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A1" lockStructure="1"/>
  <bookViews>
    <workbookView xWindow="360" yWindow="270" windowWidth="14760" windowHeight="12855" tabRatio="601" firstSheet="2" activeTab="2"/>
  </bookViews>
  <sheets>
    <sheet name="Q3 Raw Data" sheetId="17" state="hidden" r:id="rId1"/>
    <sheet name="Q2 Data" sheetId="27" state="hidden" r:id="rId2"/>
    <sheet name="Cover" sheetId="1" r:id="rId3"/>
    <sheet name="Nat Conditions &amp; s75" sheetId="2" r:id="rId4"/>
    <sheet name="Org list" sheetId="6" state="hidden" r:id="rId5"/>
    <sheet name="DCO Dashboard" sheetId="32" r:id="rId6"/>
    <sheet name="DTOC Backsheet" sheetId="22" state="hidden" r:id="rId7"/>
    <sheet name="NEA and DTOC Trends" sheetId="26" r:id="rId8"/>
    <sheet name="NEA Backsheet" sheetId="18" state="hidden" r:id="rId9"/>
    <sheet name="NEA Performance" sheetId="16" r:id="rId10"/>
    <sheet name="NEA Performance (Rate)" sheetId="20" r:id="rId11"/>
    <sheet name="DTOC Performance" sheetId="23" r:id="rId12"/>
    <sheet name="DTOC Performance (Rate)" sheetId="24" r:id="rId13"/>
    <sheet name="Res Adms Performance" sheetId="29" r:id="rId14"/>
    <sheet name="Res&amp;Reablement Backsheet" sheetId="28" state="hidden" r:id="rId15"/>
    <sheet name="Comms by AT" sheetId="7" state="hidden" r:id="rId16"/>
    <sheet name="Reablement Performance" sheetId="30" r:id="rId17"/>
    <sheet name="Metrics" sheetId="3" r:id="rId18"/>
    <sheet name="Nat Con &amp; Metrics Backsheet" sheetId="19" state="hidden" r:id="rId19"/>
    <sheet name="HICM" sheetId="4" r:id="rId20"/>
    <sheet name="HICM and Narrative Backsheet" sheetId="21" state="hidden" r:id="rId21"/>
    <sheet name="CCG - HWB Mapping" sheetId="13" r:id="rId22"/>
  </sheets>
  <externalReferences>
    <externalReference r:id="rId23"/>
    <externalReference r:id="rId24"/>
    <externalReference r:id="rId25"/>
  </externalReferences>
  <definedNames>
    <definedName name="_xlnm._FilterDatabase" localSheetId="21" hidden="1">'CCG - HWB Mapping'!$B$3:$G$3</definedName>
    <definedName name="_xlnm._FilterDatabase" localSheetId="15" hidden="1">'Comms by AT'!$C$4:$E$181</definedName>
    <definedName name="_xlnm._FilterDatabase" localSheetId="4" hidden="1">'Org list'!$I$487:$K$487</definedName>
    <definedName name="Periods">[1]Index!$G$2:$H$5</definedName>
    <definedName name="_xlnm.Print_Area" localSheetId="21">'CCG - HWB Mapping'!$A$1:$H$893</definedName>
    <definedName name="Recover">[2]Macro1!$A$315</definedName>
    <definedName name="TableName">"Dummy"</definedName>
    <definedName name="Tbl_BCF_HWB_Auth_CCG" localSheetId="15">[3]Information!#REF!</definedName>
    <definedName name="Tbl_BCF_HWB_Auth_CCG" localSheetId="5">[3]Information!#REF!</definedName>
    <definedName name="Tbl_BCF_HWB_Auth_CCG" localSheetId="6">[3]Information!#REF!</definedName>
    <definedName name="Tbl_BCF_HWB_Auth_CCG" localSheetId="11">[3]Information!#REF!</definedName>
    <definedName name="Tbl_BCF_HWB_Auth_CCG" localSheetId="12">[3]Information!#REF!</definedName>
    <definedName name="Tbl_BCF_HWB_Auth_CCG" localSheetId="20">[3]Information!#REF!</definedName>
    <definedName name="Tbl_BCF_HWB_Auth_CCG" localSheetId="7">[3]Information!#REF!</definedName>
    <definedName name="Tbl_BCF_HWB_Auth_CCG" localSheetId="9">[3]Information!#REF!</definedName>
    <definedName name="Tbl_BCF_HWB_Auth_CCG" localSheetId="10">[3]Information!#REF!</definedName>
    <definedName name="Tbl_BCF_HWB_Auth_CCG" localSheetId="4">[3]Information!#REF!</definedName>
    <definedName name="Tbl_BCF_HWB_Auth_CCG" localSheetId="1">[3]Information!#REF!</definedName>
    <definedName name="Tbl_BCF_HWB_Auth_CCG" localSheetId="16">[3]Information!#REF!</definedName>
    <definedName name="Tbl_BCF_HWB_Auth_CCG" localSheetId="13">[3]Information!#REF!</definedName>
    <definedName name="Tbl_BCF_HWB_Auth_CCG">[3]Information!#REF!</definedName>
    <definedName name="Tbl_BCF_HWB_Auth_Council" localSheetId="15">[3]Information!#REF!</definedName>
    <definedName name="Tbl_BCF_HWB_Auth_Council" localSheetId="5">[3]Information!#REF!</definedName>
    <definedName name="Tbl_BCF_HWB_Auth_Council" localSheetId="6">[3]Information!#REF!</definedName>
    <definedName name="Tbl_BCF_HWB_Auth_Council" localSheetId="11">[3]Information!#REF!</definedName>
    <definedName name="Tbl_BCF_HWB_Auth_Council" localSheetId="12">[3]Information!#REF!</definedName>
    <definedName name="Tbl_BCF_HWB_Auth_Council" localSheetId="20">[3]Information!#REF!</definedName>
    <definedName name="Tbl_BCF_HWB_Auth_Council" localSheetId="7">[3]Information!#REF!</definedName>
    <definedName name="Tbl_BCF_HWB_Auth_Council" localSheetId="9">[3]Information!#REF!</definedName>
    <definedName name="Tbl_BCF_HWB_Auth_Council" localSheetId="10">[3]Information!#REF!</definedName>
    <definedName name="Tbl_BCF_HWB_Auth_Council" localSheetId="4">[3]Information!#REF!</definedName>
    <definedName name="Tbl_BCF_HWB_Auth_Council" localSheetId="1">[3]Information!#REF!</definedName>
    <definedName name="Tbl_BCF_HWB_Auth_Council" localSheetId="16">[3]Information!#REF!</definedName>
    <definedName name="Tbl_BCF_HWB_Auth_Council" localSheetId="13">[3]Information!#REF!</definedName>
    <definedName name="Tbl_BCF_HWB_Auth_Council">[3]Information!#REF!</definedName>
    <definedName name="Tbl_BCF_HWB_Auth_HWB" localSheetId="15">[3]Information!#REF!</definedName>
    <definedName name="Tbl_BCF_HWB_Auth_HWB" localSheetId="5">[3]Information!#REF!</definedName>
    <definedName name="Tbl_BCF_HWB_Auth_HWB" localSheetId="6">[3]Information!#REF!</definedName>
    <definedName name="Tbl_BCF_HWB_Auth_HWB" localSheetId="11">[3]Information!#REF!</definedName>
    <definedName name="Tbl_BCF_HWB_Auth_HWB" localSheetId="12">[3]Information!#REF!</definedName>
    <definedName name="Tbl_BCF_HWB_Auth_HWB" localSheetId="20">[3]Information!#REF!</definedName>
    <definedName name="Tbl_BCF_HWB_Auth_HWB" localSheetId="7">[3]Information!#REF!</definedName>
    <definedName name="Tbl_BCF_HWB_Auth_HWB" localSheetId="9">[3]Information!#REF!</definedName>
    <definedName name="Tbl_BCF_HWB_Auth_HWB" localSheetId="10">[3]Information!#REF!</definedName>
    <definedName name="Tbl_BCF_HWB_Auth_HWB" localSheetId="4">[3]Information!#REF!</definedName>
    <definedName name="Tbl_BCF_HWB_Auth_HWB" localSheetId="1">[3]Information!#REF!</definedName>
    <definedName name="Tbl_BCF_HWB_Auth_HWB" localSheetId="16">[3]Information!#REF!</definedName>
    <definedName name="Tbl_BCF_HWB_Auth_HWB" localSheetId="13">[3]Information!#REF!</definedName>
    <definedName name="Tbl_BCF_HWB_Auth_HWB">[3]Information!#REF!</definedName>
    <definedName name="version">"V2"</definedName>
  </definedNames>
  <calcPr calcId="145621"/>
</workbook>
</file>

<file path=xl/calcChain.xml><?xml version="1.0" encoding="utf-8"?>
<calcChain xmlns="http://schemas.openxmlformats.org/spreadsheetml/2006/main">
  <c r="C48" i="32" l="1"/>
  <c r="C47" i="32"/>
  <c r="C46" i="32"/>
  <c r="C27" i="32"/>
  <c r="B28" i="32" l="1"/>
  <c r="B27" i="32"/>
  <c r="B26" i="32"/>
  <c r="B19" i="32"/>
  <c r="B18" i="32"/>
  <c r="K4" i="30" l="1"/>
  <c r="K4" i="29" l="1"/>
  <c r="W6" i="28" l="1"/>
  <c r="W7" i="28"/>
  <c r="W8" i="28"/>
  <c r="W9" i="28"/>
  <c r="W10" i="28"/>
  <c r="W11" i="28"/>
  <c r="W12" i="28"/>
  <c r="W13" i="28"/>
  <c r="W14" i="28"/>
  <c r="W15" i="28"/>
  <c r="W16" i="28"/>
  <c r="W17" i="28"/>
  <c r="W18" i="28"/>
  <c r="W19" i="28"/>
  <c r="W20" i="28"/>
  <c r="W21" i="28"/>
  <c r="W22" i="28"/>
  <c r="W23" i="28"/>
  <c r="W24" i="28"/>
  <c r="W25" i="28"/>
  <c r="W26" i="28"/>
  <c r="W27"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0" i="28"/>
  <c r="W111" i="28"/>
  <c r="W112" i="28"/>
  <c r="W113" i="28"/>
  <c r="W114" i="28"/>
  <c r="W115" i="28"/>
  <c r="W116" i="28"/>
  <c r="W117" i="28"/>
  <c r="W118" i="28"/>
  <c r="W119" i="28"/>
  <c r="W120" i="28"/>
  <c r="W121" i="28"/>
  <c r="W122" i="28"/>
  <c r="W123" i="28"/>
  <c r="W124" i="28"/>
  <c r="W125" i="28"/>
  <c r="W126" i="28"/>
  <c r="W127" i="28"/>
  <c r="W128" i="28"/>
  <c r="W129" i="28"/>
  <c r="W130" i="28"/>
  <c r="W131" i="28"/>
  <c r="W132" i="28"/>
  <c r="W133" i="28"/>
  <c r="W134" i="28"/>
  <c r="W135" i="28"/>
  <c r="W136" i="28"/>
  <c r="W137" i="28"/>
  <c r="W138" i="28"/>
  <c r="W139" i="28"/>
  <c r="W140" i="28"/>
  <c r="W141" i="28"/>
  <c r="W142" i="28"/>
  <c r="W143" i="28"/>
  <c r="W144" i="28"/>
  <c r="W145" i="28"/>
  <c r="W146" i="28"/>
  <c r="W147" i="28"/>
  <c r="W148" i="28"/>
  <c r="W149" i="28"/>
  <c r="W150" i="28"/>
  <c r="W151" i="28"/>
  <c r="W152" i="28"/>
  <c r="W153" i="28"/>
  <c r="W154" i="28"/>
  <c r="W155" i="28"/>
  <c r="W156" i="28"/>
  <c r="W157" i="28"/>
  <c r="W158" i="28"/>
  <c r="W159" i="28"/>
  <c r="W160" i="28"/>
  <c r="W161" i="28"/>
  <c r="W162" i="28"/>
  <c r="W163" i="28"/>
  <c r="W164" i="28"/>
  <c r="W165" i="28"/>
  <c r="W166" i="28"/>
  <c r="W167" i="28"/>
  <c r="W168" i="28"/>
  <c r="W169" i="28"/>
  <c r="W170" i="28"/>
  <c r="W171" i="28"/>
  <c r="W172" i="28"/>
  <c r="W173" i="28"/>
  <c r="W174" i="28"/>
  <c r="W175" i="28"/>
  <c r="W176" i="28"/>
  <c r="W177" i="28"/>
  <c r="W178" i="28"/>
  <c r="W179" i="28"/>
  <c r="W180" i="28"/>
  <c r="W181" i="28"/>
  <c r="W182" i="28"/>
  <c r="W5" i="28"/>
  <c r="T6" i="28"/>
  <c r="T7" i="28"/>
  <c r="T8" i="28"/>
  <c r="T9" i="28"/>
  <c r="T10" i="28"/>
  <c r="T11" i="28"/>
  <c r="T12" i="28"/>
  <c r="T13" i="28"/>
  <c r="T14"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T132" i="28"/>
  <c r="T133" i="28"/>
  <c r="T134" i="28"/>
  <c r="T135" i="28"/>
  <c r="T136" i="28"/>
  <c r="T137" i="28"/>
  <c r="T138" i="28"/>
  <c r="T139" i="28"/>
  <c r="T140" i="28"/>
  <c r="T141" i="28"/>
  <c r="T142" i="28"/>
  <c r="T143" i="28"/>
  <c r="T144" i="28"/>
  <c r="T145" i="28"/>
  <c r="T146" i="28"/>
  <c r="T147" i="28"/>
  <c r="T148" i="28"/>
  <c r="T149" i="28"/>
  <c r="T150" i="28"/>
  <c r="T151" i="28"/>
  <c r="T152" i="28"/>
  <c r="T153" i="28"/>
  <c r="T154" i="28"/>
  <c r="T155" i="28"/>
  <c r="T156" i="28"/>
  <c r="T157" i="28"/>
  <c r="T158" i="28"/>
  <c r="T159" i="28"/>
  <c r="T160" i="28"/>
  <c r="T161" i="28"/>
  <c r="T162" i="28"/>
  <c r="T163" i="28"/>
  <c r="T164" i="28"/>
  <c r="T165" i="28"/>
  <c r="T166" i="28"/>
  <c r="T167" i="28"/>
  <c r="T168" i="28"/>
  <c r="T169" i="28"/>
  <c r="T170" i="28"/>
  <c r="T171" i="28"/>
  <c r="T172" i="28"/>
  <c r="T173" i="28"/>
  <c r="T174" i="28"/>
  <c r="T175" i="28"/>
  <c r="T176" i="28"/>
  <c r="T177" i="28"/>
  <c r="T178" i="28"/>
  <c r="T179" i="28"/>
  <c r="T180" i="28"/>
  <c r="T181" i="28"/>
  <c r="T182" i="28"/>
  <c r="T5" i="28"/>
  <c r="Q6" i="28"/>
  <c r="Q7" i="28"/>
  <c r="Q8" i="28"/>
  <c r="Q9" i="28"/>
  <c r="Q10" i="28"/>
  <c r="Q11" i="28"/>
  <c r="Q12" i="28"/>
  <c r="Q13" i="28"/>
  <c r="Q14" i="28"/>
  <c r="Q15" i="28"/>
  <c r="Q16" i="28"/>
  <c r="Q17" i="28"/>
  <c r="Q18" i="28"/>
  <c r="Q19" i="28"/>
  <c r="Q20" i="28"/>
  <c r="Q21" i="28"/>
  <c r="Q22" i="28"/>
  <c r="Q23" i="28"/>
  <c r="Q24" i="28"/>
  <c r="Q25" i="28"/>
  <c r="Q26" i="28"/>
  <c r="Q27"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Q71" i="28"/>
  <c r="Q72" i="28"/>
  <c r="Q73" i="28"/>
  <c r="Q74" i="28"/>
  <c r="Q75" i="28"/>
  <c r="Q76" i="28"/>
  <c r="Q77" i="28"/>
  <c r="Q78" i="28"/>
  <c r="Q79" i="28"/>
  <c r="Q80" i="28"/>
  <c r="Q81" i="28"/>
  <c r="Q82" i="28"/>
  <c r="Q83" i="28"/>
  <c r="Q84" i="28"/>
  <c r="Q85" i="28"/>
  <c r="Q86" i="28"/>
  <c r="Q87" i="28"/>
  <c r="Q88" i="28"/>
  <c r="Q89" i="28"/>
  <c r="Q90" i="28"/>
  <c r="Q91" i="28"/>
  <c r="Q92" i="28"/>
  <c r="Q93" i="28"/>
  <c r="Q94" i="28"/>
  <c r="Q95" i="28"/>
  <c r="Q96" i="28"/>
  <c r="Q97" i="28"/>
  <c r="Q98" i="28"/>
  <c r="Q99" i="28"/>
  <c r="Q100" i="28"/>
  <c r="Q101" i="28"/>
  <c r="Q102" i="28"/>
  <c r="Q103" i="28"/>
  <c r="Q104" i="28"/>
  <c r="Q105" i="28"/>
  <c r="Q106" i="28"/>
  <c r="Q107" i="28"/>
  <c r="Q108" i="28"/>
  <c r="Q109" i="28"/>
  <c r="Q110" i="28"/>
  <c r="Q111" i="28"/>
  <c r="Q112" i="28"/>
  <c r="Q113" i="28"/>
  <c r="Q114" i="28"/>
  <c r="Q115" i="28"/>
  <c r="Q116" i="28"/>
  <c r="Q117" i="28"/>
  <c r="Q118" i="28"/>
  <c r="Q119" i="28"/>
  <c r="Q120" i="28"/>
  <c r="Q121" i="28"/>
  <c r="Q122" i="28"/>
  <c r="Q123" i="28"/>
  <c r="Q124" i="28"/>
  <c r="Q125" i="28"/>
  <c r="Q126" i="28"/>
  <c r="Q127" i="28"/>
  <c r="Q128" i="28"/>
  <c r="Q129" i="28"/>
  <c r="Q130" i="28"/>
  <c r="Q131" i="28"/>
  <c r="Q132" i="28"/>
  <c r="Q133" i="28"/>
  <c r="Q134" i="28"/>
  <c r="Q135" i="28"/>
  <c r="Q136" i="28"/>
  <c r="Q137" i="28"/>
  <c r="Q138" i="28"/>
  <c r="Q139" i="28"/>
  <c r="Q140" i="28"/>
  <c r="Q141" i="28"/>
  <c r="Q142" i="28"/>
  <c r="Q143" i="28"/>
  <c r="Q144" i="28"/>
  <c r="Q145" i="28"/>
  <c r="Q146" i="28"/>
  <c r="Q147" i="28"/>
  <c r="Q148" i="28"/>
  <c r="Q149" i="28"/>
  <c r="Q150" i="28"/>
  <c r="Q151" i="28"/>
  <c r="Q152" i="28"/>
  <c r="Q153" i="28"/>
  <c r="Q154" i="28"/>
  <c r="Q155" i="28"/>
  <c r="Q156" i="28"/>
  <c r="Q157" i="28"/>
  <c r="Q158" i="28"/>
  <c r="Q159" i="28"/>
  <c r="Q160" i="28"/>
  <c r="Q161" i="28"/>
  <c r="Q162" i="28"/>
  <c r="Q163" i="28"/>
  <c r="Q164" i="28"/>
  <c r="Q165" i="28"/>
  <c r="Q166" i="28"/>
  <c r="Q167" i="28"/>
  <c r="Q168" i="28"/>
  <c r="Q169" i="28"/>
  <c r="Q170" i="28"/>
  <c r="Q171" i="28"/>
  <c r="Q172" i="28"/>
  <c r="Q173" i="28"/>
  <c r="Q174" i="28"/>
  <c r="Q175" i="28"/>
  <c r="Q176" i="28"/>
  <c r="Q177" i="28"/>
  <c r="Q178" i="28"/>
  <c r="Q179" i="28"/>
  <c r="Q180" i="28"/>
  <c r="Q181" i="28"/>
  <c r="Q182" i="28"/>
  <c r="Q5"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I5" i="28" l="1"/>
  <c r="J5" i="28"/>
  <c r="L5" i="28"/>
  <c r="M5" i="28"/>
  <c r="N5" i="28" s="1"/>
  <c r="C35" i="32" s="1"/>
  <c r="O5" i="28"/>
  <c r="P5" i="28"/>
  <c r="R5" i="28"/>
  <c r="S5" i="28"/>
  <c r="U5" i="28"/>
  <c r="V5" i="28"/>
  <c r="I6" i="28"/>
  <c r="J6" i="28"/>
  <c r="L6" i="28"/>
  <c r="M6" i="28"/>
  <c r="N6" i="28" s="1"/>
  <c r="O6" i="28"/>
  <c r="P6" i="28"/>
  <c r="R6" i="28"/>
  <c r="S6" i="28"/>
  <c r="U6" i="28"/>
  <c r="V6" i="28"/>
  <c r="I7" i="28"/>
  <c r="J7" i="28"/>
  <c r="L7" i="28"/>
  <c r="M7" i="28"/>
  <c r="N7" i="28" s="1"/>
  <c r="O7" i="28"/>
  <c r="P7" i="28"/>
  <c r="R7" i="28"/>
  <c r="S7" i="28"/>
  <c r="U7" i="28"/>
  <c r="V7" i="28"/>
  <c r="I8" i="28"/>
  <c r="J8" i="28"/>
  <c r="L8" i="28"/>
  <c r="M8" i="28"/>
  <c r="N8" i="28" s="1"/>
  <c r="O8" i="28"/>
  <c r="P8" i="28"/>
  <c r="R8" i="28"/>
  <c r="S8" i="28"/>
  <c r="U8" i="28"/>
  <c r="V8" i="28"/>
  <c r="I9" i="28"/>
  <c r="J9" i="28"/>
  <c r="L9" i="28"/>
  <c r="M9" i="28"/>
  <c r="N9" i="28" s="1"/>
  <c r="O9" i="28"/>
  <c r="P9" i="28"/>
  <c r="R9" i="28"/>
  <c r="S9" i="28"/>
  <c r="U9" i="28"/>
  <c r="V9" i="28"/>
  <c r="I10" i="28"/>
  <c r="J10" i="28"/>
  <c r="L10" i="28"/>
  <c r="M10" i="28"/>
  <c r="N10" i="28" s="1"/>
  <c r="O10" i="28"/>
  <c r="P10" i="28"/>
  <c r="R10" i="28"/>
  <c r="S10" i="28"/>
  <c r="U10" i="28"/>
  <c r="V10" i="28"/>
  <c r="I11" i="28"/>
  <c r="J11" i="28"/>
  <c r="L11" i="28"/>
  <c r="M11" i="28"/>
  <c r="N11" i="28" s="1"/>
  <c r="O11" i="28"/>
  <c r="P11" i="28"/>
  <c r="R11" i="28"/>
  <c r="S11" i="28"/>
  <c r="U11" i="28"/>
  <c r="V11" i="28"/>
  <c r="I12" i="28"/>
  <c r="J12" i="28"/>
  <c r="L12" i="28"/>
  <c r="M12" i="28"/>
  <c r="N12" i="28" s="1"/>
  <c r="O12" i="28"/>
  <c r="P12" i="28"/>
  <c r="R12" i="28"/>
  <c r="S12" i="28"/>
  <c r="U12" i="28"/>
  <c r="V12" i="28"/>
  <c r="I13" i="28"/>
  <c r="J13" i="28"/>
  <c r="L13" i="28"/>
  <c r="M13" i="28"/>
  <c r="N13" i="28" s="1"/>
  <c r="O13" i="28"/>
  <c r="P13" i="28"/>
  <c r="R13" i="28"/>
  <c r="S13" i="28"/>
  <c r="U13" i="28"/>
  <c r="V13" i="28"/>
  <c r="I14" i="28"/>
  <c r="J14" i="28"/>
  <c r="L14" i="28"/>
  <c r="M14" i="28"/>
  <c r="N14" i="28" s="1"/>
  <c r="O14" i="28"/>
  <c r="P14" i="28"/>
  <c r="R14" i="28"/>
  <c r="S14" i="28"/>
  <c r="U14" i="28"/>
  <c r="V14" i="28"/>
  <c r="I15" i="28"/>
  <c r="J15" i="28"/>
  <c r="L15" i="28"/>
  <c r="M15" i="28"/>
  <c r="N15" i="28" s="1"/>
  <c r="O15" i="28"/>
  <c r="P15" i="28"/>
  <c r="R15" i="28"/>
  <c r="S15" i="28"/>
  <c r="U15" i="28"/>
  <c r="V15" i="28"/>
  <c r="I16" i="28"/>
  <c r="J16" i="28"/>
  <c r="L16" i="28"/>
  <c r="M16" i="28"/>
  <c r="N16" i="28" s="1"/>
  <c r="O16" i="28"/>
  <c r="P16" i="28"/>
  <c r="R16" i="28"/>
  <c r="S16" i="28"/>
  <c r="U16" i="28"/>
  <c r="V16" i="28"/>
  <c r="I17" i="28"/>
  <c r="J17" i="28"/>
  <c r="L17" i="28"/>
  <c r="M17" i="28"/>
  <c r="N17" i="28" s="1"/>
  <c r="O17" i="28"/>
  <c r="P17" i="28"/>
  <c r="R17" i="28"/>
  <c r="S17" i="28"/>
  <c r="U17" i="28"/>
  <c r="V17" i="28"/>
  <c r="I18" i="28"/>
  <c r="J18" i="28"/>
  <c r="L18" i="28"/>
  <c r="M18" i="28"/>
  <c r="N18" i="28" s="1"/>
  <c r="O18" i="28"/>
  <c r="P18" i="28"/>
  <c r="R18" i="28"/>
  <c r="S18" i="28"/>
  <c r="U18" i="28"/>
  <c r="V18" i="28"/>
  <c r="I19" i="28"/>
  <c r="J19" i="28"/>
  <c r="L19" i="28"/>
  <c r="M19" i="28"/>
  <c r="N19" i="28" s="1"/>
  <c r="O19" i="28"/>
  <c r="P19" i="28"/>
  <c r="R19" i="28"/>
  <c r="S19" i="28"/>
  <c r="U19" i="28"/>
  <c r="V19" i="28"/>
  <c r="I20" i="28"/>
  <c r="J20" i="28"/>
  <c r="L20" i="28"/>
  <c r="M20" i="28"/>
  <c r="N20" i="28" s="1"/>
  <c r="O20" i="28"/>
  <c r="P20" i="28"/>
  <c r="R20" i="28"/>
  <c r="S20" i="28"/>
  <c r="U20" i="28"/>
  <c r="V20" i="28"/>
  <c r="I21" i="28"/>
  <c r="J21" i="28"/>
  <c r="L21" i="28"/>
  <c r="M21" i="28"/>
  <c r="N21" i="28" s="1"/>
  <c r="O21" i="28"/>
  <c r="P21" i="28"/>
  <c r="R21" i="28"/>
  <c r="S21" i="28"/>
  <c r="U21" i="28"/>
  <c r="V21" i="28"/>
  <c r="I22" i="28"/>
  <c r="J22" i="28"/>
  <c r="L22" i="28"/>
  <c r="M22" i="28"/>
  <c r="N22" i="28" s="1"/>
  <c r="O22" i="28"/>
  <c r="P22" i="28"/>
  <c r="R22" i="28"/>
  <c r="S22" i="28"/>
  <c r="U22" i="28"/>
  <c r="V22" i="28"/>
  <c r="I23" i="28"/>
  <c r="J23" i="28"/>
  <c r="L23" i="28"/>
  <c r="M23" i="28"/>
  <c r="N23" i="28" s="1"/>
  <c r="O23" i="28"/>
  <c r="P23" i="28"/>
  <c r="R23" i="28"/>
  <c r="S23" i="28"/>
  <c r="U23" i="28"/>
  <c r="V23" i="28"/>
  <c r="I24" i="28"/>
  <c r="J24" i="28"/>
  <c r="L24" i="28"/>
  <c r="M24" i="28"/>
  <c r="N24" i="28" s="1"/>
  <c r="O24" i="28"/>
  <c r="P24" i="28"/>
  <c r="R24" i="28"/>
  <c r="S24" i="28"/>
  <c r="U24" i="28"/>
  <c r="V24" i="28"/>
  <c r="I25" i="28"/>
  <c r="J25" i="28"/>
  <c r="L25" i="28"/>
  <c r="M25" i="28"/>
  <c r="N25" i="28" s="1"/>
  <c r="O25" i="28"/>
  <c r="P25" i="28"/>
  <c r="R25" i="28"/>
  <c r="S25" i="28"/>
  <c r="U25" i="28"/>
  <c r="V25" i="28"/>
  <c r="I26" i="28"/>
  <c r="J26" i="28"/>
  <c r="L26" i="28"/>
  <c r="M26" i="28"/>
  <c r="N26" i="28" s="1"/>
  <c r="O26" i="28"/>
  <c r="P26" i="28"/>
  <c r="R26" i="28"/>
  <c r="S26" i="28"/>
  <c r="U26" i="28"/>
  <c r="V26" i="28"/>
  <c r="I27" i="28"/>
  <c r="J27" i="28"/>
  <c r="L27" i="28"/>
  <c r="M27" i="28"/>
  <c r="N27" i="28" s="1"/>
  <c r="O27" i="28"/>
  <c r="P27" i="28"/>
  <c r="R27" i="28"/>
  <c r="S27" i="28"/>
  <c r="U27" i="28"/>
  <c r="V27" i="28"/>
  <c r="I28" i="28"/>
  <c r="J28" i="28"/>
  <c r="L28" i="28"/>
  <c r="M28" i="28"/>
  <c r="N28" i="28" s="1"/>
  <c r="O28" i="28"/>
  <c r="P28" i="28"/>
  <c r="R28" i="28"/>
  <c r="S28" i="28"/>
  <c r="U28" i="28"/>
  <c r="V28" i="28"/>
  <c r="I29" i="28"/>
  <c r="J29" i="28"/>
  <c r="L29" i="28"/>
  <c r="M29" i="28"/>
  <c r="N29" i="28" s="1"/>
  <c r="O29" i="28"/>
  <c r="P29" i="28"/>
  <c r="R29" i="28"/>
  <c r="S29" i="28"/>
  <c r="U29" i="28"/>
  <c r="V29" i="28"/>
  <c r="I30" i="28"/>
  <c r="J30" i="28"/>
  <c r="L30" i="28"/>
  <c r="M30" i="28"/>
  <c r="N30" i="28" s="1"/>
  <c r="O30" i="28"/>
  <c r="P30" i="28"/>
  <c r="R30" i="28"/>
  <c r="S30" i="28"/>
  <c r="U30" i="28"/>
  <c r="V30" i="28"/>
  <c r="I31" i="28"/>
  <c r="J31" i="28"/>
  <c r="L31" i="28"/>
  <c r="M31" i="28"/>
  <c r="N31" i="28" s="1"/>
  <c r="O31" i="28"/>
  <c r="P31" i="28"/>
  <c r="R31" i="28"/>
  <c r="S31" i="28"/>
  <c r="U31" i="28"/>
  <c r="V31" i="28"/>
  <c r="I32" i="28"/>
  <c r="J32" i="28"/>
  <c r="L32" i="28"/>
  <c r="M32" i="28"/>
  <c r="N32" i="28" s="1"/>
  <c r="O32" i="28"/>
  <c r="P32" i="28"/>
  <c r="R32" i="28"/>
  <c r="S32" i="28"/>
  <c r="U32" i="28"/>
  <c r="V32" i="28"/>
  <c r="F5" i="28"/>
  <c r="G5" i="28"/>
  <c r="H5" i="28" s="1"/>
  <c r="C37" i="32" s="1"/>
  <c r="F6" i="28"/>
  <c r="G6" i="28"/>
  <c r="H6" i="28" s="1"/>
  <c r="F7" i="28"/>
  <c r="G7" i="28"/>
  <c r="H7" i="28" s="1"/>
  <c r="F8" i="28"/>
  <c r="G8" i="28"/>
  <c r="H8" i="28" s="1"/>
  <c r="F9" i="28"/>
  <c r="G9" i="28"/>
  <c r="H9" i="28" s="1"/>
  <c r="F10" i="28"/>
  <c r="G10" i="28"/>
  <c r="H10" i="28" s="1"/>
  <c r="F11" i="28"/>
  <c r="G11" i="28"/>
  <c r="H11" i="28" s="1"/>
  <c r="F12" i="28"/>
  <c r="G12" i="28"/>
  <c r="H12" i="28" s="1"/>
  <c r="F13" i="28"/>
  <c r="G13" i="28"/>
  <c r="H13" i="28" s="1"/>
  <c r="F14" i="28"/>
  <c r="G14" i="28"/>
  <c r="H14" i="28" s="1"/>
  <c r="F15" i="28"/>
  <c r="G15" i="28"/>
  <c r="H15" i="28" s="1"/>
  <c r="F16" i="28"/>
  <c r="G16" i="28"/>
  <c r="H16" i="28" s="1"/>
  <c r="F17" i="28"/>
  <c r="G17" i="28"/>
  <c r="H17" i="28" s="1"/>
  <c r="F18" i="28"/>
  <c r="G18" i="28"/>
  <c r="H18" i="28" s="1"/>
  <c r="F19" i="28"/>
  <c r="G19" i="28"/>
  <c r="H19" i="28" s="1"/>
  <c r="F20" i="28"/>
  <c r="G20" i="28"/>
  <c r="H20" i="28" s="1"/>
  <c r="F21" i="28"/>
  <c r="G21" i="28"/>
  <c r="H21" i="28" s="1"/>
  <c r="F22" i="28"/>
  <c r="G22" i="28"/>
  <c r="H22" i="28" s="1"/>
  <c r="F23" i="28"/>
  <c r="G23" i="28"/>
  <c r="H23" i="28" s="1"/>
  <c r="F24" i="28"/>
  <c r="G24" i="28"/>
  <c r="H24" i="28" s="1"/>
  <c r="F25" i="28"/>
  <c r="G25" i="28"/>
  <c r="H25" i="28" s="1"/>
  <c r="F26" i="28"/>
  <c r="G26" i="28"/>
  <c r="H26" i="28" s="1"/>
  <c r="F27" i="28"/>
  <c r="G27" i="28"/>
  <c r="H27" i="28" s="1"/>
  <c r="F28" i="28"/>
  <c r="G28" i="28"/>
  <c r="H28" i="28" s="1"/>
  <c r="F29" i="28"/>
  <c r="G29" i="28"/>
  <c r="H29" i="28" s="1"/>
  <c r="F30" i="28"/>
  <c r="G30" i="28"/>
  <c r="H30" i="28" s="1"/>
  <c r="F31" i="28"/>
  <c r="G31" i="28"/>
  <c r="H31" i="28" s="1"/>
  <c r="F32" i="28"/>
  <c r="G32" i="28"/>
  <c r="H32" i="28" s="1"/>
  <c r="K31" i="28" l="1"/>
  <c r="K29" i="28"/>
  <c r="K27" i="28"/>
  <c r="K25" i="28"/>
  <c r="K23" i="28"/>
  <c r="K21" i="28"/>
  <c r="K19" i="28"/>
  <c r="K17" i="28"/>
  <c r="K15" i="28"/>
  <c r="K13" i="28"/>
  <c r="K11" i="28"/>
  <c r="K9" i="28"/>
  <c r="K7" i="28"/>
  <c r="K5" i="28"/>
  <c r="C36" i="32" s="1"/>
  <c r="K32" i="28"/>
  <c r="K30" i="28"/>
  <c r="K28" i="28"/>
  <c r="K26" i="28"/>
  <c r="K24" i="28"/>
  <c r="K22" i="28"/>
  <c r="K20" i="28"/>
  <c r="K18" i="28"/>
  <c r="K16" i="28"/>
  <c r="K14" i="28"/>
  <c r="K12" i="28"/>
  <c r="K10" i="28"/>
  <c r="K8" i="28"/>
  <c r="K6" i="28"/>
  <c r="BZ33" i="22"/>
  <c r="BZ34" i="22"/>
  <c r="BZ35" i="22"/>
  <c r="BZ36" i="22"/>
  <c r="BZ37" i="22"/>
  <c r="BZ38" i="22"/>
  <c r="BZ39" i="22"/>
  <c r="BZ40" i="22"/>
  <c r="BZ41" i="22"/>
  <c r="BZ42" i="22"/>
  <c r="BZ43" i="22"/>
  <c r="BZ44" i="22"/>
  <c r="BZ45" i="22"/>
  <c r="BZ46" i="22"/>
  <c r="BZ47" i="22"/>
  <c r="BZ48" i="22"/>
  <c r="BZ49" i="22"/>
  <c r="BZ50" i="22"/>
  <c r="BZ51" i="22"/>
  <c r="BZ52" i="22"/>
  <c r="BZ53" i="22"/>
  <c r="BZ54" i="22"/>
  <c r="BZ55" i="22"/>
  <c r="BZ56" i="22"/>
  <c r="BZ57" i="22"/>
  <c r="BZ58" i="22"/>
  <c r="BZ59" i="22"/>
  <c r="BZ60" i="22"/>
  <c r="BZ61" i="22"/>
  <c r="BZ62" i="22"/>
  <c r="BZ63" i="22"/>
  <c r="BZ64" i="22"/>
  <c r="BZ65" i="22"/>
  <c r="BZ66" i="22"/>
  <c r="BZ67" i="22"/>
  <c r="BZ68" i="22"/>
  <c r="BZ69" i="22"/>
  <c r="BZ70" i="22"/>
  <c r="BZ71" i="22"/>
  <c r="BZ72" i="22"/>
  <c r="BZ73" i="22"/>
  <c r="BZ74" i="22"/>
  <c r="BZ75" i="22"/>
  <c r="BZ76" i="22"/>
  <c r="BZ77" i="22"/>
  <c r="BZ78" i="22"/>
  <c r="BZ79" i="22"/>
  <c r="BZ80" i="22"/>
  <c r="BZ81" i="22"/>
  <c r="BZ82" i="22"/>
  <c r="BZ83" i="22"/>
  <c r="BZ84" i="22"/>
  <c r="BZ85" i="22"/>
  <c r="BZ86" i="22"/>
  <c r="BZ87" i="22"/>
  <c r="BZ88" i="22"/>
  <c r="BZ89" i="22"/>
  <c r="BZ90" i="22"/>
  <c r="BZ91" i="22"/>
  <c r="BZ92" i="22"/>
  <c r="BZ93" i="22"/>
  <c r="BZ94" i="22"/>
  <c r="BZ95" i="22"/>
  <c r="BZ96" i="22"/>
  <c r="BZ97" i="22"/>
  <c r="BZ98" i="22"/>
  <c r="BZ99" i="22"/>
  <c r="BZ100" i="22"/>
  <c r="BZ101" i="22"/>
  <c r="BZ102" i="22"/>
  <c r="BZ103" i="22"/>
  <c r="BZ104" i="22"/>
  <c r="BZ105" i="22"/>
  <c r="BZ106" i="22"/>
  <c r="BZ107" i="22"/>
  <c r="BZ108" i="22"/>
  <c r="BZ109" i="22"/>
  <c r="BZ110" i="22"/>
  <c r="BZ111" i="22"/>
  <c r="BZ112" i="22"/>
  <c r="BZ113" i="22"/>
  <c r="BZ114" i="22"/>
  <c r="BZ115" i="22"/>
  <c r="BZ116" i="22"/>
  <c r="BZ117" i="22"/>
  <c r="BZ118" i="22"/>
  <c r="BZ119" i="22"/>
  <c r="BZ120" i="22"/>
  <c r="BZ121" i="22"/>
  <c r="BZ122" i="22"/>
  <c r="BZ123" i="22"/>
  <c r="BZ124" i="22"/>
  <c r="BZ125" i="22"/>
  <c r="BZ126" i="22"/>
  <c r="BZ127" i="22"/>
  <c r="BZ128" i="22"/>
  <c r="BZ129" i="22"/>
  <c r="BZ130" i="22"/>
  <c r="BZ131" i="22"/>
  <c r="BZ132" i="22"/>
  <c r="BZ133" i="22"/>
  <c r="BZ134" i="22"/>
  <c r="BZ135" i="22"/>
  <c r="BZ136" i="22"/>
  <c r="BZ137" i="22"/>
  <c r="BZ138" i="22"/>
  <c r="BZ139" i="22"/>
  <c r="BZ140" i="22"/>
  <c r="BZ141" i="22"/>
  <c r="BZ142" i="22"/>
  <c r="BZ143" i="22"/>
  <c r="BZ144" i="22"/>
  <c r="BZ145" i="22"/>
  <c r="BZ146" i="22"/>
  <c r="BZ147" i="22"/>
  <c r="BZ148" i="22"/>
  <c r="BZ149" i="22"/>
  <c r="BZ150" i="22"/>
  <c r="BZ151" i="22"/>
  <c r="BZ152" i="22"/>
  <c r="BZ153" i="22"/>
  <c r="BZ154" i="22"/>
  <c r="BZ155" i="22"/>
  <c r="BZ156" i="22"/>
  <c r="BZ157" i="22"/>
  <c r="BZ158" i="22"/>
  <c r="BZ159" i="22"/>
  <c r="BZ160" i="22"/>
  <c r="BZ161" i="22"/>
  <c r="BZ162" i="22"/>
  <c r="BZ163" i="22"/>
  <c r="BZ164" i="22"/>
  <c r="BZ165" i="22"/>
  <c r="BZ166" i="22"/>
  <c r="BZ167" i="22"/>
  <c r="BZ168" i="22"/>
  <c r="BZ169" i="22"/>
  <c r="BZ170" i="22"/>
  <c r="BZ171" i="22"/>
  <c r="BZ172" i="22"/>
  <c r="BZ173" i="22"/>
  <c r="BZ174" i="22"/>
  <c r="BZ175" i="22"/>
  <c r="BZ176" i="22"/>
  <c r="BZ177" i="22"/>
  <c r="BZ178" i="22"/>
  <c r="BZ179" i="22"/>
  <c r="BZ180" i="22"/>
  <c r="BZ181" i="22"/>
  <c r="BZ182" i="22"/>
  <c r="C7" i="21" l="1"/>
  <c r="D7" i="21"/>
  <c r="E7" i="21"/>
  <c r="F7" i="21"/>
  <c r="G7" i="21"/>
  <c r="H7" i="21"/>
  <c r="I7" i="21"/>
  <c r="J7" i="21"/>
  <c r="K7" i="21"/>
  <c r="L7" i="21"/>
  <c r="M7" i="21"/>
  <c r="N7" i="21"/>
  <c r="O7" i="21"/>
  <c r="P7" i="21"/>
  <c r="Q7" i="21"/>
  <c r="R7" i="21"/>
  <c r="S7" i="21"/>
  <c r="T7" i="21"/>
  <c r="U7" i="21"/>
  <c r="V7" i="21"/>
  <c r="W7" i="21"/>
  <c r="X7" i="21"/>
  <c r="Y7" i="21"/>
  <c r="Z7" i="21"/>
  <c r="AA7" i="21"/>
  <c r="AB7" i="21"/>
  <c r="AC7" i="21"/>
  <c r="C8" i="21"/>
  <c r="D8" i="21"/>
  <c r="E8" i="21"/>
  <c r="F8" i="21"/>
  <c r="G8" i="21"/>
  <c r="H8" i="21"/>
  <c r="I8" i="21"/>
  <c r="J8" i="21"/>
  <c r="K8" i="21"/>
  <c r="L8" i="21"/>
  <c r="M8" i="21"/>
  <c r="N8" i="21"/>
  <c r="O8" i="21"/>
  <c r="P8" i="21"/>
  <c r="Q8" i="21"/>
  <c r="R8" i="21"/>
  <c r="S8" i="21"/>
  <c r="T8" i="21"/>
  <c r="U8" i="21"/>
  <c r="V8" i="21"/>
  <c r="W8" i="21"/>
  <c r="X8" i="21"/>
  <c r="Y8" i="21"/>
  <c r="Z8" i="21"/>
  <c r="AA8" i="21"/>
  <c r="AB8" i="21"/>
  <c r="AC8" i="21"/>
  <c r="C9" i="21"/>
  <c r="D9" i="21"/>
  <c r="E9" i="21"/>
  <c r="F9" i="21"/>
  <c r="G9" i="21"/>
  <c r="H9" i="21"/>
  <c r="I9" i="21"/>
  <c r="J9" i="21"/>
  <c r="K9" i="21"/>
  <c r="L9" i="21"/>
  <c r="M9" i="21"/>
  <c r="N9" i="21"/>
  <c r="O9" i="21"/>
  <c r="P9" i="21"/>
  <c r="Q9" i="21"/>
  <c r="R9" i="21"/>
  <c r="S9" i="21"/>
  <c r="T9" i="21"/>
  <c r="U9" i="21"/>
  <c r="V9" i="21"/>
  <c r="W9" i="21"/>
  <c r="X9" i="21"/>
  <c r="Y9" i="21"/>
  <c r="Z9" i="21"/>
  <c r="AA9" i="21"/>
  <c r="AB9" i="21"/>
  <c r="AC9" i="21"/>
  <c r="C10"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C11" i="21"/>
  <c r="D11"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C12"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C13"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C14"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C17"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C20"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C33"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C40"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C49"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C59"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C60"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C64"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C65"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C66"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C67"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C68"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C69"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C70"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C71"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C72"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C73"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C74"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C75"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C76"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C77"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C78"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C79"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C80"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C81"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C82"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C83"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C84"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C85"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C86"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C87"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C88"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C89"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C90"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C91"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C92"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C93"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C94"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C95"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C96"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C97"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C98"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C99"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C100"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C101"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C102"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C103"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C104"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C105"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C106"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C107"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C108"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C109"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C110"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C111" i="21"/>
  <c r="D111" i="21"/>
  <c r="E111" i="21"/>
  <c r="F111" i="21"/>
  <c r="G111" i="21"/>
  <c r="H111" i="21"/>
  <c r="I111" i="21"/>
  <c r="J111" i="21"/>
  <c r="K111" i="21"/>
  <c r="L111" i="21"/>
  <c r="M111" i="21"/>
  <c r="N111" i="21"/>
  <c r="O111" i="21"/>
  <c r="P111" i="21"/>
  <c r="Q111" i="21"/>
  <c r="R111" i="21"/>
  <c r="S111" i="21"/>
  <c r="T111" i="21"/>
  <c r="U111" i="21"/>
  <c r="V111" i="21"/>
  <c r="W111" i="21"/>
  <c r="X111" i="21"/>
  <c r="Y111" i="21"/>
  <c r="Z111" i="21"/>
  <c r="AA111" i="21"/>
  <c r="AB111" i="21"/>
  <c r="AC111" i="21"/>
  <c r="C112" i="21"/>
  <c r="D112" i="21"/>
  <c r="E112"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C113" i="21"/>
  <c r="D113" i="21"/>
  <c r="E113"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C114" i="21"/>
  <c r="D114" i="21"/>
  <c r="E114"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C115" i="21"/>
  <c r="D115" i="21"/>
  <c r="E115"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C116" i="21"/>
  <c r="D116" i="21"/>
  <c r="E116"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C117" i="21"/>
  <c r="D117" i="21"/>
  <c r="E117"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C118" i="21"/>
  <c r="D118" i="21"/>
  <c r="E118"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C119" i="21"/>
  <c r="D119" i="21"/>
  <c r="E119"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C120" i="21"/>
  <c r="D120" i="21"/>
  <c r="E120" i="21"/>
  <c r="F120"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C121" i="21"/>
  <c r="D121" i="21"/>
  <c r="E121" i="21"/>
  <c r="F121" i="21"/>
  <c r="G121" i="21"/>
  <c r="H121" i="21"/>
  <c r="I121" i="21"/>
  <c r="J121" i="21"/>
  <c r="K121" i="21"/>
  <c r="L121" i="21"/>
  <c r="M121" i="21"/>
  <c r="N121" i="21"/>
  <c r="O121" i="21"/>
  <c r="P121" i="21"/>
  <c r="Q121" i="21"/>
  <c r="R121" i="21"/>
  <c r="S121" i="21"/>
  <c r="T121" i="21"/>
  <c r="U121" i="21"/>
  <c r="V121" i="21"/>
  <c r="W121" i="21"/>
  <c r="X121" i="21"/>
  <c r="Y121" i="21"/>
  <c r="Z121" i="21"/>
  <c r="AA121" i="21"/>
  <c r="AB121" i="21"/>
  <c r="AC121" i="21"/>
  <c r="C122" i="21"/>
  <c r="D122" i="21"/>
  <c r="E122" i="21"/>
  <c r="F122" i="21"/>
  <c r="G122" i="21"/>
  <c r="H122" i="21"/>
  <c r="I122" i="21"/>
  <c r="J122" i="21"/>
  <c r="K122" i="21"/>
  <c r="L122" i="21"/>
  <c r="M122" i="21"/>
  <c r="N122" i="21"/>
  <c r="O122" i="21"/>
  <c r="P122" i="21"/>
  <c r="Q122" i="21"/>
  <c r="R122" i="21"/>
  <c r="S122" i="21"/>
  <c r="T122" i="21"/>
  <c r="U122" i="21"/>
  <c r="V122" i="21"/>
  <c r="W122" i="21"/>
  <c r="X122" i="21"/>
  <c r="Y122" i="21"/>
  <c r="Z122" i="21"/>
  <c r="AA122" i="21"/>
  <c r="AB122" i="21"/>
  <c r="AC122" i="21"/>
  <c r="C123" i="21"/>
  <c r="D123" i="21"/>
  <c r="E123" i="21"/>
  <c r="F123" i="21"/>
  <c r="G123" i="21"/>
  <c r="H123" i="21"/>
  <c r="I123" i="21"/>
  <c r="J123" i="21"/>
  <c r="K123" i="21"/>
  <c r="L123" i="21"/>
  <c r="M123" i="21"/>
  <c r="N123" i="21"/>
  <c r="O123" i="21"/>
  <c r="P123" i="21"/>
  <c r="Q123" i="21"/>
  <c r="R123" i="21"/>
  <c r="S123" i="21"/>
  <c r="T123" i="21"/>
  <c r="U123" i="21"/>
  <c r="V123" i="21"/>
  <c r="W123" i="21"/>
  <c r="X123" i="21"/>
  <c r="Y123" i="21"/>
  <c r="Z123" i="21"/>
  <c r="AA123" i="21"/>
  <c r="AB123" i="21"/>
  <c r="AC123" i="21"/>
  <c r="C124" i="21"/>
  <c r="D124" i="21"/>
  <c r="E124" i="21"/>
  <c r="F124" i="21"/>
  <c r="G124" i="21"/>
  <c r="H124" i="21"/>
  <c r="I124" i="21"/>
  <c r="J124" i="21"/>
  <c r="K124" i="21"/>
  <c r="L124" i="21"/>
  <c r="M124" i="21"/>
  <c r="N124" i="21"/>
  <c r="O124" i="21"/>
  <c r="P124" i="21"/>
  <c r="Q124" i="21"/>
  <c r="R124" i="21"/>
  <c r="S124" i="21"/>
  <c r="T124" i="21"/>
  <c r="U124" i="21"/>
  <c r="V124" i="21"/>
  <c r="W124" i="21"/>
  <c r="X124" i="21"/>
  <c r="Y124" i="21"/>
  <c r="Z124" i="21"/>
  <c r="AA124" i="21"/>
  <c r="AB124" i="21"/>
  <c r="AC124" i="21"/>
  <c r="C125" i="21"/>
  <c r="D125" i="21"/>
  <c r="E125"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C126" i="21"/>
  <c r="D126" i="21"/>
  <c r="E126" i="21"/>
  <c r="F126" i="21"/>
  <c r="G126" i="21"/>
  <c r="H126" i="21"/>
  <c r="I126" i="21"/>
  <c r="J126" i="21"/>
  <c r="K126" i="21"/>
  <c r="L126" i="21"/>
  <c r="M126" i="21"/>
  <c r="N126" i="21"/>
  <c r="O126" i="21"/>
  <c r="P126" i="21"/>
  <c r="Q126" i="21"/>
  <c r="R126" i="21"/>
  <c r="S126" i="21"/>
  <c r="T126" i="21"/>
  <c r="U126" i="21"/>
  <c r="V126" i="21"/>
  <c r="W126" i="21"/>
  <c r="X126" i="21"/>
  <c r="Y126" i="21"/>
  <c r="Z126" i="21"/>
  <c r="AA126" i="21"/>
  <c r="AB126" i="21"/>
  <c r="AC126" i="21"/>
  <c r="C127" i="21"/>
  <c r="D127" i="21"/>
  <c r="E127" i="21"/>
  <c r="F127" i="21"/>
  <c r="G127" i="21"/>
  <c r="H127" i="21"/>
  <c r="I127" i="21"/>
  <c r="J127" i="21"/>
  <c r="K127" i="21"/>
  <c r="L127" i="21"/>
  <c r="M127" i="21"/>
  <c r="N127" i="21"/>
  <c r="O127" i="21"/>
  <c r="P127" i="21"/>
  <c r="Q127" i="21"/>
  <c r="R127" i="21"/>
  <c r="S127" i="21"/>
  <c r="T127" i="21"/>
  <c r="U127" i="21"/>
  <c r="V127" i="21"/>
  <c r="W127" i="21"/>
  <c r="X127" i="21"/>
  <c r="Y127" i="21"/>
  <c r="Z127" i="21"/>
  <c r="AA127" i="21"/>
  <c r="AB127" i="21"/>
  <c r="AC127" i="21"/>
  <c r="C128" i="21"/>
  <c r="D128" i="21"/>
  <c r="E128" i="21"/>
  <c r="F128" i="21"/>
  <c r="G128" i="21"/>
  <c r="H128" i="21"/>
  <c r="I128" i="21"/>
  <c r="J128" i="21"/>
  <c r="K128" i="21"/>
  <c r="L128" i="21"/>
  <c r="M128" i="21"/>
  <c r="N128" i="21"/>
  <c r="O128" i="21"/>
  <c r="P128" i="21"/>
  <c r="Q128" i="21"/>
  <c r="R128" i="21"/>
  <c r="S128" i="21"/>
  <c r="T128" i="21"/>
  <c r="U128" i="21"/>
  <c r="V128" i="21"/>
  <c r="W128" i="21"/>
  <c r="X128" i="21"/>
  <c r="Y128" i="21"/>
  <c r="Z128" i="21"/>
  <c r="AA128" i="21"/>
  <c r="AB128" i="21"/>
  <c r="AC128" i="21"/>
  <c r="C129" i="21"/>
  <c r="D129" i="21"/>
  <c r="E129" i="21"/>
  <c r="F129" i="21"/>
  <c r="G129" i="21"/>
  <c r="H129" i="21"/>
  <c r="I129" i="21"/>
  <c r="J129" i="21"/>
  <c r="K129" i="21"/>
  <c r="L129" i="21"/>
  <c r="M129" i="21"/>
  <c r="N129" i="21"/>
  <c r="O129" i="21"/>
  <c r="P129" i="21"/>
  <c r="Q129" i="21"/>
  <c r="R129" i="21"/>
  <c r="S129" i="21"/>
  <c r="T129" i="21"/>
  <c r="U129" i="21"/>
  <c r="V129" i="21"/>
  <c r="W129" i="21"/>
  <c r="X129" i="21"/>
  <c r="Y129" i="21"/>
  <c r="Z129" i="21"/>
  <c r="AA129" i="21"/>
  <c r="AB129" i="21"/>
  <c r="AC129" i="21"/>
  <c r="C130" i="21"/>
  <c r="D130" i="21"/>
  <c r="E130" i="21"/>
  <c r="F130" i="21"/>
  <c r="G130" i="21"/>
  <c r="H130" i="21"/>
  <c r="I130" i="21"/>
  <c r="J130" i="21"/>
  <c r="K130" i="21"/>
  <c r="L130" i="21"/>
  <c r="M130" i="21"/>
  <c r="N130" i="21"/>
  <c r="O130" i="21"/>
  <c r="P130" i="21"/>
  <c r="Q130" i="21"/>
  <c r="R130" i="21"/>
  <c r="S130" i="21"/>
  <c r="T130" i="21"/>
  <c r="U130" i="21"/>
  <c r="V130" i="21"/>
  <c r="W130" i="21"/>
  <c r="X130" i="21"/>
  <c r="Y130" i="21"/>
  <c r="Z130" i="21"/>
  <c r="AA130" i="21"/>
  <c r="AB130" i="21"/>
  <c r="AC130" i="21"/>
  <c r="C131" i="21"/>
  <c r="D131" i="21"/>
  <c r="E131" i="21"/>
  <c r="F131" i="21"/>
  <c r="G131" i="21"/>
  <c r="H131" i="21"/>
  <c r="I131" i="21"/>
  <c r="J131" i="21"/>
  <c r="K131" i="21"/>
  <c r="L131" i="21"/>
  <c r="M131" i="21"/>
  <c r="N131" i="21"/>
  <c r="O131" i="21"/>
  <c r="P131" i="21"/>
  <c r="Q131" i="21"/>
  <c r="R131" i="21"/>
  <c r="S131" i="21"/>
  <c r="T131" i="21"/>
  <c r="U131" i="21"/>
  <c r="V131" i="21"/>
  <c r="W131" i="21"/>
  <c r="X131" i="21"/>
  <c r="Y131" i="21"/>
  <c r="Z131" i="21"/>
  <c r="AA131" i="21"/>
  <c r="AB131" i="21"/>
  <c r="AC131" i="21"/>
  <c r="C132" i="21"/>
  <c r="D132" i="21"/>
  <c r="E132" i="21"/>
  <c r="F132" i="21"/>
  <c r="G132" i="21"/>
  <c r="H132" i="21"/>
  <c r="I132" i="21"/>
  <c r="J132" i="21"/>
  <c r="K132" i="21"/>
  <c r="L132" i="21"/>
  <c r="M132" i="21"/>
  <c r="N132" i="21"/>
  <c r="O132" i="21"/>
  <c r="P132" i="21"/>
  <c r="Q132" i="21"/>
  <c r="R132" i="21"/>
  <c r="S132" i="21"/>
  <c r="T132" i="21"/>
  <c r="U132" i="21"/>
  <c r="V132" i="21"/>
  <c r="W132" i="21"/>
  <c r="X132" i="21"/>
  <c r="Y132" i="21"/>
  <c r="Z132" i="21"/>
  <c r="AA132" i="21"/>
  <c r="AB132" i="21"/>
  <c r="AC132" i="21"/>
  <c r="C133" i="21"/>
  <c r="D133" i="21"/>
  <c r="E133" i="21"/>
  <c r="F133" i="21"/>
  <c r="G133" i="21"/>
  <c r="H133" i="21"/>
  <c r="I133" i="21"/>
  <c r="J133" i="21"/>
  <c r="K133" i="21"/>
  <c r="L133" i="21"/>
  <c r="M133" i="21"/>
  <c r="N133" i="21"/>
  <c r="O133" i="21"/>
  <c r="P133" i="21"/>
  <c r="Q133" i="21"/>
  <c r="R133" i="21"/>
  <c r="S133" i="21"/>
  <c r="T133" i="21"/>
  <c r="U133" i="21"/>
  <c r="V133" i="21"/>
  <c r="W133" i="21"/>
  <c r="X133" i="21"/>
  <c r="Y133" i="21"/>
  <c r="Z133" i="21"/>
  <c r="AA133" i="21"/>
  <c r="AB133" i="21"/>
  <c r="AC133" i="21"/>
  <c r="C134" i="21"/>
  <c r="D134" i="21"/>
  <c r="E134" i="21"/>
  <c r="F134" i="21"/>
  <c r="G134" i="21"/>
  <c r="H134" i="21"/>
  <c r="I134" i="21"/>
  <c r="J134" i="21"/>
  <c r="K134" i="21"/>
  <c r="L134" i="21"/>
  <c r="M134" i="21"/>
  <c r="N134" i="21"/>
  <c r="O134" i="21"/>
  <c r="P134" i="21"/>
  <c r="Q134" i="21"/>
  <c r="R134" i="21"/>
  <c r="S134" i="21"/>
  <c r="T134" i="21"/>
  <c r="U134" i="21"/>
  <c r="V134" i="21"/>
  <c r="W134" i="21"/>
  <c r="X134" i="21"/>
  <c r="Y134" i="21"/>
  <c r="Z134" i="21"/>
  <c r="AA134" i="21"/>
  <c r="AB134" i="21"/>
  <c r="AC134" i="21"/>
  <c r="C135" i="21"/>
  <c r="D135" i="21"/>
  <c r="E135" i="21"/>
  <c r="F135" i="21"/>
  <c r="G135" i="21"/>
  <c r="H135" i="21"/>
  <c r="I135" i="21"/>
  <c r="J135" i="21"/>
  <c r="K135" i="21"/>
  <c r="L135" i="21"/>
  <c r="M135" i="21"/>
  <c r="N135" i="21"/>
  <c r="O135" i="21"/>
  <c r="P135" i="21"/>
  <c r="Q135" i="21"/>
  <c r="R135" i="21"/>
  <c r="S135" i="21"/>
  <c r="T135" i="21"/>
  <c r="U135" i="21"/>
  <c r="V135" i="21"/>
  <c r="W135" i="21"/>
  <c r="X135" i="21"/>
  <c r="Y135" i="21"/>
  <c r="Z135" i="21"/>
  <c r="AA135" i="21"/>
  <c r="AB135" i="21"/>
  <c r="AC135" i="21"/>
  <c r="C136" i="21"/>
  <c r="D136" i="21"/>
  <c r="E136" i="21"/>
  <c r="F136" i="21"/>
  <c r="G136" i="21"/>
  <c r="H136" i="21"/>
  <c r="I136" i="21"/>
  <c r="J136" i="21"/>
  <c r="K136" i="21"/>
  <c r="L136" i="21"/>
  <c r="M136" i="21"/>
  <c r="N136" i="21"/>
  <c r="O136" i="21"/>
  <c r="P136" i="21"/>
  <c r="Q136" i="21"/>
  <c r="R136" i="21"/>
  <c r="S136" i="21"/>
  <c r="T136" i="21"/>
  <c r="U136" i="21"/>
  <c r="V136" i="21"/>
  <c r="W136" i="21"/>
  <c r="X136" i="21"/>
  <c r="Y136" i="21"/>
  <c r="Z136" i="21"/>
  <c r="AA136" i="21"/>
  <c r="AB136" i="21"/>
  <c r="AC136" i="21"/>
  <c r="C137" i="21"/>
  <c r="D137" i="21"/>
  <c r="E137" i="21"/>
  <c r="F137" i="21"/>
  <c r="G137" i="21"/>
  <c r="H137" i="21"/>
  <c r="I137" i="21"/>
  <c r="J137" i="21"/>
  <c r="K137" i="21"/>
  <c r="L137" i="21"/>
  <c r="M137" i="21"/>
  <c r="N137" i="21"/>
  <c r="O137" i="21"/>
  <c r="P137" i="21"/>
  <c r="Q137" i="21"/>
  <c r="R137" i="21"/>
  <c r="S137" i="21"/>
  <c r="T137" i="21"/>
  <c r="U137" i="21"/>
  <c r="V137" i="21"/>
  <c r="W137" i="21"/>
  <c r="X137" i="21"/>
  <c r="Y137" i="21"/>
  <c r="Z137" i="21"/>
  <c r="AA137" i="21"/>
  <c r="AB137" i="21"/>
  <c r="AC137" i="21"/>
  <c r="C138" i="21"/>
  <c r="D138" i="21"/>
  <c r="E138" i="21"/>
  <c r="F138" i="21"/>
  <c r="G138" i="21"/>
  <c r="H138" i="21"/>
  <c r="I138" i="21"/>
  <c r="J138" i="21"/>
  <c r="K138" i="21"/>
  <c r="L138" i="21"/>
  <c r="M138" i="21"/>
  <c r="N138" i="21"/>
  <c r="O138" i="21"/>
  <c r="P138" i="21"/>
  <c r="Q138" i="21"/>
  <c r="R138" i="21"/>
  <c r="S138" i="21"/>
  <c r="T138" i="21"/>
  <c r="U138" i="21"/>
  <c r="V138" i="21"/>
  <c r="W138" i="21"/>
  <c r="X138" i="21"/>
  <c r="Y138" i="21"/>
  <c r="Z138" i="21"/>
  <c r="AA138" i="21"/>
  <c r="AB138" i="21"/>
  <c r="AC138" i="21"/>
  <c r="C139" i="21"/>
  <c r="D139" i="21"/>
  <c r="E139" i="21"/>
  <c r="F139" i="21"/>
  <c r="G139" i="21"/>
  <c r="H139" i="21"/>
  <c r="I139" i="21"/>
  <c r="J139" i="21"/>
  <c r="K139" i="21"/>
  <c r="L139" i="21"/>
  <c r="M139" i="21"/>
  <c r="N139" i="21"/>
  <c r="O139" i="21"/>
  <c r="P139" i="21"/>
  <c r="Q139" i="21"/>
  <c r="R139" i="21"/>
  <c r="S139" i="21"/>
  <c r="T139" i="21"/>
  <c r="U139" i="21"/>
  <c r="V139" i="21"/>
  <c r="W139" i="21"/>
  <c r="X139" i="21"/>
  <c r="Y139" i="21"/>
  <c r="Z139" i="21"/>
  <c r="AA139" i="21"/>
  <c r="AB139" i="21"/>
  <c r="AC139" i="21"/>
  <c r="C140" i="21"/>
  <c r="D140" i="21"/>
  <c r="E140" i="21"/>
  <c r="F140" i="21"/>
  <c r="G140" i="21"/>
  <c r="H140" i="21"/>
  <c r="I140" i="21"/>
  <c r="J140" i="21"/>
  <c r="K140" i="21"/>
  <c r="L140" i="21"/>
  <c r="M140" i="21"/>
  <c r="N140" i="21"/>
  <c r="O140" i="21"/>
  <c r="P140" i="21"/>
  <c r="Q140" i="21"/>
  <c r="R140" i="21"/>
  <c r="S140" i="21"/>
  <c r="T140" i="21"/>
  <c r="U140" i="21"/>
  <c r="V140" i="21"/>
  <c r="W140" i="21"/>
  <c r="X140" i="21"/>
  <c r="Y140" i="21"/>
  <c r="Z140" i="21"/>
  <c r="AA140" i="21"/>
  <c r="AB140" i="21"/>
  <c r="AC140" i="21"/>
  <c r="C141" i="21"/>
  <c r="D141" i="21"/>
  <c r="E141"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C142" i="21"/>
  <c r="D142" i="21"/>
  <c r="E142" i="21"/>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C143" i="21"/>
  <c r="D143" i="21"/>
  <c r="E143" i="21"/>
  <c r="F143" i="21"/>
  <c r="G143" i="21"/>
  <c r="H143" i="21"/>
  <c r="I143" i="21"/>
  <c r="J143" i="21"/>
  <c r="K143" i="21"/>
  <c r="L143" i="21"/>
  <c r="M143" i="21"/>
  <c r="N143" i="21"/>
  <c r="O143" i="21"/>
  <c r="P143" i="21"/>
  <c r="Q143" i="21"/>
  <c r="R143" i="21"/>
  <c r="S143" i="21"/>
  <c r="T143" i="21"/>
  <c r="U143" i="21"/>
  <c r="V143" i="21"/>
  <c r="W143" i="21"/>
  <c r="X143" i="21"/>
  <c r="Y143" i="21"/>
  <c r="Z143" i="21"/>
  <c r="AA143" i="21"/>
  <c r="AB143" i="21"/>
  <c r="AC143" i="21"/>
  <c r="C144" i="21"/>
  <c r="D144" i="21"/>
  <c r="E144" i="21"/>
  <c r="F144" i="21"/>
  <c r="G144" i="21"/>
  <c r="H144" i="21"/>
  <c r="I144" i="21"/>
  <c r="J144" i="21"/>
  <c r="K144" i="21"/>
  <c r="L144" i="21"/>
  <c r="M144" i="21"/>
  <c r="N144" i="21"/>
  <c r="O144" i="21"/>
  <c r="P144" i="21"/>
  <c r="Q144" i="21"/>
  <c r="R144" i="21"/>
  <c r="S144" i="21"/>
  <c r="T144" i="21"/>
  <c r="U144" i="21"/>
  <c r="V144" i="21"/>
  <c r="W144" i="21"/>
  <c r="X144" i="21"/>
  <c r="Y144" i="21"/>
  <c r="Z144" i="21"/>
  <c r="AA144" i="21"/>
  <c r="AB144" i="21"/>
  <c r="AC144" i="21"/>
  <c r="C145" i="21"/>
  <c r="D145" i="21"/>
  <c r="E145" i="21"/>
  <c r="F145" i="21"/>
  <c r="G145" i="21"/>
  <c r="H145" i="21"/>
  <c r="I145" i="21"/>
  <c r="J145" i="21"/>
  <c r="K145" i="21"/>
  <c r="L145" i="21"/>
  <c r="M145" i="21"/>
  <c r="N145" i="21"/>
  <c r="O145" i="21"/>
  <c r="P145" i="21"/>
  <c r="Q145" i="21"/>
  <c r="R145" i="21"/>
  <c r="S145" i="21"/>
  <c r="T145" i="21"/>
  <c r="U145" i="21"/>
  <c r="V145" i="21"/>
  <c r="W145" i="21"/>
  <c r="X145" i="21"/>
  <c r="Y145" i="21"/>
  <c r="Z145" i="21"/>
  <c r="AA145" i="21"/>
  <c r="AB145" i="21"/>
  <c r="AC145" i="21"/>
  <c r="C146" i="21"/>
  <c r="D146" i="21"/>
  <c r="E146" i="21"/>
  <c r="F146" i="21"/>
  <c r="G146" i="21"/>
  <c r="H146" i="21"/>
  <c r="I146" i="21"/>
  <c r="J146" i="21"/>
  <c r="K146" i="21"/>
  <c r="L146" i="21"/>
  <c r="M146" i="21"/>
  <c r="N146" i="21"/>
  <c r="O146" i="21"/>
  <c r="P146" i="21"/>
  <c r="Q146" i="21"/>
  <c r="R146" i="21"/>
  <c r="S146" i="21"/>
  <c r="T146" i="21"/>
  <c r="U146" i="21"/>
  <c r="V146" i="21"/>
  <c r="W146" i="21"/>
  <c r="X146" i="21"/>
  <c r="Y146" i="21"/>
  <c r="Z146" i="21"/>
  <c r="AA146" i="21"/>
  <c r="AB146" i="21"/>
  <c r="AC146" i="21"/>
  <c r="C147" i="21"/>
  <c r="D147" i="21"/>
  <c r="E147" i="21"/>
  <c r="F147" i="21"/>
  <c r="G147" i="21"/>
  <c r="H147" i="21"/>
  <c r="I147" i="21"/>
  <c r="J147" i="21"/>
  <c r="K147" i="21"/>
  <c r="L147" i="21"/>
  <c r="M147" i="21"/>
  <c r="N147" i="21"/>
  <c r="O147" i="21"/>
  <c r="P147" i="21"/>
  <c r="Q147" i="21"/>
  <c r="R147" i="21"/>
  <c r="S147" i="21"/>
  <c r="T147" i="21"/>
  <c r="U147" i="21"/>
  <c r="V147" i="21"/>
  <c r="W147" i="21"/>
  <c r="X147" i="21"/>
  <c r="Y147" i="21"/>
  <c r="Z147" i="21"/>
  <c r="AA147" i="21"/>
  <c r="AB147" i="21"/>
  <c r="AC147" i="21"/>
  <c r="C148" i="21"/>
  <c r="D148" i="21"/>
  <c r="E148" i="21"/>
  <c r="F148" i="21"/>
  <c r="G148" i="21"/>
  <c r="H148" i="21"/>
  <c r="I148" i="21"/>
  <c r="J148" i="21"/>
  <c r="K148" i="21"/>
  <c r="L148" i="21"/>
  <c r="M148" i="21"/>
  <c r="N148" i="21"/>
  <c r="O148" i="21"/>
  <c r="P148" i="21"/>
  <c r="Q148" i="21"/>
  <c r="R148" i="21"/>
  <c r="S148" i="21"/>
  <c r="T148" i="21"/>
  <c r="U148" i="21"/>
  <c r="V148" i="21"/>
  <c r="W148" i="21"/>
  <c r="X148" i="21"/>
  <c r="Y148" i="21"/>
  <c r="Z148" i="21"/>
  <c r="AA148" i="21"/>
  <c r="AB148" i="21"/>
  <c r="AC148" i="21"/>
  <c r="C149" i="21"/>
  <c r="D149" i="21"/>
  <c r="E149" i="21"/>
  <c r="F149" i="21"/>
  <c r="G149" i="21"/>
  <c r="H149" i="21"/>
  <c r="I149" i="21"/>
  <c r="J149" i="21"/>
  <c r="K149" i="21"/>
  <c r="L149" i="21"/>
  <c r="M149" i="21"/>
  <c r="N149" i="21"/>
  <c r="O149" i="21"/>
  <c r="P149" i="21"/>
  <c r="Q149" i="21"/>
  <c r="R149" i="21"/>
  <c r="S149" i="21"/>
  <c r="T149" i="21"/>
  <c r="U149" i="21"/>
  <c r="V149" i="21"/>
  <c r="W149" i="21"/>
  <c r="X149" i="21"/>
  <c r="Y149" i="21"/>
  <c r="Z149" i="21"/>
  <c r="AA149" i="21"/>
  <c r="AB149" i="21"/>
  <c r="AC149" i="21"/>
  <c r="C150" i="21"/>
  <c r="D150" i="21"/>
  <c r="E150" i="21"/>
  <c r="F150" i="21"/>
  <c r="G150" i="21"/>
  <c r="H150" i="21"/>
  <c r="I150" i="21"/>
  <c r="J150" i="21"/>
  <c r="K150" i="21"/>
  <c r="L150" i="21"/>
  <c r="M150" i="21"/>
  <c r="N150" i="21"/>
  <c r="O150" i="21"/>
  <c r="P150" i="21"/>
  <c r="Q150" i="21"/>
  <c r="R150" i="21"/>
  <c r="S150" i="21"/>
  <c r="T150" i="21"/>
  <c r="U150" i="21"/>
  <c r="V150" i="21"/>
  <c r="W150" i="21"/>
  <c r="X150" i="21"/>
  <c r="Y150" i="21"/>
  <c r="Z150" i="21"/>
  <c r="AA150" i="21"/>
  <c r="AB150" i="21"/>
  <c r="AC150" i="21"/>
  <c r="C151" i="21"/>
  <c r="D151" i="21"/>
  <c r="E151"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C152" i="21"/>
  <c r="D152" i="21"/>
  <c r="E152" i="21"/>
  <c r="F152" i="21"/>
  <c r="G152" i="21"/>
  <c r="H152" i="21"/>
  <c r="I152" i="21"/>
  <c r="J152" i="21"/>
  <c r="K152" i="21"/>
  <c r="L152" i="21"/>
  <c r="M152" i="21"/>
  <c r="N152" i="21"/>
  <c r="O152" i="21"/>
  <c r="P152" i="21"/>
  <c r="Q152" i="21"/>
  <c r="R152" i="21"/>
  <c r="S152" i="21"/>
  <c r="T152" i="21"/>
  <c r="U152" i="21"/>
  <c r="V152" i="21"/>
  <c r="W152" i="21"/>
  <c r="X152" i="21"/>
  <c r="Y152" i="21"/>
  <c r="Z152" i="21"/>
  <c r="AA152" i="21"/>
  <c r="AB152" i="21"/>
  <c r="AC152" i="21"/>
  <c r="C153" i="21"/>
  <c r="D153" i="21"/>
  <c r="E153" i="21"/>
  <c r="F153" i="21"/>
  <c r="G153" i="21"/>
  <c r="H153" i="21"/>
  <c r="I153" i="21"/>
  <c r="J153" i="21"/>
  <c r="K153" i="21"/>
  <c r="L153" i="21"/>
  <c r="M153" i="21"/>
  <c r="N153" i="21"/>
  <c r="O153" i="21"/>
  <c r="P153" i="21"/>
  <c r="Q153" i="21"/>
  <c r="R153" i="21"/>
  <c r="S153" i="21"/>
  <c r="T153" i="21"/>
  <c r="U153" i="21"/>
  <c r="V153" i="21"/>
  <c r="W153" i="21"/>
  <c r="X153" i="21"/>
  <c r="Y153" i="21"/>
  <c r="Z153" i="21"/>
  <c r="AA153" i="21"/>
  <c r="AB153" i="21"/>
  <c r="AC153" i="21"/>
  <c r="C154" i="21"/>
  <c r="D154" i="21"/>
  <c r="E154" i="21"/>
  <c r="F154" i="21"/>
  <c r="G154" i="21"/>
  <c r="H154" i="21"/>
  <c r="I154" i="21"/>
  <c r="J154" i="21"/>
  <c r="K154" i="21"/>
  <c r="L154" i="21"/>
  <c r="M154" i="21"/>
  <c r="N154" i="21"/>
  <c r="O154" i="21"/>
  <c r="P154" i="21"/>
  <c r="Q154" i="21"/>
  <c r="R154" i="21"/>
  <c r="S154" i="21"/>
  <c r="T154" i="21"/>
  <c r="U154" i="21"/>
  <c r="V154" i="21"/>
  <c r="W154" i="21"/>
  <c r="X154" i="21"/>
  <c r="Y154" i="21"/>
  <c r="Z154" i="21"/>
  <c r="AA154" i="21"/>
  <c r="AB154" i="21"/>
  <c r="AC154" i="21"/>
  <c r="C155" i="21"/>
  <c r="D155" i="21"/>
  <c r="E155" i="21"/>
  <c r="F155" i="21"/>
  <c r="G155" i="21"/>
  <c r="H155" i="21"/>
  <c r="I155" i="21"/>
  <c r="J155" i="21"/>
  <c r="K155" i="21"/>
  <c r="L155" i="21"/>
  <c r="M155" i="21"/>
  <c r="N155" i="21"/>
  <c r="O155" i="21"/>
  <c r="P155" i="21"/>
  <c r="Q155" i="21"/>
  <c r="R155" i="21"/>
  <c r="S155" i="21"/>
  <c r="T155" i="21"/>
  <c r="U155" i="21"/>
  <c r="V155" i="21"/>
  <c r="W155" i="21"/>
  <c r="X155" i="21"/>
  <c r="Y155" i="21"/>
  <c r="Z155" i="21"/>
  <c r="AA155" i="21"/>
  <c r="AB155" i="21"/>
  <c r="AC155" i="21"/>
  <c r="D6" i="21"/>
  <c r="E6" i="21"/>
  <c r="F6" i="21"/>
  <c r="G6" i="21"/>
  <c r="H6" i="21"/>
  <c r="I6" i="21"/>
  <c r="J6" i="21"/>
  <c r="K6" i="21"/>
  <c r="L6" i="21"/>
  <c r="M6" i="21"/>
  <c r="N6" i="21"/>
  <c r="O6" i="21"/>
  <c r="P6" i="21"/>
  <c r="Q6" i="21"/>
  <c r="R6" i="21"/>
  <c r="S6" i="21"/>
  <c r="T6" i="21"/>
  <c r="U6" i="21"/>
  <c r="V6" i="21"/>
  <c r="W6" i="21"/>
  <c r="X6" i="21"/>
  <c r="Y6" i="21"/>
  <c r="Z6" i="21"/>
  <c r="AA6" i="21"/>
  <c r="AB6" i="21"/>
  <c r="AC6" i="21"/>
  <c r="C6" i="21"/>
  <c r="C8" i="19"/>
  <c r="D8" i="19"/>
  <c r="E8" i="19"/>
  <c r="F8" i="19"/>
  <c r="G8" i="19"/>
  <c r="H8" i="19"/>
  <c r="I8" i="19"/>
  <c r="J8" i="19"/>
  <c r="K8" i="19"/>
  <c r="L8" i="19"/>
  <c r="M8" i="19"/>
  <c r="N8" i="19"/>
  <c r="O8" i="19"/>
  <c r="P8" i="19"/>
  <c r="Q8" i="19"/>
  <c r="C9" i="19"/>
  <c r="D9" i="19"/>
  <c r="E9" i="19"/>
  <c r="F9" i="19"/>
  <c r="G9" i="19"/>
  <c r="H9" i="19"/>
  <c r="I9" i="19"/>
  <c r="J9" i="19"/>
  <c r="K9" i="19"/>
  <c r="L9" i="19"/>
  <c r="M9" i="19"/>
  <c r="N9" i="19"/>
  <c r="O9" i="19"/>
  <c r="P9" i="19"/>
  <c r="Q9" i="19"/>
  <c r="C10" i="19"/>
  <c r="D10" i="19"/>
  <c r="E10" i="19"/>
  <c r="F10" i="19"/>
  <c r="G10" i="19"/>
  <c r="H10" i="19"/>
  <c r="I10" i="19"/>
  <c r="J10" i="19"/>
  <c r="K10" i="19"/>
  <c r="L10" i="19"/>
  <c r="M10" i="19"/>
  <c r="N10" i="19"/>
  <c r="O10" i="19"/>
  <c r="P10" i="19"/>
  <c r="Q10" i="19"/>
  <c r="C11" i="19"/>
  <c r="D11" i="19"/>
  <c r="E11" i="19"/>
  <c r="F11" i="19"/>
  <c r="G11" i="19"/>
  <c r="H11" i="19"/>
  <c r="I11" i="19"/>
  <c r="J11" i="19"/>
  <c r="K11" i="19"/>
  <c r="L11" i="19"/>
  <c r="M11" i="19"/>
  <c r="N11" i="19"/>
  <c r="O11" i="19"/>
  <c r="P11" i="19"/>
  <c r="Q11" i="19"/>
  <c r="C12" i="19"/>
  <c r="D12" i="19"/>
  <c r="E12" i="19"/>
  <c r="F12" i="19"/>
  <c r="G12" i="19"/>
  <c r="H12" i="19"/>
  <c r="I12" i="19"/>
  <c r="J12" i="19"/>
  <c r="K12" i="19"/>
  <c r="L12" i="19"/>
  <c r="M12" i="19"/>
  <c r="N12" i="19"/>
  <c r="O12" i="19"/>
  <c r="P12" i="19"/>
  <c r="Q12" i="19"/>
  <c r="C13" i="19"/>
  <c r="D13" i="19"/>
  <c r="E13" i="19"/>
  <c r="F13" i="19"/>
  <c r="G13" i="19"/>
  <c r="H13" i="19"/>
  <c r="I13" i="19"/>
  <c r="J13" i="19"/>
  <c r="K13" i="19"/>
  <c r="L13" i="19"/>
  <c r="M13" i="19"/>
  <c r="N13" i="19"/>
  <c r="O13" i="19"/>
  <c r="P13" i="19"/>
  <c r="Q13" i="19"/>
  <c r="C14" i="19"/>
  <c r="D14" i="19"/>
  <c r="E14" i="19"/>
  <c r="F14" i="19"/>
  <c r="G14" i="19"/>
  <c r="H14" i="19"/>
  <c r="I14" i="19"/>
  <c r="J14" i="19"/>
  <c r="K14" i="19"/>
  <c r="L14" i="19"/>
  <c r="M14" i="19"/>
  <c r="N14" i="19"/>
  <c r="O14" i="19"/>
  <c r="P14" i="19"/>
  <c r="Q14" i="19"/>
  <c r="C15" i="19"/>
  <c r="D15" i="19"/>
  <c r="E15" i="19"/>
  <c r="F15" i="19"/>
  <c r="G15" i="19"/>
  <c r="H15" i="19"/>
  <c r="I15" i="19"/>
  <c r="J15" i="19"/>
  <c r="K15" i="19"/>
  <c r="L15" i="19"/>
  <c r="M15" i="19"/>
  <c r="N15" i="19"/>
  <c r="O15" i="19"/>
  <c r="P15" i="19"/>
  <c r="Q15" i="19"/>
  <c r="C16" i="19"/>
  <c r="D16" i="19"/>
  <c r="E16" i="19"/>
  <c r="F16" i="19"/>
  <c r="G16" i="19"/>
  <c r="H16" i="19"/>
  <c r="I16" i="19"/>
  <c r="J16" i="19"/>
  <c r="K16" i="19"/>
  <c r="L16" i="19"/>
  <c r="M16" i="19"/>
  <c r="N16" i="19"/>
  <c r="O16" i="19"/>
  <c r="P16" i="19"/>
  <c r="Q16" i="19"/>
  <c r="C17" i="19"/>
  <c r="D17" i="19"/>
  <c r="E17" i="19"/>
  <c r="F17" i="19"/>
  <c r="G17" i="19"/>
  <c r="H17" i="19"/>
  <c r="I17" i="19"/>
  <c r="J17" i="19"/>
  <c r="K17" i="19"/>
  <c r="L17" i="19"/>
  <c r="M17" i="19"/>
  <c r="N17" i="19"/>
  <c r="O17" i="19"/>
  <c r="P17" i="19"/>
  <c r="Q17" i="19"/>
  <c r="C18" i="19"/>
  <c r="D18" i="19"/>
  <c r="E18" i="19"/>
  <c r="F18" i="19"/>
  <c r="G18" i="19"/>
  <c r="H18" i="19"/>
  <c r="I18" i="19"/>
  <c r="J18" i="19"/>
  <c r="K18" i="19"/>
  <c r="L18" i="19"/>
  <c r="M18" i="19"/>
  <c r="N18" i="19"/>
  <c r="O18" i="19"/>
  <c r="P18" i="19"/>
  <c r="Q18" i="19"/>
  <c r="C19" i="19"/>
  <c r="D19" i="19"/>
  <c r="E19" i="19"/>
  <c r="F19" i="19"/>
  <c r="G19" i="19"/>
  <c r="H19" i="19"/>
  <c r="I19" i="19"/>
  <c r="J19" i="19"/>
  <c r="K19" i="19"/>
  <c r="L19" i="19"/>
  <c r="M19" i="19"/>
  <c r="N19" i="19"/>
  <c r="O19" i="19"/>
  <c r="P19" i="19"/>
  <c r="Q19" i="19"/>
  <c r="C20" i="19"/>
  <c r="D20" i="19"/>
  <c r="E20" i="19"/>
  <c r="F20" i="19"/>
  <c r="G20" i="19"/>
  <c r="H20" i="19"/>
  <c r="I20" i="19"/>
  <c r="J20" i="19"/>
  <c r="K20" i="19"/>
  <c r="L20" i="19"/>
  <c r="M20" i="19"/>
  <c r="N20" i="19"/>
  <c r="O20" i="19"/>
  <c r="P20" i="19"/>
  <c r="Q20" i="19"/>
  <c r="C21" i="19"/>
  <c r="D21" i="19"/>
  <c r="E21" i="19"/>
  <c r="F21" i="19"/>
  <c r="G21" i="19"/>
  <c r="H21" i="19"/>
  <c r="I21" i="19"/>
  <c r="J21" i="19"/>
  <c r="K21" i="19"/>
  <c r="L21" i="19"/>
  <c r="M21" i="19"/>
  <c r="N21" i="19"/>
  <c r="O21" i="19"/>
  <c r="P21" i="19"/>
  <c r="Q21" i="19"/>
  <c r="C22" i="19"/>
  <c r="D22" i="19"/>
  <c r="E22" i="19"/>
  <c r="F22" i="19"/>
  <c r="G22" i="19"/>
  <c r="H22" i="19"/>
  <c r="I22" i="19"/>
  <c r="J22" i="19"/>
  <c r="K22" i="19"/>
  <c r="L22" i="19"/>
  <c r="M22" i="19"/>
  <c r="N22" i="19"/>
  <c r="O22" i="19"/>
  <c r="P22" i="19"/>
  <c r="Q22" i="19"/>
  <c r="C23" i="19"/>
  <c r="D23" i="19"/>
  <c r="E23" i="19"/>
  <c r="F23" i="19"/>
  <c r="G23" i="19"/>
  <c r="H23" i="19"/>
  <c r="I23" i="19"/>
  <c r="J23" i="19"/>
  <c r="K23" i="19"/>
  <c r="L23" i="19"/>
  <c r="M23" i="19"/>
  <c r="N23" i="19"/>
  <c r="O23" i="19"/>
  <c r="P23" i="19"/>
  <c r="Q23" i="19"/>
  <c r="C24" i="19"/>
  <c r="D24" i="19"/>
  <c r="E24" i="19"/>
  <c r="F24" i="19"/>
  <c r="G24" i="19"/>
  <c r="H24" i="19"/>
  <c r="I24" i="19"/>
  <c r="J24" i="19"/>
  <c r="K24" i="19"/>
  <c r="L24" i="19"/>
  <c r="M24" i="19"/>
  <c r="N24" i="19"/>
  <c r="O24" i="19"/>
  <c r="P24" i="19"/>
  <c r="Q24" i="19"/>
  <c r="C25" i="19"/>
  <c r="D25" i="19"/>
  <c r="E25" i="19"/>
  <c r="F25" i="19"/>
  <c r="G25" i="19"/>
  <c r="H25" i="19"/>
  <c r="I25" i="19"/>
  <c r="J25" i="19"/>
  <c r="K25" i="19"/>
  <c r="L25" i="19"/>
  <c r="M25" i="19"/>
  <c r="N25" i="19"/>
  <c r="O25" i="19"/>
  <c r="P25" i="19"/>
  <c r="Q25" i="19"/>
  <c r="C26" i="19"/>
  <c r="D26" i="19"/>
  <c r="E26" i="19"/>
  <c r="F26" i="19"/>
  <c r="G26" i="19"/>
  <c r="H26" i="19"/>
  <c r="I26" i="19"/>
  <c r="J26" i="19"/>
  <c r="K26" i="19"/>
  <c r="L26" i="19"/>
  <c r="M26" i="19"/>
  <c r="N26" i="19"/>
  <c r="O26" i="19"/>
  <c r="P26" i="19"/>
  <c r="Q26" i="19"/>
  <c r="C27" i="19"/>
  <c r="D27" i="19"/>
  <c r="E27" i="19"/>
  <c r="F27" i="19"/>
  <c r="G27" i="19"/>
  <c r="H27" i="19"/>
  <c r="I27" i="19"/>
  <c r="J27" i="19"/>
  <c r="K27" i="19"/>
  <c r="L27" i="19"/>
  <c r="M27" i="19"/>
  <c r="N27" i="19"/>
  <c r="O27" i="19"/>
  <c r="P27" i="19"/>
  <c r="Q27" i="19"/>
  <c r="C28" i="19"/>
  <c r="D28" i="19"/>
  <c r="E28" i="19"/>
  <c r="F28" i="19"/>
  <c r="G28" i="19"/>
  <c r="H28" i="19"/>
  <c r="I28" i="19"/>
  <c r="J28" i="19"/>
  <c r="K28" i="19"/>
  <c r="L28" i="19"/>
  <c r="M28" i="19"/>
  <c r="N28" i="19"/>
  <c r="O28" i="19"/>
  <c r="P28" i="19"/>
  <c r="Q28" i="19"/>
  <c r="C29" i="19"/>
  <c r="D29" i="19"/>
  <c r="E29" i="19"/>
  <c r="F29" i="19"/>
  <c r="G29" i="19"/>
  <c r="H29" i="19"/>
  <c r="I29" i="19"/>
  <c r="J29" i="19"/>
  <c r="K29" i="19"/>
  <c r="L29" i="19"/>
  <c r="M29" i="19"/>
  <c r="N29" i="19"/>
  <c r="O29" i="19"/>
  <c r="P29" i="19"/>
  <c r="Q29" i="19"/>
  <c r="C30" i="19"/>
  <c r="D30" i="19"/>
  <c r="E30" i="19"/>
  <c r="F30" i="19"/>
  <c r="G30" i="19"/>
  <c r="H30" i="19"/>
  <c r="I30" i="19"/>
  <c r="J30" i="19"/>
  <c r="K30" i="19"/>
  <c r="L30" i="19"/>
  <c r="M30" i="19"/>
  <c r="N30" i="19"/>
  <c r="O30" i="19"/>
  <c r="P30" i="19"/>
  <c r="Q30" i="19"/>
  <c r="C31" i="19"/>
  <c r="D31" i="19"/>
  <c r="E31" i="19"/>
  <c r="F31" i="19"/>
  <c r="G31" i="19"/>
  <c r="H31" i="19"/>
  <c r="I31" i="19"/>
  <c r="J31" i="19"/>
  <c r="K31" i="19"/>
  <c r="L31" i="19"/>
  <c r="M31" i="19"/>
  <c r="N31" i="19"/>
  <c r="O31" i="19"/>
  <c r="P31" i="19"/>
  <c r="Q31" i="19"/>
  <c r="C32" i="19"/>
  <c r="D32" i="19"/>
  <c r="E32" i="19"/>
  <c r="F32" i="19"/>
  <c r="G32" i="19"/>
  <c r="H32" i="19"/>
  <c r="I32" i="19"/>
  <c r="J32" i="19"/>
  <c r="K32" i="19"/>
  <c r="L32" i="19"/>
  <c r="M32" i="19"/>
  <c r="N32" i="19"/>
  <c r="O32" i="19"/>
  <c r="P32" i="19"/>
  <c r="Q32" i="19"/>
  <c r="C33" i="19"/>
  <c r="D33" i="19"/>
  <c r="E33" i="19"/>
  <c r="F33" i="19"/>
  <c r="G33" i="19"/>
  <c r="H33" i="19"/>
  <c r="I33" i="19"/>
  <c r="J33" i="19"/>
  <c r="K33" i="19"/>
  <c r="L33" i="19"/>
  <c r="M33" i="19"/>
  <c r="N33" i="19"/>
  <c r="O33" i="19"/>
  <c r="P33" i="19"/>
  <c r="Q33" i="19"/>
  <c r="C34" i="19"/>
  <c r="D34" i="19"/>
  <c r="E34" i="19"/>
  <c r="F34" i="19"/>
  <c r="G34" i="19"/>
  <c r="H34" i="19"/>
  <c r="I34" i="19"/>
  <c r="J34" i="19"/>
  <c r="K34" i="19"/>
  <c r="L34" i="19"/>
  <c r="M34" i="19"/>
  <c r="N34" i="19"/>
  <c r="O34" i="19"/>
  <c r="P34" i="19"/>
  <c r="Q34" i="19"/>
  <c r="C35" i="19"/>
  <c r="D35" i="19"/>
  <c r="E35" i="19"/>
  <c r="F35" i="19"/>
  <c r="G35" i="19"/>
  <c r="H35" i="19"/>
  <c r="I35" i="19"/>
  <c r="J35" i="19"/>
  <c r="K35" i="19"/>
  <c r="L35" i="19"/>
  <c r="M35" i="19"/>
  <c r="N35" i="19"/>
  <c r="O35" i="19"/>
  <c r="P35" i="19"/>
  <c r="Q35" i="19"/>
  <c r="C36" i="19"/>
  <c r="D36" i="19"/>
  <c r="E36" i="19"/>
  <c r="F36" i="19"/>
  <c r="G36" i="19"/>
  <c r="H36" i="19"/>
  <c r="I36" i="19"/>
  <c r="J36" i="19"/>
  <c r="K36" i="19"/>
  <c r="L36" i="19"/>
  <c r="M36" i="19"/>
  <c r="N36" i="19"/>
  <c r="O36" i="19"/>
  <c r="P36" i="19"/>
  <c r="Q36" i="19"/>
  <c r="C37" i="19"/>
  <c r="D37" i="19"/>
  <c r="E37" i="19"/>
  <c r="F37" i="19"/>
  <c r="G37" i="19"/>
  <c r="H37" i="19"/>
  <c r="I37" i="19"/>
  <c r="J37" i="19"/>
  <c r="K37" i="19"/>
  <c r="L37" i="19"/>
  <c r="M37" i="19"/>
  <c r="N37" i="19"/>
  <c r="O37" i="19"/>
  <c r="P37" i="19"/>
  <c r="Q37" i="19"/>
  <c r="C38" i="19"/>
  <c r="D38" i="19"/>
  <c r="E38" i="19"/>
  <c r="F38" i="19"/>
  <c r="G38" i="19"/>
  <c r="H38" i="19"/>
  <c r="I38" i="19"/>
  <c r="J38" i="19"/>
  <c r="K38" i="19"/>
  <c r="L38" i="19"/>
  <c r="M38" i="19"/>
  <c r="N38" i="19"/>
  <c r="O38" i="19"/>
  <c r="P38" i="19"/>
  <c r="Q38" i="19"/>
  <c r="C39" i="19"/>
  <c r="D39" i="19"/>
  <c r="E39" i="19"/>
  <c r="F39" i="19"/>
  <c r="G39" i="19"/>
  <c r="H39" i="19"/>
  <c r="I39" i="19"/>
  <c r="J39" i="19"/>
  <c r="K39" i="19"/>
  <c r="L39" i="19"/>
  <c r="M39" i="19"/>
  <c r="N39" i="19"/>
  <c r="O39" i="19"/>
  <c r="P39" i="19"/>
  <c r="Q39" i="19"/>
  <c r="C40" i="19"/>
  <c r="D40" i="19"/>
  <c r="E40" i="19"/>
  <c r="F40" i="19"/>
  <c r="G40" i="19"/>
  <c r="H40" i="19"/>
  <c r="I40" i="19"/>
  <c r="J40" i="19"/>
  <c r="K40" i="19"/>
  <c r="L40" i="19"/>
  <c r="M40" i="19"/>
  <c r="N40" i="19"/>
  <c r="O40" i="19"/>
  <c r="P40" i="19"/>
  <c r="Q40" i="19"/>
  <c r="C41" i="19"/>
  <c r="D41" i="19"/>
  <c r="E41" i="19"/>
  <c r="F41" i="19"/>
  <c r="G41" i="19"/>
  <c r="H41" i="19"/>
  <c r="I41" i="19"/>
  <c r="J41" i="19"/>
  <c r="K41" i="19"/>
  <c r="L41" i="19"/>
  <c r="M41" i="19"/>
  <c r="N41" i="19"/>
  <c r="O41" i="19"/>
  <c r="P41" i="19"/>
  <c r="Q41" i="19"/>
  <c r="C42" i="19"/>
  <c r="D42" i="19"/>
  <c r="E42" i="19"/>
  <c r="F42" i="19"/>
  <c r="G42" i="19"/>
  <c r="H42" i="19"/>
  <c r="I42" i="19"/>
  <c r="J42" i="19"/>
  <c r="K42" i="19"/>
  <c r="L42" i="19"/>
  <c r="M42" i="19"/>
  <c r="N42" i="19"/>
  <c r="O42" i="19"/>
  <c r="P42" i="19"/>
  <c r="Q42" i="19"/>
  <c r="C43" i="19"/>
  <c r="D43" i="19"/>
  <c r="E43" i="19"/>
  <c r="F43" i="19"/>
  <c r="G43" i="19"/>
  <c r="H43" i="19"/>
  <c r="I43" i="19"/>
  <c r="J43" i="19"/>
  <c r="K43" i="19"/>
  <c r="L43" i="19"/>
  <c r="M43" i="19"/>
  <c r="N43" i="19"/>
  <c r="O43" i="19"/>
  <c r="P43" i="19"/>
  <c r="Q43" i="19"/>
  <c r="C44" i="19"/>
  <c r="D44" i="19"/>
  <c r="E44" i="19"/>
  <c r="F44" i="19"/>
  <c r="G44" i="19"/>
  <c r="H44" i="19"/>
  <c r="I44" i="19"/>
  <c r="J44" i="19"/>
  <c r="K44" i="19"/>
  <c r="L44" i="19"/>
  <c r="M44" i="19"/>
  <c r="N44" i="19"/>
  <c r="O44" i="19"/>
  <c r="P44" i="19"/>
  <c r="Q44" i="19"/>
  <c r="C45" i="19"/>
  <c r="D45" i="19"/>
  <c r="E45" i="19"/>
  <c r="F45" i="19"/>
  <c r="G45" i="19"/>
  <c r="H45" i="19"/>
  <c r="I45" i="19"/>
  <c r="J45" i="19"/>
  <c r="K45" i="19"/>
  <c r="L45" i="19"/>
  <c r="M45" i="19"/>
  <c r="N45" i="19"/>
  <c r="O45" i="19"/>
  <c r="P45" i="19"/>
  <c r="Q45" i="19"/>
  <c r="C46" i="19"/>
  <c r="D46" i="19"/>
  <c r="E46" i="19"/>
  <c r="F46" i="19"/>
  <c r="G46" i="19"/>
  <c r="H46" i="19"/>
  <c r="I46" i="19"/>
  <c r="J46" i="19"/>
  <c r="K46" i="19"/>
  <c r="L46" i="19"/>
  <c r="M46" i="19"/>
  <c r="N46" i="19"/>
  <c r="O46" i="19"/>
  <c r="P46" i="19"/>
  <c r="Q46" i="19"/>
  <c r="C47" i="19"/>
  <c r="D47" i="19"/>
  <c r="E47" i="19"/>
  <c r="F47" i="19"/>
  <c r="G47" i="19"/>
  <c r="H47" i="19"/>
  <c r="I47" i="19"/>
  <c r="J47" i="19"/>
  <c r="K47" i="19"/>
  <c r="L47" i="19"/>
  <c r="M47" i="19"/>
  <c r="N47" i="19"/>
  <c r="O47" i="19"/>
  <c r="P47" i="19"/>
  <c r="Q47" i="19"/>
  <c r="C48" i="19"/>
  <c r="D48" i="19"/>
  <c r="E48" i="19"/>
  <c r="F48" i="19"/>
  <c r="G48" i="19"/>
  <c r="H48" i="19"/>
  <c r="I48" i="19"/>
  <c r="J48" i="19"/>
  <c r="K48" i="19"/>
  <c r="L48" i="19"/>
  <c r="M48" i="19"/>
  <c r="N48" i="19"/>
  <c r="O48" i="19"/>
  <c r="P48" i="19"/>
  <c r="Q48" i="19"/>
  <c r="C49" i="19"/>
  <c r="D49" i="19"/>
  <c r="E49" i="19"/>
  <c r="F49" i="19"/>
  <c r="G49" i="19"/>
  <c r="H49" i="19"/>
  <c r="I49" i="19"/>
  <c r="J49" i="19"/>
  <c r="K49" i="19"/>
  <c r="L49" i="19"/>
  <c r="M49" i="19"/>
  <c r="N49" i="19"/>
  <c r="O49" i="19"/>
  <c r="P49" i="19"/>
  <c r="Q49" i="19"/>
  <c r="C50" i="19"/>
  <c r="D50" i="19"/>
  <c r="E50" i="19"/>
  <c r="F50" i="19"/>
  <c r="G50" i="19"/>
  <c r="H50" i="19"/>
  <c r="I50" i="19"/>
  <c r="J50" i="19"/>
  <c r="K50" i="19"/>
  <c r="L50" i="19"/>
  <c r="M50" i="19"/>
  <c r="N50" i="19"/>
  <c r="O50" i="19"/>
  <c r="P50" i="19"/>
  <c r="Q50" i="19"/>
  <c r="C51" i="19"/>
  <c r="D51" i="19"/>
  <c r="E51" i="19"/>
  <c r="F51" i="19"/>
  <c r="G51" i="19"/>
  <c r="H51" i="19"/>
  <c r="I51" i="19"/>
  <c r="J51" i="19"/>
  <c r="K51" i="19"/>
  <c r="L51" i="19"/>
  <c r="M51" i="19"/>
  <c r="N51" i="19"/>
  <c r="O51" i="19"/>
  <c r="P51" i="19"/>
  <c r="Q51" i="19"/>
  <c r="C52" i="19"/>
  <c r="D52" i="19"/>
  <c r="E52" i="19"/>
  <c r="F52" i="19"/>
  <c r="G52" i="19"/>
  <c r="H52" i="19"/>
  <c r="I52" i="19"/>
  <c r="J52" i="19"/>
  <c r="K52" i="19"/>
  <c r="L52" i="19"/>
  <c r="M52" i="19"/>
  <c r="N52" i="19"/>
  <c r="O52" i="19"/>
  <c r="P52" i="19"/>
  <c r="Q52" i="19"/>
  <c r="C53" i="19"/>
  <c r="D53" i="19"/>
  <c r="E53" i="19"/>
  <c r="F53" i="19"/>
  <c r="G53" i="19"/>
  <c r="H53" i="19"/>
  <c r="I53" i="19"/>
  <c r="J53" i="19"/>
  <c r="K53" i="19"/>
  <c r="L53" i="19"/>
  <c r="M53" i="19"/>
  <c r="N53" i="19"/>
  <c r="O53" i="19"/>
  <c r="P53" i="19"/>
  <c r="Q53" i="19"/>
  <c r="C54" i="19"/>
  <c r="D54" i="19"/>
  <c r="E54" i="19"/>
  <c r="F54" i="19"/>
  <c r="G54" i="19"/>
  <c r="H54" i="19"/>
  <c r="I54" i="19"/>
  <c r="J54" i="19"/>
  <c r="K54" i="19"/>
  <c r="L54" i="19"/>
  <c r="M54" i="19"/>
  <c r="N54" i="19"/>
  <c r="O54" i="19"/>
  <c r="P54" i="19"/>
  <c r="Q54" i="19"/>
  <c r="C55" i="19"/>
  <c r="D55" i="19"/>
  <c r="E55" i="19"/>
  <c r="F55" i="19"/>
  <c r="G55" i="19"/>
  <c r="H55" i="19"/>
  <c r="I55" i="19"/>
  <c r="J55" i="19"/>
  <c r="K55" i="19"/>
  <c r="L55" i="19"/>
  <c r="M55" i="19"/>
  <c r="N55" i="19"/>
  <c r="O55" i="19"/>
  <c r="P55" i="19"/>
  <c r="Q55" i="19"/>
  <c r="C56" i="19"/>
  <c r="D56" i="19"/>
  <c r="E56" i="19"/>
  <c r="F56" i="19"/>
  <c r="G56" i="19"/>
  <c r="H56" i="19"/>
  <c r="I56" i="19"/>
  <c r="J56" i="19"/>
  <c r="K56" i="19"/>
  <c r="L56" i="19"/>
  <c r="M56" i="19"/>
  <c r="N56" i="19"/>
  <c r="O56" i="19"/>
  <c r="P56" i="19"/>
  <c r="Q56" i="19"/>
  <c r="C57" i="19"/>
  <c r="D57" i="19"/>
  <c r="E57" i="19"/>
  <c r="F57" i="19"/>
  <c r="G57" i="19"/>
  <c r="H57" i="19"/>
  <c r="I57" i="19"/>
  <c r="J57" i="19"/>
  <c r="K57" i="19"/>
  <c r="L57" i="19"/>
  <c r="M57" i="19"/>
  <c r="N57" i="19"/>
  <c r="O57" i="19"/>
  <c r="P57" i="19"/>
  <c r="Q57" i="19"/>
  <c r="C58" i="19"/>
  <c r="D58" i="19"/>
  <c r="E58" i="19"/>
  <c r="F58" i="19"/>
  <c r="G58" i="19"/>
  <c r="H58" i="19"/>
  <c r="I58" i="19"/>
  <c r="J58" i="19"/>
  <c r="K58" i="19"/>
  <c r="L58" i="19"/>
  <c r="M58" i="19"/>
  <c r="N58" i="19"/>
  <c r="O58" i="19"/>
  <c r="P58" i="19"/>
  <c r="Q58" i="19"/>
  <c r="C59" i="19"/>
  <c r="D59" i="19"/>
  <c r="E59" i="19"/>
  <c r="F59" i="19"/>
  <c r="G59" i="19"/>
  <c r="H59" i="19"/>
  <c r="I59" i="19"/>
  <c r="J59" i="19"/>
  <c r="K59" i="19"/>
  <c r="L59" i="19"/>
  <c r="M59" i="19"/>
  <c r="N59" i="19"/>
  <c r="O59" i="19"/>
  <c r="P59" i="19"/>
  <c r="Q59" i="19"/>
  <c r="C60" i="19"/>
  <c r="D60" i="19"/>
  <c r="E60" i="19"/>
  <c r="F60" i="19"/>
  <c r="G60" i="19"/>
  <c r="H60" i="19"/>
  <c r="I60" i="19"/>
  <c r="J60" i="19"/>
  <c r="K60" i="19"/>
  <c r="L60" i="19"/>
  <c r="M60" i="19"/>
  <c r="N60" i="19"/>
  <c r="O60" i="19"/>
  <c r="P60" i="19"/>
  <c r="Q60" i="19"/>
  <c r="C61" i="19"/>
  <c r="D61" i="19"/>
  <c r="E61" i="19"/>
  <c r="F61" i="19"/>
  <c r="G61" i="19"/>
  <c r="H61" i="19"/>
  <c r="I61" i="19"/>
  <c r="J61" i="19"/>
  <c r="K61" i="19"/>
  <c r="L61" i="19"/>
  <c r="M61" i="19"/>
  <c r="N61" i="19"/>
  <c r="O61" i="19"/>
  <c r="P61" i="19"/>
  <c r="Q61" i="19"/>
  <c r="C62" i="19"/>
  <c r="D62" i="19"/>
  <c r="E62" i="19"/>
  <c r="F62" i="19"/>
  <c r="G62" i="19"/>
  <c r="H62" i="19"/>
  <c r="I62" i="19"/>
  <c r="J62" i="19"/>
  <c r="K62" i="19"/>
  <c r="L62" i="19"/>
  <c r="M62" i="19"/>
  <c r="N62" i="19"/>
  <c r="O62" i="19"/>
  <c r="P62" i="19"/>
  <c r="Q62" i="19"/>
  <c r="C63" i="19"/>
  <c r="D63" i="19"/>
  <c r="E63" i="19"/>
  <c r="F63" i="19"/>
  <c r="G63" i="19"/>
  <c r="H63" i="19"/>
  <c r="I63" i="19"/>
  <c r="J63" i="19"/>
  <c r="K63" i="19"/>
  <c r="L63" i="19"/>
  <c r="M63" i="19"/>
  <c r="N63" i="19"/>
  <c r="O63" i="19"/>
  <c r="P63" i="19"/>
  <c r="Q63" i="19"/>
  <c r="C64" i="19"/>
  <c r="D64" i="19"/>
  <c r="E64" i="19"/>
  <c r="F64" i="19"/>
  <c r="G64" i="19"/>
  <c r="H64" i="19"/>
  <c r="I64" i="19"/>
  <c r="J64" i="19"/>
  <c r="K64" i="19"/>
  <c r="L64" i="19"/>
  <c r="M64" i="19"/>
  <c r="N64" i="19"/>
  <c r="O64" i="19"/>
  <c r="P64" i="19"/>
  <c r="Q64" i="19"/>
  <c r="C65" i="19"/>
  <c r="D65" i="19"/>
  <c r="E65" i="19"/>
  <c r="F65" i="19"/>
  <c r="G65" i="19"/>
  <c r="H65" i="19"/>
  <c r="I65" i="19"/>
  <c r="J65" i="19"/>
  <c r="K65" i="19"/>
  <c r="L65" i="19"/>
  <c r="M65" i="19"/>
  <c r="N65" i="19"/>
  <c r="O65" i="19"/>
  <c r="P65" i="19"/>
  <c r="Q65" i="19"/>
  <c r="C66" i="19"/>
  <c r="D66" i="19"/>
  <c r="E66" i="19"/>
  <c r="F66" i="19"/>
  <c r="G66" i="19"/>
  <c r="H66" i="19"/>
  <c r="I66" i="19"/>
  <c r="J66" i="19"/>
  <c r="K66" i="19"/>
  <c r="L66" i="19"/>
  <c r="M66" i="19"/>
  <c r="N66" i="19"/>
  <c r="O66" i="19"/>
  <c r="P66" i="19"/>
  <c r="Q66" i="19"/>
  <c r="C67" i="19"/>
  <c r="D67" i="19"/>
  <c r="E67" i="19"/>
  <c r="F67" i="19"/>
  <c r="G67" i="19"/>
  <c r="H67" i="19"/>
  <c r="I67" i="19"/>
  <c r="J67" i="19"/>
  <c r="K67" i="19"/>
  <c r="L67" i="19"/>
  <c r="M67" i="19"/>
  <c r="N67" i="19"/>
  <c r="O67" i="19"/>
  <c r="P67" i="19"/>
  <c r="Q67" i="19"/>
  <c r="C68" i="19"/>
  <c r="D68" i="19"/>
  <c r="E68" i="19"/>
  <c r="F68" i="19"/>
  <c r="G68" i="19"/>
  <c r="H68" i="19"/>
  <c r="I68" i="19"/>
  <c r="J68" i="19"/>
  <c r="K68" i="19"/>
  <c r="L68" i="19"/>
  <c r="M68" i="19"/>
  <c r="N68" i="19"/>
  <c r="O68" i="19"/>
  <c r="P68" i="19"/>
  <c r="Q68" i="19"/>
  <c r="C69" i="19"/>
  <c r="D69" i="19"/>
  <c r="E69" i="19"/>
  <c r="F69" i="19"/>
  <c r="G69" i="19"/>
  <c r="H69" i="19"/>
  <c r="I69" i="19"/>
  <c r="J69" i="19"/>
  <c r="K69" i="19"/>
  <c r="L69" i="19"/>
  <c r="M69" i="19"/>
  <c r="N69" i="19"/>
  <c r="O69" i="19"/>
  <c r="P69" i="19"/>
  <c r="Q69" i="19"/>
  <c r="C70" i="19"/>
  <c r="D70" i="19"/>
  <c r="E70" i="19"/>
  <c r="F70" i="19"/>
  <c r="G70" i="19"/>
  <c r="H70" i="19"/>
  <c r="I70" i="19"/>
  <c r="J70" i="19"/>
  <c r="K70" i="19"/>
  <c r="L70" i="19"/>
  <c r="M70" i="19"/>
  <c r="N70" i="19"/>
  <c r="O70" i="19"/>
  <c r="P70" i="19"/>
  <c r="Q70" i="19"/>
  <c r="C71" i="19"/>
  <c r="D71" i="19"/>
  <c r="E71" i="19"/>
  <c r="F71" i="19"/>
  <c r="G71" i="19"/>
  <c r="H71" i="19"/>
  <c r="I71" i="19"/>
  <c r="J71" i="19"/>
  <c r="K71" i="19"/>
  <c r="L71" i="19"/>
  <c r="M71" i="19"/>
  <c r="N71" i="19"/>
  <c r="O71" i="19"/>
  <c r="P71" i="19"/>
  <c r="Q71" i="19"/>
  <c r="C72" i="19"/>
  <c r="D72" i="19"/>
  <c r="E72" i="19"/>
  <c r="F72" i="19"/>
  <c r="G72" i="19"/>
  <c r="H72" i="19"/>
  <c r="I72" i="19"/>
  <c r="J72" i="19"/>
  <c r="K72" i="19"/>
  <c r="L72" i="19"/>
  <c r="M72" i="19"/>
  <c r="N72" i="19"/>
  <c r="O72" i="19"/>
  <c r="P72" i="19"/>
  <c r="Q72" i="19"/>
  <c r="C73" i="19"/>
  <c r="D73" i="19"/>
  <c r="E73" i="19"/>
  <c r="F73" i="19"/>
  <c r="G73" i="19"/>
  <c r="H73" i="19"/>
  <c r="I73" i="19"/>
  <c r="J73" i="19"/>
  <c r="K73" i="19"/>
  <c r="L73" i="19"/>
  <c r="M73" i="19"/>
  <c r="N73" i="19"/>
  <c r="O73" i="19"/>
  <c r="P73" i="19"/>
  <c r="Q73" i="19"/>
  <c r="C74" i="19"/>
  <c r="D74" i="19"/>
  <c r="E74" i="19"/>
  <c r="F74" i="19"/>
  <c r="G74" i="19"/>
  <c r="H74" i="19"/>
  <c r="I74" i="19"/>
  <c r="J74" i="19"/>
  <c r="K74" i="19"/>
  <c r="L74" i="19"/>
  <c r="M74" i="19"/>
  <c r="N74" i="19"/>
  <c r="O74" i="19"/>
  <c r="P74" i="19"/>
  <c r="Q74" i="19"/>
  <c r="C75" i="19"/>
  <c r="D75" i="19"/>
  <c r="E75" i="19"/>
  <c r="F75" i="19"/>
  <c r="G75" i="19"/>
  <c r="H75" i="19"/>
  <c r="I75" i="19"/>
  <c r="J75" i="19"/>
  <c r="K75" i="19"/>
  <c r="L75" i="19"/>
  <c r="M75" i="19"/>
  <c r="N75" i="19"/>
  <c r="O75" i="19"/>
  <c r="P75" i="19"/>
  <c r="Q75" i="19"/>
  <c r="C76" i="19"/>
  <c r="D76" i="19"/>
  <c r="E76" i="19"/>
  <c r="F76" i="19"/>
  <c r="G76" i="19"/>
  <c r="H76" i="19"/>
  <c r="I76" i="19"/>
  <c r="J76" i="19"/>
  <c r="K76" i="19"/>
  <c r="L76" i="19"/>
  <c r="M76" i="19"/>
  <c r="N76" i="19"/>
  <c r="O76" i="19"/>
  <c r="P76" i="19"/>
  <c r="Q76" i="19"/>
  <c r="C77" i="19"/>
  <c r="D77" i="19"/>
  <c r="E77" i="19"/>
  <c r="F77" i="19"/>
  <c r="G77" i="19"/>
  <c r="H77" i="19"/>
  <c r="I77" i="19"/>
  <c r="J77" i="19"/>
  <c r="K77" i="19"/>
  <c r="L77" i="19"/>
  <c r="M77" i="19"/>
  <c r="N77" i="19"/>
  <c r="O77" i="19"/>
  <c r="P77" i="19"/>
  <c r="Q77" i="19"/>
  <c r="C78" i="19"/>
  <c r="D78" i="19"/>
  <c r="E78" i="19"/>
  <c r="F78" i="19"/>
  <c r="G78" i="19"/>
  <c r="H78" i="19"/>
  <c r="I78" i="19"/>
  <c r="J78" i="19"/>
  <c r="K78" i="19"/>
  <c r="L78" i="19"/>
  <c r="M78" i="19"/>
  <c r="N78" i="19"/>
  <c r="O78" i="19"/>
  <c r="P78" i="19"/>
  <c r="Q78" i="19"/>
  <c r="C79" i="19"/>
  <c r="D79" i="19"/>
  <c r="E79" i="19"/>
  <c r="F79" i="19"/>
  <c r="G79" i="19"/>
  <c r="H79" i="19"/>
  <c r="I79" i="19"/>
  <c r="J79" i="19"/>
  <c r="K79" i="19"/>
  <c r="L79" i="19"/>
  <c r="M79" i="19"/>
  <c r="N79" i="19"/>
  <c r="O79" i="19"/>
  <c r="P79" i="19"/>
  <c r="Q79" i="19"/>
  <c r="C80" i="19"/>
  <c r="D80" i="19"/>
  <c r="E80" i="19"/>
  <c r="F80" i="19"/>
  <c r="G80" i="19"/>
  <c r="H80" i="19"/>
  <c r="I80" i="19"/>
  <c r="J80" i="19"/>
  <c r="K80" i="19"/>
  <c r="L80" i="19"/>
  <c r="M80" i="19"/>
  <c r="N80" i="19"/>
  <c r="O80" i="19"/>
  <c r="P80" i="19"/>
  <c r="Q80" i="19"/>
  <c r="C81" i="19"/>
  <c r="D81" i="19"/>
  <c r="E81" i="19"/>
  <c r="F81" i="19"/>
  <c r="G81" i="19"/>
  <c r="H81" i="19"/>
  <c r="I81" i="19"/>
  <c r="J81" i="19"/>
  <c r="K81" i="19"/>
  <c r="L81" i="19"/>
  <c r="M81" i="19"/>
  <c r="N81" i="19"/>
  <c r="O81" i="19"/>
  <c r="P81" i="19"/>
  <c r="Q81" i="19"/>
  <c r="C82" i="19"/>
  <c r="D82" i="19"/>
  <c r="E82" i="19"/>
  <c r="F82" i="19"/>
  <c r="G82" i="19"/>
  <c r="H82" i="19"/>
  <c r="I82" i="19"/>
  <c r="J82" i="19"/>
  <c r="K82" i="19"/>
  <c r="L82" i="19"/>
  <c r="M82" i="19"/>
  <c r="N82" i="19"/>
  <c r="O82" i="19"/>
  <c r="P82" i="19"/>
  <c r="Q82" i="19"/>
  <c r="C83" i="19"/>
  <c r="D83" i="19"/>
  <c r="E83" i="19"/>
  <c r="F83" i="19"/>
  <c r="G83" i="19"/>
  <c r="H83" i="19"/>
  <c r="I83" i="19"/>
  <c r="J83" i="19"/>
  <c r="K83" i="19"/>
  <c r="L83" i="19"/>
  <c r="M83" i="19"/>
  <c r="N83" i="19"/>
  <c r="O83" i="19"/>
  <c r="P83" i="19"/>
  <c r="Q83" i="19"/>
  <c r="C84" i="19"/>
  <c r="D84" i="19"/>
  <c r="E84" i="19"/>
  <c r="F84" i="19"/>
  <c r="G84" i="19"/>
  <c r="H84" i="19"/>
  <c r="I84" i="19"/>
  <c r="J84" i="19"/>
  <c r="K84" i="19"/>
  <c r="L84" i="19"/>
  <c r="M84" i="19"/>
  <c r="N84" i="19"/>
  <c r="O84" i="19"/>
  <c r="P84" i="19"/>
  <c r="Q84" i="19"/>
  <c r="C85" i="19"/>
  <c r="D85" i="19"/>
  <c r="E85" i="19"/>
  <c r="F85" i="19"/>
  <c r="G85" i="19"/>
  <c r="H85" i="19"/>
  <c r="I85" i="19"/>
  <c r="J85" i="19"/>
  <c r="K85" i="19"/>
  <c r="L85" i="19"/>
  <c r="M85" i="19"/>
  <c r="N85" i="19"/>
  <c r="O85" i="19"/>
  <c r="P85" i="19"/>
  <c r="Q85" i="19"/>
  <c r="C86" i="19"/>
  <c r="D86" i="19"/>
  <c r="E86" i="19"/>
  <c r="F86" i="19"/>
  <c r="G86" i="19"/>
  <c r="H86" i="19"/>
  <c r="I86" i="19"/>
  <c r="J86" i="19"/>
  <c r="K86" i="19"/>
  <c r="L86" i="19"/>
  <c r="M86" i="19"/>
  <c r="N86" i="19"/>
  <c r="O86" i="19"/>
  <c r="P86" i="19"/>
  <c r="Q86" i="19"/>
  <c r="C87" i="19"/>
  <c r="D87" i="19"/>
  <c r="E87" i="19"/>
  <c r="F87" i="19"/>
  <c r="G87" i="19"/>
  <c r="H87" i="19"/>
  <c r="I87" i="19"/>
  <c r="J87" i="19"/>
  <c r="K87" i="19"/>
  <c r="L87" i="19"/>
  <c r="M87" i="19"/>
  <c r="N87" i="19"/>
  <c r="O87" i="19"/>
  <c r="P87" i="19"/>
  <c r="Q87" i="19"/>
  <c r="C88" i="19"/>
  <c r="D88" i="19"/>
  <c r="E88" i="19"/>
  <c r="F88" i="19"/>
  <c r="G88" i="19"/>
  <c r="H88" i="19"/>
  <c r="I88" i="19"/>
  <c r="J88" i="19"/>
  <c r="K88" i="19"/>
  <c r="L88" i="19"/>
  <c r="M88" i="19"/>
  <c r="N88" i="19"/>
  <c r="O88" i="19"/>
  <c r="P88" i="19"/>
  <c r="Q88" i="19"/>
  <c r="C89" i="19"/>
  <c r="D89" i="19"/>
  <c r="E89" i="19"/>
  <c r="F89" i="19"/>
  <c r="G89" i="19"/>
  <c r="H89" i="19"/>
  <c r="I89" i="19"/>
  <c r="J89" i="19"/>
  <c r="K89" i="19"/>
  <c r="L89" i="19"/>
  <c r="M89" i="19"/>
  <c r="N89" i="19"/>
  <c r="O89" i="19"/>
  <c r="P89" i="19"/>
  <c r="Q89" i="19"/>
  <c r="C90" i="19"/>
  <c r="D90" i="19"/>
  <c r="E90" i="19"/>
  <c r="F90" i="19"/>
  <c r="G90" i="19"/>
  <c r="H90" i="19"/>
  <c r="I90" i="19"/>
  <c r="J90" i="19"/>
  <c r="K90" i="19"/>
  <c r="L90" i="19"/>
  <c r="M90" i="19"/>
  <c r="N90" i="19"/>
  <c r="O90" i="19"/>
  <c r="P90" i="19"/>
  <c r="Q90" i="19"/>
  <c r="C91" i="19"/>
  <c r="D91" i="19"/>
  <c r="E91" i="19"/>
  <c r="F91" i="19"/>
  <c r="G91" i="19"/>
  <c r="H91" i="19"/>
  <c r="I91" i="19"/>
  <c r="J91" i="19"/>
  <c r="K91" i="19"/>
  <c r="L91" i="19"/>
  <c r="M91" i="19"/>
  <c r="N91" i="19"/>
  <c r="O91" i="19"/>
  <c r="P91" i="19"/>
  <c r="Q91" i="19"/>
  <c r="C92" i="19"/>
  <c r="D92" i="19"/>
  <c r="E92" i="19"/>
  <c r="F92" i="19"/>
  <c r="G92" i="19"/>
  <c r="H92" i="19"/>
  <c r="I92" i="19"/>
  <c r="J92" i="19"/>
  <c r="K92" i="19"/>
  <c r="L92" i="19"/>
  <c r="M92" i="19"/>
  <c r="N92" i="19"/>
  <c r="O92" i="19"/>
  <c r="P92" i="19"/>
  <c r="Q92" i="19"/>
  <c r="C93" i="19"/>
  <c r="D93" i="19"/>
  <c r="E93" i="19"/>
  <c r="F93" i="19"/>
  <c r="G93" i="19"/>
  <c r="H93" i="19"/>
  <c r="I93" i="19"/>
  <c r="J93" i="19"/>
  <c r="K93" i="19"/>
  <c r="L93" i="19"/>
  <c r="M93" i="19"/>
  <c r="N93" i="19"/>
  <c r="O93" i="19"/>
  <c r="P93" i="19"/>
  <c r="Q93" i="19"/>
  <c r="C94" i="19"/>
  <c r="D94" i="19"/>
  <c r="E94" i="19"/>
  <c r="F94" i="19"/>
  <c r="G94" i="19"/>
  <c r="H94" i="19"/>
  <c r="I94" i="19"/>
  <c r="J94" i="19"/>
  <c r="K94" i="19"/>
  <c r="L94" i="19"/>
  <c r="M94" i="19"/>
  <c r="N94" i="19"/>
  <c r="O94" i="19"/>
  <c r="P94" i="19"/>
  <c r="Q94" i="19"/>
  <c r="C95" i="19"/>
  <c r="D95" i="19"/>
  <c r="E95" i="19"/>
  <c r="F95" i="19"/>
  <c r="G95" i="19"/>
  <c r="H95" i="19"/>
  <c r="I95" i="19"/>
  <c r="J95" i="19"/>
  <c r="K95" i="19"/>
  <c r="L95" i="19"/>
  <c r="M95" i="19"/>
  <c r="N95" i="19"/>
  <c r="O95" i="19"/>
  <c r="P95" i="19"/>
  <c r="Q95" i="19"/>
  <c r="C96" i="19"/>
  <c r="D96" i="19"/>
  <c r="E96" i="19"/>
  <c r="F96" i="19"/>
  <c r="G96" i="19"/>
  <c r="H96" i="19"/>
  <c r="I96" i="19"/>
  <c r="J96" i="19"/>
  <c r="K96" i="19"/>
  <c r="L96" i="19"/>
  <c r="M96" i="19"/>
  <c r="N96" i="19"/>
  <c r="O96" i="19"/>
  <c r="P96" i="19"/>
  <c r="Q96" i="19"/>
  <c r="C97" i="19"/>
  <c r="D97" i="19"/>
  <c r="E97" i="19"/>
  <c r="F97" i="19"/>
  <c r="G97" i="19"/>
  <c r="H97" i="19"/>
  <c r="I97" i="19"/>
  <c r="J97" i="19"/>
  <c r="K97" i="19"/>
  <c r="L97" i="19"/>
  <c r="M97" i="19"/>
  <c r="N97" i="19"/>
  <c r="O97" i="19"/>
  <c r="P97" i="19"/>
  <c r="Q97" i="19"/>
  <c r="C98" i="19"/>
  <c r="D98" i="19"/>
  <c r="E98" i="19"/>
  <c r="F98" i="19"/>
  <c r="G98" i="19"/>
  <c r="H98" i="19"/>
  <c r="I98" i="19"/>
  <c r="J98" i="19"/>
  <c r="K98" i="19"/>
  <c r="L98" i="19"/>
  <c r="M98" i="19"/>
  <c r="N98" i="19"/>
  <c r="O98" i="19"/>
  <c r="P98" i="19"/>
  <c r="Q98" i="19"/>
  <c r="C99" i="19"/>
  <c r="D99" i="19"/>
  <c r="E99" i="19"/>
  <c r="F99" i="19"/>
  <c r="G99" i="19"/>
  <c r="H99" i="19"/>
  <c r="I99" i="19"/>
  <c r="J99" i="19"/>
  <c r="K99" i="19"/>
  <c r="L99" i="19"/>
  <c r="M99" i="19"/>
  <c r="N99" i="19"/>
  <c r="O99" i="19"/>
  <c r="P99" i="19"/>
  <c r="Q99" i="19"/>
  <c r="C100" i="19"/>
  <c r="D100" i="19"/>
  <c r="E100" i="19"/>
  <c r="F100" i="19"/>
  <c r="G100" i="19"/>
  <c r="H100" i="19"/>
  <c r="I100" i="19"/>
  <c r="J100" i="19"/>
  <c r="K100" i="19"/>
  <c r="L100" i="19"/>
  <c r="M100" i="19"/>
  <c r="N100" i="19"/>
  <c r="O100" i="19"/>
  <c r="P100" i="19"/>
  <c r="Q100" i="19"/>
  <c r="C101" i="19"/>
  <c r="D101" i="19"/>
  <c r="E101" i="19"/>
  <c r="F101" i="19"/>
  <c r="G101" i="19"/>
  <c r="H101" i="19"/>
  <c r="I101" i="19"/>
  <c r="J101" i="19"/>
  <c r="K101" i="19"/>
  <c r="L101" i="19"/>
  <c r="M101" i="19"/>
  <c r="N101" i="19"/>
  <c r="O101" i="19"/>
  <c r="P101" i="19"/>
  <c r="Q101" i="19"/>
  <c r="C102" i="19"/>
  <c r="D102" i="19"/>
  <c r="E102" i="19"/>
  <c r="F102" i="19"/>
  <c r="G102" i="19"/>
  <c r="H102" i="19"/>
  <c r="I102" i="19"/>
  <c r="J102" i="19"/>
  <c r="K102" i="19"/>
  <c r="L102" i="19"/>
  <c r="M102" i="19"/>
  <c r="N102" i="19"/>
  <c r="O102" i="19"/>
  <c r="P102" i="19"/>
  <c r="Q102" i="19"/>
  <c r="C103" i="19"/>
  <c r="D103" i="19"/>
  <c r="E103" i="19"/>
  <c r="F103" i="19"/>
  <c r="G103" i="19"/>
  <c r="H103" i="19"/>
  <c r="I103" i="19"/>
  <c r="J103" i="19"/>
  <c r="K103" i="19"/>
  <c r="L103" i="19"/>
  <c r="M103" i="19"/>
  <c r="N103" i="19"/>
  <c r="O103" i="19"/>
  <c r="P103" i="19"/>
  <c r="Q103" i="19"/>
  <c r="C104" i="19"/>
  <c r="D104" i="19"/>
  <c r="E104" i="19"/>
  <c r="F104" i="19"/>
  <c r="G104" i="19"/>
  <c r="H104" i="19"/>
  <c r="I104" i="19"/>
  <c r="J104" i="19"/>
  <c r="K104" i="19"/>
  <c r="L104" i="19"/>
  <c r="M104" i="19"/>
  <c r="N104" i="19"/>
  <c r="O104" i="19"/>
  <c r="P104" i="19"/>
  <c r="Q104" i="19"/>
  <c r="C105" i="19"/>
  <c r="D105" i="19"/>
  <c r="E105" i="19"/>
  <c r="F105" i="19"/>
  <c r="G105" i="19"/>
  <c r="H105" i="19"/>
  <c r="I105" i="19"/>
  <c r="J105" i="19"/>
  <c r="K105" i="19"/>
  <c r="L105" i="19"/>
  <c r="M105" i="19"/>
  <c r="N105" i="19"/>
  <c r="O105" i="19"/>
  <c r="P105" i="19"/>
  <c r="Q105" i="19"/>
  <c r="C106" i="19"/>
  <c r="D106" i="19"/>
  <c r="E106" i="19"/>
  <c r="F106" i="19"/>
  <c r="G106" i="19"/>
  <c r="H106" i="19"/>
  <c r="I106" i="19"/>
  <c r="J106" i="19"/>
  <c r="K106" i="19"/>
  <c r="L106" i="19"/>
  <c r="M106" i="19"/>
  <c r="N106" i="19"/>
  <c r="O106" i="19"/>
  <c r="P106" i="19"/>
  <c r="Q106" i="19"/>
  <c r="C107" i="19"/>
  <c r="D107" i="19"/>
  <c r="E107" i="19"/>
  <c r="F107" i="19"/>
  <c r="G107" i="19"/>
  <c r="H107" i="19"/>
  <c r="I107" i="19"/>
  <c r="J107" i="19"/>
  <c r="K107" i="19"/>
  <c r="L107" i="19"/>
  <c r="M107" i="19"/>
  <c r="N107" i="19"/>
  <c r="O107" i="19"/>
  <c r="P107" i="19"/>
  <c r="Q107" i="19"/>
  <c r="C108" i="19"/>
  <c r="D108" i="19"/>
  <c r="E108" i="19"/>
  <c r="F108" i="19"/>
  <c r="G108" i="19"/>
  <c r="H108" i="19"/>
  <c r="I108" i="19"/>
  <c r="J108" i="19"/>
  <c r="K108" i="19"/>
  <c r="L108" i="19"/>
  <c r="M108" i="19"/>
  <c r="N108" i="19"/>
  <c r="O108" i="19"/>
  <c r="P108" i="19"/>
  <c r="Q108" i="19"/>
  <c r="C109" i="19"/>
  <c r="D109" i="19"/>
  <c r="E109" i="19"/>
  <c r="F109" i="19"/>
  <c r="G109" i="19"/>
  <c r="H109" i="19"/>
  <c r="I109" i="19"/>
  <c r="J109" i="19"/>
  <c r="K109" i="19"/>
  <c r="L109" i="19"/>
  <c r="M109" i="19"/>
  <c r="N109" i="19"/>
  <c r="O109" i="19"/>
  <c r="P109" i="19"/>
  <c r="Q109" i="19"/>
  <c r="C110" i="19"/>
  <c r="D110" i="19"/>
  <c r="E110" i="19"/>
  <c r="F110" i="19"/>
  <c r="G110" i="19"/>
  <c r="H110" i="19"/>
  <c r="I110" i="19"/>
  <c r="J110" i="19"/>
  <c r="K110" i="19"/>
  <c r="L110" i="19"/>
  <c r="M110" i="19"/>
  <c r="N110" i="19"/>
  <c r="O110" i="19"/>
  <c r="P110" i="19"/>
  <c r="Q110" i="19"/>
  <c r="C111" i="19"/>
  <c r="D111" i="19"/>
  <c r="E111" i="19"/>
  <c r="F111" i="19"/>
  <c r="G111" i="19"/>
  <c r="H111" i="19"/>
  <c r="I111" i="19"/>
  <c r="J111" i="19"/>
  <c r="K111" i="19"/>
  <c r="L111" i="19"/>
  <c r="M111" i="19"/>
  <c r="N111" i="19"/>
  <c r="O111" i="19"/>
  <c r="P111" i="19"/>
  <c r="Q111" i="19"/>
  <c r="C112" i="19"/>
  <c r="D112" i="19"/>
  <c r="E112" i="19"/>
  <c r="F112" i="19"/>
  <c r="G112" i="19"/>
  <c r="H112" i="19"/>
  <c r="I112" i="19"/>
  <c r="J112" i="19"/>
  <c r="K112" i="19"/>
  <c r="L112" i="19"/>
  <c r="M112" i="19"/>
  <c r="N112" i="19"/>
  <c r="O112" i="19"/>
  <c r="P112" i="19"/>
  <c r="Q112" i="19"/>
  <c r="C113" i="19"/>
  <c r="D113" i="19"/>
  <c r="E113" i="19"/>
  <c r="F113" i="19"/>
  <c r="G113" i="19"/>
  <c r="H113" i="19"/>
  <c r="I113" i="19"/>
  <c r="J113" i="19"/>
  <c r="K113" i="19"/>
  <c r="L113" i="19"/>
  <c r="M113" i="19"/>
  <c r="N113" i="19"/>
  <c r="O113" i="19"/>
  <c r="P113" i="19"/>
  <c r="Q113" i="19"/>
  <c r="C114" i="19"/>
  <c r="D114" i="19"/>
  <c r="E114" i="19"/>
  <c r="F114" i="19"/>
  <c r="G114" i="19"/>
  <c r="H114" i="19"/>
  <c r="I114" i="19"/>
  <c r="J114" i="19"/>
  <c r="K114" i="19"/>
  <c r="L114" i="19"/>
  <c r="M114" i="19"/>
  <c r="N114" i="19"/>
  <c r="O114" i="19"/>
  <c r="P114" i="19"/>
  <c r="Q114" i="19"/>
  <c r="C115" i="19"/>
  <c r="D115" i="19"/>
  <c r="E115" i="19"/>
  <c r="F115" i="19"/>
  <c r="G115" i="19"/>
  <c r="H115" i="19"/>
  <c r="I115" i="19"/>
  <c r="J115" i="19"/>
  <c r="K115" i="19"/>
  <c r="L115" i="19"/>
  <c r="M115" i="19"/>
  <c r="N115" i="19"/>
  <c r="O115" i="19"/>
  <c r="P115" i="19"/>
  <c r="Q115" i="19"/>
  <c r="C116" i="19"/>
  <c r="D116" i="19"/>
  <c r="E116" i="19"/>
  <c r="F116" i="19"/>
  <c r="G116" i="19"/>
  <c r="H116" i="19"/>
  <c r="I116" i="19"/>
  <c r="J116" i="19"/>
  <c r="K116" i="19"/>
  <c r="L116" i="19"/>
  <c r="M116" i="19"/>
  <c r="N116" i="19"/>
  <c r="O116" i="19"/>
  <c r="P116" i="19"/>
  <c r="Q116" i="19"/>
  <c r="C117" i="19"/>
  <c r="D117" i="19"/>
  <c r="E117" i="19"/>
  <c r="F117" i="19"/>
  <c r="G117" i="19"/>
  <c r="H117" i="19"/>
  <c r="I117" i="19"/>
  <c r="J117" i="19"/>
  <c r="K117" i="19"/>
  <c r="L117" i="19"/>
  <c r="M117" i="19"/>
  <c r="N117" i="19"/>
  <c r="O117" i="19"/>
  <c r="P117" i="19"/>
  <c r="Q117" i="19"/>
  <c r="C118" i="19"/>
  <c r="D118" i="19"/>
  <c r="E118" i="19"/>
  <c r="F118" i="19"/>
  <c r="G118" i="19"/>
  <c r="H118" i="19"/>
  <c r="I118" i="19"/>
  <c r="J118" i="19"/>
  <c r="K118" i="19"/>
  <c r="L118" i="19"/>
  <c r="M118" i="19"/>
  <c r="N118" i="19"/>
  <c r="O118" i="19"/>
  <c r="P118" i="19"/>
  <c r="Q118" i="19"/>
  <c r="C119" i="19"/>
  <c r="D119" i="19"/>
  <c r="E119" i="19"/>
  <c r="F119" i="19"/>
  <c r="G119" i="19"/>
  <c r="H119" i="19"/>
  <c r="I119" i="19"/>
  <c r="J119" i="19"/>
  <c r="K119" i="19"/>
  <c r="L119" i="19"/>
  <c r="M119" i="19"/>
  <c r="N119" i="19"/>
  <c r="O119" i="19"/>
  <c r="P119" i="19"/>
  <c r="Q119" i="19"/>
  <c r="C120" i="19"/>
  <c r="D120" i="19"/>
  <c r="E120" i="19"/>
  <c r="F120" i="19"/>
  <c r="G120" i="19"/>
  <c r="H120" i="19"/>
  <c r="I120" i="19"/>
  <c r="J120" i="19"/>
  <c r="K120" i="19"/>
  <c r="L120" i="19"/>
  <c r="M120" i="19"/>
  <c r="N120" i="19"/>
  <c r="O120" i="19"/>
  <c r="P120" i="19"/>
  <c r="Q120" i="19"/>
  <c r="C121" i="19"/>
  <c r="D121" i="19"/>
  <c r="E121" i="19"/>
  <c r="F121" i="19"/>
  <c r="G121" i="19"/>
  <c r="H121" i="19"/>
  <c r="I121" i="19"/>
  <c r="J121" i="19"/>
  <c r="K121" i="19"/>
  <c r="L121" i="19"/>
  <c r="M121" i="19"/>
  <c r="N121" i="19"/>
  <c r="O121" i="19"/>
  <c r="P121" i="19"/>
  <c r="Q121" i="19"/>
  <c r="C122" i="19"/>
  <c r="D122" i="19"/>
  <c r="E122" i="19"/>
  <c r="F122" i="19"/>
  <c r="G122" i="19"/>
  <c r="H122" i="19"/>
  <c r="I122" i="19"/>
  <c r="J122" i="19"/>
  <c r="K122" i="19"/>
  <c r="L122" i="19"/>
  <c r="M122" i="19"/>
  <c r="N122" i="19"/>
  <c r="O122" i="19"/>
  <c r="P122" i="19"/>
  <c r="Q122" i="19"/>
  <c r="C123" i="19"/>
  <c r="D123" i="19"/>
  <c r="E123" i="19"/>
  <c r="F123" i="19"/>
  <c r="G123" i="19"/>
  <c r="H123" i="19"/>
  <c r="I123" i="19"/>
  <c r="J123" i="19"/>
  <c r="K123" i="19"/>
  <c r="L123" i="19"/>
  <c r="M123" i="19"/>
  <c r="N123" i="19"/>
  <c r="O123" i="19"/>
  <c r="P123" i="19"/>
  <c r="Q123" i="19"/>
  <c r="C124" i="19"/>
  <c r="D124" i="19"/>
  <c r="E124" i="19"/>
  <c r="F124" i="19"/>
  <c r="G124" i="19"/>
  <c r="H124" i="19"/>
  <c r="I124" i="19"/>
  <c r="J124" i="19"/>
  <c r="K124" i="19"/>
  <c r="L124" i="19"/>
  <c r="M124" i="19"/>
  <c r="N124" i="19"/>
  <c r="O124" i="19"/>
  <c r="P124" i="19"/>
  <c r="Q124" i="19"/>
  <c r="C125" i="19"/>
  <c r="D125" i="19"/>
  <c r="E125" i="19"/>
  <c r="F125" i="19"/>
  <c r="G125" i="19"/>
  <c r="H125" i="19"/>
  <c r="I125" i="19"/>
  <c r="J125" i="19"/>
  <c r="K125" i="19"/>
  <c r="L125" i="19"/>
  <c r="M125" i="19"/>
  <c r="N125" i="19"/>
  <c r="O125" i="19"/>
  <c r="P125" i="19"/>
  <c r="Q125" i="19"/>
  <c r="C126" i="19"/>
  <c r="D126" i="19"/>
  <c r="E126" i="19"/>
  <c r="F126" i="19"/>
  <c r="G126" i="19"/>
  <c r="H126" i="19"/>
  <c r="I126" i="19"/>
  <c r="J126" i="19"/>
  <c r="K126" i="19"/>
  <c r="L126" i="19"/>
  <c r="M126" i="19"/>
  <c r="N126" i="19"/>
  <c r="O126" i="19"/>
  <c r="P126" i="19"/>
  <c r="Q126" i="19"/>
  <c r="C127" i="19"/>
  <c r="D127" i="19"/>
  <c r="E127" i="19"/>
  <c r="F127" i="19"/>
  <c r="G127" i="19"/>
  <c r="H127" i="19"/>
  <c r="I127" i="19"/>
  <c r="J127" i="19"/>
  <c r="K127" i="19"/>
  <c r="L127" i="19"/>
  <c r="M127" i="19"/>
  <c r="N127" i="19"/>
  <c r="O127" i="19"/>
  <c r="P127" i="19"/>
  <c r="Q127" i="19"/>
  <c r="C128" i="19"/>
  <c r="D128" i="19"/>
  <c r="E128" i="19"/>
  <c r="F128" i="19"/>
  <c r="G128" i="19"/>
  <c r="H128" i="19"/>
  <c r="I128" i="19"/>
  <c r="J128" i="19"/>
  <c r="K128" i="19"/>
  <c r="L128" i="19"/>
  <c r="M128" i="19"/>
  <c r="N128" i="19"/>
  <c r="O128" i="19"/>
  <c r="P128" i="19"/>
  <c r="Q128" i="19"/>
  <c r="C129" i="19"/>
  <c r="D129" i="19"/>
  <c r="E129" i="19"/>
  <c r="F129" i="19"/>
  <c r="G129" i="19"/>
  <c r="H129" i="19"/>
  <c r="I129" i="19"/>
  <c r="J129" i="19"/>
  <c r="K129" i="19"/>
  <c r="L129" i="19"/>
  <c r="M129" i="19"/>
  <c r="N129" i="19"/>
  <c r="O129" i="19"/>
  <c r="P129" i="19"/>
  <c r="Q129" i="19"/>
  <c r="C130" i="19"/>
  <c r="D130" i="19"/>
  <c r="E130" i="19"/>
  <c r="F130" i="19"/>
  <c r="G130" i="19"/>
  <c r="H130" i="19"/>
  <c r="I130" i="19"/>
  <c r="J130" i="19"/>
  <c r="K130" i="19"/>
  <c r="L130" i="19"/>
  <c r="M130" i="19"/>
  <c r="N130" i="19"/>
  <c r="O130" i="19"/>
  <c r="P130" i="19"/>
  <c r="Q130" i="19"/>
  <c r="C131" i="19"/>
  <c r="D131" i="19"/>
  <c r="E131" i="19"/>
  <c r="F131" i="19"/>
  <c r="G131" i="19"/>
  <c r="H131" i="19"/>
  <c r="I131" i="19"/>
  <c r="J131" i="19"/>
  <c r="K131" i="19"/>
  <c r="L131" i="19"/>
  <c r="M131" i="19"/>
  <c r="N131" i="19"/>
  <c r="O131" i="19"/>
  <c r="P131" i="19"/>
  <c r="Q131" i="19"/>
  <c r="C132" i="19"/>
  <c r="D132" i="19"/>
  <c r="E132" i="19"/>
  <c r="F132" i="19"/>
  <c r="G132" i="19"/>
  <c r="H132" i="19"/>
  <c r="I132" i="19"/>
  <c r="J132" i="19"/>
  <c r="K132" i="19"/>
  <c r="L132" i="19"/>
  <c r="M132" i="19"/>
  <c r="N132" i="19"/>
  <c r="O132" i="19"/>
  <c r="P132" i="19"/>
  <c r="Q132" i="19"/>
  <c r="C133" i="19"/>
  <c r="D133" i="19"/>
  <c r="E133" i="19"/>
  <c r="F133" i="19"/>
  <c r="G133" i="19"/>
  <c r="H133" i="19"/>
  <c r="I133" i="19"/>
  <c r="J133" i="19"/>
  <c r="K133" i="19"/>
  <c r="L133" i="19"/>
  <c r="M133" i="19"/>
  <c r="N133" i="19"/>
  <c r="O133" i="19"/>
  <c r="P133" i="19"/>
  <c r="Q133" i="19"/>
  <c r="C134" i="19"/>
  <c r="D134" i="19"/>
  <c r="E134" i="19"/>
  <c r="F134" i="19"/>
  <c r="G134" i="19"/>
  <c r="H134" i="19"/>
  <c r="I134" i="19"/>
  <c r="J134" i="19"/>
  <c r="K134" i="19"/>
  <c r="L134" i="19"/>
  <c r="M134" i="19"/>
  <c r="N134" i="19"/>
  <c r="O134" i="19"/>
  <c r="P134" i="19"/>
  <c r="Q134" i="19"/>
  <c r="C135" i="19"/>
  <c r="D135" i="19"/>
  <c r="E135" i="19"/>
  <c r="F135" i="19"/>
  <c r="G135" i="19"/>
  <c r="H135" i="19"/>
  <c r="I135" i="19"/>
  <c r="J135" i="19"/>
  <c r="K135" i="19"/>
  <c r="L135" i="19"/>
  <c r="M135" i="19"/>
  <c r="N135" i="19"/>
  <c r="O135" i="19"/>
  <c r="P135" i="19"/>
  <c r="Q135" i="19"/>
  <c r="C136" i="19"/>
  <c r="D136" i="19"/>
  <c r="E136" i="19"/>
  <c r="F136" i="19"/>
  <c r="G136" i="19"/>
  <c r="H136" i="19"/>
  <c r="I136" i="19"/>
  <c r="J136" i="19"/>
  <c r="K136" i="19"/>
  <c r="L136" i="19"/>
  <c r="M136" i="19"/>
  <c r="N136" i="19"/>
  <c r="O136" i="19"/>
  <c r="P136" i="19"/>
  <c r="Q136" i="19"/>
  <c r="C137" i="19"/>
  <c r="D137" i="19"/>
  <c r="E137" i="19"/>
  <c r="F137" i="19"/>
  <c r="G137" i="19"/>
  <c r="H137" i="19"/>
  <c r="I137" i="19"/>
  <c r="J137" i="19"/>
  <c r="K137" i="19"/>
  <c r="L137" i="19"/>
  <c r="M137" i="19"/>
  <c r="N137" i="19"/>
  <c r="O137" i="19"/>
  <c r="P137" i="19"/>
  <c r="Q137" i="19"/>
  <c r="C138" i="19"/>
  <c r="D138" i="19"/>
  <c r="E138" i="19"/>
  <c r="F138" i="19"/>
  <c r="G138" i="19"/>
  <c r="H138" i="19"/>
  <c r="I138" i="19"/>
  <c r="J138" i="19"/>
  <c r="K138" i="19"/>
  <c r="L138" i="19"/>
  <c r="M138" i="19"/>
  <c r="N138" i="19"/>
  <c r="O138" i="19"/>
  <c r="P138" i="19"/>
  <c r="Q138" i="19"/>
  <c r="C139" i="19"/>
  <c r="D139" i="19"/>
  <c r="E139" i="19"/>
  <c r="F139" i="19"/>
  <c r="G139" i="19"/>
  <c r="H139" i="19"/>
  <c r="I139" i="19"/>
  <c r="J139" i="19"/>
  <c r="K139" i="19"/>
  <c r="L139" i="19"/>
  <c r="M139" i="19"/>
  <c r="N139" i="19"/>
  <c r="O139" i="19"/>
  <c r="P139" i="19"/>
  <c r="Q139" i="19"/>
  <c r="C140" i="19"/>
  <c r="D140" i="19"/>
  <c r="E140" i="19"/>
  <c r="F140" i="19"/>
  <c r="G140" i="19"/>
  <c r="H140" i="19"/>
  <c r="I140" i="19"/>
  <c r="J140" i="19"/>
  <c r="K140" i="19"/>
  <c r="L140" i="19"/>
  <c r="M140" i="19"/>
  <c r="N140" i="19"/>
  <c r="O140" i="19"/>
  <c r="P140" i="19"/>
  <c r="Q140" i="19"/>
  <c r="C141" i="19"/>
  <c r="D141" i="19"/>
  <c r="E141" i="19"/>
  <c r="F141" i="19"/>
  <c r="G141" i="19"/>
  <c r="H141" i="19"/>
  <c r="I141" i="19"/>
  <c r="J141" i="19"/>
  <c r="K141" i="19"/>
  <c r="L141" i="19"/>
  <c r="M141" i="19"/>
  <c r="N141" i="19"/>
  <c r="O141" i="19"/>
  <c r="P141" i="19"/>
  <c r="Q141" i="19"/>
  <c r="C142" i="19"/>
  <c r="D142" i="19"/>
  <c r="E142" i="19"/>
  <c r="F142" i="19"/>
  <c r="G142" i="19"/>
  <c r="H142" i="19"/>
  <c r="I142" i="19"/>
  <c r="J142" i="19"/>
  <c r="K142" i="19"/>
  <c r="L142" i="19"/>
  <c r="M142" i="19"/>
  <c r="N142" i="19"/>
  <c r="O142" i="19"/>
  <c r="P142" i="19"/>
  <c r="Q142" i="19"/>
  <c r="C143" i="19"/>
  <c r="D143" i="19"/>
  <c r="E143" i="19"/>
  <c r="F143" i="19"/>
  <c r="G143" i="19"/>
  <c r="H143" i="19"/>
  <c r="I143" i="19"/>
  <c r="J143" i="19"/>
  <c r="K143" i="19"/>
  <c r="L143" i="19"/>
  <c r="M143" i="19"/>
  <c r="N143" i="19"/>
  <c r="O143" i="19"/>
  <c r="P143" i="19"/>
  <c r="Q143" i="19"/>
  <c r="C144" i="19"/>
  <c r="D144" i="19"/>
  <c r="E144" i="19"/>
  <c r="F144" i="19"/>
  <c r="G144" i="19"/>
  <c r="H144" i="19"/>
  <c r="I144" i="19"/>
  <c r="J144" i="19"/>
  <c r="K144" i="19"/>
  <c r="L144" i="19"/>
  <c r="M144" i="19"/>
  <c r="N144" i="19"/>
  <c r="O144" i="19"/>
  <c r="P144" i="19"/>
  <c r="Q144" i="19"/>
  <c r="C145" i="19"/>
  <c r="D145" i="19"/>
  <c r="E145" i="19"/>
  <c r="F145" i="19"/>
  <c r="G145" i="19"/>
  <c r="H145" i="19"/>
  <c r="I145" i="19"/>
  <c r="J145" i="19"/>
  <c r="K145" i="19"/>
  <c r="L145" i="19"/>
  <c r="M145" i="19"/>
  <c r="N145" i="19"/>
  <c r="O145" i="19"/>
  <c r="P145" i="19"/>
  <c r="Q145" i="19"/>
  <c r="C146" i="19"/>
  <c r="D146" i="19"/>
  <c r="E146" i="19"/>
  <c r="F146" i="19"/>
  <c r="G146" i="19"/>
  <c r="H146" i="19"/>
  <c r="I146" i="19"/>
  <c r="J146" i="19"/>
  <c r="K146" i="19"/>
  <c r="L146" i="19"/>
  <c r="M146" i="19"/>
  <c r="N146" i="19"/>
  <c r="O146" i="19"/>
  <c r="P146" i="19"/>
  <c r="Q146" i="19"/>
  <c r="C147" i="19"/>
  <c r="D147" i="19"/>
  <c r="E147" i="19"/>
  <c r="F147" i="19"/>
  <c r="G147" i="19"/>
  <c r="H147" i="19"/>
  <c r="I147" i="19"/>
  <c r="J147" i="19"/>
  <c r="K147" i="19"/>
  <c r="L147" i="19"/>
  <c r="M147" i="19"/>
  <c r="N147" i="19"/>
  <c r="O147" i="19"/>
  <c r="P147" i="19"/>
  <c r="Q147" i="19"/>
  <c r="C148" i="19"/>
  <c r="D148" i="19"/>
  <c r="E148" i="19"/>
  <c r="F148" i="19"/>
  <c r="G148" i="19"/>
  <c r="H148" i="19"/>
  <c r="I148" i="19"/>
  <c r="J148" i="19"/>
  <c r="K148" i="19"/>
  <c r="L148" i="19"/>
  <c r="M148" i="19"/>
  <c r="N148" i="19"/>
  <c r="O148" i="19"/>
  <c r="P148" i="19"/>
  <c r="Q148" i="19"/>
  <c r="C149" i="19"/>
  <c r="D149" i="19"/>
  <c r="E149" i="19"/>
  <c r="F149" i="19"/>
  <c r="G149" i="19"/>
  <c r="H149" i="19"/>
  <c r="I149" i="19"/>
  <c r="J149" i="19"/>
  <c r="K149" i="19"/>
  <c r="L149" i="19"/>
  <c r="M149" i="19"/>
  <c r="N149" i="19"/>
  <c r="O149" i="19"/>
  <c r="P149" i="19"/>
  <c r="Q149" i="19"/>
  <c r="C150" i="19"/>
  <c r="D150" i="19"/>
  <c r="E150" i="19"/>
  <c r="F150" i="19"/>
  <c r="G150" i="19"/>
  <c r="H150" i="19"/>
  <c r="I150" i="19"/>
  <c r="J150" i="19"/>
  <c r="K150" i="19"/>
  <c r="L150" i="19"/>
  <c r="M150" i="19"/>
  <c r="N150" i="19"/>
  <c r="O150" i="19"/>
  <c r="P150" i="19"/>
  <c r="Q150" i="19"/>
  <c r="C151" i="19"/>
  <c r="D151" i="19"/>
  <c r="E151" i="19"/>
  <c r="F151" i="19"/>
  <c r="G151" i="19"/>
  <c r="H151" i="19"/>
  <c r="I151" i="19"/>
  <c r="J151" i="19"/>
  <c r="K151" i="19"/>
  <c r="L151" i="19"/>
  <c r="M151" i="19"/>
  <c r="N151" i="19"/>
  <c r="O151" i="19"/>
  <c r="P151" i="19"/>
  <c r="Q151" i="19"/>
  <c r="C152" i="19"/>
  <c r="D152" i="19"/>
  <c r="E152" i="19"/>
  <c r="F152" i="19"/>
  <c r="G152" i="19"/>
  <c r="H152" i="19"/>
  <c r="I152" i="19"/>
  <c r="J152" i="19"/>
  <c r="K152" i="19"/>
  <c r="L152" i="19"/>
  <c r="M152" i="19"/>
  <c r="N152" i="19"/>
  <c r="O152" i="19"/>
  <c r="P152" i="19"/>
  <c r="Q152" i="19"/>
  <c r="C153" i="19"/>
  <c r="D153" i="19"/>
  <c r="E153" i="19"/>
  <c r="F153" i="19"/>
  <c r="G153" i="19"/>
  <c r="H153" i="19"/>
  <c r="I153" i="19"/>
  <c r="J153" i="19"/>
  <c r="K153" i="19"/>
  <c r="L153" i="19"/>
  <c r="M153" i="19"/>
  <c r="N153" i="19"/>
  <c r="O153" i="19"/>
  <c r="P153" i="19"/>
  <c r="Q153" i="19"/>
  <c r="C154" i="19"/>
  <c r="D154" i="19"/>
  <c r="E154" i="19"/>
  <c r="F154" i="19"/>
  <c r="G154" i="19"/>
  <c r="H154" i="19"/>
  <c r="I154" i="19"/>
  <c r="J154" i="19"/>
  <c r="K154" i="19"/>
  <c r="L154" i="19"/>
  <c r="M154" i="19"/>
  <c r="N154" i="19"/>
  <c r="O154" i="19"/>
  <c r="P154" i="19"/>
  <c r="Q154" i="19"/>
  <c r="C155" i="19"/>
  <c r="D155" i="19"/>
  <c r="E155" i="19"/>
  <c r="F155" i="19"/>
  <c r="G155" i="19"/>
  <c r="H155" i="19"/>
  <c r="I155" i="19"/>
  <c r="J155" i="19"/>
  <c r="K155" i="19"/>
  <c r="L155" i="19"/>
  <c r="M155" i="19"/>
  <c r="N155" i="19"/>
  <c r="O155" i="19"/>
  <c r="P155" i="19"/>
  <c r="Q155" i="19"/>
  <c r="C156" i="19"/>
  <c r="D156" i="19"/>
  <c r="E156" i="19"/>
  <c r="F156" i="19"/>
  <c r="G156" i="19"/>
  <c r="H156" i="19"/>
  <c r="I156" i="19"/>
  <c r="J156" i="19"/>
  <c r="K156" i="19"/>
  <c r="L156" i="19"/>
  <c r="M156" i="19"/>
  <c r="N156" i="19"/>
  <c r="O156" i="19"/>
  <c r="P156" i="19"/>
  <c r="Q156" i="19"/>
  <c r="D7" i="19"/>
  <c r="E7" i="19"/>
  <c r="F7" i="19"/>
  <c r="G7" i="19"/>
  <c r="H7" i="19"/>
  <c r="I7" i="19"/>
  <c r="J7" i="19"/>
  <c r="K7" i="19"/>
  <c r="L7" i="19"/>
  <c r="M7" i="19"/>
  <c r="N7" i="19"/>
  <c r="O7" i="19"/>
  <c r="P7" i="19"/>
  <c r="Q7" i="19"/>
  <c r="C7" i="19"/>
  <c r="BY33" i="22" l="1"/>
  <c r="BY34" i="22"/>
  <c r="BY35" i="22"/>
  <c r="BY36" i="22"/>
  <c r="BY37" i="22"/>
  <c r="BY38" i="22"/>
  <c r="BY39" i="22"/>
  <c r="BY40" i="22"/>
  <c r="BY41" i="22"/>
  <c r="BY42" i="22"/>
  <c r="BY43" i="22"/>
  <c r="BY44" i="22"/>
  <c r="BY45" i="22"/>
  <c r="BY46" i="22"/>
  <c r="BY47" i="22"/>
  <c r="BY48" i="22"/>
  <c r="BY49" i="22"/>
  <c r="BY50" i="22"/>
  <c r="BY51" i="22"/>
  <c r="BY52" i="22"/>
  <c r="BY53" i="22"/>
  <c r="BY54" i="22"/>
  <c r="BY55" i="22"/>
  <c r="BY56" i="22"/>
  <c r="BY57" i="22"/>
  <c r="BY58" i="22"/>
  <c r="BY59" i="22"/>
  <c r="BY60" i="22"/>
  <c r="BY61" i="22"/>
  <c r="BY62" i="22"/>
  <c r="BY63" i="22"/>
  <c r="BY64" i="22"/>
  <c r="BY65" i="22"/>
  <c r="BY66" i="22"/>
  <c r="BY67" i="22"/>
  <c r="BY68" i="22"/>
  <c r="BY69" i="22"/>
  <c r="BY70" i="22"/>
  <c r="BY71" i="22"/>
  <c r="BY72" i="22"/>
  <c r="BY73" i="22"/>
  <c r="BY74" i="22"/>
  <c r="BY75" i="22"/>
  <c r="BY76" i="22"/>
  <c r="BY77" i="22"/>
  <c r="BY78" i="22"/>
  <c r="BY79" i="22"/>
  <c r="BY80" i="22"/>
  <c r="BY81" i="22"/>
  <c r="BY82" i="22"/>
  <c r="BY83" i="22"/>
  <c r="BY84" i="22"/>
  <c r="BY85" i="22"/>
  <c r="BY86" i="22"/>
  <c r="BY87" i="22"/>
  <c r="BY88" i="22"/>
  <c r="BY89" i="22"/>
  <c r="BY90" i="22"/>
  <c r="BY91" i="22"/>
  <c r="BY92" i="22"/>
  <c r="BY93" i="22"/>
  <c r="BY94" i="22"/>
  <c r="BY95" i="22"/>
  <c r="BY96" i="22"/>
  <c r="BY97" i="22"/>
  <c r="BY98" i="22"/>
  <c r="BY99" i="22"/>
  <c r="BY100" i="22"/>
  <c r="BY101" i="22"/>
  <c r="BY102" i="22"/>
  <c r="BY103" i="22"/>
  <c r="BY104" i="22"/>
  <c r="BY105" i="22"/>
  <c r="BY106" i="22"/>
  <c r="BY107" i="22"/>
  <c r="BY108" i="22"/>
  <c r="BY109" i="22"/>
  <c r="BY110" i="22"/>
  <c r="BY111" i="22"/>
  <c r="BY112" i="22"/>
  <c r="BY113" i="22"/>
  <c r="BY114" i="22"/>
  <c r="BY115" i="22"/>
  <c r="BY116" i="22"/>
  <c r="BY117" i="22"/>
  <c r="BY118" i="22"/>
  <c r="BY119" i="22"/>
  <c r="BY120" i="22"/>
  <c r="BY121" i="22"/>
  <c r="BY122" i="22"/>
  <c r="BY123" i="22"/>
  <c r="BY124" i="22"/>
  <c r="BY125" i="22"/>
  <c r="BY126" i="22"/>
  <c r="BY127" i="22"/>
  <c r="BY128" i="22"/>
  <c r="BY129" i="22"/>
  <c r="BY130" i="22"/>
  <c r="BY131" i="22"/>
  <c r="BY132" i="22"/>
  <c r="BY133" i="22"/>
  <c r="BY134" i="22"/>
  <c r="BY135" i="22"/>
  <c r="BY136" i="22"/>
  <c r="BY137" i="22"/>
  <c r="BY138" i="22"/>
  <c r="BY139" i="22"/>
  <c r="BY140" i="22"/>
  <c r="BY141" i="22"/>
  <c r="BY142" i="22"/>
  <c r="BY143" i="22"/>
  <c r="BY144" i="22"/>
  <c r="BY145" i="22"/>
  <c r="BY146" i="22"/>
  <c r="BY147" i="22"/>
  <c r="BY148" i="22"/>
  <c r="BY149" i="22"/>
  <c r="BY150" i="22"/>
  <c r="BY151" i="22"/>
  <c r="BY153" i="22"/>
  <c r="BY152" i="22"/>
  <c r="BY154" i="22"/>
  <c r="BY155" i="22"/>
  <c r="BY156" i="22"/>
  <c r="BY157" i="22"/>
  <c r="BY158" i="22"/>
  <c r="BY159" i="22"/>
  <c r="BY160" i="22"/>
  <c r="BY161" i="22"/>
  <c r="BY162" i="22"/>
  <c r="BY163" i="22"/>
  <c r="BY164" i="22"/>
  <c r="BY165" i="22"/>
  <c r="BY166" i="22"/>
  <c r="BY167" i="22"/>
  <c r="BY168" i="22"/>
  <c r="BY169" i="22"/>
  <c r="BY170" i="22"/>
  <c r="BY171" i="22"/>
  <c r="BY172" i="22"/>
  <c r="BY173" i="22"/>
  <c r="BY174" i="22"/>
  <c r="BY175" i="22"/>
  <c r="BY176" i="22"/>
  <c r="BY177" i="22"/>
  <c r="BY178" i="22"/>
  <c r="BY179" i="22"/>
  <c r="BY180" i="22"/>
  <c r="BY181" i="22"/>
  <c r="BY182" i="22"/>
  <c r="BX3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0" i="22"/>
  <c r="BX111" i="22"/>
  <c r="BX112" i="22"/>
  <c r="BX113" i="22"/>
  <c r="BX114" i="22"/>
  <c r="BX115" i="22"/>
  <c r="BX116" i="22"/>
  <c r="BX117" i="22"/>
  <c r="BX118" i="22"/>
  <c r="BX119" i="22"/>
  <c r="BX120" i="22"/>
  <c r="BX121" i="22"/>
  <c r="BX122" i="22"/>
  <c r="BX123" i="22"/>
  <c r="BX124" i="22"/>
  <c r="BX125" i="22"/>
  <c r="BX126" i="22"/>
  <c r="BX127" i="22"/>
  <c r="BX128" i="22"/>
  <c r="BX129" i="22"/>
  <c r="BX130" i="22"/>
  <c r="BX131" i="22"/>
  <c r="BX132" i="22"/>
  <c r="BX133" i="22"/>
  <c r="BX134" i="22"/>
  <c r="BX135" i="22"/>
  <c r="BX136" i="22"/>
  <c r="BX137" i="22"/>
  <c r="BX138" i="22"/>
  <c r="BX139" i="22"/>
  <c r="BX140" i="22"/>
  <c r="BX141" i="22"/>
  <c r="BX142" i="22"/>
  <c r="BX143" i="22"/>
  <c r="BX144" i="22"/>
  <c r="BX145" i="22"/>
  <c r="BX146" i="22"/>
  <c r="BX147" i="22"/>
  <c r="BX148" i="22"/>
  <c r="BX149" i="22"/>
  <c r="BX150" i="22"/>
  <c r="BX151" i="22"/>
  <c r="BX153" i="22"/>
  <c r="BX152" i="22"/>
  <c r="BX154" i="22"/>
  <c r="BX155" i="22"/>
  <c r="BX156" i="22"/>
  <c r="BX157" i="22"/>
  <c r="BX158" i="22"/>
  <c r="BX159" i="22"/>
  <c r="BX160" i="22"/>
  <c r="BX161" i="22"/>
  <c r="BX162" i="22"/>
  <c r="BX163" i="22"/>
  <c r="BX164" i="22"/>
  <c r="BX165" i="22"/>
  <c r="BX166" i="22"/>
  <c r="BX167" i="22"/>
  <c r="BX168" i="22"/>
  <c r="BX169" i="22"/>
  <c r="BX170" i="22"/>
  <c r="BX171" i="22"/>
  <c r="BX172" i="22"/>
  <c r="BX173" i="22"/>
  <c r="BX174" i="22"/>
  <c r="BX175" i="22"/>
  <c r="BX176" i="22"/>
  <c r="BX177" i="22"/>
  <c r="BX178" i="22"/>
  <c r="BX179" i="22"/>
  <c r="BX180" i="22"/>
  <c r="BX181" i="22"/>
  <c r="BX182" i="22"/>
  <c r="BW33" i="22"/>
  <c r="BW34" i="22"/>
  <c r="BW35" i="22"/>
  <c r="BW36" i="22"/>
  <c r="BW37" i="22"/>
  <c r="BW38" i="22"/>
  <c r="BW39" i="22"/>
  <c r="BW40" i="22"/>
  <c r="BW41" i="22"/>
  <c r="BW42" i="22"/>
  <c r="BW43" i="22"/>
  <c r="BW44" i="22"/>
  <c r="BW45" i="22"/>
  <c r="BW46" i="22"/>
  <c r="BW47" i="22"/>
  <c r="BW48" i="22"/>
  <c r="BW49" i="22"/>
  <c r="BW50" i="22"/>
  <c r="BW51" i="22"/>
  <c r="BW52" i="22"/>
  <c r="BW53" i="22"/>
  <c r="BW54" i="22"/>
  <c r="BW55" i="22"/>
  <c r="BW56" i="22"/>
  <c r="BW57" i="22"/>
  <c r="BW58" i="22"/>
  <c r="BW59" i="22"/>
  <c r="BW60" i="22"/>
  <c r="BW61" i="22"/>
  <c r="BW62" i="22"/>
  <c r="BW63" i="22"/>
  <c r="BW64" i="22"/>
  <c r="BW65" i="22"/>
  <c r="BW66" i="22"/>
  <c r="BW67" i="22"/>
  <c r="BW68" i="22"/>
  <c r="BW69" i="22"/>
  <c r="BW70" i="22"/>
  <c r="BW71" i="22"/>
  <c r="BW72" i="22"/>
  <c r="BW73" i="22"/>
  <c r="BW74" i="22"/>
  <c r="BW75" i="22"/>
  <c r="BW76" i="22"/>
  <c r="BW77" i="22"/>
  <c r="BW78" i="22"/>
  <c r="BW79" i="22"/>
  <c r="BW80" i="22"/>
  <c r="BW81" i="22"/>
  <c r="BW82" i="22"/>
  <c r="BW83" i="22"/>
  <c r="BW84" i="22"/>
  <c r="BW85" i="22"/>
  <c r="BW86" i="22"/>
  <c r="BW87" i="22"/>
  <c r="BW88" i="22"/>
  <c r="BW89" i="22"/>
  <c r="BW90" i="22"/>
  <c r="BW91" i="22"/>
  <c r="BW92" i="22"/>
  <c r="BW93" i="22"/>
  <c r="BW94" i="22"/>
  <c r="BW95" i="22"/>
  <c r="BW96" i="22"/>
  <c r="BW97" i="22"/>
  <c r="BW98" i="22"/>
  <c r="BW99" i="22"/>
  <c r="BW100" i="22"/>
  <c r="BW101" i="22"/>
  <c r="BW102" i="22"/>
  <c r="BW103" i="22"/>
  <c r="BW104" i="22"/>
  <c r="BW105" i="22"/>
  <c r="BW106" i="22"/>
  <c r="BW107" i="22"/>
  <c r="BW108" i="22"/>
  <c r="BW109" i="22"/>
  <c r="BW110" i="22"/>
  <c r="BW111" i="22"/>
  <c r="BW112" i="22"/>
  <c r="BW113" i="22"/>
  <c r="BW114" i="22"/>
  <c r="BW115" i="22"/>
  <c r="BW116" i="22"/>
  <c r="BW117" i="22"/>
  <c r="BW118" i="22"/>
  <c r="BW119" i="22"/>
  <c r="BW120" i="22"/>
  <c r="BW121" i="22"/>
  <c r="BW122" i="22"/>
  <c r="BW123" i="22"/>
  <c r="BW124" i="22"/>
  <c r="BW125" i="22"/>
  <c r="BW126" i="22"/>
  <c r="BW127" i="22"/>
  <c r="BW128" i="22"/>
  <c r="BW129" i="22"/>
  <c r="BW130" i="22"/>
  <c r="BW131" i="22"/>
  <c r="BW132" i="22"/>
  <c r="BW133" i="22"/>
  <c r="BW134" i="22"/>
  <c r="BW135" i="22"/>
  <c r="BW136" i="22"/>
  <c r="BW137" i="22"/>
  <c r="BW138" i="22"/>
  <c r="BW139" i="22"/>
  <c r="BW140" i="22"/>
  <c r="BW141" i="22"/>
  <c r="BW142" i="22"/>
  <c r="BW143" i="22"/>
  <c r="BW144" i="22"/>
  <c r="BW145" i="22"/>
  <c r="BW146" i="22"/>
  <c r="BW147" i="22"/>
  <c r="BW148" i="22"/>
  <c r="BW149" i="22"/>
  <c r="BW150" i="22"/>
  <c r="BW151" i="22"/>
  <c r="BW153" i="22"/>
  <c r="BW152" i="22"/>
  <c r="BW154" i="22"/>
  <c r="BW155" i="22"/>
  <c r="BW156" i="22"/>
  <c r="BW157" i="22"/>
  <c r="BW158" i="22"/>
  <c r="BW159" i="22"/>
  <c r="BW160" i="22"/>
  <c r="BW161" i="22"/>
  <c r="BW162" i="22"/>
  <c r="BW163" i="22"/>
  <c r="BW164" i="22"/>
  <c r="BW165" i="22"/>
  <c r="BW166" i="22"/>
  <c r="BW167" i="22"/>
  <c r="BW168" i="22"/>
  <c r="BW169" i="22"/>
  <c r="BW170" i="22"/>
  <c r="BW171" i="22"/>
  <c r="BW172" i="22"/>
  <c r="BW173" i="22"/>
  <c r="BW174" i="22"/>
  <c r="BW175" i="22"/>
  <c r="BW176" i="22"/>
  <c r="BW177" i="22"/>
  <c r="BW178" i="22"/>
  <c r="BW179" i="22"/>
  <c r="BW180" i="22"/>
  <c r="BW181" i="22"/>
  <c r="BW182" i="22"/>
  <c r="BV33" i="22"/>
  <c r="BV34" i="22"/>
  <c r="BV35" i="22"/>
  <c r="BV36" i="22"/>
  <c r="BV37" i="22"/>
  <c r="BV38" i="22"/>
  <c r="BV39" i="22"/>
  <c r="BV40" i="22"/>
  <c r="BV41" i="22"/>
  <c r="BV42" i="22"/>
  <c r="BV43" i="22"/>
  <c r="BV44" i="22"/>
  <c r="BV45" i="22"/>
  <c r="BV46" i="22"/>
  <c r="BV47" i="22"/>
  <c r="BV48" i="22"/>
  <c r="BV49" i="22"/>
  <c r="BV50" i="22"/>
  <c r="BV51" i="22"/>
  <c r="BV52" i="22"/>
  <c r="BV53" i="22"/>
  <c r="BV54" i="22"/>
  <c r="BV55" i="22"/>
  <c r="BV56" i="22"/>
  <c r="BV57" i="22"/>
  <c r="BV58" i="22"/>
  <c r="BV59" i="22"/>
  <c r="BV60" i="22"/>
  <c r="BV61" i="22"/>
  <c r="BV62" i="22"/>
  <c r="BV63" i="22"/>
  <c r="BV64" i="22"/>
  <c r="BV65" i="22"/>
  <c r="BV66" i="22"/>
  <c r="BV67" i="22"/>
  <c r="BV68" i="22"/>
  <c r="BV69" i="22"/>
  <c r="BV70" i="22"/>
  <c r="BV71" i="22"/>
  <c r="BV72" i="22"/>
  <c r="BV73" i="22"/>
  <c r="BV74" i="22"/>
  <c r="BV75" i="22"/>
  <c r="BV76" i="22"/>
  <c r="BV77" i="22"/>
  <c r="BV78" i="22"/>
  <c r="BV79" i="22"/>
  <c r="BV80" i="22"/>
  <c r="BV81" i="22"/>
  <c r="BV82" i="22"/>
  <c r="BV83" i="22"/>
  <c r="BV84" i="22"/>
  <c r="BV85" i="22"/>
  <c r="BV86" i="22"/>
  <c r="BV87" i="22"/>
  <c r="BV88" i="22"/>
  <c r="BV89" i="22"/>
  <c r="BV90" i="22"/>
  <c r="BV91" i="22"/>
  <c r="BV92" i="22"/>
  <c r="BV93" i="22"/>
  <c r="BV94" i="22"/>
  <c r="BV95" i="22"/>
  <c r="BV96" i="22"/>
  <c r="BV97" i="22"/>
  <c r="BV98" i="22"/>
  <c r="BV99" i="22"/>
  <c r="BV100" i="22"/>
  <c r="BV101" i="22"/>
  <c r="BV102" i="22"/>
  <c r="BV103" i="22"/>
  <c r="BV104" i="22"/>
  <c r="BV105" i="22"/>
  <c r="BV106" i="22"/>
  <c r="BV107" i="22"/>
  <c r="BV108" i="22"/>
  <c r="BV109" i="22"/>
  <c r="BV110" i="22"/>
  <c r="BV111" i="22"/>
  <c r="BV112" i="22"/>
  <c r="BV113" i="22"/>
  <c r="BV114" i="22"/>
  <c r="BV115" i="22"/>
  <c r="BV116" i="22"/>
  <c r="BV117" i="22"/>
  <c r="BV118" i="22"/>
  <c r="BV119" i="22"/>
  <c r="BV120" i="22"/>
  <c r="BV121" i="22"/>
  <c r="BV122" i="22"/>
  <c r="BV123" i="22"/>
  <c r="BV124" i="22"/>
  <c r="BV125" i="22"/>
  <c r="BV126" i="22"/>
  <c r="BV127" i="22"/>
  <c r="BV128" i="22"/>
  <c r="BV129" i="22"/>
  <c r="BV130" i="22"/>
  <c r="BV131" i="22"/>
  <c r="BV132" i="22"/>
  <c r="BV133" i="22"/>
  <c r="BV134" i="22"/>
  <c r="BV135" i="22"/>
  <c r="BV136" i="22"/>
  <c r="BV137" i="22"/>
  <c r="BV138" i="22"/>
  <c r="BV139" i="22"/>
  <c r="BV140" i="22"/>
  <c r="BV141" i="22"/>
  <c r="BV142" i="22"/>
  <c r="BV143" i="22"/>
  <c r="BV144" i="22"/>
  <c r="BV145" i="22"/>
  <c r="BV146" i="22"/>
  <c r="BV147" i="22"/>
  <c r="BV148" i="22"/>
  <c r="BV149" i="22"/>
  <c r="BV150" i="22"/>
  <c r="BV151" i="22"/>
  <c r="BV153" i="22"/>
  <c r="BV152" i="22"/>
  <c r="BV154" i="22"/>
  <c r="BV155" i="22"/>
  <c r="BV156" i="22"/>
  <c r="BV157" i="22"/>
  <c r="BV158" i="22"/>
  <c r="BV159" i="22"/>
  <c r="BV160" i="22"/>
  <c r="BV161" i="22"/>
  <c r="BV162" i="22"/>
  <c r="BV163" i="22"/>
  <c r="BV164" i="22"/>
  <c r="BV165" i="22"/>
  <c r="BV166" i="22"/>
  <c r="BV167" i="22"/>
  <c r="BV168" i="22"/>
  <c r="BV169" i="22"/>
  <c r="BV170" i="22"/>
  <c r="BV171" i="22"/>
  <c r="BV172" i="22"/>
  <c r="BV173" i="22"/>
  <c r="BV174" i="22"/>
  <c r="BV175" i="22"/>
  <c r="BV176" i="22"/>
  <c r="BV177" i="22"/>
  <c r="BV178" i="22"/>
  <c r="BV179" i="22"/>
  <c r="BV180" i="22"/>
  <c r="BV181" i="22"/>
  <c r="BV182" i="22"/>
  <c r="BU33" i="22"/>
  <c r="BU34" i="22"/>
  <c r="BU35" i="22"/>
  <c r="BU36" i="22"/>
  <c r="BU37" i="22"/>
  <c r="BU38" i="22"/>
  <c r="BU39" i="22"/>
  <c r="BU40" i="22"/>
  <c r="BU41" i="22"/>
  <c r="BU42" i="22"/>
  <c r="BU43" i="22"/>
  <c r="BU44" i="22"/>
  <c r="BU45" i="22"/>
  <c r="BU46" i="22"/>
  <c r="BU47" i="22"/>
  <c r="BU48" i="22"/>
  <c r="BU49" i="22"/>
  <c r="BU50" i="22"/>
  <c r="BU51" i="22"/>
  <c r="BU52" i="22"/>
  <c r="BU53" i="22"/>
  <c r="BU54" i="22"/>
  <c r="BU55" i="22"/>
  <c r="BU56" i="22"/>
  <c r="BU57" i="22"/>
  <c r="BU58" i="22"/>
  <c r="BU59" i="22"/>
  <c r="BU60" i="22"/>
  <c r="BU61" i="22"/>
  <c r="BU62" i="22"/>
  <c r="BU63" i="22"/>
  <c r="BU64" i="22"/>
  <c r="BU65" i="22"/>
  <c r="BU66" i="22"/>
  <c r="BU67" i="22"/>
  <c r="BU68" i="22"/>
  <c r="BU69" i="22"/>
  <c r="BU70" i="22"/>
  <c r="BU71" i="22"/>
  <c r="BU72" i="22"/>
  <c r="BU73" i="22"/>
  <c r="BU74" i="22"/>
  <c r="BU75" i="22"/>
  <c r="BU76" i="22"/>
  <c r="BU77" i="22"/>
  <c r="BU78" i="22"/>
  <c r="BU79" i="22"/>
  <c r="BU80" i="22"/>
  <c r="BU81" i="22"/>
  <c r="BU82" i="22"/>
  <c r="BU83" i="22"/>
  <c r="BU84" i="22"/>
  <c r="BU85" i="22"/>
  <c r="BU86" i="22"/>
  <c r="BU87" i="22"/>
  <c r="BU88" i="22"/>
  <c r="BU89" i="22"/>
  <c r="BU90" i="22"/>
  <c r="BU91" i="22"/>
  <c r="BU92" i="22"/>
  <c r="BU93" i="22"/>
  <c r="BU94" i="22"/>
  <c r="BU95" i="22"/>
  <c r="BU96" i="22"/>
  <c r="BU97" i="22"/>
  <c r="BU98" i="22"/>
  <c r="BU99" i="22"/>
  <c r="BU100" i="22"/>
  <c r="BU101" i="22"/>
  <c r="BU102" i="22"/>
  <c r="BU103" i="22"/>
  <c r="BU104" i="22"/>
  <c r="BU105" i="22"/>
  <c r="BU106" i="22"/>
  <c r="BU107" i="22"/>
  <c r="BU108" i="22"/>
  <c r="BU109" i="22"/>
  <c r="BU110" i="22"/>
  <c r="BU111" i="22"/>
  <c r="BU112" i="22"/>
  <c r="BU113" i="22"/>
  <c r="BU114" i="22"/>
  <c r="BU115" i="22"/>
  <c r="BU116" i="22"/>
  <c r="BU117" i="22"/>
  <c r="BU118" i="22"/>
  <c r="BU119" i="22"/>
  <c r="BU120" i="22"/>
  <c r="BU121" i="22"/>
  <c r="BU122" i="22"/>
  <c r="BU123" i="22"/>
  <c r="BU124" i="22"/>
  <c r="BU125" i="22"/>
  <c r="BU126" i="22"/>
  <c r="BU127" i="22"/>
  <c r="BU128" i="22"/>
  <c r="BU129" i="22"/>
  <c r="BU130" i="22"/>
  <c r="BU131" i="22"/>
  <c r="BU132" i="22"/>
  <c r="BU133" i="22"/>
  <c r="BU134" i="22"/>
  <c r="BU135" i="22"/>
  <c r="BU136" i="22"/>
  <c r="BU137" i="22"/>
  <c r="BU138" i="22"/>
  <c r="BU139" i="22"/>
  <c r="BU140" i="22"/>
  <c r="BU141" i="22"/>
  <c r="BU142" i="22"/>
  <c r="BU143" i="22"/>
  <c r="BU144" i="22"/>
  <c r="BU145" i="22"/>
  <c r="BU146" i="22"/>
  <c r="BU147" i="22"/>
  <c r="BU148" i="22"/>
  <c r="BU149" i="22"/>
  <c r="BU150" i="22"/>
  <c r="BU151" i="22"/>
  <c r="BU153" i="22"/>
  <c r="BU152" i="22"/>
  <c r="BU154" i="22"/>
  <c r="BU155" i="22"/>
  <c r="BU156" i="22"/>
  <c r="BU157" i="22"/>
  <c r="BU158" i="22"/>
  <c r="BU159" i="22"/>
  <c r="BU160" i="22"/>
  <c r="BU161" i="22"/>
  <c r="BU162" i="22"/>
  <c r="BU163" i="22"/>
  <c r="BU164" i="22"/>
  <c r="BU165" i="22"/>
  <c r="BU166" i="22"/>
  <c r="BU167" i="22"/>
  <c r="BU168" i="22"/>
  <c r="BU169" i="22"/>
  <c r="BU170" i="22"/>
  <c r="BU171" i="22"/>
  <c r="BU172" i="22"/>
  <c r="BU173" i="22"/>
  <c r="BU174" i="22"/>
  <c r="BU175" i="22"/>
  <c r="BU176" i="22"/>
  <c r="BU177" i="22"/>
  <c r="BU178" i="22"/>
  <c r="BU179" i="22"/>
  <c r="BU180" i="22"/>
  <c r="BU181" i="22"/>
  <c r="BU182" i="22"/>
  <c r="BT33" i="22"/>
  <c r="BT34" i="22"/>
  <c r="BT35" i="22"/>
  <c r="BT36" i="22"/>
  <c r="BT37" i="22"/>
  <c r="BT38" i="22"/>
  <c r="BT39" i="22"/>
  <c r="BT40"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88" i="22"/>
  <c r="BT89" i="22"/>
  <c r="BT90" i="22"/>
  <c r="BT91" i="22"/>
  <c r="BT92" i="22"/>
  <c r="BT93" i="22"/>
  <c r="BT94" i="22"/>
  <c r="BT95" i="22"/>
  <c r="BT96" i="22"/>
  <c r="BT97" i="22"/>
  <c r="BT98" i="22"/>
  <c r="BT99" i="22"/>
  <c r="BT100" i="22"/>
  <c r="BT101" i="22"/>
  <c r="BT102" i="22"/>
  <c r="BT103" i="22"/>
  <c r="BT104" i="22"/>
  <c r="BT105" i="22"/>
  <c r="BT106" i="22"/>
  <c r="BT107" i="22"/>
  <c r="BT108" i="22"/>
  <c r="BT109" i="22"/>
  <c r="BT110" i="22"/>
  <c r="BT111" i="22"/>
  <c r="BT112" i="22"/>
  <c r="BT113" i="22"/>
  <c r="BT114" i="22"/>
  <c r="BT115" i="22"/>
  <c r="BT116" i="22"/>
  <c r="BT117" i="22"/>
  <c r="BT118" i="22"/>
  <c r="BT119" i="22"/>
  <c r="BT120" i="22"/>
  <c r="BT121" i="22"/>
  <c r="BT122" i="22"/>
  <c r="BT123" i="22"/>
  <c r="BT124" i="22"/>
  <c r="BT125" i="22"/>
  <c r="BT126" i="22"/>
  <c r="BT127" i="22"/>
  <c r="BT128" i="22"/>
  <c r="BT129" i="22"/>
  <c r="BT130" i="22"/>
  <c r="BT131" i="22"/>
  <c r="BT132" i="22"/>
  <c r="BT133" i="22"/>
  <c r="BT134" i="22"/>
  <c r="BT135" i="22"/>
  <c r="BT136" i="22"/>
  <c r="BT137" i="22"/>
  <c r="BT138" i="22"/>
  <c r="BT139" i="22"/>
  <c r="BT140" i="22"/>
  <c r="BT141" i="22"/>
  <c r="BT142" i="22"/>
  <c r="BT143" i="22"/>
  <c r="BT144" i="22"/>
  <c r="BT145" i="22"/>
  <c r="BT146" i="22"/>
  <c r="BT147" i="22"/>
  <c r="BT148" i="22"/>
  <c r="BT149" i="22"/>
  <c r="BT150" i="22"/>
  <c r="BT151" i="22"/>
  <c r="BT153" i="22"/>
  <c r="BT152" i="22"/>
  <c r="BT154" i="22"/>
  <c r="BT155" i="22"/>
  <c r="BT156" i="22"/>
  <c r="BT157" i="22"/>
  <c r="BT158" i="22"/>
  <c r="BT159" i="22"/>
  <c r="BT160" i="22"/>
  <c r="BT161" i="22"/>
  <c r="BT162" i="22"/>
  <c r="BT163" i="22"/>
  <c r="BT164" i="22"/>
  <c r="BT165" i="22"/>
  <c r="BT166" i="22"/>
  <c r="BT167" i="22"/>
  <c r="BT168" i="22"/>
  <c r="BT169" i="22"/>
  <c r="BT170" i="22"/>
  <c r="BT171" i="22"/>
  <c r="BT172" i="22"/>
  <c r="BT173" i="22"/>
  <c r="BT174" i="22"/>
  <c r="BT175" i="22"/>
  <c r="BT176" i="22"/>
  <c r="BT177" i="22"/>
  <c r="BT178" i="22"/>
  <c r="BT179" i="22"/>
  <c r="BT180" i="22"/>
  <c r="BT181" i="22"/>
  <c r="BT182" i="22"/>
  <c r="F5" i="22"/>
  <c r="G5" i="22"/>
  <c r="H5" i="22"/>
  <c r="F6" i="22"/>
  <c r="G6" i="22"/>
  <c r="H6" i="22"/>
  <c r="F7" i="22"/>
  <c r="G7" i="22"/>
  <c r="H7" i="22"/>
  <c r="F8" i="22"/>
  <c r="G8" i="22"/>
  <c r="H8" i="22"/>
  <c r="F9" i="22"/>
  <c r="G9" i="22"/>
  <c r="H9" i="22"/>
  <c r="F10" i="22"/>
  <c r="G10" i="22"/>
  <c r="H10" i="22"/>
  <c r="F11" i="22"/>
  <c r="G11" i="22"/>
  <c r="H11" i="22"/>
  <c r="F12" i="22"/>
  <c r="G12" i="22"/>
  <c r="H12" i="22"/>
  <c r="F13" i="22"/>
  <c r="G13" i="22"/>
  <c r="H13" i="22"/>
  <c r="F14" i="22"/>
  <c r="G14" i="22"/>
  <c r="H14" i="22"/>
  <c r="F15" i="22"/>
  <c r="G15" i="22"/>
  <c r="H15" i="22"/>
  <c r="F16" i="22"/>
  <c r="G16" i="22"/>
  <c r="H16" i="22"/>
  <c r="F17" i="22"/>
  <c r="G17" i="22"/>
  <c r="H17" i="22"/>
  <c r="F18" i="22"/>
  <c r="G18" i="22"/>
  <c r="H18" i="22"/>
  <c r="F19" i="22"/>
  <c r="G19" i="22"/>
  <c r="H19" i="22"/>
  <c r="F20" i="22"/>
  <c r="G20" i="22"/>
  <c r="H20" i="22"/>
  <c r="F21" i="22"/>
  <c r="G21" i="22"/>
  <c r="H21" i="22"/>
  <c r="F22" i="22"/>
  <c r="G22" i="22"/>
  <c r="H22" i="22"/>
  <c r="F23" i="22"/>
  <c r="G23" i="22"/>
  <c r="H23" i="22"/>
  <c r="F24" i="22"/>
  <c r="G24" i="22"/>
  <c r="H24" i="22"/>
  <c r="F25" i="22"/>
  <c r="G25" i="22"/>
  <c r="H25" i="22"/>
  <c r="F26" i="22"/>
  <c r="G26" i="22"/>
  <c r="H26" i="22"/>
  <c r="F27" i="22"/>
  <c r="G27" i="22"/>
  <c r="H27" i="22"/>
  <c r="F28" i="22"/>
  <c r="G28" i="22"/>
  <c r="H28" i="22"/>
  <c r="F29" i="22"/>
  <c r="G29" i="22"/>
  <c r="H29" i="22"/>
  <c r="F30" i="22"/>
  <c r="G30" i="22"/>
  <c r="H30" i="22"/>
  <c r="F31" i="22"/>
  <c r="G31" i="22"/>
  <c r="H31" i="22"/>
  <c r="F32" i="22"/>
  <c r="G32" i="22"/>
  <c r="H32" i="22"/>
  <c r="BH33" i="22" l="1"/>
  <c r="BI33" i="22"/>
  <c r="BJ33" i="22"/>
  <c r="BH34" i="22"/>
  <c r="BI34" i="22"/>
  <c r="BJ34" i="22"/>
  <c r="BH35" i="22"/>
  <c r="BI35" i="22"/>
  <c r="BJ35" i="22"/>
  <c r="BH36" i="22"/>
  <c r="BI36" i="22"/>
  <c r="BJ36" i="22"/>
  <c r="BH37" i="22"/>
  <c r="BI37" i="22"/>
  <c r="BJ37" i="22"/>
  <c r="BH38" i="22"/>
  <c r="BI38" i="22"/>
  <c r="BJ38" i="22"/>
  <c r="BH39" i="22"/>
  <c r="BI39" i="22"/>
  <c r="BJ39" i="22"/>
  <c r="BH40" i="22"/>
  <c r="BI40" i="22"/>
  <c r="BJ40" i="22"/>
  <c r="BH41" i="22"/>
  <c r="BI41" i="22"/>
  <c r="BJ41" i="22"/>
  <c r="BH42" i="22"/>
  <c r="BI42" i="22"/>
  <c r="BJ42" i="22"/>
  <c r="BH43" i="22"/>
  <c r="BI43" i="22"/>
  <c r="BJ43" i="22"/>
  <c r="BH44" i="22"/>
  <c r="BI44" i="22"/>
  <c r="BJ44" i="22"/>
  <c r="BH45" i="22"/>
  <c r="BI45" i="22"/>
  <c r="BJ45" i="22"/>
  <c r="BH46" i="22"/>
  <c r="BI46" i="22"/>
  <c r="BJ46" i="22"/>
  <c r="BH47" i="22"/>
  <c r="BI47" i="22"/>
  <c r="BJ47" i="22"/>
  <c r="BH48" i="22"/>
  <c r="BI48" i="22"/>
  <c r="BJ48" i="22"/>
  <c r="BH49" i="22"/>
  <c r="BI49" i="22"/>
  <c r="BJ49" i="22"/>
  <c r="BH50" i="22"/>
  <c r="BI50" i="22"/>
  <c r="BJ50" i="22"/>
  <c r="BH51" i="22"/>
  <c r="BI51" i="22"/>
  <c r="BJ51" i="22"/>
  <c r="BH52" i="22"/>
  <c r="BI52" i="22"/>
  <c r="BJ52" i="22"/>
  <c r="BH53" i="22"/>
  <c r="BI53" i="22"/>
  <c r="BJ53" i="22"/>
  <c r="BH54" i="22"/>
  <c r="BI54" i="22"/>
  <c r="BJ54" i="22"/>
  <c r="BH55" i="22"/>
  <c r="BI55" i="22"/>
  <c r="BJ55" i="22"/>
  <c r="BH56" i="22"/>
  <c r="BI56" i="22"/>
  <c r="BJ56" i="22"/>
  <c r="BH57" i="22"/>
  <c r="BI57" i="22"/>
  <c r="BJ57" i="22"/>
  <c r="BH58" i="22"/>
  <c r="BI58" i="22"/>
  <c r="BJ58" i="22"/>
  <c r="BH59" i="22"/>
  <c r="BI59" i="22"/>
  <c r="BJ59" i="22"/>
  <c r="BH60" i="22"/>
  <c r="BI60" i="22"/>
  <c r="BJ60" i="22"/>
  <c r="BH61" i="22"/>
  <c r="BI61" i="22"/>
  <c r="BJ61" i="22"/>
  <c r="BH62" i="22"/>
  <c r="BI62" i="22"/>
  <c r="BJ62" i="22"/>
  <c r="BH63" i="22"/>
  <c r="BI63" i="22"/>
  <c r="BJ63" i="22"/>
  <c r="BH64" i="22"/>
  <c r="BI64" i="22"/>
  <c r="BJ64" i="22"/>
  <c r="BH65" i="22"/>
  <c r="BI65" i="22"/>
  <c r="BJ65" i="22"/>
  <c r="BH66" i="22"/>
  <c r="BI66" i="22"/>
  <c r="BJ66" i="22"/>
  <c r="BH67" i="22"/>
  <c r="BI67" i="22"/>
  <c r="BJ67" i="22"/>
  <c r="BH68" i="22"/>
  <c r="BI68" i="22"/>
  <c r="BJ68" i="22"/>
  <c r="BH69" i="22"/>
  <c r="BI69" i="22"/>
  <c r="BJ69" i="22"/>
  <c r="BH70" i="22"/>
  <c r="BI70" i="22"/>
  <c r="BJ70" i="22"/>
  <c r="BH71" i="22"/>
  <c r="BI71" i="22"/>
  <c r="BJ71" i="22"/>
  <c r="BH72" i="22"/>
  <c r="BI72" i="22"/>
  <c r="BJ72" i="22"/>
  <c r="BH73" i="22"/>
  <c r="BI73" i="22"/>
  <c r="BJ73" i="22"/>
  <c r="BH74" i="22"/>
  <c r="BI74" i="22"/>
  <c r="BJ74" i="22"/>
  <c r="BH75" i="22"/>
  <c r="BI75" i="22"/>
  <c r="BJ75" i="22"/>
  <c r="BH76" i="22"/>
  <c r="BI76" i="22"/>
  <c r="BJ76" i="22"/>
  <c r="BH77" i="22"/>
  <c r="BI77" i="22"/>
  <c r="BJ77" i="22"/>
  <c r="BH78" i="22"/>
  <c r="BI78" i="22"/>
  <c r="BJ78" i="22"/>
  <c r="BH79" i="22"/>
  <c r="BI79" i="22"/>
  <c r="BJ79" i="22"/>
  <c r="BH80" i="22"/>
  <c r="BI80" i="22"/>
  <c r="BJ80" i="22"/>
  <c r="BH81" i="22"/>
  <c r="BI81" i="22"/>
  <c r="BJ81" i="22"/>
  <c r="BH82" i="22"/>
  <c r="BI82" i="22"/>
  <c r="BJ82" i="22"/>
  <c r="BH83" i="22"/>
  <c r="BI83" i="22"/>
  <c r="BJ83" i="22"/>
  <c r="BH84" i="22"/>
  <c r="BI84" i="22"/>
  <c r="BJ84" i="22"/>
  <c r="BH85" i="22"/>
  <c r="BI85" i="22"/>
  <c r="BJ85" i="22"/>
  <c r="BH86" i="22"/>
  <c r="BI86" i="22"/>
  <c r="BJ86" i="22"/>
  <c r="BH87" i="22"/>
  <c r="BI87" i="22"/>
  <c r="BJ87" i="22"/>
  <c r="BH88" i="22"/>
  <c r="BI88" i="22"/>
  <c r="BJ88" i="22"/>
  <c r="BH89" i="22"/>
  <c r="BI89" i="22"/>
  <c r="BJ89" i="22"/>
  <c r="BH90" i="22"/>
  <c r="BI90" i="22"/>
  <c r="BJ90" i="22"/>
  <c r="BH91" i="22"/>
  <c r="BI91" i="22"/>
  <c r="BJ91" i="22"/>
  <c r="BH92" i="22"/>
  <c r="BI92" i="22"/>
  <c r="BJ92" i="22"/>
  <c r="BH93" i="22"/>
  <c r="BI93" i="22"/>
  <c r="BJ93" i="22"/>
  <c r="BH94" i="22"/>
  <c r="BI94" i="22"/>
  <c r="BJ94" i="22"/>
  <c r="BH95" i="22"/>
  <c r="BI95" i="22"/>
  <c r="BJ95" i="22"/>
  <c r="BH96" i="22"/>
  <c r="BI96" i="22"/>
  <c r="BJ96" i="22"/>
  <c r="BH97" i="22"/>
  <c r="BI97" i="22"/>
  <c r="BJ97" i="22"/>
  <c r="BH98" i="22"/>
  <c r="BI98" i="22"/>
  <c r="BJ98" i="22"/>
  <c r="BH99" i="22"/>
  <c r="BI99" i="22"/>
  <c r="BJ99" i="22"/>
  <c r="BH100" i="22"/>
  <c r="BI100" i="22"/>
  <c r="BJ100" i="22"/>
  <c r="BH101" i="22"/>
  <c r="BI101" i="22"/>
  <c r="BJ101" i="22"/>
  <c r="BH102" i="22"/>
  <c r="BI102" i="22"/>
  <c r="BJ102" i="22"/>
  <c r="BH103" i="22"/>
  <c r="BI103" i="22"/>
  <c r="BJ103" i="22"/>
  <c r="BH104" i="22"/>
  <c r="BI104" i="22"/>
  <c r="BJ104" i="22"/>
  <c r="BH105" i="22"/>
  <c r="BI105" i="22"/>
  <c r="BJ105" i="22"/>
  <c r="BH106" i="22"/>
  <c r="BI106" i="22"/>
  <c r="BJ106" i="22"/>
  <c r="BH107" i="22"/>
  <c r="BI107" i="22"/>
  <c r="BJ107" i="22"/>
  <c r="BH108" i="22"/>
  <c r="BI108" i="22"/>
  <c r="BJ108" i="22"/>
  <c r="BH109" i="22"/>
  <c r="BI109" i="22"/>
  <c r="BJ109" i="22"/>
  <c r="BH110" i="22"/>
  <c r="BI110" i="22"/>
  <c r="BJ110" i="22"/>
  <c r="BH111" i="22"/>
  <c r="BI111" i="22"/>
  <c r="BJ111" i="22"/>
  <c r="BH112" i="22"/>
  <c r="BI112" i="22"/>
  <c r="BJ112" i="22"/>
  <c r="BH113" i="22"/>
  <c r="BI113" i="22"/>
  <c r="BJ113" i="22"/>
  <c r="BH114" i="22"/>
  <c r="BI114" i="22"/>
  <c r="BJ114" i="22"/>
  <c r="BH115" i="22"/>
  <c r="BI115" i="22"/>
  <c r="BJ115" i="22"/>
  <c r="BH116" i="22"/>
  <c r="BI116" i="22"/>
  <c r="BJ116" i="22"/>
  <c r="BH117" i="22"/>
  <c r="BI117" i="22"/>
  <c r="BJ117" i="22"/>
  <c r="BH118" i="22"/>
  <c r="BI118" i="22"/>
  <c r="BJ118" i="22"/>
  <c r="BH119" i="22"/>
  <c r="BI119" i="22"/>
  <c r="BJ119" i="22"/>
  <c r="BH120" i="22"/>
  <c r="BI120" i="22"/>
  <c r="BJ120" i="22"/>
  <c r="BH121" i="22"/>
  <c r="BI121" i="22"/>
  <c r="BJ121" i="22"/>
  <c r="BH122" i="22"/>
  <c r="BI122" i="22"/>
  <c r="BJ122" i="22"/>
  <c r="BH123" i="22"/>
  <c r="BI123" i="22"/>
  <c r="BJ123" i="22"/>
  <c r="BH124" i="22"/>
  <c r="BI124" i="22"/>
  <c r="BJ124" i="22"/>
  <c r="BH125" i="22"/>
  <c r="BI125" i="22"/>
  <c r="BJ125" i="22"/>
  <c r="BH126" i="22"/>
  <c r="BI126" i="22"/>
  <c r="BJ126" i="22"/>
  <c r="BH127" i="22"/>
  <c r="BI127" i="22"/>
  <c r="BJ127" i="22"/>
  <c r="BH128" i="22"/>
  <c r="BI128" i="22"/>
  <c r="BJ128" i="22"/>
  <c r="BH129" i="22"/>
  <c r="BI129" i="22"/>
  <c r="BJ129" i="22"/>
  <c r="BH130" i="22"/>
  <c r="BI130" i="22"/>
  <c r="BJ130" i="22"/>
  <c r="BH131" i="22"/>
  <c r="BI131" i="22"/>
  <c r="BJ131" i="22"/>
  <c r="BH132" i="22"/>
  <c r="BI132" i="22"/>
  <c r="BJ132" i="22"/>
  <c r="BH133" i="22"/>
  <c r="BI133" i="22"/>
  <c r="BJ133" i="22"/>
  <c r="BH134" i="22"/>
  <c r="BI134" i="22"/>
  <c r="BJ134" i="22"/>
  <c r="BH135" i="22"/>
  <c r="BI135" i="22"/>
  <c r="BJ135" i="22"/>
  <c r="BH136" i="22"/>
  <c r="BI136" i="22"/>
  <c r="BJ136" i="22"/>
  <c r="BH137" i="22"/>
  <c r="BI137" i="22"/>
  <c r="BJ137" i="22"/>
  <c r="BH138" i="22"/>
  <c r="BI138" i="22"/>
  <c r="BJ138" i="22"/>
  <c r="BH139" i="22"/>
  <c r="BI139" i="22"/>
  <c r="BJ139" i="22"/>
  <c r="BH140" i="22"/>
  <c r="BI140" i="22"/>
  <c r="BJ140" i="22"/>
  <c r="BH141" i="22"/>
  <c r="BI141" i="22"/>
  <c r="BJ141" i="22"/>
  <c r="BH142" i="22"/>
  <c r="BI142" i="22"/>
  <c r="BJ142" i="22"/>
  <c r="BH143" i="22"/>
  <c r="BI143" i="22"/>
  <c r="BJ143" i="22"/>
  <c r="BH144" i="22"/>
  <c r="BI144" i="22"/>
  <c r="BJ144" i="22"/>
  <c r="BH145" i="22"/>
  <c r="BI145" i="22"/>
  <c r="BJ145" i="22"/>
  <c r="BH146" i="22"/>
  <c r="BI146" i="22"/>
  <c r="BJ146" i="22"/>
  <c r="BH147" i="22"/>
  <c r="BI147" i="22"/>
  <c r="BJ147" i="22"/>
  <c r="BH148" i="22"/>
  <c r="BI148" i="22"/>
  <c r="BJ148" i="22"/>
  <c r="BH149" i="22"/>
  <c r="BI149" i="22"/>
  <c r="BJ149" i="22"/>
  <c r="BH150" i="22"/>
  <c r="BI150" i="22"/>
  <c r="BJ150" i="22"/>
  <c r="BH151" i="22"/>
  <c r="BI151" i="22"/>
  <c r="BJ151" i="22"/>
  <c r="BH153" i="22"/>
  <c r="BI153" i="22"/>
  <c r="BJ153" i="22"/>
  <c r="BH152" i="22"/>
  <c r="BI152" i="22"/>
  <c r="BJ152" i="22"/>
  <c r="BH154" i="22"/>
  <c r="BI154" i="22"/>
  <c r="BJ154" i="22"/>
  <c r="BH155" i="22"/>
  <c r="BI155" i="22"/>
  <c r="BJ155" i="22"/>
  <c r="BH156" i="22"/>
  <c r="BI156" i="22"/>
  <c r="BJ156" i="22"/>
  <c r="BH157" i="22"/>
  <c r="BI157" i="22"/>
  <c r="BJ157" i="22"/>
  <c r="BH158" i="22"/>
  <c r="BI158" i="22"/>
  <c r="BJ158" i="22"/>
  <c r="BH159" i="22"/>
  <c r="BI159" i="22"/>
  <c r="BJ159" i="22"/>
  <c r="BH160" i="22"/>
  <c r="BI160" i="22"/>
  <c r="BJ160" i="22"/>
  <c r="BH161" i="22"/>
  <c r="BI161" i="22"/>
  <c r="BJ161" i="22"/>
  <c r="BH162" i="22"/>
  <c r="BI162" i="22"/>
  <c r="BJ162" i="22"/>
  <c r="BH163" i="22"/>
  <c r="BI163" i="22"/>
  <c r="BJ163" i="22"/>
  <c r="BH164" i="22"/>
  <c r="BI164" i="22"/>
  <c r="BJ164" i="22"/>
  <c r="BH165" i="22"/>
  <c r="BI165" i="22"/>
  <c r="BJ165" i="22"/>
  <c r="BH166" i="22"/>
  <c r="BI166" i="22"/>
  <c r="BJ166" i="22"/>
  <c r="BH167" i="22"/>
  <c r="BI167" i="22"/>
  <c r="BJ167" i="22"/>
  <c r="BH168" i="22"/>
  <c r="BI168" i="22"/>
  <c r="BJ168" i="22"/>
  <c r="BH169" i="22"/>
  <c r="BI169" i="22"/>
  <c r="BJ169" i="22"/>
  <c r="BH170" i="22"/>
  <c r="BI170" i="22"/>
  <c r="BJ170" i="22"/>
  <c r="BH171" i="22"/>
  <c r="BI171" i="22"/>
  <c r="BJ171" i="22"/>
  <c r="BH172" i="22"/>
  <c r="BI172" i="22"/>
  <c r="BJ172" i="22"/>
  <c r="BH173" i="22"/>
  <c r="BI173" i="22"/>
  <c r="BJ173" i="22"/>
  <c r="BH174" i="22"/>
  <c r="BI174" i="22"/>
  <c r="BJ174" i="22"/>
  <c r="BH175" i="22"/>
  <c r="BI175" i="22"/>
  <c r="BJ175" i="22"/>
  <c r="BH176" i="22"/>
  <c r="BI176" i="22"/>
  <c r="BJ176" i="22"/>
  <c r="BH177" i="22"/>
  <c r="BI177" i="22"/>
  <c r="BJ177" i="22"/>
  <c r="BH178" i="22"/>
  <c r="BI178" i="22"/>
  <c r="BJ178" i="22"/>
  <c r="BH179" i="22"/>
  <c r="BI179" i="22"/>
  <c r="BJ179" i="22"/>
  <c r="BH180" i="22"/>
  <c r="BI180" i="22"/>
  <c r="BJ180" i="22"/>
  <c r="BH181" i="22"/>
  <c r="BI181" i="22"/>
  <c r="BJ181" i="22"/>
  <c r="BH182" i="22"/>
  <c r="BI182" i="22"/>
  <c r="BJ182" i="22"/>
  <c r="BK33" i="22"/>
  <c r="BK34" i="22"/>
  <c r="BK35" i="22"/>
  <c r="BK36" i="22"/>
  <c r="BK37" i="22"/>
  <c r="BK38" i="22"/>
  <c r="BK39" i="22"/>
  <c r="BK40" i="22"/>
  <c r="BK41" i="22"/>
  <c r="BK42" i="22"/>
  <c r="BK43" i="22"/>
  <c r="BK44" i="22"/>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BK77" i="22"/>
  <c r="BK78" i="22"/>
  <c r="BK79" i="22"/>
  <c r="BK80" i="22"/>
  <c r="BK81" i="22"/>
  <c r="BK82" i="22"/>
  <c r="BK83" i="22"/>
  <c r="BK84" i="22"/>
  <c r="BK85" i="22"/>
  <c r="BK86" i="22"/>
  <c r="BK87" i="22"/>
  <c r="BK88" i="22"/>
  <c r="BK89" i="22"/>
  <c r="BK90" i="22"/>
  <c r="BK91" i="22"/>
  <c r="BK92" i="22"/>
  <c r="BK93" i="22"/>
  <c r="BK94" i="22"/>
  <c r="BK95" i="22"/>
  <c r="BK96" i="22"/>
  <c r="BK97" i="22"/>
  <c r="BK98" i="22"/>
  <c r="BK99" i="22"/>
  <c r="BK100" i="22"/>
  <c r="BK101" i="22"/>
  <c r="BK102" i="22"/>
  <c r="BK103" i="22"/>
  <c r="BK104" i="22"/>
  <c r="BK105" i="22"/>
  <c r="BK106" i="22"/>
  <c r="BK107" i="22"/>
  <c r="BK108" i="22"/>
  <c r="BK109" i="22"/>
  <c r="BK110" i="22"/>
  <c r="BK111" i="22"/>
  <c r="BK112" i="22"/>
  <c r="BK113" i="22"/>
  <c r="BK114" i="22"/>
  <c r="BK115" i="22"/>
  <c r="BK116" i="22"/>
  <c r="BK117" i="22"/>
  <c r="BK118" i="22"/>
  <c r="BK119" i="22"/>
  <c r="BK120" i="22"/>
  <c r="BK121" i="22"/>
  <c r="BK122" i="22"/>
  <c r="BK123" i="22"/>
  <c r="BK124" i="22"/>
  <c r="BK125" i="22"/>
  <c r="BK126" i="22"/>
  <c r="BK127" i="22"/>
  <c r="BK128" i="22"/>
  <c r="BK129" i="22"/>
  <c r="BK130" i="22"/>
  <c r="BK131" i="22"/>
  <c r="BK132" i="22"/>
  <c r="BK133" i="22"/>
  <c r="BK134" i="22"/>
  <c r="BK135" i="22"/>
  <c r="BK136" i="22"/>
  <c r="BK137" i="22"/>
  <c r="BK138" i="22"/>
  <c r="BK139" i="22"/>
  <c r="BK140" i="22"/>
  <c r="BK141" i="22"/>
  <c r="BK142" i="22"/>
  <c r="BK143" i="22"/>
  <c r="BK144" i="22"/>
  <c r="BK145" i="22"/>
  <c r="BK146" i="22"/>
  <c r="BK147" i="22"/>
  <c r="BK148" i="22"/>
  <c r="BK149" i="22"/>
  <c r="BK150" i="22"/>
  <c r="BK151" i="22"/>
  <c r="BK153" i="22"/>
  <c r="BK152" i="22"/>
  <c r="BK154" i="22"/>
  <c r="BK155" i="22"/>
  <c r="BK156" i="22"/>
  <c r="BK157" i="22"/>
  <c r="BK158" i="22"/>
  <c r="BK159" i="22"/>
  <c r="BK160" i="22"/>
  <c r="BK161" i="22"/>
  <c r="BK162" i="22"/>
  <c r="BK163" i="22"/>
  <c r="BK164" i="22"/>
  <c r="BK165" i="22"/>
  <c r="BK166" i="22"/>
  <c r="BK167" i="22"/>
  <c r="BK168" i="22"/>
  <c r="BK169" i="22"/>
  <c r="BK170" i="22"/>
  <c r="BK171" i="22"/>
  <c r="BK172" i="22"/>
  <c r="BK173" i="22"/>
  <c r="BK174" i="22"/>
  <c r="BK175" i="22"/>
  <c r="BK176" i="22"/>
  <c r="BK177" i="22"/>
  <c r="BK178" i="22"/>
  <c r="BK179" i="22"/>
  <c r="BK180" i="22"/>
  <c r="BK181" i="22"/>
  <c r="BK182" i="22"/>
  <c r="AA5" i="22"/>
  <c r="AB5" i="22"/>
  <c r="AC5" i="22"/>
  <c r="AA6" i="22"/>
  <c r="AB6" i="22"/>
  <c r="AC6" i="22"/>
  <c r="AA7" i="22"/>
  <c r="AB7" i="22"/>
  <c r="AC7" i="22"/>
  <c r="AA8" i="22"/>
  <c r="AB8" i="22"/>
  <c r="AC8" i="22"/>
  <c r="AA9" i="22"/>
  <c r="AB9" i="22"/>
  <c r="AC9" i="22"/>
  <c r="AA10" i="22"/>
  <c r="AB10" i="22"/>
  <c r="AC10" i="22"/>
  <c r="AA11" i="22"/>
  <c r="AB11" i="22"/>
  <c r="AC11" i="22"/>
  <c r="AA12" i="22"/>
  <c r="AB12" i="22"/>
  <c r="AC12" i="22"/>
  <c r="AA13" i="22"/>
  <c r="AB13" i="22"/>
  <c r="AC13" i="22"/>
  <c r="AA14" i="22"/>
  <c r="AB14" i="22"/>
  <c r="AC14" i="22"/>
  <c r="AA15" i="22"/>
  <c r="AB15" i="22"/>
  <c r="AC15" i="22"/>
  <c r="AA16" i="22"/>
  <c r="AB16" i="22"/>
  <c r="AC16" i="22"/>
  <c r="AA17" i="22"/>
  <c r="AB17" i="22"/>
  <c r="AC17" i="22"/>
  <c r="AA18" i="22"/>
  <c r="AB18" i="22"/>
  <c r="AC18" i="22"/>
  <c r="AA19" i="22"/>
  <c r="AB19" i="22"/>
  <c r="AC19" i="22"/>
  <c r="AA20" i="22"/>
  <c r="AB20" i="22"/>
  <c r="AC20" i="22"/>
  <c r="AA21" i="22"/>
  <c r="AB21" i="22"/>
  <c r="AC21" i="22"/>
  <c r="AA22" i="22"/>
  <c r="AB22" i="22"/>
  <c r="AC22" i="22"/>
  <c r="AA23" i="22"/>
  <c r="AB23" i="22"/>
  <c r="AC23" i="22"/>
  <c r="AA24" i="22"/>
  <c r="AB24" i="22"/>
  <c r="AC24" i="22"/>
  <c r="AA25" i="22"/>
  <c r="AB25" i="22"/>
  <c r="AC25" i="22"/>
  <c r="AA26" i="22"/>
  <c r="AB26" i="22"/>
  <c r="AC26" i="22"/>
  <c r="AA27" i="22"/>
  <c r="AB27" i="22"/>
  <c r="AC27" i="22"/>
  <c r="AA28" i="22"/>
  <c r="AB28" i="22"/>
  <c r="AC28" i="22"/>
  <c r="AA29" i="22"/>
  <c r="AB29" i="22"/>
  <c r="AC29" i="22"/>
  <c r="AA30" i="22"/>
  <c r="AB30" i="22"/>
  <c r="AC30" i="22"/>
  <c r="AA31" i="22"/>
  <c r="AB31" i="22"/>
  <c r="AC31" i="22"/>
  <c r="AA32" i="22"/>
  <c r="AB32" i="22"/>
  <c r="AC32" i="22"/>
  <c r="W4" i="26" l="1"/>
  <c r="AE50" i="18" l="1"/>
  <c r="AF50" i="18"/>
  <c r="AE51" i="18"/>
  <c r="AF51" i="18"/>
  <c r="AE52" i="18"/>
  <c r="AF52" i="18"/>
  <c r="AE53" i="18"/>
  <c r="AF53" i="18"/>
  <c r="AE54" i="18"/>
  <c r="AF54" i="18"/>
  <c r="AE55" i="18"/>
  <c r="AF55" i="18"/>
  <c r="AE56" i="18"/>
  <c r="AF56" i="18"/>
  <c r="AE57" i="18"/>
  <c r="AF57" i="18"/>
  <c r="AE58" i="18"/>
  <c r="AF58" i="18"/>
  <c r="AE59" i="18"/>
  <c r="AF59" i="18"/>
  <c r="U50" i="18"/>
  <c r="V50" i="18"/>
  <c r="W50" i="18"/>
  <c r="X50" i="18"/>
  <c r="AC50" i="18"/>
  <c r="AD50" i="18"/>
  <c r="U51" i="18"/>
  <c r="V51" i="18"/>
  <c r="W51" i="18"/>
  <c r="X51" i="18"/>
  <c r="AC51" i="18"/>
  <c r="AD51" i="18"/>
  <c r="U52" i="18"/>
  <c r="V52" i="18"/>
  <c r="W52" i="18"/>
  <c r="X52" i="18"/>
  <c r="AC52" i="18"/>
  <c r="AD52" i="18"/>
  <c r="U53" i="18"/>
  <c r="V53" i="18"/>
  <c r="W53" i="18"/>
  <c r="X53" i="18"/>
  <c r="AC53" i="18"/>
  <c r="AD53" i="18"/>
  <c r="U54" i="18"/>
  <c r="V54" i="18"/>
  <c r="W54" i="18"/>
  <c r="X54" i="18"/>
  <c r="AC54" i="18"/>
  <c r="AD54" i="18"/>
  <c r="U55" i="18"/>
  <c r="V55" i="18"/>
  <c r="W55" i="18"/>
  <c r="X55" i="18"/>
  <c r="AC55" i="18"/>
  <c r="AD55" i="18"/>
  <c r="U56" i="18"/>
  <c r="V56" i="18"/>
  <c r="W56" i="18"/>
  <c r="X56" i="18"/>
  <c r="AC56" i="18"/>
  <c r="AD56" i="18"/>
  <c r="U57" i="18"/>
  <c r="V57" i="18"/>
  <c r="W57" i="18"/>
  <c r="X57" i="18"/>
  <c r="AC57" i="18"/>
  <c r="AD57" i="18"/>
  <c r="U58" i="18"/>
  <c r="V58" i="18"/>
  <c r="W58" i="18"/>
  <c r="X58" i="18"/>
  <c r="AC58" i="18"/>
  <c r="AD58" i="18"/>
  <c r="U59" i="18"/>
  <c r="V59" i="18"/>
  <c r="W59" i="18"/>
  <c r="X59" i="18"/>
  <c r="AC59" i="18"/>
  <c r="AD59" i="18"/>
  <c r="AP42" i="22" l="1"/>
  <c r="AQ42" i="22"/>
  <c r="AR42" i="22"/>
  <c r="AS42" i="22"/>
  <c r="AT42" i="22"/>
  <c r="AU42" i="22"/>
  <c r="AV42" i="22"/>
  <c r="AW42" i="22"/>
  <c r="AX42" i="22"/>
  <c r="AY42" i="22"/>
  <c r="AZ42" i="22"/>
  <c r="BA42" i="22"/>
  <c r="BB42" i="22"/>
  <c r="BC42" i="22"/>
  <c r="BD42" i="22"/>
  <c r="BE42" i="22"/>
  <c r="BF42" i="22"/>
  <c r="BG42" i="22"/>
  <c r="BL42" i="22"/>
  <c r="BM42" i="22"/>
  <c r="BN42" i="22"/>
  <c r="BO42" i="22"/>
  <c r="BP42" i="22"/>
  <c r="BQ42" i="22"/>
  <c r="BR42" i="22"/>
  <c r="BS42" i="22"/>
  <c r="AP43" i="22"/>
  <c r="AQ43" i="22"/>
  <c r="AR43" i="22"/>
  <c r="AS43" i="22"/>
  <c r="AT43" i="22"/>
  <c r="AU43" i="22"/>
  <c r="AV43" i="22"/>
  <c r="AW43" i="22"/>
  <c r="AX43" i="22"/>
  <c r="AY43" i="22"/>
  <c r="AZ43" i="22"/>
  <c r="BA43" i="22"/>
  <c r="BB43" i="22"/>
  <c r="BC43" i="22"/>
  <c r="BD43" i="22"/>
  <c r="BE43" i="22"/>
  <c r="BF43" i="22"/>
  <c r="BG43" i="22"/>
  <c r="BL43" i="22"/>
  <c r="BM43" i="22"/>
  <c r="BN43" i="22"/>
  <c r="BO43" i="22"/>
  <c r="BP43" i="22"/>
  <c r="BQ43" i="22"/>
  <c r="BR43" i="22"/>
  <c r="BS43" i="22"/>
  <c r="AP44" i="22"/>
  <c r="AQ44" i="22"/>
  <c r="AR44" i="22"/>
  <c r="AS44" i="22"/>
  <c r="AT44" i="22"/>
  <c r="AU44" i="22"/>
  <c r="AV44" i="22"/>
  <c r="AW44" i="22"/>
  <c r="AX44" i="22"/>
  <c r="AY44" i="22"/>
  <c r="AZ44" i="22"/>
  <c r="BA44" i="22"/>
  <c r="BB44" i="22"/>
  <c r="BC44" i="22"/>
  <c r="BD44" i="22"/>
  <c r="BE44" i="22"/>
  <c r="BF44" i="22"/>
  <c r="BG44" i="22"/>
  <c r="BL44" i="22"/>
  <c r="BM44" i="22"/>
  <c r="BN44" i="22"/>
  <c r="BO44" i="22"/>
  <c r="BP44" i="22"/>
  <c r="BQ44" i="22"/>
  <c r="BR44" i="22"/>
  <c r="BS44" i="22"/>
  <c r="AP45" i="22"/>
  <c r="AQ45" i="22"/>
  <c r="AR45" i="22"/>
  <c r="AS45" i="22"/>
  <c r="AT45" i="22"/>
  <c r="AU45" i="22"/>
  <c r="AV45" i="22"/>
  <c r="AW45" i="22"/>
  <c r="AX45" i="22"/>
  <c r="AY45" i="22"/>
  <c r="AZ45" i="22"/>
  <c r="BA45" i="22"/>
  <c r="BB45" i="22"/>
  <c r="BC45" i="22"/>
  <c r="BD45" i="22"/>
  <c r="BE45" i="22"/>
  <c r="BF45" i="22"/>
  <c r="BG45" i="22"/>
  <c r="BL45" i="22"/>
  <c r="BM45" i="22"/>
  <c r="BN45" i="22"/>
  <c r="BO45" i="22"/>
  <c r="BP45" i="22"/>
  <c r="BQ45" i="22"/>
  <c r="BR45" i="22"/>
  <c r="BS45" i="22"/>
  <c r="AP46" i="22"/>
  <c r="AQ46" i="22"/>
  <c r="AR46" i="22"/>
  <c r="AS46" i="22"/>
  <c r="AT46" i="22"/>
  <c r="AU46" i="22"/>
  <c r="AV46" i="22"/>
  <c r="AW46" i="22"/>
  <c r="AX46" i="22"/>
  <c r="AY46" i="22"/>
  <c r="AZ46" i="22"/>
  <c r="BA46" i="22"/>
  <c r="BB46" i="22"/>
  <c r="BC46" i="22"/>
  <c r="BD46" i="22"/>
  <c r="BE46" i="22"/>
  <c r="BF46" i="22"/>
  <c r="BG46" i="22"/>
  <c r="BL46" i="22"/>
  <c r="BM46" i="22"/>
  <c r="BN46" i="22"/>
  <c r="BO46" i="22"/>
  <c r="BP46" i="22"/>
  <c r="BQ46" i="22"/>
  <c r="BR46" i="22"/>
  <c r="BS46" i="22"/>
  <c r="AP47" i="22"/>
  <c r="AQ47" i="22"/>
  <c r="AR47" i="22"/>
  <c r="AS47" i="22"/>
  <c r="AT47" i="22"/>
  <c r="AU47" i="22"/>
  <c r="AV47" i="22"/>
  <c r="AW47" i="22"/>
  <c r="AX47" i="22"/>
  <c r="AY47" i="22"/>
  <c r="AZ47" i="22"/>
  <c r="BA47" i="22"/>
  <c r="BB47" i="22"/>
  <c r="BC47" i="22"/>
  <c r="BD47" i="22"/>
  <c r="BE47" i="22"/>
  <c r="BF47" i="22"/>
  <c r="BG47" i="22"/>
  <c r="BL47" i="22"/>
  <c r="BM47" i="22"/>
  <c r="BN47" i="22"/>
  <c r="BO47" i="22"/>
  <c r="BP47" i="22"/>
  <c r="BQ47" i="22"/>
  <c r="BR47" i="22"/>
  <c r="BS47" i="22"/>
  <c r="AP48" i="22"/>
  <c r="AQ48" i="22"/>
  <c r="AR48" i="22"/>
  <c r="AS48" i="22"/>
  <c r="AT48" i="22"/>
  <c r="AU48" i="22"/>
  <c r="AV48" i="22"/>
  <c r="AW48" i="22"/>
  <c r="AX48" i="22"/>
  <c r="AY48" i="22"/>
  <c r="AZ48" i="22"/>
  <c r="BA48" i="22"/>
  <c r="BB48" i="22"/>
  <c r="BC48" i="22"/>
  <c r="BD48" i="22"/>
  <c r="BE48" i="22"/>
  <c r="BF48" i="22"/>
  <c r="BG48" i="22"/>
  <c r="BL48" i="22"/>
  <c r="BM48" i="22"/>
  <c r="BN48" i="22"/>
  <c r="BO48" i="22"/>
  <c r="BP48" i="22"/>
  <c r="BQ48" i="22"/>
  <c r="BR48" i="22"/>
  <c r="BS48" i="22"/>
  <c r="AP49" i="22"/>
  <c r="AQ49" i="22"/>
  <c r="AR49" i="22"/>
  <c r="AS49" i="22"/>
  <c r="AT49" i="22"/>
  <c r="AU49" i="22"/>
  <c r="AV49" i="22"/>
  <c r="AW49" i="22"/>
  <c r="AX49" i="22"/>
  <c r="AY49" i="22"/>
  <c r="AZ49" i="22"/>
  <c r="BA49" i="22"/>
  <c r="BB49" i="22"/>
  <c r="BC49" i="22"/>
  <c r="BD49" i="22"/>
  <c r="BE49" i="22"/>
  <c r="BF49" i="22"/>
  <c r="BG49" i="22"/>
  <c r="BL49" i="22"/>
  <c r="BM49" i="22"/>
  <c r="BN49" i="22"/>
  <c r="BO49" i="22"/>
  <c r="BP49" i="22"/>
  <c r="BQ49" i="22"/>
  <c r="BR49" i="22"/>
  <c r="BS49" i="22"/>
  <c r="AP50" i="22"/>
  <c r="AQ50" i="22"/>
  <c r="AR50" i="22"/>
  <c r="AS50" i="22"/>
  <c r="AT50" i="22"/>
  <c r="AU50" i="22"/>
  <c r="AV50" i="22"/>
  <c r="AW50" i="22"/>
  <c r="AX50" i="22"/>
  <c r="AY50" i="22"/>
  <c r="AZ50" i="22"/>
  <c r="BA50" i="22"/>
  <c r="BB50" i="22"/>
  <c r="BC50" i="22"/>
  <c r="BD50" i="22"/>
  <c r="BE50" i="22"/>
  <c r="BF50" i="22"/>
  <c r="BG50" i="22"/>
  <c r="BL50" i="22"/>
  <c r="BM50" i="22"/>
  <c r="BN50" i="22"/>
  <c r="BO50" i="22"/>
  <c r="BP50" i="22"/>
  <c r="BQ50" i="22"/>
  <c r="BR50" i="22"/>
  <c r="BS50" i="22"/>
  <c r="AP51" i="22"/>
  <c r="AQ51" i="22"/>
  <c r="AR51" i="22"/>
  <c r="AS51" i="22"/>
  <c r="AT51" i="22"/>
  <c r="AU51" i="22"/>
  <c r="AV51" i="22"/>
  <c r="AW51" i="22"/>
  <c r="AX51" i="22"/>
  <c r="AY51" i="22"/>
  <c r="AZ51" i="22"/>
  <c r="BA51" i="22"/>
  <c r="BB51" i="22"/>
  <c r="BC51" i="22"/>
  <c r="BD51" i="22"/>
  <c r="BE51" i="22"/>
  <c r="BF51" i="22"/>
  <c r="BG51" i="22"/>
  <c r="BL51" i="22"/>
  <c r="BM51" i="22"/>
  <c r="BN51" i="22"/>
  <c r="BO51" i="22"/>
  <c r="BP51" i="22"/>
  <c r="BQ51" i="22"/>
  <c r="BR51" i="22"/>
  <c r="BS51" i="22"/>
  <c r="AP52" i="22"/>
  <c r="AQ52" i="22"/>
  <c r="AR52" i="22"/>
  <c r="AS52" i="22"/>
  <c r="AT52" i="22"/>
  <c r="AU52" i="22"/>
  <c r="AV52" i="22"/>
  <c r="AW52" i="22"/>
  <c r="AX52" i="22"/>
  <c r="AY52" i="22"/>
  <c r="AZ52" i="22"/>
  <c r="BA52" i="22"/>
  <c r="BB52" i="22"/>
  <c r="BC52" i="22"/>
  <c r="BD52" i="22"/>
  <c r="BE52" i="22"/>
  <c r="BF52" i="22"/>
  <c r="BG52" i="22"/>
  <c r="BL52" i="22"/>
  <c r="BM52" i="22"/>
  <c r="BN52" i="22"/>
  <c r="BO52" i="22"/>
  <c r="BP52" i="22"/>
  <c r="BQ52" i="22"/>
  <c r="BR52" i="22"/>
  <c r="BS52" i="22"/>
  <c r="AP53" i="22"/>
  <c r="AQ53" i="22"/>
  <c r="AR53" i="22"/>
  <c r="AS53" i="22"/>
  <c r="AT53" i="22"/>
  <c r="AU53" i="22"/>
  <c r="AV53" i="22"/>
  <c r="AW53" i="22"/>
  <c r="AX53" i="22"/>
  <c r="AY53" i="22"/>
  <c r="AZ53" i="22"/>
  <c r="BA53" i="22"/>
  <c r="BB53" i="22"/>
  <c r="BC53" i="22"/>
  <c r="BD53" i="22"/>
  <c r="BE53" i="22"/>
  <c r="BF53" i="22"/>
  <c r="BG53" i="22"/>
  <c r="BL53" i="22"/>
  <c r="BM53" i="22"/>
  <c r="BN53" i="22"/>
  <c r="BO53" i="22"/>
  <c r="BP53" i="22"/>
  <c r="BQ53" i="22"/>
  <c r="BR53" i="22"/>
  <c r="BS53" i="22"/>
  <c r="AP54" i="22"/>
  <c r="AQ54" i="22"/>
  <c r="AR54" i="22"/>
  <c r="AS54" i="22"/>
  <c r="AT54" i="22"/>
  <c r="AU54" i="22"/>
  <c r="AV54" i="22"/>
  <c r="AW54" i="22"/>
  <c r="AX54" i="22"/>
  <c r="AY54" i="22"/>
  <c r="AZ54" i="22"/>
  <c r="BA54" i="22"/>
  <c r="BB54" i="22"/>
  <c r="BC54" i="22"/>
  <c r="BD54" i="22"/>
  <c r="BE54" i="22"/>
  <c r="BF54" i="22"/>
  <c r="BG54" i="22"/>
  <c r="BL54" i="22"/>
  <c r="BM54" i="22"/>
  <c r="BN54" i="22"/>
  <c r="BO54" i="22"/>
  <c r="BP54" i="22"/>
  <c r="BQ54" i="22"/>
  <c r="BR54" i="22"/>
  <c r="BS54" i="22"/>
  <c r="AP55" i="22"/>
  <c r="AQ55" i="22"/>
  <c r="AR55" i="22"/>
  <c r="AS55" i="22"/>
  <c r="AT55" i="22"/>
  <c r="AU55" i="22"/>
  <c r="AV55" i="22"/>
  <c r="AW55" i="22"/>
  <c r="AX55" i="22"/>
  <c r="AY55" i="22"/>
  <c r="AZ55" i="22"/>
  <c r="BA55" i="22"/>
  <c r="BB55" i="22"/>
  <c r="BC55" i="22"/>
  <c r="BD55" i="22"/>
  <c r="BE55" i="22"/>
  <c r="BF55" i="22"/>
  <c r="BG55" i="22"/>
  <c r="BL55" i="22"/>
  <c r="BM55" i="22"/>
  <c r="BN55" i="22"/>
  <c r="BO55" i="22"/>
  <c r="BP55" i="22"/>
  <c r="BQ55" i="22"/>
  <c r="BR55" i="22"/>
  <c r="BS55" i="22"/>
  <c r="AP56" i="22"/>
  <c r="AQ56" i="22"/>
  <c r="AR56" i="22"/>
  <c r="AS56" i="22"/>
  <c r="AT56" i="22"/>
  <c r="AU56" i="22"/>
  <c r="AV56" i="22"/>
  <c r="AW56" i="22"/>
  <c r="AX56" i="22"/>
  <c r="AY56" i="22"/>
  <c r="AZ56" i="22"/>
  <c r="BA56" i="22"/>
  <c r="BB56" i="22"/>
  <c r="BC56" i="22"/>
  <c r="BD56" i="22"/>
  <c r="BE56" i="22"/>
  <c r="BF56" i="22"/>
  <c r="BG56" i="22"/>
  <c r="BL56" i="22"/>
  <c r="BM56" i="22"/>
  <c r="BN56" i="22"/>
  <c r="BO56" i="22"/>
  <c r="BP56" i="22"/>
  <c r="BQ56" i="22"/>
  <c r="BR56" i="22"/>
  <c r="BS56" i="22"/>
  <c r="AP57" i="22"/>
  <c r="AQ57" i="22"/>
  <c r="AR57" i="22"/>
  <c r="AS57" i="22"/>
  <c r="AT57" i="22"/>
  <c r="AU57" i="22"/>
  <c r="AV57" i="22"/>
  <c r="AW57" i="22"/>
  <c r="AX57" i="22"/>
  <c r="AY57" i="22"/>
  <c r="AZ57" i="22"/>
  <c r="BA57" i="22"/>
  <c r="BB57" i="22"/>
  <c r="BC57" i="22"/>
  <c r="BD57" i="22"/>
  <c r="BE57" i="22"/>
  <c r="BF57" i="22"/>
  <c r="BG57" i="22"/>
  <c r="BL57" i="22"/>
  <c r="BM57" i="22"/>
  <c r="BN57" i="22"/>
  <c r="BO57" i="22"/>
  <c r="BP57" i="22"/>
  <c r="BQ57" i="22"/>
  <c r="BR57" i="22"/>
  <c r="BS57" i="22"/>
  <c r="AP58" i="22"/>
  <c r="AQ58" i="22"/>
  <c r="AR58" i="22"/>
  <c r="AS58" i="22"/>
  <c r="AT58" i="22"/>
  <c r="AU58" i="22"/>
  <c r="AV58" i="22"/>
  <c r="AW58" i="22"/>
  <c r="AX58" i="22"/>
  <c r="AY58" i="22"/>
  <c r="AZ58" i="22"/>
  <c r="BA58" i="22"/>
  <c r="BB58" i="22"/>
  <c r="BC58" i="22"/>
  <c r="BD58" i="22"/>
  <c r="BE58" i="22"/>
  <c r="BF58" i="22"/>
  <c r="BG58" i="22"/>
  <c r="BL58" i="22"/>
  <c r="BM58" i="22"/>
  <c r="BN58" i="22"/>
  <c r="BO58" i="22"/>
  <c r="BP58" i="22"/>
  <c r="BQ58" i="22"/>
  <c r="BR58" i="22"/>
  <c r="BS58" i="22"/>
  <c r="AP59" i="22"/>
  <c r="AQ59" i="22"/>
  <c r="AR59" i="22"/>
  <c r="AS59" i="22"/>
  <c r="AT59" i="22"/>
  <c r="AU59" i="22"/>
  <c r="AV59" i="22"/>
  <c r="AW59" i="22"/>
  <c r="AX59" i="22"/>
  <c r="AY59" i="22"/>
  <c r="AZ59" i="22"/>
  <c r="BA59" i="22"/>
  <c r="BB59" i="22"/>
  <c r="BC59" i="22"/>
  <c r="BD59" i="22"/>
  <c r="BE59" i="22"/>
  <c r="BF59" i="22"/>
  <c r="BG59" i="22"/>
  <c r="BL59" i="22"/>
  <c r="BM59" i="22"/>
  <c r="BN59" i="22"/>
  <c r="BO59" i="22"/>
  <c r="BP59" i="22"/>
  <c r="BQ59" i="22"/>
  <c r="BR59" i="22"/>
  <c r="BS59" i="22"/>
  <c r="AP60" i="22"/>
  <c r="AQ60" i="22"/>
  <c r="AR60" i="22"/>
  <c r="AS60" i="22"/>
  <c r="AT60" i="22"/>
  <c r="AU60" i="22"/>
  <c r="AV60" i="22"/>
  <c r="AW60" i="22"/>
  <c r="AX60" i="22"/>
  <c r="AY60" i="22"/>
  <c r="AZ60" i="22"/>
  <c r="BA60" i="22"/>
  <c r="BB60" i="22"/>
  <c r="BC60" i="22"/>
  <c r="BD60" i="22"/>
  <c r="BE60" i="22"/>
  <c r="BF60" i="22"/>
  <c r="BG60" i="22"/>
  <c r="BL60" i="22"/>
  <c r="BM60" i="22"/>
  <c r="BN60" i="22"/>
  <c r="BO60" i="22"/>
  <c r="BP60" i="22"/>
  <c r="BQ60" i="22"/>
  <c r="BR60" i="22"/>
  <c r="BS60" i="22"/>
  <c r="AP61" i="22"/>
  <c r="AQ61" i="22"/>
  <c r="AR61" i="22"/>
  <c r="AS61" i="22"/>
  <c r="AT61" i="22"/>
  <c r="AU61" i="22"/>
  <c r="AV61" i="22"/>
  <c r="AW61" i="22"/>
  <c r="AX61" i="22"/>
  <c r="AY61" i="22"/>
  <c r="AZ61" i="22"/>
  <c r="BA61" i="22"/>
  <c r="BB61" i="22"/>
  <c r="BC61" i="22"/>
  <c r="BD61" i="22"/>
  <c r="BE61" i="22"/>
  <c r="BF61" i="22"/>
  <c r="BG61" i="22"/>
  <c r="BL61" i="22"/>
  <c r="BM61" i="22"/>
  <c r="BN61" i="22"/>
  <c r="BO61" i="22"/>
  <c r="BP61" i="22"/>
  <c r="BQ61" i="22"/>
  <c r="BR61" i="22"/>
  <c r="BS61" i="22"/>
  <c r="AP62" i="22"/>
  <c r="AQ62" i="22"/>
  <c r="AR62" i="22"/>
  <c r="AS62" i="22"/>
  <c r="AT62" i="22"/>
  <c r="AU62" i="22"/>
  <c r="AV62" i="22"/>
  <c r="AW62" i="22"/>
  <c r="AX62" i="22"/>
  <c r="AY62" i="22"/>
  <c r="AZ62" i="22"/>
  <c r="BA62" i="22"/>
  <c r="BB62" i="22"/>
  <c r="BC62" i="22"/>
  <c r="BD62" i="22"/>
  <c r="BE62" i="22"/>
  <c r="BF62" i="22"/>
  <c r="BG62" i="22"/>
  <c r="BL62" i="22"/>
  <c r="BM62" i="22"/>
  <c r="BN62" i="22"/>
  <c r="BO62" i="22"/>
  <c r="BP62" i="22"/>
  <c r="BQ62" i="22"/>
  <c r="BR62" i="22"/>
  <c r="BS62" i="22"/>
  <c r="AP63" i="22"/>
  <c r="AQ63" i="22"/>
  <c r="AR63" i="22"/>
  <c r="AS63" i="22"/>
  <c r="AT63" i="22"/>
  <c r="AU63" i="22"/>
  <c r="AV63" i="22"/>
  <c r="AW63" i="22"/>
  <c r="AX63" i="22"/>
  <c r="AY63" i="22"/>
  <c r="AZ63" i="22"/>
  <c r="BA63" i="22"/>
  <c r="BB63" i="22"/>
  <c r="BC63" i="22"/>
  <c r="BD63" i="22"/>
  <c r="BE63" i="22"/>
  <c r="BF63" i="22"/>
  <c r="BG63" i="22"/>
  <c r="BL63" i="22"/>
  <c r="BM63" i="22"/>
  <c r="BN63" i="22"/>
  <c r="BO63" i="22"/>
  <c r="BP63" i="22"/>
  <c r="BQ63" i="22"/>
  <c r="BR63" i="22"/>
  <c r="BS63" i="22"/>
  <c r="AP64" i="22"/>
  <c r="AQ64" i="22"/>
  <c r="AR64" i="22"/>
  <c r="AS64" i="22"/>
  <c r="AT64" i="22"/>
  <c r="AU64" i="22"/>
  <c r="AV64" i="22"/>
  <c r="AW64" i="22"/>
  <c r="AX64" i="22"/>
  <c r="AY64" i="22"/>
  <c r="AZ64" i="22"/>
  <c r="BA64" i="22"/>
  <c r="BB64" i="22"/>
  <c r="BC64" i="22"/>
  <c r="BD64" i="22"/>
  <c r="BE64" i="22"/>
  <c r="BF64" i="22"/>
  <c r="BG64" i="22"/>
  <c r="BL64" i="22"/>
  <c r="BM64" i="22"/>
  <c r="BN64" i="22"/>
  <c r="BO64" i="22"/>
  <c r="BP64" i="22"/>
  <c r="BQ64" i="22"/>
  <c r="BR64" i="22"/>
  <c r="BS64" i="22"/>
  <c r="AP65" i="22"/>
  <c r="AQ65" i="22"/>
  <c r="AR65" i="22"/>
  <c r="AS65" i="22"/>
  <c r="AT65" i="22"/>
  <c r="AU65" i="22"/>
  <c r="AV65" i="22"/>
  <c r="AW65" i="22"/>
  <c r="AX65" i="22"/>
  <c r="AY65" i="22"/>
  <c r="AZ65" i="22"/>
  <c r="BA65" i="22"/>
  <c r="BB65" i="22"/>
  <c r="BC65" i="22"/>
  <c r="BD65" i="22"/>
  <c r="BE65" i="22"/>
  <c r="BF65" i="22"/>
  <c r="BG65" i="22"/>
  <c r="BL65" i="22"/>
  <c r="BM65" i="22"/>
  <c r="BN65" i="22"/>
  <c r="BO65" i="22"/>
  <c r="BP65" i="22"/>
  <c r="BQ65" i="22"/>
  <c r="BR65" i="22"/>
  <c r="BS65" i="22"/>
  <c r="AP66" i="22"/>
  <c r="AQ66" i="22"/>
  <c r="AR66" i="22"/>
  <c r="AS66" i="22"/>
  <c r="AT66" i="22"/>
  <c r="AU66" i="22"/>
  <c r="AV66" i="22"/>
  <c r="AW66" i="22"/>
  <c r="AX66" i="22"/>
  <c r="AY66" i="22"/>
  <c r="AZ66" i="22"/>
  <c r="BA66" i="22"/>
  <c r="BB66" i="22"/>
  <c r="BC66" i="22"/>
  <c r="BD66" i="22"/>
  <c r="BE66" i="22"/>
  <c r="BF66" i="22"/>
  <c r="BG66" i="22"/>
  <c r="BL66" i="22"/>
  <c r="BM66" i="22"/>
  <c r="BN66" i="22"/>
  <c r="BO66" i="22"/>
  <c r="BP66" i="22"/>
  <c r="BQ66" i="22"/>
  <c r="BR66" i="22"/>
  <c r="BS66" i="22"/>
  <c r="AP67" i="22"/>
  <c r="AQ67" i="22"/>
  <c r="AR67" i="22"/>
  <c r="AS67" i="22"/>
  <c r="AT67" i="22"/>
  <c r="AU67" i="22"/>
  <c r="AV67" i="22"/>
  <c r="AW67" i="22"/>
  <c r="AX67" i="22"/>
  <c r="AY67" i="22"/>
  <c r="AZ67" i="22"/>
  <c r="BA67" i="22"/>
  <c r="BB67" i="22"/>
  <c r="BC67" i="22"/>
  <c r="BD67" i="22"/>
  <c r="BE67" i="22"/>
  <c r="BF67" i="22"/>
  <c r="BG67" i="22"/>
  <c r="BL67" i="22"/>
  <c r="BM67" i="22"/>
  <c r="BN67" i="22"/>
  <c r="BO67" i="22"/>
  <c r="BP67" i="22"/>
  <c r="BQ67" i="22"/>
  <c r="BR67" i="22"/>
  <c r="BS67" i="22"/>
  <c r="AP68" i="22"/>
  <c r="AQ68" i="22"/>
  <c r="AR68" i="22"/>
  <c r="AS68" i="22"/>
  <c r="AT68" i="22"/>
  <c r="AU68" i="22"/>
  <c r="AV68" i="22"/>
  <c r="AW68" i="22"/>
  <c r="AX68" i="22"/>
  <c r="AY68" i="22"/>
  <c r="AZ68" i="22"/>
  <c r="BA68" i="22"/>
  <c r="BB68" i="22"/>
  <c r="BC68" i="22"/>
  <c r="BD68" i="22"/>
  <c r="BE68" i="22"/>
  <c r="BF68" i="22"/>
  <c r="BG68" i="22"/>
  <c r="BL68" i="22"/>
  <c r="BM68" i="22"/>
  <c r="BN68" i="22"/>
  <c r="BO68" i="22"/>
  <c r="BP68" i="22"/>
  <c r="BQ68" i="22"/>
  <c r="BR68" i="22"/>
  <c r="BS68" i="22"/>
  <c r="AP69" i="22"/>
  <c r="AQ69" i="22"/>
  <c r="AR69" i="22"/>
  <c r="AS69" i="22"/>
  <c r="AT69" i="22"/>
  <c r="AU69" i="22"/>
  <c r="AV69" i="22"/>
  <c r="AW69" i="22"/>
  <c r="AX69" i="22"/>
  <c r="AY69" i="22"/>
  <c r="AZ69" i="22"/>
  <c r="BA69" i="22"/>
  <c r="BB69" i="22"/>
  <c r="BC69" i="22"/>
  <c r="BD69" i="22"/>
  <c r="BE69" i="22"/>
  <c r="BF69" i="22"/>
  <c r="BG69" i="22"/>
  <c r="BL69" i="22"/>
  <c r="BM69" i="22"/>
  <c r="BN69" i="22"/>
  <c r="BO69" i="22"/>
  <c r="BP69" i="22"/>
  <c r="BQ69" i="22"/>
  <c r="BR69" i="22"/>
  <c r="BS69" i="22"/>
  <c r="AP70" i="22"/>
  <c r="AQ70" i="22"/>
  <c r="AR70" i="22"/>
  <c r="AS70" i="22"/>
  <c r="AT70" i="22"/>
  <c r="AU70" i="22"/>
  <c r="AV70" i="22"/>
  <c r="AW70" i="22"/>
  <c r="AX70" i="22"/>
  <c r="AY70" i="22"/>
  <c r="AZ70" i="22"/>
  <c r="BA70" i="22"/>
  <c r="BB70" i="22"/>
  <c r="BC70" i="22"/>
  <c r="BD70" i="22"/>
  <c r="BE70" i="22"/>
  <c r="BF70" i="22"/>
  <c r="BG70" i="22"/>
  <c r="BL70" i="22"/>
  <c r="BM70" i="22"/>
  <c r="BN70" i="22"/>
  <c r="BO70" i="22"/>
  <c r="BP70" i="22"/>
  <c r="BQ70" i="22"/>
  <c r="BR70" i="22"/>
  <c r="BS70" i="22"/>
  <c r="AP71" i="22"/>
  <c r="AQ71" i="22"/>
  <c r="AR71" i="22"/>
  <c r="AS71" i="22"/>
  <c r="AT71" i="22"/>
  <c r="AU71" i="22"/>
  <c r="AV71" i="22"/>
  <c r="AW71" i="22"/>
  <c r="AX71" i="22"/>
  <c r="AY71" i="22"/>
  <c r="AZ71" i="22"/>
  <c r="BA71" i="22"/>
  <c r="BB71" i="22"/>
  <c r="BC71" i="22"/>
  <c r="BD71" i="22"/>
  <c r="BE71" i="22"/>
  <c r="BF71" i="22"/>
  <c r="BG71" i="22"/>
  <c r="BL71" i="22"/>
  <c r="BM71" i="22"/>
  <c r="BN71" i="22"/>
  <c r="BO71" i="22"/>
  <c r="BP71" i="22"/>
  <c r="BQ71" i="22"/>
  <c r="BR71" i="22"/>
  <c r="BS71" i="22"/>
  <c r="AP72" i="22"/>
  <c r="AQ72" i="22"/>
  <c r="AR72" i="22"/>
  <c r="AS72" i="22"/>
  <c r="AT72" i="22"/>
  <c r="AU72" i="22"/>
  <c r="AV72" i="22"/>
  <c r="AW72" i="22"/>
  <c r="AX72" i="22"/>
  <c r="AY72" i="22"/>
  <c r="AZ72" i="22"/>
  <c r="BA72" i="22"/>
  <c r="BB72" i="22"/>
  <c r="BC72" i="22"/>
  <c r="BD72" i="22"/>
  <c r="BE72" i="22"/>
  <c r="BF72" i="22"/>
  <c r="BG72" i="22"/>
  <c r="BL72" i="22"/>
  <c r="BM72" i="22"/>
  <c r="BN72" i="22"/>
  <c r="BO72" i="22"/>
  <c r="BP72" i="22"/>
  <c r="BQ72" i="22"/>
  <c r="BR72" i="22"/>
  <c r="BS72" i="22"/>
  <c r="AP73" i="22"/>
  <c r="AQ73" i="22"/>
  <c r="AR73" i="22"/>
  <c r="AS73" i="22"/>
  <c r="AT73" i="22"/>
  <c r="AU73" i="22"/>
  <c r="AV73" i="22"/>
  <c r="AW73" i="22"/>
  <c r="AX73" i="22"/>
  <c r="AY73" i="22"/>
  <c r="AZ73" i="22"/>
  <c r="BA73" i="22"/>
  <c r="BB73" i="22"/>
  <c r="BC73" i="22"/>
  <c r="BD73" i="22"/>
  <c r="BE73" i="22"/>
  <c r="BF73" i="22"/>
  <c r="BG73" i="22"/>
  <c r="BL73" i="22"/>
  <c r="BM73" i="22"/>
  <c r="BN73" i="22"/>
  <c r="BO73" i="22"/>
  <c r="BP73" i="22"/>
  <c r="BQ73" i="22"/>
  <c r="BR73" i="22"/>
  <c r="BS73" i="22"/>
  <c r="AP74" i="22"/>
  <c r="AQ74" i="22"/>
  <c r="AR74" i="22"/>
  <c r="AS74" i="22"/>
  <c r="AT74" i="22"/>
  <c r="AU74" i="22"/>
  <c r="AV74" i="22"/>
  <c r="AW74" i="22"/>
  <c r="AX74" i="22"/>
  <c r="AY74" i="22"/>
  <c r="AZ74" i="22"/>
  <c r="BA74" i="22"/>
  <c r="BB74" i="22"/>
  <c r="BC74" i="22"/>
  <c r="BD74" i="22"/>
  <c r="BE74" i="22"/>
  <c r="BF74" i="22"/>
  <c r="BG74" i="22"/>
  <c r="BL74" i="22"/>
  <c r="BM74" i="22"/>
  <c r="BN74" i="22"/>
  <c r="BO74" i="22"/>
  <c r="BP74" i="22"/>
  <c r="BQ74" i="22"/>
  <c r="BR74" i="22"/>
  <c r="BS74" i="22"/>
  <c r="AP75" i="22"/>
  <c r="AQ75" i="22"/>
  <c r="AR75" i="22"/>
  <c r="AS75" i="22"/>
  <c r="AT75" i="22"/>
  <c r="AU75" i="22"/>
  <c r="AV75" i="22"/>
  <c r="AW75" i="22"/>
  <c r="AX75" i="22"/>
  <c r="AY75" i="22"/>
  <c r="AZ75" i="22"/>
  <c r="BA75" i="22"/>
  <c r="BB75" i="22"/>
  <c r="BC75" i="22"/>
  <c r="BD75" i="22"/>
  <c r="BE75" i="22"/>
  <c r="BF75" i="22"/>
  <c r="BG75" i="22"/>
  <c r="BL75" i="22"/>
  <c r="BM75" i="22"/>
  <c r="BN75" i="22"/>
  <c r="BO75" i="22"/>
  <c r="BP75" i="22"/>
  <c r="BQ75" i="22"/>
  <c r="BR75" i="22"/>
  <c r="BS75" i="22"/>
  <c r="AP76" i="22"/>
  <c r="AQ76" i="22"/>
  <c r="AR76" i="22"/>
  <c r="AS76" i="22"/>
  <c r="AT76" i="22"/>
  <c r="AU76" i="22"/>
  <c r="AV76" i="22"/>
  <c r="AW76" i="22"/>
  <c r="AX76" i="22"/>
  <c r="AY76" i="22"/>
  <c r="AZ76" i="22"/>
  <c r="BA76" i="22"/>
  <c r="BB76" i="22"/>
  <c r="BC76" i="22"/>
  <c r="BD76" i="22"/>
  <c r="BE76" i="22"/>
  <c r="BF76" i="22"/>
  <c r="BG76" i="22"/>
  <c r="BL76" i="22"/>
  <c r="BM76" i="22"/>
  <c r="BN76" i="22"/>
  <c r="BO76" i="22"/>
  <c r="BP76" i="22"/>
  <c r="BQ76" i="22"/>
  <c r="BR76" i="22"/>
  <c r="BS76" i="22"/>
  <c r="AP77" i="22"/>
  <c r="AQ77" i="22"/>
  <c r="AR77" i="22"/>
  <c r="AS77" i="22"/>
  <c r="AT77" i="22"/>
  <c r="AU77" i="22"/>
  <c r="AV77" i="22"/>
  <c r="AW77" i="22"/>
  <c r="AX77" i="22"/>
  <c r="AY77" i="22"/>
  <c r="AZ77" i="22"/>
  <c r="BA77" i="22"/>
  <c r="BB77" i="22"/>
  <c r="BC77" i="22"/>
  <c r="BD77" i="22"/>
  <c r="BE77" i="22"/>
  <c r="BF77" i="22"/>
  <c r="BG77" i="22"/>
  <c r="BL77" i="22"/>
  <c r="BM77" i="22"/>
  <c r="BN77" i="22"/>
  <c r="BO77" i="22"/>
  <c r="BP77" i="22"/>
  <c r="BQ77" i="22"/>
  <c r="BR77" i="22"/>
  <c r="BS77" i="22"/>
  <c r="AP78" i="22"/>
  <c r="AQ78" i="22"/>
  <c r="AR78" i="22"/>
  <c r="AS78" i="22"/>
  <c r="AT78" i="22"/>
  <c r="AU78" i="22"/>
  <c r="AV78" i="22"/>
  <c r="AW78" i="22"/>
  <c r="AX78" i="22"/>
  <c r="AY78" i="22"/>
  <c r="AZ78" i="22"/>
  <c r="BA78" i="22"/>
  <c r="BB78" i="22"/>
  <c r="BC78" i="22"/>
  <c r="BD78" i="22"/>
  <c r="BE78" i="22"/>
  <c r="BF78" i="22"/>
  <c r="BG78" i="22"/>
  <c r="BL78" i="22"/>
  <c r="BM78" i="22"/>
  <c r="BN78" i="22"/>
  <c r="BO78" i="22"/>
  <c r="BP78" i="22"/>
  <c r="BQ78" i="22"/>
  <c r="BR78" i="22"/>
  <c r="BS78" i="22"/>
  <c r="AP79" i="22"/>
  <c r="AQ79" i="22"/>
  <c r="AR79" i="22"/>
  <c r="AS79" i="22"/>
  <c r="AT79" i="22"/>
  <c r="AU79" i="22"/>
  <c r="AV79" i="22"/>
  <c r="AW79" i="22"/>
  <c r="AX79" i="22"/>
  <c r="AY79" i="22"/>
  <c r="AZ79" i="22"/>
  <c r="BA79" i="22"/>
  <c r="BB79" i="22"/>
  <c r="BC79" i="22"/>
  <c r="BD79" i="22"/>
  <c r="BE79" i="22"/>
  <c r="BF79" i="22"/>
  <c r="BG79" i="22"/>
  <c r="BL79" i="22"/>
  <c r="BM79" i="22"/>
  <c r="BN79" i="22"/>
  <c r="BO79" i="22"/>
  <c r="BP79" i="22"/>
  <c r="BQ79" i="22"/>
  <c r="BR79" i="22"/>
  <c r="BS79" i="22"/>
  <c r="AP80" i="22"/>
  <c r="AQ80" i="22"/>
  <c r="AR80" i="22"/>
  <c r="AS80" i="22"/>
  <c r="AT80" i="22"/>
  <c r="AU80" i="22"/>
  <c r="AV80" i="22"/>
  <c r="AW80" i="22"/>
  <c r="AX80" i="22"/>
  <c r="AY80" i="22"/>
  <c r="AZ80" i="22"/>
  <c r="BA80" i="22"/>
  <c r="BB80" i="22"/>
  <c r="BC80" i="22"/>
  <c r="BD80" i="22"/>
  <c r="BE80" i="22"/>
  <c r="BF80" i="22"/>
  <c r="BG80" i="22"/>
  <c r="BL80" i="22"/>
  <c r="BM80" i="22"/>
  <c r="BN80" i="22"/>
  <c r="BO80" i="22"/>
  <c r="BP80" i="22"/>
  <c r="BQ80" i="22"/>
  <c r="BR80" i="22"/>
  <c r="BS80" i="22"/>
  <c r="AP81" i="22"/>
  <c r="AQ81" i="22"/>
  <c r="AR81" i="22"/>
  <c r="AS81" i="22"/>
  <c r="AT81" i="22"/>
  <c r="AU81" i="22"/>
  <c r="AV81" i="22"/>
  <c r="AW81" i="22"/>
  <c r="AX81" i="22"/>
  <c r="AY81" i="22"/>
  <c r="AZ81" i="22"/>
  <c r="BA81" i="22"/>
  <c r="BB81" i="22"/>
  <c r="BC81" i="22"/>
  <c r="BD81" i="22"/>
  <c r="BE81" i="22"/>
  <c r="BF81" i="22"/>
  <c r="BG81" i="22"/>
  <c r="BL81" i="22"/>
  <c r="BM81" i="22"/>
  <c r="BN81" i="22"/>
  <c r="BO81" i="22"/>
  <c r="BP81" i="22"/>
  <c r="BQ81" i="22"/>
  <c r="BR81" i="22"/>
  <c r="BS81" i="22"/>
  <c r="AP82" i="22"/>
  <c r="AQ82" i="22"/>
  <c r="AR82" i="22"/>
  <c r="AS82" i="22"/>
  <c r="AT82" i="22"/>
  <c r="AU82" i="22"/>
  <c r="AV82" i="22"/>
  <c r="AW82" i="22"/>
  <c r="AX82" i="22"/>
  <c r="AY82" i="22"/>
  <c r="AZ82" i="22"/>
  <c r="BA82" i="22"/>
  <c r="BB82" i="22"/>
  <c r="BC82" i="22"/>
  <c r="BD82" i="22"/>
  <c r="BE82" i="22"/>
  <c r="BF82" i="22"/>
  <c r="BG82" i="22"/>
  <c r="BL82" i="22"/>
  <c r="BM82" i="22"/>
  <c r="BN82" i="22"/>
  <c r="BO82" i="22"/>
  <c r="BP82" i="22"/>
  <c r="BQ82" i="22"/>
  <c r="BR82" i="22"/>
  <c r="BS82" i="22"/>
  <c r="AP83" i="22"/>
  <c r="AQ83" i="22"/>
  <c r="AR83" i="22"/>
  <c r="AS83" i="22"/>
  <c r="AT83" i="22"/>
  <c r="AU83" i="22"/>
  <c r="AV83" i="22"/>
  <c r="AW83" i="22"/>
  <c r="AX83" i="22"/>
  <c r="AY83" i="22"/>
  <c r="AZ83" i="22"/>
  <c r="BA83" i="22"/>
  <c r="BB83" i="22"/>
  <c r="BC83" i="22"/>
  <c r="BD83" i="22"/>
  <c r="BE83" i="22"/>
  <c r="BF83" i="22"/>
  <c r="BG83" i="22"/>
  <c r="BL83" i="22"/>
  <c r="BM83" i="22"/>
  <c r="BN83" i="22"/>
  <c r="BO83" i="22"/>
  <c r="BP83" i="22"/>
  <c r="BQ83" i="22"/>
  <c r="BR83" i="22"/>
  <c r="BS83" i="22"/>
  <c r="AP84" i="22"/>
  <c r="AQ84" i="22"/>
  <c r="AR84" i="22"/>
  <c r="AS84" i="22"/>
  <c r="AT84" i="22"/>
  <c r="AU84" i="22"/>
  <c r="AV84" i="22"/>
  <c r="AW84" i="22"/>
  <c r="AX84" i="22"/>
  <c r="AY84" i="22"/>
  <c r="AZ84" i="22"/>
  <c r="BA84" i="22"/>
  <c r="BB84" i="22"/>
  <c r="BC84" i="22"/>
  <c r="BD84" i="22"/>
  <c r="BE84" i="22"/>
  <c r="BF84" i="22"/>
  <c r="BG84" i="22"/>
  <c r="BL84" i="22"/>
  <c r="BM84" i="22"/>
  <c r="BN84" i="22"/>
  <c r="BO84" i="22"/>
  <c r="BP84" i="22"/>
  <c r="BQ84" i="22"/>
  <c r="BR84" i="22"/>
  <c r="BS84" i="22"/>
  <c r="AP85" i="22"/>
  <c r="AQ85" i="22"/>
  <c r="AR85" i="22"/>
  <c r="AS85" i="22"/>
  <c r="AT85" i="22"/>
  <c r="AU85" i="22"/>
  <c r="AV85" i="22"/>
  <c r="AW85" i="22"/>
  <c r="AX85" i="22"/>
  <c r="AY85" i="22"/>
  <c r="AZ85" i="22"/>
  <c r="BA85" i="22"/>
  <c r="BB85" i="22"/>
  <c r="BC85" i="22"/>
  <c r="BD85" i="22"/>
  <c r="BE85" i="22"/>
  <c r="BF85" i="22"/>
  <c r="BG85" i="22"/>
  <c r="BL85" i="22"/>
  <c r="BM85" i="22"/>
  <c r="BN85" i="22"/>
  <c r="BO85" i="22"/>
  <c r="BP85" i="22"/>
  <c r="BQ85" i="22"/>
  <c r="BR85" i="22"/>
  <c r="BS85" i="22"/>
  <c r="AP86" i="22"/>
  <c r="AQ86" i="22"/>
  <c r="AR86" i="22"/>
  <c r="AS86" i="22"/>
  <c r="AT86" i="22"/>
  <c r="AU86" i="22"/>
  <c r="AV86" i="22"/>
  <c r="AW86" i="22"/>
  <c r="AX86" i="22"/>
  <c r="AY86" i="22"/>
  <c r="AZ86" i="22"/>
  <c r="BA86" i="22"/>
  <c r="BB86" i="22"/>
  <c r="BC86" i="22"/>
  <c r="BD86" i="22"/>
  <c r="BE86" i="22"/>
  <c r="BF86" i="22"/>
  <c r="BG86" i="22"/>
  <c r="BL86" i="22"/>
  <c r="BM86" i="22"/>
  <c r="BN86" i="22"/>
  <c r="BO86" i="22"/>
  <c r="BP86" i="22"/>
  <c r="BQ86" i="22"/>
  <c r="BR86" i="22"/>
  <c r="BS86" i="22"/>
  <c r="AP87" i="22"/>
  <c r="AQ87" i="22"/>
  <c r="AR87" i="22"/>
  <c r="AS87" i="22"/>
  <c r="AT87" i="22"/>
  <c r="AU87" i="22"/>
  <c r="AV87" i="22"/>
  <c r="AW87" i="22"/>
  <c r="AX87" i="22"/>
  <c r="AY87" i="22"/>
  <c r="AZ87" i="22"/>
  <c r="BA87" i="22"/>
  <c r="BB87" i="22"/>
  <c r="BC87" i="22"/>
  <c r="BD87" i="22"/>
  <c r="BE87" i="22"/>
  <c r="BF87" i="22"/>
  <c r="BG87" i="22"/>
  <c r="BL87" i="22"/>
  <c r="BM87" i="22"/>
  <c r="BN87" i="22"/>
  <c r="BO87" i="22"/>
  <c r="BP87" i="22"/>
  <c r="BQ87" i="22"/>
  <c r="BR87" i="22"/>
  <c r="BS87" i="22"/>
  <c r="AP88" i="22"/>
  <c r="AQ88" i="22"/>
  <c r="AR88" i="22"/>
  <c r="AS88" i="22"/>
  <c r="AT88" i="22"/>
  <c r="AU88" i="22"/>
  <c r="AV88" i="22"/>
  <c r="AW88" i="22"/>
  <c r="AX88" i="22"/>
  <c r="AY88" i="22"/>
  <c r="AZ88" i="22"/>
  <c r="BA88" i="22"/>
  <c r="BB88" i="22"/>
  <c r="BC88" i="22"/>
  <c r="BD88" i="22"/>
  <c r="BE88" i="22"/>
  <c r="BF88" i="22"/>
  <c r="BG88" i="22"/>
  <c r="BL88" i="22"/>
  <c r="BM88" i="22"/>
  <c r="BN88" i="22"/>
  <c r="BO88" i="22"/>
  <c r="BP88" i="22"/>
  <c r="BQ88" i="22"/>
  <c r="BR88" i="22"/>
  <c r="BS88" i="22"/>
  <c r="AP89" i="22"/>
  <c r="AQ89" i="22"/>
  <c r="AR89" i="22"/>
  <c r="AS89" i="22"/>
  <c r="AT89" i="22"/>
  <c r="AU89" i="22"/>
  <c r="AV89" i="22"/>
  <c r="AW89" i="22"/>
  <c r="AX89" i="22"/>
  <c r="AY89" i="22"/>
  <c r="AZ89" i="22"/>
  <c r="BA89" i="22"/>
  <c r="BB89" i="22"/>
  <c r="BC89" i="22"/>
  <c r="BD89" i="22"/>
  <c r="BE89" i="22"/>
  <c r="BF89" i="22"/>
  <c r="BG89" i="22"/>
  <c r="BL89" i="22"/>
  <c r="BM89" i="22"/>
  <c r="BN89" i="22"/>
  <c r="BO89" i="22"/>
  <c r="BP89" i="22"/>
  <c r="BQ89" i="22"/>
  <c r="BR89" i="22"/>
  <c r="BS89" i="22"/>
  <c r="AP90" i="22"/>
  <c r="AQ90" i="22"/>
  <c r="AR90" i="22"/>
  <c r="AS90" i="22"/>
  <c r="AT90" i="22"/>
  <c r="AU90" i="22"/>
  <c r="AV90" i="22"/>
  <c r="AW90" i="22"/>
  <c r="AX90" i="22"/>
  <c r="AY90" i="22"/>
  <c r="AZ90" i="22"/>
  <c r="BA90" i="22"/>
  <c r="BB90" i="22"/>
  <c r="BC90" i="22"/>
  <c r="BD90" i="22"/>
  <c r="BE90" i="22"/>
  <c r="BF90" i="22"/>
  <c r="BG90" i="22"/>
  <c r="BL90" i="22"/>
  <c r="BM90" i="22"/>
  <c r="BN90" i="22"/>
  <c r="BO90" i="22"/>
  <c r="BP90" i="22"/>
  <c r="BQ90" i="22"/>
  <c r="BR90" i="22"/>
  <c r="BS90" i="22"/>
  <c r="AP91" i="22"/>
  <c r="AQ91" i="22"/>
  <c r="AR91" i="22"/>
  <c r="AS91" i="22"/>
  <c r="AT91" i="22"/>
  <c r="AU91" i="22"/>
  <c r="AV91" i="22"/>
  <c r="AW91" i="22"/>
  <c r="AX91" i="22"/>
  <c r="AY91" i="22"/>
  <c r="AZ91" i="22"/>
  <c r="BA91" i="22"/>
  <c r="BB91" i="22"/>
  <c r="BC91" i="22"/>
  <c r="BD91" i="22"/>
  <c r="BE91" i="22"/>
  <c r="BF91" i="22"/>
  <c r="BG91" i="22"/>
  <c r="BL91" i="22"/>
  <c r="BM91" i="22"/>
  <c r="BN91" i="22"/>
  <c r="BO91" i="22"/>
  <c r="BP91" i="22"/>
  <c r="BQ91" i="22"/>
  <c r="BR91" i="22"/>
  <c r="BS91" i="22"/>
  <c r="AP92" i="22"/>
  <c r="AQ92" i="22"/>
  <c r="AR92" i="22"/>
  <c r="AS92" i="22"/>
  <c r="AT92" i="22"/>
  <c r="AU92" i="22"/>
  <c r="AV92" i="22"/>
  <c r="AW92" i="22"/>
  <c r="AX92" i="22"/>
  <c r="AY92" i="22"/>
  <c r="AZ92" i="22"/>
  <c r="BA92" i="22"/>
  <c r="BB92" i="22"/>
  <c r="BC92" i="22"/>
  <c r="BD92" i="22"/>
  <c r="BE92" i="22"/>
  <c r="BF92" i="22"/>
  <c r="BG92" i="22"/>
  <c r="BL92" i="22"/>
  <c r="BM92" i="22"/>
  <c r="BN92" i="22"/>
  <c r="BO92" i="22"/>
  <c r="BP92" i="22"/>
  <c r="BQ92" i="22"/>
  <c r="BR92" i="22"/>
  <c r="BS92" i="22"/>
  <c r="AP93" i="22"/>
  <c r="AQ93" i="22"/>
  <c r="AR93" i="22"/>
  <c r="AS93" i="22"/>
  <c r="AT93" i="22"/>
  <c r="AU93" i="22"/>
  <c r="AV93" i="22"/>
  <c r="AW93" i="22"/>
  <c r="AX93" i="22"/>
  <c r="AY93" i="22"/>
  <c r="AZ93" i="22"/>
  <c r="BA93" i="22"/>
  <c r="BB93" i="22"/>
  <c r="BC93" i="22"/>
  <c r="BD93" i="22"/>
  <c r="BE93" i="22"/>
  <c r="BF93" i="22"/>
  <c r="BG93" i="22"/>
  <c r="BL93" i="22"/>
  <c r="BM93" i="22"/>
  <c r="BN93" i="22"/>
  <c r="BO93" i="22"/>
  <c r="BP93" i="22"/>
  <c r="BQ93" i="22"/>
  <c r="BR93" i="22"/>
  <c r="BS93" i="22"/>
  <c r="AP94" i="22"/>
  <c r="AQ94" i="22"/>
  <c r="AR94" i="22"/>
  <c r="AS94" i="22"/>
  <c r="AT94" i="22"/>
  <c r="AU94" i="22"/>
  <c r="AV94" i="22"/>
  <c r="AW94" i="22"/>
  <c r="AX94" i="22"/>
  <c r="AY94" i="22"/>
  <c r="AZ94" i="22"/>
  <c r="BA94" i="22"/>
  <c r="BB94" i="22"/>
  <c r="BC94" i="22"/>
  <c r="BD94" i="22"/>
  <c r="BE94" i="22"/>
  <c r="BF94" i="22"/>
  <c r="BG94" i="22"/>
  <c r="BL94" i="22"/>
  <c r="BM94" i="22"/>
  <c r="BN94" i="22"/>
  <c r="BO94" i="22"/>
  <c r="BP94" i="22"/>
  <c r="BQ94" i="22"/>
  <c r="BR94" i="22"/>
  <c r="BS94" i="22"/>
  <c r="AP95" i="22"/>
  <c r="AQ95" i="22"/>
  <c r="AR95" i="22"/>
  <c r="AS95" i="22"/>
  <c r="AT95" i="22"/>
  <c r="AU95" i="22"/>
  <c r="AV95" i="22"/>
  <c r="AW95" i="22"/>
  <c r="AX95" i="22"/>
  <c r="AY95" i="22"/>
  <c r="AZ95" i="22"/>
  <c r="BA95" i="22"/>
  <c r="BB95" i="22"/>
  <c r="BC95" i="22"/>
  <c r="BD95" i="22"/>
  <c r="BE95" i="22"/>
  <c r="BF95" i="22"/>
  <c r="BG95" i="22"/>
  <c r="BL95" i="22"/>
  <c r="BM95" i="22"/>
  <c r="BN95" i="22"/>
  <c r="BO95" i="22"/>
  <c r="BP95" i="22"/>
  <c r="BQ95" i="22"/>
  <c r="BR95" i="22"/>
  <c r="BS95" i="22"/>
  <c r="AP96" i="22"/>
  <c r="AQ96" i="22"/>
  <c r="AR96" i="22"/>
  <c r="AS96" i="22"/>
  <c r="AT96" i="22"/>
  <c r="AU96" i="22"/>
  <c r="AV96" i="22"/>
  <c r="AW96" i="22"/>
  <c r="AX96" i="22"/>
  <c r="AY96" i="22"/>
  <c r="AZ96" i="22"/>
  <c r="BA96" i="22"/>
  <c r="BB96" i="22"/>
  <c r="BC96" i="22"/>
  <c r="BD96" i="22"/>
  <c r="BE96" i="22"/>
  <c r="BF96" i="22"/>
  <c r="BG96" i="22"/>
  <c r="BL96" i="22"/>
  <c r="BM96" i="22"/>
  <c r="BN96" i="22"/>
  <c r="BO96" i="22"/>
  <c r="BP96" i="22"/>
  <c r="BQ96" i="22"/>
  <c r="BR96" i="22"/>
  <c r="BS96" i="22"/>
  <c r="AP97" i="22"/>
  <c r="AQ97" i="22"/>
  <c r="AR97" i="22"/>
  <c r="AS97" i="22"/>
  <c r="AT97" i="22"/>
  <c r="AU97" i="22"/>
  <c r="AV97" i="22"/>
  <c r="AW97" i="22"/>
  <c r="AX97" i="22"/>
  <c r="AY97" i="22"/>
  <c r="AZ97" i="22"/>
  <c r="BA97" i="22"/>
  <c r="BB97" i="22"/>
  <c r="BC97" i="22"/>
  <c r="BD97" i="22"/>
  <c r="BE97" i="22"/>
  <c r="BF97" i="22"/>
  <c r="BG97" i="22"/>
  <c r="BL97" i="22"/>
  <c r="BM97" i="22"/>
  <c r="BN97" i="22"/>
  <c r="BO97" i="22"/>
  <c r="BP97" i="22"/>
  <c r="BQ97" i="22"/>
  <c r="BR97" i="22"/>
  <c r="BS97" i="22"/>
  <c r="AP98" i="22"/>
  <c r="AQ98" i="22"/>
  <c r="AR98" i="22"/>
  <c r="AS98" i="22"/>
  <c r="AT98" i="22"/>
  <c r="AU98" i="22"/>
  <c r="AV98" i="22"/>
  <c r="AW98" i="22"/>
  <c r="AX98" i="22"/>
  <c r="AY98" i="22"/>
  <c r="AZ98" i="22"/>
  <c r="BA98" i="22"/>
  <c r="BB98" i="22"/>
  <c r="BC98" i="22"/>
  <c r="BD98" i="22"/>
  <c r="BE98" i="22"/>
  <c r="BF98" i="22"/>
  <c r="BG98" i="22"/>
  <c r="BL98" i="22"/>
  <c r="BM98" i="22"/>
  <c r="BN98" i="22"/>
  <c r="BO98" i="22"/>
  <c r="BP98" i="22"/>
  <c r="BQ98" i="22"/>
  <c r="BR98" i="22"/>
  <c r="BS98" i="22"/>
  <c r="AP99" i="22"/>
  <c r="AQ99" i="22"/>
  <c r="AR99" i="22"/>
  <c r="AS99" i="22"/>
  <c r="AT99" i="22"/>
  <c r="AU99" i="22"/>
  <c r="AV99" i="22"/>
  <c r="AW99" i="22"/>
  <c r="AX99" i="22"/>
  <c r="AY99" i="22"/>
  <c r="AZ99" i="22"/>
  <c r="BA99" i="22"/>
  <c r="BB99" i="22"/>
  <c r="BC99" i="22"/>
  <c r="BD99" i="22"/>
  <c r="BE99" i="22"/>
  <c r="BF99" i="22"/>
  <c r="BG99" i="22"/>
  <c r="BL99" i="22"/>
  <c r="BM99" i="22"/>
  <c r="BN99" i="22"/>
  <c r="BO99" i="22"/>
  <c r="BP99" i="22"/>
  <c r="BQ99" i="22"/>
  <c r="BR99" i="22"/>
  <c r="BS99" i="22"/>
  <c r="AP100" i="22"/>
  <c r="AQ100" i="22"/>
  <c r="AR100" i="22"/>
  <c r="AS100" i="22"/>
  <c r="AT100" i="22"/>
  <c r="AU100" i="22"/>
  <c r="AV100" i="22"/>
  <c r="AW100" i="22"/>
  <c r="AX100" i="22"/>
  <c r="AY100" i="22"/>
  <c r="AZ100" i="22"/>
  <c r="BA100" i="22"/>
  <c r="BB100" i="22"/>
  <c r="BC100" i="22"/>
  <c r="BD100" i="22"/>
  <c r="BE100" i="22"/>
  <c r="BF100" i="22"/>
  <c r="BG100" i="22"/>
  <c r="BL100" i="22"/>
  <c r="BM100" i="22"/>
  <c r="BN100" i="22"/>
  <c r="BO100" i="22"/>
  <c r="BP100" i="22"/>
  <c r="BQ100" i="22"/>
  <c r="BR100" i="22"/>
  <c r="BS100" i="22"/>
  <c r="AP101" i="22"/>
  <c r="AQ101" i="22"/>
  <c r="AR101" i="22"/>
  <c r="AS101" i="22"/>
  <c r="AT101" i="22"/>
  <c r="AU101" i="22"/>
  <c r="AV101" i="22"/>
  <c r="AW101" i="22"/>
  <c r="AX101" i="22"/>
  <c r="AY101" i="22"/>
  <c r="AZ101" i="22"/>
  <c r="BA101" i="22"/>
  <c r="BB101" i="22"/>
  <c r="BC101" i="22"/>
  <c r="BD101" i="22"/>
  <c r="BE101" i="22"/>
  <c r="BF101" i="22"/>
  <c r="BG101" i="22"/>
  <c r="BL101" i="22"/>
  <c r="BM101" i="22"/>
  <c r="BN101" i="22"/>
  <c r="BO101" i="22"/>
  <c r="BP101" i="22"/>
  <c r="BQ101" i="22"/>
  <c r="BR101" i="22"/>
  <c r="BS101" i="22"/>
  <c r="AP102" i="22"/>
  <c r="AQ102" i="22"/>
  <c r="AR102" i="22"/>
  <c r="AS102" i="22"/>
  <c r="AT102" i="22"/>
  <c r="AU102" i="22"/>
  <c r="AV102" i="22"/>
  <c r="AW102" i="22"/>
  <c r="AX102" i="22"/>
  <c r="AY102" i="22"/>
  <c r="AZ102" i="22"/>
  <c r="BA102" i="22"/>
  <c r="BB102" i="22"/>
  <c r="BC102" i="22"/>
  <c r="BD102" i="22"/>
  <c r="BE102" i="22"/>
  <c r="BF102" i="22"/>
  <c r="BG102" i="22"/>
  <c r="BL102" i="22"/>
  <c r="BM102" i="22"/>
  <c r="BN102" i="22"/>
  <c r="BO102" i="22"/>
  <c r="BP102" i="22"/>
  <c r="BQ102" i="22"/>
  <c r="BR102" i="22"/>
  <c r="BS102" i="22"/>
  <c r="AP103" i="22"/>
  <c r="AQ103" i="22"/>
  <c r="AR103" i="22"/>
  <c r="AS103" i="22"/>
  <c r="AT103" i="22"/>
  <c r="AU103" i="22"/>
  <c r="AV103" i="22"/>
  <c r="AW103" i="22"/>
  <c r="AX103" i="22"/>
  <c r="AY103" i="22"/>
  <c r="AZ103" i="22"/>
  <c r="BA103" i="22"/>
  <c r="BB103" i="22"/>
  <c r="BC103" i="22"/>
  <c r="BD103" i="22"/>
  <c r="BE103" i="22"/>
  <c r="BF103" i="22"/>
  <c r="BG103" i="22"/>
  <c r="BL103" i="22"/>
  <c r="BM103" i="22"/>
  <c r="BN103" i="22"/>
  <c r="BO103" i="22"/>
  <c r="BP103" i="22"/>
  <c r="BQ103" i="22"/>
  <c r="BR103" i="22"/>
  <c r="BS103" i="22"/>
  <c r="AP104" i="22"/>
  <c r="AQ104" i="22"/>
  <c r="AR104" i="22"/>
  <c r="AS104" i="22"/>
  <c r="AT104" i="22"/>
  <c r="AU104" i="22"/>
  <c r="AV104" i="22"/>
  <c r="AW104" i="22"/>
  <c r="AX104" i="22"/>
  <c r="AY104" i="22"/>
  <c r="AZ104" i="22"/>
  <c r="BA104" i="22"/>
  <c r="BB104" i="22"/>
  <c r="BC104" i="22"/>
  <c r="BD104" i="22"/>
  <c r="BE104" i="22"/>
  <c r="BF104" i="22"/>
  <c r="BG104" i="22"/>
  <c r="BL104" i="22"/>
  <c r="BM104" i="22"/>
  <c r="BN104" i="22"/>
  <c r="BO104" i="22"/>
  <c r="BP104" i="22"/>
  <c r="BQ104" i="22"/>
  <c r="BR104" i="22"/>
  <c r="BS104" i="22"/>
  <c r="AP105" i="22"/>
  <c r="AQ105" i="22"/>
  <c r="AR105" i="22"/>
  <c r="AS105" i="22"/>
  <c r="AT105" i="22"/>
  <c r="AU105" i="22"/>
  <c r="AV105" i="22"/>
  <c r="AW105" i="22"/>
  <c r="AX105" i="22"/>
  <c r="AY105" i="22"/>
  <c r="AZ105" i="22"/>
  <c r="BA105" i="22"/>
  <c r="BB105" i="22"/>
  <c r="BC105" i="22"/>
  <c r="BD105" i="22"/>
  <c r="BE105" i="22"/>
  <c r="BF105" i="22"/>
  <c r="BG105" i="22"/>
  <c r="BL105" i="22"/>
  <c r="BM105" i="22"/>
  <c r="BN105" i="22"/>
  <c r="BO105" i="22"/>
  <c r="BP105" i="22"/>
  <c r="BQ105" i="22"/>
  <c r="BR105" i="22"/>
  <c r="BS105" i="22"/>
  <c r="AP106" i="22"/>
  <c r="AQ106" i="22"/>
  <c r="AR106" i="22"/>
  <c r="AS106" i="22"/>
  <c r="AT106" i="22"/>
  <c r="AU106" i="22"/>
  <c r="AV106" i="22"/>
  <c r="AW106" i="22"/>
  <c r="AX106" i="22"/>
  <c r="AY106" i="22"/>
  <c r="AZ106" i="22"/>
  <c r="BA106" i="22"/>
  <c r="BB106" i="22"/>
  <c r="BC106" i="22"/>
  <c r="BD106" i="22"/>
  <c r="BE106" i="22"/>
  <c r="BF106" i="22"/>
  <c r="BG106" i="22"/>
  <c r="BL106" i="22"/>
  <c r="BM106" i="22"/>
  <c r="BN106" i="22"/>
  <c r="BO106" i="22"/>
  <c r="BP106" i="22"/>
  <c r="BQ106" i="22"/>
  <c r="BR106" i="22"/>
  <c r="BS106" i="22"/>
  <c r="AP107" i="22"/>
  <c r="AQ107" i="22"/>
  <c r="AR107" i="22"/>
  <c r="AS107" i="22"/>
  <c r="AT107" i="22"/>
  <c r="AU107" i="22"/>
  <c r="AV107" i="22"/>
  <c r="AW107" i="22"/>
  <c r="AX107" i="22"/>
  <c r="AY107" i="22"/>
  <c r="AZ107" i="22"/>
  <c r="BA107" i="22"/>
  <c r="BB107" i="22"/>
  <c r="BC107" i="22"/>
  <c r="BD107" i="22"/>
  <c r="BE107" i="22"/>
  <c r="BF107" i="22"/>
  <c r="BG107" i="22"/>
  <c r="BL107" i="22"/>
  <c r="BM107" i="22"/>
  <c r="BN107" i="22"/>
  <c r="BO107" i="22"/>
  <c r="BP107" i="22"/>
  <c r="BQ107" i="22"/>
  <c r="BR107" i="22"/>
  <c r="BS107" i="22"/>
  <c r="AP108" i="22"/>
  <c r="AQ108" i="22"/>
  <c r="AR108" i="22"/>
  <c r="AS108" i="22"/>
  <c r="AT108" i="22"/>
  <c r="AU108" i="22"/>
  <c r="AV108" i="22"/>
  <c r="AW108" i="22"/>
  <c r="AX108" i="22"/>
  <c r="AY108" i="22"/>
  <c r="AZ108" i="22"/>
  <c r="BA108" i="22"/>
  <c r="BB108" i="22"/>
  <c r="BC108" i="22"/>
  <c r="BD108" i="22"/>
  <c r="BE108" i="22"/>
  <c r="BF108" i="22"/>
  <c r="BG108" i="22"/>
  <c r="BL108" i="22"/>
  <c r="BM108" i="22"/>
  <c r="BN108" i="22"/>
  <c r="BO108" i="22"/>
  <c r="BP108" i="22"/>
  <c r="BQ108" i="22"/>
  <c r="BR108" i="22"/>
  <c r="BS108" i="22"/>
  <c r="AP109" i="22"/>
  <c r="AQ109" i="22"/>
  <c r="AR109" i="22"/>
  <c r="AS109" i="22"/>
  <c r="AT109" i="22"/>
  <c r="AU109" i="22"/>
  <c r="AV109" i="22"/>
  <c r="AW109" i="22"/>
  <c r="AX109" i="22"/>
  <c r="AY109" i="22"/>
  <c r="AZ109" i="22"/>
  <c r="BA109" i="22"/>
  <c r="BB109" i="22"/>
  <c r="BC109" i="22"/>
  <c r="BD109" i="22"/>
  <c r="BE109" i="22"/>
  <c r="BF109" i="22"/>
  <c r="BG109" i="22"/>
  <c r="BL109" i="22"/>
  <c r="BM109" i="22"/>
  <c r="BN109" i="22"/>
  <c r="BO109" i="22"/>
  <c r="BP109" i="22"/>
  <c r="BQ109" i="22"/>
  <c r="BR109" i="22"/>
  <c r="BS109" i="22"/>
  <c r="AP110" i="22"/>
  <c r="AQ110" i="22"/>
  <c r="AR110" i="22"/>
  <c r="AS110" i="22"/>
  <c r="AT110" i="22"/>
  <c r="AU110" i="22"/>
  <c r="AV110" i="22"/>
  <c r="AW110" i="22"/>
  <c r="AX110" i="22"/>
  <c r="AY110" i="22"/>
  <c r="AZ110" i="22"/>
  <c r="BA110" i="22"/>
  <c r="BB110" i="22"/>
  <c r="BC110" i="22"/>
  <c r="BD110" i="22"/>
  <c r="BE110" i="22"/>
  <c r="BF110" i="22"/>
  <c r="BG110" i="22"/>
  <c r="BL110" i="22"/>
  <c r="BM110" i="22"/>
  <c r="BN110" i="22"/>
  <c r="BO110" i="22"/>
  <c r="BP110" i="22"/>
  <c r="BQ110" i="22"/>
  <c r="BR110" i="22"/>
  <c r="BS110" i="22"/>
  <c r="AP111" i="22"/>
  <c r="AQ111" i="22"/>
  <c r="AR111" i="22"/>
  <c r="AS111" i="22"/>
  <c r="AT111" i="22"/>
  <c r="AU111" i="22"/>
  <c r="AV111" i="22"/>
  <c r="AW111" i="22"/>
  <c r="AX111" i="22"/>
  <c r="AY111" i="22"/>
  <c r="AZ111" i="22"/>
  <c r="BA111" i="22"/>
  <c r="BB111" i="22"/>
  <c r="BC111" i="22"/>
  <c r="BD111" i="22"/>
  <c r="BE111" i="22"/>
  <c r="BF111" i="22"/>
  <c r="BG111" i="22"/>
  <c r="BL111" i="22"/>
  <c r="BM111" i="22"/>
  <c r="BN111" i="22"/>
  <c r="BO111" i="22"/>
  <c r="BP111" i="22"/>
  <c r="BQ111" i="22"/>
  <c r="BR111" i="22"/>
  <c r="BS111" i="22"/>
  <c r="AP112" i="22"/>
  <c r="AQ112" i="22"/>
  <c r="AR112" i="22"/>
  <c r="AS112" i="22"/>
  <c r="AT112" i="22"/>
  <c r="AU112" i="22"/>
  <c r="AV112" i="22"/>
  <c r="AW112" i="22"/>
  <c r="AX112" i="22"/>
  <c r="AY112" i="22"/>
  <c r="AZ112" i="22"/>
  <c r="BA112" i="22"/>
  <c r="BB112" i="22"/>
  <c r="BC112" i="22"/>
  <c r="BD112" i="22"/>
  <c r="BE112" i="22"/>
  <c r="BF112" i="22"/>
  <c r="BG112" i="22"/>
  <c r="BL112" i="22"/>
  <c r="BM112" i="22"/>
  <c r="BN112" i="22"/>
  <c r="BO112" i="22"/>
  <c r="BP112" i="22"/>
  <c r="BQ112" i="22"/>
  <c r="BR112" i="22"/>
  <c r="BS112" i="22"/>
  <c r="AP113" i="22"/>
  <c r="AQ113" i="22"/>
  <c r="AR113" i="22"/>
  <c r="AS113" i="22"/>
  <c r="AT113" i="22"/>
  <c r="AU113" i="22"/>
  <c r="AV113" i="22"/>
  <c r="AW113" i="22"/>
  <c r="AX113" i="22"/>
  <c r="AY113" i="22"/>
  <c r="AZ113" i="22"/>
  <c r="BA113" i="22"/>
  <c r="BB113" i="22"/>
  <c r="BC113" i="22"/>
  <c r="BD113" i="22"/>
  <c r="BE113" i="22"/>
  <c r="BF113" i="22"/>
  <c r="BG113" i="22"/>
  <c r="BL113" i="22"/>
  <c r="BM113" i="22"/>
  <c r="BN113" i="22"/>
  <c r="BO113" i="22"/>
  <c r="BP113" i="22"/>
  <c r="BQ113" i="22"/>
  <c r="BR113" i="22"/>
  <c r="BS113" i="22"/>
  <c r="AP114" i="22"/>
  <c r="AQ114" i="22"/>
  <c r="AR114" i="22"/>
  <c r="AS114" i="22"/>
  <c r="AT114" i="22"/>
  <c r="AU114" i="22"/>
  <c r="AV114" i="22"/>
  <c r="AW114" i="22"/>
  <c r="AX114" i="22"/>
  <c r="AY114" i="22"/>
  <c r="AZ114" i="22"/>
  <c r="BA114" i="22"/>
  <c r="BB114" i="22"/>
  <c r="BC114" i="22"/>
  <c r="BD114" i="22"/>
  <c r="BE114" i="22"/>
  <c r="BF114" i="22"/>
  <c r="BG114" i="22"/>
  <c r="BL114" i="22"/>
  <c r="BM114" i="22"/>
  <c r="BN114" i="22"/>
  <c r="BO114" i="22"/>
  <c r="BP114" i="22"/>
  <c r="BQ114" i="22"/>
  <c r="BR114" i="22"/>
  <c r="BS114" i="22"/>
  <c r="AP115" i="22"/>
  <c r="AQ115" i="22"/>
  <c r="AR115" i="22"/>
  <c r="AS115" i="22"/>
  <c r="AT115" i="22"/>
  <c r="AU115" i="22"/>
  <c r="AV115" i="22"/>
  <c r="AW115" i="22"/>
  <c r="AX115" i="22"/>
  <c r="AY115" i="22"/>
  <c r="AZ115" i="22"/>
  <c r="BA115" i="22"/>
  <c r="BB115" i="22"/>
  <c r="BC115" i="22"/>
  <c r="BD115" i="22"/>
  <c r="BE115" i="22"/>
  <c r="BF115" i="22"/>
  <c r="BG115" i="22"/>
  <c r="BL115" i="22"/>
  <c r="BM115" i="22"/>
  <c r="BN115" i="22"/>
  <c r="BO115" i="22"/>
  <c r="BP115" i="22"/>
  <c r="BQ115" i="22"/>
  <c r="BR115" i="22"/>
  <c r="BS115" i="22"/>
  <c r="AP116" i="22"/>
  <c r="AQ116" i="22"/>
  <c r="AR116" i="22"/>
  <c r="AS116" i="22"/>
  <c r="AT116" i="22"/>
  <c r="AU116" i="22"/>
  <c r="AV116" i="22"/>
  <c r="AW116" i="22"/>
  <c r="AX116" i="22"/>
  <c r="AY116" i="22"/>
  <c r="AZ116" i="22"/>
  <c r="BA116" i="22"/>
  <c r="BB116" i="22"/>
  <c r="BC116" i="22"/>
  <c r="BD116" i="22"/>
  <c r="BE116" i="22"/>
  <c r="BF116" i="22"/>
  <c r="BG116" i="22"/>
  <c r="BL116" i="22"/>
  <c r="BM116" i="22"/>
  <c r="BN116" i="22"/>
  <c r="BO116" i="22"/>
  <c r="BP116" i="22"/>
  <c r="BQ116" i="22"/>
  <c r="BR116" i="22"/>
  <c r="BS116" i="22"/>
  <c r="AP117" i="22"/>
  <c r="AQ117" i="22"/>
  <c r="AR117" i="22"/>
  <c r="AS117" i="22"/>
  <c r="AT117" i="22"/>
  <c r="AU117" i="22"/>
  <c r="AV117" i="22"/>
  <c r="AW117" i="22"/>
  <c r="AX117" i="22"/>
  <c r="AY117" i="22"/>
  <c r="AZ117" i="22"/>
  <c r="BA117" i="22"/>
  <c r="BB117" i="22"/>
  <c r="BC117" i="22"/>
  <c r="BD117" i="22"/>
  <c r="BE117" i="22"/>
  <c r="BF117" i="22"/>
  <c r="BG117" i="22"/>
  <c r="BL117" i="22"/>
  <c r="BM117" i="22"/>
  <c r="BN117" i="22"/>
  <c r="BO117" i="22"/>
  <c r="BP117" i="22"/>
  <c r="BQ117" i="22"/>
  <c r="BR117" i="22"/>
  <c r="BS117" i="22"/>
  <c r="AP118" i="22"/>
  <c r="AQ118" i="22"/>
  <c r="AR118" i="22"/>
  <c r="AS118" i="22"/>
  <c r="AT118" i="22"/>
  <c r="AU118" i="22"/>
  <c r="AV118" i="22"/>
  <c r="AW118" i="22"/>
  <c r="AX118" i="22"/>
  <c r="AY118" i="22"/>
  <c r="AZ118" i="22"/>
  <c r="BA118" i="22"/>
  <c r="BB118" i="22"/>
  <c r="BC118" i="22"/>
  <c r="BD118" i="22"/>
  <c r="BE118" i="22"/>
  <c r="BF118" i="22"/>
  <c r="BG118" i="22"/>
  <c r="BL118" i="22"/>
  <c r="BM118" i="22"/>
  <c r="BN118" i="22"/>
  <c r="BO118" i="22"/>
  <c r="BP118" i="22"/>
  <c r="BQ118" i="22"/>
  <c r="BR118" i="22"/>
  <c r="BS118" i="22"/>
  <c r="AP119" i="22"/>
  <c r="AQ119" i="22"/>
  <c r="AR119" i="22"/>
  <c r="AS119" i="22"/>
  <c r="AT119" i="22"/>
  <c r="AU119" i="22"/>
  <c r="AV119" i="22"/>
  <c r="AW119" i="22"/>
  <c r="AX119" i="22"/>
  <c r="AY119" i="22"/>
  <c r="AZ119" i="22"/>
  <c r="BA119" i="22"/>
  <c r="BB119" i="22"/>
  <c r="BC119" i="22"/>
  <c r="BD119" i="22"/>
  <c r="BE119" i="22"/>
  <c r="BF119" i="22"/>
  <c r="BG119" i="22"/>
  <c r="BL119" i="22"/>
  <c r="BM119" i="22"/>
  <c r="BN119" i="22"/>
  <c r="BO119" i="22"/>
  <c r="BP119" i="22"/>
  <c r="BQ119" i="22"/>
  <c r="BR119" i="22"/>
  <c r="BS119" i="22"/>
  <c r="AP120" i="22"/>
  <c r="AQ120" i="22"/>
  <c r="AR120" i="22"/>
  <c r="AS120" i="22"/>
  <c r="AT120" i="22"/>
  <c r="AU120" i="22"/>
  <c r="AV120" i="22"/>
  <c r="AW120" i="22"/>
  <c r="AX120" i="22"/>
  <c r="AY120" i="22"/>
  <c r="AZ120" i="22"/>
  <c r="BA120" i="22"/>
  <c r="BB120" i="22"/>
  <c r="BC120" i="22"/>
  <c r="BD120" i="22"/>
  <c r="BE120" i="22"/>
  <c r="BF120" i="22"/>
  <c r="BG120" i="22"/>
  <c r="BL120" i="22"/>
  <c r="BM120" i="22"/>
  <c r="BN120" i="22"/>
  <c r="BO120" i="22"/>
  <c r="BP120" i="22"/>
  <c r="BQ120" i="22"/>
  <c r="BR120" i="22"/>
  <c r="BS120" i="22"/>
  <c r="AP121" i="22"/>
  <c r="AQ121" i="22"/>
  <c r="AR121" i="22"/>
  <c r="AS121" i="22"/>
  <c r="AT121" i="22"/>
  <c r="AU121" i="22"/>
  <c r="AV121" i="22"/>
  <c r="AW121" i="22"/>
  <c r="AX121" i="22"/>
  <c r="AY121" i="22"/>
  <c r="AZ121" i="22"/>
  <c r="BA121" i="22"/>
  <c r="BB121" i="22"/>
  <c r="BC121" i="22"/>
  <c r="BD121" i="22"/>
  <c r="BE121" i="22"/>
  <c r="BF121" i="22"/>
  <c r="BG121" i="22"/>
  <c r="BL121" i="22"/>
  <c r="BM121" i="22"/>
  <c r="BN121" i="22"/>
  <c r="BO121" i="22"/>
  <c r="BP121" i="22"/>
  <c r="BQ121" i="22"/>
  <c r="BR121" i="22"/>
  <c r="BS121" i="22"/>
  <c r="AP122" i="22"/>
  <c r="AQ122" i="22"/>
  <c r="AR122" i="22"/>
  <c r="AS122" i="22"/>
  <c r="AT122" i="22"/>
  <c r="AU122" i="22"/>
  <c r="AV122" i="22"/>
  <c r="AW122" i="22"/>
  <c r="AX122" i="22"/>
  <c r="AY122" i="22"/>
  <c r="AZ122" i="22"/>
  <c r="BA122" i="22"/>
  <c r="BB122" i="22"/>
  <c r="BC122" i="22"/>
  <c r="BD122" i="22"/>
  <c r="BE122" i="22"/>
  <c r="BF122" i="22"/>
  <c r="BG122" i="22"/>
  <c r="BL122" i="22"/>
  <c r="BM122" i="22"/>
  <c r="BN122" i="22"/>
  <c r="BO122" i="22"/>
  <c r="BP122" i="22"/>
  <c r="BQ122" i="22"/>
  <c r="BR122" i="22"/>
  <c r="BS122" i="22"/>
  <c r="AP123" i="22"/>
  <c r="AQ123" i="22"/>
  <c r="AR123" i="22"/>
  <c r="AS123" i="22"/>
  <c r="AT123" i="22"/>
  <c r="AU123" i="22"/>
  <c r="AV123" i="22"/>
  <c r="AW123" i="22"/>
  <c r="AX123" i="22"/>
  <c r="AY123" i="22"/>
  <c r="AZ123" i="22"/>
  <c r="BA123" i="22"/>
  <c r="BB123" i="22"/>
  <c r="BC123" i="22"/>
  <c r="BD123" i="22"/>
  <c r="BE123" i="22"/>
  <c r="BF123" i="22"/>
  <c r="BG123" i="22"/>
  <c r="BL123" i="22"/>
  <c r="BM123" i="22"/>
  <c r="BN123" i="22"/>
  <c r="BO123" i="22"/>
  <c r="BP123" i="22"/>
  <c r="BQ123" i="22"/>
  <c r="BR123" i="22"/>
  <c r="BS123" i="22"/>
  <c r="AP124" i="22"/>
  <c r="AQ124" i="22"/>
  <c r="AR124" i="22"/>
  <c r="AS124" i="22"/>
  <c r="AT124" i="22"/>
  <c r="AU124" i="22"/>
  <c r="AV124" i="22"/>
  <c r="AW124" i="22"/>
  <c r="AX124" i="22"/>
  <c r="AY124" i="22"/>
  <c r="AZ124" i="22"/>
  <c r="BA124" i="22"/>
  <c r="BB124" i="22"/>
  <c r="BC124" i="22"/>
  <c r="BD124" i="22"/>
  <c r="BE124" i="22"/>
  <c r="BF124" i="22"/>
  <c r="BG124" i="22"/>
  <c r="BL124" i="22"/>
  <c r="BM124" i="22"/>
  <c r="BN124" i="22"/>
  <c r="BO124" i="22"/>
  <c r="BP124" i="22"/>
  <c r="BQ124" i="22"/>
  <c r="BR124" i="22"/>
  <c r="BS124" i="22"/>
  <c r="AP125" i="22"/>
  <c r="AQ125" i="22"/>
  <c r="AR125" i="22"/>
  <c r="AS125" i="22"/>
  <c r="AT125" i="22"/>
  <c r="AU125" i="22"/>
  <c r="AV125" i="22"/>
  <c r="AW125" i="22"/>
  <c r="AX125" i="22"/>
  <c r="AY125" i="22"/>
  <c r="AZ125" i="22"/>
  <c r="BA125" i="22"/>
  <c r="BB125" i="22"/>
  <c r="BC125" i="22"/>
  <c r="BD125" i="22"/>
  <c r="BE125" i="22"/>
  <c r="BF125" i="22"/>
  <c r="BG125" i="22"/>
  <c r="BL125" i="22"/>
  <c r="BM125" i="22"/>
  <c r="BN125" i="22"/>
  <c r="BO125" i="22"/>
  <c r="BP125" i="22"/>
  <c r="BQ125" i="22"/>
  <c r="BR125" i="22"/>
  <c r="BS125" i="22"/>
  <c r="AP126" i="22"/>
  <c r="AQ126" i="22"/>
  <c r="AR126" i="22"/>
  <c r="AS126" i="22"/>
  <c r="AT126" i="22"/>
  <c r="AU126" i="22"/>
  <c r="AV126" i="22"/>
  <c r="AW126" i="22"/>
  <c r="AX126" i="22"/>
  <c r="AY126" i="22"/>
  <c r="AZ126" i="22"/>
  <c r="BA126" i="22"/>
  <c r="BB126" i="22"/>
  <c r="BC126" i="22"/>
  <c r="BD126" i="22"/>
  <c r="BE126" i="22"/>
  <c r="BF126" i="22"/>
  <c r="BG126" i="22"/>
  <c r="BL126" i="22"/>
  <c r="BM126" i="22"/>
  <c r="BN126" i="22"/>
  <c r="BO126" i="22"/>
  <c r="BP126" i="22"/>
  <c r="BQ126" i="22"/>
  <c r="BR126" i="22"/>
  <c r="BS126" i="22"/>
  <c r="AP127" i="22"/>
  <c r="AQ127" i="22"/>
  <c r="AR127" i="22"/>
  <c r="AS127" i="22"/>
  <c r="AT127" i="22"/>
  <c r="AU127" i="22"/>
  <c r="AV127" i="22"/>
  <c r="AW127" i="22"/>
  <c r="AX127" i="22"/>
  <c r="AY127" i="22"/>
  <c r="AZ127" i="22"/>
  <c r="BA127" i="22"/>
  <c r="BB127" i="22"/>
  <c r="BC127" i="22"/>
  <c r="BD127" i="22"/>
  <c r="BE127" i="22"/>
  <c r="BF127" i="22"/>
  <c r="BG127" i="22"/>
  <c r="BL127" i="22"/>
  <c r="BM127" i="22"/>
  <c r="BN127" i="22"/>
  <c r="BO127" i="22"/>
  <c r="BP127" i="22"/>
  <c r="BQ127" i="22"/>
  <c r="BR127" i="22"/>
  <c r="BS127" i="22"/>
  <c r="AP128" i="22"/>
  <c r="AQ128" i="22"/>
  <c r="AR128" i="22"/>
  <c r="AS128" i="22"/>
  <c r="AT128" i="22"/>
  <c r="AU128" i="22"/>
  <c r="AV128" i="22"/>
  <c r="AW128" i="22"/>
  <c r="AX128" i="22"/>
  <c r="AY128" i="22"/>
  <c r="AZ128" i="22"/>
  <c r="BA128" i="22"/>
  <c r="BB128" i="22"/>
  <c r="BC128" i="22"/>
  <c r="BD128" i="22"/>
  <c r="BE128" i="22"/>
  <c r="BF128" i="22"/>
  <c r="BG128" i="22"/>
  <c r="BL128" i="22"/>
  <c r="BM128" i="22"/>
  <c r="BN128" i="22"/>
  <c r="BO128" i="22"/>
  <c r="BP128" i="22"/>
  <c r="BQ128" i="22"/>
  <c r="BR128" i="22"/>
  <c r="BS128" i="22"/>
  <c r="AP129" i="22"/>
  <c r="AQ129" i="22"/>
  <c r="AR129" i="22"/>
  <c r="AS129" i="22"/>
  <c r="AT129" i="22"/>
  <c r="AU129" i="22"/>
  <c r="AV129" i="22"/>
  <c r="AW129" i="22"/>
  <c r="AX129" i="22"/>
  <c r="AY129" i="22"/>
  <c r="AZ129" i="22"/>
  <c r="BA129" i="22"/>
  <c r="BB129" i="22"/>
  <c r="BC129" i="22"/>
  <c r="BD129" i="22"/>
  <c r="BE129" i="22"/>
  <c r="BF129" i="22"/>
  <c r="BG129" i="22"/>
  <c r="BL129" i="22"/>
  <c r="BM129" i="22"/>
  <c r="BN129" i="22"/>
  <c r="BO129" i="22"/>
  <c r="BP129" i="22"/>
  <c r="BQ129" i="22"/>
  <c r="BR129" i="22"/>
  <c r="BS129" i="22"/>
  <c r="AP130" i="22"/>
  <c r="AQ130" i="22"/>
  <c r="AR130" i="22"/>
  <c r="AS130" i="22"/>
  <c r="AT130" i="22"/>
  <c r="AU130" i="22"/>
  <c r="AV130" i="22"/>
  <c r="AW130" i="22"/>
  <c r="AX130" i="22"/>
  <c r="AY130" i="22"/>
  <c r="AZ130" i="22"/>
  <c r="BA130" i="22"/>
  <c r="BB130" i="22"/>
  <c r="BC130" i="22"/>
  <c r="BD130" i="22"/>
  <c r="BE130" i="22"/>
  <c r="BF130" i="22"/>
  <c r="BG130" i="22"/>
  <c r="BL130" i="22"/>
  <c r="BM130" i="22"/>
  <c r="BN130" i="22"/>
  <c r="BO130" i="22"/>
  <c r="BP130" i="22"/>
  <c r="BQ130" i="22"/>
  <c r="BR130" i="22"/>
  <c r="BS130" i="22"/>
  <c r="AP131" i="22"/>
  <c r="AQ131" i="22"/>
  <c r="AR131" i="22"/>
  <c r="AS131" i="22"/>
  <c r="AT131" i="22"/>
  <c r="AU131" i="22"/>
  <c r="AV131" i="22"/>
  <c r="AW131" i="22"/>
  <c r="AX131" i="22"/>
  <c r="AY131" i="22"/>
  <c r="AZ131" i="22"/>
  <c r="BA131" i="22"/>
  <c r="BB131" i="22"/>
  <c r="BC131" i="22"/>
  <c r="BD131" i="22"/>
  <c r="BE131" i="22"/>
  <c r="BF131" i="22"/>
  <c r="BG131" i="22"/>
  <c r="BL131" i="22"/>
  <c r="BM131" i="22"/>
  <c r="BN131" i="22"/>
  <c r="BO131" i="22"/>
  <c r="BP131" i="22"/>
  <c r="BQ131" i="22"/>
  <c r="BR131" i="22"/>
  <c r="BS131" i="22"/>
  <c r="AP132" i="22"/>
  <c r="AQ132" i="22"/>
  <c r="AR132" i="22"/>
  <c r="AS132" i="22"/>
  <c r="AT132" i="22"/>
  <c r="AU132" i="22"/>
  <c r="AV132" i="22"/>
  <c r="AW132" i="22"/>
  <c r="AX132" i="22"/>
  <c r="AY132" i="22"/>
  <c r="AZ132" i="22"/>
  <c r="BA132" i="22"/>
  <c r="BB132" i="22"/>
  <c r="BC132" i="22"/>
  <c r="BD132" i="22"/>
  <c r="BE132" i="22"/>
  <c r="BF132" i="22"/>
  <c r="BG132" i="22"/>
  <c r="BL132" i="22"/>
  <c r="BM132" i="22"/>
  <c r="BN132" i="22"/>
  <c r="BO132" i="22"/>
  <c r="BP132" i="22"/>
  <c r="BQ132" i="22"/>
  <c r="BR132" i="22"/>
  <c r="BS132" i="22"/>
  <c r="AP133" i="22"/>
  <c r="AQ133" i="22"/>
  <c r="AR133" i="22"/>
  <c r="AS133" i="22"/>
  <c r="AT133" i="22"/>
  <c r="AU133" i="22"/>
  <c r="AV133" i="22"/>
  <c r="AW133" i="22"/>
  <c r="AX133" i="22"/>
  <c r="AY133" i="22"/>
  <c r="AZ133" i="22"/>
  <c r="BA133" i="22"/>
  <c r="BB133" i="22"/>
  <c r="BC133" i="22"/>
  <c r="BD133" i="22"/>
  <c r="BE133" i="22"/>
  <c r="BF133" i="22"/>
  <c r="BG133" i="22"/>
  <c r="BL133" i="22"/>
  <c r="BM133" i="22"/>
  <c r="BN133" i="22"/>
  <c r="BO133" i="22"/>
  <c r="BP133" i="22"/>
  <c r="BQ133" i="22"/>
  <c r="BR133" i="22"/>
  <c r="BS133" i="22"/>
  <c r="AP134" i="22"/>
  <c r="AQ134" i="22"/>
  <c r="AR134" i="22"/>
  <c r="AS134" i="22"/>
  <c r="AT134" i="22"/>
  <c r="AU134" i="22"/>
  <c r="AV134" i="22"/>
  <c r="AW134" i="22"/>
  <c r="AX134" i="22"/>
  <c r="AY134" i="22"/>
  <c r="AZ134" i="22"/>
  <c r="BA134" i="22"/>
  <c r="BB134" i="22"/>
  <c r="BC134" i="22"/>
  <c r="BD134" i="22"/>
  <c r="BE134" i="22"/>
  <c r="BF134" i="22"/>
  <c r="BG134" i="22"/>
  <c r="BL134" i="22"/>
  <c r="BM134" i="22"/>
  <c r="BN134" i="22"/>
  <c r="BO134" i="22"/>
  <c r="BP134" i="22"/>
  <c r="BQ134" i="22"/>
  <c r="BR134" i="22"/>
  <c r="BS134" i="22"/>
  <c r="AP135" i="22"/>
  <c r="AQ135" i="22"/>
  <c r="AR135" i="22"/>
  <c r="AS135" i="22"/>
  <c r="AT135" i="22"/>
  <c r="AU135" i="22"/>
  <c r="AV135" i="22"/>
  <c r="AW135" i="22"/>
  <c r="AX135" i="22"/>
  <c r="AY135" i="22"/>
  <c r="AZ135" i="22"/>
  <c r="BA135" i="22"/>
  <c r="BB135" i="22"/>
  <c r="BC135" i="22"/>
  <c r="BD135" i="22"/>
  <c r="BE135" i="22"/>
  <c r="BF135" i="22"/>
  <c r="BG135" i="22"/>
  <c r="BL135" i="22"/>
  <c r="BM135" i="22"/>
  <c r="BN135" i="22"/>
  <c r="BO135" i="22"/>
  <c r="BP135" i="22"/>
  <c r="BQ135" i="22"/>
  <c r="BR135" i="22"/>
  <c r="BS135" i="22"/>
  <c r="AP136" i="22"/>
  <c r="AQ136" i="22"/>
  <c r="AR136" i="22"/>
  <c r="AS136" i="22"/>
  <c r="AT136" i="22"/>
  <c r="AU136" i="22"/>
  <c r="AV136" i="22"/>
  <c r="AW136" i="22"/>
  <c r="AX136" i="22"/>
  <c r="AY136" i="22"/>
  <c r="AZ136" i="22"/>
  <c r="BA136" i="22"/>
  <c r="BB136" i="22"/>
  <c r="BC136" i="22"/>
  <c r="BD136" i="22"/>
  <c r="BE136" i="22"/>
  <c r="BF136" i="22"/>
  <c r="BG136" i="22"/>
  <c r="BL136" i="22"/>
  <c r="BM136" i="22"/>
  <c r="BN136" i="22"/>
  <c r="BO136" i="22"/>
  <c r="BP136" i="22"/>
  <c r="BQ136" i="22"/>
  <c r="BR136" i="22"/>
  <c r="BS136" i="22"/>
  <c r="AP137" i="22"/>
  <c r="AQ137" i="22"/>
  <c r="AR137" i="22"/>
  <c r="AS137" i="22"/>
  <c r="AT137" i="22"/>
  <c r="AU137" i="22"/>
  <c r="AV137" i="22"/>
  <c r="AW137" i="22"/>
  <c r="AX137" i="22"/>
  <c r="AY137" i="22"/>
  <c r="AZ137" i="22"/>
  <c r="BA137" i="22"/>
  <c r="BB137" i="22"/>
  <c r="BC137" i="22"/>
  <c r="BD137" i="22"/>
  <c r="BE137" i="22"/>
  <c r="BF137" i="22"/>
  <c r="BG137" i="22"/>
  <c r="BL137" i="22"/>
  <c r="BM137" i="22"/>
  <c r="BN137" i="22"/>
  <c r="BO137" i="22"/>
  <c r="BP137" i="22"/>
  <c r="BQ137" i="22"/>
  <c r="BR137" i="22"/>
  <c r="BS137" i="22"/>
  <c r="AP138" i="22"/>
  <c r="AQ138" i="22"/>
  <c r="AR138" i="22"/>
  <c r="AS138" i="22"/>
  <c r="AT138" i="22"/>
  <c r="AU138" i="22"/>
  <c r="AV138" i="22"/>
  <c r="AW138" i="22"/>
  <c r="AX138" i="22"/>
  <c r="AY138" i="22"/>
  <c r="AZ138" i="22"/>
  <c r="BA138" i="22"/>
  <c r="BB138" i="22"/>
  <c r="BC138" i="22"/>
  <c r="BD138" i="22"/>
  <c r="BE138" i="22"/>
  <c r="BF138" i="22"/>
  <c r="BG138" i="22"/>
  <c r="BL138" i="22"/>
  <c r="BM138" i="22"/>
  <c r="BN138" i="22"/>
  <c r="BO138" i="22"/>
  <c r="BP138" i="22"/>
  <c r="BQ138" i="22"/>
  <c r="BR138" i="22"/>
  <c r="BS138" i="22"/>
  <c r="AP139" i="22"/>
  <c r="AQ139" i="22"/>
  <c r="AR139" i="22"/>
  <c r="AS139" i="22"/>
  <c r="AT139" i="22"/>
  <c r="AU139" i="22"/>
  <c r="AV139" i="22"/>
  <c r="AW139" i="22"/>
  <c r="AX139" i="22"/>
  <c r="AY139" i="22"/>
  <c r="AZ139" i="22"/>
  <c r="BA139" i="22"/>
  <c r="BB139" i="22"/>
  <c r="BC139" i="22"/>
  <c r="BD139" i="22"/>
  <c r="BE139" i="22"/>
  <c r="BF139" i="22"/>
  <c r="BG139" i="22"/>
  <c r="BL139" i="22"/>
  <c r="BM139" i="22"/>
  <c r="BN139" i="22"/>
  <c r="BO139" i="22"/>
  <c r="BP139" i="22"/>
  <c r="BQ139" i="22"/>
  <c r="BR139" i="22"/>
  <c r="BS139" i="22"/>
  <c r="AP140" i="22"/>
  <c r="AQ140" i="22"/>
  <c r="AR140" i="22"/>
  <c r="AS140" i="22"/>
  <c r="AT140" i="22"/>
  <c r="AU140" i="22"/>
  <c r="AV140" i="22"/>
  <c r="AW140" i="22"/>
  <c r="AX140" i="22"/>
  <c r="AY140" i="22"/>
  <c r="AZ140" i="22"/>
  <c r="BA140" i="22"/>
  <c r="BB140" i="22"/>
  <c r="BC140" i="22"/>
  <c r="BD140" i="22"/>
  <c r="BE140" i="22"/>
  <c r="BF140" i="22"/>
  <c r="BG140" i="22"/>
  <c r="BL140" i="22"/>
  <c r="BM140" i="22"/>
  <c r="BN140" i="22"/>
  <c r="BO140" i="22"/>
  <c r="BP140" i="22"/>
  <c r="BQ140" i="22"/>
  <c r="BR140" i="22"/>
  <c r="BS140" i="22"/>
  <c r="AP141" i="22"/>
  <c r="AQ141" i="22"/>
  <c r="AR141" i="22"/>
  <c r="AS141" i="22"/>
  <c r="AT141" i="22"/>
  <c r="AU141" i="22"/>
  <c r="AV141" i="22"/>
  <c r="AW141" i="22"/>
  <c r="AX141" i="22"/>
  <c r="AY141" i="22"/>
  <c r="AZ141" i="22"/>
  <c r="BA141" i="22"/>
  <c r="BB141" i="22"/>
  <c r="BC141" i="22"/>
  <c r="BD141" i="22"/>
  <c r="BE141" i="22"/>
  <c r="BF141" i="22"/>
  <c r="BG141" i="22"/>
  <c r="BL141" i="22"/>
  <c r="BM141" i="22"/>
  <c r="BN141" i="22"/>
  <c r="BO141" i="22"/>
  <c r="BP141" i="22"/>
  <c r="BQ141" i="22"/>
  <c r="BR141" i="22"/>
  <c r="BS141" i="22"/>
  <c r="AP142" i="22"/>
  <c r="AQ142" i="22"/>
  <c r="AR142" i="22"/>
  <c r="AS142" i="22"/>
  <c r="AT142" i="22"/>
  <c r="AU142" i="22"/>
  <c r="AV142" i="22"/>
  <c r="AW142" i="22"/>
  <c r="AX142" i="22"/>
  <c r="AY142" i="22"/>
  <c r="AZ142" i="22"/>
  <c r="BA142" i="22"/>
  <c r="BB142" i="22"/>
  <c r="BC142" i="22"/>
  <c r="BD142" i="22"/>
  <c r="BE142" i="22"/>
  <c r="BF142" i="22"/>
  <c r="BG142" i="22"/>
  <c r="BL142" i="22"/>
  <c r="BM142" i="22"/>
  <c r="BN142" i="22"/>
  <c r="BO142" i="22"/>
  <c r="BP142" i="22"/>
  <c r="BQ142" i="22"/>
  <c r="BR142" i="22"/>
  <c r="BS142" i="22"/>
  <c r="AP143" i="22"/>
  <c r="AQ143" i="22"/>
  <c r="AR143" i="22"/>
  <c r="AS143" i="22"/>
  <c r="AT143" i="22"/>
  <c r="AU143" i="22"/>
  <c r="AV143" i="22"/>
  <c r="AW143" i="22"/>
  <c r="AX143" i="22"/>
  <c r="AY143" i="22"/>
  <c r="AZ143" i="22"/>
  <c r="BA143" i="22"/>
  <c r="BB143" i="22"/>
  <c r="BC143" i="22"/>
  <c r="BD143" i="22"/>
  <c r="BE143" i="22"/>
  <c r="BF143" i="22"/>
  <c r="BG143" i="22"/>
  <c r="BL143" i="22"/>
  <c r="BM143" i="22"/>
  <c r="BN143" i="22"/>
  <c r="BO143" i="22"/>
  <c r="BP143" i="22"/>
  <c r="BQ143" i="22"/>
  <c r="BR143" i="22"/>
  <c r="BS143" i="22"/>
  <c r="AP144" i="22"/>
  <c r="AQ144" i="22"/>
  <c r="AR144" i="22"/>
  <c r="AS144" i="22"/>
  <c r="AT144" i="22"/>
  <c r="AU144" i="22"/>
  <c r="AV144" i="22"/>
  <c r="AW144" i="22"/>
  <c r="AX144" i="22"/>
  <c r="AY144" i="22"/>
  <c r="AZ144" i="22"/>
  <c r="BA144" i="22"/>
  <c r="BB144" i="22"/>
  <c r="BC144" i="22"/>
  <c r="BD144" i="22"/>
  <c r="BE144" i="22"/>
  <c r="BF144" i="22"/>
  <c r="BG144" i="22"/>
  <c r="BL144" i="22"/>
  <c r="BM144" i="22"/>
  <c r="BN144" i="22"/>
  <c r="BO144" i="22"/>
  <c r="BP144" i="22"/>
  <c r="BQ144" i="22"/>
  <c r="BR144" i="22"/>
  <c r="BS144" i="22"/>
  <c r="AP145" i="22"/>
  <c r="AQ145" i="22"/>
  <c r="AR145" i="22"/>
  <c r="AS145" i="22"/>
  <c r="AT145" i="22"/>
  <c r="AU145" i="22"/>
  <c r="AV145" i="22"/>
  <c r="AW145" i="22"/>
  <c r="AX145" i="22"/>
  <c r="AY145" i="22"/>
  <c r="AZ145" i="22"/>
  <c r="BA145" i="22"/>
  <c r="BB145" i="22"/>
  <c r="BC145" i="22"/>
  <c r="BD145" i="22"/>
  <c r="BE145" i="22"/>
  <c r="BF145" i="22"/>
  <c r="BG145" i="22"/>
  <c r="BL145" i="22"/>
  <c r="BM145" i="22"/>
  <c r="BN145" i="22"/>
  <c r="BO145" i="22"/>
  <c r="BP145" i="22"/>
  <c r="BQ145" i="22"/>
  <c r="BR145" i="22"/>
  <c r="BS145" i="22"/>
  <c r="AP146" i="22"/>
  <c r="AQ146" i="22"/>
  <c r="AR146" i="22"/>
  <c r="AS146" i="22"/>
  <c r="AT146" i="22"/>
  <c r="AU146" i="22"/>
  <c r="AV146" i="22"/>
  <c r="AW146" i="22"/>
  <c r="AX146" i="22"/>
  <c r="AY146" i="22"/>
  <c r="AZ146" i="22"/>
  <c r="BA146" i="22"/>
  <c r="BB146" i="22"/>
  <c r="BC146" i="22"/>
  <c r="BD146" i="22"/>
  <c r="BE146" i="22"/>
  <c r="BF146" i="22"/>
  <c r="BG146" i="22"/>
  <c r="BL146" i="22"/>
  <c r="BM146" i="22"/>
  <c r="BN146" i="22"/>
  <c r="BO146" i="22"/>
  <c r="BP146" i="22"/>
  <c r="BQ146" i="22"/>
  <c r="BR146" i="22"/>
  <c r="BS146" i="22"/>
  <c r="AP147" i="22"/>
  <c r="AQ147" i="22"/>
  <c r="AR147" i="22"/>
  <c r="AS147" i="22"/>
  <c r="AT147" i="22"/>
  <c r="AU147" i="22"/>
  <c r="AV147" i="22"/>
  <c r="AW147" i="22"/>
  <c r="AX147" i="22"/>
  <c r="AY147" i="22"/>
  <c r="AZ147" i="22"/>
  <c r="BA147" i="22"/>
  <c r="BB147" i="22"/>
  <c r="BC147" i="22"/>
  <c r="BD147" i="22"/>
  <c r="BE147" i="22"/>
  <c r="BF147" i="22"/>
  <c r="BG147" i="22"/>
  <c r="BL147" i="22"/>
  <c r="BM147" i="22"/>
  <c r="BN147" i="22"/>
  <c r="BO147" i="22"/>
  <c r="BP147" i="22"/>
  <c r="BQ147" i="22"/>
  <c r="BR147" i="22"/>
  <c r="BS147" i="22"/>
  <c r="AP148" i="22"/>
  <c r="AQ148" i="22"/>
  <c r="AR148" i="22"/>
  <c r="AS148" i="22"/>
  <c r="AT148" i="22"/>
  <c r="AU148" i="22"/>
  <c r="AV148" i="22"/>
  <c r="AW148" i="22"/>
  <c r="AX148" i="22"/>
  <c r="AY148" i="22"/>
  <c r="AZ148" i="22"/>
  <c r="BA148" i="22"/>
  <c r="BB148" i="22"/>
  <c r="BC148" i="22"/>
  <c r="BD148" i="22"/>
  <c r="BE148" i="22"/>
  <c r="BF148" i="22"/>
  <c r="BG148" i="22"/>
  <c r="BL148" i="22"/>
  <c r="BM148" i="22"/>
  <c r="BN148" i="22"/>
  <c r="BO148" i="22"/>
  <c r="BP148" i="22"/>
  <c r="BQ148" i="22"/>
  <c r="BR148" i="22"/>
  <c r="BS148" i="22"/>
  <c r="AP149" i="22"/>
  <c r="AQ149" i="22"/>
  <c r="AR149" i="22"/>
  <c r="AS149" i="22"/>
  <c r="AT149" i="22"/>
  <c r="AU149" i="22"/>
  <c r="AV149" i="22"/>
  <c r="AW149" i="22"/>
  <c r="AX149" i="22"/>
  <c r="AY149" i="22"/>
  <c r="AZ149" i="22"/>
  <c r="BA149" i="22"/>
  <c r="BB149" i="22"/>
  <c r="BC149" i="22"/>
  <c r="BD149" i="22"/>
  <c r="BE149" i="22"/>
  <c r="BF149" i="22"/>
  <c r="BG149" i="22"/>
  <c r="BL149" i="22"/>
  <c r="BM149" i="22"/>
  <c r="BN149" i="22"/>
  <c r="BO149" i="22"/>
  <c r="BP149" i="22"/>
  <c r="BQ149" i="22"/>
  <c r="BR149" i="22"/>
  <c r="BS149" i="22"/>
  <c r="AP150" i="22"/>
  <c r="AQ150" i="22"/>
  <c r="AR150" i="22"/>
  <c r="AS150" i="22"/>
  <c r="AT150" i="22"/>
  <c r="AU150" i="22"/>
  <c r="AV150" i="22"/>
  <c r="AW150" i="22"/>
  <c r="AX150" i="22"/>
  <c r="AY150" i="22"/>
  <c r="AZ150" i="22"/>
  <c r="BA150" i="22"/>
  <c r="BB150" i="22"/>
  <c r="BC150" i="22"/>
  <c r="BD150" i="22"/>
  <c r="BE150" i="22"/>
  <c r="BF150" i="22"/>
  <c r="BG150" i="22"/>
  <c r="BL150" i="22"/>
  <c r="BM150" i="22"/>
  <c r="BN150" i="22"/>
  <c r="BO150" i="22"/>
  <c r="BP150" i="22"/>
  <c r="BQ150" i="22"/>
  <c r="BR150" i="22"/>
  <c r="BS150" i="22"/>
  <c r="AP151" i="22"/>
  <c r="AQ151" i="22"/>
  <c r="AR151" i="22"/>
  <c r="AS151" i="22"/>
  <c r="AT151" i="22"/>
  <c r="AU151" i="22"/>
  <c r="AV151" i="22"/>
  <c r="AW151" i="22"/>
  <c r="AX151" i="22"/>
  <c r="AY151" i="22"/>
  <c r="AZ151" i="22"/>
  <c r="BA151" i="22"/>
  <c r="BB151" i="22"/>
  <c r="BC151" i="22"/>
  <c r="BD151" i="22"/>
  <c r="BE151" i="22"/>
  <c r="BF151" i="22"/>
  <c r="BG151" i="22"/>
  <c r="BL151" i="22"/>
  <c r="BM151" i="22"/>
  <c r="BN151" i="22"/>
  <c r="BO151" i="22"/>
  <c r="BP151" i="22"/>
  <c r="BQ151" i="22"/>
  <c r="BR151" i="22"/>
  <c r="BS151" i="22"/>
  <c r="AP153" i="22"/>
  <c r="AQ153" i="22"/>
  <c r="AR153" i="22"/>
  <c r="AS153" i="22"/>
  <c r="AT153" i="22"/>
  <c r="AU153" i="22"/>
  <c r="AV153" i="22"/>
  <c r="AW153" i="22"/>
  <c r="AX153" i="22"/>
  <c r="AY153" i="22"/>
  <c r="AZ153" i="22"/>
  <c r="BA153" i="22"/>
  <c r="BB153" i="22"/>
  <c r="BC153" i="22"/>
  <c r="BD153" i="22"/>
  <c r="BE153" i="22"/>
  <c r="BF153" i="22"/>
  <c r="BG153" i="22"/>
  <c r="BL153" i="22"/>
  <c r="BM153" i="22"/>
  <c r="BN153" i="22"/>
  <c r="BO153" i="22"/>
  <c r="BP153" i="22"/>
  <c r="BQ153" i="22"/>
  <c r="BR153" i="22"/>
  <c r="BS153" i="22"/>
  <c r="AP152" i="22"/>
  <c r="AQ152" i="22"/>
  <c r="AR152" i="22"/>
  <c r="AS152" i="22"/>
  <c r="AT152" i="22"/>
  <c r="AU152" i="22"/>
  <c r="AV152" i="22"/>
  <c r="AW152" i="22"/>
  <c r="AX152" i="22"/>
  <c r="AY152" i="22"/>
  <c r="AZ152" i="22"/>
  <c r="BA152" i="22"/>
  <c r="BB152" i="22"/>
  <c r="BC152" i="22"/>
  <c r="BD152" i="22"/>
  <c r="BE152" i="22"/>
  <c r="BF152" i="22"/>
  <c r="BG152" i="22"/>
  <c r="BL152" i="22"/>
  <c r="BM152" i="22"/>
  <c r="BN152" i="22"/>
  <c r="BO152" i="22"/>
  <c r="BP152" i="22"/>
  <c r="BQ152" i="22"/>
  <c r="BR152" i="22"/>
  <c r="BS152" i="22"/>
  <c r="AP154" i="22"/>
  <c r="AQ154" i="22"/>
  <c r="AR154" i="22"/>
  <c r="AS154" i="22"/>
  <c r="AT154" i="22"/>
  <c r="AU154" i="22"/>
  <c r="AV154" i="22"/>
  <c r="AW154" i="22"/>
  <c r="AX154" i="22"/>
  <c r="AY154" i="22"/>
  <c r="AZ154" i="22"/>
  <c r="BA154" i="22"/>
  <c r="BB154" i="22"/>
  <c r="BC154" i="22"/>
  <c r="BD154" i="22"/>
  <c r="BE154" i="22"/>
  <c r="BF154" i="22"/>
  <c r="BG154" i="22"/>
  <c r="BL154" i="22"/>
  <c r="BM154" i="22"/>
  <c r="BN154" i="22"/>
  <c r="BO154" i="22"/>
  <c r="BP154" i="22"/>
  <c r="BQ154" i="22"/>
  <c r="BR154" i="22"/>
  <c r="BS154" i="22"/>
  <c r="AP155" i="22"/>
  <c r="AQ155" i="22"/>
  <c r="AR155" i="22"/>
  <c r="AS155" i="22"/>
  <c r="AT155" i="22"/>
  <c r="AU155" i="22"/>
  <c r="AV155" i="22"/>
  <c r="AW155" i="22"/>
  <c r="AX155" i="22"/>
  <c r="AY155" i="22"/>
  <c r="AZ155" i="22"/>
  <c r="BA155" i="22"/>
  <c r="BB155" i="22"/>
  <c r="BC155" i="22"/>
  <c r="BD155" i="22"/>
  <c r="BE155" i="22"/>
  <c r="BF155" i="22"/>
  <c r="BG155" i="22"/>
  <c r="BL155" i="22"/>
  <c r="BM155" i="22"/>
  <c r="BN155" i="22"/>
  <c r="BO155" i="22"/>
  <c r="BP155" i="22"/>
  <c r="BQ155" i="22"/>
  <c r="BR155" i="22"/>
  <c r="BS155" i="22"/>
  <c r="AP156" i="22"/>
  <c r="AQ156" i="22"/>
  <c r="AR156" i="22"/>
  <c r="AS156" i="22"/>
  <c r="AT156" i="22"/>
  <c r="AU156" i="22"/>
  <c r="AV156" i="22"/>
  <c r="AW156" i="22"/>
  <c r="AX156" i="22"/>
  <c r="AY156" i="22"/>
  <c r="AZ156" i="22"/>
  <c r="BA156" i="22"/>
  <c r="BB156" i="22"/>
  <c r="BC156" i="22"/>
  <c r="BD156" i="22"/>
  <c r="BE156" i="22"/>
  <c r="BF156" i="22"/>
  <c r="BG156" i="22"/>
  <c r="BL156" i="22"/>
  <c r="BM156" i="22"/>
  <c r="BN156" i="22"/>
  <c r="BO156" i="22"/>
  <c r="BP156" i="22"/>
  <c r="BQ156" i="22"/>
  <c r="BR156" i="22"/>
  <c r="BS156" i="22"/>
  <c r="AP157" i="22"/>
  <c r="AQ157" i="22"/>
  <c r="AR157" i="22"/>
  <c r="AS157" i="22"/>
  <c r="AT157" i="22"/>
  <c r="AU157" i="22"/>
  <c r="AV157" i="22"/>
  <c r="AW157" i="22"/>
  <c r="AX157" i="22"/>
  <c r="AY157" i="22"/>
  <c r="AZ157" i="22"/>
  <c r="BA157" i="22"/>
  <c r="BB157" i="22"/>
  <c r="BC157" i="22"/>
  <c r="BD157" i="22"/>
  <c r="BE157" i="22"/>
  <c r="BF157" i="22"/>
  <c r="BG157" i="22"/>
  <c r="BL157" i="22"/>
  <c r="BM157" i="22"/>
  <c r="BN157" i="22"/>
  <c r="BO157" i="22"/>
  <c r="BP157" i="22"/>
  <c r="BQ157" i="22"/>
  <c r="BR157" i="22"/>
  <c r="BS157" i="22"/>
  <c r="AP158" i="22"/>
  <c r="AQ158" i="22"/>
  <c r="AR158" i="22"/>
  <c r="AS158" i="22"/>
  <c r="AT158" i="22"/>
  <c r="AU158" i="22"/>
  <c r="AV158" i="22"/>
  <c r="AW158" i="22"/>
  <c r="AX158" i="22"/>
  <c r="AY158" i="22"/>
  <c r="AZ158" i="22"/>
  <c r="BA158" i="22"/>
  <c r="BB158" i="22"/>
  <c r="BC158" i="22"/>
  <c r="BD158" i="22"/>
  <c r="BE158" i="22"/>
  <c r="BF158" i="22"/>
  <c r="BG158" i="22"/>
  <c r="BL158" i="22"/>
  <c r="BM158" i="22"/>
  <c r="BN158" i="22"/>
  <c r="BO158" i="22"/>
  <c r="BP158" i="22"/>
  <c r="BQ158" i="22"/>
  <c r="BR158" i="22"/>
  <c r="BS158" i="22"/>
  <c r="AP159" i="22"/>
  <c r="AQ159" i="22"/>
  <c r="AR159" i="22"/>
  <c r="AS159" i="22"/>
  <c r="AT159" i="22"/>
  <c r="AU159" i="22"/>
  <c r="AV159" i="22"/>
  <c r="AW159" i="22"/>
  <c r="AX159" i="22"/>
  <c r="AY159" i="22"/>
  <c r="AZ159" i="22"/>
  <c r="BA159" i="22"/>
  <c r="BB159" i="22"/>
  <c r="BC159" i="22"/>
  <c r="BD159" i="22"/>
  <c r="BE159" i="22"/>
  <c r="BF159" i="22"/>
  <c r="BG159" i="22"/>
  <c r="BL159" i="22"/>
  <c r="BM159" i="22"/>
  <c r="BN159" i="22"/>
  <c r="BO159" i="22"/>
  <c r="BP159" i="22"/>
  <c r="BQ159" i="22"/>
  <c r="BR159" i="22"/>
  <c r="BS159" i="22"/>
  <c r="AP160" i="22"/>
  <c r="AQ160" i="22"/>
  <c r="AR160" i="22"/>
  <c r="AS160" i="22"/>
  <c r="AT160" i="22"/>
  <c r="AU160" i="22"/>
  <c r="AV160" i="22"/>
  <c r="AW160" i="22"/>
  <c r="AX160" i="22"/>
  <c r="AY160" i="22"/>
  <c r="AZ160" i="22"/>
  <c r="BA160" i="22"/>
  <c r="BB160" i="22"/>
  <c r="BC160" i="22"/>
  <c r="BD160" i="22"/>
  <c r="BE160" i="22"/>
  <c r="BF160" i="22"/>
  <c r="BG160" i="22"/>
  <c r="BL160" i="22"/>
  <c r="BM160" i="22"/>
  <c r="BN160" i="22"/>
  <c r="BO160" i="22"/>
  <c r="BP160" i="22"/>
  <c r="BQ160" i="22"/>
  <c r="BR160" i="22"/>
  <c r="BS160" i="22"/>
  <c r="AP161" i="22"/>
  <c r="AQ161" i="22"/>
  <c r="AR161" i="22"/>
  <c r="AS161" i="22"/>
  <c r="AT161" i="22"/>
  <c r="AU161" i="22"/>
  <c r="AV161" i="22"/>
  <c r="AW161" i="22"/>
  <c r="AX161" i="22"/>
  <c r="AY161" i="22"/>
  <c r="AZ161" i="22"/>
  <c r="BA161" i="22"/>
  <c r="BB161" i="22"/>
  <c r="BC161" i="22"/>
  <c r="BD161" i="22"/>
  <c r="BE161" i="22"/>
  <c r="BF161" i="22"/>
  <c r="BG161" i="22"/>
  <c r="BL161" i="22"/>
  <c r="BM161" i="22"/>
  <c r="BN161" i="22"/>
  <c r="BO161" i="22"/>
  <c r="BP161" i="22"/>
  <c r="BQ161" i="22"/>
  <c r="BR161" i="22"/>
  <c r="BS161" i="22"/>
  <c r="AP162" i="22"/>
  <c r="AQ162" i="22"/>
  <c r="AR162" i="22"/>
  <c r="AS162" i="22"/>
  <c r="AT162" i="22"/>
  <c r="AU162" i="22"/>
  <c r="AV162" i="22"/>
  <c r="AW162" i="22"/>
  <c r="AX162" i="22"/>
  <c r="AY162" i="22"/>
  <c r="AZ162" i="22"/>
  <c r="BA162" i="22"/>
  <c r="BB162" i="22"/>
  <c r="BC162" i="22"/>
  <c r="BD162" i="22"/>
  <c r="BE162" i="22"/>
  <c r="BF162" i="22"/>
  <c r="BG162" i="22"/>
  <c r="BL162" i="22"/>
  <c r="BM162" i="22"/>
  <c r="BN162" i="22"/>
  <c r="BO162" i="22"/>
  <c r="BP162" i="22"/>
  <c r="BQ162" i="22"/>
  <c r="BR162" i="22"/>
  <c r="BS162" i="22"/>
  <c r="AP163" i="22"/>
  <c r="AQ163" i="22"/>
  <c r="AR163" i="22"/>
  <c r="AS163" i="22"/>
  <c r="AT163" i="22"/>
  <c r="AU163" i="22"/>
  <c r="AV163" i="22"/>
  <c r="AW163" i="22"/>
  <c r="AX163" i="22"/>
  <c r="AY163" i="22"/>
  <c r="AZ163" i="22"/>
  <c r="BA163" i="22"/>
  <c r="BB163" i="22"/>
  <c r="BC163" i="22"/>
  <c r="BD163" i="22"/>
  <c r="BE163" i="22"/>
  <c r="BF163" i="22"/>
  <c r="BG163" i="22"/>
  <c r="BL163" i="22"/>
  <c r="BM163" i="22"/>
  <c r="BN163" i="22"/>
  <c r="BO163" i="22"/>
  <c r="BP163" i="22"/>
  <c r="BQ163" i="22"/>
  <c r="BR163" i="22"/>
  <c r="BS163" i="22"/>
  <c r="AP164" i="22"/>
  <c r="AQ164" i="22"/>
  <c r="AR164" i="22"/>
  <c r="AS164" i="22"/>
  <c r="AT164" i="22"/>
  <c r="AU164" i="22"/>
  <c r="AV164" i="22"/>
  <c r="AW164" i="22"/>
  <c r="AX164" i="22"/>
  <c r="AY164" i="22"/>
  <c r="AZ164" i="22"/>
  <c r="BA164" i="22"/>
  <c r="BB164" i="22"/>
  <c r="BC164" i="22"/>
  <c r="BD164" i="22"/>
  <c r="BE164" i="22"/>
  <c r="BF164" i="22"/>
  <c r="BG164" i="22"/>
  <c r="BL164" i="22"/>
  <c r="BM164" i="22"/>
  <c r="BN164" i="22"/>
  <c r="BO164" i="22"/>
  <c r="BP164" i="22"/>
  <c r="BQ164" i="22"/>
  <c r="BR164" i="22"/>
  <c r="BS164" i="22"/>
  <c r="AP165" i="22"/>
  <c r="AQ165" i="22"/>
  <c r="AR165" i="22"/>
  <c r="AS165" i="22"/>
  <c r="AT165" i="22"/>
  <c r="AU165" i="22"/>
  <c r="AV165" i="22"/>
  <c r="AW165" i="22"/>
  <c r="AX165" i="22"/>
  <c r="AY165" i="22"/>
  <c r="AZ165" i="22"/>
  <c r="BA165" i="22"/>
  <c r="BB165" i="22"/>
  <c r="BC165" i="22"/>
  <c r="BD165" i="22"/>
  <c r="BE165" i="22"/>
  <c r="BF165" i="22"/>
  <c r="BG165" i="22"/>
  <c r="BL165" i="22"/>
  <c r="BM165" i="22"/>
  <c r="BN165" i="22"/>
  <c r="BO165" i="22"/>
  <c r="BP165" i="22"/>
  <c r="BQ165" i="22"/>
  <c r="BR165" i="22"/>
  <c r="BS165" i="22"/>
  <c r="AP166" i="22"/>
  <c r="AQ166" i="22"/>
  <c r="AR166" i="22"/>
  <c r="AS166" i="22"/>
  <c r="AT166" i="22"/>
  <c r="AU166" i="22"/>
  <c r="AV166" i="22"/>
  <c r="AW166" i="22"/>
  <c r="AX166" i="22"/>
  <c r="AY166" i="22"/>
  <c r="AZ166" i="22"/>
  <c r="BA166" i="22"/>
  <c r="BB166" i="22"/>
  <c r="BC166" i="22"/>
  <c r="BD166" i="22"/>
  <c r="BE166" i="22"/>
  <c r="BF166" i="22"/>
  <c r="BG166" i="22"/>
  <c r="BL166" i="22"/>
  <c r="BM166" i="22"/>
  <c r="BN166" i="22"/>
  <c r="BO166" i="22"/>
  <c r="BP166" i="22"/>
  <c r="BQ166" i="22"/>
  <c r="BR166" i="22"/>
  <c r="BS166" i="22"/>
  <c r="AP167" i="22"/>
  <c r="AQ167" i="22"/>
  <c r="AR167" i="22"/>
  <c r="AS167" i="22"/>
  <c r="AT167" i="22"/>
  <c r="AU167" i="22"/>
  <c r="AV167" i="22"/>
  <c r="AW167" i="22"/>
  <c r="AX167" i="22"/>
  <c r="AY167" i="22"/>
  <c r="AZ167" i="22"/>
  <c r="BA167" i="22"/>
  <c r="BB167" i="22"/>
  <c r="BC167" i="22"/>
  <c r="BD167" i="22"/>
  <c r="BE167" i="22"/>
  <c r="BF167" i="22"/>
  <c r="BG167" i="22"/>
  <c r="BL167" i="22"/>
  <c r="BM167" i="22"/>
  <c r="BN167" i="22"/>
  <c r="BO167" i="22"/>
  <c r="BP167" i="22"/>
  <c r="BQ167" i="22"/>
  <c r="BR167" i="22"/>
  <c r="BS167" i="22"/>
  <c r="AP168" i="22"/>
  <c r="AQ168" i="22"/>
  <c r="AR168" i="22"/>
  <c r="AS168" i="22"/>
  <c r="AT168" i="22"/>
  <c r="AU168" i="22"/>
  <c r="AV168" i="22"/>
  <c r="AW168" i="22"/>
  <c r="AX168" i="22"/>
  <c r="AY168" i="22"/>
  <c r="AZ168" i="22"/>
  <c r="BA168" i="22"/>
  <c r="BB168" i="22"/>
  <c r="BC168" i="22"/>
  <c r="BD168" i="22"/>
  <c r="BE168" i="22"/>
  <c r="BF168" i="22"/>
  <c r="BG168" i="22"/>
  <c r="BL168" i="22"/>
  <c r="BM168" i="22"/>
  <c r="BN168" i="22"/>
  <c r="BO168" i="22"/>
  <c r="BP168" i="22"/>
  <c r="BQ168" i="22"/>
  <c r="BR168" i="22"/>
  <c r="BS168" i="22"/>
  <c r="AP169" i="22"/>
  <c r="AQ169" i="22"/>
  <c r="AR169" i="22"/>
  <c r="AS169" i="22"/>
  <c r="AT169" i="22"/>
  <c r="AU169" i="22"/>
  <c r="AV169" i="22"/>
  <c r="AW169" i="22"/>
  <c r="AX169" i="22"/>
  <c r="AY169" i="22"/>
  <c r="AZ169" i="22"/>
  <c r="BA169" i="22"/>
  <c r="BB169" i="22"/>
  <c r="BC169" i="22"/>
  <c r="BD169" i="22"/>
  <c r="BE169" i="22"/>
  <c r="BF169" i="22"/>
  <c r="BG169" i="22"/>
  <c r="BL169" i="22"/>
  <c r="BM169" i="22"/>
  <c r="BN169" i="22"/>
  <c r="BO169" i="22"/>
  <c r="BP169" i="22"/>
  <c r="BQ169" i="22"/>
  <c r="BR169" i="22"/>
  <c r="BS169" i="22"/>
  <c r="AP170" i="22"/>
  <c r="AQ170" i="22"/>
  <c r="AR170" i="22"/>
  <c r="AS170" i="22"/>
  <c r="AT170" i="22"/>
  <c r="AU170" i="22"/>
  <c r="AV170" i="22"/>
  <c r="AW170" i="22"/>
  <c r="AX170" i="22"/>
  <c r="AY170" i="22"/>
  <c r="AZ170" i="22"/>
  <c r="BA170" i="22"/>
  <c r="BB170" i="22"/>
  <c r="BC170" i="22"/>
  <c r="BD170" i="22"/>
  <c r="BE170" i="22"/>
  <c r="BF170" i="22"/>
  <c r="BG170" i="22"/>
  <c r="BL170" i="22"/>
  <c r="BM170" i="22"/>
  <c r="BN170" i="22"/>
  <c r="BO170" i="22"/>
  <c r="BP170" i="22"/>
  <c r="BQ170" i="22"/>
  <c r="BR170" i="22"/>
  <c r="BS170" i="22"/>
  <c r="AP171" i="22"/>
  <c r="AQ171" i="22"/>
  <c r="AR171" i="22"/>
  <c r="AS171" i="22"/>
  <c r="AT171" i="22"/>
  <c r="AU171" i="22"/>
  <c r="AV171" i="22"/>
  <c r="AW171" i="22"/>
  <c r="AX171" i="22"/>
  <c r="AY171" i="22"/>
  <c r="AZ171" i="22"/>
  <c r="BA171" i="22"/>
  <c r="BB171" i="22"/>
  <c r="BC171" i="22"/>
  <c r="BD171" i="22"/>
  <c r="BE171" i="22"/>
  <c r="BF171" i="22"/>
  <c r="BG171" i="22"/>
  <c r="BL171" i="22"/>
  <c r="BM171" i="22"/>
  <c r="BN171" i="22"/>
  <c r="BO171" i="22"/>
  <c r="BP171" i="22"/>
  <c r="BQ171" i="22"/>
  <c r="BR171" i="22"/>
  <c r="BS171" i="22"/>
  <c r="AP172" i="22"/>
  <c r="AQ172" i="22"/>
  <c r="AR172" i="22"/>
  <c r="AS172" i="22"/>
  <c r="AT172" i="22"/>
  <c r="AU172" i="22"/>
  <c r="AV172" i="22"/>
  <c r="AW172" i="22"/>
  <c r="AX172" i="22"/>
  <c r="AY172" i="22"/>
  <c r="AZ172" i="22"/>
  <c r="BA172" i="22"/>
  <c r="BB172" i="22"/>
  <c r="BC172" i="22"/>
  <c r="BD172" i="22"/>
  <c r="BE172" i="22"/>
  <c r="BF172" i="22"/>
  <c r="BG172" i="22"/>
  <c r="BL172" i="22"/>
  <c r="BM172" i="22"/>
  <c r="BN172" i="22"/>
  <c r="BO172" i="22"/>
  <c r="BP172" i="22"/>
  <c r="BQ172" i="22"/>
  <c r="BR172" i="22"/>
  <c r="BS172" i="22"/>
  <c r="AP173" i="22"/>
  <c r="AQ173" i="22"/>
  <c r="AR173" i="22"/>
  <c r="AS173" i="22"/>
  <c r="AT173" i="22"/>
  <c r="AU173" i="22"/>
  <c r="AV173" i="22"/>
  <c r="AW173" i="22"/>
  <c r="AX173" i="22"/>
  <c r="AY173" i="22"/>
  <c r="AZ173" i="22"/>
  <c r="BA173" i="22"/>
  <c r="BB173" i="22"/>
  <c r="BC173" i="22"/>
  <c r="BD173" i="22"/>
  <c r="BE173" i="22"/>
  <c r="BF173" i="22"/>
  <c r="BG173" i="22"/>
  <c r="BL173" i="22"/>
  <c r="BM173" i="22"/>
  <c r="BN173" i="22"/>
  <c r="BO173" i="22"/>
  <c r="BP173" i="22"/>
  <c r="BQ173" i="22"/>
  <c r="BR173" i="22"/>
  <c r="BS173" i="22"/>
  <c r="AP174" i="22"/>
  <c r="AQ174" i="22"/>
  <c r="AR174" i="22"/>
  <c r="AS174" i="22"/>
  <c r="AT174" i="22"/>
  <c r="AU174" i="22"/>
  <c r="AV174" i="22"/>
  <c r="AW174" i="22"/>
  <c r="AX174" i="22"/>
  <c r="AY174" i="22"/>
  <c r="AZ174" i="22"/>
  <c r="BA174" i="22"/>
  <c r="BB174" i="22"/>
  <c r="BC174" i="22"/>
  <c r="BD174" i="22"/>
  <c r="BE174" i="22"/>
  <c r="BF174" i="22"/>
  <c r="BG174" i="22"/>
  <c r="BL174" i="22"/>
  <c r="BM174" i="22"/>
  <c r="BN174" i="22"/>
  <c r="BO174" i="22"/>
  <c r="BP174" i="22"/>
  <c r="BQ174" i="22"/>
  <c r="BR174" i="22"/>
  <c r="BS174" i="22"/>
  <c r="AP175" i="22"/>
  <c r="AQ175" i="22"/>
  <c r="AR175" i="22"/>
  <c r="AS175" i="22"/>
  <c r="AT175" i="22"/>
  <c r="AU175" i="22"/>
  <c r="AV175" i="22"/>
  <c r="AW175" i="22"/>
  <c r="AX175" i="22"/>
  <c r="AY175" i="22"/>
  <c r="AZ175" i="22"/>
  <c r="BA175" i="22"/>
  <c r="BB175" i="22"/>
  <c r="BC175" i="22"/>
  <c r="BD175" i="22"/>
  <c r="BE175" i="22"/>
  <c r="BF175" i="22"/>
  <c r="BG175" i="22"/>
  <c r="BL175" i="22"/>
  <c r="BM175" i="22"/>
  <c r="BN175" i="22"/>
  <c r="BO175" i="22"/>
  <c r="BP175" i="22"/>
  <c r="BQ175" i="22"/>
  <c r="BR175" i="22"/>
  <c r="BS175" i="22"/>
  <c r="AP176" i="22"/>
  <c r="AQ176" i="22"/>
  <c r="AR176" i="22"/>
  <c r="AS176" i="22"/>
  <c r="AT176" i="22"/>
  <c r="AU176" i="22"/>
  <c r="AV176" i="22"/>
  <c r="AW176" i="22"/>
  <c r="AX176" i="22"/>
  <c r="AY176" i="22"/>
  <c r="AZ176" i="22"/>
  <c r="BA176" i="22"/>
  <c r="BB176" i="22"/>
  <c r="BC176" i="22"/>
  <c r="BD176" i="22"/>
  <c r="BE176" i="22"/>
  <c r="BF176" i="22"/>
  <c r="BG176" i="22"/>
  <c r="BL176" i="22"/>
  <c r="BM176" i="22"/>
  <c r="BN176" i="22"/>
  <c r="BO176" i="22"/>
  <c r="BP176" i="22"/>
  <c r="BQ176" i="22"/>
  <c r="BR176" i="22"/>
  <c r="BS176" i="22"/>
  <c r="AP177" i="22"/>
  <c r="AQ177" i="22"/>
  <c r="AR177" i="22"/>
  <c r="AS177" i="22"/>
  <c r="AT177" i="22"/>
  <c r="AU177" i="22"/>
  <c r="AV177" i="22"/>
  <c r="AW177" i="22"/>
  <c r="AX177" i="22"/>
  <c r="AY177" i="22"/>
  <c r="AZ177" i="22"/>
  <c r="BA177" i="22"/>
  <c r="BB177" i="22"/>
  <c r="BC177" i="22"/>
  <c r="BD177" i="22"/>
  <c r="BE177" i="22"/>
  <c r="BF177" i="22"/>
  <c r="BG177" i="22"/>
  <c r="BL177" i="22"/>
  <c r="BM177" i="22"/>
  <c r="BN177" i="22"/>
  <c r="BO177" i="22"/>
  <c r="BP177" i="22"/>
  <c r="BQ177" i="22"/>
  <c r="BR177" i="22"/>
  <c r="BS177" i="22"/>
  <c r="AP178" i="22"/>
  <c r="AQ178" i="22"/>
  <c r="AR178" i="22"/>
  <c r="AS178" i="22"/>
  <c r="AT178" i="22"/>
  <c r="AU178" i="22"/>
  <c r="AV178" i="22"/>
  <c r="AW178" i="22"/>
  <c r="AX178" i="22"/>
  <c r="AY178" i="22"/>
  <c r="AZ178" i="22"/>
  <c r="BA178" i="22"/>
  <c r="BB178" i="22"/>
  <c r="BC178" i="22"/>
  <c r="BD178" i="22"/>
  <c r="BE178" i="22"/>
  <c r="BF178" i="22"/>
  <c r="BG178" i="22"/>
  <c r="BL178" i="22"/>
  <c r="BM178" i="22"/>
  <c r="BN178" i="22"/>
  <c r="BO178" i="22"/>
  <c r="BP178" i="22"/>
  <c r="BQ178" i="22"/>
  <c r="BR178" i="22"/>
  <c r="BS178" i="22"/>
  <c r="AP179" i="22"/>
  <c r="AQ179" i="22"/>
  <c r="AR179" i="22"/>
  <c r="AS179" i="22"/>
  <c r="AT179" i="22"/>
  <c r="AU179" i="22"/>
  <c r="AV179" i="22"/>
  <c r="AW179" i="22"/>
  <c r="AX179" i="22"/>
  <c r="AY179" i="22"/>
  <c r="AZ179" i="22"/>
  <c r="BA179" i="22"/>
  <c r="BB179" i="22"/>
  <c r="BC179" i="22"/>
  <c r="BD179" i="22"/>
  <c r="BE179" i="22"/>
  <c r="BF179" i="22"/>
  <c r="BG179" i="22"/>
  <c r="BL179" i="22"/>
  <c r="BM179" i="22"/>
  <c r="BN179" i="22"/>
  <c r="BO179" i="22"/>
  <c r="BP179" i="22"/>
  <c r="BQ179" i="22"/>
  <c r="BR179" i="22"/>
  <c r="BS179" i="22"/>
  <c r="AP180" i="22"/>
  <c r="AQ180" i="22"/>
  <c r="AR180" i="22"/>
  <c r="AS180" i="22"/>
  <c r="AT180" i="22"/>
  <c r="AU180" i="22"/>
  <c r="AV180" i="22"/>
  <c r="AW180" i="22"/>
  <c r="AX180" i="22"/>
  <c r="AY180" i="22"/>
  <c r="AZ180" i="22"/>
  <c r="BA180" i="22"/>
  <c r="BB180" i="22"/>
  <c r="BC180" i="22"/>
  <c r="BD180" i="22"/>
  <c r="BE180" i="22"/>
  <c r="BF180" i="22"/>
  <c r="BG180" i="22"/>
  <c r="BL180" i="22"/>
  <c r="BM180" i="22"/>
  <c r="BN180" i="22"/>
  <c r="BO180" i="22"/>
  <c r="BP180" i="22"/>
  <c r="BQ180" i="22"/>
  <c r="BR180" i="22"/>
  <c r="BS180" i="22"/>
  <c r="AP181" i="22"/>
  <c r="AQ181" i="22"/>
  <c r="AR181" i="22"/>
  <c r="AS181" i="22"/>
  <c r="AT181" i="22"/>
  <c r="AU181" i="22"/>
  <c r="AV181" i="22"/>
  <c r="AW181" i="22"/>
  <c r="AX181" i="22"/>
  <c r="AY181" i="22"/>
  <c r="AZ181" i="22"/>
  <c r="BA181" i="22"/>
  <c r="BB181" i="22"/>
  <c r="BC181" i="22"/>
  <c r="BD181" i="22"/>
  <c r="BE181" i="22"/>
  <c r="BF181" i="22"/>
  <c r="BG181" i="22"/>
  <c r="BL181" i="22"/>
  <c r="BM181" i="22"/>
  <c r="BN181" i="22"/>
  <c r="BO181" i="22"/>
  <c r="BP181" i="22"/>
  <c r="BQ181" i="22"/>
  <c r="BR181" i="22"/>
  <c r="BS181" i="22"/>
  <c r="AP182" i="22"/>
  <c r="AQ182" i="22"/>
  <c r="AR182" i="22"/>
  <c r="AS182" i="22"/>
  <c r="AT182" i="22"/>
  <c r="AU182" i="22"/>
  <c r="AV182" i="22"/>
  <c r="AW182" i="22"/>
  <c r="AX182" i="22"/>
  <c r="AY182" i="22"/>
  <c r="AZ182" i="22"/>
  <c r="BA182" i="22"/>
  <c r="BB182" i="22"/>
  <c r="BC182" i="22"/>
  <c r="BD182" i="22"/>
  <c r="BE182" i="22"/>
  <c r="BF182" i="22"/>
  <c r="BG182" i="22"/>
  <c r="BL182" i="22"/>
  <c r="BM182" i="22"/>
  <c r="BN182" i="22"/>
  <c r="BO182" i="22"/>
  <c r="BP182" i="22"/>
  <c r="BQ182" i="22"/>
  <c r="BR182" i="22"/>
  <c r="BS182" i="22"/>
  <c r="AN49" i="23" l="1"/>
  <c r="AW49" i="23"/>
  <c r="AN50" i="23"/>
  <c r="AW50" i="23"/>
  <c r="AN51" i="23"/>
  <c r="AW51" i="23"/>
  <c r="AN52" i="23"/>
  <c r="AW52" i="23"/>
  <c r="AN53" i="23"/>
  <c r="AW53" i="23"/>
  <c r="AN54" i="23"/>
  <c r="AW54" i="23"/>
  <c r="AN55" i="23"/>
  <c r="AW55" i="23"/>
  <c r="AN56" i="23"/>
  <c r="AW56" i="23"/>
  <c r="AN57" i="23"/>
  <c r="AW57" i="23"/>
  <c r="AN58" i="23"/>
  <c r="AW58" i="23"/>
  <c r="AN59" i="23"/>
  <c r="AW59" i="23"/>
  <c r="AN60" i="23"/>
  <c r="AW60" i="23"/>
  <c r="AN61" i="23"/>
  <c r="AW61" i="23"/>
  <c r="AN62" i="23"/>
  <c r="AW62" i="23"/>
  <c r="AN63" i="23"/>
  <c r="AW63" i="23"/>
  <c r="AN64" i="23"/>
  <c r="AW64" i="23"/>
  <c r="AN65" i="23"/>
  <c r="AW65" i="23"/>
  <c r="AN66" i="23"/>
  <c r="AW66" i="23"/>
  <c r="AN67" i="23"/>
  <c r="AW67" i="23"/>
  <c r="AN68" i="23"/>
  <c r="AW68" i="23"/>
  <c r="AN69" i="23"/>
  <c r="AW69" i="23"/>
  <c r="AN70" i="23"/>
  <c r="AW70" i="23"/>
  <c r="AN71" i="23"/>
  <c r="AW71" i="23"/>
  <c r="AN72" i="23"/>
  <c r="AW72" i="23"/>
  <c r="AN73" i="23"/>
  <c r="AW73" i="23"/>
  <c r="AN74" i="23"/>
  <c r="AW74" i="23"/>
  <c r="AN75" i="23"/>
  <c r="AW75" i="23"/>
  <c r="AN76" i="23"/>
  <c r="AW76" i="23"/>
  <c r="AN77" i="23"/>
  <c r="AW77" i="23"/>
  <c r="AN78" i="23"/>
  <c r="AW78" i="23"/>
  <c r="AN79" i="23"/>
  <c r="AW79" i="23"/>
  <c r="AN80" i="23"/>
  <c r="AW80" i="23"/>
  <c r="AN81" i="23"/>
  <c r="AW81" i="23"/>
  <c r="AN82" i="23"/>
  <c r="AW82" i="23"/>
  <c r="AN83" i="23"/>
  <c r="AW83" i="23"/>
  <c r="AN84" i="23"/>
  <c r="AW84" i="23"/>
  <c r="AN85" i="23"/>
  <c r="AW85" i="23"/>
  <c r="AN86" i="23"/>
  <c r="AW86" i="23"/>
  <c r="AN87" i="23"/>
  <c r="AW87" i="23"/>
  <c r="AN88" i="23"/>
  <c r="AW88" i="23"/>
  <c r="AN89" i="23"/>
  <c r="AW89" i="23"/>
  <c r="AN90" i="23"/>
  <c r="AW90" i="23"/>
  <c r="AN91" i="23"/>
  <c r="AW91" i="23"/>
  <c r="AN92" i="23"/>
  <c r="AW92" i="23"/>
  <c r="AN93" i="23"/>
  <c r="AW93" i="23"/>
  <c r="AN94" i="23"/>
  <c r="AW94" i="23"/>
  <c r="AN95" i="23"/>
  <c r="AW95" i="23"/>
  <c r="AN96" i="23"/>
  <c r="AW96" i="23"/>
  <c r="AN97" i="23"/>
  <c r="AW97" i="23"/>
  <c r="AN98" i="23"/>
  <c r="AW98" i="23"/>
  <c r="AN99" i="23"/>
  <c r="AW99" i="23"/>
  <c r="AN100" i="23"/>
  <c r="AW100" i="23"/>
  <c r="AN101" i="23"/>
  <c r="AW101" i="23"/>
  <c r="AN102" i="23"/>
  <c r="AW102" i="23"/>
  <c r="AN103" i="23"/>
  <c r="AW103" i="23"/>
  <c r="AN104" i="23"/>
  <c r="AW104" i="23"/>
  <c r="AN105" i="23"/>
  <c r="AW105" i="23"/>
  <c r="AN106" i="23"/>
  <c r="AW106" i="23"/>
  <c r="AN107" i="23"/>
  <c r="AW107" i="23"/>
  <c r="AN108" i="23"/>
  <c r="AW108" i="23"/>
  <c r="AN109" i="23"/>
  <c r="AW109" i="23"/>
  <c r="AN110" i="23"/>
  <c r="AW110" i="23"/>
  <c r="AN111" i="23"/>
  <c r="AW111" i="23"/>
  <c r="AN112" i="23"/>
  <c r="AW112" i="23"/>
  <c r="AN113" i="23"/>
  <c r="AW113" i="23"/>
  <c r="AN114" i="23"/>
  <c r="AW114" i="23"/>
  <c r="AN115" i="23"/>
  <c r="AW115" i="23"/>
  <c r="AN116" i="23"/>
  <c r="AW116" i="23"/>
  <c r="AN117" i="23"/>
  <c r="AW117" i="23"/>
  <c r="AN118" i="23"/>
  <c r="AW118" i="23"/>
  <c r="AN119" i="23"/>
  <c r="AW119" i="23"/>
  <c r="AN120" i="23"/>
  <c r="AW120" i="23"/>
  <c r="AN121" i="23"/>
  <c r="AW121" i="23"/>
  <c r="AN122" i="23"/>
  <c r="AW122" i="23"/>
  <c r="AN123" i="23"/>
  <c r="AW123" i="23"/>
  <c r="AN124" i="23"/>
  <c r="AW124" i="23"/>
  <c r="AN125" i="23"/>
  <c r="AW125" i="23"/>
  <c r="AN126" i="23"/>
  <c r="AW126" i="23"/>
  <c r="AN127" i="23"/>
  <c r="AW127" i="23"/>
  <c r="AN128" i="23"/>
  <c r="AW128" i="23"/>
  <c r="AN129" i="23"/>
  <c r="AW129" i="23"/>
  <c r="AN130" i="23"/>
  <c r="AW130" i="23"/>
  <c r="AN131" i="23"/>
  <c r="AW131" i="23"/>
  <c r="AN132" i="23"/>
  <c r="AW132" i="23"/>
  <c r="AN133" i="23"/>
  <c r="AW133" i="23"/>
  <c r="AN134" i="23"/>
  <c r="AW134" i="23"/>
  <c r="AN135" i="23"/>
  <c r="AW135" i="23"/>
  <c r="AN136" i="23"/>
  <c r="AW136" i="23"/>
  <c r="AN137" i="23"/>
  <c r="AW137" i="23"/>
  <c r="AN138" i="23"/>
  <c r="AW138" i="23"/>
  <c r="AN139" i="23"/>
  <c r="AW139" i="23"/>
  <c r="AN140" i="23"/>
  <c r="AW140" i="23"/>
  <c r="AN141" i="23"/>
  <c r="AW141" i="23"/>
  <c r="AN142" i="23"/>
  <c r="AW142" i="23"/>
  <c r="AN143" i="23"/>
  <c r="AW143" i="23"/>
  <c r="AN144" i="23"/>
  <c r="AW144" i="23"/>
  <c r="AN145" i="23"/>
  <c r="AW145" i="23"/>
  <c r="AN146" i="23"/>
  <c r="AW146" i="23"/>
  <c r="AN147" i="23"/>
  <c r="AW147" i="23"/>
  <c r="AN148" i="23"/>
  <c r="AW148" i="23"/>
  <c r="AN149" i="23"/>
  <c r="AW149" i="23"/>
  <c r="AN150" i="23"/>
  <c r="AW150" i="23"/>
  <c r="AN151" i="23"/>
  <c r="AW151" i="23"/>
  <c r="AN152" i="23"/>
  <c r="AW152" i="23"/>
  <c r="AN153" i="23"/>
  <c r="AW153" i="23"/>
  <c r="AN154" i="23"/>
  <c r="AW154" i="23"/>
  <c r="AN155" i="23"/>
  <c r="AW155" i="23"/>
  <c r="AN156" i="23"/>
  <c r="AW156" i="23"/>
  <c r="AN157" i="23"/>
  <c r="AW157" i="23"/>
  <c r="AN158" i="23"/>
  <c r="AW158" i="23"/>
  <c r="AN159" i="23"/>
  <c r="AW159" i="23"/>
  <c r="AN160" i="23"/>
  <c r="AW160" i="23"/>
  <c r="AN161" i="23"/>
  <c r="AW161" i="23"/>
  <c r="AN162" i="23"/>
  <c r="AW162" i="23"/>
  <c r="AN163" i="23"/>
  <c r="AW163" i="23"/>
  <c r="AN164" i="23"/>
  <c r="AW164" i="23"/>
  <c r="AN165" i="23"/>
  <c r="AW165" i="23"/>
  <c r="AN166" i="23"/>
  <c r="AW166" i="23"/>
  <c r="AN167" i="23"/>
  <c r="AW167" i="23"/>
  <c r="AN168" i="23"/>
  <c r="AW168" i="23"/>
  <c r="AN169" i="23"/>
  <c r="AW169" i="23"/>
  <c r="AN170" i="23"/>
  <c r="AW170" i="23"/>
  <c r="AN171" i="23"/>
  <c r="AW171" i="23"/>
  <c r="AN172" i="23"/>
  <c r="AW172" i="23"/>
  <c r="AN173" i="23"/>
  <c r="AW173" i="23"/>
  <c r="AN174" i="23"/>
  <c r="AW174" i="23"/>
  <c r="AN175" i="23"/>
  <c r="AW175" i="23"/>
  <c r="AN176" i="23"/>
  <c r="AW176" i="23"/>
  <c r="AN177" i="23"/>
  <c r="AW177" i="23"/>
  <c r="AN178" i="23"/>
  <c r="AW178" i="23"/>
  <c r="AN179" i="23"/>
  <c r="AW179" i="23"/>
  <c r="AN180" i="23"/>
  <c r="AW180" i="23"/>
  <c r="AN181" i="23"/>
  <c r="AW181" i="23"/>
  <c r="AN182" i="23"/>
  <c r="AW182" i="23"/>
  <c r="AN183" i="23"/>
  <c r="AW183" i="23"/>
  <c r="AN184" i="23"/>
  <c r="AW184" i="23"/>
  <c r="AN185" i="23"/>
  <c r="AW185" i="23"/>
  <c r="AN186" i="23"/>
  <c r="AW186" i="23"/>
  <c r="AN187" i="23"/>
  <c r="AW187" i="23"/>
  <c r="AN188" i="23"/>
  <c r="AW188" i="23"/>
  <c r="AN189" i="23"/>
  <c r="AW189" i="23"/>
  <c r="AV4" i="24" l="1"/>
  <c r="AW13" i="23"/>
  <c r="AW14" i="23"/>
  <c r="AW15" i="23"/>
  <c r="AW16" i="23"/>
  <c r="AW17" i="23"/>
  <c r="AW18" i="23"/>
  <c r="AW19" i="23"/>
  <c r="AW20" i="23"/>
  <c r="AW21" i="23"/>
  <c r="AW22" i="23"/>
  <c r="AW23" i="23"/>
  <c r="AW24" i="23"/>
  <c r="AW25" i="23"/>
  <c r="AW26" i="23"/>
  <c r="AW27" i="23"/>
  <c r="AW28" i="23"/>
  <c r="AW29" i="23"/>
  <c r="AW30" i="23"/>
  <c r="AW31" i="23"/>
  <c r="AW32" i="23"/>
  <c r="AW33" i="23"/>
  <c r="AW34" i="23"/>
  <c r="AW35" i="23"/>
  <c r="AW36" i="23"/>
  <c r="AW37" i="23"/>
  <c r="AW38" i="23"/>
  <c r="AW39" i="23"/>
  <c r="AW40" i="23"/>
  <c r="AW41" i="23"/>
  <c r="AW42" i="23"/>
  <c r="AW43" i="23"/>
  <c r="AW44" i="23"/>
  <c r="AW45" i="23"/>
  <c r="AW46" i="23"/>
  <c r="AW47" i="23"/>
  <c r="AW48" i="23"/>
  <c r="AW12" i="23"/>
  <c r="AN13" i="23"/>
  <c r="AN14" i="23"/>
  <c r="AN15" i="23"/>
  <c r="AN16" i="23"/>
  <c r="AN17" i="23"/>
  <c r="AN18" i="23"/>
  <c r="AN19" i="23"/>
  <c r="AN20" i="23"/>
  <c r="AN21" i="23"/>
  <c r="AN22" i="23"/>
  <c r="AN23" i="23"/>
  <c r="AN24" i="23"/>
  <c r="AN25" i="23"/>
  <c r="AN26" i="23"/>
  <c r="AN27" i="23"/>
  <c r="AN28" i="23"/>
  <c r="AN29" i="23"/>
  <c r="AN30" i="23"/>
  <c r="AN31" i="23"/>
  <c r="AN32" i="23"/>
  <c r="AN33" i="23"/>
  <c r="AN34" i="23"/>
  <c r="AN35" i="23"/>
  <c r="AN36" i="23"/>
  <c r="AN37" i="23"/>
  <c r="AN38" i="23"/>
  <c r="AN39" i="23"/>
  <c r="AN40" i="23"/>
  <c r="AN41" i="23"/>
  <c r="AN42" i="23"/>
  <c r="AN43" i="23"/>
  <c r="AN44" i="23"/>
  <c r="AN45" i="23"/>
  <c r="AN46" i="23"/>
  <c r="AN47" i="23"/>
  <c r="AN48" i="23"/>
  <c r="AN12" i="23"/>
  <c r="AV4" i="23" l="1"/>
  <c r="AP33" i="22"/>
  <c r="AQ33" i="22"/>
  <c r="AR33" i="22"/>
  <c r="AS33" i="22"/>
  <c r="AT33" i="22"/>
  <c r="AU33" i="22"/>
  <c r="AP34" i="22"/>
  <c r="AQ34" i="22"/>
  <c r="AR34" i="22"/>
  <c r="AS34" i="22"/>
  <c r="AT34" i="22"/>
  <c r="AU34" i="22"/>
  <c r="AP35" i="22"/>
  <c r="AQ35" i="22"/>
  <c r="AR35" i="22"/>
  <c r="AS35" i="22"/>
  <c r="AT35" i="22"/>
  <c r="AU35" i="22"/>
  <c r="AP36" i="22"/>
  <c r="AQ36" i="22"/>
  <c r="AR36" i="22"/>
  <c r="AS36" i="22"/>
  <c r="AT36" i="22"/>
  <c r="AU36" i="22"/>
  <c r="AP37" i="22"/>
  <c r="AQ37" i="22"/>
  <c r="AR37" i="22"/>
  <c r="AS37" i="22"/>
  <c r="AT37" i="22"/>
  <c r="AU37" i="22"/>
  <c r="AP38" i="22"/>
  <c r="AQ38" i="22"/>
  <c r="AR38" i="22"/>
  <c r="AS38" i="22"/>
  <c r="AT38" i="22"/>
  <c r="AU38" i="22"/>
  <c r="AP39" i="22"/>
  <c r="AQ39" i="22"/>
  <c r="AR39" i="22"/>
  <c r="AS39" i="22"/>
  <c r="AT39" i="22"/>
  <c r="AU39" i="22"/>
  <c r="AP40" i="22"/>
  <c r="AQ40" i="22"/>
  <c r="AR40" i="22"/>
  <c r="AS40" i="22"/>
  <c r="AT40" i="22"/>
  <c r="AU40" i="22"/>
  <c r="AP41" i="22"/>
  <c r="AQ41" i="22"/>
  <c r="AR41" i="22"/>
  <c r="AS41" i="22"/>
  <c r="AT41" i="22"/>
  <c r="AU41" i="22"/>
  <c r="AV33" i="22"/>
  <c r="AW33" i="22"/>
  <c r="AX33" i="22"/>
  <c r="AV34" i="22"/>
  <c r="AW34" i="22"/>
  <c r="AX34" i="22"/>
  <c r="AV35" i="22"/>
  <c r="AW35" i="22"/>
  <c r="AX35" i="22"/>
  <c r="AV36" i="22"/>
  <c r="AW36" i="22"/>
  <c r="AX36" i="22"/>
  <c r="AV37" i="22"/>
  <c r="AW37" i="22"/>
  <c r="AX37" i="22"/>
  <c r="AV38" i="22"/>
  <c r="AW38" i="22"/>
  <c r="AX38" i="22"/>
  <c r="AV39" i="22"/>
  <c r="AW39" i="22"/>
  <c r="AX39" i="22"/>
  <c r="AV40" i="22"/>
  <c r="AW40" i="22"/>
  <c r="AX40" i="22"/>
  <c r="AV41" i="22"/>
  <c r="AW41" i="22"/>
  <c r="AX41" i="22"/>
  <c r="AM5" i="22"/>
  <c r="BT5" i="22" s="1"/>
  <c r="AM6" i="22"/>
  <c r="BT6" i="22" s="1"/>
  <c r="AM7" i="22"/>
  <c r="BT7" i="22" s="1"/>
  <c r="AM8" i="22"/>
  <c r="BT8" i="22" s="1"/>
  <c r="AM9" i="22"/>
  <c r="BT9" i="22" s="1"/>
  <c r="AM10" i="22"/>
  <c r="BT10" i="22" s="1"/>
  <c r="AM11" i="22"/>
  <c r="BT11" i="22" s="1"/>
  <c r="AM12" i="22"/>
  <c r="BT12" i="22" s="1"/>
  <c r="AM13" i="22"/>
  <c r="BT13" i="22" s="1"/>
  <c r="AM14" i="22"/>
  <c r="BT14" i="22" s="1"/>
  <c r="AM15" i="22"/>
  <c r="BT15" i="22" s="1"/>
  <c r="AM16" i="22"/>
  <c r="BT16" i="22" s="1"/>
  <c r="AM17" i="22"/>
  <c r="BT17" i="22" s="1"/>
  <c r="AM18" i="22"/>
  <c r="BT18" i="22" s="1"/>
  <c r="AM19" i="22"/>
  <c r="BT19" i="22" s="1"/>
  <c r="AM20" i="22"/>
  <c r="BT20" i="22" s="1"/>
  <c r="AM21" i="22"/>
  <c r="BT21" i="22" s="1"/>
  <c r="AM22" i="22"/>
  <c r="BT22" i="22" s="1"/>
  <c r="AM23" i="22"/>
  <c r="BT23" i="22" s="1"/>
  <c r="AM24" i="22"/>
  <c r="BT24" i="22" s="1"/>
  <c r="AM25" i="22"/>
  <c r="BT25" i="22" s="1"/>
  <c r="AM26" i="22"/>
  <c r="BT26" i="22" s="1"/>
  <c r="AM27" i="22"/>
  <c r="BT27" i="22" s="1"/>
  <c r="AM28" i="22"/>
  <c r="BT28" i="22" s="1"/>
  <c r="AM29" i="22"/>
  <c r="BT29" i="22" s="1"/>
  <c r="AM30" i="22"/>
  <c r="BT30" i="22" s="1"/>
  <c r="AM31" i="22"/>
  <c r="BT31" i="22" s="1"/>
  <c r="AM32" i="22"/>
  <c r="BT32" i="22" s="1"/>
  <c r="R5" i="18" l="1"/>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X33" i="18"/>
  <c r="X34" i="18"/>
  <c r="X35" i="18"/>
  <c r="X36" i="18"/>
  <c r="X37" i="18"/>
  <c r="X38" i="18"/>
  <c r="X39" i="18"/>
  <c r="X40" i="18"/>
  <c r="X41" i="18"/>
  <c r="X42" i="18"/>
  <c r="X43" i="18"/>
  <c r="X44" i="18"/>
  <c r="X45" i="18"/>
  <c r="X46" i="18"/>
  <c r="X47" i="18"/>
  <c r="X48" i="18"/>
  <c r="X4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3" i="18"/>
  <c r="X152"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U33" i="18"/>
  <c r="V33" i="18"/>
  <c r="W33" i="18"/>
  <c r="U34" i="18"/>
  <c r="V34" i="18"/>
  <c r="W34" i="18"/>
  <c r="U35" i="18"/>
  <c r="V35" i="18"/>
  <c r="W35" i="18"/>
  <c r="U36" i="18"/>
  <c r="V36" i="18"/>
  <c r="W36" i="18"/>
  <c r="U37" i="18"/>
  <c r="V37" i="18"/>
  <c r="W37" i="18"/>
  <c r="U38" i="18"/>
  <c r="V38" i="18"/>
  <c r="W38" i="18"/>
  <c r="U39" i="18"/>
  <c r="V39" i="18"/>
  <c r="W39" i="18"/>
  <c r="U40" i="18"/>
  <c r="V40" i="18"/>
  <c r="W40" i="18"/>
  <c r="U41" i="18"/>
  <c r="V41" i="18"/>
  <c r="W41" i="18"/>
  <c r="U42" i="18"/>
  <c r="V42" i="18"/>
  <c r="W42" i="18"/>
  <c r="U43" i="18"/>
  <c r="V43" i="18"/>
  <c r="W43" i="18"/>
  <c r="U44" i="18"/>
  <c r="V44" i="18"/>
  <c r="W44" i="18"/>
  <c r="U45" i="18"/>
  <c r="V45" i="18"/>
  <c r="W45" i="18"/>
  <c r="U46" i="18"/>
  <c r="V46" i="18"/>
  <c r="W46" i="18"/>
  <c r="U47" i="18"/>
  <c r="V47" i="18"/>
  <c r="W47" i="18"/>
  <c r="U48" i="18"/>
  <c r="V48" i="18"/>
  <c r="W48" i="18"/>
  <c r="U49" i="18"/>
  <c r="V49" i="18"/>
  <c r="W49" i="18"/>
  <c r="U60" i="18"/>
  <c r="V60" i="18"/>
  <c r="W60" i="18"/>
  <c r="U61" i="18"/>
  <c r="V61" i="18"/>
  <c r="W61" i="18"/>
  <c r="U62" i="18"/>
  <c r="V62" i="18"/>
  <c r="W62" i="18"/>
  <c r="U63" i="18"/>
  <c r="V63" i="18"/>
  <c r="W63" i="18"/>
  <c r="U64" i="18"/>
  <c r="V64" i="18"/>
  <c r="W64" i="18"/>
  <c r="U65" i="18"/>
  <c r="V65" i="18"/>
  <c r="W65" i="18"/>
  <c r="U66" i="18"/>
  <c r="V66" i="18"/>
  <c r="W66" i="18"/>
  <c r="U67" i="18"/>
  <c r="V67" i="18"/>
  <c r="W67" i="18"/>
  <c r="U68" i="18"/>
  <c r="V68" i="18"/>
  <c r="W68" i="18"/>
  <c r="U69" i="18"/>
  <c r="V69" i="18"/>
  <c r="W69" i="18"/>
  <c r="U70" i="18"/>
  <c r="V70" i="18"/>
  <c r="W70" i="18"/>
  <c r="U71" i="18"/>
  <c r="V71" i="18"/>
  <c r="W71" i="18"/>
  <c r="U72" i="18"/>
  <c r="V72" i="18"/>
  <c r="W72" i="18"/>
  <c r="U73" i="18"/>
  <c r="V73" i="18"/>
  <c r="W73" i="18"/>
  <c r="U74" i="18"/>
  <c r="V74" i="18"/>
  <c r="W74" i="18"/>
  <c r="U75" i="18"/>
  <c r="V75" i="18"/>
  <c r="W75" i="18"/>
  <c r="U76" i="18"/>
  <c r="V76" i="18"/>
  <c r="W76" i="18"/>
  <c r="U77" i="18"/>
  <c r="V77" i="18"/>
  <c r="W77" i="18"/>
  <c r="U78" i="18"/>
  <c r="V78" i="18"/>
  <c r="W78" i="18"/>
  <c r="U79" i="18"/>
  <c r="V79" i="18"/>
  <c r="W79" i="18"/>
  <c r="U80" i="18"/>
  <c r="V80" i="18"/>
  <c r="W80" i="18"/>
  <c r="U81" i="18"/>
  <c r="V81" i="18"/>
  <c r="W81" i="18"/>
  <c r="U82" i="18"/>
  <c r="V82" i="18"/>
  <c r="W82" i="18"/>
  <c r="U83" i="18"/>
  <c r="V83" i="18"/>
  <c r="W83" i="18"/>
  <c r="U84" i="18"/>
  <c r="V84" i="18"/>
  <c r="W84" i="18"/>
  <c r="U85" i="18"/>
  <c r="V85" i="18"/>
  <c r="W85" i="18"/>
  <c r="U86" i="18"/>
  <c r="V86" i="18"/>
  <c r="W86" i="18"/>
  <c r="U87" i="18"/>
  <c r="V87" i="18"/>
  <c r="W87" i="18"/>
  <c r="U88" i="18"/>
  <c r="V88" i="18"/>
  <c r="W88" i="18"/>
  <c r="U89" i="18"/>
  <c r="V89" i="18"/>
  <c r="W89" i="18"/>
  <c r="U90" i="18"/>
  <c r="V90" i="18"/>
  <c r="W90" i="18"/>
  <c r="U91" i="18"/>
  <c r="V91" i="18"/>
  <c r="W91" i="18"/>
  <c r="U92" i="18"/>
  <c r="V92" i="18"/>
  <c r="W92" i="18"/>
  <c r="U93" i="18"/>
  <c r="V93" i="18"/>
  <c r="W93" i="18"/>
  <c r="U94" i="18"/>
  <c r="V94" i="18"/>
  <c r="W94" i="18"/>
  <c r="U95" i="18"/>
  <c r="V95" i="18"/>
  <c r="W95" i="18"/>
  <c r="U96" i="18"/>
  <c r="V96" i="18"/>
  <c r="W96" i="18"/>
  <c r="U97" i="18"/>
  <c r="V97" i="18"/>
  <c r="W97" i="18"/>
  <c r="U98" i="18"/>
  <c r="V98" i="18"/>
  <c r="W98" i="18"/>
  <c r="U99" i="18"/>
  <c r="V99" i="18"/>
  <c r="W99" i="18"/>
  <c r="U100" i="18"/>
  <c r="V100" i="18"/>
  <c r="W100" i="18"/>
  <c r="U101" i="18"/>
  <c r="V101" i="18"/>
  <c r="W101" i="18"/>
  <c r="U102" i="18"/>
  <c r="V102" i="18"/>
  <c r="W102" i="18"/>
  <c r="U103" i="18"/>
  <c r="V103" i="18"/>
  <c r="W103" i="18"/>
  <c r="U104" i="18"/>
  <c r="V104" i="18"/>
  <c r="W104" i="18"/>
  <c r="U105" i="18"/>
  <c r="V105" i="18"/>
  <c r="W105" i="18"/>
  <c r="U106" i="18"/>
  <c r="V106" i="18"/>
  <c r="W106" i="18"/>
  <c r="U107" i="18"/>
  <c r="V107" i="18"/>
  <c r="W107" i="18"/>
  <c r="U108" i="18"/>
  <c r="V108" i="18"/>
  <c r="W108" i="18"/>
  <c r="U109" i="18"/>
  <c r="V109" i="18"/>
  <c r="W109" i="18"/>
  <c r="U110" i="18"/>
  <c r="V110" i="18"/>
  <c r="W110" i="18"/>
  <c r="U111" i="18"/>
  <c r="V111" i="18"/>
  <c r="W111" i="18"/>
  <c r="U112" i="18"/>
  <c r="V112" i="18"/>
  <c r="W112" i="18"/>
  <c r="U113" i="18"/>
  <c r="V113" i="18"/>
  <c r="W113" i="18"/>
  <c r="U114" i="18"/>
  <c r="V114" i="18"/>
  <c r="W114" i="18"/>
  <c r="U115" i="18"/>
  <c r="V115" i="18"/>
  <c r="W115" i="18"/>
  <c r="U116" i="18"/>
  <c r="V116" i="18"/>
  <c r="W116" i="18"/>
  <c r="U117" i="18"/>
  <c r="V117" i="18"/>
  <c r="W117" i="18"/>
  <c r="U118" i="18"/>
  <c r="V118" i="18"/>
  <c r="W118" i="18"/>
  <c r="U119" i="18"/>
  <c r="V119" i="18"/>
  <c r="W119" i="18"/>
  <c r="U120" i="18"/>
  <c r="V120" i="18"/>
  <c r="W120" i="18"/>
  <c r="U121" i="18"/>
  <c r="V121" i="18"/>
  <c r="W121" i="18"/>
  <c r="U122" i="18"/>
  <c r="V122" i="18"/>
  <c r="W122" i="18"/>
  <c r="U123" i="18"/>
  <c r="V123" i="18"/>
  <c r="W123" i="18"/>
  <c r="U124" i="18"/>
  <c r="V124" i="18"/>
  <c r="W124" i="18"/>
  <c r="U125" i="18"/>
  <c r="V125" i="18"/>
  <c r="W125" i="18"/>
  <c r="U126" i="18"/>
  <c r="V126" i="18"/>
  <c r="W126" i="18"/>
  <c r="U127" i="18"/>
  <c r="V127" i="18"/>
  <c r="W127" i="18"/>
  <c r="U128" i="18"/>
  <c r="V128" i="18"/>
  <c r="W128" i="18"/>
  <c r="U129" i="18"/>
  <c r="V129" i="18"/>
  <c r="W129" i="18"/>
  <c r="U130" i="18"/>
  <c r="V130" i="18"/>
  <c r="W130" i="18"/>
  <c r="U131" i="18"/>
  <c r="V131" i="18"/>
  <c r="W131" i="18"/>
  <c r="U132" i="18"/>
  <c r="V132" i="18"/>
  <c r="W132" i="18"/>
  <c r="U133" i="18"/>
  <c r="V133" i="18"/>
  <c r="W133" i="18"/>
  <c r="U134" i="18"/>
  <c r="V134" i="18"/>
  <c r="W134" i="18"/>
  <c r="U135" i="18"/>
  <c r="V135" i="18"/>
  <c r="W135" i="18"/>
  <c r="U136" i="18"/>
  <c r="V136" i="18"/>
  <c r="W136" i="18"/>
  <c r="U137" i="18"/>
  <c r="V137" i="18"/>
  <c r="W137" i="18"/>
  <c r="U138" i="18"/>
  <c r="V138" i="18"/>
  <c r="W138" i="18"/>
  <c r="U139" i="18"/>
  <c r="V139" i="18"/>
  <c r="W139" i="18"/>
  <c r="U140" i="18"/>
  <c r="V140" i="18"/>
  <c r="W140" i="18"/>
  <c r="U141" i="18"/>
  <c r="V141" i="18"/>
  <c r="W141" i="18"/>
  <c r="U142" i="18"/>
  <c r="V142" i="18"/>
  <c r="W142" i="18"/>
  <c r="U143" i="18"/>
  <c r="V143" i="18"/>
  <c r="W143" i="18"/>
  <c r="U144" i="18"/>
  <c r="V144" i="18"/>
  <c r="W144" i="18"/>
  <c r="U145" i="18"/>
  <c r="V145" i="18"/>
  <c r="W145" i="18"/>
  <c r="U146" i="18"/>
  <c r="V146" i="18"/>
  <c r="W146" i="18"/>
  <c r="U147" i="18"/>
  <c r="V147" i="18"/>
  <c r="W147" i="18"/>
  <c r="U148" i="18"/>
  <c r="V148" i="18"/>
  <c r="W148" i="18"/>
  <c r="U149" i="18"/>
  <c r="V149" i="18"/>
  <c r="W149" i="18"/>
  <c r="U150" i="18"/>
  <c r="V150" i="18"/>
  <c r="W150" i="18"/>
  <c r="U151" i="18"/>
  <c r="V151" i="18"/>
  <c r="W151" i="18"/>
  <c r="U153" i="18"/>
  <c r="V153" i="18"/>
  <c r="W153" i="18"/>
  <c r="U152" i="18"/>
  <c r="V152" i="18"/>
  <c r="W152" i="18"/>
  <c r="U154" i="18"/>
  <c r="V154" i="18"/>
  <c r="W154" i="18"/>
  <c r="U155" i="18"/>
  <c r="V155" i="18"/>
  <c r="W155" i="18"/>
  <c r="U156" i="18"/>
  <c r="V156" i="18"/>
  <c r="W156" i="18"/>
  <c r="U157" i="18"/>
  <c r="V157" i="18"/>
  <c r="W157" i="18"/>
  <c r="U158" i="18"/>
  <c r="V158" i="18"/>
  <c r="W158" i="18"/>
  <c r="U159" i="18"/>
  <c r="V159" i="18"/>
  <c r="W159" i="18"/>
  <c r="U160" i="18"/>
  <c r="V160" i="18"/>
  <c r="W160" i="18"/>
  <c r="U161" i="18"/>
  <c r="V161" i="18"/>
  <c r="W161" i="18"/>
  <c r="U162" i="18"/>
  <c r="V162" i="18"/>
  <c r="W162" i="18"/>
  <c r="U163" i="18"/>
  <c r="V163" i="18"/>
  <c r="W163" i="18"/>
  <c r="U164" i="18"/>
  <c r="V164" i="18"/>
  <c r="W164" i="18"/>
  <c r="U165" i="18"/>
  <c r="V165" i="18"/>
  <c r="W165" i="18"/>
  <c r="U166" i="18"/>
  <c r="V166" i="18"/>
  <c r="W166" i="18"/>
  <c r="U167" i="18"/>
  <c r="V167" i="18"/>
  <c r="W167" i="18"/>
  <c r="U168" i="18"/>
  <c r="V168" i="18"/>
  <c r="W168" i="18"/>
  <c r="U169" i="18"/>
  <c r="V169" i="18"/>
  <c r="W169" i="18"/>
  <c r="U170" i="18"/>
  <c r="V170" i="18"/>
  <c r="W170" i="18"/>
  <c r="U171" i="18"/>
  <c r="V171" i="18"/>
  <c r="W171" i="18"/>
  <c r="U172" i="18"/>
  <c r="V172" i="18"/>
  <c r="W172" i="18"/>
  <c r="U173" i="18"/>
  <c r="V173" i="18"/>
  <c r="W173" i="18"/>
  <c r="U174" i="18"/>
  <c r="V174" i="18"/>
  <c r="W174" i="18"/>
  <c r="U175" i="18"/>
  <c r="V175" i="18"/>
  <c r="W175" i="18"/>
  <c r="U176" i="18"/>
  <c r="V176" i="18"/>
  <c r="W176" i="18"/>
  <c r="U177" i="18"/>
  <c r="V177" i="18"/>
  <c r="W177" i="18"/>
  <c r="U178" i="18"/>
  <c r="V178" i="18"/>
  <c r="W178" i="18"/>
  <c r="U179" i="18"/>
  <c r="V179" i="18"/>
  <c r="W179" i="18"/>
  <c r="U180" i="18"/>
  <c r="V180" i="18"/>
  <c r="W180" i="18"/>
  <c r="U181" i="18"/>
  <c r="V181" i="18"/>
  <c r="W181" i="18"/>
  <c r="U182" i="18"/>
  <c r="V182" i="18"/>
  <c r="W182" i="18"/>
  <c r="BQ33" i="22" l="1"/>
  <c r="BR33" i="22"/>
  <c r="BS33" i="22"/>
  <c r="BQ34" i="22"/>
  <c r="BR34" i="22"/>
  <c r="BS34" i="22"/>
  <c r="BQ35" i="22"/>
  <c r="BR35" i="22"/>
  <c r="BS35" i="22"/>
  <c r="BQ36" i="22"/>
  <c r="BR36" i="22"/>
  <c r="BS36" i="22"/>
  <c r="BQ37" i="22"/>
  <c r="BR37" i="22"/>
  <c r="BS37" i="22"/>
  <c r="BQ38" i="22"/>
  <c r="BR38" i="22"/>
  <c r="BS38" i="22"/>
  <c r="BQ39" i="22"/>
  <c r="BR39" i="22"/>
  <c r="BS39" i="22"/>
  <c r="BQ40" i="22"/>
  <c r="BR40" i="22"/>
  <c r="BS40" i="22"/>
  <c r="BQ41" i="22"/>
  <c r="BR41" i="22"/>
  <c r="BS41" i="22"/>
  <c r="BL33" i="22"/>
  <c r="BM33" i="22"/>
  <c r="BN33" i="22"/>
  <c r="BO33" i="22"/>
  <c r="BP33" i="22"/>
  <c r="BL34" i="22"/>
  <c r="BM34" i="22"/>
  <c r="BN34" i="22"/>
  <c r="BO34" i="22"/>
  <c r="BP34" i="22"/>
  <c r="BL35" i="22"/>
  <c r="BM35" i="22"/>
  <c r="BN35" i="22"/>
  <c r="BO35" i="22"/>
  <c r="BP35" i="22"/>
  <c r="BL36" i="22"/>
  <c r="BM36" i="22"/>
  <c r="BN36" i="22"/>
  <c r="BO36" i="22"/>
  <c r="BP36" i="22"/>
  <c r="BL37" i="22"/>
  <c r="BM37" i="22"/>
  <c r="BN37" i="22"/>
  <c r="BO37" i="22"/>
  <c r="BP37" i="22"/>
  <c r="BL38" i="22"/>
  <c r="BM38" i="22"/>
  <c r="BN38" i="22"/>
  <c r="BO38" i="22"/>
  <c r="BP38" i="22"/>
  <c r="BL39" i="22"/>
  <c r="BM39" i="22"/>
  <c r="BN39" i="22"/>
  <c r="BO39" i="22"/>
  <c r="BP39" i="22"/>
  <c r="BL40" i="22"/>
  <c r="BM40" i="22"/>
  <c r="BN40" i="22"/>
  <c r="BO40" i="22"/>
  <c r="BP40" i="22"/>
  <c r="BL41" i="22"/>
  <c r="BM41" i="22"/>
  <c r="BN41" i="22"/>
  <c r="BO41" i="22"/>
  <c r="BP41" i="22"/>
  <c r="BE33" i="22"/>
  <c r="BF33" i="22"/>
  <c r="BG33" i="22"/>
  <c r="BE34" i="22"/>
  <c r="BF34" i="22"/>
  <c r="BG34" i="22"/>
  <c r="BE35" i="22"/>
  <c r="BF35" i="22"/>
  <c r="BG35" i="22"/>
  <c r="BE36" i="22"/>
  <c r="BF36" i="22"/>
  <c r="BG36" i="22"/>
  <c r="BE37" i="22"/>
  <c r="BF37" i="22"/>
  <c r="BG37" i="22"/>
  <c r="BE38" i="22"/>
  <c r="BF38" i="22"/>
  <c r="BG38" i="22"/>
  <c r="BE39" i="22"/>
  <c r="BF39" i="22"/>
  <c r="BG39" i="22"/>
  <c r="BE40" i="22"/>
  <c r="BF40" i="22"/>
  <c r="BG40" i="22"/>
  <c r="BE41" i="22"/>
  <c r="BF41" i="22"/>
  <c r="BG41" i="22"/>
  <c r="AY33" i="22"/>
  <c r="AZ33" i="22"/>
  <c r="BA33" i="22"/>
  <c r="BB33" i="22"/>
  <c r="BC33" i="22"/>
  <c r="BD33" i="22"/>
  <c r="AY34" i="22"/>
  <c r="AZ34" i="22"/>
  <c r="BA34" i="22"/>
  <c r="BB34" i="22"/>
  <c r="BC34" i="22"/>
  <c r="BD34" i="22"/>
  <c r="AY35" i="22"/>
  <c r="AZ35" i="22"/>
  <c r="BA35" i="22"/>
  <c r="BB35" i="22"/>
  <c r="BC35" i="22"/>
  <c r="BD35" i="22"/>
  <c r="AY36" i="22"/>
  <c r="AZ36" i="22"/>
  <c r="BA36" i="22"/>
  <c r="BB36" i="22"/>
  <c r="BC36" i="22"/>
  <c r="BD36" i="22"/>
  <c r="AY37" i="22"/>
  <c r="AZ37" i="22"/>
  <c r="BA37" i="22"/>
  <c r="BB37" i="22"/>
  <c r="BC37" i="22"/>
  <c r="BD37" i="22"/>
  <c r="AY38" i="22"/>
  <c r="AZ38" i="22"/>
  <c r="BA38" i="22"/>
  <c r="BB38" i="22"/>
  <c r="BC38" i="22"/>
  <c r="BD38" i="22"/>
  <c r="AY39" i="22"/>
  <c r="AZ39" i="22"/>
  <c r="BA39" i="22"/>
  <c r="BB39" i="22"/>
  <c r="BC39" i="22"/>
  <c r="BD39" i="22"/>
  <c r="AY40" i="22"/>
  <c r="AZ40" i="22"/>
  <c r="BA40" i="22"/>
  <c r="BB40" i="22"/>
  <c r="BC40" i="22"/>
  <c r="BD40" i="22"/>
  <c r="AY41" i="22"/>
  <c r="AZ41" i="22"/>
  <c r="BA41" i="22"/>
  <c r="BB41" i="22"/>
  <c r="BC41" i="22"/>
  <c r="BD41" i="22"/>
  <c r="AH5" i="22"/>
  <c r="AI5" i="22"/>
  <c r="AJ5" i="22"/>
  <c r="AK5" i="22"/>
  <c r="AL5" i="22"/>
  <c r="AH6" i="22"/>
  <c r="AI6" i="22"/>
  <c r="AJ6" i="22"/>
  <c r="AK6" i="22"/>
  <c r="AL6" i="22"/>
  <c r="AH7" i="22"/>
  <c r="AI7" i="22"/>
  <c r="AJ7" i="22"/>
  <c r="AK7" i="22"/>
  <c r="AL7" i="22"/>
  <c r="AH8" i="22"/>
  <c r="AI8" i="22"/>
  <c r="AJ8" i="22"/>
  <c r="AK8" i="22"/>
  <c r="AL8" i="22"/>
  <c r="AH9" i="22"/>
  <c r="AI9" i="22"/>
  <c r="AJ9" i="22"/>
  <c r="AK9" i="22"/>
  <c r="AL9" i="22"/>
  <c r="AH10" i="22"/>
  <c r="AI10" i="22"/>
  <c r="AJ10" i="22"/>
  <c r="AK10" i="22"/>
  <c r="AL10" i="22"/>
  <c r="AH11" i="22"/>
  <c r="AI11" i="22"/>
  <c r="AJ11" i="22"/>
  <c r="AK11" i="22"/>
  <c r="AL11" i="22"/>
  <c r="AH12" i="22"/>
  <c r="AI12" i="22"/>
  <c r="AJ12" i="22"/>
  <c r="AK12" i="22"/>
  <c r="AL12" i="22"/>
  <c r="AH13" i="22"/>
  <c r="AI13" i="22"/>
  <c r="AJ13" i="22"/>
  <c r="AK13" i="22"/>
  <c r="AL13" i="22"/>
  <c r="AH14" i="22"/>
  <c r="AI14" i="22"/>
  <c r="AJ14" i="22"/>
  <c r="AK14" i="22"/>
  <c r="AL14" i="22"/>
  <c r="AH15" i="22"/>
  <c r="AI15" i="22"/>
  <c r="AJ15" i="22"/>
  <c r="AK15" i="22"/>
  <c r="AL15" i="22"/>
  <c r="AH16" i="22"/>
  <c r="AI16" i="22"/>
  <c r="AJ16" i="22"/>
  <c r="AK16" i="22"/>
  <c r="AL16" i="22"/>
  <c r="AH17" i="22"/>
  <c r="AI17" i="22"/>
  <c r="AJ17" i="22"/>
  <c r="AK17" i="22"/>
  <c r="AL17" i="22"/>
  <c r="AH18" i="22"/>
  <c r="AI18" i="22"/>
  <c r="AJ18" i="22"/>
  <c r="AK18" i="22"/>
  <c r="AL18" i="22"/>
  <c r="AH19" i="22"/>
  <c r="AI19" i="22"/>
  <c r="AJ19" i="22"/>
  <c r="AK19" i="22"/>
  <c r="AL19" i="22"/>
  <c r="AH20" i="22"/>
  <c r="AI20" i="22"/>
  <c r="AJ20" i="22"/>
  <c r="AK20" i="22"/>
  <c r="AL20" i="22"/>
  <c r="AH21" i="22"/>
  <c r="AI21" i="22"/>
  <c r="AJ21" i="22"/>
  <c r="AK21" i="22"/>
  <c r="AL21" i="22"/>
  <c r="AH22" i="22"/>
  <c r="AI22" i="22"/>
  <c r="AJ22" i="22"/>
  <c r="AK22" i="22"/>
  <c r="AL22" i="22"/>
  <c r="AH23" i="22"/>
  <c r="AI23" i="22"/>
  <c r="AJ23" i="22"/>
  <c r="AK23" i="22"/>
  <c r="AL23" i="22"/>
  <c r="AH24" i="22"/>
  <c r="AI24" i="22"/>
  <c r="AJ24" i="22"/>
  <c r="AK24" i="22"/>
  <c r="AL24" i="22"/>
  <c r="AH25" i="22"/>
  <c r="AI25" i="22"/>
  <c r="AJ25" i="22"/>
  <c r="AK25" i="22"/>
  <c r="AL25" i="22"/>
  <c r="AH26" i="22"/>
  <c r="AI26" i="22"/>
  <c r="AJ26" i="22"/>
  <c r="AK26" i="22"/>
  <c r="AL26" i="22"/>
  <c r="AH27" i="22"/>
  <c r="AI27" i="22"/>
  <c r="AJ27" i="22"/>
  <c r="AK27" i="22"/>
  <c r="AL27" i="22"/>
  <c r="AH28" i="22"/>
  <c r="AI28" i="22"/>
  <c r="AJ28" i="22"/>
  <c r="AK28" i="22"/>
  <c r="AL28" i="22"/>
  <c r="AH29" i="22"/>
  <c r="AI29" i="22"/>
  <c r="AJ29" i="22"/>
  <c r="AK29" i="22"/>
  <c r="AL29" i="22"/>
  <c r="AH30" i="22"/>
  <c r="AI30" i="22"/>
  <c r="AJ30" i="22"/>
  <c r="AK30" i="22"/>
  <c r="AL30" i="22"/>
  <c r="AH31" i="22"/>
  <c r="AI31" i="22"/>
  <c r="AJ31" i="22"/>
  <c r="AK31" i="22"/>
  <c r="AL31" i="22"/>
  <c r="AH32" i="22"/>
  <c r="AI32" i="22"/>
  <c r="AJ32" i="22"/>
  <c r="AK32" i="22"/>
  <c r="AL32" i="22"/>
  <c r="M5" i="22"/>
  <c r="AT5" i="22" s="1"/>
  <c r="N5" i="22"/>
  <c r="AU5" i="22" s="1"/>
  <c r="O5" i="22"/>
  <c r="P5" i="22"/>
  <c r="Q5" i="22"/>
  <c r="M6" i="22"/>
  <c r="AT6" i="22" s="1"/>
  <c r="N6" i="22"/>
  <c r="AU6" i="22" s="1"/>
  <c r="O6" i="22"/>
  <c r="P6" i="22"/>
  <c r="Q6" i="22"/>
  <c r="M7" i="22"/>
  <c r="AT7" i="22" s="1"/>
  <c r="N7" i="22"/>
  <c r="AU7" i="22" s="1"/>
  <c r="O7" i="22"/>
  <c r="P7" i="22"/>
  <c r="Q7" i="22"/>
  <c r="M8" i="22"/>
  <c r="AT8" i="22" s="1"/>
  <c r="N8" i="22"/>
  <c r="AU8" i="22" s="1"/>
  <c r="O8" i="22"/>
  <c r="P8" i="22"/>
  <c r="Q8" i="22"/>
  <c r="M9" i="22"/>
  <c r="AT9" i="22" s="1"/>
  <c r="N9" i="22"/>
  <c r="AU9" i="22" s="1"/>
  <c r="O9" i="22"/>
  <c r="P9" i="22"/>
  <c r="Q9" i="22"/>
  <c r="M10" i="22"/>
  <c r="AT10" i="22" s="1"/>
  <c r="N10" i="22"/>
  <c r="AU10" i="22" s="1"/>
  <c r="O10" i="22"/>
  <c r="P10" i="22"/>
  <c r="Q10" i="22"/>
  <c r="M11" i="22"/>
  <c r="AT11" i="22" s="1"/>
  <c r="N11" i="22"/>
  <c r="AU11" i="22" s="1"/>
  <c r="O11" i="22"/>
  <c r="P11" i="22"/>
  <c r="Q11" i="22"/>
  <c r="M12" i="22"/>
  <c r="AT12" i="22" s="1"/>
  <c r="N12" i="22"/>
  <c r="AU12" i="22" s="1"/>
  <c r="O12" i="22"/>
  <c r="P12" i="22"/>
  <c r="Q12" i="22"/>
  <c r="M13" i="22"/>
  <c r="AT13" i="22" s="1"/>
  <c r="N13" i="22"/>
  <c r="AU13" i="22" s="1"/>
  <c r="O13" i="22"/>
  <c r="P13" i="22"/>
  <c r="Q13" i="22"/>
  <c r="M14" i="22"/>
  <c r="AT14" i="22" s="1"/>
  <c r="N14" i="22"/>
  <c r="AU14" i="22" s="1"/>
  <c r="O14" i="22"/>
  <c r="P14" i="22"/>
  <c r="Q14" i="22"/>
  <c r="M15" i="22"/>
  <c r="AT15" i="22" s="1"/>
  <c r="N15" i="22"/>
  <c r="AU15" i="22" s="1"/>
  <c r="O15" i="22"/>
  <c r="P15" i="22"/>
  <c r="Q15" i="22"/>
  <c r="M16" i="22"/>
  <c r="AT16" i="22" s="1"/>
  <c r="N16" i="22"/>
  <c r="AU16" i="22" s="1"/>
  <c r="O16" i="22"/>
  <c r="P16" i="22"/>
  <c r="Q16" i="22"/>
  <c r="M17" i="22"/>
  <c r="AT17" i="22" s="1"/>
  <c r="N17" i="22"/>
  <c r="AU17" i="22" s="1"/>
  <c r="O17" i="22"/>
  <c r="P17" i="22"/>
  <c r="Q17" i="22"/>
  <c r="M18" i="22"/>
  <c r="AT18" i="22" s="1"/>
  <c r="N18" i="22"/>
  <c r="AU18" i="22" s="1"/>
  <c r="O18" i="22"/>
  <c r="P18" i="22"/>
  <c r="Q18" i="22"/>
  <c r="M19" i="22"/>
  <c r="AT19" i="22" s="1"/>
  <c r="N19" i="22"/>
  <c r="AU19" i="22" s="1"/>
  <c r="O19" i="22"/>
  <c r="P19" i="22"/>
  <c r="Q19" i="22"/>
  <c r="M20" i="22"/>
  <c r="AT20" i="22" s="1"/>
  <c r="N20" i="22"/>
  <c r="AU20" i="22" s="1"/>
  <c r="O20" i="22"/>
  <c r="P20" i="22"/>
  <c r="Q20" i="22"/>
  <c r="M21" i="22"/>
  <c r="AT21" i="22" s="1"/>
  <c r="N21" i="22"/>
  <c r="AU21" i="22" s="1"/>
  <c r="O21" i="22"/>
  <c r="P21" i="22"/>
  <c r="Q21" i="22"/>
  <c r="M22" i="22"/>
  <c r="AT22" i="22" s="1"/>
  <c r="N22" i="22"/>
  <c r="AU22" i="22" s="1"/>
  <c r="O22" i="22"/>
  <c r="P22" i="22"/>
  <c r="Q22" i="22"/>
  <c r="M23" i="22"/>
  <c r="AT23" i="22" s="1"/>
  <c r="N23" i="22"/>
  <c r="AU23" i="22" s="1"/>
  <c r="O23" i="22"/>
  <c r="P23" i="22"/>
  <c r="Q23" i="22"/>
  <c r="M24" i="22"/>
  <c r="AT24" i="22" s="1"/>
  <c r="N24" i="22"/>
  <c r="AU24" i="22" s="1"/>
  <c r="O24" i="22"/>
  <c r="P24" i="22"/>
  <c r="Q24" i="22"/>
  <c r="M25" i="22"/>
  <c r="AT25" i="22" s="1"/>
  <c r="N25" i="22"/>
  <c r="AU25" i="22" s="1"/>
  <c r="O25" i="22"/>
  <c r="P25" i="22"/>
  <c r="Q25" i="22"/>
  <c r="M26" i="22"/>
  <c r="AT26" i="22" s="1"/>
  <c r="N26" i="22"/>
  <c r="AU26" i="22" s="1"/>
  <c r="O26" i="22"/>
  <c r="P26" i="22"/>
  <c r="Q26" i="22"/>
  <c r="M27" i="22"/>
  <c r="AT27" i="22" s="1"/>
  <c r="N27" i="22"/>
  <c r="AU27" i="22" s="1"/>
  <c r="O27" i="22"/>
  <c r="P27" i="22"/>
  <c r="Q27" i="22"/>
  <c r="M28" i="22"/>
  <c r="AT28" i="22" s="1"/>
  <c r="N28" i="22"/>
  <c r="AU28" i="22" s="1"/>
  <c r="O28" i="22"/>
  <c r="P28" i="22"/>
  <c r="Q28" i="22"/>
  <c r="M29" i="22"/>
  <c r="AT29" i="22" s="1"/>
  <c r="N29" i="22"/>
  <c r="AU29" i="22" s="1"/>
  <c r="O29" i="22"/>
  <c r="P29" i="22"/>
  <c r="Q29" i="22"/>
  <c r="M30" i="22"/>
  <c r="AT30" i="22" s="1"/>
  <c r="N30" i="22"/>
  <c r="AU30" i="22" s="1"/>
  <c r="O30" i="22"/>
  <c r="P30" i="22"/>
  <c r="Q30" i="22"/>
  <c r="M31" i="22"/>
  <c r="AT31" i="22" s="1"/>
  <c r="N31" i="22"/>
  <c r="AU31" i="22" s="1"/>
  <c r="O31" i="22"/>
  <c r="P31" i="22"/>
  <c r="Q31" i="22"/>
  <c r="M32" i="22"/>
  <c r="AT32" i="22" s="1"/>
  <c r="N32" i="22"/>
  <c r="AU32" i="22" s="1"/>
  <c r="O32" i="22"/>
  <c r="P32" i="22"/>
  <c r="Q32" i="22"/>
  <c r="V5" i="22"/>
  <c r="W5" i="22"/>
  <c r="X5" i="22"/>
  <c r="Y5" i="22"/>
  <c r="Z5" i="22"/>
  <c r="V6" i="22"/>
  <c r="W6" i="22"/>
  <c r="X6" i="22"/>
  <c r="Y6" i="22"/>
  <c r="Z6" i="22"/>
  <c r="V7" i="22"/>
  <c r="W7" i="22"/>
  <c r="X7" i="22"/>
  <c r="Y7" i="22"/>
  <c r="Z7" i="22"/>
  <c r="V8" i="22"/>
  <c r="W8" i="22"/>
  <c r="X8" i="22"/>
  <c r="Y8" i="22"/>
  <c r="Z8" i="22"/>
  <c r="V9" i="22"/>
  <c r="W9" i="22"/>
  <c r="X9" i="22"/>
  <c r="Y9" i="22"/>
  <c r="Z9" i="22"/>
  <c r="V10" i="22"/>
  <c r="W10" i="22"/>
  <c r="X10" i="22"/>
  <c r="Y10" i="22"/>
  <c r="Z10" i="22"/>
  <c r="V11" i="22"/>
  <c r="W11" i="22"/>
  <c r="X11" i="22"/>
  <c r="Y11" i="22"/>
  <c r="Z11" i="22"/>
  <c r="V12" i="22"/>
  <c r="W12" i="22"/>
  <c r="X12" i="22"/>
  <c r="Y12" i="22"/>
  <c r="Z12" i="22"/>
  <c r="V13" i="22"/>
  <c r="W13" i="22"/>
  <c r="X13" i="22"/>
  <c r="Y13" i="22"/>
  <c r="Z13" i="22"/>
  <c r="V14" i="22"/>
  <c r="W14" i="22"/>
  <c r="X14" i="22"/>
  <c r="Y14" i="22"/>
  <c r="Z14" i="22"/>
  <c r="V15" i="22"/>
  <c r="W15" i="22"/>
  <c r="X15" i="22"/>
  <c r="Y15" i="22"/>
  <c r="Z15" i="22"/>
  <c r="V16" i="22"/>
  <c r="W16" i="22"/>
  <c r="X16" i="22"/>
  <c r="Y16" i="22"/>
  <c r="Z16" i="22"/>
  <c r="V17" i="22"/>
  <c r="W17" i="22"/>
  <c r="X17" i="22"/>
  <c r="Y17" i="22"/>
  <c r="Z17" i="22"/>
  <c r="V18" i="22"/>
  <c r="W18" i="22"/>
  <c r="X18" i="22"/>
  <c r="Y18" i="22"/>
  <c r="Z18" i="22"/>
  <c r="V19" i="22"/>
  <c r="W19" i="22"/>
  <c r="X19" i="22"/>
  <c r="Y19" i="22"/>
  <c r="Z19" i="22"/>
  <c r="V20" i="22"/>
  <c r="W20" i="22"/>
  <c r="X20" i="22"/>
  <c r="Y20" i="22"/>
  <c r="Z20" i="22"/>
  <c r="V21" i="22"/>
  <c r="W21" i="22"/>
  <c r="X21" i="22"/>
  <c r="Y21" i="22"/>
  <c r="Z21" i="22"/>
  <c r="V22" i="22"/>
  <c r="W22" i="22"/>
  <c r="X22" i="22"/>
  <c r="Y22" i="22"/>
  <c r="Z22" i="22"/>
  <c r="V23" i="22"/>
  <c r="W23" i="22"/>
  <c r="X23" i="22"/>
  <c r="Y23" i="22"/>
  <c r="Z23" i="22"/>
  <c r="V24" i="22"/>
  <c r="W24" i="22"/>
  <c r="X24" i="22"/>
  <c r="Y24" i="22"/>
  <c r="Z24" i="22"/>
  <c r="V25" i="22"/>
  <c r="W25" i="22"/>
  <c r="X25" i="22"/>
  <c r="Y25" i="22"/>
  <c r="Z25" i="22"/>
  <c r="V26" i="22"/>
  <c r="W26" i="22"/>
  <c r="X26" i="22"/>
  <c r="Y26" i="22"/>
  <c r="Z26" i="22"/>
  <c r="V27" i="22"/>
  <c r="W27" i="22"/>
  <c r="X27" i="22"/>
  <c r="Y27" i="22"/>
  <c r="Z27" i="22"/>
  <c r="V28" i="22"/>
  <c r="W28" i="22"/>
  <c r="X28" i="22"/>
  <c r="Y28" i="22"/>
  <c r="Z28" i="22"/>
  <c r="V29" i="22"/>
  <c r="W29" i="22"/>
  <c r="X29" i="22"/>
  <c r="Y29" i="22"/>
  <c r="Z29" i="22"/>
  <c r="V30" i="22"/>
  <c r="W30" i="22"/>
  <c r="X30" i="22"/>
  <c r="Y30" i="22"/>
  <c r="Z30" i="22"/>
  <c r="V31" i="22"/>
  <c r="W31" i="22"/>
  <c r="X31" i="22"/>
  <c r="Y31" i="22"/>
  <c r="Z31" i="22"/>
  <c r="V32" i="22"/>
  <c r="W32" i="22"/>
  <c r="X32" i="22"/>
  <c r="Y32" i="22"/>
  <c r="Z32" i="22"/>
  <c r="C28" i="32" l="1"/>
  <c r="AO32" i="22"/>
  <c r="BF32" i="22" s="1"/>
  <c r="AN32" i="22"/>
  <c r="AG32" i="22"/>
  <c r="BZ32" i="22" s="1"/>
  <c r="AF32" i="22"/>
  <c r="AE32" i="22"/>
  <c r="AD32" i="22"/>
  <c r="U32" i="22"/>
  <c r="T32" i="22"/>
  <c r="S32" i="22"/>
  <c r="R32" i="22"/>
  <c r="AY32" i="22" s="1"/>
  <c r="L32" i="22"/>
  <c r="K32" i="22"/>
  <c r="AR32" i="22" s="1"/>
  <c r="J32" i="22"/>
  <c r="AQ32" i="22" s="1"/>
  <c r="I32" i="22"/>
  <c r="AO31" i="22"/>
  <c r="AN31" i="22"/>
  <c r="AG31" i="22"/>
  <c r="BZ31" i="22" s="1"/>
  <c r="AF31" i="22"/>
  <c r="AE31" i="22"/>
  <c r="AD31" i="22"/>
  <c r="U31" i="22"/>
  <c r="T31" i="22"/>
  <c r="S31" i="22"/>
  <c r="R31" i="22"/>
  <c r="L31" i="22"/>
  <c r="K31" i="22"/>
  <c r="AR31" i="22" s="1"/>
  <c r="J31" i="22"/>
  <c r="AQ31" i="22" s="1"/>
  <c r="I31" i="22"/>
  <c r="AO30" i="22"/>
  <c r="AN30" i="22"/>
  <c r="AG30" i="22"/>
  <c r="BZ30" i="22" s="1"/>
  <c r="AF30" i="22"/>
  <c r="AE30" i="22"/>
  <c r="AD30" i="22"/>
  <c r="U30" i="22"/>
  <c r="T30" i="22"/>
  <c r="S30" i="22"/>
  <c r="R30" i="22"/>
  <c r="AY30" i="22" s="1"/>
  <c r="L30" i="22"/>
  <c r="K30" i="22"/>
  <c r="AR30" i="22" s="1"/>
  <c r="J30" i="22"/>
  <c r="AQ30" i="22" s="1"/>
  <c r="I30" i="22"/>
  <c r="AO29" i="22"/>
  <c r="AN29" i="22"/>
  <c r="AG29" i="22"/>
  <c r="BZ29" i="22" s="1"/>
  <c r="AF29" i="22"/>
  <c r="AE29" i="22"/>
  <c r="AD29" i="22"/>
  <c r="U29" i="22"/>
  <c r="T29" i="22"/>
  <c r="S29" i="22"/>
  <c r="R29" i="22"/>
  <c r="L29" i="22"/>
  <c r="K29" i="22"/>
  <c r="AR29" i="22" s="1"/>
  <c r="J29" i="22"/>
  <c r="AQ29" i="22" s="1"/>
  <c r="I29" i="22"/>
  <c r="AO28" i="22"/>
  <c r="AN28" i="22"/>
  <c r="AG28" i="22"/>
  <c r="BZ28" i="22" s="1"/>
  <c r="AF28" i="22"/>
  <c r="AE28" i="22"/>
  <c r="AD28" i="22"/>
  <c r="U28" i="22"/>
  <c r="T28" i="22"/>
  <c r="S28" i="22"/>
  <c r="R28" i="22"/>
  <c r="AY28" i="22" s="1"/>
  <c r="L28" i="22"/>
  <c r="K28" i="22"/>
  <c r="AR28" i="22" s="1"/>
  <c r="J28" i="22"/>
  <c r="AQ28" i="22" s="1"/>
  <c r="I28" i="22"/>
  <c r="AO27" i="22"/>
  <c r="AN27" i="22"/>
  <c r="AG27" i="22"/>
  <c r="BZ27" i="22" s="1"/>
  <c r="AF27" i="22"/>
  <c r="AE27" i="22"/>
  <c r="AD27" i="22"/>
  <c r="U27" i="22"/>
  <c r="T27" i="22"/>
  <c r="S27" i="22"/>
  <c r="R27" i="22"/>
  <c r="L27" i="22"/>
  <c r="K27" i="22"/>
  <c r="AR27" i="22" s="1"/>
  <c r="J27" i="22"/>
  <c r="AQ27" i="22" s="1"/>
  <c r="I27" i="22"/>
  <c r="AO26" i="22"/>
  <c r="AN26" i="22"/>
  <c r="AG26" i="22"/>
  <c r="BZ26" i="22" s="1"/>
  <c r="AF26" i="22"/>
  <c r="AE26" i="22"/>
  <c r="AD26" i="22"/>
  <c r="U26" i="22"/>
  <c r="T26" i="22"/>
  <c r="S26" i="22"/>
  <c r="R26" i="22"/>
  <c r="AY26" i="22" s="1"/>
  <c r="L26" i="22"/>
  <c r="K26" i="22"/>
  <c r="AR26" i="22" s="1"/>
  <c r="J26" i="22"/>
  <c r="AQ26" i="22" s="1"/>
  <c r="I26" i="22"/>
  <c r="AO25" i="22"/>
  <c r="AN25" i="22"/>
  <c r="AG25" i="22"/>
  <c r="BZ25" i="22" s="1"/>
  <c r="AF25" i="22"/>
  <c r="AE25" i="22"/>
  <c r="AD25" i="22"/>
  <c r="U25" i="22"/>
  <c r="T25" i="22"/>
  <c r="S25" i="22"/>
  <c r="R25" i="22"/>
  <c r="L25" i="22"/>
  <c r="K25" i="22"/>
  <c r="AR25" i="22" s="1"/>
  <c r="J25" i="22"/>
  <c r="AQ25" i="22" s="1"/>
  <c r="I25" i="22"/>
  <c r="AO24" i="22"/>
  <c r="AN24" i="22"/>
  <c r="AG24" i="22"/>
  <c r="BZ24" i="22" s="1"/>
  <c r="AF24" i="22"/>
  <c r="AE24" i="22"/>
  <c r="AD24" i="22"/>
  <c r="U24" i="22"/>
  <c r="T24" i="22"/>
  <c r="S24" i="22"/>
  <c r="R24" i="22"/>
  <c r="AY24" i="22" s="1"/>
  <c r="L24" i="22"/>
  <c r="K24" i="22"/>
  <c r="AR24" i="22" s="1"/>
  <c r="J24" i="22"/>
  <c r="AQ24" i="22" s="1"/>
  <c r="I24" i="22"/>
  <c r="AO23" i="22"/>
  <c r="AN23" i="22"/>
  <c r="AG23" i="22"/>
  <c r="BZ23" i="22" s="1"/>
  <c r="AF23" i="22"/>
  <c r="AE23" i="22"/>
  <c r="AD23" i="22"/>
  <c r="U23" i="22"/>
  <c r="T23" i="22"/>
  <c r="S23" i="22"/>
  <c r="R23" i="22"/>
  <c r="L23" i="22"/>
  <c r="K23" i="22"/>
  <c r="AR23" i="22" s="1"/>
  <c r="J23" i="22"/>
  <c r="AQ23" i="22" s="1"/>
  <c r="I23" i="22"/>
  <c r="AO22" i="22"/>
  <c r="AN22" i="22"/>
  <c r="AG22" i="22"/>
  <c r="BZ22" i="22" s="1"/>
  <c r="AF22" i="22"/>
  <c r="AE22" i="22"/>
  <c r="AD22" i="22"/>
  <c r="U22" i="22"/>
  <c r="T22" i="22"/>
  <c r="S22" i="22"/>
  <c r="R22" i="22"/>
  <c r="AY22" i="22" s="1"/>
  <c r="L22" i="22"/>
  <c r="K22" i="22"/>
  <c r="AR22" i="22" s="1"/>
  <c r="J22" i="22"/>
  <c r="AQ22" i="22" s="1"/>
  <c r="I22" i="22"/>
  <c r="AO21" i="22"/>
  <c r="BE21" i="22" s="1"/>
  <c r="AN21" i="22"/>
  <c r="AG21" i="22"/>
  <c r="BZ21" i="22" s="1"/>
  <c r="AF21" i="22"/>
  <c r="AE21" i="22"/>
  <c r="AD21" i="22"/>
  <c r="U21" i="22"/>
  <c r="T21" i="22"/>
  <c r="S21" i="22"/>
  <c r="R21" i="22"/>
  <c r="L21" i="22"/>
  <c r="K21" i="22"/>
  <c r="AR21" i="22" s="1"/>
  <c r="J21" i="22"/>
  <c r="AQ21" i="22" s="1"/>
  <c r="I21" i="22"/>
  <c r="AO20" i="22"/>
  <c r="AN20" i="22"/>
  <c r="AG20" i="22"/>
  <c r="BZ20" i="22" s="1"/>
  <c r="AF20" i="22"/>
  <c r="AE20" i="22"/>
  <c r="AD20" i="22"/>
  <c r="U20" i="22"/>
  <c r="T20" i="22"/>
  <c r="S20" i="22"/>
  <c r="R20" i="22"/>
  <c r="AY20" i="22" s="1"/>
  <c r="L20" i="22"/>
  <c r="K20" i="22"/>
  <c r="AR20" i="22" s="1"/>
  <c r="J20" i="22"/>
  <c r="AQ20" i="22" s="1"/>
  <c r="I20" i="22"/>
  <c r="AO19" i="22"/>
  <c r="AN19" i="22"/>
  <c r="AG19" i="22"/>
  <c r="BZ19" i="22" s="1"/>
  <c r="AF19" i="22"/>
  <c r="AE19" i="22"/>
  <c r="AD19" i="22"/>
  <c r="U19" i="22"/>
  <c r="T19" i="22"/>
  <c r="S19" i="22"/>
  <c r="R19" i="22"/>
  <c r="L19" i="22"/>
  <c r="K19" i="22"/>
  <c r="AR19" i="22" s="1"/>
  <c r="J19" i="22"/>
  <c r="AQ19" i="22" s="1"/>
  <c r="I19" i="22"/>
  <c r="AO18" i="22"/>
  <c r="AN18" i="22"/>
  <c r="AG18" i="22"/>
  <c r="BZ18" i="22" s="1"/>
  <c r="AF18" i="22"/>
  <c r="AE18" i="22"/>
  <c r="AD18" i="22"/>
  <c r="U18" i="22"/>
  <c r="T18" i="22"/>
  <c r="S18" i="22"/>
  <c r="R18" i="22"/>
  <c r="AY18" i="22" s="1"/>
  <c r="L18" i="22"/>
  <c r="K18" i="22"/>
  <c r="AR18" i="22" s="1"/>
  <c r="J18" i="22"/>
  <c r="AQ18" i="22" s="1"/>
  <c r="I18" i="22"/>
  <c r="AO17" i="22"/>
  <c r="AN17" i="22"/>
  <c r="AG17" i="22"/>
  <c r="BZ17" i="22" s="1"/>
  <c r="AF17" i="22"/>
  <c r="AE17" i="22"/>
  <c r="AD17" i="22"/>
  <c r="U17" i="22"/>
  <c r="T17" i="22"/>
  <c r="S17" i="22"/>
  <c r="R17" i="22"/>
  <c r="L17" i="22"/>
  <c r="K17" i="22"/>
  <c r="AR17" i="22" s="1"/>
  <c r="J17" i="22"/>
  <c r="AQ17" i="22" s="1"/>
  <c r="I17" i="22"/>
  <c r="AO16" i="22"/>
  <c r="AN16" i="22"/>
  <c r="AG16" i="22"/>
  <c r="BZ16" i="22" s="1"/>
  <c r="AF16" i="22"/>
  <c r="AE16" i="22"/>
  <c r="AD16" i="22"/>
  <c r="U16" i="22"/>
  <c r="T16" i="22"/>
  <c r="S16" i="22"/>
  <c r="R16" i="22"/>
  <c r="L16" i="22"/>
  <c r="K16" i="22"/>
  <c r="AR16" i="22" s="1"/>
  <c r="J16" i="22"/>
  <c r="AQ16" i="22" s="1"/>
  <c r="I16" i="22"/>
  <c r="AO15" i="22"/>
  <c r="AN15" i="22"/>
  <c r="AG15" i="22"/>
  <c r="BZ15" i="22" s="1"/>
  <c r="AF15" i="22"/>
  <c r="AE15" i="22"/>
  <c r="AD15" i="22"/>
  <c r="U15" i="22"/>
  <c r="T15" i="22"/>
  <c r="S15" i="22"/>
  <c r="R15" i="22"/>
  <c r="L15" i="22"/>
  <c r="K15" i="22"/>
  <c r="AR15" i="22" s="1"/>
  <c r="J15" i="22"/>
  <c r="AQ15" i="22" s="1"/>
  <c r="I15" i="22"/>
  <c r="AO14" i="22"/>
  <c r="AN14" i="22"/>
  <c r="AG14" i="22"/>
  <c r="BZ14" i="22" s="1"/>
  <c r="AF14" i="22"/>
  <c r="AE14" i="22"/>
  <c r="AD14" i="22"/>
  <c r="U14" i="22"/>
  <c r="T14" i="22"/>
  <c r="S14" i="22"/>
  <c r="R14" i="22"/>
  <c r="AY14" i="22" s="1"/>
  <c r="L14" i="22"/>
  <c r="K14" i="22"/>
  <c r="AR14" i="22" s="1"/>
  <c r="J14" i="22"/>
  <c r="AQ14" i="22" s="1"/>
  <c r="I14" i="22"/>
  <c r="AO13" i="22"/>
  <c r="AN13" i="22"/>
  <c r="AG13" i="22"/>
  <c r="BZ13" i="22" s="1"/>
  <c r="AF13" i="22"/>
  <c r="AE13" i="22"/>
  <c r="AD13" i="22"/>
  <c r="U13" i="22"/>
  <c r="T13" i="22"/>
  <c r="S13" i="22"/>
  <c r="R13" i="22"/>
  <c r="L13" i="22"/>
  <c r="K13" i="22"/>
  <c r="AR13" i="22" s="1"/>
  <c r="J13" i="22"/>
  <c r="AQ13" i="22" s="1"/>
  <c r="I13" i="22"/>
  <c r="AO12" i="22"/>
  <c r="AN12" i="22"/>
  <c r="AG12" i="22"/>
  <c r="BZ12" i="22" s="1"/>
  <c r="AF12" i="22"/>
  <c r="AE12" i="22"/>
  <c r="AD12" i="22"/>
  <c r="U12" i="22"/>
  <c r="T12" i="22"/>
  <c r="S12" i="22"/>
  <c r="R12" i="22"/>
  <c r="AY12" i="22" s="1"/>
  <c r="L12" i="22"/>
  <c r="K12" i="22"/>
  <c r="AR12" i="22" s="1"/>
  <c r="J12" i="22"/>
  <c r="AQ12" i="22" s="1"/>
  <c r="I12" i="22"/>
  <c r="AO11" i="22"/>
  <c r="AN11" i="22"/>
  <c r="AG11" i="22"/>
  <c r="BZ11" i="22" s="1"/>
  <c r="AF11" i="22"/>
  <c r="AE11" i="22"/>
  <c r="AD11" i="22"/>
  <c r="U11" i="22"/>
  <c r="T11" i="22"/>
  <c r="S11" i="22"/>
  <c r="R11" i="22"/>
  <c r="L11" i="22"/>
  <c r="K11" i="22"/>
  <c r="AR11" i="22" s="1"/>
  <c r="J11" i="22"/>
  <c r="AQ11" i="22" s="1"/>
  <c r="I11" i="22"/>
  <c r="AO10" i="22"/>
  <c r="AN10" i="22"/>
  <c r="AG10" i="22"/>
  <c r="BZ10" i="22" s="1"/>
  <c r="AF10" i="22"/>
  <c r="AE10" i="22"/>
  <c r="AD10" i="22"/>
  <c r="U10" i="22"/>
  <c r="T10" i="22"/>
  <c r="S10" i="22"/>
  <c r="R10" i="22"/>
  <c r="L10" i="22"/>
  <c r="K10" i="22"/>
  <c r="AR10" i="22" s="1"/>
  <c r="J10" i="22"/>
  <c r="AQ10" i="22" s="1"/>
  <c r="I10" i="22"/>
  <c r="AO9" i="22"/>
  <c r="AN9" i="22"/>
  <c r="AG9" i="22"/>
  <c r="BZ9" i="22" s="1"/>
  <c r="AF9" i="22"/>
  <c r="AE9" i="22"/>
  <c r="AD9" i="22"/>
  <c r="U9" i="22"/>
  <c r="T9" i="22"/>
  <c r="S9" i="22"/>
  <c r="R9" i="22"/>
  <c r="L9" i="22"/>
  <c r="K9" i="22"/>
  <c r="AR9" i="22" s="1"/>
  <c r="J9" i="22"/>
  <c r="AQ9" i="22" s="1"/>
  <c r="I9" i="22"/>
  <c r="AO8" i="22"/>
  <c r="AN8" i="22"/>
  <c r="AG8" i="22"/>
  <c r="BZ8" i="22" s="1"/>
  <c r="AF8" i="22"/>
  <c r="AE8" i="22"/>
  <c r="AD8" i="22"/>
  <c r="U8" i="22"/>
  <c r="T8" i="22"/>
  <c r="S8" i="22"/>
  <c r="R8" i="22"/>
  <c r="L8" i="22"/>
  <c r="K8" i="22"/>
  <c r="AR8" i="22" s="1"/>
  <c r="J8" i="22"/>
  <c r="AQ8" i="22" s="1"/>
  <c r="I8" i="22"/>
  <c r="AO7" i="22"/>
  <c r="AN7" i="22"/>
  <c r="AG7" i="22"/>
  <c r="BZ7" i="22" s="1"/>
  <c r="AF7" i="22"/>
  <c r="AE7" i="22"/>
  <c r="AD7" i="22"/>
  <c r="U7" i="22"/>
  <c r="T7" i="22"/>
  <c r="S7" i="22"/>
  <c r="R7" i="22"/>
  <c r="L7" i="22"/>
  <c r="K7" i="22"/>
  <c r="AR7" i="22" s="1"/>
  <c r="J7" i="22"/>
  <c r="AQ7" i="22" s="1"/>
  <c r="I7" i="22"/>
  <c r="AO6" i="22"/>
  <c r="AN6" i="22"/>
  <c r="AG6" i="22"/>
  <c r="BZ6" i="22" s="1"/>
  <c r="AF6" i="22"/>
  <c r="AE6" i="22"/>
  <c r="AD6" i="22"/>
  <c r="U6" i="22"/>
  <c r="T6" i="22"/>
  <c r="S6" i="22"/>
  <c r="R6" i="22"/>
  <c r="L6" i="22"/>
  <c r="K6" i="22"/>
  <c r="AR6" i="22" s="1"/>
  <c r="J6" i="22"/>
  <c r="AQ6" i="22" s="1"/>
  <c r="I6" i="22"/>
  <c r="AO5" i="22"/>
  <c r="AN5" i="22"/>
  <c r="AG5" i="22"/>
  <c r="BZ5" i="22" s="1"/>
  <c r="AF5" i="22"/>
  <c r="AE5" i="22"/>
  <c r="AD5" i="22"/>
  <c r="BK5" i="22" s="1"/>
  <c r="U5" i="22"/>
  <c r="T5" i="22"/>
  <c r="S5" i="22"/>
  <c r="R5" i="22"/>
  <c r="L5" i="22"/>
  <c r="K5" i="22"/>
  <c r="AR5" i="22" s="1"/>
  <c r="J5" i="22"/>
  <c r="AQ5" i="22" s="1"/>
  <c r="I5" i="22"/>
  <c r="BX5" i="22" l="1"/>
  <c r="BY5" i="22"/>
  <c r="BW5" i="22"/>
  <c r="BW7" i="22"/>
  <c r="BX7" i="22"/>
  <c r="BW9" i="22"/>
  <c r="BX9" i="22"/>
  <c r="BW11" i="22"/>
  <c r="BX11" i="22"/>
  <c r="BW13" i="22"/>
  <c r="BX13" i="22"/>
  <c r="BW15" i="22"/>
  <c r="BX15" i="22"/>
  <c r="BW17" i="22"/>
  <c r="BX17" i="22"/>
  <c r="BW19" i="22"/>
  <c r="BX19" i="22"/>
  <c r="BW21" i="22"/>
  <c r="BX21" i="22"/>
  <c r="BW23" i="22"/>
  <c r="BX23" i="22"/>
  <c r="BW25" i="22"/>
  <c r="BX25" i="22"/>
  <c r="BW27" i="22"/>
  <c r="BX27" i="22"/>
  <c r="BW29" i="22"/>
  <c r="BX29" i="22"/>
  <c r="BU31" i="22"/>
  <c r="BW31" i="22"/>
  <c r="BX31" i="22"/>
  <c r="BU6" i="22"/>
  <c r="BW6" i="22"/>
  <c r="BX6" i="22"/>
  <c r="BU8" i="22"/>
  <c r="BW8" i="22"/>
  <c r="BX8" i="22"/>
  <c r="BU10" i="22"/>
  <c r="BW10" i="22"/>
  <c r="BX10" i="22"/>
  <c r="BU12" i="22"/>
  <c r="BW12" i="22"/>
  <c r="BX12" i="22"/>
  <c r="BU14" i="22"/>
  <c r="BW14" i="22"/>
  <c r="BX14" i="22"/>
  <c r="BU16" i="22"/>
  <c r="BW16" i="22"/>
  <c r="BX16" i="22"/>
  <c r="BU18" i="22"/>
  <c r="BW18" i="22"/>
  <c r="BX18" i="22"/>
  <c r="BU20" i="22"/>
  <c r="BW20" i="22"/>
  <c r="BX20" i="22"/>
  <c r="BU22" i="22"/>
  <c r="BW22" i="22"/>
  <c r="BX22" i="22"/>
  <c r="BU24" i="22"/>
  <c r="BW24" i="22"/>
  <c r="BX24" i="22"/>
  <c r="BU26" i="22"/>
  <c r="BW26" i="22"/>
  <c r="BX26" i="22"/>
  <c r="BU28" i="22"/>
  <c r="BW28" i="22"/>
  <c r="BX28" i="22"/>
  <c r="BU30" i="22"/>
  <c r="BW30" i="22"/>
  <c r="BX30" i="22"/>
  <c r="BU32" i="22"/>
  <c r="BW32" i="22"/>
  <c r="BX32" i="22"/>
  <c r="BK7" i="22"/>
  <c r="BY7" i="22"/>
  <c r="BK9" i="22"/>
  <c r="BY9" i="22"/>
  <c r="BK11" i="22"/>
  <c r="BY11" i="22"/>
  <c r="BK13" i="22"/>
  <c r="BY13" i="22"/>
  <c r="BK15" i="22"/>
  <c r="BY15" i="22"/>
  <c r="BK17" i="22"/>
  <c r="BY17" i="22"/>
  <c r="BK19" i="22"/>
  <c r="BY19" i="22"/>
  <c r="BK21" i="22"/>
  <c r="BY21" i="22"/>
  <c r="BK23" i="22"/>
  <c r="BY23" i="22"/>
  <c r="BK25" i="22"/>
  <c r="BY25" i="22"/>
  <c r="BK27" i="22"/>
  <c r="BY27" i="22"/>
  <c r="BK29" i="22"/>
  <c r="BY29" i="22"/>
  <c r="BK31" i="22"/>
  <c r="BY31" i="22"/>
  <c r="BK6" i="22"/>
  <c r="BY6" i="22"/>
  <c r="BK8" i="22"/>
  <c r="BY8" i="22"/>
  <c r="BK10" i="22"/>
  <c r="BY10" i="22"/>
  <c r="BK12" i="22"/>
  <c r="BY12" i="22"/>
  <c r="BK14" i="22"/>
  <c r="BY14" i="22"/>
  <c r="BK16" i="22"/>
  <c r="BY16" i="22"/>
  <c r="BK18" i="22"/>
  <c r="BY18" i="22"/>
  <c r="BK20" i="22"/>
  <c r="BY20" i="22"/>
  <c r="BK22" i="22"/>
  <c r="BY22" i="22"/>
  <c r="BK24" i="22"/>
  <c r="BY24" i="22"/>
  <c r="BK26" i="22"/>
  <c r="BY26" i="22"/>
  <c r="BK28" i="22"/>
  <c r="BY28" i="22"/>
  <c r="BK30" i="22"/>
  <c r="BY30" i="22"/>
  <c r="BK32" i="22"/>
  <c r="BY32" i="22"/>
  <c r="BU7" i="22"/>
  <c r="BU9" i="22"/>
  <c r="BU11" i="22"/>
  <c r="BU13" i="22"/>
  <c r="BU15" i="22"/>
  <c r="BU17" i="22"/>
  <c r="BU19" i="22"/>
  <c r="BU21" i="22"/>
  <c r="BU23" i="22"/>
  <c r="BU25" i="22"/>
  <c r="BU27" i="22"/>
  <c r="BU29" i="22"/>
  <c r="AS5" i="22"/>
  <c r="BV5" i="22"/>
  <c r="AP5" i="22"/>
  <c r="BU5" i="22"/>
  <c r="BD5" i="22"/>
  <c r="BH5" i="22"/>
  <c r="BJ5" i="22"/>
  <c r="BI5" i="22"/>
  <c r="AS6" i="22"/>
  <c r="BV6" i="22"/>
  <c r="AS8" i="22"/>
  <c r="BV8" i="22"/>
  <c r="AS10" i="22"/>
  <c r="BV10" i="22"/>
  <c r="AS12" i="22"/>
  <c r="BV12" i="22"/>
  <c r="AS14" i="22"/>
  <c r="BV14" i="22"/>
  <c r="AS16" i="22"/>
  <c r="BV16" i="22"/>
  <c r="AS18" i="22"/>
  <c r="BV18" i="22"/>
  <c r="AS20" i="22"/>
  <c r="BV20" i="22"/>
  <c r="AS22" i="22"/>
  <c r="BV22" i="22"/>
  <c r="AS24" i="22"/>
  <c r="BV24" i="22"/>
  <c r="AS26" i="22"/>
  <c r="BV26" i="22"/>
  <c r="AS28" i="22"/>
  <c r="BV28" i="22"/>
  <c r="AS30" i="22"/>
  <c r="BV30" i="22"/>
  <c r="AS32" i="22"/>
  <c r="BV32" i="22"/>
  <c r="AS7" i="22"/>
  <c r="BV7" i="22"/>
  <c r="AS9" i="22"/>
  <c r="BV9" i="22"/>
  <c r="AS11" i="22"/>
  <c r="BV11" i="22"/>
  <c r="AS13" i="22"/>
  <c r="BV13" i="22"/>
  <c r="AS15" i="22"/>
  <c r="BV15" i="22"/>
  <c r="AS17" i="22"/>
  <c r="BV17" i="22"/>
  <c r="AS19" i="22"/>
  <c r="BV19" i="22"/>
  <c r="AS21" i="22"/>
  <c r="BV21" i="22"/>
  <c r="AS23" i="22"/>
  <c r="BV23" i="22"/>
  <c r="AS25" i="22"/>
  <c r="BV25" i="22"/>
  <c r="AS27" i="22"/>
  <c r="BV27" i="22"/>
  <c r="AS29" i="22"/>
  <c r="BV29" i="22"/>
  <c r="AS31" i="22"/>
  <c r="BV31" i="22"/>
  <c r="AV7" i="22"/>
  <c r="BJ7" i="22"/>
  <c r="BH7" i="22"/>
  <c r="BI7" i="22"/>
  <c r="AP9" i="22"/>
  <c r="AX9" i="22"/>
  <c r="BJ9" i="22"/>
  <c r="BI9" i="22"/>
  <c r="BH9" i="22"/>
  <c r="AP11" i="22"/>
  <c r="AW11" i="22"/>
  <c r="BH11" i="22"/>
  <c r="BI11" i="22"/>
  <c r="BJ11" i="22"/>
  <c r="AP13" i="22"/>
  <c r="AX13" i="22"/>
  <c r="BI13" i="22"/>
  <c r="BJ13" i="22"/>
  <c r="BH13" i="22"/>
  <c r="AP15" i="22"/>
  <c r="BP15" i="22"/>
  <c r="BJ15" i="22"/>
  <c r="BH15" i="22"/>
  <c r="BI15" i="22"/>
  <c r="AP17" i="22"/>
  <c r="BP17" i="22"/>
  <c r="BJ17" i="22"/>
  <c r="BH17" i="22"/>
  <c r="BI17" i="22"/>
  <c r="AP19" i="22"/>
  <c r="AX19" i="22"/>
  <c r="BH19" i="22"/>
  <c r="BI19" i="22"/>
  <c r="BJ19" i="22"/>
  <c r="AP21" i="22"/>
  <c r="AW21" i="22"/>
  <c r="BJ21" i="22"/>
  <c r="BI21" i="22"/>
  <c r="BH21" i="22"/>
  <c r="AP23" i="22"/>
  <c r="AV23" i="22"/>
  <c r="BJ23" i="22"/>
  <c r="BH23" i="22"/>
  <c r="BI23" i="22"/>
  <c r="AP25" i="22"/>
  <c r="BO25" i="22"/>
  <c r="BJ25" i="22"/>
  <c r="BI25" i="22"/>
  <c r="BH25" i="22"/>
  <c r="AP27" i="22"/>
  <c r="AW27" i="22"/>
  <c r="BH27" i="22"/>
  <c r="BJ27" i="22"/>
  <c r="BI27" i="22"/>
  <c r="AP29" i="22"/>
  <c r="BO29" i="22"/>
  <c r="BJ29" i="22"/>
  <c r="BH29" i="22"/>
  <c r="BI29" i="22"/>
  <c r="AP31" i="22"/>
  <c r="AX31" i="22"/>
  <c r="BJ31" i="22"/>
  <c r="BI31" i="22"/>
  <c r="BH31" i="22"/>
  <c r="AP7" i="22"/>
  <c r="AP6" i="22"/>
  <c r="AX6" i="22"/>
  <c r="BH6" i="22"/>
  <c r="BI6" i="22"/>
  <c r="BJ6" i="22"/>
  <c r="AP8" i="22"/>
  <c r="BD8" i="22"/>
  <c r="BI8" i="22"/>
  <c r="BH8" i="22"/>
  <c r="BJ8" i="22"/>
  <c r="AP10" i="22"/>
  <c r="BP10" i="22"/>
  <c r="BJ10" i="22"/>
  <c r="BI10" i="22"/>
  <c r="BH10" i="22"/>
  <c r="AP12" i="22"/>
  <c r="AV12" i="22"/>
  <c r="BH12" i="22"/>
  <c r="BI12" i="22"/>
  <c r="BJ12" i="22"/>
  <c r="AP14" i="22"/>
  <c r="BO14" i="22"/>
  <c r="BH14" i="22"/>
  <c r="BJ14" i="22"/>
  <c r="BI14" i="22"/>
  <c r="AP16" i="22"/>
  <c r="BP16" i="22"/>
  <c r="BI16" i="22"/>
  <c r="BH16" i="22"/>
  <c r="BJ16" i="22"/>
  <c r="AP18" i="22"/>
  <c r="BO18" i="22"/>
  <c r="BI18" i="22"/>
  <c r="BH18" i="22"/>
  <c r="BJ18" i="22"/>
  <c r="AP20" i="22"/>
  <c r="AW20" i="22"/>
  <c r="BI20" i="22"/>
  <c r="BH20" i="22"/>
  <c r="BJ20" i="22"/>
  <c r="AP22" i="22"/>
  <c r="BC22" i="22"/>
  <c r="BH22" i="22"/>
  <c r="BJ22" i="22"/>
  <c r="BI22" i="22"/>
  <c r="AP24" i="22"/>
  <c r="AV24" i="22"/>
  <c r="BH24" i="22"/>
  <c r="BJ24" i="22"/>
  <c r="BI24" i="22"/>
  <c r="AP26" i="22"/>
  <c r="BO26" i="22"/>
  <c r="BJ26" i="22"/>
  <c r="BI26" i="22"/>
  <c r="BH26" i="22"/>
  <c r="AP28" i="22"/>
  <c r="BC28" i="22"/>
  <c r="BJ28" i="22"/>
  <c r="BI28" i="22"/>
  <c r="BH28" i="22"/>
  <c r="AP30" i="22"/>
  <c r="BD30" i="22"/>
  <c r="BH30" i="22"/>
  <c r="BJ30" i="22"/>
  <c r="BI30" i="22"/>
  <c r="AP32" i="22"/>
  <c r="BO32" i="22"/>
  <c r="BJ32" i="22"/>
  <c r="BI32" i="22"/>
  <c r="BH32" i="22"/>
  <c r="AY7" i="22"/>
  <c r="AY10" i="22"/>
  <c r="AY16" i="22"/>
  <c r="AY8" i="22"/>
  <c r="AW12" i="22"/>
  <c r="AW24" i="22"/>
  <c r="AV31" i="22"/>
  <c r="AX20" i="22"/>
  <c r="AV30" i="22"/>
  <c r="AW7" i="22"/>
  <c r="AV20" i="22"/>
  <c r="AW31" i="22"/>
  <c r="AV11" i="22"/>
  <c r="AX15" i="22"/>
  <c r="AW32" i="22"/>
  <c r="AW9" i="22"/>
  <c r="AV22" i="22"/>
  <c r="AV15" i="22"/>
  <c r="AX10" i="22"/>
  <c r="AW23" i="22"/>
  <c r="AX23" i="22"/>
  <c r="AX17" i="22"/>
  <c r="AX7" i="22"/>
  <c r="AV17" i="22"/>
  <c r="AW10" i="22"/>
  <c r="AV14" i="22"/>
  <c r="AW25" i="22"/>
  <c r="AX21" i="22"/>
  <c r="AW15" i="22"/>
  <c r="AX26" i="22"/>
  <c r="AX27" i="22"/>
  <c r="AV9" i="22"/>
  <c r="AW22" i="22"/>
  <c r="AW17" i="22"/>
  <c r="AX28" i="22"/>
  <c r="AW30" i="22"/>
  <c r="AX18" i="22"/>
  <c r="AV28" i="22"/>
  <c r="AX29" i="22"/>
  <c r="AV6" i="22"/>
  <c r="AX12" i="22"/>
  <c r="AW6" i="22"/>
  <c r="AV5" i="22"/>
  <c r="AX11" i="22"/>
  <c r="AW16" i="22"/>
  <c r="AV21" i="22"/>
  <c r="AX5" i="22"/>
  <c r="AX25" i="22"/>
  <c r="AX8" i="22"/>
  <c r="AW13" i="22"/>
  <c r="AV18" i="22"/>
  <c r="AX24" i="22"/>
  <c r="AW29" i="22"/>
  <c r="AV27" i="22"/>
  <c r="AV8" i="22"/>
  <c r="AX14" i="22"/>
  <c r="AW19" i="22"/>
  <c r="AX30" i="22"/>
  <c r="AV25" i="22"/>
  <c r="AV19" i="22"/>
  <c r="AW8" i="22"/>
  <c r="AV13" i="22"/>
  <c r="AW28" i="22"/>
  <c r="AW5" i="22"/>
  <c r="AV10" i="22"/>
  <c r="AX16" i="22"/>
  <c r="AV26" i="22"/>
  <c r="AX32" i="22"/>
  <c r="AW18" i="22"/>
  <c r="AV16" i="22"/>
  <c r="AX22" i="22"/>
  <c r="AV32" i="22"/>
  <c r="AV29" i="22"/>
  <c r="AW14" i="22"/>
  <c r="AW26" i="22"/>
  <c r="AY5" i="22"/>
  <c r="AY11" i="22"/>
  <c r="AY15" i="22"/>
  <c r="AY19" i="22"/>
  <c r="AY23" i="22"/>
  <c r="AY27" i="22"/>
  <c r="AY31" i="22"/>
  <c r="AY9" i="22"/>
  <c r="AY13" i="22"/>
  <c r="AY17" i="22"/>
  <c r="AY21" i="22"/>
  <c r="AY25" i="22"/>
  <c r="AY29" i="22"/>
  <c r="AY6" i="22"/>
  <c r="BD12" i="22"/>
  <c r="BB6" i="22"/>
  <c r="BN6" i="22"/>
  <c r="BB8" i="22"/>
  <c r="BN8" i="22"/>
  <c r="BB10" i="22"/>
  <c r="BN10" i="22"/>
  <c r="BB12" i="22"/>
  <c r="BN12" i="22"/>
  <c r="BB14" i="22"/>
  <c r="BB16" i="22"/>
  <c r="BB18" i="22"/>
  <c r="BN18" i="22"/>
  <c r="BB20" i="22"/>
  <c r="BN20" i="22"/>
  <c r="BB22" i="22"/>
  <c r="BN22" i="22"/>
  <c r="BB24" i="22"/>
  <c r="BN24" i="22"/>
  <c r="BB26" i="22"/>
  <c r="BB28" i="22"/>
  <c r="BB30" i="22"/>
  <c r="BB32" i="22"/>
  <c r="BN32" i="22"/>
  <c r="BC32" i="22"/>
  <c r="BD18" i="22"/>
  <c r="BC17" i="22"/>
  <c r="BB5" i="22"/>
  <c r="BN5" i="22"/>
  <c r="BB7" i="22"/>
  <c r="BN7" i="22"/>
  <c r="BB9" i="22"/>
  <c r="BN9" i="22"/>
  <c r="BB11" i="22"/>
  <c r="BN11" i="22"/>
  <c r="BB13" i="22"/>
  <c r="BN13" i="22"/>
  <c r="BB15" i="22"/>
  <c r="BN15" i="22"/>
  <c r="BB17" i="22"/>
  <c r="BN17" i="22"/>
  <c r="BB19" i="22"/>
  <c r="BN19" i="22"/>
  <c r="BB21" i="22"/>
  <c r="BN21" i="22"/>
  <c r="BB23" i="22"/>
  <c r="BN23" i="22"/>
  <c r="BB25" i="22"/>
  <c r="BN25" i="22"/>
  <c r="BB27" i="22"/>
  <c r="BN27" i="22"/>
  <c r="BB29" i="22"/>
  <c r="BN29" i="22"/>
  <c r="BB31" i="22"/>
  <c r="BN31" i="22"/>
  <c r="BO8" i="22"/>
  <c r="BO24" i="22"/>
  <c r="BF6" i="22"/>
  <c r="BE6" i="22"/>
  <c r="BS6" i="22"/>
  <c r="BR8" i="22"/>
  <c r="BS8" i="22"/>
  <c r="BE8" i="22"/>
  <c r="BG10" i="22"/>
  <c r="BE10" i="22"/>
  <c r="BS14" i="22"/>
  <c r="BE14" i="22"/>
  <c r="BG16" i="22"/>
  <c r="BR16" i="22"/>
  <c r="BG18" i="22"/>
  <c r="BS18" i="22"/>
  <c r="BG20" i="22"/>
  <c r="BF20" i="22"/>
  <c r="BR20" i="22"/>
  <c r="BR22" i="22"/>
  <c r="BG22" i="22"/>
  <c r="BG24" i="22"/>
  <c r="BE24" i="22"/>
  <c r="BF24" i="22"/>
  <c r="BR24" i="22"/>
  <c r="BG26" i="22"/>
  <c r="BQ26" i="22"/>
  <c r="BF26" i="22"/>
  <c r="BS30" i="22"/>
  <c r="BR30" i="22"/>
  <c r="BS32" i="22"/>
  <c r="BE18" i="22"/>
  <c r="BC7" i="22"/>
  <c r="BO7" i="22"/>
  <c r="BP9" i="22"/>
  <c r="BO9" i="22"/>
  <c r="BP11" i="22"/>
  <c r="BO13" i="22"/>
  <c r="BC13" i="22"/>
  <c r="BD15" i="22"/>
  <c r="BO19" i="22"/>
  <c r="BD19" i="22"/>
  <c r="BC19" i="22"/>
  <c r="BC21" i="22"/>
  <c r="BO21" i="22"/>
  <c r="BC23" i="22"/>
  <c r="BD23" i="22"/>
  <c r="BP23" i="22"/>
  <c r="BC25" i="22"/>
  <c r="BP25" i="22"/>
  <c r="BP27" i="22"/>
  <c r="BC27" i="22"/>
  <c r="BO27" i="22"/>
  <c r="BD31" i="22"/>
  <c r="BP31" i="22"/>
  <c r="BC31" i="22"/>
  <c r="BO31" i="22"/>
  <c r="BR6" i="22"/>
  <c r="BS22" i="22"/>
  <c r="BE12" i="22"/>
  <c r="BF12" i="22"/>
  <c r="BO23" i="22"/>
  <c r="BR14" i="22"/>
  <c r="BC9" i="22"/>
  <c r="BE16" i="22"/>
  <c r="BQ8" i="22"/>
  <c r="BR12" i="22"/>
  <c r="BS12" i="22"/>
  <c r="BG12" i="22"/>
  <c r="BO17" i="22"/>
  <c r="BE32" i="22"/>
  <c r="BD27" i="22"/>
  <c r="AZ5" i="22"/>
  <c r="BL5" i="22"/>
  <c r="AZ7" i="22"/>
  <c r="BL7" i="22"/>
  <c r="AZ9" i="22"/>
  <c r="BL9" i="22"/>
  <c r="AZ11" i="22"/>
  <c r="BL11" i="22"/>
  <c r="AZ13" i="22"/>
  <c r="BL13" i="22"/>
  <c r="BN14" i="22"/>
  <c r="AZ15" i="22"/>
  <c r="BL15" i="22"/>
  <c r="BN16" i="22"/>
  <c r="AZ17" i="22"/>
  <c r="BL17" i="22"/>
  <c r="AZ19" i="22"/>
  <c r="BL19" i="22"/>
  <c r="AZ21" i="22"/>
  <c r="BL21" i="22"/>
  <c r="AZ23" i="22"/>
  <c r="BL23" i="22"/>
  <c r="AZ25" i="22"/>
  <c r="BL25" i="22"/>
  <c r="BN26" i="22"/>
  <c r="AZ27" i="22"/>
  <c r="BL27" i="22"/>
  <c r="BN28" i="22"/>
  <c r="AZ29" i="22"/>
  <c r="BL29" i="22"/>
  <c r="BN30" i="22"/>
  <c r="AZ31" i="22"/>
  <c r="BL31" i="22"/>
  <c r="BO28" i="22"/>
  <c r="BA5" i="22"/>
  <c r="BM5" i="22"/>
  <c r="BA7" i="22"/>
  <c r="BM7" i="22"/>
  <c r="BA9" i="22"/>
  <c r="BM9" i="22"/>
  <c r="BA11" i="22"/>
  <c r="BM11" i="22"/>
  <c r="BA13" i="22"/>
  <c r="BM13" i="22"/>
  <c r="BA15" i="22"/>
  <c r="BM15" i="22"/>
  <c r="BA17" i="22"/>
  <c r="BM17" i="22"/>
  <c r="BA19" i="22"/>
  <c r="BM19" i="22"/>
  <c r="BA21" i="22"/>
  <c r="BM21" i="22"/>
  <c r="BA23" i="22"/>
  <c r="BM23" i="22"/>
  <c r="BA25" i="22"/>
  <c r="BM25" i="22"/>
  <c r="BA27" i="22"/>
  <c r="BM27" i="22"/>
  <c r="BA29" i="22"/>
  <c r="BM29" i="22"/>
  <c r="BA31" i="22"/>
  <c r="BM31" i="22"/>
  <c r="BD16" i="22"/>
  <c r="BO6" i="22"/>
  <c r="BD6" i="22"/>
  <c r="BQ11" i="22"/>
  <c r="BQ27" i="22"/>
  <c r="BE19" i="22"/>
  <c r="BQ25" i="22"/>
  <c r="BG31" i="22"/>
  <c r="BQ29" i="22"/>
  <c r="BE5" i="22"/>
  <c r="BR21" i="22"/>
  <c r="BF29" i="22"/>
  <c r="BO10" i="22"/>
  <c r="BS9" i="22"/>
  <c r="BG9" i="22"/>
  <c r="BD24" i="22"/>
  <c r="BE31" i="22"/>
  <c r="BR15" i="22"/>
  <c r="BR31" i="22"/>
  <c r="BR5" i="22"/>
  <c r="BS13" i="22"/>
  <c r="BC14" i="22"/>
  <c r="BC26" i="22"/>
  <c r="BG7" i="22"/>
  <c r="BD14" i="22"/>
  <c r="BC8" i="22"/>
  <c r="BQ5" i="22"/>
  <c r="BP18" i="22"/>
  <c r="BE13" i="22"/>
  <c r="BD26" i="22"/>
  <c r="BO16" i="22"/>
  <c r="BR29" i="22"/>
  <c r="AZ6" i="22"/>
  <c r="AZ8" i="22"/>
  <c r="BL8" i="22"/>
  <c r="AZ10" i="22"/>
  <c r="BL10" i="22"/>
  <c r="BS10" i="22"/>
  <c r="AZ12" i="22"/>
  <c r="BL12" i="22"/>
  <c r="AZ14" i="22"/>
  <c r="BL14" i="22"/>
  <c r="BG14" i="22"/>
  <c r="AZ16" i="22"/>
  <c r="BL16" i="22"/>
  <c r="BQ16" i="22"/>
  <c r="AZ18" i="22"/>
  <c r="BL18" i="22"/>
  <c r="AZ20" i="22"/>
  <c r="BL20" i="22"/>
  <c r="BE20" i="22"/>
  <c r="AZ22" i="22"/>
  <c r="BL22" i="22"/>
  <c r="BF22" i="22"/>
  <c r="AZ24" i="22"/>
  <c r="BL24" i="22"/>
  <c r="AZ26" i="22"/>
  <c r="BL26" i="22"/>
  <c r="BS26" i="22"/>
  <c r="AZ28" i="22"/>
  <c r="BL28" i="22"/>
  <c r="AZ30" i="22"/>
  <c r="BL30" i="22"/>
  <c r="BG30" i="22"/>
  <c r="AZ32" i="22"/>
  <c r="BL32" i="22"/>
  <c r="BQ32" i="22"/>
  <c r="BQ7" i="22"/>
  <c r="BR10" i="22"/>
  <c r="BQ15" i="22"/>
  <c r="BR18" i="22"/>
  <c r="BQ23" i="22"/>
  <c r="BR26" i="22"/>
  <c r="BQ31" i="22"/>
  <c r="BE7" i="22"/>
  <c r="BF10" i="22"/>
  <c r="BG13" i="22"/>
  <c r="BG17" i="22"/>
  <c r="BD28" i="22"/>
  <c r="BD32" i="22"/>
  <c r="BR11" i="22"/>
  <c r="BR19" i="22"/>
  <c r="BR27" i="22"/>
  <c r="BF11" i="22"/>
  <c r="BF19" i="22"/>
  <c r="BF27" i="22"/>
  <c r="BQ6" i="22"/>
  <c r="BR9" i="22"/>
  <c r="BQ19" i="22"/>
  <c r="BF14" i="22"/>
  <c r="BO22" i="22"/>
  <c r="BG6" i="22"/>
  <c r="BC18" i="22"/>
  <c r="BE28" i="22"/>
  <c r="BQ9" i="22"/>
  <c r="BS15" i="22"/>
  <c r="BP22" i="22"/>
  <c r="BR28" i="22"/>
  <c r="BE9" i="22"/>
  <c r="BG15" i="22"/>
  <c r="BD22" i="22"/>
  <c r="BF28" i="22"/>
  <c r="BQ14" i="22"/>
  <c r="BS20" i="22"/>
  <c r="BF9" i="22"/>
  <c r="BC16" i="22"/>
  <c r="BE22" i="22"/>
  <c r="BG28" i="22"/>
  <c r="BP6" i="22"/>
  <c r="BQ13" i="22"/>
  <c r="BS19" i="22"/>
  <c r="BP26" i="22"/>
  <c r="BR32" i="22"/>
  <c r="BF8" i="22"/>
  <c r="BC15" i="22"/>
  <c r="BG27" i="22"/>
  <c r="BO12" i="22"/>
  <c r="BQ18" i="22"/>
  <c r="BS24" i="22"/>
  <c r="BQ30" i="22"/>
  <c r="BD7" i="22"/>
  <c r="BF13" i="22"/>
  <c r="BC20" i="22"/>
  <c r="BE26" i="22"/>
  <c r="BG32" i="22"/>
  <c r="BS21" i="22"/>
  <c r="BS5" i="22"/>
  <c r="BE23" i="22"/>
  <c r="BG29" i="22"/>
  <c r="BS31" i="22"/>
  <c r="BE25" i="22"/>
  <c r="BR17" i="22"/>
  <c r="BF25" i="22"/>
  <c r="BG11" i="22"/>
  <c r="BS17" i="22"/>
  <c r="BS25" i="22"/>
  <c r="BG5" i="22"/>
  <c r="BD20" i="22"/>
  <c r="BE27" i="22"/>
  <c r="BR7" i="22"/>
  <c r="BR23" i="22"/>
  <c r="BO30" i="22"/>
  <c r="BC6" i="22"/>
  <c r="BP14" i="22"/>
  <c r="BO20" i="22"/>
  <c r="BS11" i="22"/>
  <c r="BG19" i="22"/>
  <c r="BF5" i="22"/>
  <c r="BC12" i="22"/>
  <c r="BL6" i="22"/>
  <c r="BC5" i="22"/>
  <c r="BA6" i="22"/>
  <c r="BM6" i="22"/>
  <c r="BA8" i="22"/>
  <c r="BM8" i="22"/>
  <c r="BD9" i="22"/>
  <c r="BA10" i="22"/>
  <c r="BM10" i="22"/>
  <c r="BA12" i="22"/>
  <c r="BM12" i="22"/>
  <c r="BD13" i="22"/>
  <c r="BP13" i="22"/>
  <c r="BA14" i="22"/>
  <c r="BM14" i="22"/>
  <c r="BA16" i="22"/>
  <c r="BM16" i="22"/>
  <c r="BD17" i="22"/>
  <c r="BA18" i="22"/>
  <c r="BM18" i="22"/>
  <c r="BA20" i="22"/>
  <c r="BM20" i="22"/>
  <c r="BD21" i="22"/>
  <c r="BP21" i="22"/>
  <c r="BA22" i="22"/>
  <c r="BM22" i="22"/>
  <c r="BA24" i="22"/>
  <c r="BM24" i="22"/>
  <c r="BD25" i="22"/>
  <c r="BA26" i="22"/>
  <c r="BM26" i="22"/>
  <c r="BA28" i="22"/>
  <c r="BM28" i="22"/>
  <c r="BD29" i="22"/>
  <c r="BP29" i="22"/>
  <c r="BA30" i="22"/>
  <c r="BM30" i="22"/>
  <c r="BA32" i="22"/>
  <c r="BM32" i="22"/>
  <c r="BO5" i="22"/>
  <c r="C26" i="32" s="1"/>
  <c r="BP8" i="22"/>
  <c r="BP12" i="22"/>
  <c r="BP20" i="22"/>
  <c r="BP24" i="22"/>
  <c r="BP28" i="22"/>
  <c r="BP32" i="22"/>
  <c r="BE11" i="22"/>
  <c r="BE15" i="22"/>
  <c r="BF18" i="22"/>
  <c r="BG21" i="22"/>
  <c r="BG25" i="22"/>
  <c r="BC29" i="22"/>
  <c r="BP5" i="22"/>
  <c r="BQ12" i="22"/>
  <c r="BQ20" i="22"/>
  <c r="BQ28" i="22"/>
  <c r="BF7" i="22"/>
  <c r="BF15" i="22"/>
  <c r="BF23" i="22"/>
  <c r="BF31" i="22"/>
  <c r="BP7" i="22"/>
  <c r="BQ10" i="22"/>
  <c r="BS29" i="22"/>
  <c r="BF30" i="22"/>
  <c r="BQ24" i="22"/>
  <c r="BC10" i="22"/>
  <c r="BC30" i="22"/>
  <c r="BO11" i="22"/>
  <c r="BQ17" i="22"/>
  <c r="BS23" i="22"/>
  <c r="BP30" i="22"/>
  <c r="BC11" i="22"/>
  <c r="BE17" i="22"/>
  <c r="BG23" i="22"/>
  <c r="BS16" i="22"/>
  <c r="BQ22" i="22"/>
  <c r="BS28" i="22"/>
  <c r="BD11" i="22"/>
  <c r="BF17" i="22"/>
  <c r="BC24" i="22"/>
  <c r="BE30" i="22"/>
  <c r="BS7" i="22"/>
  <c r="BO15" i="22"/>
  <c r="BQ21" i="22"/>
  <c r="BS27" i="22"/>
  <c r="BD10" i="22"/>
  <c r="BF16" i="22"/>
  <c r="BE29" i="22"/>
  <c r="BR13" i="22"/>
  <c r="BP19" i="22"/>
  <c r="BR25" i="22"/>
  <c r="BG8" i="22"/>
  <c r="BF21" i="22"/>
  <c r="Q4" i="20" l="1"/>
  <c r="G5" i="18" l="1"/>
  <c r="V5" i="18" s="1"/>
  <c r="H5" i="18"/>
  <c r="W5" i="18" s="1"/>
  <c r="I5" i="18"/>
  <c r="N5" i="18"/>
  <c r="O5" i="18"/>
  <c r="P5" i="18"/>
  <c r="Q5" i="18"/>
  <c r="S5" i="18"/>
  <c r="T5" i="18"/>
  <c r="G6" i="18"/>
  <c r="V6" i="18" s="1"/>
  <c r="H6" i="18"/>
  <c r="W6" i="18" s="1"/>
  <c r="I6" i="18"/>
  <c r="N6" i="18"/>
  <c r="O6" i="18"/>
  <c r="P6" i="18"/>
  <c r="Q6" i="18"/>
  <c r="S6" i="18"/>
  <c r="T6" i="18"/>
  <c r="G7" i="18"/>
  <c r="V7" i="18" s="1"/>
  <c r="H7" i="18"/>
  <c r="W7" i="18" s="1"/>
  <c r="I7" i="18"/>
  <c r="N7" i="18"/>
  <c r="O7" i="18"/>
  <c r="P7" i="18"/>
  <c r="Q7" i="18"/>
  <c r="S7" i="18"/>
  <c r="T7" i="18"/>
  <c r="G8" i="18"/>
  <c r="V8" i="18" s="1"/>
  <c r="H8" i="18"/>
  <c r="W8" i="18" s="1"/>
  <c r="I8" i="18"/>
  <c r="N8" i="18"/>
  <c r="O8" i="18"/>
  <c r="P8" i="18"/>
  <c r="Q8" i="18"/>
  <c r="S8" i="18"/>
  <c r="T8" i="18"/>
  <c r="G9" i="18"/>
  <c r="V9" i="18" s="1"/>
  <c r="H9" i="18"/>
  <c r="W9" i="18" s="1"/>
  <c r="I9" i="18"/>
  <c r="N9" i="18"/>
  <c r="O9" i="18"/>
  <c r="P9" i="18"/>
  <c r="Q9" i="18"/>
  <c r="S9" i="18"/>
  <c r="T9" i="18"/>
  <c r="G10" i="18"/>
  <c r="V10" i="18" s="1"/>
  <c r="H10" i="18"/>
  <c r="W10" i="18" s="1"/>
  <c r="I10" i="18"/>
  <c r="N10" i="18"/>
  <c r="O10" i="18"/>
  <c r="P10" i="18"/>
  <c r="Q10" i="18"/>
  <c r="S10" i="18"/>
  <c r="T10" i="18"/>
  <c r="G11" i="18"/>
  <c r="V11" i="18" s="1"/>
  <c r="H11" i="18"/>
  <c r="W11" i="18" s="1"/>
  <c r="I11" i="18"/>
  <c r="N11" i="18"/>
  <c r="O11" i="18"/>
  <c r="P11" i="18"/>
  <c r="Q11" i="18"/>
  <c r="S11" i="18"/>
  <c r="T11" i="18"/>
  <c r="G12" i="18"/>
  <c r="V12" i="18" s="1"/>
  <c r="H12" i="18"/>
  <c r="W12" i="18" s="1"/>
  <c r="I12" i="18"/>
  <c r="N12" i="18"/>
  <c r="O12" i="18"/>
  <c r="P12" i="18"/>
  <c r="Q12" i="18"/>
  <c r="S12" i="18"/>
  <c r="T12" i="18"/>
  <c r="G13" i="18"/>
  <c r="V13" i="18" s="1"/>
  <c r="H13" i="18"/>
  <c r="W13" i="18" s="1"/>
  <c r="I13" i="18"/>
  <c r="N13" i="18"/>
  <c r="O13" i="18"/>
  <c r="P13" i="18"/>
  <c r="Q13" i="18"/>
  <c r="S13" i="18"/>
  <c r="T13" i="18"/>
  <c r="G14" i="18"/>
  <c r="V14" i="18" s="1"/>
  <c r="H14" i="18"/>
  <c r="W14" i="18" s="1"/>
  <c r="I14" i="18"/>
  <c r="N14" i="18"/>
  <c r="O14" i="18"/>
  <c r="P14" i="18"/>
  <c r="Q14" i="18"/>
  <c r="S14" i="18"/>
  <c r="T14" i="18"/>
  <c r="G15" i="18"/>
  <c r="V15" i="18" s="1"/>
  <c r="H15" i="18"/>
  <c r="W15" i="18" s="1"/>
  <c r="I15" i="18"/>
  <c r="N15" i="18"/>
  <c r="O15" i="18"/>
  <c r="P15" i="18"/>
  <c r="Q15" i="18"/>
  <c r="S15" i="18"/>
  <c r="T15" i="18"/>
  <c r="G16" i="18"/>
  <c r="V16" i="18" s="1"/>
  <c r="H16" i="18"/>
  <c r="W16" i="18" s="1"/>
  <c r="I16" i="18"/>
  <c r="N16" i="18"/>
  <c r="O16" i="18"/>
  <c r="P16" i="18"/>
  <c r="Q16" i="18"/>
  <c r="S16" i="18"/>
  <c r="T16" i="18"/>
  <c r="G17" i="18"/>
  <c r="V17" i="18" s="1"/>
  <c r="H17" i="18"/>
  <c r="W17" i="18" s="1"/>
  <c r="I17" i="18"/>
  <c r="N17" i="18"/>
  <c r="O17" i="18"/>
  <c r="P17" i="18"/>
  <c r="Q17" i="18"/>
  <c r="S17" i="18"/>
  <c r="T17" i="18"/>
  <c r="G18" i="18"/>
  <c r="V18" i="18" s="1"/>
  <c r="H18" i="18"/>
  <c r="W18" i="18" s="1"/>
  <c r="I18" i="18"/>
  <c r="N18" i="18"/>
  <c r="O18" i="18"/>
  <c r="P18" i="18"/>
  <c r="Q18" i="18"/>
  <c r="S18" i="18"/>
  <c r="T18" i="18"/>
  <c r="G19" i="18"/>
  <c r="V19" i="18" s="1"/>
  <c r="H19" i="18"/>
  <c r="W19" i="18" s="1"/>
  <c r="I19" i="18"/>
  <c r="N19" i="18"/>
  <c r="O19" i="18"/>
  <c r="P19" i="18"/>
  <c r="Q19" i="18"/>
  <c r="S19" i="18"/>
  <c r="T19" i="18"/>
  <c r="G20" i="18"/>
  <c r="V20" i="18" s="1"/>
  <c r="H20" i="18"/>
  <c r="W20" i="18" s="1"/>
  <c r="I20" i="18"/>
  <c r="N20" i="18"/>
  <c r="O20" i="18"/>
  <c r="P20" i="18"/>
  <c r="Q20" i="18"/>
  <c r="S20" i="18"/>
  <c r="T20" i="18"/>
  <c r="G21" i="18"/>
  <c r="V21" i="18" s="1"/>
  <c r="H21" i="18"/>
  <c r="W21" i="18" s="1"/>
  <c r="I21" i="18"/>
  <c r="N21" i="18"/>
  <c r="O21" i="18"/>
  <c r="P21" i="18"/>
  <c r="Q21" i="18"/>
  <c r="S21" i="18"/>
  <c r="T21" i="18"/>
  <c r="G22" i="18"/>
  <c r="V22" i="18" s="1"/>
  <c r="H22" i="18"/>
  <c r="W22" i="18" s="1"/>
  <c r="I22" i="18"/>
  <c r="N22" i="18"/>
  <c r="O22" i="18"/>
  <c r="P22" i="18"/>
  <c r="Q22" i="18"/>
  <c r="S22" i="18"/>
  <c r="T22" i="18"/>
  <c r="G23" i="18"/>
  <c r="V23" i="18" s="1"/>
  <c r="H23" i="18"/>
  <c r="W23" i="18" s="1"/>
  <c r="I23" i="18"/>
  <c r="N23" i="18"/>
  <c r="O23" i="18"/>
  <c r="P23" i="18"/>
  <c r="Q23" i="18"/>
  <c r="S23" i="18"/>
  <c r="T23" i="18"/>
  <c r="G24" i="18"/>
  <c r="V24" i="18" s="1"/>
  <c r="H24" i="18"/>
  <c r="W24" i="18" s="1"/>
  <c r="I24" i="18"/>
  <c r="N24" i="18"/>
  <c r="O24" i="18"/>
  <c r="P24" i="18"/>
  <c r="Q24" i="18"/>
  <c r="S24" i="18"/>
  <c r="T24" i="18"/>
  <c r="G25" i="18"/>
  <c r="V25" i="18" s="1"/>
  <c r="H25" i="18"/>
  <c r="W25" i="18" s="1"/>
  <c r="I25" i="18"/>
  <c r="N25" i="18"/>
  <c r="O25" i="18"/>
  <c r="P25" i="18"/>
  <c r="Q25" i="18"/>
  <c r="S25" i="18"/>
  <c r="T25" i="18"/>
  <c r="G26" i="18"/>
  <c r="V26" i="18" s="1"/>
  <c r="H26" i="18"/>
  <c r="W26" i="18" s="1"/>
  <c r="I26" i="18"/>
  <c r="N26" i="18"/>
  <c r="O26" i="18"/>
  <c r="P26" i="18"/>
  <c r="Q26" i="18"/>
  <c r="S26" i="18"/>
  <c r="T26" i="18"/>
  <c r="G27" i="18"/>
  <c r="V27" i="18" s="1"/>
  <c r="H27" i="18"/>
  <c r="W27" i="18" s="1"/>
  <c r="I27" i="18"/>
  <c r="N27" i="18"/>
  <c r="O27" i="18"/>
  <c r="P27" i="18"/>
  <c r="Q27" i="18"/>
  <c r="S27" i="18"/>
  <c r="T27" i="18"/>
  <c r="G28" i="18"/>
  <c r="V28" i="18" s="1"/>
  <c r="H28" i="18"/>
  <c r="W28" i="18" s="1"/>
  <c r="I28" i="18"/>
  <c r="N28" i="18"/>
  <c r="O28" i="18"/>
  <c r="P28" i="18"/>
  <c r="Q28" i="18"/>
  <c r="S28" i="18"/>
  <c r="T28" i="18"/>
  <c r="G29" i="18"/>
  <c r="V29" i="18" s="1"/>
  <c r="H29" i="18"/>
  <c r="W29" i="18" s="1"/>
  <c r="I29" i="18"/>
  <c r="N29" i="18"/>
  <c r="O29" i="18"/>
  <c r="P29" i="18"/>
  <c r="Q29" i="18"/>
  <c r="S29" i="18"/>
  <c r="T29" i="18"/>
  <c r="G30" i="18"/>
  <c r="V30" i="18" s="1"/>
  <c r="H30" i="18"/>
  <c r="W30" i="18" s="1"/>
  <c r="I30" i="18"/>
  <c r="N30" i="18"/>
  <c r="O30" i="18"/>
  <c r="P30" i="18"/>
  <c r="Q30" i="18"/>
  <c r="S30" i="18"/>
  <c r="T30" i="18"/>
  <c r="G31" i="18"/>
  <c r="V31" i="18" s="1"/>
  <c r="H31" i="18"/>
  <c r="W31" i="18" s="1"/>
  <c r="I31" i="18"/>
  <c r="N31" i="18"/>
  <c r="O31" i="18"/>
  <c r="P31" i="18"/>
  <c r="Q31" i="18"/>
  <c r="S31" i="18"/>
  <c r="T31" i="18"/>
  <c r="G32" i="18"/>
  <c r="V32" i="18" s="1"/>
  <c r="H32" i="18"/>
  <c r="W32" i="18" s="1"/>
  <c r="I32" i="18"/>
  <c r="N32" i="18"/>
  <c r="O32" i="18"/>
  <c r="P32" i="18"/>
  <c r="Q32" i="18"/>
  <c r="S32" i="18"/>
  <c r="T32" i="18"/>
  <c r="F20" i="18"/>
  <c r="U20" i="18" s="1"/>
  <c r="F21" i="18"/>
  <c r="U21" i="18" s="1"/>
  <c r="F22" i="18"/>
  <c r="U22" i="18" s="1"/>
  <c r="F23" i="18"/>
  <c r="U23" i="18" s="1"/>
  <c r="F24" i="18"/>
  <c r="U24" i="18" s="1"/>
  <c r="F25" i="18"/>
  <c r="U25" i="18" s="1"/>
  <c r="F26" i="18"/>
  <c r="U26" i="18" s="1"/>
  <c r="F27" i="18"/>
  <c r="U27" i="18" s="1"/>
  <c r="F28" i="18"/>
  <c r="U28" i="18" s="1"/>
  <c r="F29" i="18"/>
  <c r="U29" i="18" s="1"/>
  <c r="F30" i="18"/>
  <c r="U30" i="18" s="1"/>
  <c r="F31" i="18"/>
  <c r="U31" i="18" s="1"/>
  <c r="F32" i="18"/>
  <c r="U32" i="18" s="1"/>
  <c r="F19" i="18"/>
  <c r="U19" i="18" s="1"/>
  <c r="F11" i="18"/>
  <c r="U11" i="18" s="1"/>
  <c r="F12" i="18"/>
  <c r="U12" i="18" s="1"/>
  <c r="F13" i="18"/>
  <c r="U13" i="18" s="1"/>
  <c r="F14" i="18"/>
  <c r="U14" i="18" s="1"/>
  <c r="F15" i="18"/>
  <c r="U15" i="18" s="1"/>
  <c r="F16" i="18"/>
  <c r="U16" i="18" s="1"/>
  <c r="F17" i="18"/>
  <c r="U17" i="18" s="1"/>
  <c r="F18" i="18"/>
  <c r="U18" i="18" s="1"/>
  <c r="F10" i="18"/>
  <c r="U10" i="18" s="1"/>
  <c r="F7" i="18"/>
  <c r="U7" i="18" s="1"/>
  <c r="F8" i="18"/>
  <c r="U8" i="18" s="1"/>
  <c r="F9" i="18"/>
  <c r="U9" i="18" s="1"/>
  <c r="F6" i="18"/>
  <c r="U6" i="18" s="1"/>
  <c r="F5" i="18"/>
  <c r="U5" i="18" s="1"/>
  <c r="AC33" i="18"/>
  <c r="AD33" i="18"/>
  <c r="AE33" i="18"/>
  <c r="AF33" i="18"/>
  <c r="AC34" i="18"/>
  <c r="AD34" i="18"/>
  <c r="AE34" i="18"/>
  <c r="AF34" i="18"/>
  <c r="AC35" i="18"/>
  <c r="AD35" i="18"/>
  <c r="AE35" i="18"/>
  <c r="AF35" i="18"/>
  <c r="AC36" i="18"/>
  <c r="AD36" i="18"/>
  <c r="AE36" i="18"/>
  <c r="AF36" i="18"/>
  <c r="AC37" i="18"/>
  <c r="AD37" i="18"/>
  <c r="AE37" i="18"/>
  <c r="AF37" i="18"/>
  <c r="AC38" i="18"/>
  <c r="AD38" i="18"/>
  <c r="AE38" i="18"/>
  <c r="AF38" i="18"/>
  <c r="AC39" i="18"/>
  <c r="AD39" i="18"/>
  <c r="AE39" i="18"/>
  <c r="AF39" i="18"/>
  <c r="AC40" i="18"/>
  <c r="AD40" i="18"/>
  <c r="AE40" i="18"/>
  <c r="AF40" i="18"/>
  <c r="AC41" i="18"/>
  <c r="AD41" i="18"/>
  <c r="AE41" i="18"/>
  <c r="AF41" i="18"/>
  <c r="AC42" i="18"/>
  <c r="AD42" i="18"/>
  <c r="AE42" i="18"/>
  <c r="AF42" i="18"/>
  <c r="AC43" i="18"/>
  <c r="AD43" i="18"/>
  <c r="AE43" i="18"/>
  <c r="AF43" i="18"/>
  <c r="AC44" i="18"/>
  <c r="AD44" i="18"/>
  <c r="AE44" i="18"/>
  <c r="AF44" i="18"/>
  <c r="AC45" i="18"/>
  <c r="AD45" i="18"/>
  <c r="AE45" i="18"/>
  <c r="AF45" i="18"/>
  <c r="AC46" i="18"/>
  <c r="AD46" i="18"/>
  <c r="AE46" i="18"/>
  <c r="AF46" i="18"/>
  <c r="AC47" i="18"/>
  <c r="AD47" i="18"/>
  <c r="AE47" i="18"/>
  <c r="AF47" i="18"/>
  <c r="AC48" i="18"/>
  <c r="AD48" i="18"/>
  <c r="AE48" i="18"/>
  <c r="AF48" i="18"/>
  <c r="AC49" i="18"/>
  <c r="AD49" i="18"/>
  <c r="AE49" i="18"/>
  <c r="AF49" i="18"/>
  <c r="AC60" i="18"/>
  <c r="AD60" i="18"/>
  <c r="AE60" i="18"/>
  <c r="AF60" i="18"/>
  <c r="AC61" i="18"/>
  <c r="AD61" i="18"/>
  <c r="AE61" i="18"/>
  <c r="AF61" i="18"/>
  <c r="AC62" i="18"/>
  <c r="AD62" i="18"/>
  <c r="AE62" i="18"/>
  <c r="AF62" i="18"/>
  <c r="AC63" i="18"/>
  <c r="AD63" i="18"/>
  <c r="AE63" i="18"/>
  <c r="AF63" i="18"/>
  <c r="AC64" i="18"/>
  <c r="AD64" i="18"/>
  <c r="AE64" i="18"/>
  <c r="AF64" i="18"/>
  <c r="AC65" i="18"/>
  <c r="AD65" i="18"/>
  <c r="AE65" i="18"/>
  <c r="AF65" i="18"/>
  <c r="AC66" i="18"/>
  <c r="AD66" i="18"/>
  <c r="AE66" i="18"/>
  <c r="AF66" i="18"/>
  <c r="AC67" i="18"/>
  <c r="AD67" i="18"/>
  <c r="AE67" i="18"/>
  <c r="AF67" i="18"/>
  <c r="AC68" i="18"/>
  <c r="AD68" i="18"/>
  <c r="AE68" i="18"/>
  <c r="AF68" i="18"/>
  <c r="AC69" i="18"/>
  <c r="AD69" i="18"/>
  <c r="AE69" i="18"/>
  <c r="AF69" i="18"/>
  <c r="AC70" i="18"/>
  <c r="AD70" i="18"/>
  <c r="AE70" i="18"/>
  <c r="AF70" i="18"/>
  <c r="AC71" i="18"/>
  <c r="AD71" i="18"/>
  <c r="AE71" i="18"/>
  <c r="AF71" i="18"/>
  <c r="AC72" i="18"/>
  <c r="AD72" i="18"/>
  <c r="AE72" i="18"/>
  <c r="AF72" i="18"/>
  <c r="AC73" i="18"/>
  <c r="AD73" i="18"/>
  <c r="AE73" i="18"/>
  <c r="AF73" i="18"/>
  <c r="AC74" i="18"/>
  <c r="AD74" i="18"/>
  <c r="AE74" i="18"/>
  <c r="AF74" i="18"/>
  <c r="AC75" i="18"/>
  <c r="AD75" i="18"/>
  <c r="AE75" i="18"/>
  <c r="AF75" i="18"/>
  <c r="AC76" i="18"/>
  <c r="AD76" i="18"/>
  <c r="AE76" i="18"/>
  <c r="AF76" i="18"/>
  <c r="AC77" i="18"/>
  <c r="AD77" i="18"/>
  <c r="AE77" i="18"/>
  <c r="AF77" i="18"/>
  <c r="AC78" i="18"/>
  <c r="AD78" i="18"/>
  <c r="AE78" i="18"/>
  <c r="AF78" i="18"/>
  <c r="AC79" i="18"/>
  <c r="AD79" i="18"/>
  <c r="AE79" i="18"/>
  <c r="AF79" i="18"/>
  <c r="AC80" i="18"/>
  <c r="AD80" i="18"/>
  <c r="AE80" i="18"/>
  <c r="AF80" i="18"/>
  <c r="AC81" i="18"/>
  <c r="AD81" i="18"/>
  <c r="AE81" i="18"/>
  <c r="AF81" i="18"/>
  <c r="AC82" i="18"/>
  <c r="AD82" i="18"/>
  <c r="AE82" i="18"/>
  <c r="AF82" i="18"/>
  <c r="AC83" i="18"/>
  <c r="AD83" i="18"/>
  <c r="AE83" i="18"/>
  <c r="AF83" i="18"/>
  <c r="AC84" i="18"/>
  <c r="AD84" i="18"/>
  <c r="AE84" i="18"/>
  <c r="AF84" i="18"/>
  <c r="AC85" i="18"/>
  <c r="AD85" i="18"/>
  <c r="AE85" i="18"/>
  <c r="AF85" i="18"/>
  <c r="AC86" i="18"/>
  <c r="AD86" i="18"/>
  <c r="AE86" i="18"/>
  <c r="AF86" i="18"/>
  <c r="AC87" i="18"/>
  <c r="AD87" i="18"/>
  <c r="AE87" i="18"/>
  <c r="AF87" i="18"/>
  <c r="AC88" i="18"/>
  <c r="AD88" i="18"/>
  <c r="AE88" i="18"/>
  <c r="AF88" i="18"/>
  <c r="AC89" i="18"/>
  <c r="AD89" i="18"/>
  <c r="AE89" i="18"/>
  <c r="AF89" i="18"/>
  <c r="AC90" i="18"/>
  <c r="AD90" i="18"/>
  <c r="AE90" i="18"/>
  <c r="AF90" i="18"/>
  <c r="AC91" i="18"/>
  <c r="AD91" i="18"/>
  <c r="AE91" i="18"/>
  <c r="AF91" i="18"/>
  <c r="AC92" i="18"/>
  <c r="AD92" i="18"/>
  <c r="AE92" i="18"/>
  <c r="AF92" i="18"/>
  <c r="AC93" i="18"/>
  <c r="AD93" i="18"/>
  <c r="AE93" i="18"/>
  <c r="AF93" i="18"/>
  <c r="AC94" i="18"/>
  <c r="AD94" i="18"/>
  <c r="AE94" i="18"/>
  <c r="AF94" i="18"/>
  <c r="AC95" i="18"/>
  <c r="AD95" i="18"/>
  <c r="AE95" i="18"/>
  <c r="AF95" i="18"/>
  <c r="AC96" i="18"/>
  <c r="AD96" i="18"/>
  <c r="AE96" i="18"/>
  <c r="AF96" i="18"/>
  <c r="AC97" i="18"/>
  <c r="AD97" i="18"/>
  <c r="AE97" i="18"/>
  <c r="AF97" i="18"/>
  <c r="AC98" i="18"/>
  <c r="AD98" i="18"/>
  <c r="AE98" i="18"/>
  <c r="AF98" i="18"/>
  <c r="AC99" i="18"/>
  <c r="AD99" i="18"/>
  <c r="AE99" i="18"/>
  <c r="AF99" i="18"/>
  <c r="AC100" i="18"/>
  <c r="AD100" i="18"/>
  <c r="AE100" i="18"/>
  <c r="AF100" i="18"/>
  <c r="AC101" i="18"/>
  <c r="AD101" i="18"/>
  <c r="AE101" i="18"/>
  <c r="AF101" i="18"/>
  <c r="AC102" i="18"/>
  <c r="AD102" i="18"/>
  <c r="AE102" i="18"/>
  <c r="AF102" i="18"/>
  <c r="AC103" i="18"/>
  <c r="AD103" i="18"/>
  <c r="AE103" i="18"/>
  <c r="AF103" i="18"/>
  <c r="AC104" i="18"/>
  <c r="AD104" i="18"/>
  <c r="AE104" i="18"/>
  <c r="AF104" i="18"/>
  <c r="AC105" i="18"/>
  <c r="AD105" i="18"/>
  <c r="AE105" i="18"/>
  <c r="AF105" i="18"/>
  <c r="AC106" i="18"/>
  <c r="AD106" i="18"/>
  <c r="AE106" i="18"/>
  <c r="AF106" i="18"/>
  <c r="AC107" i="18"/>
  <c r="AD107" i="18"/>
  <c r="AE107" i="18"/>
  <c r="AF107" i="18"/>
  <c r="AC108" i="18"/>
  <c r="AD108" i="18"/>
  <c r="AE108" i="18"/>
  <c r="AF108" i="18"/>
  <c r="AC109" i="18"/>
  <c r="AD109" i="18"/>
  <c r="AE109" i="18"/>
  <c r="AF109" i="18"/>
  <c r="AC110" i="18"/>
  <c r="AD110" i="18"/>
  <c r="AE110" i="18"/>
  <c r="AF110" i="18"/>
  <c r="AC111" i="18"/>
  <c r="AD111" i="18"/>
  <c r="AE111" i="18"/>
  <c r="AF111" i="18"/>
  <c r="AC112" i="18"/>
  <c r="AD112" i="18"/>
  <c r="AE112" i="18"/>
  <c r="AF112" i="18"/>
  <c r="AC113" i="18"/>
  <c r="AD113" i="18"/>
  <c r="AE113" i="18"/>
  <c r="AF113" i="18"/>
  <c r="AC114" i="18"/>
  <c r="AD114" i="18"/>
  <c r="AE114" i="18"/>
  <c r="AF114" i="18"/>
  <c r="AC115" i="18"/>
  <c r="AD115" i="18"/>
  <c r="AE115" i="18"/>
  <c r="AF115" i="18"/>
  <c r="AC116" i="18"/>
  <c r="AD116" i="18"/>
  <c r="AE116" i="18"/>
  <c r="AF116" i="18"/>
  <c r="AC117" i="18"/>
  <c r="AD117" i="18"/>
  <c r="AE117" i="18"/>
  <c r="AF117" i="18"/>
  <c r="AC118" i="18"/>
  <c r="AD118" i="18"/>
  <c r="AE118" i="18"/>
  <c r="AF118" i="18"/>
  <c r="AC119" i="18"/>
  <c r="AD119" i="18"/>
  <c r="AE119" i="18"/>
  <c r="AF119" i="18"/>
  <c r="AC120" i="18"/>
  <c r="AD120" i="18"/>
  <c r="AE120" i="18"/>
  <c r="AF120" i="18"/>
  <c r="AC121" i="18"/>
  <c r="AD121" i="18"/>
  <c r="AE121" i="18"/>
  <c r="AF121" i="18"/>
  <c r="AC122" i="18"/>
  <c r="AD122" i="18"/>
  <c r="AE122" i="18"/>
  <c r="AF122" i="18"/>
  <c r="AC123" i="18"/>
  <c r="AD123" i="18"/>
  <c r="AE123" i="18"/>
  <c r="AF123" i="18"/>
  <c r="AC124" i="18"/>
  <c r="AD124" i="18"/>
  <c r="AE124" i="18"/>
  <c r="AF124" i="18"/>
  <c r="AC125" i="18"/>
  <c r="AD125" i="18"/>
  <c r="AE125" i="18"/>
  <c r="AF125" i="18"/>
  <c r="AC126" i="18"/>
  <c r="AD126" i="18"/>
  <c r="AE126" i="18"/>
  <c r="AF126" i="18"/>
  <c r="AC127" i="18"/>
  <c r="AD127" i="18"/>
  <c r="AE127" i="18"/>
  <c r="AF127" i="18"/>
  <c r="AC128" i="18"/>
  <c r="AD128" i="18"/>
  <c r="AE128" i="18"/>
  <c r="AF128" i="18"/>
  <c r="AC129" i="18"/>
  <c r="AD129" i="18"/>
  <c r="AE129" i="18"/>
  <c r="AF129" i="18"/>
  <c r="AC130" i="18"/>
  <c r="AD130" i="18"/>
  <c r="AE130" i="18"/>
  <c r="AF130" i="18"/>
  <c r="AC131" i="18"/>
  <c r="AD131" i="18"/>
  <c r="AE131" i="18"/>
  <c r="AF131" i="18"/>
  <c r="AC132" i="18"/>
  <c r="AD132" i="18"/>
  <c r="AE132" i="18"/>
  <c r="AF132" i="18"/>
  <c r="AC133" i="18"/>
  <c r="AD133" i="18"/>
  <c r="AE133" i="18"/>
  <c r="AF133" i="18"/>
  <c r="AC134" i="18"/>
  <c r="AD134" i="18"/>
  <c r="AE134" i="18"/>
  <c r="AF134" i="18"/>
  <c r="AC135" i="18"/>
  <c r="AD135" i="18"/>
  <c r="AE135" i="18"/>
  <c r="AF135" i="18"/>
  <c r="AC136" i="18"/>
  <c r="AD136" i="18"/>
  <c r="AE136" i="18"/>
  <c r="AF136" i="18"/>
  <c r="AC137" i="18"/>
  <c r="AD137" i="18"/>
  <c r="AE137" i="18"/>
  <c r="AF137" i="18"/>
  <c r="AC138" i="18"/>
  <c r="AD138" i="18"/>
  <c r="AE138" i="18"/>
  <c r="AF138" i="18"/>
  <c r="AC139" i="18"/>
  <c r="AD139" i="18"/>
  <c r="AE139" i="18"/>
  <c r="AF139" i="18"/>
  <c r="AC140" i="18"/>
  <c r="AD140" i="18"/>
  <c r="AE140" i="18"/>
  <c r="AF140" i="18"/>
  <c r="AC141" i="18"/>
  <c r="AD141" i="18"/>
  <c r="AE141" i="18"/>
  <c r="AF141" i="18"/>
  <c r="AC142" i="18"/>
  <c r="AD142" i="18"/>
  <c r="AE142" i="18"/>
  <c r="AF142" i="18"/>
  <c r="AC143" i="18"/>
  <c r="AD143" i="18"/>
  <c r="AE143" i="18"/>
  <c r="AF143" i="18"/>
  <c r="AC144" i="18"/>
  <c r="AD144" i="18"/>
  <c r="AE144" i="18"/>
  <c r="AF144" i="18"/>
  <c r="AC145" i="18"/>
  <c r="AD145" i="18"/>
  <c r="AE145" i="18"/>
  <c r="AF145" i="18"/>
  <c r="AC146" i="18"/>
  <c r="AD146" i="18"/>
  <c r="AE146" i="18"/>
  <c r="AF146" i="18"/>
  <c r="AC147" i="18"/>
  <c r="AD147" i="18"/>
  <c r="AE147" i="18"/>
  <c r="AF147" i="18"/>
  <c r="AC148" i="18"/>
  <c r="AD148" i="18"/>
  <c r="AE148" i="18"/>
  <c r="AF148" i="18"/>
  <c r="AC149" i="18"/>
  <c r="AD149" i="18"/>
  <c r="AE149" i="18"/>
  <c r="AF149" i="18"/>
  <c r="AC150" i="18"/>
  <c r="AD150" i="18"/>
  <c r="AE150" i="18"/>
  <c r="AF150" i="18"/>
  <c r="AC151" i="18"/>
  <c r="AD151" i="18"/>
  <c r="AE151" i="18"/>
  <c r="AF151" i="18"/>
  <c r="AC153" i="18"/>
  <c r="AD153" i="18"/>
  <c r="AE153" i="18"/>
  <c r="AF153" i="18"/>
  <c r="AC152" i="18"/>
  <c r="AD152" i="18"/>
  <c r="AE152" i="18"/>
  <c r="AF152" i="18"/>
  <c r="AC154" i="18"/>
  <c r="AD154" i="18"/>
  <c r="AE154" i="18"/>
  <c r="AF154" i="18"/>
  <c r="AC155" i="18"/>
  <c r="AD155" i="18"/>
  <c r="AE155" i="18"/>
  <c r="AF155" i="18"/>
  <c r="AC156" i="18"/>
  <c r="AD156" i="18"/>
  <c r="AE156" i="18"/>
  <c r="AF156" i="18"/>
  <c r="AC157" i="18"/>
  <c r="AD157" i="18"/>
  <c r="AE157" i="18"/>
  <c r="AF157" i="18"/>
  <c r="AC158" i="18"/>
  <c r="AD158" i="18"/>
  <c r="AE158" i="18"/>
  <c r="AF158" i="18"/>
  <c r="AC159" i="18"/>
  <c r="AD159" i="18"/>
  <c r="AE159" i="18"/>
  <c r="AF159" i="18"/>
  <c r="AC160" i="18"/>
  <c r="AD160" i="18"/>
  <c r="AE160" i="18"/>
  <c r="AF160" i="18"/>
  <c r="AC161" i="18"/>
  <c r="AD161" i="18"/>
  <c r="AE161" i="18"/>
  <c r="AF161" i="18"/>
  <c r="AC162" i="18"/>
  <c r="AD162" i="18"/>
  <c r="AE162" i="18"/>
  <c r="AF162" i="18"/>
  <c r="AC163" i="18"/>
  <c r="AD163" i="18"/>
  <c r="AE163" i="18"/>
  <c r="AF163" i="18"/>
  <c r="AC164" i="18"/>
  <c r="AD164" i="18"/>
  <c r="AE164" i="18"/>
  <c r="AF164" i="18"/>
  <c r="AC165" i="18"/>
  <c r="AD165" i="18"/>
  <c r="AE165" i="18"/>
  <c r="AF165" i="18"/>
  <c r="AC166" i="18"/>
  <c r="AD166" i="18"/>
  <c r="AE166" i="18"/>
  <c r="AF166" i="18"/>
  <c r="AC167" i="18"/>
  <c r="AD167" i="18"/>
  <c r="AE167" i="18"/>
  <c r="AF167" i="18"/>
  <c r="AC168" i="18"/>
  <c r="AD168" i="18"/>
  <c r="AE168" i="18"/>
  <c r="AF168" i="18"/>
  <c r="AC169" i="18"/>
  <c r="AD169" i="18"/>
  <c r="AE169" i="18"/>
  <c r="AF169" i="18"/>
  <c r="AC170" i="18"/>
  <c r="AD170" i="18"/>
  <c r="AE170" i="18"/>
  <c r="AF170" i="18"/>
  <c r="AC171" i="18"/>
  <c r="AD171" i="18"/>
  <c r="AE171" i="18"/>
  <c r="AF171" i="18"/>
  <c r="AC172" i="18"/>
  <c r="AD172" i="18"/>
  <c r="AE172" i="18"/>
  <c r="AF172" i="18"/>
  <c r="AC173" i="18"/>
  <c r="AD173" i="18"/>
  <c r="AE173" i="18"/>
  <c r="AF173" i="18"/>
  <c r="AC174" i="18"/>
  <c r="AD174" i="18"/>
  <c r="AE174" i="18"/>
  <c r="AF174" i="18"/>
  <c r="AC175" i="18"/>
  <c r="AD175" i="18"/>
  <c r="AE175" i="18"/>
  <c r="AF175" i="18"/>
  <c r="AC176" i="18"/>
  <c r="AD176" i="18"/>
  <c r="AE176" i="18"/>
  <c r="AF176" i="18"/>
  <c r="AC177" i="18"/>
  <c r="AD177" i="18"/>
  <c r="AE177" i="18"/>
  <c r="AF177" i="18"/>
  <c r="AC178" i="18"/>
  <c r="AD178" i="18"/>
  <c r="AE178" i="18"/>
  <c r="AF178" i="18"/>
  <c r="AC179" i="18"/>
  <c r="AD179" i="18"/>
  <c r="AE179" i="18"/>
  <c r="AF179" i="18"/>
  <c r="AC180" i="18"/>
  <c r="AD180" i="18"/>
  <c r="AE180" i="18"/>
  <c r="AF180" i="18"/>
  <c r="AC181" i="18"/>
  <c r="AD181" i="18"/>
  <c r="AE181" i="18"/>
  <c r="AF181" i="18"/>
  <c r="AC182" i="18"/>
  <c r="AD182" i="18"/>
  <c r="AE182" i="18"/>
  <c r="AF182" i="18"/>
  <c r="C19" i="32" l="1"/>
  <c r="X30" i="18"/>
  <c r="X26" i="18"/>
  <c r="X22" i="18"/>
  <c r="X18" i="18"/>
  <c r="X14" i="18"/>
  <c r="X10" i="18"/>
  <c r="X6" i="18"/>
  <c r="X29" i="18"/>
  <c r="X21" i="18"/>
  <c r="X13" i="18"/>
  <c r="X9" i="18"/>
  <c r="X5" i="18"/>
  <c r="X32" i="18"/>
  <c r="X28" i="18"/>
  <c r="X24" i="18"/>
  <c r="X20" i="18"/>
  <c r="X16" i="18"/>
  <c r="X12" i="18"/>
  <c r="X8" i="18"/>
  <c r="X25" i="18"/>
  <c r="X17" i="18"/>
  <c r="X31" i="18"/>
  <c r="X27" i="18"/>
  <c r="X23" i="18"/>
  <c r="X19" i="18"/>
  <c r="X15" i="18"/>
  <c r="X11" i="18"/>
  <c r="X7" i="18"/>
  <c r="AD7" i="18"/>
  <c r="AC18" i="18"/>
  <c r="AD10" i="18"/>
  <c r="AC30" i="18"/>
  <c r="AC22" i="18"/>
  <c r="AF17" i="18"/>
  <c r="AC14" i="18"/>
  <c r="AC10" i="18"/>
  <c r="AC6" i="18"/>
  <c r="AD5" i="18"/>
  <c r="C18" i="32" s="1"/>
  <c r="AF29" i="18"/>
  <c r="AF25" i="18"/>
  <c r="AF21" i="18"/>
  <c r="AF13" i="18"/>
  <c r="AF9" i="18"/>
  <c r="AD18" i="18"/>
  <c r="AD14" i="18"/>
  <c r="AD30" i="18"/>
  <c r="AD26" i="18"/>
  <c r="AD22" i="18"/>
  <c r="AD6" i="18"/>
  <c r="AF30" i="18"/>
  <c r="AC19" i="18"/>
  <c r="AF14" i="18"/>
  <c r="AC26" i="18"/>
  <c r="AE12" i="18"/>
  <c r="AE8" i="18"/>
  <c r="AC23" i="18"/>
  <c r="AC31" i="18"/>
  <c r="AC27" i="18"/>
  <c r="AD15" i="18"/>
  <c r="AD11" i="18"/>
  <c r="AD32" i="18"/>
  <c r="AD28" i="18"/>
  <c r="AD24" i="18"/>
  <c r="AE31" i="18"/>
  <c r="AF32" i="18"/>
  <c r="AE29" i="18"/>
  <c r="AE27" i="18"/>
  <c r="AF26" i="18"/>
  <c r="AE23" i="18"/>
  <c r="AF22" i="18"/>
  <c r="AF20" i="18"/>
  <c r="AE19" i="18"/>
  <c r="AF18" i="18"/>
  <c r="AE17" i="18"/>
  <c r="AF16" i="18"/>
  <c r="AD16" i="18"/>
  <c r="AE13" i="18"/>
  <c r="AD12" i="18"/>
  <c r="AE11" i="18"/>
  <c r="AF10" i="18"/>
  <c r="AD8" i="18"/>
  <c r="AF6" i="18"/>
  <c r="AF28" i="18"/>
  <c r="AF12" i="18"/>
  <c r="AF31" i="18"/>
  <c r="AE20" i="18"/>
  <c r="AE24" i="18"/>
  <c r="AD31" i="18"/>
  <c r="AD23" i="18"/>
  <c r="AC15" i="18"/>
  <c r="AC7" i="18"/>
  <c r="AE30" i="18"/>
  <c r="AE26" i="18"/>
  <c r="AE22" i="18"/>
  <c r="AE18" i="18"/>
  <c r="AE14" i="18"/>
  <c r="AE10" i="18"/>
  <c r="AE6" i="18"/>
  <c r="AD27" i="18"/>
  <c r="AD19" i="18"/>
  <c r="AE15" i="18"/>
  <c r="AC11" i="18"/>
  <c r="AE7" i="18"/>
  <c r="AC25" i="18"/>
  <c r="AC17" i="18"/>
  <c r="AC9" i="18"/>
  <c r="AC32" i="18"/>
  <c r="AC20" i="18"/>
  <c r="AC12" i="18"/>
  <c r="AE32" i="18"/>
  <c r="AC21" i="18"/>
  <c r="AD20" i="18"/>
  <c r="AE16" i="18"/>
  <c r="AC29" i="18"/>
  <c r="AC13" i="18"/>
  <c r="AC28" i="18"/>
  <c r="AC24" i="18"/>
  <c r="AC16" i="18"/>
  <c r="AC8" i="18"/>
  <c r="AE28" i="18"/>
  <c r="AD25" i="18"/>
  <c r="AD17" i="18"/>
  <c r="AD9" i="18"/>
  <c r="AC5" i="18"/>
  <c r="AF24" i="18"/>
  <c r="AF8" i="18"/>
  <c r="AE25" i="18"/>
  <c r="AE9" i="18"/>
  <c r="AD29" i="18"/>
  <c r="AD21" i="18"/>
  <c r="AD13" i="18"/>
  <c r="AE21" i="18"/>
  <c r="AF27" i="18"/>
  <c r="AF23" i="18"/>
  <c r="AF19" i="18"/>
  <c r="AF15" i="18"/>
  <c r="AF11" i="18"/>
  <c r="AF7" i="18"/>
  <c r="AF5" i="18"/>
  <c r="AE5" i="18"/>
  <c r="Q4" i="16" l="1"/>
  <c r="AD4" i="4" l="1"/>
  <c r="G4" i="3" l="1"/>
  <c r="I4" i="2" l="1"/>
  <c r="AG7" i="6" l="1"/>
  <c r="Y7" i="6"/>
  <c r="R7" i="6"/>
  <c r="D4" i="32" s="1"/>
  <c r="J7" i="6"/>
  <c r="D7" i="6"/>
  <c r="AG6" i="6"/>
  <c r="Y6" i="6"/>
  <c r="R6" i="6"/>
  <c r="C11" i="32" s="1"/>
  <c r="J6" i="6"/>
  <c r="D6" i="6"/>
  <c r="E45" i="32" l="1"/>
  <c r="AN13" i="32"/>
  <c r="AN14" i="32"/>
  <c r="E14" i="32"/>
  <c r="E48" i="32" s="1"/>
  <c r="E25" i="32"/>
  <c r="E34" i="32"/>
  <c r="E17" i="32"/>
  <c r="G4" i="30"/>
  <c r="N5" i="30" s="1"/>
  <c r="G4" i="26"/>
  <c r="AB5" i="26" s="1"/>
  <c r="G4" i="29"/>
  <c r="G4" i="24"/>
  <c r="BB5" i="24" s="1"/>
  <c r="G4" i="23"/>
  <c r="D4" i="4"/>
  <c r="AG4" i="4" s="1"/>
  <c r="D4" i="3"/>
  <c r="J4" i="3" s="1"/>
  <c r="G4" i="20"/>
  <c r="G4" i="16"/>
  <c r="U4" i="16" s="1"/>
  <c r="D4" i="2"/>
  <c r="L5" i="2" s="1"/>
  <c r="F25" i="32"/>
  <c r="D14" i="32" l="1"/>
  <c r="D48" i="32" s="1"/>
  <c r="E26" i="32"/>
  <c r="E18" i="32"/>
  <c r="E27" i="32"/>
  <c r="E28" i="32"/>
  <c r="E19" i="32"/>
  <c r="E35" i="32"/>
  <c r="E46" i="32"/>
  <c r="E36" i="32"/>
  <c r="E37" i="32"/>
  <c r="E47" i="32"/>
  <c r="N4" i="30"/>
  <c r="AB4" i="26"/>
  <c r="N5" i="29"/>
  <c r="N4" i="29"/>
  <c r="BB4" i="24"/>
  <c r="BB5" i="23"/>
  <c r="BB4" i="23"/>
  <c r="AG5" i="4"/>
  <c r="J5" i="3"/>
  <c r="U5" i="20"/>
  <c r="U4" i="20"/>
  <c r="L4" i="2"/>
  <c r="U5" i="16"/>
  <c r="AB17" i="32"/>
  <c r="AC45" i="32"/>
  <c r="AF14" i="32"/>
  <c r="AI17" i="32"/>
  <c r="AJ17" i="32"/>
  <c r="AL25" i="32"/>
  <c r="AC14" i="32"/>
  <c r="AI45" i="32"/>
  <c r="AK25" i="32"/>
  <c r="AG17" i="32"/>
  <c r="X14" i="32"/>
  <c r="X34" i="32"/>
  <c r="AA45" i="32"/>
  <c r="AL34" i="32"/>
  <c r="AA34" i="32"/>
  <c r="Y45" i="32"/>
  <c r="AG34" i="32"/>
  <c r="X17" i="32"/>
  <c r="AH25" i="32"/>
  <c r="AI14" i="32"/>
  <c r="U45" i="32"/>
  <c r="AL45" i="32"/>
  <c r="AC17" i="32"/>
  <c r="AF45" i="32"/>
  <c r="AB45" i="32"/>
  <c r="AF34" i="32"/>
  <c r="AC34" i="32"/>
  <c r="AD45" i="32"/>
  <c r="AA25" i="32"/>
  <c r="AE34" i="32"/>
  <c r="AI34" i="32"/>
  <c r="W45" i="32"/>
  <c r="AJ14" i="32"/>
  <c r="Z25" i="32"/>
  <c r="AE14" i="32"/>
  <c r="AK34" i="32"/>
  <c r="X45" i="32"/>
  <c r="AK17" i="32"/>
  <c r="AG45" i="32"/>
  <c r="AK14" i="32"/>
  <c r="W25" i="32"/>
  <c r="AD34" i="32"/>
  <c r="U17" i="32"/>
  <c r="AG25" i="32"/>
  <c r="AL17" i="32"/>
  <c r="W14" i="32"/>
  <c r="AD17" i="32"/>
  <c r="Z45" i="32"/>
  <c r="AG14" i="32"/>
  <c r="AH14" i="32"/>
  <c r="AF25" i="32"/>
  <c r="Y14" i="32"/>
  <c r="U25" i="32"/>
  <c r="Z14" i="32"/>
  <c r="V14" i="32"/>
  <c r="V45" i="32"/>
  <c r="AK45" i="32"/>
  <c r="AE17" i="32"/>
  <c r="Z17" i="32"/>
  <c r="AB25" i="32"/>
  <c r="AF17" i="32"/>
  <c r="AD25" i="32"/>
  <c r="AH17" i="32"/>
  <c r="V17" i="32"/>
  <c r="AI25" i="32"/>
  <c r="X25" i="32"/>
  <c r="AJ34" i="32"/>
  <c r="Y25" i="32"/>
  <c r="W34" i="32"/>
  <c r="AB34" i="32"/>
  <c r="AJ25" i="32"/>
  <c r="AD14" i="32"/>
  <c r="AL14" i="32"/>
  <c r="AA17" i="32"/>
  <c r="U34" i="32"/>
  <c r="U14" i="32"/>
  <c r="AH45" i="32"/>
  <c r="AE25" i="32"/>
  <c r="V34" i="32"/>
  <c r="AA14" i="32"/>
  <c r="AB14" i="32"/>
  <c r="AC25" i="32"/>
  <c r="W17" i="32"/>
  <c r="AH34" i="32"/>
  <c r="Z34" i="32"/>
  <c r="Y34" i="32"/>
  <c r="AE45" i="32"/>
  <c r="AJ45" i="32"/>
  <c r="Y17" i="32"/>
  <c r="V25" i="32"/>
  <c r="S45" i="32"/>
  <c r="G14" i="32"/>
  <c r="F17" i="32"/>
  <c r="F45" i="32"/>
  <c r="T34" i="32"/>
  <c r="T14" i="32"/>
  <c r="S17" i="32"/>
  <c r="T25" i="32"/>
  <c r="S34" i="32"/>
  <c r="T45" i="32"/>
  <c r="S14" i="32"/>
  <c r="S25" i="32"/>
  <c r="T17" i="32"/>
  <c r="D47" i="32" l="1"/>
  <c r="G48" i="32"/>
  <c r="G35" i="32"/>
  <c r="G18" i="32"/>
  <c r="G46" i="32"/>
  <c r="G27" i="32"/>
  <c r="G47" i="32"/>
  <c r="G37" i="32"/>
  <c r="G26" i="32"/>
  <c r="G36" i="32"/>
  <c r="G28" i="32"/>
  <c r="G19" i="32"/>
  <c r="T48" i="32"/>
  <c r="T46" i="32"/>
  <c r="T47" i="32"/>
  <c r="S47" i="32"/>
  <c r="S48" i="32"/>
  <c r="S46" i="32"/>
  <c r="U48" i="32"/>
  <c r="U46" i="32"/>
  <c r="U47" i="32"/>
  <c r="W46" i="32"/>
  <c r="W47" i="32"/>
  <c r="W48" i="32"/>
  <c r="Z47" i="32"/>
  <c r="Z48" i="32"/>
  <c r="Z46" i="32"/>
  <c r="Y47" i="32"/>
  <c r="Y46" i="32"/>
  <c r="Y48" i="32"/>
  <c r="AB46" i="32"/>
  <c r="AB47" i="32"/>
  <c r="AB48" i="32"/>
  <c r="AA47" i="32"/>
  <c r="AA48" i="32"/>
  <c r="AA46" i="32"/>
  <c r="AD48" i="32"/>
  <c r="AD46" i="32"/>
  <c r="AD47" i="32"/>
  <c r="X46" i="32"/>
  <c r="X47" i="32"/>
  <c r="X48" i="32"/>
  <c r="AG46" i="32"/>
  <c r="AG47" i="32"/>
  <c r="AG48" i="32"/>
  <c r="AJ46" i="32"/>
  <c r="AJ47" i="32"/>
  <c r="AJ48" i="32"/>
  <c r="AI47" i="32"/>
  <c r="AI48" i="32"/>
  <c r="AI46" i="32"/>
  <c r="AL46" i="32"/>
  <c r="AL48" i="32"/>
  <c r="AL47" i="32"/>
  <c r="V48" i="32"/>
  <c r="V46" i="32"/>
  <c r="V47" i="32"/>
  <c r="AK47" i="32"/>
  <c r="AK46" i="32"/>
  <c r="AK48" i="32"/>
  <c r="AC48" i="32"/>
  <c r="AC46" i="32"/>
  <c r="AC47" i="32"/>
  <c r="AF48" i="32"/>
  <c r="AF46" i="32"/>
  <c r="AF47" i="32"/>
  <c r="AE46" i="32"/>
  <c r="AE47" i="32"/>
  <c r="AE48" i="32"/>
  <c r="AH47" i="32"/>
  <c r="AH48" i="32"/>
  <c r="AH46" i="32"/>
  <c r="T35" i="32"/>
  <c r="T36" i="32"/>
  <c r="T37" i="32"/>
  <c r="S36" i="32"/>
  <c r="S37" i="32"/>
  <c r="S35" i="32"/>
  <c r="AG36" i="32"/>
  <c r="AG35" i="32"/>
  <c r="AG37" i="32"/>
  <c r="AI36" i="32"/>
  <c r="AI37" i="32"/>
  <c r="AI35" i="32"/>
  <c r="V37" i="32"/>
  <c r="V35" i="32"/>
  <c r="V36" i="32"/>
  <c r="AF37" i="32"/>
  <c r="AF35" i="32"/>
  <c r="AF36" i="32"/>
  <c r="AH36" i="32"/>
  <c r="AH37" i="32"/>
  <c r="AH35" i="32"/>
  <c r="AJ35" i="32"/>
  <c r="AJ36" i="32"/>
  <c r="AJ37" i="32"/>
  <c r="AL35" i="32"/>
  <c r="AL37" i="32"/>
  <c r="AL36" i="32"/>
  <c r="Y35" i="32"/>
  <c r="Y36" i="32"/>
  <c r="Y37" i="32"/>
  <c r="AB35" i="32"/>
  <c r="AB36" i="32"/>
  <c r="AB37" i="32"/>
  <c r="AA36" i="32"/>
  <c r="AA37" i="32"/>
  <c r="AA35" i="32"/>
  <c r="AD37" i="32"/>
  <c r="AD35" i="32"/>
  <c r="AD36" i="32"/>
  <c r="AC37" i="32"/>
  <c r="AC35" i="32"/>
  <c r="AC36" i="32"/>
  <c r="AE35" i="32"/>
  <c r="AE36" i="32"/>
  <c r="AE37" i="32"/>
  <c r="AK35" i="32"/>
  <c r="AK36" i="32"/>
  <c r="AK37" i="32"/>
  <c r="U36" i="32"/>
  <c r="U37" i="32"/>
  <c r="U35" i="32"/>
  <c r="X37" i="32"/>
  <c r="X35" i="32"/>
  <c r="X36" i="32"/>
  <c r="W35" i="32"/>
  <c r="W36" i="32"/>
  <c r="W37" i="32"/>
  <c r="Z36" i="32"/>
  <c r="Z37" i="32"/>
  <c r="Z35" i="32"/>
  <c r="T28" i="32"/>
  <c r="T26" i="32"/>
  <c r="T27" i="32"/>
  <c r="S27" i="32"/>
  <c r="S28" i="32"/>
  <c r="S26" i="32"/>
  <c r="AK28" i="32"/>
  <c r="AK26" i="32"/>
  <c r="AK27" i="32"/>
  <c r="Y26" i="32"/>
  <c r="Y27" i="32"/>
  <c r="Y28" i="32"/>
  <c r="AB26" i="32"/>
  <c r="AB27" i="32"/>
  <c r="AB28" i="32"/>
  <c r="AA27" i="32"/>
  <c r="AA28" i="32"/>
  <c r="AA26" i="32"/>
  <c r="AD28" i="32"/>
  <c r="AD26" i="32"/>
  <c r="AD27" i="32"/>
  <c r="W26" i="32"/>
  <c r="W27" i="32"/>
  <c r="W28" i="32"/>
  <c r="AG27" i="32"/>
  <c r="AG26" i="32"/>
  <c r="AG28" i="32"/>
  <c r="AJ26" i="32"/>
  <c r="AJ27" i="32"/>
  <c r="AJ28" i="32"/>
  <c r="AI27" i="32"/>
  <c r="AI28" i="32"/>
  <c r="AI26" i="32"/>
  <c r="AL28" i="32"/>
  <c r="AL26" i="32"/>
  <c r="AL27" i="32"/>
  <c r="V28" i="32"/>
  <c r="V26" i="32"/>
  <c r="V27" i="32"/>
  <c r="U27" i="32"/>
  <c r="U26" i="32"/>
  <c r="U28" i="32"/>
  <c r="X26" i="32"/>
  <c r="X27" i="32"/>
  <c r="X28" i="32"/>
  <c r="Z26" i="32"/>
  <c r="Z27" i="32"/>
  <c r="Z28" i="32"/>
  <c r="AC28" i="32"/>
  <c r="AC26" i="32"/>
  <c r="AC27" i="32"/>
  <c r="AF28" i="32"/>
  <c r="AF26" i="32"/>
  <c r="AF27" i="32"/>
  <c r="AE26" i="32"/>
  <c r="AE27" i="32"/>
  <c r="AE28" i="32"/>
  <c r="AH27" i="32"/>
  <c r="AH28" i="32"/>
  <c r="AH26" i="32"/>
  <c r="T18" i="32"/>
  <c r="T19" i="32"/>
  <c r="S18" i="32"/>
  <c r="S19" i="32"/>
  <c r="AG18" i="32"/>
  <c r="AG19" i="32"/>
  <c r="AJ18" i="32"/>
  <c r="AJ19" i="32"/>
  <c r="AI18" i="32"/>
  <c r="AI19" i="32"/>
  <c r="AL18" i="32"/>
  <c r="AL19" i="32"/>
  <c r="V18" i="32"/>
  <c r="V19" i="32"/>
  <c r="Y18" i="32"/>
  <c r="Y19" i="32"/>
  <c r="AB18" i="32"/>
  <c r="AB19" i="32"/>
  <c r="AA18" i="32"/>
  <c r="AA19" i="32"/>
  <c r="AD18" i="32"/>
  <c r="AD19" i="32"/>
  <c r="AC18" i="32"/>
  <c r="AC19" i="32"/>
  <c r="AF19" i="32"/>
  <c r="AF18" i="32"/>
  <c r="AE19" i="32"/>
  <c r="AE18" i="32"/>
  <c r="AH18" i="32"/>
  <c r="AH19" i="32"/>
  <c r="AK18" i="32"/>
  <c r="AK19" i="32"/>
  <c r="U18" i="32"/>
  <c r="U19" i="32"/>
  <c r="X18" i="32"/>
  <c r="X19" i="32"/>
  <c r="W19" i="32"/>
  <c r="W18" i="32"/>
  <c r="Z18" i="32"/>
  <c r="Z19" i="32"/>
  <c r="D25" i="32"/>
  <c r="D19" i="32"/>
  <c r="D35" i="32"/>
  <c r="D17" i="32"/>
  <c r="D26" i="32"/>
  <c r="D46" i="32"/>
  <c r="D45" i="32"/>
  <c r="D18" i="32"/>
  <c r="D27" i="32"/>
  <c r="D36" i="32"/>
  <c r="D34" i="32"/>
  <c r="D28" i="32"/>
  <c r="D37" i="32"/>
  <c r="G23" i="32" l="1"/>
  <c r="G29" i="32" s="1"/>
  <c r="G32" i="32"/>
  <c r="G38" i="32" s="1"/>
  <c r="G43" i="32"/>
  <c r="G49" i="32" s="1"/>
  <c r="G15" i="32"/>
  <c r="G20" i="32" s="1"/>
  <c r="AI43" i="32"/>
  <c r="AI49" i="32" s="1"/>
  <c r="AE43" i="32"/>
  <c r="AE49" i="32" s="1"/>
  <c r="AG43" i="32"/>
  <c r="AG49" i="32" s="1"/>
  <c r="AB43" i="32"/>
  <c r="AB49" i="32" s="1"/>
  <c r="AK43" i="32"/>
  <c r="AK49" i="32" s="1"/>
  <c r="Z43" i="32"/>
  <c r="Z49" i="32" s="1"/>
  <c r="AF43" i="32"/>
  <c r="AF49" i="32" s="1"/>
  <c r="T43" i="32"/>
  <c r="T49" i="32" s="1"/>
  <c r="AH43" i="32"/>
  <c r="AH49" i="32" s="1"/>
  <c r="V43" i="32"/>
  <c r="V49" i="32" s="1"/>
  <c r="AL43" i="32"/>
  <c r="AL49" i="32" s="1"/>
  <c r="X43" i="32"/>
  <c r="X49" i="32" s="1"/>
  <c r="AA43" i="32"/>
  <c r="AA49" i="32" s="1"/>
  <c r="U43" i="32"/>
  <c r="U49" i="32" s="1"/>
  <c r="AH23" i="32"/>
  <c r="AH29" i="32" s="1"/>
  <c r="X32" i="32"/>
  <c r="X38" i="32" s="1"/>
  <c r="AC32" i="32"/>
  <c r="AC38" i="32" s="1"/>
  <c r="AL32" i="32"/>
  <c r="AL38" i="32" s="1"/>
  <c r="AH32" i="32"/>
  <c r="AH38" i="32" s="1"/>
  <c r="AF32" i="32"/>
  <c r="AF38" i="32" s="1"/>
  <c r="S32" i="32"/>
  <c r="S38" i="32" s="1"/>
  <c r="AC43" i="32"/>
  <c r="AC49" i="32" s="1"/>
  <c r="AJ43" i="32"/>
  <c r="AJ49" i="32" s="1"/>
  <c r="AD43" i="32"/>
  <c r="AD49" i="32" s="1"/>
  <c r="W43" i="32"/>
  <c r="W49" i="32" s="1"/>
  <c r="Z32" i="32"/>
  <c r="Z38" i="32" s="1"/>
  <c r="AA32" i="32"/>
  <c r="AA38" i="32" s="1"/>
  <c r="AI32" i="32"/>
  <c r="AI38" i="32" s="1"/>
  <c r="AG32" i="32"/>
  <c r="AG38" i="32" s="1"/>
  <c r="Y43" i="32"/>
  <c r="Y49" i="32" s="1"/>
  <c r="S43" i="32"/>
  <c r="S49" i="32" s="1"/>
  <c r="W15" i="32"/>
  <c r="W20" i="32" s="1"/>
  <c r="AA15" i="32"/>
  <c r="AA20" i="32" s="1"/>
  <c r="AL15" i="32"/>
  <c r="AL20" i="32" s="1"/>
  <c r="AF23" i="32"/>
  <c r="AF29" i="32" s="1"/>
  <c r="AI23" i="32"/>
  <c r="AI29" i="32" s="1"/>
  <c r="AB23" i="32"/>
  <c r="AB29" i="32" s="1"/>
  <c r="S23" i="32"/>
  <c r="S29" i="32" s="1"/>
  <c r="T23" i="32"/>
  <c r="T29" i="32" s="1"/>
  <c r="AK32" i="32"/>
  <c r="AK38" i="32" s="1"/>
  <c r="AD32" i="32"/>
  <c r="AD38" i="32" s="1"/>
  <c r="AJ32" i="32"/>
  <c r="AJ38" i="32" s="1"/>
  <c r="V32" i="32"/>
  <c r="V38" i="32" s="1"/>
  <c r="Y32" i="32"/>
  <c r="Y38" i="32" s="1"/>
  <c r="T32" i="32"/>
  <c r="T38" i="32" s="1"/>
  <c r="W32" i="32"/>
  <c r="W38" i="32" s="1"/>
  <c r="U32" i="32"/>
  <c r="U38" i="32" s="1"/>
  <c r="AE32" i="32"/>
  <c r="AE38" i="32" s="1"/>
  <c r="AB32" i="32"/>
  <c r="AB38" i="32" s="1"/>
  <c r="AJ23" i="32"/>
  <c r="AJ29" i="32" s="1"/>
  <c r="AD23" i="32"/>
  <c r="AD29" i="32" s="1"/>
  <c r="AK23" i="32"/>
  <c r="AK29" i="32" s="1"/>
  <c r="T15" i="32"/>
  <c r="T20" i="32" s="1"/>
  <c r="AC23" i="32"/>
  <c r="AC29" i="32" s="1"/>
  <c r="Z23" i="32"/>
  <c r="Z29" i="32" s="1"/>
  <c r="V23" i="32"/>
  <c r="V29" i="32" s="1"/>
  <c r="AG23" i="32"/>
  <c r="AG29" i="32" s="1"/>
  <c r="W23" i="32"/>
  <c r="W29" i="32" s="1"/>
  <c r="AA23" i="32"/>
  <c r="AA29" i="32" s="1"/>
  <c r="Y23" i="32"/>
  <c r="Y29" i="32" s="1"/>
  <c r="U23" i="32"/>
  <c r="U29" i="32" s="1"/>
  <c r="AE23" i="32"/>
  <c r="AE29" i="32" s="1"/>
  <c r="X23" i="32"/>
  <c r="X29" i="32" s="1"/>
  <c r="AL23" i="32"/>
  <c r="AL29" i="32" s="1"/>
  <c r="Z15" i="32"/>
  <c r="Z20" i="32" s="1"/>
  <c r="AK15" i="32"/>
  <c r="AK20" i="32" s="1"/>
  <c r="AF15" i="32"/>
  <c r="AF20" i="32" s="1"/>
  <c r="AC15" i="32"/>
  <c r="AC20" i="32" s="1"/>
  <c r="AB15" i="32"/>
  <c r="AB20" i="32" s="1"/>
  <c r="Y15" i="32"/>
  <c r="Y20" i="32" s="1"/>
  <c r="AI15" i="32"/>
  <c r="AI20" i="32" s="1"/>
  <c r="AJ15" i="32"/>
  <c r="AJ20" i="32" s="1"/>
  <c r="AH15" i="32"/>
  <c r="AH20" i="32" s="1"/>
  <c r="AD15" i="32"/>
  <c r="AD20" i="32" s="1"/>
  <c r="V15" i="32"/>
  <c r="V20" i="32" s="1"/>
  <c r="AG15" i="32"/>
  <c r="AG20" i="32" s="1"/>
  <c r="S15" i="32"/>
  <c r="S20" i="32" s="1"/>
  <c r="U15" i="32"/>
  <c r="U20" i="32" s="1"/>
  <c r="AE15" i="32"/>
  <c r="AE20" i="32" s="1"/>
  <c r="X15" i="32"/>
  <c r="X20" i="32" s="1"/>
  <c r="B112" i="4" l="1"/>
  <c r="E56" i="26"/>
  <c r="E152" i="16"/>
  <c r="B54" i="2"/>
  <c r="E82" i="30"/>
  <c r="E183" i="24"/>
  <c r="B103" i="2"/>
  <c r="E113" i="23"/>
  <c r="E186" i="26"/>
  <c r="E56" i="20"/>
  <c r="E158" i="16"/>
  <c r="E150" i="16"/>
  <c r="E63" i="30"/>
  <c r="E73" i="29"/>
  <c r="E138" i="30"/>
  <c r="E37" i="16"/>
  <c r="E33" i="30"/>
  <c r="E109" i="16"/>
  <c r="E124" i="23"/>
  <c r="E166" i="26"/>
  <c r="E60" i="20"/>
  <c r="K25" i="32"/>
  <c r="B120" i="3"/>
  <c r="E98" i="20"/>
  <c r="E189" i="23"/>
  <c r="E103" i="30"/>
  <c r="E116" i="26"/>
  <c r="B110" i="2"/>
  <c r="E94" i="16"/>
  <c r="E31" i="24"/>
  <c r="E165" i="16"/>
  <c r="E71" i="23"/>
  <c r="E147" i="23"/>
  <c r="E92" i="20"/>
  <c r="E165" i="24"/>
  <c r="E13" i="24"/>
  <c r="E13" i="16"/>
  <c r="E32" i="20"/>
  <c r="B43" i="4"/>
  <c r="E24" i="23"/>
  <c r="K34" i="32"/>
  <c r="E163" i="30"/>
  <c r="E89" i="29"/>
  <c r="B118" i="4"/>
  <c r="E159" i="29"/>
  <c r="B96" i="3"/>
  <c r="E162" i="26"/>
  <c r="R14" i="32"/>
  <c r="B45" i="2"/>
  <c r="E16" i="26"/>
  <c r="B89" i="3"/>
  <c r="B155" i="4"/>
  <c r="E112" i="20"/>
  <c r="E158" i="26"/>
  <c r="E125" i="16"/>
  <c r="B75" i="3"/>
  <c r="E108" i="23"/>
  <c r="E22" i="29"/>
  <c r="E139" i="20"/>
  <c r="B48" i="3"/>
  <c r="B137" i="3"/>
  <c r="E68" i="16"/>
  <c r="E26" i="20"/>
  <c r="E111" i="23"/>
  <c r="E152" i="24"/>
  <c r="E152" i="23"/>
  <c r="B18" i="2"/>
  <c r="E128" i="26"/>
  <c r="E14" i="24"/>
  <c r="B56" i="3"/>
  <c r="E148" i="29"/>
  <c r="E51" i="16"/>
  <c r="E136" i="24"/>
  <c r="E77" i="26"/>
  <c r="E62" i="24"/>
  <c r="E154" i="23"/>
  <c r="E56" i="16"/>
  <c r="B110" i="3"/>
  <c r="E129" i="16"/>
  <c r="E52" i="30"/>
  <c r="B164" i="4"/>
  <c r="E174" i="29"/>
  <c r="B151" i="3"/>
  <c r="B131" i="2"/>
  <c r="E185" i="16"/>
  <c r="E76" i="26"/>
  <c r="B161" i="2"/>
  <c r="E127" i="24"/>
  <c r="E182" i="29"/>
  <c r="B156" i="2"/>
  <c r="E118" i="29"/>
  <c r="E91" i="23"/>
  <c r="E22" i="23"/>
  <c r="E174" i="20"/>
  <c r="E173" i="26"/>
  <c r="E30" i="20"/>
  <c r="E16" i="24"/>
  <c r="E134" i="30"/>
  <c r="E21" i="30"/>
  <c r="E98" i="24"/>
  <c r="E147" i="16"/>
  <c r="E138" i="24"/>
  <c r="E79" i="16"/>
  <c r="O25" i="32"/>
  <c r="E110" i="16"/>
  <c r="E128" i="16"/>
  <c r="E36" i="24"/>
  <c r="B111" i="4"/>
  <c r="E172" i="23"/>
  <c r="E162" i="20"/>
  <c r="E87" i="20"/>
  <c r="E64" i="16"/>
  <c r="E148" i="24"/>
  <c r="B105" i="3"/>
  <c r="E69" i="23"/>
  <c r="E109" i="20"/>
  <c r="B166" i="3"/>
  <c r="E156" i="16"/>
  <c r="B147" i="2"/>
  <c r="E163" i="23"/>
  <c r="B171" i="3"/>
  <c r="E133" i="24"/>
  <c r="E78" i="23"/>
  <c r="E75" i="20"/>
  <c r="B31" i="2"/>
  <c r="B44" i="3"/>
  <c r="B130" i="2"/>
  <c r="E32" i="26"/>
  <c r="B120" i="4"/>
  <c r="E48" i="26"/>
  <c r="E68" i="24"/>
  <c r="E27" i="29"/>
  <c r="E98" i="16"/>
  <c r="E165" i="20"/>
  <c r="E141" i="26"/>
  <c r="E65" i="30"/>
  <c r="E30" i="16"/>
  <c r="E72" i="24"/>
  <c r="E117" i="24"/>
  <c r="E157" i="30"/>
  <c r="E139" i="30"/>
  <c r="E167" i="30"/>
  <c r="P25" i="32"/>
  <c r="E184" i="29"/>
  <c r="E182" i="26"/>
  <c r="E134" i="29"/>
  <c r="B67" i="4"/>
  <c r="E57" i="29"/>
  <c r="E87" i="16"/>
  <c r="E96" i="29"/>
  <c r="E151" i="26"/>
  <c r="E178" i="30"/>
  <c r="B80" i="4"/>
  <c r="E26" i="16"/>
  <c r="E133" i="16"/>
  <c r="B77" i="2"/>
  <c r="B166" i="4"/>
  <c r="E166" i="30"/>
  <c r="E160" i="26"/>
  <c r="B148" i="3"/>
  <c r="B26" i="3"/>
  <c r="B127" i="3"/>
  <c r="B130" i="4"/>
  <c r="E85" i="29"/>
  <c r="E30" i="24"/>
  <c r="B133" i="2"/>
  <c r="B61" i="2"/>
  <c r="E94" i="23"/>
  <c r="E96" i="30"/>
  <c r="E177" i="29"/>
  <c r="E44" i="23"/>
  <c r="B169" i="4"/>
  <c r="E53" i="23"/>
  <c r="E43" i="24"/>
  <c r="B123" i="2"/>
  <c r="B141" i="2"/>
  <c r="E128" i="30"/>
  <c r="B120" i="2"/>
  <c r="I17" i="32"/>
  <c r="E177" i="20"/>
  <c r="E118" i="26"/>
  <c r="E24" i="30"/>
  <c r="B127" i="2"/>
  <c r="E99" i="29"/>
  <c r="B33" i="3"/>
  <c r="B152" i="3"/>
  <c r="B52" i="4"/>
  <c r="E153" i="23"/>
  <c r="B111" i="2"/>
  <c r="B113" i="3"/>
  <c r="E42" i="30"/>
  <c r="B122" i="2"/>
  <c r="B167" i="3"/>
  <c r="E158" i="23"/>
  <c r="E55" i="26"/>
  <c r="B95" i="4"/>
  <c r="E146" i="30"/>
  <c r="Q17" i="32"/>
  <c r="E48" i="24"/>
  <c r="E80" i="24"/>
  <c r="B157" i="2"/>
  <c r="E56" i="29"/>
  <c r="E155" i="30"/>
  <c r="E31" i="16"/>
  <c r="E23" i="23"/>
  <c r="G34" i="32"/>
  <c r="J17" i="32"/>
  <c r="E155" i="16"/>
  <c r="E104" i="20"/>
  <c r="E179" i="20"/>
  <c r="B156" i="4"/>
  <c r="I14" i="32"/>
  <c r="E133" i="30"/>
  <c r="E63" i="16"/>
  <c r="E168" i="23"/>
  <c r="E88" i="23"/>
  <c r="E93" i="20"/>
  <c r="B140" i="2"/>
  <c r="L17" i="32"/>
  <c r="E124" i="16"/>
  <c r="E160" i="16"/>
  <c r="E115" i="20"/>
  <c r="E49" i="30"/>
  <c r="E136" i="29"/>
  <c r="E132" i="30"/>
  <c r="E72" i="23"/>
  <c r="B121" i="2"/>
  <c r="E78" i="16"/>
  <c r="E16" i="29"/>
  <c r="E127" i="20"/>
  <c r="E42" i="24"/>
  <c r="B167" i="4"/>
  <c r="B143" i="4"/>
  <c r="E65" i="16"/>
  <c r="E82" i="23"/>
  <c r="E143" i="20"/>
  <c r="E72" i="20"/>
  <c r="E19" i="16"/>
  <c r="B155" i="2"/>
  <c r="E73" i="16"/>
  <c r="E137" i="30"/>
  <c r="E140" i="24"/>
  <c r="E102" i="20"/>
  <c r="E29" i="20"/>
  <c r="N14" i="32"/>
  <c r="E100" i="26"/>
  <c r="E94" i="26"/>
  <c r="E186" i="16"/>
  <c r="E156" i="23"/>
  <c r="E54" i="30"/>
  <c r="E108" i="30"/>
  <c r="B42" i="2"/>
  <c r="E57" i="26"/>
  <c r="B139" i="2"/>
  <c r="E22" i="20"/>
  <c r="E157" i="20"/>
  <c r="B57" i="4"/>
  <c r="B159" i="3"/>
  <c r="E167" i="26"/>
  <c r="E65" i="24"/>
  <c r="B29" i="4"/>
  <c r="E135" i="26"/>
  <c r="B148" i="2"/>
  <c r="E52" i="23"/>
  <c r="E21" i="16"/>
  <c r="E175" i="16"/>
  <c r="E153" i="26"/>
  <c r="E124" i="26"/>
  <c r="B165" i="4"/>
  <c r="B43" i="3"/>
  <c r="E86" i="24"/>
  <c r="E113" i="20"/>
  <c r="B70" i="2"/>
  <c r="B102" i="4"/>
  <c r="B56" i="2"/>
  <c r="E63" i="24"/>
  <c r="B30" i="2"/>
  <c r="E34" i="30"/>
  <c r="B53" i="3"/>
  <c r="E79" i="20"/>
  <c r="E189" i="29"/>
  <c r="B43" i="2"/>
  <c r="B19" i="2"/>
  <c r="E176" i="30"/>
  <c r="E124" i="29"/>
  <c r="E22" i="26"/>
  <c r="B96" i="2"/>
  <c r="E82" i="16"/>
  <c r="E140" i="26"/>
  <c r="B97" i="3"/>
  <c r="B76" i="4"/>
  <c r="E48" i="29"/>
  <c r="E13" i="29"/>
  <c r="E104" i="26"/>
  <c r="E108" i="26"/>
  <c r="E180" i="30"/>
  <c r="B128" i="4"/>
  <c r="B51" i="3"/>
  <c r="E69" i="24"/>
  <c r="E119" i="24"/>
  <c r="E126" i="16"/>
  <c r="E128" i="23"/>
  <c r="E101" i="29"/>
  <c r="E27" i="30"/>
  <c r="E131" i="26"/>
  <c r="E103" i="16"/>
  <c r="B50" i="4"/>
  <c r="E146" i="29"/>
  <c r="E178" i="20"/>
  <c r="E23" i="26"/>
  <c r="E42" i="26"/>
  <c r="E163" i="20"/>
  <c r="E126" i="20"/>
  <c r="E17" i="30"/>
  <c r="G17" i="32"/>
  <c r="E156" i="26"/>
  <c r="E40" i="29"/>
  <c r="M14" i="32"/>
  <c r="E184" i="23"/>
  <c r="B99" i="3"/>
  <c r="B37" i="4"/>
  <c r="B175" i="4"/>
  <c r="B65" i="3"/>
  <c r="E131" i="16"/>
  <c r="E64" i="24"/>
  <c r="E138" i="29"/>
  <c r="E46" i="23"/>
  <c r="E148" i="20"/>
  <c r="E119" i="20"/>
  <c r="B32" i="2"/>
  <c r="E94" i="30"/>
  <c r="E147" i="26"/>
  <c r="E22" i="30"/>
  <c r="E41" i="29"/>
  <c r="B136" i="3"/>
  <c r="E130" i="16"/>
  <c r="E134" i="24"/>
  <c r="E49" i="29"/>
  <c r="B35" i="2"/>
  <c r="E47" i="23"/>
  <c r="E98" i="29"/>
  <c r="E91" i="24"/>
  <c r="B24" i="3"/>
  <c r="E50" i="30"/>
  <c r="E40" i="26"/>
  <c r="B75" i="4"/>
  <c r="E116" i="24"/>
  <c r="E162" i="16"/>
  <c r="E142" i="30"/>
  <c r="E110" i="20"/>
  <c r="E154" i="20"/>
  <c r="E174" i="23"/>
  <c r="B132" i="2"/>
  <c r="E31" i="30"/>
  <c r="E17" i="16"/>
  <c r="B36" i="3"/>
  <c r="E114" i="20"/>
  <c r="E14" i="30"/>
  <c r="E181" i="23"/>
  <c r="E53" i="30"/>
  <c r="E141" i="24"/>
  <c r="E64" i="20"/>
  <c r="E172" i="30"/>
  <c r="E46" i="16"/>
  <c r="E88" i="24"/>
  <c r="E24" i="29"/>
  <c r="E34" i="29"/>
  <c r="E79" i="30"/>
  <c r="E53" i="20"/>
  <c r="K17" i="32"/>
  <c r="E26" i="29"/>
  <c r="B74" i="3"/>
  <c r="E123" i="16"/>
  <c r="E130" i="23"/>
  <c r="B118" i="2"/>
  <c r="E44" i="20"/>
  <c r="E30" i="23"/>
  <c r="E132" i="23"/>
  <c r="E100" i="20"/>
  <c r="B170" i="4"/>
  <c r="E48" i="30"/>
  <c r="B79" i="4"/>
  <c r="E131" i="24"/>
  <c r="E98" i="26"/>
  <c r="B64" i="4"/>
  <c r="B98" i="3"/>
  <c r="E151" i="23"/>
  <c r="E146" i="20"/>
  <c r="B54" i="3"/>
  <c r="B51" i="4"/>
  <c r="E59" i="23"/>
  <c r="E40" i="23"/>
  <c r="E102" i="24"/>
  <c r="E64" i="23"/>
  <c r="E170" i="20"/>
  <c r="E179" i="26"/>
  <c r="B74" i="2"/>
  <c r="B99" i="2"/>
  <c r="B76" i="2"/>
  <c r="H45" i="32"/>
  <c r="E136" i="26"/>
  <c r="E95" i="16"/>
  <c r="E149" i="16"/>
  <c r="E38" i="29"/>
  <c r="E78" i="29"/>
  <c r="E39" i="16"/>
  <c r="E84" i="24"/>
  <c r="E184" i="30"/>
  <c r="E169" i="26"/>
  <c r="B145" i="2"/>
  <c r="E118" i="30"/>
  <c r="E118" i="16"/>
  <c r="E105" i="16"/>
  <c r="E33" i="23"/>
  <c r="B116" i="3"/>
  <c r="E17" i="26"/>
  <c r="B147" i="4"/>
  <c r="B142" i="3"/>
  <c r="E37" i="24"/>
  <c r="E54" i="24"/>
  <c r="E39" i="26"/>
  <c r="B102" i="2"/>
  <c r="B62" i="4"/>
  <c r="J34" i="32"/>
  <c r="B114" i="2"/>
  <c r="E132" i="29"/>
  <c r="E73" i="30"/>
  <c r="B59" i="2"/>
  <c r="E47" i="26"/>
  <c r="B168" i="4"/>
  <c r="B103" i="3"/>
  <c r="E176" i="16"/>
  <c r="E136" i="16"/>
  <c r="E81" i="20"/>
  <c r="B149" i="2"/>
  <c r="E12" i="23"/>
  <c r="E49" i="16"/>
  <c r="B111" i="3"/>
  <c r="E51" i="20"/>
  <c r="B49" i="4"/>
  <c r="B164" i="2"/>
  <c r="E161" i="26"/>
  <c r="E22" i="16"/>
  <c r="E42" i="23"/>
  <c r="B117" i="2"/>
  <c r="E142" i="20"/>
  <c r="B89" i="4"/>
  <c r="E157" i="26"/>
  <c r="E150" i="29"/>
  <c r="E119" i="29"/>
  <c r="B37" i="2"/>
  <c r="B50" i="2"/>
  <c r="E66" i="24"/>
  <c r="B133" i="3"/>
  <c r="E160" i="29"/>
  <c r="E116" i="16"/>
  <c r="B160" i="2"/>
  <c r="E121" i="26"/>
  <c r="E17" i="29"/>
  <c r="B119" i="3"/>
  <c r="E45" i="20"/>
  <c r="B93" i="2"/>
  <c r="B171" i="4"/>
  <c r="E20" i="23"/>
  <c r="B166" i="2"/>
  <c r="E76" i="20"/>
  <c r="H34" i="32"/>
  <c r="Q14" i="32"/>
  <c r="E83" i="16"/>
  <c r="E45" i="24"/>
  <c r="E132" i="16"/>
  <c r="B60" i="4"/>
  <c r="E15" i="26"/>
  <c r="E181" i="16"/>
  <c r="B140" i="4"/>
  <c r="B72" i="3"/>
  <c r="E136" i="20"/>
  <c r="E59" i="26"/>
  <c r="E173" i="16"/>
  <c r="E36" i="16"/>
  <c r="B121" i="4"/>
  <c r="B165" i="2"/>
  <c r="E40" i="16"/>
  <c r="E186" i="30"/>
  <c r="E21" i="29"/>
  <c r="E69" i="16"/>
  <c r="E68" i="20"/>
  <c r="E66" i="23"/>
  <c r="O14" i="32"/>
  <c r="E95" i="24"/>
  <c r="E185" i="26"/>
  <c r="E189" i="20"/>
  <c r="E165" i="30"/>
  <c r="E70" i="30"/>
  <c r="E125" i="30"/>
  <c r="B132" i="3"/>
  <c r="E180" i="20"/>
  <c r="E147" i="24"/>
  <c r="L25" i="32"/>
  <c r="L14" i="32"/>
  <c r="E80" i="20"/>
  <c r="E185" i="20"/>
  <c r="E90" i="20"/>
  <c r="E79" i="29"/>
  <c r="B129" i="2"/>
  <c r="E126" i="26"/>
  <c r="E131" i="30"/>
  <c r="E103" i="23"/>
  <c r="B86" i="3"/>
  <c r="E32" i="29"/>
  <c r="B22" i="3"/>
  <c r="B160" i="3"/>
  <c r="E92" i="24"/>
  <c r="E76" i="29"/>
  <c r="E143" i="30"/>
  <c r="E169" i="23"/>
  <c r="E54" i="16"/>
  <c r="E151" i="20"/>
  <c r="E98" i="30"/>
  <c r="E82" i="20"/>
  <c r="E44" i="26"/>
  <c r="E86" i="29"/>
  <c r="E153" i="20"/>
  <c r="B26" i="4"/>
  <c r="E188" i="16"/>
  <c r="E25" i="20"/>
  <c r="E52" i="24"/>
  <c r="E44" i="29"/>
  <c r="E27" i="20"/>
  <c r="E173" i="20"/>
  <c r="E180" i="16"/>
  <c r="B97" i="2"/>
  <c r="E34" i="20"/>
  <c r="B90" i="3"/>
  <c r="E45" i="26"/>
  <c r="E101" i="20"/>
  <c r="Q25" i="32"/>
  <c r="R17" i="32"/>
  <c r="E182" i="16"/>
  <c r="E188" i="29"/>
  <c r="E101" i="23"/>
  <c r="E120" i="24"/>
  <c r="B49" i="3"/>
  <c r="B144" i="2"/>
  <c r="E159" i="26"/>
  <c r="E87" i="26"/>
  <c r="B41" i="4"/>
  <c r="E107" i="26"/>
  <c r="E155" i="20"/>
  <c r="E188" i="26"/>
  <c r="E16" i="23"/>
  <c r="E122" i="30"/>
  <c r="E175" i="30"/>
  <c r="E101" i="30"/>
  <c r="E97" i="29"/>
  <c r="E71" i="30"/>
  <c r="E73" i="23"/>
  <c r="B88" i="4"/>
  <c r="B69" i="3"/>
  <c r="E70" i="29"/>
  <c r="E161" i="29"/>
  <c r="E153" i="30"/>
  <c r="E141" i="29"/>
  <c r="E188" i="24"/>
  <c r="E143" i="16"/>
  <c r="E74" i="20"/>
  <c r="E116" i="23"/>
  <c r="B101" i="4"/>
  <c r="E132" i="24"/>
  <c r="E77" i="23"/>
  <c r="E59" i="20"/>
  <c r="E79" i="26"/>
  <c r="E171" i="23"/>
  <c r="B145" i="4"/>
  <c r="E88" i="16"/>
  <c r="B137" i="4"/>
  <c r="E125" i="26"/>
  <c r="B96" i="4"/>
  <c r="E26" i="23"/>
  <c r="B80" i="3"/>
  <c r="E104" i="24"/>
  <c r="E166" i="23"/>
  <c r="E164" i="26"/>
  <c r="R25" i="32"/>
  <c r="E60" i="23"/>
  <c r="P45" i="32"/>
  <c r="B152" i="2"/>
  <c r="E135" i="16"/>
  <c r="E13" i="30"/>
  <c r="E115" i="23"/>
  <c r="E174" i="24"/>
  <c r="E172" i="26"/>
  <c r="J45" i="32"/>
  <c r="E25" i="23"/>
  <c r="E87" i="30"/>
  <c r="E90" i="30"/>
  <c r="E121" i="30"/>
  <c r="E146" i="16"/>
  <c r="E56" i="24"/>
  <c r="E93" i="29"/>
  <c r="B81" i="2"/>
  <c r="E137" i="23"/>
  <c r="E121" i="16"/>
  <c r="B57" i="2"/>
  <c r="E61" i="20"/>
  <c r="B22" i="2"/>
  <c r="B25" i="2"/>
  <c r="B118" i="3"/>
  <c r="E176" i="26"/>
  <c r="E119" i="16"/>
  <c r="B31" i="3"/>
  <c r="E163" i="26"/>
  <c r="M17" i="32"/>
  <c r="E179" i="24"/>
  <c r="E78" i="20"/>
  <c r="E65" i="20"/>
  <c r="E42" i="20"/>
  <c r="B58" i="3"/>
  <c r="E100" i="24"/>
  <c r="B33" i="4"/>
  <c r="B71" i="2"/>
  <c r="B109" i="2"/>
  <c r="B82" i="3"/>
  <c r="E117" i="16"/>
  <c r="E129" i="29"/>
  <c r="E17" i="24"/>
  <c r="B153" i="2"/>
  <c r="B97" i="4"/>
  <c r="E55" i="16"/>
  <c r="E123" i="20"/>
  <c r="E116" i="30"/>
  <c r="E150" i="26"/>
  <c r="E18" i="29"/>
  <c r="E111" i="24"/>
  <c r="E12" i="26"/>
  <c r="E55" i="24"/>
  <c r="B72" i="2"/>
  <c r="E88" i="30"/>
  <c r="B84" i="3"/>
  <c r="B131" i="3"/>
  <c r="E85" i="30"/>
  <c r="B164" i="3"/>
  <c r="B83" i="2"/>
  <c r="E23" i="24"/>
  <c r="B124" i="4"/>
  <c r="E71" i="29"/>
  <c r="E109" i="26"/>
  <c r="E177" i="23"/>
  <c r="E82" i="24"/>
  <c r="E20" i="26"/>
  <c r="E189" i="16"/>
  <c r="B90" i="4"/>
  <c r="E185" i="23"/>
  <c r="E77" i="29"/>
  <c r="B154" i="2"/>
  <c r="E49" i="23"/>
  <c r="E182" i="30"/>
  <c r="B72" i="4"/>
  <c r="E186" i="29"/>
  <c r="E33" i="26"/>
  <c r="E63" i="26"/>
  <c r="E145" i="26"/>
  <c r="E59" i="29"/>
  <c r="B54" i="4"/>
  <c r="B36" i="4"/>
  <c r="E78" i="24"/>
  <c r="B45" i="3"/>
  <c r="B150" i="4"/>
  <c r="E47" i="24"/>
  <c r="E127" i="30"/>
  <c r="E169" i="29"/>
  <c r="E154" i="30"/>
  <c r="E79" i="24"/>
  <c r="E15" i="16"/>
  <c r="E117" i="26"/>
  <c r="E34" i="23"/>
  <c r="E62" i="23"/>
  <c r="E112" i="29"/>
  <c r="E125" i="20"/>
  <c r="E145" i="30"/>
  <c r="E156" i="29"/>
  <c r="B148" i="4"/>
  <c r="E105" i="24"/>
  <c r="B35" i="3"/>
  <c r="B91" i="3"/>
  <c r="E158" i="24"/>
  <c r="E65" i="26"/>
  <c r="E31" i="26"/>
  <c r="E175" i="26"/>
  <c r="E123" i="30"/>
  <c r="B46" i="4"/>
  <c r="E51" i="30"/>
  <c r="B115" i="3"/>
  <c r="B158" i="2"/>
  <c r="E120" i="29"/>
  <c r="E166" i="16"/>
  <c r="E99" i="23"/>
  <c r="E122" i="23"/>
  <c r="E158" i="20"/>
  <c r="E134" i="26"/>
  <c r="E149" i="24"/>
  <c r="E62" i="26"/>
  <c r="E35" i="24"/>
  <c r="B29" i="3"/>
  <c r="E177" i="24"/>
  <c r="E53" i="16"/>
  <c r="E111" i="16"/>
  <c r="E38" i="24"/>
  <c r="E67" i="16"/>
  <c r="E135" i="30"/>
  <c r="E52" i="26"/>
  <c r="E38" i="20"/>
  <c r="E78" i="30"/>
  <c r="E125" i="24"/>
  <c r="E28" i="16"/>
  <c r="E176" i="29"/>
  <c r="E122" i="29"/>
  <c r="E58" i="24"/>
  <c r="E128" i="29"/>
  <c r="B58" i="2"/>
  <c r="E171" i="30"/>
  <c r="E127" i="26"/>
  <c r="E137" i="29"/>
  <c r="E75" i="30"/>
  <c r="B157" i="3"/>
  <c r="E144" i="29"/>
  <c r="O34" i="32"/>
  <c r="E144" i="24"/>
  <c r="E26" i="30"/>
  <c r="B25" i="3"/>
  <c r="E177" i="26"/>
  <c r="E70" i="23"/>
  <c r="E99" i="26"/>
  <c r="B131" i="4"/>
  <c r="B122" i="4"/>
  <c r="E126" i="29"/>
  <c r="E154" i="29"/>
  <c r="E178" i="24"/>
  <c r="E145" i="20"/>
  <c r="E55" i="20"/>
  <c r="B108" i="4"/>
  <c r="E33" i="16"/>
  <c r="E30" i="30"/>
  <c r="E41" i="30"/>
  <c r="E121" i="23"/>
  <c r="E93" i="26"/>
  <c r="E100" i="30"/>
  <c r="B24" i="2"/>
  <c r="E28" i="26"/>
  <c r="E77" i="24"/>
  <c r="B55" i="3"/>
  <c r="E53" i="24"/>
  <c r="E39" i="30"/>
  <c r="E175" i="23"/>
  <c r="E182" i="23"/>
  <c r="B153" i="4"/>
  <c r="E40" i="30"/>
  <c r="E29" i="29"/>
  <c r="E93" i="24"/>
  <c r="B83" i="4"/>
  <c r="E61" i="23"/>
  <c r="E81" i="16"/>
  <c r="B55" i="2"/>
  <c r="E133" i="26"/>
  <c r="E116" i="29"/>
  <c r="B100" i="2"/>
  <c r="E29" i="30"/>
  <c r="E139" i="24"/>
  <c r="E110" i="26"/>
  <c r="E30" i="26"/>
  <c r="E53" i="26"/>
  <c r="E166" i="20"/>
  <c r="E188" i="30"/>
  <c r="E80" i="16"/>
  <c r="E97" i="23"/>
  <c r="E176" i="24"/>
  <c r="E121" i="20"/>
  <c r="E19" i="23"/>
  <c r="E102" i="30"/>
  <c r="B112" i="2"/>
  <c r="P34" i="32"/>
  <c r="E176" i="20"/>
  <c r="E112" i="30"/>
  <c r="E54" i="29"/>
  <c r="E163" i="24"/>
  <c r="E86" i="30"/>
  <c r="E12" i="30"/>
  <c r="E24" i="16"/>
  <c r="E26" i="26"/>
  <c r="E29" i="26"/>
  <c r="E157" i="16"/>
  <c r="E15" i="23"/>
  <c r="E27" i="23"/>
  <c r="E32" i="16"/>
  <c r="E50" i="29"/>
  <c r="E12" i="20"/>
  <c r="B59" i="4"/>
  <c r="E87" i="23"/>
  <c r="E133" i="29"/>
  <c r="E171" i="16"/>
  <c r="E41" i="26"/>
  <c r="E169" i="20"/>
  <c r="E122" i="26"/>
  <c r="B132" i="4"/>
  <c r="E182" i="20"/>
  <c r="B106" i="4"/>
  <c r="E123" i="29"/>
  <c r="E31" i="29"/>
  <c r="B115" i="4"/>
  <c r="E141" i="23"/>
  <c r="B136" i="4"/>
  <c r="E168" i="26"/>
  <c r="E189" i="26"/>
  <c r="E161" i="20"/>
  <c r="E62" i="29"/>
  <c r="B39" i="2"/>
  <c r="E179" i="29"/>
  <c r="B119" i="2"/>
  <c r="E17" i="20"/>
  <c r="B87" i="3"/>
  <c r="E94" i="20"/>
  <c r="E109" i="30"/>
  <c r="B159" i="4"/>
  <c r="E96" i="23"/>
  <c r="E67" i="29"/>
  <c r="B23" i="2"/>
  <c r="E28" i="30"/>
  <c r="E179" i="30"/>
  <c r="E170" i="16"/>
  <c r="B46" i="3"/>
  <c r="E44" i="30"/>
  <c r="E162" i="23"/>
  <c r="E90" i="16"/>
  <c r="B28" i="4"/>
  <c r="E88" i="29"/>
  <c r="E50" i="20"/>
  <c r="E163" i="16"/>
  <c r="B36" i="2"/>
  <c r="E89" i="24"/>
  <c r="E37" i="20"/>
  <c r="E25" i="26"/>
  <c r="E21" i="23"/>
  <c r="E116" i="20"/>
  <c r="B41" i="3"/>
  <c r="E187" i="29"/>
  <c r="E180" i="26"/>
  <c r="B32" i="3"/>
  <c r="B93" i="4"/>
  <c r="E121" i="29"/>
  <c r="E74" i="30"/>
  <c r="E80" i="23"/>
  <c r="E173" i="29"/>
  <c r="E61" i="26"/>
  <c r="E67" i="23"/>
  <c r="B31" i="4"/>
  <c r="E19" i="26"/>
  <c r="E29" i="16"/>
  <c r="E156" i="20"/>
  <c r="B135" i="3"/>
  <c r="E28" i="24"/>
  <c r="E59" i="30"/>
  <c r="E144" i="16"/>
  <c r="E113" i="26"/>
  <c r="E45" i="23"/>
  <c r="E22" i="24"/>
  <c r="E81" i="29"/>
  <c r="N17" i="32"/>
  <c r="B129" i="3"/>
  <c r="E19" i="30"/>
  <c r="E140" i="29"/>
  <c r="E170" i="30"/>
  <c r="B94" i="2"/>
  <c r="E126" i="23"/>
  <c r="E125" i="29"/>
  <c r="E55" i="23"/>
  <c r="B109" i="3"/>
  <c r="E113" i="30"/>
  <c r="E130" i="29"/>
  <c r="E114" i="26"/>
  <c r="B99" i="4"/>
  <c r="E105" i="30"/>
  <c r="E144" i="23"/>
  <c r="E20" i="16"/>
  <c r="E73" i="20"/>
  <c r="B64" i="2"/>
  <c r="E66" i="16"/>
  <c r="E117" i="23"/>
  <c r="E84" i="16"/>
  <c r="B128" i="2"/>
  <c r="E188" i="23"/>
  <c r="B138" i="2"/>
  <c r="E105" i="26"/>
  <c r="E62" i="20"/>
  <c r="E151" i="24"/>
  <c r="E177" i="16"/>
  <c r="E187" i="23"/>
  <c r="E99" i="24"/>
  <c r="E127" i="29"/>
  <c r="B116" i="2"/>
  <c r="E74" i="23"/>
  <c r="E39" i="24"/>
  <c r="E86" i="16"/>
  <c r="B172" i="4"/>
  <c r="B65" i="2"/>
  <c r="E28" i="23"/>
  <c r="E118" i="23"/>
  <c r="E149" i="30"/>
  <c r="E85" i="26"/>
  <c r="E164" i="30"/>
  <c r="E72" i="30"/>
  <c r="E131" i="29"/>
  <c r="B73" i="4"/>
  <c r="B40" i="4"/>
  <c r="B51" i="2"/>
  <c r="E97" i="26"/>
  <c r="B162" i="4"/>
  <c r="E184" i="16"/>
  <c r="E96" i="26"/>
  <c r="E149" i="23"/>
  <c r="B105" i="2"/>
  <c r="E89" i="20"/>
  <c r="E142" i="29"/>
  <c r="E63" i="23"/>
  <c r="B28" i="2"/>
  <c r="B173" i="4"/>
  <c r="B86" i="4"/>
  <c r="E112" i="24"/>
  <c r="E61" i="29"/>
  <c r="E146" i="23"/>
  <c r="E20" i="20"/>
  <c r="E160" i="24"/>
  <c r="B79" i="2"/>
  <c r="E171" i="24"/>
  <c r="B65" i="4"/>
  <c r="E71" i="26"/>
  <c r="E105" i="23"/>
  <c r="E107" i="20"/>
  <c r="B126" i="3"/>
  <c r="E92" i="26"/>
  <c r="E20" i="30"/>
  <c r="E18" i="30"/>
  <c r="E43" i="23"/>
  <c r="E108" i="20"/>
  <c r="E23" i="29"/>
  <c r="E66" i="26"/>
  <c r="E135" i="29"/>
  <c r="E54" i="20"/>
  <c r="E173" i="24"/>
  <c r="E24" i="26"/>
  <c r="B53" i="2"/>
  <c r="B141" i="3"/>
  <c r="E170" i="23"/>
  <c r="E184" i="26"/>
  <c r="E183" i="30"/>
  <c r="B107" i="4"/>
  <c r="B27" i="4"/>
  <c r="E108" i="24"/>
  <c r="E63" i="29"/>
  <c r="E24" i="20"/>
  <c r="B55" i="4"/>
  <c r="B126" i="4"/>
  <c r="E107" i="16"/>
  <c r="E157" i="29"/>
  <c r="E69" i="30"/>
  <c r="E45" i="16"/>
  <c r="E134" i="23"/>
  <c r="E140" i="20"/>
  <c r="B57" i="3"/>
  <c r="E90" i="29"/>
  <c r="E76" i="16"/>
  <c r="E172" i="16"/>
  <c r="E46" i="26"/>
  <c r="E183" i="20"/>
  <c r="E47" i="30"/>
  <c r="E183" i="26"/>
  <c r="E21" i="24"/>
  <c r="E163" i="29"/>
  <c r="E115" i="24"/>
  <c r="E153" i="24"/>
  <c r="B137" i="2"/>
  <c r="B68" i="4"/>
  <c r="E49" i="26"/>
  <c r="B117" i="4"/>
  <c r="E135" i="24"/>
  <c r="E95" i="30"/>
  <c r="E39" i="29"/>
  <c r="E29" i="24"/>
  <c r="E58" i="30"/>
  <c r="B136" i="2"/>
  <c r="E181" i="20"/>
  <c r="E96" i="16"/>
  <c r="E99" i="20"/>
  <c r="B41" i="2"/>
  <c r="E166" i="29"/>
  <c r="B150" i="3"/>
  <c r="E156" i="24"/>
  <c r="B102" i="3"/>
  <c r="E57" i="23"/>
  <c r="E81" i="30"/>
  <c r="I34" i="32"/>
  <c r="E149" i="29"/>
  <c r="E144" i="20"/>
  <c r="F34" i="32"/>
  <c r="B153" i="3"/>
  <c r="E159" i="16"/>
  <c r="E152" i="26"/>
  <c r="E21" i="20"/>
  <c r="E134" i="16"/>
  <c r="E167" i="20"/>
  <c r="E113" i="29"/>
  <c r="E37" i="29"/>
  <c r="E14" i="20"/>
  <c r="E165" i="23"/>
  <c r="E48" i="20"/>
  <c r="B92" i="3"/>
  <c r="E171" i="20"/>
  <c r="E51" i="26"/>
  <c r="O17" i="32"/>
  <c r="E189" i="24"/>
  <c r="E103" i="26"/>
  <c r="B147" i="3"/>
  <c r="B52" i="3"/>
  <c r="B38" i="4"/>
  <c r="B156" i="3"/>
  <c r="E137" i="16"/>
  <c r="B70" i="3"/>
  <c r="B92" i="4"/>
  <c r="E107" i="23"/>
  <c r="E129" i="23"/>
  <c r="E77" i="30"/>
  <c r="E102" i="16"/>
  <c r="E150" i="30"/>
  <c r="E75" i="16"/>
  <c r="E115" i="16"/>
  <c r="E174" i="26"/>
  <c r="E175" i="20"/>
  <c r="E30" i="29"/>
  <c r="E179" i="16"/>
  <c r="E148" i="23"/>
  <c r="B110" i="4"/>
  <c r="E31" i="20"/>
  <c r="E71" i="24"/>
  <c r="E183" i="16"/>
  <c r="E36" i="26"/>
  <c r="B82" i="4"/>
  <c r="E67" i="24"/>
  <c r="E110" i="23"/>
  <c r="B161" i="4"/>
  <c r="B101" i="2"/>
  <c r="E74" i="26"/>
  <c r="B144" i="3"/>
  <c r="B67" i="2"/>
  <c r="E18" i="24"/>
  <c r="B71" i="4"/>
  <c r="E15" i="29"/>
  <c r="E187" i="24"/>
  <c r="E132" i="26"/>
  <c r="G45" i="32"/>
  <c r="B26" i="2"/>
  <c r="B84" i="4"/>
  <c r="E12" i="24"/>
  <c r="E83" i="29"/>
  <c r="E91" i="29"/>
  <c r="E130" i="24"/>
  <c r="B138" i="3"/>
  <c r="H25" i="32"/>
  <c r="E185" i="30"/>
  <c r="B160" i="4"/>
  <c r="E174" i="16"/>
  <c r="B40" i="2"/>
  <c r="E119" i="30"/>
  <c r="E152" i="30"/>
  <c r="E168" i="30"/>
  <c r="E157" i="24"/>
  <c r="E162" i="24"/>
  <c r="B44" i="4"/>
  <c r="E103" i="29"/>
  <c r="E118" i="24"/>
  <c r="E91" i="16"/>
  <c r="B84" i="2"/>
  <c r="E15" i="24"/>
  <c r="B69" i="2"/>
  <c r="E182" i="24"/>
  <c r="B68" i="3"/>
  <c r="B100" i="4"/>
  <c r="E117" i="29"/>
  <c r="E114" i="24"/>
  <c r="E80" i="26"/>
  <c r="B61" i="4"/>
  <c r="E37" i="30"/>
  <c r="B83" i="3"/>
  <c r="B78" i="2"/>
  <c r="E106" i="26"/>
  <c r="E23" i="16"/>
  <c r="B98" i="4"/>
  <c r="B32" i="4"/>
  <c r="E89" i="26"/>
  <c r="E126" i="30"/>
  <c r="E36" i="20"/>
  <c r="E32" i="23"/>
  <c r="E72" i="16"/>
  <c r="B82" i="2"/>
  <c r="E149" i="20"/>
  <c r="B149" i="3"/>
  <c r="E151" i="16"/>
  <c r="B52" i="2"/>
  <c r="E169" i="16"/>
  <c r="E81" i="24"/>
  <c r="B138" i="4"/>
  <c r="E145" i="23"/>
  <c r="E173" i="30"/>
  <c r="E13" i="20"/>
  <c r="E145" i="16"/>
  <c r="B98" i="2"/>
  <c r="J25" i="32"/>
  <c r="E86" i="26"/>
  <c r="E161" i="23"/>
  <c r="E141" i="20"/>
  <c r="E159" i="24"/>
  <c r="E47" i="20"/>
  <c r="E55" i="30"/>
  <c r="E103" i="20"/>
  <c r="E106" i="20"/>
  <c r="B30" i="3"/>
  <c r="B40" i="3"/>
  <c r="E69" i="20"/>
  <c r="E35" i="26"/>
  <c r="E27" i="26"/>
  <c r="E90" i="24"/>
  <c r="B116" i="4"/>
  <c r="E152" i="20"/>
  <c r="E105" i="20"/>
  <c r="E148" i="26"/>
  <c r="E32" i="30"/>
  <c r="B93" i="3"/>
  <c r="E51" i="24"/>
  <c r="E126" i="24"/>
  <c r="E69" i="29"/>
  <c r="E14" i="16"/>
  <c r="B158" i="4"/>
  <c r="E99" i="30"/>
  <c r="E147" i="20"/>
  <c r="E19" i="29"/>
  <c r="E127" i="23"/>
  <c r="E146" i="26"/>
  <c r="H14" i="32"/>
  <c r="B146" i="4"/>
  <c r="B123" i="3"/>
  <c r="B46" i="2"/>
  <c r="B141" i="4"/>
  <c r="B124" i="3"/>
  <c r="E143" i="29"/>
  <c r="B108" i="3"/>
  <c r="E59" i="16"/>
  <c r="E180" i="29"/>
  <c r="E50" i="16"/>
  <c r="E96" i="24"/>
  <c r="E164" i="23"/>
  <c r="E56" i="23"/>
  <c r="E172" i="20"/>
  <c r="O45" i="32"/>
  <c r="B115" i="2"/>
  <c r="E68" i="29"/>
  <c r="E41" i="23"/>
  <c r="E42" i="16"/>
  <c r="E137" i="26"/>
  <c r="E14" i="29"/>
  <c r="E55" i="29"/>
  <c r="B140" i="3"/>
  <c r="E33" i="24"/>
  <c r="E84" i="29"/>
  <c r="E12" i="29"/>
  <c r="B125" i="3"/>
  <c r="E35" i="23"/>
  <c r="E97" i="30"/>
  <c r="B66" i="3"/>
  <c r="E75" i="29"/>
  <c r="E65" i="29"/>
  <c r="E115" i="30"/>
  <c r="E61" i="16"/>
  <c r="E24" i="24"/>
  <c r="B150" i="2"/>
  <c r="B81" i="3"/>
  <c r="E58" i="20"/>
  <c r="E95" i="23"/>
  <c r="B128" i="3"/>
  <c r="E115" i="26"/>
  <c r="E168" i="16"/>
  <c r="E145" i="29"/>
  <c r="E178" i="26"/>
  <c r="E91" i="26"/>
  <c r="E128" i="24"/>
  <c r="E58" i="26"/>
  <c r="E146" i="24"/>
  <c r="E140" i="23"/>
  <c r="E92" i="23"/>
  <c r="E38" i="23"/>
  <c r="E124" i="30"/>
  <c r="E62" i="16"/>
  <c r="E66" i="30"/>
  <c r="B89" i="2"/>
  <c r="E120" i="23"/>
  <c r="E70" i="16"/>
  <c r="E68" i="26"/>
  <c r="B21" i="2"/>
  <c r="B44" i="2"/>
  <c r="E175" i="24"/>
  <c r="E142" i="23"/>
  <c r="E128" i="20"/>
  <c r="E33" i="20"/>
  <c r="B69" i="4"/>
  <c r="E35" i="30"/>
  <c r="E80" i="29"/>
  <c r="E130" i="26"/>
  <c r="B95" i="3"/>
  <c r="E75" i="24"/>
  <c r="B104" i="3"/>
  <c r="E26" i="24"/>
  <c r="B91" i="4"/>
  <c r="E90" i="23"/>
  <c r="E130" i="30"/>
  <c r="E39" i="20"/>
  <c r="E181" i="24"/>
  <c r="E114" i="29"/>
  <c r="E42" i="29"/>
  <c r="E114" i="30"/>
  <c r="E93" i="30"/>
  <c r="E18" i="20"/>
  <c r="E106" i="23"/>
  <c r="E102" i="29"/>
  <c r="B155" i="3"/>
  <c r="B59" i="3"/>
  <c r="B34" i="3"/>
  <c r="E12" i="16"/>
  <c r="B124" i="2"/>
  <c r="B56" i="4"/>
  <c r="B60" i="2"/>
  <c r="E43" i="26"/>
  <c r="B121" i="3"/>
  <c r="E172" i="24"/>
  <c r="E88" i="26"/>
  <c r="E113" i="16"/>
  <c r="E153" i="16"/>
  <c r="E111" i="26"/>
  <c r="E34" i="24"/>
  <c r="E66" i="29"/>
  <c r="E135" i="23"/>
  <c r="B85" i="2"/>
  <c r="E151" i="29"/>
  <c r="G25" i="32"/>
  <c r="E120" i="30"/>
  <c r="E69" i="26"/>
  <c r="B108" i="2"/>
  <c r="E111" i="29"/>
  <c r="E78" i="26"/>
  <c r="E27" i="24"/>
  <c r="B38" i="2"/>
  <c r="E25" i="16"/>
  <c r="E101" i="16"/>
  <c r="E123" i="23"/>
  <c r="E123" i="24"/>
  <c r="B165" i="3"/>
  <c r="E47" i="29"/>
  <c r="E187" i="16"/>
  <c r="B28" i="3"/>
  <c r="E100" i="29"/>
  <c r="E133" i="23"/>
  <c r="E87" i="29"/>
  <c r="E95" i="26"/>
  <c r="E148" i="30"/>
  <c r="B33" i="2"/>
  <c r="E50" i="23"/>
  <c r="E53" i="29"/>
  <c r="E83" i="26"/>
  <c r="E93" i="23"/>
  <c r="E50" i="24"/>
  <c r="B146" i="2"/>
  <c r="B64" i="3"/>
  <c r="B78" i="3"/>
  <c r="E164" i="24"/>
  <c r="J14" i="32"/>
  <c r="E28" i="20"/>
  <c r="E109" i="23"/>
  <c r="B112" i="3"/>
  <c r="B119" i="4"/>
  <c r="B76" i="3"/>
  <c r="B104" i="2"/>
  <c r="B42" i="4"/>
  <c r="B48" i="4"/>
  <c r="E56" i="30"/>
  <c r="B71" i="3"/>
  <c r="E183" i="23"/>
  <c r="E178" i="23"/>
  <c r="B103" i="4"/>
  <c r="E73" i="24"/>
  <c r="B122" i="3"/>
  <c r="B62" i="3"/>
  <c r="E40" i="20"/>
  <c r="E35" i="20"/>
  <c r="E74" i="16"/>
  <c r="B47" i="2"/>
  <c r="E110" i="29"/>
  <c r="B29" i="2"/>
  <c r="B87" i="4"/>
  <c r="E145" i="24"/>
  <c r="E104" i="23"/>
  <c r="B47" i="4"/>
  <c r="E122" i="24"/>
  <c r="E62" i="30"/>
  <c r="R34" i="32"/>
  <c r="E94" i="24"/>
  <c r="B77" i="3"/>
  <c r="E99" i="16"/>
  <c r="E106" i="29"/>
  <c r="E144" i="26"/>
  <c r="E71" i="16"/>
  <c r="E74" i="29"/>
  <c r="E54" i="23"/>
  <c r="E150" i="20"/>
  <c r="B53" i="4"/>
  <c r="B73" i="3"/>
  <c r="E60" i="26"/>
  <c r="E114" i="23"/>
  <c r="E148" i="16"/>
  <c r="E38" i="30"/>
  <c r="E38" i="26"/>
  <c r="E185" i="29"/>
  <c r="E172" i="29"/>
  <c r="E131" i="20"/>
  <c r="E70" i="24"/>
  <c r="B161" i="3"/>
  <c r="E147" i="29"/>
  <c r="E130" i="20"/>
  <c r="B87" i="2"/>
  <c r="E92" i="16"/>
  <c r="E60" i="29"/>
  <c r="E107" i="29"/>
  <c r="E84" i="20"/>
  <c r="E83" i="23"/>
  <c r="E25" i="30"/>
  <c r="E159" i="20"/>
  <c r="E149" i="26"/>
  <c r="E155" i="24"/>
  <c r="E64" i="29"/>
  <c r="E104" i="29"/>
  <c r="E91" i="30"/>
  <c r="E132" i="20"/>
  <c r="E184" i="24"/>
  <c r="E67" i="20"/>
  <c r="E120" i="16"/>
  <c r="E51" i="29"/>
  <c r="E154" i="24"/>
  <c r="E142" i="24"/>
  <c r="E93" i="16"/>
  <c r="B45" i="4"/>
  <c r="E129" i="24"/>
  <c r="B66" i="4"/>
  <c r="B85" i="3"/>
  <c r="B92" i="2"/>
  <c r="B144" i="4"/>
  <c r="E63" i="20"/>
  <c r="E109" i="29"/>
  <c r="B149" i="4"/>
  <c r="E106" i="24"/>
  <c r="E108" i="29"/>
  <c r="B151" i="2"/>
  <c r="E45" i="30"/>
  <c r="E161" i="16"/>
  <c r="B167" i="2"/>
  <c r="E96" i="20"/>
  <c r="E167" i="24"/>
  <c r="E123" i="26"/>
  <c r="E17" i="23"/>
  <c r="E52" i="29"/>
  <c r="E82" i="29"/>
  <c r="E37" i="26"/>
  <c r="B139" i="3"/>
  <c r="E46" i="20"/>
  <c r="E136" i="30"/>
  <c r="B39" i="3"/>
  <c r="E41" i="24"/>
  <c r="B142" i="2"/>
  <c r="B79" i="3"/>
  <c r="E114" i="16"/>
  <c r="E169" i="30"/>
  <c r="P17" i="32"/>
  <c r="E133" i="20"/>
  <c r="E135" i="20"/>
  <c r="E103" i="24"/>
  <c r="E104" i="16"/>
  <c r="B91" i="2"/>
  <c r="B63" i="3"/>
  <c r="K45" i="32"/>
  <c r="E60" i="30"/>
  <c r="E180" i="24"/>
  <c r="E119" i="23"/>
  <c r="E73" i="26"/>
  <c r="E57" i="16"/>
  <c r="B106" i="3"/>
  <c r="E97" i="16"/>
  <c r="E138" i="16"/>
  <c r="M25" i="32"/>
  <c r="E117" i="30"/>
  <c r="B42" i="3"/>
  <c r="E161" i="24"/>
  <c r="E68" i="23"/>
  <c r="E19" i="20"/>
  <c r="E140" i="30"/>
  <c r="B130" i="3"/>
  <c r="E143" i="23"/>
  <c r="E76" i="24"/>
  <c r="E29" i="23"/>
  <c r="B157" i="4"/>
  <c r="B63" i="4"/>
  <c r="E150" i="24"/>
  <c r="E187" i="30"/>
  <c r="E102" i="23"/>
  <c r="E159" i="30"/>
  <c r="N34" i="32"/>
  <c r="B39" i="4"/>
  <c r="E34" i="26"/>
  <c r="B113" i="2"/>
  <c r="E173" i="23"/>
  <c r="E72" i="26"/>
  <c r="B86" i="2"/>
  <c r="E111" i="30"/>
  <c r="B100" i="3"/>
  <c r="E41" i="16"/>
  <c r="E86" i="23"/>
  <c r="B106" i="2"/>
  <c r="E168" i="29"/>
  <c r="B117" i="3"/>
  <c r="E115" i="29"/>
  <c r="E89" i="30"/>
  <c r="E187" i="26"/>
  <c r="E181" i="26"/>
  <c r="E61" i="30"/>
  <c r="B142" i="4"/>
  <c r="E59" i="24"/>
  <c r="B129" i="4"/>
  <c r="B58" i="4"/>
  <c r="E180" i="23"/>
  <c r="E68" i="30"/>
  <c r="E49" i="20"/>
  <c r="E90" i="26"/>
  <c r="E117" i="20"/>
  <c r="E85" i="24"/>
  <c r="E110" i="24"/>
  <c r="E66" i="20"/>
  <c r="E77" i="16"/>
  <c r="E112" i="16"/>
  <c r="E107" i="30"/>
  <c r="E107" i="24"/>
  <c r="B75" i="2"/>
  <c r="E58" i="16"/>
  <c r="E158" i="29"/>
  <c r="E134" i="20"/>
  <c r="E165" i="26"/>
  <c r="E13" i="23"/>
  <c r="E156" i="30"/>
  <c r="E129" i="20"/>
  <c r="E16" i="20"/>
  <c r="E76" i="23"/>
  <c r="E162" i="30"/>
  <c r="B163" i="4"/>
  <c r="B34" i="4"/>
  <c r="B170" i="3"/>
  <c r="B95" i="2"/>
  <c r="E113" i="24"/>
  <c r="B80" i="2"/>
  <c r="E46" i="29"/>
  <c r="B27" i="3"/>
  <c r="E110" i="30"/>
  <c r="E44" i="16"/>
  <c r="E18" i="16"/>
  <c r="E136" i="23"/>
  <c r="E178" i="29"/>
  <c r="B67" i="3"/>
  <c r="E89" i="16"/>
  <c r="B104" i="4"/>
  <c r="E137" i="24"/>
  <c r="E125" i="23"/>
  <c r="E82" i="26"/>
  <c r="B163" i="3"/>
  <c r="B63" i="2"/>
  <c r="E175" i="29"/>
  <c r="E177" i="30"/>
  <c r="B78" i="4"/>
  <c r="E70" i="20"/>
  <c r="B34" i="2"/>
  <c r="E164" i="20"/>
  <c r="E61" i="24"/>
  <c r="E119" i="26"/>
  <c r="E161" i="30"/>
  <c r="B62" i="2"/>
  <c r="E49" i="24"/>
  <c r="B145" i="3"/>
  <c r="E109" i="24"/>
  <c r="E43" i="29"/>
  <c r="E118" i="20"/>
  <c r="B151" i="4"/>
  <c r="E188" i="20"/>
  <c r="E27" i="16"/>
  <c r="E138" i="23"/>
  <c r="E33" i="29"/>
  <c r="E43" i="16"/>
  <c r="E21" i="26"/>
  <c r="E170" i="24"/>
  <c r="E187" i="20"/>
  <c r="E166" i="24"/>
  <c r="E178" i="16"/>
  <c r="E54" i="26"/>
  <c r="E184" i="20"/>
  <c r="E47" i="16"/>
  <c r="B37" i="3"/>
  <c r="E168" i="20"/>
  <c r="B123" i="4"/>
  <c r="Q45" i="32"/>
  <c r="B74" i="4"/>
  <c r="B107" i="2"/>
  <c r="E76" i="30"/>
  <c r="E48" i="23"/>
  <c r="E171" i="29"/>
  <c r="E174" i="30"/>
  <c r="E16" i="30"/>
  <c r="E94" i="29"/>
  <c r="E58" i="29"/>
  <c r="E52" i="20"/>
  <c r="E64" i="30"/>
  <c r="B158" i="3"/>
  <c r="E169" i="24"/>
  <c r="E186" i="23"/>
  <c r="B85" i="4"/>
  <c r="E153" i="29"/>
  <c r="E23" i="30"/>
  <c r="E101" i="26"/>
  <c r="E16" i="16"/>
  <c r="E167" i="23"/>
  <c r="F14" i="32"/>
  <c r="E155" i="29"/>
  <c r="B35" i="4"/>
  <c r="E167" i="29"/>
  <c r="B77" i="4"/>
  <c r="L45" i="32"/>
  <c r="B126" i="2"/>
  <c r="E183" i="29"/>
  <c r="E60" i="24"/>
  <c r="E98" i="23"/>
  <c r="E85" i="23"/>
  <c r="E108" i="16"/>
  <c r="E44" i="24"/>
  <c r="E139" i="23"/>
  <c r="B94" i="3"/>
  <c r="B23" i="3"/>
  <c r="E189" i="30"/>
  <c r="E67" i="30"/>
  <c r="E159" i="23"/>
  <c r="E81" i="23"/>
  <c r="E185" i="24"/>
  <c r="E60" i="16"/>
  <c r="E46" i="24"/>
  <c r="E95" i="29"/>
  <c r="B146" i="3"/>
  <c r="E152" i="29"/>
  <c r="B47" i="3"/>
  <c r="K14" i="32"/>
  <c r="E65" i="23"/>
  <c r="E79" i="23"/>
  <c r="E124" i="24"/>
  <c r="E84" i="26"/>
  <c r="E84" i="30"/>
  <c r="E86" i="20"/>
  <c r="E139" i="26"/>
  <c r="E84" i="23"/>
  <c r="E77" i="20"/>
  <c r="B139" i="4"/>
  <c r="E43" i="20"/>
  <c r="E38" i="16"/>
  <c r="E155" i="23"/>
  <c r="B168" i="3"/>
  <c r="E138" i="20"/>
  <c r="B114" i="4"/>
  <c r="E87" i="24"/>
  <c r="B134" i="2"/>
  <c r="E140" i="16"/>
  <c r="E28" i="29"/>
  <c r="E141" i="30"/>
  <c r="B38" i="3"/>
  <c r="B143" i="3"/>
  <c r="B134" i="4"/>
  <c r="E97" i="24"/>
  <c r="E143" i="24"/>
  <c r="E129" i="26"/>
  <c r="B66" i="2"/>
  <c r="E164" i="16"/>
  <c r="B154" i="4"/>
  <c r="E45" i="29"/>
  <c r="E57" i="24"/>
  <c r="E104" i="30"/>
  <c r="E58" i="23"/>
  <c r="E35" i="29"/>
  <c r="I25" i="32"/>
  <c r="B143" i="2"/>
  <c r="E179" i="23"/>
  <c r="L34" i="32"/>
  <c r="B113" i="4"/>
  <c r="E170" i="29"/>
  <c r="B81" i="4"/>
  <c r="E19" i="24"/>
  <c r="E25" i="24"/>
  <c r="E32" i="24"/>
  <c r="E97" i="20"/>
  <c r="E74" i="24"/>
  <c r="E121" i="24"/>
  <c r="B101" i="3"/>
  <c r="E64" i="26"/>
  <c r="E92" i="29"/>
  <c r="E165" i="29"/>
  <c r="E34" i="16"/>
  <c r="B61" i="3"/>
  <c r="B70" i="4"/>
  <c r="E83" i="24"/>
  <c r="E106" i="16"/>
  <c r="E181" i="29"/>
  <c r="B49" i="2"/>
  <c r="B154" i="3"/>
  <c r="B30" i="4"/>
  <c r="B68" i="2"/>
  <c r="E138" i="26"/>
  <c r="E144" i="30"/>
  <c r="B134" i="3"/>
  <c r="E83" i="30"/>
  <c r="B27" i="2"/>
  <c r="E31" i="23"/>
  <c r="E14" i="23"/>
  <c r="B60" i="3"/>
  <c r="E23" i="20"/>
  <c r="B125" i="4"/>
  <c r="E129" i="30"/>
  <c r="B159" i="2"/>
  <c r="B114" i="3"/>
  <c r="E51" i="23"/>
  <c r="E25" i="29"/>
  <c r="E150" i="23"/>
  <c r="E120" i="20"/>
  <c r="E137" i="20"/>
  <c r="E143" i="26"/>
  <c r="E75" i="23"/>
  <c r="B48" i="2"/>
  <c r="E35" i="16"/>
  <c r="N45" i="32"/>
  <c r="E39" i="23"/>
  <c r="B163" i="2"/>
  <c r="E124" i="20"/>
  <c r="E15" i="20"/>
  <c r="B50" i="3"/>
  <c r="E41" i="20"/>
  <c r="E40" i="24"/>
  <c r="B133" i="4"/>
  <c r="E167" i="16"/>
  <c r="E139" i="29"/>
  <c r="E131" i="23"/>
  <c r="E20" i="24"/>
  <c r="E36" i="23"/>
  <c r="E52" i="16"/>
  <c r="E92" i="30"/>
  <c r="E186" i="20"/>
  <c r="E170" i="26"/>
  <c r="E101" i="24"/>
  <c r="E122" i="20"/>
  <c r="E100" i="16"/>
  <c r="P14" i="32"/>
  <c r="E171" i="26"/>
  <c r="B94" i="4"/>
  <c r="E70" i="26"/>
  <c r="E71" i="20"/>
  <c r="E112" i="26"/>
  <c r="B135" i="2"/>
  <c r="B73" i="2"/>
  <c r="E95" i="20"/>
  <c r="Q34" i="32"/>
  <c r="E105" i="29"/>
  <c r="B125" i="2"/>
  <c r="E160" i="20"/>
  <c r="E147" i="30"/>
  <c r="E141" i="16"/>
  <c r="B174" i="4"/>
  <c r="E15" i="30"/>
  <c r="E151" i="30"/>
  <c r="B135" i="4"/>
  <c r="E43" i="30"/>
  <c r="B90" i="2"/>
  <c r="E181" i="30"/>
  <c r="E91" i="20"/>
  <c r="E142" i="26"/>
  <c r="E20" i="29"/>
  <c r="E88" i="20"/>
  <c r="B107" i="3"/>
  <c r="E100" i="23"/>
  <c r="E112" i="23"/>
  <c r="E155" i="26"/>
  <c r="E13" i="26"/>
  <c r="E157" i="23"/>
  <c r="B162" i="2"/>
  <c r="E120" i="26"/>
  <c r="E37" i="23"/>
  <c r="B105" i="4"/>
  <c r="B88" i="3"/>
  <c r="E122" i="16"/>
  <c r="E168" i="24"/>
  <c r="H17" i="32"/>
  <c r="E85" i="20"/>
  <c r="E14" i="26"/>
  <c r="B162" i="3"/>
  <c r="E160" i="23"/>
  <c r="E18" i="23"/>
  <c r="B109" i="4"/>
  <c r="E67" i="26"/>
  <c r="E162" i="29"/>
  <c r="R45" i="32"/>
  <c r="E158" i="30"/>
  <c r="E46" i="30"/>
  <c r="E111" i="20"/>
  <c r="B127" i="4"/>
  <c r="M45" i="32"/>
  <c r="E80" i="30"/>
  <c r="E50" i="26"/>
  <c r="E154" i="16"/>
  <c r="E83" i="20"/>
  <c r="E160" i="30"/>
  <c r="E72" i="29"/>
  <c r="E176" i="23"/>
  <c r="E85" i="16"/>
  <c r="E154" i="26"/>
  <c r="B20" i="2"/>
  <c r="E48" i="16"/>
  <c r="E36" i="29"/>
  <c r="E142" i="16"/>
  <c r="N25" i="32"/>
  <c r="E57" i="20"/>
  <c r="M34" i="32"/>
  <c r="E127" i="16"/>
  <c r="E139" i="16"/>
  <c r="E186" i="24"/>
  <c r="B169" i="3"/>
  <c r="E75" i="26"/>
  <c r="E81" i="26"/>
  <c r="E57" i="30"/>
  <c r="B88" i="2"/>
  <c r="E18" i="26"/>
  <c r="E89" i="23"/>
  <c r="B152" i="4"/>
  <c r="E106" i="30"/>
  <c r="I45" i="32"/>
  <c r="E164" i="29"/>
  <c r="E36" i="30"/>
  <c r="E102" i="26"/>
  <c r="G102" i="26" l="1"/>
  <c r="D102" i="26"/>
  <c r="X102" i="26"/>
  <c r="W102" i="26"/>
  <c r="K102" i="26"/>
  <c r="U102" i="26"/>
  <c r="Q102" i="26"/>
  <c r="C102" i="26"/>
  <c r="H102" i="26"/>
  <c r="T102" i="26"/>
  <c r="R102" i="26"/>
  <c r="B102" i="26"/>
  <c r="V102" i="26"/>
  <c r="I102" i="26"/>
  <c r="L102" i="26"/>
  <c r="F102" i="26"/>
  <c r="M102" i="26"/>
  <c r="N102" i="26"/>
  <c r="J102" i="26"/>
  <c r="S102" i="26"/>
  <c r="H36" i="30"/>
  <c r="D36" i="30"/>
  <c r="B36" i="30"/>
  <c r="I36" i="30"/>
  <c r="C36" i="30"/>
  <c r="F36" i="30"/>
  <c r="G36" i="30"/>
  <c r="I164" i="29"/>
  <c r="F164" i="29"/>
  <c r="D164" i="29"/>
  <c r="C164" i="29"/>
  <c r="G164" i="29"/>
  <c r="H164" i="29"/>
  <c r="B164" i="29"/>
  <c r="G106" i="30"/>
  <c r="H106" i="30"/>
  <c r="D106" i="30"/>
  <c r="I106" i="30"/>
  <c r="F106" i="30"/>
  <c r="C106" i="30"/>
  <c r="B106" i="30"/>
  <c r="D152" i="4"/>
  <c r="AC152" i="4"/>
  <c r="M152" i="4"/>
  <c r="AD152" i="4"/>
  <c r="T152" i="4"/>
  <c r="W152" i="4"/>
  <c r="Q152" i="4"/>
  <c r="L152" i="4"/>
  <c r="I152" i="4"/>
  <c r="E152" i="4"/>
  <c r="V152" i="4"/>
  <c r="AA152" i="4"/>
  <c r="P152" i="4"/>
  <c r="O152" i="4"/>
  <c r="AB152" i="4"/>
  <c r="X152" i="4"/>
  <c r="Z152" i="4"/>
  <c r="K152" i="4"/>
  <c r="R152" i="4"/>
  <c r="N152" i="4"/>
  <c r="U152" i="4"/>
  <c r="S152" i="4"/>
  <c r="G152" i="4"/>
  <c r="C152" i="4"/>
  <c r="Y152" i="4"/>
  <c r="H152" i="4"/>
  <c r="J152" i="4"/>
  <c r="F152" i="4"/>
  <c r="G89" i="23"/>
  <c r="O89" i="23"/>
  <c r="T89" i="23"/>
  <c r="H89" i="23"/>
  <c r="AC89" i="23"/>
  <c r="Z89" i="23"/>
  <c r="B89" i="23"/>
  <c r="J89" i="23"/>
  <c r="AD89" i="23"/>
  <c r="K89" i="23"/>
  <c r="AG89" i="23"/>
  <c r="AF89" i="23"/>
  <c r="Y89" i="23"/>
  <c r="C89" i="23"/>
  <c r="AA89" i="23"/>
  <c r="R89" i="23"/>
  <c r="S89" i="23"/>
  <c r="Q89" i="23"/>
  <c r="N89" i="23"/>
  <c r="P89" i="23"/>
  <c r="D89" i="23"/>
  <c r="F89" i="23"/>
  <c r="I89" i="23"/>
  <c r="M89" i="23"/>
  <c r="V89" i="23"/>
  <c r="U89" i="23"/>
  <c r="L89" i="23"/>
  <c r="AB89" i="23"/>
  <c r="X89" i="23"/>
  <c r="W89" i="23"/>
  <c r="K18" i="26"/>
  <c r="Q18" i="26"/>
  <c r="X18" i="26"/>
  <c r="G18" i="26"/>
  <c r="W18" i="26"/>
  <c r="F18" i="26"/>
  <c r="M18" i="26"/>
  <c r="H18" i="26"/>
  <c r="I18" i="26"/>
  <c r="B18" i="26"/>
  <c r="U18" i="26"/>
  <c r="J18" i="26"/>
  <c r="N18" i="26"/>
  <c r="D18" i="26"/>
  <c r="S18" i="26"/>
  <c r="L18" i="26"/>
  <c r="C18" i="26"/>
  <c r="V18" i="26"/>
  <c r="R18" i="26"/>
  <c r="T18" i="26"/>
  <c r="F88" i="2"/>
  <c r="D88" i="2"/>
  <c r="H88" i="2"/>
  <c r="E88" i="2"/>
  <c r="G88" i="2"/>
  <c r="I88" i="2"/>
  <c r="C88" i="2"/>
  <c r="C57" i="30"/>
  <c r="F57" i="30"/>
  <c r="D57" i="30"/>
  <c r="B57" i="30"/>
  <c r="H57" i="30"/>
  <c r="G57" i="30"/>
  <c r="I57" i="30"/>
  <c r="H81" i="26"/>
  <c r="V81" i="26"/>
  <c r="I81" i="26"/>
  <c r="B81" i="26"/>
  <c r="G81" i="26"/>
  <c r="J81" i="26"/>
  <c r="M81" i="26"/>
  <c r="D81" i="26"/>
  <c r="F81" i="26"/>
  <c r="Q81" i="26"/>
  <c r="S81" i="26"/>
  <c r="W81" i="26"/>
  <c r="N81" i="26"/>
  <c r="U81" i="26"/>
  <c r="C81" i="26"/>
  <c r="T81" i="26"/>
  <c r="R81" i="26"/>
  <c r="L81" i="26"/>
  <c r="X81" i="26"/>
  <c r="K81" i="26"/>
  <c r="G75" i="26"/>
  <c r="S75" i="26"/>
  <c r="X75" i="26"/>
  <c r="W75" i="26"/>
  <c r="I75" i="26"/>
  <c r="D75" i="26"/>
  <c r="T75" i="26"/>
  <c r="U75" i="26"/>
  <c r="C75" i="26"/>
  <c r="Q75" i="26"/>
  <c r="H75" i="26"/>
  <c r="J75" i="26"/>
  <c r="R75" i="26"/>
  <c r="F75" i="26"/>
  <c r="M75" i="26"/>
  <c r="B75" i="26"/>
  <c r="K75" i="26"/>
  <c r="L75" i="26"/>
  <c r="N75" i="26"/>
  <c r="V75" i="26"/>
  <c r="E169" i="3"/>
  <c r="F169" i="3"/>
  <c r="D169" i="3"/>
  <c r="G169" i="3"/>
  <c r="C169" i="3"/>
  <c r="V186" i="24"/>
  <c r="F186" i="24"/>
  <c r="N186" i="24"/>
  <c r="H186" i="24"/>
  <c r="AB186" i="24"/>
  <c r="G186" i="24"/>
  <c r="M186" i="24"/>
  <c r="AA186" i="24"/>
  <c r="AD186" i="24"/>
  <c r="L186" i="24"/>
  <c r="Y186" i="24"/>
  <c r="AF186" i="24"/>
  <c r="O186" i="24"/>
  <c r="X186" i="24"/>
  <c r="C186" i="24"/>
  <c r="T186" i="24"/>
  <c r="AE186" i="24"/>
  <c r="I186" i="24"/>
  <c r="R186" i="24"/>
  <c r="S186" i="24"/>
  <c r="AG186" i="24"/>
  <c r="Q186" i="24"/>
  <c r="B186" i="24"/>
  <c r="U186" i="24"/>
  <c r="K186" i="24"/>
  <c r="W186" i="24"/>
  <c r="AC186" i="24"/>
  <c r="P186" i="24"/>
  <c r="D186" i="24"/>
  <c r="Z186" i="24"/>
  <c r="J186" i="24"/>
  <c r="J139" i="16"/>
  <c r="L139" i="16"/>
  <c r="B139" i="16"/>
  <c r="I139" i="16"/>
  <c r="F139" i="16"/>
  <c r="M139" i="16"/>
  <c r="Q139" i="16" s="1"/>
  <c r="H139" i="16"/>
  <c r="D139" i="16"/>
  <c r="C139" i="16"/>
  <c r="G139" i="16"/>
  <c r="N139" i="16"/>
  <c r="R139" i="16" s="1"/>
  <c r="K139" i="16"/>
  <c r="I127" i="16"/>
  <c r="F127" i="16"/>
  <c r="L127" i="16"/>
  <c r="P127" i="16" s="1"/>
  <c r="C127" i="16"/>
  <c r="B127" i="16"/>
  <c r="K127" i="16"/>
  <c r="O127" i="16" s="1"/>
  <c r="J127" i="16"/>
  <c r="H127" i="16"/>
  <c r="M127" i="16"/>
  <c r="Q127" i="16" s="1"/>
  <c r="D127" i="16"/>
  <c r="N127" i="16"/>
  <c r="R127" i="16" s="1"/>
  <c r="G127" i="16"/>
  <c r="J57" i="20"/>
  <c r="D57" i="20"/>
  <c r="K57" i="20"/>
  <c r="H57" i="20"/>
  <c r="N57" i="20"/>
  <c r="R57" i="20" s="1"/>
  <c r="C57" i="20"/>
  <c r="L57" i="20"/>
  <c r="P57" i="20" s="1"/>
  <c r="F57" i="20"/>
  <c r="B57" i="20"/>
  <c r="M57" i="20"/>
  <c r="Q57" i="20" s="1"/>
  <c r="G57" i="20"/>
  <c r="I57" i="20"/>
  <c r="J142" i="16"/>
  <c r="K142" i="16"/>
  <c r="I142" i="16"/>
  <c r="D142" i="16"/>
  <c r="H142" i="16"/>
  <c r="N142" i="16"/>
  <c r="R142" i="16" s="1"/>
  <c r="F142" i="16"/>
  <c r="L142" i="16"/>
  <c r="G142" i="16"/>
  <c r="M142" i="16"/>
  <c r="B142" i="16"/>
  <c r="C142" i="16"/>
  <c r="G36" i="29"/>
  <c r="F36" i="29"/>
  <c r="C36" i="29"/>
  <c r="D36" i="29"/>
  <c r="B36" i="29"/>
  <c r="H36" i="29"/>
  <c r="I36" i="29"/>
  <c r="D48" i="16"/>
  <c r="J48" i="16"/>
  <c r="L48" i="16"/>
  <c r="K48" i="16"/>
  <c r="O48" i="16" s="1"/>
  <c r="G48" i="16"/>
  <c r="H48" i="16"/>
  <c r="C48" i="16"/>
  <c r="M48" i="16"/>
  <c r="Q48" i="16" s="1"/>
  <c r="F48" i="16"/>
  <c r="N48" i="16"/>
  <c r="R48" i="16" s="1"/>
  <c r="I48" i="16"/>
  <c r="B48" i="16"/>
  <c r="E20" i="2"/>
  <c r="F20" i="2"/>
  <c r="I20" i="2"/>
  <c r="G20" i="2"/>
  <c r="H20" i="2"/>
  <c r="C20" i="2"/>
  <c r="D20" i="2"/>
  <c r="D154" i="26"/>
  <c r="U154" i="26"/>
  <c r="G154" i="26"/>
  <c r="W154" i="26"/>
  <c r="F154" i="26"/>
  <c r="C154" i="26"/>
  <c r="K154" i="26"/>
  <c r="V154" i="26"/>
  <c r="B154" i="26"/>
  <c r="H154" i="26"/>
  <c r="S154" i="26"/>
  <c r="N154" i="26"/>
  <c r="Q154" i="26"/>
  <c r="J154" i="26"/>
  <c r="T154" i="26"/>
  <c r="R154" i="26"/>
  <c r="I154" i="26"/>
  <c r="L154" i="26"/>
  <c r="X154" i="26"/>
  <c r="M154" i="26"/>
  <c r="C85" i="16"/>
  <c r="F85" i="16"/>
  <c r="L85" i="16"/>
  <c r="B85" i="16"/>
  <c r="H85" i="16"/>
  <c r="N85" i="16"/>
  <c r="I85" i="16"/>
  <c r="G85" i="16"/>
  <c r="K85" i="16"/>
  <c r="O85" i="16" s="1"/>
  <c r="J85" i="16"/>
  <c r="M85" i="16"/>
  <c r="Q85" i="16" s="1"/>
  <c r="D85" i="16"/>
  <c r="P176" i="23"/>
  <c r="T176" i="23"/>
  <c r="N176" i="23"/>
  <c r="V176" i="23"/>
  <c r="G176" i="23"/>
  <c r="AC176" i="23"/>
  <c r="L176" i="23"/>
  <c r="R176" i="23"/>
  <c r="B176" i="23"/>
  <c r="J176" i="23"/>
  <c r="AA176" i="23"/>
  <c r="S176" i="23"/>
  <c r="AD176" i="23"/>
  <c r="O176" i="23"/>
  <c r="I176" i="23"/>
  <c r="K176" i="23"/>
  <c r="M176" i="23"/>
  <c r="Y176" i="23"/>
  <c r="H176" i="23"/>
  <c r="AB176" i="23"/>
  <c r="X176" i="23"/>
  <c r="Q176" i="23"/>
  <c r="W176" i="23"/>
  <c r="U176" i="23"/>
  <c r="Z176" i="23"/>
  <c r="AG176" i="23"/>
  <c r="C176" i="23"/>
  <c r="D176" i="23"/>
  <c r="F176" i="23"/>
  <c r="AF176" i="23"/>
  <c r="G72" i="29"/>
  <c r="B72" i="29"/>
  <c r="I72" i="29"/>
  <c r="F72" i="29"/>
  <c r="C72" i="29"/>
  <c r="H72" i="29"/>
  <c r="D72" i="29"/>
  <c r="G160" i="30"/>
  <c r="F160" i="30"/>
  <c r="H160" i="30"/>
  <c r="I160" i="30"/>
  <c r="B160" i="30"/>
  <c r="C160" i="30"/>
  <c r="D160" i="30"/>
  <c r="N83" i="20"/>
  <c r="R83" i="20" s="1"/>
  <c r="D83" i="20"/>
  <c r="F83" i="20"/>
  <c r="C83" i="20"/>
  <c r="L83" i="20"/>
  <c r="P83" i="20" s="1"/>
  <c r="K83" i="20"/>
  <c r="G83" i="20"/>
  <c r="J83" i="20"/>
  <c r="M83" i="20"/>
  <c r="Q83" i="20" s="1"/>
  <c r="H83" i="20"/>
  <c r="B83" i="20"/>
  <c r="I83" i="20"/>
  <c r="F154" i="16"/>
  <c r="C154" i="16"/>
  <c r="J154" i="16"/>
  <c r="N154" i="16"/>
  <c r="R154" i="16" s="1"/>
  <c r="I154" i="16"/>
  <c r="B154" i="16"/>
  <c r="H154" i="16"/>
  <c r="G154" i="16"/>
  <c r="K154" i="16"/>
  <c r="O154" i="16" s="1"/>
  <c r="D154" i="16"/>
  <c r="L154" i="16"/>
  <c r="P154" i="16" s="1"/>
  <c r="M154" i="16"/>
  <c r="M50" i="26"/>
  <c r="G50" i="26"/>
  <c r="T50" i="26"/>
  <c r="Q50" i="26"/>
  <c r="C50" i="26"/>
  <c r="S50" i="26"/>
  <c r="D50" i="26"/>
  <c r="J50" i="26"/>
  <c r="W50" i="26"/>
  <c r="N50" i="26"/>
  <c r="B50" i="26"/>
  <c r="V50" i="26"/>
  <c r="F50" i="26"/>
  <c r="X50" i="26"/>
  <c r="K50" i="26"/>
  <c r="I50" i="26"/>
  <c r="H50" i="26"/>
  <c r="U50" i="26"/>
  <c r="L50" i="26"/>
  <c r="R50" i="26"/>
  <c r="D80" i="30"/>
  <c r="B80" i="30"/>
  <c r="F80" i="30"/>
  <c r="G80" i="30"/>
  <c r="I80" i="30"/>
  <c r="C80" i="30"/>
  <c r="H80" i="30"/>
  <c r="X127" i="4"/>
  <c r="T127" i="4"/>
  <c r="U127" i="4"/>
  <c r="N127" i="4"/>
  <c r="M127" i="4"/>
  <c r="D127" i="4"/>
  <c r="S127" i="4"/>
  <c r="AD127" i="4"/>
  <c r="Y127" i="4"/>
  <c r="P127" i="4"/>
  <c r="V127" i="4"/>
  <c r="J127" i="4"/>
  <c r="L127" i="4"/>
  <c r="I127" i="4"/>
  <c r="O127" i="4"/>
  <c r="AB127" i="4"/>
  <c r="AC127" i="4"/>
  <c r="F127" i="4"/>
  <c r="W127" i="4"/>
  <c r="C127" i="4"/>
  <c r="G127" i="4"/>
  <c r="K127" i="4"/>
  <c r="Z127" i="4"/>
  <c r="Q127" i="4"/>
  <c r="R127" i="4"/>
  <c r="E127" i="4"/>
  <c r="H127" i="4"/>
  <c r="AA127" i="4"/>
  <c r="C111" i="20"/>
  <c r="G111" i="20"/>
  <c r="J111" i="20"/>
  <c r="M111" i="20"/>
  <c r="K111" i="20"/>
  <c r="I111" i="20"/>
  <c r="D111" i="20"/>
  <c r="F111" i="20"/>
  <c r="H111" i="20"/>
  <c r="L111" i="20"/>
  <c r="P111" i="20" s="1"/>
  <c r="N111" i="20"/>
  <c r="R111" i="20" s="1"/>
  <c r="B111" i="20"/>
  <c r="I46" i="30"/>
  <c r="G46" i="30"/>
  <c r="C46" i="30"/>
  <c r="D46" i="30"/>
  <c r="F46" i="30"/>
  <c r="B46" i="30"/>
  <c r="H46" i="30"/>
  <c r="D158" i="30"/>
  <c r="I158" i="30"/>
  <c r="G158" i="30"/>
  <c r="H158" i="30"/>
  <c r="C158" i="30"/>
  <c r="B158" i="30"/>
  <c r="F158" i="30"/>
  <c r="G162" i="29"/>
  <c r="H162" i="29"/>
  <c r="I162" i="29"/>
  <c r="F162" i="29"/>
  <c r="B162" i="29"/>
  <c r="C162" i="29"/>
  <c r="D162" i="29"/>
  <c r="R67" i="26"/>
  <c r="Q67" i="26"/>
  <c r="W67" i="26"/>
  <c r="H67" i="26"/>
  <c r="K67" i="26"/>
  <c r="T67" i="26"/>
  <c r="F67" i="26"/>
  <c r="X67" i="26"/>
  <c r="I67" i="26"/>
  <c r="C67" i="26"/>
  <c r="D67" i="26"/>
  <c r="S67" i="26"/>
  <c r="G67" i="26"/>
  <c r="M67" i="26"/>
  <c r="J67" i="26"/>
  <c r="B67" i="26"/>
  <c r="N67" i="26"/>
  <c r="L67" i="26"/>
  <c r="U67" i="26"/>
  <c r="V67" i="26"/>
  <c r="AA109" i="4"/>
  <c r="T109" i="4"/>
  <c r="I109" i="4"/>
  <c r="W109" i="4"/>
  <c r="L109" i="4"/>
  <c r="E109" i="4"/>
  <c r="U109" i="4"/>
  <c r="H109" i="4"/>
  <c r="C109" i="4"/>
  <c r="Y109" i="4"/>
  <c r="M109" i="4"/>
  <c r="P109" i="4"/>
  <c r="AD109" i="4"/>
  <c r="J109" i="4"/>
  <c r="R109" i="4"/>
  <c r="D109" i="4"/>
  <c r="K109" i="4"/>
  <c r="V109" i="4"/>
  <c r="N109" i="4"/>
  <c r="Z109" i="4"/>
  <c r="F109" i="4"/>
  <c r="AC109" i="4"/>
  <c r="S109" i="4"/>
  <c r="O109" i="4"/>
  <c r="AB109" i="4"/>
  <c r="X109" i="4"/>
  <c r="G109" i="4"/>
  <c r="Q109" i="4"/>
  <c r="I18" i="23"/>
  <c r="K18" i="23"/>
  <c r="T18" i="23"/>
  <c r="S18" i="23"/>
  <c r="Z18" i="23"/>
  <c r="D18" i="23"/>
  <c r="P18" i="23"/>
  <c r="H18" i="23"/>
  <c r="Y18" i="23"/>
  <c r="AD18" i="23"/>
  <c r="N18" i="23"/>
  <c r="AA18" i="23"/>
  <c r="B18" i="23"/>
  <c r="G18" i="23"/>
  <c r="L18" i="23"/>
  <c r="V18" i="23"/>
  <c r="AG18" i="23"/>
  <c r="R18" i="23"/>
  <c r="AF18" i="23"/>
  <c r="W18" i="23"/>
  <c r="O18" i="23"/>
  <c r="J18" i="23"/>
  <c r="X18" i="23"/>
  <c r="M18" i="23"/>
  <c r="F18" i="23"/>
  <c r="U18" i="23"/>
  <c r="Q18" i="23"/>
  <c r="AC18" i="23"/>
  <c r="C18" i="23"/>
  <c r="AB18" i="23"/>
  <c r="Q160" i="23"/>
  <c r="Z160" i="23"/>
  <c r="C160" i="23"/>
  <c r="W160" i="23"/>
  <c r="AC160" i="23"/>
  <c r="P160" i="23"/>
  <c r="D160" i="23"/>
  <c r="G160" i="23"/>
  <c r="U160" i="23"/>
  <c r="X160" i="23"/>
  <c r="AG160" i="23"/>
  <c r="K160" i="23"/>
  <c r="I160" i="23"/>
  <c r="AB160" i="23"/>
  <c r="Y160" i="23"/>
  <c r="M160" i="23"/>
  <c r="T160" i="23"/>
  <c r="AF160" i="23"/>
  <c r="R160" i="23"/>
  <c r="H160" i="23"/>
  <c r="AD160" i="23"/>
  <c r="F160" i="23"/>
  <c r="AA160" i="23"/>
  <c r="S160" i="23"/>
  <c r="J160" i="23"/>
  <c r="N160" i="23"/>
  <c r="V160" i="23"/>
  <c r="L160" i="23"/>
  <c r="B160" i="23"/>
  <c r="O160" i="23"/>
  <c r="G162" i="3"/>
  <c r="D162" i="3"/>
  <c r="F162" i="3"/>
  <c r="C162" i="3"/>
  <c r="E162" i="3"/>
  <c r="X14" i="26"/>
  <c r="V14" i="26"/>
  <c r="W14" i="26"/>
  <c r="D14" i="26"/>
  <c r="I14" i="26"/>
  <c r="S14" i="26"/>
  <c r="R14" i="26"/>
  <c r="T14" i="26"/>
  <c r="M14" i="26"/>
  <c r="F14" i="26"/>
  <c r="B14" i="26"/>
  <c r="U14" i="26"/>
  <c r="K14" i="26"/>
  <c r="C14" i="26"/>
  <c r="G14" i="26"/>
  <c r="Q14" i="26"/>
  <c r="N14" i="26"/>
  <c r="H14" i="26"/>
  <c r="J14" i="26"/>
  <c r="L14" i="26"/>
  <c r="N85" i="20"/>
  <c r="R85" i="20" s="1"/>
  <c r="G85" i="20"/>
  <c r="B85" i="20"/>
  <c r="D85" i="20"/>
  <c r="M85" i="20"/>
  <c r="C85" i="20"/>
  <c r="J85" i="20"/>
  <c r="H85" i="20"/>
  <c r="K85" i="20"/>
  <c r="L85" i="20"/>
  <c r="F85" i="20"/>
  <c r="I85" i="20"/>
  <c r="W168" i="24"/>
  <c r="L168" i="24"/>
  <c r="AG168" i="24"/>
  <c r="C168" i="24"/>
  <c r="O168" i="24"/>
  <c r="Q168" i="24"/>
  <c r="D168" i="24"/>
  <c r="AB168" i="24"/>
  <c r="Y168" i="24"/>
  <c r="B168" i="24"/>
  <c r="J168" i="24"/>
  <c r="S168" i="24"/>
  <c r="H168" i="24"/>
  <c r="K168" i="24"/>
  <c r="U168" i="24"/>
  <c r="AA168" i="24"/>
  <c r="F168" i="24"/>
  <c r="AF168" i="24"/>
  <c r="G168" i="24"/>
  <c r="Z168" i="24"/>
  <c r="I168" i="24"/>
  <c r="AC168" i="24"/>
  <c r="AE168" i="24"/>
  <c r="R168" i="24"/>
  <c r="X168" i="24"/>
  <c r="P168" i="24"/>
  <c r="AD168" i="24"/>
  <c r="N168" i="24"/>
  <c r="M168" i="24"/>
  <c r="V168" i="24"/>
  <c r="T168" i="24"/>
  <c r="D122" i="16"/>
  <c r="I122" i="16"/>
  <c r="M122" i="16"/>
  <c r="H122" i="16"/>
  <c r="F122" i="16"/>
  <c r="G122" i="16"/>
  <c r="C122" i="16"/>
  <c r="N122" i="16"/>
  <c r="J122" i="16"/>
  <c r="B122" i="16"/>
  <c r="K122" i="16"/>
  <c r="L122" i="16"/>
  <c r="P122" i="16" s="1"/>
  <c r="G88" i="3"/>
  <c r="D88" i="3"/>
  <c r="E88" i="3"/>
  <c r="F88" i="3"/>
  <c r="C88" i="3"/>
  <c r="D105" i="4"/>
  <c r="U105" i="4"/>
  <c r="W105" i="4"/>
  <c r="R105" i="4"/>
  <c r="N105" i="4"/>
  <c r="S105" i="4"/>
  <c r="H105" i="4"/>
  <c r="J105" i="4"/>
  <c r="L105" i="4"/>
  <c r="Z105" i="4"/>
  <c r="T105" i="4"/>
  <c r="I105" i="4"/>
  <c r="Q105" i="4"/>
  <c r="F105" i="4"/>
  <c r="AC105" i="4"/>
  <c r="AB105" i="4"/>
  <c r="Y105" i="4"/>
  <c r="O105" i="4"/>
  <c r="M105" i="4"/>
  <c r="G105" i="4"/>
  <c r="C105" i="4"/>
  <c r="P105" i="4"/>
  <c r="X105" i="4"/>
  <c r="AD105" i="4"/>
  <c r="AA105" i="4"/>
  <c r="E105" i="4"/>
  <c r="V105" i="4"/>
  <c r="K105" i="4"/>
  <c r="C37" i="23"/>
  <c r="K37" i="23"/>
  <c r="M37" i="23"/>
  <c r="I37" i="23"/>
  <c r="AB37" i="23"/>
  <c r="W37" i="23"/>
  <c r="AG37" i="23"/>
  <c r="U37" i="23"/>
  <c r="AF37" i="23"/>
  <c r="G37" i="23"/>
  <c r="L37" i="23"/>
  <c r="Q37" i="23"/>
  <c r="F37" i="23"/>
  <c r="S37" i="23"/>
  <c r="O37" i="23"/>
  <c r="P37" i="23"/>
  <c r="J37" i="23"/>
  <c r="R37" i="23"/>
  <c r="Z37" i="23"/>
  <c r="AA37" i="23"/>
  <c r="AC37" i="23"/>
  <c r="H37" i="23"/>
  <c r="AD37" i="23"/>
  <c r="B37" i="23"/>
  <c r="N37" i="23"/>
  <c r="T37" i="23"/>
  <c r="Y37" i="23"/>
  <c r="D37" i="23"/>
  <c r="V37" i="23"/>
  <c r="X37" i="23"/>
  <c r="G120" i="26"/>
  <c r="H120" i="26"/>
  <c r="B120" i="26"/>
  <c r="F120" i="26"/>
  <c r="Q120" i="26"/>
  <c r="W120" i="26"/>
  <c r="D120" i="26"/>
  <c r="J120" i="26"/>
  <c r="V120" i="26"/>
  <c r="I120" i="26"/>
  <c r="M120" i="26"/>
  <c r="L120" i="26"/>
  <c r="T120" i="26"/>
  <c r="S120" i="26"/>
  <c r="R120" i="26"/>
  <c r="N120" i="26"/>
  <c r="C120" i="26"/>
  <c r="X120" i="26"/>
  <c r="U120" i="26"/>
  <c r="K120" i="26"/>
  <c r="G162" i="2"/>
  <c r="I162" i="2"/>
  <c r="F162" i="2"/>
  <c r="D162" i="2"/>
  <c r="E162" i="2"/>
  <c r="H162" i="2"/>
  <c r="C162" i="2"/>
  <c r="J157" i="23"/>
  <c r="AG157" i="23"/>
  <c r="AA157" i="23"/>
  <c r="F157" i="23"/>
  <c r="I157" i="23"/>
  <c r="L157" i="23"/>
  <c r="O157" i="23"/>
  <c r="AD157" i="23"/>
  <c r="Z157" i="23"/>
  <c r="W157" i="23"/>
  <c r="K157" i="23"/>
  <c r="B157" i="23"/>
  <c r="S157" i="23"/>
  <c r="M157" i="23"/>
  <c r="H157" i="23"/>
  <c r="Q157" i="23"/>
  <c r="V157" i="23"/>
  <c r="AF157" i="23"/>
  <c r="D157" i="23"/>
  <c r="N157" i="23"/>
  <c r="R157" i="23"/>
  <c r="T157" i="23"/>
  <c r="U157" i="23"/>
  <c r="Y157" i="23"/>
  <c r="C157" i="23"/>
  <c r="P157" i="23"/>
  <c r="G157" i="23"/>
  <c r="X157" i="23"/>
  <c r="AB157" i="23"/>
  <c r="AC157" i="23"/>
  <c r="M13" i="26"/>
  <c r="I13" i="26"/>
  <c r="S13" i="26"/>
  <c r="R13" i="26"/>
  <c r="D13" i="26"/>
  <c r="G13" i="26"/>
  <c r="K13" i="26"/>
  <c r="V13" i="26"/>
  <c r="F13" i="26"/>
  <c r="J13" i="26"/>
  <c r="B13" i="26"/>
  <c r="N13" i="26"/>
  <c r="T13" i="26"/>
  <c r="W13" i="26"/>
  <c r="L13" i="26"/>
  <c r="H13" i="26"/>
  <c r="C13" i="26"/>
  <c r="Q13" i="26"/>
  <c r="X13" i="26"/>
  <c r="U13" i="26"/>
  <c r="V155" i="26"/>
  <c r="M155" i="26"/>
  <c r="D155" i="26"/>
  <c r="L155" i="26"/>
  <c r="J155" i="26"/>
  <c r="F155" i="26"/>
  <c r="U155" i="26"/>
  <c r="G155" i="26"/>
  <c r="I155" i="26"/>
  <c r="T155" i="26"/>
  <c r="H155" i="26"/>
  <c r="N155" i="26"/>
  <c r="R155" i="26"/>
  <c r="C155" i="26"/>
  <c r="K155" i="26"/>
  <c r="Q155" i="26"/>
  <c r="W155" i="26"/>
  <c r="X155" i="26"/>
  <c r="S155" i="26"/>
  <c r="B155" i="26"/>
  <c r="L112" i="23"/>
  <c r="H112" i="23"/>
  <c r="P112" i="23"/>
  <c r="AG112" i="23"/>
  <c r="C112" i="23"/>
  <c r="B112" i="23"/>
  <c r="AD112" i="23"/>
  <c r="K112" i="23"/>
  <c r="AB112" i="23"/>
  <c r="D112" i="23"/>
  <c r="W112" i="23"/>
  <c r="N112" i="23"/>
  <c r="AC112" i="23"/>
  <c r="AF112" i="23"/>
  <c r="U112" i="23"/>
  <c r="X112" i="23"/>
  <c r="AA112" i="23"/>
  <c r="F112" i="23"/>
  <c r="S112" i="23"/>
  <c r="I112" i="23"/>
  <c r="M112" i="23"/>
  <c r="G112" i="23"/>
  <c r="T112" i="23"/>
  <c r="J112" i="23"/>
  <c r="Y112" i="23"/>
  <c r="Z112" i="23"/>
  <c r="R112" i="23"/>
  <c r="Q112" i="23"/>
  <c r="O112" i="23"/>
  <c r="V112" i="23"/>
  <c r="F100" i="23"/>
  <c r="AD100" i="23"/>
  <c r="K100" i="23"/>
  <c r="G100" i="23"/>
  <c r="J100" i="23"/>
  <c r="U100" i="23"/>
  <c r="Q100" i="23"/>
  <c r="P100" i="23"/>
  <c r="V100" i="23"/>
  <c r="AA100" i="23"/>
  <c r="AG100" i="23"/>
  <c r="L100" i="23"/>
  <c r="N100" i="23"/>
  <c r="B100" i="23"/>
  <c r="D100" i="23"/>
  <c r="R100" i="23"/>
  <c r="AB100" i="23"/>
  <c r="Y100" i="23"/>
  <c r="S100" i="23"/>
  <c r="O100" i="23"/>
  <c r="M100" i="23"/>
  <c r="H100" i="23"/>
  <c r="I100" i="23"/>
  <c r="W100" i="23"/>
  <c r="AC100" i="23"/>
  <c r="C100" i="23"/>
  <c r="T100" i="23"/>
  <c r="AF100" i="23"/>
  <c r="X100" i="23"/>
  <c r="Z100" i="23"/>
  <c r="C107" i="3"/>
  <c r="D107" i="3"/>
  <c r="G107" i="3"/>
  <c r="F107" i="3"/>
  <c r="E107" i="3"/>
  <c r="C88" i="20"/>
  <c r="L88" i="20"/>
  <c r="F88" i="20"/>
  <c r="G88" i="20"/>
  <c r="J88" i="20"/>
  <c r="N88" i="20"/>
  <c r="R88" i="20" s="1"/>
  <c r="I88" i="20"/>
  <c r="D88" i="20"/>
  <c r="M88" i="20"/>
  <c r="B88" i="20"/>
  <c r="H88" i="20"/>
  <c r="K88" i="20"/>
  <c r="O88" i="20" s="1"/>
  <c r="I20" i="29"/>
  <c r="H20" i="29"/>
  <c r="C20" i="29"/>
  <c r="G20" i="29"/>
  <c r="D20" i="29"/>
  <c r="B20" i="29"/>
  <c r="F20" i="29"/>
  <c r="D142" i="26"/>
  <c r="G142" i="26"/>
  <c r="K142" i="26"/>
  <c r="N142" i="26"/>
  <c r="S142" i="26"/>
  <c r="I142" i="26"/>
  <c r="J142" i="26"/>
  <c r="M142" i="26"/>
  <c r="B142" i="26"/>
  <c r="C142" i="26"/>
  <c r="L142" i="26"/>
  <c r="W142" i="26"/>
  <c r="R142" i="26"/>
  <c r="X142" i="26"/>
  <c r="T142" i="26"/>
  <c r="Q142" i="26"/>
  <c r="F142" i="26"/>
  <c r="U142" i="26"/>
  <c r="V142" i="26"/>
  <c r="H142" i="26"/>
  <c r="F91" i="20"/>
  <c r="L91" i="20"/>
  <c r="N91" i="20"/>
  <c r="R91" i="20" s="1"/>
  <c r="M91" i="20"/>
  <c r="Q91" i="20" s="1"/>
  <c r="H91" i="20"/>
  <c r="I91" i="20"/>
  <c r="C91" i="20"/>
  <c r="B91" i="20"/>
  <c r="G91" i="20"/>
  <c r="K91" i="20"/>
  <c r="D91" i="20"/>
  <c r="J91" i="20"/>
  <c r="D181" i="30"/>
  <c r="B181" i="30"/>
  <c r="C181" i="30"/>
  <c r="H181" i="30"/>
  <c r="F181" i="30"/>
  <c r="G181" i="30"/>
  <c r="I181" i="30"/>
  <c r="F90" i="2"/>
  <c r="D90" i="2"/>
  <c r="I90" i="2"/>
  <c r="H90" i="2"/>
  <c r="E90" i="2"/>
  <c r="G90" i="2"/>
  <c r="C90" i="2"/>
  <c r="G43" i="30"/>
  <c r="F43" i="30"/>
  <c r="H43" i="30"/>
  <c r="C43" i="30"/>
  <c r="I43" i="30"/>
  <c r="B43" i="30"/>
  <c r="D43" i="30"/>
  <c r="E135" i="4"/>
  <c r="AA135" i="4"/>
  <c r="T135" i="4"/>
  <c r="L135" i="4"/>
  <c r="N135" i="4"/>
  <c r="P135" i="4"/>
  <c r="G135" i="4"/>
  <c r="AD135" i="4"/>
  <c r="I135" i="4"/>
  <c r="S135" i="4"/>
  <c r="D135" i="4"/>
  <c r="U135" i="4"/>
  <c r="J135" i="4"/>
  <c r="V135" i="4"/>
  <c r="Y135" i="4"/>
  <c r="AC135" i="4"/>
  <c r="AB135" i="4"/>
  <c r="Q135" i="4"/>
  <c r="K135" i="4"/>
  <c r="H135" i="4"/>
  <c r="R135" i="4"/>
  <c r="Z135" i="4"/>
  <c r="F135" i="4"/>
  <c r="M135" i="4"/>
  <c r="W135" i="4"/>
  <c r="C135" i="4"/>
  <c r="X135" i="4"/>
  <c r="O135" i="4"/>
  <c r="C151" i="30"/>
  <c r="B151" i="30"/>
  <c r="F151" i="30"/>
  <c r="I151" i="30"/>
  <c r="H151" i="30"/>
  <c r="D151" i="30"/>
  <c r="G151" i="30"/>
  <c r="F15" i="30"/>
  <c r="H15" i="30"/>
  <c r="D15" i="30"/>
  <c r="B15" i="30"/>
  <c r="I15" i="30"/>
  <c r="G15" i="30"/>
  <c r="C15" i="30"/>
  <c r="P174" i="4"/>
  <c r="C174" i="4"/>
  <c r="H174" i="4"/>
  <c r="N174" i="4"/>
  <c r="J174" i="4"/>
  <c r="K174" i="4"/>
  <c r="Z174" i="4"/>
  <c r="R174" i="4"/>
  <c r="F174" i="4"/>
  <c r="AA174" i="4"/>
  <c r="Q174" i="4"/>
  <c r="O174" i="4"/>
  <c r="E174" i="4"/>
  <c r="T174" i="4"/>
  <c r="G174" i="4"/>
  <c r="L174" i="4"/>
  <c r="M174" i="4"/>
  <c r="I174" i="4"/>
  <c r="D174" i="4"/>
  <c r="S174" i="4"/>
  <c r="U174" i="4"/>
  <c r="Y174" i="4"/>
  <c r="W174" i="4"/>
  <c r="V174" i="4"/>
  <c r="X174" i="4"/>
  <c r="AB174" i="4"/>
  <c r="AD174" i="4"/>
  <c r="AC174" i="4"/>
  <c r="F141" i="16"/>
  <c r="C141" i="16"/>
  <c r="J141" i="16"/>
  <c r="B141" i="16"/>
  <c r="N141" i="16"/>
  <c r="R141" i="16" s="1"/>
  <c r="H141" i="16"/>
  <c r="L141" i="16"/>
  <c r="D141" i="16"/>
  <c r="M141" i="16"/>
  <c r="I141" i="16"/>
  <c r="K141" i="16"/>
  <c r="G141" i="16"/>
  <c r="C147" i="30"/>
  <c r="D147" i="30"/>
  <c r="B147" i="30"/>
  <c r="H147" i="30"/>
  <c r="G147" i="30"/>
  <c r="F147" i="30"/>
  <c r="I147" i="30"/>
  <c r="K160" i="20"/>
  <c r="G160" i="20"/>
  <c r="F160" i="20"/>
  <c r="I160" i="20"/>
  <c r="C160" i="20"/>
  <c r="J160" i="20"/>
  <c r="L160" i="20"/>
  <c r="P160" i="20" s="1"/>
  <c r="D160" i="20"/>
  <c r="N160" i="20"/>
  <c r="R160" i="20" s="1"/>
  <c r="H160" i="20"/>
  <c r="B160" i="20"/>
  <c r="M160" i="20"/>
  <c r="Q160" i="20" s="1"/>
  <c r="E125" i="2"/>
  <c r="I125" i="2"/>
  <c r="F125" i="2"/>
  <c r="C125" i="2"/>
  <c r="D125" i="2"/>
  <c r="G125" i="2"/>
  <c r="H125" i="2"/>
  <c r="G105" i="29"/>
  <c r="D105" i="29"/>
  <c r="F105" i="29"/>
  <c r="B105" i="29"/>
  <c r="C105" i="29"/>
  <c r="H105" i="29"/>
  <c r="I105" i="29"/>
  <c r="D95" i="20"/>
  <c r="B95" i="20"/>
  <c r="M95" i="20"/>
  <c r="L95" i="20"/>
  <c r="P95" i="20" s="1"/>
  <c r="J95" i="20"/>
  <c r="N95" i="20"/>
  <c r="R95" i="20" s="1"/>
  <c r="I95" i="20"/>
  <c r="G95" i="20"/>
  <c r="K95" i="20"/>
  <c r="O95" i="20" s="1"/>
  <c r="H95" i="20"/>
  <c r="F95" i="20"/>
  <c r="C95" i="20"/>
  <c r="D73" i="2"/>
  <c r="G73" i="2"/>
  <c r="F73" i="2"/>
  <c r="E73" i="2"/>
  <c r="C73" i="2"/>
  <c r="I73" i="2"/>
  <c r="H73" i="2"/>
  <c r="G135" i="2"/>
  <c r="E135" i="2"/>
  <c r="F135" i="2"/>
  <c r="C135" i="2"/>
  <c r="H135" i="2"/>
  <c r="I135" i="2"/>
  <c r="D135" i="2"/>
  <c r="G112" i="26"/>
  <c r="U112" i="26"/>
  <c r="Q112" i="26"/>
  <c r="L112" i="26"/>
  <c r="F112" i="26"/>
  <c r="M112" i="26"/>
  <c r="C112" i="26"/>
  <c r="B112" i="26"/>
  <c r="D112" i="26"/>
  <c r="R112" i="26"/>
  <c r="W112" i="26"/>
  <c r="V112" i="26"/>
  <c r="J112" i="26"/>
  <c r="I112" i="26"/>
  <c r="N112" i="26"/>
  <c r="T112" i="26"/>
  <c r="S112" i="26"/>
  <c r="K112" i="26"/>
  <c r="H112" i="26"/>
  <c r="X112" i="26"/>
  <c r="L71" i="20"/>
  <c r="I71" i="20"/>
  <c r="C71" i="20"/>
  <c r="M71" i="20"/>
  <c r="H71" i="20"/>
  <c r="J71" i="20"/>
  <c r="F71" i="20"/>
  <c r="N71" i="20"/>
  <c r="R71" i="20" s="1"/>
  <c r="D71" i="20"/>
  <c r="K71" i="20"/>
  <c r="G71" i="20"/>
  <c r="B71" i="20"/>
  <c r="N70" i="26"/>
  <c r="Q70" i="26"/>
  <c r="L70" i="26"/>
  <c r="C70" i="26"/>
  <c r="S70" i="26"/>
  <c r="X70" i="26"/>
  <c r="B70" i="26"/>
  <c r="U70" i="26"/>
  <c r="W70" i="26"/>
  <c r="R70" i="26"/>
  <c r="M70" i="26"/>
  <c r="G70" i="26"/>
  <c r="D70" i="26"/>
  <c r="V70" i="26"/>
  <c r="T70" i="26"/>
  <c r="H70" i="26"/>
  <c r="K70" i="26"/>
  <c r="F70" i="26"/>
  <c r="J70" i="26"/>
  <c r="I70" i="26"/>
  <c r="I94" i="4"/>
  <c r="G94" i="4"/>
  <c r="C94" i="4"/>
  <c r="P94" i="4"/>
  <c r="AD94" i="4"/>
  <c r="W94" i="4"/>
  <c r="M94" i="4"/>
  <c r="T94" i="4"/>
  <c r="Q94" i="4"/>
  <c r="S94" i="4"/>
  <c r="X94" i="4"/>
  <c r="O94" i="4"/>
  <c r="V94" i="4"/>
  <c r="J94" i="4"/>
  <c r="AA94" i="4"/>
  <c r="Z94" i="4"/>
  <c r="L94" i="4"/>
  <c r="U94" i="4"/>
  <c r="AC94" i="4"/>
  <c r="H94" i="4"/>
  <c r="Y94" i="4"/>
  <c r="F94" i="4"/>
  <c r="K94" i="4"/>
  <c r="D94" i="4"/>
  <c r="R94" i="4"/>
  <c r="N94" i="4"/>
  <c r="AB94" i="4"/>
  <c r="E94" i="4"/>
  <c r="Q171" i="26"/>
  <c r="I171" i="26"/>
  <c r="K171" i="26"/>
  <c r="B171" i="26"/>
  <c r="R171" i="26"/>
  <c r="D171" i="26"/>
  <c r="L171" i="26"/>
  <c r="F171" i="26"/>
  <c r="M171" i="26"/>
  <c r="T171" i="26"/>
  <c r="J171" i="26"/>
  <c r="H171" i="26"/>
  <c r="G171" i="26"/>
  <c r="S171" i="26"/>
  <c r="X171" i="26"/>
  <c r="V171" i="26"/>
  <c r="U171" i="26"/>
  <c r="N171" i="26"/>
  <c r="C171" i="26"/>
  <c r="W171" i="26"/>
  <c r="P37" i="32"/>
  <c r="P19" i="32"/>
  <c r="P47" i="32"/>
  <c r="P48" i="32"/>
  <c r="P36" i="32"/>
  <c r="P35" i="32"/>
  <c r="P18" i="32"/>
  <c r="P15" i="32" s="1"/>
  <c r="P20" i="32" s="1"/>
  <c r="P46" i="32"/>
  <c r="P26" i="32"/>
  <c r="P28" i="32"/>
  <c r="P27" i="32"/>
  <c r="J100" i="16"/>
  <c r="I100" i="16"/>
  <c r="H100" i="16"/>
  <c r="N100" i="16"/>
  <c r="R100" i="16" s="1"/>
  <c r="D100" i="16"/>
  <c r="M100" i="16"/>
  <c r="Q100" i="16" s="1"/>
  <c r="L100" i="16"/>
  <c r="P100" i="16" s="1"/>
  <c r="B100" i="16"/>
  <c r="C100" i="16"/>
  <c r="K100" i="16"/>
  <c r="G100" i="16"/>
  <c r="F100" i="16"/>
  <c r="L122" i="20"/>
  <c r="N122" i="20"/>
  <c r="R122" i="20" s="1"/>
  <c r="F122" i="20"/>
  <c r="B122" i="20"/>
  <c r="C122" i="20"/>
  <c r="M122" i="20"/>
  <c r="J122" i="20"/>
  <c r="H122" i="20"/>
  <c r="D122" i="20"/>
  <c r="I122" i="20"/>
  <c r="G122" i="20"/>
  <c r="K122" i="20"/>
  <c r="O122" i="20" s="1"/>
  <c r="H101" i="24"/>
  <c r="R101" i="24"/>
  <c r="Q101" i="24"/>
  <c r="Y101" i="24"/>
  <c r="AB101" i="24"/>
  <c r="U101" i="24"/>
  <c r="C101" i="24"/>
  <c r="AC101" i="24"/>
  <c r="W101" i="24"/>
  <c r="X101" i="24"/>
  <c r="B101" i="24"/>
  <c r="M101" i="24"/>
  <c r="P101" i="24"/>
  <c r="AA101" i="24"/>
  <c r="Z101" i="24"/>
  <c r="AF101" i="24"/>
  <c r="J101" i="24"/>
  <c r="G101" i="24"/>
  <c r="AG101" i="24"/>
  <c r="AE101" i="24"/>
  <c r="F101" i="24"/>
  <c r="S101" i="24"/>
  <c r="AD101" i="24"/>
  <c r="T101" i="24"/>
  <c r="K101" i="24"/>
  <c r="N101" i="24"/>
  <c r="V101" i="24"/>
  <c r="L101" i="24"/>
  <c r="O101" i="24"/>
  <c r="D101" i="24"/>
  <c r="I101" i="24"/>
  <c r="G170" i="26"/>
  <c r="U170" i="26"/>
  <c r="W170" i="26"/>
  <c r="C170" i="26"/>
  <c r="B170" i="26"/>
  <c r="D170" i="26"/>
  <c r="S170" i="26"/>
  <c r="H170" i="26"/>
  <c r="I170" i="26"/>
  <c r="K170" i="26"/>
  <c r="T170" i="26"/>
  <c r="F170" i="26"/>
  <c r="V170" i="26"/>
  <c r="X170" i="26"/>
  <c r="N170" i="26"/>
  <c r="M170" i="26"/>
  <c r="R170" i="26"/>
  <c r="L170" i="26"/>
  <c r="Q170" i="26"/>
  <c r="J170" i="26"/>
  <c r="J186" i="20"/>
  <c r="C186" i="20"/>
  <c r="N186" i="20"/>
  <c r="R186" i="20" s="1"/>
  <c r="B186" i="20"/>
  <c r="G186" i="20"/>
  <c r="D186" i="20"/>
  <c r="I186" i="20"/>
  <c r="F186" i="20"/>
  <c r="L186" i="20"/>
  <c r="P186" i="20" s="1"/>
  <c r="K186" i="20"/>
  <c r="H186" i="20"/>
  <c r="M186" i="20"/>
  <c r="Q186" i="20" s="1"/>
  <c r="C92" i="30"/>
  <c r="I92" i="30"/>
  <c r="D92" i="30"/>
  <c r="H92" i="30"/>
  <c r="B92" i="30"/>
  <c r="G92" i="30"/>
  <c r="F92" i="30"/>
  <c r="F52" i="16"/>
  <c r="D52" i="16"/>
  <c r="K52" i="16"/>
  <c r="L52" i="16"/>
  <c r="J52" i="16"/>
  <c r="H52" i="16"/>
  <c r="M52" i="16"/>
  <c r="C52" i="16"/>
  <c r="N52" i="16"/>
  <c r="R52" i="16" s="1"/>
  <c r="B52" i="16"/>
  <c r="I52" i="16"/>
  <c r="G52" i="16"/>
  <c r="M36" i="23"/>
  <c r="N36" i="23"/>
  <c r="I36" i="23"/>
  <c r="AD36" i="23"/>
  <c r="D36" i="23"/>
  <c r="J36" i="23"/>
  <c r="R36" i="23"/>
  <c r="AG36" i="23"/>
  <c r="AB36" i="23"/>
  <c r="U36" i="23"/>
  <c r="W36" i="23"/>
  <c r="Z36" i="23"/>
  <c r="P36" i="23"/>
  <c r="C36" i="23"/>
  <c r="V36" i="23"/>
  <c r="F36" i="23"/>
  <c r="X36" i="23"/>
  <c r="AC36" i="23"/>
  <c r="Y36" i="23"/>
  <c r="B36" i="23"/>
  <c r="Q36" i="23"/>
  <c r="K36" i="23"/>
  <c r="AA36" i="23"/>
  <c r="O36" i="23"/>
  <c r="H36" i="23"/>
  <c r="T36" i="23"/>
  <c r="L36" i="23"/>
  <c r="S36" i="23"/>
  <c r="AF36" i="23"/>
  <c r="G36" i="23"/>
  <c r="Q20" i="24"/>
  <c r="P20" i="24"/>
  <c r="H20" i="24"/>
  <c r="AC20" i="24"/>
  <c r="AG20" i="24"/>
  <c r="U20" i="24"/>
  <c r="R20" i="24"/>
  <c r="AB20" i="24"/>
  <c r="Y20" i="24"/>
  <c r="Z20" i="24"/>
  <c r="T20" i="24"/>
  <c r="D20" i="24"/>
  <c r="C20" i="24"/>
  <c r="L20" i="24"/>
  <c r="AD20" i="24"/>
  <c r="AA20" i="24"/>
  <c r="S20" i="24"/>
  <c r="AF20" i="24"/>
  <c r="B20" i="24"/>
  <c r="N20" i="24"/>
  <c r="K20" i="24"/>
  <c r="F20" i="24"/>
  <c r="AE20" i="24"/>
  <c r="J20" i="24"/>
  <c r="V20" i="24"/>
  <c r="I20" i="24"/>
  <c r="G20" i="24"/>
  <c r="X20" i="24"/>
  <c r="M20" i="24"/>
  <c r="O20" i="24"/>
  <c r="W20" i="24"/>
  <c r="K131" i="23"/>
  <c r="D131" i="23"/>
  <c r="Z131" i="23"/>
  <c r="U131" i="23"/>
  <c r="C131" i="23"/>
  <c r="X131" i="23"/>
  <c r="AF131" i="23"/>
  <c r="T131" i="23"/>
  <c r="Y131" i="23"/>
  <c r="AD131" i="23"/>
  <c r="Q131" i="23"/>
  <c r="AA131" i="23"/>
  <c r="AB131" i="23"/>
  <c r="AC131" i="23"/>
  <c r="N131" i="23"/>
  <c r="F131" i="23"/>
  <c r="J131" i="23"/>
  <c r="V131" i="23"/>
  <c r="S131" i="23"/>
  <c r="B131" i="23"/>
  <c r="L131" i="23"/>
  <c r="I131" i="23"/>
  <c r="P131" i="23"/>
  <c r="AG131" i="23"/>
  <c r="W131" i="23"/>
  <c r="M131" i="23"/>
  <c r="R131" i="23"/>
  <c r="O131" i="23"/>
  <c r="G131" i="23"/>
  <c r="H131" i="23"/>
  <c r="I139" i="29"/>
  <c r="D139" i="29"/>
  <c r="C139" i="29"/>
  <c r="H139" i="29"/>
  <c r="G139" i="29"/>
  <c r="F139" i="29"/>
  <c r="B139" i="29"/>
  <c r="H167" i="16"/>
  <c r="K167" i="16"/>
  <c r="G167" i="16"/>
  <c r="M167" i="16"/>
  <c r="Q167" i="16" s="1"/>
  <c r="D167" i="16"/>
  <c r="I167" i="16"/>
  <c r="N167" i="16"/>
  <c r="J167" i="16"/>
  <c r="F167" i="16"/>
  <c r="L167" i="16"/>
  <c r="P167" i="16" s="1"/>
  <c r="C167" i="16"/>
  <c r="B167" i="16"/>
  <c r="P133" i="4"/>
  <c r="R133" i="4"/>
  <c r="AA133" i="4"/>
  <c r="X133" i="4"/>
  <c r="Z133" i="4"/>
  <c r="M133" i="4"/>
  <c r="K133" i="4"/>
  <c r="U133" i="4"/>
  <c r="C133" i="4"/>
  <c r="F133" i="4"/>
  <c r="G133" i="4"/>
  <c r="N133" i="4"/>
  <c r="O133" i="4"/>
  <c r="S133" i="4"/>
  <c r="D133" i="4"/>
  <c r="I133" i="4"/>
  <c r="H133" i="4"/>
  <c r="Q133" i="4"/>
  <c r="J133" i="4"/>
  <c r="AC133" i="4"/>
  <c r="Y133" i="4"/>
  <c r="V133" i="4"/>
  <c r="AD133" i="4"/>
  <c r="T133" i="4"/>
  <c r="AB133" i="4"/>
  <c r="W133" i="4"/>
  <c r="E133" i="4"/>
  <c r="L133" i="4"/>
  <c r="AF40" i="24"/>
  <c r="X40" i="24"/>
  <c r="O40" i="24"/>
  <c r="V40" i="24"/>
  <c r="T40" i="24"/>
  <c r="H40" i="24"/>
  <c r="AB40" i="24"/>
  <c r="P40" i="24"/>
  <c r="U40" i="24"/>
  <c r="C40" i="24"/>
  <c r="AE40" i="24"/>
  <c r="B40" i="24"/>
  <c r="L40" i="24"/>
  <c r="Y40" i="24"/>
  <c r="AG40" i="24"/>
  <c r="Z40" i="24"/>
  <c r="F40" i="24"/>
  <c r="N40" i="24"/>
  <c r="S40" i="24"/>
  <c r="AD40" i="24"/>
  <c r="R40" i="24"/>
  <c r="Q40" i="24"/>
  <c r="J40" i="24"/>
  <c r="AC40" i="24"/>
  <c r="I40" i="24"/>
  <c r="W40" i="24"/>
  <c r="G40" i="24"/>
  <c r="AA40" i="24"/>
  <c r="D40" i="24"/>
  <c r="K40" i="24"/>
  <c r="M40" i="24"/>
  <c r="K41" i="20"/>
  <c r="L41" i="20"/>
  <c r="D41" i="20"/>
  <c r="H41" i="20"/>
  <c r="G41" i="20"/>
  <c r="F41" i="20"/>
  <c r="N41" i="20"/>
  <c r="R41" i="20" s="1"/>
  <c r="I41" i="20"/>
  <c r="M41" i="20"/>
  <c r="Q41" i="20" s="1"/>
  <c r="B41" i="20"/>
  <c r="C41" i="20"/>
  <c r="J41" i="20"/>
  <c r="C50" i="3"/>
  <c r="F50" i="3"/>
  <c r="E50" i="3"/>
  <c r="D50" i="3"/>
  <c r="G50" i="3"/>
  <c r="M15" i="20"/>
  <c r="C15" i="20"/>
  <c r="F15" i="20"/>
  <c r="B15" i="20"/>
  <c r="D15" i="20"/>
  <c r="I15" i="20"/>
  <c r="J15" i="20"/>
  <c r="H15" i="20"/>
  <c r="L15" i="20"/>
  <c r="N15" i="20"/>
  <c r="R15" i="20" s="1"/>
  <c r="G15" i="20"/>
  <c r="K15" i="20"/>
  <c r="O15" i="20" s="1"/>
  <c r="K124" i="20"/>
  <c r="F124" i="20"/>
  <c r="N124" i="20"/>
  <c r="R124" i="20" s="1"/>
  <c r="L124" i="20"/>
  <c r="P124" i="20" s="1"/>
  <c r="C124" i="20"/>
  <c r="B124" i="20"/>
  <c r="M124" i="20"/>
  <c r="D124" i="20"/>
  <c r="J124" i="20"/>
  <c r="H124" i="20"/>
  <c r="G124" i="20"/>
  <c r="I124" i="20"/>
  <c r="C163" i="2"/>
  <c r="E163" i="2"/>
  <c r="H163" i="2"/>
  <c r="I163" i="2"/>
  <c r="D163" i="2"/>
  <c r="G163" i="2"/>
  <c r="F163" i="2"/>
  <c r="J39" i="23"/>
  <c r="C39" i="23"/>
  <c r="R39" i="23"/>
  <c r="N39" i="23"/>
  <c r="AG39" i="23"/>
  <c r="M39" i="23"/>
  <c r="X39" i="23"/>
  <c r="O39" i="23"/>
  <c r="S39" i="23"/>
  <c r="AF39" i="23"/>
  <c r="AD39" i="23"/>
  <c r="Z39" i="23"/>
  <c r="AA39" i="23"/>
  <c r="Q39" i="23"/>
  <c r="L39" i="23"/>
  <c r="V39" i="23"/>
  <c r="H39" i="23"/>
  <c r="F39" i="23"/>
  <c r="T39" i="23"/>
  <c r="P39" i="23"/>
  <c r="I39" i="23"/>
  <c r="D39" i="23"/>
  <c r="G39" i="23"/>
  <c r="Y39" i="23"/>
  <c r="U39" i="23"/>
  <c r="AC39" i="23"/>
  <c r="K39" i="23"/>
  <c r="W39" i="23"/>
  <c r="B39" i="23"/>
  <c r="AB39" i="23"/>
  <c r="K35" i="16"/>
  <c r="B35" i="16"/>
  <c r="L35" i="16"/>
  <c r="P35" i="16" s="1"/>
  <c r="I35" i="16"/>
  <c r="D35" i="16"/>
  <c r="N35" i="16"/>
  <c r="R35" i="16" s="1"/>
  <c r="J35" i="16"/>
  <c r="C35" i="16"/>
  <c r="H35" i="16"/>
  <c r="F35" i="16"/>
  <c r="M35" i="16"/>
  <c r="Q35" i="16" s="1"/>
  <c r="G35" i="16"/>
  <c r="G48" i="2"/>
  <c r="E48" i="2"/>
  <c r="F48" i="2"/>
  <c r="D48" i="2"/>
  <c r="I48" i="2"/>
  <c r="C48" i="2"/>
  <c r="H48" i="2"/>
  <c r="I75" i="23"/>
  <c r="V75" i="23"/>
  <c r="G75" i="23"/>
  <c r="L75" i="23"/>
  <c r="Q75" i="23"/>
  <c r="M75" i="23"/>
  <c r="N75" i="23"/>
  <c r="U75" i="23"/>
  <c r="J75" i="23"/>
  <c r="AG75" i="23"/>
  <c r="Z75" i="23"/>
  <c r="S75" i="23"/>
  <c r="F75" i="23"/>
  <c r="AC75" i="23"/>
  <c r="AF75" i="23"/>
  <c r="X75" i="23"/>
  <c r="C75" i="23"/>
  <c r="Y75" i="23"/>
  <c r="D75" i="23"/>
  <c r="AD75" i="23"/>
  <c r="T75" i="23"/>
  <c r="P75" i="23"/>
  <c r="W75" i="23"/>
  <c r="O75" i="23"/>
  <c r="H75" i="23"/>
  <c r="R75" i="23"/>
  <c r="AB75" i="23"/>
  <c r="B75" i="23"/>
  <c r="AA75" i="23"/>
  <c r="K75" i="23"/>
  <c r="X143" i="26"/>
  <c r="D143" i="26"/>
  <c r="H143" i="26"/>
  <c r="Q143" i="26"/>
  <c r="L143" i="26"/>
  <c r="R143" i="26"/>
  <c r="T143" i="26"/>
  <c r="W143" i="26"/>
  <c r="B143" i="26"/>
  <c r="J143" i="26"/>
  <c r="F143" i="26"/>
  <c r="S143" i="26"/>
  <c r="K143" i="26"/>
  <c r="U143" i="26"/>
  <c r="G143" i="26"/>
  <c r="M143" i="26"/>
  <c r="N143" i="26"/>
  <c r="C143" i="26"/>
  <c r="I143" i="26"/>
  <c r="V143" i="26"/>
  <c r="K137" i="20"/>
  <c r="G137" i="20"/>
  <c r="L137" i="20"/>
  <c r="F137" i="20"/>
  <c r="M137" i="20"/>
  <c r="Q137" i="20" s="1"/>
  <c r="D137" i="20"/>
  <c r="I137" i="20"/>
  <c r="B137" i="20"/>
  <c r="J137" i="20"/>
  <c r="C137" i="20"/>
  <c r="N137" i="20"/>
  <c r="R137" i="20" s="1"/>
  <c r="H137" i="20"/>
  <c r="F120" i="20"/>
  <c r="H120" i="20"/>
  <c r="D120" i="20"/>
  <c r="L120" i="20"/>
  <c r="M120" i="20"/>
  <c r="B120" i="20"/>
  <c r="G120" i="20"/>
  <c r="C120" i="20"/>
  <c r="I120" i="20"/>
  <c r="K120" i="20"/>
  <c r="O120" i="20" s="1"/>
  <c r="J120" i="20"/>
  <c r="N120" i="20"/>
  <c r="R120" i="20" s="1"/>
  <c r="Z150" i="23"/>
  <c r="U150" i="23"/>
  <c r="AG150" i="23"/>
  <c r="T150" i="23"/>
  <c r="F150" i="23"/>
  <c r="AF150" i="23"/>
  <c r="O150" i="23"/>
  <c r="J150" i="23"/>
  <c r="AA150" i="23"/>
  <c r="K150" i="23"/>
  <c r="N150" i="23"/>
  <c r="V150" i="23"/>
  <c r="D150" i="23"/>
  <c r="S150" i="23"/>
  <c r="Y150" i="23"/>
  <c r="M150" i="23"/>
  <c r="AC150" i="23"/>
  <c r="AB150" i="23"/>
  <c r="G150" i="23"/>
  <c r="I150" i="23"/>
  <c r="L150" i="23"/>
  <c r="B150" i="23"/>
  <c r="W150" i="23"/>
  <c r="X150" i="23"/>
  <c r="AD150" i="23"/>
  <c r="P150" i="23"/>
  <c r="H150" i="23"/>
  <c r="R150" i="23"/>
  <c r="Q150" i="23"/>
  <c r="C150" i="23"/>
  <c r="G25" i="29"/>
  <c r="H25" i="29"/>
  <c r="I25" i="29"/>
  <c r="B25" i="29"/>
  <c r="D25" i="29"/>
  <c r="C25" i="29"/>
  <c r="F25" i="29"/>
  <c r="AF51" i="23"/>
  <c r="C51" i="23"/>
  <c r="S51" i="23"/>
  <c r="U51" i="23"/>
  <c r="AA51" i="23"/>
  <c r="AD51" i="23"/>
  <c r="V51" i="23"/>
  <c r="Z51" i="23"/>
  <c r="O51" i="23"/>
  <c r="I51" i="23"/>
  <c r="M51" i="23"/>
  <c r="D51" i="23"/>
  <c r="AC51" i="23"/>
  <c r="P51" i="23"/>
  <c r="G51" i="23"/>
  <c r="N51" i="23"/>
  <c r="J51" i="23"/>
  <c r="H51" i="23"/>
  <c r="T51" i="23"/>
  <c r="AB51" i="23"/>
  <c r="Q51" i="23"/>
  <c r="F51" i="23"/>
  <c r="R51" i="23"/>
  <c r="Y51" i="23"/>
  <c r="W51" i="23"/>
  <c r="L51" i="23"/>
  <c r="B51" i="23"/>
  <c r="K51" i="23"/>
  <c r="X51" i="23"/>
  <c r="AG51" i="23"/>
  <c r="E114" i="3"/>
  <c r="G114" i="3"/>
  <c r="C114" i="3"/>
  <c r="D114" i="3"/>
  <c r="F114" i="3"/>
  <c r="G159" i="2"/>
  <c r="C159" i="2"/>
  <c r="I159" i="2"/>
  <c r="H159" i="2"/>
  <c r="F159" i="2"/>
  <c r="D159" i="2"/>
  <c r="E159" i="2"/>
  <c r="G129" i="30"/>
  <c r="C129" i="30"/>
  <c r="H129" i="30"/>
  <c r="I129" i="30"/>
  <c r="D129" i="30"/>
  <c r="B129" i="30"/>
  <c r="F129" i="30"/>
  <c r="G125" i="4"/>
  <c r="D125" i="4"/>
  <c r="T125" i="4"/>
  <c r="L125" i="4"/>
  <c r="S125" i="4"/>
  <c r="J125" i="4"/>
  <c r="Q125" i="4"/>
  <c r="E125" i="4"/>
  <c r="P125" i="4"/>
  <c r="M125" i="4"/>
  <c r="Z125" i="4"/>
  <c r="C125" i="4"/>
  <c r="X125" i="4"/>
  <c r="AC125" i="4"/>
  <c r="H125" i="4"/>
  <c r="N125" i="4"/>
  <c r="R125" i="4"/>
  <c r="W125" i="4"/>
  <c r="V125" i="4"/>
  <c r="AA125" i="4"/>
  <c r="AD125" i="4"/>
  <c r="Y125" i="4"/>
  <c r="O125" i="4"/>
  <c r="I125" i="4"/>
  <c r="K125" i="4"/>
  <c r="AB125" i="4"/>
  <c r="U125" i="4"/>
  <c r="F125" i="4"/>
  <c r="C23" i="20"/>
  <c r="H23" i="20"/>
  <c r="M23" i="20"/>
  <c r="J23" i="20"/>
  <c r="N23" i="20"/>
  <c r="R23" i="20" s="1"/>
  <c r="F23" i="20"/>
  <c r="I23" i="20"/>
  <c r="L23" i="20"/>
  <c r="P23" i="20" s="1"/>
  <c r="B23" i="20"/>
  <c r="D23" i="20"/>
  <c r="G23" i="20"/>
  <c r="K23" i="20"/>
  <c r="O23" i="20" s="1"/>
  <c r="G60" i="3"/>
  <c r="E60" i="3"/>
  <c r="F60" i="3"/>
  <c r="D60" i="3"/>
  <c r="C60" i="3"/>
  <c r="V14" i="23"/>
  <c r="M14" i="23"/>
  <c r="L14" i="23"/>
  <c r="J14" i="23"/>
  <c r="S14" i="23"/>
  <c r="C14" i="23"/>
  <c r="AG14" i="23"/>
  <c r="Z14" i="23"/>
  <c r="Q14" i="23"/>
  <c r="AB14" i="23"/>
  <c r="D14" i="23"/>
  <c r="U14" i="23"/>
  <c r="G14" i="23"/>
  <c r="AA14" i="23"/>
  <c r="O14" i="23"/>
  <c r="H14" i="23"/>
  <c r="I14" i="23"/>
  <c r="W14" i="23"/>
  <c r="P14" i="23"/>
  <c r="F14" i="23"/>
  <c r="Y14" i="23"/>
  <c r="K14" i="23"/>
  <c r="AC14" i="23"/>
  <c r="AF14" i="23"/>
  <c r="R14" i="23"/>
  <c r="AD14" i="23"/>
  <c r="X14" i="23"/>
  <c r="B14" i="23"/>
  <c r="N14" i="23"/>
  <c r="T14" i="23"/>
  <c r="Q31" i="23"/>
  <c r="S31" i="23"/>
  <c r="AF31" i="23"/>
  <c r="O31" i="23"/>
  <c r="AC31" i="23"/>
  <c r="T31" i="23"/>
  <c r="V31" i="23"/>
  <c r="C31" i="23"/>
  <c r="I31" i="23"/>
  <c r="U31" i="23"/>
  <c r="R31" i="23"/>
  <c r="F31" i="23"/>
  <c r="L31" i="23"/>
  <c r="AD31" i="23"/>
  <c r="X31" i="23"/>
  <c r="Y31" i="23"/>
  <c r="P31" i="23"/>
  <c r="B31" i="23"/>
  <c r="K31" i="23"/>
  <c r="AA31" i="23"/>
  <c r="N31" i="23"/>
  <c r="D31" i="23"/>
  <c r="G31" i="23"/>
  <c r="M31" i="23"/>
  <c r="J31" i="23"/>
  <c r="AB31" i="23"/>
  <c r="AG31" i="23"/>
  <c r="H31" i="23"/>
  <c r="W31" i="23"/>
  <c r="Z31" i="23"/>
  <c r="F27" i="2"/>
  <c r="I27" i="2"/>
  <c r="G27" i="2"/>
  <c r="C27" i="2"/>
  <c r="H27" i="2"/>
  <c r="D27" i="2"/>
  <c r="E27" i="2"/>
  <c r="F83" i="30"/>
  <c r="D83" i="30"/>
  <c r="I83" i="30"/>
  <c r="G83" i="30"/>
  <c r="B83" i="30"/>
  <c r="H83" i="30"/>
  <c r="C83" i="30"/>
  <c r="E134" i="3"/>
  <c r="F134" i="3"/>
  <c r="G134" i="3"/>
  <c r="D134" i="3"/>
  <c r="C134" i="3"/>
  <c r="C144" i="30"/>
  <c r="G144" i="30"/>
  <c r="D144" i="30"/>
  <c r="H144" i="30"/>
  <c r="B144" i="30"/>
  <c r="F144" i="30"/>
  <c r="I144" i="30"/>
  <c r="V138" i="26"/>
  <c r="K138" i="26"/>
  <c r="J138" i="26"/>
  <c r="G138" i="26"/>
  <c r="I138" i="26"/>
  <c r="M138" i="26"/>
  <c r="N138" i="26"/>
  <c r="R138" i="26"/>
  <c r="H138" i="26"/>
  <c r="S138" i="26"/>
  <c r="F138" i="26"/>
  <c r="D138" i="26"/>
  <c r="X138" i="26"/>
  <c r="U138" i="26"/>
  <c r="W138" i="26"/>
  <c r="T138" i="26"/>
  <c r="Q138" i="26"/>
  <c r="L138" i="26"/>
  <c r="C138" i="26"/>
  <c r="B138" i="26"/>
  <c r="F68" i="2"/>
  <c r="G68" i="2"/>
  <c r="I68" i="2"/>
  <c r="H68" i="2"/>
  <c r="E68" i="2"/>
  <c r="C68" i="2"/>
  <c r="D68" i="2"/>
  <c r="AD30" i="4"/>
  <c r="I30" i="4"/>
  <c r="R30" i="4"/>
  <c r="H30" i="4"/>
  <c r="F30" i="4"/>
  <c r="T30" i="4"/>
  <c r="N30" i="4"/>
  <c r="Q30" i="4"/>
  <c r="AA30" i="4"/>
  <c r="G30" i="4"/>
  <c r="D30" i="4"/>
  <c r="C30" i="4"/>
  <c r="V30" i="4"/>
  <c r="E30" i="4"/>
  <c r="AC30" i="4"/>
  <c r="L30" i="4"/>
  <c r="W30" i="4"/>
  <c r="K30" i="4"/>
  <c r="J30" i="4"/>
  <c r="S30" i="4"/>
  <c r="X30" i="4"/>
  <c r="M30" i="4"/>
  <c r="Y30" i="4"/>
  <c r="AB30" i="4"/>
  <c r="U30" i="4"/>
  <c r="Z30" i="4"/>
  <c r="O30" i="4"/>
  <c r="P30" i="4"/>
  <c r="E154" i="3"/>
  <c r="G154" i="3"/>
  <c r="D154" i="3"/>
  <c r="C154" i="3"/>
  <c r="F154" i="3"/>
  <c r="G49" i="2"/>
  <c r="H49" i="2"/>
  <c r="E49" i="2"/>
  <c r="D49" i="2"/>
  <c r="C49" i="2"/>
  <c r="I49" i="2"/>
  <c r="F49" i="2"/>
  <c r="H181" i="29"/>
  <c r="I181" i="29"/>
  <c r="C181" i="29"/>
  <c r="B181" i="29"/>
  <c r="F181" i="29"/>
  <c r="D181" i="29"/>
  <c r="G181" i="29"/>
  <c r="H106" i="16"/>
  <c r="I106" i="16"/>
  <c r="L106" i="16"/>
  <c r="P106" i="16" s="1"/>
  <c r="J106" i="16"/>
  <c r="C106" i="16"/>
  <c r="D106" i="16"/>
  <c r="N106" i="16"/>
  <c r="R106" i="16" s="1"/>
  <c r="K106" i="16"/>
  <c r="F106" i="16"/>
  <c r="G106" i="16"/>
  <c r="B106" i="16"/>
  <c r="M106" i="16"/>
  <c r="J83" i="24"/>
  <c r="B83" i="24"/>
  <c r="AC83" i="24"/>
  <c r="C83" i="24"/>
  <c r="K83" i="24"/>
  <c r="AD83" i="24"/>
  <c r="G83" i="24"/>
  <c r="Y83" i="24"/>
  <c r="L83" i="24"/>
  <c r="AF83" i="24"/>
  <c r="X83" i="24"/>
  <c r="S83" i="24"/>
  <c r="U83" i="24"/>
  <c r="O83" i="24"/>
  <c r="T83" i="24"/>
  <c r="R83" i="24"/>
  <c r="V83" i="24"/>
  <c r="Z83" i="24"/>
  <c r="D83" i="24"/>
  <c r="AA83" i="24"/>
  <c r="F83" i="24"/>
  <c r="N83" i="24"/>
  <c r="Q83" i="24"/>
  <c r="W83" i="24"/>
  <c r="AE83" i="24"/>
  <c r="M83" i="24"/>
  <c r="H83" i="24"/>
  <c r="P83" i="24"/>
  <c r="AB83" i="24"/>
  <c r="I83" i="24"/>
  <c r="AG83" i="24"/>
  <c r="AB70" i="4"/>
  <c r="H70" i="4"/>
  <c r="E70" i="4"/>
  <c r="J70" i="4"/>
  <c r="G70" i="4"/>
  <c r="I70" i="4"/>
  <c r="F70" i="4"/>
  <c r="S70" i="4"/>
  <c r="U70" i="4"/>
  <c r="P70" i="4"/>
  <c r="W70" i="4"/>
  <c r="T70" i="4"/>
  <c r="AD70" i="4"/>
  <c r="M70" i="4"/>
  <c r="L70" i="4"/>
  <c r="C70" i="4"/>
  <c r="Q70" i="4"/>
  <c r="Z70" i="4"/>
  <c r="O70" i="4"/>
  <c r="X70" i="4"/>
  <c r="R70" i="4"/>
  <c r="AA70" i="4"/>
  <c r="D70" i="4"/>
  <c r="N70" i="4"/>
  <c r="AC70" i="4"/>
  <c r="V70" i="4"/>
  <c r="Y70" i="4"/>
  <c r="K70" i="4"/>
  <c r="F61" i="3"/>
  <c r="G61" i="3"/>
  <c r="D61" i="3"/>
  <c r="E61" i="3"/>
  <c r="C61" i="3"/>
  <c r="J34" i="16"/>
  <c r="I34" i="16"/>
  <c r="D34" i="16"/>
  <c r="N34" i="16"/>
  <c r="R34" i="16" s="1"/>
  <c r="F34" i="16"/>
  <c r="C34" i="16"/>
  <c r="K34" i="16"/>
  <c r="O34" i="16" s="1"/>
  <c r="B34" i="16"/>
  <c r="G34" i="16"/>
  <c r="M34" i="16"/>
  <c r="Q34" i="16" s="1"/>
  <c r="L34" i="16"/>
  <c r="P34" i="16" s="1"/>
  <c r="H34" i="16"/>
  <c r="I165" i="29"/>
  <c r="F165" i="29"/>
  <c r="G165" i="29"/>
  <c r="H165" i="29"/>
  <c r="B165" i="29"/>
  <c r="D165" i="29"/>
  <c r="C165" i="29"/>
  <c r="C92" i="29"/>
  <c r="I92" i="29"/>
  <c r="D92" i="29"/>
  <c r="F92" i="29"/>
  <c r="B92" i="29"/>
  <c r="G92" i="29"/>
  <c r="H92" i="29"/>
  <c r="S64" i="26"/>
  <c r="D64" i="26"/>
  <c r="M64" i="26"/>
  <c r="G64" i="26"/>
  <c r="T64" i="26"/>
  <c r="V64" i="26"/>
  <c r="U64" i="26"/>
  <c r="X64" i="26"/>
  <c r="W64" i="26"/>
  <c r="J64" i="26"/>
  <c r="Q64" i="26"/>
  <c r="K64" i="26"/>
  <c r="N64" i="26"/>
  <c r="C64" i="26"/>
  <c r="R64" i="26"/>
  <c r="L64" i="26"/>
  <c r="H64" i="26"/>
  <c r="B64" i="26"/>
  <c r="F64" i="26"/>
  <c r="I64" i="26"/>
  <c r="F101" i="3"/>
  <c r="E101" i="3"/>
  <c r="C101" i="3"/>
  <c r="D101" i="3"/>
  <c r="G101" i="3"/>
  <c r="AE121" i="24"/>
  <c r="Q121" i="24"/>
  <c r="J121" i="24"/>
  <c r="D121" i="24"/>
  <c r="C121" i="24"/>
  <c r="T121" i="24"/>
  <c r="AD121" i="24"/>
  <c r="M121" i="24"/>
  <c r="U121" i="24"/>
  <c r="P121" i="24"/>
  <c r="I121" i="24"/>
  <c r="N121" i="24"/>
  <c r="B121" i="24"/>
  <c r="O121" i="24"/>
  <c r="S121" i="24"/>
  <c r="R121" i="24"/>
  <c r="AA121" i="24"/>
  <c r="AG121" i="24"/>
  <c r="V121" i="24"/>
  <c r="W121" i="24"/>
  <c r="H121" i="24"/>
  <c r="AC121" i="24"/>
  <c r="AB121" i="24"/>
  <c r="X121" i="24"/>
  <c r="AF121" i="24"/>
  <c r="G121" i="24"/>
  <c r="L121" i="24"/>
  <c r="K121" i="24"/>
  <c r="Z121" i="24"/>
  <c r="Y121" i="24"/>
  <c r="F121" i="24"/>
  <c r="O74" i="24"/>
  <c r="AC74" i="24"/>
  <c r="G74" i="24"/>
  <c r="F74" i="24"/>
  <c r="AD74" i="24"/>
  <c r="Z74" i="24"/>
  <c r="Q74" i="24"/>
  <c r="AA74" i="24"/>
  <c r="B74" i="24"/>
  <c r="S74" i="24"/>
  <c r="C74" i="24"/>
  <c r="Y74" i="24"/>
  <c r="M74" i="24"/>
  <c r="AE74" i="24"/>
  <c r="D74" i="24"/>
  <c r="L74" i="24"/>
  <c r="R74" i="24"/>
  <c r="AB74" i="24"/>
  <c r="AG74" i="24"/>
  <c r="P74" i="24"/>
  <c r="K74" i="24"/>
  <c r="AF74" i="24"/>
  <c r="H74" i="24"/>
  <c r="W74" i="24"/>
  <c r="N74" i="24"/>
  <c r="J74" i="24"/>
  <c r="V74" i="24"/>
  <c r="U74" i="24"/>
  <c r="I74" i="24"/>
  <c r="T74" i="24"/>
  <c r="X74" i="24"/>
  <c r="N97" i="20"/>
  <c r="R97" i="20" s="1"/>
  <c r="I97" i="20"/>
  <c r="F97" i="20"/>
  <c r="J97" i="20"/>
  <c r="B97" i="20"/>
  <c r="D97" i="20"/>
  <c r="K97" i="20"/>
  <c r="L97" i="20"/>
  <c r="M97" i="20"/>
  <c r="C97" i="20"/>
  <c r="G97" i="20"/>
  <c r="H97" i="20"/>
  <c r="P32" i="24"/>
  <c r="F32" i="24"/>
  <c r="AD32" i="24"/>
  <c r="I32" i="24"/>
  <c r="B32" i="24"/>
  <c r="M32" i="24"/>
  <c r="AE32" i="24"/>
  <c r="N32" i="24"/>
  <c r="O32" i="24"/>
  <c r="J32" i="24"/>
  <c r="C32" i="24"/>
  <c r="AA32" i="24"/>
  <c r="K32" i="24"/>
  <c r="AB32" i="24"/>
  <c r="D32" i="24"/>
  <c r="T32" i="24"/>
  <c r="U32" i="24"/>
  <c r="Y32" i="24"/>
  <c r="R32" i="24"/>
  <c r="X32" i="24"/>
  <c r="AF32" i="24"/>
  <c r="V32" i="24"/>
  <c r="G32" i="24"/>
  <c r="L32" i="24"/>
  <c r="S32" i="24"/>
  <c r="Z32" i="24"/>
  <c r="AC32" i="24"/>
  <c r="Q32" i="24"/>
  <c r="W32" i="24"/>
  <c r="AG32" i="24"/>
  <c r="H32" i="24"/>
  <c r="D25" i="24"/>
  <c r="J25" i="24"/>
  <c r="G25" i="24"/>
  <c r="AF25" i="24"/>
  <c r="B25" i="24"/>
  <c r="AG25" i="24"/>
  <c r="K25" i="24"/>
  <c r="Z25" i="24"/>
  <c r="V25" i="24"/>
  <c r="I25" i="24"/>
  <c r="F25" i="24"/>
  <c r="P25" i="24"/>
  <c r="W25" i="24"/>
  <c r="X25" i="24"/>
  <c r="AB25" i="24"/>
  <c r="H25" i="24"/>
  <c r="Q25" i="24"/>
  <c r="AC25" i="24"/>
  <c r="T25" i="24"/>
  <c r="S25" i="24"/>
  <c r="R25" i="24"/>
  <c r="AE25" i="24"/>
  <c r="O25" i="24"/>
  <c r="L25" i="24"/>
  <c r="AD25" i="24"/>
  <c r="N25" i="24"/>
  <c r="Y25" i="24"/>
  <c r="C25" i="24"/>
  <c r="U25" i="24"/>
  <c r="AA25" i="24"/>
  <c r="M25" i="24"/>
  <c r="AB19" i="24"/>
  <c r="AA19" i="24"/>
  <c r="U19" i="24"/>
  <c r="M19" i="24"/>
  <c r="L19" i="24"/>
  <c r="C19" i="24"/>
  <c r="J19" i="24"/>
  <c r="K19" i="24"/>
  <c r="Z19" i="24"/>
  <c r="F19" i="24"/>
  <c r="V19" i="24"/>
  <c r="N19" i="24"/>
  <c r="B19" i="24"/>
  <c r="W19" i="24"/>
  <c r="H19" i="24"/>
  <c r="R19" i="24"/>
  <c r="I19" i="24"/>
  <c r="Y19" i="24"/>
  <c r="Q19" i="24"/>
  <c r="S19" i="24"/>
  <c r="AD19" i="24"/>
  <c r="AE19" i="24"/>
  <c r="O19" i="24"/>
  <c r="AG19" i="24"/>
  <c r="P19" i="24"/>
  <c r="T19" i="24"/>
  <c r="AC19" i="24"/>
  <c r="D19" i="24"/>
  <c r="G19" i="24"/>
  <c r="X19" i="24"/>
  <c r="AF19" i="24"/>
  <c r="X81" i="4"/>
  <c r="U81" i="4"/>
  <c r="S81" i="4"/>
  <c r="Z81" i="4"/>
  <c r="AA81" i="4"/>
  <c r="I81" i="4"/>
  <c r="J81" i="4"/>
  <c r="N81" i="4"/>
  <c r="AB81" i="4"/>
  <c r="R81" i="4"/>
  <c r="AC81" i="4"/>
  <c r="M81" i="4"/>
  <c r="AD81" i="4"/>
  <c r="K81" i="4"/>
  <c r="W81" i="4"/>
  <c r="V81" i="4"/>
  <c r="D81" i="4"/>
  <c r="Y81" i="4"/>
  <c r="E81" i="4"/>
  <c r="F81" i="4"/>
  <c r="Q81" i="4"/>
  <c r="H81" i="4"/>
  <c r="O81" i="4"/>
  <c r="T81" i="4"/>
  <c r="L81" i="4"/>
  <c r="G81" i="4"/>
  <c r="C81" i="4"/>
  <c r="P81" i="4"/>
  <c r="B170" i="29"/>
  <c r="F170" i="29"/>
  <c r="G170" i="29"/>
  <c r="H170" i="29"/>
  <c r="I170" i="29"/>
  <c r="C170" i="29"/>
  <c r="D170" i="29"/>
  <c r="N113" i="4"/>
  <c r="V113" i="4"/>
  <c r="X113" i="4"/>
  <c r="J113" i="4"/>
  <c r="P113" i="4"/>
  <c r="O113" i="4"/>
  <c r="M113" i="4"/>
  <c r="Z113" i="4"/>
  <c r="W113" i="4"/>
  <c r="K113" i="4"/>
  <c r="I113" i="4"/>
  <c r="Y113" i="4"/>
  <c r="Q113" i="4"/>
  <c r="U113" i="4"/>
  <c r="AA113" i="4"/>
  <c r="AD113" i="4"/>
  <c r="H113" i="4"/>
  <c r="AB113" i="4"/>
  <c r="G113" i="4"/>
  <c r="R113" i="4"/>
  <c r="F113" i="4"/>
  <c r="E113" i="4"/>
  <c r="T113" i="4"/>
  <c r="C113" i="4"/>
  <c r="AC113" i="4"/>
  <c r="L113" i="4"/>
  <c r="D113" i="4"/>
  <c r="S113" i="4"/>
  <c r="X179" i="23"/>
  <c r="G179" i="23"/>
  <c r="D179" i="23"/>
  <c r="C179" i="23"/>
  <c r="AD179" i="23"/>
  <c r="AG179" i="23"/>
  <c r="I179" i="23"/>
  <c r="O179" i="23"/>
  <c r="W179" i="23"/>
  <c r="S179" i="23"/>
  <c r="N179" i="23"/>
  <c r="M179" i="23"/>
  <c r="K179" i="23"/>
  <c r="AB179" i="23"/>
  <c r="T179" i="23"/>
  <c r="AF179" i="23"/>
  <c r="U179" i="23"/>
  <c r="AC179" i="23"/>
  <c r="B179" i="23"/>
  <c r="H179" i="23"/>
  <c r="J179" i="23"/>
  <c r="R179" i="23"/>
  <c r="V179" i="23"/>
  <c r="Q179" i="23"/>
  <c r="F179" i="23"/>
  <c r="Z179" i="23"/>
  <c r="L179" i="23"/>
  <c r="AA179" i="23"/>
  <c r="P179" i="23"/>
  <c r="Y179" i="23"/>
  <c r="C143" i="2"/>
  <c r="G143" i="2"/>
  <c r="H143" i="2"/>
  <c r="D143" i="2"/>
  <c r="F143" i="2"/>
  <c r="E143" i="2"/>
  <c r="I143" i="2"/>
  <c r="G35" i="29"/>
  <c r="I35" i="29"/>
  <c r="D35" i="29"/>
  <c r="C35" i="29"/>
  <c r="B35" i="29"/>
  <c r="F35" i="29"/>
  <c r="H35" i="29"/>
  <c r="M58" i="23"/>
  <c r="H58" i="23"/>
  <c r="U58" i="23"/>
  <c r="L58" i="23"/>
  <c r="D58" i="23"/>
  <c r="Y58" i="23"/>
  <c r="P58" i="23"/>
  <c r="T58" i="23"/>
  <c r="AG58" i="23"/>
  <c r="W58" i="23"/>
  <c r="AD58" i="23"/>
  <c r="O58" i="23"/>
  <c r="F58" i="23"/>
  <c r="AF58" i="23"/>
  <c r="J58" i="23"/>
  <c r="AA58" i="23"/>
  <c r="I58" i="23"/>
  <c r="G58" i="23"/>
  <c r="C58" i="23"/>
  <c r="R58" i="23"/>
  <c r="AB58" i="23"/>
  <c r="AC58" i="23"/>
  <c r="N58" i="23"/>
  <c r="V58" i="23"/>
  <c r="K58" i="23"/>
  <c r="Q58" i="23"/>
  <c r="B58" i="23"/>
  <c r="S58" i="23"/>
  <c r="Z58" i="23"/>
  <c r="X58" i="23"/>
  <c r="F104" i="30"/>
  <c r="B104" i="30"/>
  <c r="I104" i="30"/>
  <c r="C104" i="30"/>
  <c r="H104" i="30"/>
  <c r="G104" i="30"/>
  <c r="D104" i="30"/>
  <c r="N57" i="24"/>
  <c r="H57" i="24"/>
  <c r="V57" i="24"/>
  <c r="L57" i="24"/>
  <c r="AG57" i="24"/>
  <c r="C57" i="24"/>
  <c r="T57" i="24"/>
  <c r="U57" i="24"/>
  <c r="S57" i="24"/>
  <c r="M57" i="24"/>
  <c r="G57" i="24"/>
  <c r="Y57" i="24"/>
  <c r="AA57" i="24"/>
  <c r="D57" i="24"/>
  <c r="J57" i="24"/>
  <c r="B57" i="24"/>
  <c r="AE57" i="24"/>
  <c r="I57" i="24"/>
  <c r="AD57" i="24"/>
  <c r="R57" i="24"/>
  <c r="Z57" i="24"/>
  <c r="AC57" i="24"/>
  <c r="AF57" i="24"/>
  <c r="W57" i="24"/>
  <c r="P57" i="24"/>
  <c r="X57" i="24"/>
  <c r="Q57" i="24"/>
  <c r="F57" i="24"/>
  <c r="K57" i="24"/>
  <c r="O57" i="24"/>
  <c r="AB57" i="24"/>
  <c r="B45" i="29"/>
  <c r="H45" i="29"/>
  <c r="F45" i="29"/>
  <c r="D45" i="29"/>
  <c r="I45" i="29"/>
  <c r="C45" i="29"/>
  <c r="G45" i="29"/>
  <c r="F154" i="4"/>
  <c r="Q154" i="4"/>
  <c r="U154" i="4"/>
  <c r="T154" i="4"/>
  <c r="M154" i="4"/>
  <c r="P154" i="4"/>
  <c r="G154" i="4"/>
  <c r="N154" i="4"/>
  <c r="J154" i="4"/>
  <c r="V154" i="4"/>
  <c r="R154" i="4"/>
  <c r="K154" i="4"/>
  <c r="X154" i="4"/>
  <c r="Z154" i="4"/>
  <c r="AB154" i="4"/>
  <c r="C154" i="4"/>
  <c r="O154" i="4"/>
  <c r="S154" i="4"/>
  <c r="AA154" i="4"/>
  <c r="Y154" i="4"/>
  <c r="W154" i="4"/>
  <c r="I154" i="4"/>
  <c r="E154" i="4"/>
  <c r="H154" i="4"/>
  <c r="AC154" i="4"/>
  <c r="AD154" i="4"/>
  <c r="D154" i="4"/>
  <c r="L154" i="4"/>
  <c r="K164" i="16"/>
  <c r="L164" i="16"/>
  <c r="P164" i="16" s="1"/>
  <c r="B164" i="16"/>
  <c r="H164" i="16"/>
  <c r="D164" i="16"/>
  <c r="C164" i="16"/>
  <c r="M164" i="16"/>
  <c r="Q164" i="16" s="1"/>
  <c r="I164" i="16"/>
  <c r="G164" i="16"/>
  <c r="F164" i="16"/>
  <c r="N164" i="16"/>
  <c r="R164" i="16" s="1"/>
  <c r="J164" i="16"/>
  <c r="G66" i="2"/>
  <c r="E66" i="2"/>
  <c r="I66" i="2"/>
  <c r="H66" i="2"/>
  <c r="F66" i="2"/>
  <c r="C66" i="2"/>
  <c r="D66" i="2"/>
  <c r="N129" i="26"/>
  <c r="F129" i="26"/>
  <c r="L129" i="26"/>
  <c r="D129" i="26"/>
  <c r="M129" i="26"/>
  <c r="W129" i="26"/>
  <c r="Q129" i="26"/>
  <c r="B129" i="26"/>
  <c r="J129" i="26"/>
  <c r="I129" i="26"/>
  <c r="G129" i="26"/>
  <c r="X129" i="26"/>
  <c r="C129" i="26"/>
  <c r="K129" i="26"/>
  <c r="V129" i="26"/>
  <c r="U129" i="26"/>
  <c r="T129" i="26"/>
  <c r="H129" i="26"/>
  <c r="R129" i="26"/>
  <c r="S129" i="26"/>
  <c r="P143" i="24"/>
  <c r="W143" i="24"/>
  <c r="K143" i="24"/>
  <c r="AA143" i="24"/>
  <c r="AF143" i="24"/>
  <c r="Y143" i="24"/>
  <c r="F143" i="24"/>
  <c r="L143" i="24"/>
  <c r="R143" i="24"/>
  <c r="Z143" i="24"/>
  <c r="T143" i="24"/>
  <c r="M143" i="24"/>
  <c r="I143" i="24"/>
  <c r="AG143" i="24"/>
  <c r="V143" i="24"/>
  <c r="O143" i="24"/>
  <c r="H143" i="24"/>
  <c r="N143" i="24"/>
  <c r="Q143" i="24"/>
  <c r="AB143" i="24"/>
  <c r="B143" i="24"/>
  <c r="AC143" i="24"/>
  <c r="AD143" i="24"/>
  <c r="G143" i="24"/>
  <c r="S143" i="24"/>
  <c r="X143" i="24"/>
  <c r="AE143" i="24"/>
  <c r="U143" i="24"/>
  <c r="C143" i="24"/>
  <c r="J143" i="24"/>
  <c r="D143" i="24"/>
  <c r="Z97" i="24"/>
  <c r="H97" i="24"/>
  <c r="O97" i="24"/>
  <c r="P97" i="24"/>
  <c r="D97" i="24"/>
  <c r="I97" i="24"/>
  <c r="AC97" i="24"/>
  <c r="AF97" i="24"/>
  <c r="U97" i="24"/>
  <c r="M97" i="24"/>
  <c r="AG97" i="24"/>
  <c r="N97" i="24"/>
  <c r="B97" i="24"/>
  <c r="F97" i="24"/>
  <c r="T97" i="24"/>
  <c r="AD97" i="24"/>
  <c r="V97" i="24"/>
  <c r="AB97" i="24"/>
  <c r="W97" i="24"/>
  <c r="AE97" i="24"/>
  <c r="Q97" i="24"/>
  <c r="S97" i="24"/>
  <c r="L97" i="24"/>
  <c r="AA97" i="24"/>
  <c r="X97" i="24"/>
  <c r="Y97" i="24"/>
  <c r="G97" i="24"/>
  <c r="K97" i="24"/>
  <c r="C97" i="24"/>
  <c r="J97" i="24"/>
  <c r="R97" i="24"/>
  <c r="D134" i="4"/>
  <c r="M134" i="4"/>
  <c r="AA134" i="4"/>
  <c r="C134" i="4"/>
  <c r="AC134" i="4"/>
  <c r="K134" i="4"/>
  <c r="J134" i="4"/>
  <c r="AD134" i="4"/>
  <c r="G134" i="4"/>
  <c r="P134" i="4"/>
  <c r="R134" i="4"/>
  <c r="I134" i="4"/>
  <c r="X134" i="4"/>
  <c r="O134" i="4"/>
  <c r="F134" i="4"/>
  <c r="Y134" i="4"/>
  <c r="W134" i="4"/>
  <c r="T134" i="4"/>
  <c r="AB134" i="4"/>
  <c r="U134" i="4"/>
  <c r="Z134" i="4"/>
  <c r="S134" i="4"/>
  <c r="H134" i="4"/>
  <c r="Q134" i="4"/>
  <c r="N134" i="4"/>
  <c r="L134" i="4"/>
  <c r="E134" i="4"/>
  <c r="V134" i="4"/>
  <c r="C143" i="3"/>
  <c r="G143" i="3"/>
  <c r="F143" i="3"/>
  <c r="E143" i="3"/>
  <c r="D143" i="3"/>
  <c r="G38" i="3"/>
  <c r="C38" i="3"/>
  <c r="F38" i="3"/>
  <c r="D38" i="3"/>
  <c r="E38" i="3"/>
  <c r="F141" i="30"/>
  <c r="H141" i="30"/>
  <c r="C141" i="30"/>
  <c r="I141" i="30"/>
  <c r="B141" i="30"/>
  <c r="G141" i="30"/>
  <c r="D141" i="30"/>
  <c r="I28" i="29"/>
  <c r="C28" i="29"/>
  <c r="H28" i="29"/>
  <c r="G28" i="29"/>
  <c r="D28" i="29"/>
  <c r="F28" i="29"/>
  <c r="B28" i="29"/>
  <c r="D140" i="16"/>
  <c r="C140" i="16"/>
  <c r="J140" i="16"/>
  <c r="I140" i="16"/>
  <c r="B140" i="16"/>
  <c r="N140" i="16"/>
  <c r="R140" i="16" s="1"/>
  <c r="M140" i="16"/>
  <c r="H140" i="16"/>
  <c r="K140" i="16"/>
  <c r="O140" i="16" s="1"/>
  <c r="L140" i="16"/>
  <c r="P140" i="16" s="1"/>
  <c r="F140" i="16"/>
  <c r="G140" i="16"/>
  <c r="E134" i="2"/>
  <c r="D134" i="2"/>
  <c r="F134" i="2"/>
  <c r="G134" i="2"/>
  <c r="C134" i="2"/>
  <c r="H134" i="2"/>
  <c r="I134" i="2"/>
  <c r="L87" i="24"/>
  <c r="B87" i="24"/>
  <c r="F87" i="24"/>
  <c r="I87" i="24"/>
  <c r="W87" i="24"/>
  <c r="AB87" i="24"/>
  <c r="C87" i="24"/>
  <c r="K87" i="24"/>
  <c r="P87" i="24"/>
  <c r="X87" i="24"/>
  <c r="N87" i="24"/>
  <c r="AF87" i="24"/>
  <c r="H87" i="24"/>
  <c r="O87" i="24"/>
  <c r="G87" i="24"/>
  <c r="D87" i="24"/>
  <c r="R87" i="24"/>
  <c r="AG87" i="24"/>
  <c r="AC87" i="24"/>
  <c r="Z87" i="24"/>
  <c r="AD87" i="24"/>
  <c r="S87" i="24"/>
  <c r="J87" i="24"/>
  <c r="Y87" i="24"/>
  <c r="AE87" i="24"/>
  <c r="V87" i="24"/>
  <c r="T87" i="24"/>
  <c r="U87" i="24"/>
  <c r="M87" i="24"/>
  <c r="Q87" i="24"/>
  <c r="AA87" i="24"/>
  <c r="C114" i="4"/>
  <c r="D114" i="4"/>
  <c r="Q114" i="4"/>
  <c r="S114" i="4"/>
  <c r="M114" i="4"/>
  <c r="J114" i="4"/>
  <c r="AC114" i="4"/>
  <c r="T114" i="4"/>
  <c r="V114" i="4"/>
  <c r="R114" i="4"/>
  <c r="E114" i="4"/>
  <c r="W114" i="4"/>
  <c r="P114" i="4"/>
  <c r="AB114" i="4"/>
  <c r="N114" i="4"/>
  <c r="L114" i="4"/>
  <c r="Y114" i="4"/>
  <c r="I114" i="4"/>
  <c r="AD114" i="4"/>
  <c r="X114" i="4"/>
  <c r="O114" i="4"/>
  <c r="U114" i="4"/>
  <c r="K114" i="4"/>
  <c r="F114" i="4"/>
  <c r="Z114" i="4"/>
  <c r="H114" i="4"/>
  <c r="AA114" i="4"/>
  <c r="G114" i="4"/>
  <c r="D138" i="20"/>
  <c r="J138" i="20"/>
  <c r="I138" i="20"/>
  <c r="C138" i="20"/>
  <c r="B138" i="20"/>
  <c r="K138" i="20"/>
  <c r="F138" i="20"/>
  <c r="M138" i="20"/>
  <c r="Q138" i="20" s="1"/>
  <c r="L138" i="20"/>
  <c r="G138" i="20"/>
  <c r="N138" i="20"/>
  <c r="R138" i="20" s="1"/>
  <c r="H138" i="20"/>
  <c r="F168" i="3"/>
  <c r="D168" i="3"/>
  <c r="C168" i="3"/>
  <c r="G168" i="3"/>
  <c r="E168" i="3"/>
  <c r="AC155" i="23"/>
  <c r="F155" i="23"/>
  <c r="U155" i="23"/>
  <c r="Y155" i="23"/>
  <c r="R155" i="23"/>
  <c r="D155" i="23"/>
  <c r="V155" i="23"/>
  <c r="K155" i="23"/>
  <c r="N155" i="23"/>
  <c r="Z155" i="23"/>
  <c r="AA155" i="23"/>
  <c r="AF155" i="23"/>
  <c r="G155" i="23"/>
  <c r="I155" i="23"/>
  <c r="T155" i="23"/>
  <c r="S155" i="23"/>
  <c r="O155" i="23"/>
  <c r="B155" i="23"/>
  <c r="P155" i="23"/>
  <c r="H155" i="23"/>
  <c r="M155" i="23"/>
  <c r="AD155" i="23"/>
  <c r="L155" i="23"/>
  <c r="J155" i="23"/>
  <c r="X155" i="23"/>
  <c r="AG155" i="23"/>
  <c r="C155" i="23"/>
  <c r="AB155" i="23"/>
  <c r="Q155" i="23"/>
  <c r="W155" i="23"/>
  <c r="I38" i="16"/>
  <c r="N38" i="16"/>
  <c r="R38" i="16" s="1"/>
  <c r="C38" i="16"/>
  <c r="J38" i="16"/>
  <c r="D38" i="16"/>
  <c r="K38" i="16"/>
  <c r="M38" i="16"/>
  <c r="F38" i="16"/>
  <c r="G38" i="16"/>
  <c r="B38" i="16"/>
  <c r="L38" i="16"/>
  <c r="H38" i="16"/>
  <c r="G43" i="20"/>
  <c r="H43" i="20"/>
  <c r="L43" i="20"/>
  <c r="K43" i="20"/>
  <c r="J43" i="20"/>
  <c r="C43" i="20"/>
  <c r="M43" i="20"/>
  <c r="D43" i="20"/>
  <c r="N43" i="20"/>
  <c r="R43" i="20" s="1"/>
  <c r="I43" i="20"/>
  <c r="F43" i="20"/>
  <c r="B43" i="20"/>
  <c r="M139" i="4"/>
  <c r="W139" i="4"/>
  <c r="K139" i="4"/>
  <c r="V139" i="4"/>
  <c r="X139" i="4"/>
  <c r="AD139" i="4"/>
  <c r="Y139" i="4"/>
  <c r="U139" i="4"/>
  <c r="E139" i="4"/>
  <c r="N139" i="4"/>
  <c r="F139" i="4"/>
  <c r="T139" i="4"/>
  <c r="D139" i="4"/>
  <c r="R139" i="4"/>
  <c r="AB139" i="4"/>
  <c r="AC139" i="4"/>
  <c r="I139" i="4"/>
  <c r="H139" i="4"/>
  <c r="P139" i="4"/>
  <c r="L139" i="4"/>
  <c r="Z139" i="4"/>
  <c r="C139" i="4"/>
  <c r="J139" i="4"/>
  <c r="G139" i="4"/>
  <c r="S139" i="4"/>
  <c r="Q139" i="4"/>
  <c r="AA139" i="4"/>
  <c r="O139" i="4"/>
  <c r="K77" i="20"/>
  <c r="O77" i="20" s="1"/>
  <c r="J77" i="20"/>
  <c r="G77" i="20"/>
  <c r="M77" i="20"/>
  <c r="Q77" i="20" s="1"/>
  <c r="L77" i="20"/>
  <c r="P77" i="20" s="1"/>
  <c r="D77" i="20"/>
  <c r="B77" i="20"/>
  <c r="C77" i="20"/>
  <c r="N77" i="20"/>
  <c r="R77" i="20" s="1"/>
  <c r="I77" i="20"/>
  <c r="F77" i="20"/>
  <c r="H77" i="20"/>
  <c r="W84" i="23"/>
  <c r="B84" i="23"/>
  <c r="N84" i="23"/>
  <c r="AA84" i="23"/>
  <c r="F84" i="23"/>
  <c r="Z84" i="23"/>
  <c r="AB84" i="23"/>
  <c r="L84" i="23"/>
  <c r="X84" i="23"/>
  <c r="U84" i="23"/>
  <c r="V84" i="23"/>
  <c r="T84" i="23"/>
  <c r="D84" i="23"/>
  <c r="R84" i="23"/>
  <c r="I84" i="23"/>
  <c r="G84" i="23"/>
  <c r="S84" i="23"/>
  <c r="Q84" i="23"/>
  <c r="M84" i="23"/>
  <c r="AF84" i="23"/>
  <c r="AG84" i="23"/>
  <c r="H84" i="23"/>
  <c r="C84" i="23"/>
  <c r="O84" i="23"/>
  <c r="P84" i="23"/>
  <c r="Y84" i="23"/>
  <c r="J84" i="23"/>
  <c r="K84" i="23"/>
  <c r="AC84" i="23"/>
  <c r="AD84" i="23"/>
  <c r="T139" i="26"/>
  <c r="Q139" i="26"/>
  <c r="X139" i="26"/>
  <c r="C139" i="26"/>
  <c r="D139" i="26"/>
  <c r="K139" i="26"/>
  <c r="R139" i="26"/>
  <c r="J139" i="26"/>
  <c r="G139" i="26"/>
  <c r="L139" i="26"/>
  <c r="S139" i="26"/>
  <c r="B139" i="26"/>
  <c r="V139" i="26"/>
  <c r="I139" i="26"/>
  <c r="N139" i="26"/>
  <c r="W139" i="26"/>
  <c r="M139" i="26"/>
  <c r="F139" i="26"/>
  <c r="H139" i="26"/>
  <c r="U139" i="26"/>
  <c r="C86" i="20"/>
  <c r="I86" i="20"/>
  <c r="K86" i="20"/>
  <c r="O86" i="20" s="1"/>
  <c r="F86" i="20"/>
  <c r="D86" i="20"/>
  <c r="N86" i="20"/>
  <c r="R86" i="20" s="1"/>
  <c r="M86" i="20"/>
  <c r="Q86" i="20" s="1"/>
  <c r="G86" i="20"/>
  <c r="L86" i="20"/>
  <c r="B86" i="20"/>
  <c r="J86" i="20"/>
  <c r="H86" i="20"/>
  <c r="G84" i="30"/>
  <c r="H84" i="30"/>
  <c r="B84" i="30"/>
  <c r="D84" i="30"/>
  <c r="I84" i="30"/>
  <c r="F84" i="30"/>
  <c r="C84" i="30"/>
  <c r="C84" i="26"/>
  <c r="I84" i="26"/>
  <c r="W84" i="26"/>
  <c r="D84" i="26"/>
  <c r="J84" i="26"/>
  <c r="F84" i="26"/>
  <c r="X84" i="26"/>
  <c r="S84" i="26"/>
  <c r="B84" i="26"/>
  <c r="K84" i="26"/>
  <c r="R84" i="26"/>
  <c r="H84" i="26"/>
  <c r="U84" i="26"/>
  <c r="M84" i="26"/>
  <c r="L84" i="26"/>
  <c r="N84" i="26"/>
  <c r="T84" i="26"/>
  <c r="Q84" i="26"/>
  <c r="V84" i="26"/>
  <c r="G84" i="26"/>
  <c r="X124" i="24"/>
  <c r="Y124" i="24"/>
  <c r="R124" i="24"/>
  <c r="AD124" i="24"/>
  <c r="Z124" i="24"/>
  <c r="O124" i="24"/>
  <c r="AG124" i="24"/>
  <c r="J124" i="24"/>
  <c r="Q124" i="24"/>
  <c r="B124" i="24"/>
  <c r="F124" i="24"/>
  <c r="V124" i="24"/>
  <c r="S124" i="24"/>
  <c r="AE124" i="24"/>
  <c r="M124" i="24"/>
  <c r="D124" i="24"/>
  <c r="C124" i="24"/>
  <c r="P124" i="24"/>
  <c r="W124" i="24"/>
  <c r="AB124" i="24"/>
  <c r="I124" i="24"/>
  <c r="N124" i="24"/>
  <c r="L124" i="24"/>
  <c r="K124" i="24"/>
  <c r="AC124" i="24"/>
  <c r="T124" i="24"/>
  <c r="U124" i="24"/>
  <c r="AF124" i="24"/>
  <c r="H124" i="24"/>
  <c r="AA124" i="24"/>
  <c r="G124" i="24"/>
  <c r="N79" i="23"/>
  <c r="AC79" i="23"/>
  <c r="D79" i="23"/>
  <c r="S79" i="23"/>
  <c r="R79" i="23"/>
  <c r="Y79" i="23"/>
  <c r="F79" i="23"/>
  <c r="I79" i="23"/>
  <c r="AA79" i="23"/>
  <c r="L79" i="23"/>
  <c r="AG79" i="23"/>
  <c r="AF79" i="23"/>
  <c r="AD79" i="23"/>
  <c r="P79" i="23"/>
  <c r="V79" i="23"/>
  <c r="O79" i="23"/>
  <c r="Q79" i="23"/>
  <c r="X79" i="23"/>
  <c r="C79" i="23"/>
  <c r="T79" i="23"/>
  <c r="W79" i="23"/>
  <c r="AB79" i="23"/>
  <c r="M79" i="23"/>
  <c r="U79" i="23"/>
  <c r="Z79" i="23"/>
  <c r="J79" i="23"/>
  <c r="H79" i="23"/>
  <c r="B79" i="23"/>
  <c r="G79" i="23"/>
  <c r="K79" i="23"/>
  <c r="R65" i="23"/>
  <c r="Q65" i="23"/>
  <c r="O65" i="23"/>
  <c r="P65" i="23"/>
  <c r="AC65" i="23"/>
  <c r="AG65" i="23"/>
  <c r="H65" i="23"/>
  <c r="AB65" i="23"/>
  <c r="K65" i="23"/>
  <c r="S65" i="23"/>
  <c r="AD65" i="23"/>
  <c r="AF65" i="23"/>
  <c r="J65" i="23"/>
  <c r="C65" i="23"/>
  <c r="W65" i="23"/>
  <c r="M65" i="23"/>
  <c r="N65" i="23"/>
  <c r="B65" i="23"/>
  <c r="Y65" i="23"/>
  <c r="L65" i="23"/>
  <c r="T65" i="23"/>
  <c r="Z65" i="23"/>
  <c r="I65" i="23"/>
  <c r="AA65" i="23"/>
  <c r="G65" i="23"/>
  <c r="X65" i="23"/>
  <c r="U65" i="23"/>
  <c r="D65" i="23"/>
  <c r="V65" i="23"/>
  <c r="F65" i="23"/>
  <c r="K36" i="32"/>
  <c r="K18" i="32"/>
  <c r="K15" i="32" s="1"/>
  <c r="K20" i="32" s="1"/>
  <c r="K47" i="32"/>
  <c r="K35" i="32"/>
  <c r="K26" i="32"/>
  <c r="K23" i="32" s="1"/>
  <c r="K29" i="32" s="1"/>
  <c r="K46" i="32"/>
  <c r="K19" i="32"/>
  <c r="K27" i="32"/>
  <c r="K48" i="32"/>
  <c r="K37" i="32"/>
  <c r="K28" i="32"/>
  <c r="D47" i="3"/>
  <c r="G47" i="3"/>
  <c r="C47" i="3"/>
  <c r="E47" i="3"/>
  <c r="F47" i="3"/>
  <c r="H152" i="29"/>
  <c r="F152" i="29"/>
  <c r="B152" i="29"/>
  <c r="C152" i="29"/>
  <c r="G152" i="29"/>
  <c r="D152" i="29"/>
  <c r="I152" i="29"/>
  <c r="D146" i="3"/>
  <c r="F146" i="3"/>
  <c r="G146" i="3"/>
  <c r="C146" i="3"/>
  <c r="E146" i="3"/>
  <c r="B95" i="29"/>
  <c r="H95" i="29"/>
  <c r="I95" i="29"/>
  <c r="G95" i="29"/>
  <c r="D95" i="29"/>
  <c r="F95" i="29"/>
  <c r="C95" i="29"/>
  <c r="G46" i="24"/>
  <c r="AA46" i="24"/>
  <c r="AC46" i="24"/>
  <c r="R46" i="24"/>
  <c r="T46" i="24"/>
  <c r="M46" i="24"/>
  <c r="AE46" i="24"/>
  <c r="I46" i="24"/>
  <c r="AF46" i="24"/>
  <c r="H46" i="24"/>
  <c r="P46" i="24"/>
  <c r="S46" i="24"/>
  <c r="V46" i="24"/>
  <c r="B46" i="24"/>
  <c r="X46" i="24"/>
  <c r="J46" i="24"/>
  <c r="AB46" i="24"/>
  <c r="Z46" i="24"/>
  <c r="D46" i="24"/>
  <c r="L46" i="24"/>
  <c r="U46" i="24"/>
  <c r="Q46" i="24"/>
  <c r="C46" i="24"/>
  <c r="AG46" i="24"/>
  <c r="AD46" i="24"/>
  <c r="K46" i="24"/>
  <c r="W46" i="24"/>
  <c r="N46" i="24"/>
  <c r="Y46" i="24"/>
  <c r="O46" i="24"/>
  <c r="F46" i="24"/>
  <c r="F60" i="16"/>
  <c r="H60" i="16"/>
  <c r="N60" i="16"/>
  <c r="R60" i="16" s="1"/>
  <c r="K60" i="16"/>
  <c r="M60" i="16"/>
  <c r="G60" i="16"/>
  <c r="L60" i="16"/>
  <c r="P60" i="16" s="1"/>
  <c r="J60" i="16"/>
  <c r="D60" i="16"/>
  <c r="C60" i="16"/>
  <c r="B60" i="16"/>
  <c r="I60" i="16"/>
  <c r="AB185" i="24"/>
  <c r="T185" i="24"/>
  <c r="G185" i="24"/>
  <c r="AG185" i="24"/>
  <c r="Y185" i="24"/>
  <c r="I185" i="24"/>
  <c r="X185" i="24"/>
  <c r="P185" i="24"/>
  <c r="J185" i="24"/>
  <c r="L185" i="24"/>
  <c r="O185" i="24"/>
  <c r="R185" i="24"/>
  <c r="K185" i="24"/>
  <c r="F185" i="24"/>
  <c r="B185" i="24"/>
  <c r="M185" i="24"/>
  <c r="N185" i="24"/>
  <c r="V185" i="24"/>
  <c r="AE185" i="24"/>
  <c r="AC185" i="24"/>
  <c r="AF185" i="24"/>
  <c r="H185" i="24"/>
  <c r="S185" i="24"/>
  <c r="AD185" i="24"/>
  <c r="AA185" i="24"/>
  <c r="Z185" i="24"/>
  <c r="W185" i="24"/>
  <c r="U185" i="24"/>
  <c r="Q185" i="24"/>
  <c r="C185" i="24"/>
  <c r="D185" i="24"/>
  <c r="X81" i="23"/>
  <c r="G81" i="23"/>
  <c r="B81" i="23"/>
  <c r="S81" i="23"/>
  <c r="R81" i="23"/>
  <c r="F81" i="23"/>
  <c r="AD81" i="23"/>
  <c r="AA81" i="23"/>
  <c r="Z81" i="23"/>
  <c r="U81" i="23"/>
  <c r="T81" i="23"/>
  <c r="AF81" i="23"/>
  <c r="P81" i="23"/>
  <c r="AG81" i="23"/>
  <c r="W81" i="23"/>
  <c r="N81" i="23"/>
  <c r="J81" i="23"/>
  <c r="AB81" i="23"/>
  <c r="L81" i="23"/>
  <c r="D81" i="23"/>
  <c r="O81" i="23"/>
  <c r="K81" i="23"/>
  <c r="C81" i="23"/>
  <c r="H81" i="23"/>
  <c r="Y81" i="23"/>
  <c r="V81" i="23"/>
  <c r="I81" i="23"/>
  <c r="Q81" i="23"/>
  <c r="M81" i="23"/>
  <c r="AC81" i="23"/>
  <c r="AG159" i="23"/>
  <c r="V159" i="23"/>
  <c r="P159" i="23"/>
  <c r="U159" i="23"/>
  <c r="W159" i="23"/>
  <c r="F159" i="23"/>
  <c r="M159" i="23"/>
  <c r="AF159" i="23"/>
  <c r="Y159" i="23"/>
  <c r="G159" i="23"/>
  <c r="AC159" i="23"/>
  <c r="C159" i="23"/>
  <c r="AA159" i="23"/>
  <c r="S159" i="23"/>
  <c r="I159" i="23"/>
  <c r="K159" i="23"/>
  <c r="T159" i="23"/>
  <c r="Z159" i="23"/>
  <c r="B159" i="23"/>
  <c r="R159" i="23"/>
  <c r="O159" i="23"/>
  <c r="Q159" i="23"/>
  <c r="L159" i="23"/>
  <c r="AB159" i="23"/>
  <c r="N159" i="23"/>
  <c r="AD159" i="23"/>
  <c r="H159" i="23"/>
  <c r="D159" i="23"/>
  <c r="J159" i="23"/>
  <c r="X159" i="23"/>
  <c r="I67" i="30"/>
  <c r="G67" i="30"/>
  <c r="H67" i="30"/>
  <c r="D67" i="30"/>
  <c r="B67" i="30"/>
  <c r="C67" i="30"/>
  <c r="F67" i="30"/>
  <c r="D189" i="30"/>
  <c r="H189" i="30"/>
  <c r="C189" i="30"/>
  <c r="G189" i="30"/>
  <c r="B189" i="30"/>
  <c r="F189" i="30"/>
  <c r="I189" i="30"/>
  <c r="C23" i="3"/>
  <c r="F23" i="3"/>
  <c r="G23" i="3"/>
  <c r="E23" i="3"/>
  <c r="D23" i="3"/>
  <c r="D94" i="3"/>
  <c r="F94" i="3"/>
  <c r="C94" i="3"/>
  <c r="G94" i="3"/>
  <c r="E94" i="3"/>
  <c r="I139" i="23"/>
  <c r="W139" i="23"/>
  <c r="N139" i="23"/>
  <c r="S139" i="23"/>
  <c r="B139" i="23"/>
  <c r="AD139" i="23"/>
  <c r="C139" i="23"/>
  <c r="G139" i="23"/>
  <c r="U139" i="23"/>
  <c r="T139" i="23"/>
  <c r="L139" i="23"/>
  <c r="X139" i="23"/>
  <c r="J139" i="23"/>
  <c r="Q139" i="23"/>
  <c r="V139" i="23"/>
  <c r="F139" i="23"/>
  <c r="Y139" i="23"/>
  <c r="D139" i="23"/>
  <c r="P139" i="23"/>
  <c r="AF139" i="23"/>
  <c r="H139" i="23"/>
  <c r="O139" i="23"/>
  <c r="M139" i="23"/>
  <c r="AG139" i="23"/>
  <c r="Z139" i="23"/>
  <c r="K139" i="23"/>
  <c r="R139" i="23"/>
  <c r="AA139" i="23"/>
  <c r="AB139" i="23"/>
  <c r="AC139" i="23"/>
  <c r="Q44" i="24"/>
  <c r="N44" i="24"/>
  <c r="R44" i="24"/>
  <c r="F44" i="24"/>
  <c r="X44" i="24"/>
  <c r="I44" i="24"/>
  <c r="W44" i="24"/>
  <c r="O44" i="24"/>
  <c r="V44" i="24"/>
  <c r="U44" i="24"/>
  <c r="P44" i="24"/>
  <c r="D44" i="24"/>
  <c r="AF44" i="24"/>
  <c r="AG44" i="24"/>
  <c r="AE44" i="24"/>
  <c r="K44" i="24"/>
  <c r="AD44" i="24"/>
  <c r="C44" i="24"/>
  <c r="M44" i="24"/>
  <c r="T44" i="24"/>
  <c r="Z44" i="24"/>
  <c r="H44" i="24"/>
  <c r="G44" i="24"/>
  <c r="B44" i="24"/>
  <c r="AA44" i="24"/>
  <c r="L44" i="24"/>
  <c r="S44" i="24"/>
  <c r="Y44" i="24"/>
  <c r="AC44" i="24"/>
  <c r="AB44" i="24"/>
  <c r="J44" i="24"/>
  <c r="L108" i="16"/>
  <c r="J108" i="16"/>
  <c r="D108" i="16"/>
  <c r="B108" i="16"/>
  <c r="K108" i="16"/>
  <c r="F108" i="16"/>
  <c r="M108" i="16"/>
  <c r="Q108" i="16" s="1"/>
  <c r="N108" i="16"/>
  <c r="H108" i="16"/>
  <c r="I108" i="16"/>
  <c r="G108" i="16"/>
  <c r="C108" i="16"/>
  <c r="AD85" i="23"/>
  <c r="C85" i="23"/>
  <c r="K85" i="23"/>
  <c r="AC85" i="23"/>
  <c r="B85" i="23"/>
  <c r="Q85" i="23"/>
  <c r="I85" i="23"/>
  <c r="F85" i="23"/>
  <c r="J85" i="23"/>
  <c r="W85" i="23"/>
  <c r="S85" i="23"/>
  <c r="AA85" i="23"/>
  <c r="G85" i="23"/>
  <c r="T85" i="23"/>
  <c r="AF85" i="23"/>
  <c r="R85" i="23"/>
  <c r="AG85" i="23"/>
  <c r="D85" i="23"/>
  <c r="H85" i="23"/>
  <c r="M85" i="23"/>
  <c r="O85" i="23"/>
  <c r="Y85" i="23"/>
  <c r="V85" i="23"/>
  <c r="AB85" i="23"/>
  <c r="Z85" i="23"/>
  <c r="N85" i="23"/>
  <c r="U85" i="23"/>
  <c r="L85" i="23"/>
  <c r="P85" i="23"/>
  <c r="X85" i="23"/>
  <c r="L98" i="23"/>
  <c r="K98" i="23"/>
  <c r="V98" i="23"/>
  <c r="U98" i="23"/>
  <c r="AF98" i="23"/>
  <c r="AC98" i="23"/>
  <c r="M98" i="23"/>
  <c r="Q98" i="23"/>
  <c r="AD98" i="23"/>
  <c r="P98" i="23"/>
  <c r="AB98" i="23"/>
  <c r="N98" i="23"/>
  <c r="Y98" i="23"/>
  <c r="J98" i="23"/>
  <c r="AG98" i="23"/>
  <c r="R98" i="23"/>
  <c r="D98" i="23"/>
  <c r="X98" i="23"/>
  <c r="H98" i="23"/>
  <c r="AA98" i="23"/>
  <c r="B98" i="23"/>
  <c r="O98" i="23"/>
  <c r="S98" i="23"/>
  <c r="I98" i="23"/>
  <c r="C98" i="23"/>
  <c r="Z98" i="23"/>
  <c r="W98" i="23"/>
  <c r="G98" i="23"/>
  <c r="T98" i="23"/>
  <c r="F98" i="23"/>
  <c r="Y60" i="24"/>
  <c r="T60" i="24"/>
  <c r="AD60" i="24"/>
  <c r="I60" i="24"/>
  <c r="AB60" i="24"/>
  <c r="P60" i="24"/>
  <c r="B60" i="24"/>
  <c r="L60" i="24"/>
  <c r="AE60" i="24"/>
  <c r="X60" i="24"/>
  <c r="U60" i="24"/>
  <c r="C60" i="24"/>
  <c r="S60" i="24"/>
  <c r="G60" i="24"/>
  <c r="AA60" i="24"/>
  <c r="D60" i="24"/>
  <c r="M60" i="24"/>
  <c r="AG60" i="24"/>
  <c r="V60" i="24"/>
  <c r="J60" i="24"/>
  <c r="Q60" i="24"/>
  <c r="K60" i="24"/>
  <c r="AF60" i="24"/>
  <c r="Z60" i="24"/>
  <c r="N60" i="24"/>
  <c r="F60" i="24"/>
  <c r="W60" i="24"/>
  <c r="R60" i="24"/>
  <c r="H60" i="24"/>
  <c r="O60" i="24"/>
  <c r="AC60" i="24"/>
  <c r="D183" i="29"/>
  <c r="I183" i="29"/>
  <c r="H183" i="29"/>
  <c r="F183" i="29"/>
  <c r="B183" i="29"/>
  <c r="G183" i="29"/>
  <c r="C183" i="29"/>
  <c r="C126" i="2"/>
  <c r="I126" i="2"/>
  <c r="F126" i="2"/>
  <c r="H126" i="2"/>
  <c r="E126" i="2"/>
  <c r="G126" i="2"/>
  <c r="D126" i="2"/>
  <c r="L77" i="4"/>
  <c r="T77" i="4"/>
  <c r="W77" i="4"/>
  <c r="C77" i="4"/>
  <c r="V77" i="4"/>
  <c r="Q77" i="4"/>
  <c r="AC77" i="4"/>
  <c r="Z77" i="4"/>
  <c r="O77" i="4"/>
  <c r="U77" i="4"/>
  <c r="X77" i="4"/>
  <c r="E77" i="4"/>
  <c r="H77" i="4"/>
  <c r="F77" i="4"/>
  <c r="G77" i="4"/>
  <c r="AD77" i="4"/>
  <c r="N77" i="4"/>
  <c r="K77" i="4"/>
  <c r="M77" i="4"/>
  <c r="Y77" i="4"/>
  <c r="I77" i="4"/>
  <c r="P77" i="4"/>
  <c r="AB77" i="4"/>
  <c r="J77" i="4"/>
  <c r="R77" i="4"/>
  <c r="S77" i="4"/>
  <c r="D77" i="4"/>
  <c r="AA77" i="4"/>
  <c r="F167" i="29"/>
  <c r="I167" i="29"/>
  <c r="H167" i="29"/>
  <c r="G167" i="29"/>
  <c r="D167" i="29"/>
  <c r="B167" i="29"/>
  <c r="C167" i="29"/>
  <c r="K35" i="4"/>
  <c r="AB35" i="4"/>
  <c r="C35" i="4"/>
  <c r="N35" i="4"/>
  <c r="T35" i="4"/>
  <c r="G35" i="4"/>
  <c r="I35" i="4"/>
  <c r="J35" i="4"/>
  <c r="Z35" i="4"/>
  <c r="P35" i="4"/>
  <c r="Y35" i="4"/>
  <c r="V35" i="4"/>
  <c r="F35" i="4"/>
  <c r="E35" i="4"/>
  <c r="Q35" i="4"/>
  <c r="O35" i="4"/>
  <c r="U35" i="4"/>
  <c r="H35" i="4"/>
  <c r="D35" i="4"/>
  <c r="R35" i="4"/>
  <c r="L35" i="4"/>
  <c r="X35" i="4"/>
  <c r="AA35" i="4"/>
  <c r="S35" i="4"/>
  <c r="AC35" i="4"/>
  <c r="W35" i="4"/>
  <c r="AD35" i="4"/>
  <c r="M35" i="4"/>
  <c r="I155" i="29"/>
  <c r="H155" i="29"/>
  <c r="G155" i="29"/>
  <c r="B155" i="29"/>
  <c r="D155" i="29"/>
  <c r="C155" i="29"/>
  <c r="F155" i="29"/>
  <c r="F47" i="32"/>
  <c r="F19" i="32"/>
  <c r="F36" i="32"/>
  <c r="F46" i="32"/>
  <c r="F43" i="32" s="1"/>
  <c r="F49" i="32" s="1"/>
  <c r="F28" i="32"/>
  <c r="F26" i="32"/>
  <c r="F18" i="32"/>
  <c r="F15" i="32" s="1"/>
  <c r="F20" i="32" s="1"/>
  <c r="F35" i="32"/>
  <c r="F32" i="32" s="1"/>
  <c r="F38" i="32" s="1"/>
  <c r="F48" i="32"/>
  <c r="F37" i="32"/>
  <c r="F27" i="32"/>
  <c r="AC167" i="23"/>
  <c r="I167" i="23"/>
  <c r="V167" i="23"/>
  <c r="C167" i="23"/>
  <c r="L167" i="23"/>
  <c r="P167" i="23"/>
  <c r="AD167" i="23"/>
  <c r="M167" i="23"/>
  <c r="K167" i="23"/>
  <c r="U167" i="23"/>
  <c r="W167" i="23"/>
  <c r="R167" i="23"/>
  <c r="AG167" i="23"/>
  <c r="O167" i="23"/>
  <c r="AB167" i="23"/>
  <c r="Y167" i="23"/>
  <c r="D167" i="23"/>
  <c r="Z167" i="23"/>
  <c r="X167" i="23"/>
  <c r="H167" i="23"/>
  <c r="Q167" i="23"/>
  <c r="AF167" i="23"/>
  <c r="F167" i="23"/>
  <c r="AA167" i="23"/>
  <c r="T167" i="23"/>
  <c r="J167" i="23"/>
  <c r="G167" i="23"/>
  <c r="S167" i="23"/>
  <c r="N167" i="23"/>
  <c r="B167" i="23"/>
  <c r="N16" i="16"/>
  <c r="R16" i="16" s="1"/>
  <c r="K16" i="16"/>
  <c r="L16" i="16"/>
  <c r="P16" i="16" s="1"/>
  <c r="M16" i="16"/>
  <c r="H16" i="16"/>
  <c r="I16" i="16"/>
  <c r="G16" i="16"/>
  <c r="F16" i="16"/>
  <c r="C16" i="16"/>
  <c r="B16" i="16"/>
  <c r="D16" i="16"/>
  <c r="J16" i="16"/>
  <c r="K101" i="26"/>
  <c r="N101" i="26"/>
  <c r="I101" i="26"/>
  <c r="B101" i="26"/>
  <c r="D101" i="26"/>
  <c r="M101" i="26"/>
  <c r="V101" i="26"/>
  <c r="G101" i="26"/>
  <c r="T101" i="26"/>
  <c r="S101" i="26"/>
  <c r="F101" i="26"/>
  <c r="J101" i="26"/>
  <c r="H101" i="26"/>
  <c r="C101" i="26"/>
  <c r="W101" i="26"/>
  <c r="Q101" i="26"/>
  <c r="X101" i="26"/>
  <c r="R101" i="26"/>
  <c r="U101" i="26"/>
  <c r="L101" i="26"/>
  <c r="D23" i="30"/>
  <c r="B23" i="30"/>
  <c r="C23" i="30"/>
  <c r="G23" i="30"/>
  <c r="I23" i="30"/>
  <c r="F23" i="30"/>
  <c r="H23" i="30"/>
  <c r="I153" i="29"/>
  <c r="F153" i="29"/>
  <c r="B153" i="29"/>
  <c r="C153" i="29"/>
  <c r="H153" i="29"/>
  <c r="D153" i="29"/>
  <c r="G153" i="29"/>
  <c r="V85" i="4"/>
  <c r="U85" i="4"/>
  <c r="N85" i="4"/>
  <c r="D85" i="4"/>
  <c r="Z85" i="4"/>
  <c r="AD85" i="4"/>
  <c r="K85" i="4"/>
  <c r="Y85" i="4"/>
  <c r="AB85" i="4"/>
  <c r="H85" i="4"/>
  <c r="I85" i="4"/>
  <c r="Q85" i="4"/>
  <c r="AC85" i="4"/>
  <c r="R85" i="4"/>
  <c r="F85" i="4"/>
  <c r="T85" i="4"/>
  <c r="S85" i="4"/>
  <c r="M85" i="4"/>
  <c r="P85" i="4"/>
  <c r="O85" i="4"/>
  <c r="W85" i="4"/>
  <c r="J85" i="4"/>
  <c r="AA85" i="4"/>
  <c r="L85" i="4"/>
  <c r="C85" i="4"/>
  <c r="X85" i="4"/>
  <c r="G85" i="4"/>
  <c r="E85" i="4"/>
  <c r="AB186" i="23"/>
  <c r="X186" i="23"/>
  <c r="J186" i="23"/>
  <c r="N186" i="23"/>
  <c r="K186" i="23"/>
  <c r="Z186" i="23"/>
  <c r="T186" i="23"/>
  <c r="C186" i="23"/>
  <c r="AG186" i="23"/>
  <c r="S186" i="23"/>
  <c r="Y186" i="23"/>
  <c r="P186" i="23"/>
  <c r="V186" i="23"/>
  <c r="AA186" i="23"/>
  <c r="W186" i="23"/>
  <c r="B186" i="23"/>
  <c r="AF186" i="23"/>
  <c r="U186" i="23"/>
  <c r="O186" i="23"/>
  <c r="G186" i="23"/>
  <c r="R186" i="23"/>
  <c r="I186" i="23"/>
  <c r="AC186" i="23"/>
  <c r="M186" i="23"/>
  <c r="AD186" i="23"/>
  <c r="F186" i="23"/>
  <c r="D186" i="23"/>
  <c r="Q186" i="23"/>
  <c r="H186" i="23"/>
  <c r="L186" i="23"/>
  <c r="G169" i="24"/>
  <c r="I169" i="24"/>
  <c r="F169" i="24"/>
  <c r="J169" i="24"/>
  <c r="AG169" i="24"/>
  <c r="AC169" i="24"/>
  <c r="C169" i="24"/>
  <c r="M169" i="24"/>
  <c r="H169" i="24"/>
  <c r="V169" i="24"/>
  <c r="K169" i="24"/>
  <c r="B169" i="24"/>
  <c r="L169" i="24"/>
  <c r="AE169" i="24"/>
  <c r="X169" i="24"/>
  <c r="U169" i="24"/>
  <c r="Y169" i="24"/>
  <c r="P169" i="24"/>
  <c r="D169" i="24"/>
  <c r="Q169" i="24"/>
  <c r="AF169" i="24"/>
  <c r="N169" i="24"/>
  <c r="R169" i="24"/>
  <c r="AD169" i="24"/>
  <c r="O169" i="24"/>
  <c r="S169" i="24"/>
  <c r="Z169" i="24"/>
  <c r="AB169" i="24"/>
  <c r="T169" i="24"/>
  <c r="W169" i="24"/>
  <c r="AA169" i="24"/>
  <c r="G158" i="3"/>
  <c r="D158" i="3"/>
  <c r="F158" i="3"/>
  <c r="C158" i="3"/>
  <c r="E158" i="3"/>
  <c r="C64" i="30"/>
  <c r="B64" i="30"/>
  <c r="F64" i="30"/>
  <c r="G64" i="30"/>
  <c r="H64" i="30"/>
  <c r="I64" i="30"/>
  <c r="D64" i="30"/>
  <c r="H52" i="20"/>
  <c r="M52" i="20"/>
  <c r="C52" i="20"/>
  <c r="D52" i="20"/>
  <c r="B52" i="20"/>
  <c r="L52" i="20"/>
  <c r="I52" i="20"/>
  <c r="N52" i="20"/>
  <c r="R52" i="20" s="1"/>
  <c r="F52" i="20"/>
  <c r="K52" i="20"/>
  <c r="G52" i="20"/>
  <c r="J52" i="20"/>
  <c r="B58" i="29"/>
  <c r="C58" i="29"/>
  <c r="G58" i="29"/>
  <c r="I58" i="29"/>
  <c r="D58" i="29"/>
  <c r="H58" i="29"/>
  <c r="F58" i="29"/>
  <c r="I94" i="29"/>
  <c r="G94" i="29"/>
  <c r="H94" i="29"/>
  <c r="C94" i="29"/>
  <c r="B94" i="29"/>
  <c r="F94" i="29"/>
  <c r="D94" i="29"/>
  <c r="C16" i="30"/>
  <c r="G16" i="30"/>
  <c r="D16" i="30"/>
  <c r="F16" i="30"/>
  <c r="B16" i="30"/>
  <c r="I16" i="30"/>
  <c r="H16" i="30"/>
  <c r="I174" i="30"/>
  <c r="F174" i="30"/>
  <c r="H174" i="30"/>
  <c r="D174" i="30"/>
  <c r="B174" i="30"/>
  <c r="G174" i="30"/>
  <c r="C174" i="30"/>
  <c r="G171" i="29"/>
  <c r="B171" i="29"/>
  <c r="H171" i="29"/>
  <c r="I171" i="29"/>
  <c r="F171" i="29"/>
  <c r="D171" i="29"/>
  <c r="C171" i="29"/>
  <c r="Z48" i="23"/>
  <c r="G48" i="23"/>
  <c r="C48" i="23"/>
  <c r="W48" i="23"/>
  <c r="L48" i="23"/>
  <c r="Y48" i="23"/>
  <c r="AD48" i="23"/>
  <c r="R48" i="23"/>
  <c r="D48" i="23"/>
  <c r="AB48" i="23"/>
  <c r="O48" i="23"/>
  <c r="M48" i="23"/>
  <c r="P48" i="23"/>
  <c r="AA48" i="23"/>
  <c r="AG48" i="23"/>
  <c r="T48" i="23"/>
  <c r="Q48" i="23"/>
  <c r="V48" i="23"/>
  <c r="N48" i="23"/>
  <c r="I48" i="23"/>
  <c r="AF48" i="23"/>
  <c r="K48" i="23"/>
  <c r="AC48" i="23"/>
  <c r="U48" i="23"/>
  <c r="X48" i="23"/>
  <c r="J48" i="23"/>
  <c r="S48" i="23"/>
  <c r="B48" i="23"/>
  <c r="F48" i="23"/>
  <c r="H48" i="23"/>
  <c r="H76" i="30"/>
  <c r="F76" i="30"/>
  <c r="G76" i="30"/>
  <c r="B76" i="30"/>
  <c r="C76" i="30"/>
  <c r="I76" i="30"/>
  <c r="D76" i="30"/>
  <c r="H107" i="2"/>
  <c r="E107" i="2"/>
  <c r="F107" i="2"/>
  <c r="G107" i="2"/>
  <c r="D107" i="2"/>
  <c r="C107" i="2"/>
  <c r="I107" i="2"/>
  <c r="T74" i="4"/>
  <c r="AA74" i="4"/>
  <c r="R74" i="4"/>
  <c r="N74" i="4"/>
  <c r="D74" i="4"/>
  <c r="V74" i="4"/>
  <c r="AD74" i="4"/>
  <c r="F74" i="4"/>
  <c r="P74" i="4"/>
  <c r="I74" i="4"/>
  <c r="S74" i="4"/>
  <c r="M74" i="4"/>
  <c r="H74" i="4"/>
  <c r="K74" i="4"/>
  <c r="Y74" i="4"/>
  <c r="AB74" i="4"/>
  <c r="C74" i="4"/>
  <c r="X74" i="4"/>
  <c r="O74" i="4"/>
  <c r="J74" i="4"/>
  <c r="U74" i="4"/>
  <c r="L74" i="4"/>
  <c r="W74" i="4"/>
  <c r="Z74" i="4"/>
  <c r="Q74" i="4"/>
  <c r="E74" i="4"/>
  <c r="AC74" i="4"/>
  <c r="G74" i="4"/>
  <c r="N123" i="4"/>
  <c r="AD123" i="4"/>
  <c r="M123" i="4"/>
  <c r="R123" i="4"/>
  <c r="P123" i="4"/>
  <c r="F123" i="4"/>
  <c r="T123" i="4"/>
  <c r="O123" i="4"/>
  <c r="AA123" i="4"/>
  <c r="G123" i="4"/>
  <c r="V123" i="4"/>
  <c r="J123" i="4"/>
  <c r="AC123" i="4"/>
  <c r="W123" i="4"/>
  <c r="K123" i="4"/>
  <c r="Q123" i="4"/>
  <c r="I123" i="4"/>
  <c r="E123" i="4"/>
  <c r="AB123" i="4"/>
  <c r="D123" i="4"/>
  <c r="Y123" i="4"/>
  <c r="S123" i="4"/>
  <c r="Z123" i="4"/>
  <c r="C123" i="4"/>
  <c r="H123" i="4"/>
  <c r="X123" i="4"/>
  <c r="L123" i="4"/>
  <c r="U123" i="4"/>
  <c r="H168" i="20"/>
  <c r="G168" i="20"/>
  <c r="L168" i="20"/>
  <c r="I168" i="20"/>
  <c r="C168" i="20"/>
  <c r="B168" i="20"/>
  <c r="J168" i="20"/>
  <c r="F168" i="20"/>
  <c r="M168" i="20"/>
  <c r="Q168" i="20" s="1"/>
  <c r="K168" i="20"/>
  <c r="O168" i="20" s="1"/>
  <c r="N168" i="20"/>
  <c r="R168" i="20" s="1"/>
  <c r="D168" i="20"/>
  <c r="D37" i="3"/>
  <c r="F37" i="3"/>
  <c r="E37" i="3"/>
  <c r="G37" i="3"/>
  <c r="C37" i="3"/>
  <c r="D47" i="16"/>
  <c r="H47" i="16"/>
  <c r="C47" i="16"/>
  <c r="I47" i="16"/>
  <c r="J47" i="16"/>
  <c r="N47" i="16"/>
  <c r="F47" i="16"/>
  <c r="L47" i="16"/>
  <c r="P47" i="16" s="1"/>
  <c r="K47" i="16"/>
  <c r="G47" i="16"/>
  <c r="B47" i="16"/>
  <c r="M47" i="16"/>
  <c r="Q47" i="16" s="1"/>
  <c r="I184" i="20"/>
  <c r="D184" i="20"/>
  <c r="L184" i="20"/>
  <c r="K184" i="20"/>
  <c r="O184" i="20" s="1"/>
  <c r="C184" i="20"/>
  <c r="B184" i="20"/>
  <c r="G184" i="20"/>
  <c r="F184" i="20"/>
  <c r="M184" i="20"/>
  <c r="Q184" i="20" s="1"/>
  <c r="J184" i="20"/>
  <c r="H184" i="20"/>
  <c r="N184" i="20"/>
  <c r="R184" i="20" s="1"/>
  <c r="R54" i="26"/>
  <c r="W54" i="26"/>
  <c r="J54" i="26"/>
  <c r="I54" i="26"/>
  <c r="F54" i="26"/>
  <c r="G54" i="26"/>
  <c r="X54" i="26"/>
  <c r="D54" i="26"/>
  <c r="Q54" i="26"/>
  <c r="B54" i="26"/>
  <c r="V54" i="26"/>
  <c r="L54" i="26"/>
  <c r="T54" i="26"/>
  <c r="N54" i="26"/>
  <c r="K54" i="26"/>
  <c r="U54" i="26"/>
  <c r="H54" i="26"/>
  <c r="M54" i="26"/>
  <c r="C54" i="26"/>
  <c r="S54" i="26"/>
  <c r="M178" i="16"/>
  <c r="F178" i="16"/>
  <c r="L178" i="16"/>
  <c r="K178" i="16"/>
  <c r="O178" i="16" s="1"/>
  <c r="I178" i="16"/>
  <c r="H178" i="16"/>
  <c r="C178" i="16"/>
  <c r="J178" i="16"/>
  <c r="B178" i="16"/>
  <c r="N178" i="16"/>
  <c r="G178" i="16"/>
  <c r="D178" i="16"/>
  <c r="AA166" i="24"/>
  <c r="O166" i="24"/>
  <c r="C166" i="24"/>
  <c r="K166" i="24"/>
  <c r="S166" i="24"/>
  <c r="H166" i="24"/>
  <c r="F166" i="24"/>
  <c r="Y166" i="24"/>
  <c r="AD166" i="24"/>
  <c r="U166" i="24"/>
  <c r="P166" i="24"/>
  <c r="G166" i="24"/>
  <c r="V166" i="24"/>
  <c r="AB166" i="24"/>
  <c r="Z166" i="24"/>
  <c r="AC166" i="24"/>
  <c r="Q166" i="24"/>
  <c r="B166" i="24"/>
  <c r="AG166" i="24"/>
  <c r="N166" i="24"/>
  <c r="AF166" i="24"/>
  <c r="J166" i="24"/>
  <c r="T166" i="24"/>
  <c r="D166" i="24"/>
  <c r="L166" i="24"/>
  <c r="M166" i="24"/>
  <c r="W166" i="24"/>
  <c r="AE166" i="24"/>
  <c r="R166" i="24"/>
  <c r="X166" i="24"/>
  <c r="I166" i="24"/>
  <c r="I187" i="20"/>
  <c r="F187" i="20"/>
  <c r="C187" i="20"/>
  <c r="N187" i="20"/>
  <c r="R187" i="20" s="1"/>
  <c r="K187" i="20"/>
  <c r="O187" i="20" s="1"/>
  <c r="L187" i="20"/>
  <c r="D187" i="20"/>
  <c r="G187" i="20"/>
  <c r="H187" i="20"/>
  <c r="M187" i="20"/>
  <c r="B187" i="20"/>
  <c r="J187" i="20"/>
  <c r="L170" i="24"/>
  <c r="W170" i="24"/>
  <c r="K170" i="24"/>
  <c r="R170" i="24"/>
  <c r="F170" i="24"/>
  <c r="AE170" i="24"/>
  <c r="J170" i="24"/>
  <c r="T170" i="24"/>
  <c r="AC170" i="24"/>
  <c r="D170" i="24"/>
  <c r="I170" i="24"/>
  <c r="H170" i="24"/>
  <c r="S170" i="24"/>
  <c r="P170" i="24"/>
  <c r="U170" i="24"/>
  <c r="O170" i="24"/>
  <c r="Q170" i="24"/>
  <c r="C170" i="24"/>
  <c r="Y170" i="24"/>
  <c r="X170" i="24"/>
  <c r="AG170" i="24"/>
  <c r="Z170" i="24"/>
  <c r="M170" i="24"/>
  <c r="AB170" i="24"/>
  <c r="AA170" i="24"/>
  <c r="AF170" i="24"/>
  <c r="B170" i="24"/>
  <c r="G170" i="24"/>
  <c r="AD170" i="24"/>
  <c r="N170" i="24"/>
  <c r="V170" i="24"/>
  <c r="T21" i="26"/>
  <c r="N21" i="26"/>
  <c r="S21" i="26"/>
  <c r="R21" i="26"/>
  <c r="B21" i="26"/>
  <c r="J21" i="26"/>
  <c r="K21" i="26"/>
  <c r="C21" i="26"/>
  <c r="I21" i="26"/>
  <c r="W21" i="26"/>
  <c r="M21" i="26"/>
  <c r="G21" i="26"/>
  <c r="X21" i="26"/>
  <c r="Q21" i="26"/>
  <c r="D21" i="26"/>
  <c r="F21" i="26"/>
  <c r="H21" i="26"/>
  <c r="L21" i="26"/>
  <c r="U21" i="26"/>
  <c r="V21" i="26"/>
  <c r="N43" i="16"/>
  <c r="L43" i="16"/>
  <c r="G43" i="16"/>
  <c r="I43" i="16"/>
  <c r="F43" i="16"/>
  <c r="J43" i="16"/>
  <c r="D43" i="16"/>
  <c r="B43" i="16"/>
  <c r="K43" i="16"/>
  <c r="O43" i="16" s="1"/>
  <c r="H43" i="16"/>
  <c r="M43" i="16"/>
  <c r="C43" i="16"/>
  <c r="B33" i="29"/>
  <c r="H33" i="29"/>
  <c r="I33" i="29"/>
  <c r="G33" i="29"/>
  <c r="D33" i="29"/>
  <c r="C33" i="29"/>
  <c r="F33" i="29"/>
  <c r="W138" i="23"/>
  <c r="AF138" i="23"/>
  <c r="D138" i="23"/>
  <c r="J138" i="23"/>
  <c r="K138" i="23"/>
  <c r="G138" i="23"/>
  <c r="M138" i="23"/>
  <c r="V138" i="23"/>
  <c r="S138" i="23"/>
  <c r="U138" i="23"/>
  <c r="F138" i="23"/>
  <c r="AB138" i="23"/>
  <c r="I138" i="23"/>
  <c r="L138" i="23"/>
  <c r="N138" i="23"/>
  <c r="B138" i="23"/>
  <c r="C138" i="23"/>
  <c r="AG138" i="23"/>
  <c r="O138" i="23"/>
  <c r="X138" i="23"/>
  <c r="T138" i="23"/>
  <c r="Q138" i="23"/>
  <c r="R138" i="23"/>
  <c r="Y138" i="23"/>
  <c r="AA138" i="23"/>
  <c r="AC138" i="23"/>
  <c r="AD138" i="23"/>
  <c r="Z138" i="23"/>
  <c r="H138" i="23"/>
  <c r="P138" i="23"/>
  <c r="G27" i="16"/>
  <c r="M27" i="16"/>
  <c r="F27" i="16"/>
  <c r="J27" i="16"/>
  <c r="K27" i="16"/>
  <c r="O27" i="16" s="1"/>
  <c r="L27" i="16"/>
  <c r="B27" i="16"/>
  <c r="I27" i="16"/>
  <c r="N27" i="16"/>
  <c r="R27" i="16" s="1"/>
  <c r="C27" i="16"/>
  <c r="D27" i="16"/>
  <c r="H27" i="16"/>
  <c r="C188" i="20"/>
  <c r="M188" i="20"/>
  <c r="F188" i="20"/>
  <c r="I188" i="20"/>
  <c r="D188" i="20"/>
  <c r="G188" i="20"/>
  <c r="K188" i="20"/>
  <c r="N188" i="20"/>
  <c r="R188" i="20" s="1"/>
  <c r="J188" i="20"/>
  <c r="L188" i="20"/>
  <c r="B188" i="20"/>
  <c r="H188" i="20"/>
  <c r="Q151" i="4"/>
  <c r="S151" i="4"/>
  <c r="D151" i="4"/>
  <c r="AC151" i="4"/>
  <c r="Z151" i="4"/>
  <c r="R151" i="4"/>
  <c r="V151" i="4"/>
  <c r="O151" i="4"/>
  <c r="AB151" i="4"/>
  <c r="E151" i="4"/>
  <c r="AD151" i="4"/>
  <c r="P151" i="4"/>
  <c r="F151" i="4"/>
  <c r="K151" i="4"/>
  <c r="M151" i="4"/>
  <c r="I151" i="4"/>
  <c r="N151" i="4"/>
  <c r="X151" i="4"/>
  <c r="L151" i="4"/>
  <c r="AA151" i="4"/>
  <c r="C151" i="4"/>
  <c r="T151" i="4"/>
  <c r="U151" i="4"/>
  <c r="J151" i="4"/>
  <c r="H151" i="4"/>
  <c r="W151" i="4"/>
  <c r="G151" i="4"/>
  <c r="Y151" i="4"/>
  <c r="J118" i="20"/>
  <c r="C118" i="20"/>
  <c r="D118" i="20"/>
  <c r="H118" i="20"/>
  <c r="I118" i="20"/>
  <c r="M118" i="20"/>
  <c r="B118" i="20"/>
  <c r="F118" i="20"/>
  <c r="K118" i="20"/>
  <c r="O118" i="20" s="1"/>
  <c r="L118" i="20"/>
  <c r="N118" i="20"/>
  <c r="R118" i="20" s="1"/>
  <c r="G118" i="20"/>
  <c r="F43" i="29"/>
  <c r="I43" i="29"/>
  <c r="C43" i="29"/>
  <c r="D43" i="29"/>
  <c r="G43" i="29"/>
  <c r="H43" i="29"/>
  <c r="B43" i="29"/>
  <c r="G109" i="24"/>
  <c r="I109" i="24"/>
  <c r="B109" i="24"/>
  <c r="F109" i="24"/>
  <c r="M109" i="24"/>
  <c r="R109" i="24"/>
  <c r="AC109" i="24"/>
  <c r="AF109" i="24"/>
  <c r="V109" i="24"/>
  <c r="P109" i="24"/>
  <c r="D109" i="24"/>
  <c r="L109" i="24"/>
  <c r="H109" i="24"/>
  <c r="X109" i="24"/>
  <c r="N109" i="24"/>
  <c r="K109" i="24"/>
  <c r="Y109" i="24"/>
  <c r="Q109" i="24"/>
  <c r="U109" i="24"/>
  <c r="J109" i="24"/>
  <c r="AA109" i="24"/>
  <c r="AD109" i="24"/>
  <c r="C109" i="24"/>
  <c r="S109" i="24"/>
  <c r="Z109" i="24"/>
  <c r="AG109" i="24"/>
  <c r="AB109" i="24"/>
  <c r="AE109" i="24"/>
  <c r="T109" i="24"/>
  <c r="O109" i="24"/>
  <c r="W109" i="24"/>
  <c r="C145" i="3"/>
  <c r="E145" i="3"/>
  <c r="F145" i="3"/>
  <c r="G145" i="3"/>
  <c r="D145" i="3"/>
  <c r="Z49" i="24"/>
  <c r="AA49" i="24"/>
  <c r="W49" i="24"/>
  <c r="T49" i="24"/>
  <c r="S49" i="24"/>
  <c r="L49" i="24"/>
  <c r="AB49" i="24"/>
  <c r="D49" i="24"/>
  <c r="F49" i="24"/>
  <c r="M49" i="24"/>
  <c r="C49" i="24"/>
  <c r="N49" i="24"/>
  <c r="X49" i="24"/>
  <c r="I49" i="24"/>
  <c r="AE49" i="24"/>
  <c r="AD49" i="24"/>
  <c r="B49" i="24"/>
  <c r="J49" i="24"/>
  <c r="V49" i="24"/>
  <c r="R49" i="24"/>
  <c r="AC49" i="24"/>
  <c r="H49" i="24"/>
  <c r="P49" i="24"/>
  <c r="Y49" i="24"/>
  <c r="AG49" i="24"/>
  <c r="Q49" i="24"/>
  <c r="K49" i="24"/>
  <c r="O49" i="24"/>
  <c r="U49" i="24"/>
  <c r="AF49" i="24"/>
  <c r="G49" i="24"/>
  <c r="G62" i="2"/>
  <c r="D62" i="2"/>
  <c r="E62" i="2"/>
  <c r="H62" i="2"/>
  <c r="C62" i="2"/>
  <c r="I62" i="2"/>
  <c r="F62" i="2"/>
  <c r="F161" i="30"/>
  <c r="H161" i="30"/>
  <c r="D161" i="30"/>
  <c r="G161" i="30"/>
  <c r="C161" i="30"/>
  <c r="I161" i="30"/>
  <c r="B161" i="30"/>
  <c r="X119" i="26"/>
  <c r="R119" i="26"/>
  <c r="H119" i="26"/>
  <c r="N119" i="26"/>
  <c r="F119" i="26"/>
  <c r="G119" i="26"/>
  <c r="L119" i="26"/>
  <c r="J119" i="26"/>
  <c r="D119" i="26"/>
  <c r="C119" i="26"/>
  <c r="K119" i="26"/>
  <c r="W119" i="26"/>
  <c r="M119" i="26"/>
  <c r="Q119" i="26"/>
  <c r="B119" i="26"/>
  <c r="S119" i="26"/>
  <c r="V119" i="26"/>
  <c r="I119" i="26"/>
  <c r="U119" i="26"/>
  <c r="T119" i="26"/>
  <c r="S61" i="24"/>
  <c r="Q61" i="24"/>
  <c r="G61" i="24"/>
  <c r="AA61" i="24"/>
  <c r="D61" i="24"/>
  <c r="AD61" i="24"/>
  <c r="X61" i="24"/>
  <c r="U61" i="24"/>
  <c r="C61" i="24"/>
  <c r="V61" i="24"/>
  <c r="AB61" i="24"/>
  <c r="AF61" i="24"/>
  <c r="W61" i="24"/>
  <c r="J61" i="24"/>
  <c r="M61" i="24"/>
  <c r="F61" i="24"/>
  <c r="Z61" i="24"/>
  <c r="AE61" i="24"/>
  <c r="N61" i="24"/>
  <c r="L61" i="24"/>
  <c r="B61" i="24"/>
  <c r="O61" i="24"/>
  <c r="AG61" i="24"/>
  <c r="I61" i="24"/>
  <c r="Y61" i="24"/>
  <c r="R61" i="24"/>
  <c r="T61" i="24"/>
  <c r="AC61" i="24"/>
  <c r="H61" i="24"/>
  <c r="K61" i="24"/>
  <c r="P61" i="24"/>
  <c r="L164" i="20"/>
  <c r="K164" i="20"/>
  <c r="O164" i="20" s="1"/>
  <c r="J164" i="20"/>
  <c r="B164" i="20"/>
  <c r="G164" i="20"/>
  <c r="H164" i="20"/>
  <c r="M164" i="20"/>
  <c r="C164" i="20"/>
  <c r="D164" i="20"/>
  <c r="N164" i="20"/>
  <c r="R164" i="20" s="1"/>
  <c r="F164" i="20"/>
  <c r="I164" i="20"/>
  <c r="C34" i="2"/>
  <c r="F34" i="2"/>
  <c r="G34" i="2"/>
  <c r="I34" i="2"/>
  <c r="H34" i="2"/>
  <c r="D34" i="2"/>
  <c r="E34" i="2"/>
  <c r="G70" i="20"/>
  <c r="C70" i="20"/>
  <c r="K70" i="20"/>
  <c r="O70" i="20" s="1"/>
  <c r="I70" i="20"/>
  <c r="B70" i="20"/>
  <c r="J70" i="20"/>
  <c r="F70" i="20"/>
  <c r="L70" i="20"/>
  <c r="M70" i="20"/>
  <c r="H70" i="20"/>
  <c r="D70" i="20"/>
  <c r="N70" i="20"/>
  <c r="R70" i="20" s="1"/>
  <c r="G78" i="4"/>
  <c r="O78" i="4"/>
  <c r="J78" i="4"/>
  <c r="U78" i="4"/>
  <c r="L78" i="4"/>
  <c r="W78" i="4"/>
  <c r="S78" i="4"/>
  <c r="V78" i="4"/>
  <c r="Y78" i="4"/>
  <c r="AB78" i="4"/>
  <c r="N78" i="4"/>
  <c r="AC78" i="4"/>
  <c r="AA78" i="4"/>
  <c r="AD78" i="4"/>
  <c r="M78" i="4"/>
  <c r="Z78" i="4"/>
  <c r="X78" i="4"/>
  <c r="Q78" i="4"/>
  <c r="E78" i="4"/>
  <c r="H78" i="4"/>
  <c r="K78" i="4"/>
  <c r="F78" i="4"/>
  <c r="R78" i="4"/>
  <c r="D78" i="4"/>
  <c r="P78" i="4"/>
  <c r="T78" i="4"/>
  <c r="I78" i="4"/>
  <c r="C78" i="4"/>
  <c r="B177" i="30"/>
  <c r="C177" i="30"/>
  <c r="I177" i="30"/>
  <c r="D177" i="30"/>
  <c r="H177" i="30"/>
  <c r="G177" i="30"/>
  <c r="F177" i="30"/>
  <c r="H175" i="29"/>
  <c r="F175" i="29"/>
  <c r="B175" i="29"/>
  <c r="C175" i="29"/>
  <c r="G175" i="29"/>
  <c r="D175" i="29"/>
  <c r="I175" i="29"/>
  <c r="G63" i="2"/>
  <c r="I63" i="2"/>
  <c r="E63" i="2"/>
  <c r="F63" i="2"/>
  <c r="C63" i="2"/>
  <c r="D63" i="2"/>
  <c r="H63" i="2"/>
  <c r="G163" i="3"/>
  <c r="D163" i="3"/>
  <c r="E163" i="3"/>
  <c r="C163" i="3"/>
  <c r="F163" i="3"/>
  <c r="Q82" i="26"/>
  <c r="H82" i="26"/>
  <c r="M82" i="26"/>
  <c r="T82" i="26"/>
  <c r="F82" i="26"/>
  <c r="L82" i="26"/>
  <c r="J82" i="26"/>
  <c r="N82" i="26"/>
  <c r="S82" i="26"/>
  <c r="X82" i="26"/>
  <c r="G82" i="26"/>
  <c r="K82" i="26"/>
  <c r="U82" i="26"/>
  <c r="I82" i="26"/>
  <c r="W82" i="26"/>
  <c r="B82" i="26"/>
  <c r="V82" i="26"/>
  <c r="D82" i="26"/>
  <c r="C82" i="26"/>
  <c r="R82" i="26"/>
  <c r="K125" i="23"/>
  <c r="N125" i="23"/>
  <c r="AA125" i="23"/>
  <c r="Q125" i="23"/>
  <c r="U125" i="23"/>
  <c r="R125" i="23"/>
  <c r="Z125" i="23"/>
  <c r="T125" i="23"/>
  <c r="V125" i="23"/>
  <c r="AC125" i="23"/>
  <c r="H125" i="23"/>
  <c r="B125" i="23"/>
  <c r="O125" i="23"/>
  <c r="AB125" i="23"/>
  <c r="F125" i="23"/>
  <c r="S125" i="23"/>
  <c r="C125" i="23"/>
  <c r="I125" i="23"/>
  <c r="W125" i="23"/>
  <c r="M125" i="23"/>
  <c r="X125" i="23"/>
  <c r="AF125" i="23"/>
  <c r="D125" i="23"/>
  <c r="G125" i="23"/>
  <c r="AG125" i="23"/>
  <c r="AD125" i="23"/>
  <c r="Y125" i="23"/>
  <c r="J125" i="23"/>
  <c r="P125" i="23"/>
  <c r="L125" i="23"/>
  <c r="U137" i="24"/>
  <c r="AG137" i="24"/>
  <c r="I137" i="24"/>
  <c r="O137" i="24"/>
  <c r="H137" i="24"/>
  <c r="C137" i="24"/>
  <c r="Y137" i="24"/>
  <c r="P137" i="24"/>
  <c r="K137" i="24"/>
  <c r="AC137" i="24"/>
  <c r="B137" i="24"/>
  <c r="AD137" i="24"/>
  <c r="G137" i="24"/>
  <c r="AE137" i="24"/>
  <c r="N137" i="24"/>
  <c r="Z137" i="24"/>
  <c r="D137" i="24"/>
  <c r="M137" i="24"/>
  <c r="AB137" i="24"/>
  <c r="J137" i="24"/>
  <c r="AF137" i="24"/>
  <c r="S137" i="24"/>
  <c r="X137" i="24"/>
  <c r="R137" i="24"/>
  <c r="T137" i="24"/>
  <c r="W137" i="24"/>
  <c r="V137" i="24"/>
  <c r="F137" i="24"/>
  <c r="Q137" i="24"/>
  <c r="AA137" i="24"/>
  <c r="L137" i="24"/>
  <c r="AB104" i="4"/>
  <c r="D104" i="4"/>
  <c r="AD104" i="4"/>
  <c r="H104" i="4"/>
  <c r="J104" i="4"/>
  <c r="K104" i="4"/>
  <c r="F104" i="4"/>
  <c r="AA104" i="4"/>
  <c r="C104" i="4"/>
  <c r="S104" i="4"/>
  <c r="N104" i="4"/>
  <c r="R104" i="4"/>
  <c r="P104" i="4"/>
  <c r="W104" i="4"/>
  <c r="Q104" i="4"/>
  <c r="O104" i="4"/>
  <c r="V104" i="4"/>
  <c r="U104" i="4"/>
  <c r="Z104" i="4"/>
  <c r="E104" i="4"/>
  <c r="Y104" i="4"/>
  <c r="AC104" i="4"/>
  <c r="M104" i="4"/>
  <c r="X104" i="4"/>
  <c r="I104" i="4"/>
  <c r="L104" i="4"/>
  <c r="G104" i="4"/>
  <c r="T104" i="4"/>
  <c r="M89" i="16"/>
  <c r="G89" i="16"/>
  <c r="B89" i="16"/>
  <c r="K89" i="16"/>
  <c r="O89" i="16" s="1"/>
  <c r="I89" i="16"/>
  <c r="F89" i="16"/>
  <c r="H89" i="16"/>
  <c r="D89" i="16"/>
  <c r="N89" i="16"/>
  <c r="L89" i="16"/>
  <c r="J89" i="16"/>
  <c r="C89" i="16"/>
  <c r="G67" i="3"/>
  <c r="F67" i="3"/>
  <c r="E67" i="3"/>
  <c r="C67" i="3"/>
  <c r="D67" i="3"/>
  <c r="I178" i="29"/>
  <c r="B178" i="29"/>
  <c r="H178" i="29"/>
  <c r="C178" i="29"/>
  <c r="G178" i="29"/>
  <c r="D178" i="29"/>
  <c r="F178" i="29"/>
  <c r="G136" i="23"/>
  <c r="D136" i="23"/>
  <c r="X136" i="23"/>
  <c r="C136" i="23"/>
  <c r="AD136" i="23"/>
  <c r="T136" i="23"/>
  <c r="U136" i="23"/>
  <c r="R136" i="23"/>
  <c r="AF136" i="23"/>
  <c r="B136" i="23"/>
  <c r="S136" i="23"/>
  <c r="Q136" i="23"/>
  <c r="P136" i="23"/>
  <c r="Z136" i="23"/>
  <c r="Y136" i="23"/>
  <c r="I136" i="23"/>
  <c r="J136" i="23"/>
  <c r="AG136" i="23"/>
  <c r="F136" i="23"/>
  <c r="V136" i="23"/>
  <c r="O136" i="23"/>
  <c r="AB136" i="23"/>
  <c r="N136" i="23"/>
  <c r="AA136" i="23"/>
  <c r="H136" i="23"/>
  <c r="L136" i="23"/>
  <c r="AC136" i="23"/>
  <c r="K136" i="23"/>
  <c r="W136" i="23"/>
  <c r="M136" i="23"/>
  <c r="F18" i="16"/>
  <c r="J18" i="16"/>
  <c r="N18" i="16"/>
  <c r="R18" i="16" s="1"/>
  <c r="L18" i="16"/>
  <c r="C18" i="16"/>
  <c r="H18" i="16"/>
  <c r="D18" i="16"/>
  <c r="K18" i="16"/>
  <c r="G18" i="16"/>
  <c r="I18" i="16"/>
  <c r="B18" i="16"/>
  <c r="M18" i="16"/>
  <c r="N44" i="16"/>
  <c r="K44" i="16"/>
  <c r="O44" i="16" s="1"/>
  <c r="H44" i="16"/>
  <c r="M44" i="16"/>
  <c r="L44" i="16"/>
  <c r="P44" i="16" s="1"/>
  <c r="F44" i="16"/>
  <c r="B44" i="16"/>
  <c r="D44" i="16"/>
  <c r="I44" i="16"/>
  <c r="J44" i="16"/>
  <c r="C44" i="16"/>
  <c r="G44" i="16"/>
  <c r="F110" i="30"/>
  <c r="B110" i="30"/>
  <c r="D110" i="30"/>
  <c r="H110" i="30"/>
  <c r="G110" i="30"/>
  <c r="C110" i="30"/>
  <c r="I110" i="30"/>
  <c r="F27" i="3"/>
  <c r="C27" i="3"/>
  <c r="G27" i="3"/>
  <c r="E27" i="3"/>
  <c r="D27" i="3"/>
  <c r="C46" i="29"/>
  <c r="B46" i="29"/>
  <c r="H46" i="29"/>
  <c r="F46" i="29"/>
  <c r="G46" i="29"/>
  <c r="I46" i="29"/>
  <c r="D46" i="29"/>
  <c r="H80" i="2"/>
  <c r="G80" i="2"/>
  <c r="E80" i="2"/>
  <c r="F80" i="2"/>
  <c r="I80" i="2"/>
  <c r="C80" i="2"/>
  <c r="D80" i="2"/>
  <c r="D113" i="24"/>
  <c r="AG113" i="24"/>
  <c r="U113" i="24"/>
  <c r="P113" i="24"/>
  <c r="B113" i="24"/>
  <c r="J113" i="24"/>
  <c r="M113" i="24"/>
  <c r="Z113" i="24"/>
  <c r="S113" i="24"/>
  <c r="AB113" i="24"/>
  <c r="I113" i="24"/>
  <c r="O113" i="24"/>
  <c r="F113" i="24"/>
  <c r="R113" i="24"/>
  <c r="T113" i="24"/>
  <c r="V113" i="24"/>
  <c r="AC113" i="24"/>
  <c r="W113" i="24"/>
  <c r="H113" i="24"/>
  <c r="AF113" i="24"/>
  <c r="AA113" i="24"/>
  <c r="AD113" i="24"/>
  <c r="G113" i="24"/>
  <c r="L113" i="24"/>
  <c r="AE113" i="24"/>
  <c r="X113" i="24"/>
  <c r="N113" i="24"/>
  <c r="K113" i="24"/>
  <c r="Y113" i="24"/>
  <c r="Q113" i="24"/>
  <c r="C113" i="24"/>
  <c r="E95" i="2"/>
  <c r="D95" i="2"/>
  <c r="H95" i="2"/>
  <c r="F95" i="2"/>
  <c r="I95" i="2"/>
  <c r="C95" i="2"/>
  <c r="G95" i="2"/>
  <c r="C170" i="3"/>
  <c r="G170" i="3"/>
  <c r="F170" i="3"/>
  <c r="D170" i="3"/>
  <c r="E170" i="3"/>
  <c r="T34" i="4"/>
  <c r="AC34" i="4"/>
  <c r="AB34" i="4"/>
  <c r="I34" i="4"/>
  <c r="AA34" i="4"/>
  <c r="U34" i="4"/>
  <c r="K34" i="4"/>
  <c r="P34" i="4"/>
  <c r="M34" i="4"/>
  <c r="C34" i="4"/>
  <c r="J34" i="4"/>
  <c r="O34" i="4"/>
  <c r="S34" i="4"/>
  <c r="AD34" i="4"/>
  <c r="Z34" i="4"/>
  <c r="X34" i="4"/>
  <c r="E34" i="4"/>
  <c r="W34" i="4"/>
  <c r="H34" i="4"/>
  <c r="V34" i="4"/>
  <c r="D34" i="4"/>
  <c r="Q34" i="4"/>
  <c r="Y34" i="4"/>
  <c r="G34" i="4"/>
  <c r="N34" i="4"/>
  <c r="R34" i="4"/>
  <c r="F34" i="4"/>
  <c r="L34" i="4"/>
  <c r="V163" i="4"/>
  <c r="L163" i="4"/>
  <c r="AA163" i="4"/>
  <c r="R163" i="4"/>
  <c r="X163" i="4"/>
  <c r="Y163" i="4"/>
  <c r="E163" i="4"/>
  <c r="M163" i="4"/>
  <c r="F163" i="4"/>
  <c r="AC163" i="4"/>
  <c r="S163" i="4"/>
  <c r="C163" i="4"/>
  <c r="W163" i="4"/>
  <c r="G163" i="4"/>
  <c r="P163" i="4"/>
  <c r="O163" i="4"/>
  <c r="AB163" i="4"/>
  <c r="H163" i="4"/>
  <c r="J163" i="4"/>
  <c r="N163" i="4"/>
  <c r="U163" i="4"/>
  <c r="AD163" i="4"/>
  <c r="D163" i="4"/>
  <c r="K163" i="4"/>
  <c r="T163" i="4"/>
  <c r="I163" i="4"/>
  <c r="Z163" i="4"/>
  <c r="Q163" i="4"/>
  <c r="B162" i="30"/>
  <c r="I162" i="30"/>
  <c r="D162" i="30"/>
  <c r="C162" i="30"/>
  <c r="G162" i="30"/>
  <c r="H162" i="30"/>
  <c r="F162" i="30"/>
  <c r="Y76" i="23"/>
  <c r="G76" i="23"/>
  <c r="C76" i="23"/>
  <c r="M76" i="23"/>
  <c r="AA76" i="23"/>
  <c r="K76" i="23"/>
  <c r="S76" i="23"/>
  <c r="F76" i="23"/>
  <c r="AD76" i="23"/>
  <c r="H76" i="23"/>
  <c r="J76" i="23"/>
  <c r="I76" i="23"/>
  <c r="Z76" i="23"/>
  <c r="O76" i="23"/>
  <c r="AG76" i="23"/>
  <c r="D76" i="23"/>
  <c r="B76" i="23"/>
  <c r="P76" i="23"/>
  <c r="AB76" i="23"/>
  <c r="X76" i="23"/>
  <c r="Q76" i="23"/>
  <c r="AF76" i="23"/>
  <c r="T76" i="23"/>
  <c r="V76" i="23"/>
  <c r="N76" i="23"/>
  <c r="W76" i="23"/>
  <c r="L76" i="23"/>
  <c r="R76" i="23"/>
  <c r="U76" i="23"/>
  <c r="AC76" i="23"/>
  <c r="N16" i="20"/>
  <c r="R16" i="20" s="1"/>
  <c r="F16" i="20"/>
  <c r="J16" i="20"/>
  <c r="B16" i="20"/>
  <c r="D16" i="20"/>
  <c r="L16" i="20"/>
  <c r="M16" i="20"/>
  <c r="Q16" i="20" s="1"/>
  <c r="G16" i="20"/>
  <c r="I16" i="20"/>
  <c r="H16" i="20"/>
  <c r="C16" i="20"/>
  <c r="K16" i="20"/>
  <c r="O16" i="20" s="1"/>
  <c r="M129" i="20"/>
  <c r="J129" i="20"/>
  <c r="C129" i="20"/>
  <c r="D129" i="20"/>
  <c r="I129" i="20"/>
  <c r="G129" i="20"/>
  <c r="K129" i="20"/>
  <c r="H129" i="20"/>
  <c r="F129" i="20"/>
  <c r="B129" i="20"/>
  <c r="L129" i="20"/>
  <c r="N129" i="20"/>
  <c r="R129" i="20" s="1"/>
  <c r="C156" i="30"/>
  <c r="G156" i="30"/>
  <c r="B156" i="30"/>
  <c r="D156" i="30"/>
  <c r="F156" i="30"/>
  <c r="H156" i="30"/>
  <c r="I156" i="30"/>
  <c r="AG13" i="23"/>
  <c r="H13" i="23"/>
  <c r="AF13" i="23"/>
  <c r="B13" i="23"/>
  <c r="V13" i="23"/>
  <c r="F13" i="23"/>
  <c r="G13" i="23"/>
  <c r="Z13" i="23"/>
  <c r="X13" i="23"/>
  <c r="L13" i="23"/>
  <c r="AA13" i="23"/>
  <c r="S13" i="23"/>
  <c r="K13" i="23"/>
  <c r="W13" i="23"/>
  <c r="J13" i="23"/>
  <c r="N13" i="23"/>
  <c r="P13" i="23"/>
  <c r="AC13" i="23"/>
  <c r="T13" i="23"/>
  <c r="D13" i="23"/>
  <c r="R13" i="23"/>
  <c r="Q13" i="23"/>
  <c r="U13" i="23"/>
  <c r="AB13" i="23"/>
  <c r="C13" i="23"/>
  <c r="M13" i="23"/>
  <c r="I13" i="23"/>
  <c r="Y13" i="23"/>
  <c r="AD13" i="23"/>
  <c r="O13" i="23"/>
  <c r="U165" i="26"/>
  <c r="I165" i="26"/>
  <c r="W165" i="26"/>
  <c r="V165" i="26"/>
  <c r="R165" i="26"/>
  <c r="G165" i="26"/>
  <c r="T165" i="26"/>
  <c r="D165" i="26"/>
  <c r="C165" i="26"/>
  <c r="F165" i="26"/>
  <c r="K165" i="26"/>
  <c r="H165" i="26"/>
  <c r="N165" i="26"/>
  <c r="L165" i="26"/>
  <c r="Q165" i="26"/>
  <c r="B165" i="26"/>
  <c r="X165" i="26"/>
  <c r="M165" i="26"/>
  <c r="S165" i="26"/>
  <c r="J165" i="26"/>
  <c r="N134" i="20"/>
  <c r="R134" i="20" s="1"/>
  <c r="G134" i="20"/>
  <c r="M134" i="20"/>
  <c r="Q134" i="20" s="1"/>
  <c r="L134" i="20"/>
  <c r="D134" i="20"/>
  <c r="H134" i="20"/>
  <c r="C134" i="20"/>
  <c r="J134" i="20"/>
  <c r="I134" i="20"/>
  <c r="K134" i="20"/>
  <c r="O134" i="20" s="1"/>
  <c r="B134" i="20"/>
  <c r="F134" i="20"/>
  <c r="H158" i="29"/>
  <c r="I158" i="29"/>
  <c r="C158" i="29"/>
  <c r="B158" i="29"/>
  <c r="F158" i="29"/>
  <c r="D158" i="29"/>
  <c r="G158" i="29"/>
  <c r="B58" i="16"/>
  <c r="M58" i="16"/>
  <c r="N58" i="16"/>
  <c r="R58" i="16" s="1"/>
  <c r="K58" i="16"/>
  <c r="O58" i="16" s="1"/>
  <c r="J58" i="16"/>
  <c r="I58" i="16"/>
  <c r="F58" i="16"/>
  <c r="D58" i="16"/>
  <c r="H58" i="16"/>
  <c r="C58" i="16"/>
  <c r="G58" i="16"/>
  <c r="L58" i="16"/>
  <c r="P58" i="16" s="1"/>
  <c r="D75" i="2"/>
  <c r="C75" i="2"/>
  <c r="E75" i="2"/>
  <c r="F75" i="2"/>
  <c r="H75" i="2"/>
  <c r="I75" i="2"/>
  <c r="G75" i="2"/>
  <c r="I107" i="24"/>
  <c r="X107" i="24"/>
  <c r="D107" i="24"/>
  <c r="Y107" i="24"/>
  <c r="S107" i="24"/>
  <c r="O107" i="24"/>
  <c r="H107" i="24"/>
  <c r="J107" i="24"/>
  <c r="M107" i="24"/>
  <c r="L107" i="24"/>
  <c r="K107" i="24"/>
  <c r="C107" i="24"/>
  <c r="AB107" i="24"/>
  <c r="AF107" i="24"/>
  <c r="V107" i="24"/>
  <c r="W107" i="24"/>
  <c r="Z107" i="24"/>
  <c r="G107" i="24"/>
  <c r="AD107" i="24"/>
  <c r="U107" i="24"/>
  <c r="N107" i="24"/>
  <c r="AG107" i="24"/>
  <c r="AE107" i="24"/>
  <c r="B107" i="24"/>
  <c r="T107" i="24"/>
  <c r="Q107" i="24"/>
  <c r="F107" i="24"/>
  <c r="P107" i="24"/>
  <c r="R107" i="24"/>
  <c r="AC107" i="24"/>
  <c r="AA107" i="24"/>
  <c r="F107" i="30"/>
  <c r="D107" i="30"/>
  <c r="C107" i="30"/>
  <c r="B107" i="30"/>
  <c r="H107" i="30"/>
  <c r="G107" i="30"/>
  <c r="I107" i="30"/>
  <c r="H112" i="16"/>
  <c r="N112" i="16"/>
  <c r="R112" i="16" s="1"/>
  <c r="C112" i="16"/>
  <c r="I112" i="16"/>
  <c r="L112" i="16"/>
  <c r="P112" i="16" s="1"/>
  <c r="G112" i="16"/>
  <c r="M112" i="16"/>
  <c r="Q112" i="16" s="1"/>
  <c r="J112" i="16"/>
  <c r="K112" i="16"/>
  <c r="D112" i="16"/>
  <c r="F112" i="16"/>
  <c r="B112" i="16"/>
  <c r="C77" i="16"/>
  <c r="F77" i="16"/>
  <c r="L77" i="16"/>
  <c r="B77" i="16"/>
  <c r="M77" i="16"/>
  <c r="N77" i="16"/>
  <c r="G77" i="16"/>
  <c r="D77" i="16"/>
  <c r="J77" i="16"/>
  <c r="I77" i="16"/>
  <c r="H77" i="16"/>
  <c r="K77" i="16"/>
  <c r="I66" i="20"/>
  <c r="F66" i="20"/>
  <c r="D66" i="20"/>
  <c r="K66" i="20"/>
  <c r="H66" i="20"/>
  <c r="J66" i="20"/>
  <c r="B66" i="20"/>
  <c r="G66" i="20"/>
  <c r="C66" i="20"/>
  <c r="L66" i="20"/>
  <c r="N66" i="20"/>
  <c r="R66" i="20" s="1"/>
  <c r="M66" i="20"/>
  <c r="C110" i="24"/>
  <c r="U110" i="24"/>
  <c r="Y110" i="24"/>
  <c r="N110" i="24"/>
  <c r="O110" i="24"/>
  <c r="W110" i="24"/>
  <c r="B110" i="24"/>
  <c r="P110" i="24"/>
  <c r="L110" i="24"/>
  <c r="K110" i="24"/>
  <c r="F110" i="24"/>
  <c r="R110" i="24"/>
  <c r="AF110" i="24"/>
  <c r="AD110" i="24"/>
  <c r="M110" i="24"/>
  <c r="AC110" i="24"/>
  <c r="T110" i="24"/>
  <c r="G110" i="24"/>
  <c r="AE110" i="24"/>
  <c r="S110" i="24"/>
  <c r="J110" i="24"/>
  <c r="I110" i="24"/>
  <c r="V110" i="24"/>
  <c r="H110" i="24"/>
  <c r="AA110" i="24"/>
  <c r="X110" i="24"/>
  <c r="AG110" i="24"/>
  <c r="AB110" i="24"/>
  <c r="Z110" i="24"/>
  <c r="D110" i="24"/>
  <c r="Q110" i="24"/>
  <c r="L85" i="24"/>
  <c r="K85" i="24"/>
  <c r="S85" i="24"/>
  <c r="N85" i="24"/>
  <c r="D85" i="24"/>
  <c r="M85" i="24"/>
  <c r="AC85" i="24"/>
  <c r="Q85" i="24"/>
  <c r="AD85" i="24"/>
  <c r="B85" i="24"/>
  <c r="AE85" i="24"/>
  <c r="AG85" i="24"/>
  <c r="C85" i="24"/>
  <c r="R85" i="24"/>
  <c r="Y85" i="24"/>
  <c r="I85" i="24"/>
  <c r="F85" i="24"/>
  <c r="H85" i="24"/>
  <c r="O85" i="24"/>
  <c r="P85" i="24"/>
  <c r="X85" i="24"/>
  <c r="AB85" i="24"/>
  <c r="T85" i="24"/>
  <c r="J85" i="24"/>
  <c r="Z85" i="24"/>
  <c r="U85" i="24"/>
  <c r="G85" i="24"/>
  <c r="AF85" i="24"/>
  <c r="AA85" i="24"/>
  <c r="V85" i="24"/>
  <c r="W85" i="24"/>
  <c r="L117" i="20"/>
  <c r="P117" i="20" s="1"/>
  <c r="F117" i="20"/>
  <c r="C117" i="20"/>
  <c r="J117" i="20"/>
  <c r="K117" i="20"/>
  <c r="O117" i="20" s="1"/>
  <c r="H117" i="20"/>
  <c r="N117" i="20"/>
  <c r="R117" i="20" s="1"/>
  <c r="M117" i="20"/>
  <c r="I117" i="20"/>
  <c r="G117" i="20"/>
  <c r="D117" i="20"/>
  <c r="B117" i="20"/>
  <c r="B90" i="26"/>
  <c r="G90" i="26"/>
  <c r="C90" i="26"/>
  <c r="X90" i="26"/>
  <c r="J90" i="26"/>
  <c r="M90" i="26"/>
  <c r="L90" i="26"/>
  <c r="I90" i="26"/>
  <c r="F90" i="26"/>
  <c r="V90" i="26"/>
  <c r="T90" i="26"/>
  <c r="S90" i="26"/>
  <c r="W90" i="26"/>
  <c r="U90" i="26"/>
  <c r="Q90" i="26"/>
  <c r="N90" i="26"/>
  <c r="R90" i="26"/>
  <c r="H90" i="26"/>
  <c r="K90" i="26"/>
  <c r="D90" i="26"/>
  <c r="F49" i="20"/>
  <c r="B49" i="20"/>
  <c r="G49" i="20"/>
  <c r="H49" i="20"/>
  <c r="L49" i="20"/>
  <c r="P49" i="20" s="1"/>
  <c r="J49" i="20"/>
  <c r="K49" i="20"/>
  <c r="O49" i="20" s="1"/>
  <c r="D49" i="20"/>
  <c r="I49" i="20"/>
  <c r="N49" i="20"/>
  <c r="R49" i="20" s="1"/>
  <c r="C49" i="20"/>
  <c r="M49" i="20"/>
  <c r="B68" i="30"/>
  <c r="C68" i="30"/>
  <c r="G68" i="30"/>
  <c r="I68" i="30"/>
  <c r="H68" i="30"/>
  <c r="D68" i="30"/>
  <c r="F68" i="30"/>
  <c r="N180" i="23"/>
  <c r="U180" i="23"/>
  <c r="F180" i="23"/>
  <c r="AD180" i="23"/>
  <c r="Y180" i="23"/>
  <c r="D180" i="23"/>
  <c r="C180" i="23"/>
  <c r="AF180" i="23"/>
  <c r="H180" i="23"/>
  <c r="AC180" i="23"/>
  <c r="K180" i="23"/>
  <c r="B180" i="23"/>
  <c r="T180" i="23"/>
  <c r="AB180" i="23"/>
  <c r="L180" i="23"/>
  <c r="Q180" i="23"/>
  <c r="P180" i="23"/>
  <c r="I180" i="23"/>
  <c r="S180" i="23"/>
  <c r="W180" i="23"/>
  <c r="AA180" i="23"/>
  <c r="G180" i="23"/>
  <c r="X180" i="23"/>
  <c r="Z180" i="23"/>
  <c r="O180" i="23"/>
  <c r="M180" i="23"/>
  <c r="AG180" i="23"/>
  <c r="V180" i="23"/>
  <c r="J180" i="23"/>
  <c r="R180" i="23"/>
  <c r="H58" i="4"/>
  <c r="F58" i="4"/>
  <c r="W58" i="4"/>
  <c r="R58" i="4"/>
  <c r="Q58" i="4"/>
  <c r="AD58" i="4"/>
  <c r="AC58" i="4"/>
  <c r="Y58" i="4"/>
  <c r="Z58" i="4"/>
  <c r="V58" i="4"/>
  <c r="E58" i="4"/>
  <c r="O58" i="4"/>
  <c r="X58" i="4"/>
  <c r="AB58" i="4"/>
  <c r="U58" i="4"/>
  <c r="AA58" i="4"/>
  <c r="L58" i="4"/>
  <c r="I58" i="4"/>
  <c r="N58" i="4"/>
  <c r="M58" i="4"/>
  <c r="S58" i="4"/>
  <c r="K58" i="4"/>
  <c r="J58" i="4"/>
  <c r="C58" i="4"/>
  <c r="G58" i="4"/>
  <c r="D58" i="4"/>
  <c r="T58" i="4"/>
  <c r="P58" i="4"/>
  <c r="Z129" i="4"/>
  <c r="G129" i="4"/>
  <c r="N129" i="4"/>
  <c r="O129" i="4"/>
  <c r="D129" i="4"/>
  <c r="Q129" i="4"/>
  <c r="L129" i="4"/>
  <c r="Y129" i="4"/>
  <c r="S129" i="4"/>
  <c r="R129" i="4"/>
  <c r="C129" i="4"/>
  <c r="AC129" i="4"/>
  <c r="P129" i="4"/>
  <c r="AB129" i="4"/>
  <c r="AA129" i="4"/>
  <c r="X129" i="4"/>
  <c r="E129" i="4"/>
  <c r="H129" i="4"/>
  <c r="J129" i="4"/>
  <c r="I129" i="4"/>
  <c r="T129" i="4"/>
  <c r="F129" i="4"/>
  <c r="U129" i="4"/>
  <c r="AD129" i="4"/>
  <c r="M129" i="4"/>
  <c r="W129" i="4"/>
  <c r="K129" i="4"/>
  <c r="V129" i="4"/>
  <c r="W59" i="24"/>
  <c r="J59" i="24"/>
  <c r="Y59" i="24"/>
  <c r="M59" i="24"/>
  <c r="Q59" i="24"/>
  <c r="S59" i="24"/>
  <c r="Z59" i="24"/>
  <c r="I59" i="24"/>
  <c r="H59" i="24"/>
  <c r="AD59" i="24"/>
  <c r="R59" i="24"/>
  <c r="T59" i="24"/>
  <c r="AB59" i="24"/>
  <c r="K59" i="24"/>
  <c r="G59" i="24"/>
  <c r="AC59" i="24"/>
  <c r="AF59" i="24"/>
  <c r="C59" i="24"/>
  <c r="AE59" i="24"/>
  <c r="D59" i="24"/>
  <c r="P59" i="24"/>
  <c r="L59" i="24"/>
  <c r="V59" i="24"/>
  <c r="F59" i="24"/>
  <c r="AA59" i="24"/>
  <c r="AG59" i="24"/>
  <c r="X59" i="24"/>
  <c r="B59" i="24"/>
  <c r="N59" i="24"/>
  <c r="U59" i="24"/>
  <c r="O59" i="24"/>
  <c r="AA142" i="4"/>
  <c r="S142" i="4"/>
  <c r="X142" i="4"/>
  <c r="K142" i="4"/>
  <c r="O142" i="4"/>
  <c r="T142" i="4"/>
  <c r="D142" i="4"/>
  <c r="C142" i="4"/>
  <c r="F142" i="4"/>
  <c r="E142" i="4"/>
  <c r="G142" i="4"/>
  <c r="J142" i="4"/>
  <c r="H142" i="4"/>
  <c r="I142" i="4"/>
  <c r="W142" i="4"/>
  <c r="L142" i="4"/>
  <c r="AD142" i="4"/>
  <c r="Q142" i="4"/>
  <c r="U142" i="4"/>
  <c r="Y142" i="4"/>
  <c r="AC142" i="4"/>
  <c r="AB142" i="4"/>
  <c r="P142" i="4"/>
  <c r="Z142" i="4"/>
  <c r="M142" i="4"/>
  <c r="V142" i="4"/>
  <c r="N142" i="4"/>
  <c r="R142" i="4"/>
  <c r="H61" i="30"/>
  <c r="F61" i="30"/>
  <c r="G61" i="30"/>
  <c r="B61" i="30"/>
  <c r="D61" i="30"/>
  <c r="C61" i="30"/>
  <c r="I61" i="30"/>
  <c r="N181" i="26"/>
  <c r="G181" i="26"/>
  <c r="J181" i="26"/>
  <c r="W181" i="26"/>
  <c r="L181" i="26"/>
  <c r="H181" i="26"/>
  <c r="C181" i="26"/>
  <c r="R181" i="26"/>
  <c r="I181" i="26"/>
  <c r="Q181" i="26"/>
  <c r="K181" i="26"/>
  <c r="F181" i="26"/>
  <c r="S181" i="26"/>
  <c r="T181" i="26"/>
  <c r="X181" i="26"/>
  <c r="B181" i="26"/>
  <c r="M181" i="26"/>
  <c r="D181" i="26"/>
  <c r="V181" i="26"/>
  <c r="U181" i="26"/>
  <c r="S187" i="26"/>
  <c r="H187" i="26"/>
  <c r="L187" i="26"/>
  <c r="X187" i="26"/>
  <c r="B187" i="26"/>
  <c r="I187" i="26"/>
  <c r="J187" i="26"/>
  <c r="W187" i="26"/>
  <c r="M187" i="26"/>
  <c r="V187" i="26"/>
  <c r="K187" i="26"/>
  <c r="N187" i="26"/>
  <c r="C187" i="26"/>
  <c r="D187" i="26"/>
  <c r="R187" i="26"/>
  <c r="Q187" i="26"/>
  <c r="U187" i="26"/>
  <c r="T187" i="26"/>
  <c r="G187" i="26"/>
  <c r="F187" i="26"/>
  <c r="H89" i="30"/>
  <c r="D89" i="30"/>
  <c r="C89" i="30"/>
  <c r="G89" i="30"/>
  <c r="B89" i="30"/>
  <c r="F89" i="30"/>
  <c r="I89" i="30"/>
  <c r="D115" i="29"/>
  <c r="I115" i="29"/>
  <c r="B115" i="29"/>
  <c r="C115" i="29"/>
  <c r="F115" i="29"/>
  <c r="G115" i="29"/>
  <c r="H115" i="29"/>
  <c r="D117" i="3"/>
  <c r="F117" i="3"/>
  <c r="G117" i="3"/>
  <c r="E117" i="3"/>
  <c r="C117" i="3"/>
  <c r="B168" i="29"/>
  <c r="I168" i="29"/>
  <c r="D168" i="29"/>
  <c r="F168" i="29"/>
  <c r="H168" i="29"/>
  <c r="C168" i="29"/>
  <c r="G168" i="29"/>
  <c r="H106" i="2"/>
  <c r="C106" i="2"/>
  <c r="F106" i="2"/>
  <c r="I106" i="2"/>
  <c r="G106" i="2"/>
  <c r="E106" i="2"/>
  <c r="D106" i="2"/>
  <c r="G86" i="23"/>
  <c r="B86" i="23"/>
  <c r="AD86" i="23"/>
  <c r="T86" i="23"/>
  <c r="C86" i="23"/>
  <c r="AB86" i="23"/>
  <c r="X86" i="23"/>
  <c r="L86" i="23"/>
  <c r="AF86" i="23"/>
  <c r="J86" i="23"/>
  <c r="AC86" i="23"/>
  <c r="Y86" i="23"/>
  <c r="V86" i="23"/>
  <c r="S86" i="23"/>
  <c r="N86" i="23"/>
  <c r="Q86" i="23"/>
  <c r="H86" i="23"/>
  <c r="D86" i="23"/>
  <c r="AA86" i="23"/>
  <c r="AG86" i="23"/>
  <c r="R86" i="23"/>
  <c r="W86" i="23"/>
  <c r="I86" i="23"/>
  <c r="Z86" i="23"/>
  <c r="U86" i="23"/>
  <c r="K86" i="23"/>
  <c r="P86" i="23"/>
  <c r="M86" i="23"/>
  <c r="O86" i="23"/>
  <c r="F86" i="23"/>
  <c r="K41" i="16"/>
  <c r="G41" i="16"/>
  <c r="I41" i="16"/>
  <c r="H41" i="16"/>
  <c r="L41" i="16"/>
  <c r="M41" i="16"/>
  <c r="F41" i="16"/>
  <c r="C41" i="16"/>
  <c r="N41" i="16"/>
  <c r="D41" i="16"/>
  <c r="B41" i="16"/>
  <c r="J41" i="16"/>
  <c r="E100" i="3"/>
  <c r="D100" i="3"/>
  <c r="G100" i="3"/>
  <c r="C100" i="3"/>
  <c r="F100" i="3"/>
  <c r="B111" i="30"/>
  <c r="I111" i="30"/>
  <c r="H111" i="30"/>
  <c r="F111" i="30"/>
  <c r="D111" i="30"/>
  <c r="C111" i="30"/>
  <c r="G111" i="30"/>
  <c r="I86" i="2"/>
  <c r="D86" i="2"/>
  <c r="F86" i="2"/>
  <c r="H86" i="2"/>
  <c r="G86" i="2"/>
  <c r="C86" i="2"/>
  <c r="E86" i="2"/>
  <c r="S72" i="26"/>
  <c r="R72" i="26"/>
  <c r="V72" i="26"/>
  <c r="B72" i="26"/>
  <c r="H72" i="26"/>
  <c r="U72" i="26"/>
  <c r="G72" i="26"/>
  <c r="J72" i="26"/>
  <c r="C72" i="26"/>
  <c r="K72" i="26"/>
  <c r="I72" i="26"/>
  <c r="M72" i="26"/>
  <c r="X72" i="26"/>
  <c r="W72" i="26"/>
  <c r="F72" i="26"/>
  <c r="N72" i="26"/>
  <c r="Q72" i="26"/>
  <c r="T72" i="26"/>
  <c r="D72" i="26"/>
  <c r="L72" i="26"/>
  <c r="AD173" i="23"/>
  <c r="X173" i="23"/>
  <c r="W173" i="23"/>
  <c r="AA173" i="23"/>
  <c r="AG173" i="23"/>
  <c r="N173" i="23"/>
  <c r="S173" i="23"/>
  <c r="J173" i="23"/>
  <c r="Y173" i="23"/>
  <c r="Q173" i="23"/>
  <c r="K173" i="23"/>
  <c r="AB173" i="23"/>
  <c r="Z173" i="23"/>
  <c r="U173" i="23"/>
  <c r="L173" i="23"/>
  <c r="D173" i="23"/>
  <c r="AF173" i="23"/>
  <c r="M173" i="23"/>
  <c r="P173" i="23"/>
  <c r="C173" i="23"/>
  <c r="G173" i="23"/>
  <c r="F173" i="23"/>
  <c r="B173" i="23"/>
  <c r="R173" i="23"/>
  <c r="V173" i="23"/>
  <c r="O173" i="23"/>
  <c r="I173" i="23"/>
  <c r="H173" i="23"/>
  <c r="AC173" i="23"/>
  <c r="T173" i="23"/>
  <c r="H113" i="2"/>
  <c r="F113" i="2"/>
  <c r="E113" i="2"/>
  <c r="C113" i="2"/>
  <c r="I113" i="2"/>
  <c r="D113" i="2"/>
  <c r="G113" i="2"/>
  <c r="T34" i="26"/>
  <c r="D34" i="26"/>
  <c r="G34" i="26"/>
  <c r="H34" i="26"/>
  <c r="L34" i="26"/>
  <c r="I34" i="26"/>
  <c r="U34" i="26"/>
  <c r="W34" i="26"/>
  <c r="R34" i="26"/>
  <c r="N34" i="26"/>
  <c r="B34" i="26"/>
  <c r="K34" i="26"/>
  <c r="V34" i="26"/>
  <c r="Q34" i="26"/>
  <c r="X34" i="26"/>
  <c r="S34" i="26"/>
  <c r="F34" i="26"/>
  <c r="C34" i="26"/>
  <c r="J34" i="26"/>
  <c r="M34" i="26"/>
  <c r="H39" i="4"/>
  <c r="R39" i="4"/>
  <c r="C39" i="4"/>
  <c r="Y39" i="4"/>
  <c r="W39" i="4"/>
  <c r="AC39" i="4"/>
  <c r="V39" i="4"/>
  <c r="Q39" i="4"/>
  <c r="I39" i="4"/>
  <c r="N39" i="4"/>
  <c r="AB39" i="4"/>
  <c r="E39" i="4"/>
  <c r="M39" i="4"/>
  <c r="K39" i="4"/>
  <c r="D39" i="4"/>
  <c r="S39" i="4"/>
  <c r="AA39" i="4"/>
  <c r="P39" i="4"/>
  <c r="J39" i="4"/>
  <c r="U39" i="4"/>
  <c r="G39" i="4"/>
  <c r="Z39" i="4"/>
  <c r="X39" i="4"/>
  <c r="O39" i="4"/>
  <c r="L39" i="4"/>
  <c r="AD39" i="4"/>
  <c r="F39" i="4"/>
  <c r="T39" i="4"/>
  <c r="D159" i="30"/>
  <c r="G159" i="30"/>
  <c r="H159" i="30"/>
  <c r="I159" i="30"/>
  <c r="C159" i="30"/>
  <c r="F159" i="30"/>
  <c r="B159" i="30"/>
  <c r="W102" i="23"/>
  <c r="N102" i="23"/>
  <c r="Z102" i="23"/>
  <c r="K102" i="23"/>
  <c r="AG102" i="23"/>
  <c r="AD102" i="23"/>
  <c r="Q102" i="23"/>
  <c r="O102" i="23"/>
  <c r="S102" i="23"/>
  <c r="R102" i="23"/>
  <c r="J102" i="23"/>
  <c r="P102" i="23"/>
  <c r="AC102" i="23"/>
  <c r="M102" i="23"/>
  <c r="AA102" i="23"/>
  <c r="U102" i="23"/>
  <c r="V102" i="23"/>
  <c r="I102" i="23"/>
  <c r="AB102" i="23"/>
  <c r="D102" i="23"/>
  <c r="Y102" i="23"/>
  <c r="F102" i="23"/>
  <c r="H102" i="23"/>
  <c r="G102" i="23"/>
  <c r="T102" i="23"/>
  <c r="AF102" i="23"/>
  <c r="B102" i="23"/>
  <c r="X102" i="23"/>
  <c r="L102" i="23"/>
  <c r="C102" i="23"/>
  <c r="B187" i="30"/>
  <c r="C187" i="30"/>
  <c r="H187" i="30"/>
  <c r="I187" i="30"/>
  <c r="F187" i="30"/>
  <c r="D187" i="30"/>
  <c r="G187" i="30"/>
  <c r="S150" i="24"/>
  <c r="I150" i="24"/>
  <c r="U150" i="24"/>
  <c r="Z150" i="24"/>
  <c r="Q150" i="24"/>
  <c r="C150" i="24"/>
  <c r="AF150" i="24"/>
  <c r="AC150" i="24"/>
  <c r="F150" i="24"/>
  <c r="AE150" i="24"/>
  <c r="M150" i="24"/>
  <c r="P150" i="24"/>
  <c r="W150" i="24"/>
  <c r="D150" i="24"/>
  <c r="X150" i="24"/>
  <c r="B150" i="24"/>
  <c r="AD150" i="24"/>
  <c r="AB150" i="24"/>
  <c r="J150" i="24"/>
  <c r="Y150" i="24"/>
  <c r="AA150" i="24"/>
  <c r="O150" i="24"/>
  <c r="V150" i="24"/>
  <c r="AG150" i="24"/>
  <c r="G150" i="24"/>
  <c r="R150" i="24"/>
  <c r="T150" i="24"/>
  <c r="H150" i="24"/>
  <c r="N150" i="24"/>
  <c r="L150" i="24"/>
  <c r="K150" i="24"/>
  <c r="Y63" i="4"/>
  <c r="F63" i="4"/>
  <c r="H63" i="4"/>
  <c r="D63" i="4"/>
  <c r="N63" i="4"/>
  <c r="AD63" i="4"/>
  <c r="X63" i="4"/>
  <c r="M63" i="4"/>
  <c r="AA63" i="4"/>
  <c r="T63" i="4"/>
  <c r="O63" i="4"/>
  <c r="AC63" i="4"/>
  <c r="S63" i="4"/>
  <c r="Z63" i="4"/>
  <c r="I63" i="4"/>
  <c r="Q63" i="4"/>
  <c r="V63" i="4"/>
  <c r="AB63" i="4"/>
  <c r="E63" i="4"/>
  <c r="G63" i="4"/>
  <c r="C63" i="4"/>
  <c r="J63" i="4"/>
  <c r="U63" i="4"/>
  <c r="L63" i="4"/>
  <c r="P63" i="4"/>
  <c r="R63" i="4"/>
  <c r="W63" i="4"/>
  <c r="K63" i="4"/>
  <c r="I157" i="4"/>
  <c r="U157" i="4"/>
  <c r="AB157" i="4"/>
  <c r="AA157" i="4"/>
  <c r="AC157" i="4"/>
  <c r="R157" i="4"/>
  <c r="F157" i="4"/>
  <c r="V157" i="4"/>
  <c r="W157" i="4"/>
  <c r="C157" i="4"/>
  <c r="Q157" i="4"/>
  <c r="D157" i="4"/>
  <c r="O157" i="4"/>
  <c r="X157" i="4"/>
  <c r="G157" i="4"/>
  <c r="S157" i="4"/>
  <c r="Y157" i="4"/>
  <c r="M157" i="4"/>
  <c r="J157" i="4"/>
  <c r="N157" i="4"/>
  <c r="Z157" i="4"/>
  <c r="E157" i="4"/>
  <c r="AD157" i="4"/>
  <c r="K157" i="4"/>
  <c r="H157" i="4"/>
  <c r="P157" i="4"/>
  <c r="T157" i="4"/>
  <c r="L157" i="4"/>
  <c r="I29" i="23"/>
  <c r="V29" i="23"/>
  <c r="D29" i="23"/>
  <c r="AC29" i="23"/>
  <c r="B29" i="23"/>
  <c r="N29" i="23"/>
  <c r="G29" i="23"/>
  <c r="Q29" i="23"/>
  <c r="Z29" i="23"/>
  <c r="C29" i="23"/>
  <c r="R29" i="23"/>
  <c r="L29" i="23"/>
  <c r="AG29" i="23"/>
  <c r="Y29" i="23"/>
  <c r="U29" i="23"/>
  <c r="S29" i="23"/>
  <c r="O29" i="23"/>
  <c r="AA29" i="23"/>
  <c r="K29" i="23"/>
  <c r="AF29" i="23"/>
  <c r="H29" i="23"/>
  <c r="F29" i="23"/>
  <c r="M29" i="23"/>
  <c r="T29" i="23"/>
  <c r="X29" i="23"/>
  <c r="J29" i="23"/>
  <c r="W29" i="23"/>
  <c r="AD29" i="23"/>
  <c r="P29" i="23"/>
  <c r="AB29" i="23"/>
  <c r="AF76" i="24"/>
  <c r="AB76" i="24"/>
  <c r="AC76" i="24"/>
  <c r="Y76" i="24"/>
  <c r="Z76" i="24"/>
  <c r="X76" i="24"/>
  <c r="V76" i="24"/>
  <c r="N76" i="24"/>
  <c r="M76" i="24"/>
  <c r="O76" i="24"/>
  <c r="AG76" i="24"/>
  <c r="C76" i="24"/>
  <c r="B76" i="24"/>
  <c r="U76" i="24"/>
  <c r="AA76" i="24"/>
  <c r="D76" i="24"/>
  <c r="F76" i="24"/>
  <c r="H76" i="24"/>
  <c r="I76" i="24"/>
  <c r="S76" i="24"/>
  <c r="AD76" i="24"/>
  <c r="R76" i="24"/>
  <c r="G76" i="24"/>
  <c r="Q76" i="24"/>
  <c r="P76" i="24"/>
  <c r="T76" i="24"/>
  <c r="AE76" i="24"/>
  <c r="W76" i="24"/>
  <c r="L76" i="24"/>
  <c r="K76" i="24"/>
  <c r="J76" i="24"/>
  <c r="L143" i="23"/>
  <c r="AC143" i="23"/>
  <c r="W143" i="23"/>
  <c r="AD143" i="23"/>
  <c r="P143" i="23"/>
  <c r="AG143" i="23"/>
  <c r="J143" i="23"/>
  <c r="F143" i="23"/>
  <c r="N143" i="23"/>
  <c r="Y143" i="23"/>
  <c r="AF143" i="23"/>
  <c r="C143" i="23"/>
  <c r="X143" i="23"/>
  <c r="T143" i="23"/>
  <c r="U143" i="23"/>
  <c r="Z143" i="23"/>
  <c r="O143" i="23"/>
  <c r="S143" i="23"/>
  <c r="H143" i="23"/>
  <c r="G143" i="23"/>
  <c r="AB143" i="23"/>
  <c r="V143" i="23"/>
  <c r="AA143" i="23"/>
  <c r="K143" i="23"/>
  <c r="I143" i="23"/>
  <c r="B143" i="23"/>
  <c r="M143" i="23"/>
  <c r="Q143" i="23"/>
  <c r="R143" i="23"/>
  <c r="D143" i="23"/>
  <c r="F130" i="3"/>
  <c r="D130" i="3"/>
  <c r="G130" i="3"/>
  <c r="E130" i="3"/>
  <c r="C130" i="3"/>
  <c r="H140" i="30"/>
  <c r="D140" i="30"/>
  <c r="F140" i="30"/>
  <c r="I140" i="30"/>
  <c r="G140" i="30"/>
  <c r="B140" i="30"/>
  <c r="C140" i="30"/>
  <c r="H19" i="20"/>
  <c r="N19" i="20"/>
  <c r="R19" i="20" s="1"/>
  <c r="B19" i="20"/>
  <c r="F19" i="20"/>
  <c r="J19" i="20"/>
  <c r="L19" i="20"/>
  <c r="I19" i="20"/>
  <c r="M19" i="20"/>
  <c r="C19" i="20"/>
  <c r="D19" i="20"/>
  <c r="G19" i="20"/>
  <c r="K19" i="20"/>
  <c r="M68" i="23"/>
  <c r="N68" i="23"/>
  <c r="Z68" i="23"/>
  <c r="AC68" i="23"/>
  <c r="P68" i="23"/>
  <c r="Q68" i="23"/>
  <c r="AF68" i="23"/>
  <c r="G68" i="23"/>
  <c r="Y68" i="23"/>
  <c r="X68" i="23"/>
  <c r="I68" i="23"/>
  <c r="W68" i="23"/>
  <c r="V68" i="23"/>
  <c r="O68" i="23"/>
  <c r="D68" i="23"/>
  <c r="AD68" i="23"/>
  <c r="B68" i="23"/>
  <c r="U68" i="23"/>
  <c r="H68" i="23"/>
  <c r="C68" i="23"/>
  <c r="AB68" i="23"/>
  <c r="L68" i="23"/>
  <c r="AA68" i="23"/>
  <c r="T68" i="23"/>
  <c r="K68" i="23"/>
  <c r="J68" i="23"/>
  <c r="F68" i="23"/>
  <c r="AG68" i="23"/>
  <c r="S68" i="23"/>
  <c r="R68" i="23"/>
  <c r="R161" i="24"/>
  <c r="G161" i="24"/>
  <c r="AF161" i="24"/>
  <c r="AE161" i="24"/>
  <c r="D161" i="24"/>
  <c r="I161" i="24"/>
  <c r="Q161" i="24"/>
  <c r="Z161" i="24"/>
  <c r="L161" i="24"/>
  <c r="AC161" i="24"/>
  <c r="C161" i="24"/>
  <c r="AA161" i="24"/>
  <c r="M161" i="24"/>
  <c r="N161" i="24"/>
  <c r="H161" i="24"/>
  <c r="J161" i="24"/>
  <c r="W161" i="24"/>
  <c r="AD161" i="24"/>
  <c r="U161" i="24"/>
  <c r="O161" i="24"/>
  <c r="X161" i="24"/>
  <c r="S161" i="24"/>
  <c r="T161" i="24"/>
  <c r="Y161" i="24"/>
  <c r="AG161" i="24"/>
  <c r="P161" i="24"/>
  <c r="F161" i="24"/>
  <c r="AB161" i="24"/>
  <c r="V161" i="24"/>
  <c r="B161" i="24"/>
  <c r="K161" i="24"/>
  <c r="E42" i="3"/>
  <c r="G42" i="3"/>
  <c r="D42" i="3"/>
  <c r="F42" i="3"/>
  <c r="C42" i="3"/>
  <c r="F117" i="30"/>
  <c r="I117" i="30"/>
  <c r="G117" i="30"/>
  <c r="D117" i="30"/>
  <c r="B117" i="30"/>
  <c r="H117" i="30"/>
  <c r="C117" i="30"/>
  <c r="N138" i="16"/>
  <c r="H138" i="16"/>
  <c r="D138" i="16"/>
  <c r="M138" i="16"/>
  <c r="Q138" i="16" s="1"/>
  <c r="I138" i="16"/>
  <c r="K138" i="16"/>
  <c r="C138" i="16"/>
  <c r="F138" i="16"/>
  <c r="G138" i="16"/>
  <c r="L138" i="16"/>
  <c r="P138" i="16" s="1"/>
  <c r="J138" i="16"/>
  <c r="B138" i="16"/>
  <c r="F97" i="16"/>
  <c r="L97" i="16"/>
  <c r="M97" i="16"/>
  <c r="Q97" i="16" s="1"/>
  <c r="N97" i="16"/>
  <c r="R97" i="16" s="1"/>
  <c r="B97" i="16"/>
  <c r="H97" i="16"/>
  <c r="K97" i="16"/>
  <c r="D97" i="16"/>
  <c r="I97" i="16"/>
  <c r="J97" i="16"/>
  <c r="C97" i="16"/>
  <c r="G97" i="16"/>
  <c r="F106" i="3"/>
  <c r="E106" i="3"/>
  <c r="D106" i="3"/>
  <c r="C106" i="3"/>
  <c r="G106" i="3"/>
  <c r="D57" i="16"/>
  <c r="K57" i="16"/>
  <c r="J57" i="16"/>
  <c r="I57" i="16"/>
  <c r="L57" i="16"/>
  <c r="F57" i="16"/>
  <c r="C57" i="16"/>
  <c r="B57" i="16"/>
  <c r="G57" i="16"/>
  <c r="M57" i="16"/>
  <c r="Q57" i="16" s="1"/>
  <c r="H57" i="16"/>
  <c r="N57" i="16"/>
  <c r="L73" i="26"/>
  <c r="Q73" i="26"/>
  <c r="J73" i="26"/>
  <c r="C73" i="26"/>
  <c r="R73" i="26"/>
  <c r="F73" i="26"/>
  <c r="I73" i="26"/>
  <c r="V73" i="26"/>
  <c r="W73" i="26"/>
  <c r="K73" i="26"/>
  <c r="G73" i="26"/>
  <c r="B73" i="26"/>
  <c r="X73" i="26"/>
  <c r="D73" i="26"/>
  <c r="T73" i="26"/>
  <c r="N73" i="26"/>
  <c r="M73" i="26"/>
  <c r="H73" i="26"/>
  <c r="U73" i="26"/>
  <c r="S73" i="26"/>
  <c r="U119" i="23"/>
  <c r="X119" i="23"/>
  <c r="K119" i="23"/>
  <c r="Y119" i="23"/>
  <c r="Z119" i="23"/>
  <c r="Q119" i="23"/>
  <c r="L119" i="23"/>
  <c r="AB119" i="23"/>
  <c r="C119" i="23"/>
  <c r="G119" i="23"/>
  <c r="P119" i="23"/>
  <c r="W119" i="23"/>
  <c r="H119" i="23"/>
  <c r="AA119" i="23"/>
  <c r="N119" i="23"/>
  <c r="I119" i="23"/>
  <c r="AD119" i="23"/>
  <c r="M119" i="23"/>
  <c r="T119" i="23"/>
  <c r="R119" i="23"/>
  <c r="J119" i="23"/>
  <c r="AG119" i="23"/>
  <c r="D119" i="23"/>
  <c r="O119" i="23"/>
  <c r="V119" i="23"/>
  <c r="AF119" i="23"/>
  <c r="S119" i="23"/>
  <c r="B119" i="23"/>
  <c r="AC119" i="23"/>
  <c r="F119" i="23"/>
  <c r="AB180" i="24"/>
  <c r="AE180" i="24"/>
  <c r="C180" i="24"/>
  <c r="Y180" i="24"/>
  <c r="U180" i="24"/>
  <c r="T180" i="24"/>
  <c r="N180" i="24"/>
  <c r="S180" i="24"/>
  <c r="F180" i="24"/>
  <c r="L180" i="24"/>
  <c r="I180" i="24"/>
  <c r="O180" i="24"/>
  <c r="J180" i="24"/>
  <c r="B180" i="24"/>
  <c r="G180" i="24"/>
  <c r="AF180" i="24"/>
  <c r="X180" i="24"/>
  <c r="W180" i="24"/>
  <c r="D180" i="24"/>
  <c r="AC180" i="24"/>
  <c r="V180" i="24"/>
  <c r="P180" i="24"/>
  <c r="Q180" i="24"/>
  <c r="Z180" i="24"/>
  <c r="R180" i="24"/>
  <c r="H180" i="24"/>
  <c r="K180" i="24"/>
  <c r="M180" i="24"/>
  <c r="AG180" i="24"/>
  <c r="AA180" i="24"/>
  <c r="AD180" i="24"/>
  <c r="B60" i="30"/>
  <c r="I60" i="30"/>
  <c r="C60" i="30"/>
  <c r="F60" i="30"/>
  <c r="G60" i="30"/>
  <c r="D60" i="30"/>
  <c r="H60" i="30"/>
  <c r="D63" i="3"/>
  <c r="C63" i="3"/>
  <c r="E63" i="3"/>
  <c r="F63" i="3"/>
  <c r="G63" i="3"/>
  <c r="H91" i="2"/>
  <c r="G91" i="2"/>
  <c r="C91" i="2"/>
  <c r="F91" i="2"/>
  <c r="I91" i="2"/>
  <c r="E91" i="2"/>
  <c r="D91" i="2"/>
  <c r="G104" i="16"/>
  <c r="N104" i="16"/>
  <c r="B104" i="16"/>
  <c r="K104" i="16"/>
  <c r="L104" i="16"/>
  <c r="C104" i="16"/>
  <c r="J104" i="16"/>
  <c r="D104" i="16"/>
  <c r="M104" i="16"/>
  <c r="F104" i="16"/>
  <c r="H104" i="16"/>
  <c r="I104" i="16"/>
  <c r="V103" i="24"/>
  <c r="M103" i="24"/>
  <c r="AB103" i="24"/>
  <c r="D103" i="24"/>
  <c r="O103" i="24"/>
  <c r="I103" i="24"/>
  <c r="Z103" i="24"/>
  <c r="C103" i="24"/>
  <c r="K103" i="24"/>
  <c r="AD103" i="24"/>
  <c r="G103" i="24"/>
  <c r="Y103" i="24"/>
  <c r="N103" i="24"/>
  <c r="S103" i="24"/>
  <c r="AC103" i="24"/>
  <c r="U103" i="24"/>
  <c r="Q103" i="24"/>
  <c r="AF103" i="24"/>
  <c r="P103" i="24"/>
  <c r="AE103" i="24"/>
  <c r="F103" i="24"/>
  <c r="R103" i="24"/>
  <c r="AA103" i="24"/>
  <c r="H103" i="24"/>
  <c r="B103" i="24"/>
  <c r="AG103" i="24"/>
  <c r="J103" i="24"/>
  <c r="T103" i="24"/>
  <c r="X103" i="24"/>
  <c r="W103" i="24"/>
  <c r="L103" i="24"/>
  <c r="K135" i="20"/>
  <c r="H135" i="20"/>
  <c r="M135" i="20"/>
  <c r="L135" i="20"/>
  <c r="P135" i="20" s="1"/>
  <c r="J135" i="20"/>
  <c r="B135" i="20"/>
  <c r="I135" i="20"/>
  <c r="N135" i="20"/>
  <c r="R135" i="20" s="1"/>
  <c r="F135" i="20"/>
  <c r="G135" i="20"/>
  <c r="C135" i="20"/>
  <c r="D135" i="20"/>
  <c r="H133" i="20"/>
  <c r="L133" i="20"/>
  <c r="B133" i="20"/>
  <c r="G133" i="20"/>
  <c r="J133" i="20"/>
  <c r="N133" i="20"/>
  <c r="R133" i="20" s="1"/>
  <c r="D133" i="20"/>
  <c r="I133" i="20"/>
  <c r="K133" i="20"/>
  <c r="M133" i="20"/>
  <c r="F133" i="20"/>
  <c r="C133" i="20"/>
  <c r="B169" i="30"/>
  <c r="G169" i="30"/>
  <c r="C169" i="30"/>
  <c r="H169" i="30"/>
  <c r="F169" i="30"/>
  <c r="D169" i="30"/>
  <c r="I169" i="30"/>
  <c r="C114" i="16"/>
  <c r="H114" i="16"/>
  <c r="N114" i="16"/>
  <c r="G114" i="16"/>
  <c r="B114" i="16"/>
  <c r="I114" i="16"/>
  <c r="D114" i="16"/>
  <c r="M114" i="16"/>
  <c r="Q114" i="16" s="1"/>
  <c r="J114" i="16"/>
  <c r="F114" i="16"/>
  <c r="L114" i="16"/>
  <c r="K114" i="16"/>
  <c r="O114" i="16" s="1"/>
  <c r="D79" i="3"/>
  <c r="G79" i="3"/>
  <c r="C79" i="3"/>
  <c r="E79" i="3"/>
  <c r="F79" i="3"/>
  <c r="E142" i="2"/>
  <c r="H142" i="2"/>
  <c r="C142" i="2"/>
  <c r="F142" i="2"/>
  <c r="I142" i="2"/>
  <c r="G142" i="2"/>
  <c r="D142" i="2"/>
  <c r="H41" i="24"/>
  <c r="N41" i="24"/>
  <c r="U41" i="24"/>
  <c r="AB41" i="24"/>
  <c r="X41" i="24"/>
  <c r="D41" i="24"/>
  <c r="AC41" i="24"/>
  <c r="AA41" i="24"/>
  <c r="T41" i="24"/>
  <c r="M41" i="24"/>
  <c r="G41" i="24"/>
  <c r="S41" i="24"/>
  <c r="B41" i="24"/>
  <c r="I41" i="24"/>
  <c r="P41" i="24"/>
  <c r="AF41" i="24"/>
  <c r="O41" i="24"/>
  <c r="AG41" i="24"/>
  <c r="V41" i="24"/>
  <c r="F41" i="24"/>
  <c r="AE41" i="24"/>
  <c r="C41" i="24"/>
  <c r="Q41" i="24"/>
  <c r="Y41" i="24"/>
  <c r="AD41" i="24"/>
  <c r="L41" i="24"/>
  <c r="K41" i="24"/>
  <c r="Z41" i="24"/>
  <c r="R41" i="24"/>
  <c r="W41" i="24"/>
  <c r="J41" i="24"/>
  <c r="E39" i="3"/>
  <c r="G39" i="3"/>
  <c r="D39" i="3"/>
  <c r="F39" i="3"/>
  <c r="C39" i="3"/>
  <c r="H136" i="30"/>
  <c r="F136" i="30"/>
  <c r="I136" i="30"/>
  <c r="C136" i="30"/>
  <c r="B136" i="30"/>
  <c r="G136" i="30"/>
  <c r="D136" i="30"/>
  <c r="H46" i="20"/>
  <c r="C46" i="20"/>
  <c r="K46" i="20"/>
  <c r="G46" i="20"/>
  <c r="N46" i="20"/>
  <c r="R46" i="20" s="1"/>
  <c r="I46" i="20"/>
  <c r="J46" i="20"/>
  <c r="D46" i="20"/>
  <c r="M46" i="20"/>
  <c r="L46" i="20"/>
  <c r="P46" i="20" s="1"/>
  <c r="F46" i="20"/>
  <c r="B46" i="20"/>
  <c r="F139" i="3"/>
  <c r="G139" i="3"/>
  <c r="E139" i="3"/>
  <c r="D139" i="3"/>
  <c r="C139" i="3"/>
  <c r="F37" i="26"/>
  <c r="W37" i="26"/>
  <c r="D37" i="26"/>
  <c r="X37" i="26"/>
  <c r="T37" i="26"/>
  <c r="V37" i="26"/>
  <c r="B37" i="26"/>
  <c r="Q37" i="26"/>
  <c r="J37" i="26"/>
  <c r="G37" i="26"/>
  <c r="I37" i="26"/>
  <c r="H37" i="26"/>
  <c r="U37" i="26"/>
  <c r="M37" i="26"/>
  <c r="R37" i="26"/>
  <c r="S37" i="26"/>
  <c r="N37" i="26"/>
  <c r="C37" i="26"/>
  <c r="K37" i="26"/>
  <c r="L37" i="26"/>
  <c r="H82" i="29"/>
  <c r="F82" i="29"/>
  <c r="I82" i="29"/>
  <c r="B82" i="29"/>
  <c r="G82" i="29"/>
  <c r="C82" i="29"/>
  <c r="D82" i="29"/>
  <c r="G52" i="29"/>
  <c r="D52" i="29"/>
  <c r="C52" i="29"/>
  <c r="H52" i="29"/>
  <c r="B52" i="29"/>
  <c r="F52" i="29"/>
  <c r="I52" i="29"/>
  <c r="H17" i="23"/>
  <c r="J17" i="23"/>
  <c r="G17" i="23"/>
  <c r="AD17" i="23"/>
  <c r="P17" i="23"/>
  <c r="Q17" i="23"/>
  <c r="K17" i="23"/>
  <c r="AC17" i="23"/>
  <c r="L17" i="23"/>
  <c r="AA17" i="23"/>
  <c r="AF17" i="23"/>
  <c r="X17" i="23"/>
  <c r="W17" i="23"/>
  <c r="Z17" i="23"/>
  <c r="V17" i="23"/>
  <c r="AG17" i="23"/>
  <c r="M17" i="23"/>
  <c r="T17" i="23"/>
  <c r="B17" i="23"/>
  <c r="O17" i="23"/>
  <c r="F17" i="23"/>
  <c r="U17" i="23"/>
  <c r="D17" i="23"/>
  <c r="S17" i="23"/>
  <c r="C17" i="23"/>
  <c r="N17" i="23"/>
  <c r="I17" i="23"/>
  <c r="Y17" i="23"/>
  <c r="AB17" i="23"/>
  <c r="R17" i="23"/>
  <c r="G123" i="26"/>
  <c r="F123" i="26"/>
  <c r="M123" i="26"/>
  <c r="J123" i="26"/>
  <c r="C123" i="26"/>
  <c r="V123" i="26"/>
  <c r="T123" i="26"/>
  <c r="I123" i="26"/>
  <c r="S123" i="26"/>
  <c r="U123" i="26"/>
  <c r="X123" i="26"/>
  <c r="W123" i="26"/>
  <c r="D123" i="26"/>
  <c r="Q123" i="26"/>
  <c r="R123" i="26"/>
  <c r="N123" i="26"/>
  <c r="K123" i="26"/>
  <c r="H123" i="26"/>
  <c r="L123" i="26"/>
  <c r="B123" i="26"/>
  <c r="W167" i="24"/>
  <c r="C167" i="24"/>
  <c r="I167" i="24"/>
  <c r="AF167" i="24"/>
  <c r="AG167" i="24"/>
  <c r="AC167" i="24"/>
  <c r="O167" i="24"/>
  <c r="Y167" i="24"/>
  <c r="Z167" i="24"/>
  <c r="X167" i="24"/>
  <c r="V167" i="24"/>
  <c r="U167" i="24"/>
  <c r="F167" i="24"/>
  <c r="AA167" i="24"/>
  <c r="N167" i="24"/>
  <c r="AB167" i="24"/>
  <c r="T167" i="24"/>
  <c r="Q167" i="24"/>
  <c r="D167" i="24"/>
  <c r="B167" i="24"/>
  <c r="P167" i="24"/>
  <c r="K167" i="24"/>
  <c r="L167" i="24"/>
  <c r="AD167" i="24"/>
  <c r="M167" i="24"/>
  <c r="S167" i="24"/>
  <c r="H167" i="24"/>
  <c r="J167" i="24"/>
  <c r="AE167" i="24"/>
  <c r="G167" i="24"/>
  <c r="R167" i="24"/>
  <c r="L96" i="20"/>
  <c r="F96" i="20"/>
  <c r="J96" i="20"/>
  <c r="N96" i="20"/>
  <c r="R96" i="20" s="1"/>
  <c r="D96" i="20"/>
  <c r="K96" i="20"/>
  <c r="O96" i="20" s="1"/>
  <c r="G96" i="20"/>
  <c r="I96" i="20"/>
  <c r="M96" i="20"/>
  <c r="H96" i="20"/>
  <c r="B96" i="20"/>
  <c r="C96" i="20"/>
  <c r="F167" i="2"/>
  <c r="H167" i="2"/>
  <c r="C167" i="2"/>
  <c r="G167" i="2"/>
  <c r="E167" i="2"/>
  <c r="I167" i="2"/>
  <c r="D167" i="2"/>
  <c r="D161" i="16"/>
  <c r="H161" i="16"/>
  <c r="N161" i="16"/>
  <c r="L161" i="16"/>
  <c r="K161" i="16"/>
  <c r="I161" i="16"/>
  <c r="F161" i="16"/>
  <c r="M161" i="16"/>
  <c r="G161" i="16"/>
  <c r="B161" i="16"/>
  <c r="J161" i="16"/>
  <c r="C161" i="16"/>
  <c r="F45" i="30"/>
  <c r="G45" i="30"/>
  <c r="I45" i="30"/>
  <c r="H45" i="30"/>
  <c r="C45" i="30"/>
  <c r="B45" i="30"/>
  <c r="D45" i="30"/>
  <c r="G151" i="2"/>
  <c r="E151" i="2"/>
  <c r="D151" i="2"/>
  <c r="H151" i="2"/>
  <c r="F151" i="2"/>
  <c r="C151" i="2"/>
  <c r="I151" i="2"/>
  <c r="I108" i="29"/>
  <c r="F108" i="29"/>
  <c r="G108" i="29"/>
  <c r="C108" i="29"/>
  <c r="B108" i="29"/>
  <c r="D108" i="29"/>
  <c r="H108" i="29"/>
  <c r="W106" i="24"/>
  <c r="D106" i="24"/>
  <c r="AF106" i="24"/>
  <c r="K106" i="24"/>
  <c r="T106" i="24"/>
  <c r="V106" i="24"/>
  <c r="U106" i="24"/>
  <c r="F106" i="24"/>
  <c r="J106" i="24"/>
  <c r="H106" i="24"/>
  <c r="C106" i="24"/>
  <c r="Y106" i="24"/>
  <c r="P106" i="24"/>
  <c r="AB106" i="24"/>
  <c r="S106" i="24"/>
  <c r="O106" i="24"/>
  <c r="AA106" i="24"/>
  <c r="N106" i="24"/>
  <c r="G106" i="24"/>
  <c r="Z106" i="24"/>
  <c r="AC106" i="24"/>
  <c r="AE106" i="24"/>
  <c r="AD106" i="24"/>
  <c r="M106" i="24"/>
  <c r="X106" i="24"/>
  <c r="B106" i="24"/>
  <c r="I106" i="24"/>
  <c r="AG106" i="24"/>
  <c r="L106" i="24"/>
  <c r="Q106" i="24"/>
  <c r="R106" i="24"/>
  <c r="J149" i="4"/>
  <c r="F149" i="4"/>
  <c r="R149" i="4"/>
  <c r="H149" i="4"/>
  <c r="AB149" i="4"/>
  <c r="L149" i="4"/>
  <c r="K149" i="4"/>
  <c r="O149" i="4"/>
  <c r="D149" i="4"/>
  <c r="AD149" i="4"/>
  <c r="AC149" i="4"/>
  <c r="W149" i="4"/>
  <c r="G149" i="4"/>
  <c r="S149" i="4"/>
  <c r="AA149" i="4"/>
  <c r="I149" i="4"/>
  <c r="V149" i="4"/>
  <c r="E149" i="4"/>
  <c r="Q149" i="4"/>
  <c r="P149" i="4"/>
  <c r="U149" i="4"/>
  <c r="N149" i="4"/>
  <c r="Y149" i="4"/>
  <c r="Z149" i="4"/>
  <c r="C149" i="4"/>
  <c r="X149" i="4"/>
  <c r="M149" i="4"/>
  <c r="T149" i="4"/>
  <c r="C109" i="29"/>
  <c r="H109" i="29"/>
  <c r="F109" i="29"/>
  <c r="D109" i="29"/>
  <c r="G109" i="29"/>
  <c r="B109" i="29"/>
  <c r="I109" i="29"/>
  <c r="K63" i="20"/>
  <c r="M63" i="20"/>
  <c r="D63" i="20"/>
  <c r="H63" i="20"/>
  <c r="C63" i="20"/>
  <c r="J63" i="20"/>
  <c r="B63" i="20"/>
  <c r="G63" i="20"/>
  <c r="L63" i="20"/>
  <c r="N63" i="20"/>
  <c r="R63" i="20" s="1"/>
  <c r="I63" i="20"/>
  <c r="F63" i="20"/>
  <c r="S144" i="4"/>
  <c r="C144" i="4"/>
  <c r="J144" i="4"/>
  <c r="V144" i="4"/>
  <c r="G144" i="4"/>
  <c r="T144" i="4"/>
  <c r="Q144" i="4"/>
  <c r="Y144" i="4"/>
  <c r="X144" i="4"/>
  <c r="U144" i="4"/>
  <c r="AC144" i="4"/>
  <c r="Z144" i="4"/>
  <c r="F144" i="4"/>
  <c r="R144" i="4"/>
  <c r="N144" i="4"/>
  <c r="O144" i="4"/>
  <c r="L144" i="4"/>
  <c r="P144" i="4"/>
  <c r="AB144" i="4"/>
  <c r="AA144" i="4"/>
  <c r="D144" i="4"/>
  <c r="W144" i="4"/>
  <c r="M144" i="4"/>
  <c r="I144" i="4"/>
  <c r="AD144" i="4"/>
  <c r="K144" i="4"/>
  <c r="H144" i="4"/>
  <c r="E144" i="4"/>
  <c r="H92" i="2"/>
  <c r="G92" i="2"/>
  <c r="D92" i="2"/>
  <c r="F92" i="2"/>
  <c r="C92" i="2"/>
  <c r="E92" i="2"/>
  <c r="I92" i="2"/>
  <c r="G85" i="3"/>
  <c r="C85" i="3"/>
  <c r="E85" i="3"/>
  <c r="D85" i="3"/>
  <c r="F85" i="3"/>
  <c r="H66" i="4"/>
  <c r="Q66" i="4"/>
  <c r="K66" i="4"/>
  <c r="N66" i="4"/>
  <c r="AD66" i="4"/>
  <c r="V66" i="4"/>
  <c r="Z66" i="4"/>
  <c r="E66" i="4"/>
  <c r="F66" i="4"/>
  <c r="AC66" i="4"/>
  <c r="L66" i="4"/>
  <c r="T66" i="4"/>
  <c r="I66" i="4"/>
  <c r="O66" i="4"/>
  <c r="AB66" i="4"/>
  <c r="X66" i="4"/>
  <c r="C66" i="4"/>
  <c r="R66" i="4"/>
  <c r="P66" i="4"/>
  <c r="M66" i="4"/>
  <c r="J66" i="4"/>
  <c r="W66" i="4"/>
  <c r="G66" i="4"/>
  <c r="S66" i="4"/>
  <c r="Y66" i="4"/>
  <c r="D66" i="4"/>
  <c r="AA66" i="4"/>
  <c r="U66" i="4"/>
  <c r="T129" i="24"/>
  <c r="C129" i="24"/>
  <c r="S129" i="24"/>
  <c r="AD129" i="24"/>
  <c r="F129" i="24"/>
  <c r="AF129" i="24"/>
  <c r="W129" i="24"/>
  <c r="O129" i="24"/>
  <c r="AC129" i="24"/>
  <c r="I129" i="24"/>
  <c r="H129" i="24"/>
  <c r="AE129" i="24"/>
  <c r="V129" i="24"/>
  <c r="AA129" i="24"/>
  <c r="Z129" i="24"/>
  <c r="B129" i="24"/>
  <c r="K129" i="24"/>
  <c r="U129" i="24"/>
  <c r="J129" i="24"/>
  <c r="N129" i="24"/>
  <c r="AG129" i="24"/>
  <c r="G129" i="24"/>
  <c r="P129" i="24"/>
  <c r="M129" i="24"/>
  <c r="X129" i="24"/>
  <c r="R129" i="24"/>
  <c r="Q129" i="24"/>
  <c r="L129" i="24"/>
  <c r="D129" i="24"/>
  <c r="AB129" i="24"/>
  <c r="Y129" i="24"/>
  <c r="Q45" i="4"/>
  <c r="Z45" i="4"/>
  <c r="W45" i="4"/>
  <c r="S45" i="4"/>
  <c r="C45" i="4"/>
  <c r="U45" i="4"/>
  <c r="M45" i="4"/>
  <c r="O45" i="4"/>
  <c r="F45" i="4"/>
  <c r="AD45" i="4"/>
  <c r="Y45" i="4"/>
  <c r="AA45" i="4"/>
  <c r="D45" i="4"/>
  <c r="N45" i="4"/>
  <c r="K45" i="4"/>
  <c r="H45" i="4"/>
  <c r="AC45" i="4"/>
  <c r="AB45" i="4"/>
  <c r="E45" i="4"/>
  <c r="P45" i="4"/>
  <c r="V45" i="4"/>
  <c r="X45" i="4"/>
  <c r="L45" i="4"/>
  <c r="I45" i="4"/>
  <c r="G45" i="4"/>
  <c r="T45" i="4"/>
  <c r="J45" i="4"/>
  <c r="R45" i="4"/>
  <c r="N93" i="16"/>
  <c r="R93" i="16" s="1"/>
  <c r="D93" i="16"/>
  <c r="K93" i="16"/>
  <c r="M93" i="16"/>
  <c r="Q93" i="16" s="1"/>
  <c r="H93" i="16"/>
  <c r="J93" i="16"/>
  <c r="L93" i="16"/>
  <c r="C93" i="16"/>
  <c r="B93" i="16"/>
  <c r="I93" i="16"/>
  <c r="G93" i="16"/>
  <c r="F93" i="16"/>
  <c r="I142" i="24"/>
  <c r="C142" i="24"/>
  <c r="H142" i="24"/>
  <c r="AG142" i="24"/>
  <c r="F142" i="24"/>
  <c r="V142" i="24"/>
  <c r="Y142" i="24"/>
  <c r="J142" i="24"/>
  <c r="X142" i="24"/>
  <c r="O142" i="24"/>
  <c r="AB142" i="24"/>
  <c r="N142" i="24"/>
  <c r="AD142" i="24"/>
  <c r="W142" i="24"/>
  <c r="G142" i="24"/>
  <c r="K142" i="24"/>
  <c r="AC142" i="24"/>
  <c r="L142" i="24"/>
  <c r="AF142" i="24"/>
  <c r="S142" i="24"/>
  <c r="P142" i="24"/>
  <c r="Z142" i="24"/>
  <c r="M142" i="24"/>
  <c r="R142" i="24"/>
  <c r="AA142" i="24"/>
  <c r="U142" i="24"/>
  <c r="Q142" i="24"/>
  <c r="D142" i="24"/>
  <c r="T142" i="24"/>
  <c r="AE142" i="24"/>
  <c r="B142" i="24"/>
  <c r="Z154" i="24"/>
  <c r="L154" i="24"/>
  <c r="I154" i="24"/>
  <c r="R154" i="24"/>
  <c r="C154" i="24"/>
  <c r="S154" i="24"/>
  <c r="X154" i="24"/>
  <c r="AD154" i="24"/>
  <c r="B154" i="24"/>
  <c r="AC154" i="24"/>
  <c r="J154" i="24"/>
  <c r="F154" i="24"/>
  <c r="H154" i="24"/>
  <c r="AG154" i="24"/>
  <c r="N154" i="24"/>
  <c r="P154" i="24"/>
  <c r="M154" i="24"/>
  <c r="Q154" i="24"/>
  <c r="U154" i="24"/>
  <c r="AF154" i="24"/>
  <c r="D154" i="24"/>
  <c r="AB154" i="24"/>
  <c r="Y154" i="24"/>
  <c r="AA154" i="24"/>
  <c r="G154" i="24"/>
  <c r="T154" i="24"/>
  <c r="K154" i="24"/>
  <c r="V154" i="24"/>
  <c r="W154" i="24"/>
  <c r="O154" i="24"/>
  <c r="AE154" i="24"/>
  <c r="F51" i="29"/>
  <c r="D51" i="29"/>
  <c r="C51" i="29"/>
  <c r="H51" i="29"/>
  <c r="G51" i="29"/>
  <c r="I51" i="29"/>
  <c r="B51" i="29"/>
  <c r="H120" i="16"/>
  <c r="C120" i="16"/>
  <c r="M120" i="16"/>
  <c r="Q120" i="16" s="1"/>
  <c r="J120" i="16"/>
  <c r="K120" i="16"/>
  <c r="L120" i="16"/>
  <c r="B120" i="16"/>
  <c r="G120" i="16"/>
  <c r="I120" i="16"/>
  <c r="D120" i="16"/>
  <c r="N120" i="16"/>
  <c r="F120" i="16"/>
  <c r="I67" i="20"/>
  <c r="D67" i="20"/>
  <c r="L67" i="20"/>
  <c r="P67" i="20" s="1"/>
  <c r="C67" i="20"/>
  <c r="M67" i="20"/>
  <c r="Q67" i="20" s="1"/>
  <c r="J67" i="20"/>
  <c r="B67" i="20"/>
  <c r="G67" i="20"/>
  <c r="H67" i="20"/>
  <c r="F67" i="20"/>
  <c r="N67" i="20"/>
  <c r="R67" i="20" s="1"/>
  <c r="K67" i="20"/>
  <c r="O67" i="20" s="1"/>
  <c r="AE184" i="24"/>
  <c r="AG184" i="24"/>
  <c r="Z184" i="24"/>
  <c r="X184" i="24"/>
  <c r="AB184" i="24"/>
  <c r="R184" i="24"/>
  <c r="AF184" i="24"/>
  <c r="H184" i="24"/>
  <c r="G184" i="24"/>
  <c r="AD184" i="24"/>
  <c r="W184" i="24"/>
  <c r="P184" i="24"/>
  <c r="L184" i="24"/>
  <c r="Q184" i="24"/>
  <c r="T184" i="24"/>
  <c r="AC184" i="24"/>
  <c r="AA184" i="24"/>
  <c r="V184" i="24"/>
  <c r="C184" i="24"/>
  <c r="M184" i="24"/>
  <c r="K184" i="24"/>
  <c r="O184" i="24"/>
  <c r="F184" i="24"/>
  <c r="Y184" i="24"/>
  <c r="U184" i="24"/>
  <c r="B184" i="24"/>
  <c r="N184" i="24"/>
  <c r="D184" i="24"/>
  <c r="I184" i="24"/>
  <c r="S184" i="24"/>
  <c r="J184" i="24"/>
  <c r="L132" i="20"/>
  <c r="D132" i="20"/>
  <c r="C132" i="20"/>
  <c r="N132" i="20"/>
  <c r="R132" i="20" s="1"/>
  <c r="J132" i="20"/>
  <c r="G132" i="20"/>
  <c r="K132" i="20"/>
  <c r="I132" i="20"/>
  <c r="H132" i="20"/>
  <c r="M132" i="20"/>
  <c r="B132" i="20"/>
  <c r="F132" i="20"/>
  <c r="G91" i="30"/>
  <c r="H91" i="30"/>
  <c r="I91" i="30"/>
  <c r="C91" i="30"/>
  <c r="F91" i="30"/>
  <c r="D91" i="30"/>
  <c r="B91" i="30"/>
  <c r="B104" i="29"/>
  <c r="C104" i="29"/>
  <c r="I104" i="29"/>
  <c r="G104" i="29"/>
  <c r="D104" i="29"/>
  <c r="F104" i="29"/>
  <c r="H104" i="29"/>
  <c r="D64" i="29"/>
  <c r="H64" i="29"/>
  <c r="B64" i="29"/>
  <c r="I64" i="29"/>
  <c r="C64" i="29"/>
  <c r="F64" i="29"/>
  <c r="G64" i="29"/>
  <c r="AB155" i="24"/>
  <c r="X155" i="24"/>
  <c r="K155" i="24"/>
  <c r="M155" i="24"/>
  <c r="AE155" i="24"/>
  <c r="J155" i="24"/>
  <c r="L155" i="24"/>
  <c r="T155" i="24"/>
  <c r="AF155" i="24"/>
  <c r="C155" i="24"/>
  <c r="AA155" i="24"/>
  <c r="F155" i="24"/>
  <c r="U155" i="24"/>
  <c r="S155" i="24"/>
  <c r="Z155" i="24"/>
  <c r="I155" i="24"/>
  <c r="H155" i="24"/>
  <c r="R155" i="24"/>
  <c r="V155" i="24"/>
  <c r="D155" i="24"/>
  <c r="Q155" i="24"/>
  <c r="AD155" i="24"/>
  <c r="P155" i="24"/>
  <c r="AG155" i="24"/>
  <c r="Y155" i="24"/>
  <c r="W155" i="24"/>
  <c r="N155" i="24"/>
  <c r="O155" i="24"/>
  <c r="AC155" i="24"/>
  <c r="B155" i="24"/>
  <c r="G155" i="24"/>
  <c r="S149" i="26"/>
  <c r="Q149" i="26"/>
  <c r="L149" i="26"/>
  <c r="U149" i="26"/>
  <c r="D149" i="26"/>
  <c r="W149" i="26"/>
  <c r="C149" i="26"/>
  <c r="F149" i="26"/>
  <c r="H149" i="26"/>
  <c r="B149" i="26"/>
  <c r="N149" i="26"/>
  <c r="V149" i="26"/>
  <c r="G149" i="26"/>
  <c r="T149" i="26"/>
  <c r="R149" i="26"/>
  <c r="K149" i="26"/>
  <c r="I149" i="26"/>
  <c r="J149" i="26"/>
  <c r="X149" i="26"/>
  <c r="M149" i="26"/>
  <c r="K159" i="20"/>
  <c r="O159" i="20" s="1"/>
  <c r="D159" i="20"/>
  <c r="H159" i="20"/>
  <c r="I159" i="20"/>
  <c r="J159" i="20"/>
  <c r="G159" i="20"/>
  <c r="N159" i="20"/>
  <c r="R159" i="20" s="1"/>
  <c r="M159" i="20"/>
  <c r="Q159" i="20" s="1"/>
  <c r="C159" i="20"/>
  <c r="L159" i="20"/>
  <c r="F159" i="20"/>
  <c r="B159" i="20"/>
  <c r="I25" i="30"/>
  <c r="C25" i="30"/>
  <c r="F25" i="30"/>
  <c r="D25" i="30"/>
  <c r="G25" i="30"/>
  <c r="H25" i="30"/>
  <c r="B25" i="30"/>
  <c r="AG83" i="23"/>
  <c r="AF83" i="23"/>
  <c r="D83" i="23"/>
  <c r="S83" i="23"/>
  <c r="O83" i="23"/>
  <c r="Q83" i="23"/>
  <c r="I83" i="23"/>
  <c r="U83" i="23"/>
  <c r="C83" i="23"/>
  <c r="L83" i="23"/>
  <c r="AD83" i="23"/>
  <c r="Z83" i="23"/>
  <c r="W83" i="23"/>
  <c r="V83" i="23"/>
  <c r="AC83" i="23"/>
  <c r="Y83" i="23"/>
  <c r="M83" i="23"/>
  <c r="P83" i="23"/>
  <c r="X83" i="23"/>
  <c r="N83" i="23"/>
  <c r="AB83" i="23"/>
  <c r="AA83" i="23"/>
  <c r="K83" i="23"/>
  <c r="J83" i="23"/>
  <c r="G83" i="23"/>
  <c r="B83" i="23"/>
  <c r="T83" i="23"/>
  <c r="R83" i="23"/>
  <c r="H83" i="23"/>
  <c r="F83" i="23"/>
  <c r="D84" i="20"/>
  <c r="G84" i="20"/>
  <c r="L84" i="20"/>
  <c r="I84" i="20"/>
  <c r="B84" i="20"/>
  <c r="F84" i="20"/>
  <c r="H84" i="20"/>
  <c r="K84" i="20"/>
  <c r="O84" i="20" s="1"/>
  <c r="N84" i="20"/>
  <c r="R84" i="20" s="1"/>
  <c r="J84" i="20"/>
  <c r="M84" i="20"/>
  <c r="C84" i="20"/>
  <c r="B107" i="29"/>
  <c r="F107" i="29"/>
  <c r="H107" i="29"/>
  <c r="I107" i="29"/>
  <c r="G107" i="29"/>
  <c r="C107" i="29"/>
  <c r="D107" i="29"/>
  <c r="F60" i="29"/>
  <c r="B60" i="29"/>
  <c r="I60" i="29"/>
  <c r="H60" i="29"/>
  <c r="C60" i="29"/>
  <c r="G60" i="29"/>
  <c r="D60" i="29"/>
  <c r="J92" i="16"/>
  <c r="D92" i="16"/>
  <c r="N92" i="16"/>
  <c r="H92" i="16"/>
  <c r="K92" i="16"/>
  <c r="C92" i="16"/>
  <c r="L92" i="16"/>
  <c r="B92" i="16"/>
  <c r="M92" i="16"/>
  <c r="I92" i="16"/>
  <c r="F92" i="16"/>
  <c r="G92" i="16"/>
  <c r="F87" i="2"/>
  <c r="G87" i="2"/>
  <c r="I87" i="2"/>
  <c r="C87" i="2"/>
  <c r="H87" i="2"/>
  <c r="E87" i="2"/>
  <c r="D87" i="2"/>
  <c r="I130" i="20"/>
  <c r="M130" i="20"/>
  <c r="K130" i="20"/>
  <c r="O130" i="20" s="1"/>
  <c r="F130" i="20"/>
  <c r="C130" i="20"/>
  <c r="H130" i="20"/>
  <c r="D130" i="20"/>
  <c r="L130" i="20"/>
  <c r="J130" i="20"/>
  <c r="B130" i="20"/>
  <c r="N130" i="20"/>
  <c r="R130" i="20" s="1"/>
  <c r="G130" i="20"/>
  <c r="G147" i="29"/>
  <c r="I147" i="29"/>
  <c r="B147" i="29"/>
  <c r="D147" i="29"/>
  <c r="C147" i="29"/>
  <c r="F147" i="29"/>
  <c r="H147" i="29"/>
  <c r="G161" i="3"/>
  <c r="D161" i="3"/>
  <c r="F161" i="3"/>
  <c r="C161" i="3"/>
  <c r="E161" i="3"/>
  <c r="AF70" i="24"/>
  <c r="C70" i="24"/>
  <c r="N70" i="24"/>
  <c r="Y70" i="24"/>
  <c r="L70" i="24"/>
  <c r="AA70" i="24"/>
  <c r="J70" i="24"/>
  <c r="U70" i="24"/>
  <c r="Q70" i="24"/>
  <c r="D70" i="24"/>
  <c r="H70" i="24"/>
  <c r="I70" i="24"/>
  <c r="B70" i="24"/>
  <c r="F70" i="24"/>
  <c r="AC70" i="24"/>
  <c r="S70" i="24"/>
  <c r="P70" i="24"/>
  <c r="G70" i="24"/>
  <c r="AB70" i="24"/>
  <c r="AE70" i="24"/>
  <c r="Z70" i="24"/>
  <c r="X70" i="24"/>
  <c r="AG70" i="24"/>
  <c r="W70" i="24"/>
  <c r="T70" i="24"/>
  <c r="O70" i="24"/>
  <c r="AD70" i="24"/>
  <c r="R70" i="24"/>
  <c r="K70" i="24"/>
  <c r="M70" i="24"/>
  <c r="V70" i="24"/>
  <c r="G131" i="20"/>
  <c r="F131" i="20"/>
  <c r="B131" i="20"/>
  <c r="J131" i="20"/>
  <c r="N131" i="20"/>
  <c r="R131" i="20" s="1"/>
  <c r="H131" i="20"/>
  <c r="I131" i="20"/>
  <c r="M131" i="20"/>
  <c r="Q131" i="20" s="1"/>
  <c r="K131" i="20"/>
  <c r="O131" i="20" s="1"/>
  <c r="C131" i="20"/>
  <c r="L131" i="20"/>
  <c r="D131" i="20"/>
  <c r="D172" i="29"/>
  <c r="B172" i="29"/>
  <c r="I172" i="29"/>
  <c r="G172" i="29"/>
  <c r="H172" i="29"/>
  <c r="C172" i="29"/>
  <c r="F172" i="29"/>
  <c r="D185" i="29"/>
  <c r="F185" i="29"/>
  <c r="G185" i="29"/>
  <c r="H185" i="29"/>
  <c r="I185" i="29"/>
  <c r="B185" i="29"/>
  <c r="C185" i="29"/>
  <c r="I38" i="26"/>
  <c r="K38" i="26"/>
  <c r="M38" i="26"/>
  <c r="V38" i="26"/>
  <c r="F38" i="26"/>
  <c r="G38" i="26"/>
  <c r="S38" i="26"/>
  <c r="J38" i="26"/>
  <c r="R38" i="26"/>
  <c r="W38" i="26"/>
  <c r="D38" i="26"/>
  <c r="N38" i="26"/>
  <c r="C38" i="26"/>
  <c r="X38" i="26"/>
  <c r="T38" i="26"/>
  <c r="L38" i="26"/>
  <c r="H38" i="26"/>
  <c r="Q38" i="26"/>
  <c r="U38" i="26"/>
  <c r="B38" i="26"/>
  <c r="I38" i="30"/>
  <c r="F38" i="30"/>
  <c r="B38" i="30"/>
  <c r="H38" i="30"/>
  <c r="C38" i="30"/>
  <c r="G38" i="30"/>
  <c r="D38" i="30"/>
  <c r="M148" i="16"/>
  <c r="C148" i="16"/>
  <c r="B148" i="16"/>
  <c r="D148" i="16"/>
  <c r="G148" i="16"/>
  <c r="F148" i="16"/>
  <c r="H148" i="16"/>
  <c r="J148" i="16"/>
  <c r="I148" i="16"/>
  <c r="N148" i="16"/>
  <c r="R148" i="16" s="1"/>
  <c r="K148" i="16"/>
  <c r="O148" i="16" s="1"/>
  <c r="L148" i="16"/>
  <c r="C114" i="23"/>
  <c r="Y114" i="23"/>
  <c r="F114" i="23"/>
  <c r="O114" i="23"/>
  <c r="I114" i="23"/>
  <c r="AB114" i="23"/>
  <c r="V114" i="23"/>
  <c r="S114" i="23"/>
  <c r="Z114" i="23"/>
  <c r="P114" i="23"/>
  <c r="Q114" i="23"/>
  <c r="J114" i="23"/>
  <c r="T114" i="23"/>
  <c r="G114" i="23"/>
  <c r="AC114" i="23"/>
  <c r="AF114" i="23"/>
  <c r="K114" i="23"/>
  <c r="D114" i="23"/>
  <c r="R114" i="23"/>
  <c r="B114" i="23"/>
  <c r="X114" i="23"/>
  <c r="AA114" i="23"/>
  <c r="AG114" i="23"/>
  <c r="L114" i="23"/>
  <c r="W114" i="23"/>
  <c r="U114" i="23"/>
  <c r="M114" i="23"/>
  <c r="H114" i="23"/>
  <c r="N114" i="23"/>
  <c r="AD114" i="23"/>
  <c r="F60" i="26"/>
  <c r="H60" i="26"/>
  <c r="Q60" i="26"/>
  <c r="M60" i="26"/>
  <c r="N60" i="26"/>
  <c r="R60" i="26"/>
  <c r="J60" i="26"/>
  <c r="K60" i="26"/>
  <c r="S60" i="26"/>
  <c r="G60" i="26"/>
  <c r="T60" i="26"/>
  <c r="U60" i="26"/>
  <c r="W60" i="26"/>
  <c r="L60" i="26"/>
  <c r="D60" i="26"/>
  <c r="V60" i="26"/>
  <c r="X60" i="26"/>
  <c r="C60" i="26"/>
  <c r="I60" i="26"/>
  <c r="B60" i="26"/>
  <c r="G73" i="3"/>
  <c r="F73" i="3"/>
  <c r="C73" i="3"/>
  <c r="E73" i="3"/>
  <c r="D73" i="3"/>
  <c r="Q53" i="4"/>
  <c r="K53" i="4"/>
  <c r="AA53" i="4"/>
  <c r="R53" i="4"/>
  <c r="X53" i="4"/>
  <c r="J53" i="4"/>
  <c r="AC53" i="4"/>
  <c r="U53" i="4"/>
  <c r="Y53" i="4"/>
  <c r="M53" i="4"/>
  <c r="Z53" i="4"/>
  <c r="AB53" i="4"/>
  <c r="G53" i="4"/>
  <c r="V53" i="4"/>
  <c r="I53" i="4"/>
  <c r="AD53" i="4"/>
  <c r="P53" i="4"/>
  <c r="N53" i="4"/>
  <c r="S53" i="4"/>
  <c r="D53" i="4"/>
  <c r="C53" i="4"/>
  <c r="W53" i="4"/>
  <c r="H53" i="4"/>
  <c r="L53" i="4"/>
  <c r="O53" i="4"/>
  <c r="T53" i="4"/>
  <c r="F53" i="4"/>
  <c r="E53" i="4"/>
  <c r="G150" i="20"/>
  <c r="L150" i="20"/>
  <c r="C150" i="20"/>
  <c r="B150" i="20"/>
  <c r="F150" i="20"/>
  <c r="K150" i="20"/>
  <c r="H150" i="20"/>
  <c r="I150" i="20"/>
  <c r="N150" i="20"/>
  <c r="R150" i="20" s="1"/>
  <c r="J150" i="20"/>
  <c r="D150" i="20"/>
  <c r="M150" i="20"/>
  <c r="Q150" i="20" s="1"/>
  <c r="L54" i="23"/>
  <c r="V54" i="23"/>
  <c r="C54" i="23"/>
  <c r="J54" i="23"/>
  <c r="AC54" i="23"/>
  <c r="I54" i="23"/>
  <c r="Q54" i="23"/>
  <c r="S54" i="23"/>
  <c r="N54" i="23"/>
  <c r="AD54" i="23"/>
  <c r="M54" i="23"/>
  <c r="B54" i="23"/>
  <c r="O54" i="23"/>
  <c r="G54" i="23"/>
  <c r="H54" i="23"/>
  <c r="P54" i="23"/>
  <c r="AB54" i="23"/>
  <c r="T54" i="23"/>
  <c r="D54" i="23"/>
  <c r="U54" i="23"/>
  <c r="X54" i="23"/>
  <c r="Y54" i="23"/>
  <c r="AA54" i="23"/>
  <c r="F54" i="23"/>
  <c r="AG54" i="23"/>
  <c r="K54" i="23"/>
  <c r="AF54" i="23"/>
  <c r="Z54" i="23"/>
  <c r="W54" i="23"/>
  <c r="R54" i="23"/>
  <c r="G74" i="29"/>
  <c r="I74" i="29"/>
  <c r="F74" i="29"/>
  <c r="D74" i="29"/>
  <c r="C74" i="29"/>
  <c r="B74" i="29"/>
  <c r="H74" i="29"/>
  <c r="N71" i="16"/>
  <c r="J71" i="16"/>
  <c r="G71" i="16"/>
  <c r="L71" i="16"/>
  <c r="C71" i="16"/>
  <c r="M71" i="16"/>
  <c r="Q71" i="16" s="1"/>
  <c r="B71" i="16"/>
  <c r="F71" i="16"/>
  <c r="H71" i="16"/>
  <c r="K71" i="16"/>
  <c r="D71" i="16"/>
  <c r="I71" i="16"/>
  <c r="T144" i="26"/>
  <c r="Q144" i="26"/>
  <c r="W144" i="26"/>
  <c r="K144" i="26"/>
  <c r="J144" i="26"/>
  <c r="R144" i="26"/>
  <c r="V144" i="26"/>
  <c r="L144" i="26"/>
  <c r="M144" i="26"/>
  <c r="S144" i="26"/>
  <c r="C144" i="26"/>
  <c r="I144" i="26"/>
  <c r="N144" i="26"/>
  <c r="B144" i="26"/>
  <c r="H144" i="26"/>
  <c r="D144" i="26"/>
  <c r="F144" i="26"/>
  <c r="X144" i="26"/>
  <c r="U144" i="26"/>
  <c r="G144" i="26"/>
  <c r="B106" i="29"/>
  <c r="H106" i="29"/>
  <c r="F106" i="29"/>
  <c r="C106" i="29"/>
  <c r="G106" i="29"/>
  <c r="I106" i="29"/>
  <c r="D106" i="29"/>
  <c r="N99" i="16"/>
  <c r="J99" i="16"/>
  <c r="L99" i="16"/>
  <c r="M99" i="16"/>
  <c r="Q99" i="16" s="1"/>
  <c r="I99" i="16"/>
  <c r="B99" i="16"/>
  <c r="H99" i="16"/>
  <c r="K99" i="16"/>
  <c r="D99" i="16"/>
  <c r="C99" i="16"/>
  <c r="F99" i="16"/>
  <c r="G99" i="16"/>
  <c r="D77" i="3"/>
  <c r="E77" i="3"/>
  <c r="G77" i="3"/>
  <c r="F77" i="3"/>
  <c r="C77" i="3"/>
  <c r="P94" i="24"/>
  <c r="R94" i="24"/>
  <c r="T94" i="24"/>
  <c r="Y94" i="24"/>
  <c r="V94" i="24"/>
  <c r="Q94" i="24"/>
  <c r="O94" i="24"/>
  <c r="I94" i="24"/>
  <c r="G94" i="24"/>
  <c r="S94" i="24"/>
  <c r="H94" i="24"/>
  <c r="D94" i="24"/>
  <c r="N94" i="24"/>
  <c r="AG94" i="24"/>
  <c r="J94" i="24"/>
  <c r="U94" i="24"/>
  <c r="AE94" i="24"/>
  <c r="X94" i="24"/>
  <c r="L94" i="24"/>
  <c r="AC94" i="24"/>
  <c r="M94" i="24"/>
  <c r="AA94" i="24"/>
  <c r="K94" i="24"/>
  <c r="AB94" i="24"/>
  <c r="AD94" i="24"/>
  <c r="F94" i="24"/>
  <c r="B94" i="24"/>
  <c r="C94" i="24"/>
  <c r="W94" i="24"/>
  <c r="Z94" i="24"/>
  <c r="AF94" i="24"/>
  <c r="G62" i="30"/>
  <c r="F62" i="30"/>
  <c r="H62" i="30"/>
  <c r="C62" i="30"/>
  <c r="B62" i="30"/>
  <c r="D62" i="30"/>
  <c r="I62" i="30"/>
  <c r="AD122" i="24"/>
  <c r="U122" i="24"/>
  <c r="X122" i="24"/>
  <c r="AF122" i="24"/>
  <c r="T122" i="24"/>
  <c r="J122" i="24"/>
  <c r="AG122" i="24"/>
  <c r="D122" i="24"/>
  <c r="F122" i="24"/>
  <c r="G122" i="24"/>
  <c r="P122" i="24"/>
  <c r="M122" i="24"/>
  <c r="R122" i="24"/>
  <c r="H122" i="24"/>
  <c r="Q122" i="24"/>
  <c r="Z122" i="24"/>
  <c r="V122" i="24"/>
  <c r="AA122" i="24"/>
  <c r="W122" i="24"/>
  <c r="C122" i="24"/>
  <c r="B122" i="24"/>
  <c r="K122" i="24"/>
  <c r="O122" i="24"/>
  <c r="S122" i="24"/>
  <c r="AB122" i="24"/>
  <c r="AE122" i="24"/>
  <c r="N122" i="24"/>
  <c r="Y122" i="24"/>
  <c r="AC122" i="24"/>
  <c r="L122" i="24"/>
  <c r="I122" i="24"/>
  <c r="Y47" i="4"/>
  <c r="V47" i="4"/>
  <c r="C47" i="4"/>
  <c r="M47" i="4"/>
  <c r="I47" i="4"/>
  <c r="F47" i="4"/>
  <c r="G47" i="4"/>
  <c r="AA47" i="4"/>
  <c r="O47" i="4"/>
  <c r="X47" i="4"/>
  <c r="AC47" i="4"/>
  <c r="L47" i="4"/>
  <c r="N47" i="4"/>
  <c r="U47" i="4"/>
  <c r="P47" i="4"/>
  <c r="AB47" i="4"/>
  <c r="D47" i="4"/>
  <c r="K47" i="4"/>
  <c r="T47" i="4"/>
  <c r="H47" i="4"/>
  <c r="E47" i="4"/>
  <c r="W47" i="4"/>
  <c r="R47" i="4"/>
  <c r="Z47" i="4"/>
  <c r="S47" i="4"/>
  <c r="Q47" i="4"/>
  <c r="AD47" i="4"/>
  <c r="J47" i="4"/>
  <c r="W104" i="23"/>
  <c r="AC104" i="23"/>
  <c r="L104" i="23"/>
  <c r="Q104" i="23"/>
  <c r="AA104" i="23"/>
  <c r="J104" i="23"/>
  <c r="AG104" i="23"/>
  <c r="F104" i="23"/>
  <c r="V104" i="23"/>
  <c r="I104" i="23"/>
  <c r="G104" i="23"/>
  <c r="R104" i="23"/>
  <c r="O104" i="23"/>
  <c r="Y104" i="23"/>
  <c r="P104" i="23"/>
  <c r="AD104" i="23"/>
  <c r="D104" i="23"/>
  <c r="C104" i="23"/>
  <c r="Z104" i="23"/>
  <c r="K104" i="23"/>
  <c r="X104" i="23"/>
  <c r="B104" i="23"/>
  <c r="AB104" i="23"/>
  <c r="N104" i="23"/>
  <c r="S104" i="23"/>
  <c r="T104" i="23"/>
  <c r="U104" i="23"/>
  <c r="M104" i="23"/>
  <c r="H104" i="23"/>
  <c r="AF104" i="23"/>
  <c r="Y145" i="24"/>
  <c r="AA145" i="24"/>
  <c r="AB145" i="24"/>
  <c r="N145" i="24"/>
  <c r="U145" i="24"/>
  <c r="J145" i="24"/>
  <c r="V145" i="24"/>
  <c r="P145" i="24"/>
  <c r="AC145" i="24"/>
  <c r="M145" i="24"/>
  <c r="L145" i="24"/>
  <c r="H145" i="24"/>
  <c r="I145" i="24"/>
  <c r="Z145" i="24"/>
  <c r="R145" i="24"/>
  <c r="K145" i="24"/>
  <c r="T145" i="24"/>
  <c r="AD145" i="24"/>
  <c r="W145" i="24"/>
  <c r="Q145" i="24"/>
  <c r="O145" i="24"/>
  <c r="AE145" i="24"/>
  <c r="B145" i="24"/>
  <c r="AF145" i="24"/>
  <c r="S145" i="24"/>
  <c r="C145" i="24"/>
  <c r="AG145" i="24"/>
  <c r="G145" i="24"/>
  <c r="D145" i="24"/>
  <c r="X145" i="24"/>
  <c r="F145" i="24"/>
  <c r="T87" i="4"/>
  <c r="Q87" i="4"/>
  <c r="D87" i="4"/>
  <c r="G87" i="4"/>
  <c r="Z87" i="4"/>
  <c r="P87" i="4"/>
  <c r="F87" i="4"/>
  <c r="X87" i="4"/>
  <c r="O87" i="4"/>
  <c r="S87" i="4"/>
  <c r="AC87" i="4"/>
  <c r="I87" i="4"/>
  <c r="N87" i="4"/>
  <c r="AD87" i="4"/>
  <c r="E87" i="4"/>
  <c r="Y87" i="4"/>
  <c r="C87" i="4"/>
  <c r="R87" i="4"/>
  <c r="U87" i="4"/>
  <c r="AA87" i="4"/>
  <c r="H87" i="4"/>
  <c r="M87" i="4"/>
  <c r="J87" i="4"/>
  <c r="W87" i="4"/>
  <c r="L87" i="4"/>
  <c r="K87" i="4"/>
  <c r="V87" i="4"/>
  <c r="AB87" i="4"/>
  <c r="F29" i="2"/>
  <c r="I29" i="2"/>
  <c r="G29" i="2"/>
  <c r="E29" i="2"/>
  <c r="C29" i="2"/>
  <c r="D29" i="2"/>
  <c r="H29" i="2"/>
  <c r="B110" i="29"/>
  <c r="G110" i="29"/>
  <c r="H110" i="29"/>
  <c r="D110" i="29"/>
  <c r="C110" i="29"/>
  <c r="I110" i="29"/>
  <c r="F110" i="29"/>
  <c r="D47" i="2"/>
  <c r="E47" i="2"/>
  <c r="C47" i="2"/>
  <c r="F47" i="2"/>
  <c r="I47" i="2"/>
  <c r="H47" i="2"/>
  <c r="G47" i="2"/>
  <c r="G74" i="16"/>
  <c r="N74" i="16"/>
  <c r="I74" i="16"/>
  <c r="B74" i="16"/>
  <c r="D74" i="16"/>
  <c r="C74" i="16"/>
  <c r="H74" i="16"/>
  <c r="M74" i="16"/>
  <c r="Q74" i="16" s="1"/>
  <c r="K74" i="16"/>
  <c r="O74" i="16" s="1"/>
  <c r="L74" i="16"/>
  <c r="F74" i="16"/>
  <c r="J74" i="16"/>
  <c r="J35" i="20"/>
  <c r="L35" i="20"/>
  <c r="M35" i="20"/>
  <c r="I35" i="20"/>
  <c r="G35" i="20"/>
  <c r="K35" i="20"/>
  <c r="D35" i="20"/>
  <c r="B35" i="20"/>
  <c r="C35" i="20"/>
  <c r="N35" i="20"/>
  <c r="R35" i="20" s="1"/>
  <c r="H35" i="20"/>
  <c r="F35" i="20"/>
  <c r="J40" i="20"/>
  <c r="D40" i="20"/>
  <c r="B40" i="20"/>
  <c r="H40" i="20"/>
  <c r="L40" i="20"/>
  <c r="G40" i="20"/>
  <c r="K40" i="20"/>
  <c r="N40" i="20"/>
  <c r="R40" i="20" s="1"/>
  <c r="M40" i="20"/>
  <c r="F40" i="20"/>
  <c r="I40" i="20"/>
  <c r="C40" i="20"/>
  <c r="F62" i="3"/>
  <c r="C62" i="3"/>
  <c r="G62" i="3"/>
  <c r="D62" i="3"/>
  <c r="E62" i="3"/>
  <c r="F122" i="3"/>
  <c r="D122" i="3"/>
  <c r="C122" i="3"/>
  <c r="E122" i="3"/>
  <c r="G122" i="3"/>
  <c r="J73" i="24"/>
  <c r="Q73" i="24"/>
  <c r="I73" i="24"/>
  <c r="K73" i="24"/>
  <c r="R73" i="24"/>
  <c r="Z73" i="24"/>
  <c r="C73" i="24"/>
  <c r="P73" i="24"/>
  <c r="AF73" i="24"/>
  <c r="AC73" i="24"/>
  <c r="G73" i="24"/>
  <c r="F73" i="24"/>
  <c r="V73" i="24"/>
  <c r="S73" i="24"/>
  <c r="U73" i="24"/>
  <c r="W73" i="24"/>
  <c r="AE73" i="24"/>
  <c r="AG73" i="24"/>
  <c r="AD73" i="24"/>
  <c r="M73" i="24"/>
  <c r="H73" i="24"/>
  <c r="AA73" i="24"/>
  <c r="N73" i="24"/>
  <c r="D73" i="24"/>
  <c r="O73" i="24"/>
  <c r="X73" i="24"/>
  <c r="Y73" i="24"/>
  <c r="L73" i="24"/>
  <c r="B73" i="24"/>
  <c r="T73" i="24"/>
  <c r="AB73" i="24"/>
  <c r="M103" i="4"/>
  <c r="G103" i="4"/>
  <c r="F103" i="4"/>
  <c r="I103" i="4"/>
  <c r="J103" i="4"/>
  <c r="X103" i="4"/>
  <c r="Y103" i="4"/>
  <c r="U103" i="4"/>
  <c r="O103" i="4"/>
  <c r="AB103" i="4"/>
  <c r="AC103" i="4"/>
  <c r="Q103" i="4"/>
  <c r="Z103" i="4"/>
  <c r="S103" i="4"/>
  <c r="C103" i="4"/>
  <c r="AA103" i="4"/>
  <c r="E103" i="4"/>
  <c r="H103" i="4"/>
  <c r="R103" i="4"/>
  <c r="P103" i="4"/>
  <c r="L103" i="4"/>
  <c r="T103" i="4"/>
  <c r="W103" i="4"/>
  <c r="K103" i="4"/>
  <c r="D103" i="4"/>
  <c r="N103" i="4"/>
  <c r="AD103" i="4"/>
  <c r="V103" i="4"/>
  <c r="AG178" i="23"/>
  <c r="D178" i="23"/>
  <c r="AA178" i="23"/>
  <c r="B178" i="23"/>
  <c r="AC178" i="23"/>
  <c r="R178" i="23"/>
  <c r="O178" i="23"/>
  <c r="I178" i="23"/>
  <c r="AF178" i="23"/>
  <c r="J178" i="23"/>
  <c r="AD178" i="23"/>
  <c r="U178" i="23"/>
  <c r="Z178" i="23"/>
  <c r="L178" i="23"/>
  <c r="AB178" i="23"/>
  <c r="G178" i="23"/>
  <c r="X178" i="23"/>
  <c r="N178" i="23"/>
  <c r="K178" i="23"/>
  <c r="F178" i="23"/>
  <c r="V178" i="23"/>
  <c r="W178" i="23"/>
  <c r="H178" i="23"/>
  <c r="C178" i="23"/>
  <c r="T178" i="23"/>
  <c r="Q178" i="23"/>
  <c r="Y178" i="23"/>
  <c r="S178" i="23"/>
  <c r="M178" i="23"/>
  <c r="P178" i="23"/>
  <c r="Z183" i="23"/>
  <c r="M183" i="23"/>
  <c r="C183" i="23"/>
  <c r="AF183" i="23"/>
  <c r="AA183" i="23"/>
  <c r="B183" i="23"/>
  <c r="J183" i="23"/>
  <c r="W183" i="23"/>
  <c r="R183" i="23"/>
  <c r="K183" i="23"/>
  <c r="S183" i="23"/>
  <c r="I183" i="23"/>
  <c r="F183" i="23"/>
  <c r="P183" i="23"/>
  <c r="U183" i="23"/>
  <c r="AG183" i="23"/>
  <c r="V183" i="23"/>
  <c r="X183" i="23"/>
  <c r="O183" i="23"/>
  <c r="D183" i="23"/>
  <c r="T183" i="23"/>
  <c r="Q183" i="23"/>
  <c r="H183" i="23"/>
  <c r="Y183" i="23"/>
  <c r="AD183" i="23"/>
  <c r="N183" i="23"/>
  <c r="L183" i="23"/>
  <c r="G183" i="23"/>
  <c r="AB183" i="23"/>
  <c r="AC183" i="23"/>
  <c r="E71" i="3"/>
  <c r="F71" i="3"/>
  <c r="C71" i="3"/>
  <c r="G71" i="3"/>
  <c r="D71" i="3"/>
  <c r="B56" i="30"/>
  <c r="C56" i="30"/>
  <c r="H56" i="30"/>
  <c r="I56" i="30"/>
  <c r="G56" i="30"/>
  <c r="D56" i="30"/>
  <c r="F56" i="30"/>
  <c r="X48" i="4"/>
  <c r="AD48" i="4"/>
  <c r="O48" i="4"/>
  <c r="G48" i="4"/>
  <c r="P48" i="4"/>
  <c r="D48" i="4"/>
  <c r="N48" i="4"/>
  <c r="Y48" i="4"/>
  <c r="K48" i="4"/>
  <c r="I48" i="4"/>
  <c r="T48" i="4"/>
  <c r="E48" i="4"/>
  <c r="F48" i="4"/>
  <c r="H48" i="4"/>
  <c r="AA48" i="4"/>
  <c r="Z48" i="4"/>
  <c r="C48" i="4"/>
  <c r="S48" i="4"/>
  <c r="Q48" i="4"/>
  <c r="U48" i="4"/>
  <c r="W48" i="4"/>
  <c r="L48" i="4"/>
  <c r="AC48" i="4"/>
  <c r="AB48" i="4"/>
  <c r="V48" i="4"/>
  <c r="M48" i="4"/>
  <c r="J48" i="4"/>
  <c r="R48" i="4"/>
  <c r="X42" i="4"/>
  <c r="I42" i="4"/>
  <c r="U42" i="4"/>
  <c r="AB42" i="4"/>
  <c r="R42" i="4"/>
  <c r="Q42" i="4"/>
  <c r="F42" i="4"/>
  <c r="L42" i="4"/>
  <c r="O42" i="4"/>
  <c r="N42" i="4"/>
  <c r="J42" i="4"/>
  <c r="W42" i="4"/>
  <c r="Y42" i="4"/>
  <c r="M42" i="4"/>
  <c r="E42" i="4"/>
  <c r="S42" i="4"/>
  <c r="Z42" i="4"/>
  <c r="AA42" i="4"/>
  <c r="P42" i="4"/>
  <c r="AD42" i="4"/>
  <c r="H42" i="4"/>
  <c r="V42" i="4"/>
  <c r="K42" i="4"/>
  <c r="G42" i="4"/>
  <c r="AC42" i="4"/>
  <c r="T42" i="4"/>
  <c r="C42" i="4"/>
  <c r="D42" i="4"/>
  <c r="E104" i="2"/>
  <c r="C104" i="2"/>
  <c r="G104" i="2"/>
  <c r="D104" i="2"/>
  <c r="H104" i="2"/>
  <c r="F104" i="2"/>
  <c r="I104" i="2"/>
  <c r="D76" i="3"/>
  <c r="E76" i="3"/>
  <c r="C76" i="3"/>
  <c r="G76" i="3"/>
  <c r="F76" i="3"/>
  <c r="I119" i="4"/>
  <c r="H119" i="4"/>
  <c r="Y119" i="4"/>
  <c r="AC119" i="4"/>
  <c r="F119" i="4"/>
  <c r="R119" i="4"/>
  <c r="S119" i="4"/>
  <c r="J119" i="4"/>
  <c r="E119" i="4"/>
  <c r="N119" i="4"/>
  <c r="AD119" i="4"/>
  <c r="U119" i="4"/>
  <c r="AA119" i="4"/>
  <c r="D119" i="4"/>
  <c r="C119" i="4"/>
  <c r="Q119" i="4"/>
  <c r="Z119" i="4"/>
  <c r="T119" i="4"/>
  <c r="X119" i="4"/>
  <c r="G119" i="4"/>
  <c r="M119" i="4"/>
  <c r="V119" i="4"/>
  <c r="P119" i="4"/>
  <c r="AB119" i="4"/>
  <c r="L119" i="4"/>
  <c r="W119" i="4"/>
  <c r="O119" i="4"/>
  <c r="K119" i="4"/>
  <c r="D112" i="3"/>
  <c r="G112" i="3"/>
  <c r="C112" i="3"/>
  <c r="E112" i="3"/>
  <c r="F112" i="3"/>
  <c r="J109" i="23"/>
  <c r="AA109" i="23"/>
  <c r="H109" i="23"/>
  <c r="I109" i="23"/>
  <c r="N109" i="23"/>
  <c r="G109" i="23"/>
  <c r="M109" i="23"/>
  <c r="B109" i="23"/>
  <c r="Y109" i="23"/>
  <c r="U109" i="23"/>
  <c r="K109" i="23"/>
  <c r="W109" i="23"/>
  <c r="V109" i="23"/>
  <c r="T109" i="23"/>
  <c r="P109" i="23"/>
  <c r="D109" i="23"/>
  <c r="AG109" i="23"/>
  <c r="AB109" i="23"/>
  <c r="AF109" i="23"/>
  <c r="R109" i="23"/>
  <c r="X109" i="23"/>
  <c r="C109" i="23"/>
  <c r="S109" i="23"/>
  <c r="AC109" i="23"/>
  <c r="Q109" i="23"/>
  <c r="AD109" i="23"/>
  <c r="O109" i="23"/>
  <c r="L109" i="23"/>
  <c r="F109" i="23"/>
  <c r="Z109" i="23"/>
  <c r="B28" i="20"/>
  <c r="F28" i="20"/>
  <c r="N28" i="20"/>
  <c r="R28" i="20" s="1"/>
  <c r="G28" i="20"/>
  <c r="C28" i="20"/>
  <c r="H28" i="20"/>
  <c r="I28" i="20"/>
  <c r="D28" i="20"/>
  <c r="J28" i="20"/>
  <c r="M28" i="20"/>
  <c r="K28" i="20"/>
  <c r="L28" i="20"/>
  <c r="P28" i="20" s="1"/>
  <c r="J18" i="32"/>
  <c r="J15" i="32" s="1"/>
  <c r="J20" i="32" s="1"/>
  <c r="J35" i="32"/>
  <c r="J36" i="32"/>
  <c r="J48" i="32"/>
  <c r="J37" i="32"/>
  <c r="J28" i="32"/>
  <c r="J47" i="32"/>
  <c r="J46" i="32"/>
  <c r="J43" i="32" s="1"/>
  <c r="J49" i="32" s="1"/>
  <c r="J19" i="32"/>
  <c r="J26" i="32"/>
  <c r="J27" i="32"/>
  <c r="W164" i="24"/>
  <c r="T164" i="24"/>
  <c r="AF164" i="24"/>
  <c r="F164" i="24"/>
  <c r="L164" i="24"/>
  <c r="AE164" i="24"/>
  <c r="C164" i="24"/>
  <c r="O164" i="24"/>
  <c r="AG164" i="24"/>
  <c r="B164" i="24"/>
  <c r="S164" i="24"/>
  <c r="G164" i="24"/>
  <c r="U164" i="24"/>
  <c r="AA164" i="24"/>
  <c r="Z164" i="24"/>
  <c r="H164" i="24"/>
  <c r="I164" i="24"/>
  <c r="M164" i="24"/>
  <c r="K164" i="24"/>
  <c r="R164" i="24"/>
  <c r="AC164" i="24"/>
  <c r="AD164" i="24"/>
  <c r="Y164" i="24"/>
  <c r="J164" i="24"/>
  <c r="X164" i="24"/>
  <c r="Q164" i="24"/>
  <c r="AB164" i="24"/>
  <c r="V164" i="24"/>
  <c r="N164" i="24"/>
  <c r="P164" i="24"/>
  <c r="D164" i="24"/>
  <c r="C78" i="3"/>
  <c r="E78" i="3"/>
  <c r="D78" i="3"/>
  <c r="F78" i="3"/>
  <c r="G78" i="3"/>
  <c r="F64" i="3"/>
  <c r="C64" i="3"/>
  <c r="E64" i="3"/>
  <c r="D64" i="3"/>
  <c r="G64" i="3"/>
  <c r="D146" i="2"/>
  <c r="H146" i="2"/>
  <c r="I146" i="2"/>
  <c r="E146" i="2"/>
  <c r="G146" i="2"/>
  <c r="C146" i="2"/>
  <c r="F146" i="2"/>
  <c r="S50" i="24"/>
  <c r="AD50" i="24"/>
  <c r="AF50" i="24"/>
  <c r="F50" i="24"/>
  <c r="M50" i="24"/>
  <c r="O50" i="24"/>
  <c r="W50" i="24"/>
  <c r="P50" i="24"/>
  <c r="B50" i="24"/>
  <c r="C50" i="24"/>
  <c r="AA50" i="24"/>
  <c r="R50" i="24"/>
  <c r="L50" i="24"/>
  <c r="I50" i="24"/>
  <c r="Q50" i="24"/>
  <c r="AE50" i="24"/>
  <c r="G50" i="24"/>
  <c r="V50" i="24"/>
  <c r="Z50" i="24"/>
  <c r="H50" i="24"/>
  <c r="N50" i="24"/>
  <c r="J50" i="24"/>
  <c r="AC50" i="24"/>
  <c r="X50" i="24"/>
  <c r="K50" i="24"/>
  <c r="T50" i="24"/>
  <c r="AB50" i="24"/>
  <c r="AG50" i="24"/>
  <c r="Y50" i="24"/>
  <c r="U50" i="24"/>
  <c r="D50" i="24"/>
  <c r="P93" i="23"/>
  <c r="AC93" i="23"/>
  <c r="O93" i="23"/>
  <c r="M93" i="23"/>
  <c r="AB93" i="23"/>
  <c r="H93" i="23"/>
  <c r="S93" i="23"/>
  <c r="N93" i="23"/>
  <c r="U93" i="23"/>
  <c r="Q93" i="23"/>
  <c r="K93" i="23"/>
  <c r="R93" i="23"/>
  <c r="F93" i="23"/>
  <c r="L93" i="23"/>
  <c r="I93" i="23"/>
  <c r="C93" i="23"/>
  <c r="B93" i="23"/>
  <c r="X93" i="23"/>
  <c r="AF93" i="23"/>
  <c r="D93" i="23"/>
  <c r="T93" i="23"/>
  <c r="Z93" i="23"/>
  <c r="W93" i="23"/>
  <c r="G93" i="23"/>
  <c r="Y93" i="23"/>
  <c r="J93" i="23"/>
  <c r="AG93" i="23"/>
  <c r="AD93" i="23"/>
  <c r="V93" i="23"/>
  <c r="AA93" i="23"/>
  <c r="I83" i="26"/>
  <c r="N83" i="26"/>
  <c r="X83" i="26"/>
  <c r="R83" i="26"/>
  <c r="G83" i="26"/>
  <c r="K83" i="26"/>
  <c r="M83" i="26"/>
  <c r="V83" i="26"/>
  <c r="S83" i="26"/>
  <c r="H83" i="26"/>
  <c r="B83" i="26"/>
  <c r="F83" i="26"/>
  <c r="W83" i="26"/>
  <c r="T83" i="26"/>
  <c r="U83" i="26"/>
  <c r="D83" i="26"/>
  <c r="Q83" i="26"/>
  <c r="L83" i="26"/>
  <c r="C83" i="26"/>
  <c r="J83" i="26"/>
  <c r="C53" i="29"/>
  <c r="G53" i="29"/>
  <c r="D53" i="29"/>
  <c r="B53" i="29"/>
  <c r="I53" i="29"/>
  <c r="F53" i="29"/>
  <c r="H53" i="29"/>
  <c r="I50" i="23"/>
  <c r="X50" i="23"/>
  <c r="F50" i="23"/>
  <c r="J50" i="23"/>
  <c r="O50" i="23"/>
  <c r="U50" i="23"/>
  <c r="M50" i="23"/>
  <c r="N50" i="23"/>
  <c r="Y50" i="23"/>
  <c r="AC50" i="23"/>
  <c r="Q50" i="23"/>
  <c r="R50" i="23"/>
  <c r="AF50" i="23"/>
  <c r="AG50" i="23"/>
  <c r="H50" i="23"/>
  <c r="W50" i="23"/>
  <c r="T50" i="23"/>
  <c r="AD50" i="23"/>
  <c r="S50" i="23"/>
  <c r="L50" i="23"/>
  <c r="P50" i="23"/>
  <c r="V50" i="23"/>
  <c r="B50" i="23"/>
  <c r="AB50" i="23"/>
  <c r="K50" i="23"/>
  <c r="C50" i="23"/>
  <c r="Z50" i="23"/>
  <c r="G50" i="23"/>
  <c r="AA50" i="23"/>
  <c r="D50" i="23"/>
  <c r="D33" i="2"/>
  <c r="F33" i="2"/>
  <c r="I33" i="2"/>
  <c r="E33" i="2"/>
  <c r="C33" i="2"/>
  <c r="G33" i="2"/>
  <c r="H33" i="2"/>
  <c r="B148" i="30"/>
  <c r="G148" i="30"/>
  <c r="C148" i="30"/>
  <c r="F148" i="30"/>
  <c r="H148" i="30"/>
  <c r="I148" i="30"/>
  <c r="D148" i="30"/>
  <c r="X95" i="26"/>
  <c r="M95" i="26"/>
  <c r="U95" i="26"/>
  <c r="T95" i="26"/>
  <c r="Q95" i="26"/>
  <c r="J95" i="26"/>
  <c r="R95" i="26"/>
  <c r="F95" i="26"/>
  <c r="C95" i="26"/>
  <c r="K95" i="26"/>
  <c r="L95" i="26"/>
  <c r="B95" i="26"/>
  <c r="V95" i="26"/>
  <c r="W95" i="26"/>
  <c r="D95" i="26"/>
  <c r="I95" i="26"/>
  <c r="N95" i="26"/>
  <c r="H95" i="26"/>
  <c r="S95" i="26"/>
  <c r="G95" i="26"/>
  <c r="D87" i="29"/>
  <c r="G87" i="29"/>
  <c r="C87" i="29"/>
  <c r="B87" i="29"/>
  <c r="I87" i="29"/>
  <c r="F87" i="29"/>
  <c r="H87" i="29"/>
  <c r="O133" i="23"/>
  <c r="Z133" i="23"/>
  <c r="AD133" i="23"/>
  <c r="AG133" i="23"/>
  <c r="R133" i="23"/>
  <c r="V133" i="23"/>
  <c r="J133" i="23"/>
  <c r="G133" i="23"/>
  <c r="D133" i="23"/>
  <c r="M133" i="23"/>
  <c r="AF133" i="23"/>
  <c r="C133" i="23"/>
  <c r="H133" i="23"/>
  <c r="L133" i="23"/>
  <c r="P133" i="23"/>
  <c r="F133" i="23"/>
  <c r="AA133" i="23"/>
  <c r="AC133" i="23"/>
  <c r="S133" i="23"/>
  <c r="Y133" i="23"/>
  <c r="X133" i="23"/>
  <c r="B133" i="23"/>
  <c r="T133" i="23"/>
  <c r="K133" i="23"/>
  <c r="AB133" i="23"/>
  <c r="Q133" i="23"/>
  <c r="U133" i="23"/>
  <c r="W133" i="23"/>
  <c r="I133" i="23"/>
  <c r="N133" i="23"/>
  <c r="I100" i="29"/>
  <c r="D100" i="29"/>
  <c r="G100" i="29"/>
  <c r="F100" i="29"/>
  <c r="C100" i="29"/>
  <c r="H100" i="29"/>
  <c r="B100" i="29"/>
  <c r="D28" i="3"/>
  <c r="F28" i="3"/>
  <c r="G28" i="3"/>
  <c r="E28" i="3"/>
  <c r="C28" i="3"/>
  <c r="I187" i="16"/>
  <c r="J187" i="16"/>
  <c r="N187" i="16"/>
  <c r="D187" i="16"/>
  <c r="K187" i="16"/>
  <c r="C187" i="16"/>
  <c r="L187" i="16"/>
  <c r="F187" i="16"/>
  <c r="M187" i="16"/>
  <c r="Q187" i="16" s="1"/>
  <c r="B187" i="16"/>
  <c r="G187" i="16"/>
  <c r="H187" i="16"/>
  <c r="G47" i="29"/>
  <c r="C47" i="29"/>
  <c r="D47" i="29"/>
  <c r="B47" i="29"/>
  <c r="I47" i="29"/>
  <c r="F47" i="29"/>
  <c r="H47" i="29"/>
  <c r="C165" i="3"/>
  <c r="F165" i="3"/>
  <c r="G165" i="3"/>
  <c r="D165" i="3"/>
  <c r="E165" i="3"/>
  <c r="AG123" i="24"/>
  <c r="AE123" i="24"/>
  <c r="T123" i="24"/>
  <c r="P123" i="24"/>
  <c r="U123" i="24"/>
  <c r="N123" i="24"/>
  <c r="AA123" i="24"/>
  <c r="J123" i="24"/>
  <c r="W123" i="24"/>
  <c r="AF123" i="24"/>
  <c r="Z123" i="24"/>
  <c r="C123" i="24"/>
  <c r="V123" i="24"/>
  <c r="L123" i="24"/>
  <c r="I123" i="24"/>
  <c r="AC123" i="24"/>
  <c r="Y123" i="24"/>
  <c r="M123" i="24"/>
  <c r="AB123" i="24"/>
  <c r="H123" i="24"/>
  <c r="D123" i="24"/>
  <c r="K123" i="24"/>
  <c r="O123" i="24"/>
  <c r="R123" i="24"/>
  <c r="AD123" i="24"/>
  <c r="Q123" i="24"/>
  <c r="S123" i="24"/>
  <c r="F123" i="24"/>
  <c r="X123" i="24"/>
  <c r="B123" i="24"/>
  <c r="G123" i="24"/>
  <c r="U123" i="23"/>
  <c r="AD123" i="23"/>
  <c r="T123" i="23"/>
  <c r="J123" i="23"/>
  <c r="O123" i="23"/>
  <c r="D123" i="23"/>
  <c r="I123" i="23"/>
  <c r="K123" i="23"/>
  <c r="G123" i="23"/>
  <c r="L123" i="23"/>
  <c r="H123" i="23"/>
  <c r="X123" i="23"/>
  <c r="M123" i="23"/>
  <c r="C123" i="23"/>
  <c r="S123" i="23"/>
  <c r="AA123" i="23"/>
  <c r="W123" i="23"/>
  <c r="AF123" i="23"/>
  <c r="AB123" i="23"/>
  <c r="V123" i="23"/>
  <c r="R123" i="23"/>
  <c r="N123" i="23"/>
  <c r="AC123" i="23"/>
  <c r="B123" i="23"/>
  <c r="Y123" i="23"/>
  <c r="AG123" i="23"/>
  <c r="Q123" i="23"/>
  <c r="P123" i="23"/>
  <c r="Z123" i="23"/>
  <c r="F123" i="23"/>
  <c r="M101" i="16"/>
  <c r="I101" i="16"/>
  <c r="K101" i="16"/>
  <c r="O101" i="16" s="1"/>
  <c r="B101" i="16"/>
  <c r="H101" i="16"/>
  <c r="G101" i="16"/>
  <c r="F101" i="16"/>
  <c r="L101" i="16"/>
  <c r="C101" i="16"/>
  <c r="N101" i="16"/>
  <c r="J101" i="16"/>
  <c r="D101" i="16"/>
  <c r="M25" i="16"/>
  <c r="B25" i="16"/>
  <c r="J25" i="16"/>
  <c r="L25" i="16"/>
  <c r="G25" i="16"/>
  <c r="C25" i="16"/>
  <c r="H25" i="16"/>
  <c r="K25" i="16"/>
  <c r="I25" i="16"/>
  <c r="N25" i="16"/>
  <c r="R25" i="16" s="1"/>
  <c r="F25" i="16"/>
  <c r="D25" i="16"/>
  <c r="F38" i="2"/>
  <c r="D38" i="2"/>
  <c r="G38" i="2"/>
  <c r="E38" i="2"/>
  <c r="I38" i="2"/>
  <c r="C38" i="2"/>
  <c r="H38" i="2"/>
  <c r="F27" i="24"/>
  <c r="R27" i="24"/>
  <c r="G27" i="24"/>
  <c r="AA27" i="24"/>
  <c r="C27" i="24"/>
  <c r="L27" i="24"/>
  <c r="Y27" i="24"/>
  <c r="H27" i="24"/>
  <c r="Z27" i="24"/>
  <c r="J27" i="24"/>
  <c r="Q27" i="24"/>
  <c r="D27" i="24"/>
  <c r="W27" i="24"/>
  <c r="AD27" i="24"/>
  <c r="U27" i="24"/>
  <c r="AE27" i="24"/>
  <c r="M27" i="24"/>
  <c r="AF27" i="24"/>
  <c r="X27" i="24"/>
  <c r="P27" i="24"/>
  <c r="B27" i="24"/>
  <c r="AC27" i="24"/>
  <c r="V27" i="24"/>
  <c r="T27" i="24"/>
  <c r="S27" i="24"/>
  <c r="O27" i="24"/>
  <c r="AB27" i="24"/>
  <c r="AG27" i="24"/>
  <c r="N27" i="24"/>
  <c r="K27" i="24"/>
  <c r="I27" i="24"/>
  <c r="U78" i="26"/>
  <c r="H78" i="26"/>
  <c r="M78" i="26"/>
  <c r="J78" i="26"/>
  <c r="W78" i="26"/>
  <c r="D78" i="26"/>
  <c r="K78" i="26"/>
  <c r="G78" i="26"/>
  <c r="B78" i="26"/>
  <c r="L78" i="26"/>
  <c r="X78" i="26"/>
  <c r="S78" i="26"/>
  <c r="N78" i="26"/>
  <c r="F78" i="26"/>
  <c r="Q78" i="26"/>
  <c r="C78" i="26"/>
  <c r="V78" i="26"/>
  <c r="T78" i="26"/>
  <c r="R78" i="26"/>
  <c r="I78" i="26"/>
  <c r="C111" i="29"/>
  <c r="G111" i="29"/>
  <c r="H111" i="29"/>
  <c r="F111" i="29"/>
  <c r="D111" i="29"/>
  <c r="I111" i="29"/>
  <c r="B111" i="29"/>
  <c r="D108" i="2"/>
  <c r="F108" i="2"/>
  <c r="C108" i="2"/>
  <c r="E108" i="2"/>
  <c r="H108" i="2"/>
  <c r="I108" i="2"/>
  <c r="G108" i="2"/>
  <c r="J69" i="26"/>
  <c r="I69" i="26"/>
  <c r="U69" i="26"/>
  <c r="L69" i="26"/>
  <c r="R69" i="26"/>
  <c r="M69" i="26"/>
  <c r="D69" i="26"/>
  <c r="Q69" i="26"/>
  <c r="N69" i="26"/>
  <c r="T69" i="26"/>
  <c r="X69" i="26"/>
  <c r="G69" i="26"/>
  <c r="S69" i="26"/>
  <c r="K69" i="26"/>
  <c r="H69" i="26"/>
  <c r="F69" i="26"/>
  <c r="C69" i="26"/>
  <c r="V69" i="26"/>
  <c r="B69" i="26"/>
  <c r="W69" i="26"/>
  <c r="C120" i="30"/>
  <c r="B120" i="30"/>
  <c r="G120" i="30"/>
  <c r="H120" i="30"/>
  <c r="F120" i="30"/>
  <c r="I120" i="30"/>
  <c r="D120" i="30"/>
  <c r="D151" i="29"/>
  <c r="G151" i="29"/>
  <c r="H151" i="29"/>
  <c r="C151" i="29"/>
  <c r="I151" i="29"/>
  <c r="F151" i="29"/>
  <c r="B151" i="29"/>
  <c r="D85" i="2"/>
  <c r="H85" i="2"/>
  <c r="I85" i="2"/>
  <c r="E85" i="2"/>
  <c r="G85" i="2"/>
  <c r="C85" i="2"/>
  <c r="F85" i="2"/>
  <c r="AB135" i="23"/>
  <c r="X135" i="23"/>
  <c r="S135" i="23"/>
  <c r="AF135" i="23"/>
  <c r="W135" i="23"/>
  <c r="V135" i="23"/>
  <c r="C135" i="23"/>
  <c r="J135" i="23"/>
  <c r="H135" i="23"/>
  <c r="AD135" i="23"/>
  <c r="U135" i="23"/>
  <c r="I135" i="23"/>
  <c r="M135" i="23"/>
  <c r="B135" i="23"/>
  <c r="L135" i="23"/>
  <c r="G135" i="23"/>
  <c r="R135" i="23"/>
  <c r="Y135" i="23"/>
  <c r="AA135" i="23"/>
  <c r="Q135" i="23"/>
  <c r="F135" i="23"/>
  <c r="P135" i="23"/>
  <c r="Z135" i="23"/>
  <c r="T135" i="23"/>
  <c r="N135" i="23"/>
  <c r="O135" i="23"/>
  <c r="D135" i="23"/>
  <c r="AG135" i="23"/>
  <c r="AC135" i="23"/>
  <c r="K135" i="23"/>
  <c r="G66" i="29"/>
  <c r="I66" i="29"/>
  <c r="H66" i="29"/>
  <c r="F66" i="29"/>
  <c r="D66" i="29"/>
  <c r="C66" i="29"/>
  <c r="B66" i="29"/>
  <c r="AD34" i="24"/>
  <c r="AG34" i="24"/>
  <c r="K34" i="24"/>
  <c r="B34" i="24"/>
  <c r="F34" i="24"/>
  <c r="Y34" i="24"/>
  <c r="X34" i="24"/>
  <c r="O34" i="24"/>
  <c r="H34" i="24"/>
  <c r="C34" i="24"/>
  <c r="T34" i="24"/>
  <c r="AE34" i="24"/>
  <c r="L34" i="24"/>
  <c r="I34" i="24"/>
  <c r="R34" i="24"/>
  <c r="Q34" i="24"/>
  <c r="U34" i="24"/>
  <c r="D34" i="24"/>
  <c r="N34" i="24"/>
  <c r="Z34" i="24"/>
  <c r="AC34" i="24"/>
  <c r="J34" i="24"/>
  <c r="G34" i="24"/>
  <c r="AA34" i="24"/>
  <c r="W34" i="24"/>
  <c r="V34" i="24"/>
  <c r="S34" i="24"/>
  <c r="AB34" i="24"/>
  <c r="AF34" i="24"/>
  <c r="M34" i="24"/>
  <c r="P34" i="24"/>
  <c r="U111" i="26"/>
  <c r="G111" i="26"/>
  <c r="H111" i="26"/>
  <c r="F111" i="26"/>
  <c r="W111" i="26"/>
  <c r="L111" i="26"/>
  <c r="B111" i="26"/>
  <c r="I111" i="26"/>
  <c r="Q111" i="26"/>
  <c r="K111" i="26"/>
  <c r="S111" i="26"/>
  <c r="D111" i="26"/>
  <c r="T111" i="26"/>
  <c r="M111" i="26"/>
  <c r="J111" i="26"/>
  <c r="R111" i="26"/>
  <c r="X111" i="26"/>
  <c r="V111" i="26"/>
  <c r="C111" i="26"/>
  <c r="N111" i="26"/>
  <c r="L153" i="16"/>
  <c r="J153" i="16"/>
  <c r="F153" i="16"/>
  <c r="H153" i="16"/>
  <c r="N153" i="16"/>
  <c r="C153" i="16"/>
  <c r="K153" i="16"/>
  <c r="M153" i="16"/>
  <c r="B153" i="16"/>
  <c r="G153" i="16"/>
  <c r="D153" i="16"/>
  <c r="I153" i="16"/>
  <c r="F113" i="16"/>
  <c r="B113" i="16"/>
  <c r="H113" i="16"/>
  <c r="C113" i="16"/>
  <c r="G113" i="16"/>
  <c r="J113" i="16"/>
  <c r="N113" i="16"/>
  <c r="I113" i="16"/>
  <c r="K113" i="16"/>
  <c r="O113" i="16" s="1"/>
  <c r="M113" i="16"/>
  <c r="Q113" i="16" s="1"/>
  <c r="D113" i="16"/>
  <c r="L113" i="16"/>
  <c r="G88" i="26"/>
  <c r="J88" i="26"/>
  <c r="W88" i="26"/>
  <c r="L88" i="26"/>
  <c r="F88" i="26"/>
  <c r="C88" i="26"/>
  <c r="T88" i="26"/>
  <c r="N88" i="26"/>
  <c r="D88" i="26"/>
  <c r="K88" i="26"/>
  <c r="B88" i="26"/>
  <c r="M88" i="26"/>
  <c r="V88" i="26"/>
  <c r="R88" i="26"/>
  <c r="H88" i="26"/>
  <c r="U88" i="26"/>
  <c r="S88" i="26"/>
  <c r="X88" i="26"/>
  <c r="I88" i="26"/>
  <c r="Q88" i="26"/>
  <c r="J172" i="24"/>
  <c r="AF172" i="24"/>
  <c r="AE172" i="24"/>
  <c r="C172" i="24"/>
  <c r="V172" i="24"/>
  <c r="AG172" i="24"/>
  <c r="Z172" i="24"/>
  <c r="D172" i="24"/>
  <c r="K172" i="24"/>
  <c r="T172" i="24"/>
  <c r="P172" i="24"/>
  <c r="Q172" i="24"/>
  <c r="B172" i="24"/>
  <c r="F172" i="24"/>
  <c r="M172" i="24"/>
  <c r="L172" i="24"/>
  <c r="AB172" i="24"/>
  <c r="O172" i="24"/>
  <c r="U172" i="24"/>
  <c r="G172" i="24"/>
  <c r="X172" i="24"/>
  <c r="I172" i="24"/>
  <c r="Y172" i="24"/>
  <c r="H172" i="24"/>
  <c r="R172" i="24"/>
  <c r="AD172" i="24"/>
  <c r="S172" i="24"/>
  <c r="N172" i="24"/>
  <c r="AA172" i="24"/>
  <c r="AC172" i="24"/>
  <c r="W172" i="24"/>
  <c r="C121" i="3"/>
  <c r="D121" i="3"/>
  <c r="G121" i="3"/>
  <c r="E121" i="3"/>
  <c r="F121" i="3"/>
  <c r="M43" i="26"/>
  <c r="U43" i="26"/>
  <c r="V43" i="26"/>
  <c r="T43" i="26"/>
  <c r="H43" i="26"/>
  <c r="I43" i="26"/>
  <c r="K43" i="26"/>
  <c r="C43" i="26"/>
  <c r="Q43" i="26"/>
  <c r="R43" i="26"/>
  <c r="X43" i="26"/>
  <c r="S43" i="26"/>
  <c r="D43" i="26"/>
  <c r="F43" i="26"/>
  <c r="N43" i="26"/>
  <c r="G43" i="26"/>
  <c r="J43" i="26"/>
  <c r="B43" i="26"/>
  <c r="W43" i="26"/>
  <c r="L43" i="26"/>
  <c r="C60" i="2"/>
  <c r="F60" i="2"/>
  <c r="E60" i="2"/>
  <c r="D60" i="2"/>
  <c r="H60" i="2"/>
  <c r="G60" i="2"/>
  <c r="I60" i="2"/>
  <c r="V56" i="4"/>
  <c r="G56" i="4"/>
  <c r="AC56" i="4"/>
  <c r="M56" i="4"/>
  <c r="L56" i="4"/>
  <c r="H56" i="4"/>
  <c r="AB56" i="4"/>
  <c r="Y56" i="4"/>
  <c r="O56" i="4"/>
  <c r="S56" i="4"/>
  <c r="I56" i="4"/>
  <c r="J56" i="4"/>
  <c r="F56" i="4"/>
  <c r="W56" i="4"/>
  <c r="R56" i="4"/>
  <c r="K56" i="4"/>
  <c r="Q56" i="4"/>
  <c r="P56" i="4"/>
  <c r="U56" i="4"/>
  <c r="N56" i="4"/>
  <c r="AD56" i="4"/>
  <c r="Z56" i="4"/>
  <c r="AA56" i="4"/>
  <c r="X56" i="4"/>
  <c r="D56" i="4"/>
  <c r="E56" i="4"/>
  <c r="C56" i="4"/>
  <c r="T56" i="4"/>
  <c r="F124" i="2"/>
  <c r="G124" i="2"/>
  <c r="C124" i="2"/>
  <c r="E124" i="2"/>
  <c r="H124" i="2"/>
  <c r="D124" i="2"/>
  <c r="I124" i="2"/>
  <c r="D12" i="16"/>
  <c r="B12" i="16"/>
  <c r="J12" i="16"/>
  <c r="H12" i="16"/>
  <c r="C12" i="16"/>
  <c r="I12" i="16"/>
  <c r="F12" i="16"/>
  <c r="K12" i="16"/>
  <c r="O12" i="16" s="1"/>
  <c r="N12" i="16"/>
  <c r="R12" i="16" s="1"/>
  <c r="G12" i="16"/>
  <c r="L12" i="16"/>
  <c r="M12" i="16"/>
  <c r="Q12" i="16" s="1"/>
  <c r="G34" i="3"/>
  <c r="D34" i="3"/>
  <c r="F34" i="3"/>
  <c r="C34" i="3"/>
  <c r="E34" i="3"/>
  <c r="F59" i="3"/>
  <c r="D59" i="3"/>
  <c r="G59" i="3"/>
  <c r="C59" i="3"/>
  <c r="E59" i="3"/>
  <c r="C155" i="3"/>
  <c r="D155" i="3"/>
  <c r="G155" i="3"/>
  <c r="F155" i="3"/>
  <c r="E155" i="3"/>
  <c r="F102" i="29"/>
  <c r="I102" i="29"/>
  <c r="B102" i="29"/>
  <c r="C102" i="29"/>
  <c r="G102" i="29"/>
  <c r="D102" i="29"/>
  <c r="H102" i="29"/>
  <c r="Z106" i="23"/>
  <c r="AC106" i="23"/>
  <c r="Y106" i="23"/>
  <c r="N106" i="23"/>
  <c r="J106" i="23"/>
  <c r="G106" i="23"/>
  <c r="C106" i="23"/>
  <c r="M106" i="23"/>
  <c r="K106" i="23"/>
  <c r="F106" i="23"/>
  <c r="H106" i="23"/>
  <c r="AG106" i="23"/>
  <c r="R106" i="23"/>
  <c r="S106" i="23"/>
  <c r="AF106" i="23"/>
  <c r="D106" i="23"/>
  <c r="W106" i="23"/>
  <c r="B106" i="23"/>
  <c r="AA106" i="23"/>
  <c r="U106" i="23"/>
  <c r="T106" i="23"/>
  <c r="AB106" i="23"/>
  <c r="X106" i="23"/>
  <c r="O106" i="23"/>
  <c r="Q106" i="23"/>
  <c r="AD106" i="23"/>
  <c r="L106" i="23"/>
  <c r="V106" i="23"/>
  <c r="I106" i="23"/>
  <c r="P106" i="23"/>
  <c r="C18" i="20"/>
  <c r="N18" i="20"/>
  <c r="R18" i="20" s="1"/>
  <c r="D18" i="20"/>
  <c r="M18" i="20"/>
  <c r="Q18" i="20" s="1"/>
  <c r="J18" i="20"/>
  <c r="B18" i="20"/>
  <c r="L18" i="20"/>
  <c r="H18" i="20"/>
  <c r="I18" i="20"/>
  <c r="G18" i="20"/>
  <c r="F18" i="20"/>
  <c r="K18" i="20"/>
  <c r="O18" i="20" s="1"/>
  <c r="G93" i="30"/>
  <c r="F93" i="30"/>
  <c r="I93" i="30"/>
  <c r="D93" i="30"/>
  <c r="C93" i="30"/>
  <c r="H93" i="30"/>
  <c r="B93" i="30"/>
  <c r="G114" i="30"/>
  <c r="B114" i="30"/>
  <c r="D114" i="30"/>
  <c r="I114" i="30"/>
  <c r="H114" i="30"/>
  <c r="C114" i="30"/>
  <c r="F114" i="30"/>
  <c r="G42" i="29"/>
  <c r="D42" i="29"/>
  <c r="B42" i="29"/>
  <c r="I42" i="29"/>
  <c r="F42" i="29"/>
  <c r="C42" i="29"/>
  <c r="H42" i="29"/>
  <c r="H114" i="29"/>
  <c r="D114" i="29"/>
  <c r="G114" i="29"/>
  <c r="C114" i="29"/>
  <c r="F114" i="29"/>
  <c r="B114" i="29"/>
  <c r="I114" i="29"/>
  <c r="AC181" i="24"/>
  <c r="O181" i="24"/>
  <c r="U181" i="24"/>
  <c r="V181" i="24"/>
  <c r="P181" i="24"/>
  <c r="N181" i="24"/>
  <c r="AE181" i="24"/>
  <c r="W181" i="24"/>
  <c r="H181" i="24"/>
  <c r="AF181" i="24"/>
  <c r="L181" i="24"/>
  <c r="I181" i="24"/>
  <c r="AB181" i="24"/>
  <c r="F181" i="24"/>
  <c r="X181" i="24"/>
  <c r="J181" i="24"/>
  <c r="B181" i="24"/>
  <c r="S181" i="24"/>
  <c r="T181" i="24"/>
  <c r="Q181" i="24"/>
  <c r="AD181" i="24"/>
  <c r="D181" i="24"/>
  <c r="AA181" i="24"/>
  <c r="Z181" i="24"/>
  <c r="M181" i="24"/>
  <c r="K181" i="24"/>
  <c r="C181" i="24"/>
  <c r="G181" i="24"/>
  <c r="AG181" i="24"/>
  <c r="Y181" i="24"/>
  <c r="R181" i="24"/>
  <c r="J39" i="20"/>
  <c r="I39" i="20"/>
  <c r="K39" i="20"/>
  <c r="F39" i="20"/>
  <c r="M39" i="20"/>
  <c r="Q39" i="20" s="1"/>
  <c r="D39" i="20"/>
  <c r="N39" i="20"/>
  <c r="R39" i="20" s="1"/>
  <c r="H39" i="20"/>
  <c r="L39" i="20"/>
  <c r="P39" i="20" s="1"/>
  <c r="B39" i="20"/>
  <c r="G39" i="20"/>
  <c r="C39" i="20"/>
  <c r="D130" i="30"/>
  <c r="B130" i="30"/>
  <c r="H130" i="30"/>
  <c r="C130" i="30"/>
  <c r="G130" i="30"/>
  <c r="I130" i="30"/>
  <c r="F130" i="30"/>
  <c r="S90" i="23"/>
  <c r="AB90" i="23"/>
  <c r="W90" i="23"/>
  <c r="V90" i="23"/>
  <c r="X90" i="23"/>
  <c r="Z90" i="23"/>
  <c r="K90" i="23"/>
  <c r="O90" i="23"/>
  <c r="C90" i="23"/>
  <c r="I90" i="23"/>
  <c r="D90" i="23"/>
  <c r="H90" i="23"/>
  <c r="AD90" i="23"/>
  <c r="P90" i="23"/>
  <c r="B90" i="23"/>
  <c r="N90" i="23"/>
  <c r="Q90" i="23"/>
  <c r="AG90" i="23"/>
  <c r="F90" i="23"/>
  <c r="M90" i="23"/>
  <c r="AF90" i="23"/>
  <c r="G90" i="23"/>
  <c r="R90" i="23"/>
  <c r="AA90" i="23"/>
  <c r="Y90" i="23"/>
  <c r="T90" i="23"/>
  <c r="J90" i="23"/>
  <c r="AC90" i="23"/>
  <c r="L90" i="23"/>
  <c r="U90" i="23"/>
  <c r="Z91" i="4"/>
  <c r="X91" i="4"/>
  <c r="S91" i="4"/>
  <c r="V91" i="4"/>
  <c r="AA91" i="4"/>
  <c r="F91" i="4"/>
  <c r="I91" i="4"/>
  <c r="P91" i="4"/>
  <c r="R91" i="4"/>
  <c r="W91" i="4"/>
  <c r="T91" i="4"/>
  <c r="E91" i="4"/>
  <c r="U91" i="4"/>
  <c r="C91" i="4"/>
  <c r="D91" i="4"/>
  <c r="O91" i="4"/>
  <c r="AD91" i="4"/>
  <c r="AC91" i="4"/>
  <c r="L91" i="4"/>
  <c r="J91" i="4"/>
  <c r="Y91" i="4"/>
  <c r="K91" i="4"/>
  <c r="Q91" i="4"/>
  <c r="H91" i="4"/>
  <c r="M91" i="4"/>
  <c r="N91" i="4"/>
  <c r="G91" i="4"/>
  <c r="AB91" i="4"/>
  <c r="I26" i="24"/>
  <c r="W26" i="24"/>
  <c r="AC26" i="24"/>
  <c r="T26" i="24"/>
  <c r="V26" i="24"/>
  <c r="S26" i="24"/>
  <c r="Z26" i="24"/>
  <c r="G26" i="24"/>
  <c r="M26" i="24"/>
  <c r="U26" i="24"/>
  <c r="AA26" i="24"/>
  <c r="C26" i="24"/>
  <c r="N26" i="24"/>
  <c r="AF26" i="24"/>
  <c r="D26" i="24"/>
  <c r="F26" i="24"/>
  <c r="AB26" i="24"/>
  <c r="X26" i="24"/>
  <c r="O26" i="24"/>
  <c r="Y26" i="24"/>
  <c r="B26" i="24"/>
  <c r="AD26" i="24"/>
  <c r="H26" i="24"/>
  <c r="R26" i="24"/>
  <c r="Q26" i="24"/>
  <c r="P26" i="24"/>
  <c r="L26" i="24"/>
  <c r="K26" i="24"/>
  <c r="AE26" i="24"/>
  <c r="J26" i="24"/>
  <c r="AG26" i="24"/>
  <c r="C104" i="3"/>
  <c r="E104" i="3"/>
  <c r="G104" i="3"/>
  <c r="D104" i="3"/>
  <c r="F104" i="3"/>
  <c r="F75" i="24"/>
  <c r="O75" i="24"/>
  <c r="AE75" i="24"/>
  <c r="J75" i="24"/>
  <c r="N75" i="24"/>
  <c r="C75" i="24"/>
  <c r="Q75" i="24"/>
  <c r="G75" i="24"/>
  <c r="AB75" i="24"/>
  <c r="L75" i="24"/>
  <c r="K75" i="24"/>
  <c r="AG75" i="24"/>
  <c r="V75" i="24"/>
  <c r="Z75" i="24"/>
  <c r="X75" i="24"/>
  <c r="AC75" i="24"/>
  <c r="AA75" i="24"/>
  <c r="B75" i="24"/>
  <c r="I75" i="24"/>
  <c r="AD75" i="24"/>
  <c r="D75" i="24"/>
  <c r="U75" i="24"/>
  <c r="Y75" i="24"/>
  <c r="S75" i="24"/>
  <c r="R75" i="24"/>
  <c r="P75" i="24"/>
  <c r="AF75" i="24"/>
  <c r="W75" i="24"/>
  <c r="M75" i="24"/>
  <c r="H75" i="24"/>
  <c r="T75" i="24"/>
  <c r="F95" i="3"/>
  <c r="C95" i="3"/>
  <c r="D95" i="3"/>
  <c r="E95" i="3"/>
  <c r="G95" i="3"/>
  <c r="B130" i="26"/>
  <c r="N130" i="26"/>
  <c r="I130" i="26"/>
  <c r="G130" i="26"/>
  <c r="M130" i="26"/>
  <c r="K130" i="26"/>
  <c r="J130" i="26"/>
  <c r="R130" i="26"/>
  <c r="C130" i="26"/>
  <c r="T130" i="26"/>
  <c r="V130" i="26"/>
  <c r="L130" i="26"/>
  <c r="S130" i="26"/>
  <c r="H130" i="26"/>
  <c r="Q130" i="26"/>
  <c r="X130" i="26"/>
  <c r="U130" i="26"/>
  <c r="W130" i="26"/>
  <c r="F130" i="26"/>
  <c r="D130" i="26"/>
  <c r="B80" i="29"/>
  <c r="F80" i="29"/>
  <c r="H80" i="29"/>
  <c r="I80" i="29"/>
  <c r="G80" i="29"/>
  <c r="C80" i="29"/>
  <c r="D80" i="29"/>
  <c r="F35" i="30"/>
  <c r="C35" i="30"/>
  <c r="G35" i="30"/>
  <c r="H35" i="30"/>
  <c r="D35" i="30"/>
  <c r="I35" i="30"/>
  <c r="B35" i="30"/>
  <c r="J69" i="4"/>
  <c r="AB69" i="4"/>
  <c r="E69" i="4"/>
  <c r="H69" i="4"/>
  <c r="F69" i="4"/>
  <c r="L69" i="4"/>
  <c r="N69" i="4"/>
  <c r="O69" i="4"/>
  <c r="T69" i="4"/>
  <c r="AD69" i="4"/>
  <c r="AA69" i="4"/>
  <c r="X69" i="4"/>
  <c r="R69" i="4"/>
  <c r="Y69" i="4"/>
  <c r="AC69" i="4"/>
  <c r="M69" i="4"/>
  <c r="S69" i="4"/>
  <c r="P69" i="4"/>
  <c r="K69" i="4"/>
  <c r="C69" i="4"/>
  <c r="V69" i="4"/>
  <c r="Z69" i="4"/>
  <c r="D69" i="4"/>
  <c r="I69" i="4"/>
  <c r="G69" i="4"/>
  <c r="Q69" i="4"/>
  <c r="U69" i="4"/>
  <c r="W69" i="4"/>
  <c r="L33" i="20"/>
  <c r="N33" i="20"/>
  <c r="R33" i="20" s="1"/>
  <c r="J33" i="20"/>
  <c r="I33" i="20"/>
  <c r="G33" i="20"/>
  <c r="H33" i="20"/>
  <c r="D33" i="20"/>
  <c r="M33" i="20"/>
  <c r="Q33" i="20" s="1"/>
  <c r="K33" i="20"/>
  <c r="O33" i="20" s="1"/>
  <c r="F33" i="20"/>
  <c r="B33" i="20"/>
  <c r="C33" i="20"/>
  <c r="G128" i="20"/>
  <c r="M128" i="20"/>
  <c r="Q128" i="20" s="1"/>
  <c r="F128" i="20"/>
  <c r="H128" i="20"/>
  <c r="D128" i="20"/>
  <c r="K128" i="20"/>
  <c r="O128" i="20" s="1"/>
  <c r="L128" i="20"/>
  <c r="N128" i="20"/>
  <c r="R128" i="20" s="1"/>
  <c r="B128" i="20"/>
  <c r="C128" i="20"/>
  <c r="I128" i="20"/>
  <c r="J128" i="20"/>
  <c r="AC142" i="23"/>
  <c r="J142" i="23"/>
  <c r="T142" i="23"/>
  <c r="Q142" i="23"/>
  <c r="AA142" i="23"/>
  <c r="H142" i="23"/>
  <c r="I142" i="23"/>
  <c r="AB142" i="23"/>
  <c r="M142" i="23"/>
  <c r="Z142" i="23"/>
  <c r="G142" i="23"/>
  <c r="C142" i="23"/>
  <c r="B142" i="23"/>
  <c r="N142" i="23"/>
  <c r="O142" i="23"/>
  <c r="Y142" i="23"/>
  <c r="U142" i="23"/>
  <c r="V142" i="23"/>
  <c r="D142" i="23"/>
  <c r="L142" i="23"/>
  <c r="R142" i="23"/>
  <c r="AG142" i="23"/>
  <c r="AD142" i="23"/>
  <c r="S142" i="23"/>
  <c r="P142" i="23"/>
  <c r="X142" i="23"/>
  <c r="K142" i="23"/>
  <c r="F142" i="23"/>
  <c r="AF142" i="23"/>
  <c r="W142" i="23"/>
  <c r="D175" i="24"/>
  <c r="I175" i="24"/>
  <c r="W175" i="24"/>
  <c r="R175" i="24"/>
  <c r="O175" i="24"/>
  <c r="B175" i="24"/>
  <c r="S175" i="24"/>
  <c r="X175" i="24"/>
  <c r="L175" i="24"/>
  <c r="P175" i="24"/>
  <c r="Z175" i="24"/>
  <c r="C175" i="24"/>
  <c r="AA175" i="24"/>
  <c r="J175" i="24"/>
  <c r="U175" i="24"/>
  <c r="K175" i="24"/>
  <c r="N175" i="24"/>
  <c r="Q175" i="24"/>
  <c r="H175" i="24"/>
  <c r="AE175" i="24"/>
  <c r="Y175" i="24"/>
  <c r="M175" i="24"/>
  <c r="G175" i="24"/>
  <c r="AB175" i="24"/>
  <c r="T175" i="24"/>
  <c r="V175" i="24"/>
  <c r="AG175" i="24"/>
  <c r="AF175" i="24"/>
  <c r="AD175" i="24"/>
  <c r="AC175" i="24"/>
  <c r="F175" i="24"/>
  <c r="E44" i="2"/>
  <c r="D44" i="2"/>
  <c r="I44" i="2"/>
  <c r="C44" i="2"/>
  <c r="F44" i="2"/>
  <c r="G44" i="2"/>
  <c r="H44" i="2"/>
  <c r="D21" i="2"/>
  <c r="I21" i="2"/>
  <c r="C21" i="2"/>
  <c r="G21" i="2"/>
  <c r="H21" i="2"/>
  <c r="F21" i="2"/>
  <c r="E21" i="2"/>
  <c r="Q68" i="26"/>
  <c r="W68" i="26"/>
  <c r="N68" i="26"/>
  <c r="M68" i="26"/>
  <c r="D68" i="26"/>
  <c r="T68" i="26"/>
  <c r="L68" i="26"/>
  <c r="J68" i="26"/>
  <c r="V68" i="26"/>
  <c r="C68" i="26"/>
  <c r="X68" i="26"/>
  <c r="R68" i="26"/>
  <c r="B68" i="26"/>
  <c r="G68" i="26"/>
  <c r="F68" i="26"/>
  <c r="U68" i="26"/>
  <c r="S68" i="26"/>
  <c r="H68" i="26"/>
  <c r="K68" i="26"/>
  <c r="I68" i="26"/>
  <c r="I70" i="16"/>
  <c r="C70" i="16"/>
  <c r="D70" i="16"/>
  <c r="K70" i="16"/>
  <c r="H70" i="16"/>
  <c r="N70" i="16"/>
  <c r="M70" i="16"/>
  <c r="Q70" i="16" s="1"/>
  <c r="G70" i="16"/>
  <c r="L70" i="16"/>
  <c r="P70" i="16" s="1"/>
  <c r="F70" i="16"/>
  <c r="J70" i="16"/>
  <c r="B70" i="16"/>
  <c r="V120" i="23"/>
  <c r="AG120" i="23"/>
  <c r="C120" i="23"/>
  <c r="Y120" i="23"/>
  <c r="I120" i="23"/>
  <c r="J120" i="23"/>
  <c r="F120" i="23"/>
  <c r="L120" i="23"/>
  <c r="AB120" i="23"/>
  <c r="Q120" i="23"/>
  <c r="X120" i="23"/>
  <c r="O120" i="23"/>
  <c r="AD120" i="23"/>
  <c r="AC120" i="23"/>
  <c r="T120" i="23"/>
  <c r="H120" i="23"/>
  <c r="G120" i="23"/>
  <c r="Z120" i="23"/>
  <c r="U120" i="23"/>
  <c r="N120" i="23"/>
  <c r="R120" i="23"/>
  <c r="K120" i="23"/>
  <c r="S120" i="23"/>
  <c r="D120" i="23"/>
  <c r="P120" i="23"/>
  <c r="B120" i="23"/>
  <c r="M120" i="23"/>
  <c r="AA120" i="23"/>
  <c r="W120" i="23"/>
  <c r="AF120" i="23"/>
  <c r="C89" i="2"/>
  <c r="G89" i="2"/>
  <c r="F89" i="2"/>
  <c r="H89" i="2"/>
  <c r="D89" i="2"/>
  <c r="I89" i="2"/>
  <c r="E89" i="2"/>
  <c r="B66" i="30"/>
  <c r="I66" i="30"/>
  <c r="C66" i="30"/>
  <c r="H66" i="30"/>
  <c r="G66" i="30"/>
  <c r="F66" i="30"/>
  <c r="D66" i="30"/>
  <c r="L62" i="16"/>
  <c r="F62" i="16"/>
  <c r="B62" i="16"/>
  <c r="M62" i="16"/>
  <c r="J62" i="16"/>
  <c r="K62" i="16"/>
  <c r="O62" i="16" s="1"/>
  <c r="D62" i="16"/>
  <c r="G62" i="16"/>
  <c r="C62" i="16"/>
  <c r="N62" i="16"/>
  <c r="I62" i="16"/>
  <c r="H62" i="16"/>
  <c r="I124" i="30"/>
  <c r="F124" i="30"/>
  <c r="G124" i="30"/>
  <c r="C124" i="30"/>
  <c r="H124" i="30"/>
  <c r="D124" i="30"/>
  <c r="B124" i="30"/>
  <c r="W38" i="23"/>
  <c r="AB38" i="23"/>
  <c r="T38" i="23"/>
  <c r="Z38" i="23"/>
  <c r="K38" i="23"/>
  <c r="AC38" i="23"/>
  <c r="V38" i="23"/>
  <c r="S38" i="23"/>
  <c r="U38" i="23"/>
  <c r="Y38" i="23"/>
  <c r="AF38" i="23"/>
  <c r="G38" i="23"/>
  <c r="X38" i="23"/>
  <c r="J38" i="23"/>
  <c r="F38" i="23"/>
  <c r="R38" i="23"/>
  <c r="D38" i="23"/>
  <c r="H38" i="23"/>
  <c r="N38" i="23"/>
  <c r="L38" i="23"/>
  <c r="O38" i="23"/>
  <c r="AG38" i="23"/>
  <c r="Q38" i="23"/>
  <c r="AA38" i="23"/>
  <c r="M38" i="23"/>
  <c r="P38" i="23"/>
  <c r="AD38" i="23"/>
  <c r="C38" i="23"/>
  <c r="B38" i="23"/>
  <c r="I38" i="23"/>
  <c r="T92" i="23"/>
  <c r="O92" i="23"/>
  <c r="N92" i="23"/>
  <c r="B92" i="23"/>
  <c r="S92" i="23"/>
  <c r="G92" i="23"/>
  <c r="C92" i="23"/>
  <c r="X92" i="23"/>
  <c r="AG92" i="23"/>
  <c r="AD92" i="23"/>
  <c r="AA92" i="23"/>
  <c r="H92" i="23"/>
  <c r="F92" i="23"/>
  <c r="AF92" i="23"/>
  <c r="U92" i="23"/>
  <c r="D92" i="23"/>
  <c r="AC92" i="23"/>
  <c r="L92" i="23"/>
  <c r="Y92" i="23"/>
  <c r="J92" i="23"/>
  <c r="R92" i="23"/>
  <c r="Q92" i="23"/>
  <c r="AB92" i="23"/>
  <c r="V92" i="23"/>
  <c r="K92" i="23"/>
  <c r="P92" i="23"/>
  <c r="I92" i="23"/>
  <c r="W92" i="23"/>
  <c r="M92" i="23"/>
  <c r="Z92" i="23"/>
  <c r="K140" i="23"/>
  <c r="AA140" i="23"/>
  <c r="S140" i="23"/>
  <c r="C140" i="23"/>
  <c r="Y140" i="23"/>
  <c r="M140" i="23"/>
  <c r="F140" i="23"/>
  <c r="Q140" i="23"/>
  <c r="W140" i="23"/>
  <c r="N140" i="23"/>
  <c r="D140" i="23"/>
  <c r="O140" i="23"/>
  <c r="R140" i="23"/>
  <c r="G140" i="23"/>
  <c r="AB140" i="23"/>
  <c r="X140" i="23"/>
  <c r="AC140" i="23"/>
  <c r="J140" i="23"/>
  <c r="V140" i="23"/>
  <c r="P140" i="23"/>
  <c r="B140" i="23"/>
  <c r="H140" i="23"/>
  <c r="AG140" i="23"/>
  <c r="Z140" i="23"/>
  <c r="I140" i="23"/>
  <c r="L140" i="23"/>
  <c r="AD140" i="23"/>
  <c r="U140" i="23"/>
  <c r="T140" i="23"/>
  <c r="AF140" i="23"/>
  <c r="C146" i="24"/>
  <c r="W146" i="24"/>
  <c r="R146" i="24"/>
  <c r="AB146" i="24"/>
  <c r="I146" i="24"/>
  <c r="AF146" i="24"/>
  <c r="AA146" i="24"/>
  <c r="V146" i="24"/>
  <c r="U146" i="24"/>
  <c r="T146" i="24"/>
  <c r="L146" i="24"/>
  <c r="AC146" i="24"/>
  <c r="K146" i="24"/>
  <c r="S146" i="24"/>
  <c r="O146" i="24"/>
  <c r="P146" i="24"/>
  <c r="AE146" i="24"/>
  <c r="N146" i="24"/>
  <c r="G146" i="24"/>
  <c r="AD146" i="24"/>
  <c r="X146" i="24"/>
  <c r="Z146" i="24"/>
  <c r="F146" i="24"/>
  <c r="Q146" i="24"/>
  <c r="H146" i="24"/>
  <c r="B146" i="24"/>
  <c r="AG146" i="24"/>
  <c r="D146" i="24"/>
  <c r="J146" i="24"/>
  <c r="Y146" i="24"/>
  <c r="M146" i="24"/>
  <c r="X58" i="26"/>
  <c r="D58" i="26"/>
  <c r="R58" i="26"/>
  <c r="N58" i="26"/>
  <c r="C58" i="26"/>
  <c r="I58" i="26"/>
  <c r="L58" i="26"/>
  <c r="V58" i="26"/>
  <c r="T58" i="26"/>
  <c r="U58" i="26"/>
  <c r="W58" i="26"/>
  <c r="S58" i="26"/>
  <c r="Q58" i="26"/>
  <c r="M58" i="26"/>
  <c r="K58" i="26"/>
  <c r="G58" i="26"/>
  <c r="H58" i="26"/>
  <c r="F58" i="26"/>
  <c r="J58" i="26"/>
  <c r="B58" i="26"/>
  <c r="F128" i="24"/>
  <c r="I128" i="24"/>
  <c r="R128" i="24"/>
  <c r="X128" i="24"/>
  <c r="AF128" i="24"/>
  <c r="J128" i="24"/>
  <c r="Q128" i="24"/>
  <c r="U128" i="24"/>
  <c r="G128" i="24"/>
  <c r="T128" i="24"/>
  <c r="M128" i="24"/>
  <c r="H128" i="24"/>
  <c r="P128" i="24"/>
  <c r="S128" i="24"/>
  <c r="AE128" i="24"/>
  <c r="AD128" i="24"/>
  <c r="K128" i="24"/>
  <c r="Z128" i="24"/>
  <c r="O128" i="24"/>
  <c r="V128" i="24"/>
  <c r="C128" i="24"/>
  <c r="W128" i="24"/>
  <c r="AA128" i="24"/>
  <c r="AB128" i="24"/>
  <c r="D128" i="24"/>
  <c r="Y128" i="24"/>
  <c r="B128" i="24"/>
  <c r="N128" i="24"/>
  <c r="AG128" i="24"/>
  <c r="L128" i="24"/>
  <c r="AC128" i="24"/>
  <c r="S91" i="26"/>
  <c r="Q91" i="26"/>
  <c r="C91" i="26"/>
  <c r="G91" i="26"/>
  <c r="V91" i="26"/>
  <c r="D91" i="26"/>
  <c r="J91" i="26"/>
  <c r="M91" i="26"/>
  <c r="H91" i="26"/>
  <c r="X91" i="26"/>
  <c r="F91" i="26"/>
  <c r="I91" i="26"/>
  <c r="N91" i="26"/>
  <c r="R91" i="26"/>
  <c r="K91" i="26"/>
  <c r="T91" i="26"/>
  <c r="L91" i="26"/>
  <c r="W91" i="26"/>
  <c r="B91" i="26"/>
  <c r="U91" i="26"/>
  <c r="B178" i="26"/>
  <c r="F178" i="26"/>
  <c r="V178" i="26"/>
  <c r="S178" i="26"/>
  <c r="I178" i="26"/>
  <c r="R178" i="26"/>
  <c r="Q178" i="26"/>
  <c r="H178" i="26"/>
  <c r="T178" i="26"/>
  <c r="G178" i="26"/>
  <c r="N178" i="26"/>
  <c r="M178" i="26"/>
  <c r="U178" i="26"/>
  <c r="D178" i="26"/>
  <c r="X178" i="26"/>
  <c r="C178" i="26"/>
  <c r="J178" i="26"/>
  <c r="L178" i="26"/>
  <c r="K178" i="26"/>
  <c r="W178" i="26"/>
  <c r="C145" i="29"/>
  <c r="D145" i="29"/>
  <c r="I145" i="29"/>
  <c r="B145" i="29"/>
  <c r="F145" i="29"/>
  <c r="G145" i="29"/>
  <c r="H145" i="29"/>
  <c r="F168" i="16"/>
  <c r="C168" i="16"/>
  <c r="K168" i="16"/>
  <c r="L168" i="16"/>
  <c r="G168" i="16"/>
  <c r="I168" i="16"/>
  <c r="M168" i="16"/>
  <c r="N168" i="16"/>
  <c r="R168" i="16" s="1"/>
  <c r="B168" i="16"/>
  <c r="J168" i="16"/>
  <c r="H168" i="16"/>
  <c r="D168" i="16"/>
  <c r="Q115" i="26"/>
  <c r="W115" i="26"/>
  <c r="H115" i="26"/>
  <c r="S115" i="26"/>
  <c r="C115" i="26"/>
  <c r="V115" i="26"/>
  <c r="D115" i="26"/>
  <c r="J115" i="26"/>
  <c r="N115" i="26"/>
  <c r="T115" i="26"/>
  <c r="K115" i="26"/>
  <c r="X115" i="26"/>
  <c r="U115" i="26"/>
  <c r="B115" i="26"/>
  <c r="G115" i="26"/>
  <c r="I115" i="26"/>
  <c r="M115" i="26"/>
  <c r="L115" i="26"/>
  <c r="R115" i="26"/>
  <c r="F115" i="26"/>
  <c r="E128" i="3"/>
  <c r="G128" i="3"/>
  <c r="C128" i="3"/>
  <c r="F128" i="3"/>
  <c r="D128" i="3"/>
  <c r="AA95" i="23"/>
  <c r="N95" i="23"/>
  <c r="X95" i="23"/>
  <c r="W95" i="23"/>
  <c r="Q95" i="23"/>
  <c r="AC95" i="23"/>
  <c r="P95" i="23"/>
  <c r="U95" i="23"/>
  <c r="K95" i="23"/>
  <c r="C95" i="23"/>
  <c r="L95" i="23"/>
  <c r="Z95" i="23"/>
  <c r="I95" i="23"/>
  <c r="AB95" i="23"/>
  <c r="AG95" i="23"/>
  <c r="J95" i="23"/>
  <c r="R95" i="23"/>
  <c r="F95" i="23"/>
  <c r="Y95" i="23"/>
  <c r="D95" i="23"/>
  <c r="V95" i="23"/>
  <c r="AF95" i="23"/>
  <c r="T95" i="23"/>
  <c r="O95" i="23"/>
  <c r="AD95" i="23"/>
  <c r="M95" i="23"/>
  <c r="B95" i="23"/>
  <c r="G95" i="23"/>
  <c r="H95" i="23"/>
  <c r="S95" i="23"/>
  <c r="M58" i="20"/>
  <c r="Q58" i="20" s="1"/>
  <c r="H58" i="20"/>
  <c r="I58" i="20"/>
  <c r="K58" i="20"/>
  <c r="D58" i="20"/>
  <c r="B58" i="20"/>
  <c r="N58" i="20"/>
  <c r="R58" i="20" s="1"/>
  <c r="J58" i="20"/>
  <c r="L58" i="20"/>
  <c r="F58" i="20"/>
  <c r="G58" i="20"/>
  <c r="C58" i="20"/>
  <c r="D81" i="3"/>
  <c r="C81" i="3"/>
  <c r="G81" i="3"/>
  <c r="F81" i="3"/>
  <c r="E81" i="3"/>
  <c r="G150" i="2"/>
  <c r="I150" i="2"/>
  <c r="E150" i="2"/>
  <c r="D150" i="2"/>
  <c r="F150" i="2"/>
  <c r="H150" i="2"/>
  <c r="C150" i="2"/>
  <c r="Y24" i="24"/>
  <c r="P24" i="24"/>
  <c r="U24" i="24"/>
  <c r="L24" i="24"/>
  <c r="R24" i="24"/>
  <c r="F24" i="24"/>
  <c r="N24" i="24"/>
  <c r="G24" i="24"/>
  <c r="AG24" i="24"/>
  <c r="C24" i="24"/>
  <c r="Z24" i="24"/>
  <c r="Q24" i="24"/>
  <c r="AA24" i="24"/>
  <c r="K24" i="24"/>
  <c r="V24" i="24"/>
  <c r="B24" i="24"/>
  <c r="W24" i="24"/>
  <c r="M24" i="24"/>
  <c r="AC24" i="24"/>
  <c r="H24" i="24"/>
  <c r="D24" i="24"/>
  <c r="AD24" i="24"/>
  <c r="AB24" i="24"/>
  <c r="AF24" i="24"/>
  <c r="X24" i="24"/>
  <c r="AE24" i="24"/>
  <c r="J24" i="24"/>
  <c r="S24" i="24"/>
  <c r="O24" i="24"/>
  <c r="I24" i="24"/>
  <c r="T24" i="24"/>
  <c r="M61" i="16"/>
  <c r="F61" i="16"/>
  <c r="H61" i="16"/>
  <c r="B61" i="16"/>
  <c r="N61" i="16"/>
  <c r="C61" i="16"/>
  <c r="G61" i="16"/>
  <c r="I61" i="16"/>
  <c r="D61" i="16"/>
  <c r="K61" i="16"/>
  <c r="J61" i="16"/>
  <c r="L61" i="16"/>
  <c r="D115" i="30"/>
  <c r="F115" i="30"/>
  <c r="H115" i="30"/>
  <c r="C115" i="30"/>
  <c r="B115" i="30"/>
  <c r="G115" i="30"/>
  <c r="I115" i="30"/>
  <c r="C65" i="29"/>
  <c r="B65" i="29"/>
  <c r="G65" i="29"/>
  <c r="H65" i="29"/>
  <c r="D65" i="29"/>
  <c r="I65" i="29"/>
  <c r="F65" i="29"/>
  <c r="I75" i="29"/>
  <c r="F75" i="29"/>
  <c r="G75" i="29"/>
  <c r="D75" i="29"/>
  <c r="C75" i="29"/>
  <c r="H75" i="29"/>
  <c r="B75" i="29"/>
  <c r="G66" i="3"/>
  <c r="F66" i="3"/>
  <c r="D66" i="3"/>
  <c r="C66" i="3"/>
  <c r="E66" i="3"/>
  <c r="B97" i="30"/>
  <c r="F97" i="30"/>
  <c r="C97" i="30"/>
  <c r="I97" i="30"/>
  <c r="D97" i="30"/>
  <c r="H97" i="30"/>
  <c r="G97" i="30"/>
  <c r="Y35" i="23"/>
  <c r="M35" i="23"/>
  <c r="B35" i="23"/>
  <c r="F35" i="23"/>
  <c r="AA35" i="23"/>
  <c r="AB35" i="23"/>
  <c r="L35" i="23"/>
  <c r="R35" i="23"/>
  <c r="K35" i="23"/>
  <c r="G35" i="23"/>
  <c r="I35" i="23"/>
  <c r="S35" i="23"/>
  <c r="O35" i="23"/>
  <c r="X35" i="23"/>
  <c r="C35" i="23"/>
  <c r="W35" i="23"/>
  <c r="AD35" i="23"/>
  <c r="AG35" i="23"/>
  <c r="H35" i="23"/>
  <c r="T35" i="23"/>
  <c r="U35" i="23"/>
  <c r="J35" i="23"/>
  <c r="Z35" i="23"/>
  <c r="P35" i="23"/>
  <c r="V35" i="23"/>
  <c r="N35" i="23"/>
  <c r="D35" i="23"/>
  <c r="AF35" i="23"/>
  <c r="Q35" i="23"/>
  <c r="AC35" i="23"/>
  <c r="F125" i="3"/>
  <c r="D125" i="3"/>
  <c r="C125" i="3"/>
  <c r="G125" i="3"/>
  <c r="E125" i="3"/>
  <c r="H12" i="29"/>
  <c r="G12" i="29"/>
  <c r="C12" i="29"/>
  <c r="F12" i="29"/>
  <c r="I12" i="29"/>
  <c r="B12" i="29"/>
  <c r="D12" i="29"/>
  <c r="F84" i="29"/>
  <c r="D84" i="29"/>
  <c r="I84" i="29"/>
  <c r="H84" i="29"/>
  <c r="B84" i="29"/>
  <c r="G84" i="29"/>
  <c r="C84" i="29"/>
  <c r="T33" i="24"/>
  <c r="X33" i="24"/>
  <c r="H33" i="24"/>
  <c r="AA33" i="24"/>
  <c r="P33" i="24"/>
  <c r="F33" i="24"/>
  <c r="K33" i="24"/>
  <c r="G33" i="24"/>
  <c r="Z33" i="24"/>
  <c r="AB33" i="24"/>
  <c r="J33" i="24"/>
  <c r="AD33" i="24"/>
  <c r="AG33" i="24"/>
  <c r="S33" i="24"/>
  <c r="V33" i="24"/>
  <c r="I33" i="24"/>
  <c r="D33" i="24"/>
  <c r="B33" i="24"/>
  <c r="R33" i="24"/>
  <c r="Y33" i="24"/>
  <c r="O33" i="24"/>
  <c r="AC33" i="24"/>
  <c r="M33" i="24"/>
  <c r="AF33" i="24"/>
  <c r="AE33" i="24"/>
  <c r="L33" i="24"/>
  <c r="W33" i="24"/>
  <c r="N33" i="24"/>
  <c r="Q33" i="24"/>
  <c r="U33" i="24"/>
  <c r="C33" i="24"/>
  <c r="D140" i="3"/>
  <c r="G140" i="3"/>
  <c r="F140" i="3"/>
  <c r="E140" i="3"/>
  <c r="C140" i="3"/>
  <c r="I55" i="29"/>
  <c r="C55" i="29"/>
  <c r="H55" i="29"/>
  <c r="D55" i="29"/>
  <c r="F55" i="29"/>
  <c r="B55" i="29"/>
  <c r="G55" i="29"/>
  <c r="H14" i="29"/>
  <c r="D14" i="29"/>
  <c r="F14" i="29"/>
  <c r="B14" i="29"/>
  <c r="G14" i="29"/>
  <c r="C14" i="29"/>
  <c r="I14" i="29"/>
  <c r="N137" i="26"/>
  <c r="T137" i="26"/>
  <c r="R137" i="26"/>
  <c r="D137" i="26"/>
  <c r="V137" i="26"/>
  <c r="B137" i="26"/>
  <c r="H137" i="26"/>
  <c r="K137" i="26"/>
  <c r="U137" i="26"/>
  <c r="G137" i="26"/>
  <c r="W137" i="26"/>
  <c r="I137" i="26"/>
  <c r="L137" i="26"/>
  <c r="Q137" i="26"/>
  <c r="F137" i="26"/>
  <c r="M137" i="26"/>
  <c r="J137" i="26"/>
  <c r="S137" i="26"/>
  <c r="X137" i="26"/>
  <c r="C137" i="26"/>
  <c r="N42" i="16"/>
  <c r="D42" i="16"/>
  <c r="F42" i="16"/>
  <c r="K42" i="16"/>
  <c r="I42" i="16"/>
  <c r="J42" i="16"/>
  <c r="C42" i="16"/>
  <c r="L42" i="16"/>
  <c r="H42" i="16"/>
  <c r="M42" i="16"/>
  <c r="B42" i="16"/>
  <c r="G42" i="16"/>
  <c r="V41" i="23"/>
  <c r="J41" i="23"/>
  <c r="AB41" i="23"/>
  <c r="B41" i="23"/>
  <c r="D41" i="23"/>
  <c r="AD41" i="23"/>
  <c r="Q41" i="23"/>
  <c r="U41" i="23"/>
  <c r="M41" i="23"/>
  <c r="S41" i="23"/>
  <c r="R41" i="23"/>
  <c r="AF41" i="23"/>
  <c r="P41" i="23"/>
  <c r="H41" i="23"/>
  <c r="AC41" i="23"/>
  <c r="I41" i="23"/>
  <c r="Y41" i="23"/>
  <c r="G41" i="23"/>
  <c r="C41" i="23"/>
  <c r="N41" i="23"/>
  <c r="L41" i="23"/>
  <c r="K41" i="23"/>
  <c r="T41" i="23"/>
  <c r="X41" i="23"/>
  <c r="AG41" i="23"/>
  <c r="O41" i="23"/>
  <c r="AA41" i="23"/>
  <c r="F41" i="23"/>
  <c r="Z41" i="23"/>
  <c r="W41" i="23"/>
  <c r="G68" i="29"/>
  <c r="B68" i="29"/>
  <c r="C68" i="29"/>
  <c r="D68" i="29"/>
  <c r="H68" i="29"/>
  <c r="F68" i="29"/>
  <c r="I68" i="29"/>
  <c r="F115" i="2"/>
  <c r="E115" i="2"/>
  <c r="C115" i="2"/>
  <c r="D115" i="2"/>
  <c r="H115" i="2"/>
  <c r="G115" i="2"/>
  <c r="I115" i="2"/>
  <c r="M172" i="20"/>
  <c r="D172" i="20"/>
  <c r="N172" i="20"/>
  <c r="R172" i="20" s="1"/>
  <c r="G172" i="20"/>
  <c r="K172" i="20"/>
  <c r="H172" i="20"/>
  <c r="L172" i="20"/>
  <c r="P172" i="20" s="1"/>
  <c r="J172" i="20"/>
  <c r="I172" i="20"/>
  <c r="C172" i="20"/>
  <c r="B172" i="20"/>
  <c r="F172" i="20"/>
  <c r="AG56" i="23"/>
  <c r="H56" i="23"/>
  <c r="L56" i="23"/>
  <c r="Y56" i="23"/>
  <c r="M56" i="23"/>
  <c r="AC56" i="23"/>
  <c r="AF56" i="23"/>
  <c r="U56" i="23"/>
  <c r="I56" i="23"/>
  <c r="B56" i="23"/>
  <c r="AA56" i="23"/>
  <c r="K56" i="23"/>
  <c r="Q56" i="23"/>
  <c r="P56" i="23"/>
  <c r="W56" i="23"/>
  <c r="J56" i="23"/>
  <c r="AB56" i="23"/>
  <c r="C56" i="23"/>
  <c r="X56" i="23"/>
  <c r="R56" i="23"/>
  <c r="F56" i="23"/>
  <c r="D56" i="23"/>
  <c r="Z56" i="23"/>
  <c r="V56" i="23"/>
  <c r="N56" i="23"/>
  <c r="G56" i="23"/>
  <c r="AD56" i="23"/>
  <c r="O56" i="23"/>
  <c r="S56" i="23"/>
  <c r="T56" i="23"/>
  <c r="K164" i="23"/>
  <c r="W164" i="23"/>
  <c r="N164" i="23"/>
  <c r="S164" i="23"/>
  <c r="T164" i="23"/>
  <c r="C164" i="23"/>
  <c r="AB164" i="23"/>
  <c r="Y164" i="23"/>
  <c r="B164" i="23"/>
  <c r="U164" i="23"/>
  <c r="D164" i="23"/>
  <c r="P164" i="23"/>
  <c r="G164" i="23"/>
  <c r="Z164" i="23"/>
  <c r="M164" i="23"/>
  <c r="X164" i="23"/>
  <c r="L164" i="23"/>
  <c r="J164" i="23"/>
  <c r="AD164" i="23"/>
  <c r="AF164" i="23"/>
  <c r="AG164" i="23"/>
  <c r="I164" i="23"/>
  <c r="AA164" i="23"/>
  <c r="V164" i="23"/>
  <c r="F164" i="23"/>
  <c r="AC164" i="23"/>
  <c r="Q164" i="23"/>
  <c r="H164" i="23"/>
  <c r="O164" i="23"/>
  <c r="R164" i="23"/>
  <c r="AA96" i="24"/>
  <c r="R96" i="24"/>
  <c r="L96" i="24"/>
  <c r="S96" i="24"/>
  <c r="X96" i="24"/>
  <c r="O96" i="24"/>
  <c r="K96" i="24"/>
  <c r="V96" i="24"/>
  <c r="N96" i="24"/>
  <c r="AC96" i="24"/>
  <c r="Q96" i="24"/>
  <c r="I96" i="24"/>
  <c r="AD96" i="24"/>
  <c r="AF96" i="24"/>
  <c r="C96" i="24"/>
  <c r="Y96" i="24"/>
  <c r="Z96" i="24"/>
  <c r="AG96" i="24"/>
  <c r="M96" i="24"/>
  <c r="D96" i="24"/>
  <c r="H96" i="24"/>
  <c r="F96" i="24"/>
  <c r="AE96" i="24"/>
  <c r="P96" i="24"/>
  <c r="J96" i="24"/>
  <c r="AB96" i="24"/>
  <c r="W96" i="24"/>
  <c r="G96" i="24"/>
  <c r="B96" i="24"/>
  <c r="T96" i="24"/>
  <c r="U96" i="24"/>
  <c r="D50" i="16"/>
  <c r="H50" i="16"/>
  <c r="C50" i="16"/>
  <c r="G50" i="16"/>
  <c r="L50" i="16"/>
  <c r="F50" i="16"/>
  <c r="K50" i="16"/>
  <c r="N50" i="16"/>
  <c r="M50" i="16"/>
  <c r="B50" i="16"/>
  <c r="I50" i="16"/>
  <c r="J50" i="16"/>
  <c r="I180" i="29"/>
  <c r="G180" i="29"/>
  <c r="H180" i="29"/>
  <c r="C180" i="29"/>
  <c r="D180" i="29"/>
  <c r="F180" i="29"/>
  <c r="B180" i="29"/>
  <c r="D59" i="16"/>
  <c r="H59" i="16"/>
  <c r="G59" i="16"/>
  <c r="M59" i="16"/>
  <c r="J59" i="16"/>
  <c r="K59" i="16"/>
  <c r="I59" i="16"/>
  <c r="L59" i="16"/>
  <c r="P59" i="16" s="1"/>
  <c r="N59" i="16"/>
  <c r="R59" i="16" s="1"/>
  <c r="B59" i="16"/>
  <c r="F59" i="16"/>
  <c r="C59" i="16"/>
  <c r="E108" i="3"/>
  <c r="C108" i="3"/>
  <c r="F108" i="3"/>
  <c r="D108" i="3"/>
  <c r="G108" i="3"/>
  <c r="G143" i="29"/>
  <c r="I143" i="29"/>
  <c r="C143" i="29"/>
  <c r="D143" i="29"/>
  <c r="H143" i="29"/>
  <c r="B143" i="29"/>
  <c r="F143" i="29"/>
  <c r="G124" i="3"/>
  <c r="F124" i="3"/>
  <c r="E124" i="3"/>
  <c r="C124" i="3"/>
  <c r="D124" i="3"/>
  <c r="AC141" i="4"/>
  <c r="Y141" i="4"/>
  <c r="AD141" i="4"/>
  <c r="Z141" i="4"/>
  <c r="H141" i="4"/>
  <c r="E141" i="4"/>
  <c r="S141" i="4"/>
  <c r="J141" i="4"/>
  <c r="F141" i="4"/>
  <c r="AB141" i="4"/>
  <c r="O141" i="4"/>
  <c r="K141" i="4"/>
  <c r="C141" i="4"/>
  <c r="L141" i="4"/>
  <c r="I141" i="4"/>
  <c r="D141" i="4"/>
  <c r="W141" i="4"/>
  <c r="R141" i="4"/>
  <c r="P141" i="4"/>
  <c r="U141" i="4"/>
  <c r="V141" i="4"/>
  <c r="X141" i="4"/>
  <c r="M141" i="4"/>
  <c r="Q141" i="4"/>
  <c r="AA141" i="4"/>
  <c r="T141" i="4"/>
  <c r="N141" i="4"/>
  <c r="G141" i="4"/>
  <c r="C46" i="2"/>
  <c r="D46" i="2"/>
  <c r="E46" i="2"/>
  <c r="I46" i="2"/>
  <c r="H46" i="2"/>
  <c r="G46" i="2"/>
  <c r="F46" i="2"/>
  <c r="F123" i="3"/>
  <c r="G123" i="3"/>
  <c r="C123" i="3"/>
  <c r="E123" i="3"/>
  <c r="D123" i="3"/>
  <c r="AB146" i="4"/>
  <c r="M146" i="4"/>
  <c r="R146" i="4"/>
  <c r="E146" i="4"/>
  <c r="Q146" i="4"/>
  <c r="H146" i="4"/>
  <c r="Y146" i="4"/>
  <c r="S146" i="4"/>
  <c r="D146" i="4"/>
  <c r="W146" i="4"/>
  <c r="V146" i="4"/>
  <c r="G146" i="4"/>
  <c r="I146" i="4"/>
  <c r="N146" i="4"/>
  <c r="T146" i="4"/>
  <c r="AA146" i="4"/>
  <c r="L146" i="4"/>
  <c r="X146" i="4"/>
  <c r="C146" i="4"/>
  <c r="F146" i="4"/>
  <c r="J146" i="4"/>
  <c r="P146" i="4"/>
  <c r="K146" i="4"/>
  <c r="U146" i="4"/>
  <c r="AD146" i="4"/>
  <c r="O146" i="4"/>
  <c r="Z146" i="4"/>
  <c r="AC146" i="4"/>
  <c r="H36" i="32"/>
  <c r="H48" i="32"/>
  <c r="H37" i="32"/>
  <c r="H28" i="32"/>
  <c r="H46" i="32"/>
  <c r="H26" i="32"/>
  <c r="H35" i="32"/>
  <c r="H32" i="32" s="1"/>
  <c r="H38" i="32" s="1"/>
  <c r="H27" i="32"/>
  <c r="H47" i="32"/>
  <c r="H19" i="32"/>
  <c r="H18" i="32"/>
  <c r="H15" i="32" s="1"/>
  <c r="H20" i="32" s="1"/>
  <c r="T146" i="26"/>
  <c r="J146" i="26"/>
  <c r="D146" i="26"/>
  <c r="X146" i="26"/>
  <c r="R146" i="26"/>
  <c r="L146" i="26"/>
  <c r="N146" i="26"/>
  <c r="Q146" i="26"/>
  <c r="S146" i="26"/>
  <c r="C146" i="26"/>
  <c r="H146" i="26"/>
  <c r="G146" i="26"/>
  <c r="V146" i="26"/>
  <c r="U146" i="26"/>
  <c r="I146" i="26"/>
  <c r="W146" i="26"/>
  <c r="B146" i="26"/>
  <c r="F146" i="26"/>
  <c r="M146" i="26"/>
  <c r="K146" i="26"/>
  <c r="AD127" i="23"/>
  <c r="AA127" i="23"/>
  <c r="R127" i="23"/>
  <c r="AC127" i="23"/>
  <c r="D127" i="23"/>
  <c r="S127" i="23"/>
  <c r="N127" i="23"/>
  <c r="AG127" i="23"/>
  <c r="P127" i="23"/>
  <c r="Y127" i="23"/>
  <c r="F127" i="23"/>
  <c r="W127" i="23"/>
  <c r="Q127" i="23"/>
  <c r="C127" i="23"/>
  <c r="J127" i="23"/>
  <c r="X127" i="23"/>
  <c r="L127" i="23"/>
  <c r="B127" i="23"/>
  <c r="I127" i="23"/>
  <c r="T127" i="23"/>
  <c r="H127" i="23"/>
  <c r="U127" i="23"/>
  <c r="V127" i="23"/>
  <c r="Z127" i="23"/>
  <c r="M127" i="23"/>
  <c r="G127" i="23"/>
  <c r="O127" i="23"/>
  <c r="AF127" i="23"/>
  <c r="K127" i="23"/>
  <c r="AB127" i="23"/>
  <c r="H19" i="29"/>
  <c r="B19" i="29"/>
  <c r="C19" i="29"/>
  <c r="D19" i="29"/>
  <c r="G19" i="29"/>
  <c r="F19" i="29"/>
  <c r="I19" i="29"/>
  <c r="G147" i="20"/>
  <c r="N147" i="20"/>
  <c r="R147" i="20" s="1"/>
  <c r="I147" i="20"/>
  <c r="D147" i="20"/>
  <c r="C147" i="20"/>
  <c r="F147" i="20"/>
  <c r="B147" i="20"/>
  <c r="K147" i="20"/>
  <c r="O147" i="20" s="1"/>
  <c r="J147" i="20"/>
  <c r="M147" i="20"/>
  <c r="L147" i="20"/>
  <c r="H147" i="20"/>
  <c r="B99" i="30"/>
  <c r="I99" i="30"/>
  <c r="C99" i="30"/>
  <c r="D99" i="30"/>
  <c r="G99" i="30"/>
  <c r="F99" i="30"/>
  <c r="H99" i="30"/>
  <c r="E158" i="4"/>
  <c r="F158" i="4"/>
  <c r="AD158" i="4"/>
  <c r="Y158" i="4"/>
  <c r="M158" i="4"/>
  <c r="AA158" i="4"/>
  <c r="R158" i="4"/>
  <c r="I158" i="4"/>
  <c r="G158" i="4"/>
  <c r="AC158" i="4"/>
  <c r="W158" i="4"/>
  <c r="S158" i="4"/>
  <c r="L158" i="4"/>
  <c r="U158" i="4"/>
  <c r="H158" i="4"/>
  <c r="J158" i="4"/>
  <c r="O158" i="4"/>
  <c r="D158" i="4"/>
  <c r="Q158" i="4"/>
  <c r="P158" i="4"/>
  <c r="C158" i="4"/>
  <c r="N158" i="4"/>
  <c r="X158" i="4"/>
  <c r="K158" i="4"/>
  <c r="Z158" i="4"/>
  <c r="AB158" i="4"/>
  <c r="T158" i="4"/>
  <c r="V158" i="4"/>
  <c r="K14" i="16"/>
  <c r="O14" i="16" s="1"/>
  <c r="F14" i="16"/>
  <c r="G14" i="16"/>
  <c r="L14" i="16"/>
  <c r="P14" i="16" s="1"/>
  <c r="D14" i="16"/>
  <c r="H14" i="16"/>
  <c r="N14" i="16"/>
  <c r="R14" i="16" s="1"/>
  <c r="B14" i="16"/>
  <c r="C14" i="16"/>
  <c r="I14" i="16"/>
  <c r="M14" i="16"/>
  <c r="J14" i="16"/>
  <c r="G69" i="29"/>
  <c r="C69" i="29"/>
  <c r="D69" i="29"/>
  <c r="I69" i="29"/>
  <c r="B69" i="29"/>
  <c r="H69" i="29"/>
  <c r="F69" i="29"/>
  <c r="M126" i="24"/>
  <c r="K126" i="24"/>
  <c r="AE126" i="24"/>
  <c r="I126" i="24"/>
  <c r="L126" i="24"/>
  <c r="R126" i="24"/>
  <c r="AC126" i="24"/>
  <c r="C126" i="24"/>
  <c r="Q126" i="24"/>
  <c r="AG126" i="24"/>
  <c r="D126" i="24"/>
  <c r="P126" i="24"/>
  <c r="J126" i="24"/>
  <c r="W126" i="24"/>
  <c r="Y126" i="24"/>
  <c r="O126" i="24"/>
  <c r="S126" i="24"/>
  <c r="U126" i="24"/>
  <c r="AD126" i="24"/>
  <c r="X126" i="24"/>
  <c r="H126" i="24"/>
  <c r="B126" i="24"/>
  <c r="T126" i="24"/>
  <c r="AF126" i="24"/>
  <c r="V126" i="24"/>
  <c r="N126" i="24"/>
  <c r="AA126" i="24"/>
  <c r="G126" i="24"/>
  <c r="F126" i="24"/>
  <c r="Z126" i="24"/>
  <c r="AB126" i="24"/>
  <c r="K51" i="24"/>
  <c r="AG51" i="24"/>
  <c r="Q51" i="24"/>
  <c r="Z51" i="24"/>
  <c r="C51" i="24"/>
  <c r="AE51" i="24"/>
  <c r="T51" i="24"/>
  <c r="AC51" i="24"/>
  <c r="X51" i="24"/>
  <c r="D51" i="24"/>
  <c r="O51" i="24"/>
  <c r="M51" i="24"/>
  <c r="I51" i="24"/>
  <c r="AD51" i="24"/>
  <c r="R51" i="24"/>
  <c r="AB51" i="24"/>
  <c r="H51" i="24"/>
  <c r="B51" i="24"/>
  <c r="V51" i="24"/>
  <c r="L51" i="24"/>
  <c r="W51" i="24"/>
  <c r="U51" i="24"/>
  <c r="Y51" i="24"/>
  <c r="F51" i="24"/>
  <c r="AF51" i="24"/>
  <c r="S51" i="24"/>
  <c r="AA51" i="24"/>
  <c r="G51" i="24"/>
  <c r="P51" i="24"/>
  <c r="J51" i="24"/>
  <c r="N51" i="24"/>
  <c r="C93" i="3"/>
  <c r="E93" i="3"/>
  <c r="F93" i="3"/>
  <c r="D93" i="3"/>
  <c r="G93" i="3"/>
  <c r="F32" i="30"/>
  <c r="H32" i="30"/>
  <c r="B32" i="30"/>
  <c r="I32" i="30"/>
  <c r="C32" i="30"/>
  <c r="D32" i="30"/>
  <c r="G32" i="30"/>
  <c r="S148" i="26"/>
  <c r="R148" i="26"/>
  <c r="B148" i="26"/>
  <c r="D148" i="26"/>
  <c r="I148" i="26"/>
  <c r="H148" i="26"/>
  <c r="F148" i="26"/>
  <c r="K148" i="26"/>
  <c r="T148" i="26"/>
  <c r="G148" i="26"/>
  <c r="X148" i="26"/>
  <c r="V148" i="26"/>
  <c r="W148" i="26"/>
  <c r="J148" i="26"/>
  <c r="U148" i="26"/>
  <c r="M148" i="26"/>
  <c r="Q148" i="26"/>
  <c r="C148" i="26"/>
  <c r="L148" i="26"/>
  <c r="N148" i="26"/>
  <c r="J105" i="20"/>
  <c r="M105" i="20"/>
  <c r="C105" i="20"/>
  <c r="F105" i="20"/>
  <c r="B105" i="20"/>
  <c r="I105" i="20"/>
  <c r="D105" i="20"/>
  <c r="N105" i="20"/>
  <c r="R105" i="20" s="1"/>
  <c r="K105" i="20"/>
  <c r="G105" i="20"/>
  <c r="H105" i="20"/>
  <c r="L105" i="20"/>
  <c r="P105" i="20" s="1"/>
  <c r="N152" i="20"/>
  <c r="R152" i="20" s="1"/>
  <c r="J152" i="20"/>
  <c r="M152" i="20"/>
  <c r="C152" i="20"/>
  <c r="L152" i="20"/>
  <c r="B152" i="20"/>
  <c r="G152" i="20"/>
  <c r="K152" i="20"/>
  <c r="O152" i="20" s="1"/>
  <c r="D152" i="20"/>
  <c r="I152" i="20"/>
  <c r="F152" i="20"/>
  <c r="H152" i="20"/>
  <c r="F116" i="4"/>
  <c r="Y116" i="4"/>
  <c r="V116" i="4"/>
  <c r="I116" i="4"/>
  <c r="X116" i="4"/>
  <c r="O116" i="4"/>
  <c r="J116" i="4"/>
  <c r="N116" i="4"/>
  <c r="Z116" i="4"/>
  <c r="AA116" i="4"/>
  <c r="G116" i="4"/>
  <c r="H116" i="4"/>
  <c r="AD116" i="4"/>
  <c r="Q116" i="4"/>
  <c r="K116" i="4"/>
  <c r="D116" i="4"/>
  <c r="L116" i="4"/>
  <c r="E116" i="4"/>
  <c r="S116" i="4"/>
  <c r="U116" i="4"/>
  <c r="W116" i="4"/>
  <c r="R116" i="4"/>
  <c r="AB116" i="4"/>
  <c r="T116" i="4"/>
  <c r="AC116" i="4"/>
  <c r="M116" i="4"/>
  <c r="P116" i="4"/>
  <c r="C116" i="4"/>
  <c r="N90" i="24"/>
  <c r="T90" i="24"/>
  <c r="S90" i="24"/>
  <c r="AE90" i="24"/>
  <c r="R90" i="24"/>
  <c r="G90" i="24"/>
  <c r="V90" i="24"/>
  <c r="O90" i="24"/>
  <c r="AC90" i="24"/>
  <c r="L90" i="24"/>
  <c r="Y90" i="24"/>
  <c r="AG90" i="24"/>
  <c r="H90" i="24"/>
  <c r="AB90" i="24"/>
  <c r="Z90" i="24"/>
  <c r="D90" i="24"/>
  <c r="B90" i="24"/>
  <c r="M90" i="24"/>
  <c r="Q90" i="24"/>
  <c r="AA90" i="24"/>
  <c r="P90" i="24"/>
  <c r="K90" i="24"/>
  <c r="C90" i="24"/>
  <c r="J90" i="24"/>
  <c r="AF90" i="24"/>
  <c r="F90" i="24"/>
  <c r="X90" i="24"/>
  <c r="AD90" i="24"/>
  <c r="U90" i="24"/>
  <c r="W90" i="24"/>
  <c r="I90" i="24"/>
  <c r="D27" i="26"/>
  <c r="F27" i="26"/>
  <c r="L27" i="26"/>
  <c r="W27" i="26"/>
  <c r="R27" i="26"/>
  <c r="N27" i="26"/>
  <c r="B27" i="26"/>
  <c r="H27" i="26"/>
  <c r="X27" i="26"/>
  <c r="C27" i="26"/>
  <c r="J27" i="26"/>
  <c r="T27" i="26"/>
  <c r="K27" i="26"/>
  <c r="G27" i="26"/>
  <c r="I27" i="26"/>
  <c r="U27" i="26"/>
  <c r="S27" i="26"/>
  <c r="V27" i="26"/>
  <c r="Q27" i="26"/>
  <c r="M27" i="26"/>
  <c r="N35" i="26"/>
  <c r="X35" i="26"/>
  <c r="L35" i="26"/>
  <c r="S35" i="26"/>
  <c r="K35" i="26"/>
  <c r="W35" i="26"/>
  <c r="H35" i="26"/>
  <c r="V35" i="26"/>
  <c r="R35" i="26"/>
  <c r="U35" i="26"/>
  <c r="C35" i="26"/>
  <c r="B35" i="26"/>
  <c r="D35" i="26"/>
  <c r="T35" i="26"/>
  <c r="Q35" i="26"/>
  <c r="M35" i="26"/>
  <c r="G35" i="26"/>
  <c r="F35" i="26"/>
  <c r="J35" i="26"/>
  <c r="I35" i="26"/>
  <c r="N69" i="20"/>
  <c r="R69" i="20" s="1"/>
  <c r="J69" i="20"/>
  <c r="M69" i="20"/>
  <c r="D69" i="20"/>
  <c r="G69" i="20"/>
  <c r="L69" i="20"/>
  <c r="B69" i="20"/>
  <c r="H69" i="20"/>
  <c r="K69" i="20"/>
  <c r="O69" i="20" s="1"/>
  <c r="F69" i="20"/>
  <c r="I69" i="20"/>
  <c r="C69" i="20"/>
  <c r="E40" i="3"/>
  <c r="F40" i="3"/>
  <c r="G40" i="3"/>
  <c r="D40" i="3"/>
  <c r="C40" i="3"/>
  <c r="F30" i="3"/>
  <c r="D30" i="3"/>
  <c r="C30" i="3"/>
  <c r="G30" i="3"/>
  <c r="E30" i="3"/>
  <c r="B106" i="20"/>
  <c r="K106" i="20"/>
  <c r="D106" i="20"/>
  <c r="M106" i="20"/>
  <c r="G106" i="20"/>
  <c r="L106" i="20"/>
  <c r="F106" i="20"/>
  <c r="N106" i="20"/>
  <c r="R106" i="20" s="1"/>
  <c r="J106" i="20"/>
  <c r="C106" i="20"/>
  <c r="H106" i="20"/>
  <c r="I106" i="20"/>
  <c r="D103" i="20"/>
  <c r="G103" i="20"/>
  <c r="K103" i="20"/>
  <c r="O103" i="20" s="1"/>
  <c r="I103" i="20"/>
  <c r="B103" i="20"/>
  <c r="H103" i="20"/>
  <c r="F103" i="20"/>
  <c r="L103" i="20"/>
  <c r="J103" i="20"/>
  <c r="N103" i="20"/>
  <c r="R103" i="20" s="1"/>
  <c r="C103" i="20"/>
  <c r="M103" i="20"/>
  <c r="Q103" i="20" s="1"/>
  <c r="H55" i="30"/>
  <c r="I55" i="30"/>
  <c r="F55" i="30"/>
  <c r="G55" i="30"/>
  <c r="D55" i="30"/>
  <c r="B55" i="30"/>
  <c r="C55" i="30"/>
  <c r="J47" i="20"/>
  <c r="L47" i="20"/>
  <c r="M47" i="20"/>
  <c r="G47" i="20"/>
  <c r="N47" i="20"/>
  <c r="R47" i="20" s="1"/>
  <c r="H47" i="20"/>
  <c r="F47" i="20"/>
  <c r="I47" i="20"/>
  <c r="K47" i="20"/>
  <c r="B47" i="20"/>
  <c r="D47" i="20"/>
  <c r="C47" i="20"/>
  <c r="L159" i="24"/>
  <c r="U159" i="24"/>
  <c r="AG159" i="24"/>
  <c r="I159" i="24"/>
  <c r="T159" i="24"/>
  <c r="AC159" i="24"/>
  <c r="G159" i="24"/>
  <c r="AA159" i="24"/>
  <c r="V159" i="24"/>
  <c r="J159" i="24"/>
  <c r="M159" i="24"/>
  <c r="AF159" i="24"/>
  <c r="H159" i="24"/>
  <c r="AD159" i="24"/>
  <c r="F159" i="24"/>
  <c r="R159" i="24"/>
  <c r="AE159" i="24"/>
  <c r="P159" i="24"/>
  <c r="W159" i="24"/>
  <c r="Z159" i="24"/>
  <c r="K159" i="24"/>
  <c r="Q159" i="24"/>
  <c r="N159" i="24"/>
  <c r="AB159" i="24"/>
  <c r="D159" i="24"/>
  <c r="C159" i="24"/>
  <c r="Y159" i="24"/>
  <c r="X159" i="24"/>
  <c r="S159" i="24"/>
  <c r="O159" i="24"/>
  <c r="B159" i="24"/>
  <c r="N141" i="20"/>
  <c r="R141" i="20" s="1"/>
  <c r="J141" i="20"/>
  <c r="G141" i="20"/>
  <c r="K141" i="20"/>
  <c r="H141" i="20"/>
  <c r="F141" i="20"/>
  <c r="I141" i="20"/>
  <c r="L141" i="20"/>
  <c r="M141" i="20"/>
  <c r="Q141" i="20" s="1"/>
  <c r="C141" i="20"/>
  <c r="B141" i="20"/>
  <c r="D141" i="20"/>
  <c r="R161" i="23"/>
  <c r="W161" i="23"/>
  <c r="AG161" i="23"/>
  <c r="X161" i="23"/>
  <c r="B161" i="23"/>
  <c r="AA161" i="23"/>
  <c r="L161" i="23"/>
  <c r="P161" i="23"/>
  <c r="F161" i="23"/>
  <c r="J161" i="23"/>
  <c r="Y161" i="23"/>
  <c r="V161" i="23"/>
  <c r="Q161" i="23"/>
  <c r="N161" i="23"/>
  <c r="AF161" i="23"/>
  <c r="S161" i="23"/>
  <c r="D161" i="23"/>
  <c r="AD161" i="23"/>
  <c r="H161" i="23"/>
  <c r="K161" i="23"/>
  <c r="C161" i="23"/>
  <c r="M161" i="23"/>
  <c r="U161" i="23"/>
  <c r="T161" i="23"/>
  <c r="AB161" i="23"/>
  <c r="I161" i="23"/>
  <c r="AC161" i="23"/>
  <c r="O161" i="23"/>
  <c r="G161" i="23"/>
  <c r="Z161" i="23"/>
  <c r="H86" i="26"/>
  <c r="X86" i="26"/>
  <c r="F86" i="26"/>
  <c r="B86" i="26"/>
  <c r="C86" i="26"/>
  <c r="S86" i="26"/>
  <c r="R86" i="26"/>
  <c r="I86" i="26"/>
  <c r="K86" i="26"/>
  <c r="Q86" i="26"/>
  <c r="D86" i="26"/>
  <c r="J86" i="26"/>
  <c r="M86" i="26"/>
  <c r="V86" i="26"/>
  <c r="U86" i="26"/>
  <c r="L86" i="26"/>
  <c r="T86" i="26"/>
  <c r="N86" i="26"/>
  <c r="G86" i="26"/>
  <c r="W86" i="26"/>
  <c r="D98" i="2"/>
  <c r="F98" i="2"/>
  <c r="H98" i="2"/>
  <c r="G98" i="2"/>
  <c r="E98" i="2"/>
  <c r="C98" i="2"/>
  <c r="I98" i="2"/>
  <c r="B145" i="16"/>
  <c r="K145" i="16"/>
  <c r="N145" i="16"/>
  <c r="H145" i="16"/>
  <c r="M145" i="16"/>
  <c r="I145" i="16"/>
  <c r="C145" i="16"/>
  <c r="D145" i="16"/>
  <c r="F145" i="16"/>
  <c r="G145" i="16"/>
  <c r="J145" i="16"/>
  <c r="L145" i="16"/>
  <c r="P145" i="16" s="1"/>
  <c r="H13" i="20"/>
  <c r="N13" i="20"/>
  <c r="R13" i="20" s="1"/>
  <c r="I13" i="20"/>
  <c r="M13" i="20"/>
  <c r="Q13" i="20" s="1"/>
  <c r="G13" i="20"/>
  <c r="K13" i="20"/>
  <c r="F13" i="20"/>
  <c r="L13" i="20"/>
  <c r="P13" i="20" s="1"/>
  <c r="B13" i="20"/>
  <c r="D13" i="20"/>
  <c r="C13" i="20"/>
  <c r="J13" i="20"/>
  <c r="F173" i="30"/>
  <c r="B173" i="30"/>
  <c r="D173" i="30"/>
  <c r="G173" i="30"/>
  <c r="I173" i="30"/>
  <c r="C173" i="30"/>
  <c r="H173" i="30"/>
  <c r="Z145" i="23"/>
  <c r="C145" i="23"/>
  <c r="N145" i="23"/>
  <c r="AG145" i="23"/>
  <c r="W145" i="23"/>
  <c r="R145" i="23"/>
  <c r="J145" i="23"/>
  <c r="K145" i="23"/>
  <c r="B145" i="23"/>
  <c r="M145" i="23"/>
  <c r="X145" i="23"/>
  <c r="F145" i="23"/>
  <c r="AD145" i="23"/>
  <c r="I145" i="23"/>
  <c r="Q145" i="23"/>
  <c r="AC145" i="23"/>
  <c r="L145" i="23"/>
  <c r="AB145" i="23"/>
  <c r="G145" i="23"/>
  <c r="H145" i="23"/>
  <c r="U145" i="23"/>
  <c r="V145" i="23"/>
  <c r="S145" i="23"/>
  <c r="D145" i="23"/>
  <c r="O145" i="23"/>
  <c r="Y145" i="23"/>
  <c r="P145" i="23"/>
  <c r="T145" i="23"/>
  <c r="AA145" i="23"/>
  <c r="AF145" i="23"/>
  <c r="H138" i="4"/>
  <c r="R138" i="4"/>
  <c r="X138" i="4"/>
  <c r="P138" i="4"/>
  <c r="J138" i="4"/>
  <c r="E138" i="4"/>
  <c r="Z138" i="4"/>
  <c r="Y138" i="4"/>
  <c r="G138" i="4"/>
  <c r="M138" i="4"/>
  <c r="AB138" i="4"/>
  <c r="AC138" i="4"/>
  <c r="F138" i="4"/>
  <c r="AA138" i="4"/>
  <c r="AD138" i="4"/>
  <c r="L138" i="4"/>
  <c r="Q138" i="4"/>
  <c r="K138" i="4"/>
  <c r="T138" i="4"/>
  <c r="V138" i="4"/>
  <c r="I138" i="4"/>
  <c r="U138" i="4"/>
  <c r="W138" i="4"/>
  <c r="O138" i="4"/>
  <c r="N138" i="4"/>
  <c r="D138" i="4"/>
  <c r="S138" i="4"/>
  <c r="C138" i="4"/>
  <c r="H81" i="24"/>
  <c r="AC81" i="24"/>
  <c r="I81" i="24"/>
  <c r="L81" i="24"/>
  <c r="AA81" i="24"/>
  <c r="R81" i="24"/>
  <c r="AF81" i="24"/>
  <c r="D81" i="24"/>
  <c r="Y81" i="24"/>
  <c r="AE81" i="24"/>
  <c r="O81" i="24"/>
  <c r="W81" i="24"/>
  <c r="K81" i="24"/>
  <c r="J81" i="24"/>
  <c r="X81" i="24"/>
  <c r="AG81" i="24"/>
  <c r="G81" i="24"/>
  <c r="F81" i="24"/>
  <c r="Q81" i="24"/>
  <c r="S81" i="24"/>
  <c r="T81" i="24"/>
  <c r="AB81" i="24"/>
  <c r="M81" i="24"/>
  <c r="N81" i="24"/>
  <c r="P81" i="24"/>
  <c r="U81" i="24"/>
  <c r="V81" i="24"/>
  <c r="B81" i="24"/>
  <c r="C81" i="24"/>
  <c r="Z81" i="24"/>
  <c r="AD81" i="24"/>
  <c r="M169" i="16"/>
  <c r="F169" i="16"/>
  <c r="I169" i="16"/>
  <c r="L169" i="16"/>
  <c r="P169" i="16" s="1"/>
  <c r="H169" i="16"/>
  <c r="D169" i="16"/>
  <c r="K169" i="16"/>
  <c r="B169" i="16"/>
  <c r="C169" i="16"/>
  <c r="G169" i="16"/>
  <c r="J169" i="16"/>
  <c r="N169" i="16"/>
  <c r="R169" i="16" s="1"/>
  <c r="E52" i="2"/>
  <c r="D52" i="2"/>
  <c r="I52" i="2"/>
  <c r="C52" i="2"/>
  <c r="F52" i="2"/>
  <c r="H52" i="2"/>
  <c r="G52" i="2"/>
  <c r="J151" i="16"/>
  <c r="C151" i="16"/>
  <c r="B151" i="16"/>
  <c r="K151" i="16"/>
  <c r="D151" i="16"/>
  <c r="I151" i="16"/>
  <c r="M151" i="16"/>
  <c r="G151" i="16"/>
  <c r="N151" i="16"/>
  <c r="R151" i="16" s="1"/>
  <c r="L151" i="16"/>
  <c r="H151" i="16"/>
  <c r="F151" i="16"/>
  <c r="E149" i="3"/>
  <c r="C149" i="3"/>
  <c r="F149" i="3"/>
  <c r="D149" i="3"/>
  <c r="G149" i="3"/>
  <c r="K149" i="20"/>
  <c r="H149" i="20"/>
  <c r="D149" i="20"/>
  <c r="F149" i="20"/>
  <c r="B149" i="20"/>
  <c r="N149" i="20"/>
  <c r="R149" i="20" s="1"/>
  <c r="C149" i="20"/>
  <c r="M149" i="20"/>
  <c r="Q149" i="20" s="1"/>
  <c r="I149" i="20"/>
  <c r="G149" i="20"/>
  <c r="J149" i="20"/>
  <c r="L149" i="20"/>
  <c r="P149" i="20" s="1"/>
  <c r="F82" i="2"/>
  <c r="G82" i="2"/>
  <c r="H82" i="2"/>
  <c r="C82" i="2"/>
  <c r="E82" i="2"/>
  <c r="I82" i="2"/>
  <c r="D82" i="2"/>
  <c r="K72" i="16"/>
  <c r="O72" i="16" s="1"/>
  <c r="G72" i="16"/>
  <c r="H72" i="16"/>
  <c r="C72" i="16"/>
  <c r="M72" i="16"/>
  <c r="Q72" i="16" s="1"/>
  <c r="D72" i="16"/>
  <c r="F72" i="16"/>
  <c r="J72" i="16"/>
  <c r="L72" i="16"/>
  <c r="P72" i="16" s="1"/>
  <c r="I72" i="16"/>
  <c r="N72" i="16"/>
  <c r="B72" i="16"/>
  <c r="K32" i="23"/>
  <c r="Z32" i="23"/>
  <c r="N32" i="23"/>
  <c r="P32" i="23"/>
  <c r="H32" i="23"/>
  <c r="U32" i="23"/>
  <c r="B32" i="23"/>
  <c r="C32" i="23"/>
  <c r="AC32" i="23"/>
  <c r="T32" i="23"/>
  <c r="X32" i="23"/>
  <c r="J32" i="23"/>
  <c r="V32" i="23"/>
  <c r="I32" i="23"/>
  <c r="AB32" i="23"/>
  <c r="Q32" i="23"/>
  <c r="AF32" i="23"/>
  <c r="M32" i="23"/>
  <c r="AA32" i="23"/>
  <c r="G32" i="23"/>
  <c r="L32" i="23"/>
  <c r="W32" i="23"/>
  <c r="O32" i="23"/>
  <c r="F32" i="23"/>
  <c r="AD32" i="23"/>
  <c r="Y32" i="23"/>
  <c r="S32" i="23"/>
  <c r="AG32" i="23"/>
  <c r="D32" i="23"/>
  <c r="R32" i="23"/>
  <c r="D36" i="20"/>
  <c r="I36" i="20"/>
  <c r="F36" i="20"/>
  <c r="H36" i="20"/>
  <c r="C36" i="20"/>
  <c r="J36" i="20"/>
  <c r="G36" i="20"/>
  <c r="K36" i="20"/>
  <c r="B36" i="20"/>
  <c r="M36" i="20"/>
  <c r="Q36" i="20" s="1"/>
  <c r="N36" i="20"/>
  <c r="R36" i="20" s="1"/>
  <c r="L36" i="20"/>
  <c r="P36" i="20" s="1"/>
  <c r="G126" i="30"/>
  <c r="I126" i="30"/>
  <c r="F126" i="30"/>
  <c r="H126" i="30"/>
  <c r="C126" i="30"/>
  <c r="D126" i="30"/>
  <c r="B126" i="30"/>
  <c r="F89" i="26"/>
  <c r="K89" i="26"/>
  <c r="R89" i="26"/>
  <c r="L89" i="26"/>
  <c r="B89" i="26"/>
  <c r="G89" i="26"/>
  <c r="H89" i="26"/>
  <c r="I89" i="26"/>
  <c r="V89" i="26"/>
  <c r="J89" i="26"/>
  <c r="X89" i="26"/>
  <c r="U89" i="26"/>
  <c r="Q89" i="26"/>
  <c r="S89" i="26"/>
  <c r="D89" i="26"/>
  <c r="N89" i="26"/>
  <c r="M89" i="26"/>
  <c r="W89" i="26"/>
  <c r="C89" i="26"/>
  <c r="T89" i="26"/>
  <c r="T32" i="4"/>
  <c r="Z32" i="4"/>
  <c r="S32" i="4"/>
  <c r="D32" i="4"/>
  <c r="P32" i="4"/>
  <c r="N32" i="4"/>
  <c r="Y32" i="4"/>
  <c r="AD32" i="4"/>
  <c r="X32" i="4"/>
  <c r="I32" i="4"/>
  <c r="R32" i="4"/>
  <c r="AA32" i="4"/>
  <c r="Q32" i="4"/>
  <c r="F32" i="4"/>
  <c r="U32" i="4"/>
  <c r="E32" i="4"/>
  <c r="AC32" i="4"/>
  <c r="J32" i="4"/>
  <c r="V32" i="4"/>
  <c r="G32" i="4"/>
  <c r="H32" i="4"/>
  <c r="C32" i="4"/>
  <c r="M32" i="4"/>
  <c r="AB32" i="4"/>
  <c r="L32" i="4"/>
  <c r="W32" i="4"/>
  <c r="O32" i="4"/>
  <c r="K32" i="4"/>
  <c r="O98" i="4"/>
  <c r="T98" i="4"/>
  <c r="W98" i="4"/>
  <c r="U98" i="4"/>
  <c r="X98" i="4"/>
  <c r="H98" i="4"/>
  <c r="AB98" i="4"/>
  <c r="S98" i="4"/>
  <c r="D98" i="4"/>
  <c r="K98" i="4"/>
  <c r="Q98" i="4"/>
  <c r="R98" i="4"/>
  <c r="I98" i="4"/>
  <c r="E98" i="4"/>
  <c r="F98" i="4"/>
  <c r="M98" i="4"/>
  <c r="Y98" i="4"/>
  <c r="L98" i="4"/>
  <c r="AA98" i="4"/>
  <c r="AD98" i="4"/>
  <c r="P98" i="4"/>
  <c r="Z98" i="4"/>
  <c r="C98" i="4"/>
  <c r="V98" i="4"/>
  <c r="J98" i="4"/>
  <c r="AC98" i="4"/>
  <c r="G98" i="4"/>
  <c r="N98" i="4"/>
  <c r="D23" i="16"/>
  <c r="F23" i="16"/>
  <c r="K23" i="16"/>
  <c r="I23" i="16"/>
  <c r="B23" i="16"/>
  <c r="G23" i="16"/>
  <c r="C23" i="16"/>
  <c r="L23" i="16"/>
  <c r="M23" i="16"/>
  <c r="J23" i="16"/>
  <c r="N23" i="16"/>
  <c r="R23" i="16" s="1"/>
  <c r="H23" i="16"/>
  <c r="D106" i="26"/>
  <c r="W106" i="26"/>
  <c r="C106" i="26"/>
  <c r="B106" i="26"/>
  <c r="N106" i="26"/>
  <c r="L106" i="26"/>
  <c r="I106" i="26"/>
  <c r="R106" i="26"/>
  <c r="U106" i="26"/>
  <c r="T106" i="26"/>
  <c r="X106" i="26"/>
  <c r="G106" i="26"/>
  <c r="Q106" i="26"/>
  <c r="M106" i="26"/>
  <c r="J106" i="26"/>
  <c r="S106" i="26"/>
  <c r="H106" i="26"/>
  <c r="K106" i="26"/>
  <c r="F106" i="26"/>
  <c r="V106" i="26"/>
  <c r="E78" i="2"/>
  <c r="G78" i="2"/>
  <c r="D78" i="2"/>
  <c r="H78" i="2"/>
  <c r="F78" i="2"/>
  <c r="I78" i="2"/>
  <c r="C78" i="2"/>
  <c r="G83" i="3"/>
  <c r="E83" i="3"/>
  <c r="D83" i="3"/>
  <c r="F83" i="3"/>
  <c r="C83" i="3"/>
  <c r="C37" i="30"/>
  <c r="G37" i="30"/>
  <c r="D37" i="30"/>
  <c r="I37" i="30"/>
  <c r="F37" i="30"/>
  <c r="H37" i="30"/>
  <c r="B37" i="30"/>
  <c r="S61" i="4"/>
  <c r="E61" i="4"/>
  <c r="P61" i="4"/>
  <c r="D61" i="4"/>
  <c r="Q61" i="4"/>
  <c r="AC61" i="4"/>
  <c r="Y61" i="4"/>
  <c r="K61" i="4"/>
  <c r="V61" i="4"/>
  <c r="H61" i="4"/>
  <c r="O61" i="4"/>
  <c r="F61" i="4"/>
  <c r="N61" i="4"/>
  <c r="Z61" i="4"/>
  <c r="R61" i="4"/>
  <c r="G61" i="4"/>
  <c r="AB61" i="4"/>
  <c r="M61" i="4"/>
  <c r="T61" i="4"/>
  <c r="I61" i="4"/>
  <c r="U61" i="4"/>
  <c r="W61" i="4"/>
  <c r="C61" i="4"/>
  <c r="AD61" i="4"/>
  <c r="L61" i="4"/>
  <c r="AA61" i="4"/>
  <c r="X61" i="4"/>
  <c r="J61" i="4"/>
  <c r="G80" i="26"/>
  <c r="M80" i="26"/>
  <c r="X80" i="26"/>
  <c r="B80" i="26"/>
  <c r="U80" i="26"/>
  <c r="V80" i="26"/>
  <c r="S80" i="26"/>
  <c r="I80" i="26"/>
  <c r="R80" i="26"/>
  <c r="C80" i="26"/>
  <c r="N80" i="26"/>
  <c r="H80" i="26"/>
  <c r="J80" i="26"/>
  <c r="Q80" i="26"/>
  <c r="T80" i="26"/>
  <c r="D80" i="26"/>
  <c r="K80" i="26"/>
  <c r="L80" i="26"/>
  <c r="W80" i="26"/>
  <c r="F80" i="26"/>
  <c r="AA114" i="24"/>
  <c r="AE114" i="24"/>
  <c r="L114" i="24"/>
  <c r="U114" i="24"/>
  <c r="G114" i="24"/>
  <c r="M114" i="24"/>
  <c r="Q114" i="24"/>
  <c r="C114" i="24"/>
  <c r="Y114" i="24"/>
  <c r="V114" i="24"/>
  <c r="AC114" i="24"/>
  <c r="Z114" i="24"/>
  <c r="K114" i="24"/>
  <c r="H114" i="24"/>
  <c r="AD114" i="24"/>
  <c r="T114" i="24"/>
  <c r="AG114" i="24"/>
  <c r="X114" i="24"/>
  <c r="N114" i="24"/>
  <c r="J114" i="24"/>
  <c r="B114" i="24"/>
  <c r="P114" i="24"/>
  <c r="R114" i="24"/>
  <c r="S114" i="24"/>
  <c r="AF114" i="24"/>
  <c r="F114" i="24"/>
  <c r="I114" i="24"/>
  <c r="AB114" i="24"/>
  <c r="D114" i="24"/>
  <c r="W114" i="24"/>
  <c r="O114" i="24"/>
  <c r="F117" i="29"/>
  <c r="I117" i="29"/>
  <c r="G117" i="29"/>
  <c r="C117" i="29"/>
  <c r="H117" i="29"/>
  <c r="D117" i="29"/>
  <c r="B117" i="29"/>
  <c r="W100" i="4"/>
  <c r="S100" i="4"/>
  <c r="N100" i="4"/>
  <c r="P100" i="4"/>
  <c r="L100" i="4"/>
  <c r="AA100" i="4"/>
  <c r="M100" i="4"/>
  <c r="K100" i="4"/>
  <c r="C100" i="4"/>
  <c r="O100" i="4"/>
  <c r="Q100" i="4"/>
  <c r="U100" i="4"/>
  <c r="Z100" i="4"/>
  <c r="AD100" i="4"/>
  <c r="E100" i="4"/>
  <c r="D100" i="4"/>
  <c r="H100" i="4"/>
  <c r="AB100" i="4"/>
  <c r="T100" i="4"/>
  <c r="V100" i="4"/>
  <c r="R100" i="4"/>
  <c r="G100" i="4"/>
  <c r="Y100" i="4"/>
  <c r="X100" i="4"/>
  <c r="AC100" i="4"/>
  <c r="I100" i="4"/>
  <c r="J100" i="4"/>
  <c r="F100" i="4"/>
  <c r="C68" i="3"/>
  <c r="E68" i="3"/>
  <c r="D68" i="3"/>
  <c r="G68" i="3"/>
  <c r="F68" i="3"/>
  <c r="C182" i="24"/>
  <c r="AA182" i="24"/>
  <c r="AB182" i="24"/>
  <c r="AG182" i="24"/>
  <c r="S182" i="24"/>
  <c r="R182" i="24"/>
  <c r="K182" i="24"/>
  <c r="W182" i="24"/>
  <c r="Y182" i="24"/>
  <c r="L182" i="24"/>
  <c r="X182" i="24"/>
  <c r="AC182" i="24"/>
  <c r="Q182" i="24"/>
  <c r="N182" i="24"/>
  <c r="D182" i="24"/>
  <c r="H182" i="24"/>
  <c r="T182" i="24"/>
  <c r="V182" i="24"/>
  <c r="M182" i="24"/>
  <c r="F182" i="24"/>
  <c r="AF182" i="24"/>
  <c r="O182" i="24"/>
  <c r="J182" i="24"/>
  <c r="AD182" i="24"/>
  <c r="P182" i="24"/>
  <c r="U182" i="24"/>
  <c r="B182" i="24"/>
  <c r="Z182" i="24"/>
  <c r="G182" i="24"/>
  <c r="I182" i="24"/>
  <c r="AE182" i="24"/>
  <c r="E69" i="2"/>
  <c r="H69" i="2"/>
  <c r="D69" i="2"/>
  <c r="C69" i="2"/>
  <c r="G69" i="2"/>
  <c r="I69" i="2"/>
  <c r="F69" i="2"/>
  <c r="R15" i="24"/>
  <c r="T15" i="24"/>
  <c r="B15" i="24"/>
  <c r="Z15" i="24"/>
  <c r="X15" i="24"/>
  <c r="S15" i="24"/>
  <c r="K15" i="24"/>
  <c r="Q15" i="24"/>
  <c r="W15" i="24"/>
  <c r="M15" i="24"/>
  <c r="AE15" i="24"/>
  <c r="C15" i="24"/>
  <c r="F15" i="24"/>
  <c r="G15" i="24"/>
  <c r="AD15" i="24"/>
  <c r="H15" i="24"/>
  <c r="V15" i="24"/>
  <c r="I15" i="24"/>
  <c r="P15" i="24"/>
  <c r="AF15" i="24"/>
  <c r="L15" i="24"/>
  <c r="O15" i="24"/>
  <c r="N15" i="24"/>
  <c r="AB15" i="24"/>
  <c r="AC15" i="24"/>
  <c r="AG15" i="24"/>
  <c r="Y15" i="24"/>
  <c r="D15" i="24"/>
  <c r="U15" i="24"/>
  <c r="AA15" i="24"/>
  <c r="J15" i="24"/>
  <c r="F84" i="2"/>
  <c r="C84" i="2"/>
  <c r="I84" i="2"/>
  <c r="D84" i="2"/>
  <c r="G84" i="2"/>
  <c r="E84" i="2"/>
  <c r="H84" i="2"/>
  <c r="I91" i="16"/>
  <c r="C91" i="16"/>
  <c r="M91" i="16"/>
  <c r="J91" i="16"/>
  <c r="L91" i="16"/>
  <c r="P91" i="16" s="1"/>
  <c r="N91" i="16"/>
  <c r="R91" i="16" s="1"/>
  <c r="H91" i="16"/>
  <c r="G91" i="16"/>
  <c r="F91" i="16"/>
  <c r="K91" i="16"/>
  <c r="O91" i="16" s="1"/>
  <c r="D91" i="16"/>
  <c r="B91" i="16"/>
  <c r="O118" i="24"/>
  <c r="S118" i="24"/>
  <c r="C118" i="24"/>
  <c r="AA118" i="24"/>
  <c r="AD118" i="24"/>
  <c r="AB118" i="24"/>
  <c r="T118" i="24"/>
  <c r="D118" i="24"/>
  <c r="P118" i="24"/>
  <c r="G118" i="24"/>
  <c r="R118" i="24"/>
  <c r="N118" i="24"/>
  <c r="AC118" i="24"/>
  <c r="Q118" i="24"/>
  <c r="X118" i="24"/>
  <c r="L118" i="24"/>
  <c r="AG118" i="24"/>
  <c r="K118" i="24"/>
  <c r="F118" i="24"/>
  <c r="AF118" i="24"/>
  <c r="U118" i="24"/>
  <c r="V118" i="24"/>
  <c r="H118" i="24"/>
  <c r="B118" i="24"/>
  <c r="M118" i="24"/>
  <c r="J118" i="24"/>
  <c r="Z118" i="24"/>
  <c r="Y118" i="24"/>
  <c r="I118" i="24"/>
  <c r="W118" i="24"/>
  <c r="AE118" i="24"/>
  <c r="F103" i="29"/>
  <c r="I103" i="29"/>
  <c r="B103" i="29"/>
  <c r="H103" i="29"/>
  <c r="D103" i="29"/>
  <c r="C103" i="29"/>
  <c r="G103" i="29"/>
  <c r="R44" i="4"/>
  <c r="V44" i="4"/>
  <c r="J44" i="4"/>
  <c r="F44" i="4"/>
  <c r="S44" i="4"/>
  <c r="H44" i="4"/>
  <c r="O44" i="4"/>
  <c r="AD44" i="4"/>
  <c r="Y44" i="4"/>
  <c r="Z44" i="4"/>
  <c r="T44" i="4"/>
  <c r="AA44" i="4"/>
  <c r="U44" i="4"/>
  <c r="M44" i="4"/>
  <c r="C44" i="4"/>
  <c r="G44" i="4"/>
  <c r="I44" i="4"/>
  <c r="AC44" i="4"/>
  <c r="E44" i="4"/>
  <c r="W44" i="4"/>
  <c r="P44" i="4"/>
  <c r="X44" i="4"/>
  <c r="D44" i="4"/>
  <c r="Q44" i="4"/>
  <c r="K44" i="4"/>
  <c r="L44" i="4"/>
  <c r="N44" i="4"/>
  <c r="AB44" i="4"/>
  <c r="AB162" i="24"/>
  <c r="F162" i="24"/>
  <c r="X162" i="24"/>
  <c r="AE162" i="24"/>
  <c r="O162" i="24"/>
  <c r="G162" i="24"/>
  <c r="K162" i="24"/>
  <c r="T162" i="24"/>
  <c r="V162" i="24"/>
  <c r="M162" i="24"/>
  <c r="Q162" i="24"/>
  <c r="S162" i="24"/>
  <c r="AG162" i="24"/>
  <c r="AC162" i="24"/>
  <c r="W162" i="24"/>
  <c r="N162" i="24"/>
  <c r="I162" i="24"/>
  <c r="H162" i="24"/>
  <c r="U162" i="24"/>
  <c r="AF162" i="24"/>
  <c r="R162" i="24"/>
  <c r="AA162" i="24"/>
  <c r="J162" i="24"/>
  <c r="Z162" i="24"/>
  <c r="B162" i="24"/>
  <c r="D162" i="24"/>
  <c r="L162" i="24"/>
  <c r="Y162" i="24"/>
  <c r="C162" i="24"/>
  <c r="P162" i="24"/>
  <c r="AD162" i="24"/>
  <c r="V157" i="24"/>
  <c r="P157" i="24"/>
  <c r="Q157" i="24"/>
  <c r="AF157" i="24"/>
  <c r="B157" i="24"/>
  <c r="AD157" i="24"/>
  <c r="O157" i="24"/>
  <c r="AG157" i="24"/>
  <c r="L157" i="24"/>
  <c r="H157" i="24"/>
  <c r="T157" i="24"/>
  <c r="AA157" i="24"/>
  <c r="S157" i="24"/>
  <c r="Y157" i="24"/>
  <c r="C157" i="24"/>
  <c r="J157" i="24"/>
  <c r="X157" i="24"/>
  <c r="F157" i="24"/>
  <c r="D157" i="24"/>
  <c r="W157" i="24"/>
  <c r="M157" i="24"/>
  <c r="N157" i="24"/>
  <c r="AB157" i="24"/>
  <c r="Z157" i="24"/>
  <c r="R157" i="24"/>
  <c r="I157" i="24"/>
  <c r="G157" i="24"/>
  <c r="AC157" i="24"/>
  <c r="U157" i="24"/>
  <c r="K157" i="24"/>
  <c r="AE157" i="24"/>
  <c r="I168" i="30"/>
  <c r="G168" i="30"/>
  <c r="D168" i="30"/>
  <c r="H168" i="30"/>
  <c r="F168" i="30"/>
  <c r="B168" i="30"/>
  <c r="C168" i="30"/>
  <c r="B152" i="30"/>
  <c r="D152" i="30"/>
  <c r="I152" i="30"/>
  <c r="H152" i="30"/>
  <c r="F152" i="30"/>
  <c r="C152" i="30"/>
  <c r="G152" i="30"/>
  <c r="D119" i="30"/>
  <c r="G119" i="30"/>
  <c r="I119" i="30"/>
  <c r="B119" i="30"/>
  <c r="F119" i="30"/>
  <c r="C119" i="30"/>
  <c r="H119" i="30"/>
  <c r="G40" i="2"/>
  <c r="I40" i="2"/>
  <c r="E40" i="2"/>
  <c r="C40" i="2"/>
  <c r="D40" i="2"/>
  <c r="H40" i="2"/>
  <c r="F40" i="2"/>
  <c r="L174" i="16"/>
  <c r="P174" i="16" s="1"/>
  <c r="K174" i="16"/>
  <c r="O174" i="16" s="1"/>
  <c r="N174" i="16"/>
  <c r="C174" i="16"/>
  <c r="D174" i="16"/>
  <c r="B174" i="16"/>
  <c r="I174" i="16"/>
  <c r="M174" i="16"/>
  <c r="J174" i="16"/>
  <c r="F174" i="16"/>
  <c r="H174" i="16"/>
  <c r="G174" i="16"/>
  <c r="P160" i="4"/>
  <c r="I160" i="4"/>
  <c r="Y160" i="4"/>
  <c r="AB160" i="4"/>
  <c r="F160" i="4"/>
  <c r="X160" i="4"/>
  <c r="U160" i="4"/>
  <c r="Q160" i="4"/>
  <c r="J160" i="4"/>
  <c r="AA160" i="4"/>
  <c r="E160" i="4"/>
  <c r="K160" i="4"/>
  <c r="T160" i="4"/>
  <c r="H160" i="4"/>
  <c r="V160" i="4"/>
  <c r="Z160" i="4"/>
  <c r="O160" i="4"/>
  <c r="R160" i="4"/>
  <c r="G160" i="4"/>
  <c r="AC160" i="4"/>
  <c r="AD160" i="4"/>
  <c r="D160" i="4"/>
  <c r="L160" i="4"/>
  <c r="S160" i="4"/>
  <c r="W160" i="4"/>
  <c r="N160" i="4"/>
  <c r="M160" i="4"/>
  <c r="C160" i="4"/>
  <c r="B185" i="30"/>
  <c r="C185" i="30"/>
  <c r="D185" i="30"/>
  <c r="G185" i="30"/>
  <c r="F185" i="30"/>
  <c r="H185" i="30"/>
  <c r="I185" i="30"/>
  <c r="C138" i="3"/>
  <c r="F138" i="3"/>
  <c r="E138" i="3"/>
  <c r="D138" i="3"/>
  <c r="G138" i="3"/>
  <c r="S130" i="24"/>
  <c r="G130" i="24"/>
  <c r="I130" i="24"/>
  <c r="Y130" i="24"/>
  <c r="B130" i="24"/>
  <c r="AA130" i="24"/>
  <c r="C130" i="24"/>
  <c r="H130" i="24"/>
  <c r="P130" i="24"/>
  <c r="AG130" i="24"/>
  <c r="Q130" i="24"/>
  <c r="D130" i="24"/>
  <c r="X130" i="24"/>
  <c r="F130" i="24"/>
  <c r="O130" i="24"/>
  <c r="W130" i="24"/>
  <c r="K130" i="24"/>
  <c r="V130" i="24"/>
  <c r="AC130" i="24"/>
  <c r="M130" i="24"/>
  <c r="AF130" i="24"/>
  <c r="AB130" i="24"/>
  <c r="T130" i="24"/>
  <c r="L130" i="24"/>
  <c r="J130" i="24"/>
  <c r="AE130" i="24"/>
  <c r="Z130" i="24"/>
  <c r="R130" i="24"/>
  <c r="AD130" i="24"/>
  <c r="N130" i="24"/>
  <c r="U130" i="24"/>
  <c r="C91" i="29"/>
  <c r="F91" i="29"/>
  <c r="I91" i="29"/>
  <c r="B91" i="29"/>
  <c r="H91" i="29"/>
  <c r="D91" i="29"/>
  <c r="G91" i="29"/>
  <c r="G83" i="29"/>
  <c r="C83" i="29"/>
  <c r="F83" i="29"/>
  <c r="I83" i="29"/>
  <c r="D83" i="29"/>
  <c r="B83" i="29"/>
  <c r="H83" i="29"/>
  <c r="Y12" i="24"/>
  <c r="AD12" i="24"/>
  <c r="R12" i="24"/>
  <c r="O12" i="24"/>
  <c r="P12" i="24"/>
  <c r="M12" i="24"/>
  <c r="H12" i="24"/>
  <c r="T12" i="24"/>
  <c r="AA12" i="24"/>
  <c r="S12" i="24"/>
  <c r="G12" i="24"/>
  <c r="B12" i="24"/>
  <c r="I12" i="24"/>
  <c r="Z12" i="24"/>
  <c r="U12" i="24"/>
  <c r="AG12" i="24"/>
  <c r="L12" i="24"/>
  <c r="D12" i="24"/>
  <c r="J12" i="24"/>
  <c r="AF12" i="24"/>
  <c r="AE12" i="24"/>
  <c r="K12" i="24"/>
  <c r="F12" i="24"/>
  <c r="Q12" i="24"/>
  <c r="X12" i="24"/>
  <c r="AC12" i="24"/>
  <c r="V12" i="24"/>
  <c r="C12" i="24"/>
  <c r="N12" i="24"/>
  <c r="W12" i="24"/>
  <c r="AB12" i="24"/>
  <c r="P84" i="4"/>
  <c r="V84" i="4"/>
  <c r="S84" i="4"/>
  <c r="E84" i="4"/>
  <c r="AC84" i="4"/>
  <c r="O84" i="4"/>
  <c r="H84" i="4"/>
  <c r="Z84" i="4"/>
  <c r="D84" i="4"/>
  <c r="Q84" i="4"/>
  <c r="AD84" i="4"/>
  <c r="Y84" i="4"/>
  <c r="T84" i="4"/>
  <c r="AB84" i="4"/>
  <c r="J84" i="4"/>
  <c r="R84" i="4"/>
  <c r="F84" i="4"/>
  <c r="X84" i="4"/>
  <c r="C84" i="4"/>
  <c r="M84" i="4"/>
  <c r="W84" i="4"/>
  <c r="L84" i="4"/>
  <c r="AA84" i="4"/>
  <c r="I84" i="4"/>
  <c r="U84" i="4"/>
  <c r="K84" i="4"/>
  <c r="G84" i="4"/>
  <c r="N84" i="4"/>
  <c r="H26" i="2"/>
  <c r="E26" i="2"/>
  <c r="D26" i="2"/>
  <c r="I26" i="2"/>
  <c r="F26" i="2"/>
  <c r="G26" i="2"/>
  <c r="C26" i="2"/>
  <c r="C132" i="26"/>
  <c r="J132" i="26"/>
  <c r="F132" i="26"/>
  <c r="V132" i="26"/>
  <c r="D132" i="26"/>
  <c r="L132" i="26"/>
  <c r="X132" i="26"/>
  <c r="U132" i="26"/>
  <c r="G132" i="26"/>
  <c r="T132" i="26"/>
  <c r="Q132" i="26"/>
  <c r="K132" i="26"/>
  <c r="I132" i="26"/>
  <c r="S132" i="26"/>
  <c r="N132" i="26"/>
  <c r="B132" i="26"/>
  <c r="H132" i="26"/>
  <c r="M132" i="26"/>
  <c r="W132" i="26"/>
  <c r="R132" i="26"/>
  <c r="N187" i="24"/>
  <c r="AF187" i="24"/>
  <c r="B187" i="24"/>
  <c r="L187" i="24"/>
  <c r="AB187" i="24"/>
  <c r="K187" i="24"/>
  <c r="J187" i="24"/>
  <c r="Z187" i="24"/>
  <c r="U187" i="24"/>
  <c r="Y187" i="24"/>
  <c r="I187" i="24"/>
  <c r="C187" i="24"/>
  <c r="M187" i="24"/>
  <c r="Q187" i="24"/>
  <c r="P187" i="24"/>
  <c r="V187" i="24"/>
  <c r="AE187" i="24"/>
  <c r="F187" i="24"/>
  <c r="X187" i="24"/>
  <c r="W187" i="24"/>
  <c r="O187" i="24"/>
  <c r="S187" i="24"/>
  <c r="AD187" i="24"/>
  <c r="H187" i="24"/>
  <c r="D187" i="24"/>
  <c r="AC187" i="24"/>
  <c r="AA187" i="24"/>
  <c r="R187" i="24"/>
  <c r="AG187" i="24"/>
  <c r="G187" i="24"/>
  <c r="T187" i="24"/>
  <c r="C15" i="29"/>
  <c r="G15" i="29"/>
  <c r="B15" i="29"/>
  <c r="H15" i="29"/>
  <c r="F15" i="29"/>
  <c r="I15" i="29"/>
  <c r="D15" i="29"/>
  <c r="H71" i="4"/>
  <c r="Q71" i="4"/>
  <c r="C71" i="4"/>
  <c r="W71" i="4"/>
  <c r="Z71" i="4"/>
  <c r="AA71" i="4"/>
  <c r="E71" i="4"/>
  <c r="I71" i="4"/>
  <c r="AB71" i="4"/>
  <c r="L71" i="4"/>
  <c r="T71" i="4"/>
  <c r="X71" i="4"/>
  <c r="F71" i="4"/>
  <c r="M71" i="4"/>
  <c r="D71" i="4"/>
  <c r="O71" i="4"/>
  <c r="AC71" i="4"/>
  <c r="AD71" i="4"/>
  <c r="S71" i="4"/>
  <c r="R71" i="4"/>
  <c r="V71" i="4"/>
  <c r="U71" i="4"/>
  <c r="K71" i="4"/>
  <c r="G71" i="4"/>
  <c r="P71" i="4"/>
  <c r="Y71" i="4"/>
  <c r="J71" i="4"/>
  <c r="N71" i="4"/>
  <c r="K18" i="24"/>
  <c r="T18" i="24"/>
  <c r="H18" i="24"/>
  <c r="M18" i="24"/>
  <c r="P18" i="24"/>
  <c r="W18" i="24"/>
  <c r="Y18" i="24"/>
  <c r="AG18" i="24"/>
  <c r="C18" i="24"/>
  <c r="AE18" i="24"/>
  <c r="B18" i="24"/>
  <c r="X18" i="24"/>
  <c r="I18" i="24"/>
  <c r="AF18" i="24"/>
  <c r="N18" i="24"/>
  <c r="AC18" i="24"/>
  <c r="U18" i="24"/>
  <c r="Q18" i="24"/>
  <c r="V18" i="24"/>
  <c r="L18" i="24"/>
  <c r="J18" i="24"/>
  <c r="S18" i="24"/>
  <c r="F18" i="24"/>
  <c r="R18" i="24"/>
  <c r="AA18" i="24"/>
  <c r="AB18" i="24"/>
  <c r="O18" i="24"/>
  <c r="D18" i="24"/>
  <c r="G18" i="24"/>
  <c r="AD18" i="24"/>
  <c r="Z18" i="24"/>
  <c r="D67" i="2"/>
  <c r="G67" i="2"/>
  <c r="C67" i="2"/>
  <c r="H67" i="2"/>
  <c r="E67" i="2"/>
  <c r="I67" i="2"/>
  <c r="F67" i="2"/>
  <c r="G144" i="3"/>
  <c r="F144" i="3"/>
  <c r="D144" i="3"/>
  <c r="E144" i="3"/>
  <c r="C144" i="3"/>
  <c r="X74" i="26"/>
  <c r="D74" i="26"/>
  <c r="C74" i="26"/>
  <c r="R74" i="26"/>
  <c r="S74" i="26"/>
  <c r="L74" i="26"/>
  <c r="M74" i="26"/>
  <c r="J74" i="26"/>
  <c r="F74" i="26"/>
  <c r="V74" i="26"/>
  <c r="I74" i="26"/>
  <c r="B74" i="26"/>
  <c r="U74" i="26"/>
  <c r="Q74" i="26"/>
  <c r="H74" i="26"/>
  <c r="T74" i="26"/>
  <c r="W74" i="26"/>
  <c r="N74" i="26"/>
  <c r="G74" i="26"/>
  <c r="K74" i="26"/>
  <c r="I101" i="2"/>
  <c r="E101" i="2"/>
  <c r="G101" i="2"/>
  <c r="C101" i="2"/>
  <c r="D101" i="2"/>
  <c r="H101" i="2"/>
  <c r="F101" i="2"/>
  <c r="AC161" i="4"/>
  <c r="I161" i="4"/>
  <c r="J161" i="4"/>
  <c r="AA161" i="4"/>
  <c r="Y161" i="4"/>
  <c r="O161" i="4"/>
  <c r="AB161" i="4"/>
  <c r="W161" i="4"/>
  <c r="Z161" i="4"/>
  <c r="L161" i="4"/>
  <c r="U161" i="4"/>
  <c r="P161" i="4"/>
  <c r="F161" i="4"/>
  <c r="C161" i="4"/>
  <c r="X161" i="4"/>
  <c r="H161" i="4"/>
  <c r="M161" i="4"/>
  <c r="N161" i="4"/>
  <c r="Q161" i="4"/>
  <c r="AD161" i="4"/>
  <c r="S161" i="4"/>
  <c r="R161" i="4"/>
  <c r="E161" i="4"/>
  <c r="D161" i="4"/>
  <c r="G161" i="4"/>
  <c r="K161" i="4"/>
  <c r="V161" i="4"/>
  <c r="T161" i="4"/>
  <c r="S110" i="23"/>
  <c r="C110" i="23"/>
  <c r="I110" i="23"/>
  <c r="P110" i="23"/>
  <c r="Y110" i="23"/>
  <c r="M110" i="23"/>
  <c r="B110" i="23"/>
  <c r="U110" i="23"/>
  <c r="H110" i="23"/>
  <c r="AC110" i="23"/>
  <c r="N110" i="23"/>
  <c r="Q110" i="23"/>
  <c r="AD110" i="23"/>
  <c r="AA110" i="23"/>
  <c r="J110" i="23"/>
  <c r="F110" i="23"/>
  <c r="T110" i="23"/>
  <c r="AF110" i="23"/>
  <c r="V110" i="23"/>
  <c r="W110" i="23"/>
  <c r="X110" i="23"/>
  <c r="D110" i="23"/>
  <c r="Z110" i="23"/>
  <c r="L110" i="23"/>
  <c r="AG110" i="23"/>
  <c r="K110" i="23"/>
  <c r="AB110" i="23"/>
  <c r="G110" i="23"/>
  <c r="O110" i="23"/>
  <c r="R110" i="23"/>
  <c r="K67" i="24"/>
  <c r="U67" i="24"/>
  <c r="G67" i="24"/>
  <c r="P67" i="24"/>
  <c r="D67" i="24"/>
  <c r="B67" i="24"/>
  <c r="X67" i="24"/>
  <c r="AG67" i="24"/>
  <c r="W67" i="24"/>
  <c r="Q67" i="24"/>
  <c r="C67" i="24"/>
  <c r="V67" i="24"/>
  <c r="M67" i="24"/>
  <c r="N67" i="24"/>
  <c r="Y67" i="24"/>
  <c r="L67" i="24"/>
  <c r="AE67" i="24"/>
  <c r="AA67" i="24"/>
  <c r="O67" i="24"/>
  <c r="AD67" i="24"/>
  <c r="Z67" i="24"/>
  <c r="H67" i="24"/>
  <c r="T67" i="24"/>
  <c r="AF67" i="24"/>
  <c r="AC67" i="24"/>
  <c r="S67" i="24"/>
  <c r="F67" i="24"/>
  <c r="R67" i="24"/>
  <c r="J67" i="24"/>
  <c r="I67" i="24"/>
  <c r="AB67" i="24"/>
  <c r="R82" i="4"/>
  <c r="D82" i="4"/>
  <c r="C82" i="4"/>
  <c r="X82" i="4"/>
  <c r="Y82" i="4"/>
  <c r="Q82" i="4"/>
  <c r="Z82" i="4"/>
  <c r="J82" i="4"/>
  <c r="E82" i="4"/>
  <c r="AA82" i="4"/>
  <c r="AD82" i="4"/>
  <c r="N82" i="4"/>
  <c r="F82" i="4"/>
  <c r="M82" i="4"/>
  <c r="AB82" i="4"/>
  <c r="U82" i="4"/>
  <c r="W82" i="4"/>
  <c r="H82" i="4"/>
  <c r="O82" i="4"/>
  <c r="K82" i="4"/>
  <c r="AC82" i="4"/>
  <c r="T82" i="4"/>
  <c r="G82" i="4"/>
  <c r="S82" i="4"/>
  <c r="L82" i="4"/>
  <c r="I82" i="4"/>
  <c r="V82" i="4"/>
  <c r="P82" i="4"/>
  <c r="M36" i="26"/>
  <c r="L36" i="26"/>
  <c r="T36" i="26"/>
  <c r="Q36" i="26"/>
  <c r="V36" i="26"/>
  <c r="W36" i="26"/>
  <c r="S36" i="26"/>
  <c r="B36" i="26"/>
  <c r="J36" i="26"/>
  <c r="F36" i="26"/>
  <c r="C36" i="26"/>
  <c r="N36" i="26"/>
  <c r="K36" i="26"/>
  <c r="U36" i="26"/>
  <c r="H36" i="26"/>
  <c r="R36" i="26"/>
  <c r="X36" i="26"/>
  <c r="I36" i="26"/>
  <c r="G36" i="26"/>
  <c r="D36" i="26"/>
  <c r="F183" i="16"/>
  <c r="D183" i="16"/>
  <c r="G183" i="16"/>
  <c r="N183" i="16"/>
  <c r="K183" i="16"/>
  <c r="O183" i="16" s="1"/>
  <c r="M183" i="16"/>
  <c r="Q183" i="16" s="1"/>
  <c r="J183" i="16"/>
  <c r="B183" i="16"/>
  <c r="I183" i="16"/>
  <c r="L183" i="16"/>
  <c r="P183" i="16" s="1"/>
  <c r="C183" i="16"/>
  <c r="H183" i="16"/>
  <c r="K71" i="24"/>
  <c r="W71" i="24"/>
  <c r="J71" i="24"/>
  <c r="AD71" i="24"/>
  <c r="Z71" i="24"/>
  <c r="P71" i="24"/>
  <c r="O71" i="24"/>
  <c r="G71" i="24"/>
  <c r="AF71" i="24"/>
  <c r="N71" i="24"/>
  <c r="D71" i="24"/>
  <c r="M71" i="24"/>
  <c r="R71" i="24"/>
  <c r="Y71" i="24"/>
  <c r="AA71" i="24"/>
  <c r="AE71" i="24"/>
  <c r="AB71" i="24"/>
  <c r="L71" i="24"/>
  <c r="T71" i="24"/>
  <c r="V71" i="24"/>
  <c r="H71" i="24"/>
  <c r="C71" i="24"/>
  <c r="I71" i="24"/>
  <c r="U71" i="24"/>
  <c r="AG71" i="24"/>
  <c r="B71" i="24"/>
  <c r="S71" i="24"/>
  <c r="F71" i="24"/>
  <c r="Q71" i="24"/>
  <c r="X71" i="24"/>
  <c r="AC71" i="24"/>
  <c r="D31" i="20"/>
  <c r="I31" i="20"/>
  <c r="N31" i="20"/>
  <c r="R31" i="20" s="1"/>
  <c r="F31" i="20"/>
  <c r="J31" i="20"/>
  <c r="K31" i="20"/>
  <c r="G31" i="20"/>
  <c r="C31" i="20"/>
  <c r="B31" i="20"/>
  <c r="L31" i="20"/>
  <c r="H31" i="20"/>
  <c r="M31" i="20"/>
  <c r="AB110" i="4"/>
  <c r="V110" i="4"/>
  <c r="N110" i="4"/>
  <c r="O110" i="4"/>
  <c r="L110" i="4"/>
  <c r="E110" i="4"/>
  <c r="I110" i="4"/>
  <c r="Y110" i="4"/>
  <c r="P110" i="4"/>
  <c r="W110" i="4"/>
  <c r="T110" i="4"/>
  <c r="K110" i="4"/>
  <c r="S110" i="4"/>
  <c r="Z110" i="4"/>
  <c r="U110" i="4"/>
  <c r="AA110" i="4"/>
  <c r="C110" i="4"/>
  <c r="M110" i="4"/>
  <c r="G110" i="4"/>
  <c r="D110" i="4"/>
  <c r="AC110" i="4"/>
  <c r="X110" i="4"/>
  <c r="R110" i="4"/>
  <c r="AD110" i="4"/>
  <c r="F110" i="4"/>
  <c r="J110" i="4"/>
  <c r="Q110" i="4"/>
  <c r="H110" i="4"/>
  <c r="AF148" i="23"/>
  <c r="K148" i="23"/>
  <c r="Y148" i="23"/>
  <c r="I148" i="23"/>
  <c r="R148" i="23"/>
  <c r="T148" i="23"/>
  <c r="G148" i="23"/>
  <c r="AB148" i="23"/>
  <c r="M148" i="23"/>
  <c r="AA148" i="23"/>
  <c r="J148" i="23"/>
  <c r="W148" i="23"/>
  <c r="O148" i="23"/>
  <c r="Z148" i="23"/>
  <c r="V148" i="23"/>
  <c r="D148" i="23"/>
  <c r="H148" i="23"/>
  <c r="C148" i="23"/>
  <c r="F148" i="23"/>
  <c r="L148" i="23"/>
  <c r="P148" i="23"/>
  <c r="AC148" i="23"/>
  <c r="X148" i="23"/>
  <c r="AG148" i="23"/>
  <c r="S148" i="23"/>
  <c r="B148" i="23"/>
  <c r="N148" i="23"/>
  <c r="U148" i="23"/>
  <c r="AD148" i="23"/>
  <c r="Q148" i="23"/>
  <c r="G179" i="16"/>
  <c r="I179" i="16"/>
  <c r="K179" i="16"/>
  <c r="F179" i="16"/>
  <c r="N179" i="16"/>
  <c r="R179" i="16" s="1"/>
  <c r="D179" i="16"/>
  <c r="L179" i="16"/>
  <c r="J179" i="16"/>
  <c r="H179" i="16"/>
  <c r="M179" i="16"/>
  <c r="Q179" i="16" s="1"/>
  <c r="C179" i="16"/>
  <c r="B179" i="16"/>
  <c r="D30" i="29"/>
  <c r="C30" i="29"/>
  <c r="H30" i="29"/>
  <c r="I30" i="29"/>
  <c r="F30" i="29"/>
  <c r="B30" i="29"/>
  <c r="G30" i="29"/>
  <c r="B175" i="20"/>
  <c r="N175" i="20"/>
  <c r="R175" i="20" s="1"/>
  <c r="H175" i="20"/>
  <c r="F175" i="20"/>
  <c r="G175" i="20"/>
  <c r="K175" i="20"/>
  <c r="O175" i="20" s="1"/>
  <c r="J175" i="20"/>
  <c r="M175" i="20"/>
  <c r="D175" i="20"/>
  <c r="I175" i="20"/>
  <c r="C175" i="20"/>
  <c r="L175" i="20"/>
  <c r="U174" i="26"/>
  <c r="T174" i="26"/>
  <c r="R174" i="26"/>
  <c r="G174" i="26"/>
  <c r="L174" i="26"/>
  <c r="H174" i="26"/>
  <c r="W174" i="26"/>
  <c r="N174" i="26"/>
  <c r="Q174" i="26"/>
  <c r="F174" i="26"/>
  <c r="V174" i="26"/>
  <c r="C174" i="26"/>
  <c r="D174" i="26"/>
  <c r="X174" i="26"/>
  <c r="I174" i="26"/>
  <c r="B174" i="26"/>
  <c r="M174" i="26"/>
  <c r="J174" i="26"/>
  <c r="S174" i="26"/>
  <c r="K174" i="26"/>
  <c r="D115" i="16"/>
  <c r="I115" i="16"/>
  <c r="F115" i="16"/>
  <c r="G115" i="16"/>
  <c r="K115" i="16"/>
  <c r="H115" i="16"/>
  <c r="M115" i="16"/>
  <c r="N115" i="16"/>
  <c r="J115" i="16"/>
  <c r="B115" i="16"/>
  <c r="C115" i="16"/>
  <c r="L115" i="16"/>
  <c r="J75" i="16"/>
  <c r="M75" i="16"/>
  <c r="Q75" i="16" s="1"/>
  <c r="B75" i="16"/>
  <c r="C75" i="16"/>
  <c r="H75" i="16"/>
  <c r="L75" i="16"/>
  <c r="P75" i="16" s="1"/>
  <c r="F75" i="16"/>
  <c r="G75" i="16"/>
  <c r="I75" i="16"/>
  <c r="D75" i="16"/>
  <c r="K75" i="16"/>
  <c r="N75" i="16"/>
  <c r="H150" i="30"/>
  <c r="I150" i="30"/>
  <c r="F150" i="30"/>
  <c r="G150" i="30"/>
  <c r="D150" i="30"/>
  <c r="C150" i="30"/>
  <c r="B150" i="30"/>
  <c r="J102" i="16"/>
  <c r="N102" i="16"/>
  <c r="H102" i="16"/>
  <c r="L102" i="16"/>
  <c r="G102" i="16"/>
  <c r="D102" i="16"/>
  <c r="K102" i="16"/>
  <c r="O102" i="16" s="1"/>
  <c r="C102" i="16"/>
  <c r="B102" i="16"/>
  <c r="I102" i="16"/>
  <c r="M102" i="16"/>
  <c r="Q102" i="16" s="1"/>
  <c r="F102" i="16"/>
  <c r="C77" i="30"/>
  <c r="G77" i="30"/>
  <c r="D77" i="30"/>
  <c r="F77" i="30"/>
  <c r="B77" i="30"/>
  <c r="H77" i="30"/>
  <c r="I77" i="30"/>
  <c r="Y129" i="23"/>
  <c r="L129" i="23"/>
  <c r="X129" i="23"/>
  <c r="R129" i="23"/>
  <c r="U129" i="23"/>
  <c r="P129" i="23"/>
  <c r="AC129" i="23"/>
  <c r="AD129" i="23"/>
  <c r="AA129" i="23"/>
  <c r="H129" i="23"/>
  <c r="N129" i="23"/>
  <c r="AB129" i="23"/>
  <c r="S129" i="23"/>
  <c r="D129" i="23"/>
  <c r="G129" i="23"/>
  <c r="K129" i="23"/>
  <c r="Z129" i="23"/>
  <c r="O129" i="23"/>
  <c r="Q129" i="23"/>
  <c r="M129" i="23"/>
  <c r="W129" i="23"/>
  <c r="J129" i="23"/>
  <c r="F129" i="23"/>
  <c r="V129" i="23"/>
  <c r="AF129" i="23"/>
  <c r="C129" i="23"/>
  <c r="I129" i="23"/>
  <c r="T129" i="23"/>
  <c r="AG129" i="23"/>
  <c r="B129" i="23"/>
  <c r="P107" i="23"/>
  <c r="Z107" i="23"/>
  <c r="D107" i="23"/>
  <c r="M107" i="23"/>
  <c r="K107" i="23"/>
  <c r="L107" i="23"/>
  <c r="AA107" i="23"/>
  <c r="H107" i="23"/>
  <c r="S107" i="23"/>
  <c r="AD107" i="23"/>
  <c r="G107" i="23"/>
  <c r="AG107" i="23"/>
  <c r="O107" i="23"/>
  <c r="AC107" i="23"/>
  <c r="J107" i="23"/>
  <c r="X107" i="23"/>
  <c r="R107" i="23"/>
  <c r="F107" i="23"/>
  <c r="U107" i="23"/>
  <c r="T107" i="23"/>
  <c r="C107" i="23"/>
  <c r="B107" i="23"/>
  <c r="I107" i="23"/>
  <c r="N107" i="23"/>
  <c r="W107" i="23"/>
  <c r="Q107" i="23"/>
  <c r="Y107" i="23"/>
  <c r="AF107" i="23"/>
  <c r="AB107" i="23"/>
  <c r="V107" i="23"/>
  <c r="X92" i="4"/>
  <c r="W92" i="4"/>
  <c r="I92" i="4"/>
  <c r="L92" i="4"/>
  <c r="AD92" i="4"/>
  <c r="AB92" i="4"/>
  <c r="E92" i="4"/>
  <c r="N92" i="4"/>
  <c r="K92" i="4"/>
  <c r="Q92" i="4"/>
  <c r="T92" i="4"/>
  <c r="M92" i="4"/>
  <c r="AC92" i="4"/>
  <c r="O92" i="4"/>
  <c r="D92" i="4"/>
  <c r="Y92" i="4"/>
  <c r="J92" i="4"/>
  <c r="AA92" i="4"/>
  <c r="H92" i="4"/>
  <c r="C92" i="4"/>
  <c r="Z92" i="4"/>
  <c r="G92" i="4"/>
  <c r="S92" i="4"/>
  <c r="P92" i="4"/>
  <c r="F92" i="4"/>
  <c r="U92" i="4"/>
  <c r="R92" i="4"/>
  <c r="V92" i="4"/>
  <c r="E70" i="3"/>
  <c r="G70" i="3"/>
  <c r="F70" i="3"/>
  <c r="C70" i="3"/>
  <c r="D70" i="3"/>
  <c r="G137" i="16"/>
  <c r="M137" i="16"/>
  <c r="F137" i="16"/>
  <c r="K137" i="16"/>
  <c r="C137" i="16"/>
  <c r="I137" i="16"/>
  <c r="B137" i="16"/>
  <c r="D137" i="16"/>
  <c r="N137" i="16"/>
  <c r="H137" i="16"/>
  <c r="L137" i="16"/>
  <c r="P137" i="16" s="1"/>
  <c r="J137" i="16"/>
  <c r="F156" i="3"/>
  <c r="C156" i="3"/>
  <c r="D156" i="3"/>
  <c r="E156" i="3"/>
  <c r="G156" i="3"/>
  <c r="W38" i="4"/>
  <c r="U38" i="4"/>
  <c r="AD38" i="4"/>
  <c r="Y38" i="4"/>
  <c r="F38" i="4"/>
  <c r="H38" i="4"/>
  <c r="E38" i="4"/>
  <c r="P38" i="4"/>
  <c r="D38" i="4"/>
  <c r="V38" i="4"/>
  <c r="AA38" i="4"/>
  <c r="AB38" i="4"/>
  <c r="C38" i="4"/>
  <c r="N38" i="4"/>
  <c r="O38" i="4"/>
  <c r="J38" i="4"/>
  <c r="R38" i="4"/>
  <c r="Q38" i="4"/>
  <c r="M38" i="4"/>
  <c r="L38" i="4"/>
  <c r="AC38" i="4"/>
  <c r="S38" i="4"/>
  <c r="X38" i="4"/>
  <c r="I38" i="4"/>
  <c r="Z38" i="4"/>
  <c r="T38" i="4"/>
  <c r="G38" i="4"/>
  <c r="K38" i="4"/>
  <c r="C52" i="3"/>
  <c r="F52" i="3"/>
  <c r="G52" i="3"/>
  <c r="E52" i="3"/>
  <c r="D52" i="3"/>
  <c r="D147" i="3"/>
  <c r="G147" i="3"/>
  <c r="C147" i="3"/>
  <c r="E147" i="3"/>
  <c r="F147" i="3"/>
  <c r="U103" i="26"/>
  <c r="M103" i="26"/>
  <c r="H103" i="26"/>
  <c r="K103" i="26"/>
  <c r="V103" i="26"/>
  <c r="G103" i="26"/>
  <c r="I103" i="26"/>
  <c r="R103" i="26"/>
  <c r="T103" i="26"/>
  <c r="X103" i="26"/>
  <c r="S103" i="26"/>
  <c r="J103" i="26"/>
  <c r="C103" i="26"/>
  <c r="N103" i="26"/>
  <c r="D103" i="26"/>
  <c r="B103" i="26"/>
  <c r="F103" i="26"/>
  <c r="L103" i="26"/>
  <c r="W103" i="26"/>
  <c r="Q103" i="26"/>
  <c r="N189" i="24"/>
  <c r="O189" i="24"/>
  <c r="B189" i="24"/>
  <c r="F189" i="24"/>
  <c r="S189" i="24"/>
  <c r="Q189" i="24"/>
  <c r="Y189" i="24"/>
  <c r="D189" i="24"/>
  <c r="L189" i="24"/>
  <c r="T189" i="24"/>
  <c r="V189" i="24"/>
  <c r="H189" i="24"/>
  <c r="Z189" i="24"/>
  <c r="W189" i="24"/>
  <c r="C189" i="24"/>
  <c r="J189" i="24"/>
  <c r="AC189" i="24"/>
  <c r="AA189" i="24"/>
  <c r="AD189" i="24"/>
  <c r="U189" i="24"/>
  <c r="AB189" i="24"/>
  <c r="G189" i="24"/>
  <c r="AG189" i="24"/>
  <c r="AE189" i="24"/>
  <c r="K189" i="24"/>
  <c r="P189" i="24"/>
  <c r="X189" i="24"/>
  <c r="R189" i="24"/>
  <c r="AF189" i="24"/>
  <c r="I189" i="24"/>
  <c r="M189" i="24"/>
  <c r="V51" i="26"/>
  <c r="L51" i="26"/>
  <c r="B51" i="26"/>
  <c r="X51" i="26"/>
  <c r="W51" i="26"/>
  <c r="R51" i="26"/>
  <c r="G51" i="26"/>
  <c r="M51" i="26"/>
  <c r="T51" i="26"/>
  <c r="Q51" i="26"/>
  <c r="D51" i="26"/>
  <c r="U51" i="26"/>
  <c r="C51" i="26"/>
  <c r="N51" i="26"/>
  <c r="S51" i="26"/>
  <c r="F51" i="26"/>
  <c r="I51" i="26"/>
  <c r="J51" i="26"/>
  <c r="H51" i="26"/>
  <c r="K51" i="26"/>
  <c r="J171" i="20"/>
  <c r="I171" i="20"/>
  <c r="K171" i="20"/>
  <c r="L171" i="20"/>
  <c r="C171" i="20"/>
  <c r="G171" i="20"/>
  <c r="D171" i="20"/>
  <c r="M171" i="20"/>
  <c r="Q171" i="20" s="1"/>
  <c r="H171" i="20"/>
  <c r="F171" i="20"/>
  <c r="B171" i="20"/>
  <c r="N171" i="20"/>
  <c r="R171" i="20" s="1"/>
  <c r="F92" i="3"/>
  <c r="G92" i="3"/>
  <c r="D92" i="3"/>
  <c r="C92" i="3"/>
  <c r="E92" i="3"/>
  <c r="C48" i="20"/>
  <c r="G48" i="20"/>
  <c r="J48" i="20"/>
  <c r="B48" i="20"/>
  <c r="M48" i="20"/>
  <c r="F48" i="20"/>
  <c r="L48" i="20"/>
  <c r="K48" i="20"/>
  <c r="O48" i="20" s="1"/>
  <c r="N48" i="20"/>
  <c r="R48" i="20" s="1"/>
  <c r="D48" i="20"/>
  <c r="I48" i="20"/>
  <c r="H48" i="20"/>
  <c r="T165" i="23"/>
  <c r="R165" i="23"/>
  <c r="AC165" i="23"/>
  <c r="S165" i="23"/>
  <c r="U165" i="23"/>
  <c r="I165" i="23"/>
  <c r="P165" i="23"/>
  <c r="W165" i="23"/>
  <c r="X165" i="23"/>
  <c r="AF165" i="23"/>
  <c r="Q165" i="23"/>
  <c r="F165" i="23"/>
  <c r="J165" i="23"/>
  <c r="V165" i="23"/>
  <c r="AD165" i="23"/>
  <c r="Z165" i="23"/>
  <c r="Y165" i="23"/>
  <c r="N165" i="23"/>
  <c r="H165" i="23"/>
  <c r="K165" i="23"/>
  <c r="C165" i="23"/>
  <c r="AA165" i="23"/>
  <c r="O165" i="23"/>
  <c r="D165" i="23"/>
  <c r="B165" i="23"/>
  <c r="AB165" i="23"/>
  <c r="G165" i="23"/>
  <c r="L165" i="23"/>
  <c r="AG165" i="23"/>
  <c r="M165" i="23"/>
  <c r="B14" i="20"/>
  <c r="N14" i="20"/>
  <c r="R14" i="20" s="1"/>
  <c r="I14" i="20"/>
  <c r="K14" i="20"/>
  <c r="J14" i="20"/>
  <c r="M14" i="20"/>
  <c r="Q14" i="20" s="1"/>
  <c r="F14" i="20"/>
  <c r="D14" i="20"/>
  <c r="G14" i="20"/>
  <c r="L14" i="20"/>
  <c r="P14" i="20" s="1"/>
  <c r="C14" i="20"/>
  <c r="H14" i="20"/>
  <c r="D37" i="29"/>
  <c r="C37" i="29"/>
  <c r="B37" i="29"/>
  <c r="G37" i="29"/>
  <c r="H37" i="29"/>
  <c r="F37" i="29"/>
  <c r="I37" i="29"/>
  <c r="C113" i="29"/>
  <c r="B113" i="29"/>
  <c r="H113" i="29"/>
  <c r="D113" i="29"/>
  <c r="G113" i="29"/>
  <c r="I113" i="29"/>
  <c r="F113" i="29"/>
  <c r="L167" i="20"/>
  <c r="C167" i="20"/>
  <c r="I167" i="20"/>
  <c r="D167" i="20"/>
  <c r="F167" i="20"/>
  <c r="B167" i="20"/>
  <c r="K167" i="20"/>
  <c r="J167" i="20"/>
  <c r="H167" i="20"/>
  <c r="M167" i="20"/>
  <c r="G167" i="20"/>
  <c r="N167" i="20"/>
  <c r="R167" i="20" s="1"/>
  <c r="M134" i="16"/>
  <c r="I134" i="16"/>
  <c r="N134" i="16"/>
  <c r="L134" i="16"/>
  <c r="P134" i="16" s="1"/>
  <c r="H134" i="16"/>
  <c r="G134" i="16"/>
  <c r="K134" i="16"/>
  <c r="D134" i="16"/>
  <c r="F134" i="16"/>
  <c r="C134" i="16"/>
  <c r="B134" i="16"/>
  <c r="J134" i="16"/>
  <c r="G21" i="20"/>
  <c r="M21" i="20"/>
  <c r="H21" i="20"/>
  <c r="D21" i="20"/>
  <c r="I21" i="20"/>
  <c r="F21" i="20"/>
  <c r="J21" i="20"/>
  <c r="B21" i="20"/>
  <c r="C21" i="20"/>
  <c r="N21" i="20"/>
  <c r="R21" i="20" s="1"/>
  <c r="K21" i="20"/>
  <c r="O21" i="20" s="1"/>
  <c r="L21" i="20"/>
  <c r="P21" i="20" s="1"/>
  <c r="F152" i="26"/>
  <c r="S152" i="26"/>
  <c r="I152" i="26"/>
  <c r="C152" i="26"/>
  <c r="H152" i="26"/>
  <c r="L152" i="26"/>
  <c r="B152" i="26"/>
  <c r="N152" i="26"/>
  <c r="X152" i="26"/>
  <c r="G152" i="26"/>
  <c r="V152" i="26"/>
  <c r="K152" i="26"/>
  <c r="U152" i="26"/>
  <c r="T152" i="26"/>
  <c r="J152" i="26"/>
  <c r="Q152" i="26"/>
  <c r="D152" i="26"/>
  <c r="R152" i="26"/>
  <c r="W152" i="26"/>
  <c r="M152" i="26"/>
  <c r="B159" i="16"/>
  <c r="L159" i="16"/>
  <c r="K159" i="16"/>
  <c r="I159" i="16"/>
  <c r="D159" i="16"/>
  <c r="J159" i="16"/>
  <c r="C159" i="16"/>
  <c r="F159" i="16"/>
  <c r="H159" i="16"/>
  <c r="M159" i="16"/>
  <c r="G159" i="16"/>
  <c r="N159" i="16"/>
  <c r="R159" i="16" s="1"/>
  <c r="F153" i="3"/>
  <c r="E153" i="3"/>
  <c r="G153" i="3"/>
  <c r="D153" i="3"/>
  <c r="C153" i="3"/>
  <c r="H144" i="20"/>
  <c r="N144" i="20"/>
  <c r="R144" i="20" s="1"/>
  <c r="B144" i="20"/>
  <c r="G144" i="20"/>
  <c r="K144" i="20"/>
  <c r="J144" i="20"/>
  <c r="I144" i="20"/>
  <c r="C144" i="20"/>
  <c r="M144" i="20"/>
  <c r="D144" i="20"/>
  <c r="L144" i="20"/>
  <c r="P144" i="20" s="1"/>
  <c r="F144" i="20"/>
  <c r="F149" i="29"/>
  <c r="H149" i="29"/>
  <c r="I149" i="29"/>
  <c r="D149" i="29"/>
  <c r="G149" i="29"/>
  <c r="B149" i="29"/>
  <c r="C149" i="29"/>
  <c r="B81" i="30"/>
  <c r="G81" i="30"/>
  <c r="D81" i="30"/>
  <c r="F81" i="30"/>
  <c r="H81" i="30"/>
  <c r="I81" i="30"/>
  <c r="C81" i="30"/>
  <c r="I57" i="23"/>
  <c r="Z57" i="23"/>
  <c r="F57" i="23"/>
  <c r="AA57" i="23"/>
  <c r="S57" i="23"/>
  <c r="T57" i="23"/>
  <c r="V57" i="23"/>
  <c r="AC57" i="23"/>
  <c r="W57" i="23"/>
  <c r="AD57" i="23"/>
  <c r="AF57" i="23"/>
  <c r="X57" i="23"/>
  <c r="Y57" i="23"/>
  <c r="B57" i="23"/>
  <c r="K57" i="23"/>
  <c r="AB57" i="23"/>
  <c r="U57" i="23"/>
  <c r="M57" i="23"/>
  <c r="C57" i="23"/>
  <c r="N57" i="23"/>
  <c r="P57" i="23"/>
  <c r="J57" i="23"/>
  <c r="L57" i="23"/>
  <c r="D57" i="23"/>
  <c r="G57" i="23"/>
  <c r="R57" i="23"/>
  <c r="Q57" i="23"/>
  <c r="H57" i="23"/>
  <c r="AG57" i="23"/>
  <c r="O57" i="23"/>
  <c r="D102" i="3"/>
  <c r="E102" i="3"/>
  <c r="G102" i="3"/>
  <c r="F102" i="3"/>
  <c r="C102" i="3"/>
  <c r="AG156" i="24"/>
  <c r="B156" i="24"/>
  <c r="T156" i="24"/>
  <c r="AB156" i="24"/>
  <c r="F156" i="24"/>
  <c r="V156" i="24"/>
  <c r="C156" i="24"/>
  <c r="AF156" i="24"/>
  <c r="L156" i="24"/>
  <c r="Z156" i="24"/>
  <c r="M156" i="24"/>
  <c r="AD156" i="24"/>
  <c r="Q156" i="24"/>
  <c r="P156" i="24"/>
  <c r="H156" i="24"/>
  <c r="AC156" i="24"/>
  <c r="I156" i="24"/>
  <c r="G156" i="24"/>
  <c r="K156" i="24"/>
  <c r="U156" i="24"/>
  <c r="R156" i="24"/>
  <c r="X156" i="24"/>
  <c r="S156" i="24"/>
  <c r="N156" i="24"/>
  <c r="Y156" i="24"/>
  <c r="O156" i="24"/>
  <c r="J156" i="24"/>
  <c r="W156" i="24"/>
  <c r="AE156" i="24"/>
  <c r="D156" i="24"/>
  <c r="AA156" i="24"/>
  <c r="D150" i="3"/>
  <c r="F150" i="3"/>
  <c r="G150" i="3"/>
  <c r="C150" i="3"/>
  <c r="E150" i="3"/>
  <c r="C166" i="29"/>
  <c r="H166" i="29"/>
  <c r="D166" i="29"/>
  <c r="B166" i="29"/>
  <c r="G166" i="29"/>
  <c r="I166" i="29"/>
  <c r="F166" i="29"/>
  <c r="C41" i="2"/>
  <c r="H41" i="2"/>
  <c r="D41" i="2"/>
  <c r="E41" i="2"/>
  <c r="G41" i="2"/>
  <c r="F41" i="2"/>
  <c r="I41" i="2"/>
  <c r="B99" i="20"/>
  <c r="D99" i="20"/>
  <c r="N99" i="20"/>
  <c r="R99" i="20" s="1"/>
  <c r="C99" i="20"/>
  <c r="I99" i="20"/>
  <c r="F99" i="20"/>
  <c r="K99" i="20"/>
  <c r="J99" i="20"/>
  <c r="M99" i="20"/>
  <c r="Q99" i="20" s="1"/>
  <c r="L99" i="20"/>
  <c r="G99" i="20"/>
  <c r="H99" i="20"/>
  <c r="N96" i="16"/>
  <c r="F96" i="16"/>
  <c r="C96" i="16"/>
  <c r="H96" i="16"/>
  <c r="M96" i="16"/>
  <c r="G96" i="16"/>
  <c r="D96" i="16"/>
  <c r="J96" i="16"/>
  <c r="I96" i="16"/>
  <c r="B96" i="16"/>
  <c r="K96" i="16"/>
  <c r="L96" i="16"/>
  <c r="P96" i="16" s="1"/>
  <c r="G181" i="20"/>
  <c r="C181" i="20"/>
  <c r="K181" i="20"/>
  <c r="O181" i="20" s="1"/>
  <c r="I181" i="20"/>
  <c r="N181" i="20"/>
  <c r="R181" i="20" s="1"/>
  <c r="B181" i="20"/>
  <c r="L181" i="20"/>
  <c r="J181" i="20"/>
  <c r="F181" i="20"/>
  <c r="M181" i="20"/>
  <c r="D181" i="20"/>
  <c r="H181" i="20"/>
  <c r="I136" i="2"/>
  <c r="G136" i="2"/>
  <c r="H136" i="2"/>
  <c r="D136" i="2"/>
  <c r="E136" i="2"/>
  <c r="F136" i="2"/>
  <c r="C136" i="2"/>
  <c r="H58" i="30"/>
  <c r="I58" i="30"/>
  <c r="C58" i="30"/>
  <c r="F58" i="30"/>
  <c r="D58" i="30"/>
  <c r="B58" i="30"/>
  <c r="G58" i="30"/>
  <c r="N29" i="24"/>
  <c r="Y29" i="24"/>
  <c r="I29" i="24"/>
  <c r="G29" i="24"/>
  <c r="V29" i="24"/>
  <c r="AC29" i="24"/>
  <c r="AB29" i="24"/>
  <c r="AG29" i="24"/>
  <c r="AE29" i="24"/>
  <c r="Q29" i="24"/>
  <c r="F29" i="24"/>
  <c r="C29" i="24"/>
  <c r="Z29" i="24"/>
  <c r="AF29" i="24"/>
  <c r="AA29" i="24"/>
  <c r="AD29" i="24"/>
  <c r="X29" i="24"/>
  <c r="W29" i="24"/>
  <c r="S29" i="24"/>
  <c r="R29" i="24"/>
  <c r="T29" i="24"/>
  <c r="L29" i="24"/>
  <c r="B29" i="24"/>
  <c r="O29" i="24"/>
  <c r="D29" i="24"/>
  <c r="J29" i="24"/>
  <c r="M29" i="24"/>
  <c r="U29" i="24"/>
  <c r="H29" i="24"/>
  <c r="K29" i="24"/>
  <c r="P29" i="24"/>
  <c r="H39" i="29"/>
  <c r="B39" i="29"/>
  <c r="F39" i="29"/>
  <c r="I39" i="29"/>
  <c r="D39" i="29"/>
  <c r="G39" i="29"/>
  <c r="C39" i="29"/>
  <c r="I95" i="30"/>
  <c r="G95" i="30"/>
  <c r="F95" i="30"/>
  <c r="H95" i="30"/>
  <c r="B95" i="30"/>
  <c r="D95" i="30"/>
  <c r="C95" i="30"/>
  <c r="B135" i="24"/>
  <c r="O135" i="24"/>
  <c r="X135" i="24"/>
  <c r="AD135" i="24"/>
  <c r="T135" i="24"/>
  <c r="G135" i="24"/>
  <c r="AC135" i="24"/>
  <c r="W135" i="24"/>
  <c r="K135" i="24"/>
  <c r="D135" i="24"/>
  <c r="L135" i="24"/>
  <c r="N135" i="24"/>
  <c r="H135" i="24"/>
  <c r="P135" i="24"/>
  <c r="U135" i="24"/>
  <c r="J135" i="24"/>
  <c r="S135" i="24"/>
  <c r="Y135" i="24"/>
  <c r="AB135" i="24"/>
  <c r="C135" i="24"/>
  <c r="AG135" i="24"/>
  <c r="R135" i="24"/>
  <c r="AA135" i="24"/>
  <c r="F135" i="24"/>
  <c r="M135" i="24"/>
  <c r="Z135" i="24"/>
  <c r="I135" i="24"/>
  <c r="Q135" i="24"/>
  <c r="V135" i="24"/>
  <c r="AE135" i="24"/>
  <c r="AF135" i="24"/>
  <c r="Y117" i="4"/>
  <c r="P117" i="4"/>
  <c r="E117" i="4"/>
  <c r="AB117" i="4"/>
  <c r="Z117" i="4"/>
  <c r="U117" i="4"/>
  <c r="H117" i="4"/>
  <c r="T117" i="4"/>
  <c r="AC117" i="4"/>
  <c r="O117" i="4"/>
  <c r="J117" i="4"/>
  <c r="M117" i="4"/>
  <c r="Q117" i="4"/>
  <c r="X117" i="4"/>
  <c r="V117" i="4"/>
  <c r="F117" i="4"/>
  <c r="W117" i="4"/>
  <c r="S117" i="4"/>
  <c r="I117" i="4"/>
  <c r="R117" i="4"/>
  <c r="G117" i="4"/>
  <c r="AA117" i="4"/>
  <c r="L117" i="4"/>
  <c r="C117" i="4"/>
  <c r="N117" i="4"/>
  <c r="AD117" i="4"/>
  <c r="D117" i="4"/>
  <c r="K117" i="4"/>
  <c r="N49" i="26"/>
  <c r="H49" i="26"/>
  <c r="X49" i="26"/>
  <c r="I49" i="26"/>
  <c r="D49" i="26"/>
  <c r="C49" i="26"/>
  <c r="L49" i="26"/>
  <c r="M49" i="26"/>
  <c r="G49" i="26"/>
  <c r="S49" i="26"/>
  <c r="T49" i="26"/>
  <c r="B49" i="26"/>
  <c r="V49" i="26"/>
  <c r="U49" i="26"/>
  <c r="F49" i="26"/>
  <c r="K49" i="26"/>
  <c r="W49" i="26"/>
  <c r="J49" i="26"/>
  <c r="R49" i="26"/>
  <c r="Q49" i="26"/>
  <c r="AB68" i="4"/>
  <c r="D68" i="4"/>
  <c r="L68" i="4"/>
  <c r="R68" i="4"/>
  <c r="I68" i="4"/>
  <c r="AC68" i="4"/>
  <c r="AA68" i="4"/>
  <c r="K68" i="4"/>
  <c r="Z68" i="4"/>
  <c r="U68" i="4"/>
  <c r="G68" i="4"/>
  <c r="W68" i="4"/>
  <c r="E68" i="4"/>
  <c r="C68" i="4"/>
  <c r="T68" i="4"/>
  <c r="M68" i="4"/>
  <c r="Y68" i="4"/>
  <c r="Q68" i="4"/>
  <c r="X68" i="4"/>
  <c r="J68" i="4"/>
  <c r="V68" i="4"/>
  <c r="H68" i="4"/>
  <c r="O68" i="4"/>
  <c r="F68" i="4"/>
  <c r="P68" i="4"/>
  <c r="AD68" i="4"/>
  <c r="N68" i="4"/>
  <c r="S68" i="4"/>
  <c r="I137" i="2"/>
  <c r="F137" i="2"/>
  <c r="G137" i="2"/>
  <c r="D137" i="2"/>
  <c r="H137" i="2"/>
  <c r="C137" i="2"/>
  <c r="E137" i="2"/>
  <c r="R153" i="24"/>
  <c r="N153" i="24"/>
  <c r="S153" i="24"/>
  <c r="C153" i="24"/>
  <c r="H153" i="24"/>
  <c r="F153" i="24"/>
  <c r="M153" i="24"/>
  <c r="P153" i="24"/>
  <c r="U153" i="24"/>
  <c r="V153" i="24"/>
  <c r="AE153" i="24"/>
  <c r="X153" i="24"/>
  <c r="J153" i="24"/>
  <c r="O153" i="24"/>
  <c r="T153" i="24"/>
  <c r="Y153" i="24"/>
  <c r="K153" i="24"/>
  <c r="AG153" i="24"/>
  <c r="I153" i="24"/>
  <c r="Q153" i="24"/>
  <c r="Z153" i="24"/>
  <c r="AB153" i="24"/>
  <c r="D153" i="24"/>
  <c r="AC153" i="24"/>
  <c r="W153" i="24"/>
  <c r="AF153" i="24"/>
  <c r="AA153" i="24"/>
  <c r="AD153" i="24"/>
  <c r="G153" i="24"/>
  <c r="B153" i="24"/>
  <c r="L153" i="24"/>
  <c r="AD115" i="24"/>
  <c r="AC115" i="24"/>
  <c r="AE115" i="24"/>
  <c r="M115" i="24"/>
  <c r="V115" i="24"/>
  <c r="Z115" i="24"/>
  <c r="T115" i="24"/>
  <c r="F115" i="24"/>
  <c r="R115" i="24"/>
  <c r="H115" i="24"/>
  <c r="B115" i="24"/>
  <c r="I115" i="24"/>
  <c r="X115" i="24"/>
  <c r="AG115" i="24"/>
  <c r="J115" i="24"/>
  <c r="AF115" i="24"/>
  <c r="P115" i="24"/>
  <c r="C115" i="24"/>
  <c r="K115" i="24"/>
  <c r="O115" i="24"/>
  <c r="AA115" i="24"/>
  <c r="AB115" i="24"/>
  <c r="L115" i="24"/>
  <c r="W115" i="24"/>
  <c r="G115" i="24"/>
  <c r="Q115" i="24"/>
  <c r="U115" i="24"/>
  <c r="D115" i="24"/>
  <c r="N115" i="24"/>
  <c r="Y115" i="24"/>
  <c r="S115" i="24"/>
  <c r="I163" i="29"/>
  <c r="F163" i="29"/>
  <c r="D163" i="29"/>
  <c r="H163" i="29"/>
  <c r="C163" i="29"/>
  <c r="B163" i="29"/>
  <c r="G163" i="29"/>
  <c r="AA21" i="24"/>
  <c r="V21" i="24"/>
  <c r="R21" i="24"/>
  <c r="X21" i="24"/>
  <c r="W21" i="24"/>
  <c r="M21" i="24"/>
  <c r="AE21" i="24"/>
  <c r="Q21" i="24"/>
  <c r="AB21" i="24"/>
  <c r="Z21" i="24"/>
  <c r="I21" i="24"/>
  <c r="G21" i="24"/>
  <c r="B21" i="24"/>
  <c r="K21" i="24"/>
  <c r="U21" i="24"/>
  <c r="J21" i="24"/>
  <c r="C21" i="24"/>
  <c r="T21" i="24"/>
  <c r="F21" i="24"/>
  <c r="S21" i="24"/>
  <c r="AG21" i="24"/>
  <c r="AD21" i="24"/>
  <c r="P21" i="24"/>
  <c r="D21" i="24"/>
  <c r="N21" i="24"/>
  <c r="L21" i="24"/>
  <c r="AF21" i="24"/>
  <c r="AC21" i="24"/>
  <c r="O21" i="24"/>
  <c r="H21" i="24"/>
  <c r="Y21" i="24"/>
  <c r="H183" i="26"/>
  <c r="V183" i="26"/>
  <c r="G183" i="26"/>
  <c r="S183" i="26"/>
  <c r="U183" i="26"/>
  <c r="Q183" i="26"/>
  <c r="M183" i="26"/>
  <c r="C183" i="26"/>
  <c r="J183" i="26"/>
  <c r="X183" i="26"/>
  <c r="I183" i="26"/>
  <c r="F183" i="26"/>
  <c r="W183" i="26"/>
  <c r="B183" i="26"/>
  <c r="L183" i="26"/>
  <c r="T183" i="26"/>
  <c r="N183" i="26"/>
  <c r="D183" i="26"/>
  <c r="K183" i="26"/>
  <c r="R183" i="26"/>
  <c r="G47" i="30"/>
  <c r="I47" i="30"/>
  <c r="B47" i="30"/>
  <c r="C47" i="30"/>
  <c r="H47" i="30"/>
  <c r="D47" i="30"/>
  <c r="F47" i="30"/>
  <c r="F183" i="20"/>
  <c r="M183" i="20"/>
  <c r="K183" i="20"/>
  <c r="H183" i="20"/>
  <c r="I183" i="20"/>
  <c r="J183" i="20"/>
  <c r="G183" i="20"/>
  <c r="D183" i="20"/>
  <c r="B183" i="20"/>
  <c r="L183" i="20"/>
  <c r="C183" i="20"/>
  <c r="N183" i="20"/>
  <c r="R183" i="20" s="1"/>
  <c r="H46" i="26"/>
  <c r="J46" i="26"/>
  <c r="L46" i="26"/>
  <c r="N46" i="26"/>
  <c r="Q46" i="26"/>
  <c r="C46" i="26"/>
  <c r="T46" i="26"/>
  <c r="U46" i="26"/>
  <c r="V46" i="26"/>
  <c r="W46" i="26"/>
  <c r="D46" i="26"/>
  <c r="B46" i="26"/>
  <c r="K46" i="26"/>
  <c r="I46" i="26"/>
  <c r="M46" i="26"/>
  <c r="R46" i="26"/>
  <c r="X46" i="26"/>
  <c r="G46" i="26"/>
  <c r="F46" i="26"/>
  <c r="S46" i="26"/>
  <c r="C172" i="16"/>
  <c r="I172" i="16"/>
  <c r="L172" i="16"/>
  <c r="H172" i="16"/>
  <c r="B172" i="16"/>
  <c r="G172" i="16"/>
  <c r="F172" i="16"/>
  <c r="M172" i="16"/>
  <c r="Q172" i="16" s="1"/>
  <c r="N172" i="16"/>
  <c r="K172" i="16"/>
  <c r="O172" i="16" s="1"/>
  <c r="J172" i="16"/>
  <c r="D172" i="16"/>
  <c r="F76" i="16"/>
  <c r="L76" i="16"/>
  <c r="M76" i="16"/>
  <c r="I76" i="16"/>
  <c r="D76" i="16"/>
  <c r="B76" i="16"/>
  <c r="K76" i="16"/>
  <c r="G76" i="16"/>
  <c r="N76" i="16"/>
  <c r="H76" i="16"/>
  <c r="J76" i="16"/>
  <c r="C76" i="16"/>
  <c r="B90" i="29"/>
  <c r="D90" i="29"/>
  <c r="F90" i="29"/>
  <c r="H90" i="29"/>
  <c r="C90" i="29"/>
  <c r="I90" i="29"/>
  <c r="G90" i="29"/>
  <c r="C57" i="3"/>
  <c r="F57" i="3"/>
  <c r="D57" i="3"/>
  <c r="E57" i="3"/>
  <c r="G57" i="3"/>
  <c r="M140" i="20"/>
  <c r="J140" i="20"/>
  <c r="B140" i="20"/>
  <c r="C140" i="20"/>
  <c r="N140" i="20"/>
  <c r="R140" i="20" s="1"/>
  <c r="K140" i="20"/>
  <c r="I140" i="20"/>
  <c r="H140" i="20"/>
  <c r="D140" i="20"/>
  <c r="L140" i="20"/>
  <c r="F140" i="20"/>
  <c r="G140" i="20"/>
  <c r="AC134" i="23"/>
  <c r="I134" i="23"/>
  <c r="T134" i="23"/>
  <c r="P134" i="23"/>
  <c r="S134" i="23"/>
  <c r="Y134" i="23"/>
  <c r="D134" i="23"/>
  <c r="V134" i="23"/>
  <c r="AG134" i="23"/>
  <c r="B134" i="23"/>
  <c r="L134" i="23"/>
  <c r="X134" i="23"/>
  <c r="AF134" i="23"/>
  <c r="AA134" i="23"/>
  <c r="O134" i="23"/>
  <c r="Q134" i="23"/>
  <c r="AD134" i="23"/>
  <c r="G134" i="23"/>
  <c r="Z134" i="23"/>
  <c r="W134" i="23"/>
  <c r="K134" i="23"/>
  <c r="R134" i="23"/>
  <c r="AB134" i="23"/>
  <c r="M134" i="23"/>
  <c r="J134" i="23"/>
  <c r="N134" i="23"/>
  <c r="U134" i="23"/>
  <c r="H134" i="23"/>
  <c r="F134" i="23"/>
  <c r="C134" i="23"/>
  <c r="I45" i="16"/>
  <c r="M45" i="16"/>
  <c r="Q45" i="16" s="1"/>
  <c r="C45" i="16"/>
  <c r="B45" i="16"/>
  <c r="L45" i="16"/>
  <c r="J45" i="16"/>
  <c r="D45" i="16"/>
  <c r="K45" i="16"/>
  <c r="F45" i="16"/>
  <c r="G45" i="16"/>
  <c r="N45" i="16"/>
  <c r="H45" i="16"/>
  <c r="I69" i="30"/>
  <c r="C69" i="30"/>
  <c r="F69" i="30"/>
  <c r="H69" i="30"/>
  <c r="B69" i="30"/>
  <c r="G69" i="30"/>
  <c r="D69" i="30"/>
  <c r="D157" i="29"/>
  <c r="H157" i="29"/>
  <c r="F157" i="29"/>
  <c r="B157" i="29"/>
  <c r="I157" i="29"/>
  <c r="G157" i="29"/>
  <c r="C157" i="29"/>
  <c r="G107" i="16"/>
  <c r="M107" i="16"/>
  <c r="B107" i="16"/>
  <c r="F107" i="16"/>
  <c r="H107" i="16"/>
  <c r="C107" i="16"/>
  <c r="I107" i="16"/>
  <c r="D107" i="16"/>
  <c r="N107" i="16"/>
  <c r="L107" i="16"/>
  <c r="J107" i="16"/>
  <c r="K107" i="16"/>
  <c r="O107" i="16" s="1"/>
  <c r="F126" i="4"/>
  <c r="M126" i="4"/>
  <c r="Q126" i="4"/>
  <c r="U126" i="4"/>
  <c r="S126" i="4"/>
  <c r="O126" i="4"/>
  <c r="X126" i="4"/>
  <c r="H126" i="4"/>
  <c r="K126" i="4"/>
  <c r="Y126" i="4"/>
  <c r="AC126" i="4"/>
  <c r="N126" i="4"/>
  <c r="AD126" i="4"/>
  <c r="W126" i="4"/>
  <c r="AB126" i="4"/>
  <c r="V126" i="4"/>
  <c r="J126" i="4"/>
  <c r="I126" i="4"/>
  <c r="R126" i="4"/>
  <c r="AA126" i="4"/>
  <c r="D126" i="4"/>
  <c r="E126" i="4"/>
  <c r="P126" i="4"/>
  <c r="G126" i="4"/>
  <c r="C126" i="4"/>
  <c r="Z126" i="4"/>
  <c r="L126" i="4"/>
  <c r="T126" i="4"/>
  <c r="T55" i="4"/>
  <c r="G55" i="4"/>
  <c r="D55" i="4"/>
  <c r="W55" i="4"/>
  <c r="Y55" i="4"/>
  <c r="I55" i="4"/>
  <c r="U55" i="4"/>
  <c r="V55" i="4"/>
  <c r="C55" i="4"/>
  <c r="J55" i="4"/>
  <c r="P55" i="4"/>
  <c r="Q55" i="4"/>
  <c r="X55" i="4"/>
  <c r="R55" i="4"/>
  <c r="AD55" i="4"/>
  <c r="AC55" i="4"/>
  <c r="AA55" i="4"/>
  <c r="F55" i="4"/>
  <c r="M55" i="4"/>
  <c r="H55" i="4"/>
  <c r="L55" i="4"/>
  <c r="K55" i="4"/>
  <c r="O55" i="4"/>
  <c r="Z55" i="4"/>
  <c r="N55" i="4"/>
  <c r="AB55" i="4"/>
  <c r="E55" i="4"/>
  <c r="S55" i="4"/>
  <c r="F24" i="20"/>
  <c r="L24" i="20"/>
  <c r="I24" i="20"/>
  <c r="M24" i="20"/>
  <c r="Q24" i="20" s="1"/>
  <c r="D24" i="20"/>
  <c r="C24" i="20"/>
  <c r="B24" i="20"/>
  <c r="J24" i="20"/>
  <c r="G24" i="20"/>
  <c r="H24" i="20"/>
  <c r="K24" i="20"/>
  <c r="O24" i="20" s="1"/>
  <c r="N24" i="20"/>
  <c r="R24" i="20" s="1"/>
  <c r="I63" i="29"/>
  <c r="F63" i="29"/>
  <c r="D63" i="29"/>
  <c r="C63" i="29"/>
  <c r="G63" i="29"/>
  <c r="B63" i="29"/>
  <c r="H63" i="29"/>
  <c r="AG108" i="24"/>
  <c r="T108" i="24"/>
  <c r="AA108" i="24"/>
  <c r="N108" i="24"/>
  <c r="I108" i="24"/>
  <c r="AF108" i="24"/>
  <c r="R108" i="24"/>
  <c r="P108" i="24"/>
  <c r="Y108" i="24"/>
  <c r="AB108" i="24"/>
  <c r="K108" i="24"/>
  <c r="AE108" i="24"/>
  <c r="J108" i="24"/>
  <c r="U108" i="24"/>
  <c r="Z108" i="24"/>
  <c r="C108" i="24"/>
  <c r="X108" i="24"/>
  <c r="G108" i="24"/>
  <c r="L108" i="24"/>
  <c r="W108" i="24"/>
  <c r="V108" i="24"/>
  <c r="B108" i="24"/>
  <c r="AC108" i="24"/>
  <c r="F108" i="24"/>
  <c r="M108" i="24"/>
  <c r="H108" i="24"/>
  <c r="Q108" i="24"/>
  <c r="S108" i="24"/>
  <c r="O108" i="24"/>
  <c r="AD108" i="24"/>
  <c r="D108" i="24"/>
  <c r="Z27" i="4"/>
  <c r="N27" i="4"/>
  <c r="C27" i="4"/>
  <c r="S27" i="4"/>
  <c r="H27" i="4"/>
  <c r="G27" i="4"/>
  <c r="AB27" i="4"/>
  <c r="M27" i="4"/>
  <c r="J27" i="4"/>
  <c r="P27" i="4"/>
  <c r="V27" i="4"/>
  <c r="U27" i="4"/>
  <c r="Y27" i="4"/>
  <c r="W27" i="4"/>
  <c r="AC27" i="4"/>
  <c r="D27" i="4"/>
  <c r="F27" i="4"/>
  <c r="AD27" i="4"/>
  <c r="E27" i="4"/>
  <c r="AA27" i="4"/>
  <c r="X27" i="4"/>
  <c r="O27" i="4"/>
  <c r="K27" i="4"/>
  <c r="Q27" i="4"/>
  <c r="L27" i="4"/>
  <c r="I27" i="4"/>
  <c r="T27" i="4"/>
  <c r="R27" i="4"/>
  <c r="I107" i="4"/>
  <c r="U107" i="4"/>
  <c r="W107" i="4"/>
  <c r="L107" i="4"/>
  <c r="R107" i="4"/>
  <c r="AC107" i="4"/>
  <c r="S107" i="4"/>
  <c r="O107" i="4"/>
  <c r="M107" i="4"/>
  <c r="AB107" i="4"/>
  <c r="H107" i="4"/>
  <c r="V107" i="4"/>
  <c r="Q107" i="4"/>
  <c r="G107" i="4"/>
  <c r="C107" i="4"/>
  <c r="N107" i="4"/>
  <c r="AA107" i="4"/>
  <c r="AD107" i="4"/>
  <c r="D107" i="4"/>
  <c r="J107" i="4"/>
  <c r="P107" i="4"/>
  <c r="F107" i="4"/>
  <c r="K107" i="4"/>
  <c r="T107" i="4"/>
  <c r="Y107" i="4"/>
  <c r="Z107" i="4"/>
  <c r="E107" i="4"/>
  <c r="X107" i="4"/>
  <c r="G183" i="30"/>
  <c r="D183" i="30"/>
  <c r="I183" i="30"/>
  <c r="C183" i="30"/>
  <c r="H183" i="30"/>
  <c r="B183" i="30"/>
  <c r="F183" i="30"/>
  <c r="S184" i="26"/>
  <c r="I184" i="26"/>
  <c r="W184" i="26"/>
  <c r="G184" i="26"/>
  <c r="R184" i="26"/>
  <c r="H184" i="26"/>
  <c r="B184" i="26"/>
  <c r="M184" i="26"/>
  <c r="C184" i="26"/>
  <c r="Q184" i="26"/>
  <c r="K184" i="26"/>
  <c r="F184" i="26"/>
  <c r="N184" i="26"/>
  <c r="X184" i="26"/>
  <c r="T184" i="26"/>
  <c r="J184" i="26"/>
  <c r="U184" i="26"/>
  <c r="V184" i="26"/>
  <c r="L184" i="26"/>
  <c r="D184" i="26"/>
  <c r="P170" i="23"/>
  <c r="AD170" i="23"/>
  <c r="V170" i="23"/>
  <c r="G170" i="23"/>
  <c r="F170" i="23"/>
  <c r="M170" i="23"/>
  <c r="K170" i="23"/>
  <c r="AC170" i="23"/>
  <c r="Q170" i="23"/>
  <c r="AA170" i="23"/>
  <c r="X170" i="23"/>
  <c r="T170" i="23"/>
  <c r="D170" i="23"/>
  <c r="L170" i="23"/>
  <c r="I170" i="23"/>
  <c r="AF170" i="23"/>
  <c r="S170" i="23"/>
  <c r="Z170" i="23"/>
  <c r="J170" i="23"/>
  <c r="B170" i="23"/>
  <c r="R170" i="23"/>
  <c r="N170" i="23"/>
  <c r="O170" i="23"/>
  <c r="W170" i="23"/>
  <c r="AG170" i="23"/>
  <c r="Y170" i="23"/>
  <c r="AB170" i="23"/>
  <c r="H170" i="23"/>
  <c r="C170" i="23"/>
  <c r="U170" i="23"/>
  <c r="F141" i="3"/>
  <c r="D141" i="3"/>
  <c r="G141" i="3"/>
  <c r="C141" i="3"/>
  <c r="E141" i="3"/>
  <c r="D53" i="2"/>
  <c r="I53" i="2"/>
  <c r="F53" i="2"/>
  <c r="E53" i="2"/>
  <c r="G53" i="2"/>
  <c r="C53" i="2"/>
  <c r="H53" i="2"/>
  <c r="J24" i="26"/>
  <c r="F24" i="26"/>
  <c r="H24" i="26"/>
  <c r="K24" i="26"/>
  <c r="M24" i="26"/>
  <c r="C24" i="26"/>
  <c r="W24" i="26"/>
  <c r="U24" i="26"/>
  <c r="T24" i="26"/>
  <c r="V24" i="26"/>
  <c r="X24" i="26"/>
  <c r="L24" i="26"/>
  <c r="S24" i="26"/>
  <c r="D24" i="26"/>
  <c r="R24" i="26"/>
  <c r="B24" i="26"/>
  <c r="I24" i="26"/>
  <c r="N24" i="26"/>
  <c r="Q24" i="26"/>
  <c r="G24" i="26"/>
  <c r="N173" i="24"/>
  <c r="X173" i="24"/>
  <c r="AE173" i="24"/>
  <c r="K173" i="24"/>
  <c r="U173" i="24"/>
  <c r="R173" i="24"/>
  <c r="L173" i="24"/>
  <c r="V173" i="24"/>
  <c r="J173" i="24"/>
  <c r="D173" i="24"/>
  <c r="T173" i="24"/>
  <c r="Y173" i="24"/>
  <c r="AC173" i="24"/>
  <c r="M173" i="24"/>
  <c r="H173" i="24"/>
  <c r="W173" i="24"/>
  <c r="B173" i="24"/>
  <c r="Q173" i="24"/>
  <c r="AD173" i="24"/>
  <c r="F173" i="24"/>
  <c r="S173" i="24"/>
  <c r="AA173" i="24"/>
  <c r="I173" i="24"/>
  <c r="Z173" i="24"/>
  <c r="AF173" i="24"/>
  <c r="O173" i="24"/>
  <c r="AG173" i="24"/>
  <c r="C173" i="24"/>
  <c r="G173" i="24"/>
  <c r="P173" i="24"/>
  <c r="AB173" i="24"/>
  <c r="N54" i="20"/>
  <c r="R54" i="20" s="1"/>
  <c r="G54" i="20"/>
  <c r="I54" i="20"/>
  <c r="F54" i="20"/>
  <c r="C54" i="20"/>
  <c r="D54" i="20"/>
  <c r="M54" i="20"/>
  <c r="Q54" i="20" s="1"/>
  <c r="B54" i="20"/>
  <c r="H54" i="20"/>
  <c r="K54" i="20"/>
  <c r="O54" i="20" s="1"/>
  <c r="L54" i="20"/>
  <c r="J54" i="20"/>
  <c r="D135" i="29"/>
  <c r="I135" i="29"/>
  <c r="F135" i="29"/>
  <c r="C135" i="29"/>
  <c r="H135" i="29"/>
  <c r="G135" i="29"/>
  <c r="B135" i="29"/>
  <c r="H66" i="26"/>
  <c r="B66" i="26"/>
  <c r="D66" i="26"/>
  <c r="R66" i="26"/>
  <c r="G66" i="26"/>
  <c r="U66" i="26"/>
  <c r="K66" i="26"/>
  <c r="J66" i="26"/>
  <c r="S66" i="26"/>
  <c r="T66" i="26"/>
  <c r="I66" i="26"/>
  <c r="C66" i="26"/>
  <c r="X66" i="26"/>
  <c r="Q66" i="26"/>
  <c r="M66" i="26"/>
  <c r="N66" i="26"/>
  <c r="V66" i="26"/>
  <c r="L66" i="26"/>
  <c r="W66" i="26"/>
  <c r="F66" i="26"/>
  <c r="C23" i="29"/>
  <c r="I23" i="29"/>
  <c r="D23" i="29"/>
  <c r="G23" i="29"/>
  <c r="B23" i="29"/>
  <c r="H23" i="29"/>
  <c r="F23" i="29"/>
  <c r="L108" i="20"/>
  <c r="I108" i="20"/>
  <c r="J108" i="20"/>
  <c r="K108" i="20"/>
  <c r="O108" i="20" s="1"/>
  <c r="D108" i="20"/>
  <c r="G108" i="20"/>
  <c r="F108" i="20"/>
  <c r="N108" i="20"/>
  <c r="R108" i="20" s="1"/>
  <c r="H108" i="20"/>
  <c r="B108" i="20"/>
  <c r="M108" i="20"/>
  <c r="C108" i="20"/>
  <c r="T43" i="23"/>
  <c r="AG43" i="23"/>
  <c r="J43" i="23"/>
  <c r="O43" i="23"/>
  <c r="I43" i="23"/>
  <c r="N43" i="23"/>
  <c r="W43" i="23"/>
  <c r="Z43" i="23"/>
  <c r="G43" i="23"/>
  <c r="Q43" i="23"/>
  <c r="Y43" i="23"/>
  <c r="H43" i="23"/>
  <c r="P43" i="23"/>
  <c r="M43" i="23"/>
  <c r="C43" i="23"/>
  <c r="K43" i="23"/>
  <c r="V43" i="23"/>
  <c r="AA43" i="23"/>
  <c r="L43" i="23"/>
  <c r="X43" i="23"/>
  <c r="F43" i="23"/>
  <c r="AD43" i="23"/>
  <c r="S43" i="23"/>
  <c r="U43" i="23"/>
  <c r="AF43" i="23"/>
  <c r="R43" i="23"/>
  <c r="AC43" i="23"/>
  <c r="B43" i="23"/>
  <c r="D43" i="23"/>
  <c r="AB43" i="23"/>
  <c r="C18" i="30"/>
  <c r="G18" i="30"/>
  <c r="H18" i="30"/>
  <c r="I18" i="30"/>
  <c r="B18" i="30"/>
  <c r="D18" i="30"/>
  <c r="F18" i="30"/>
  <c r="H20" i="30"/>
  <c r="I20" i="30"/>
  <c r="G20" i="30"/>
  <c r="B20" i="30"/>
  <c r="D20" i="30"/>
  <c r="C20" i="30"/>
  <c r="F20" i="30"/>
  <c r="F92" i="26"/>
  <c r="M92" i="26"/>
  <c r="J92" i="26"/>
  <c r="D92" i="26"/>
  <c r="H92" i="26"/>
  <c r="N92" i="26"/>
  <c r="V92" i="26"/>
  <c r="T92" i="26"/>
  <c r="Q92" i="26"/>
  <c r="I92" i="26"/>
  <c r="G92" i="26"/>
  <c r="R92" i="26"/>
  <c r="X92" i="26"/>
  <c r="K92" i="26"/>
  <c r="S92" i="26"/>
  <c r="L92" i="26"/>
  <c r="B92" i="26"/>
  <c r="W92" i="26"/>
  <c r="C92" i="26"/>
  <c r="U92" i="26"/>
  <c r="D126" i="3"/>
  <c r="F126" i="3"/>
  <c r="C126" i="3"/>
  <c r="E126" i="3"/>
  <c r="G126" i="3"/>
  <c r="M107" i="20"/>
  <c r="N107" i="20"/>
  <c r="R107" i="20" s="1"/>
  <c r="D107" i="20"/>
  <c r="L107" i="20"/>
  <c r="I107" i="20"/>
  <c r="J107" i="20"/>
  <c r="H107" i="20"/>
  <c r="K107" i="20"/>
  <c r="B107" i="20"/>
  <c r="C107" i="20"/>
  <c r="G107" i="20"/>
  <c r="F107" i="20"/>
  <c r="AG105" i="23"/>
  <c r="AD105" i="23"/>
  <c r="V105" i="23"/>
  <c r="D105" i="23"/>
  <c r="K105" i="23"/>
  <c r="P105" i="23"/>
  <c r="H105" i="23"/>
  <c r="B105" i="23"/>
  <c r="AB105" i="23"/>
  <c r="G105" i="23"/>
  <c r="M105" i="23"/>
  <c r="L105" i="23"/>
  <c r="X105" i="23"/>
  <c r="O105" i="23"/>
  <c r="AF105" i="23"/>
  <c r="J105" i="23"/>
  <c r="AA105" i="23"/>
  <c r="Z105" i="23"/>
  <c r="N105" i="23"/>
  <c r="U105" i="23"/>
  <c r="S105" i="23"/>
  <c r="Y105" i="23"/>
  <c r="AC105" i="23"/>
  <c r="I105" i="23"/>
  <c r="F105" i="23"/>
  <c r="C105" i="23"/>
  <c r="Q105" i="23"/>
  <c r="T105" i="23"/>
  <c r="W105" i="23"/>
  <c r="R105" i="23"/>
  <c r="C71" i="26"/>
  <c r="T71" i="26"/>
  <c r="Q71" i="26"/>
  <c r="D71" i="26"/>
  <c r="G71" i="26"/>
  <c r="U71" i="26"/>
  <c r="B71" i="26"/>
  <c r="R71" i="26"/>
  <c r="W71" i="26"/>
  <c r="K71" i="26"/>
  <c r="X71" i="26"/>
  <c r="I71" i="26"/>
  <c r="S71" i="26"/>
  <c r="M71" i="26"/>
  <c r="V71" i="26"/>
  <c r="H71" i="26"/>
  <c r="N71" i="26"/>
  <c r="F71" i="26"/>
  <c r="J71" i="26"/>
  <c r="L71" i="26"/>
  <c r="AD65" i="4"/>
  <c r="X65" i="4"/>
  <c r="H65" i="4"/>
  <c r="F65" i="4"/>
  <c r="L65" i="4"/>
  <c r="M65" i="4"/>
  <c r="J65" i="4"/>
  <c r="D65" i="4"/>
  <c r="T65" i="4"/>
  <c r="R65" i="4"/>
  <c r="W65" i="4"/>
  <c r="AA65" i="4"/>
  <c r="U65" i="4"/>
  <c r="G65" i="4"/>
  <c r="S65" i="4"/>
  <c r="AC65" i="4"/>
  <c r="N65" i="4"/>
  <c r="Z65" i="4"/>
  <c r="E65" i="4"/>
  <c r="AB65" i="4"/>
  <c r="C65" i="4"/>
  <c r="P65" i="4"/>
  <c r="K65" i="4"/>
  <c r="V65" i="4"/>
  <c r="I65" i="4"/>
  <c r="Q65" i="4"/>
  <c r="O65" i="4"/>
  <c r="Y65" i="4"/>
  <c r="X171" i="24"/>
  <c r="AF171" i="24"/>
  <c r="R171" i="24"/>
  <c r="L171" i="24"/>
  <c r="I171" i="24"/>
  <c r="Z171" i="24"/>
  <c r="C171" i="24"/>
  <c r="AD171" i="24"/>
  <c r="Q171" i="24"/>
  <c r="N171" i="24"/>
  <c r="W171" i="24"/>
  <c r="Y171" i="24"/>
  <c r="G171" i="24"/>
  <c r="AG171" i="24"/>
  <c r="AC171" i="24"/>
  <c r="U171" i="24"/>
  <c r="AB171" i="24"/>
  <c r="P171" i="24"/>
  <c r="T171" i="24"/>
  <c r="B171" i="24"/>
  <c r="V171" i="24"/>
  <c r="D171" i="24"/>
  <c r="H171" i="24"/>
  <c r="J171" i="24"/>
  <c r="M171" i="24"/>
  <c r="K171" i="24"/>
  <c r="O171" i="24"/>
  <c r="AE171" i="24"/>
  <c r="S171" i="24"/>
  <c r="AA171" i="24"/>
  <c r="F171" i="24"/>
  <c r="D79" i="2"/>
  <c r="F79" i="2"/>
  <c r="H79" i="2"/>
  <c r="G79" i="2"/>
  <c r="I79" i="2"/>
  <c r="C79" i="2"/>
  <c r="E79" i="2"/>
  <c r="AB160" i="24"/>
  <c r="V160" i="24"/>
  <c r="AD160" i="24"/>
  <c r="I160" i="24"/>
  <c r="M160" i="24"/>
  <c r="B160" i="24"/>
  <c r="Z160" i="24"/>
  <c r="N160" i="24"/>
  <c r="Y160" i="24"/>
  <c r="W160" i="24"/>
  <c r="S160" i="24"/>
  <c r="P160" i="24"/>
  <c r="G160" i="24"/>
  <c r="H160" i="24"/>
  <c r="R160" i="24"/>
  <c r="AA160" i="24"/>
  <c r="K160" i="24"/>
  <c r="Q160" i="24"/>
  <c r="J160" i="24"/>
  <c r="AG160" i="24"/>
  <c r="F160" i="24"/>
  <c r="U160" i="24"/>
  <c r="AC160" i="24"/>
  <c r="C160" i="24"/>
  <c r="O160" i="24"/>
  <c r="L160" i="24"/>
  <c r="D160" i="24"/>
  <c r="T160" i="24"/>
  <c r="AE160" i="24"/>
  <c r="AF160" i="24"/>
  <c r="X160" i="24"/>
  <c r="N20" i="20"/>
  <c r="R20" i="20" s="1"/>
  <c r="J20" i="20"/>
  <c r="G20" i="20"/>
  <c r="F20" i="20"/>
  <c r="D20" i="20"/>
  <c r="H20" i="20"/>
  <c r="B20" i="20"/>
  <c r="I20" i="20"/>
  <c r="C20" i="20"/>
  <c r="M20" i="20"/>
  <c r="K20" i="20"/>
  <c r="O20" i="20" s="1"/>
  <c r="L20" i="20"/>
  <c r="P20" i="20" s="1"/>
  <c r="M146" i="23"/>
  <c r="C146" i="23"/>
  <c r="B146" i="23"/>
  <c r="R146" i="23"/>
  <c r="AA146" i="23"/>
  <c r="U146" i="23"/>
  <c r="Q146" i="23"/>
  <c r="H146" i="23"/>
  <c r="O146" i="23"/>
  <c r="K146" i="23"/>
  <c r="G146" i="23"/>
  <c r="W146" i="23"/>
  <c r="T146" i="23"/>
  <c r="L146" i="23"/>
  <c r="AC146" i="23"/>
  <c r="P146" i="23"/>
  <c r="I146" i="23"/>
  <c r="AF146" i="23"/>
  <c r="J146" i="23"/>
  <c r="S146" i="23"/>
  <c r="Z146" i="23"/>
  <c r="Y146" i="23"/>
  <c r="AB146" i="23"/>
  <c r="N146" i="23"/>
  <c r="AD146" i="23"/>
  <c r="F146" i="23"/>
  <c r="D146" i="23"/>
  <c r="AG146" i="23"/>
  <c r="X146" i="23"/>
  <c r="V146" i="23"/>
  <c r="H61" i="29"/>
  <c r="B61" i="29"/>
  <c r="F61" i="29"/>
  <c r="D61" i="29"/>
  <c r="I61" i="29"/>
  <c r="C61" i="29"/>
  <c r="G61" i="29"/>
  <c r="I112" i="24"/>
  <c r="Z112" i="24"/>
  <c r="L112" i="24"/>
  <c r="W112" i="24"/>
  <c r="N112" i="24"/>
  <c r="V112" i="24"/>
  <c r="T112" i="24"/>
  <c r="AE112" i="24"/>
  <c r="P112" i="24"/>
  <c r="J112" i="24"/>
  <c r="F112" i="24"/>
  <c r="AF112" i="24"/>
  <c r="AD112" i="24"/>
  <c r="S112" i="24"/>
  <c r="AA112" i="24"/>
  <c r="AG112" i="24"/>
  <c r="M112" i="24"/>
  <c r="O112" i="24"/>
  <c r="R112" i="24"/>
  <c r="G112" i="24"/>
  <c r="D112" i="24"/>
  <c r="H112" i="24"/>
  <c r="B112" i="24"/>
  <c r="X112" i="24"/>
  <c r="AB112" i="24"/>
  <c r="U112" i="24"/>
  <c r="AC112" i="24"/>
  <c r="Y112" i="24"/>
  <c r="Q112" i="24"/>
  <c r="C112" i="24"/>
  <c r="K112" i="24"/>
  <c r="F86" i="4"/>
  <c r="Y86" i="4"/>
  <c r="C86" i="4"/>
  <c r="N86" i="4"/>
  <c r="AA86" i="4"/>
  <c r="H86" i="4"/>
  <c r="G86" i="4"/>
  <c r="AB86" i="4"/>
  <c r="O86" i="4"/>
  <c r="T86" i="4"/>
  <c r="AC86" i="4"/>
  <c r="V86" i="4"/>
  <c r="K86" i="4"/>
  <c r="I86" i="4"/>
  <c r="AD86" i="4"/>
  <c r="U86" i="4"/>
  <c r="D86" i="4"/>
  <c r="S86" i="4"/>
  <c r="R86" i="4"/>
  <c r="Q86" i="4"/>
  <c r="E86" i="4"/>
  <c r="L86" i="4"/>
  <c r="W86" i="4"/>
  <c r="Z86" i="4"/>
  <c r="J86" i="4"/>
  <c r="P86" i="4"/>
  <c r="M86" i="4"/>
  <c r="X86" i="4"/>
  <c r="M173" i="4"/>
  <c r="Q173" i="4"/>
  <c r="D173" i="4"/>
  <c r="E173" i="4"/>
  <c r="L173" i="4"/>
  <c r="O173" i="4"/>
  <c r="G173" i="4"/>
  <c r="H173" i="4"/>
  <c r="C173" i="4"/>
  <c r="R173" i="4"/>
  <c r="AD173" i="4"/>
  <c r="N173" i="4"/>
  <c r="Z173" i="4"/>
  <c r="AC173" i="4"/>
  <c r="S173" i="4"/>
  <c r="K173" i="4"/>
  <c r="I173" i="4"/>
  <c r="P173" i="4"/>
  <c r="J173" i="4"/>
  <c r="X173" i="4"/>
  <c r="AB173" i="4"/>
  <c r="U173" i="4"/>
  <c r="V173" i="4"/>
  <c r="AA173" i="4"/>
  <c r="W173" i="4"/>
  <c r="F173" i="4"/>
  <c r="T173" i="4"/>
  <c r="Y173" i="4"/>
  <c r="I28" i="2"/>
  <c r="H28" i="2"/>
  <c r="G28" i="2"/>
  <c r="E28" i="2"/>
  <c r="C28" i="2"/>
  <c r="F28" i="2"/>
  <c r="D28" i="2"/>
  <c r="I63" i="23"/>
  <c r="S63" i="23"/>
  <c r="M63" i="23"/>
  <c r="V63" i="23"/>
  <c r="Y63" i="23"/>
  <c r="AC63" i="23"/>
  <c r="D63" i="23"/>
  <c r="W63" i="23"/>
  <c r="G63" i="23"/>
  <c r="AD63" i="23"/>
  <c r="AF63" i="23"/>
  <c r="F63" i="23"/>
  <c r="B63" i="23"/>
  <c r="H63" i="23"/>
  <c r="AG63" i="23"/>
  <c r="L63" i="23"/>
  <c r="T63" i="23"/>
  <c r="Q63" i="23"/>
  <c r="P63" i="23"/>
  <c r="Z63" i="23"/>
  <c r="O63" i="23"/>
  <c r="X63" i="23"/>
  <c r="C63" i="23"/>
  <c r="J63" i="23"/>
  <c r="AB63" i="23"/>
  <c r="N63" i="23"/>
  <c r="AA63" i="23"/>
  <c r="U63" i="23"/>
  <c r="R63" i="23"/>
  <c r="K63" i="23"/>
  <c r="G142" i="29"/>
  <c r="B142" i="29"/>
  <c r="F142" i="29"/>
  <c r="H142" i="29"/>
  <c r="D142" i="29"/>
  <c r="I142" i="29"/>
  <c r="C142" i="29"/>
  <c r="H89" i="20"/>
  <c r="G89" i="20"/>
  <c r="I89" i="20"/>
  <c r="M89" i="20"/>
  <c r="Q89" i="20" s="1"/>
  <c r="K89" i="20"/>
  <c r="F89" i="20"/>
  <c r="L89" i="20"/>
  <c r="P89" i="20" s="1"/>
  <c r="B89" i="20"/>
  <c r="N89" i="20"/>
  <c r="R89" i="20" s="1"/>
  <c r="J89" i="20"/>
  <c r="D89" i="20"/>
  <c r="C89" i="20"/>
  <c r="D105" i="2"/>
  <c r="C105" i="2"/>
  <c r="E105" i="2"/>
  <c r="F105" i="2"/>
  <c r="G105" i="2"/>
  <c r="H105" i="2"/>
  <c r="I105" i="2"/>
  <c r="Z149" i="23"/>
  <c r="AF149" i="23"/>
  <c r="AB149" i="23"/>
  <c r="G149" i="23"/>
  <c r="AC149" i="23"/>
  <c r="K149" i="23"/>
  <c r="F149" i="23"/>
  <c r="AD149" i="23"/>
  <c r="H149" i="23"/>
  <c r="P149" i="23"/>
  <c r="S149" i="23"/>
  <c r="C149" i="23"/>
  <c r="D149" i="23"/>
  <c r="Q149" i="23"/>
  <c r="J149" i="23"/>
  <c r="I149" i="23"/>
  <c r="Y149" i="23"/>
  <c r="U149" i="23"/>
  <c r="L149" i="23"/>
  <c r="N149" i="23"/>
  <c r="T149" i="23"/>
  <c r="W149" i="23"/>
  <c r="M149" i="23"/>
  <c r="V149" i="23"/>
  <c r="R149" i="23"/>
  <c r="AG149" i="23"/>
  <c r="X149" i="23"/>
  <c r="AA149" i="23"/>
  <c r="O149" i="23"/>
  <c r="B149" i="23"/>
  <c r="N96" i="26"/>
  <c r="R96" i="26"/>
  <c r="G96" i="26"/>
  <c r="C96" i="26"/>
  <c r="D96" i="26"/>
  <c r="V96" i="26"/>
  <c r="F96" i="26"/>
  <c r="W96" i="26"/>
  <c r="Q96" i="26"/>
  <c r="L96" i="26"/>
  <c r="H96" i="26"/>
  <c r="B96" i="26"/>
  <c r="I96" i="26"/>
  <c r="X96" i="26"/>
  <c r="M96" i="26"/>
  <c r="J96" i="26"/>
  <c r="U96" i="26"/>
  <c r="S96" i="26"/>
  <c r="K96" i="26"/>
  <c r="T96" i="26"/>
  <c r="G184" i="16"/>
  <c r="J184" i="16"/>
  <c r="K184" i="16"/>
  <c r="O184" i="16" s="1"/>
  <c r="D184" i="16"/>
  <c r="L184" i="16"/>
  <c r="C184" i="16"/>
  <c r="I184" i="16"/>
  <c r="N184" i="16"/>
  <c r="F184" i="16"/>
  <c r="H184" i="16"/>
  <c r="B184" i="16"/>
  <c r="M184" i="16"/>
  <c r="I162" i="4"/>
  <c r="U162" i="4"/>
  <c r="X162" i="4"/>
  <c r="AD162" i="4"/>
  <c r="Q162" i="4"/>
  <c r="L162" i="4"/>
  <c r="K162" i="4"/>
  <c r="V162" i="4"/>
  <c r="S162" i="4"/>
  <c r="C162" i="4"/>
  <c r="D162" i="4"/>
  <c r="F162" i="4"/>
  <c r="G162" i="4"/>
  <c r="W162" i="4"/>
  <c r="AA162" i="4"/>
  <c r="O162" i="4"/>
  <c r="R162" i="4"/>
  <c r="T162" i="4"/>
  <c r="H162" i="4"/>
  <c r="M162" i="4"/>
  <c r="AB162" i="4"/>
  <c r="Y162" i="4"/>
  <c r="J162" i="4"/>
  <c r="AC162" i="4"/>
  <c r="Z162" i="4"/>
  <c r="E162" i="4"/>
  <c r="P162" i="4"/>
  <c r="N162" i="4"/>
  <c r="L97" i="26"/>
  <c r="C97" i="26"/>
  <c r="K97" i="26"/>
  <c r="F97" i="26"/>
  <c r="J97" i="26"/>
  <c r="U97" i="26"/>
  <c r="B97" i="26"/>
  <c r="T97" i="26"/>
  <c r="H97" i="26"/>
  <c r="X97" i="26"/>
  <c r="N97" i="26"/>
  <c r="W97" i="26"/>
  <c r="G97" i="26"/>
  <c r="D97" i="26"/>
  <c r="R97" i="26"/>
  <c r="S97" i="26"/>
  <c r="V97" i="26"/>
  <c r="I97" i="26"/>
  <c r="Q97" i="26"/>
  <c r="M97" i="26"/>
  <c r="C51" i="2"/>
  <c r="G51" i="2"/>
  <c r="I51" i="2"/>
  <c r="H51" i="2"/>
  <c r="E51" i="2"/>
  <c r="F51" i="2"/>
  <c r="D51" i="2"/>
  <c r="E40" i="4"/>
  <c r="D40" i="4"/>
  <c r="H40" i="4"/>
  <c r="P40" i="4"/>
  <c r="L40" i="4"/>
  <c r="S40" i="4"/>
  <c r="C40" i="4"/>
  <c r="Q40" i="4"/>
  <c r="O40" i="4"/>
  <c r="AA40" i="4"/>
  <c r="W40" i="4"/>
  <c r="V40" i="4"/>
  <c r="J40" i="4"/>
  <c r="N40" i="4"/>
  <c r="F40" i="4"/>
  <c r="K40" i="4"/>
  <c r="AD40" i="4"/>
  <c r="M40" i="4"/>
  <c r="G40" i="4"/>
  <c r="X40" i="4"/>
  <c r="T40" i="4"/>
  <c r="AB40" i="4"/>
  <c r="AC40" i="4"/>
  <c r="Y40" i="4"/>
  <c r="R40" i="4"/>
  <c r="I40" i="4"/>
  <c r="U40" i="4"/>
  <c r="Z40" i="4"/>
  <c r="E73" i="4"/>
  <c r="AB73" i="4"/>
  <c r="H73" i="4"/>
  <c r="AD73" i="4"/>
  <c r="I73" i="4"/>
  <c r="Q73" i="4"/>
  <c r="Z73" i="4"/>
  <c r="K73" i="4"/>
  <c r="O73" i="4"/>
  <c r="N73" i="4"/>
  <c r="AC73" i="4"/>
  <c r="R73" i="4"/>
  <c r="T73" i="4"/>
  <c r="X73" i="4"/>
  <c r="C73" i="4"/>
  <c r="Y73" i="4"/>
  <c r="AA73" i="4"/>
  <c r="J73" i="4"/>
  <c r="U73" i="4"/>
  <c r="L73" i="4"/>
  <c r="F73" i="4"/>
  <c r="P73" i="4"/>
  <c r="D73" i="4"/>
  <c r="M73" i="4"/>
  <c r="V73" i="4"/>
  <c r="S73" i="4"/>
  <c r="W73" i="4"/>
  <c r="G73" i="4"/>
  <c r="D131" i="29"/>
  <c r="C131" i="29"/>
  <c r="B131" i="29"/>
  <c r="F131" i="29"/>
  <c r="I131" i="29"/>
  <c r="G131" i="29"/>
  <c r="H131" i="29"/>
  <c r="F72" i="30"/>
  <c r="I72" i="30"/>
  <c r="C72" i="30"/>
  <c r="H72" i="30"/>
  <c r="D72" i="30"/>
  <c r="G72" i="30"/>
  <c r="B72" i="30"/>
  <c r="F164" i="30"/>
  <c r="I164" i="30"/>
  <c r="D164" i="30"/>
  <c r="C164" i="30"/>
  <c r="G164" i="30"/>
  <c r="B164" i="30"/>
  <c r="H164" i="30"/>
  <c r="B85" i="26"/>
  <c r="J85" i="26"/>
  <c r="H85" i="26"/>
  <c r="F85" i="26"/>
  <c r="L85" i="26"/>
  <c r="G85" i="26"/>
  <c r="Q85" i="26"/>
  <c r="X85" i="26"/>
  <c r="S85" i="26"/>
  <c r="N85" i="26"/>
  <c r="C85" i="26"/>
  <c r="R85" i="26"/>
  <c r="K85" i="26"/>
  <c r="M85" i="26"/>
  <c r="U85" i="26"/>
  <c r="D85" i="26"/>
  <c r="I85" i="26"/>
  <c r="W85" i="26"/>
  <c r="V85" i="26"/>
  <c r="T85" i="26"/>
  <c r="C149" i="30"/>
  <c r="I149" i="30"/>
  <c r="H149" i="30"/>
  <c r="F149" i="30"/>
  <c r="G149" i="30"/>
  <c r="D149" i="30"/>
  <c r="B149" i="30"/>
  <c r="W118" i="23"/>
  <c r="P118" i="23"/>
  <c r="AA118" i="23"/>
  <c r="K118" i="23"/>
  <c r="AC118" i="23"/>
  <c r="N118" i="23"/>
  <c r="X118" i="23"/>
  <c r="AF118" i="23"/>
  <c r="O118" i="23"/>
  <c r="Q118" i="23"/>
  <c r="J118" i="23"/>
  <c r="M118" i="23"/>
  <c r="U118" i="23"/>
  <c r="R118" i="23"/>
  <c r="F118" i="23"/>
  <c r="I118" i="23"/>
  <c r="Z118" i="23"/>
  <c r="T118" i="23"/>
  <c r="AB118" i="23"/>
  <c r="AD118" i="23"/>
  <c r="Y118" i="23"/>
  <c r="C118" i="23"/>
  <c r="B118" i="23"/>
  <c r="L118" i="23"/>
  <c r="H118" i="23"/>
  <c r="AG118" i="23"/>
  <c r="V118" i="23"/>
  <c r="D118" i="23"/>
  <c r="G118" i="23"/>
  <c r="S118" i="23"/>
  <c r="L28" i="23"/>
  <c r="V28" i="23"/>
  <c r="K28" i="23"/>
  <c r="Q28" i="23"/>
  <c r="AD28" i="23"/>
  <c r="W28" i="23"/>
  <c r="G28" i="23"/>
  <c r="AF28" i="23"/>
  <c r="D28" i="23"/>
  <c r="R28" i="23"/>
  <c r="Z28" i="23"/>
  <c r="AG28" i="23"/>
  <c r="Y28" i="23"/>
  <c r="AB28" i="23"/>
  <c r="O28" i="23"/>
  <c r="I28" i="23"/>
  <c r="H28" i="23"/>
  <c r="P28" i="23"/>
  <c r="S28" i="23"/>
  <c r="C28" i="23"/>
  <c r="B28" i="23"/>
  <c r="M28" i="23"/>
  <c r="X28" i="23"/>
  <c r="F28" i="23"/>
  <c r="AA28" i="23"/>
  <c r="AC28" i="23"/>
  <c r="J28" i="23"/>
  <c r="T28" i="23"/>
  <c r="U28" i="23"/>
  <c r="N28" i="23"/>
  <c r="D65" i="2"/>
  <c r="H65" i="2"/>
  <c r="I65" i="2"/>
  <c r="G65" i="2"/>
  <c r="C65" i="2"/>
  <c r="F65" i="2"/>
  <c r="E65" i="2"/>
  <c r="C172" i="4"/>
  <c r="J172" i="4"/>
  <c r="N172" i="4"/>
  <c r="M172" i="4"/>
  <c r="Q172" i="4"/>
  <c r="AC172" i="4"/>
  <c r="R172" i="4"/>
  <c r="S172" i="4"/>
  <c r="P172" i="4"/>
  <c r="AD172" i="4"/>
  <c r="AB172" i="4"/>
  <c r="Y172" i="4"/>
  <c r="D172" i="4"/>
  <c r="I172" i="4"/>
  <c r="G172" i="4"/>
  <c r="W172" i="4"/>
  <c r="Z172" i="4"/>
  <c r="T172" i="4"/>
  <c r="X172" i="4"/>
  <c r="E172" i="4"/>
  <c r="L172" i="4"/>
  <c r="F172" i="4"/>
  <c r="O172" i="4"/>
  <c r="U172" i="4"/>
  <c r="AA172" i="4"/>
  <c r="H172" i="4"/>
  <c r="K172" i="4"/>
  <c r="V172" i="4"/>
  <c r="H86" i="16"/>
  <c r="J86" i="16"/>
  <c r="F86" i="16"/>
  <c r="B86" i="16"/>
  <c r="G86" i="16"/>
  <c r="N86" i="16"/>
  <c r="R86" i="16" s="1"/>
  <c r="K86" i="16"/>
  <c r="C86" i="16"/>
  <c r="L86" i="16"/>
  <c r="P86" i="16" s="1"/>
  <c r="M86" i="16"/>
  <c r="I86" i="16"/>
  <c r="D86" i="16"/>
  <c r="G39" i="24"/>
  <c r="AC39" i="24"/>
  <c r="AE39" i="24"/>
  <c r="M39" i="24"/>
  <c r="Y39" i="24"/>
  <c r="U39" i="24"/>
  <c r="AD39" i="24"/>
  <c r="Q39" i="24"/>
  <c r="AA39" i="24"/>
  <c r="N39" i="24"/>
  <c r="AF39" i="24"/>
  <c r="B39" i="24"/>
  <c r="O39" i="24"/>
  <c r="S39" i="24"/>
  <c r="F39" i="24"/>
  <c r="L39" i="24"/>
  <c r="K39" i="24"/>
  <c r="AG39" i="24"/>
  <c r="P39" i="24"/>
  <c r="C39" i="24"/>
  <c r="T39" i="24"/>
  <c r="AB39" i="24"/>
  <c r="I39" i="24"/>
  <c r="Z39" i="24"/>
  <c r="D39" i="24"/>
  <c r="W39" i="24"/>
  <c r="R39" i="24"/>
  <c r="V39" i="24"/>
  <c r="X39" i="24"/>
  <c r="H39" i="24"/>
  <c r="J39" i="24"/>
  <c r="C74" i="23"/>
  <c r="K74" i="23"/>
  <c r="AC74" i="23"/>
  <c r="AF74" i="23"/>
  <c r="M74" i="23"/>
  <c r="J74" i="23"/>
  <c r="I74" i="23"/>
  <c r="Q74" i="23"/>
  <c r="W74" i="23"/>
  <c r="R74" i="23"/>
  <c r="N74" i="23"/>
  <c r="S74" i="23"/>
  <c r="O74" i="23"/>
  <c r="G74" i="23"/>
  <c r="L74" i="23"/>
  <c r="X74" i="23"/>
  <c r="AB74" i="23"/>
  <c r="T74" i="23"/>
  <c r="U74" i="23"/>
  <c r="P74" i="23"/>
  <c r="Y74" i="23"/>
  <c r="AD74" i="23"/>
  <c r="V74" i="23"/>
  <c r="B74" i="23"/>
  <c r="H74" i="23"/>
  <c r="AG74" i="23"/>
  <c r="AA74" i="23"/>
  <c r="F74" i="23"/>
  <c r="Z74" i="23"/>
  <c r="D74" i="23"/>
  <c r="G116" i="2"/>
  <c r="H116" i="2"/>
  <c r="I116" i="2"/>
  <c r="F116" i="2"/>
  <c r="E116" i="2"/>
  <c r="C116" i="2"/>
  <c r="D116" i="2"/>
  <c r="G127" i="29"/>
  <c r="F127" i="29"/>
  <c r="D127" i="29"/>
  <c r="C127" i="29"/>
  <c r="H127" i="29"/>
  <c r="B127" i="29"/>
  <c r="I127" i="29"/>
  <c r="AG99" i="24"/>
  <c r="AC99" i="24"/>
  <c r="AB99" i="24"/>
  <c r="Q99" i="24"/>
  <c r="W99" i="24"/>
  <c r="U99" i="24"/>
  <c r="AE99" i="24"/>
  <c r="Y99" i="24"/>
  <c r="M99" i="24"/>
  <c r="O99" i="24"/>
  <c r="C99" i="24"/>
  <c r="J99" i="24"/>
  <c r="D99" i="24"/>
  <c r="Z99" i="24"/>
  <c r="AF99" i="24"/>
  <c r="L99" i="24"/>
  <c r="N99" i="24"/>
  <c r="B99" i="24"/>
  <c r="AA99" i="24"/>
  <c r="S99" i="24"/>
  <c r="K99" i="24"/>
  <c r="R99" i="24"/>
  <c r="X99" i="24"/>
  <c r="V99" i="24"/>
  <c r="AD99" i="24"/>
  <c r="H99" i="24"/>
  <c r="P99" i="24"/>
  <c r="G99" i="24"/>
  <c r="I99" i="24"/>
  <c r="T99" i="24"/>
  <c r="F99" i="24"/>
  <c r="AC187" i="23"/>
  <c r="P187" i="23"/>
  <c r="Q187" i="23"/>
  <c r="G187" i="23"/>
  <c r="H187" i="23"/>
  <c r="AD187" i="23"/>
  <c r="X187" i="23"/>
  <c r="S187" i="23"/>
  <c r="N187" i="23"/>
  <c r="AA187" i="23"/>
  <c r="I187" i="23"/>
  <c r="Z187" i="23"/>
  <c r="U187" i="23"/>
  <c r="R187" i="23"/>
  <c r="C187" i="23"/>
  <c r="V187" i="23"/>
  <c r="L187" i="23"/>
  <c r="AG187" i="23"/>
  <c r="O187" i="23"/>
  <c r="K187" i="23"/>
  <c r="D187" i="23"/>
  <c r="B187" i="23"/>
  <c r="W187" i="23"/>
  <c r="Y187" i="23"/>
  <c r="J187" i="23"/>
  <c r="F187" i="23"/>
  <c r="AF187" i="23"/>
  <c r="AB187" i="23"/>
  <c r="M187" i="23"/>
  <c r="T187" i="23"/>
  <c r="C177" i="16"/>
  <c r="I177" i="16"/>
  <c r="H177" i="16"/>
  <c r="N177" i="16"/>
  <c r="F177" i="16"/>
  <c r="K177" i="16"/>
  <c r="G177" i="16"/>
  <c r="D177" i="16"/>
  <c r="B177" i="16"/>
  <c r="M177" i="16"/>
  <c r="Q177" i="16" s="1"/>
  <c r="J177" i="16"/>
  <c r="L177" i="16"/>
  <c r="AE151" i="24"/>
  <c r="X151" i="24"/>
  <c r="B151" i="24"/>
  <c r="R151" i="24"/>
  <c r="AD151" i="24"/>
  <c r="H151" i="24"/>
  <c r="S151" i="24"/>
  <c r="J151" i="24"/>
  <c r="L151" i="24"/>
  <c r="AG151" i="24"/>
  <c r="I151" i="24"/>
  <c r="C151" i="24"/>
  <c r="AC151" i="24"/>
  <c r="F151" i="24"/>
  <c r="Z151" i="24"/>
  <c r="P151" i="24"/>
  <c r="T151" i="24"/>
  <c r="Q151" i="24"/>
  <c r="U151" i="24"/>
  <c r="O151" i="24"/>
  <c r="AA151" i="24"/>
  <c r="M151" i="24"/>
  <c r="G151" i="24"/>
  <c r="AF151" i="24"/>
  <c r="W151" i="24"/>
  <c r="V151" i="24"/>
  <c r="N151" i="24"/>
  <c r="K151" i="24"/>
  <c r="D151" i="24"/>
  <c r="Y151" i="24"/>
  <c r="AB151" i="24"/>
  <c r="C62" i="20"/>
  <c r="J62" i="20"/>
  <c r="F62" i="20"/>
  <c r="D62" i="20"/>
  <c r="G62" i="20"/>
  <c r="H62" i="20"/>
  <c r="N62" i="20"/>
  <c r="R62" i="20" s="1"/>
  <c r="L62" i="20"/>
  <c r="I62" i="20"/>
  <c r="K62" i="20"/>
  <c r="O62" i="20" s="1"/>
  <c r="M62" i="20"/>
  <c r="B62" i="20"/>
  <c r="S105" i="26"/>
  <c r="L105" i="26"/>
  <c r="C105" i="26"/>
  <c r="F105" i="26"/>
  <c r="U105" i="26"/>
  <c r="H105" i="26"/>
  <c r="M105" i="26"/>
  <c r="X105" i="26"/>
  <c r="N105" i="26"/>
  <c r="J105" i="26"/>
  <c r="G105" i="26"/>
  <c r="R105" i="26"/>
  <c r="T105" i="26"/>
  <c r="K105" i="26"/>
  <c r="W105" i="26"/>
  <c r="I105" i="26"/>
  <c r="D105" i="26"/>
  <c r="V105" i="26"/>
  <c r="Q105" i="26"/>
  <c r="B105" i="26"/>
  <c r="G138" i="2"/>
  <c r="H138" i="2"/>
  <c r="D138" i="2"/>
  <c r="E138" i="2"/>
  <c r="F138" i="2"/>
  <c r="C138" i="2"/>
  <c r="I138" i="2"/>
  <c r="AF188" i="23"/>
  <c r="D188" i="23"/>
  <c r="Q188" i="23"/>
  <c r="U188" i="23"/>
  <c r="H188" i="23"/>
  <c r="J188" i="23"/>
  <c r="I188" i="23"/>
  <c r="AG188" i="23"/>
  <c r="Y188" i="23"/>
  <c r="R188" i="23"/>
  <c r="G188" i="23"/>
  <c r="AD188" i="23"/>
  <c r="N188" i="23"/>
  <c r="M188" i="23"/>
  <c r="Z188" i="23"/>
  <c r="O188" i="23"/>
  <c r="V188" i="23"/>
  <c r="F188" i="23"/>
  <c r="K188" i="23"/>
  <c r="P188" i="23"/>
  <c r="T188" i="23"/>
  <c r="AB188" i="23"/>
  <c r="X188" i="23"/>
  <c r="AC188" i="23"/>
  <c r="B188" i="23"/>
  <c r="S188" i="23"/>
  <c r="C188" i="23"/>
  <c r="W188" i="23"/>
  <c r="AA188" i="23"/>
  <c r="L188" i="23"/>
  <c r="E128" i="2"/>
  <c r="G128" i="2"/>
  <c r="I128" i="2"/>
  <c r="C128" i="2"/>
  <c r="F128" i="2"/>
  <c r="H128" i="2"/>
  <c r="D128" i="2"/>
  <c r="M84" i="16"/>
  <c r="G84" i="16"/>
  <c r="H84" i="16"/>
  <c r="D84" i="16"/>
  <c r="B84" i="16"/>
  <c r="F84" i="16"/>
  <c r="C84" i="16"/>
  <c r="J84" i="16"/>
  <c r="N84" i="16"/>
  <c r="K84" i="16"/>
  <c r="O84" i="16" s="1"/>
  <c r="L84" i="16"/>
  <c r="P84" i="16" s="1"/>
  <c r="I84" i="16"/>
  <c r="P117" i="23"/>
  <c r="N117" i="23"/>
  <c r="H117" i="23"/>
  <c r="C117" i="23"/>
  <c r="L117" i="23"/>
  <c r="G117" i="23"/>
  <c r="D117" i="23"/>
  <c r="J117" i="23"/>
  <c r="T117" i="23"/>
  <c r="M117" i="23"/>
  <c r="I117" i="23"/>
  <c r="AA117" i="23"/>
  <c r="W117" i="23"/>
  <c r="Z117" i="23"/>
  <c r="AF117" i="23"/>
  <c r="F117" i="23"/>
  <c r="AD117" i="23"/>
  <c r="U117" i="23"/>
  <c r="AB117" i="23"/>
  <c r="S117" i="23"/>
  <c r="B117" i="23"/>
  <c r="R117" i="23"/>
  <c r="X117" i="23"/>
  <c r="AC117" i="23"/>
  <c r="Q117" i="23"/>
  <c r="V117" i="23"/>
  <c r="O117" i="23"/>
  <c r="AG117" i="23"/>
  <c r="K117" i="23"/>
  <c r="Y117" i="23"/>
  <c r="M66" i="16"/>
  <c r="I66" i="16"/>
  <c r="G66" i="16"/>
  <c r="B66" i="16"/>
  <c r="J66" i="16"/>
  <c r="H66" i="16"/>
  <c r="C66" i="16"/>
  <c r="K66" i="16"/>
  <c r="O66" i="16" s="1"/>
  <c r="D66" i="16"/>
  <c r="N66" i="16"/>
  <c r="R66" i="16" s="1"/>
  <c r="F66" i="16"/>
  <c r="L66" i="16"/>
  <c r="P66" i="16" s="1"/>
  <c r="I64" i="2"/>
  <c r="H64" i="2"/>
  <c r="F64" i="2"/>
  <c r="D64" i="2"/>
  <c r="E64" i="2"/>
  <c r="C64" i="2"/>
  <c r="G64" i="2"/>
  <c r="C73" i="20"/>
  <c r="F73" i="20"/>
  <c r="G73" i="20"/>
  <c r="B73" i="20"/>
  <c r="D73" i="20"/>
  <c r="N73" i="20"/>
  <c r="R73" i="20" s="1"/>
  <c r="J73" i="20"/>
  <c r="K73" i="20"/>
  <c r="M73" i="20"/>
  <c r="Q73" i="20" s="1"/>
  <c r="H73" i="20"/>
  <c r="I73" i="20"/>
  <c r="L73" i="20"/>
  <c r="P73" i="20" s="1"/>
  <c r="F20" i="16"/>
  <c r="B20" i="16"/>
  <c r="D20" i="16"/>
  <c r="M20" i="16"/>
  <c r="L20" i="16"/>
  <c r="P20" i="16" s="1"/>
  <c r="K20" i="16"/>
  <c r="H20" i="16"/>
  <c r="J20" i="16"/>
  <c r="G20" i="16"/>
  <c r="C20" i="16"/>
  <c r="I20" i="16"/>
  <c r="N20" i="16"/>
  <c r="R20" i="16" s="1"/>
  <c r="M144" i="23"/>
  <c r="R144" i="23"/>
  <c r="AC144" i="23"/>
  <c r="L144" i="23"/>
  <c r="I144" i="23"/>
  <c r="AF144" i="23"/>
  <c r="Y144" i="23"/>
  <c r="C144" i="23"/>
  <c r="O144" i="23"/>
  <c r="Q144" i="23"/>
  <c r="AD144" i="23"/>
  <c r="F144" i="23"/>
  <c r="Z144" i="23"/>
  <c r="X144" i="23"/>
  <c r="D144" i="23"/>
  <c r="J144" i="23"/>
  <c r="B144" i="23"/>
  <c r="T144" i="23"/>
  <c r="G144" i="23"/>
  <c r="K144" i="23"/>
  <c r="V144" i="23"/>
  <c r="W144" i="23"/>
  <c r="H144" i="23"/>
  <c r="AG144" i="23"/>
  <c r="N144" i="23"/>
  <c r="AB144" i="23"/>
  <c r="P144" i="23"/>
  <c r="S144" i="23"/>
  <c r="AA144" i="23"/>
  <c r="U144" i="23"/>
  <c r="I105" i="30"/>
  <c r="H105" i="30"/>
  <c r="D105" i="30"/>
  <c r="C105" i="30"/>
  <c r="G105" i="30"/>
  <c r="F105" i="30"/>
  <c r="B105" i="30"/>
  <c r="AA99" i="4"/>
  <c r="AB99" i="4"/>
  <c r="N99" i="4"/>
  <c r="T99" i="4"/>
  <c r="M99" i="4"/>
  <c r="G99" i="4"/>
  <c r="R99" i="4"/>
  <c r="S99" i="4"/>
  <c r="K99" i="4"/>
  <c r="U99" i="4"/>
  <c r="D99" i="4"/>
  <c r="C99" i="4"/>
  <c r="AD99" i="4"/>
  <c r="AC99" i="4"/>
  <c r="V99" i="4"/>
  <c r="P99" i="4"/>
  <c r="F99" i="4"/>
  <c r="J99" i="4"/>
  <c r="W99" i="4"/>
  <c r="Y99" i="4"/>
  <c r="I99" i="4"/>
  <c r="L99" i="4"/>
  <c r="Z99" i="4"/>
  <c r="O99" i="4"/>
  <c r="Q99" i="4"/>
  <c r="H99" i="4"/>
  <c r="E99" i="4"/>
  <c r="X99" i="4"/>
  <c r="U114" i="26"/>
  <c r="B114" i="26"/>
  <c r="H114" i="26"/>
  <c r="I114" i="26"/>
  <c r="C114" i="26"/>
  <c r="G114" i="26"/>
  <c r="F114" i="26"/>
  <c r="S114" i="26"/>
  <c r="K114" i="26"/>
  <c r="D114" i="26"/>
  <c r="J114" i="26"/>
  <c r="X114" i="26"/>
  <c r="N114" i="26"/>
  <c r="M114" i="26"/>
  <c r="L114" i="26"/>
  <c r="T114" i="26"/>
  <c r="Q114" i="26"/>
  <c r="W114" i="26"/>
  <c r="R114" i="26"/>
  <c r="V114" i="26"/>
  <c r="C130" i="29"/>
  <c r="B130" i="29"/>
  <c r="G130" i="29"/>
  <c r="H130" i="29"/>
  <c r="F130" i="29"/>
  <c r="I130" i="29"/>
  <c r="D130" i="29"/>
  <c r="D113" i="30"/>
  <c r="F113" i="30"/>
  <c r="G113" i="30"/>
  <c r="I113" i="30"/>
  <c r="H113" i="30"/>
  <c r="B113" i="30"/>
  <c r="C113" i="30"/>
  <c r="D109" i="3"/>
  <c r="E109" i="3"/>
  <c r="C109" i="3"/>
  <c r="G109" i="3"/>
  <c r="F109" i="3"/>
  <c r="T55" i="23"/>
  <c r="C55" i="23"/>
  <c r="J55" i="23"/>
  <c r="S55" i="23"/>
  <c r="I55" i="23"/>
  <c r="R55" i="23"/>
  <c r="AC55" i="23"/>
  <c r="L55" i="23"/>
  <c r="H55" i="23"/>
  <c r="P55" i="23"/>
  <c r="V55" i="23"/>
  <c r="AA55" i="23"/>
  <c r="Y55" i="23"/>
  <c r="D55" i="23"/>
  <c r="X55" i="23"/>
  <c r="N55" i="23"/>
  <c r="AD55" i="23"/>
  <c r="AF55" i="23"/>
  <c r="U55" i="23"/>
  <c r="F55" i="23"/>
  <c r="W55" i="23"/>
  <c r="AB55" i="23"/>
  <c r="G55" i="23"/>
  <c r="Q55" i="23"/>
  <c r="K55" i="23"/>
  <c r="AG55" i="23"/>
  <c r="Z55" i="23"/>
  <c r="B55" i="23"/>
  <c r="O55" i="23"/>
  <c r="M55" i="23"/>
  <c r="D125" i="29"/>
  <c r="B125" i="29"/>
  <c r="G125" i="29"/>
  <c r="H125" i="29"/>
  <c r="I125" i="29"/>
  <c r="C125" i="29"/>
  <c r="F125" i="29"/>
  <c r="G126" i="23"/>
  <c r="P126" i="23"/>
  <c r="I126" i="23"/>
  <c r="Q126" i="23"/>
  <c r="AG126" i="23"/>
  <c r="AC126" i="23"/>
  <c r="AF126" i="23"/>
  <c r="H126" i="23"/>
  <c r="O126" i="23"/>
  <c r="T126" i="23"/>
  <c r="AB126" i="23"/>
  <c r="K126" i="23"/>
  <c r="L126" i="23"/>
  <c r="AD126" i="23"/>
  <c r="B126" i="23"/>
  <c r="X126" i="23"/>
  <c r="D126" i="23"/>
  <c r="C126" i="23"/>
  <c r="W126" i="23"/>
  <c r="N126" i="23"/>
  <c r="R126" i="23"/>
  <c r="Y126" i="23"/>
  <c r="U126" i="23"/>
  <c r="F126" i="23"/>
  <c r="S126" i="23"/>
  <c r="M126" i="23"/>
  <c r="AA126" i="23"/>
  <c r="V126" i="23"/>
  <c r="J126" i="23"/>
  <c r="Z126" i="23"/>
  <c r="I94" i="2"/>
  <c r="F94" i="2"/>
  <c r="D94" i="2"/>
  <c r="E94" i="2"/>
  <c r="H94" i="2"/>
  <c r="G94" i="2"/>
  <c r="C94" i="2"/>
  <c r="F170" i="30"/>
  <c r="C170" i="30"/>
  <c r="D170" i="30"/>
  <c r="H170" i="30"/>
  <c r="G170" i="30"/>
  <c r="B170" i="30"/>
  <c r="I170" i="30"/>
  <c r="F140" i="29"/>
  <c r="H140" i="29"/>
  <c r="I140" i="29"/>
  <c r="C140" i="29"/>
  <c r="B140" i="29"/>
  <c r="G140" i="29"/>
  <c r="D140" i="29"/>
  <c r="C19" i="30"/>
  <c r="I19" i="30"/>
  <c r="F19" i="30"/>
  <c r="D19" i="30"/>
  <c r="G19" i="30"/>
  <c r="B19" i="30"/>
  <c r="H19" i="30"/>
  <c r="C129" i="3"/>
  <c r="G129" i="3"/>
  <c r="D129" i="3"/>
  <c r="E129" i="3"/>
  <c r="F129" i="3"/>
  <c r="C81" i="29"/>
  <c r="D81" i="29"/>
  <c r="G81" i="29"/>
  <c r="B81" i="29"/>
  <c r="F81" i="29"/>
  <c r="H81" i="29"/>
  <c r="I81" i="29"/>
  <c r="T22" i="24"/>
  <c r="B22" i="24"/>
  <c r="I22" i="24"/>
  <c r="G22" i="24"/>
  <c r="AF22" i="24"/>
  <c r="P22" i="24"/>
  <c r="AE22" i="24"/>
  <c r="R22" i="24"/>
  <c r="V22" i="24"/>
  <c r="H22" i="24"/>
  <c r="W22" i="24"/>
  <c r="N22" i="24"/>
  <c r="AD22" i="24"/>
  <c r="AC22" i="24"/>
  <c r="D22" i="24"/>
  <c r="S22" i="24"/>
  <c r="Q22" i="24"/>
  <c r="AA22" i="24"/>
  <c r="Y22" i="24"/>
  <c r="U22" i="24"/>
  <c r="AB22" i="24"/>
  <c r="C22" i="24"/>
  <c r="Z22" i="24"/>
  <c r="AG22" i="24"/>
  <c r="X22" i="24"/>
  <c r="O22" i="24"/>
  <c r="L22" i="24"/>
  <c r="M22" i="24"/>
  <c r="K22" i="24"/>
  <c r="J22" i="24"/>
  <c r="F22" i="24"/>
  <c r="N45" i="23"/>
  <c r="G45" i="23"/>
  <c r="T45" i="23"/>
  <c r="Q45" i="23"/>
  <c r="S45" i="23"/>
  <c r="P45" i="23"/>
  <c r="Y45" i="23"/>
  <c r="C45" i="23"/>
  <c r="AG45" i="23"/>
  <c r="W45" i="23"/>
  <c r="L45" i="23"/>
  <c r="K45" i="23"/>
  <c r="AA45" i="23"/>
  <c r="H45" i="23"/>
  <c r="Z45" i="23"/>
  <c r="F45" i="23"/>
  <c r="I45" i="23"/>
  <c r="M45" i="23"/>
  <c r="R45" i="23"/>
  <c r="AF45" i="23"/>
  <c r="J45" i="23"/>
  <c r="AC45" i="23"/>
  <c r="AD45" i="23"/>
  <c r="B45" i="23"/>
  <c r="U45" i="23"/>
  <c r="V45" i="23"/>
  <c r="D45" i="23"/>
  <c r="X45" i="23"/>
  <c r="O45" i="23"/>
  <c r="AB45" i="23"/>
  <c r="U113" i="26"/>
  <c r="T113" i="26"/>
  <c r="X113" i="26"/>
  <c r="H113" i="26"/>
  <c r="G113" i="26"/>
  <c r="J113" i="26"/>
  <c r="Q113" i="26"/>
  <c r="B113" i="26"/>
  <c r="L113" i="26"/>
  <c r="I113" i="26"/>
  <c r="D113" i="26"/>
  <c r="K113" i="26"/>
  <c r="F113" i="26"/>
  <c r="M113" i="26"/>
  <c r="C113" i="26"/>
  <c r="N113" i="26"/>
  <c r="W113" i="26"/>
  <c r="V113" i="26"/>
  <c r="R113" i="26"/>
  <c r="S113" i="26"/>
  <c r="J144" i="16"/>
  <c r="I144" i="16"/>
  <c r="C144" i="16"/>
  <c r="L144" i="16"/>
  <c r="N144" i="16"/>
  <c r="K144" i="16"/>
  <c r="H144" i="16"/>
  <c r="B144" i="16"/>
  <c r="D144" i="16"/>
  <c r="G144" i="16"/>
  <c r="F144" i="16"/>
  <c r="M144" i="16"/>
  <c r="Q144" i="16" s="1"/>
  <c r="G59" i="30"/>
  <c r="B59" i="30"/>
  <c r="D59" i="30"/>
  <c r="C59" i="30"/>
  <c r="I59" i="30"/>
  <c r="H59" i="30"/>
  <c r="F59" i="30"/>
  <c r="M28" i="24"/>
  <c r="N28" i="24"/>
  <c r="AG28" i="24"/>
  <c r="Z28" i="24"/>
  <c r="U28" i="24"/>
  <c r="C28" i="24"/>
  <c r="W28" i="24"/>
  <c r="G28" i="24"/>
  <c r="J28" i="24"/>
  <c r="T28" i="24"/>
  <c r="P28" i="24"/>
  <c r="V28" i="24"/>
  <c r="AE28" i="24"/>
  <c r="R28" i="24"/>
  <c r="I28" i="24"/>
  <c r="B28" i="24"/>
  <c r="AF28" i="24"/>
  <c r="S28" i="24"/>
  <c r="X28" i="24"/>
  <c r="L28" i="24"/>
  <c r="F28" i="24"/>
  <c r="H28" i="24"/>
  <c r="K28" i="24"/>
  <c r="D28" i="24"/>
  <c r="AB28" i="24"/>
  <c r="Q28" i="24"/>
  <c r="Y28" i="24"/>
  <c r="AD28" i="24"/>
  <c r="AA28" i="24"/>
  <c r="O28" i="24"/>
  <c r="AC28" i="24"/>
  <c r="D135" i="3"/>
  <c r="G135" i="3"/>
  <c r="E135" i="3"/>
  <c r="C135" i="3"/>
  <c r="F135" i="3"/>
  <c r="M156" i="20"/>
  <c r="H156" i="20"/>
  <c r="G156" i="20"/>
  <c r="I156" i="20"/>
  <c r="D156" i="20"/>
  <c r="K156" i="20"/>
  <c r="O156" i="20" s="1"/>
  <c r="N156" i="20"/>
  <c r="R156" i="20" s="1"/>
  <c r="L156" i="20"/>
  <c r="J156" i="20"/>
  <c r="C156" i="20"/>
  <c r="F156" i="20"/>
  <c r="B156" i="20"/>
  <c r="D29" i="16"/>
  <c r="H29" i="16"/>
  <c r="G29" i="16"/>
  <c r="B29" i="16"/>
  <c r="J29" i="16"/>
  <c r="N29" i="16"/>
  <c r="R29" i="16" s="1"/>
  <c r="M29" i="16"/>
  <c r="F29" i="16"/>
  <c r="I29" i="16"/>
  <c r="K29" i="16"/>
  <c r="O29" i="16" s="1"/>
  <c r="C29" i="16"/>
  <c r="L29" i="16"/>
  <c r="V19" i="26"/>
  <c r="C19" i="26"/>
  <c r="G19" i="26"/>
  <c r="I19" i="26"/>
  <c r="N19" i="26"/>
  <c r="K19" i="26"/>
  <c r="F19" i="26"/>
  <c r="U19" i="26"/>
  <c r="W19" i="26"/>
  <c r="H19" i="26"/>
  <c r="M19" i="26"/>
  <c r="L19" i="26"/>
  <c r="J19" i="26"/>
  <c r="B19" i="26"/>
  <c r="Q19" i="26"/>
  <c r="R19" i="26"/>
  <c r="S19" i="26"/>
  <c r="X19" i="26"/>
  <c r="D19" i="26"/>
  <c r="T19" i="26"/>
  <c r="AA31" i="4"/>
  <c r="U31" i="4"/>
  <c r="W31" i="4"/>
  <c r="Z31" i="4"/>
  <c r="I31" i="4"/>
  <c r="X31" i="4"/>
  <c r="Y31" i="4"/>
  <c r="G31" i="4"/>
  <c r="Q31" i="4"/>
  <c r="H31" i="4"/>
  <c r="E31" i="4"/>
  <c r="S31" i="4"/>
  <c r="V31" i="4"/>
  <c r="N31" i="4"/>
  <c r="AC31" i="4"/>
  <c r="R31" i="4"/>
  <c r="M31" i="4"/>
  <c r="J31" i="4"/>
  <c r="L31" i="4"/>
  <c r="F31" i="4"/>
  <c r="D31" i="4"/>
  <c r="AB31" i="4"/>
  <c r="K31" i="4"/>
  <c r="P31" i="4"/>
  <c r="O31" i="4"/>
  <c r="AD31" i="4"/>
  <c r="T31" i="4"/>
  <c r="C31" i="4"/>
  <c r="Q67" i="23"/>
  <c r="S67" i="23"/>
  <c r="M67" i="23"/>
  <c r="Y67" i="23"/>
  <c r="C67" i="23"/>
  <c r="G67" i="23"/>
  <c r="AG67" i="23"/>
  <c r="J67" i="23"/>
  <c r="AB67" i="23"/>
  <c r="U67" i="23"/>
  <c r="AD67" i="23"/>
  <c r="L67" i="23"/>
  <c r="T67" i="23"/>
  <c r="D67" i="23"/>
  <c r="N67" i="23"/>
  <c r="V67" i="23"/>
  <c r="Z67" i="23"/>
  <c r="W67" i="23"/>
  <c r="AF67" i="23"/>
  <c r="H67" i="23"/>
  <c r="AC67" i="23"/>
  <c r="AA67" i="23"/>
  <c r="P67" i="23"/>
  <c r="O67" i="23"/>
  <c r="B67" i="23"/>
  <c r="R67" i="23"/>
  <c r="X67" i="23"/>
  <c r="K67" i="23"/>
  <c r="F67" i="23"/>
  <c r="I67" i="23"/>
  <c r="H61" i="26"/>
  <c r="X61" i="26"/>
  <c r="S61" i="26"/>
  <c r="J61" i="26"/>
  <c r="G61" i="26"/>
  <c r="B61" i="26"/>
  <c r="V61" i="26"/>
  <c r="K61" i="26"/>
  <c r="Q61" i="26"/>
  <c r="W61" i="26"/>
  <c r="U61" i="26"/>
  <c r="F61" i="26"/>
  <c r="I61" i="26"/>
  <c r="C61" i="26"/>
  <c r="D61" i="26"/>
  <c r="M61" i="26"/>
  <c r="N61" i="26"/>
  <c r="L61" i="26"/>
  <c r="R61" i="26"/>
  <c r="T61" i="26"/>
  <c r="H173" i="29"/>
  <c r="D173" i="29"/>
  <c r="G173" i="29"/>
  <c r="B173" i="29"/>
  <c r="F173" i="29"/>
  <c r="C173" i="29"/>
  <c r="I173" i="29"/>
  <c r="B80" i="23"/>
  <c r="N80" i="23"/>
  <c r="AB80" i="23"/>
  <c r="AD80" i="23"/>
  <c r="L80" i="23"/>
  <c r="V80" i="23"/>
  <c r="C80" i="23"/>
  <c r="R80" i="23"/>
  <c r="P80" i="23"/>
  <c r="H80" i="23"/>
  <c r="G80" i="23"/>
  <c r="S80" i="23"/>
  <c r="AC80" i="23"/>
  <c r="J80" i="23"/>
  <c r="F80" i="23"/>
  <c r="Z80" i="23"/>
  <c r="AG80" i="23"/>
  <c r="O80" i="23"/>
  <c r="I80" i="23"/>
  <c r="U80" i="23"/>
  <c r="W80" i="23"/>
  <c r="Y80" i="23"/>
  <c r="AF80" i="23"/>
  <c r="M80" i="23"/>
  <c r="T80" i="23"/>
  <c r="AA80" i="23"/>
  <c r="D80" i="23"/>
  <c r="Q80" i="23"/>
  <c r="K80" i="23"/>
  <c r="X80" i="23"/>
  <c r="I74" i="30"/>
  <c r="H74" i="30"/>
  <c r="B74" i="30"/>
  <c r="D74" i="30"/>
  <c r="C74" i="30"/>
  <c r="G74" i="30"/>
  <c r="F74" i="30"/>
  <c r="D121" i="29"/>
  <c r="B121" i="29"/>
  <c r="H121" i="29"/>
  <c r="F121" i="29"/>
  <c r="G121" i="29"/>
  <c r="C121" i="29"/>
  <c r="I121" i="29"/>
  <c r="AA93" i="4"/>
  <c r="J93" i="4"/>
  <c r="L93" i="4"/>
  <c r="R93" i="4"/>
  <c r="U93" i="4"/>
  <c r="G93" i="4"/>
  <c r="C93" i="4"/>
  <c r="Z93" i="4"/>
  <c r="Y93" i="4"/>
  <c r="X93" i="4"/>
  <c r="S93" i="4"/>
  <c r="P93" i="4"/>
  <c r="K93" i="4"/>
  <c r="Q93" i="4"/>
  <c r="AC93" i="4"/>
  <c r="I93" i="4"/>
  <c r="N93" i="4"/>
  <c r="E93" i="4"/>
  <c r="W93" i="4"/>
  <c r="AD93" i="4"/>
  <c r="AB93" i="4"/>
  <c r="M93" i="4"/>
  <c r="F93" i="4"/>
  <c r="V93" i="4"/>
  <c r="T93" i="4"/>
  <c r="H93" i="4"/>
  <c r="O93" i="4"/>
  <c r="D93" i="4"/>
  <c r="E32" i="3"/>
  <c r="F32" i="3"/>
  <c r="D32" i="3"/>
  <c r="G32" i="3"/>
  <c r="C32" i="3"/>
  <c r="L180" i="26"/>
  <c r="V180" i="26"/>
  <c r="K180" i="26"/>
  <c r="M180" i="26"/>
  <c r="T180" i="26"/>
  <c r="S180" i="26"/>
  <c r="D180" i="26"/>
  <c r="N180" i="26"/>
  <c r="R180" i="26"/>
  <c r="C180" i="26"/>
  <c r="U180" i="26"/>
  <c r="I180" i="26"/>
  <c r="W180" i="26"/>
  <c r="X180" i="26"/>
  <c r="F180" i="26"/>
  <c r="J180" i="26"/>
  <c r="H180" i="26"/>
  <c r="B180" i="26"/>
  <c r="Q180" i="26"/>
  <c r="G180" i="26"/>
  <c r="F187" i="29"/>
  <c r="I187" i="29"/>
  <c r="B187" i="29"/>
  <c r="H187" i="29"/>
  <c r="C187" i="29"/>
  <c r="G187" i="29"/>
  <c r="D187" i="29"/>
  <c r="E41" i="3"/>
  <c r="D41" i="3"/>
  <c r="C41" i="3"/>
  <c r="F41" i="3"/>
  <c r="G41" i="3"/>
  <c r="G116" i="20"/>
  <c r="L116" i="20"/>
  <c r="P116" i="20" s="1"/>
  <c r="N116" i="20"/>
  <c r="R116" i="20" s="1"/>
  <c r="C116" i="20"/>
  <c r="H116" i="20"/>
  <c r="D116" i="20"/>
  <c r="M116" i="20"/>
  <c r="F116" i="20"/>
  <c r="J116" i="20"/>
  <c r="K116" i="20"/>
  <c r="O116" i="20" s="1"/>
  <c r="B116" i="20"/>
  <c r="I116" i="20"/>
  <c r="G21" i="23"/>
  <c r="O21" i="23"/>
  <c r="AG21" i="23"/>
  <c r="H21" i="23"/>
  <c r="N21" i="23"/>
  <c r="R21" i="23"/>
  <c r="L21" i="23"/>
  <c r="Y21" i="23"/>
  <c r="AA21" i="23"/>
  <c r="P21" i="23"/>
  <c r="F21" i="23"/>
  <c r="AB21" i="23"/>
  <c r="D21" i="23"/>
  <c r="M21" i="23"/>
  <c r="B21" i="23"/>
  <c r="I21" i="23"/>
  <c r="Q21" i="23"/>
  <c r="AD21" i="23"/>
  <c r="U21" i="23"/>
  <c r="AC21" i="23"/>
  <c r="Z21" i="23"/>
  <c r="J21" i="23"/>
  <c r="AF21" i="23"/>
  <c r="T21" i="23"/>
  <c r="X21" i="23"/>
  <c r="S21" i="23"/>
  <c r="V21" i="23"/>
  <c r="K21" i="23"/>
  <c r="W21" i="23"/>
  <c r="C21" i="23"/>
  <c r="S25" i="26"/>
  <c r="W25" i="26"/>
  <c r="X25" i="26"/>
  <c r="G25" i="26"/>
  <c r="I25" i="26"/>
  <c r="C25" i="26"/>
  <c r="R25" i="26"/>
  <c r="U25" i="26"/>
  <c r="D25" i="26"/>
  <c r="V25" i="26"/>
  <c r="T25" i="26"/>
  <c r="H25" i="26"/>
  <c r="Q25" i="26"/>
  <c r="N25" i="26"/>
  <c r="J25" i="26"/>
  <c r="F25" i="26"/>
  <c r="M25" i="26"/>
  <c r="K25" i="26"/>
  <c r="L25" i="26"/>
  <c r="B25" i="26"/>
  <c r="M37" i="20"/>
  <c r="G37" i="20"/>
  <c r="N37" i="20"/>
  <c r="R37" i="20" s="1"/>
  <c r="D37" i="20"/>
  <c r="F37" i="20"/>
  <c r="I37" i="20"/>
  <c r="J37" i="20"/>
  <c r="K37" i="20"/>
  <c r="B37" i="20"/>
  <c r="L37" i="20"/>
  <c r="P37" i="20" s="1"/>
  <c r="H37" i="20"/>
  <c r="C37" i="20"/>
  <c r="X89" i="24"/>
  <c r="AF89" i="24"/>
  <c r="Z89" i="24"/>
  <c r="J89" i="24"/>
  <c r="D89" i="24"/>
  <c r="V89" i="24"/>
  <c r="AC89" i="24"/>
  <c r="AA89" i="24"/>
  <c r="C89" i="24"/>
  <c r="F89" i="24"/>
  <c r="P89" i="24"/>
  <c r="H89" i="24"/>
  <c r="AB89" i="24"/>
  <c r="AE89" i="24"/>
  <c r="O89" i="24"/>
  <c r="AD89" i="24"/>
  <c r="Q89" i="24"/>
  <c r="AG89" i="24"/>
  <c r="M89" i="24"/>
  <c r="L89" i="24"/>
  <c r="U89" i="24"/>
  <c r="B89" i="24"/>
  <c r="I89" i="24"/>
  <c r="G89" i="24"/>
  <c r="N89" i="24"/>
  <c r="T89" i="24"/>
  <c r="S89" i="24"/>
  <c r="K89" i="24"/>
  <c r="W89" i="24"/>
  <c r="R89" i="24"/>
  <c r="Y89" i="24"/>
  <c r="G36" i="2"/>
  <c r="E36" i="2"/>
  <c r="I36" i="2"/>
  <c r="D36" i="2"/>
  <c r="F36" i="2"/>
  <c r="H36" i="2"/>
  <c r="C36" i="2"/>
  <c r="N163" i="16"/>
  <c r="L163" i="16"/>
  <c r="P163" i="16" s="1"/>
  <c r="K163" i="16"/>
  <c r="G163" i="16"/>
  <c r="H163" i="16"/>
  <c r="J163" i="16"/>
  <c r="C163" i="16"/>
  <c r="D163" i="16"/>
  <c r="F163" i="16"/>
  <c r="M163" i="16"/>
  <c r="I163" i="16"/>
  <c r="B163" i="16"/>
  <c r="G50" i="20"/>
  <c r="J50" i="20"/>
  <c r="N50" i="20"/>
  <c r="R50" i="20" s="1"/>
  <c r="H50" i="20"/>
  <c r="D50" i="20"/>
  <c r="F50" i="20"/>
  <c r="C50" i="20"/>
  <c r="L50" i="20"/>
  <c r="P50" i="20" s="1"/>
  <c r="I50" i="20"/>
  <c r="B50" i="20"/>
  <c r="K50" i="20"/>
  <c r="O50" i="20" s="1"/>
  <c r="M50" i="20"/>
  <c r="Q50" i="20" s="1"/>
  <c r="B88" i="29"/>
  <c r="H88" i="29"/>
  <c r="D88" i="29"/>
  <c r="I88" i="29"/>
  <c r="G88" i="29"/>
  <c r="C88" i="29"/>
  <c r="F88" i="29"/>
  <c r="D28" i="4"/>
  <c r="U28" i="4"/>
  <c r="Z28" i="4"/>
  <c r="C28" i="4"/>
  <c r="E28" i="4"/>
  <c r="L28" i="4"/>
  <c r="W28" i="4"/>
  <c r="K28" i="4"/>
  <c r="R28" i="4"/>
  <c r="O28" i="4"/>
  <c r="X28" i="4"/>
  <c r="M28" i="4"/>
  <c r="Y28" i="4"/>
  <c r="S28" i="4"/>
  <c r="AC28" i="4"/>
  <c r="N28" i="4"/>
  <c r="Q28" i="4"/>
  <c r="AB28" i="4"/>
  <c r="V28" i="4"/>
  <c r="J28" i="4"/>
  <c r="AD28" i="4"/>
  <c r="P28" i="4"/>
  <c r="T28" i="4"/>
  <c r="H28" i="4"/>
  <c r="F28" i="4"/>
  <c r="I28" i="4"/>
  <c r="G28" i="4"/>
  <c r="AA28" i="4"/>
  <c r="F90" i="16"/>
  <c r="L90" i="16"/>
  <c r="N90" i="16"/>
  <c r="R90" i="16" s="1"/>
  <c r="M90" i="16"/>
  <c r="C90" i="16"/>
  <c r="H90" i="16"/>
  <c r="I90" i="16"/>
  <c r="D90" i="16"/>
  <c r="G90" i="16"/>
  <c r="J90" i="16"/>
  <c r="K90" i="16"/>
  <c r="B90" i="16"/>
  <c r="D162" i="23"/>
  <c r="T162" i="23"/>
  <c r="L162" i="23"/>
  <c r="G162" i="23"/>
  <c r="I162" i="23"/>
  <c r="F162" i="23"/>
  <c r="AG162" i="23"/>
  <c r="N162" i="23"/>
  <c r="H162" i="23"/>
  <c r="W162" i="23"/>
  <c r="R162" i="23"/>
  <c r="J162" i="23"/>
  <c r="AA162" i="23"/>
  <c r="M162" i="23"/>
  <c r="AB162" i="23"/>
  <c r="X162" i="23"/>
  <c r="O162" i="23"/>
  <c r="S162" i="23"/>
  <c r="AF162" i="23"/>
  <c r="U162" i="23"/>
  <c r="AC162" i="23"/>
  <c r="K162" i="23"/>
  <c r="AD162" i="23"/>
  <c r="C162" i="23"/>
  <c r="V162" i="23"/>
  <c r="Q162" i="23"/>
  <c r="Z162" i="23"/>
  <c r="B162" i="23"/>
  <c r="P162" i="23"/>
  <c r="Y162" i="23"/>
  <c r="D44" i="30"/>
  <c r="G44" i="30"/>
  <c r="H44" i="30"/>
  <c r="B44" i="30"/>
  <c r="F44" i="30"/>
  <c r="I44" i="30"/>
  <c r="C44" i="30"/>
  <c r="E46" i="3"/>
  <c r="C46" i="3"/>
  <c r="G46" i="3"/>
  <c r="D46" i="3"/>
  <c r="F46" i="3"/>
  <c r="G170" i="16"/>
  <c r="H170" i="16"/>
  <c r="L170" i="16"/>
  <c r="P170" i="16" s="1"/>
  <c r="K170" i="16"/>
  <c r="J170" i="16"/>
  <c r="D170" i="16"/>
  <c r="N170" i="16"/>
  <c r="R170" i="16" s="1"/>
  <c r="B170" i="16"/>
  <c r="M170" i="16"/>
  <c r="I170" i="16"/>
  <c r="F170" i="16"/>
  <c r="C170" i="16"/>
  <c r="D179" i="30"/>
  <c r="H179" i="30"/>
  <c r="C179" i="30"/>
  <c r="B179" i="30"/>
  <c r="F179" i="30"/>
  <c r="G179" i="30"/>
  <c r="I179" i="30"/>
  <c r="C28" i="30"/>
  <c r="D28" i="30"/>
  <c r="G28" i="30"/>
  <c r="H28" i="30"/>
  <c r="B28" i="30"/>
  <c r="I28" i="30"/>
  <c r="F28" i="30"/>
  <c r="E23" i="2"/>
  <c r="F23" i="2"/>
  <c r="C23" i="2"/>
  <c r="G23" i="2"/>
  <c r="I23" i="2"/>
  <c r="H23" i="2"/>
  <c r="D23" i="2"/>
  <c r="I67" i="29"/>
  <c r="H67" i="29"/>
  <c r="B67" i="29"/>
  <c r="F67" i="29"/>
  <c r="D67" i="29"/>
  <c r="G67" i="29"/>
  <c r="C67" i="29"/>
  <c r="Q96" i="23"/>
  <c r="H96" i="23"/>
  <c r="X96" i="23"/>
  <c r="C96" i="23"/>
  <c r="M96" i="23"/>
  <c r="N96" i="23"/>
  <c r="G96" i="23"/>
  <c r="T96" i="23"/>
  <c r="AD96" i="23"/>
  <c r="AB96" i="23"/>
  <c r="D96" i="23"/>
  <c r="P96" i="23"/>
  <c r="L96" i="23"/>
  <c r="R96" i="23"/>
  <c r="V96" i="23"/>
  <c r="AC96" i="23"/>
  <c r="O96" i="23"/>
  <c r="W96" i="23"/>
  <c r="I96" i="23"/>
  <c r="K96" i="23"/>
  <c r="Y96" i="23"/>
  <c r="S96" i="23"/>
  <c r="Z96" i="23"/>
  <c r="AA96" i="23"/>
  <c r="F96" i="23"/>
  <c r="AF96" i="23"/>
  <c r="U96" i="23"/>
  <c r="AG96" i="23"/>
  <c r="B96" i="23"/>
  <c r="J96" i="23"/>
  <c r="T159" i="4"/>
  <c r="D159" i="4"/>
  <c r="U159" i="4"/>
  <c r="AB159" i="4"/>
  <c r="E159" i="4"/>
  <c r="L159" i="4"/>
  <c r="P159" i="4"/>
  <c r="AA159" i="4"/>
  <c r="AC159" i="4"/>
  <c r="O159" i="4"/>
  <c r="Y159" i="4"/>
  <c r="Q159" i="4"/>
  <c r="R159" i="4"/>
  <c r="Z159" i="4"/>
  <c r="W159" i="4"/>
  <c r="N159" i="4"/>
  <c r="V159" i="4"/>
  <c r="F159" i="4"/>
  <c r="G159" i="4"/>
  <c r="J159" i="4"/>
  <c r="M159" i="4"/>
  <c r="H159" i="4"/>
  <c r="S159" i="4"/>
  <c r="AD159" i="4"/>
  <c r="K159" i="4"/>
  <c r="X159" i="4"/>
  <c r="I159" i="4"/>
  <c r="C159" i="4"/>
  <c r="H109" i="30"/>
  <c r="B109" i="30"/>
  <c r="G109" i="30"/>
  <c r="D109" i="30"/>
  <c r="I109" i="30"/>
  <c r="F109" i="30"/>
  <c r="C109" i="30"/>
  <c r="G94" i="20"/>
  <c r="K94" i="20"/>
  <c r="O94" i="20" s="1"/>
  <c r="L94" i="20"/>
  <c r="H94" i="20"/>
  <c r="F94" i="20"/>
  <c r="N94" i="20"/>
  <c r="R94" i="20" s="1"/>
  <c r="I94" i="20"/>
  <c r="J94" i="20"/>
  <c r="D94" i="20"/>
  <c r="M94" i="20"/>
  <c r="Q94" i="20" s="1"/>
  <c r="B94" i="20"/>
  <c r="C94" i="20"/>
  <c r="D87" i="3"/>
  <c r="G87" i="3"/>
  <c r="F87" i="3"/>
  <c r="E87" i="3"/>
  <c r="C87" i="3"/>
  <c r="I17" i="20"/>
  <c r="L17" i="20"/>
  <c r="J17" i="20"/>
  <c r="B17" i="20"/>
  <c r="F17" i="20"/>
  <c r="K17" i="20"/>
  <c r="H17" i="20"/>
  <c r="N17" i="20"/>
  <c r="R17" i="20" s="1"/>
  <c r="C17" i="20"/>
  <c r="D17" i="20"/>
  <c r="G17" i="20"/>
  <c r="M17" i="20"/>
  <c r="H119" i="2"/>
  <c r="F119" i="2"/>
  <c r="D119" i="2"/>
  <c r="E119" i="2"/>
  <c r="I119" i="2"/>
  <c r="G119" i="2"/>
  <c r="C119" i="2"/>
  <c r="I179" i="29"/>
  <c r="F179" i="29"/>
  <c r="G179" i="29"/>
  <c r="H179" i="29"/>
  <c r="D179" i="29"/>
  <c r="B179" i="29"/>
  <c r="C179" i="29"/>
  <c r="E39" i="2"/>
  <c r="I39" i="2"/>
  <c r="D39" i="2"/>
  <c r="H39" i="2"/>
  <c r="C39" i="2"/>
  <c r="G39" i="2"/>
  <c r="F39" i="2"/>
  <c r="B62" i="29"/>
  <c r="H62" i="29"/>
  <c r="F62" i="29"/>
  <c r="D62" i="29"/>
  <c r="C62" i="29"/>
  <c r="G62" i="29"/>
  <c r="I62" i="29"/>
  <c r="K161" i="20"/>
  <c r="O161" i="20" s="1"/>
  <c r="N161" i="20"/>
  <c r="R161" i="20" s="1"/>
  <c r="M161" i="20"/>
  <c r="J161" i="20"/>
  <c r="B161" i="20"/>
  <c r="C161" i="20"/>
  <c r="D161" i="20"/>
  <c r="L161" i="20"/>
  <c r="I161" i="20"/>
  <c r="G161" i="20"/>
  <c r="F161" i="20"/>
  <c r="H161" i="20"/>
  <c r="R189" i="26"/>
  <c r="U189" i="26"/>
  <c r="B189" i="26"/>
  <c r="G189" i="26"/>
  <c r="M189" i="26"/>
  <c r="N189" i="26"/>
  <c r="L189" i="26"/>
  <c r="K189" i="26"/>
  <c r="Q189" i="26"/>
  <c r="C189" i="26"/>
  <c r="S189" i="26"/>
  <c r="F189" i="26"/>
  <c r="H189" i="26"/>
  <c r="T189" i="26"/>
  <c r="J189" i="26"/>
  <c r="D189" i="26"/>
  <c r="X189" i="26"/>
  <c r="V189" i="26"/>
  <c r="W189" i="26"/>
  <c r="I189" i="26"/>
  <c r="D168" i="26"/>
  <c r="N168" i="26"/>
  <c r="U168" i="26"/>
  <c r="M168" i="26"/>
  <c r="B168" i="26"/>
  <c r="G168" i="26"/>
  <c r="Q168" i="26"/>
  <c r="C168" i="26"/>
  <c r="J168" i="26"/>
  <c r="S168" i="26"/>
  <c r="R168" i="26"/>
  <c r="L168" i="26"/>
  <c r="F168" i="26"/>
  <c r="H168" i="26"/>
  <c r="W168" i="26"/>
  <c r="X168" i="26"/>
  <c r="K168" i="26"/>
  <c r="V168" i="26"/>
  <c r="T168" i="26"/>
  <c r="I168" i="26"/>
  <c r="J136" i="4"/>
  <c r="Z136" i="4"/>
  <c r="G136" i="4"/>
  <c r="AA136" i="4"/>
  <c r="X136" i="4"/>
  <c r="H136" i="4"/>
  <c r="W136" i="4"/>
  <c r="S136" i="4"/>
  <c r="C136" i="4"/>
  <c r="K136" i="4"/>
  <c r="V136" i="4"/>
  <c r="D136" i="4"/>
  <c r="U136" i="4"/>
  <c r="AB136" i="4"/>
  <c r="M136" i="4"/>
  <c r="Q136" i="4"/>
  <c r="E136" i="4"/>
  <c r="P136" i="4"/>
  <c r="L136" i="4"/>
  <c r="AC136" i="4"/>
  <c r="N136" i="4"/>
  <c r="O136" i="4"/>
  <c r="R136" i="4"/>
  <c r="T136" i="4"/>
  <c r="Y136" i="4"/>
  <c r="AD136" i="4"/>
  <c r="I136" i="4"/>
  <c r="F136" i="4"/>
  <c r="AG141" i="23"/>
  <c r="L141" i="23"/>
  <c r="F141" i="23"/>
  <c r="N141" i="23"/>
  <c r="AC141" i="23"/>
  <c r="W141" i="23"/>
  <c r="V141" i="23"/>
  <c r="Q141" i="23"/>
  <c r="C141" i="23"/>
  <c r="X141" i="23"/>
  <c r="Z141" i="23"/>
  <c r="H141" i="23"/>
  <c r="J141" i="23"/>
  <c r="M141" i="23"/>
  <c r="U141" i="23"/>
  <c r="AD141" i="23"/>
  <c r="B141" i="23"/>
  <c r="K141" i="23"/>
  <c r="P141" i="23"/>
  <c r="D141" i="23"/>
  <c r="I141" i="23"/>
  <c r="S141" i="23"/>
  <c r="R141" i="23"/>
  <c r="O141" i="23"/>
  <c r="Y141" i="23"/>
  <c r="G141" i="23"/>
  <c r="T141" i="23"/>
  <c r="AF141" i="23"/>
  <c r="AA141" i="23"/>
  <c r="AB141" i="23"/>
  <c r="W115" i="4"/>
  <c r="C115" i="4"/>
  <c r="U115" i="4"/>
  <c r="Y115" i="4"/>
  <c r="O115" i="4"/>
  <c r="AA115" i="4"/>
  <c r="P115" i="4"/>
  <c r="S115" i="4"/>
  <c r="T115" i="4"/>
  <c r="D115" i="4"/>
  <c r="N115" i="4"/>
  <c r="E115" i="4"/>
  <c r="L115" i="4"/>
  <c r="V115" i="4"/>
  <c r="X115" i="4"/>
  <c r="H115" i="4"/>
  <c r="AB115" i="4"/>
  <c r="Z115" i="4"/>
  <c r="AC115" i="4"/>
  <c r="I115" i="4"/>
  <c r="G115" i="4"/>
  <c r="Q115" i="4"/>
  <c r="K115" i="4"/>
  <c r="J115" i="4"/>
  <c r="AD115" i="4"/>
  <c r="F115" i="4"/>
  <c r="R115" i="4"/>
  <c r="M115" i="4"/>
  <c r="B31" i="29"/>
  <c r="I31" i="29"/>
  <c r="H31" i="29"/>
  <c r="F31" i="29"/>
  <c r="D31" i="29"/>
  <c r="G31" i="29"/>
  <c r="C31" i="29"/>
  <c r="B123" i="29"/>
  <c r="F123" i="29"/>
  <c r="G123" i="29"/>
  <c r="C123" i="29"/>
  <c r="I123" i="29"/>
  <c r="D123" i="29"/>
  <c r="H123" i="29"/>
  <c r="P106" i="4"/>
  <c r="H106" i="4"/>
  <c r="R106" i="4"/>
  <c r="X106" i="4"/>
  <c r="Z106" i="4"/>
  <c r="AB106" i="4"/>
  <c r="K106" i="4"/>
  <c r="AA106" i="4"/>
  <c r="D106" i="4"/>
  <c r="T106" i="4"/>
  <c r="Q106" i="4"/>
  <c r="M106" i="4"/>
  <c r="N106" i="4"/>
  <c r="L106" i="4"/>
  <c r="Y106" i="4"/>
  <c r="AC106" i="4"/>
  <c r="W106" i="4"/>
  <c r="I106" i="4"/>
  <c r="V106" i="4"/>
  <c r="G106" i="4"/>
  <c r="E106" i="4"/>
  <c r="O106" i="4"/>
  <c r="C106" i="4"/>
  <c r="S106" i="4"/>
  <c r="AD106" i="4"/>
  <c r="J106" i="4"/>
  <c r="U106" i="4"/>
  <c r="F106" i="4"/>
  <c r="L182" i="20"/>
  <c r="P182" i="20" s="1"/>
  <c r="H182" i="20"/>
  <c r="G182" i="20"/>
  <c r="B182" i="20"/>
  <c r="D182" i="20"/>
  <c r="C182" i="20"/>
  <c r="K182" i="20"/>
  <c r="O182" i="20" s="1"/>
  <c r="I182" i="20"/>
  <c r="F182" i="20"/>
  <c r="M182" i="20"/>
  <c r="J182" i="20"/>
  <c r="N182" i="20"/>
  <c r="R182" i="20" s="1"/>
  <c r="I132" i="4"/>
  <c r="X132" i="4"/>
  <c r="T132" i="4"/>
  <c r="L132" i="4"/>
  <c r="AA132" i="4"/>
  <c r="N132" i="4"/>
  <c r="V132" i="4"/>
  <c r="AD132" i="4"/>
  <c r="AC132" i="4"/>
  <c r="O132" i="4"/>
  <c r="S132" i="4"/>
  <c r="G132" i="4"/>
  <c r="Z132" i="4"/>
  <c r="AB132" i="4"/>
  <c r="W132" i="4"/>
  <c r="R132" i="4"/>
  <c r="P132" i="4"/>
  <c r="U132" i="4"/>
  <c r="F132" i="4"/>
  <c r="M132" i="4"/>
  <c r="K132" i="4"/>
  <c r="J132" i="4"/>
  <c r="E132" i="4"/>
  <c r="D132" i="4"/>
  <c r="H132" i="4"/>
  <c r="Y132" i="4"/>
  <c r="C132" i="4"/>
  <c r="Q132" i="4"/>
  <c r="J122" i="26"/>
  <c r="Q122" i="26"/>
  <c r="H122" i="26"/>
  <c r="T122" i="26"/>
  <c r="C122" i="26"/>
  <c r="B122" i="26"/>
  <c r="V122" i="26"/>
  <c r="S122" i="26"/>
  <c r="K122" i="26"/>
  <c r="R122" i="26"/>
  <c r="U122" i="26"/>
  <c r="I122" i="26"/>
  <c r="F122" i="26"/>
  <c r="D122" i="26"/>
  <c r="N122" i="26"/>
  <c r="L122" i="26"/>
  <c r="G122" i="26"/>
  <c r="M122" i="26"/>
  <c r="X122" i="26"/>
  <c r="W122" i="26"/>
  <c r="D169" i="20"/>
  <c r="C169" i="20"/>
  <c r="B169" i="20"/>
  <c r="F169" i="20"/>
  <c r="L169" i="20"/>
  <c r="P169" i="20" s="1"/>
  <c r="N169" i="20"/>
  <c r="R169" i="20" s="1"/>
  <c r="G169" i="20"/>
  <c r="M169" i="20"/>
  <c r="K169" i="20"/>
  <c r="O169" i="20" s="1"/>
  <c r="J169" i="20"/>
  <c r="H169" i="20"/>
  <c r="I169" i="20"/>
  <c r="U41" i="26"/>
  <c r="F41" i="26"/>
  <c r="G41" i="26"/>
  <c r="X41" i="26"/>
  <c r="J41" i="26"/>
  <c r="M41" i="26"/>
  <c r="I41" i="26"/>
  <c r="T41" i="26"/>
  <c r="Q41" i="26"/>
  <c r="S41" i="26"/>
  <c r="C41" i="26"/>
  <c r="W41" i="26"/>
  <c r="D41" i="26"/>
  <c r="H41" i="26"/>
  <c r="K41" i="26"/>
  <c r="V41" i="26"/>
  <c r="L41" i="26"/>
  <c r="B41" i="26"/>
  <c r="N41" i="26"/>
  <c r="R41" i="26"/>
  <c r="M171" i="16"/>
  <c r="Q171" i="16" s="1"/>
  <c r="B171" i="16"/>
  <c r="L171" i="16"/>
  <c r="G171" i="16"/>
  <c r="F171" i="16"/>
  <c r="K171" i="16"/>
  <c r="H171" i="16"/>
  <c r="N171" i="16"/>
  <c r="C171" i="16"/>
  <c r="D171" i="16"/>
  <c r="I171" i="16"/>
  <c r="J171" i="16"/>
  <c r="C133" i="29"/>
  <c r="H133" i="29"/>
  <c r="D133" i="29"/>
  <c r="F133" i="29"/>
  <c r="G133" i="29"/>
  <c r="I133" i="29"/>
  <c r="B133" i="29"/>
  <c r="C87" i="23"/>
  <c r="U87" i="23"/>
  <c r="O87" i="23"/>
  <c r="T87" i="23"/>
  <c r="Q87" i="23"/>
  <c r="N87" i="23"/>
  <c r="H87" i="23"/>
  <c r="M87" i="23"/>
  <c r="F87" i="23"/>
  <c r="AF87" i="23"/>
  <c r="L87" i="23"/>
  <c r="G87" i="23"/>
  <c r="P87" i="23"/>
  <c r="AB87" i="23"/>
  <c r="K87" i="23"/>
  <c r="B87" i="23"/>
  <c r="S87" i="23"/>
  <c r="Z87" i="23"/>
  <c r="W87" i="23"/>
  <c r="X87" i="23"/>
  <c r="AA87" i="23"/>
  <c r="D87" i="23"/>
  <c r="AG87" i="23"/>
  <c r="AD87" i="23"/>
  <c r="Y87" i="23"/>
  <c r="J87" i="23"/>
  <c r="R87" i="23"/>
  <c r="I87" i="23"/>
  <c r="AC87" i="23"/>
  <c r="V87" i="23"/>
  <c r="J59" i="4"/>
  <c r="AC59" i="4"/>
  <c r="T59" i="4"/>
  <c r="G59" i="4"/>
  <c r="O59" i="4"/>
  <c r="P59" i="4"/>
  <c r="Z59" i="4"/>
  <c r="AB59" i="4"/>
  <c r="W59" i="4"/>
  <c r="F59" i="4"/>
  <c r="H59" i="4"/>
  <c r="L59" i="4"/>
  <c r="S59" i="4"/>
  <c r="E59" i="4"/>
  <c r="Q59" i="4"/>
  <c r="Y59" i="4"/>
  <c r="D59" i="4"/>
  <c r="C59" i="4"/>
  <c r="V59" i="4"/>
  <c r="R59" i="4"/>
  <c r="M59" i="4"/>
  <c r="U59" i="4"/>
  <c r="N59" i="4"/>
  <c r="X59" i="4"/>
  <c r="I59" i="4"/>
  <c r="AD59" i="4"/>
  <c r="K59" i="4"/>
  <c r="AA59" i="4"/>
  <c r="B12" i="20"/>
  <c r="G12" i="20"/>
  <c r="F12" i="20"/>
  <c r="I12" i="20"/>
  <c r="M12" i="20"/>
  <c r="L12" i="20"/>
  <c r="H12" i="20"/>
  <c r="C12" i="20"/>
  <c r="K12" i="20"/>
  <c r="D12" i="20"/>
  <c r="N12" i="20"/>
  <c r="R12" i="20" s="1"/>
  <c r="J12" i="20"/>
  <c r="B50" i="29"/>
  <c r="C50" i="29"/>
  <c r="G50" i="29"/>
  <c r="H50" i="29"/>
  <c r="F50" i="29"/>
  <c r="D50" i="29"/>
  <c r="I50" i="29"/>
  <c r="M32" i="16"/>
  <c r="Q32" i="16" s="1"/>
  <c r="F32" i="16"/>
  <c r="C32" i="16"/>
  <c r="L32" i="16"/>
  <c r="H32" i="16"/>
  <c r="D32" i="16"/>
  <c r="I32" i="16"/>
  <c r="G32" i="16"/>
  <c r="J32" i="16"/>
  <c r="B32" i="16"/>
  <c r="K32" i="16"/>
  <c r="N32" i="16"/>
  <c r="R32" i="16" s="1"/>
  <c r="U27" i="23"/>
  <c r="M27" i="23"/>
  <c r="AC27" i="23"/>
  <c r="W27" i="23"/>
  <c r="I27" i="23"/>
  <c r="K27" i="23"/>
  <c r="AG27" i="23"/>
  <c r="H27" i="23"/>
  <c r="AD27" i="23"/>
  <c r="AB27" i="23"/>
  <c r="S27" i="23"/>
  <c r="R27" i="23"/>
  <c r="O27" i="23"/>
  <c r="AF27" i="23"/>
  <c r="Z27" i="23"/>
  <c r="F27" i="23"/>
  <c r="Q27" i="23"/>
  <c r="Y27" i="23"/>
  <c r="D27" i="23"/>
  <c r="X27" i="23"/>
  <c r="N27" i="23"/>
  <c r="V27" i="23"/>
  <c r="J27" i="23"/>
  <c r="C27" i="23"/>
  <c r="G27" i="23"/>
  <c r="B27" i="23"/>
  <c r="L27" i="23"/>
  <c r="T27" i="23"/>
  <c r="P27" i="23"/>
  <c r="AA27" i="23"/>
  <c r="G15" i="23"/>
  <c r="L15" i="23"/>
  <c r="O15" i="23"/>
  <c r="T15" i="23"/>
  <c r="J15" i="23"/>
  <c r="M15" i="23"/>
  <c r="AG15" i="23"/>
  <c r="C15" i="23"/>
  <c r="R15" i="23"/>
  <c r="I15" i="23"/>
  <c r="N15" i="23"/>
  <c r="H15" i="23"/>
  <c r="W15" i="23"/>
  <c r="B15" i="23"/>
  <c r="AF15" i="23"/>
  <c r="U15" i="23"/>
  <c r="AD15" i="23"/>
  <c r="X15" i="23"/>
  <c r="AB15" i="23"/>
  <c r="Q15" i="23"/>
  <c r="Y15" i="23"/>
  <c r="P15" i="23"/>
  <c r="V15" i="23"/>
  <c r="D15" i="23"/>
  <c r="Z15" i="23"/>
  <c r="K15" i="23"/>
  <c r="AA15" i="23"/>
  <c r="S15" i="23"/>
  <c r="AC15" i="23"/>
  <c r="F15" i="23"/>
  <c r="L157" i="16"/>
  <c r="P157" i="16" s="1"/>
  <c r="G157" i="16"/>
  <c r="J157" i="16"/>
  <c r="I157" i="16"/>
  <c r="C157" i="16"/>
  <c r="M157" i="16"/>
  <c r="B157" i="16"/>
  <c r="N157" i="16"/>
  <c r="K157" i="16"/>
  <c r="O157" i="16" s="1"/>
  <c r="D157" i="16"/>
  <c r="H157" i="16"/>
  <c r="F157" i="16"/>
  <c r="K29" i="26"/>
  <c r="F29" i="26"/>
  <c r="T29" i="26"/>
  <c r="W29" i="26"/>
  <c r="S29" i="26"/>
  <c r="H29" i="26"/>
  <c r="R29" i="26"/>
  <c r="Q29" i="26"/>
  <c r="J29" i="26"/>
  <c r="U29" i="26"/>
  <c r="N29" i="26"/>
  <c r="M29" i="26"/>
  <c r="L29" i="26"/>
  <c r="B29" i="26"/>
  <c r="D29" i="26"/>
  <c r="C29" i="26"/>
  <c r="V29" i="26"/>
  <c r="G29" i="26"/>
  <c r="X29" i="26"/>
  <c r="I29" i="26"/>
  <c r="B26" i="26"/>
  <c r="H26" i="26"/>
  <c r="N26" i="26"/>
  <c r="Q26" i="26"/>
  <c r="T26" i="26"/>
  <c r="R26" i="26"/>
  <c r="U26" i="26"/>
  <c r="S26" i="26"/>
  <c r="D26" i="26"/>
  <c r="J26" i="26"/>
  <c r="X26" i="26"/>
  <c r="I26" i="26"/>
  <c r="V26" i="26"/>
  <c r="M26" i="26"/>
  <c r="G26" i="26"/>
  <c r="L26" i="26"/>
  <c r="K26" i="26"/>
  <c r="W26" i="26"/>
  <c r="F26" i="26"/>
  <c r="C26" i="26"/>
  <c r="K24" i="16"/>
  <c r="O24" i="16" s="1"/>
  <c r="G24" i="16"/>
  <c r="M24" i="16"/>
  <c r="B24" i="16"/>
  <c r="J24" i="16"/>
  <c r="F24" i="16"/>
  <c r="I24" i="16"/>
  <c r="L24" i="16"/>
  <c r="C24" i="16"/>
  <c r="D24" i="16"/>
  <c r="N24" i="16"/>
  <c r="R24" i="16" s="1"/>
  <c r="H24" i="16"/>
  <c r="F12" i="30"/>
  <c r="H12" i="30"/>
  <c r="D12" i="30"/>
  <c r="I12" i="30"/>
  <c r="G12" i="30"/>
  <c r="C12" i="30"/>
  <c r="B12" i="30"/>
  <c r="B86" i="30"/>
  <c r="D86" i="30"/>
  <c r="F86" i="30"/>
  <c r="C86" i="30"/>
  <c r="G86" i="30"/>
  <c r="H86" i="30"/>
  <c r="I86" i="30"/>
  <c r="Y163" i="24"/>
  <c r="AC163" i="24"/>
  <c r="P163" i="24"/>
  <c r="AE163" i="24"/>
  <c r="AA163" i="24"/>
  <c r="I163" i="24"/>
  <c r="AF163" i="24"/>
  <c r="F163" i="24"/>
  <c r="S163" i="24"/>
  <c r="X163" i="24"/>
  <c r="D163" i="24"/>
  <c r="R163" i="24"/>
  <c r="AG163" i="24"/>
  <c r="V163" i="24"/>
  <c r="Z163" i="24"/>
  <c r="B163" i="24"/>
  <c r="T163" i="24"/>
  <c r="H163" i="24"/>
  <c r="J163" i="24"/>
  <c r="O163" i="24"/>
  <c r="C163" i="24"/>
  <c r="AD163" i="24"/>
  <c r="L163" i="24"/>
  <c r="G163" i="24"/>
  <c r="M163" i="24"/>
  <c r="U163" i="24"/>
  <c r="N163" i="24"/>
  <c r="K163" i="24"/>
  <c r="W163" i="24"/>
  <c r="AB163" i="24"/>
  <c r="Q163" i="24"/>
  <c r="B54" i="29"/>
  <c r="H54" i="29"/>
  <c r="F54" i="29"/>
  <c r="C54" i="29"/>
  <c r="D54" i="29"/>
  <c r="I54" i="29"/>
  <c r="G54" i="29"/>
  <c r="B112" i="30"/>
  <c r="H112" i="30"/>
  <c r="G112" i="30"/>
  <c r="D112" i="30"/>
  <c r="C112" i="30"/>
  <c r="F112" i="30"/>
  <c r="I112" i="30"/>
  <c r="K176" i="20"/>
  <c r="J176" i="20"/>
  <c r="D176" i="20"/>
  <c r="F176" i="20"/>
  <c r="N176" i="20"/>
  <c r="R176" i="20" s="1"/>
  <c r="G176" i="20"/>
  <c r="L176" i="20"/>
  <c r="I176" i="20"/>
  <c r="H176" i="20"/>
  <c r="M176" i="20"/>
  <c r="Q176" i="20" s="1"/>
  <c r="C176" i="20"/>
  <c r="B176" i="20"/>
  <c r="D112" i="2"/>
  <c r="C112" i="2"/>
  <c r="F112" i="2"/>
  <c r="G112" i="2"/>
  <c r="I112" i="2"/>
  <c r="E112" i="2"/>
  <c r="H112" i="2"/>
  <c r="C102" i="30"/>
  <c r="D102" i="30"/>
  <c r="G102" i="30"/>
  <c r="I102" i="30"/>
  <c r="B102" i="30"/>
  <c r="H102" i="30"/>
  <c r="F102" i="30"/>
  <c r="AF19" i="23"/>
  <c r="X19" i="23"/>
  <c r="AC19" i="23"/>
  <c r="Z19" i="23"/>
  <c r="S19" i="23"/>
  <c r="N19" i="23"/>
  <c r="T19" i="23"/>
  <c r="U19" i="23"/>
  <c r="AA19" i="23"/>
  <c r="B19" i="23"/>
  <c r="F19" i="23"/>
  <c r="M19" i="23"/>
  <c r="R19" i="23"/>
  <c r="I19" i="23"/>
  <c r="D19" i="23"/>
  <c r="L19" i="23"/>
  <c r="Y19" i="23"/>
  <c r="J19" i="23"/>
  <c r="K19" i="23"/>
  <c r="V19" i="23"/>
  <c r="W19" i="23"/>
  <c r="O19" i="23"/>
  <c r="AD19" i="23"/>
  <c r="C19" i="23"/>
  <c r="AB19" i="23"/>
  <c r="G19" i="23"/>
  <c r="AG19" i="23"/>
  <c r="Q19" i="23"/>
  <c r="P19" i="23"/>
  <c r="H19" i="23"/>
  <c r="L121" i="20"/>
  <c r="B121" i="20"/>
  <c r="J121" i="20"/>
  <c r="H121" i="20"/>
  <c r="C121" i="20"/>
  <c r="M121" i="20"/>
  <c r="Q121" i="20" s="1"/>
  <c r="I121" i="20"/>
  <c r="K121" i="20"/>
  <c r="F121" i="20"/>
  <c r="G121" i="20"/>
  <c r="N121" i="20"/>
  <c r="R121" i="20" s="1"/>
  <c r="D121" i="20"/>
  <c r="H176" i="24"/>
  <c r="W176" i="24"/>
  <c r="P176" i="24"/>
  <c r="V176" i="24"/>
  <c r="AE176" i="24"/>
  <c r="G176" i="24"/>
  <c r="B176" i="24"/>
  <c r="D176" i="24"/>
  <c r="F176" i="24"/>
  <c r="AG176" i="24"/>
  <c r="AC176" i="24"/>
  <c r="Y176" i="24"/>
  <c r="C176" i="24"/>
  <c r="J176" i="24"/>
  <c r="AB176" i="24"/>
  <c r="K176" i="24"/>
  <c r="R176" i="24"/>
  <c r="AA176" i="24"/>
  <c r="O176" i="24"/>
  <c r="M176" i="24"/>
  <c r="T176" i="24"/>
  <c r="L176" i="24"/>
  <c r="I176" i="24"/>
  <c r="S176" i="24"/>
  <c r="N176" i="24"/>
  <c r="AD176" i="24"/>
  <c r="AF176" i="24"/>
  <c r="X176" i="24"/>
  <c r="U176" i="24"/>
  <c r="Z176" i="24"/>
  <c r="Q176" i="24"/>
  <c r="Z97" i="23"/>
  <c r="AB97" i="23"/>
  <c r="U97" i="23"/>
  <c r="M97" i="23"/>
  <c r="AG97" i="23"/>
  <c r="R97" i="23"/>
  <c r="T97" i="23"/>
  <c r="S97" i="23"/>
  <c r="K97" i="23"/>
  <c r="AF97" i="23"/>
  <c r="J97" i="23"/>
  <c r="B97" i="23"/>
  <c r="AC97" i="23"/>
  <c r="AD97" i="23"/>
  <c r="X97" i="23"/>
  <c r="V97" i="23"/>
  <c r="D97" i="23"/>
  <c r="L97" i="23"/>
  <c r="F97" i="23"/>
  <c r="AA97" i="23"/>
  <c r="C97" i="23"/>
  <c r="G97" i="23"/>
  <c r="H97" i="23"/>
  <c r="Q97" i="23"/>
  <c r="W97" i="23"/>
  <c r="I97" i="23"/>
  <c r="N97" i="23"/>
  <c r="P97" i="23"/>
  <c r="O97" i="23"/>
  <c r="Y97" i="23"/>
  <c r="J80" i="16"/>
  <c r="L80" i="16"/>
  <c r="B80" i="16"/>
  <c r="K80" i="16"/>
  <c r="M80" i="16"/>
  <c r="Q80" i="16" s="1"/>
  <c r="N80" i="16"/>
  <c r="H80" i="16"/>
  <c r="I80" i="16"/>
  <c r="D80" i="16"/>
  <c r="C80" i="16"/>
  <c r="F80" i="16"/>
  <c r="G80" i="16"/>
  <c r="C188" i="30"/>
  <c r="G188" i="30"/>
  <c r="F188" i="30"/>
  <c r="H188" i="30"/>
  <c r="D188" i="30"/>
  <c r="I188" i="30"/>
  <c r="B188" i="30"/>
  <c r="J166" i="20"/>
  <c r="M166" i="20"/>
  <c r="Q166" i="20" s="1"/>
  <c r="N166" i="20"/>
  <c r="R166" i="20" s="1"/>
  <c r="C166" i="20"/>
  <c r="I166" i="20"/>
  <c r="D166" i="20"/>
  <c r="H166" i="20"/>
  <c r="F166" i="20"/>
  <c r="B166" i="20"/>
  <c r="G166" i="20"/>
  <c r="L166" i="20"/>
  <c r="P166" i="20" s="1"/>
  <c r="K166" i="20"/>
  <c r="S53" i="26"/>
  <c r="F53" i="26"/>
  <c r="B53" i="26"/>
  <c r="K53" i="26"/>
  <c r="R53" i="26"/>
  <c r="J53" i="26"/>
  <c r="U53" i="26"/>
  <c r="I53" i="26"/>
  <c r="M53" i="26"/>
  <c r="X53" i="26"/>
  <c r="T53" i="26"/>
  <c r="L53" i="26"/>
  <c r="G53" i="26"/>
  <c r="C53" i="26"/>
  <c r="N53" i="26"/>
  <c r="D53" i="26"/>
  <c r="H53" i="26"/>
  <c r="V53" i="26"/>
  <c r="Q53" i="26"/>
  <c r="W53" i="26"/>
  <c r="J30" i="26"/>
  <c r="X30" i="26"/>
  <c r="I30" i="26"/>
  <c r="D30" i="26"/>
  <c r="V30" i="26"/>
  <c r="N30" i="26"/>
  <c r="L30" i="26"/>
  <c r="C30" i="26"/>
  <c r="S30" i="26"/>
  <c r="U30" i="26"/>
  <c r="G30" i="26"/>
  <c r="R30" i="26"/>
  <c r="Q30" i="26"/>
  <c r="T30" i="26"/>
  <c r="F30" i="26"/>
  <c r="K30" i="26"/>
  <c r="B30" i="26"/>
  <c r="H30" i="26"/>
  <c r="W30" i="26"/>
  <c r="M30" i="26"/>
  <c r="H110" i="26"/>
  <c r="N110" i="26"/>
  <c r="X110" i="26"/>
  <c r="V110" i="26"/>
  <c r="B110" i="26"/>
  <c r="C110" i="26"/>
  <c r="F110" i="26"/>
  <c r="M110" i="26"/>
  <c r="Q110" i="26"/>
  <c r="W110" i="26"/>
  <c r="S110" i="26"/>
  <c r="U110" i="26"/>
  <c r="R110" i="26"/>
  <c r="G110" i="26"/>
  <c r="I110" i="26"/>
  <c r="T110" i="26"/>
  <c r="K110" i="26"/>
  <c r="L110" i="26"/>
  <c r="D110" i="26"/>
  <c r="J110" i="26"/>
  <c r="AA139" i="24"/>
  <c r="W139" i="24"/>
  <c r="O139" i="24"/>
  <c r="AC139" i="24"/>
  <c r="Y139" i="24"/>
  <c r="AD139" i="24"/>
  <c r="I139" i="24"/>
  <c r="AB139" i="24"/>
  <c r="J139" i="24"/>
  <c r="G139" i="24"/>
  <c r="T139" i="24"/>
  <c r="AF139" i="24"/>
  <c r="C139" i="24"/>
  <c r="U139" i="24"/>
  <c r="L139" i="24"/>
  <c r="V139" i="24"/>
  <c r="P139" i="24"/>
  <c r="S139" i="24"/>
  <c r="N139" i="24"/>
  <c r="B139" i="24"/>
  <c r="R139" i="24"/>
  <c r="F139" i="24"/>
  <c r="AE139" i="24"/>
  <c r="Z139" i="24"/>
  <c r="X139" i="24"/>
  <c r="AG139" i="24"/>
  <c r="M139" i="24"/>
  <c r="K139" i="24"/>
  <c r="D139" i="24"/>
  <c r="H139" i="24"/>
  <c r="Q139" i="24"/>
  <c r="D29" i="30"/>
  <c r="F29" i="30"/>
  <c r="I29" i="30"/>
  <c r="C29" i="30"/>
  <c r="H29" i="30"/>
  <c r="B29" i="30"/>
  <c r="G29" i="30"/>
  <c r="I100" i="2"/>
  <c r="E100" i="2"/>
  <c r="F100" i="2"/>
  <c r="C100" i="2"/>
  <c r="D100" i="2"/>
  <c r="G100" i="2"/>
  <c r="H100" i="2"/>
  <c r="F116" i="29"/>
  <c r="D116" i="29"/>
  <c r="G116" i="29"/>
  <c r="C116" i="29"/>
  <c r="H116" i="29"/>
  <c r="I116" i="29"/>
  <c r="B116" i="29"/>
  <c r="S133" i="26"/>
  <c r="F133" i="26"/>
  <c r="I133" i="26"/>
  <c r="C133" i="26"/>
  <c r="K133" i="26"/>
  <c r="V133" i="26"/>
  <c r="B133" i="26"/>
  <c r="M133" i="26"/>
  <c r="N133" i="26"/>
  <c r="U133" i="26"/>
  <c r="Q133" i="26"/>
  <c r="D133" i="26"/>
  <c r="X133" i="26"/>
  <c r="T133" i="26"/>
  <c r="W133" i="26"/>
  <c r="L133" i="26"/>
  <c r="R133" i="26"/>
  <c r="G133" i="26"/>
  <c r="H133" i="26"/>
  <c r="J133" i="26"/>
  <c r="H55" i="2"/>
  <c r="G55" i="2"/>
  <c r="I55" i="2"/>
  <c r="F55" i="2"/>
  <c r="C55" i="2"/>
  <c r="E55" i="2"/>
  <c r="D55" i="2"/>
  <c r="K81" i="16"/>
  <c r="O81" i="16" s="1"/>
  <c r="L81" i="16"/>
  <c r="I81" i="16"/>
  <c r="M81" i="16"/>
  <c r="C81" i="16"/>
  <c r="N81" i="16"/>
  <c r="D81" i="16"/>
  <c r="G81" i="16"/>
  <c r="H81" i="16"/>
  <c r="F81" i="16"/>
  <c r="J81" i="16"/>
  <c r="B81" i="16"/>
  <c r="N61" i="23"/>
  <c r="AB61" i="23"/>
  <c r="S61" i="23"/>
  <c r="T61" i="23"/>
  <c r="F61" i="23"/>
  <c r="R61" i="23"/>
  <c r="G61" i="23"/>
  <c r="D61" i="23"/>
  <c r="X61" i="23"/>
  <c r="AA61" i="23"/>
  <c r="AG61" i="23"/>
  <c r="U61" i="23"/>
  <c r="AD61" i="23"/>
  <c r="H61" i="23"/>
  <c r="W61" i="23"/>
  <c r="P61" i="23"/>
  <c r="C61" i="23"/>
  <c r="Y61" i="23"/>
  <c r="K61" i="23"/>
  <c r="O61" i="23"/>
  <c r="M61" i="23"/>
  <c r="I61" i="23"/>
  <c r="AF61" i="23"/>
  <c r="V61" i="23"/>
  <c r="Z61" i="23"/>
  <c r="B61" i="23"/>
  <c r="AC61" i="23"/>
  <c r="L61" i="23"/>
  <c r="Q61" i="23"/>
  <c r="J61" i="23"/>
  <c r="N83" i="4"/>
  <c r="I83" i="4"/>
  <c r="AA83" i="4"/>
  <c r="E83" i="4"/>
  <c r="T83" i="4"/>
  <c r="W83" i="4"/>
  <c r="AB83" i="4"/>
  <c r="U83" i="4"/>
  <c r="G83" i="4"/>
  <c r="AD83" i="4"/>
  <c r="R83" i="4"/>
  <c r="O83" i="4"/>
  <c r="Z83" i="4"/>
  <c r="J83" i="4"/>
  <c r="S83" i="4"/>
  <c r="H83" i="4"/>
  <c r="Y83" i="4"/>
  <c r="F83" i="4"/>
  <c r="X83" i="4"/>
  <c r="AC83" i="4"/>
  <c r="P83" i="4"/>
  <c r="K83" i="4"/>
  <c r="M83" i="4"/>
  <c r="L83" i="4"/>
  <c r="Q83" i="4"/>
  <c r="V83" i="4"/>
  <c r="D83" i="4"/>
  <c r="C83" i="4"/>
  <c r="AD93" i="24"/>
  <c r="Y93" i="24"/>
  <c r="Z93" i="24"/>
  <c r="AF93" i="24"/>
  <c r="J93" i="24"/>
  <c r="M93" i="24"/>
  <c r="V93" i="24"/>
  <c r="AG93" i="24"/>
  <c r="AC93" i="24"/>
  <c r="AB93" i="24"/>
  <c r="R93" i="24"/>
  <c r="F93" i="24"/>
  <c r="L93" i="24"/>
  <c r="S93" i="24"/>
  <c r="W93" i="24"/>
  <c r="K93" i="24"/>
  <c r="H93" i="24"/>
  <c r="X93" i="24"/>
  <c r="U93" i="24"/>
  <c r="P93" i="24"/>
  <c r="AE93" i="24"/>
  <c r="I93" i="24"/>
  <c r="G93" i="24"/>
  <c r="O93" i="24"/>
  <c r="AA93" i="24"/>
  <c r="B93" i="24"/>
  <c r="N93" i="24"/>
  <c r="Q93" i="24"/>
  <c r="D93" i="24"/>
  <c r="T93" i="24"/>
  <c r="C93" i="24"/>
  <c r="H29" i="29"/>
  <c r="I29" i="29"/>
  <c r="F29" i="29"/>
  <c r="G29" i="29"/>
  <c r="B29" i="29"/>
  <c r="D29" i="29"/>
  <c r="C29" i="29"/>
  <c r="D40" i="30"/>
  <c r="H40" i="30"/>
  <c r="C40" i="30"/>
  <c r="I40" i="30"/>
  <c r="G40" i="30"/>
  <c r="F40" i="30"/>
  <c r="B40" i="30"/>
  <c r="G153" i="4"/>
  <c r="H153" i="4"/>
  <c r="Q153" i="4"/>
  <c r="P153" i="4"/>
  <c r="AA153" i="4"/>
  <c r="E153" i="4"/>
  <c r="S153" i="4"/>
  <c r="R153" i="4"/>
  <c r="N153" i="4"/>
  <c r="AC153" i="4"/>
  <c r="T153" i="4"/>
  <c r="Z153" i="4"/>
  <c r="D153" i="4"/>
  <c r="V153" i="4"/>
  <c r="O153" i="4"/>
  <c r="C153" i="4"/>
  <c r="I153" i="4"/>
  <c r="J153" i="4"/>
  <c r="W153" i="4"/>
  <c r="F153" i="4"/>
  <c r="AD153" i="4"/>
  <c r="AB153" i="4"/>
  <c r="L153" i="4"/>
  <c r="X153" i="4"/>
  <c r="M153" i="4"/>
  <c r="U153" i="4"/>
  <c r="Y153" i="4"/>
  <c r="K153" i="4"/>
  <c r="B182" i="23"/>
  <c r="AA182" i="23"/>
  <c r="I182" i="23"/>
  <c r="C182" i="23"/>
  <c r="AB182" i="23"/>
  <c r="Z182" i="23"/>
  <c r="X182" i="23"/>
  <c r="U182" i="23"/>
  <c r="W182" i="23"/>
  <c r="T182" i="23"/>
  <c r="R182" i="23"/>
  <c r="H182" i="23"/>
  <c r="J182" i="23"/>
  <c r="N182" i="23"/>
  <c r="S182" i="23"/>
  <c r="L182" i="23"/>
  <c r="G182" i="23"/>
  <c r="F182" i="23"/>
  <c r="O182" i="23"/>
  <c r="AD182" i="23"/>
  <c r="AG182" i="23"/>
  <c r="Q182" i="23"/>
  <c r="AC182" i="23"/>
  <c r="M182" i="23"/>
  <c r="Y182" i="23"/>
  <c r="AF182" i="23"/>
  <c r="D182" i="23"/>
  <c r="P182" i="23"/>
  <c r="K182" i="23"/>
  <c r="V182" i="23"/>
  <c r="O175" i="23"/>
  <c r="K175" i="23"/>
  <c r="W175" i="23"/>
  <c r="AF175" i="23"/>
  <c r="H175" i="23"/>
  <c r="X175" i="23"/>
  <c r="D175" i="23"/>
  <c r="Z175" i="23"/>
  <c r="S175" i="23"/>
  <c r="M175" i="23"/>
  <c r="Q175" i="23"/>
  <c r="T175" i="23"/>
  <c r="AD175" i="23"/>
  <c r="AA175" i="23"/>
  <c r="R175" i="23"/>
  <c r="AC175" i="23"/>
  <c r="L175" i="23"/>
  <c r="G175" i="23"/>
  <c r="I175" i="23"/>
  <c r="AB175" i="23"/>
  <c r="C175" i="23"/>
  <c r="V175" i="23"/>
  <c r="B175" i="23"/>
  <c r="U175" i="23"/>
  <c r="P175" i="23"/>
  <c r="AG175" i="23"/>
  <c r="N175" i="23"/>
  <c r="J175" i="23"/>
  <c r="Y175" i="23"/>
  <c r="F175" i="23"/>
  <c r="B39" i="30"/>
  <c r="C39" i="30"/>
  <c r="I39" i="30"/>
  <c r="F39" i="30"/>
  <c r="G39" i="30"/>
  <c r="H39" i="30"/>
  <c r="D39" i="30"/>
  <c r="I53" i="24"/>
  <c r="F53" i="24"/>
  <c r="C53" i="24"/>
  <c r="W53" i="24"/>
  <c r="K53" i="24"/>
  <c r="D53" i="24"/>
  <c r="U53" i="24"/>
  <c r="Y53" i="24"/>
  <c r="V53" i="24"/>
  <c r="R53" i="24"/>
  <c r="AA53" i="24"/>
  <c r="AD53" i="24"/>
  <c r="AE53" i="24"/>
  <c r="P53" i="24"/>
  <c r="AC53" i="24"/>
  <c r="B53" i="24"/>
  <c r="AF53" i="24"/>
  <c r="H53" i="24"/>
  <c r="N53" i="24"/>
  <c r="AB53" i="24"/>
  <c r="Z53" i="24"/>
  <c r="T53" i="24"/>
  <c r="O53" i="24"/>
  <c r="M53" i="24"/>
  <c r="X53" i="24"/>
  <c r="S53" i="24"/>
  <c r="L53" i="24"/>
  <c r="G53" i="24"/>
  <c r="Q53" i="24"/>
  <c r="J53" i="24"/>
  <c r="AG53" i="24"/>
  <c r="F55" i="3"/>
  <c r="E55" i="3"/>
  <c r="D55" i="3"/>
  <c r="G55" i="3"/>
  <c r="C55" i="3"/>
  <c r="S77" i="24"/>
  <c r="Z77" i="24"/>
  <c r="Y77" i="24"/>
  <c r="AD77" i="24"/>
  <c r="C77" i="24"/>
  <c r="I77" i="24"/>
  <c r="AE77" i="24"/>
  <c r="J77" i="24"/>
  <c r="B77" i="24"/>
  <c r="D77" i="24"/>
  <c r="Q77" i="24"/>
  <c r="F77" i="24"/>
  <c r="G77" i="24"/>
  <c r="X77" i="24"/>
  <c r="AB77" i="24"/>
  <c r="O77" i="24"/>
  <c r="U77" i="24"/>
  <c r="K77" i="24"/>
  <c r="AG77" i="24"/>
  <c r="L77" i="24"/>
  <c r="AF77" i="24"/>
  <c r="R77" i="24"/>
  <c r="W77" i="24"/>
  <c r="H77" i="24"/>
  <c r="AA77" i="24"/>
  <c r="T77" i="24"/>
  <c r="P77" i="24"/>
  <c r="M77" i="24"/>
  <c r="AC77" i="24"/>
  <c r="N77" i="24"/>
  <c r="V77" i="24"/>
  <c r="M28" i="26"/>
  <c r="X28" i="26"/>
  <c r="I28" i="26"/>
  <c r="W28" i="26"/>
  <c r="C28" i="26"/>
  <c r="S28" i="26"/>
  <c r="U28" i="26"/>
  <c r="L28" i="26"/>
  <c r="B28" i="26"/>
  <c r="Q28" i="26"/>
  <c r="H28" i="26"/>
  <c r="V28" i="26"/>
  <c r="R28" i="26"/>
  <c r="K28" i="26"/>
  <c r="G28" i="26"/>
  <c r="J28" i="26"/>
  <c r="D28" i="26"/>
  <c r="N28" i="26"/>
  <c r="T28" i="26"/>
  <c r="F28" i="26"/>
  <c r="G24" i="2"/>
  <c r="D24" i="2"/>
  <c r="C24" i="2"/>
  <c r="H24" i="2"/>
  <c r="F24" i="2"/>
  <c r="I24" i="2"/>
  <c r="E24" i="2"/>
  <c r="F100" i="30"/>
  <c r="H100" i="30"/>
  <c r="G100" i="30"/>
  <c r="D100" i="30"/>
  <c r="B100" i="30"/>
  <c r="C100" i="30"/>
  <c r="I100" i="30"/>
  <c r="Q93" i="26"/>
  <c r="J93" i="26"/>
  <c r="B93" i="26"/>
  <c r="K93" i="26"/>
  <c r="U93" i="26"/>
  <c r="X93" i="26"/>
  <c r="G93" i="26"/>
  <c r="C93" i="26"/>
  <c r="S93" i="26"/>
  <c r="D93" i="26"/>
  <c r="V93" i="26"/>
  <c r="I93" i="26"/>
  <c r="L93" i="26"/>
  <c r="T93" i="26"/>
  <c r="R93" i="26"/>
  <c r="F93" i="26"/>
  <c r="N93" i="26"/>
  <c r="H93" i="26"/>
  <c r="W93" i="26"/>
  <c r="M93" i="26"/>
  <c r="F121" i="23"/>
  <c r="Z121" i="23"/>
  <c r="L121" i="23"/>
  <c r="AF121" i="23"/>
  <c r="AC121" i="23"/>
  <c r="G121" i="23"/>
  <c r="M121" i="23"/>
  <c r="S121" i="23"/>
  <c r="X121" i="23"/>
  <c r="D121" i="23"/>
  <c r="W121" i="23"/>
  <c r="C121" i="23"/>
  <c r="P121" i="23"/>
  <c r="AA121" i="23"/>
  <c r="I121" i="23"/>
  <c r="H121" i="23"/>
  <c r="K121" i="23"/>
  <c r="J121" i="23"/>
  <c r="U121" i="23"/>
  <c r="AG121" i="23"/>
  <c r="R121" i="23"/>
  <c r="O121" i="23"/>
  <c r="T121" i="23"/>
  <c r="V121" i="23"/>
  <c r="AB121" i="23"/>
  <c r="N121" i="23"/>
  <c r="AD121" i="23"/>
  <c r="Q121" i="23"/>
  <c r="B121" i="23"/>
  <c r="Y121" i="23"/>
  <c r="I41" i="30"/>
  <c r="F41" i="30"/>
  <c r="H41" i="30"/>
  <c r="B41" i="30"/>
  <c r="G41" i="30"/>
  <c r="D41" i="30"/>
  <c r="C41" i="30"/>
  <c r="C30" i="30"/>
  <c r="G30" i="30"/>
  <c r="D30" i="30"/>
  <c r="F30" i="30"/>
  <c r="H30" i="30"/>
  <c r="B30" i="30"/>
  <c r="I30" i="30"/>
  <c r="J33" i="16"/>
  <c r="C33" i="16"/>
  <c r="K33" i="16"/>
  <c r="B33" i="16"/>
  <c r="L33" i="16"/>
  <c r="M33" i="16"/>
  <c r="F33" i="16"/>
  <c r="G33" i="16"/>
  <c r="N33" i="16"/>
  <c r="R33" i="16" s="1"/>
  <c r="H33" i="16"/>
  <c r="D33" i="16"/>
  <c r="I33" i="16"/>
  <c r="U108" i="4"/>
  <c r="Z108" i="4"/>
  <c r="H108" i="4"/>
  <c r="O108" i="4"/>
  <c r="C108" i="4"/>
  <c r="J108" i="4"/>
  <c r="AA108" i="4"/>
  <c r="AC108" i="4"/>
  <c r="Q108" i="4"/>
  <c r="G108" i="4"/>
  <c r="M108" i="4"/>
  <c r="AD108" i="4"/>
  <c r="I108" i="4"/>
  <c r="R108" i="4"/>
  <c r="K108" i="4"/>
  <c r="S108" i="4"/>
  <c r="E108" i="4"/>
  <c r="AB108" i="4"/>
  <c r="P108" i="4"/>
  <c r="L108" i="4"/>
  <c r="T108" i="4"/>
  <c r="W108" i="4"/>
  <c r="Y108" i="4"/>
  <c r="F108" i="4"/>
  <c r="X108" i="4"/>
  <c r="N108" i="4"/>
  <c r="D108" i="4"/>
  <c r="V108" i="4"/>
  <c r="I55" i="20"/>
  <c r="B55" i="20"/>
  <c r="M55" i="20"/>
  <c r="Q55" i="20" s="1"/>
  <c r="N55" i="20"/>
  <c r="R55" i="20" s="1"/>
  <c r="G55" i="20"/>
  <c r="J55" i="20"/>
  <c r="L55" i="20"/>
  <c r="D55" i="20"/>
  <c r="F55" i="20"/>
  <c r="C55" i="20"/>
  <c r="H55" i="20"/>
  <c r="K55" i="20"/>
  <c r="O55" i="20" s="1"/>
  <c r="C145" i="20"/>
  <c r="G145" i="20"/>
  <c r="I145" i="20"/>
  <c r="F145" i="20"/>
  <c r="K145" i="20"/>
  <c r="H145" i="20"/>
  <c r="N145" i="20"/>
  <c r="R145" i="20" s="1"/>
  <c r="D145" i="20"/>
  <c r="M145" i="20"/>
  <c r="J145" i="20"/>
  <c r="B145" i="20"/>
  <c r="L145" i="20"/>
  <c r="P145" i="20" s="1"/>
  <c r="AB178" i="24"/>
  <c r="L178" i="24"/>
  <c r="AC178" i="24"/>
  <c r="AG178" i="24"/>
  <c r="J178" i="24"/>
  <c r="O178" i="24"/>
  <c r="M178" i="24"/>
  <c r="AA178" i="24"/>
  <c r="X178" i="24"/>
  <c r="H178" i="24"/>
  <c r="F178" i="24"/>
  <c r="AF178" i="24"/>
  <c r="W178" i="24"/>
  <c r="N178" i="24"/>
  <c r="D178" i="24"/>
  <c r="AD178" i="24"/>
  <c r="Y178" i="24"/>
  <c r="G178" i="24"/>
  <c r="I178" i="24"/>
  <c r="R178" i="24"/>
  <c r="Q178" i="24"/>
  <c r="AE178" i="24"/>
  <c r="U178" i="24"/>
  <c r="Z178" i="24"/>
  <c r="V178" i="24"/>
  <c r="C178" i="24"/>
  <c r="S178" i="24"/>
  <c r="T178" i="24"/>
  <c r="K178" i="24"/>
  <c r="B178" i="24"/>
  <c r="P178" i="24"/>
  <c r="D154" i="29"/>
  <c r="B154" i="29"/>
  <c r="F154" i="29"/>
  <c r="H154" i="29"/>
  <c r="C154" i="29"/>
  <c r="G154" i="29"/>
  <c r="I154" i="29"/>
  <c r="H126" i="29"/>
  <c r="D126" i="29"/>
  <c r="I126" i="29"/>
  <c r="C126" i="29"/>
  <c r="B126" i="29"/>
  <c r="G126" i="29"/>
  <c r="F126" i="29"/>
  <c r="M122" i="4"/>
  <c r="F122" i="4"/>
  <c r="Y122" i="4"/>
  <c r="G122" i="4"/>
  <c r="L122" i="4"/>
  <c r="U122" i="4"/>
  <c r="R122" i="4"/>
  <c r="W122" i="4"/>
  <c r="J122" i="4"/>
  <c r="C122" i="4"/>
  <c r="AA122" i="4"/>
  <c r="AB122" i="4"/>
  <c r="E122" i="4"/>
  <c r="S122" i="4"/>
  <c r="P122" i="4"/>
  <c r="H122" i="4"/>
  <c r="V122" i="4"/>
  <c r="N122" i="4"/>
  <c r="O122" i="4"/>
  <c r="Z122" i="4"/>
  <c r="X122" i="4"/>
  <c r="K122" i="4"/>
  <c r="D122" i="4"/>
  <c r="Q122" i="4"/>
  <c r="I122" i="4"/>
  <c r="AD122" i="4"/>
  <c r="AC122" i="4"/>
  <c r="T122" i="4"/>
  <c r="V131" i="4"/>
  <c r="X131" i="4"/>
  <c r="C131" i="4"/>
  <c r="Q131" i="4"/>
  <c r="G131" i="4"/>
  <c r="I131" i="4"/>
  <c r="O131" i="4"/>
  <c r="F131" i="4"/>
  <c r="U131" i="4"/>
  <c r="AD131" i="4"/>
  <c r="W131" i="4"/>
  <c r="T131" i="4"/>
  <c r="Y131" i="4"/>
  <c r="E131" i="4"/>
  <c r="J131" i="4"/>
  <c r="K131" i="4"/>
  <c r="S131" i="4"/>
  <c r="AC131" i="4"/>
  <c r="L131" i="4"/>
  <c r="P131" i="4"/>
  <c r="D131" i="4"/>
  <c r="N131" i="4"/>
  <c r="R131" i="4"/>
  <c r="Z131" i="4"/>
  <c r="M131" i="4"/>
  <c r="AB131" i="4"/>
  <c r="AA131" i="4"/>
  <c r="H131" i="4"/>
  <c r="U99" i="26"/>
  <c r="F99" i="26"/>
  <c r="T99" i="26"/>
  <c r="X99" i="26"/>
  <c r="B99" i="26"/>
  <c r="D99" i="26"/>
  <c r="K99" i="26"/>
  <c r="N99" i="26"/>
  <c r="G99" i="26"/>
  <c r="I99" i="26"/>
  <c r="R99" i="26"/>
  <c r="M99" i="26"/>
  <c r="J99" i="26"/>
  <c r="C99" i="26"/>
  <c r="L99" i="26"/>
  <c r="W99" i="26"/>
  <c r="S99" i="26"/>
  <c r="H99" i="26"/>
  <c r="Q99" i="26"/>
  <c r="V99" i="26"/>
  <c r="P70" i="23"/>
  <c r="G70" i="23"/>
  <c r="K70" i="23"/>
  <c r="AA70" i="23"/>
  <c r="T70" i="23"/>
  <c r="U70" i="23"/>
  <c r="D70" i="23"/>
  <c r="R70" i="23"/>
  <c r="L70" i="23"/>
  <c r="F70" i="23"/>
  <c r="AB70" i="23"/>
  <c r="O70" i="23"/>
  <c r="N70" i="23"/>
  <c r="S70" i="23"/>
  <c r="AG70" i="23"/>
  <c r="W70" i="23"/>
  <c r="Z70" i="23"/>
  <c r="Q70" i="23"/>
  <c r="X70" i="23"/>
  <c r="M70" i="23"/>
  <c r="J70" i="23"/>
  <c r="H70" i="23"/>
  <c r="V70" i="23"/>
  <c r="B70" i="23"/>
  <c r="AF70" i="23"/>
  <c r="Y70" i="23"/>
  <c r="C70" i="23"/>
  <c r="AC70" i="23"/>
  <c r="AD70" i="23"/>
  <c r="I70" i="23"/>
  <c r="D177" i="26"/>
  <c r="F177" i="26"/>
  <c r="U177" i="26"/>
  <c r="T177" i="26"/>
  <c r="M177" i="26"/>
  <c r="H177" i="26"/>
  <c r="J177" i="26"/>
  <c r="I177" i="26"/>
  <c r="S177" i="26"/>
  <c r="K177" i="26"/>
  <c r="V177" i="26"/>
  <c r="R177" i="26"/>
  <c r="X177" i="26"/>
  <c r="C177" i="26"/>
  <c r="G177" i="26"/>
  <c r="L177" i="26"/>
  <c r="W177" i="26"/>
  <c r="N177" i="26"/>
  <c r="Q177" i="26"/>
  <c r="B177" i="26"/>
  <c r="D25" i="3"/>
  <c r="F25" i="3"/>
  <c r="G25" i="3"/>
  <c r="C25" i="3"/>
  <c r="E25" i="3"/>
  <c r="H26" i="30"/>
  <c r="B26" i="30"/>
  <c r="D26" i="30"/>
  <c r="F26" i="30"/>
  <c r="I26" i="30"/>
  <c r="C26" i="30"/>
  <c r="G26" i="30"/>
  <c r="R144" i="24"/>
  <c r="AF144" i="24"/>
  <c r="N144" i="24"/>
  <c r="AC144" i="24"/>
  <c r="J144" i="24"/>
  <c r="AG144" i="24"/>
  <c r="Z144" i="24"/>
  <c r="P144" i="24"/>
  <c r="AE144" i="24"/>
  <c r="B144" i="24"/>
  <c r="Y144" i="24"/>
  <c r="I144" i="24"/>
  <c r="O144" i="24"/>
  <c r="M144" i="24"/>
  <c r="C144" i="24"/>
  <c r="AA144" i="24"/>
  <c r="V144" i="24"/>
  <c r="L144" i="24"/>
  <c r="T144" i="24"/>
  <c r="D144" i="24"/>
  <c r="U144" i="24"/>
  <c r="H144" i="24"/>
  <c r="F144" i="24"/>
  <c r="S144" i="24"/>
  <c r="X144" i="24"/>
  <c r="W144" i="24"/>
  <c r="AD144" i="24"/>
  <c r="K144" i="24"/>
  <c r="G144" i="24"/>
  <c r="AB144" i="24"/>
  <c r="Q144" i="24"/>
  <c r="H144" i="29"/>
  <c r="B144" i="29"/>
  <c r="F144" i="29"/>
  <c r="G144" i="29"/>
  <c r="I144" i="29"/>
  <c r="C144" i="29"/>
  <c r="D144" i="29"/>
  <c r="E157" i="3"/>
  <c r="C157" i="3"/>
  <c r="D157" i="3"/>
  <c r="G157" i="3"/>
  <c r="F157" i="3"/>
  <c r="D75" i="30"/>
  <c r="C75" i="30"/>
  <c r="H75" i="30"/>
  <c r="I75" i="30"/>
  <c r="F75" i="30"/>
  <c r="B75" i="30"/>
  <c r="G75" i="30"/>
  <c r="F137" i="29"/>
  <c r="G137" i="29"/>
  <c r="D137" i="29"/>
  <c r="B137" i="29"/>
  <c r="H137" i="29"/>
  <c r="C137" i="29"/>
  <c r="I137" i="29"/>
  <c r="U127" i="26"/>
  <c r="K127" i="26"/>
  <c r="T127" i="26"/>
  <c r="X127" i="26"/>
  <c r="L127" i="26"/>
  <c r="R127" i="26"/>
  <c r="G127" i="26"/>
  <c r="S127" i="26"/>
  <c r="V127" i="26"/>
  <c r="D127" i="26"/>
  <c r="M127" i="26"/>
  <c r="N127" i="26"/>
  <c r="I127" i="26"/>
  <c r="F127" i="26"/>
  <c r="B127" i="26"/>
  <c r="C127" i="26"/>
  <c r="W127" i="26"/>
  <c r="H127" i="26"/>
  <c r="J127" i="26"/>
  <c r="Q127" i="26"/>
  <c r="C171" i="30"/>
  <c r="D171" i="30"/>
  <c r="G171" i="30"/>
  <c r="F171" i="30"/>
  <c r="B171" i="30"/>
  <c r="H171" i="30"/>
  <c r="I171" i="30"/>
  <c r="F58" i="2"/>
  <c r="H58" i="2"/>
  <c r="D58" i="2"/>
  <c r="G58" i="2"/>
  <c r="C58" i="2"/>
  <c r="I58" i="2"/>
  <c r="E58" i="2"/>
  <c r="H128" i="29"/>
  <c r="I128" i="29"/>
  <c r="D128" i="29"/>
  <c r="F128" i="29"/>
  <c r="G128" i="29"/>
  <c r="C128" i="29"/>
  <c r="B128" i="29"/>
  <c r="P58" i="24"/>
  <c r="G58" i="24"/>
  <c r="H58" i="24"/>
  <c r="L58" i="24"/>
  <c r="Y58" i="24"/>
  <c r="N58" i="24"/>
  <c r="AC58" i="24"/>
  <c r="B58" i="24"/>
  <c r="D58" i="24"/>
  <c r="O58" i="24"/>
  <c r="AF58" i="24"/>
  <c r="Z58" i="24"/>
  <c r="C58" i="24"/>
  <c r="X58" i="24"/>
  <c r="F58" i="24"/>
  <c r="V58" i="24"/>
  <c r="U58" i="24"/>
  <c r="AE58" i="24"/>
  <c r="AG58" i="24"/>
  <c r="R58" i="24"/>
  <c r="M58" i="24"/>
  <c r="Q58" i="24"/>
  <c r="K58" i="24"/>
  <c r="W58" i="24"/>
  <c r="J58" i="24"/>
  <c r="AB58" i="24"/>
  <c r="I58" i="24"/>
  <c r="AA58" i="24"/>
  <c r="S58" i="24"/>
  <c r="T58" i="24"/>
  <c r="AD58" i="24"/>
  <c r="F122" i="29"/>
  <c r="C122" i="29"/>
  <c r="G122" i="29"/>
  <c r="D122" i="29"/>
  <c r="B122" i="29"/>
  <c r="H122" i="29"/>
  <c r="I122" i="29"/>
  <c r="G176" i="29"/>
  <c r="D176" i="29"/>
  <c r="B176" i="29"/>
  <c r="F176" i="29"/>
  <c r="I176" i="29"/>
  <c r="H176" i="29"/>
  <c r="C176" i="29"/>
  <c r="G28" i="16"/>
  <c r="L28" i="16"/>
  <c r="P28" i="16" s="1"/>
  <c r="H28" i="16"/>
  <c r="N28" i="16"/>
  <c r="R28" i="16" s="1"/>
  <c r="B28" i="16"/>
  <c r="C28" i="16"/>
  <c r="I28" i="16"/>
  <c r="D28" i="16"/>
  <c r="K28" i="16"/>
  <c r="O28" i="16" s="1"/>
  <c r="F28" i="16"/>
  <c r="M28" i="16"/>
  <c r="Q28" i="16" s="1"/>
  <c r="J28" i="16"/>
  <c r="AA125" i="24"/>
  <c r="T125" i="24"/>
  <c r="B125" i="24"/>
  <c r="AB125" i="24"/>
  <c r="R125" i="24"/>
  <c r="AD125" i="24"/>
  <c r="Y125" i="24"/>
  <c r="H125" i="24"/>
  <c r="AE125" i="24"/>
  <c r="C125" i="24"/>
  <c r="X125" i="24"/>
  <c r="K125" i="24"/>
  <c r="V125" i="24"/>
  <c r="D125" i="24"/>
  <c r="J125" i="24"/>
  <c r="M125" i="24"/>
  <c r="L125" i="24"/>
  <c r="F125" i="24"/>
  <c r="S125" i="24"/>
  <c r="Z125" i="24"/>
  <c r="W125" i="24"/>
  <c r="P125" i="24"/>
  <c r="O125" i="24"/>
  <c r="U125" i="24"/>
  <c r="AG125" i="24"/>
  <c r="Q125" i="24"/>
  <c r="I125" i="24"/>
  <c r="AC125" i="24"/>
  <c r="N125" i="24"/>
  <c r="AF125" i="24"/>
  <c r="G125" i="24"/>
  <c r="I78" i="30"/>
  <c r="F78" i="30"/>
  <c r="B78" i="30"/>
  <c r="H78" i="30"/>
  <c r="G78" i="30"/>
  <c r="D78" i="30"/>
  <c r="C78" i="30"/>
  <c r="G38" i="20"/>
  <c r="F38" i="20"/>
  <c r="C38" i="20"/>
  <c r="N38" i="20"/>
  <c r="R38" i="20" s="1"/>
  <c r="I38" i="20"/>
  <c r="M38" i="20"/>
  <c r="Q38" i="20" s="1"/>
  <c r="B38" i="20"/>
  <c r="L38" i="20"/>
  <c r="P38" i="20" s="1"/>
  <c r="D38" i="20"/>
  <c r="H38" i="20"/>
  <c r="J38" i="20"/>
  <c r="K38" i="20"/>
  <c r="O38" i="20" s="1"/>
  <c r="U52" i="26"/>
  <c r="B52" i="26"/>
  <c r="Q52" i="26"/>
  <c r="F52" i="26"/>
  <c r="R52" i="26"/>
  <c r="S52" i="26"/>
  <c r="V52" i="26"/>
  <c r="G52" i="26"/>
  <c r="K52" i="26"/>
  <c r="J52" i="26"/>
  <c r="H52" i="26"/>
  <c r="C52" i="26"/>
  <c r="I52" i="26"/>
  <c r="X52" i="26"/>
  <c r="D52" i="26"/>
  <c r="T52" i="26"/>
  <c r="M52" i="26"/>
  <c r="N52" i="26"/>
  <c r="L52" i="26"/>
  <c r="W52" i="26"/>
  <c r="I135" i="30"/>
  <c r="H135" i="30"/>
  <c r="C135" i="30"/>
  <c r="F135" i="30"/>
  <c r="G135" i="30"/>
  <c r="D135" i="30"/>
  <c r="B135" i="30"/>
  <c r="K67" i="16"/>
  <c r="O67" i="16" s="1"/>
  <c r="B67" i="16"/>
  <c r="C67" i="16"/>
  <c r="L67" i="16"/>
  <c r="J67" i="16"/>
  <c r="I67" i="16"/>
  <c r="F67" i="16"/>
  <c r="M67" i="16"/>
  <c r="Q67" i="16" s="1"/>
  <c r="H67" i="16"/>
  <c r="G67" i="16"/>
  <c r="N67" i="16"/>
  <c r="D67" i="16"/>
  <c r="I38" i="24"/>
  <c r="K38" i="24"/>
  <c r="Q38" i="24"/>
  <c r="U38" i="24"/>
  <c r="X38" i="24"/>
  <c r="G38" i="24"/>
  <c r="N38" i="24"/>
  <c r="AE38" i="24"/>
  <c r="R38" i="24"/>
  <c r="M38" i="24"/>
  <c r="AA38" i="24"/>
  <c r="T38" i="24"/>
  <c r="W38" i="24"/>
  <c r="B38" i="24"/>
  <c r="AD38" i="24"/>
  <c r="AC38" i="24"/>
  <c r="J38" i="24"/>
  <c r="AG38" i="24"/>
  <c r="H38" i="24"/>
  <c r="S38" i="24"/>
  <c r="P38" i="24"/>
  <c r="AB38" i="24"/>
  <c r="F38" i="24"/>
  <c r="Z38" i="24"/>
  <c r="D38" i="24"/>
  <c r="O38" i="24"/>
  <c r="AF38" i="24"/>
  <c r="V38" i="24"/>
  <c r="Y38" i="24"/>
  <c r="C38" i="24"/>
  <c r="L38" i="24"/>
  <c r="D111" i="16"/>
  <c r="M111" i="16"/>
  <c r="Q111" i="16" s="1"/>
  <c r="H111" i="16"/>
  <c r="F111" i="16"/>
  <c r="K111" i="16"/>
  <c r="L111" i="16"/>
  <c r="P111" i="16" s="1"/>
  <c r="C111" i="16"/>
  <c r="N111" i="16"/>
  <c r="R111" i="16" s="1"/>
  <c r="B111" i="16"/>
  <c r="G111" i="16"/>
  <c r="J111" i="16"/>
  <c r="I111" i="16"/>
  <c r="M53" i="16"/>
  <c r="Q53" i="16" s="1"/>
  <c r="N53" i="16"/>
  <c r="R53" i="16" s="1"/>
  <c r="G53" i="16"/>
  <c r="D53" i="16"/>
  <c r="L53" i="16"/>
  <c r="H53" i="16"/>
  <c r="C53" i="16"/>
  <c r="J53" i="16"/>
  <c r="K53" i="16"/>
  <c r="O53" i="16" s="1"/>
  <c r="F53" i="16"/>
  <c r="I53" i="16"/>
  <c r="B53" i="16"/>
  <c r="B177" i="24"/>
  <c r="AE177" i="24"/>
  <c r="T177" i="24"/>
  <c r="Q177" i="24"/>
  <c r="H177" i="24"/>
  <c r="R177" i="24"/>
  <c r="N177" i="24"/>
  <c r="AG177" i="24"/>
  <c r="I177" i="24"/>
  <c r="L177" i="24"/>
  <c r="G177" i="24"/>
  <c r="X177" i="24"/>
  <c r="M177" i="24"/>
  <c r="O177" i="24"/>
  <c r="AD177" i="24"/>
  <c r="AB177" i="24"/>
  <c r="K177" i="24"/>
  <c r="C177" i="24"/>
  <c r="P177" i="24"/>
  <c r="W177" i="24"/>
  <c r="AC177" i="24"/>
  <c r="AA177" i="24"/>
  <c r="S177" i="24"/>
  <c r="D177" i="24"/>
  <c r="J177" i="24"/>
  <c r="V177" i="24"/>
  <c r="Y177" i="24"/>
  <c r="U177" i="24"/>
  <c r="F177" i="24"/>
  <c r="AF177" i="24"/>
  <c r="Z177" i="24"/>
  <c r="F29" i="3"/>
  <c r="D29" i="3"/>
  <c r="C29" i="3"/>
  <c r="G29" i="3"/>
  <c r="E29" i="3"/>
  <c r="AG35" i="24"/>
  <c r="Z35" i="24"/>
  <c r="B35" i="24"/>
  <c r="P35" i="24"/>
  <c r="AB35" i="24"/>
  <c r="Q35" i="24"/>
  <c r="G35" i="24"/>
  <c r="T35" i="24"/>
  <c r="F35" i="24"/>
  <c r="V35" i="24"/>
  <c r="R35" i="24"/>
  <c r="AA35" i="24"/>
  <c r="H35" i="24"/>
  <c r="L35" i="24"/>
  <c r="S35" i="24"/>
  <c r="U35" i="24"/>
  <c r="D35" i="24"/>
  <c r="C35" i="24"/>
  <c r="O35" i="24"/>
  <c r="J35" i="24"/>
  <c r="N35" i="24"/>
  <c r="W35" i="24"/>
  <c r="M35" i="24"/>
  <c r="X35" i="24"/>
  <c r="K35" i="24"/>
  <c r="I35" i="24"/>
  <c r="AD35" i="24"/>
  <c r="Y35" i="24"/>
  <c r="AC35" i="24"/>
  <c r="AF35" i="24"/>
  <c r="AE35" i="24"/>
  <c r="U62" i="26"/>
  <c r="K62" i="26"/>
  <c r="D62" i="26"/>
  <c r="W62" i="26"/>
  <c r="F62" i="26"/>
  <c r="H62" i="26"/>
  <c r="B62" i="26"/>
  <c r="N62" i="26"/>
  <c r="X62" i="26"/>
  <c r="R62" i="26"/>
  <c r="M62" i="26"/>
  <c r="C62" i="26"/>
  <c r="L62" i="26"/>
  <c r="I62" i="26"/>
  <c r="T62" i="26"/>
  <c r="Q62" i="26"/>
  <c r="S62" i="26"/>
  <c r="J62" i="26"/>
  <c r="G62" i="26"/>
  <c r="V62" i="26"/>
  <c r="P149" i="24"/>
  <c r="H149" i="24"/>
  <c r="AB149" i="24"/>
  <c r="U149" i="24"/>
  <c r="Z149" i="24"/>
  <c r="T149" i="24"/>
  <c r="N149" i="24"/>
  <c r="B149" i="24"/>
  <c r="V149" i="24"/>
  <c r="W149" i="24"/>
  <c r="AF149" i="24"/>
  <c r="AG149" i="24"/>
  <c r="S149" i="24"/>
  <c r="C149" i="24"/>
  <c r="G149" i="24"/>
  <c r="AD149" i="24"/>
  <c r="M149" i="24"/>
  <c r="X149" i="24"/>
  <c r="Y149" i="24"/>
  <c r="AC149" i="24"/>
  <c r="J149" i="24"/>
  <c r="AA149" i="24"/>
  <c r="Q149" i="24"/>
  <c r="AE149" i="24"/>
  <c r="L149" i="24"/>
  <c r="D149" i="24"/>
  <c r="F149" i="24"/>
  <c r="R149" i="24"/>
  <c r="O149" i="24"/>
  <c r="K149" i="24"/>
  <c r="I149" i="24"/>
  <c r="M134" i="26"/>
  <c r="N134" i="26"/>
  <c r="Q134" i="26"/>
  <c r="V134" i="26"/>
  <c r="W134" i="26"/>
  <c r="H134" i="26"/>
  <c r="U134" i="26"/>
  <c r="C134" i="26"/>
  <c r="I134" i="26"/>
  <c r="T134" i="26"/>
  <c r="S134" i="26"/>
  <c r="G134" i="26"/>
  <c r="R134" i="26"/>
  <c r="J134" i="26"/>
  <c r="X134" i="26"/>
  <c r="L134" i="26"/>
  <c r="B134" i="26"/>
  <c r="F134" i="26"/>
  <c r="D134" i="26"/>
  <c r="K134" i="26"/>
  <c r="B158" i="20"/>
  <c r="M158" i="20"/>
  <c r="L158" i="20"/>
  <c r="H158" i="20"/>
  <c r="D158" i="20"/>
  <c r="C158" i="20"/>
  <c r="N158" i="20"/>
  <c r="R158" i="20" s="1"/>
  <c r="F158" i="20"/>
  <c r="J158" i="20"/>
  <c r="I158" i="20"/>
  <c r="G158" i="20"/>
  <c r="K158" i="20"/>
  <c r="O158" i="20" s="1"/>
  <c r="V122" i="23"/>
  <c r="S122" i="23"/>
  <c r="B122" i="23"/>
  <c r="M122" i="23"/>
  <c r="O122" i="23"/>
  <c r="AD122" i="23"/>
  <c r="G122" i="23"/>
  <c r="T122" i="23"/>
  <c r="L122" i="23"/>
  <c r="I122" i="23"/>
  <c r="AB122" i="23"/>
  <c r="Z122" i="23"/>
  <c r="U122" i="23"/>
  <c r="H122" i="23"/>
  <c r="P122" i="23"/>
  <c r="J122" i="23"/>
  <c r="AA122" i="23"/>
  <c r="F122" i="23"/>
  <c r="C122" i="23"/>
  <c r="D122" i="23"/>
  <c r="X122" i="23"/>
  <c r="W122" i="23"/>
  <c r="Y122" i="23"/>
  <c r="N122" i="23"/>
  <c r="K122" i="23"/>
  <c r="Q122" i="23"/>
  <c r="AF122" i="23"/>
  <c r="AC122" i="23"/>
  <c r="AG122" i="23"/>
  <c r="R122" i="23"/>
  <c r="AA99" i="23"/>
  <c r="N99" i="23"/>
  <c r="O99" i="23"/>
  <c r="P99" i="23"/>
  <c r="AB99" i="23"/>
  <c r="S99" i="23"/>
  <c r="AD99" i="23"/>
  <c r="L99" i="23"/>
  <c r="K99" i="23"/>
  <c r="Y99" i="23"/>
  <c r="U99" i="23"/>
  <c r="Z99" i="23"/>
  <c r="AF99" i="23"/>
  <c r="T99" i="23"/>
  <c r="G99" i="23"/>
  <c r="M99" i="23"/>
  <c r="AG99" i="23"/>
  <c r="F99" i="23"/>
  <c r="X99" i="23"/>
  <c r="I99" i="23"/>
  <c r="J99" i="23"/>
  <c r="R99" i="23"/>
  <c r="V99" i="23"/>
  <c r="D99" i="23"/>
  <c r="W99" i="23"/>
  <c r="Q99" i="23"/>
  <c r="C99" i="23"/>
  <c r="H99" i="23"/>
  <c r="B99" i="23"/>
  <c r="AC99" i="23"/>
  <c r="L166" i="16"/>
  <c r="M166" i="16"/>
  <c r="J166" i="16"/>
  <c r="C166" i="16"/>
  <c r="G166" i="16"/>
  <c r="K166" i="16"/>
  <c r="O166" i="16" s="1"/>
  <c r="H166" i="16"/>
  <c r="N166" i="16"/>
  <c r="R166" i="16" s="1"/>
  <c r="F166" i="16"/>
  <c r="I166" i="16"/>
  <c r="D166" i="16"/>
  <c r="B166" i="16"/>
  <c r="D120" i="29"/>
  <c r="F120" i="29"/>
  <c r="C120" i="29"/>
  <c r="I120" i="29"/>
  <c r="B120" i="29"/>
  <c r="H120" i="29"/>
  <c r="G120" i="29"/>
  <c r="G158" i="2"/>
  <c r="E158" i="2"/>
  <c r="D158" i="2"/>
  <c r="I158" i="2"/>
  <c r="H158" i="2"/>
  <c r="F158" i="2"/>
  <c r="C158" i="2"/>
  <c r="F115" i="3"/>
  <c r="E115" i="3"/>
  <c r="G115" i="3"/>
  <c r="D115" i="3"/>
  <c r="C115" i="3"/>
  <c r="D51" i="30"/>
  <c r="G51" i="30"/>
  <c r="H51" i="30"/>
  <c r="B51" i="30"/>
  <c r="F51" i="30"/>
  <c r="I51" i="30"/>
  <c r="C51" i="30"/>
  <c r="R46" i="4"/>
  <c r="AC46" i="4"/>
  <c r="V46" i="4"/>
  <c r="N46" i="4"/>
  <c r="C46" i="4"/>
  <c r="AA46" i="4"/>
  <c r="H46" i="4"/>
  <c r="E46" i="4"/>
  <c r="L46" i="4"/>
  <c r="Q46" i="4"/>
  <c r="U46" i="4"/>
  <c r="Z46" i="4"/>
  <c r="AD46" i="4"/>
  <c r="K46" i="4"/>
  <c r="F46" i="4"/>
  <c r="M46" i="4"/>
  <c r="Y46" i="4"/>
  <c r="P46" i="4"/>
  <c r="G46" i="4"/>
  <c r="O46" i="4"/>
  <c r="J46" i="4"/>
  <c r="X46" i="4"/>
  <c r="D46" i="4"/>
  <c r="W46" i="4"/>
  <c r="T46" i="4"/>
  <c r="S46" i="4"/>
  <c r="I46" i="4"/>
  <c r="AB46" i="4"/>
  <c r="H123" i="30"/>
  <c r="G123" i="30"/>
  <c r="B123" i="30"/>
  <c r="F123" i="30"/>
  <c r="I123" i="30"/>
  <c r="D123" i="30"/>
  <c r="C123" i="30"/>
  <c r="K175" i="26"/>
  <c r="N175" i="26"/>
  <c r="R175" i="26"/>
  <c r="L175" i="26"/>
  <c r="T175" i="26"/>
  <c r="C175" i="26"/>
  <c r="X175" i="26"/>
  <c r="B175" i="26"/>
  <c r="I175" i="26"/>
  <c r="U175" i="26"/>
  <c r="J175" i="26"/>
  <c r="V175" i="26"/>
  <c r="M175" i="26"/>
  <c r="H175" i="26"/>
  <c r="F175" i="26"/>
  <c r="G175" i="26"/>
  <c r="W175" i="26"/>
  <c r="D175" i="26"/>
  <c r="Q175" i="26"/>
  <c r="S175" i="26"/>
  <c r="Q31" i="26"/>
  <c r="K31" i="26"/>
  <c r="G31" i="26"/>
  <c r="U31" i="26"/>
  <c r="F31" i="26"/>
  <c r="D31" i="26"/>
  <c r="M31" i="26"/>
  <c r="B31" i="26"/>
  <c r="C31" i="26"/>
  <c r="N31" i="26"/>
  <c r="I31" i="26"/>
  <c r="V31" i="26"/>
  <c r="R31" i="26"/>
  <c r="J31" i="26"/>
  <c r="T31" i="26"/>
  <c r="L31" i="26"/>
  <c r="S31" i="26"/>
  <c r="H31" i="26"/>
  <c r="X31" i="26"/>
  <c r="W31" i="26"/>
  <c r="L65" i="26"/>
  <c r="M65" i="26"/>
  <c r="U65" i="26"/>
  <c r="J65" i="26"/>
  <c r="H65" i="26"/>
  <c r="K65" i="26"/>
  <c r="T65" i="26"/>
  <c r="G65" i="26"/>
  <c r="W65" i="26"/>
  <c r="R65" i="26"/>
  <c r="I65" i="26"/>
  <c r="N65" i="26"/>
  <c r="X65" i="26"/>
  <c r="S65" i="26"/>
  <c r="Q65" i="26"/>
  <c r="C65" i="26"/>
  <c r="F65" i="26"/>
  <c r="B65" i="26"/>
  <c r="D65" i="26"/>
  <c r="V65" i="26"/>
  <c r="AF158" i="24"/>
  <c r="I158" i="24"/>
  <c r="Z158" i="24"/>
  <c r="L158" i="24"/>
  <c r="B158" i="24"/>
  <c r="M158" i="24"/>
  <c r="G158" i="24"/>
  <c r="N158" i="24"/>
  <c r="C158" i="24"/>
  <c r="Q158" i="24"/>
  <c r="AB158" i="24"/>
  <c r="F158" i="24"/>
  <c r="V158" i="24"/>
  <c r="P158" i="24"/>
  <c r="H158" i="24"/>
  <c r="R158" i="24"/>
  <c r="O158" i="24"/>
  <c r="J158" i="24"/>
  <c r="W158" i="24"/>
  <c r="K158" i="24"/>
  <c r="AC158" i="24"/>
  <c r="S158" i="24"/>
  <c r="T158" i="24"/>
  <c r="AD158" i="24"/>
  <c r="AE158" i="24"/>
  <c r="AG158" i="24"/>
  <c r="AA158" i="24"/>
  <c r="D158" i="24"/>
  <c r="X158" i="24"/>
  <c r="U158" i="24"/>
  <c r="Y158" i="24"/>
  <c r="G91" i="3"/>
  <c r="F91" i="3"/>
  <c r="C91" i="3"/>
  <c r="E91" i="3"/>
  <c r="D91" i="3"/>
  <c r="G35" i="3"/>
  <c r="C35" i="3"/>
  <c r="F35" i="3"/>
  <c r="D35" i="3"/>
  <c r="E35" i="3"/>
  <c r="J105" i="24"/>
  <c r="L105" i="24"/>
  <c r="X105" i="24"/>
  <c r="Q105" i="24"/>
  <c r="V105" i="24"/>
  <c r="S105" i="24"/>
  <c r="AE105" i="24"/>
  <c r="G105" i="24"/>
  <c r="P105" i="24"/>
  <c r="B105" i="24"/>
  <c r="I105" i="24"/>
  <c r="M105" i="24"/>
  <c r="O105" i="24"/>
  <c r="K105" i="24"/>
  <c r="AD105" i="24"/>
  <c r="AG105" i="24"/>
  <c r="D105" i="24"/>
  <c r="AB105" i="24"/>
  <c r="Z105" i="24"/>
  <c r="R105" i="24"/>
  <c r="AC105" i="24"/>
  <c r="Y105" i="24"/>
  <c r="AF105" i="24"/>
  <c r="W105" i="24"/>
  <c r="N105" i="24"/>
  <c r="H105" i="24"/>
  <c r="AA105" i="24"/>
  <c r="F105" i="24"/>
  <c r="U105" i="24"/>
  <c r="T105" i="24"/>
  <c r="C105" i="24"/>
  <c r="AD148" i="4"/>
  <c r="Q148" i="4"/>
  <c r="J148" i="4"/>
  <c r="C148" i="4"/>
  <c r="Z148" i="4"/>
  <c r="P148" i="4"/>
  <c r="T148" i="4"/>
  <c r="I148" i="4"/>
  <c r="F148" i="4"/>
  <c r="M148" i="4"/>
  <c r="D148" i="4"/>
  <c r="V148" i="4"/>
  <c r="AB148" i="4"/>
  <c r="AC148" i="4"/>
  <c r="X148" i="4"/>
  <c r="AA148" i="4"/>
  <c r="G148" i="4"/>
  <c r="U148" i="4"/>
  <c r="H148" i="4"/>
  <c r="W148" i="4"/>
  <c r="R148" i="4"/>
  <c r="L148" i="4"/>
  <c r="O148" i="4"/>
  <c r="S148" i="4"/>
  <c r="E148" i="4"/>
  <c r="Y148" i="4"/>
  <c r="N148" i="4"/>
  <c r="K148" i="4"/>
  <c r="D156" i="29"/>
  <c r="H156" i="29"/>
  <c r="F156" i="29"/>
  <c r="I156" i="29"/>
  <c r="B156" i="29"/>
  <c r="G156" i="29"/>
  <c r="C156" i="29"/>
  <c r="F145" i="30"/>
  <c r="C145" i="30"/>
  <c r="I145" i="30"/>
  <c r="D145" i="30"/>
  <c r="G145" i="30"/>
  <c r="B145" i="30"/>
  <c r="H145" i="30"/>
  <c r="L125" i="20"/>
  <c r="G125" i="20"/>
  <c r="I125" i="20"/>
  <c r="N125" i="20"/>
  <c r="R125" i="20" s="1"/>
  <c r="H125" i="20"/>
  <c r="K125" i="20"/>
  <c r="O125" i="20" s="1"/>
  <c r="B125" i="20"/>
  <c r="D125" i="20"/>
  <c r="C125" i="20"/>
  <c r="M125" i="20"/>
  <c r="J125" i="20"/>
  <c r="F125" i="20"/>
  <c r="G112" i="29"/>
  <c r="I112" i="29"/>
  <c r="D112" i="29"/>
  <c r="B112" i="29"/>
  <c r="H112" i="29"/>
  <c r="F112" i="29"/>
  <c r="C112" i="29"/>
  <c r="R62" i="23"/>
  <c r="B62" i="23"/>
  <c r="N62" i="23"/>
  <c r="C62" i="23"/>
  <c r="U62" i="23"/>
  <c r="I62" i="23"/>
  <c r="P62" i="23"/>
  <c r="V62" i="23"/>
  <c r="AD62" i="23"/>
  <c r="X62" i="23"/>
  <c r="H62" i="23"/>
  <c r="K62" i="23"/>
  <c r="D62" i="23"/>
  <c r="G62" i="23"/>
  <c r="M62" i="23"/>
  <c r="Q62" i="23"/>
  <c r="J62" i="23"/>
  <c r="AB62" i="23"/>
  <c r="AA62" i="23"/>
  <c r="Y62" i="23"/>
  <c r="F62" i="23"/>
  <c r="O62" i="23"/>
  <c r="W62" i="23"/>
  <c r="AC62" i="23"/>
  <c r="T62" i="23"/>
  <c r="AG62" i="23"/>
  <c r="Z62" i="23"/>
  <c r="S62" i="23"/>
  <c r="AF62" i="23"/>
  <c r="L62" i="23"/>
  <c r="C34" i="23"/>
  <c r="Q34" i="23"/>
  <c r="Y34" i="23"/>
  <c r="M34" i="23"/>
  <c r="G34" i="23"/>
  <c r="AB34" i="23"/>
  <c r="R34" i="23"/>
  <c r="T34" i="23"/>
  <c r="AA34" i="23"/>
  <c r="Z34" i="23"/>
  <c r="X34" i="23"/>
  <c r="P34" i="23"/>
  <c r="U34" i="23"/>
  <c r="W34" i="23"/>
  <c r="S34" i="23"/>
  <c r="AG34" i="23"/>
  <c r="I34" i="23"/>
  <c r="V34" i="23"/>
  <c r="H34" i="23"/>
  <c r="K34" i="23"/>
  <c r="N34" i="23"/>
  <c r="L34" i="23"/>
  <c r="F34" i="23"/>
  <c r="AC34" i="23"/>
  <c r="D34" i="23"/>
  <c r="B34" i="23"/>
  <c r="AD34" i="23"/>
  <c r="AF34" i="23"/>
  <c r="O34" i="23"/>
  <c r="J34" i="23"/>
  <c r="K117" i="26"/>
  <c r="M117" i="26"/>
  <c r="J117" i="26"/>
  <c r="U117" i="26"/>
  <c r="I117" i="26"/>
  <c r="N117" i="26"/>
  <c r="H117" i="26"/>
  <c r="D117" i="26"/>
  <c r="T117" i="26"/>
  <c r="F117" i="26"/>
  <c r="V117" i="26"/>
  <c r="W117" i="26"/>
  <c r="B117" i="26"/>
  <c r="G117" i="26"/>
  <c r="Q117" i="26"/>
  <c r="R117" i="26"/>
  <c r="S117" i="26"/>
  <c r="C117" i="26"/>
  <c r="L117" i="26"/>
  <c r="X117" i="26"/>
  <c r="F15" i="16"/>
  <c r="C15" i="16"/>
  <c r="G15" i="16"/>
  <c r="H15" i="16"/>
  <c r="D15" i="16"/>
  <c r="B15" i="16"/>
  <c r="L15" i="16"/>
  <c r="K15" i="16"/>
  <c r="O15" i="16" s="1"/>
  <c r="I15" i="16"/>
  <c r="M15" i="16"/>
  <c r="Q15" i="16" s="1"/>
  <c r="J15" i="16"/>
  <c r="N15" i="16"/>
  <c r="R15" i="16" s="1"/>
  <c r="B79" i="24"/>
  <c r="AE79" i="24"/>
  <c r="W79" i="24"/>
  <c r="T79" i="24"/>
  <c r="S79" i="24"/>
  <c r="C79" i="24"/>
  <c r="V79" i="24"/>
  <c r="D79" i="24"/>
  <c r="G79" i="24"/>
  <c r="K79" i="24"/>
  <c r="L79" i="24"/>
  <c r="I79" i="24"/>
  <c r="J79" i="24"/>
  <c r="N79" i="24"/>
  <c r="Q79" i="24"/>
  <c r="P79" i="24"/>
  <c r="AD79" i="24"/>
  <c r="O79" i="24"/>
  <c r="R79" i="24"/>
  <c r="Z79" i="24"/>
  <c r="U79" i="24"/>
  <c r="AA79" i="24"/>
  <c r="AG79" i="24"/>
  <c r="AB79" i="24"/>
  <c r="F79" i="24"/>
  <c r="AF79" i="24"/>
  <c r="AC79" i="24"/>
  <c r="M79" i="24"/>
  <c r="Y79" i="24"/>
  <c r="H79" i="24"/>
  <c r="X79" i="24"/>
  <c r="G154" i="30"/>
  <c r="F154" i="30"/>
  <c r="D154" i="30"/>
  <c r="B154" i="30"/>
  <c r="C154" i="30"/>
  <c r="I154" i="30"/>
  <c r="H154" i="30"/>
  <c r="G169" i="29"/>
  <c r="H169" i="29"/>
  <c r="D169" i="29"/>
  <c r="I169" i="29"/>
  <c r="C169" i="29"/>
  <c r="F169" i="29"/>
  <c r="B169" i="29"/>
  <c r="I127" i="30"/>
  <c r="H127" i="30"/>
  <c r="G127" i="30"/>
  <c r="B127" i="30"/>
  <c r="F127" i="30"/>
  <c r="C127" i="30"/>
  <c r="D127" i="30"/>
  <c r="I47" i="24"/>
  <c r="AD47" i="24"/>
  <c r="AB47" i="24"/>
  <c r="O47" i="24"/>
  <c r="H47" i="24"/>
  <c r="V47" i="24"/>
  <c r="P47" i="24"/>
  <c r="C47" i="24"/>
  <c r="AC47" i="24"/>
  <c r="Z47" i="24"/>
  <c r="AG47" i="24"/>
  <c r="AE47" i="24"/>
  <c r="B47" i="24"/>
  <c r="J47" i="24"/>
  <c r="X47" i="24"/>
  <c r="Q47" i="24"/>
  <c r="AF47" i="24"/>
  <c r="Y47" i="24"/>
  <c r="L47" i="24"/>
  <c r="U47" i="24"/>
  <c r="W47" i="24"/>
  <c r="K47" i="24"/>
  <c r="AA47" i="24"/>
  <c r="T47" i="24"/>
  <c r="F47" i="24"/>
  <c r="D47" i="24"/>
  <c r="M47" i="24"/>
  <c r="G47" i="24"/>
  <c r="S47" i="24"/>
  <c r="N47" i="24"/>
  <c r="R47" i="24"/>
  <c r="K150" i="4"/>
  <c r="AB150" i="4"/>
  <c r="AC150" i="4"/>
  <c r="AD150" i="4"/>
  <c r="X150" i="4"/>
  <c r="R150" i="4"/>
  <c r="U150" i="4"/>
  <c r="M150" i="4"/>
  <c r="V150" i="4"/>
  <c r="F150" i="4"/>
  <c r="S150" i="4"/>
  <c r="H150" i="4"/>
  <c r="Q150" i="4"/>
  <c r="N150" i="4"/>
  <c r="O150" i="4"/>
  <c r="C150" i="4"/>
  <c r="J150" i="4"/>
  <c r="W150" i="4"/>
  <c r="I150" i="4"/>
  <c r="G150" i="4"/>
  <c r="D150" i="4"/>
  <c r="E150" i="4"/>
  <c r="AA150" i="4"/>
  <c r="Z150" i="4"/>
  <c r="L150" i="4"/>
  <c r="T150" i="4"/>
  <c r="Y150" i="4"/>
  <c r="P150" i="4"/>
  <c r="C45" i="3"/>
  <c r="G45" i="3"/>
  <c r="E45" i="3"/>
  <c r="F45" i="3"/>
  <c r="D45" i="3"/>
  <c r="N78" i="24"/>
  <c r="Q78" i="24"/>
  <c r="T78" i="24"/>
  <c r="D78" i="24"/>
  <c r="I78" i="24"/>
  <c r="O78" i="24"/>
  <c r="M78" i="24"/>
  <c r="AD78" i="24"/>
  <c r="AA78" i="24"/>
  <c r="AC78" i="24"/>
  <c r="AE78" i="24"/>
  <c r="F78" i="24"/>
  <c r="U78" i="24"/>
  <c r="B78" i="24"/>
  <c r="K78" i="24"/>
  <c r="Y78" i="24"/>
  <c r="S78" i="24"/>
  <c r="J78" i="24"/>
  <c r="V78" i="24"/>
  <c r="W78" i="24"/>
  <c r="G78" i="24"/>
  <c r="AF78" i="24"/>
  <c r="H78" i="24"/>
  <c r="AB78" i="24"/>
  <c r="X78" i="24"/>
  <c r="P78" i="24"/>
  <c r="C78" i="24"/>
  <c r="AG78" i="24"/>
  <c r="Z78" i="24"/>
  <c r="R78" i="24"/>
  <c r="L78" i="24"/>
  <c r="W36" i="4"/>
  <c r="V36" i="4"/>
  <c r="F36" i="4"/>
  <c r="Y36" i="4"/>
  <c r="D36" i="4"/>
  <c r="Z36" i="4"/>
  <c r="O36" i="4"/>
  <c r="R36" i="4"/>
  <c r="K36" i="4"/>
  <c r="U36" i="4"/>
  <c r="Q36" i="4"/>
  <c r="G36" i="4"/>
  <c r="AA36" i="4"/>
  <c r="AC36" i="4"/>
  <c r="I36" i="4"/>
  <c r="P36" i="4"/>
  <c r="M36" i="4"/>
  <c r="AB36" i="4"/>
  <c r="N36" i="4"/>
  <c r="S36" i="4"/>
  <c r="AD36" i="4"/>
  <c r="E36" i="4"/>
  <c r="L36" i="4"/>
  <c r="T36" i="4"/>
  <c r="C36" i="4"/>
  <c r="J36" i="4"/>
  <c r="X36" i="4"/>
  <c r="H36" i="4"/>
  <c r="G54" i="4"/>
  <c r="AB54" i="4"/>
  <c r="V54" i="4"/>
  <c r="T54" i="4"/>
  <c r="P54" i="4"/>
  <c r="AC54" i="4"/>
  <c r="Y54" i="4"/>
  <c r="W54" i="4"/>
  <c r="K54" i="4"/>
  <c r="O54" i="4"/>
  <c r="U54" i="4"/>
  <c r="R54" i="4"/>
  <c r="H54" i="4"/>
  <c r="X54" i="4"/>
  <c r="D54" i="4"/>
  <c r="E54" i="4"/>
  <c r="J54" i="4"/>
  <c r="Q54" i="4"/>
  <c r="AA54" i="4"/>
  <c r="I54" i="4"/>
  <c r="N54" i="4"/>
  <c r="M54" i="4"/>
  <c r="F54" i="4"/>
  <c r="C54" i="4"/>
  <c r="AD54" i="4"/>
  <c r="Z54" i="4"/>
  <c r="S54" i="4"/>
  <c r="L54" i="4"/>
  <c r="B59" i="29"/>
  <c r="H59" i="29"/>
  <c r="C59" i="29"/>
  <c r="F59" i="29"/>
  <c r="G59" i="29"/>
  <c r="I59" i="29"/>
  <c r="D59" i="29"/>
  <c r="N145" i="26"/>
  <c r="W145" i="26"/>
  <c r="Q145" i="26"/>
  <c r="R145" i="26"/>
  <c r="I145" i="26"/>
  <c r="K145" i="26"/>
  <c r="H145" i="26"/>
  <c r="D145" i="26"/>
  <c r="T145" i="26"/>
  <c r="C145" i="26"/>
  <c r="V145" i="26"/>
  <c r="J145" i="26"/>
  <c r="L145" i="26"/>
  <c r="B145" i="26"/>
  <c r="U145" i="26"/>
  <c r="X145" i="26"/>
  <c r="G145" i="26"/>
  <c r="S145" i="26"/>
  <c r="F145" i="26"/>
  <c r="M145" i="26"/>
  <c r="J63" i="26"/>
  <c r="Q63" i="26"/>
  <c r="K63" i="26"/>
  <c r="B63" i="26"/>
  <c r="L63" i="26"/>
  <c r="S63" i="26"/>
  <c r="T63" i="26"/>
  <c r="H63" i="26"/>
  <c r="I63" i="26"/>
  <c r="F63" i="26"/>
  <c r="M63" i="26"/>
  <c r="X63" i="26"/>
  <c r="R63" i="26"/>
  <c r="C63" i="26"/>
  <c r="V63" i="26"/>
  <c r="N63" i="26"/>
  <c r="W63" i="26"/>
  <c r="U63" i="26"/>
  <c r="D63" i="26"/>
  <c r="G63" i="26"/>
  <c r="W33" i="26"/>
  <c r="M33" i="26"/>
  <c r="D33" i="26"/>
  <c r="L33" i="26"/>
  <c r="X33" i="26"/>
  <c r="K33" i="26"/>
  <c r="H33" i="26"/>
  <c r="B33" i="26"/>
  <c r="U33" i="26"/>
  <c r="R33" i="26"/>
  <c r="Q33" i="26"/>
  <c r="V33" i="26"/>
  <c r="T33" i="26"/>
  <c r="C33" i="26"/>
  <c r="I33" i="26"/>
  <c r="N33" i="26"/>
  <c r="S33" i="26"/>
  <c r="J33" i="26"/>
  <c r="F33" i="26"/>
  <c r="G33" i="26"/>
  <c r="G186" i="29"/>
  <c r="I186" i="29"/>
  <c r="H186" i="29"/>
  <c r="B186" i="29"/>
  <c r="D186" i="29"/>
  <c r="C186" i="29"/>
  <c r="F186" i="29"/>
  <c r="L72" i="4"/>
  <c r="Z72" i="4"/>
  <c r="AA72" i="4"/>
  <c r="Y72" i="4"/>
  <c r="R72" i="4"/>
  <c r="AB72" i="4"/>
  <c r="I72" i="4"/>
  <c r="O72" i="4"/>
  <c r="F72" i="4"/>
  <c r="T72" i="4"/>
  <c r="W72" i="4"/>
  <c r="M72" i="4"/>
  <c r="P72" i="4"/>
  <c r="S72" i="4"/>
  <c r="V72" i="4"/>
  <c r="Q72" i="4"/>
  <c r="AD72" i="4"/>
  <c r="C72" i="4"/>
  <c r="J72" i="4"/>
  <c r="D72" i="4"/>
  <c r="H72" i="4"/>
  <c r="U72" i="4"/>
  <c r="AC72" i="4"/>
  <c r="N72" i="4"/>
  <c r="E72" i="4"/>
  <c r="K72" i="4"/>
  <c r="X72" i="4"/>
  <c r="G72" i="4"/>
  <c r="B182" i="30"/>
  <c r="F182" i="30"/>
  <c r="G182" i="30"/>
  <c r="I182" i="30"/>
  <c r="D182" i="30"/>
  <c r="C182" i="30"/>
  <c r="H182" i="30"/>
  <c r="AD49" i="23"/>
  <c r="AG49" i="23"/>
  <c r="AC49" i="23"/>
  <c r="T49" i="23"/>
  <c r="U49" i="23"/>
  <c r="O49" i="23"/>
  <c r="D49" i="23"/>
  <c r="R49" i="23"/>
  <c r="G49" i="23"/>
  <c r="V49" i="23"/>
  <c r="P49" i="23"/>
  <c r="B49" i="23"/>
  <c r="Z49" i="23"/>
  <c r="J49" i="23"/>
  <c r="I49" i="23"/>
  <c r="H49" i="23"/>
  <c r="AA49" i="23"/>
  <c r="C49" i="23"/>
  <c r="Q49" i="23"/>
  <c r="S49" i="23"/>
  <c r="N49" i="23"/>
  <c r="M49" i="23"/>
  <c r="F49" i="23"/>
  <c r="L49" i="23"/>
  <c r="W49" i="23"/>
  <c r="K49" i="23"/>
  <c r="X49" i="23"/>
  <c r="AB49" i="23"/>
  <c r="Y49" i="23"/>
  <c r="AF49" i="23"/>
  <c r="C154" i="2"/>
  <c r="H154" i="2"/>
  <c r="F154" i="2"/>
  <c r="D154" i="2"/>
  <c r="G154" i="2"/>
  <c r="I154" i="2"/>
  <c r="E154" i="2"/>
  <c r="C77" i="29"/>
  <c r="H77" i="29"/>
  <c r="I77" i="29"/>
  <c r="B77" i="29"/>
  <c r="D77" i="29"/>
  <c r="G77" i="29"/>
  <c r="F77" i="29"/>
  <c r="AD185" i="23"/>
  <c r="S185" i="23"/>
  <c r="P185" i="23"/>
  <c r="J185" i="23"/>
  <c r="AG185" i="23"/>
  <c r="K185" i="23"/>
  <c r="C185" i="23"/>
  <c r="Z185" i="23"/>
  <c r="H185" i="23"/>
  <c r="AB185" i="23"/>
  <c r="I185" i="23"/>
  <c r="Y185" i="23"/>
  <c r="F185" i="23"/>
  <c r="AF185" i="23"/>
  <c r="M185" i="23"/>
  <c r="U185" i="23"/>
  <c r="W185" i="23"/>
  <c r="D185" i="23"/>
  <c r="X185" i="23"/>
  <c r="AA185" i="23"/>
  <c r="O185" i="23"/>
  <c r="G185" i="23"/>
  <c r="B185" i="23"/>
  <c r="T185" i="23"/>
  <c r="Q185" i="23"/>
  <c r="L185" i="23"/>
  <c r="R185" i="23"/>
  <c r="V185" i="23"/>
  <c r="AC185" i="23"/>
  <c r="N185" i="23"/>
  <c r="G90" i="4"/>
  <c r="J90" i="4"/>
  <c r="L90" i="4"/>
  <c r="AA90" i="4"/>
  <c r="E90" i="4"/>
  <c r="S90" i="4"/>
  <c r="V90" i="4"/>
  <c r="T90" i="4"/>
  <c r="F90" i="4"/>
  <c r="Z90" i="4"/>
  <c r="AC90" i="4"/>
  <c r="D90" i="4"/>
  <c r="I90" i="4"/>
  <c r="C90" i="4"/>
  <c r="K90" i="4"/>
  <c r="Y90" i="4"/>
  <c r="N90" i="4"/>
  <c r="AB90" i="4"/>
  <c r="Q90" i="4"/>
  <c r="U90" i="4"/>
  <c r="AD90" i="4"/>
  <c r="O90" i="4"/>
  <c r="W90" i="4"/>
  <c r="R90" i="4"/>
  <c r="M90" i="4"/>
  <c r="H90" i="4"/>
  <c r="X90" i="4"/>
  <c r="P90" i="4"/>
  <c r="L189" i="16"/>
  <c r="C189" i="16"/>
  <c r="I189" i="16"/>
  <c r="G189" i="16"/>
  <c r="B189" i="16"/>
  <c r="D189" i="16"/>
  <c r="H189" i="16"/>
  <c r="M189" i="16"/>
  <c r="Q189" i="16" s="1"/>
  <c r="J189" i="16"/>
  <c r="K189" i="16"/>
  <c r="N189" i="16"/>
  <c r="R189" i="16" s="1"/>
  <c r="F189" i="16"/>
  <c r="J20" i="26"/>
  <c r="H20" i="26"/>
  <c r="N20" i="26"/>
  <c r="I20" i="26"/>
  <c r="L20" i="26"/>
  <c r="K20" i="26"/>
  <c r="C20" i="26"/>
  <c r="S20" i="26"/>
  <c r="D20" i="26"/>
  <c r="B20" i="26"/>
  <c r="V20" i="26"/>
  <c r="X20" i="26"/>
  <c r="U20" i="26"/>
  <c r="T20" i="26"/>
  <c r="W20" i="26"/>
  <c r="Q20" i="26"/>
  <c r="R20" i="26"/>
  <c r="M20" i="26"/>
  <c r="F20" i="26"/>
  <c r="G20" i="26"/>
  <c r="AC82" i="24"/>
  <c r="AE82" i="24"/>
  <c r="M82" i="24"/>
  <c r="AB82" i="24"/>
  <c r="T82" i="24"/>
  <c r="AD82" i="24"/>
  <c r="W82" i="24"/>
  <c r="J82" i="24"/>
  <c r="C82" i="24"/>
  <c r="K82" i="24"/>
  <c r="N82" i="24"/>
  <c r="Y82" i="24"/>
  <c r="I82" i="24"/>
  <c r="O82" i="24"/>
  <c r="Q82" i="24"/>
  <c r="P82" i="24"/>
  <c r="AA82" i="24"/>
  <c r="H82" i="24"/>
  <c r="AF82" i="24"/>
  <c r="F82" i="24"/>
  <c r="X82" i="24"/>
  <c r="U82" i="24"/>
  <c r="AG82" i="24"/>
  <c r="S82" i="24"/>
  <c r="G82" i="24"/>
  <c r="V82" i="24"/>
  <c r="D82" i="24"/>
  <c r="Z82" i="24"/>
  <c r="B82" i="24"/>
  <c r="L82" i="24"/>
  <c r="R82" i="24"/>
  <c r="AG177" i="23"/>
  <c r="T177" i="23"/>
  <c r="H177" i="23"/>
  <c r="AA177" i="23"/>
  <c r="I177" i="23"/>
  <c r="N177" i="23"/>
  <c r="AB177" i="23"/>
  <c r="AD177" i="23"/>
  <c r="K177" i="23"/>
  <c r="L177" i="23"/>
  <c r="O177" i="23"/>
  <c r="AC177" i="23"/>
  <c r="X177" i="23"/>
  <c r="P177" i="23"/>
  <c r="M177" i="23"/>
  <c r="Z177" i="23"/>
  <c r="V177" i="23"/>
  <c r="AF177" i="23"/>
  <c r="U177" i="23"/>
  <c r="R177" i="23"/>
  <c r="B177" i="23"/>
  <c r="C177" i="23"/>
  <c r="Q177" i="23"/>
  <c r="J177" i="23"/>
  <c r="F177" i="23"/>
  <c r="G177" i="23"/>
  <c r="W177" i="23"/>
  <c r="D177" i="23"/>
  <c r="S177" i="23"/>
  <c r="Y177" i="23"/>
  <c r="H109" i="26"/>
  <c r="I109" i="26"/>
  <c r="Q109" i="26"/>
  <c r="R109" i="26"/>
  <c r="K109" i="26"/>
  <c r="X109" i="26"/>
  <c r="J109" i="26"/>
  <c r="T109" i="26"/>
  <c r="D109" i="26"/>
  <c r="F109" i="26"/>
  <c r="G109" i="26"/>
  <c r="V109" i="26"/>
  <c r="L109" i="26"/>
  <c r="C109" i="26"/>
  <c r="M109" i="26"/>
  <c r="U109" i="26"/>
  <c r="W109" i="26"/>
  <c r="B109" i="26"/>
  <c r="N109" i="26"/>
  <c r="S109" i="26"/>
  <c r="G71" i="29"/>
  <c r="B71" i="29"/>
  <c r="C71" i="29"/>
  <c r="H71" i="29"/>
  <c r="D71" i="29"/>
  <c r="F71" i="29"/>
  <c r="I71" i="29"/>
  <c r="AD124" i="4"/>
  <c r="L124" i="4"/>
  <c r="F124" i="4"/>
  <c r="J124" i="4"/>
  <c r="H124" i="4"/>
  <c r="T124" i="4"/>
  <c r="AB124" i="4"/>
  <c r="R124" i="4"/>
  <c r="V124" i="4"/>
  <c r="I124" i="4"/>
  <c r="Y124" i="4"/>
  <c r="M124" i="4"/>
  <c r="AA124" i="4"/>
  <c r="C124" i="4"/>
  <c r="E124" i="4"/>
  <c r="N124" i="4"/>
  <c r="Z124" i="4"/>
  <c r="W124" i="4"/>
  <c r="P124" i="4"/>
  <c r="X124" i="4"/>
  <c r="Q124" i="4"/>
  <c r="O124" i="4"/>
  <c r="D124" i="4"/>
  <c r="G124" i="4"/>
  <c r="S124" i="4"/>
  <c r="AC124" i="4"/>
  <c r="U124" i="4"/>
  <c r="K124" i="4"/>
  <c r="V23" i="24"/>
  <c r="Q23" i="24"/>
  <c r="AA23" i="24"/>
  <c r="S23" i="24"/>
  <c r="U23" i="24"/>
  <c r="X23" i="24"/>
  <c r="W23" i="24"/>
  <c r="I23" i="24"/>
  <c r="AF23" i="24"/>
  <c r="C23" i="24"/>
  <c r="D23" i="24"/>
  <c r="Z23" i="24"/>
  <c r="B23" i="24"/>
  <c r="AB23" i="24"/>
  <c r="M23" i="24"/>
  <c r="AD23" i="24"/>
  <c r="AC23" i="24"/>
  <c r="J23" i="24"/>
  <c r="K23" i="24"/>
  <c r="AE23" i="24"/>
  <c r="L23" i="24"/>
  <c r="G23" i="24"/>
  <c r="F23" i="24"/>
  <c r="O23" i="24"/>
  <c r="Y23" i="24"/>
  <c r="AG23" i="24"/>
  <c r="N23" i="24"/>
  <c r="P23" i="24"/>
  <c r="H23" i="24"/>
  <c r="R23" i="24"/>
  <c r="T23" i="24"/>
  <c r="G83" i="2"/>
  <c r="E83" i="2"/>
  <c r="H83" i="2"/>
  <c r="C83" i="2"/>
  <c r="F83" i="2"/>
  <c r="D83" i="2"/>
  <c r="I83" i="2"/>
  <c r="D164" i="3"/>
  <c r="C164" i="3"/>
  <c r="E164" i="3"/>
  <c r="G164" i="3"/>
  <c r="F164" i="3"/>
  <c r="G85" i="30"/>
  <c r="C85" i="30"/>
  <c r="H85" i="30"/>
  <c r="I85" i="30"/>
  <c r="F85" i="30"/>
  <c r="B85" i="30"/>
  <c r="D85" i="30"/>
  <c r="G131" i="3"/>
  <c r="E131" i="3"/>
  <c r="D131" i="3"/>
  <c r="C131" i="3"/>
  <c r="F131" i="3"/>
  <c r="F84" i="3"/>
  <c r="E84" i="3"/>
  <c r="D84" i="3"/>
  <c r="G84" i="3"/>
  <c r="C84" i="3"/>
  <c r="B88" i="30"/>
  <c r="C88" i="30"/>
  <c r="G88" i="30"/>
  <c r="F88" i="30"/>
  <c r="H88" i="30"/>
  <c r="I88" i="30"/>
  <c r="D88" i="30"/>
  <c r="H72" i="2"/>
  <c r="F72" i="2"/>
  <c r="D72" i="2"/>
  <c r="I72" i="2"/>
  <c r="G72" i="2"/>
  <c r="C72" i="2"/>
  <c r="E72" i="2"/>
  <c r="I55" i="24"/>
  <c r="D55" i="24"/>
  <c r="V55" i="24"/>
  <c r="U55" i="24"/>
  <c r="AA55" i="24"/>
  <c r="K55" i="24"/>
  <c r="AB55" i="24"/>
  <c r="Z55" i="24"/>
  <c r="Q55" i="24"/>
  <c r="R55" i="24"/>
  <c r="Y55" i="24"/>
  <c r="M55" i="24"/>
  <c r="O55" i="24"/>
  <c r="AF55" i="24"/>
  <c r="AE55" i="24"/>
  <c r="J55" i="24"/>
  <c r="AG55" i="24"/>
  <c r="H55" i="24"/>
  <c r="AD55" i="24"/>
  <c r="L55" i="24"/>
  <c r="W55" i="24"/>
  <c r="F55" i="24"/>
  <c r="B55" i="24"/>
  <c r="P55" i="24"/>
  <c r="X55" i="24"/>
  <c r="S55" i="24"/>
  <c r="AC55" i="24"/>
  <c r="G55" i="24"/>
  <c r="T55" i="24"/>
  <c r="N55" i="24"/>
  <c r="C55" i="24"/>
  <c r="H12" i="26"/>
  <c r="X12" i="26"/>
  <c r="G12" i="26"/>
  <c r="N12" i="26"/>
  <c r="M12" i="26"/>
  <c r="W12" i="26"/>
  <c r="V12" i="26"/>
  <c r="S12" i="26"/>
  <c r="Q12" i="26"/>
  <c r="D12" i="26"/>
  <c r="T12" i="26"/>
  <c r="J12" i="26"/>
  <c r="U12" i="26"/>
  <c r="K12" i="26"/>
  <c r="R12" i="26"/>
  <c r="I12" i="26"/>
  <c r="F12" i="26"/>
  <c r="L12" i="26"/>
  <c r="B12" i="26"/>
  <c r="C12" i="26"/>
  <c r="Z111" i="24"/>
  <c r="G111" i="24"/>
  <c r="Y111" i="24"/>
  <c r="AA111" i="24"/>
  <c r="U111" i="24"/>
  <c r="O111" i="24"/>
  <c r="N111" i="24"/>
  <c r="AB111" i="24"/>
  <c r="S111" i="24"/>
  <c r="H111" i="24"/>
  <c r="I111" i="24"/>
  <c r="Q111" i="24"/>
  <c r="AC111" i="24"/>
  <c r="AD111" i="24"/>
  <c r="L111" i="24"/>
  <c r="R111" i="24"/>
  <c r="W111" i="24"/>
  <c r="X111" i="24"/>
  <c r="J111" i="24"/>
  <c r="AE111" i="24"/>
  <c r="AG111" i="24"/>
  <c r="AF111" i="24"/>
  <c r="F111" i="24"/>
  <c r="T111" i="24"/>
  <c r="V111" i="24"/>
  <c r="B111" i="24"/>
  <c r="C111" i="24"/>
  <c r="D111" i="24"/>
  <c r="P111" i="24"/>
  <c r="K111" i="24"/>
  <c r="M111" i="24"/>
  <c r="B18" i="29"/>
  <c r="G18" i="29"/>
  <c r="C18" i="29"/>
  <c r="H18" i="29"/>
  <c r="F18" i="29"/>
  <c r="I18" i="29"/>
  <c r="D18" i="29"/>
  <c r="R150" i="26"/>
  <c r="M150" i="26"/>
  <c r="K150" i="26"/>
  <c r="J150" i="26"/>
  <c r="D150" i="26"/>
  <c r="S150" i="26"/>
  <c r="L150" i="26"/>
  <c r="V150" i="26"/>
  <c r="W150" i="26"/>
  <c r="H150" i="26"/>
  <c r="X150" i="26"/>
  <c r="G150" i="26"/>
  <c r="B150" i="26"/>
  <c r="I150" i="26"/>
  <c r="T150" i="26"/>
  <c r="Q150" i="26"/>
  <c r="N150" i="26"/>
  <c r="U150" i="26"/>
  <c r="F150" i="26"/>
  <c r="C150" i="26"/>
  <c r="D116" i="30"/>
  <c r="C116" i="30"/>
  <c r="B116" i="30"/>
  <c r="H116" i="30"/>
  <c r="I116" i="30"/>
  <c r="G116" i="30"/>
  <c r="F116" i="30"/>
  <c r="N123" i="20"/>
  <c r="R123" i="20" s="1"/>
  <c r="H123" i="20"/>
  <c r="B123" i="20"/>
  <c r="C123" i="20"/>
  <c r="K123" i="20"/>
  <c r="O123" i="20" s="1"/>
  <c r="I123" i="20"/>
  <c r="M123" i="20"/>
  <c r="L123" i="20"/>
  <c r="J123" i="20"/>
  <c r="F123" i="20"/>
  <c r="G123" i="20"/>
  <c r="D123" i="20"/>
  <c r="F55" i="16"/>
  <c r="I55" i="16"/>
  <c r="N55" i="16"/>
  <c r="G55" i="16"/>
  <c r="C55" i="16"/>
  <c r="B55" i="16"/>
  <c r="D55" i="16"/>
  <c r="H55" i="16"/>
  <c r="K55" i="16"/>
  <c r="J55" i="16"/>
  <c r="M55" i="16"/>
  <c r="L55" i="16"/>
  <c r="P55" i="16" s="1"/>
  <c r="Y97" i="4"/>
  <c r="I97" i="4"/>
  <c r="G97" i="4"/>
  <c r="D97" i="4"/>
  <c r="E97" i="4"/>
  <c r="P97" i="4"/>
  <c r="J97" i="4"/>
  <c r="Q97" i="4"/>
  <c r="T97" i="4"/>
  <c r="H97" i="4"/>
  <c r="O97" i="4"/>
  <c r="M97" i="4"/>
  <c r="S97" i="4"/>
  <c r="AA97" i="4"/>
  <c r="V97" i="4"/>
  <c r="Z97" i="4"/>
  <c r="N97" i="4"/>
  <c r="L97" i="4"/>
  <c r="AD97" i="4"/>
  <c r="K97" i="4"/>
  <c r="R97" i="4"/>
  <c r="AB97" i="4"/>
  <c r="C97" i="4"/>
  <c r="U97" i="4"/>
  <c r="AC97" i="4"/>
  <c r="X97" i="4"/>
  <c r="W97" i="4"/>
  <c r="F97" i="4"/>
  <c r="C153" i="2"/>
  <c r="H153" i="2"/>
  <c r="I153" i="2"/>
  <c r="D153" i="2"/>
  <c r="G153" i="2"/>
  <c r="F153" i="2"/>
  <c r="E153" i="2"/>
  <c r="R17" i="24"/>
  <c r="AB17" i="24"/>
  <c r="D17" i="24"/>
  <c r="K17" i="24"/>
  <c r="J17" i="24"/>
  <c r="AG17" i="24"/>
  <c r="B17" i="24"/>
  <c r="G17" i="24"/>
  <c r="X17" i="24"/>
  <c r="V17" i="24"/>
  <c r="C17" i="24"/>
  <c r="T17" i="24"/>
  <c r="AA17" i="24"/>
  <c r="P17" i="24"/>
  <c r="AD17" i="24"/>
  <c r="AC17" i="24"/>
  <c r="O17" i="24"/>
  <c r="L17" i="24"/>
  <c r="F17" i="24"/>
  <c r="Z17" i="24"/>
  <c r="AF17" i="24"/>
  <c r="AE17" i="24"/>
  <c r="Y17" i="24"/>
  <c r="H17" i="24"/>
  <c r="I17" i="24"/>
  <c r="U17" i="24"/>
  <c r="M17" i="24"/>
  <c r="W17" i="24"/>
  <c r="Q17" i="24"/>
  <c r="S17" i="24"/>
  <c r="N17" i="24"/>
  <c r="F129" i="29"/>
  <c r="D129" i="29"/>
  <c r="B129" i="29"/>
  <c r="C129" i="29"/>
  <c r="I129" i="29"/>
  <c r="H129" i="29"/>
  <c r="G129" i="29"/>
  <c r="K117" i="16"/>
  <c r="O117" i="16" s="1"/>
  <c r="H117" i="16"/>
  <c r="C117" i="16"/>
  <c r="N117" i="16"/>
  <c r="J117" i="16"/>
  <c r="L117" i="16"/>
  <c r="P117" i="16" s="1"/>
  <c r="B117" i="16"/>
  <c r="D117" i="16"/>
  <c r="M117" i="16"/>
  <c r="Q117" i="16" s="1"/>
  <c r="I117" i="16"/>
  <c r="F117" i="16"/>
  <c r="G117" i="16"/>
  <c r="G82" i="3"/>
  <c r="C82" i="3"/>
  <c r="D82" i="3"/>
  <c r="F82" i="3"/>
  <c r="E82" i="3"/>
  <c r="E109" i="2"/>
  <c r="F109" i="2"/>
  <c r="H109" i="2"/>
  <c r="D109" i="2"/>
  <c r="G109" i="2"/>
  <c r="I109" i="2"/>
  <c r="C109" i="2"/>
  <c r="G71" i="2"/>
  <c r="C71" i="2"/>
  <c r="H71" i="2"/>
  <c r="E71" i="2"/>
  <c r="I71" i="2"/>
  <c r="F71" i="2"/>
  <c r="D71" i="2"/>
  <c r="V33" i="4"/>
  <c r="AA33" i="4"/>
  <c r="U33" i="4"/>
  <c r="Z33" i="4"/>
  <c r="M33" i="4"/>
  <c r="P33" i="4"/>
  <c r="D33" i="4"/>
  <c r="X33" i="4"/>
  <c r="R33" i="4"/>
  <c r="C33" i="4"/>
  <c r="E33" i="4"/>
  <c r="AC33" i="4"/>
  <c r="J33" i="4"/>
  <c r="H33" i="4"/>
  <c r="O33" i="4"/>
  <c r="T33" i="4"/>
  <c r="W33" i="4"/>
  <c r="Y33" i="4"/>
  <c r="Q33" i="4"/>
  <c r="F33" i="4"/>
  <c r="K33" i="4"/>
  <c r="N33" i="4"/>
  <c r="AD33" i="4"/>
  <c r="AB33" i="4"/>
  <c r="G33" i="4"/>
  <c r="L33" i="4"/>
  <c r="I33" i="4"/>
  <c r="S33" i="4"/>
  <c r="AG100" i="24"/>
  <c r="AF100" i="24"/>
  <c r="J100" i="24"/>
  <c r="Z100" i="24"/>
  <c r="S100" i="24"/>
  <c r="P100" i="24"/>
  <c r="G100" i="24"/>
  <c r="V100" i="24"/>
  <c r="D100" i="24"/>
  <c r="B100" i="24"/>
  <c r="AE100" i="24"/>
  <c r="F100" i="24"/>
  <c r="AD100" i="24"/>
  <c r="O100" i="24"/>
  <c r="L100" i="24"/>
  <c r="R100" i="24"/>
  <c r="U100" i="24"/>
  <c r="C100" i="24"/>
  <c r="Q100" i="24"/>
  <c r="AB100" i="24"/>
  <c r="AC100" i="24"/>
  <c r="H100" i="24"/>
  <c r="AA100" i="24"/>
  <c r="I100" i="24"/>
  <c r="X100" i="24"/>
  <c r="W100" i="24"/>
  <c r="K100" i="24"/>
  <c r="T100" i="24"/>
  <c r="N100" i="24"/>
  <c r="M100" i="24"/>
  <c r="Y100" i="24"/>
  <c r="G58" i="3"/>
  <c r="E58" i="3"/>
  <c r="C58" i="3"/>
  <c r="D58" i="3"/>
  <c r="F58" i="3"/>
  <c r="I42" i="20"/>
  <c r="G42" i="20"/>
  <c r="B42" i="20"/>
  <c r="C42" i="20"/>
  <c r="J42" i="20"/>
  <c r="D42" i="20"/>
  <c r="M42" i="20"/>
  <c r="H42" i="20"/>
  <c r="F42" i="20"/>
  <c r="N42" i="20"/>
  <c r="R42" i="20" s="1"/>
  <c r="K42" i="20"/>
  <c r="L42" i="20"/>
  <c r="P42" i="20" s="1"/>
  <c r="C65" i="20"/>
  <c r="L65" i="20"/>
  <c r="P65" i="20" s="1"/>
  <c r="H65" i="20"/>
  <c r="J65" i="20"/>
  <c r="M65" i="20"/>
  <c r="B65" i="20"/>
  <c r="D65" i="20"/>
  <c r="G65" i="20"/>
  <c r="I65" i="20"/>
  <c r="K65" i="20"/>
  <c r="O65" i="20" s="1"/>
  <c r="F65" i="20"/>
  <c r="N65" i="20"/>
  <c r="R65" i="20" s="1"/>
  <c r="F78" i="20"/>
  <c r="C78" i="20"/>
  <c r="I78" i="20"/>
  <c r="L78" i="20"/>
  <c r="M78" i="20"/>
  <c r="Q78" i="20" s="1"/>
  <c r="B78" i="20"/>
  <c r="N78" i="20"/>
  <c r="R78" i="20" s="1"/>
  <c r="G78" i="20"/>
  <c r="K78" i="20"/>
  <c r="H78" i="20"/>
  <c r="D78" i="20"/>
  <c r="J78" i="20"/>
  <c r="Z179" i="24"/>
  <c r="J179" i="24"/>
  <c r="AF179" i="24"/>
  <c r="I179" i="24"/>
  <c r="Q179" i="24"/>
  <c r="AA179" i="24"/>
  <c r="V179" i="24"/>
  <c r="X179" i="24"/>
  <c r="R179" i="24"/>
  <c r="T179" i="24"/>
  <c r="Y179" i="24"/>
  <c r="B179" i="24"/>
  <c r="M179" i="24"/>
  <c r="H179" i="24"/>
  <c r="AC179" i="24"/>
  <c r="S179" i="24"/>
  <c r="N179" i="24"/>
  <c r="O179" i="24"/>
  <c r="AE179" i="24"/>
  <c r="U179" i="24"/>
  <c r="P179" i="24"/>
  <c r="G179" i="24"/>
  <c r="L179" i="24"/>
  <c r="F179" i="24"/>
  <c r="W179" i="24"/>
  <c r="AD179" i="24"/>
  <c r="AG179" i="24"/>
  <c r="D179" i="24"/>
  <c r="AB179" i="24"/>
  <c r="K179" i="24"/>
  <c r="C179" i="24"/>
  <c r="C163" i="26"/>
  <c r="N163" i="26"/>
  <c r="Q163" i="26"/>
  <c r="U163" i="26"/>
  <c r="R163" i="26"/>
  <c r="M163" i="26"/>
  <c r="D163" i="26"/>
  <c r="K163" i="26"/>
  <c r="T163" i="26"/>
  <c r="V163" i="26"/>
  <c r="X163" i="26"/>
  <c r="J163" i="26"/>
  <c r="W163" i="26"/>
  <c r="S163" i="26"/>
  <c r="H163" i="26"/>
  <c r="L163" i="26"/>
  <c r="I163" i="26"/>
  <c r="G163" i="26"/>
  <c r="B163" i="26"/>
  <c r="F163" i="26"/>
  <c r="F31" i="3"/>
  <c r="D31" i="3"/>
  <c r="E31" i="3"/>
  <c r="C31" i="3"/>
  <c r="G31" i="3"/>
  <c r="K119" i="16"/>
  <c r="B119" i="16"/>
  <c r="D119" i="16"/>
  <c r="L119" i="16"/>
  <c r="G119" i="16"/>
  <c r="M119" i="16"/>
  <c r="Q119" i="16" s="1"/>
  <c r="N119" i="16"/>
  <c r="C119" i="16"/>
  <c r="H119" i="16"/>
  <c r="J119" i="16"/>
  <c r="I119" i="16"/>
  <c r="F119" i="16"/>
  <c r="N176" i="26"/>
  <c r="R176" i="26"/>
  <c r="T176" i="26"/>
  <c r="U176" i="26"/>
  <c r="F176" i="26"/>
  <c r="D176" i="26"/>
  <c r="K176" i="26"/>
  <c r="S176" i="26"/>
  <c r="Q176" i="26"/>
  <c r="I176" i="26"/>
  <c r="W176" i="26"/>
  <c r="B176" i="26"/>
  <c r="H176" i="26"/>
  <c r="L176" i="26"/>
  <c r="M176" i="26"/>
  <c r="G176" i="26"/>
  <c r="C176" i="26"/>
  <c r="V176" i="26"/>
  <c r="J176" i="26"/>
  <c r="X176" i="26"/>
  <c r="G118" i="3"/>
  <c r="D118" i="3"/>
  <c r="C118" i="3"/>
  <c r="E118" i="3"/>
  <c r="F118" i="3"/>
  <c r="H25" i="2"/>
  <c r="D25" i="2"/>
  <c r="E25" i="2"/>
  <c r="F25" i="2"/>
  <c r="C25" i="2"/>
  <c r="G25" i="2"/>
  <c r="I25" i="2"/>
  <c r="H22" i="2"/>
  <c r="F22" i="2"/>
  <c r="E22" i="2"/>
  <c r="D22" i="2"/>
  <c r="G22" i="2"/>
  <c r="I22" i="2"/>
  <c r="C22" i="2"/>
  <c r="G61" i="20"/>
  <c r="H61" i="20"/>
  <c r="B61" i="20"/>
  <c r="F61" i="20"/>
  <c r="J61" i="20"/>
  <c r="N61" i="20"/>
  <c r="R61" i="20" s="1"/>
  <c r="M61" i="20"/>
  <c r="Q61" i="20" s="1"/>
  <c r="L61" i="20"/>
  <c r="C61" i="20"/>
  <c r="I61" i="20"/>
  <c r="D61" i="20"/>
  <c r="K61" i="20"/>
  <c r="G57" i="2"/>
  <c r="E57" i="2"/>
  <c r="F57" i="2"/>
  <c r="D57" i="2"/>
  <c r="C57" i="2"/>
  <c r="H57" i="2"/>
  <c r="I57" i="2"/>
  <c r="H121" i="16"/>
  <c r="C121" i="16"/>
  <c r="M121" i="16"/>
  <c r="G121" i="16"/>
  <c r="J121" i="16"/>
  <c r="D121" i="16"/>
  <c r="L121" i="16"/>
  <c r="P121" i="16" s="1"/>
  <c r="B121" i="16"/>
  <c r="F121" i="16"/>
  <c r="I121" i="16"/>
  <c r="N121" i="16"/>
  <c r="R121" i="16" s="1"/>
  <c r="K121" i="16"/>
  <c r="O121" i="16" s="1"/>
  <c r="S137" i="23"/>
  <c r="AA137" i="23"/>
  <c r="R137" i="23"/>
  <c r="Y137" i="23"/>
  <c r="AG137" i="23"/>
  <c r="H137" i="23"/>
  <c r="P137" i="23"/>
  <c r="O137" i="23"/>
  <c r="K137" i="23"/>
  <c r="I137" i="23"/>
  <c r="N137" i="23"/>
  <c r="AB137" i="23"/>
  <c r="F137" i="23"/>
  <c r="U137" i="23"/>
  <c r="C137" i="23"/>
  <c r="W137" i="23"/>
  <c r="T137" i="23"/>
  <c r="V137" i="23"/>
  <c r="X137" i="23"/>
  <c r="L137" i="23"/>
  <c r="B137" i="23"/>
  <c r="Z137" i="23"/>
  <c r="G137" i="23"/>
  <c r="AD137" i="23"/>
  <c r="J137" i="23"/>
  <c r="Q137" i="23"/>
  <c r="M137" i="23"/>
  <c r="AC137" i="23"/>
  <c r="AF137" i="23"/>
  <c r="D137" i="23"/>
  <c r="C81" i="2"/>
  <c r="D81" i="2"/>
  <c r="G81" i="2"/>
  <c r="I81" i="2"/>
  <c r="F81" i="2"/>
  <c r="E81" i="2"/>
  <c r="H81" i="2"/>
  <c r="I93" i="29"/>
  <c r="G93" i="29"/>
  <c r="B93" i="29"/>
  <c r="F93" i="29"/>
  <c r="C93" i="29"/>
  <c r="D93" i="29"/>
  <c r="H93" i="29"/>
  <c r="B56" i="24"/>
  <c r="L56" i="24"/>
  <c r="AG56" i="24"/>
  <c r="AB56" i="24"/>
  <c r="I56" i="24"/>
  <c r="F56" i="24"/>
  <c r="R56" i="24"/>
  <c r="T56" i="24"/>
  <c r="O56" i="24"/>
  <c r="N56" i="24"/>
  <c r="AC56" i="24"/>
  <c r="W56" i="24"/>
  <c r="U56" i="24"/>
  <c r="V56" i="24"/>
  <c r="H56" i="24"/>
  <c r="AA56" i="24"/>
  <c r="AE56" i="24"/>
  <c r="AD56" i="24"/>
  <c r="AF56" i="24"/>
  <c r="Z56" i="24"/>
  <c r="D56" i="24"/>
  <c r="X56" i="24"/>
  <c r="M56" i="24"/>
  <c r="Y56" i="24"/>
  <c r="Q56" i="24"/>
  <c r="P56" i="24"/>
  <c r="G56" i="24"/>
  <c r="C56" i="24"/>
  <c r="J56" i="24"/>
  <c r="K56" i="24"/>
  <c r="S56" i="24"/>
  <c r="H146" i="16"/>
  <c r="B146" i="16"/>
  <c r="C146" i="16"/>
  <c r="L146" i="16"/>
  <c r="N146" i="16"/>
  <c r="R146" i="16" s="1"/>
  <c r="F146" i="16"/>
  <c r="K146" i="16"/>
  <c r="G146" i="16"/>
  <c r="I146" i="16"/>
  <c r="J146" i="16"/>
  <c r="M146" i="16"/>
  <c r="D146" i="16"/>
  <c r="B121" i="30"/>
  <c r="I121" i="30"/>
  <c r="D121" i="30"/>
  <c r="C121" i="30"/>
  <c r="H121" i="30"/>
  <c r="G121" i="30"/>
  <c r="F121" i="30"/>
  <c r="D90" i="30"/>
  <c r="H90" i="30"/>
  <c r="G90" i="30"/>
  <c r="B90" i="30"/>
  <c r="F90" i="30"/>
  <c r="I90" i="30"/>
  <c r="C90" i="30"/>
  <c r="F87" i="30"/>
  <c r="I87" i="30"/>
  <c r="D87" i="30"/>
  <c r="H87" i="30"/>
  <c r="G87" i="30"/>
  <c r="B87" i="30"/>
  <c r="C87" i="30"/>
  <c r="F25" i="23"/>
  <c r="W25" i="23"/>
  <c r="B25" i="23"/>
  <c r="I25" i="23"/>
  <c r="AD25" i="23"/>
  <c r="Q25" i="23"/>
  <c r="G25" i="23"/>
  <c r="Y25" i="23"/>
  <c r="H25" i="23"/>
  <c r="J25" i="23"/>
  <c r="Z25" i="23"/>
  <c r="AF25" i="23"/>
  <c r="R25" i="23"/>
  <c r="N25" i="23"/>
  <c r="M25" i="23"/>
  <c r="D25" i="23"/>
  <c r="X25" i="23"/>
  <c r="P25" i="23"/>
  <c r="C25" i="23"/>
  <c r="S25" i="23"/>
  <c r="U25" i="23"/>
  <c r="O25" i="23"/>
  <c r="AA25" i="23"/>
  <c r="AC25" i="23"/>
  <c r="AB25" i="23"/>
  <c r="V25" i="23"/>
  <c r="T25" i="23"/>
  <c r="AG25" i="23"/>
  <c r="K25" i="23"/>
  <c r="L25" i="23"/>
  <c r="V172" i="26"/>
  <c r="Q172" i="26"/>
  <c r="H172" i="26"/>
  <c r="G172" i="26"/>
  <c r="N172" i="26"/>
  <c r="X172" i="26"/>
  <c r="L172" i="26"/>
  <c r="B172" i="26"/>
  <c r="K172" i="26"/>
  <c r="F172" i="26"/>
  <c r="C172" i="26"/>
  <c r="U172" i="26"/>
  <c r="I172" i="26"/>
  <c r="J172" i="26"/>
  <c r="T172" i="26"/>
  <c r="M172" i="26"/>
  <c r="S172" i="26"/>
  <c r="W172" i="26"/>
  <c r="R172" i="26"/>
  <c r="D172" i="26"/>
  <c r="X174" i="24"/>
  <c r="C174" i="24"/>
  <c r="AD174" i="24"/>
  <c r="N174" i="24"/>
  <c r="J174" i="24"/>
  <c r="W174" i="24"/>
  <c r="U174" i="24"/>
  <c r="AA174" i="24"/>
  <c r="Q174" i="24"/>
  <c r="M174" i="24"/>
  <c r="O174" i="24"/>
  <c r="S174" i="24"/>
  <c r="P174" i="24"/>
  <c r="K174" i="24"/>
  <c r="R174" i="24"/>
  <c r="AB174" i="24"/>
  <c r="AG174" i="24"/>
  <c r="AE174" i="24"/>
  <c r="H174" i="24"/>
  <c r="B174" i="24"/>
  <c r="I174" i="24"/>
  <c r="G174" i="24"/>
  <c r="Y174" i="24"/>
  <c r="L174" i="24"/>
  <c r="V174" i="24"/>
  <c r="AC174" i="24"/>
  <c r="D174" i="24"/>
  <c r="F174" i="24"/>
  <c r="Z174" i="24"/>
  <c r="AF174" i="24"/>
  <c r="T174" i="24"/>
  <c r="D115" i="23"/>
  <c r="V115" i="23"/>
  <c r="R115" i="23"/>
  <c r="T115" i="23"/>
  <c r="AA115" i="23"/>
  <c r="Z115" i="23"/>
  <c r="S115" i="23"/>
  <c r="H115" i="23"/>
  <c r="Q115" i="23"/>
  <c r="O115" i="23"/>
  <c r="AD115" i="23"/>
  <c r="AF115" i="23"/>
  <c r="AC115" i="23"/>
  <c r="N115" i="23"/>
  <c r="Y115" i="23"/>
  <c r="J115" i="23"/>
  <c r="C115" i="23"/>
  <c r="K115" i="23"/>
  <c r="I115" i="23"/>
  <c r="W115" i="23"/>
  <c r="F115" i="23"/>
  <c r="AG115" i="23"/>
  <c r="G115" i="23"/>
  <c r="X115" i="23"/>
  <c r="U115" i="23"/>
  <c r="P115" i="23"/>
  <c r="AB115" i="23"/>
  <c r="L115" i="23"/>
  <c r="B115" i="23"/>
  <c r="M115" i="23"/>
  <c r="I13" i="30"/>
  <c r="H13" i="30"/>
  <c r="G13" i="30"/>
  <c r="B13" i="30"/>
  <c r="C13" i="30"/>
  <c r="F13" i="30"/>
  <c r="D13" i="30"/>
  <c r="N135" i="16"/>
  <c r="D135" i="16"/>
  <c r="H135" i="16"/>
  <c r="M135" i="16"/>
  <c r="L135" i="16"/>
  <c r="P135" i="16" s="1"/>
  <c r="J135" i="16"/>
  <c r="K135" i="16"/>
  <c r="G135" i="16"/>
  <c r="B135" i="16"/>
  <c r="F135" i="16"/>
  <c r="I135" i="16"/>
  <c r="C135" i="16"/>
  <c r="G152" i="2"/>
  <c r="E152" i="2"/>
  <c r="F152" i="2"/>
  <c r="H152" i="2"/>
  <c r="C152" i="2"/>
  <c r="D152" i="2"/>
  <c r="I152" i="2"/>
  <c r="AF60" i="23"/>
  <c r="M60" i="23"/>
  <c r="H60" i="23"/>
  <c r="T60" i="23"/>
  <c r="J60" i="23"/>
  <c r="G60" i="23"/>
  <c r="X60" i="23"/>
  <c r="O60" i="23"/>
  <c r="C60" i="23"/>
  <c r="AD60" i="23"/>
  <c r="D60" i="23"/>
  <c r="F60" i="23"/>
  <c r="N60" i="23"/>
  <c r="S60" i="23"/>
  <c r="B60" i="23"/>
  <c r="AA60" i="23"/>
  <c r="L60" i="23"/>
  <c r="Z60" i="23"/>
  <c r="P60" i="23"/>
  <c r="R60" i="23"/>
  <c r="Y60" i="23"/>
  <c r="AC60" i="23"/>
  <c r="V60" i="23"/>
  <c r="U60" i="23"/>
  <c r="I60" i="23"/>
  <c r="AG60" i="23"/>
  <c r="K60" i="23"/>
  <c r="AB60" i="23"/>
  <c r="Q60" i="23"/>
  <c r="W60" i="23"/>
  <c r="X164" i="26"/>
  <c r="C164" i="26"/>
  <c r="W164" i="26"/>
  <c r="T164" i="26"/>
  <c r="R164" i="26"/>
  <c r="I164" i="26"/>
  <c r="F164" i="26"/>
  <c r="V164" i="26"/>
  <c r="S164" i="26"/>
  <c r="Q164" i="26"/>
  <c r="H164" i="26"/>
  <c r="D164" i="26"/>
  <c r="B164" i="26"/>
  <c r="J164" i="26"/>
  <c r="N164" i="26"/>
  <c r="U164" i="26"/>
  <c r="K164" i="26"/>
  <c r="L164" i="26"/>
  <c r="M164" i="26"/>
  <c r="G164" i="26"/>
  <c r="R166" i="23"/>
  <c r="AD166" i="23"/>
  <c r="Z166" i="23"/>
  <c r="N166" i="23"/>
  <c r="I166" i="23"/>
  <c r="W166" i="23"/>
  <c r="Q166" i="23"/>
  <c r="G166" i="23"/>
  <c r="AC166" i="23"/>
  <c r="F166" i="23"/>
  <c r="T166" i="23"/>
  <c r="Y166" i="23"/>
  <c r="M166" i="23"/>
  <c r="J166" i="23"/>
  <c r="L166" i="23"/>
  <c r="AG166" i="23"/>
  <c r="D166" i="23"/>
  <c r="AF166" i="23"/>
  <c r="C166" i="23"/>
  <c r="AB166" i="23"/>
  <c r="S166" i="23"/>
  <c r="O166" i="23"/>
  <c r="V166" i="23"/>
  <c r="X166" i="23"/>
  <c r="K166" i="23"/>
  <c r="AA166" i="23"/>
  <c r="P166" i="23"/>
  <c r="B166" i="23"/>
  <c r="H166" i="23"/>
  <c r="U166" i="23"/>
  <c r="AC104" i="24"/>
  <c r="AB104" i="24"/>
  <c r="J104" i="24"/>
  <c r="AG104" i="24"/>
  <c r="I104" i="24"/>
  <c r="Y104" i="24"/>
  <c r="F104" i="24"/>
  <c r="D104" i="24"/>
  <c r="R104" i="24"/>
  <c r="P104" i="24"/>
  <c r="AD104" i="24"/>
  <c r="C104" i="24"/>
  <c r="U104" i="24"/>
  <c r="V104" i="24"/>
  <c r="AF104" i="24"/>
  <c r="W104" i="24"/>
  <c r="B104" i="24"/>
  <c r="G104" i="24"/>
  <c r="AA104" i="24"/>
  <c r="N104" i="24"/>
  <c r="L104" i="24"/>
  <c r="S104" i="24"/>
  <c r="Z104" i="24"/>
  <c r="X104" i="24"/>
  <c r="M104" i="24"/>
  <c r="H104" i="24"/>
  <c r="O104" i="24"/>
  <c r="Q104" i="24"/>
  <c r="AE104" i="24"/>
  <c r="T104" i="24"/>
  <c r="K104" i="24"/>
  <c r="C80" i="3"/>
  <c r="E80" i="3"/>
  <c r="D80" i="3"/>
  <c r="G80" i="3"/>
  <c r="F80" i="3"/>
  <c r="I26" i="23"/>
  <c r="X26" i="23"/>
  <c r="AF26" i="23"/>
  <c r="U26" i="23"/>
  <c r="C26" i="23"/>
  <c r="Z26" i="23"/>
  <c r="O26" i="23"/>
  <c r="L26" i="23"/>
  <c r="T26" i="23"/>
  <c r="J26" i="23"/>
  <c r="V26" i="23"/>
  <c r="N26" i="23"/>
  <c r="AG26" i="23"/>
  <c r="Q26" i="23"/>
  <c r="AB26" i="23"/>
  <c r="AC26" i="23"/>
  <c r="P26" i="23"/>
  <c r="H26" i="23"/>
  <c r="B26" i="23"/>
  <c r="AD26" i="23"/>
  <c r="F26" i="23"/>
  <c r="K26" i="23"/>
  <c r="Y26" i="23"/>
  <c r="G26" i="23"/>
  <c r="S26" i="23"/>
  <c r="AA26" i="23"/>
  <c r="D26" i="23"/>
  <c r="M26" i="23"/>
  <c r="R26" i="23"/>
  <c r="W26" i="23"/>
  <c r="O96" i="4"/>
  <c r="E96" i="4"/>
  <c r="L96" i="4"/>
  <c r="W96" i="4"/>
  <c r="Y96" i="4"/>
  <c r="AB96" i="4"/>
  <c r="V96" i="4"/>
  <c r="R96" i="4"/>
  <c r="AD96" i="4"/>
  <c r="I96" i="4"/>
  <c r="M96" i="4"/>
  <c r="N96" i="4"/>
  <c r="C96" i="4"/>
  <c r="P96" i="4"/>
  <c r="U96" i="4"/>
  <c r="T96" i="4"/>
  <c r="Q96" i="4"/>
  <c r="AA96" i="4"/>
  <c r="J96" i="4"/>
  <c r="H96" i="4"/>
  <c r="D96" i="4"/>
  <c r="X96" i="4"/>
  <c r="K96" i="4"/>
  <c r="G96" i="4"/>
  <c r="S96" i="4"/>
  <c r="Z96" i="4"/>
  <c r="F96" i="4"/>
  <c r="AC96" i="4"/>
  <c r="H125" i="26"/>
  <c r="K125" i="26"/>
  <c r="N125" i="26"/>
  <c r="F125" i="26"/>
  <c r="V125" i="26"/>
  <c r="J125" i="26"/>
  <c r="G125" i="26"/>
  <c r="L125" i="26"/>
  <c r="W125" i="26"/>
  <c r="I125" i="26"/>
  <c r="Q125" i="26"/>
  <c r="C125" i="26"/>
  <c r="T125" i="26"/>
  <c r="U125" i="26"/>
  <c r="X125" i="26"/>
  <c r="M125" i="26"/>
  <c r="B125" i="26"/>
  <c r="R125" i="26"/>
  <c r="D125" i="26"/>
  <c r="S125" i="26"/>
  <c r="G137" i="4"/>
  <c r="P137" i="4"/>
  <c r="C137" i="4"/>
  <c r="F137" i="4"/>
  <c r="AD137" i="4"/>
  <c r="AA137" i="4"/>
  <c r="N137" i="4"/>
  <c r="Z137" i="4"/>
  <c r="X137" i="4"/>
  <c r="R137" i="4"/>
  <c r="M137" i="4"/>
  <c r="J137" i="4"/>
  <c r="D137" i="4"/>
  <c r="V137" i="4"/>
  <c r="L137" i="4"/>
  <c r="Y137" i="4"/>
  <c r="AC137" i="4"/>
  <c r="H137" i="4"/>
  <c r="U137" i="4"/>
  <c r="AB137" i="4"/>
  <c r="W137" i="4"/>
  <c r="T137" i="4"/>
  <c r="S137" i="4"/>
  <c r="K137" i="4"/>
  <c r="I137" i="4"/>
  <c r="Q137" i="4"/>
  <c r="E137" i="4"/>
  <c r="O137" i="4"/>
  <c r="K88" i="16"/>
  <c r="F88" i="16"/>
  <c r="H88" i="16"/>
  <c r="L88" i="16"/>
  <c r="I88" i="16"/>
  <c r="C88" i="16"/>
  <c r="B88" i="16"/>
  <c r="M88" i="16"/>
  <c r="G88" i="16"/>
  <c r="N88" i="16"/>
  <c r="D88" i="16"/>
  <c r="J88" i="16"/>
  <c r="F145" i="4"/>
  <c r="X145" i="4"/>
  <c r="J145" i="4"/>
  <c r="C145" i="4"/>
  <c r="AC145" i="4"/>
  <c r="H145" i="4"/>
  <c r="Q145" i="4"/>
  <c r="I145" i="4"/>
  <c r="D145" i="4"/>
  <c r="T145" i="4"/>
  <c r="U145" i="4"/>
  <c r="E145" i="4"/>
  <c r="K145" i="4"/>
  <c r="S145" i="4"/>
  <c r="W145" i="4"/>
  <c r="N145" i="4"/>
  <c r="Z145" i="4"/>
  <c r="AD145" i="4"/>
  <c r="AA145" i="4"/>
  <c r="P145" i="4"/>
  <c r="O145" i="4"/>
  <c r="V145" i="4"/>
  <c r="G145" i="4"/>
  <c r="R145" i="4"/>
  <c r="M145" i="4"/>
  <c r="AB145" i="4"/>
  <c r="Y145" i="4"/>
  <c r="L145" i="4"/>
  <c r="AF171" i="23"/>
  <c r="I171" i="23"/>
  <c r="O171" i="23"/>
  <c r="Z171" i="23"/>
  <c r="D171" i="23"/>
  <c r="B171" i="23"/>
  <c r="N171" i="23"/>
  <c r="AD171" i="23"/>
  <c r="T171" i="23"/>
  <c r="F171" i="23"/>
  <c r="AC171" i="23"/>
  <c r="Q171" i="23"/>
  <c r="L171" i="23"/>
  <c r="H171" i="23"/>
  <c r="V171" i="23"/>
  <c r="P171" i="23"/>
  <c r="K171" i="23"/>
  <c r="G171" i="23"/>
  <c r="U171" i="23"/>
  <c r="W171" i="23"/>
  <c r="Y171" i="23"/>
  <c r="AA171" i="23"/>
  <c r="M171" i="23"/>
  <c r="J171" i="23"/>
  <c r="X171" i="23"/>
  <c r="C171" i="23"/>
  <c r="S171" i="23"/>
  <c r="R171" i="23"/>
  <c r="AG171" i="23"/>
  <c r="AB171" i="23"/>
  <c r="T79" i="26"/>
  <c r="W79" i="26"/>
  <c r="Q79" i="26"/>
  <c r="J79" i="26"/>
  <c r="K79" i="26"/>
  <c r="H79" i="26"/>
  <c r="R79" i="26"/>
  <c r="D79" i="26"/>
  <c r="U79" i="26"/>
  <c r="F79" i="26"/>
  <c r="L79" i="26"/>
  <c r="I79" i="26"/>
  <c r="G79" i="26"/>
  <c r="N79" i="26"/>
  <c r="X79" i="26"/>
  <c r="M79" i="26"/>
  <c r="B79" i="26"/>
  <c r="V79" i="26"/>
  <c r="S79" i="26"/>
  <c r="C79" i="26"/>
  <c r="C59" i="20"/>
  <c r="J59" i="20"/>
  <c r="D59" i="20"/>
  <c r="B59" i="20"/>
  <c r="L59" i="20"/>
  <c r="K59" i="20"/>
  <c r="I59" i="20"/>
  <c r="F59" i="20"/>
  <c r="N59" i="20"/>
  <c r="R59" i="20" s="1"/>
  <c r="H59" i="20"/>
  <c r="G59" i="20"/>
  <c r="M59" i="20"/>
  <c r="O77" i="23"/>
  <c r="Y77" i="23"/>
  <c r="C77" i="23"/>
  <c r="N77" i="23"/>
  <c r="S77" i="23"/>
  <c r="J77" i="23"/>
  <c r="AG77" i="23"/>
  <c r="I77" i="23"/>
  <c r="Q77" i="23"/>
  <c r="B77" i="23"/>
  <c r="K77" i="23"/>
  <c r="D77" i="23"/>
  <c r="AA77" i="23"/>
  <c r="AB77" i="23"/>
  <c r="W77" i="23"/>
  <c r="M77" i="23"/>
  <c r="U77" i="23"/>
  <c r="G77" i="23"/>
  <c r="F77" i="23"/>
  <c r="AC77" i="23"/>
  <c r="V77" i="23"/>
  <c r="AF77" i="23"/>
  <c r="P77" i="23"/>
  <c r="L77" i="23"/>
  <c r="AD77" i="23"/>
  <c r="T77" i="23"/>
  <c r="X77" i="23"/>
  <c r="Z77" i="23"/>
  <c r="H77" i="23"/>
  <c r="R77" i="23"/>
  <c r="H132" i="24"/>
  <c r="X132" i="24"/>
  <c r="AF132" i="24"/>
  <c r="S132" i="24"/>
  <c r="T132" i="24"/>
  <c r="U132" i="24"/>
  <c r="O132" i="24"/>
  <c r="L132" i="24"/>
  <c r="G132" i="24"/>
  <c r="AB132" i="24"/>
  <c r="AE132" i="24"/>
  <c r="AA132" i="24"/>
  <c r="C132" i="24"/>
  <c r="M132" i="24"/>
  <c r="AG132" i="24"/>
  <c r="Q132" i="24"/>
  <c r="AD132" i="24"/>
  <c r="Y132" i="24"/>
  <c r="B132" i="24"/>
  <c r="I132" i="24"/>
  <c r="J132" i="24"/>
  <c r="AC132" i="24"/>
  <c r="W132" i="24"/>
  <c r="F132" i="24"/>
  <c r="V132" i="24"/>
  <c r="Z132" i="24"/>
  <c r="P132" i="24"/>
  <c r="R132" i="24"/>
  <c r="D132" i="24"/>
  <c r="K132" i="24"/>
  <c r="N132" i="24"/>
  <c r="C101" i="4"/>
  <c r="L101" i="4"/>
  <c r="R101" i="4"/>
  <c r="M101" i="4"/>
  <c r="P101" i="4"/>
  <c r="AB101" i="4"/>
  <c r="Z101" i="4"/>
  <c r="V101" i="4"/>
  <c r="E101" i="4"/>
  <c r="X101" i="4"/>
  <c r="S101" i="4"/>
  <c r="T101" i="4"/>
  <c r="F101" i="4"/>
  <c r="G101" i="4"/>
  <c r="I101" i="4"/>
  <c r="H101" i="4"/>
  <c r="N101" i="4"/>
  <c r="O101" i="4"/>
  <c r="J101" i="4"/>
  <c r="AC101" i="4"/>
  <c r="AD101" i="4"/>
  <c r="AA101" i="4"/>
  <c r="D101" i="4"/>
  <c r="K101" i="4"/>
  <c r="W101" i="4"/>
  <c r="Q101" i="4"/>
  <c r="Y101" i="4"/>
  <c r="U101" i="4"/>
  <c r="AD116" i="23"/>
  <c r="H116" i="23"/>
  <c r="AA116" i="23"/>
  <c r="Z116" i="23"/>
  <c r="R116" i="23"/>
  <c r="K116" i="23"/>
  <c r="AG116" i="23"/>
  <c r="V116" i="23"/>
  <c r="N116" i="23"/>
  <c r="F116" i="23"/>
  <c r="U116" i="23"/>
  <c r="T116" i="23"/>
  <c r="C116" i="23"/>
  <c r="M116" i="23"/>
  <c r="G116" i="23"/>
  <c r="Y116" i="23"/>
  <c r="W116" i="23"/>
  <c r="O116" i="23"/>
  <c r="S116" i="23"/>
  <c r="Q116" i="23"/>
  <c r="J116" i="23"/>
  <c r="D116" i="23"/>
  <c r="I116" i="23"/>
  <c r="B116" i="23"/>
  <c r="AB116" i="23"/>
  <c r="L116" i="23"/>
  <c r="X116" i="23"/>
  <c r="AF116" i="23"/>
  <c r="AC116" i="23"/>
  <c r="P116" i="23"/>
  <c r="D74" i="20"/>
  <c r="G74" i="20"/>
  <c r="H74" i="20"/>
  <c r="I74" i="20"/>
  <c r="C74" i="20"/>
  <c r="F74" i="20"/>
  <c r="L74" i="20"/>
  <c r="B74" i="20"/>
  <c r="M74" i="20"/>
  <c r="J74" i="20"/>
  <c r="K74" i="20"/>
  <c r="N74" i="20"/>
  <c r="R74" i="20" s="1"/>
  <c r="G143" i="16"/>
  <c r="B143" i="16"/>
  <c r="D143" i="16"/>
  <c r="H143" i="16"/>
  <c r="K143" i="16"/>
  <c r="O143" i="16" s="1"/>
  <c r="F143" i="16"/>
  <c r="L143" i="16"/>
  <c r="M143" i="16"/>
  <c r="C143" i="16"/>
  <c r="N143" i="16"/>
  <c r="J143" i="16"/>
  <c r="I143" i="16"/>
  <c r="S188" i="24"/>
  <c r="O188" i="24"/>
  <c r="AC188" i="24"/>
  <c r="Z188" i="24"/>
  <c r="J188" i="24"/>
  <c r="D188" i="24"/>
  <c r="V188" i="24"/>
  <c r="U188" i="24"/>
  <c r="K188" i="24"/>
  <c r="I188" i="24"/>
  <c r="L188" i="24"/>
  <c r="AD188" i="24"/>
  <c r="AA188" i="24"/>
  <c r="X188" i="24"/>
  <c r="C188" i="24"/>
  <c r="R188" i="24"/>
  <c r="P188" i="24"/>
  <c r="N188" i="24"/>
  <c r="Y188" i="24"/>
  <c r="AF188" i="24"/>
  <c r="T188" i="24"/>
  <c r="B188" i="24"/>
  <c r="M188" i="24"/>
  <c r="W188" i="24"/>
  <c r="Q188" i="24"/>
  <c r="G188" i="24"/>
  <c r="AE188" i="24"/>
  <c r="F188" i="24"/>
  <c r="AB188" i="24"/>
  <c r="AG188" i="24"/>
  <c r="H188" i="24"/>
  <c r="D141" i="29"/>
  <c r="G141" i="29"/>
  <c r="I141" i="29"/>
  <c r="B141" i="29"/>
  <c r="C141" i="29"/>
  <c r="H141" i="29"/>
  <c r="F141" i="29"/>
  <c r="I153" i="30"/>
  <c r="H153" i="30"/>
  <c r="D153" i="30"/>
  <c r="C153" i="30"/>
  <c r="F153" i="30"/>
  <c r="B153" i="30"/>
  <c r="G153" i="30"/>
  <c r="C161" i="29"/>
  <c r="H161" i="29"/>
  <c r="D161" i="29"/>
  <c r="I161" i="29"/>
  <c r="F161" i="29"/>
  <c r="G161" i="29"/>
  <c r="B161" i="29"/>
  <c r="G70" i="29"/>
  <c r="B70" i="29"/>
  <c r="I70" i="29"/>
  <c r="H70" i="29"/>
  <c r="D70" i="29"/>
  <c r="C70" i="29"/>
  <c r="F70" i="29"/>
  <c r="D69" i="3"/>
  <c r="G69" i="3"/>
  <c r="C69" i="3"/>
  <c r="F69" i="3"/>
  <c r="E69" i="3"/>
  <c r="U88" i="4"/>
  <c r="E88" i="4"/>
  <c r="D88" i="4"/>
  <c r="R88" i="4"/>
  <c r="L88" i="4"/>
  <c r="I88" i="4"/>
  <c r="J88" i="4"/>
  <c r="C88" i="4"/>
  <c r="V88" i="4"/>
  <c r="G88" i="4"/>
  <c r="N88" i="4"/>
  <c r="Y88" i="4"/>
  <c r="AA88" i="4"/>
  <c r="AD88" i="4"/>
  <c r="K88" i="4"/>
  <c r="AB88" i="4"/>
  <c r="F88" i="4"/>
  <c r="T88" i="4"/>
  <c r="Q88" i="4"/>
  <c r="H88" i="4"/>
  <c r="S88" i="4"/>
  <c r="X88" i="4"/>
  <c r="M88" i="4"/>
  <c r="P88" i="4"/>
  <c r="AC88" i="4"/>
  <c r="W88" i="4"/>
  <c r="O88" i="4"/>
  <c r="Z88" i="4"/>
  <c r="V73" i="23"/>
  <c r="AB73" i="23"/>
  <c r="Z73" i="23"/>
  <c r="Y73" i="23"/>
  <c r="R73" i="23"/>
  <c r="U73" i="23"/>
  <c r="C73" i="23"/>
  <c r="P73" i="23"/>
  <c r="J73" i="23"/>
  <c r="M73" i="23"/>
  <c r="H73" i="23"/>
  <c r="G73" i="23"/>
  <c r="AC73" i="23"/>
  <c r="D73" i="23"/>
  <c r="L73" i="23"/>
  <c r="AG73" i="23"/>
  <c r="AF73" i="23"/>
  <c r="K73" i="23"/>
  <c r="Q73" i="23"/>
  <c r="X73" i="23"/>
  <c r="F73" i="23"/>
  <c r="W73" i="23"/>
  <c r="AD73" i="23"/>
  <c r="B73" i="23"/>
  <c r="O73" i="23"/>
  <c r="N73" i="23"/>
  <c r="S73" i="23"/>
  <c r="AA73" i="23"/>
  <c r="T73" i="23"/>
  <c r="I73" i="23"/>
  <c r="I71" i="30"/>
  <c r="B71" i="30"/>
  <c r="C71" i="30"/>
  <c r="D71" i="30"/>
  <c r="G71" i="30"/>
  <c r="F71" i="30"/>
  <c r="H71" i="30"/>
  <c r="I97" i="29"/>
  <c r="H97" i="29"/>
  <c r="C97" i="29"/>
  <c r="D97" i="29"/>
  <c r="B97" i="29"/>
  <c r="F97" i="29"/>
  <c r="G97" i="29"/>
  <c r="B101" i="30"/>
  <c r="G101" i="30"/>
  <c r="F101" i="30"/>
  <c r="H101" i="30"/>
  <c r="C101" i="30"/>
  <c r="I101" i="30"/>
  <c r="D101" i="30"/>
  <c r="I175" i="30"/>
  <c r="G175" i="30"/>
  <c r="H175" i="30"/>
  <c r="F175" i="30"/>
  <c r="D175" i="30"/>
  <c r="B175" i="30"/>
  <c r="C175" i="30"/>
  <c r="B122" i="30"/>
  <c r="H122" i="30"/>
  <c r="G122" i="30"/>
  <c r="F122" i="30"/>
  <c r="D122" i="30"/>
  <c r="C122" i="30"/>
  <c r="I122" i="30"/>
  <c r="AB16" i="23"/>
  <c r="B16" i="23"/>
  <c r="V16" i="23"/>
  <c r="L16" i="23"/>
  <c r="J16" i="23"/>
  <c r="Z16" i="23"/>
  <c r="H16" i="23"/>
  <c r="P16" i="23"/>
  <c r="AC16" i="23"/>
  <c r="AG16" i="23"/>
  <c r="F16" i="23"/>
  <c r="M16" i="23"/>
  <c r="I16" i="23"/>
  <c r="C16" i="23"/>
  <c r="Q16" i="23"/>
  <c r="K16" i="23"/>
  <c r="O16" i="23"/>
  <c r="T16" i="23"/>
  <c r="Y16" i="23"/>
  <c r="AD16" i="23"/>
  <c r="R16" i="23"/>
  <c r="W16" i="23"/>
  <c r="G16" i="23"/>
  <c r="U16" i="23"/>
  <c r="AF16" i="23"/>
  <c r="X16" i="23"/>
  <c r="N16" i="23"/>
  <c r="S16" i="23"/>
  <c r="D16" i="23"/>
  <c r="AA16" i="23"/>
  <c r="C188" i="26"/>
  <c r="B188" i="26"/>
  <c r="W188" i="26"/>
  <c r="G188" i="26"/>
  <c r="S188" i="26"/>
  <c r="K188" i="26"/>
  <c r="F188" i="26"/>
  <c r="H188" i="26"/>
  <c r="V188" i="26"/>
  <c r="J188" i="26"/>
  <c r="T188" i="26"/>
  <c r="U188" i="26"/>
  <c r="R188" i="26"/>
  <c r="L188" i="26"/>
  <c r="I188" i="26"/>
  <c r="Q188" i="26"/>
  <c r="M188" i="26"/>
  <c r="X188" i="26"/>
  <c r="D188" i="26"/>
  <c r="N188" i="26"/>
  <c r="N155" i="20"/>
  <c r="R155" i="20" s="1"/>
  <c r="I155" i="20"/>
  <c r="J155" i="20"/>
  <c r="L155" i="20"/>
  <c r="B155" i="20"/>
  <c r="K155" i="20"/>
  <c r="M155" i="20"/>
  <c r="D155" i="20"/>
  <c r="G155" i="20"/>
  <c r="C155" i="20"/>
  <c r="H155" i="20"/>
  <c r="F155" i="20"/>
  <c r="N107" i="26"/>
  <c r="M107" i="26"/>
  <c r="F107" i="26"/>
  <c r="I107" i="26"/>
  <c r="K107" i="26"/>
  <c r="W107" i="26"/>
  <c r="V107" i="26"/>
  <c r="R107" i="26"/>
  <c r="D107" i="26"/>
  <c r="H107" i="26"/>
  <c r="S107" i="26"/>
  <c r="U107" i="26"/>
  <c r="T107" i="26"/>
  <c r="C107" i="26"/>
  <c r="Q107" i="26"/>
  <c r="X107" i="26"/>
  <c r="L107" i="26"/>
  <c r="B107" i="26"/>
  <c r="G107" i="26"/>
  <c r="J107" i="26"/>
  <c r="Q41" i="4"/>
  <c r="O41" i="4"/>
  <c r="V41" i="4"/>
  <c r="H41" i="4"/>
  <c r="M41" i="4"/>
  <c r="AB41" i="4"/>
  <c r="P41" i="4"/>
  <c r="AC41" i="4"/>
  <c r="T41" i="4"/>
  <c r="F41" i="4"/>
  <c r="E41" i="4"/>
  <c r="I41" i="4"/>
  <c r="AA41" i="4"/>
  <c r="Y41" i="4"/>
  <c r="J41" i="4"/>
  <c r="AD41" i="4"/>
  <c r="K41" i="4"/>
  <c r="G41" i="4"/>
  <c r="S41" i="4"/>
  <c r="N41" i="4"/>
  <c r="W41" i="4"/>
  <c r="X41" i="4"/>
  <c r="D41" i="4"/>
  <c r="Z41" i="4"/>
  <c r="L41" i="4"/>
  <c r="C41" i="4"/>
  <c r="U41" i="4"/>
  <c r="R41" i="4"/>
  <c r="N87" i="26"/>
  <c r="J87" i="26"/>
  <c r="X87" i="26"/>
  <c r="D87" i="26"/>
  <c r="C87" i="26"/>
  <c r="L87" i="26"/>
  <c r="K87" i="26"/>
  <c r="B87" i="26"/>
  <c r="S87" i="26"/>
  <c r="U87" i="26"/>
  <c r="W87" i="26"/>
  <c r="Q87" i="26"/>
  <c r="R87" i="26"/>
  <c r="F87" i="26"/>
  <c r="T87" i="26"/>
  <c r="G87" i="26"/>
  <c r="V87" i="26"/>
  <c r="M87" i="26"/>
  <c r="I87" i="26"/>
  <c r="H87" i="26"/>
  <c r="C159" i="26"/>
  <c r="Q159" i="26"/>
  <c r="W159" i="26"/>
  <c r="S159" i="26"/>
  <c r="N159" i="26"/>
  <c r="H159" i="26"/>
  <c r="K159" i="26"/>
  <c r="F159" i="26"/>
  <c r="R159" i="26"/>
  <c r="I159" i="26"/>
  <c r="X159" i="26"/>
  <c r="B159" i="26"/>
  <c r="J159" i="26"/>
  <c r="L159" i="26"/>
  <c r="V159" i="26"/>
  <c r="D159" i="26"/>
  <c r="M159" i="26"/>
  <c r="T159" i="26"/>
  <c r="G159" i="26"/>
  <c r="U159" i="26"/>
  <c r="H144" i="2"/>
  <c r="D144" i="2"/>
  <c r="C144" i="2"/>
  <c r="I144" i="2"/>
  <c r="E144" i="2"/>
  <c r="G144" i="2"/>
  <c r="F144" i="2"/>
  <c r="E49" i="3"/>
  <c r="C49" i="3"/>
  <c r="F49" i="3"/>
  <c r="D49" i="3"/>
  <c r="G49" i="3"/>
  <c r="V120" i="24"/>
  <c r="K120" i="24"/>
  <c r="P120" i="24"/>
  <c r="F120" i="24"/>
  <c r="AA120" i="24"/>
  <c r="Q120" i="24"/>
  <c r="N120" i="24"/>
  <c r="O120" i="24"/>
  <c r="U120" i="24"/>
  <c r="Y120" i="24"/>
  <c r="AC120" i="24"/>
  <c r="D120" i="24"/>
  <c r="C120" i="24"/>
  <c r="AB120" i="24"/>
  <c r="G120" i="24"/>
  <c r="S120" i="24"/>
  <c r="I120" i="24"/>
  <c r="R120" i="24"/>
  <c r="AE120" i="24"/>
  <c r="H120" i="24"/>
  <c r="L120" i="24"/>
  <c r="J120" i="24"/>
  <c r="AF120" i="24"/>
  <c r="B120" i="24"/>
  <c r="AG120" i="24"/>
  <c r="W120" i="24"/>
  <c r="M120" i="24"/>
  <c r="Z120" i="24"/>
  <c r="T120" i="24"/>
  <c r="AD120" i="24"/>
  <c r="X120" i="24"/>
  <c r="K101" i="23"/>
  <c r="AF101" i="23"/>
  <c r="U101" i="23"/>
  <c r="T101" i="23"/>
  <c r="D101" i="23"/>
  <c r="O101" i="23"/>
  <c r="V101" i="23"/>
  <c r="I101" i="23"/>
  <c r="AB101" i="23"/>
  <c r="AD101" i="23"/>
  <c r="M101" i="23"/>
  <c r="F101" i="23"/>
  <c r="AG101" i="23"/>
  <c r="G101" i="23"/>
  <c r="J101" i="23"/>
  <c r="P101" i="23"/>
  <c r="S101" i="23"/>
  <c r="X101" i="23"/>
  <c r="H101" i="23"/>
  <c r="W101" i="23"/>
  <c r="C101" i="23"/>
  <c r="Y101" i="23"/>
  <c r="AA101" i="23"/>
  <c r="Z101" i="23"/>
  <c r="B101" i="23"/>
  <c r="AC101" i="23"/>
  <c r="N101" i="23"/>
  <c r="Q101" i="23"/>
  <c r="R101" i="23"/>
  <c r="L101" i="23"/>
  <c r="D188" i="29"/>
  <c r="F188" i="29"/>
  <c r="C188" i="29"/>
  <c r="I188" i="29"/>
  <c r="G188" i="29"/>
  <c r="B188" i="29"/>
  <c r="H188" i="29"/>
  <c r="H182" i="16"/>
  <c r="N182" i="16"/>
  <c r="D182" i="16"/>
  <c r="L182" i="16"/>
  <c r="F182" i="16"/>
  <c r="G182" i="16"/>
  <c r="K182" i="16"/>
  <c r="I182" i="16"/>
  <c r="J182" i="16"/>
  <c r="M182" i="16"/>
  <c r="B182" i="16"/>
  <c r="C182" i="16"/>
  <c r="H101" i="20"/>
  <c r="G101" i="20"/>
  <c r="D101" i="20"/>
  <c r="B101" i="20"/>
  <c r="M101" i="20"/>
  <c r="Q101" i="20" s="1"/>
  <c r="L101" i="20"/>
  <c r="J101" i="20"/>
  <c r="C101" i="20"/>
  <c r="K101" i="20"/>
  <c r="O101" i="20" s="1"/>
  <c r="N101" i="20"/>
  <c r="R101" i="20" s="1"/>
  <c r="F101" i="20"/>
  <c r="I101" i="20"/>
  <c r="V45" i="26"/>
  <c r="W45" i="26"/>
  <c r="B45" i="26"/>
  <c r="T45" i="26"/>
  <c r="G45" i="26"/>
  <c r="C45" i="26"/>
  <c r="X45" i="26"/>
  <c r="J45" i="26"/>
  <c r="N45" i="26"/>
  <c r="M45" i="26"/>
  <c r="Q45" i="26"/>
  <c r="I45" i="26"/>
  <c r="R45" i="26"/>
  <c r="L45" i="26"/>
  <c r="K45" i="26"/>
  <c r="H45" i="26"/>
  <c r="D45" i="26"/>
  <c r="F45" i="26"/>
  <c r="U45" i="26"/>
  <c r="S45" i="26"/>
  <c r="G90" i="3"/>
  <c r="D90" i="3"/>
  <c r="C90" i="3"/>
  <c r="F90" i="3"/>
  <c r="E90" i="3"/>
  <c r="M34" i="20"/>
  <c r="G34" i="20"/>
  <c r="L34" i="20"/>
  <c r="P34" i="20" s="1"/>
  <c r="B34" i="20"/>
  <c r="H34" i="20"/>
  <c r="I34" i="20"/>
  <c r="J34" i="20"/>
  <c r="C34" i="20"/>
  <c r="F34" i="20"/>
  <c r="N34" i="20"/>
  <c r="R34" i="20" s="1"/>
  <c r="K34" i="20"/>
  <c r="D34" i="20"/>
  <c r="D97" i="2"/>
  <c r="C97" i="2"/>
  <c r="E97" i="2"/>
  <c r="H97" i="2"/>
  <c r="I97" i="2"/>
  <c r="G97" i="2"/>
  <c r="F97" i="2"/>
  <c r="G180" i="16"/>
  <c r="H180" i="16"/>
  <c r="N180" i="16"/>
  <c r="M180" i="16"/>
  <c r="L180" i="16"/>
  <c r="P180" i="16" s="1"/>
  <c r="D180" i="16"/>
  <c r="J180" i="16"/>
  <c r="K180" i="16"/>
  <c r="B180" i="16"/>
  <c r="F180" i="16"/>
  <c r="C180" i="16"/>
  <c r="I180" i="16"/>
  <c r="N173" i="20"/>
  <c r="R173" i="20" s="1"/>
  <c r="K173" i="20"/>
  <c r="C173" i="20"/>
  <c r="L173" i="20"/>
  <c r="I173" i="20"/>
  <c r="D173" i="20"/>
  <c r="H173" i="20"/>
  <c r="G173" i="20"/>
  <c r="F173" i="20"/>
  <c r="B173" i="20"/>
  <c r="M173" i="20"/>
  <c r="J173" i="20"/>
  <c r="I27" i="20"/>
  <c r="G27" i="20"/>
  <c r="C27" i="20"/>
  <c r="M27" i="20"/>
  <c r="D27" i="20"/>
  <c r="F27" i="20"/>
  <c r="K27" i="20"/>
  <c r="N27" i="20"/>
  <c r="R27" i="20" s="1"/>
  <c r="H27" i="20"/>
  <c r="B27" i="20"/>
  <c r="L27" i="20"/>
  <c r="J27" i="20"/>
  <c r="F44" i="29"/>
  <c r="I44" i="29"/>
  <c r="D44" i="29"/>
  <c r="H44" i="29"/>
  <c r="C44" i="29"/>
  <c r="B44" i="29"/>
  <c r="G44" i="29"/>
  <c r="D52" i="24"/>
  <c r="AE52" i="24"/>
  <c r="X52" i="24"/>
  <c r="U52" i="24"/>
  <c r="AB52" i="24"/>
  <c r="W52" i="24"/>
  <c r="K52" i="24"/>
  <c r="C52" i="24"/>
  <c r="J52" i="24"/>
  <c r="Z52" i="24"/>
  <c r="AD52" i="24"/>
  <c r="V52" i="24"/>
  <c r="L52" i="24"/>
  <c r="M52" i="24"/>
  <c r="I52" i="24"/>
  <c r="T52" i="24"/>
  <c r="S52" i="24"/>
  <c r="AC52" i="24"/>
  <c r="F52" i="24"/>
  <c r="AF52" i="24"/>
  <c r="Y52" i="24"/>
  <c r="N52" i="24"/>
  <c r="G52" i="24"/>
  <c r="B52" i="24"/>
  <c r="P52" i="24"/>
  <c r="R52" i="24"/>
  <c r="O52" i="24"/>
  <c r="AG52" i="24"/>
  <c r="AA52" i="24"/>
  <c r="Q52" i="24"/>
  <c r="H52" i="24"/>
  <c r="D25" i="20"/>
  <c r="N25" i="20"/>
  <c r="R25" i="20" s="1"/>
  <c r="G25" i="20"/>
  <c r="B25" i="20"/>
  <c r="K25" i="20"/>
  <c r="F25" i="20"/>
  <c r="L25" i="20"/>
  <c r="M25" i="20"/>
  <c r="I25" i="20"/>
  <c r="J25" i="20"/>
  <c r="H25" i="20"/>
  <c r="C25" i="20"/>
  <c r="C188" i="16"/>
  <c r="F188" i="16"/>
  <c r="D188" i="16"/>
  <c r="H188" i="16"/>
  <c r="M188" i="16"/>
  <c r="K188" i="16"/>
  <c r="B188" i="16"/>
  <c r="J188" i="16"/>
  <c r="G188" i="16"/>
  <c r="N188" i="16"/>
  <c r="R188" i="16" s="1"/>
  <c r="I188" i="16"/>
  <c r="L188" i="16"/>
  <c r="P188" i="16" s="1"/>
  <c r="J26" i="4"/>
  <c r="F26" i="4"/>
  <c r="T26" i="4"/>
  <c r="E26" i="4"/>
  <c r="Y26" i="4"/>
  <c r="X26" i="4"/>
  <c r="D26" i="4"/>
  <c r="Z26" i="4"/>
  <c r="C26" i="4"/>
  <c r="U26" i="4"/>
  <c r="AD26" i="4"/>
  <c r="N26" i="4"/>
  <c r="Q26" i="4"/>
  <c r="M26" i="4"/>
  <c r="R26" i="4"/>
  <c r="H26" i="4"/>
  <c r="G26" i="4"/>
  <c r="AA26" i="4"/>
  <c r="L26" i="4"/>
  <c r="V26" i="4"/>
  <c r="I26" i="4"/>
  <c r="K26" i="4"/>
  <c r="AC26" i="4"/>
  <c r="S26" i="4"/>
  <c r="W26" i="4"/>
  <c r="O26" i="4"/>
  <c r="AB26" i="4"/>
  <c r="P26" i="4"/>
  <c r="D153" i="20"/>
  <c r="F153" i="20"/>
  <c r="L153" i="20"/>
  <c r="P153" i="20" s="1"/>
  <c r="N153" i="20"/>
  <c r="R153" i="20" s="1"/>
  <c r="M153" i="20"/>
  <c r="B153" i="20"/>
  <c r="J153" i="20"/>
  <c r="C153" i="20"/>
  <c r="K153" i="20"/>
  <c r="H153" i="20"/>
  <c r="G153" i="20"/>
  <c r="I153" i="20"/>
  <c r="B86" i="29"/>
  <c r="H86" i="29"/>
  <c r="F86" i="29"/>
  <c r="D86" i="29"/>
  <c r="C86" i="29"/>
  <c r="I86" i="29"/>
  <c r="G86" i="29"/>
  <c r="D44" i="26"/>
  <c r="W44" i="26"/>
  <c r="I44" i="26"/>
  <c r="S44" i="26"/>
  <c r="R44" i="26"/>
  <c r="Q44" i="26"/>
  <c r="M44" i="26"/>
  <c r="N44" i="26"/>
  <c r="J44" i="26"/>
  <c r="H44" i="26"/>
  <c r="L44" i="26"/>
  <c r="V44" i="26"/>
  <c r="T44" i="26"/>
  <c r="U44" i="26"/>
  <c r="X44" i="26"/>
  <c r="B44" i="26"/>
  <c r="K44" i="26"/>
  <c r="G44" i="26"/>
  <c r="F44" i="26"/>
  <c r="C44" i="26"/>
  <c r="N82" i="20"/>
  <c r="R82" i="20" s="1"/>
  <c r="F82" i="20"/>
  <c r="I82" i="20"/>
  <c r="B82" i="20"/>
  <c r="K82" i="20"/>
  <c r="C82" i="20"/>
  <c r="J82" i="20"/>
  <c r="H82" i="20"/>
  <c r="M82" i="20"/>
  <c r="D82" i="20"/>
  <c r="L82" i="20"/>
  <c r="G82" i="20"/>
  <c r="H98" i="30"/>
  <c r="I98" i="30"/>
  <c r="D98" i="30"/>
  <c r="G98" i="30"/>
  <c r="F98" i="30"/>
  <c r="C98" i="30"/>
  <c r="B98" i="30"/>
  <c r="G151" i="20"/>
  <c r="F151" i="20"/>
  <c r="L151" i="20"/>
  <c r="J151" i="20"/>
  <c r="N151" i="20"/>
  <c r="R151" i="20" s="1"/>
  <c r="I151" i="20"/>
  <c r="H151" i="20"/>
  <c r="D151" i="20"/>
  <c r="C151" i="20"/>
  <c r="B151" i="20"/>
  <c r="K151" i="20"/>
  <c r="M151" i="20"/>
  <c r="Q151" i="20" s="1"/>
  <c r="M54" i="16"/>
  <c r="Q54" i="16" s="1"/>
  <c r="N54" i="16"/>
  <c r="G54" i="16"/>
  <c r="B54" i="16"/>
  <c r="L54" i="16"/>
  <c r="P54" i="16" s="1"/>
  <c r="D54" i="16"/>
  <c r="C54" i="16"/>
  <c r="J54" i="16"/>
  <c r="K54" i="16"/>
  <c r="O54" i="16" s="1"/>
  <c r="I54" i="16"/>
  <c r="H54" i="16"/>
  <c r="F54" i="16"/>
  <c r="Z169" i="23"/>
  <c r="T169" i="23"/>
  <c r="H169" i="23"/>
  <c r="D169" i="23"/>
  <c r="P169" i="23"/>
  <c r="G169" i="23"/>
  <c r="Q169" i="23"/>
  <c r="I169" i="23"/>
  <c r="F169" i="23"/>
  <c r="AG169" i="23"/>
  <c r="L169" i="23"/>
  <c r="V169" i="23"/>
  <c r="AB169" i="23"/>
  <c r="AF169" i="23"/>
  <c r="J169" i="23"/>
  <c r="AA169" i="23"/>
  <c r="K169" i="23"/>
  <c r="AD169" i="23"/>
  <c r="S169" i="23"/>
  <c r="X169" i="23"/>
  <c r="B169" i="23"/>
  <c r="R169" i="23"/>
  <c r="AC169" i="23"/>
  <c r="N169" i="23"/>
  <c r="Y169" i="23"/>
  <c r="M169" i="23"/>
  <c r="O169" i="23"/>
  <c r="W169" i="23"/>
  <c r="U169" i="23"/>
  <c r="C169" i="23"/>
  <c r="I143" i="30"/>
  <c r="H143" i="30"/>
  <c r="C143" i="30"/>
  <c r="B143" i="30"/>
  <c r="D143" i="30"/>
  <c r="F143" i="30"/>
  <c r="G143" i="30"/>
  <c r="D76" i="29"/>
  <c r="I76" i="29"/>
  <c r="B76" i="29"/>
  <c r="F76" i="29"/>
  <c r="G76" i="29"/>
  <c r="H76" i="29"/>
  <c r="C76" i="29"/>
  <c r="K92" i="24"/>
  <c r="AB92" i="24"/>
  <c r="W92" i="24"/>
  <c r="S92" i="24"/>
  <c r="AE92" i="24"/>
  <c r="G92" i="24"/>
  <c r="L92" i="24"/>
  <c r="F92" i="24"/>
  <c r="R92" i="24"/>
  <c r="M92" i="24"/>
  <c r="D92" i="24"/>
  <c r="U92" i="24"/>
  <c r="X92" i="24"/>
  <c r="O92" i="24"/>
  <c r="AA92" i="24"/>
  <c r="AC92" i="24"/>
  <c r="Z92" i="24"/>
  <c r="Y92" i="24"/>
  <c r="AD92" i="24"/>
  <c r="AF92" i="24"/>
  <c r="I92" i="24"/>
  <c r="B92" i="24"/>
  <c r="V92" i="24"/>
  <c r="C92" i="24"/>
  <c r="Q92" i="24"/>
  <c r="T92" i="24"/>
  <c r="N92" i="24"/>
  <c r="H92" i="24"/>
  <c r="J92" i="24"/>
  <c r="P92" i="24"/>
  <c r="AG92" i="24"/>
  <c r="F160" i="3"/>
  <c r="E160" i="3"/>
  <c r="C160" i="3"/>
  <c r="D160" i="3"/>
  <c r="G160" i="3"/>
  <c r="G22" i="3"/>
  <c r="C22" i="3"/>
  <c r="D22" i="3"/>
  <c r="F22" i="3"/>
  <c r="E22" i="3"/>
  <c r="H32" i="29"/>
  <c r="C32" i="29"/>
  <c r="D32" i="29"/>
  <c r="B32" i="29"/>
  <c r="I32" i="29"/>
  <c r="G32" i="29"/>
  <c r="F32" i="29"/>
  <c r="F86" i="3"/>
  <c r="C86" i="3"/>
  <c r="G86" i="3"/>
  <c r="D86" i="3"/>
  <c r="E86" i="3"/>
  <c r="K103" i="23"/>
  <c r="T103" i="23"/>
  <c r="W103" i="23"/>
  <c r="AC103" i="23"/>
  <c r="AF103" i="23"/>
  <c r="R103" i="23"/>
  <c r="I103" i="23"/>
  <c r="V103" i="23"/>
  <c r="AG103" i="23"/>
  <c r="D103" i="23"/>
  <c r="S103" i="23"/>
  <c r="U103" i="23"/>
  <c r="P103" i="23"/>
  <c r="O103" i="23"/>
  <c r="Q103" i="23"/>
  <c r="F103" i="23"/>
  <c r="Z103" i="23"/>
  <c r="AD103" i="23"/>
  <c r="AA103" i="23"/>
  <c r="B103" i="23"/>
  <c r="M103" i="23"/>
  <c r="X103" i="23"/>
  <c r="Y103" i="23"/>
  <c r="G103" i="23"/>
  <c r="C103" i="23"/>
  <c r="N103" i="23"/>
  <c r="AB103" i="23"/>
  <c r="L103" i="23"/>
  <c r="J103" i="23"/>
  <c r="H103" i="23"/>
  <c r="D131" i="30"/>
  <c r="C131" i="30"/>
  <c r="F131" i="30"/>
  <c r="H131" i="30"/>
  <c r="G131" i="30"/>
  <c r="I131" i="30"/>
  <c r="B131" i="30"/>
  <c r="B126" i="26"/>
  <c r="N126" i="26"/>
  <c r="T126" i="26"/>
  <c r="W126" i="26"/>
  <c r="F126" i="26"/>
  <c r="G126" i="26"/>
  <c r="C126" i="26"/>
  <c r="L126" i="26"/>
  <c r="I126" i="26"/>
  <c r="U126" i="26"/>
  <c r="D126" i="26"/>
  <c r="K126" i="26"/>
  <c r="X126" i="26"/>
  <c r="Q126" i="26"/>
  <c r="R126" i="26"/>
  <c r="S126" i="26"/>
  <c r="M126" i="26"/>
  <c r="H126" i="26"/>
  <c r="J126" i="26"/>
  <c r="V126" i="26"/>
  <c r="G129" i="2"/>
  <c r="F129" i="2"/>
  <c r="C129" i="2"/>
  <c r="E129" i="2"/>
  <c r="D129" i="2"/>
  <c r="I129" i="2"/>
  <c r="H129" i="2"/>
  <c r="H79" i="29"/>
  <c r="B79" i="29"/>
  <c r="F79" i="29"/>
  <c r="G79" i="29"/>
  <c r="D79" i="29"/>
  <c r="I79" i="29"/>
  <c r="C79" i="29"/>
  <c r="N90" i="20"/>
  <c r="R90" i="20" s="1"/>
  <c r="G90" i="20"/>
  <c r="D90" i="20"/>
  <c r="K90" i="20"/>
  <c r="O90" i="20" s="1"/>
  <c r="C90" i="20"/>
  <c r="H90" i="20"/>
  <c r="F90" i="20"/>
  <c r="L90" i="20"/>
  <c r="P90" i="20" s="1"/>
  <c r="J90" i="20"/>
  <c r="B90" i="20"/>
  <c r="I90" i="20"/>
  <c r="M90" i="20"/>
  <c r="L185" i="20"/>
  <c r="M185" i="20"/>
  <c r="J185" i="20"/>
  <c r="C185" i="20"/>
  <c r="H185" i="20"/>
  <c r="I185" i="20"/>
  <c r="D185" i="20"/>
  <c r="K185" i="20"/>
  <c r="O185" i="20" s="1"/>
  <c r="N185" i="20"/>
  <c r="R185" i="20" s="1"/>
  <c r="G185" i="20"/>
  <c r="F185" i="20"/>
  <c r="B185" i="20"/>
  <c r="H80" i="20"/>
  <c r="L80" i="20"/>
  <c r="J80" i="20"/>
  <c r="I80" i="20"/>
  <c r="N80" i="20"/>
  <c r="R80" i="20" s="1"/>
  <c r="K80" i="20"/>
  <c r="B80" i="20"/>
  <c r="F80" i="20"/>
  <c r="C80" i="20"/>
  <c r="D80" i="20"/>
  <c r="G80" i="20"/>
  <c r="M80" i="20"/>
  <c r="Q80" i="20" s="1"/>
  <c r="L18" i="32"/>
  <c r="L15" i="32" s="1"/>
  <c r="L20" i="32" s="1"/>
  <c r="L19" i="32"/>
  <c r="L26" i="32"/>
  <c r="L36" i="32"/>
  <c r="L47" i="32"/>
  <c r="L46" i="32"/>
  <c r="L27" i="32"/>
  <c r="L28" i="32"/>
  <c r="L37" i="32"/>
  <c r="L35" i="32"/>
  <c r="L48" i="32"/>
  <c r="P147" i="24"/>
  <c r="K147" i="24"/>
  <c r="N147" i="24"/>
  <c r="AG147" i="24"/>
  <c r="C147" i="24"/>
  <c r="F147" i="24"/>
  <c r="Q147" i="24"/>
  <c r="B147" i="24"/>
  <c r="G147" i="24"/>
  <c r="S147" i="24"/>
  <c r="V147" i="24"/>
  <c r="AC147" i="24"/>
  <c r="AF147" i="24"/>
  <c r="O147" i="24"/>
  <c r="W147" i="24"/>
  <c r="U147" i="24"/>
  <c r="X147" i="24"/>
  <c r="I147" i="24"/>
  <c r="D147" i="24"/>
  <c r="AB147" i="24"/>
  <c r="J147" i="24"/>
  <c r="Z147" i="24"/>
  <c r="R147" i="24"/>
  <c r="M147" i="24"/>
  <c r="AD147" i="24"/>
  <c r="H147" i="24"/>
  <c r="AA147" i="24"/>
  <c r="T147" i="24"/>
  <c r="Y147" i="24"/>
  <c r="AE147" i="24"/>
  <c r="L147" i="24"/>
  <c r="H180" i="20"/>
  <c r="G180" i="20"/>
  <c r="L180" i="20"/>
  <c r="P180" i="20" s="1"/>
  <c r="D180" i="20"/>
  <c r="C180" i="20"/>
  <c r="K180" i="20"/>
  <c r="N180" i="20"/>
  <c r="R180" i="20" s="1"/>
  <c r="B180" i="20"/>
  <c r="J180" i="20"/>
  <c r="F180" i="20"/>
  <c r="M180" i="20"/>
  <c r="Q180" i="20" s="1"/>
  <c r="I180" i="20"/>
  <c r="E132" i="3"/>
  <c r="F132" i="3"/>
  <c r="C132" i="3"/>
  <c r="D132" i="3"/>
  <c r="G132" i="3"/>
  <c r="D125" i="30"/>
  <c r="I125" i="30"/>
  <c r="F125" i="30"/>
  <c r="G125" i="30"/>
  <c r="B125" i="30"/>
  <c r="H125" i="30"/>
  <c r="C125" i="30"/>
  <c r="I70" i="30"/>
  <c r="G70" i="30"/>
  <c r="C70" i="30"/>
  <c r="B70" i="30"/>
  <c r="H70" i="30"/>
  <c r="F70" i="30"/>
  <c r="D70" i="30"/>
  <c r="F165" i="30"/>
  <c r="C165" i="30"/>
  <c r="I165" i="30"/>
  <c r="D165" i="30"/>
  <c r="B165" i="30"/>
  <c r="G165" i="30"/>
  <c r="H165" i="30"/>
  <c r="F189" i="20"/>
  <c r="C189" i="20"/>
  <c r="J189" i="20"/>
  <c r="K189" i="20"/>
  <c r="H189" i="20"/>
  <c r="L189" i="20"/>
  <c r="G189" i="20"/>
  <c r="B189" i="20"/>
  <c r="N189" i="20"/>
  <c r="R189" i="20" s="1"/>
  <c r="I189" i="20"/>
  <c r="M189" i="20"/>
  <c r="D189" i="20"/>
  <c r="F185" i="26"/>
  <c r="D185" i="26"/>
  <c r="K185" i="26"/>
  <c r="W185" i="26"/>
  <c r="Q185" i="26"/>
  <c r="B185" i="26"/>
  <c r="C185" i="26"/>
  <c r="S185" i="26"/>
  <c r="V185" i="26"/>
  <c r="N185" i="26"/>
  <c r="I185" i="26"/>
  <c r="J185" i="26"/>
  <c r="U185" i="26"/>
  <c r="X185" i="26"/>
  <c r="H185" i="26"/>
  <c r="T185" i="26"/>
  <c r="L185" i="26"/>
  <c r="G185" i="26"/>
  <c r="R185" i="26"/>
  <c r="M185" i="26"/>
  <c r="AG95" i="24"/>
  <c r="S95" i="24"/>
  <c r="AF95" i="24"/>
  <c r="H95" i="24"/>
  <c r="K95" i="24"/>
  <c r="AD95" i="24"/>
  <c r="X95" i="24"/>
  <c r="F95" i="24"/>
  <c r="Z95" i="24"/>
  <c r="N95" i="24"/>
  <c r="I95" i="24"/>
  <c r="AC95" i="24"/>
  <c r="Q95" i="24"/>
  <c r="AA95" i="24"/>
  <c r="J95" i="24"/>
  <c r="P95" i="24"/>
  <c r="G95" i="24"/>
  <c r="AB95" i="24"/>
  <c r="O95" i="24"/>
  <c r="L95" i="24"/>
  <c r="U95" i="24"/>
  <c r="T95" i="24"/>
  <c r="D95" i="24"/>
  <c r="W95" i="24"/>
  <c r="C95" i="24"/>
  <c r="M95" i="24"/>
  <c r="AE95" i="24"/>
  <c r="V95" i="24"/>
  <c r="R95" i="24"/>
  <c r="B95" i="24"/>
  <c r="Y95" i="24"/>
  <c r="O48" i="32"/>
  <c r="O46" i="32"/>
  <c r="O43" i="32" s="1"/>
  <c r="O49" i="32" s="1"/>
  <c r="O28" i="32"/>
  <c r="O26" i="32"/>
  <c r="O18" i="32"/>
  <c r="O15" i="32" s="1"/>
  <c r="O20" i="32" s="1"/>
  <c r="O19" i="32"/>
  <c r="O36" i="32"/>
  <c r="O35" i="32"/>
  <c r="O37" i="32"/>
  <c r="O27" i="32"/>
  <c r="O47" i="32"/>
  <c r="X66" i="23"/>
  <c r="T66" i="23"/>
  <c r="AG66" i="23"/>
  <c r="AA66" i="23"/>
  <c r="R66" i="23"/>
  <c r="Y66" i="23"/>
  <c r="H66" i="23"/>
  <c r="O66" i="23"/>
  <c r="W66" i="23"/>
  <c r="AC66" i="23"/>
  <c r="U66" i="23"/>
  <c r="G66" i="23"/>
  <c r="C66" i="23"/>
  <c r="L66" i="23"/>
  <c r="F66" i="23"/>
  <c r="AD66" i="23"/>
  <c r="B66" i="23"/>
  <c r="AF66" i="23"/>
  <c r="Q66" i="23"/>
  <c r="Z66" i="23"/>
  <c r="P66" i="23"/>
  <c r="M66" i="23"/>
  <c r="V66" i="23"/>
  <c r="I66" i="23"/>
  <c r="J66" i="23"/>
  <c r="N66" i="23"/>
  <c r="AB66" i="23"/>
  <c r="S66" i="23"/>
  <c r="D66" i="23"/>
  <c r="K66" i="23"/>
  <c r="N68" i="20"/>
  <c r="R68" i="20" s="1"/>
  <c r="M68" i="20"/>
  <c r="C68" i="20"/>
  <c r="B68" i="20"/>
  <c r="F68" i="20"/>
  <c r="D68" i="20"/>
  <c r="L68" i="20"/>
  <c r="K68" i="20"/>
  <c r="O68" i="20" s="1"/>
  <c r="I68" i="20"/>
  <c r="G68" i="20"/>
  <c r="J68" i="20"/>
  <c r="H68" i="20"/>
  <c r="D69" i="16"/>
  <c r="M69" i="16"/>
  <c r="G69" i="16"/>
  <c r="B69" i="16"/>
  <c r="L69" i="16"/>
  <c r="P69" i="16" s="1"/>
  <c r="H69" i="16"/>
  <c r="I69" i="16"/>
  <c r="K69" i="16"/>
  <c r="N69" i="16"/>
  <c r="R69" i="16" s="1"/>
  <c r="F69" i="16"/>
  <c r="J69" i="16"/>
  <c r="C69" i="16"/>
  <c r="G21" i="29"/>
  <c r="H21" i="29"/>
  <c r="I21" i="29"/>
  <c r="F21" i="29"/>
  <c r="B21" i="29"/>
  <c r="D21" i="29"/>
  <c r="C21" i="29"/>
  <c r="F186" i="30"/>
  <c r="B186" i="30"/>
  <c r="D186" i="30"/>
  <c r="G186" i="30"/>
  <c r="H186" i="30"/>
  <c r="C186" i="30"/>
  <c r="I186" i="30"/>
  <c r="G40" i="16"/>
  <c r="L40" i="16"/>
  <c r="D40" i="16"/>
  <c r="J40" i="16"/>
  <c r="M40" i="16"/>
  <c r="N40" i="16"/>
  <c r="R40" i="16" s="1"/>
  <c r="H40" i="16"/>
  <c r="C40" i="16"/>
  <c r="F40" i="16"/>
  <c r="B40" i="16"/>
  <c r="K40" i="16"/>
  <c r="O40" i="16" s="1"/>
  <c r="I40" i="16"/>
  <c r="C165" i="2"/>
  <c r="E165" i="2"/>
  <c r="G165" i="2"/>
  <c r="F165" i="2"/>
  <c r="D165" i="2"/>
  <c r="H165" i="2"/>
  <c r="I165" i="2"/>
  <c r="I121" i="4"/>
  <c r="D121" i="4"/>
  <c r="G121" i="4"/>
  <c r="Z121" i="4"/>
  <c r="K121" i="4"/>
  <c r="AD121" i="4"/>
  <c r="AA121" i="4"/>
  <c r="O121" i="4"/>
  <c r="N121" i="4"/>
  <c r="H121" i="4"/>
  <c r="V121" i="4"/>
  <c r="W121" i="4"/>
  <c r="Q121" i="4"/>
  <c r="S121" i="4"/>
  <c r="R121" i="4"/>
  <c r="P121" i="4"/>
  <c r="M121" i="4"/>
  <c r="F121" i="4"/>
  <c r="U121" i="4"/>
  <c r="X121" i="4"/>
  <c r="AC121" i="4"/>
  <c r="J121" i="4"/>
  <c r="AB121" i="4"/>
  <c r="L121" i="4"/>
  <c r="E121" i="4"/>
  <c r="T121" i="4"/>
  <c r="Y121" i="4"/>
  <c r="C121" i="4"/>
  <c r="L36" i="16"/>
  <c r="B36" i="16"/>
  <c r="G36" i="16"/>
  <c r="C36" i="16"/>
  <c r="I36" i="16"/>
  <c r="F36" i="16"/>
  <c r="H36" i="16"/>
  <c r="M36" i="16"/>
  <c r="Q36" i="16" s="1"/>
  <c r="N36" i="16"/>
  <c r="R36" i="16" s="1"/>
  <c r="J36" i="16"/>
  <c r="D36" i="16"/>
  <c r="K36" i="16"/>
  <c r="O36" i="16" s="1"/>
  <c r="C173" i="16"/>
  <c r="D173" i="16"/>
  <c r="F173" i="16"/>
  <c r="I173" i="16"/>
  <c r="H173" i="16"/>
  <c r="J173" i="16"/>
  <c r="M173" i="16"/>
  <c r="B173" i="16"/>
  <c r="L173" i="16"/>
  <c r="P173" i="16" s="1"/>
  <c r="N173" i="16"/>
  <c r="R173" i="16" s="1"/>
  <c r="K173" i="16"/>
  <c r="G173" i="16"/>
  <c r="K59" i="26"/>
  <c r="F59" i="26"/>
  <c r="M59" i="26"/>
  <c r="B59" i="26"/>
  <c r="W59" i="26"/>
  <c r="C59" i="26"/>
  <c r="L59" i="26"/>
  <c r="H59" i="26"/>
  <c r="R59" i="26"/>
  <c r="Q59" i="26"/>
  <c r="U59" i="26"/>
  <c r="I59" i="26"/>
  <c r="X59" i="26"/>
  <c r="N59" i="26"/>
  <c r="D59" i="26"/>
  <c r="V59" i="26"/>
  <c r="G59" i="26"/>
  <c r="J59" i="26"/>
  <c r="T59" i="26"/>
  <c r="S59" i="26"/>
  <c r="G136" i="20"/>
  <c r="K136" i="20"/>
  <c r="F136" i="20"/>
  <c r="N136" i="20"/>
  <c r="R136" i="20" s="1"/>
  <c r="J136" i="20"/>
  <c r="D136" i="20"/>
  <c r="C136" i="20"/>
  <c r="H136" i="20"/>
  <c r="M136" i="20"/>
  <c r="B136" i="20"/>
  <c r="L136" i="20"/>
  <c r="I136" i="20"/>
  <c r="E72" i="3"/>
  <c r="C72" i="3"/>
  <c r="G72" i="3"/>
  <c r="F72" i="3"/>
  <c r="D72" i="3"/>
  <c r="S140" i="4"/>
  <c r="X140" i="4"/>
  <c r="T140" i="4"/>
  <c r="V140" i="4"/>
  <c r="C140" i="4"/>
  <c r="AA140" i="4"/>
  <c r="O140" i="4"/>
  <c r="AC140" i="4"/>
  <c r="G140" i="4"/>
  <c r="P140" i="4"/>
  <c r="Z140" i="4"/>
  <c r="U140" i="4"/>
  <c r="L140" i="4"/>
  <c r="R140" i="4"/>
  <c r="W140" i="4"/>
  <c r="J140" i="4"/>
  <c r="F140" i="4"/>
  <c r="AB140" i="4"/>
  <c r="Q140" i="4"/>
  <c r="I140" i="4"/>
  <c r="M140" i="4"/>
  <c r="D140" i="4"/>
  <c r="E140" i="4"/>
  <c r="H140" i="4"/>
  <c r="Y140" i="4"/>
  <c r="AD140" i="4"/>
  <c r="K140" i="4"/>
  <c r="N140" i="4"/>
  <c r="N181" i="16"/>
  <c r="F181" i="16"/>
  <c r="B181" i="16"/>
  <c r="L181" i="16"/>
  <c r="J181" i="16"/>
  <c r="K181" i="16"/>
  <c r="C181" i="16"/>
  <c r="M181" i="16"/>
  <c r="D181" i="16"/>
  <c r="H181" i="16"/>
  <c r="G181" i="16"/>
  <c r="I181" i="16"/>
  <c r="V15" i="26"/>
  <c r="R15" i="26"/>
  <c r="D15" i="26"/>
  <c r="T15" i="26"/>
  <c r="C15" i="26"/>
  <c r="I15" i="26"/>
  <c r="H15" i="26"/>
  <c r="N15" i="26"/>
  <c r="G15" i="26"/>
  <c r="S15" i="26"/>
  <c r="K15" i="26"/>
  <c r="Q15" i="26"/>
  <c r="U15" i="26"/>
  <c r="W15" i="26"/>
  <c r="L15" i="26"/>
  <c r="M15" i="26"/>
  <c r="J15" i="26"/>
  <c r="B15" i="26"/>
  <c r="F15" i="26"/>
  <c r="X15" i="26"/>
  <c r="K60" i="4"/>
  <c r="C60" i="4"/>
  <c r="I60" i="4"/>
  <c r="Q60" i="4"/>
  <c r="AD60" i="4"/>
  <c r="L60" i="4"/>
  <c r="R60" i="4"/>
  <c r="H60" i="4"/>
  <c r="AC60" i="4"/>
  <c r="AB60" i="4"/>
  <c r="O60" i="4"/>
  <c r="V60" i="4"/>
  <c r="W60" i="4"/>
  <c r="D60" i="4"/>
  <c r="X60" i="4"/>
  <c r="E60" i="4"/>
  <c r="M60" i="4"/>
  <c r="U60" i="4"/>
  <c r="T60" i="4"/>
  <c r="J60" i="4"/>
  <c r="Z60" i="4"/>
  <c r="S60" i="4"/>
  <c r="AA60" i="4"/>
  <c r="Y60" i="4"/>
  <c r="N60" i="4"/>
  <c r="P60" i="4"/>
  <c r="G60" i="4"/>
  <c r="F60" i="4"/>
  <c r="N132" i="16"/>
  <c r="C132" i="16"/>
  <c r="M132" i="16"/>
  <c r="Q132" i="16" s="1"/>
  <c r="F132" i="16"/>
  <c r="L132" i="16"/>
  <c r="J132" i="16"/>
  <c r="H132" i="16"/>
  <c r="I132" i="16"/>
  <c r="K132" i="16"/>
  <c r="B132" i="16"/>
  <c r="G132" i="16"/>
  <c r="D132" i="16"/>
  <c r="Q45" i="24"/>
  <c r="X45" i="24"/>
  <c r="AE45" i="24"/>
  <c r="K45" i="24"/>
  <c r="D45" i="24"/>
  <c r="AA45" i="24"/>
  <c r="F45" i="24"/>
  <c r="L45" i="24"/>
  <c r="Y45" i="24"/>
  <c r="W45" i="24"/>
  <c r="N45" i="24"/>
  <c r="B45" i="24"/>
  <c r="G45" i="24"/>
  <c r="T45" i="24"/>
  <c r="I45" i="24"/>
  <c r="V45" i="24"/>
  <c r="Z45" i="24"/>
  <c r="P45" i="24"/>
  <c r="O45" i="24"/>
  <c r="U45" i="24"/>
  <c r="AC45" i="24"/>
  <c r="M45" i="24"/>
  <c r="AD45" i="24"/>
  <c r="J45" i="24"/>
  <c r="H45" i="24"/>
  <c r="AF45" i="24"/>
  <c r="C45" i="24"/>
  <c r="S45" i="24"/>
  <c r="AB45" i="24"/>
  <c r="R45" i="24"/>
  <c r="AG45" i="24"/>
  <c r="F83" i="16"/>
  <c r="J83" i="16"/>
  <c r="M83" i="16"/>
  <c r="Q83" i="16" s="1"/>
  <c r="H83" i="16"/>
  <c r="L83" i="16"/>
  <c r="C83" i="16"/>
  <c r="D83" i="16"/>
  <c r="B83" i="16"/>
  <c r="I83" i="16"/>
  <c r="N83" i="16"/>
  <c r="R83" i="16" s="1"/>
  <c r="G83" i="16"/>
  <c r="K83" i="16"/>
  <c r="O83" i="16" s="1"/>
  <c r="Q35" i="32"/>
  <c r="Q37" i="32"/>
  <c r="Q27" i="32"/>
  <c r="Q46" i="32"/>
  <c r="Q48" i="32"/>
  <c r="Q36" i="32"/>
  <c r="Q19" i="32"/>
  <c r="Q47" i="32"/>
  <c r="Q26" i="32"/>
  <c r="Q18" i="32"/>
  <c r="Q15" i="32" s="1"/>
  <c r="Q20" i="32" s="1"/>
  <c r="Q28" i="32"/>
  <c r="K76" i="20"/>
  <c r="O76" i="20" s="1"/>
  <c r="N76" i="20"/>
  <c r="R76" i="20" s="1"/>
  <c r="F76" i="20"/>
  <c r="G76" i="20"/>
  <c r="L76" i="20"/>
  <c r="P76" i="20" s="1"/>
  <c r="I76" i="20"/>
  <c r="M76" i="20"/>
  <c r="C76" i="20"/>
  <c r="D76" i="20"/>
  <c r="H76" i="20"/>
  <c r="B76" i="20"/>
  <c r="J76" i="20"/>
  <c r="F166" i="2"/>
  <c r="D166" i="2"/>
  <c r="G166" i="2"/>
  <c r="H166" i="2"/>
  <c r="E166" i="2"/>
  <c r="C166" i="2"/>
  <c r="I166" i="2"/>
  <c r="Z20" i="23"/>
  <c r="F20" i="23"/>
  <c r="G20" i="23"/>
  <c r="U20" i="23"/>
  <c r="M20" i="23"/>
  <c r="B20" i="23"/>
  <c r="O20" i="23"/>
  <c r="D20" i="23"/>
  <c r="N20" i="23"/>
  <c r="T20" i="23"/>
  <c r="X20" i="23"/>
  <c r="W20" i="23"/>
  <c r="C20" i="23"/>
  <c r="R20" i="23"/>
  <c r="S20" i="23"/>
  <c r="V20" i="23"/>
  <c r="Q20" i="23"/>
  <c r="AF20" i="23"/>
  <c r="L20" i="23"/>
  <c r="AB20" i="23"/>
  <c r="I20" i="23"/>
  <c r="K20" i="23"/>
  <c r="H20" i="23"/>
  <c r="AG20" i="23"/>
  <c r="AA20" i="23"/>
  <c r="J20" i="23"/>
  <c r="Y20" i="23"/>
  <c r="AD20" i="23"/>
  <c r="AC20" i="23"/>
  <c r="P20" i="23"/>
  <c r="G171" i="4"/>
  <c r="P171" i="4"/>
  <c r="Y171" i="4"/>
  <c r="I171" i="4"/>
  <c r="D171" i="4"/>
  <c r="AA171" i="4"/>
  <c r="U171" i="4"/>
  <c r="W171" i="4"/>
  <c r="L171" i="4"/>
  <c r="R171" i="4"/>
  <c r="M171" i="4"/>
  <c r="J171" i="4"/>
  <c r="AB171" i="4"/>
  <c r="N171" i="4"/>
  <c r="F171" i="4"/>
  <c r="O171" i="4"/>
  <c r="AD171" i="4"/>
  <c r="E171" i="4"/>
  <c r="T171" i="4"/>
  <c r="X171" i="4"/>
  <c r="Z171" i="4"/>
  <c r="S171" i="4"/>
  <c r="H171" i="4"/>
  <c r="Q171" i="4"/>
  <c r="K171" i="4"/>
  <c r="AC171" i="4"/>
  <c r="C171" i="4"/>
  <c r="V171" i="4"/>
  <c r="I93" i="2"/>
  <c r="D93" i="2"/>
  <c r="G93" i="2"/>
  <c r="E93" i="2"/>
  <c r="F93" i="2"/>
  <c r="C93" i="2"/>
  <c r="H93" i="2"/>
  <c r="J45" i="20"/>
  <c r="H45" i="20"/>
  <c r="M45" i="20"/>
  <c r="C45" i="20"/>
  <c r="G45" i="20"/>
  <c r="B45" i="20"/>
  <c r="D45" i="20"/>
  <c r="L45" i="20"/>
  <c r="P45" i="20" s="1"/>
  <c r="K45" i="20"/>
  <c r="O45" i="20" s="1"/>
  <c r="N45" i="20"/>
  <c r="R45" i="20" s="1"/>
  <c r="F45" i="20"/>
  <c r="I45" i="20"/>
  <c r="E119" i="3"/>
  <c r="F119" i="3"/>
  <c r="D119" i="3"/>
  <c r="C119" i="3"/>
  <c r="G119" i="3"/>
  <c r="G17" i="29"/>
  <c r="H17" i="29"/>
  <c r="C17" i="29"/>
  <c r="D17" i="29"/>
  <c r="B17" i="29"/>
  <c r="I17" i="29"/>
  <c r="F17" i="29"/>
  <c r="D121" i="26"/>
  <c r="C121" i="26"/>
  <c r="M121" i="26"/>
  <c r="B121" i="26"/>
  <c r="F121" i="26"/>
  <c r="G121" i="26"/>
  <c r="I121" i="26"/>
  <c r="J121" i="26"/>
  <c r="U121" i="26"/>
  <c r="Q121" i="26"/>
  <c r="R121" i="26"/>
  <c r="V121" i="26"/>
  <c r="N121" i="26"/>
  <c r="K121" i="26"/>
  <c r="W121" i="26"/>
  <c r="H121" i="26"/>
  <c r="T121" i="26"/>
  <c r="X121" i="26"/>
  <c r="L121" i="26"/>
  <c r="S121" i="26"/>
  <c r="F160" i="2"/>
  <c r="D160" i="2"/>
  <c r="H160" i="2"/>
  <c r="G160" i="2"/>
  <c r="C160" i="2"/>
  <c r="I160" i="2"/>
  <c r="E160" i="2"/>
  <c r="J116" i="16"/>
  <c r="N116" i="16"/>
  <c r="R116" i="16" s="1"/>
  <c r="H116" i="16"/>
  <c r="B116" i="16"/>
  <c r="K116" i="16"/>
  <c r="O116" i="16" s="1"/>
  <c r="M116" i="16"/>
  <c r="Q116" i="16" s="1"/>
  <c r="C116" i="16"/>
  <c r="L116" i="16"/>
  <c r="I116" i="16"/>
  <c r="D116" i="16"/>
  <c r="G116" i="16"/>
  <c r="F116" i="16"/>
  <c r="G160" i="29"/>
  <c r="C160" i="29"/>
  <c r="D160" i="29"/>
  <c r="H160" i="29"/>
  <c r="F160" i="29"/>
  <c r="B160" i="29"/>
  <c r="I160" i="29"/>
  <c r="D133" i="3"/>
  <c r="C133" i="3"/>
  <c r="E133" i="3"/>
  <c r="G133" i="3"/>
  <c r="F133" i="3"/>
  <c r="W66" i="24"/>
  <c r="O66" i="24"/>
  <c r="C66" i="24"/>
  <c r="R66" i="24"/>
  <c r="AC66" i="24"/>
  <c r="AD66" i="24"/>
  <c r="V66" i="24"/>
  <c r="AG66" i="24"/>
  <c r="D66" i="24"/>
  <c r="Y66" i="24"/>
  <c r="L66" i="24"/>
  <c r="T66" i="24"/>
  <c r="Z66" i="24"/>
  <c r="AA66" i="24"/>
  <c r="U66" i="24"/>
  <c r="N66" i="24"/>
  <c r="H66" i="24"/>
  <c r="B66" i="24"/>
  <c r="F66" i="24"/>
  <c r="I66" i="24"/>
  <c r="J66" i="24"/>
  <c r="P66" i="24"/>
  <c r="AE66" i="24"/>
  <c r="AF66" i="24"/>
  <c r="X66" i="24"/>
  <c r="G66" i="24"/>
  <c r="AB66" i="24"/>
  <c r="K66" i="24"/>
  <c r="Q66" i="24"/>
  <c r="S66" i="24"/>
  <c r="M66" i="24"/>
  <c r="C50" i="2"/>
  <c r="D50" i="2"/>
  <c r="G50" i="2"/>
  <c r="H50" i="2"/>
  <c r="I50" i="2"/>
  <c r="E50" i="2"/>
  <c r="F50" i="2"/>
  <c r="F37" i="2"/>
  <c r="C37" i="2"/>
  <c r="E37" i="2"/>
  <c r="I37" i="2"/>
  <c r="D37" i="2"/>
  <c r="H37" i="2"/>
  <c r="G37" i="2"/>
  <c r="H119" i="29"/>
  <c r="D119" i="29"/>
  <c r="G119" i="29"/>
  <c r="I119" i="29"/>
  <c r="B119" i="29"/>
  <c r="C119" i="29"/>
  <c r="F119" i="29"/>
  <c r="C150" i="29"/>
  <c r="I150" i="29"/>
  <c r="H150" i="29"/>
  <c r="F150" i="29"/>
  <c r="G150" i="29"/>
  <c r="B150" i="29"/>
  <c r="D150" i="29"/>
  <c r="M157" i="26"/>
  <c r="N157" i="26"/>
  <c r="X157" i="26"/>
  <c r="D157" i="26"/>
  <c r="J157" i="26"/>
  <c r="S157" i="26"/>
  <c r="T157" i="26"/>
  <c r="K157" i="26"/>
  <c r="F157" i="26"/>
  <c r="R157" i="26"/>
  <c r="B157" i="26"/>
  <c r="U157" i="26"/>
  <c r="V157" i="26"/>
  <c r="G157" i="26"/>
  <c r="I157" i="26"/>
  <c r="C157" i="26"/>
  <c r="Q157" i="26"/>
  <c r="W157" i="26"/>
  <c r="H157" i="26"/>
  <c r="L157" i="26"/>
  <c r="S89" i="4"/>
  <c r="U89" i="4"/>
  <c r="AB89" i="4"/>
  <c r="Z89" i="4"/>
  <c r="V89" i="4"/>
  <c r="AD89" i="4"/>
  <c r="AC89" i="4"/>
  <c r="D89" i="4"/>
  <c r="J89" i="4"/>
  <c r="C89" i="4"/>
  <c r="F89" i="4"/>
  <c r="I89" i="4"/>
  <c r="M89" i="4"/>
  <c r="P89" i="4"/>
  <c r="AA89" i="4"/>
  <c r="N89" i="4"/>
  <c r="G89" i="4"/>
  <c r="Q89" i="4"/>
  <c r="O89" i="4"/>
  <c r="L89" i="4"/>
  <c r="R89" i="4"/>
  <c r="T89" i="4"/>
  <c r="K89" i="4"/>
  <c r="W89" i="4"/>
  <c r="Y89" i="4"/>
  <c r="X89" i="4"/>
  <c r="E89" i="4"/>
  <c r="H89" i="4"/>
  <c r="H142" i="20"/>
  <c r="M142" i="20"/>
  <c r="Q142" i="20" s="1"/>
  <c r="B142" i="20"/>
  <c r="I142" i="20"/>
  <c r="N142" i="20"/>
  <c r="R142" i="20" s="1"/>
  <c r="C142" i="20"/>
  <c r="L142" i="20"/>
  <c r="P142" i="20" s="1"/>
  <c r="G142" i="20"/>
  <c r="J142" i="20"/>
  <c r="F142" i="20"/>
  <c r="D142" i="20"/>
  <c r="K142" i="20"/>
  <c r="O142" i="20" s="1"/>
  <c r="H117" i="2"/>
  <c r="F117" i="2"/>
  <c r="E117" i="2"/>
  <c r="I117" i="2"/>
  <c r="D117" i="2"/>
  <c r="G117" i="2"/>
  <c r="C117" i="2"/>
  <c r="K42" i="23"/>
  <c r="AF42" i="23"/>
  <c r="U42" i="23"/>
  <c r="J42" i="23"/>
  <c r="X42" i="23"/>
  <c r="V42" i="23"/>
  <c r="AD42" i="23"/>
  <c r="C42" i="23"/>
  <c r="M42" i="23"/>
  <c r="P42" i="23"/>
  <c r="N42" i="23"/>
  <c r="AG42" i="23"/>
  <c r="O42" i="23"/>
  <c r="L42" i="23"/>
  <c r="T42" i="23"/>
  <c r="Z42" i="23"/>
  <c r="G42" i="23"/>
  <c r="B42" i="23"/>
  <c r="Y42" i="23"/>
  <c r="F42" i="23"/>
  <c r="D42" i="23"/>
  <c r="Q42" i="23"/>
  <c r="S42" i="23"/>
  <c r="H42" i="23"/>
  <c r="I42" i="23"/>
  <c r="AB42" i="23"/>
  <c r="R42" i="23"/>
  <c r="AC42" i="23"/>
  <c r="W42" i="23"/>
  <c r="AA42" i="23"/>
  <c r="J22" i="16"/>
  <c r="F22" i="16"/>
  <c r="C22" i="16"/>
  <c r="L22" i="16"/>
  <c r="N22" i="16"/>
  <c r="R22" i="16" s="1"/>
  <c r="H22" i="16"/>
  <c r="I22" i="16"/>
  <c r="G22" i="16"/>
  <c r="M22" i="16"/>
  <c r="Q22" i="16" s="1"/>
  <c r="K22" i="16"/>
  <c r="O22" i="16" s="1"/>
  <c r="D22" i="16"/>
  <c r="B22" i="16"/>
  <c r="D161" i="26"/>
  <c r="L161" i="26"/>
  <c r="H161" i="26"/>
  <c r="V161" i="26"/>
  <c r="F161" i="26"/>
  <c r="G161" i="26"/>
  <c r="N161" i="26"/>
  <c r="T161" i="26"/>
  <c r="K161" i="26"/>
  <c r="B161" i="26"/>
  <c r="Q161" i="26"/>
  <c r="I161" i="26"/>
  <c r="J161" i="26"/>
  <c r="S161" i="26"/>
  <c r="C161" i="26"/>
  <c r="M161" i="26"/>
  <c r="R161" i="26"/>
  <c r="U161" i="26"/>
  <c r="W161" i="26"/>
  <c r="X161" i="26"/>
  <c r="E164" i="2"/>
  <c r="F164" i="2"/>
  <c r="G164" i="2"/>
  <c r="D164" i="2"/>
  <c r="H164" i="2"/>
  <c r="C164" i="2"/>
  <c r="I164" i="2"/>
  <c r="X49" i="4"/>
  <c r="H49" i="4"/>
  <c r="J49" i="4"/>
  <c r="C49" i="4"/>
  <c r="M49" i="4"/>
  <c r="AB49" i="4"/>
  <c r="Q49" i="4"/>
  <c r="W49" i="4"/>
  <c r="U49" i="4"/>
  <c r="F49" i="4"/>
  <c r="D49" i="4"/>
  <c r="T49" i="4"/>
  <c r="K49" i="4"/>
  <c r="AA49" i="4"/>
  <c r="O49" i="4"/>
  <c r="E49" i="4"/>
  <c r="V49" i="4"/>
  <c r="N49" i="4"/>
  <c r="G49" i="4"/>
  <c r="Y49" i="4"/>
  <c r="R49" i="4"/>
  <c r="S49" i="4"/>
  <c r="I49" i="4"/>
  <c r="Z49" i="4"/>
  <c r="AC49" i="4"/>
  <c r="P49" i="4"/>
  <c r="AD49" i="4"/>
  <c r="L49" i="4"/>
  <c r="C51" i="20"/>
  <c r="H51" i="20"/>
  <c r="I51" i="20"/>
  <c r="D51" i="20"/>
  <c r="L51" i="20"/>
  <c r="K51" i="20"/>
  <c r="N51" i="20"/>
  <c r="R51" i="20" s="1"/>
  <c r="J51" i="20"/>
  <c r="B51" i="20"/>
  <c r="G51" i="20"/>
  <c r="F51" i="20"/>
  <c r="M51" i="20"/>
  <c r="E111" i="3"/>
  <c r="C111" i="3"/>
  <c r="G111" i="3"/>
  <c r="F111" i="3"/>
  <c r="D111" i="3"/>
  <c r="K49" i="16"/>
  <c r="G49" i="16"/>
  <c r="M49" i="16"/>
  <c r="D49" i="16"/>
  <c r="C49" i="16"/>
  <c r="L49" i="16"/>
  <c r="B49" i="16"/>
  <c r="I49" i="16"/>
  <c r="J49" i="16"/>
  <c r="H49" i="16"/>
  <c r="F49" i="16"/>
  <c r="N49" i="16"/>
  <c r="R12" i="23"/>
  <c r="M12" i="23"/>
  <c r="T12" i="23"/>
  <c r="V12" i="23"/>
  <c r="P12" i="23"/>
  <c r="U12" i="23"/>
  <c r="I12" i="23"/>
  <c r="L12" i="23"/>
  <c r="H12" i="23"/>
  <c r="AG12" i="23"/>
  <c r="F12" i="23"/>
  <c r="AA12" i="23"/>
  <c r="AC12" i="23"/>
  <c r="C12" i="23"/>
  <c r="J12" i="23"/>
  <c r="AD12" i="23"/>
  <c r="G12" i="23"/>
  <c r="Z12" i="23"/>
  <c r="N12" i="23"/>
  <c r="S12" i="23"/>
  <c r="X12" i="23"/>
  <c r="W12" i="23"/>
  <c r="D12" i="23"/>
  <c r="K12" i="23"/>
  <c r="Y12" i="23"/>
  <c r="Q12" i="23"/>
  <c r="AF12" i="23"/>
  <c r="AB12" i="23"/>
  <c r="O12" i="23"/>
  <c r="B12" i="23"/>
  <c r="I149" i="2"/>
  <c r="C149" i="2"/>
  <c r="D149" i="2"/>
  <c r="G149" i="2"/>
  <c r="E149" i="2"/>
  <c r="H149" i="2"/>
  <c r="F149" i="2"/>
  <c r="N81" i="20"/>
  <c r="R81" i="20" s="1"/>
  <c r="I81" i="20"/>
  <c r="C81" i="20"/>
  <c r="H81" i="20"/>
  <c r="G81" i="20"/>
  <c r="D81" i="20"/>
  <c r="K81" i="20"/>
  <c r="M81" i="20"/>
  <c r="Q81" i="20" s="1"/>
  <c r="B81" i="20"/>
  <c r="J81" i="20"/>
  <c r="L81" i="20"/>
  <c r="F81" i="20"/>
  <c r="G136" i="16"/>
  <c r="K136" i="16"/>
  <c r="H136" i="16"/>
  <c r="N136" i="16"/>
  <c r="D136" i="16"/>
  <c r="C136" i="16"/>
  <c r="J136" i="16"/>
  <c r="L136" i="16"/>
  <c r="M136" i="16"/>
  <c r="Q136" i="16" s="1"/>
  <c r="B136" i="16"/>
  <c r="F136" i="16"/>
  <c r="I136" i="16"/>
  <c r="M176" i="16"/>
  <c r="F176" i="16"/>
  <c r="H176" i="16"/>
  <c r="L176" i="16"/>
  <c r="I176" i="16"/>
  <c r="G176" i="16"/>
  <c r="B176" i="16"/>
  <c r="J176" i="16"/>
  <c r="N176" i="16"/>
  <c r="R176" i="16" s="1"/>
  <c r="C176" i="16"/>
  <c r="K176" i="16"/>
  <c r="D176" i="16"/>
  <c r="G103" i="3"/>
  <c r="E103" i="3"/>
  <c r="D103" i="3"/>
  <c r="C103" i="3"/>
  <c r="F103" i="3"/>
  <c r="V168" i="4"/>
  <c r="M168" i="4"/>
  <c r="Q168" i="4"/>
  <c r="AD168" i="4"/>
  <c r="X168" i="4"/>
  <c r="Y168" i="4"/>
  <c r="S168" i="4"/>
  <c r="W168" i="4"/>
  <c r="G168" i="4"/>
  <c r="R168" i="4"/>
  <c r="D168" i="4"/>
  <c r="L168" i="4"/>
  <c r="I168" i="4"/>
  <c r="K168" i="4"/>
  <c r="O168" i="4"/>
  <c r="AB168" i="4"/>
  <c r="AC168" i="4"/>
  <c r="J168" i="4"/>
  <c r="AA168" i="4"/>
  <c r="F168" i="4"/>
  <c r="P168" i="4"/>
  <c r="T168" i="4"/>
  <c r="E168" i="4"/>
  <c r="Z168" i="4"/>
  <c r="U168" i="4"/>
  <c r="C168" i="4"/>
  <c r="H168" i="4"/>
  <c r="N168" i="4"/>
  <c r="H47" i="26"/>
  <c r="X47" i="26"/>
  <c r="N47" i="26"/>
  <c r="K47" i="26"/>
  <c r="U47" i="26"/>
  <c r="R47" i="26"/>
  <c r="S47" i="26"/>
  <c r="M47" i="26"/>
  <c r="W47" i="26"/>
  <c r="D47" i="26"/>
  <c r="Q47" i="26"/>
  <c r="C47" i="26"/>
  <c r="B47" i="26"/>
  <c r="I47" i="26"/>
  <c r="G47" i="26"/>
  <c r="V47" i="26"/>
  <c r="J47" i="26"/>
  <c r="L47" i="26"/>
  <c r="F47" i="26"/>
  <c r="T47" i="26"/>
  <c r="H59" i="2"/>
  <c r="C59" i="2"/>
  <c r="I59" i="2"/>
  <c r="G59" i="2"/>
  <c r="E59" i="2"/>
  <c r="F59" i="2"/>
  <c r="D59" i="2"/>
  <c r="C73" i="30"/>
  <c r="G73" i="30"/>
  <c r="D73" i="30"/>
  <c r="F73" i="30"/>
  <c r="I73" i="30"/>
  <c r="H73" i="30"/>
  <c r="B73" i="30"/>
  <c r="C132" i="29"/>
  <c r="B132" i="29"/>
  <c r="H132" i="29"/>
  <c r="D132" i="29"/>
  <c r="F132" i="29"/>
  <c r="I132" i="29"/>
  <c r="G132" i="29"/>
  <c r="D114" i="2"/>
  <c r="F114" i="2"/>
  <c r="E114" i="2"/>
  <c r="I114" i="2"/>
  <c r="G114" i="2"/>
  <c r="C114" i="2"/>
  <c r="H114" i="2"/>
  <c r="V62" i="4"/>
  <c r="L62" i="4"/>
  <c r="AD62" i="4"/>
  <c r="Z62" i="4"/>
  <c r="H62" i="4"/>
  <c r="C62" i="4"/>
  <c r="Y62" i="4"/>
  <c r="U62" i="4"/>
  <c r="F62" i="4"/>
  <c r="K62" i="4"/>
  <c r="I62" i="4"/>
  <c r="N62" i="4"/>
  <c r="R62" i="4"/>
  <c r="X62" i="4"/>
  <c r="G62" i="4"/>
  <c r="M62" i="4"/>
  <c r="Q62" i="4"/>
  <c r="D62" i="4"/>
  <c r="J62" i="4"/>
  <c r="W62" i="4"/>
  <c r="AC62" i="4"/>
  <c r="E62" i="4"/>
  <c r="S62" i="4"/>
  <c r="AA62" i="4"/>
  <c r="T62" i="4"/>
  <c r="P62" i="4"/>
  <c r="AB62" i="4"/>
  <c r="O62" i="4"/>
  <c r="C102" i="2"/>
  <c r="E102" i="2"/>
  <c r="G102" i="2"/>
  <c r="I102" i="2"/>
  <c r="D102" i="2"/>
  <c r="H102" i="2"/>
  <c r="F102" i="2"/>
  <c r="S39" i="26"/>
  <c r="F39" i="26"/>
  <c r="V39" i="26"/>
  <c r="C39" i="26"/>
  <c r="I39" i="26"/>
  <c r="W39" i="26"/>
  <c r="D39" i="26"/>
  <c r="L39" i="26"/>
  <c r="R39" i="26"/>
  <c r="J39" i="26"/>
  <c r="G39" i="26"/>
  <c r="T39" i="26"/>
  <c r="Q39" i="26"/>
  <c r="H39" i="26"/>
  <c r="K39" i="26"/>
  <c r="N39" i="26"/>
  <c r="B39" i="26"/>
  <c r="X39" i="26"/>
  <c r="M39" i="26"/>
  <c r="U39" i="26"/>
  <c r="R54" i="24"/>
  <c r="AA54" i="24"/>
  <c r="G54" i="24"/>
  <c r="T54" i="24"/>
  <c r="W54" i="24"/>
  <c r="L54" i="24"/>
  <c r="V54" i="24"/>
  <c r="AF54" i="24"/>
  <c r="M54" i="24"/>
  <c r="D54" i="24"/>
  <c r="O54" i="24"/>
  <c r="F54" i="24"/>
  <c r="C54" i="24"/>
  <c r="I54" i="24"/>
  <c r="AD54" i="24"/>
  <c r="AB54" i="24"/>
  <c r="J54" i="24"/>
  <c r="S54" i="24"/>
  <c r="Y54" i="24"/>
  <c r="P54" i="24"/>
  <c r="AE54" i="24"/>
  <c r="AG54" i="24"/>
  <c r="B54" i="24"/>
  <c r="H54" i="24"/>
  <c r="Z54" i="24"/>
  <c r="N54" i="24"/>
  <c r="K54" i="24"/>
  <c r="X54" i="24"/>
  <c r="U54" i="24"/>
  <c r="Q54" i="24"/>
  <c r="AC54" i="24"/>
  <c r="AE37" i="24"/>
  <c r="S37" i="24"/>
  <c r="P37" i="24"/>
  <c r="D37" i="24"/>
  <c r="Z37" i="24"/>
  <c r="Y37" i="24"/>
  <c r="AA37" i="24"/>
  <c r="U37" i="24"/>
  <c r="K37" i="24"/>
  <c r="AC37" i="24"/>
  <c r="AB37" i="24"/>
  <c r="V37" i="24"/>
  <c r="C37" i="24"/>
  <c r="N37" i="24"/>
  <c r="Q37" i="24"/>
  <c r="G37" i="24"/>
  <c r="F37" i="24"/>
  <c r="X37" i="24"/>
  <c r="R37" i="24"/>
  <c r="T37" i="24"/>
  <c r="I37" i="24"/>
  <c r="H37" i="24"/>
  <c r="AG37" i="24"/>
  <c r="M37" i="24"/>
  <c r="AD37" i="24"/>
  <c r="O37" i="24"/>
  <c r="W37" i="24"/>
  <c r="B37" i="24"/>
  <c r="L37" i="24"/>
  <c r="AF37" i="24"/>
  <c r="J37" i="24"/>
  <c r="C142" i="3"/>
  <c r="F142" i="3"/>
  <c r="G142" i="3"/>
  <c r="E142" i="3"/>
  <c r="D142" i="3"/>
  <c r="O147" i="4"/>
  <c r="AB147" i="4"/>
  <c r="P147" i="4"/>
  <c r="AD147" i="4"/>
  <c r="D147" i="4"/>
  <c r="L147" i="4"/>
  <c r="Y147" i="4"/>
  <c r="V147" i="4"/>
  <c r="T147" i="4"/>
  <c r="AA147" i="4"/>
  <c r="C147" i="4"/>
  <c r="AC147" i="4"/>
  <c r="U147" i="4"/>
  <c r="E147" i="4"/>
  <c r="F147" i="4"/>
  <c r="K147" i="4"/>
  <c r="J147" i="4"/>
  <c r="Q147" i="4"/>
  <c r="Z147" i="4"/>
  <c r="R147" i="4"/>
  <c r="M147" i="4"/>
  <c r="S147" i="4"/>
  <c r="X147" i="4"/>
  <c r="H147" i="4"/>
  <c r="N147" i="4"/>
  <c r="W147" i="4"/>
  <c r="G147" i="4"/>
  <c r="I147" i="4"/>
  <c r="F17" i="26"/>
  <c r="H17" i="26"/>
  <c r="W17" i="26"/>
  <c r="R17" i="26"/>
  <c r="N17" i="26"/>
  <c r="K17" i="26"/>
  <c r="U17" i="26"/>
  <c r="S17" i="26"/>
  <c r="I17" i="26"/>
  <c r="V17" i="26"/>
  <c r="T17" i="26"/>
  <c r="G17" i="26"/>
  <c r="B17" i="26"/>
  <c r="X17" i="26"/>
  <c r="L17" i="26"/>
  <c r="D17" i="26"/>
  <c r="C17" i="26"/>
  <c r="M17" i="26"/>
  <c r="Q17" i="26"/>
  <c r="J17" i="26"/>
  <c r="G116" i="3"/>
  <c r="E116" i="3"/>
  <c r="D116" i="3"/>
  <c r="F116" i="3"/>
  <c r="C116" i="3"/>
  <c r="X33" i="23"/>
  <c r="H33" i="23"/>
  <c r="AA33" i="23"/>
  <c r="G33" i="23"/>
  <c r="C33" i="23"/>
  <c r="AC33" i="23"/>
  <c r="Y33" i="23"/>
  <c r="L33" i="23"/>
  <c r="D33" i="23"/>
  <c r="T33" i="23"/>
  <c r="I33" i="23"/>
  <c r="AF33" i="23"/>
  <c r="F33" i="23"/>
  <c r="AD33" i="23"/>
  <c r="AG33" i="23"/>
  <c r="S33" i="23"/>
  <c r="B33" i="23"/>
  <c r="Z33" i="23"/>
  <c r="M33" i="23"/>
  <c r="Q33" i="23"/>
  <c r="K33" i="23"/>
  <c r="P33" i="23"/>
  <c r="U33" i="23"/>
  <c r="J33" i="23"/>
  <c r="O33" i="23"/>
  <c r="W33" i="23"/>
  <c r="N33" i="23"/>
  <c r="R33" i="23"/>
  <c r="AB33" i="23"/>
  <c r="V33" i="23"/>
  <c r="K105" i="16"/>
  <c r="D105" i="16"/>
  <c r="C105" i="16"/>
  <c r="N105" i="16"/>
  <c r="J105" i="16"/>
  <c r="G105" i="16"/>
  <c r="H105" i="16"/>
  <c r="F105" i="16"/>
  <c r="M105" i="16"/>
  <c r="I105" i="16"/>
  <c r="B105" i="16"/>
  <c r="L105" i="16"/>
  <c r="D118" i="16"/>
  <c r="F118" i="16"/>
  <c r="H118" i="16"/>
  <c r="N118" i="16"/>
  <c r="B118" i="16"/>
  <c r="I118" i="16"/>
  <c r="J118" i="16"/>
  <c r="K118" i="16"/>
  <c r="L118" i="16"/>
  <c r="C118" i="16"/>
  <c r="M118" i="16"/>
  <c r="Q118" i="16" s="1"/>
  <c r="G118" i="16"/>
  <c r="D118" i="30"/>
  <c r="C118" i="30"/>
  <c r="I118" i="30"/>
  <c r="F118" i="30"/>
  <c r="H118" i="30"/>
  <c r="G118" i="30"/>
  <c r="B118" i="30"/>
  <c r="D145" i="2"/>
  <c r="G145" i="2"/>
  <c r="E145" i="2"/>
  <c r="F145" i="2"/>
  <c r="H145" i="2"/>
  <c r="C145" i="2"/>
  <c r="I145" i="2"/>
  <c r="V169" i="26"/>
  <c r="Q169" i="26"/>
  <c r="T169" i="26"/>
  <c r="D169" i="26"/>
  <c r="K169" i="26"/>
  <c r="C169" i="26"/>
  <c r="B169" i="26"/>
  <c r="F169" i="26"/>
  <c r="R169" i="26"/>
  <c r="X169" i="26"/>
  <c r="S169" i="26"/>
  <c r="M169" i="26"/>
  <c r="W169" i="26"/>
  <c r="J169" i="26"/>
  <c r="I169" i="26"/>
  <c r="L169" i="26"/>
  <c r="U169" i="26"/>
  <c r="N169" i="26"/>
  <c r="H169" i="26"/>
  <c r="G169" i="26"/>
  <c r="B184" i="30"/>
  <c r="I184" i="30"/>
  <c r="H184" i="30"/>
  <c r="C184" i="30"/>
  <c r="D184" i="30"/>
  <c r="F184" i="30"/>
  <c r="G184" i="30"/>
  <c r="G84" i="24"/>
  <c r="Z84" i="24"/>
  <c r="AE84" i="24"/>
  <c r="K84" i="24"/>
  <c r="D84" i="24"/>
  <c r="P84" i="24"/>
  <c r="Y84" i="24"/>
  <c r="H84" i="24"/>
  <c r="AC84" i="24"/>
  <c r="T84" i="24"/>
  <c r="AF84" i="24"/>
  <c r="O84" i="24"/>
  <c r="M84" i="24"/>
  <c r="L84" i="24"/>
  <c r="Q84" i="24"/>
  <c r="S84" i="24"/>
  <c r="W84" i="24"/>
  <c r="X84" i="24"/>
  <c r="AD84" i="24"/>
  <c r="F84" i="24"/>
  <c r="J84" i="24"/>
  <c r="N84" i="24"/>
  <c r="R84" i="24"/>
  <c r="V84" i="24"/>
  <c r="AG84" i="24"/>
  <c r="I84" i="24"/>
  <c r="B84" i="24"/>
  <c r="AB84" i="24"/>
  <c r="AA84" i="24"/>
  <c r="C84" i="24"/>
  <c r="U84" i="24"/>
  <c r="I39" i="16"/>
  <c r="H39" i="16"/>
  <c r="N39" i="16"/>
  <c r="R39" i="16" s="1"/>
  <c r="F39" i="16"/>
  <c r="M39" i="16"/>
  <c r="Q39" i="16" s="1"/>
  <c r="L39" i="16"/>
  <c r="P39" i="16" s="1"/>
  <c r="K39" i="16"/>
  <c r="O39" i="16" s="1"/>
  <c r="B39" i="16"/>
  <c r="D39" i="16"/>
  <c r="G39" i="16"/>
  <c r="J39" i="16"/>
  <c r="C39" i="16"/>
  <c r="B78" i="29"/>
  <c r="I78" i="29"/>
  <c r="G78" i="29"/>
  <c r="C78" i="29"/>
  <c r="H78" i="29"/>
  <c r="F78" i="29"/>
  <c r="D78" i="29"/>
  <c r="F38" i="29"/>
  <c r="H38" i="29"/>
  <c r="I38" i="29"/>
  <c r="B38" i="29"/>
  <c r="D38" i="29"/>
  <c r="C38" i="29"/>
  <c r="G38" i="29"/>
  <c r="G149" i="16"/>
  <c r="I149" i="16"/>
  <c r="N149" i="16"/>
  <c r="H149" i="16"/>
  <c r="C149" i="16"/>
  <c r="M149" i="16"/>
  <c r="Q149" i="16" s="1"/>
  <c r="K149" i="16"/>
  <c r="B149" i="16"/>
  <c r="L149" i="16"/>
  <c r="P149" i="16" s="1"/>
  <c r="J149" i="16"/>
  <c r="F149" i="16"/>
  <c r="D149" i="16"/>
  <c r="C95" i="16"/>
  <c r="J95" i="16"/>
  <c r="M95" i="16"/>
  <c r="L95" i="16"/>
  <c r="I95" i="16"/>
  <c r="K95" i="16"/>
  <c r="B95" i="16"/>
  <c r="N95" i="16"/>
  <c r="R95" i="16" s="1"/>
  <c r="F95" i="16"/>
  <c r="G95" i="16"/>
  <c r="D95" i="16"/>
  <c r="H95" i="16"/>
  <c r="U136" i="26"/>
  <c r="L136" i="26"/>
  <c r="Q136" i="26"/>
  <c r="I136" i="26"/>
  <c r="H136" i="26"/>
  <c r="J136" i="26"/>
  <c r="C136" i="26"/>
  <c r="S136" i="26"/>
  <c r="W136" i="26"/>
  <c r="R136" i="26"/>
  <c r="X136" i="26"/>
  <c r="K136" i="26"/>
  <c r="G136" i="26"/>
  <c r="F136" i="26"/>
  <c r="V136" i="26"/>
  <c r="B136" i="26"/>
  <c r="T136" i="26"/>
  <c r="M136" i="26"/>
  <c r="D136" i="26"/>
  <c r="N136" i="26"/>
  <c r="I76" i="2"/>
  <c r="D76" i="2"/>
  <c r="C76" i="2"/>
  <c r="H76" i="2"/>
  <c r="F76" i="2"/>
  <c r="G76" i="2"/>
  <c r="E76" i="2"/>
  <c r="D99" i="2"/>
  <c r="H99" i="2"/>
  <c r="I99" i="2"/>
  <c r="C99" i="2"/>
  <c r="G99" i="2"/>
  <c r="E99" i="2"/>
  <c r="F99" i="2"/>
  <c r="H74" i="2"/>
  <c r="I74" i="2"/>
  <c r="C74" i="2"/>
  <c r="E74" i="2"/>
  <c r="G74" i="2"/>
  <c r="F74" i="2"/>
  <c r="D74" i="2"/>
  <c r="F179" i="26"/>
  <c r="W179" i="26"/>
  <c r="I179" i="26"/>
  <c r="S179" i="26"/>
  <c r="L179" i="26"/>
  <c r="N179" i="26"/>
  <c r="H179" i="26"/>
  <c r="V179" i="26"/>
  <c r="G179" i="26"/>
  <c r="Q179" i="26"/>
  <c r="J179" i="26"/>
  <c r="D179" i="26"/>
  <c r="K179" i="26"/>
  <c r="M179" i="26"/>
  <c r="R179" i="26"/>
  <c r="B179" i="26"/>
  <c r="T179" i="26"/>
  <c r="U179" i="26"/>
  <c r="C179" i="26"/>
  <c r="X179" i="26"/>
  <c r="D170" i="20"/>
  <c r="H170" i="20"/>
  <c r="F170" i="20"/>
  <c r="C170" i="20"/>
  <c r="G170" i="20"/>
  <c r="L170" i="20"/>
  <c r="P170" i="20" s="1"/>
  <c r="I170" i="20"/>
  <c r="N170" i="20"/>
  <c r="R170" i="20" s="1"/>
  <c r="B170" i="20"/>
  <c r="K170" i="20"/>
  <c r="J170" i="20"/>
  <c r="M170" i="20"/>
  <c r="Q170" i="20" s="1"/>
  <c r="Y64" i="23"/>
  <c r="Z64" i="23"/>
  <c r="H64" i="23"/>
  <c r="M64" i="23"/>
  <c r="R64" i="23"/>
  <c r="O64" i="23"/>
  <c r="W64" i="23"/>
  <c r="L64" i="23"/>
  <c r="D64" i="23"/>
  <c r="S64" i="23"/>
  <c r="AC64" i="23"/>
  <c r="Q64" i="23"/>
  <c r="AB64" i="23"/>
  <c r="F64" i="23"/>
  <c r="K64" i="23"/>
  <c r="AG64" i="23"/>
  <c r="B64" i="23"/>
  <c r="I64" i="23"/>
  <c r="G64" i="23"/>
  <c r="J64" i="23"/>
  <c r="T64" i="23"/>
  <c r="AD64" i="23"/>
  <c r="V64" i="23"/>
  <c r="U64" i="23"/>
  <c r="P64" i="23"/>
  <c r="AA64" i="23"/>
  <c r="N64" i="23"/>
  <c r="AF64" i="23"/>
  <c r="C64" i="23"/>
  <c r="X64" i="23"/>
  <c r="T102" i="24"/>
  <c r="Y102" i="24"/>
  <c r="O102" i="24"/>
  <c r="U102" i="24"/>
  <c r="G102" i="24"/>
  <c r="Q102" i="24"/>
  <c r="F102" i="24"/>
  <c r="X102" i="24"/>
  <c r="AE102" i="24"/>
  <c r="M102" i="24"/>
  <c r="I102" i="24"/>
  <c r="P102" i="24"/>
  <c r="J102" i="24"/>
  <c r="AG102" i="24"/>
  <c r="C102" i="24"/>
  <c r="AF102" i="24"/>
  <c r="AB102" i="24"/>
  <c r="R102" i="24"/>
  <c r="H102" i="24"/>
  <c r="V102" i="24"/>
  <c r="K102" i="24"/>
  <c r="N102" i="24"/>
  <c r="W102" i="24"/>
  <c r="S102" i="24"/>
  <c r="AA102" i="24"/>
  <c r="L102" i="24"/>
  <c r="AC102" i="24"/>
  <c r="Z102" i="24"/>
  <c r="B102" i="24"/>
  <c r="D102" i="24"/>
  <c r="AD102" i="24"/>
  <c r="AC40" i="23"/>
  <c r="R40" i="23"/>
  <c r="V40" i="23"/>
  <c r="X40" i="23"/>
  <c r="U40" i="23"/>
  <c r="K40" i="23"/>
  <c r="I40" i="23"/>
  <c r="AD40" i="23"/>
  <c r="B40" i="23"/>
  <c r="D40" i="23"/>
  <c r="AB40" i="23"/>
  <c r="N40" i="23"/>
  <c r="Q40" i="23"/>
  <c r="Y40" i="23"/>
  <c r="H40" i="23"/>
  <c r="T40" i="23"/>
  <c r="M40" i="23"/>
  <c r="F40" i="23"/>
  <c r="G40" i="23"/>
  <c r="J40" i="23"/>
  <c r="AA40" i="23"/>
  <c r="W40" i="23"/>
  <c r="S40" i="23"/>
  <c r="C40" i="23"/>
  <c r="AF40" i="23"/>
  <c r="O40" i="23"/>
  <c r="P40" i="23"/>
  <c r="AG40" i="23"/>
  <c r="Z40" i="23"/>
  <c r="L40" i="23"/>
  <c r="G59" i="23"/>
  <c r="U59" i="23"/>
  <c r="K59" i="23"/>
  <c r="R59" i="23"/>
  <c r="M59" i="23"/>
  <c r="V59" i="23"/>
  <c r="F59" i="23"/>
  <c r="D59" i="23"/>
  <c r="H59" i="23"/>
  <c r="AA59" i="23"/>
  <c r="Y59" i="23"/>
  <c r="AF59" i="23"/>
  <c r="AG59" i="23"/>
  <c r="AB59" i="23"/>
  <c r="O59" i="23"/>
  <c r="P59" i="23"/>
  <c r="C59" i="23"/>
  <c r="T59" i="23"/>
  <c r="AC59" i="23"/>
  <c r="Q59" i="23"/>
  <c r="Z59" i="23"/>
  <c r="AD59" i="23"/>
  <c r="W59" i="23"/>
  <c r="B59" i="23"/>
  <c r="L59" i="23"/>
  <c r="J59" i="23"/>
  <c r="N59" i="23"/>
  <c r="I59" i="23"/>
  <c r="X59" i="23"/>
  <c r="S59" i="23"/>
  <c r="F51" i="4"/>
  <c r="L51" i="4"/>
  <c r="O51" i="4"/>
  <c r="I51" i="4"/>
  <c r="Y51" i="4"/>
  <c r="X51" i="4"/>
  <c r="K51" i="4"/>
  <c r="S51" i="4"/>
  <c r="AB51" i="4"/>
  <c r="C51" i="4"/>
  <c r="W51" i="4"/>
  <c r="AA51" i="4"/>
  <c r="U51" i="4"/>
  <c r="R51" i="4"/>
  <c r="N51" i="4"/>
  <c r="P51" i="4"/>
  <c r="D51" i="4"/>
  <c r="M51" i="4"/>
  <c r="Z51" i="4"/>
  <c r="V51" i="4"/>
  <c r="Q51" i="4"/>
  <c r="G51" i="4"/>
  <c r="AD51" i="4"/>
  <c r="T51" i="4"/>
  <c r="H51" i="4"/>
  <c r="E51" i="4"/>
  <c r="J51" i="4"/>
  <c r="AC51" i="4"/>
  <c r="G54" i="3"/>
  <c r="F54" i="3"/>
  <c r="E54" i="3"/>
  <c r="C54" i="3"/>
  <c r="D54" i="3"/>
  <c r="C146" i="20"/>
  <c r="M146" i="20"/>
  <c r="Q146" i="20" s="1"/>
  <c r="I146" i="20"/>
  <c r="K146" i="20"/>
  <c r="F146" i="20"/>
  <c r="N146" i="20"/>
  <c r="R146" i="20" s="1"/>
  <c r="G146" i="20"/>
  <c r="L146" i="20"/>
  <c r="B146" i="20"/>
  <c r="D146" i="20"/>
  <c r="H146" i="20"/>
  <c r="J146" i="20"/>
  <c r="U151" i="23"/>
  <c r="AF151" i="23"/>
  <c r="V151" i="23"/>
  <c r="Y151" i="23"/>
  <c r="Z151" i="23"/>
  <c r="I151" i="23"/>
  <c r="Q151" i="23"/>
  <c r="AB151" i="23"/>
  <c r="P151" i="23"/>
  <c r="R151" i="23"/>
  <c r="F151" i="23"/>
  <c r="G151" i="23"/>
  <c r="O151" i="23"/>
  <c r="B151" i="23"/>
  <c r="J151" i="23"/>
  <c r="D151" i="23"/>
  <c r="H151" i="23"/>
  <c r="W151" i="23"/>
  <c r="AC151" i="23"/>
  <c r="K151" i="23"/>
  <c r="M151" i="23"/>
  <c r="N151" i="23"/>
  <c r="X151" i="23"/>
  <c r="S151" i="23"/>
  <c r="AD151" i="23"/>
  <c r="L151" i="23"/>
  <c r="T151" i="23"/>
  <c r="AG151" i="23"/>
  <c r="AA151" i="23"/>
  <c r="C151" i="23"/>
  <c r="D98" i="3"/>
  <c r="C98" i="3"/>
  <c r="G98" i="3"/>
  <c r="F98" i="3"/>
  <c r="E98" i="3"/>
  <c r="G64" i="4"/>
  <c r="W64" i="4"/>
  <c r="L64" i="4"/>
  <c r="X64" i="4"/>
  <c r="AD64" i="4"/>
  <c r="Q64" i="4"/>
  <c r="D64" i="4"/>
  <c r="S64" i="4"/>
  <c r="U64" i="4"/>
  <c r="O64" i="4"/>
  <c r="N64" i="4"/>
  <c r="V64" i="4"/>
  <c r="H64" i="4"/>
  <c r="P64" i="4"/>
  <c r="Y64" i="4"/>
  <c r="C64" i="4"/>
  <c r="M64" i="4"/>
  <c r="I64" i="4"/>
  <c r="Z64" i="4"/>
  <c r="AA64" i="4"/>
  <c r="R64" i="4"/>
  <c r="K64" i="4"/>
  <c r="F64" i="4"/>
  <c r="E64" i="4"/>
  <c r="AB64" i="4"/>
  <c r="AC64" i="4"/>
  <c r="T64" i="4"/>
  <c r="J64" i="4"/>
  <c r="L98" i="26"/>
  <c r="C98" i="26"/>
  <c r="D98" i="26"/>
  <c r="I98" i="26"/>
  <c r="G98" i="26"/>
  <c r="H98" i="26"/>
  <c r="T98" i="26"/>
  <c r="N98" i="26"/>
  <c r="V98" i="26"/>
  <c r="K98" i="26"/>
  <c r="X98" i="26"/>
  <c r="M98" i="26"/>
  <c r="R98" i="26"/>
  <c r="S98" i="26"/>
  <c r="B98" i="26"/>
  <c r="J98" i="26"/>
  <c r="F98" i="26"/>
  <c r="Q98" i="26"/>
  <c r="W98" i="26"/>
  <c r="U98" i="26"/>
  <c r="I131" i="24"/>
  <c r="M131" i="24"/>
  <c r="B131" i="24"/>
  <c r="D131" i="24"/>
  <c r="AC131" i="24"/>
  <c r="K131" i="24"/>
  <c r="AD131" i="24"/>
  <c r="G131" i="24"/>
  <c r="W131" i="24"/>
  <c r="AG131" i="24"/>
  <c r="Y131" i="24"/>
  <c r="C131" i="24"/>
  <c r="J131" i="24"/>
  <c r="L131" i="24"/>
  <c r="Q131" i="24"/>
  <c r="Z131" i="24"/>
  <c r="N131" i="24"/>
  <c r="V131" i="24"/>
  <c r="P131" i="24"/>
  <c r="AE131" i="24"/>
  <c r="AF131" i="24"/>
  <c r="T131" i="24"/>
  <c r="F131" i="24"/>
  <c r="AB131" i="24"/>
  <c r="R131" i="24"/>
  <c r="H131" i="24"/>
  <c r="X131" i="24"/>
  <c r="AA131" i="24"/>
  <c r="O131" i="24"/>
  <c r="U131" i="24"/>
  <c r="S131" i="24"/>
  <c r="T79" i="4"/>
  <c r="G79" i="4"/>
  <c r="J79" i="4"/>
  <c r="H79" i="4"/>
  <c r="AB79" i="4"/>
  <c r="AA79" i="4"/>
  <c r="C79" i="4"/>
  <c r="Z79" i="4"/>
  <c r="E79" i="4"/>
  <c r="I79" i="4"/>
  <c r="U79" i="4"/>
  <c r="K79" i="4"/>
  <c r="F79" i="4"/>
  <c r="N79" i="4"/>
  <c r="M79" i="4"/>
  <c r="D79" i="4"/>
  <c r="AD79" i="4"/>
  <c r="AC79" i="4"/>
  <c r="L79" i="4"/>
  <c r="Q79" i="4"/>
  <c r="O79" i="4"/>
  <c r="P79" i="4"/>
  <c r="W79" i="4"/>
  <c r="X79" i="4"/>
  <c r="S79" i="4"/>
  <c r="R79" i="4"/>
  <c r="V79" i="4"/>
  <c r="Y79" i="4"/>
  <c r="C48" i="30"/>
  <c r="D48" i="30"/>
  <c r="H48" i="30"/>
  <c r="G48" i="30"/>
  <c r="F48" i="30"/>
  <c r="B48" i="30"/>
  <c r="I48" i="30"/>
  <c r="R170" i="4"/>
  <c r="F170" i="4"/>
  <c r="W170" i="4"/>
  <c r="AC170" i="4"/>
  <c r="X170" i="4"/>
  <c r="N170" i="4"/>
  <c r="Q170" i="4"/>
  <c r="J170" i="4"/>
  <c r="AD170" i="4"/>
  <c r="Z170" i="4"/>
  <c r="D170" i="4"/>
  <c r="V170" i="4"/>
  <c r="AA170" i="4"/>
  <c r="M170" i="4"/>
  <c r="T170" i="4"/>
  <c r="S170" i="4"/>
  <c r="C170" i="4"/>
  <c r="K170" i="4"/>
  <c r="U170" i="4"/>
  <c r="G170" i="4"/>
  <c r="P170" i="4"/>
  <c r="I170" i="4"/>
  <c r="H170" i="4"/>
  <c r="L170" i="4"/>
  <c r="E170" i="4"/>
  <c r="AB170" i="4"/>
  <c r="O170" i="4"/>
  <c r="Y170" i="4"/>
  <c r="J100" i="20"/>
  <c r="H100" i="20"/>
  <c r="M100" i="20"/>
  <c r="F100" i="20"/>
  <c r="N100" i="20"/>
  <c r="R100" i="20" s="1"/>
  <c r="G100" i="20"/>
  <c r="K100" i="20"/>
  <c r="C100" i="20"/>
  <c r="L100" i="20"/>
  <c r="P100" i="20" s="1"/>
  <c r="I100" i="20"/>
  <c r="D100" i="20"/>
  <c r="B100" i="20"/>
  <c r="N132" i="23"/>
  <c r="F132" i="23"/>
  <c r="AA132" i="23"/>
  <c r="I132" i="23"/>
  <c r="H132" i="23"/>
  <c r="S132" i="23"/>
  <c r="AF132" i="23"/>
  <c r="M132" i="23"/>
  <c r="W132" i="23"/>
  <c r="AB132" i="23"/>
  <c r="T132" i="23"/>
  <c r="C132" i="23"/>
  <c r="P132" i="23"/>
  <c r="Z132" i="23"/>
  <c r="X132" i="23"/>
  <c r="Y132" i="23"/>
  <c r="B132" i="23"/>
  <c r="K132" i="23"/>
  <c r="O132" i="23"/>
  <c r="AD132" i="23"/>
  <c r="G132" i="23"/>
  <c r="D132" i="23"/>
  <c r="AG132" i="23"/>
  <c r="L132" i="23"/>
  <c r="J132" i="23"/>
  <c r="AC132" i="23"/>
  <c r="V132" i="23"/>
  <c r="Q132" i="23"/>
  <c r="R132" i="23"/>
  <c r="U132" i="23"/>
  <c r="R30" i="23"/>
  <c r="O30" i="23"/>
  <c r="D30" i="23"/>
  <c r="H30" i="23"/>
  <c r="AD30" i="23"/>
  <c r="AG30" i="23"/>
  <c r="M30" i="23"/>
  <c r="V30" i="23"/>
  <c r="K30" i="23"/>
  <c r="N30" i="23"/>
  <c r="L30" i="23"/>
  <c r="Z30" i="23"/>
  <c r="W30" i="23"/>
  <c r="AB30" i="23"/>
  <c r="X30" i="23"/>
  <c r="J30" i="23"/>
  <c r="F30" i="23"/>
  <c r="I30" i="23"/>
  <c r="S30" i="23"/>
  <c r="AA30" i="23"/>
  <c r="C30" i="23"/>
  <c r="T30" i="23"/>
  <c r="AC30" i="23"/>
  <c r="AF30" i="23"/>
  <c r="B30" i="23"/>
  <c r="Y30" i="23"/>
  <c r="Q30" i="23"/>
  <c r="U30" i="23"/>
  <c r="G30" i="23"/>
  <c r="P30" i="23"/>
  <c r="F44" i="20"/>
  <c r="C44" i="20"/>
  <c r="G44" i="20"/>
  <c r="B44" i="20"/>
  <c r="J44" i="20"/>
  <c r="I44" i="20"/>
  <c r="K44" i="20"/>
  <c r="O44" i="20" s="1"/>
  <c r="H44" i="20"/>
  <c r="N44" i="20"/>
  <c r="R44" i="20" s="1"/>
  <c r="M44" i="20"/>
  <c r="Q44" i="20" s="1"/>
  <c r="L44" i="20"/>
  <c r="D44" i="20"/>
  <c r="D118" i="2"/>
  <c r="F118" i="2"/>
  <c r="G118" i="2"/>
  <c r="E118" i="2"/>
  <c r="H118" i="2"/>
  <c r="I118" i="2"/>
  <c r="C118" i="2"/>
  <c r="I130" i="23"/>
  <c r="S130" i="23"/>
  <c r="P130" i="23"/>
  <c r="R130" i="23"/>
  <c r="H130" i="23"/>
  <c r="V130" i="23"/>
  <c r="C130" i="23"/>
  <c r="AB130" i="23"/>
  <c r="Q130" i="23"/>
  <c r="X130" i="23"/>
  <c r="N130" i="23"/>
  <c r="AA130" i="23"/>
  <c r="L130" i="23"/>
  <c r="AC130" i="23"/>
  <c r="Y130" i="23"/>
  <c r="Z130" i="23"/>
  <c r="B130" i="23"/>
  <c r="O130" i="23"/>
  <c r="D130" i="23"/>
  <c r="AG130" i="23"/>
  <c r="G130" i="23"/>
  <c r="T130" i="23"/>
  <c r="AD130" i="23"/>
  <c r="W130" i="23"/>
  <c r="M130" i="23"/>
  <c r="AF130" i="23"/>
  <c r="J130" i="23"/>
  <c r="U130" i="23"/>
  <c r="K130" i="23"/>
  <c r="F130" i="23"/>
  <c r="H123" i="16"/>
  <c r="M123" i="16"/>
  <c r="I123" i="16"/>
  <c r="G123" i="16"/>
  <c r="J123" i="16"/>
  <c r="K123" i="16"/>
  <c r="L123" i="16"/>
  <c r="P123" i="16" s="1"/>
  <c r="F123" i="16"/>
  <c r="C123" i="16"/>
  <c r="D123" i="16"/>
  <c r="B123" i="16"/>
  <c r="N123" i="16"/>
  <c r="R123" i="16" s="1"/>
  <c r="E74" i="3"/>
  <c r="F74" i="3"/>
  <c r="D74" i="3"/>
  <c r="C74" i="3"/>
  <c r="G74" i="3"/>
  <c r="G26" i="29"/>
  <c r="I26" i="29"/>
  <c r="D26" i="29"/>
  <c r="F26" i="29"/>
  <c r="B26" i="29"/>
  <c r="H26" i="29"/>
  <c r="C26" i="29"/>
  <c r="B53" i="20"/>
  <c r="G53" i="20"/>
  <c r="C53" i="20"/>
  <c r="K53" i="20"/>
  <c r="O53" i="20" s="1"/>
  <c r="D53" i="20"/>
  <c r="L53" i="20"/>
  <c r="F53" i="20"/>
  <c r="H53" i="20"/>
  <c r="N53" i="20"/>
  <c r="R53" i="20" s="1"/>
  <c r="J53" i="20"/>
  <c r="M53" i="20"/>
  <c r="I53" i="20"/>
  <c r="D79" i="30"/>
  <c r="H79" i="30"/>
  <c r="F79" i="30"/>
  <c r="C79" i="30"/>
  <c r="I79" i="30"/>
  <c r="G79" i="30"/>
  <c r="B79" i="30"/>
  <c r="G34" i="29"/>
  <c r="B34" i="29"/>
  <c r="F34" i="29"/>
  <c r="I34" i="29"/>
  <c r="H34" i="29"/>
  <c r="D34" i="29"/>
  <c r="C34" i="29"/>
  <c r="H24" i="29"/>
  <c r="D24" i="29"/>
  <c r="F24" i="29"/>
  <c r="I24" i="29"/>
  <c r="G24" i="29"/>
  <c r="C24" i="29"/>
  <c r="B24" i="29"/>
  <c r="Q88" i="24"/>
  <c r="F88" i="24"/>
  <c r="AE88" i="24"/>
  <c r="J88" i="24"/>
  <c r="I88" i="24"/>
  <c r="Z88" i="24"/>
  <c r="C88" i="24"/>
  <c r="G88" i="24"/>
  <c r="U88" i="24"/>
  <c r="W88" i="24"/>
  <c r="B88" i="24"/>
  <c r="N88" i="24"/>
  <c r="S88" i="24"/>
  <c r="AF88" i="24"/>
  <c r="AA88" i="24"/>
  <c r="AG88" i="24"/>
  <c r="AD88" i="24"/>
  <c r="R88" i="24"/>
  <c r="Y88" i="24"/>
  <c r="T88" i="24"/>
  <c r="M88" i="24"/>
  <c r="AB88" i="24"/>
  <c r="O88" i="24"/>
  <c r="L88" i="24"/>
  <c r="P88" i="24"/>
  <c r="K88" i="24"/>
  <c r="X88" i="24"/>
  <c r="V88" i="24"/>
  <c r="AC88" i="24"/>
  <c r="D88" i="24"/>
  <c r="H88" i="24"/>
  <c r="I46" i="16"/>
  <c r="D46" i="16"/>
  <c r="M46" i="16"/>
  <c r="Q46" i="16" s="1"/>
  <c r="K46" i="16"/>
  <c r="O46" i="16" s="1"/>
  <c r="B46" i="16"/>
  <c r="J46" i="16"/>
  <c r="F46" i="16"/>
  <c r="C46" i="16"/>
  <c r="L46" i="16"/>
  <c r="G46" i="16"/>
  <c r="H46" i="16"/>
  <c r="N46" i="16"/>
  <c r="R46" i="16" s="1"/>
  <c r="I172" i="30"/>
  <c r="G172" i="30"/>
  <c r="D172" i="30"/>
  <c r="H172" i="30"/>
  <c r="B172" i="30"/>
  <c r="C172" i="30"/>
  <c r="F172" i="30"/>
  <c r="G64" i="20"/>
  <c r="J64" i="20"/>
  <c r="M64" i="20"/>
  <c r="F64" i="20"/>
  <c r="K64" i="20"/>
  <c r="O64" i="20" s="1"/>
  <c r="D64" i="20"/>
  <c r="H64" i="20"/>
  <c r="N64" i="20"/>
  <c r="R64" i="20" s="1"/>
  <c r="L64" i="20"/>
  <c r="P64" i="20" s="1"/>
  <c r="I64" i="20"/>
  <c r="C64" i="20"/>
  <c r="B64" i="20"/>
  <c r="S141" i="24"/>
  <c r="P141" i="24"/>
  <c r="C141" i="24"/>
  <c r="H141" i="24"/>
  <c r="I141" i="24"/>
  <c r="D141" i="24"/>
  <c r="AA141" i="24"/>
  <c r="V141" i="24"/>
  <c r="AE141" i="24"/>
  <c r="X141" i="24"/>
  <c r="Q141" i="24"/>
  <c r="AD141" i="24"/>
  <c r="Z141" i="24"/>
  <c r="L141" i="24"/>
  <c r="AB141" i="24"/>
  <c r="T141" i="24"/>
  <c r="U141" i="24"/>
  <c r="N141" i="24"/>
  <c r="F141" i="24"/>
  <c r="K141" i="24"/>
  <c r="O141" i="24"/>
  <c r="R141" i="24"/>
  <c r="Y141" i="24"/>
  <c r="J141" i="24"/>
  <c r="M141" i="24"/>
  <c r="B141" i="24"/>
  <c r="W141" i="24"/>
  <c r="AG141" i="24"/>
  <c r="AC141" i="24"/>
  <c r="G141" i="24"/>
  <c r="AF141" i="24"/>
  <c r="B53" i="30"/>
  <c r="I53" i="30"/>
  <c r="H53" i="30"/>
  <c r="C53" i="30"/>
  <c r="G53" i="30"/>
  <c r="D53" i="30"/>
  <c r="F53" i="30"/>
  <c r="AF181" i="23"/>
  <c r="L181" i="23"/>
  <c r="AC181" i="23"/>
  <c r="H181" i="23"/>
  <c r="V181" i="23"/>
  <c r="P181" i="23"/>
  <c r="AA181" i="23"/>
  <c r="X181" i="23"/>
  <c r="W181" i="23"/>
  <c r="AB181" i="23"/>
  <c r="S181" i="23"/>
  <c r="G181" i="23"/>
  <c r="C181" i="23"/>
  <c r="K181" i="23"/>
  <c r="I181" i="23"/>
  <c r="F181" i="23"/>
  <c r="O181" i="23"/>
  <c r="J181" i="23"/>
  <c r="T181" i="23"/>
  <c r="B181" i="23"/>
  <c r="AG181" i="23"/>
  <c r="Q181" i="23"/>
  <c r="R181" i="23"/>
  <c r="Z181" i="23"/>
  <c r="D181" i="23"/>
  <c r="N181" i="23"/>
  <c r="U181" i="23"/>
  <c r="AD181" i="23"/>
  <c r="M181" i="23"/>
  <c r="Y181" i="23"/>
  <c r="H14" i="30"/>
  <c r="I14" i="30"/>
  <c r="F14" i="30"/>
  <c r="G14" i="30"/>
  <c r="C14" i="30"/>
  <c r="D14" i="30"/>
  <c r="B14" i="30"/>
  <c r="L114" i="20"/>
  <c r="I114" i="20"/>
  <c r="J114" i="20"/>
  <c r="B114" i="20"/>
  <c r="M114" i="20"/>
  <c r="D114" i="20"/>
  <c r="N114" i="20"/>
  <c r="R114" i="20" s="1"/>
  <c r="K114" i="20"/>
  <c r="C114" i="20"/>
  <c r="F114" i="20"/>
  <c r="G114" i="20"/>
  <c r="H114" i="20"/>
  <c r="D36" i="3"/>
  <c r="C36" i="3"/>
  <c r="E36" i="3"/>
  <c r="F36" i="3"/>
  <c r="G36" i="3"/>
  <c r="L17" i="16"/>
  <c r="P17" i="16" s="1"/>
  <c r="K17" i="16"/>
  <c r="H17" i="16"/>
  <c r="D17" i="16"/>
  <c r="M17" i="16"/>
  <c r="Q17" i="16" s="1"/>
  <c r="F17" i="16"/>
  <c r="N17" i="16"/>
  <c r="R17" i="16" s="1"/>
  <c r="J17" i="16"/>
  <c r="C17" i="16"/>
  <c r="I17" i="16"/>
  <c r="B17" i="16"/>
  <c r="G17" i="16"/>
  <c r="I31" i="30"/>
  <c r="F31" i="30"/>
  <c r="G31" i="30"/>
  <c r="D31" i="30"/>
  <c r="C31" i="30"/>
  <c r="B31" i="30"/>
  <c r="H31" i="30"/>
  <c r="G132" i="2"/>
  <c r="D132" i="2"/>
  <c r="I132" i="2"/>
  <c r="E132" i="2"/>
  <c r="F132" i="2"/>
  <c r="H132" i="2"/>
  <c r="C132" i="2"/>
  <c r="G174" i="23"/>
  <c r="B174" i="23"/>
  <c r="J174" i="23"/>
  <c r="V174" i="23"/>
  <c r="S174" i="23"/>
  <c r="W174" i="23"/>
  <c r="O174" i="23"/>
  <c r="Z174" i="23"/>
  <c r="Q174" i="23"/>
  <c r="L174" i="23"/>
  <c r="H174" i="23"/>
  <c r="AD174" i="23"/>
  <c r="F174" i="23"/>
  <c r="T174" i="23"/>
  <c r="AA174" i="23"/>
  <c r="M174" i="23"/>
  <c r="AC174" i="23"/>
  <c r="AF174" i="23"/>
  <c r="K174" i="23"/>
  <c r="Y174" i="23"/>
  <c r="U174" i="23"/>
  <c r="X174" i="23"/>
  <c r="C174" i="23"/>
  <c r="R174" i="23"/>
  <c r="I174" i="23"/>
  <c r="AB174" i="23"/>
  <c r="AG174" i="23"/>
  <c r="D174" i="23"/>
  <c r="N174" i="23"/>
  <c r="P174" i="23"/>
  <c r="G154" i="20"/>
  <c r="N154" i="20"/>
  <c r="R154" i="20" s="1"/>
  <c r="F154" i="20"/>
  <c r="K154" i="20"/>
  <c r="C154" i="20"/>
  <c r="B154" i="20"/>
  <c r="H154" i="20"/>
  <c r="J154" i="20"/>
  <c r="L154" i="20"/>
  <c r="P154" i="20" s="1"/>
  <c r="M154" i="20"/>
  <c r="I154" i="20"/>
  <c r="D154" i="20"/>
  <c r="L110" i="20"/>
  <c r="P110" i="20" s="1"/>
  <c r="J110" i="20"/>
  <c r="M110" i="20"/>
  <c r="G110" i="20"/>
  <c r="C110" i="20"/>
  <c r="D110" i="20"/>
  <c r="B110" i="20"/>
  <c r="H110" i="20"/>
  <c r="K110" i="20"/>
  <c r="O110" i="20" s="1"/>
  <c r="I110" i="20"/>
  <c r="F110" i="20"/>
  <c r="N110" i="20"/>
  <c r="R110" i="20" s="1"/>
  <c r="I142" i="30"/>
  <c r="G142" i="30"/>
  <c r="H142" i="30"/>
  <c r="F142" i="30"/>
  <c r="B142" i="30"/>
  <c r="C142" i="30"/>
  <c r="D142" i="30"/>
  <c r="G162" i="16"/>
  <c r="K162" i="16"/>
  <c r="O162" i="16" s="1"/>
  <c r="J162" i="16"/>
  <c r="N162" i="16"/>
  <c r="D162" i="16"/>
  <c r="I162" i="16"/>
  <c r="B162" i="16"/>
  <c r="H162" i="16"/>
  <c r="M162" i="16"/>
  <c r="F162" i="16"/>
  <c r="L162" i="16"/>
  <c r="C162" i="16"/>
  <c r="D116" i="24"/>
  <c r="W116" i="24"/>
  <c r="Q116" i="24"/>
  <c r="Y116" i="24"/>
  <c r="AA116" i="24"/>
  <c r="X116" i="24"/>
  <c r="L116" i="24"/>
  <c r="AF116" i="24"/>
  <c r="J116" i="24"/>
  <c r="Z116" i="24"/>
  <c r="AE116" i="24"/>
  <c r="AD116" i="24"/>
  <c r="R116" i="24"/>
  <c r="AG116" i="24"/>
  <c r="C116" i="24"/>
  <c r="K116" i="24"/>
  <c r="B116" i="24"/>
  <c r="M116" i="24"/>
  <c r="N116" i="24"/>
  <c r="O116" i="24"/>
  <c r="T116" i="24"/>
  <c r="U116" i="24"/>
  <c r="AB116" i="24"/>
  <c r="I116" i="24"/>
  <c r="H116" i="24"/>
  <c r="P116" i="24"/>
  <c r="V116" i="24"/>
  <c r="S116" i="24"/>
  <c r="F116" i="24"/>
  <c r="AC116" i="24"/>
  <c r="G116" i="24"/>
  <c r="W75" i="4"/>
  <c r="Z75" i="4"/>
  <c r="X75" i="4"/>
  <c r="R75" i="4"/>
  <c r="O75" i="4"/>
  <c r="AB75" i="4"/>
  <c r="AC75" i="4"/>
  <c r="F75" i="4"/>
  <c r="I75" i="4"/>
  <c r="K75" i="4"/>
  <c r="P75" i="4"/>
  <c r="C75" i="4"/>
  <c r="L75" i="4"/>
  <c r="G75" i="4"/>
  <c r="H75" i="4"/>
  <c r="N75" i="4"/>
  <c r="M75" i="4"/>
  <c r="Q75" i="4"/>
  <c r="AD75" i="4"/>
  <c r="J75" i="4"/>
  <c r="Y75" i="4"/>
  <c r="V75" i="4"/>
  <c r="S75" i="4"/>
  <c r="T75" i="4"/>
  <c r="D75" i="4"/>
  <c r="U75" i="4"/>
  <c r="E75" i="4"/>
  <c r="AA75" i="4"/>
  <c r="X40" i="26"/>
  <c r="F40" i="26"/>
  <c r="Q40" i="26"/>
  <c r="G40" i="26"/>
  <c r="M40" i="26"/>
  <c r="T40" i="26"/>
  <c r="L40" i="26"/>
  <c r="K40" i="26"/>
  <c r="N40" i="26"/>
  <c r="R40" i="26"/>
  <c r="J40" i="26"/>
  <c r="I40" i="26"/>
  <c r="S40" i="26"/>
  <c r="W40" i="26"/>
  <c r="B40" i="26"/>
  <c r="H40" i="26"/>
  <c r="D40" i="26"/>
  <c r="U40" i="26"/>
  <c r="V40" i="26"/>
  <c r="C40" i="26"/>
  <c r="H50" i="30"/>
  <c r="F50" i="30"/>
  <c r="I50" i="30"/>
  <c r="B50" i="30"/>
  <c r="G50" i="30"/>
  <c r="D50" i="30"/>
  <c r="C50" i="30"/>
  <c r="F24" i="3"/>
  <c r="G24" i="3"/>
  <c r="C24" i="3"/>
  <c r="E24" i="3"/>
  <c r="D24" i="3"/>
  <c r="M91" i="24"/>
  <c r="AD91" i="24"/>
  <c r="Y91" i="24"/>
  <c r="F91" i="24"/>
  <c r="T91" i="24"/>
  <c r="C91" i="24"/>
  <c r="B91" i="24"/>
  <c r="X91" i="24"/>
  <c r="R91" i="24"/>
  <c r="I91" i="24"/>
  <c r="W91" i="24"/>
  <c r="U91" i="24"/>
  <c r="Z91" i="24"/>
  <c r="AB91" i="24"/>
  <c r="AF91" i="24"/>
  <c r="AC91" i="24"/>
  <c r="V91" i="24"/>
  <c r="S91" i="24"/>
  <c r="H91" i="24"/>
  <c r="O91" i="24"/>
  <c r="D91" i="24"/>
  <c r="Q91" i="24"/>
  <c r="K91" i="24"/>
  <c r="P91" i="24"/>
  <c r="AE91" i="24"/>
  <c r="L91" i="24"/>
  <c r="AG91" i="24"/>
  <c r="G91" i="24"/>
  <c r="N91" i="24"/>
  <c r="AA91" i="24"/>
  <c r="J91" i="24"/>
  <c r="I98" i="29"/>
  <c r="F98" i="29"/>
  <c r="C98" i="29"/>
  <c r="B98" i="29"/>
  <c r="D98" i="29"/>
  <c r="G98" i="29"/>
  <c r="H98" i="29"/>
  <c r="O47" i="23"/>
  <c r="AA47" i="23"/>
  <c r="T47" i="23"/>
  <c r="R47" i="23"/>
  <c r="AF47" i="23"/>
  <c r="Z47" i="23"/>
  <c r="B47" i="23"/>
  <c r="AG47" i="23"/>
  <c r="G47" i="23"/>
  <c r="W47" i="23"/>
  <c r="J47" i="23"/>
  <c r="AC47" i="23"/>
  <c r="Q47" i="23"/>
  <c r="AD47" i="23"/>
  <c r="P47" i="23"/>
  <c r="V47" i="23"/>
  <c r="U47" i="23"/>
  <c r="I47" i="23"/>
  <c r="H47" i="23"/>
  <c r="M47" i="23"/>
  <c r="X47" i="23"/>
  <c r="L47" i="23"/>
  <c r="S47" i="23"/>
  <c r="Y47" i="23"/>
  <c r="K47" i="23"/>
  <c r="D47" i="23"/>
  <c r="C47" i="23"/>
  <c r="F47" i="23"/>
  <c r="N47" i="23"/>
  <c r="AB47" i="23"/>
  <c r="I35" i="2"/>
  <c r="F35" i="2"/>
  <c r="E35" i="2"/>
  <c r="H35" i="2"/>
  <c r="D35" i="2"/>
  <c r="C35" i="2"/>
  <c r="G35" i="2"/>
  <c r="H49" i="29"/>
  <c r="C49" i="29"/>
  <c r="F49" i="29"/>
  <c r="D49" i="29"/>
  <c r="G49" i="29"/>
  <c r="I49" i="29"/>
  <c r="B49" i="29"/>
  <c r="S134" i="24"/>
  <c r="AC134" i="24"/>
  <c r="N134" i="24"/>
  <c r="AA134" i="24"/>
  <c r="Y134" i="24"/>
  <c r="AG134" i="24"/>
  <c r="L134" i="24"/>
  <c r="G134" i="24"/>
  <c r="M134" i="24"/>
  <c r="D134" i="24"/>
  <c r="B134" i="24"/>
  <c r="T134" i="24"/>
  <c r="O134" i="24"/>
  <c r="C134" i="24"/>
  <c r="AF134" i="24"/>
  <c r="AE134" i="24"/>
  <c r="W134" i="24"/>
  <c r="R134" i="24"/>
  <c r="F134" i="24"/>
  <c r="J134" i="24"/>
  <c r="H134" i="24"/>
  <c r="AB134" i="24"/>
  <c r="Q134" i="24"/>
  <c r="K134" i="24"/>
  <c r="V134" i="24"/>
  <c r="P134" i="24"/>
  <c r="U134" i="24"/>
  <c r="AD134" i="24"/>
  <c r="Z134" i="24"/>
  <c r="I134" i="24"/>
  <c r="X134" i="24"/>
  <c r="B130" i="16"/>
  <c r="J130" i="16"/>
  <c r="H130" i="16"/>
  <c r="K130" i="16"/>
  <c r="L130" i="16"/>
  <c r="P130" i="16" s="1"/>
  <c r="M130" i="16"/>
  <c r="Q130" i="16" s="1"/>
  <c r="C130" i="16"/>
  <c r="I130" i="16"/>
  <c r="N130" i="16"/>
  <c r="F130" i="16"/>
  <c r="G130" i="16"/>
  <c r="D130" i="16"/>
  <c r="D136" i="3"/>
  <c r="F136" i="3"/>
  <c r="C136" i="3"/>
  <c r="G136" i="3"/>
  <c r="E136" i="3"/>
  <c r="F41" i="29"/>
  <c r="I41" i="29"/>
  <c r="C41" i="29"/>
  <c r="B41" i="29"/>
  <c r="G41" i="29"/>
  <c r="H41" i="29"/>
  <c r="D41" i="29"/>
  <c r="C22" i="30"/>
  <c r="B22" i="30"/>
  <c r="G22" i="30"/>
  <c r="D22" i="30"/>
  <c r="F22" i="30"/>
  <c r="H22" i="30"/>
  <c r="I22" i="30"/>
  <c r="T147" i="26"/>
  <c r="H147" i="26"/>
  <c r="U147" i="26"/>
  <c r="R147" i="26"/>
  <c r="X147" i="26"/>
  <c r="W147" i="26"/>
  <c r="M147" i="26"/>
  <c r="N147" i="26"/>
  <c r="I147" i="26"/>
  <c r="G147" i="26"/>
  <c r="C147" i="26"/>
  <c r="J147" i="26"/>
  <c r="B147" i="26"/>
  <c r="D147" i="26"/>
  <c r="V147" i="26"/>
  <c r="L147" i="26"/>
  <c r="F147" i="26"/>
  <c r="S147" i="26"/>
  <c r="Q147" i="26"/>
  <c r="K147" i="26"/>
  <c r="I94" i="30"/>
  <c r="G94" i="30"/>
  <c r="C94" i="30"/>
  <c r="H94" i="30"/>
  <c r="B94" i="30"/>
  <c r="D94" i="30"/>
  <c r="F94" i="30"/>
  <c r="D32" i="2"/>
  <c r="G32" i="2"/>
  <c r="E32" i="2"/>
  <c r="F32" i="2"/>
  <c r="H32" i="2"/>
  <c r="C32" i="2"/>
  <c r="I32" i="2"/>
  <c r="B119" i="20"/>
  <c r="J119" i="20"/>
  <c r="N119" i="20"/>
  <c r="R119" i="20" s="1"/>
  <c r="K119" i="20"/>
  <c r="I119" i="20"/>
  <c r="C119" i="20"/>
  <c r="L119" i="20"/>
  <c r="H119" i="20"/>
  <c r="D119" i="20"/>
  <c r="F119" i="20"/>
  <c r="G119" i="20"/>
  <c r="M119" i="20"/>
  <c r="F148" i="20"/>
  <c r="D148" i="20"/>
  <c r="K148" i="20"/>
  <c r="C148" i="20"/>
  <c r="G148" i="20"/>
  <c r="J148" i="20"/>
  <c r="B148" i="20"/>
  <c r="N148" i="20"/>
  <c r="R148" i="20" s="1"/>
  <c r="L148" i="20"/>
  <c r="P148" i="20" s="1"/>
  <c r="H148" i="20"/>
  <c r="M148" i="20"/>
  <c r="I148" i="20"/>
  <c r="R46" i="23"/>
  <c r="AA46" i="23"/>
  <c r="C46" i="23"/>
  <c r="O46" i="23"/>
  <c r="J46" i="23"/>
  <c r="K46" i="23"/>
  <c r="AC46" i="23"/>
  <c r="Y46" i="23"/>
  <c r="X46" i="23"/>
  <c r="P46" i="23"/>
  <c r="G46" i="23"/>
  <c r="I46" i="23"/>
  <c r="AF46" i="23"/>
  <c r="F46" i="23"/>
  <c r="T46" i="23"/>
  <c r="H46" i="23"/>
  <c r="V46" i="23"/>
  <c r="D46" i="23"/>
  <c r="AD46" i="23"/>
  <c r="N46" i="23"/>
  <c r="U46" i="23"/>
  <c r="AG46" i="23"/>
  <c r="S46" i="23"/>
  <c r="Q46" i="23"/>
  <c r="AB46" i="23"/>
  <c r="Z46" i="23"/>
  <c r="B46" i="23"/>
  <c r="L46" i="23"/>
  <c r="M46" i="23"/>
  <c r="W46" i="23"/>
  <c r="H138" i="29"/>
  <c r="B138" i="29"/>
  <c r="I138" i="29"/>
  <c r="D138" i="29"/>
  <c r="C138" i="29"/>
  <c r="G138" i="29"/>
  <c r="F138" i="29"/>
  <c r="O64" i="24"/>
  <c r="N64" i="24"/>
  <c r="W64" i="24"/>
  <c r="AD64" i="24"/>
  <c r="AA64" i="24"/>
  <c r="D64" i="24"/>
  <c r="P64" i="24"/>
  <c r="X64" i="24"/>
  <c r="J64" i="24"/>
  <c r="Q64" i="24"/>
  <c r="Z64" i="24"/>
  <c r="B64" i="24"/>
  <c r="V64" i="24"/>
  <c r="Y64" i="24"/>
  <c r="S64" i="24"/>
  <c r="C64" i="24"/>
  <c r="M64" i="24"/>
  <c r="R64" i="24"/>
  <c r="U64" i="24"/>
  <c r="AE64" i="24"/>
  <c r="AG64" i="24"/>
  <c r="K64" i="24"/>
  <c r="T64" i="24"/>
  <c r="G64" i="24"/>
  <c r="F64" i="24"/>
  <c r="L64" i="24"/>
  <c r="AC64" i="24"/>
  <c r="AB64" i="24"/>
  <c r="AF64" i="24"/>
  <c r="H64" i="24"/>
  <c r="I64" i="24"/>
  <c r="G131" i="16"/>
  <c r="I131" i="16"/>
  <c r="H131" i="16"/>
  <c r="D131" i="16"/>
  <c r="J131" i="16"/>
  <c r="F131" i="16"/>
  <c r="M131" i="16"/>
  <c r="L131" i="16"/>
  <c r="B131" i="16"/>
  <c r="N131" i="16"/>
  <c r="C131" i="16"/>
  <c r="K131" i="16"/>
  <c r="D65" i="3"/>
  <c r="E65" i="3"/>
  <c r="G65" i="3"/>
  <c r="C65" i="3"/>
  <c r="F65" i="3"/>
  <c r="U175" i="4"/>
  <c r="X175" i="4"/>
  <c r="N175" i="4"/>
  <c r="M175" i="4"/>
  <c r="AA175" i="4"/>
  <c r="E175" i="4"/>
  <c r="J175" i="4"/>
  <c r="H175" i="4"/>
  <c r="I175" i="4"/>
  <c r="C175" i="4"/>
  <c r="Y175" i="4"/>
  <c r="T175" i="4"/>
  <c r="W175" i="4"/>
  <c r="R175" i="4"/>
  <c r="O175" i="4"/>
  <c r="V175" i="4"/>
  <c r="AD175" i="4"/>
  <c r="F175" i="4"/>
  <c r="K175" i="4"/>
  <c r="Q175" i="4"/>
  <c r="P175" i="4"/>
  <c r="G175" i="4"/>
  <c r="Z175" i="4"/>
  <c r="AC175" i="4"/>
  <c r="D175" i="4"/>
  <c r="L175" i="4"/>
  <c r="S175" i="4"/>
  <c r="AB175" i="4"/>
  <c r="P37" i="4"/>
  <c r="H37" i="4"/>
  <c r="K37" i="4"/>
  <c r="S37" i="4"/>
  <c r="Z37" i="4"/>
  <c r="U37" i="4"/>
  <c r="Y37" i="4"/>
  <c r="AB37" i="4"/>
  <c r="I37" i="4"/>
  <c r="V37" i="4"/>
  <c r="W37" i="4"/>
  <c r="C37" i="4"/>
  <c r="AA37" i="4"/>
  <c r="Q37" i="4"/>
  <c r="N37" i="4"/>
  <c r="O37" i="4"/>
  <c r="AD37" i="4"/>
  <c r="M37" i="4"/>
  <c r="R37" i="4"/>
  <c r="L37" i="4"/>
  <c r="E37" i="4"/>
  <c r="G37" i="4"/>
  <c r="F37" i="4"/>
  <c r="T37" i="4"/>
  <c r="X37" i="4"/>
  <c r="D37" i="4"/>
  <c r="AC37" i="4"/>
  <c r="J37" i="4"/>
  <c r="C99" i="3"/>
  <c r="D99" i="3"/>
  <c r="G99" i="3"/>
  <c r="E99" i="3"/>
  <c r="F99" i="3"/>
  <c r="Z184" i="23"/>
  <c r="O184" i="23"/>
  <c r="AG184" i="23"/>
  <c r="G184" i="23"/>
  <c r="M184" i="23"/>
  <c r="P184" i="23"/>
  <c r="N184" i="23"/>
  <c r="R184" i="23"/>
  <c r="F184" i="23"/>
  <c r="V184" i="23"/>
  <c r="K184" i="23"/>
  <c r="Q184" i="23"/>
  <c r="H184" i="23"/>
  <c r="AA184" i="23"/>
  <c r="AD184" i="23"/>
  <c r="AB184" i="23"/>
  <c r="S184" i="23"/>
  <c r="X184" i="23"/>
  <c r="W184" i="23"/>
  <c r="L184" i="23"/>
  <c r="Y184" i="23"/>
  <c r="U184" i="23"/>
  <c r="C184" i="23"/>
  <c r="AC184" i="23"/>
  <c r="AF184" i="23"/>
  <c r="I184" i="23"/>
  <c r="B184" i="23"/>
  <c r="J184" i="23"/>
  <c r="D184" i="23"/>
  <c r="T184" i="23"/>
  <c r="M28" i="32"/>
  <c r="M26" i="32"/>
  <c r="M46" i="32"/>
  <c r="M48" i="32"/>
  <c r="M19" i="32"/>
  <c r="M47" i="32"/>
  <c r="M36" i="32"/>
  <c r="M18" i="32"/>
  <c r="M15" i="32" s="1"/>
  <c r="M20" i="32" s="1"/>
  <c r="M27" i="32"/>
  <c r="M35" i="32"/>
  <c r="M37" i="32"/>
  <c r="I40" i="29"/>
  <c r="C40" i="29"/>
  <c r="G40" i="29"/>
  <c r="B40" i="29"/>
  <c r="D40" i="29"/>
  <c r="H40" i="29"/>
  <c r="F40" i="29"/>
  <c r="M156" i="26"/>
  <c r="H156" i="26"/>
  <c r="T156" i="26"/>
  <c r="C156" i="26"/>
  <c r="S156" i="26"/>
  <c r="Q156" i="26"/>
  <c r="D156" i="26"/>
  <c r="G156" i="26"/>
  <c r="I156" i="26"/>
  <c r="N156" i="26"/>
  <c r="J156" i="26"/>
  <c r="V156" i="26"/>
  <c r="L156" i="26"/>
  <c r="R156" i="26"/>
  <c r="B156" i="26"/>
  <c r="U156" i="26"/>
  <c r="X156" i="26"/>
  <c r="F156" i="26"/>
  <c r="W156" i="26"/>
  <c r="K156" i="26"/>
  <c r="I17" i="30"/>
  <c r="D17" i="30"/>
  <c r="F17" i="30"/>
  <c r="C17" i="30"/>
  <c r="B17" i="30"/>
  <c r="H17" i="30"/>
  <c r="G17" i="30"/>
  <c r="F126" i="20"/>
  <c r="N126" i="20"/>
  <c r="R126" i="20" s="1"/>
  <c r="K126" i="20"/>
  <c r="B126" i="20"/>
  <c r="D126" i="20"/>
  <c r="I126" i="20"/>
  <c r="H126" i="20"/>
  <c r="L126" i="20"/>
  <c r="P126" i="20" s="1"/>
  <c r="J126" i="20"/>
  <c r="C126" i="20"/>
  <c r="M126" i="20"/>
  <c r="G126" i="20"/>
  <c r="M163" i="20"/>
  <c r="B163" i="20"/>
  <c r="C163" i="20"/>
  <c r="J163" i="20"/>
  <c r="K163" i="20"/>
  <c r="G163" i="20"/>
  <c r="I163" i="20"/>
  <c r="L163" i="20"/>
  <c r="P163" i="20" s="1"/>
  <c r="H163" i="20"/>
  <c r="D163" i="20"/>
  <c r="N163" i="20"/>
  <c r="R163" i="20" s="1"/>
  <c r="F163" i="20"/>
  <c r="N42" i="26"/>
  <c r="U42" i="26"/>
  <c r="F42" i="26"/>
  <c r="K42" i="26"/>
  <c r="I42" i="26"/>
  <c r="X42" i="26"/>
  <c r="W42" i="26"/>
  <c r="V42" i="26"/>
  <c r="B42" i="26"/>
  <c r="T42" i="26"/>
  <c r="D42" i="26"/>
  <c r="C42" i="26"/>
  <c r="J42" i="26"/>
  <c r="Q42" i="26"/>
  <c r="R42" i="26"/>
  <c r="L42" i="26"/>
  <c r="H42" i="26"/>
  <c r="S42" i="26"/>
  <c r="M42" i="26"/>
  <c r="G42" i="26"/>
  <c r="D23" i="26"/>
  <c r="W23" i="26"/>
  <c r="T23" i="26"/>
  <c r="S23" i="26"/>
  <c r="C23" i="26"/>
  <c r="R23" i="26"/>
  <c r="N23" i="26"/>
  <c r="B23" i="26"/>
  <c r="F23" i="26"/>
  <c r="M23" i="26"/>
  <c r="L23" i="26"/>
  <c r="I23" i="26"/>
  <c r="U23" i="26"/>
  <c r="J23" i="26"/>
  <c r="Q23" i="26"/>
  <c r="G23" i="26"/>
  <c r="X23" i="26"/>
  <c r="H23" i="26"/>
  <c r="V23" i="26"/>
  <c r="K23" i="26"/>
  <c r="L178" i="20"/>
  <c r="D178" i="20"/>
  <c r="M178" i="20"/>
  <c r="N178" i="20"/>
  <c r="R178" i="20" s="1"/>
  <c r="J178" i="20"/>
  <c r="H178" i="20"/>
  <c r="I178" i="20"/>
  <c r="B178" i="20"/>
  <c r="G178" i="20"/>
  <c r="C178" i="20"/>
  <c r="F178" i="20"/>
  <c r="K178" i="20"/>
  <c r="O178" i="20" s="1"/>
  <c r="G146" i="29"/>
  <c r="F146" i="29"/>
  <c r="B146" i="29"/>
  <c r="C146" i="29"/>
  <c r="I146" i="29"/>
  <c r="H146" i="29"/>
  <c r="D146" i="29"/>
  <c r="J50" i="4"/>
  <c r="L50" i="4"/>
  <c r="U50" i="4"/>
  <c r="P50" i="4"/>
  <c r="V50" i="4"/>
  <c r="D50" i="4"/>
  <c r="N50" i="4"/>
  <c r="H50" i="4"/>
  <c r="AB50" i="4"/>
  <c r="I50" i="4"/>
  <c r="X50" i="4"/>
  <c r="K50" i="4"/>
  <c r="R50" i="4"/>
  <c r="C50" i="4"/>
  <c r="T50" i="4"/>
  <c r="E50" i="4"/>
  <c r="W50" i="4"/>
  <c r="Z50" i="4"/>
  <c r="G50" i="4"/>
  <c r="S50" i="4"/>
  <c r="Q50" i="4"/>
  <c r="AC50" i="4"/>
  <c r="AA50" i="4"/>
  <c r="O50" i="4"/>
  <c r="M50" i="4"/>
  <c r="AD50" i="4"/>
  <c r="Y50" i="4"/>
  <c r="F50" i="4"/>
  <c r="J103" i="16"/>
  <c r="L103" i="16"/>
  <c r="H103" i="16"/>
  <c r="N103" i="16"/>
  <c r="B103" i="16"/>
  <c r="D103" i="16"/>
  <c r="C103" i="16"/>
  <c r="F103" i="16"/>
  <c r="K103" i="16"/>
  <c r="O103" i="16" s="1"/>
  <c r="G103" i="16"/>
  <c r="I103" i="16"/>
  <c r="M103" i="16"/>
  <c r="G131" i="26"/>
  <c r="T131" i="26"/>
  <c r="W131" i="26"/>
  <c r="J131" i="26"/>
  <c r="M131" i="26"/>
  <c r="I131" i="26"/>
  <c r="H131" i="26"/>
  <c r="B131" i="26"/>
  <c r="X131" i="26"/>
  <c r="C131" i="26"/>
  <c r="L131" i="26"/>
  <c r="R131" i="26"/>
  <c r="S131" i="26"/>
  <c r="V131" i="26"/>
  <c r="U131" i="26"/>
  <c r="N131" i="26"/>
  <c r="F131" i="26"/>
  <c r="D131" i="26"/>
  <c r="Q131" i="26"/>
  <c r="K131" i="26"/>
  <c r="I27" i="30"/>
  <c r="F27" i="30"/>
  <c r="H27" i="30"/>
  <c r="G27" i="30"/>
  <c r="C27" i="30"/>
  <c r="B27" i="30"/>
  <c r="D27" i="30"/>
  <c r="C101" i="29"/>
  <c r="B101" i="29"/>
  <c r="D101" i="29"/>
  <c r="H101" i="29"/>
  <c r="G101" i="29"/>
  <c r="I101" i="29"/>
  <c r="F101" i="29"/>
  <c r="P128" i="23"/>
  <c r="Y128" i="23"/>
  <c r="H128" i="23"/>
  <c r="S128" i="23"/>
  <c r="N128" i="23"/>
  <c r="V128" i="23"/>
  <c r="B128" i="23"/>
  <c r="W128" i="23"/>
  <c r="AA128" i="23"/>
  <c r="I128" i="23"/>
  <c r="C128" i="23"/>
  <c r="M128" i="23"/>
  <c r="G128" i="23"/>
  <c r="Z128" i="23"/>
  <c r="AB128" i="23"/>
  <c r="AC128" i="23"/>
  <c r="J128" i="23"/>
  <c r="AD128" i="23"/>
  <c r="U128" i="23"/>
  <c r="AF128" i="23"/>
  <c r="F128" i="23"/>
  <c r="K128" i="23"/>
  <c r="O128" i="23"/>
  <c r="D128" i="23"/>
  <c r="R128" i="23"/>
  <c r="T128" i="23"/>
  <c r="AG128" i="23"/>
  <c r="X128" i="23"/>
  <c r="Q128" i="23"/>
  <c r="L128" i="23"/>
  <c r="J126" i="16"/>
  <c r="D126" i="16"/>
  <c r="F126" i="16"/>
  <c r="C126" i="16"/>
  <c r="G126" i="16"/>
  <c r="M126" i="16"/>
  <c r="K126" i="16"/>
  <c r="N126" i="16"/>
  <c r="B126" i="16"/>
  <c r="L126" i="16"/>
  <c r="I126" i="16"/>
  <c r="H126" i="16"/>
  <c r="Q119" i="24"/>
  <c r="R119" i="24"/>
  <c r="K119" i="24"/>
  <c r="B119" i="24"/>
  <c r="D119" i="24"/>
  <c r="P119" i="24"/>
  <c r="M119" i="24"/>
  <c r="H119" i="24"/>
  <c r="AA119" i="24"/>
  <c r="AB119" i="24"/>
  <c r="AG119" i="24"/>
  <c r="Z119" i="24"/>
  <c r="Y119" i="24"/>
  <c r="X119" i="24"/>
  <c r="J119" i="24"/>
  <c r="G119" i="24"/>
  <c r="N119" i="24"/>
  <c r="O119" i="24"/>
  <c r="V119" i="24"/>
  <c r="F119" i="24"/>
  <c r="L119" i="24"/>
  <c r="AE119" i="24"/>
  <c r="U119" i="24"/>
  <c r="AD119" i="24"/>
  <c r="W119" i="24"/>
  <c r="T119" i="24"/>
  <c r="I119" i="24"/>
  <c r="AF119" i="24"/>
  <c r="C119" i="24"/>
  <c r="S119" i="24"/>
  <c r="AC119" i="24"/>
  <c r="W69" i="24"/>
  <c r="AA69" i="24"/>
  <c r="P69" i="24"/>
  <c r="AD69" i="24"/>
  <c r="AB69" i="24"/>
  <c r="Z69" i="24"/>
  <c r="C69" i="24"/>
  <c r="J69" i="24"/>
  <c r="Y69" i="24"/>
  <c r="O69" i="24"/>
  <c r="Q69" i="24"/>
  <c r="I69" i="24"/>
  <c r="AC69" i="24"/>
  <c r="S69" i="24"/>
  <c r="H69" i="24"/>
  <c r="F69" i="24"/>
  <c r="M69" i="24"/>
  <c r="R69" i="24"/>
  <c r="V69" i="24"/>
  <c r="D69" i="24"/>
  <c r="AE69" i="24"/>
  <c r="B69" i="24"/>
  <c r="L69" i="24"/>
  <c r="G69" i="24"/>
  <c r="AF69" i="24"/>
  <c r="T69" i="24"/>
  <c r="U69" i="24"/>
  <c r="AG69" i="24"/>
  <c r="N69" i="24"/>
  <c r="K69" i="24"/>
  <c r="X69" i="24"/>
  <c r="C51" i="3"/>
  <c r="D51" i="3"/>
  <c r="E51" i="3"/>
  <c r="F51" i="3"/>
  <c r="G51" i="3"/>
  <c r="K128" i="4"/>
  <c r="W128" i="4"/>
  <c r="R128" i="4"/>
  <c r="AA128" i="4"/>
  <c r="T128" i="4"/>
  <c r="Q128" i="4"/>
  <c r="S128" i="4"/>
  <c r="X128" i="4"/>
  <c r="I128" i="4"/>
  <c r="H128" i="4"/>
  <c r="M128" i="4"/>
  <c r="J128" i="4"/>
  <c r="AC128" i="4"/>
  <c r="Y128" i="4"/>
  <c r="U128" i="4"/>
  <c r="N128" i="4"/>
  <c r="AB128" i="4"/>
  <c r="O128" i="4"/>
  <c r="E128" i="4"/>
  <c r="P128" i="4"/>
  <c r="V128" i="4"/>
  <c r="L128" i="4"/>
  <c r="AD128" i="4"/>
  <c r="Z128" i="4"/>
  <c r="D128" i="4"/>
  <c r="C128" i="4"/>
  <c r="G128" i="4"/>
  <c r="F128" i="4"/>
  <c r="H180" i="30"/>
  <c r="F180" i="30"/>
  <c r="I180" i="30"/>
  <c r="G180" i="30"/>
  <c r="D180" i="30"/>
  <c r="B180" i="30"/>
  <c r="C180" i="30"/>
  <c r="J108" i="26"/>
  <c r="U108" i="26"/>
  <c r="W108" i="26"/>
  <c r="C108" i="26"/>
  <c r="G108" i="26"/>
  <c r="I108" i="26"/>
  <c r="D108" i="26"/>
  <c r="F108" i="26"/>
  <c r="H108" i="26"/>
  <c r="R108" i="26"/>
  <c r="B108" i="26"/>
  <c r="S108" i="26"/>
  <c r="M108" i="26"/>
  <c r="X108" i="26"/>
  <c r="N108" i="26"/>
  <c r="T108" i="26"/>
  <c r="V108" i="26"/>
  <c r="L108" i="26"/>
  <c r="K108" i="26"/>
  <c r="Q108" i="26"/>
  <c r="L104" i="26"/>
  <c r="B104" i="26"/>
  <c r="N104" i="26"/>
  <c r="X104" i="26"/>
  <c r="T104" i="26"/>
  <c r="C104" i="26"/>
  <c r="J104" i="26"/>
  <c r="W104" i="26"/>
  <c r="V104" i="26"/>
  <c r="Q104" i="26"/>
  <c r="M104" i="26"/>
  <c r="G104" i="26"/>
  <c r="U104" i="26"/>
  <c r="F104" i="26"/>
  <c r="R104" i="26"/>
  <c r="S104" i="26"/>
  <c r="K104" i="26"/>
  <c r="I104" i="26"/>
  <c r="D104" i="26"/>
  <c r="H104" i="26"/>
  <c r="G13" i="29"/>
  <c r="I13" i="29"/>
  <c r="B13" i="29"/>
  <c r="D13" i="29"/>
  <c r="H13" i="29"/>
  <c r="C13" i="29"/>
  <c r="F13" i="29"/>
  <c r="I48" i="29"/>
  <c r="B48" i="29"/>
  <c r="F48" i="29"/>
  <c r="D48" i="29"/>
  <c r="G48" i="29"/>
  <c r="C48" i="29"/>
  <c r="H48" i="29"/>
  <c r="I76" i="4"/>
  <c r="N76" i="4"/>
  <c r="E76" i="4"/>
  <c r="R76" i="4"/>
  <c r="AB76" i="4"/>
  <c r="D76" i="4"/>
  <c r="X76" i="4"/>
  <c r="AA76" i="4"/>
  <c r="H76" i="4"/>
  <c r="M76" i="4"/>
  <c r="U76" i="4"/>
  <c r="W76" i="4"/>
  <c r="Y76" i="4"/>
  <c r="Q76" i="4"/>
  <c r="Z76" i="4"/>
  <c r="L76" i="4"/>
  <c r="C76" i="4"/>
  <c r="K76" i="4"/>
  <c r="S76" i="4"/>
  <c r="AC76" i="4"/>
  <c r="G76" i="4"/>
  <c r="J76" i="4"/>
  <c r="O76" i="4"/>
  <c r="AD76" i="4"/>
  <c r="P76" i="4"/>
  <c r="F76" i="4"/>
  <c r="V76" i="4"/>
  <c r="T76" i="4"/>
  <c r="G97" i="3"/>
  <c r="D97" i="3"/>
  <c r="C97" i="3"/>
  <c r="F97" i="3"/>
  <c r="E97" i="3"/>
  <c r="N140" i="26"/>
  <c r="L140" i="26"/>
  <c r="X140" i="26"/>
  <c r="C140" i="26"/>
  <c r="B140" i="26"/>
  <c r="R140" i="26"/>
  <c r="M140" i="26"/>
  <c r="V140" i="26"/>
  <c r="G140" i="26"/>
  <c r="D140" i="26"/>
  <c r="T140" i="26"/>
  <c r="S140" i="26"/>
  <c r="I140" i="26"/>
  <c r="Q140" i="26"/>
  <c r="U140" i="26"/>
  <c r="J140" i="26"/>
  <c r="W140" i="26"/>
  <c r="H140" i="26"/>
  <c r="K140" i="26"/>
  <c r="F140" i="26"/>
  <c r="L82" i="16"/>
  <c r="K82" i="16"/>
  <c r="B82" i="16"/>
  <c r="J82" i="16"/>
  <c r="N82" i="16"/>
  <c r="M82" i="16"/>
  <c r="C82" i="16"/>
  <c r="H82" i="16"/>
  <c r="I82" i="16"/>
  <c r="G82" i="16"/>
  <c r="D82" i="16"/>
  <c r="F82" i="16"/>
  <c r="F96" i="2"/>
  <c r="H96" i="2"/>
  <c r="D96" i="2"/>
  <c r="I96" i="2"/>
  <c r="G96" i="2"/>
  <c r="C96" i="2"/>
  <c r="E96" i="2"/>
  <c r="H22" i="26"/>
  <c r="C22" i="26"/>
  <c r="K22" i="26"/>
  <c r="R22" i="26"/>
  <c r="M22" i="26"/>
  <c r="T22" i="26"/>
  <c r="N22" i="26"/>
  <c r="U22" i="26"/>
  <c r="Q22" i="26"/>
  <c r="G22" i="26"/>
  <c r="S22" i="26"/>
  <c r="D22" i="26"/>
  <c r="J22" i="26"/>
  <c r="V22" i="26"/>
  <c r="X22" i="26"/>
  <c r="I22" i="26"/>
  <c r="W22" i="26"/>
  <c r="F22" i="26"/>
  <c r="B22" i="26"/>
  <c r="L22" i="26"/>
  <c r="F124" i="29"/>
  <c r="C124" i="29"/>
  <c r="B124" i="29"/>
  <c r="I124" i="29"/>
  <c r="G124" i="29"/>
  <c r="D124" i="29"/>
  <c r="H124" i="29"/>
  <c r="G176" i="30"/>
  <c r="D176" i="30"/>
  <c r="H176" i="30"/>
  <c r="F176" i="30"/>
  <c r="I176" i="30"/>
  <c r="C176" i="30"/>
  <c r="B176" i="30"/>
  <c r="H19" i="2"/>
  <c r="D19" i="2"/>
  <c r="E19" i="2"/>
  <c r="C19" i="2"/>
  <c r="I19" i="2"/>
  <c r="F19" i="2"/>
  <c r="G19" i="2"/>
  <c r="F43" i="2"/>
  <c r="D43" i="2"/>
  <c r="G43" i="2"/>
  <c r="E43" i="2"/>
  <c r="I43" i="2"/>
  <c r="C43" i="2"/>
  <c r="H43" i="2"/>
  <c r="C189" i="29"/>
  <c r="B189" i="29"/>
  <c r="D189" i="29"/>
  <c r="G189" i="29"/>
  <c r="F189" i="29"/>
  <c r="H189" i="29"/>
  <c r="I189" i="29"/>
  <c r="D79" i="20"/>
  <c r="K79" i="20"/>
  <c r="O79" i="20" s="1"/>
  <c r="C79" i="20"/>
  <c r="F79" i="20"/>
  <c r="B79" i="20"/>
  <c r="L79" i="20"/>
  <c r="P79" i="20" s="1"/>
  <c r="M79" i="20"/>
  <c r="H79" i="20"/>
  <c r="N79" i="20"/>
  <c r="R79" i="20" s="1"/>
  <c r="J79" i="20"/>
  <c r="I79" i="20"/>
  <c r="G79" i="20"/>
  <c r="G53" i="3"/>
  <c r="C53" i="3"/>
  <c r="E53" i="3"/>
  <c r="F53" i="3"/>
  <c r="D53" i="3"/>
  <c r="I34" i="30"/>
  <c r="G34" i="30"/>
  <c r="C34" i="30"/>
  <c r="D34" i="30"/>
  <c r="H34" i="30"/>
  <c r="F34" i="30"/>
  <c r="B34" i="30"/>
  <c r="I30" i="2"/>
  <c r="G30" i="2"/>
  <c r="D30" i="2"/>
  <c r="F30" i="2"/>
  <c r="H30" i="2"/>
  <c r="E30" i="2"/>
  <c r="C30" i="2"/>
  <c r="M63" i="24"/>
  <c r="AD63" i="24"/>
  <c r="AF63" i="24"/>
  <c r="Z63" i="24"/>
  <c r="X63" i="24"/>
  <c r="AC63" i="24"/>
  <c r="S63" i="24"/>
  <c r="B63" i="24"/>
  <c r="N63" i="24"/>
  <c r="G63" i="24"/>
  <c r="L63" i="24"/>
  <c r="F63" i="24"/>
  <c r="R63" i="24"/>
  <c r="AB63" i="24"/>
  <c r="V63" i="24"/>
  <c r="U63" i="24"/>
  <c r="AG63" i="24"/>
  <c r="D63" i="24"/>
  <c r="K63" i="24"/>
  <c r="I63" i="24"/>
  <c r="Q63" i="24"/>
  <c r="T63" i="24"/>
  <c r="H63" i="24"/>
  <c r="J63" i="24"/>
  <c r="Y63" i="24"/>
  <c r="AE63" i="24"/>
  <c r="O63" i="24"/>
  <c r="P63" i="24"/>
  <c r="AA63" i="24"/>
  <c r="W63" i="24"/>
  <c r="C63" i="24"/>
  <c r="G56" i="2"/>
  <c r="I56" i="2"/>
  <c r="H56" i="2"/>
  <c r="F56" i="2"/>
  <c r="E56" i="2"/>
  <c r="D56" i="2"/>
  <c r="C56" i="2"/>
  <c r="X102" i="4"/>
  <c r="D102" i="4"/>
  <c r="H102" i="4"/>
  <c r="AA102" i="4"/>
  <c r="Z102" i="4"/>
  <c r="P102" i="4"/>
  <c r="O102" i="4"/>
  <c r="U102" i="4"/>
  <c r="N102" i="4"/>
  <c r="S102" i="4"/>
  <c r="W102" i="4"/>
  <c r="E102" i="4"/>
  <c r="C102" i="4"/>
  <c r="J102" i="4"/>
  <c r="F102" i="4"/>
  <c r="Y102" i="4"/>
  <c r="T102" i="4"/>
  <c r="Q102" i="4"/>
  <c r="AD102" i="4"/>
  <c r="L102" i="4"/>
  <c r="G102" i="4"/>
  <c r="K102" i="4"/>
  <c r="R102" i="4"/>
  <c r="V102" i="4"/>
  <c r="M102" i="4"/>
  <c r="AC102" i="4"/>
  <c r="AB102" i="4"/>
  <c r="I102" i="4"/>
  <c r="E70" i="2"/>
  <c r="G70" i="2"/>
  <c r="D70" i="2"/>
  <c r="F70" i="2"/>
  <c r="H70" i="2"/>
  <c r="I70" i="2"/>
  <c r="C70" i="2"/>
  <c r="J113" i="20"/>
  <c r="C113" i="20"/>
  <c r="G113" i="20"/>
  <c r="M113" i="20"/>
  <c r="D113" i="20"/>
  <c r="K113" i="20"/>
  <c r="O113" i="20" s="1"/>
  <c r="I113" i="20"/>
  <c r="L113" i="20"/>
  <c r="B113" i="20"/>
  <c r="N113" i="20"/>
  <c r="R113" i="20" s="1"/>
  <c r="F113" i="20"/>
  <c r="H113" i="20"/>
  <c r="AC86" i="24"/>
  <c r="R86" i="24"/>
  <c r="N86" i="24"/>
  <c r="X86" i="24"/>
  <c r="V86" i="24"/>
  <c r="AG86" i="24"/>
  <c r="Q86" i="24"/>
  <c r="H86" i="24"/>
  <c r="AE86" i="24"/>
  <c r="J86" i="24"/>
  <c r="AD86" i="24"/>
  <c r="Y86" i="24"/>
  <c r="O86" i="24"/>
  <c r="AA86" i="24"/>
  <c r="W86" i="24"/>
  <c r="G86" i="24"/>
  <c r="D86" i="24"/>
  <c r="U86" i="24"/>
  <c r="AF86" i="24"/>
  <c r="Z86" i="24"/>
  <c r="S86" i="24"/>
  <c r="F86" i="24"/>
  <c r="T86" i="24"/>
  <c r="P86" i="24"/>
  <c r="B86" i="24"/>
  <c r="AB86" i="24"/>
  <c r="M86" i="24"/>
  <c r="K86" i="24"/>
  <c r="L86" i="24"/>
  <c r="I86" i="24"/>
  <c r="C86" i="24"/>
  <c r="G43" i="3"/>
  <c r="D43" i="3"/>
  <c r="E43" i="3"/>
  <c r="F43" i="3"/>
  <c r="C43" i="3"/>
  <c r="AC165" i="4"/>
  <c r="D165" i="4"/>
  <c r="C165" i="4"/>
  <c r="Y165" i="4"/>
  <c r="AA165" i="4"/>
  <c r="V165" i="4"/>
  <c r="O165" i="4"/>
  <c r="AD165" i="4"/>
  <c r="AB165" i="4"/>
  <c r="H165" i="4"/>
  <c r="E165" i="4"/>
  <c r="G165" i="4"/>
  <c r="Z165" i="4"/>
  <c r="R165" i="4"/>
  <c r="F165" i="4"/>
  <c r="W165" i="4"/>
  <c r="K165" i="4"/>
  <c r="T165" i="4"/>
  <c r="I165" i="4"/>
  <c r="J165" i="4"/>
  <c r="L165" i="4"/>
  <c r="X165" i="4"/>
  <c r="M165" i="4"/>
  <c r="U165" i="4"/>
  <c r="S165" i="4"/>
  <c r="N165" i="4"/>
  <c r="P165" i="4"/>
  <c r="Q165" i="4"/>
  <c r="Q124" i="26"/>
  <c r="F124" i="26"/>
  <c r="J124" i="26"/>
  <c r="T124" i="26"/>
  <c r="D124" i="26"/>
  <c r="K124" i="26"/>
  <c r="C124" i="26"/>
  <c r="W124" i="26"/>
  <c r="B124" i="26"/>
  <c r="I124" i="26"/>
  <c r="U124" i="26"/>
  <c r="R124" i="26"/>
  <c r="H124" i="26"/>
  <c r="N124" i="26"/>
  <c r="X124" i="26"/>
  <c r="S124" i="26"/>
  <c r="G124" i="26"/>
  <c r="L124" i="26"/>
  <c r="M124" i="26"/>
  <c r="V124" i="26"/>
  <c r="D153" i="26"/>
  <c r="L153" i="26"/>
  <c r="J153" i="26"/>
  <c r="W153" i="26"/>
  <c r="M153" i="26"/>
  <c r="S153" i="26"/>
  <c r="Q153" i="26"/>
  <c r="X153" i="26"/>
  <c r="B153" i="26"/>
  <c r="U153" i="26"/>
  <c r="T153" i="26"/>
  <c r="R153" i="26"/>
  <c r="H153" i="26"/>
  <c r="C153" i="26"/>
  <c r="V153" i="26"/>
  <c r="F153" i="26"/>
  <c r="I153" i="26"/>
  <c r="N153" i="26"/>
  <c r="K153" i="26"/>
  <c r="G153" i="26"/>
  <c r="H175" i="16"/>
  <c r="J175" i="16"/>
  <c r="M175" i="16"/>
  <c r="K175" i="16"/>
  <c r="C175" i="16"/>
  <c r="L175" i="16"/>
  <c r="P175" i="16" s="1"/>
  <c r="F175" i="16"/>
  <c r="I175" i="16"/>
  <c r="B175" i="16"/>
  <c r="D175" i="16"/>
  <c r="G175" i="16"/>
  <c r="N175" i="16"/>
  <c r="H21" i="16"/>
  <c r="F21" i="16"/>
  <c r="N21" i="16"/>
  <c r="R21" i="16" s="1"/>
  <c r="C21" i="16"/>
  <c r="J21" i="16"/>
  <c r="I21" i="16"/>
  <c r="L21" i="16"/>
  <c r="B21" i="16"/>
  <c r="D21" i="16"/>
  <c r="K21" i="16"/>
  <c r="O21" i="16" s="1"/>
  <c r="G21" i="16"/>
  <c r="M21" i="16"/>
  <c r="U52" i="23"/>
  <c r="V52" i="23"/>
  <c r="H52" i="23"/>
  <c r="Y52" i="23"/>
  <c r="B52" i="23"/>
  <c r="N52" i="23"/>
  <c r="I52" i="23"/>
  <c r="X52" i="23"/>
  <c r="AF52" i="23"/>
  <c r="O52" i="23"/>
  <c r="Q52" i="23"/>
  <c r="AA52" i="23"/>
  <c r="F52" i="23"/>
  <c r="K52" i="23"/>
  <c r="P52" i="23"/>
  <c r="R52" i="23"/>
  <c r="C52" i="23"/>
  <c r="J52" i="23"/>
  <c r="S52" i="23"/>
  <c r="AG52" i="23"/>
  <c r="W52" i="23"/>
  <c r="AB52" i="23"/>
  <c r="AC52" i="23"/>
  <c r="Z52" i="23"/>
  <c r="M52" i="23"/>
  <c r="T52" i="23"/>
  <c r="L52" i="23"/>
  <c r="D52" i="23"/>
  <c r="AD52" i="23"/>
  <c r="G52" i="23"/>
  <c r="G148" i="2"/>
  <c r="H148" i="2"/>
  <c r="I148" i="2"/>
  <c r="D148" i="2"/>
  <c r="F148" i="2"/>
  <c r="C148" i="2"/>
  <c r="E148" i="2"/>
  <c r="V135" i="26"/>
  <c r="S135" i="26"/>
  <c r="Q135" i="26"/>
  <c r="I135" i="26"/>
  <c r="C135" i="26"/>
  <c r="K135" i="26"/>
  <c r="W135" i="26"/>
  <c r="G135" i="26"/>
  <c r="R135" i="26"/>
  <c r="D135" i="26"/>
  <c r="L135" i="26"/>
  <c r="F135" i="26"/>
  <c r="T135" i="26"/>
  <c r="J135" i="26"/>
  <c r="N135" i="26"/>
  <c r="X135" i="26"/>
  <c r="H135" i="26"/>
  <c r="U135" i="26"/>
  <c r="M135" i="26"/>
  <c r="B135" i="26"/>
  <c r="D29" i="4"/>
  <c r="J29" i="4"/>
  <c r="H29" i="4"/>
  <c r="E29" i="4"/>
  <c r="Y29" i="4"/>
  <c r="I29" i="4"/>
  <c r="AC29" i="4"/>
  <c r="M29" i="4"/>
  <c r="K29" i="4"/>
  <c r="U29" i="4"/>
  <c r="C29" i="4"/>
  <c r="P29" i="4"/>
  <c r="V29" i="4"/>
  <c r="S29" i="4"/>
  <c r="Q29" i="4"/>
  <c r="W29" i="4"/>
  <c r="O29" i="4"/>
  <c r="X29" i="4"/>
  <c r="F29" i="4"/>
  <c r="Z29" i="4"/>
  <c r="R29" i="4"/>
  <c r="G29" i="4"/>
  <c r="N29" i="4"/>
  <c r="L29" i="4"/>
  <c r="T29" i="4"/>
  <c r="AD29" i="4"/>
  <c r="AA29" i="4"/>
  <c r="AB29" i="4"/>
  <c r="B65" i="24"/>
  <c r="AE65" i="24"/>
  <c r="J65" i="24"/>
  <c r="AD65" i="24"/>
  <c r="R65" i="24"/>
  <c r="C65" i="24"/>
  <c r="D65" i="24"/>
  <c r="F65" i="24"/>
  <c r="AB65" i="24"/>
  <c r="N65" i="24"/>
  <c r="W65" i="24"/>
  <c r="Z65" i="24"/>
  <c r="U65" i="24"/>
  <c r="L65" i="24"/>
  <c r="AG65" i="24"/>
  <c r="G65" i="24"/>
  <c r="K65" i="24"/>
  <c r="V65" i="24"/>
  <c r="X65" i="24"/>
  <c r="O65" i="24"/>
  <c r="Q65" i="24"/>
  <c r="T65" i="24"/>
  <c r="H65" i="24"/>
  <c r="Y65" i="24"/>
  <c r="AA65" i="24"/>
  <c r="P65" i="24"/>
  <c r="I65" i="24"/>
  <c r="M65" i="24"/>
  <c r="AF65" i="24"/>
  <c r="S65" i="24"/>
  <c r="AC65" i="24"/>
  <c r="D167" i="26"/>
  <c r="T167" i="26"/>
  <c r="F167" i="26"/>
  <c r="R167" i="26"/>
  <c r="K167" i="26"/>
  <c r="H167" i="26"/>
  <c r="B167" i="26"/>
  <c r="S167" i="26"/>
  <c r="X167" i="26"/>
  <c r="L167" i="26"/>
  <c r="G167" i="26"/>
  <c r="U167" i="26"/>
  <c r="N167" i="26"/>
  <c r="C167" i="26"/>
  <c r="M167" i="26"/>
  <c r="I167" i="26"/>
  <c r="W167" i="26"/>
  <c r="V167" i="26"/>
  <c r="J167" i="26"/>
  <c r="Q167" i="26"/>
  <c r="D159" i="3"/>
  <c r="G159" i="3"/>
  <c r="E159" i="3"/>
  <c r="C159" i="3"/>
  <c r="F159" i="3"/>
  <c r="H57" i="4"/>
  <c r="D57" i="4"/>
  <c r="P57" i="4"/>
  <c r="J57" i="4"/>
  <c r="W57" i="4"/>
  <c r="Y57" i="4"/>
  <c r="I57" i="4"/>
  <c r="Z57" i="4"/>
  <c r="AC57" i="4"/>
  <c r="U57" i="4"/>
  <c r="AB57" i="4"/>
  <c r="M57" i="4"/>
  <c r="T57" i="4"/>
  <c r="G57" i="4"/>
  <c r="S57" i="4"/>
  <c r="O57" i="4"/>
  <c r="AD57" i="4"/>
  <c r="C57" i="4"/>
  <c r="L57" i="4"/>
  <c r="F57" i="4"/>
  <c r="V57" i="4"/>
  <c r="E57" i="4"/>
  <c r="N57" i="4"/>
  <c r="Q57" i="4"/>
  <c r="X57" i="4"/>
  <c r="AA57" i="4"/>
  <c r="R57" i="4"/>
  <c r="K57" i="4"/>
  <c r="D157" i="20"/>
  <c r="H157" i="20"/>
  <c r="G157" i="20"/>
  <c r="F157" i="20"/>
  <c r="L157" i="20"/>
  <c r="P157" i="20" s="1"/>
  <c r="N157" i="20"/>
  <c r="R157" i="20" s="1"/>
  <c r="M157" i="20"/>
  <c r="B157" i="20"/>
  <c r="C157" i="20"/>
  <c r="J157" i="20"/>
  <c r="I157" i="20"/>
  <c r="K157" i="20"/>
  <c r="J22" i="20"/>
  <c r="F22" i="20"/>
  <c r="M22" i="20"/>
  <c r="K22" i="20"/>
  <c r="C22" i="20"/>
  <c r="N22" i="20"/>
  <c r="R22" i="20" s="1"/>
  <c r="I22" i="20"/>
  <c r="G22" i="20"/>
  <c r="B22" i="20"/>
  <c r="H22" i="20"/>
  <c r="D22" i="20"/>
  <c r="L22" i="20"/>
  <c r="P22" i="20" s="1"/>
  <c r="G139" i="2"/>
  <c r="E139" i="2"/>
  <c r="F139" i="2"/>
  <c r="H139" i="2"/>
  <c r="I139" i="2"/>
  <c r="C139" i="2"/>
  <c r="D139" i="2"/>
  <c r="K57" i="26"/>
  <c r="M57" i="26"/>
  <c r="W57" i="26"/>
  <c r="X57" i="26"/>
  <c r="U57" i="26"/>
  <c r="I57" i="26"/>
  <c r="R57" i="26"/>
  <c r="V57" i="26"/>
  <c r="B57" i="26"/>
  <c r="T57" i="26"/>
  <c r="S57" i="26"/>
  <c r="C57" i="26"/>
  <c r="G57" i="26"/>
  <c r="D57" i="26"/>
  <c r="L57" i="26"/>
  <c r="J57" i="26"/>
  <c r="Q57" i="26"/>
  <c r="H57" i="26"/>
  <c r="N57" i="26"/>
  <c r="F57" i="26"/>
  <c r="G42" i="2"/>
  <c r="C42" i="2"/>
  <c r="H42" i="2"/>
  <c r="E42" i="2"/>
  <c r="F42" i="2"/>
  <c r="I42" i="2"/>
  <c r="D42" i="2"/>
  <c r="I108" i="30"/>
  <c r="H108" i="30"/>
  <c r="B108" i="30"/>
  <c r="D108" i="30"/>
  <c r="F108" i="30"/>
  <c r="G108" i="30"/>
  <c r="C108" i="30"/>
  <c r="F54" i="30"/>
  <c r="D54" i="30"/>
  <c r="B54" i="30"/>
  <c r="I54" i="30"/>
  <c r="G54" i="30"/>
  <c r="H54" i="30"/>
  <c r="C54" i="30"/>
  <c r="AA156" i="23"/>
  <c r="AD156" i="23"/>
  <c r="X156" i="23"/>
  <c r="AC156" i="23"/>
  <c r="H156" i="23"/>
  <c r="D156" i="23"/>
  <c r="R156" i="23"/>
  <c r="I156" i="23"/>
  <c r="G156" i="23"/>
  <c r="V156" i="23"/>
  <c r="AB156" i="23"/>
  <c r="W156" i="23"/>
  <c r="K156" i="23"/>
  <c r="J156" i="23"/>
  <c r="C156" i="23"/>
  <c r="Y156" i="23"/>
  <c r="P156" i="23"/>
  <c r="AF156" i="23"/>
  <c r="T156" i="23"/>
  <c r="O156" i="23"/>
  <c r="AG156" i="23"/>
  <c r="N156" i="23"/>
  <c r="U156" i="23"/>
  <c r="M156" i="23"/>
  <c r="S156" i="23"/>
  <c r="Q156" i="23"/>
  <c r="L156" i="23"/>
  <c r="F156" i="23"/>
  <c r="B156" i="23"/>
  <c r="Z156" i="23"/>
  <c r="H186" i="16"/>
  <c r="C186" i="16"/>
  <c r="N186" i="16"/>
  <c r="R186" i="16" s="1"/>
  <c r="F186" i="16"/>
  <c r="L186" i="16"/>
  <c r="P186" i="16" s="1"/>
  <c r="J186" i="16"/>
  <c r="I186" i="16"/>
  <c r="K186" i="16"/>
  <c r="M186" i="16"/>
  <c r="G186" i="16"/>
  <c r="D186" i="16"/>
  <c r="B186" i="16"/>
  <c r="N94" i="26"/>
  <c r="C94" i="26"/>
  <c r="H94" i="26"/>
  <c r="S94" i="26"/>
  <c r="T94" i="26"/>
  <c r="G94" i="26"/>
  <c r="M94" i="26"/>
  <c r="F94" i="26"/>
  <c r="X94" i="26"/>
  <c r="V94" i="26"/>
  <c r="Q94" i="26"/>
  <c r="D94" i="26"/>
  <c r="B94" i="26"/>
  <c r="W94" i="26"/>
  <c r="L94" i="26"/>
  <c r="K94" i="26"/>
  <c r="I94" i="26"/>
  <c r="J94" i="26"/>
  <c r="R94" i="26"/>
  <c r="U94" i="26"/>
  <c r="K100" i="26"/>
  <c r="J100" i="26"/>
  <c r="U100" i="26"/>
  <c r="N100" i="26"/>
  <c r="V100" i="26"/>
  <c r="S100" i="26"/>
  <c r="D100" i="26"/>
  <c r="B100" i="26"/>
  <c r="L100" i="26"/>
  <c r="R100" i="26"/>
  <c r="W100" i="26"/>
  <c r="T100" i="26"/>
  <c r="I100" i="26"/>
  <c r="F100" i="26"/>
  <c r="C100" i="26"/>
  <c r="Q100" i="26"/>
  <c r="X100" i="26"/>
  <c r="H100" i="26"/>
  <c r="M100" i="26"/>
  <c r="G100" i="26"/>
  <c r="N18" i="32"/>
  <c r="N15" i="32" s="1"/>
  <c r="N20" i="32" s="1"/>
  <c r="N37" i="32"/>
  <c r="N36" i="32"/>
  <c r="N35" i="32"/>
  <c r="N28" i="32"/>
  <c r="N19" i="32"/>
  <c r="N48" i="32"/>
  <c r="N47" i="32"/>
  <c r="N26" i="32"/>
  <c r="N46" i="32"/>
  <c r="N43" i="32" s="1"/>
  <c r="N49" i="32" s="1"/>
  <c r="N27" i="32"/>
  <c r="D29" i="20"/>
  <c r="M29" i="20"/>
  <c r="K29" i="20"/>
  <c r="O29" i="20" s="1"/>
  <c r="I29" i="20"/>
  <c r="G29" i="20"/>
  <c r="J29" i="20"/>
  <c r="L29" i="20"/>
  <c r="H29" i="20"/>
  <c r="F29" i="20"/>
  <c r="C29" i="20"/>
  <c r="N29" i="20"/>
  <c r="R29" i="20" s="1"/>
  <c r="B29" i="20"/>
  <c r="L102" i="20"/>
  <c r="C102" i="20"/>
  <c r="I102" i="20"/>
  <c r="M102" i="20"/>
  <c r="Q102" i="20" s="1"/>
  <c r="B102" i="20"/>
  <c r="N102" i="20"/>
  <c r="R102" i="20" s="1"/>
  <c r="K102" i="20"/>
  <c r="H102" i="20"/>
  <c r="J102" i="20"/>
  <c r="F102" i="20"/>
  <c r="D102" i="20"/>
  <c r="G102" i="20"/>
  <c r="B140" i="24"/>
  <c r="AA140" i="24"/>
  <c r="U140" i="24"/>
  <c r="I140" i="24"/>
  <c r="AD140" i="24"/>
  <c r="Z140" i="24"/>
  <c r="T140" i="24"/>
  <c r="AB140" i="24"/>
  <c r="V140" i="24"/>
  <c r="P140" i="24"/>
  <c r="O140" i="24"/>
  <c r="W140" i="24"/>
  <c r="Q140" i="24"/>
  <c r="H140" i="24"/>
  <c r="X140" i="24"/>
  <c r="G140" i="24"/>
  <c r="L140" i="24"/>
  <c r="M140" i="24"/>
  <c r="AC140" i="24"/>
  <c r="C140" i="24"/>
  <c r="R140" i="24"/>
  <c r="AF140" i="24"/>
  <c r="N140" i="24"/>
  <c r="AE140" i="24"/>
  <c r="D140" i="24"/>
  <c r="J140" i="24"/>
  <c r="AG140" i="24"/>
  <c r="S140" i="24"/>
  <c r="K140" i="24"/>
  <c r="F140" i="24"/>
  <c r="Y140" i="24"/>
  <c r="I137" i="30"/>
  <c r="D137" i="30"/>
  <c r="G137" i="30"/>
  <c r="B137" i="30"/>
  <c r="H137" i="30"/>
  <c r="F137" i="30"/>
  <c r="C137" i="30"/>
  <c r="L73" i="16"/>
  <c r="F73" i="16"/>
  <c r="I73" i="16"/>
  <c r="B73" i="16"/>
  <c r="G73" i="16"/>
  <c r="K73" i="16"/>
  <c r="O73" i="16" s="1"/>
  <c r="J73" i="16"/>
  <c r="N73" i="16"/>
  <c r="H73" i="16"/>
  <c r="D73" i="16"/>
  <c r="C73" i="16"/>
  <c r="M73" i="16"/>
  <c r="H155" i="2"/>
  <c r="G155" i="2"/>
  <c r="I155" i="2"/>
  <c r="D155" i="2"/>
  <c r="C155" i="2"/>
  <c r="F155" i="2"/>
  <c r="E155" i="2"/>
  <c r="B19" i="16"/>
  <c r="F19" i="16"/>
  <c r="D19" i="16"/>
  <c r="C19" i="16"/>
  <c r="N19" i="16"/>
  <c r="R19" i="16" s="1"/>
  <c r="I19" i="16"/>
  <c r="J19" i="16"/>
  <c r="K19" i="16"/>
  <c r="G19" i="16"/>
  <c r="M19" i="16"/>
  <c r="Q19" i="16" s="1"/>
  <c r="H19" i="16"/>
  <c r="L19" i="16"/>
  <c r="H72" i="20"/>
  <c r="D72" i="20"/>
  <c r="J72" i="20"/>
  <c r="K72" i="20"/>
  <c r="I72" i="20"/>
  <c r="M72" i="20"/>
  <c r="B72" i="20"/>
  <c r="F72" i="20"/>
  <c r="L72" i="20"/>
  <c r="P72" i="20" s="1"/>
  <c r="C72" i="20"/>
  <c r="N72" i="20"/>
  <c r="R72" i="20" s="1"/>
  <c r="G72" i="20"/>
  <c r="B143" i="20"/>
  <c r="D143" i="20"/>
  <c r="F143" i="20"/>
  <c r="N143" i="20"/>
  <c r="R143" i="20" s="1"/>
  <c r="C143" i="20"/>
  <c r="J143" i="20"/>
  <c r="M143" i="20"/>
  <c r="Q143" i="20" s="1"/>
  <c r="G143" i="20"/>
  <c r="H143" i="20"/>
  <c r="I143" i="20"/>
  <c r="L143" i="20"/>
  <c r="P143" i="20" s="1"/>
  <c r="K143" i="20"/>
  <c r="O143" i="20" s="1"/>
  <c r="S82" i="23"/>
  <c r="W82" i="23"/>
  <c r="B82" i="23"/>
  <c r="L82" i="23"/>
  <c r="R82" i="23"/>
  <c r="O82" i="23"/>
  <c r="Z82" i="23"/>
  <c r="M82" i="23"/>
  <c r="AD82" i="23"/>
  <c r="J82" i="23"/>
  <c r="G82" i="23"/>
  <c r="N82" i="23"/>
  <c r="D82" i="23"/>
  <c r="I82" i="23"/>
  <c r="X82" i="23"/>
  <c r="AA82" i="23"/>
  <c r="AC82" i="23"/>
  <c r="AG82" i="23"/>
  <c r="U82" i="23"/>
  <c r="Y82" i="23"/>
  <c r="T82" i="23"/>
  <c r="V82" i="23"/>
  <c r="H82" i="23"/>
  <c r="K82" i="23"/>
  <c r="F82" i="23"/>
  <c r="AB82" i="23"/>
  <c r="C82" i="23"/>
  <c r="P82" i="23"/>
  <c r="AF82" i="23"/>
  <c r="Q82" i="23"/>
  <c r="L65" i="16"/>
  <c r="P65" i="16" s="1"/>
  <c r="D65" i="16"/>
  <c r="N65" i="16"/>
  <c r="G65" i="16"/>
  <c r="K65" i="16"/>
  <c r="O65" i="16" s="1"/>
  <c r="H65" i="16"/>
  <c r="F65" i="16"/>
  <c r="M65" i="16"/>
  <c r="I65" i="16"/>
  <c r="B65" i="16"/>
  <c r="J65" i="16"/>
  <c r="C65" i="16"/>
  <c r="C143" i="4"/>
  <c r="O143" i="4"/>
  <c r="F143" i="4"/>
  <c r="V143" i="4"/>
  <c r="P143" i="4"/>
  <c r="Q143" i="4"/>
  <c r="Z143" i="4"/>
  <c r="K143" i="4"/>
  <c r="D143" i="4"/>
  <c r="G143" i="4"/>
  <c r="N143" i="4"/>
  <c r="Y143" i="4"/>
  <c r="M143" i="4"/>
  <c r="J143" i="4"/>
  <c r="W143" i="4"/>
  <c r="AD143" i="4"/>
  <c r="AC143" i="4"/>
  <c r="T143" i="4"/>
  <c r="E143" i="4"/>
  <c r="U143" i="4"/>
  <c r="I143" i="4"/>
  <c r="S143" i="4"/>
  <c r="L143" i="4"/>
  <c r="R143" i="4"/>
  <c r="AB143" i="4"/>
  <c r="X143" i="4"/>
  <c r="H143" i="4"/>
  <c r="AA143" i="4"/>
  <c r="T167" i="4"/>
  <c r="AC167" i="4"/>
  <c r="D167" i="4"/>
  <c r="S167" i="4"/>
  <c r="V167" i="4"/>
  <c r="O167" i="4"/>
  <c r="J167" i="4"/>
  <c r="N167" i="4"/>
  <c r="AA167" i="4"/>
  <c r="Q167" i="4"/>
  <c r="U167" i="4"/>
  <c r="L167" i="4"/>
  <c r="G167" i="4"/>
  <c r="AB167" i="4"/>
  <c r="E167" i="4"/>
  <c r="C167" i="4"/>
  <c r="Y167" i="4"/>
  <c r="H167" i="4"/>
  <c r="K167" i="4"/>
  <c r="W167" i="4"/>
  <c r="F167" i="4"/>
  <c r="X167" i="4"/>
  <c r="I167" i="4"/>
  <c r="M167" i="4"/>
  <c r="P167" i="4"/>
  <c r="AD167" i="4"/>
  <c r="R167" i="4"/>
  <c r="Z167" i="4"/>
  <c r="X42" i="24"/>
  <c r="AA42" i="24"/>
  <c r="AD42" i="24"/>
  <c r="H42" i="24"/>
  <c r="AG42" i="24"/>
  <c r="C42" i="24"/>
  <c r="J42" i="24"/>
  <c r="M42" i="24"/>
  <c r="U42" i="24"/>
  <c r="AB42" i="24"/>
  <c r="Z42" i="24"/>
  <c r="AC42" i="24"/>
  <c r="I42" i="24"/>
  <c r="AF42" i="24"/>
  <c r="L42" i="24"/>
  <c r="V42" i="24"/>
  <c r="AE42" i="24"/>
  <c r="Q42" i="24"/>
  <c r="W42" i="24"/>
  <c r="F42" i="24"/>
  <c r="R42" i="24"/>
  <c r="P42" i="24"/>
  <c r="G42" i="24"/>
  <c r="B42" i="24"/>
  <c r="Y42" i="24"/>
  <c r="D42" i="24"/>
  <c r="S42" i="24"/>
  <c r="T42" i="24"/>
  <c r="K42" i="24"/>
  <c r="O42" i="24"/>
  <c r="N42" i="24"/>
  <c r="M127" i="20"/>
  <c r="K127" i="20"/>
  <c r="O127" i="20" s="1"/>
  <c r="N127" i="20"/>
  <c r="R127" i="20" s="1"/>
  <c r="H127" i="20"/>
  <c r="L127" i="20"/>
  <c r="J127" i="20"/>
  <c r="C127" i="20"/>
  <c r="G127" i="20"/>
  <c r="F127" i="20"/>
  <c r="I127" i="20"/>
  <c r="D127" i="20"/>
  <c r="B127" i="20"/>
  <c r="H16" i="29"/>
  <c r="D16" i="29"/>
  <c r="F16" i="29"/>
  <c r="B16" i="29"/>
  <c r="I16" i="29"/>
  <c r="G16" i="29"/>
  <c r="C16" i="29"/>
  <c r="M78" i="16"/>
  <c r="C78" i="16"/>
  <c r="I78" i="16"/>
  <c r="L78" i="16"/>
  <c r="B78" i="16"/>
  <c r="G78" i="16"/>
  <c r="J78" i="16"/>
  <c r="F78" i="16"/>
  <c r="K78" i="16"/>
  <c r="H78" i="16"/>
  <c r="N78" i="16"/>
  <c r="D78" i="16"/>
  <c r="I121" i="2"/>
  <c r="C121" i="2"/>
  <c r="G121" i="2"/>
  <c r="F121" i="2"/>
  <c r="D121" i="2"/>
  <c r="H121" i="2"/>
  <c r="E121" i="2"/>
  <c r="X72" i="23"/>
  <c r="T72" i="23"/>
  <c r="C72" i="23"/>
  <c r="P72" i="23"/>
  <c r="N72" i="23"/>
  <c r="B72" i="23"/>
  <c r="AF72" i="23"/>
  <c r="O72" i="23"/>
  <c r="AC72" i="23"/>
  <c r="AA72" i="23"/>
  <c r="S72" i="23"/>
  <c r="AG72" i="23"/>
  <c r="F72" i="23"/>
  <c r="L72" i="23"/>
  <c r="D72" i="23"/>
  <c r="Y72" i="23"/>
  <c r="K72" i="23"/>
  <c r="J72" i="23"/>
  <c r="I72" i="23"/>
  <c r="M72" i="23"/>
  <c r="H72" i="23"/>
  <c r="AD72" i="23"/>
  <c r="R72" i="23"/>
  <c r="U72" i="23"/>
  <c r="AB72" i="23"/>
  <c r="Z72" i="23"/>
  <c r="G72" i="23"/>
  <c r="Q72" i="23"/>
  <c r="V72" i="23"/>
  <c r="W72" i="23"/>
  <c r="I132" i="30"/>
  <c r="B132" i="30"/>
  <c r="C132" i="30"/>
  <c r="G132" i="30"/>
  <c r="H132" i="30"/>
  <c r="F132" i="30"/>
  <c r="D132" i="30"/>
  <c r="D136" i="29"/>
  <c r="I136" i="29"/>
  <c r="H136" i="29"/>
  <c r="C136" i="29"/>
  <c r="F136" i="29"/>
  <c r="B136" i="29"/>
  <c r="G136" i="29"/>
  <c r="D49" i="30"/>
  <c r="B49" i="30"/>
  <c r="C49" i="30"/>
  <c r="I49" i="30"/>
  <c r="H49" i="30"/>
  <c r="F49" i="30"/>
  <c r="G49" i="30"/>
  <c r="F115" i="20"/>
  <c r="N115" i="20"/>
  <c r="R115" i="20" s="1"/>
  <c r="M115" i="20"/>
  <c r="K115" i="20"/>
  <c r="G115" i="20"/>
  <c r="I115" i="20"/>
  <c r="C115" i="20"/>
  <c r="D115" i="20"/>
  <c r="B115" i="20"/>
  <c r="L115" i="20"/>
  <c r="J115" i="20"/>
  <c r="H115" i="20"/>
  <c r="L160" i="16"/>
  <c r="P160" i="16" s="1"/>
  <c r="K160" i="16"/>
  <c r="C160" i="16"/>
  <c r="N160" i="16"/>
  <c r="J160" i="16"/>
  <c r="D160" i="16"/>
  <c r="I160" i="16"/>
  <c r="M160" i="16"/>
  <c r="B160" i="16"/>
  <c r="H160" i="16"/>
  <c r="F160" i="16"/>
  <c r="G160" i="16"/>
  <c r="D124" i="16"/>
  <c r="J124" i="16"/>
  <c r="I124" i="16"/>
  <c r="K124" i="16"/>
  <c r="N124" i="16"/>
  <c r="R124" i="16" s="1"/>
  <c r="H124" i="16"/>
  <c r="B124" i="16"/>
  <c r="C124" i="16"/>
  <c r="M124" i="16"/>
  <c r="Q124" i="16" s="1"/>
  <c r="L124" i="16"/>
  <c r="P124" i="16" s="1"/>
  <c r="F124" i="16"/>
  <c r="G124" i="16"/>
  <c r="F140" i="2"/>
  <c r="C140" i="2"/>
  <c r="I140" i="2"/>
  <c r="H140" i="2"/>
  <c r="E140" i="2"/>
  <c r="D140" i="2"/>
  <c r="G140" i="2"/>
  <c r="L93" i="20"/>
  <c r="P93" i="20" s="1"/>
  <c r="D93" i="20"/>
  <c r="H93" i="20"/>
  <c r="K93" i="20"/>
  <c r="C93" i="20"/>
  <c r="G93" i="20"/>
  <c r="N93" i="20"/>
  <c r="R93" i="20" s="1"/>
  <c r="J93" i="20"/>
  <c r="I93" i="20"/>
  <c r="M93" i="20"/>
  <c r="Q93" i="20" s="1"/>
  <c r="B93" i="20"/>
  <c r="F93" i="20"/>
  <c r="M88" i="23"/>
  <c r="V88" i="23"/>
  <c r="O88" i="23"/>
  <c r="C88" i="23"/>
  <c r="F88" i="23"/>
  <c r="T88" i="23"/>
  <c r="AG88" i="23"/>
  <c r="U88" i="23"/>
  <c r="D88" i="23"/>
  <c r="AC88" i="23"/>
  <c r="Q88" i="23"/>
  <c r="AF88" i="23"/>
  <c r="N88" i="23"/>
  <c r="W88" i="23"/>
  <c r="K88" i="23"/>
  <c r="S88" i="23"/>
  <c r="AD88" i="23"/>
  <c r="P88" i="23"/>
  <c r="J88" i="23"/>
  <c r="I88" i="23"/>
  <c r="AB88" i="23"/>
  <c r="B88" i="23"/>
  <c r="R88" i="23"/>
  <c r="L88" i="23"/>
  <c r="H88" i="23"/>
  <c r="X88" i="23"/>
  <c r="AA88" i="23"/>
  <c r="Y88" i="23"/>
  <c r="Z88" i="23"/>
  <c r="G88" i="23"/>
  <c r="J168" i="23"/>
  <c r="S168" i="23"/>
  <c r="G168" i="23"/>
  <c r="AD168" i="23"/>
  <c r="AC168" i="23"/>
  <c r="B168" i="23"/>
  <c r="V168" i="23"/>
  <c r="H168" i="23"/>
  <c r="M168" i="23"/>
  <c r="U168" i="23"/>
  <c r="AB168" i="23"/>
  <c r="AF168" i="23"/>
  <c r="T168" i="23"/>
  <c r="Z168" i="23"/>
  <c r="Y168" i="23"/>
  <c r="L168" i="23"/>
  <c r="D168" i="23"/>
  <c r="N168" i="23"/>
  <c r="AG168" i="23"/>
  <c r="K168" i="23"/>
  <c r="I168" i="23"/>
  <c r="F168" i="23"/>
  <c r="R168" i="23"/>
  <c r="Q168" i="23"/>
  <c r="W168" i="23"/>
  <c r="X168" i="23"/>
  <c r="C168" i="23"/>
  <c r="AA168" i="23"/>
  <c r="P168" i="23"/>
  <c r="O168" i="23"/>
  <c r="D63" i="16"/>
  <c r="I63" i="16"/>
  <c r="C63" i="16"/>
  <c r="L63" i="16"/>
  <c r="J63" i="16"/>
  <c r="F63" i="16"/>
  <c r="H63" i="16"/>
  <c r="K63" i="16"/>
  <c r="G63" i="16"/>
  <c r="N63" i="16"/>
  <c r="R63" i="16" s="1"/>
  <c r="B63" i="16"/>
  <c r="M63" i="16"/>
  <c r="G133" i="30"/>
  <c r="B133" i="30"/>
  <c r="C133" i="30"/>
  <c r="I133" i="30"/>
  <c r="F133" i="30"/>
  <c r="D133" i="30"/>
  <c r="H133" i="30"/>
  <c r="I35" i="32"/>
  <c r="I27" i="32"/>
  <c r="I28" i="32"/>
  <c r="I36" i="32"/>
  <c r="I47" i="32"/>
  <c r="I37" i="32"/>
  <c r="I18" i="32"/>
  <c r="I15" i="32" s="1"/>
  <c r="I20" i="32" s="1"/>
  <c r="I46" i="32"/>
  <c r="I19" i="32"/>
  <c r="I48" i="32"/>
  <c r="I26" i="32"/>
  <c r="I23" i="32" s="1"/>
  <c r="I29" i="32" s="1"/>
  <c r="Y156" i="4"/>
  <c r="R156" i="4"/>
  <c r="M156" i="4"/>
  <c r="AD156" i="4"/>
  <c r="W156" i="4"/>
  <c r="AC156" i="4"/>
  <c r="F156" i="4"/>
  <c r="J156" i="4"/>
  <c r="D156" i="4"/>
  <c r="E156" i="4"/>
  <c r="K156" i="4"/>
  <c r="V156" i="4"/>
  <c r="U156" i="4"/>
  <c r="N156" i="4"/>
  <c r="X156" i="4"/>
  <c r="Q156" i="4"/>
  <c r="S156" i="4"/>
  <c r="P156" i="4"/>
  <c r="I156" i="4"/>
  <c r="AA156" i="4"/>
  <c r="T156" i="4"/>
  <c r="C156" i="4"/>
  <c r="H156" i="4"/>
  <c r="G156" i="4"/>
  <c r="O156" i="4"/>
  <c r="Z156" i="4"/>
  <c r="L156" i="4"/>
  <c r="AB156" i="4"/>
  <c r="L179" i="20"/>
  <c r="H179" i="20"/>
  <c r="G179" i="20"/>
  <c r="I179" i="20"/>
  <c r="N179" i="20"/>
  <c r="R179" i="20" s="1"/>
  <c r="M179" i="20"/>
  <c r="D179" i="20"/>
  <c r="F179" i="20"/>
  <c r="K179" i="20"/>
  <c r="C179" i="20"/>
  <c r="J179" i="20"/>
  <c r="B179" i="20"/>
  <c r="H104" i="20"/>
  <c r="L104" i="20"/>
  <c r="F104" i="20"/>
  <c r="D104" i="20"/>
  <c r="M104" i="20"/>
  <c r="I104" i="20"/>
  <c r="J104" i="20"/>
  <c r="K104" i="20"/>
  <c r="O104" i="20" s="1"/>
  <c r="C104" i="20"/>
  <c r="G104" i="20"/>
  <c r="B104" i="20"/>
  <c r="N104" i="20"/>
  <c r="R104" i="20" s="1"/>
  <c r="H155" i="16"/>
  <c r="N155" i="16"/>
  <c r="M155" i="16"/>
  <c r="I155" i="16"/>
  <c r="B155" i="16"/>
  <c r="F155" i="16"/>
  <c r="L155" i="16"/>
  <c r="P155" i="16" s="1"/>
  <c r="G155" i="16"/>
  <c r="J155" i="16"/>
  <c r="C155" i="16"/>
  <c r="D155" i="16"/>
  <c r="K155" i="16"/>
  <c r="O155" i="16" s="1"/>
  <c r="N23" i="23"/>
  <c r="B23" i="23"/>
  <c r="I23" i="23"/>
  <c r="R23" i="23"/>
  <c r="T23" i="23"/>
  <c r="D23" i="23"/>
  <c r="X23" i="23"/>
  <c r="J23" i="23"/>
  <c r="K23" i="23"/>
  <c r="U23" i="23"/>
  <c r="O23" i="23"/>
  <c r="L23" i="23"/>
  <c r="F23" i="23"/>
  <c r="Y23" i="23"/>
  <c r="AG23" i="23"/>
  <c r="AC23" i="23"/>
  <c r="C23" i="23"/>
  <c r="S23" i="23"/>
  <c r="P23" i="23"/>
  <c r="AB23" i="23"/>
  <c r="G23" i="23"/>
  <c r="W23" i="23"/>
  <c r="Q23" i="23"/>
  <c r="M23" i="23"/>
  <c r="AD23" i="23"/>
  <c r="H23" i="23"/>
  <c r="Z23" i="23"/>
  <c r="AA23" i="23"/>
  <c r="V23" i="23"/>
  <c r="AF23" i="23"/>
  <c r="F31" i="16"/>
  <c r="J31" i="16"/>
  <c r="M31" i="16"/>
  <c r="G31" i="16"/>
  <c r="N31" i="16"/>
  <c r="R31" i="16" s="1"/>
  <c r="K31" i="16"/>
  <c r="O31" i="16" s="1"/>
  <c r="D31" i="16"/>
  <c r="B31" i="16"/>
  <c r="I31" i="16"/>
  <c r="H31" i="16"/>
  <c r="L31" i="16"/>
  <c r="C31" i="16"/>
  <c r="H155" i="30"/>
  <c r="G155" i="30"/>
  <c r="F155" i="30"/>
  <c r="I155" i="30"/>
  <c r="B155" i="30"/>
  <c r="D155" i="30"/>
  <c r="C155" i="30"/>
  <c r="H56" i="29"/>
  <c r="B56" i="29"/>
  <c r="I56" i="29"/>
  <c r="F56" i="29"/>
  <c r="D56" i="29"/>
  <c r="C56" i="29"/>
  <c r="G56" i="29"/>
  <c r="C157" i="2"/>
  <c r="I157" i="2"/>
  <c r="H157" i="2"/>
  <c r="F157" i="2"/>
  <c r="G157" i="2"/>
  <c r="E157" i="2"/>
  <c r="D157" i="2"/>
  <c r="R80" i="24"/>
  <c r="P80" i="24"/>
  <c r="AA80" i="24"/>
  <c r="I80" i="24"/>
  <c r="AC80" i="24"/>
  <c r="X80" i="24"/>
  <c r="S80" i="24"/>
  <c r="F80" i="24"/>
  <c r="AE80" i="24"/>
  <c r="AD80" i="24"/>
  <c r="Z80" i="24"/>
  <c r="C80" i="24"/>
  <c r="D80" i="24"/>
  <c r="T80" i="24"/>
  <c r="V80" i="24"/>
  <c r="O80" i="24"/>
  <c r="AF80" i="24"/>
  <c r="G80" i="24"/>
  <c r="J80" i="24"/>
  <c r="AG80" i="24"/>
  <c r="B80" i="24"/>
  <c r="H80" i="24"/>
  <c r="L80" i="24"/>
  <c r="U80" i="24"/>
  <c r="W80" i="24"/>
  <c r="Q80" i="24"/>
  <c r="M80" i="24"/>
  <c r="AB80" i="24"/>
  <c r="K80" i="24"/>
  <c r="N80" i="24"/>
  <c r="Y80" i="24"/>
  <c r="B48" i="24"/>
  <c r="P48" i="24"/>
  <c r="J48" i="24"/>
  <c r="V48" i="24"/>
  <c r="M48" i="24"/>
  <c r="Y48" i="24"/>
  <c r="F48" i="24"/>
  <c r="AF48" i="24"/>
  <c r="X48" i="24"/>
  <c r="K48" i="24"/>
  <c r="R48" i="24"/>
  <c r="O48" i="24"/>
  <c r="S48" i="24"/>
  <c r="H48" i="24"/>
  <c r="AC48" i="24"/>
  <c r="C48" i="24"/>
  <c r="W48" i="24"/>
  <c r="D48" i="24"/>
  <c r="N48" i="24"/>
  <c r="AG48" i="24"/>
  <c r="I48" i="24"/>
  <c r="AE48" i="24"/>
  <c r="AA48" i="24"/>
  <c r="U48" i="24"/>
  <c r="Z48" i="24"/>
  <c r="T48" i="24"/>
  <c r="Q48" i="24"/>
  <c r="G48" i="24"/>
  <c r="L48" i="24"/>
  <c r="AD48" i="24"/>
  <c r="AB48" i="24"/>
  <c r="B146" i="30"/>
  <c r="C146" i="30"/>
  <c r="H146" i="30"/>
  <c r="D146" i="30"/>
  <c r="F146" i="30"/>
  <c r="G146" i="30"/>
  <c r="I146" i="30"/>
  <c r="N95" i="4"/>
  <c r="R95" i="4"/>
  <c r="U95" i="4"/>
  <c r="J95" i="4"/>
  <c r="G95" i="4"/>
  <c r="L95" i="4"/>
  <c r="AA95" i="4"/>
  <c r="W95" i="4"/>
  <c r="M95" i="4"/>
  <c r="I95" i="4"/>
  <c r="AB95" i="4"/>
  <c r="E95" i="4"/>
  <c r="H95" i="4"/>
  <c r="F95" i="4"/>
  <c r="S95" i="4"/>
  <c r="Z95" i="4"/>
  <c r="P95" i="4"/>
  <c r="C95" i="4"/>
  <c r="T95" i="4"/>
  <c r="Y95" i="4"/>
  <c r="Q95" i="4"/>
  <c r="D95" i="4"/>
  <c r="X95" i="4"/>
  <c r="AD95" i="4"/>
  <c r="K95" i="4"/>
  <c r="V95" i="4"/>
  <c r="AC95" i="4"/>
  <c r="O95" i="4"/>
  <c r="F55" i="26"/>
  <c r="C55" i="26"/>
  <c r="N55" i="26"/>
  <c r="K55" i="26"/>
  <c r="R55" i="26"/>
  <c r="S55" i="26"/>
  <c r="J55" i="26"/>
  <c r="X55" i="26"/>
  <c r="B55" i="26"/>
  <c r="D55" i="26"/>
  <c r="U55" i="26"/>
  <c r="T55" i="26"/>
  <c r="V55" i="26"/>
  <c r="I55" i="26"/>
  <c r="Q55" i="26"/>
  <c r="G55" i="26"/>
  <c r="L55" i="26"/>
  <c r="W55" i="26"/>
  <c r="H55" i="26"/>
  <c r="M55" i="26"/>
  <c r="M158" i="23"/>
  <c r="F158" i="23"/>
  <c r="AA158" i="23"/>
  <c r="H158" i="23"/>
  <c r="J158" i="23"/>
  <c r="D158" i="23"/>
  <c r="B158" i="23"/>
  <c r="S158" i="23"/>
  <c r="K158" i="23"/>
  <c r="Q158" i="23"/>
  <c r="AF158" i="23"/>
  <c r="AD158" i="23"/>
  <c r="U158" i="23"/>
  <c r="W158" i="23"/>
  <c r="Y158" i="23"/>
  <c r="X158" i="23"/>
  <c r="AB158" i="23"/>
  <c r="AG158" i="23"/>
  <c r="P158" i="23"/>
  <c r="L158" i="23"/>
  <c r="C158" i="23"/>
  <c r="AC158" i="23"/>
  <c r="R158" i="23"/>
  <c r="V158" i="23"/>
  <c r="G158" i="23"/>
  <c r="T158" i="23"/>
  <c r="Z158" i="23"/>
  <c r="N158" i="23"/>
  <c r="I158" i="23"/>
  <c r="O158" i="23"/>
  <c r="G167" i="3"/>
  <c r="C167" i="3"/>
  <c r="F167" i="3"/>
  <c r="D167" i="3"/>
  <c r="E167" i="3"/>
  <c r="G122" i="2"/>
  <c r="E122" i="2"/>
  <c r="F122" i="2"/>
  <c r="I122" i="2"/>
  <c r="C122" i="2"/>
  <c r="H122" i="2"/>
  <c r="D122" i="2"/>
  <c r="B42" i="30"/>
  <c r="G42" i="30"/>
  <c r="I42" i="30"/>
  <c r="H42" i="30"/>
  <c r="C42" i="30"/>
  <c r="D42" i="30"/>
  <c r="F42" i="30"/>
  <c r="E113" i="3"/>
  <c r="C113" i="3"/>
  <c r="G113" i="3"/>
  <c r="F113" i="3"/>
  <c r="D113" i="3"/>
  <c r="I111" i="2"/>
  <c r="H111" i="2"/>
  <c r="C111" i="2"/>
  <c r="G111" i="2"/>
  <c r="E111" i="2"/>
  <c r="D111" i="2"/>
  <c r="F111" i="2"/>
  <c r="B153" i="23"/>
  <c r="Q153" i="23"/>
  <c r="S153" i="23"/>
  <c r="X153" i="23"/>
  <c r="R153" i="23"/>
  <c r="AC153" i="23"/>
  <c r="O153" i="23"/>
  <c r="J153" i="23"/>
  <c r="F153" i="23"/>
  <c r="AB153" i="23"/>
  <c r="G153" i="23"/>
  <c r="U153" i="23"/>
  <c r="M153" i="23"/>
  <c r="AA153" i="23"/>
  <c r="D153" i="23"/>
  <c r="AG153" i="23"/>
  <c r="V153" i="23"/>
  <c r="Z153" i="23"/>
  <c r="N153" i="23"/>
  <c r="AF153" i="23"/>
  <c r="T153" i="23"/>
  <c r="H153" i="23"/>
  <c r="L153" i="23"/>
  <c r="AD153" i="23"/>
  <c r="P153" i="23"/>
  <c r="Y153" i="23"/>
  <c r="K153" i="23"/>
  <c r="C153" i="23"/>
  <c r="I153" i="23"/>
  <c r="W153" i="23"/>
  <c r="N52" i="4"/>
  <c r="C52" i="4"/>
  <c r="S52" i="4"/>
  <c r="W52" i="4"/>
  <c r="D52" i="4"/>
  <c r="Y52" i="4"/>
  <c r="T52" i="4"/>
  <c r="K52" i="4"/>
  <c r="I52" i="4"/>
  <c r="AD52" i="4"/>
  <c r="X52" i="4"/>
  <c r="V52" i="4"/>
  <c r="J52" i="4"/>
  <c r="Z52" i="4"/>
  <c r="AA52" i="4"/>
  <c r="F52" i="4"/>
  <c r="AC52" i="4"/>
  <c r="R52" i="4"/>
  <c r="U52" i="4"/>
  <c r="H52" i="4"/>
  <c r="L52" i="4"/>
  <c r="G52" i="4"/>
  <c r="AB52" i="4"/>
  <c r="Q52" i="4"/>
  <c r="E52" i="4"/>
  <c r="P52" i="4"/>
  <c r="M52" i="4"/>
  <c r="O52" i="4"/>
  <c r="F152" i="3"/>
  <c r="E152" i="3"/>
  <c r="G152" i="3"/>
  <c r="D152" i="3"/>
  <c r="C152" i="3"/>
  <c r="F33" i="3"/>
  <c r="E33" i="3"/>
  <c r="D33" i="3"/>
  <c r="C33" i="3"/>
  <c r="G33" i="3"/>
  <c r="F99" i="29"/>
  <c r="C99" i="29"/>
  <c r="D99" i="29"/>
  <c r="H99" i="29"/>
  <c r="B99" i="29"/>
  <c r="I99" i="29"/>
  <c r="G99" i="29"/>
  <c r="D127" i="2"/>
  <c r="C127" i="2"/>
  <c r="E127" i="2"/>
  <c r="G127" i="2"/>
  <c r="F127" i="2"/>
  <c r="I127" i="2"/>
  <c r="H127" i="2"/>
  <c r="B24" i="30"/>
  <c r="D24" i="30"/>
  <c r="I24" i="30"/>
  <c r="H24" i="30"/>
  <c r="C24" i="30"/>
  <c r="G24" i="30"/>
  <c r="F24" i="30"/>
  <c r="L118" i="26"/>
  <c r="F118" i="26"/>
  <c r="U118" i="26"/>
  <c r="Q118" i="26"/>
  <c r="B118" i="26"/>
  <c r="R118" i="26"/>
  <c r="J118" i="26"/>
  <c r="D118" i="26"/>
  <c r="X118" i="26"/>
  <c r="K118" i="26"/>
  <c r="N118" i="26"/>
  <c r="H118" i="26"/>
  <c r="G118" i="26"/>
  <c r="I118" i="26"/>
  <c r="S118" i="26"/>
  <c r="W118" i="26"/>
  <c r="C118" i="26"/>
  <c r="V118" i="26"/>
  <c r="M118" i="26"/>
  <c r="T118" i="26"/>
  <c r="D177" i="20"/>
  <c r="B177" i="20"/>
  <c r="J177" i="20"/>
  <c r="H177" i="20"/>
  <c r="N177" i="20"/>
  <c r="R177" i="20" s="1"/>
  <c r="C177" i="20"/>
  <c r="K177" i="20"/>
  <c r="F177" i="20"/>
  <c r="M177" i="20"/>
  <c r="Q177" i="20" s="1"/>
  <c r="G177" i="20"/>
  <c r="L177" i="20"/>
  <c r="I177" i="20"/>
  <c r="D120" i="2"/>
  <c r="C120" i="2"/>
  <c r="G120" i="2"/>
  <c r="E120" i="2"/>
  <c r="I120" i="2"/>
  <c r="F120" i="2"/>
  <c r="H120" i="2"/>
  <c r="D128" i="30"/>
  <c r="B128" i="30"/>
  <c r="H128" i="30"/>
  <c r="F128" i="30"/>
  <c r="I128" i="30"/>
  <c r="C128" i="30"/>
  <c r="G128" i="30"/>
  <c r="C141" i="2"/>
  <c r="F141" i="2"/>
  <c r="H141" i="2"/>
  <c r="I141" i="2"/>
  <c r="G141" i="2"/>
  <c r="E141" i="2"/>
  <c r="D141" i="2"/>
  <c r="C123" i="2"/>
  <c r="D123" i="2"/>
  <c r="G123" i="2"/>
  <c r="H123" i="2"/>
  <c r="I123" i="2"/>
  <c r="E123" i="2"/>
  <c r="F123" i="2"/>
  <c r="M43" i="24"/>
  <c r="N43" i="24"/>
  <c r="I43" i="24"/>
  <c r="B43" i="24"/>
  <c r="AF43" i="24"/>
  <c r="Y43" i="24"/>
  <c r="K43" i="24"/>
  <c r="F43" i="24"/>
  <c r="U43" i="24"/>
  <c r="O43" i="24"/>
  <c r="P43" i="24"/>
  <c r="L43" i="24"/>
  <c r="V43" i="24"/>
  <c r="AE43" i="24"/>
  <c r="Q43" i="24"/>
  <c r="AG43" i="24"/>
  <c r="AC43" i="24"/>
  <c r="S43" i="24"/>
  <c r="J43" i="24"/>
  <c r="T43" i="24"/>
  <c r="R43" i="24"/>
  <c r="C43" i="24"/>
  <c r="D43" i="24"/>
  <c r="AB43" i="24"/>
  <c r="AD43" i="24"/>
  <c r="AA43" i="24"/>
  <c r="X43" i="24"/>
  <c r="Z43" i="24"/>
  <c r="G43" i="24"/>
  <c r="W43" i="24"/>
  <c r="H43" i="24"/>
  <c r="P53" i="23"/>
  <c r="W53" i="23"/>
  <c r="U53" i="23"/>
  <c r="Y53" i="23"/>
  <c r="Q53" i="23"/>
  <c r="AG53" i="23"/>
  <c r="AF53" i="23"/>
  <c r="N53" i="23"/>
  <c r="D53" i="23"/>
  <c r="AA53" i="23"/>
  <c r="H53" i="23"/>
  <c r="Z53" i="23"/>
  <c r="F53" i="23"/>
  <c r="R53" i="23"/>
  <c r="T53" i="23"/>
  <c r="X53" i="23"/>
  <c r="AB53" i="23"/>
  <c r="C53" i="23"/>
  <c r="L53" i="23"/>
  <c r="I53" i="23"/>
  <c r="M53" i="23"/>
  <c r="AD53" i="23"/>
  <c r="O53" i="23"/>
  <c r="V53" i="23"/>
  <c r="K53" i="23"/>
  <c r="S53" i="23"/>
  <c r="B53" i="23"/>
  <c r="AC53" i="23"/>
  <c r="J53" i="23"/>
  <c r="G53" i="23"/>
  <c r="F169" i="4"/>
  <c r="S169" i="4"/>
  <c r="Y169" i="4"/>
  <c r="W169" i="4"/>
  <c r="Q169" i="4"/>
  <c r="M169" i="4"/>
  <c r="AC169" i="4"/>
  <c r="Z169" i="4"/>
  <c r="G169" i="4"/>
  <c r="V169" i="4"/>
  <c r="AA169" i="4"/>
  <c r="X169" i="4"/>
  <c r="H169" i="4"/>
  <c r="K169" i="4"/>
  <c r="J169" i="4"/>
  <c r="L169" i="4"/>
  <c r="I169" i="4"/>
  <c r="P169" i="4"/>
  <c r="E169" i="4"/>
  <c r="AB169" i="4"/>
  <c r="D169" i="4"/>
  <c r="N169" i="4"/>
  <c r="C169" i="4"/>
  <c r="U169" i="4"/>
  <c r="T169" i="4"/>
  <c r="R169" i="4"/>
  <c r="O169" i="4"/>
  <c r="AD169" i="4"/>
  <c r="AA44" i="23"/>
  <c r="I44" i="23"/>
  <c r="T44" i="23"/>
  <c r="D44" i="23"/>
  <c r="X44" i="23"/>
  <c r="S44" i="23"/>
  <c r="AG44" i="23"/>
  <c r="AB44" i="23"/>
  <c r="F44" i="23"/>
  <c r="B44" i="23"/>
  <c r="N44" i="23"/>
  <c r="R44" i="23"/>
  <c r="W44" i="23"/>
  <c r="Y44" i="23"/>
  <c r="H44" i="23"/>
  <c r="P44" i="23"/>
  <c r="AF44" i="23"/>
  <c r="AD44" i="23"/>
  <c r="O44" i="23"/>
  <c r="Z44" i="23"/>
  <c r="V44" i="23"/>
  <c r="Q44" i="23"/>
  <c r="G44" i="23"/>
  <c r="M44" i="23"/>
  <c r="J44" i="23"/>
  <c r="U44" i="23"/>
  <c r="C44" i="23"/>
  <c r="AC44" i="23"/>
  <c r="L44" i="23"/>
  <c r="K44" i="23"/>
  <c r="C177" i="29"/>
  <c r="B177" i="29"/>
  <c r="D177" i="29"/>
  <c r="H177" i="29"/>
  <c r="G177" i="29"/>
  <c r="F177" i="29"/>
  <c r="I177" i="29"/>
  <c r="I96" i="30"/>
  <c r="H96" i="30"/>
  <c r="B96" i="30"/>
  <c r="D96" i="30"/>
  <c r="F96" i="30"/>
  <c r="G96" i="30"/>
  <c r="C96" i="30"/>
  <c r="AF94" i="23"/>
  <c r="F94" i="23"/>
  <c r="AA94" i="23"/>
  <c r="V94" i="23"/>
  <c r="L94" i="23"/>
  <c r="I94" i="23"/>
  <c r="M94" i="23"/>
  <c r="C94" i="23"/>
  <c r="Q94" i="23"/>
  <c r="AD94" i="23"/>
  <c r="K94" i="23"/>
  <c r="P94" i="23"/>
  <c r="S94" i="23"/>
  <c r="D94" i="23"/>
  <c r="U94" i="23"/>
  <c r="T94" i="23"/>
  <c r="N94" i="23"/>
  <c r="AC94" i="23"/>
  <c r="R94" i="23"/>
  <c r="B94" i="23"/>
  <c r="AB94" i="23"/>
  <c r="AG94" i="23"/>
  <c r="Z94" i="23"/>
  <c r="J94" i="23"/>
  <c r="Y94" i="23"/>
  <c r="G94" i="23"/>
  <c r="O94" i="23"/>
  <c r="X94" i="23"/>
  <c r="H94" i="23"/>
  <c r="W94" i="23"/>
  <c r="C61" i="2"/>
  <c r="E61" i="2"/>
  <c r="I61" i="2"/>
  <c r="G61" i="2"/>
  <c r="H61" i="2"/>
  <c r="F61" i="2"/>
  <c r="D61" i="2"/>
  <c r="D133" i="2"/>
  <c r="C133" i="2"/>
  <c r="I133" i="2"/>
  <c r="G133" i="2"/>
  <c r="H133" i="2"/>
  <c r="F133" i="2"/>
  <c r="E133" i="2"/>
  <c r="W30" i="24"/>
  <c r="S30" i="24"/>
  <c r="N30" i="24"/>
  <c r="K30" i="24"/>
  <c r="O30" i="24"/>
  <c r="P30" i="24"/>
  <c r="G30" i="24"/>
  <c r="R30" i="24"/>
  <c r="F30" i="24"/>
  <c r="AC30" i="24"/>
  <c r="AA30" i="24"/>
  <c r="J30" i="24"/>
  <c r="V30" i="24"/>
  <c r="H30" i="24"/>
  <c r="D30" i="24"/>
  <c r="AG30" i="24"/>
  <c r="AB30" i="24"/>
  <c r="I30" i="24"/>
  <c r="AD30" i="24"/>
  <c r="AE30" i="24"/>
  <c r="T30" i="24"/>
  <c r="Q30" i="24"/>
  <c r="C30" i="24"/>
  <c r="U30" i="24"/>
  <c r="B30" i="24"/>
  <c r="Y30" i="24"/>
  <c r="X30" i="24"/>
  <c r="AF30" i="24"/>
  <c r="L30" i="24"/>
  <c r="Z30" i="24"/>
  <c r="M30" i="24"/>
  <c r="D85" i="29"/>
  <c r="C85" i="29"/>
  <c r="H85" i="29"/>
  <c r="F85" i="29"/>
  <c r="I85" i="29"/>
  <c r="B85" i="29"/>
  <c r="G85" i="29"/>
  <c r="AC130" i="4"/>
  <c r="Z130" i="4"/>
  <c r="U130" i="4"/>
  <c r="X130" i="4"/>
  <c r="Q130" i="4"/>
  <c r="S130" i="4"/>
  <c r="I130" i="4"/>
  <c r="V130" i="4"/>
  <c r="H130" i="4"/>
  <c r="T130" i="4"/>
  <c r="Y130" i="4"/>
  <c r="D130" i="4"/>
  <c r="N130" i="4"/>
  <c r="AA130" i="4"/>
  <c r="K130" i="4"/>
  <c r="J130" i="4"/>
  <c r="W130" i="4"/>
  <c r="AB130" i="4"/>
  <c r="AD130" i="4"/>
  <c r="L130" i="4"/>
  <c r="E130" i="4"/>
  <c r="C130" i="4"/>
  <c r="O130" i="4"/>
  <c r="M130" i="4"/>
  <c r="F130" i="4"/>
  <c r="P130" i="4"/>
  <c r="G130" i="4"/>
  <c r="R130" i="4"/>
  <c r="G127" i="3"/>
  <c r="D127" i="3"/>
  <c r="E127" i="3"/>
  <c r="F127" i="3"/>
  <c r="C127" i="3"/>
  <c r="G26" i="3"/>
  <c r="D26" i="3"/>
  <c r="E26" i="3"/>
  <c r="C26" i="3"/>
  <c r="F26" i="3"/>
  <c r="F148" i="3"/>
  <c r="G148" i="3"/>
  <c r="C148" i="3"/>
  <c r="E148" i="3"/>
  <c r="D148" i="3"/>
  <c r="F160" i="26"/>
  <c r="V160" i="26"/>
  <c r="L160" i="26"/>
  <c r="U160" i="26"/>
  <c r="I160" i="26"/>
  <c r="S160" i="26"/>
  <c r="K160" i="26"/>
  <c r="J160" i="26"/>
  <c r="G160" i="26"/>
  <c r="D160" i="26"/>
  <c r="X160" i="26"/>
  <c r="Q160" i="26"/>
  <c r="C160" i="26"/>
  <c r="R160" i="26"/>
  <c r="N160" i="26"/>
  <c r="T160" i="26"/>
  <c r="W160" i="26"/>
  <c r="B160" i="26"/>
  <c r="M160" i="26"/>
  <c r="H160" i="26"/>
  <c r="F166" i="30"/>
  <c r="I166" i="30"/>
  <c r="H166" i="30"/>
  <c r="B166" i="30"/>
  <c r="G166" i="30"/>
  <c r="D166" i="30"/>
  <c r="C166" i="30"/>
  <c r="AC166" i="4"/>
  <c r="Z166" i="4"/>
  <c r="T166" i="4"/>
  <c r="F166" i="4"/>
  <c r="AB166" i="4"/>
  <c r="P166" i="4"/>
  <c r="U166" i="4"/>
  <c r="I166" i="4"/>
  <c r="AA166" i="4"/>
  <c r="J166" i="4"/>
  <c r="D166" i="4"/>
  <c r="H166" i="4"/>
  <c r="W166" i="4"/>
  <c r="X166" i="4"/>
  <c r="Y166" i="4"/>
  <c r="M166" i="4"/>
  <c r="G166" i="4"/>
  <c r="O166" i="4"/>
  <c r="R166" i="4"/>
  <c r="N166" i="4"/>
  <c r="C166" i="4"/>
  <c r="Q166" i="4"/>
  <c r="S166" i="4"/>
  <c r="E166" i="4"/>
  <c r="AD166" i="4"/>
  <c r="L166" i="4"/>
  <c r="V166" i="4"/>
  <c r="K166" i="4"/>
  <c r="D77" i="2"/>
  <c r="H77" i="2"/>
  <c r="E77" i="2"/>
  <c r="I77" i="2"/>
  <c r="G77" i="2"/>
  <c r="C77" i="2"/>
  <c r="F77" i="2"/>
  <c r="J133" i="16"/>
  <c r="G133" i="16"/>
  <c r="N133" i="16"/>
  <c r="K133" i="16"/>
  <c r="B133" i="16"/>
  <c r="C133" i="16"/>
  <c r="D133" i="16"/>
  <c r="I133" i="16"/>
  <c r="H133" i="16"/>
  <c r="F133" i="16"/>
  <c r="L133" i="16"/>
  <c r="M133" i="16"/>
  <c r="Q133" i="16" s="1"/>
  <c r="J26" i="16"/>
  <c r="C26" i="16"/>
  <c r="B26" i="16"/>
  <c r="M26" i="16"/>
  <c r="L26" i="16"/>
  <c r="P26" i="16" s="1"/>
  <c r="N26" i="16"/>
  <c r="R26" i="16" s="1"/>
  <c r="G26" i="16"/>
  <c r="H26" i="16"/>
  <c r="K26" i="16"/>
  <c r="O26" i="16" s="1"/>
  <c r="I26" i="16"/>
  <c r="F26" i="16"/>
  <c r="D26" i="16"/>
  <c r="C80" i="4"/>
  <c r="R80" i="4"/>
  <c r="Z80" i="4"/>
  <c r="H80" i="4"/>
  <c r="W80" i="4"/>
  <c r="AA80" i="4"/>
  <c r="S80" i="4"/>
  <c r="Y80" i="4"/>
  <c r="U80" i="4"/>
  <c r="N80" i="4"/>
  <c r="X80" i="4"/>
  <c r="P80" i="4"/>
  <c r="AC80" i="4"/>
  <c r="AD80" i="4"/>
  <c r="O80" i="4"/>
  <c r="J80" i="4"/>
  <c r="E80" i="4"/>
  <c r="Q80" i="4"/>
  <c r="V80" i="4"/>
  <c r="L80" i="4"/>
  <c r="M80" i="4"/>
  <c r="D80" i="4"/>
  <c r="I80" i="4"/>
  <c r="G80" i="4"/>
  <c r="F80" i="4"/>
  <c r="K80" i="4"/>
  <c r="AB80" i="4"/>
  <c r="T80" i="4"/>
  <c r="C178" i="30"/>
  <c r="B178" i="30"/>
  <c r="F178" i="30"/>
  <c r="D178" i="30"/>
  <c r="H178" i="30"/>
  <c r="G178" i="30"/>
  <c r="I178" i="30"/>
  <c r="J151" i="26"/>
  <c r="V151" i="26"/>
  <c r="N151" i="26"/>
  <c r="U151" i="26"/>
  <c r="Q151" i="26"/>
  <c r="F151" i="26"/>
  <c r="K151" i="26"/>
  <c r="S151" i="26"/>
  <c r="X151" i="26"/>
  <c r="W151" i="26"/>
  <c r="H151" i="26"/>
  <c r="L151" i="26"/>
  <c r="T151" i="26"/>
  <c r="B151" i="26"/>
  <c r="R151" i="26"/>
  <c r="I151" i="26"/>
  <c r="D151" i="26"/>
  <c r="G151" i="26"/>
  <c r="M151" i="26"/>
  <c r="C151" i="26"/>
  <c r="B96" i="29"/>
  <c r="D96" i="29"/>
  <c r="G96" i="29"/>
  <c r="F96" i="29"/>
  <c r="C96" i="29"/>
  <c r="H96" i="29"/>
  <c r="I96" i="29"/>
  <c r="D87" i="16"/>
  <c r="J87" i="16"/>
  <c r="I87" i="16"/>
  <c r="K87" i="16"/>
  <c r="O87" i="16" s="1"/>
  <c r="F87" i="16"/>
  <c r="G87" i="16"/>
  <c r="B87" i="16"/>
  <c r="M87" i="16"/>
  <c r="Q87" i="16" s="1"/>
  <c r="H87" i="16"/>
  <c r="C87" i="16"/>
  <c r="L87" i="16"/>
  <c r="P87" i="16" s="1"/>
  <c r="N87" i="16"/>
  <c r="R87" i="16" s="1"/>
  <c r="H57" i="29"/>
  <c r="C57" i="29"/>
  <c r="I57" i="29"/>
  <c r="D57" i="29"/>
  <c r="B57" i="29"/>
  <c r="G57" i="29"/>
  <c r="F57" i="29"/>
  <c r="D67" i="4"/>
  <c r="AD67" i="4"/>
  <c r="Q67" i="4"/>
  <c r="H67" i="4"/>
  <c r="P67" i="4"/>
  <c r="T67" i="4"/>
  <c r="C67" i="4"/>
  <c r="Z67" i="4"/>
  <c r="U67" i="4"/>
  <c r="W67" i="4"/>
  <c r="N67" i="4"/>
  <c r="X67" i="4"/>
  <c r="G67" i="4"/>
  <c r="AB67" i="4"/>
  <c r="AC67" i="4"/>
  <c r="K67" i="4"/>
  <c r="F67" i="4"/>
  <c r="Y67" i="4"/>
  <c r="L67" i="4"/>
  <c r="R67" i="4"/>
  <c r="J67" i="4"/>
  <c r="O67" i="4"/>
  <c r="S67" i="4"/>
  <c r="M67" i="4"/>
  <c r="AA67" i="4"/>
  <c r="V67" i="4"/>
  <c r="E67" i="4"/>
  <c r="I67" i="4"/>
  <c r="I134" i="29"/>
  <c r="B134" i="29"/>
  <c r="C134" i="29"/>
  <c r="H134" i="29"/>
  <c r="F134" i="29"/>
  <c r="G134" i="29"/>
  <c r="D134" i="29"/>
  <c r="Q182" i="26"/>
  <c r="G182" i="26"/>
  <c r="V182" i="26"/>
  <c r="M182" i="26"/>
  <c r="F182" i="26"/>
  <c r="R182" i="26"/>
  <c r="D182" i="26"/>
  <c r="B182" i="26"/>
  <c r="K182" i="26"/>
  <c r="X182" i="26"/>
  <c r="I182" i="26"/>
  <c r="T182" i="26"/>
  <c r="J182" i="26"/>
  <c r="U182" i="26"/>
  <c r="N182" i="26"/>
  <c r="W182" i="26"/>
  <c r="S182" i="26"/>
  <c r="C182" i="26"/>
  <c r="L182" i="26"/>
  <c r="H182" i="26"/>
  <c r="B184" i="29"/>
  <c r="G184" i="29"/>
  <c r="H184" i="29"/>
  <c r="C184" i="29"/>
  <c r="I184" i="29"/>
  <c r="D184" i="29"/>
  <c r="F184" i="29"/>
  <c r="C167" i="30"/>
  <c r="G167" i="30"/>
  <c r="H167" i="30"/>
  <c r="I167" i="30"/>
  <c r="D167" i="30"/>
  <c r="F167" i="30"/>
  <c r="B167" i="30"/>
  <c r="B139" i="30"/>
  <c r="F139" i="30"/>
  <c r="H139" i="30"/>
  <c r="I139" i="30"/>
  <c r="G139" i="30"/>
  <c r="D139" i="30"/>
  <c r="C139" i="30"/>
  <c r="C157" i="30"/>
  <c r="F157" i="30"/>
  <c r="H157" i="30"/>
  <c r="G157" i="30"/>
  <c r="D157" i="30"/>
  <c r="B157" i="30"/>
  <c r="I157" i="30"/>
  <c r="U117" i="24"/>
  <c r="S117" i="24"/>
  <c r="J117" i="24"/>
  <c r="AF117" i="24"/>
  <c r="L117" i="24"/>
  <c r="O117" i="24"/>
  <c r="AC117" i="24"/>
  <c r="Y117" i="24"/>
  <c r="D117" i="24"/>
  <c r="F117" i="24"/>
  <c r="I117" i="24"/>
  <c r="AB117" i="24"/>
  <c r="C117" i="24"/>
  <c r="Q117" i="24"/>
  <c r="T117" i="24"/>
  <c r="M117" i="24"/>
  <c r="V117" i="24"/>
  <c r="AG117" i="24"/>
  <c r="K117" i="24"/>
  <c r="P117" i="24"/>
  <c r="AA117" i="24"/>
  <c r="H117" i="24"/>
  <c r="R117" i="24"/>
  <c r="AE117" i="24"/>
  <c r="X117" i="24"/>
  <c r="Z117" i="24"/>
  <c r="G117" i="24"/>
  <c r="B117" i="24"/>
  <c r="AD117" i="24"/>
  <c r="N117" i="24"/>
  <c r="W117" i="24"/>
  <c r="AG72" i="24"/>
  <c r="V72" i="24"/>
  <c r="J72" i="24"/>
  <c r="S72" i="24"/>
  <c r="O72" i="24"/>
  <c r="R72" i="24"/>
  <c r="AE72" i="24"/>
  <c r="I72" i="24"/>
  <c r="T72" i="24"/>
  <c r="Z72" i="24"/>
  <c r="D72" i="24"/>
  <c r="G72" i="24"/>
  <c r="AB72" i="24"/>
  <c r="M72" i="24"/>
  <c r="C72" i="24"/>
  <c r="Q72" i="24"/>
  <c r="P72" i="24"/>
  <c r="AD72" i="24"/>
  <c r="K72" i="24"/>
  <c r="L72" i="24"/>
  <c r="B72" i="24"/>
  <c r="AF72" i="24"/>
  <c r="Y72" i="24"/>
  <c r="W72" i="24"/>
  <c r="AA72" i="24"/>
  <c r="U72" i="24"/>
  <c r="X72" i="24"/>
  <c r="F72" i="24"/>
  <c r="H72" i="24"/>
  <c r="N72" i="24"/>
  <c r="AC72" i="24"/>
  <c r="H30" i="16"/>
  <c r="J30" i="16"/>
  <c r="I30" i="16"/>
  <c r="D30" i="16"/>
  <c r="K30" i="16"/>
  <c r="B30" i="16"/>
  <c r="M30" i="16"/>
  <c r="Q30" i="16" s="1"/>
  <c r="L30" i="16"/>
  <c r="P30" i="16" s="1"/>
  <c r="G30" i="16"/>
  <c r="F30" i="16"/>
  <c r="C30" i="16"/>
  <c r="N30" i="16"/>
  <c r="R30" i="16" s="1"/>
  <c r="G65" i="30"/>
  <c r="F65" i="30"/>
  <c r="I65" i="30"/>
  <c r="H65" i="30"/>
  <c r="D65" i="30"/>
  <c r="B65" i="30"/>
  <c r="C65" i="30"/>
  <c r="C141" i="26"/>
  <c r="F141" i="26"/>
  <c r="S141" i="26"/>
  <c r="H141" i="26"/>
  <c r="L141" i="26"/>
  <c r="N141" i="26"/>
  <c r="G141" i="26"/>
  <c r="X141" i="26"/>
  <c r="W141" i="26"/>
  <c r="R141" i="26"/>
  <c r="V141" i="26"/>
  <c r="J141" i="26"/>
  <c r="M141" i="26"/>
  <c r="Q141" i="26"/>
  <c r="D141" i="26"/>
  <c r="U141" i="26"/>
  <c r="K141" i="26"/>
  <c r="B141" i="26"/>
  <c r="I141" i="26"/>
  <c r="T141" i="26"/>
  <c r="I165" i="20"/>
  <c r="J165" i="20"/>
  <c r="M165" i="20"/>
  <c r="N165" i="20"/>
  <c r="R165" i="20" s="1"/>
  <c r="B165" i="20"/>
  <c r="C165" i="20"/>
  <c r="H165" i="20"/>
  <c r="G165" i="20"/>
  <c r="F165" i="20"/>
  <c r="L165" i="20"/>
  <c r="D165" i="20"/>
  <c r="K165" i="20"/>
  <c r="O165" i="20" s="1"/>
  <c r="N98" i="16"/>
  <c r="R98" i="16" s="1"/>
  <c r="M98" i="16"/>
  <c r="D98" i="16"/>
  <c r="B98" i="16"/>
  <c r="H98" i="16"/>
  <c r="I98" i="16"/>
  <c r="J98" i="16"/>
  <c r="C98" i="16"/>
  <c r="L98" i="16"/>
  <c r="P98" i="16" s="1"/>
  <c r="K98" i="16"/>
  <c r="F98" i="16"/>
  <c r="G98" i="16"/>
  <c r="G27" i="29"/>
  <c r="D27" i="29"/>
  <c r="B27" i="29"/>
  <c r="F27" i="29"/>
  <c r="I27" i="29"/>
  <c r="H27" i="29"/>
  <c r="C27" i="29"/>
  <c r="AB68" i="24"/>
  <c r="G68" i="24"/>
  <c r="C68" i="24"/>
  <c r="AE68" i="24"/>
  <c r="M68" i="24"/>
  <c r="X68" i="24"/>
  <c r="J68" i="24"/>
  <c r="AF68" i="24"/>
  <c r="F68" i="24"/>
  <c r="V68" i="24"/>
  <c r="H68" i="24"/>
  <c r="S68" i="24"/>
  <c r="I68" i="24"/>
  <c r="R68" i="24"/>
  <c r="Q68" i="24"/>
  <c r="N68" i="24"/>
  <c r="W68" i="24"/>
  <c r="D68" i="24"/>
  <c r="K68" i="24"/>
  <c r="P68" i="24"/>
  <c r="B68" i="24"/>
  <c r="Z68" i="24"/>
  <c r="Y68" i="24"/>
  <c r="AD68" i="24"/>
  <c r="T68" i="24"/>
  <c r="AC68" i="24"/>
  <c r="O68" i="24"/>
  <c r="U68" i="24"/>
  <c r="AA68" i="24"/>
  <c r="AG68" i="24"/>
  <c r="L68" i="24"/>
  <c r="W48" i="26"/>
  <c r="C48" i="26"/>
  <c r="R48" i="26"/>
  <c r="T48" i="26"/>
  <c r="X48" i="26"/>
  <c r="J48" i="26"/>
  <c r="Q48" i="26"/>
  <c r="I48" i="26"/>
  <c r="G48" i="26"/>
  <c r="N48" i="26"/>
  <c r="U48" i="26"/>
  <c r="V48" i="26"/>
  <c r="S48" i="26"/>
  <c r="H48" i="26"/>
  <c r="K48" i="26"/>
  <c r="F48" i="26"/>
  <c r="M48" i="26"/>
  <c r="L48" i="26"/>
  <c r="D48" i="26"/>
  <c r="B48" i="26"/>
  <c r="X120" i="4"/>
  <c r="AD120" i="4"/>
  <c r="P120" i="4"/>
  <c r="C120" i="4"/>
  <c r="N120" i="4"/>
  <c r="W120" i="4"/>
  <c r="AC120" i="4"/>
  <c r="V120" i="4"/>
  <c r="Y120" i="4"/>
  <c r="S120" i="4"/>
  <c r="Z120" i="4"/>
  <c r="AA120" i="4"/>
  <c r="T120" i="4"/>
  <c r="I120" i="4"/>
  <c r="E120" i="4"/>
  <c r="H120" i="4"/>
  <c r="AB120" i="4"/>
  <c r="G120" i="4"/>
  <c r="K120" i="4"/>
  <c r="R120" i="4"/>
  <c r="U120" i="4"/>
  <c r="M120" i="4"/>
  <c r="D120" i="4"/>
  <c r="Q120" i="4"/>
  <c r="L120" i="4"/>
  <c r="O120" i="4"/>
  <c r="J120" i="4"/>
  <c r="F120" i="4"/>
  <c r="G32" i="26"/>
  <c r="R32" i="26"/>
  <c r="N32" i="26"/>
  <c r="K32" i="26"/>
  <c r="I32" i="26"/>
  <c r="U32" i="26"/>
  <c r="W32" i="26"/>
  <c r="J32" i="26"/>
  <c r="L32" i="26"/>
  <c r="M32" i="26"/>
  <c r="H32" i="26"/>
  <c r="B32" i="26"/>
  <c r="C32" i="26"/>
  <c r="Q32" i="26"/>
  <c r="S32" i="26"/>
  <c r="D32" i="26"/>
  <c r="X32" i="26"/>
  <c r="T32" i="26"/>
  <c r="F32" i="26"/>
  <c r="V32" i="26"/>
  <c r="C130" i="2"/>
  <c r="E130" i="2"/>
  <c r="F130" i="2"/>
  <c r="H130" i="2"/>
  <c r="D130" i="2"/>
  <c r="I130" i="2"/>
  <c r="G130" i="2"/>
  <c r="E44" i="3"/>
  <c r="D44" i="3"/>
  <c r="C44" i="3"/>
  <c r="G44" i="3"/>
  <c r="F44" i="3"/>
  <c r="G31" i="2"/>
  <c r="H31" i="2"/>
  <c r="F31" i="2"/>
  <c r="I31" i="2"/>
  <c r="E31" i="2"/>
  <c r="C31" i="2"/>
  <c r="D31" i="2"/>
  <c r="F75" i="20"/>
  <c r="I75" i="20"/>
  <c r="G75" i="20"/>
  <c r="H75" i="20"/>
  <c r="B75" i="20"/>
  <c r="J75" i="20"/>
  <c r="K75" i="20"/>
  <c r="O75" i="20" s="1"/>
  <c r="L75" i="20"/>
  <c r="N75" i="20"/>
  <c r="R75" i="20" s="1"/>
  <c r="D75" i="20"/>
  <c r="M75" i="20"/>
  <c r="Q75" i="20" s="1"/>
  <c r="C75" i="20"/>
  <c r="U78" i="23"/>
  <c r="T78" i="23"/>
  <c r="L78" i="23"/>
  <c r="I78" i="23"/>
  <c r="V78" i="23"/>
  <c r="AC78" i="23"/>
  <c r="R78" i="23"/>
  <c r="Y78" i="23"/>
  <c r="Q78" i="23"/>
  <c r="H78" i="23"/>
  <c r="Z78" i="23"/>
  <c r="J78" i="23"/>
  <c r="D78" i="23"/>
  <c r="AG78" i="23"/>
  <c r="K78" i="23"/>
  <c r="F78" i="23"/>
  <c r="X78" i="23"/>
  <c r="O78" i="23"/>
  <c r="B78" i="23"/>
  <c r="C78" i="23"/>
  <c r="P78" i="23"/>
  <c r="AA78" i="23"/>
  <c r="AF78" i="23"/>
  <c r="N78" i="23"/>
  <c r="G78" i="23"/>
  <c r="S78" i="23"/>
  <c r="AD78" i="23"/>
  <c r="M78" i="23"/>
  <c r="W78" i="23"/>
  <c r="AB78" i="23"/>
  <c r="H133" i="24"/>
  <c r="S133" i="24"/>
  <c r="D133" i="24"/>
  <c r="V133" i="24"/>
  <c r="J133" i="24"/>
  <c r="Z133" i="24"/>
  <c r="AD133" i="24"/>
  <c r="N133" i="24"/>
  <c r="B133" i="24"/>
  <c r="U133" i="24"/>
  <c r="C133" i="24"/>
  <c r="AA133" i="24"/>
  <c r="T133" i="24"/>
  <c r="Y133" i="24"/>
  <c r="K133" i="24"/>
  <c r="W133" i="24"/>
  <c r="O133" i="24"/>
  <c r="AB133" i="24"/>
  <c r="M133" i="24"/>
  <c r="R133" i="24"/>
  <c r="L133" i="24"/>
  <c r="AF133" i="24"/>
  <c r="F133" i="24"/>
  <c r="P133" i="24"/>
  <c r="G133" i="24"/>
  <c r="AE133" i="24"/>
  <c r="AC133" i="24"/>
  <c r="Q133" i="24"/>
  <c r="I133" i="24"/>
  <c r="X133" i="24"/>
  <c r="AG133" i="24"/>
  <c r="F171" i="3"/>
  <c r="C171" i="3"/>
  <c r="G171" i="3"/>
  <c r="E171" i="3"/>
  <c r="D171" i="3"/>
  <c r="R163" i="23"/>
  <c r="Y163" i="23"/>
  <c r="K163" i="23"/>
  <c r="F163" i="23"/>
  <c r="X163" i="23"/>
  <c r="AD163" i="23"/>
  <c r="O163" i="23"/>
  <c r="M163" i="23"/>
  <c r="U163" i="23"/>
  <c r="AB163" i="23"/>
  <c r="AG163" i="23"/>
  <c r="G163" i="23"/>
  <c r="S163" i="23"/>
  <c r="N163" i="23"/>
  <c r="AC163" i="23"/>
  <c r="H163" i="23"/>
  <c r="L163" i="23"/>
  <c r="AA163" i="23"/>
  <c r="Q163" i="23"/>
  <c r="D163" i="23"/>
  <c r="AF163" i="23"/>
  <c r="T163" i="23"/>
  <c r="P163" i="23"/>
  <c r="C163" i="23"/>
  <c r="V163" i="23"/>
  <c r="Z163" i="23"/>
  <c r="B163" i="23"/>
  <c r="J163" i="23"/>
  <c r="I163" i="23"/>
  <c r="W163" i="23"/>
  <c r="G147" i="2"/>
  <c r="C147" i="2"/>
  <c r="D147" i="2"/>
  <c r="E147" i="2"/>
  <c r="I147" i="2"/>
  <c r="H147" i="2"/>
  <c r="F147" i="2"/>
  <c r="H156" i="16"/>
  <c r="C156" i="16"/>
  <c r="N156" i="16"/>
  <c r="I156" i="16"/>
  <c r="G156" i="16"/>
  <c r="J156" i="16"/>
  <c r="M156" i="16"/>
  <c r="L156" i="16"/>
  <c r="B156" i="16"/>
  <c r="F156" i="16"/>
  <c r="K156" i="16"/>
  <c r="D156" i="16"/>
  <c r="F166" i="3"/>
  <c r="G166" i="3"/>
  <c r="C166" i="3"/>
  <c r="E166" i="3"/>
  <c r="D166" i="3"/>
  <c r="D109" i="20"/>
  <c r="J109" i="20"/>
  <c r="F109" i="20"/>
  <c r="B109" i="20"/>
  <c r="G109" i="20"/>
  <c r="H109" i="20"/>
  <c r="L109" i="20"/>
  <c r="P109" i="20" s="1"/>
  <c r="M109" i="20"/>
  <c r="Q109" i="20" s="1"/>
  <c r="N109" i="20"/>
  <c r="R109" i="20" s="1"/>
  <c r="I109" i="20"/>
  <c r="K109" i="20"/>
  <c r="O109" i="20" s="1"/>
  <c r="C109" i="20"/>
  <c r="Z69" i="23"/>
  <c r="T69" i="23"/>
  <c r="AF69" i="23"/>
  <c r="L69" i="23"/>
  <c r="J69" i="23"/>
  <c r="V69" i="23"/>
  <c r="N69" i="23"/>
  <c r="U69" i="23"/>
  <c r="C69" i="23"/>
  <c r="I69" i="23"/>
  <c r="P69" i="23"/>
  <c r="F69" i="23"/>
  <c r="S69" i="23"/>
  <c r="W69" i="23"/>
  <c r="AD69" i="23"/>
  <c r="O69" i="23"/>
  <c r="AB69" i="23"/>
  <c r="H69" i="23"/>
  <c r="X69" i="23"/>
  <c r="B69" i="23"/>
  <c r="Q69" i="23"/>
  <c r="G69" i="23"/>
  <c r="AC69" i="23"/>
  <c r="M69" i="23"/>
  <c r="D69" i="23"/>
  <c r="Y69" i="23"/>
  <c r="AA69" i="23"/>
  <c r="K69" i="23"/>
  <c r="R69" i="23"/>
  <c r="AG69" i="23"/>
  <c r="C105" i="3"/>
  <c r="E105" i="3"/>
  <c r="D105" i="3"/>
  <c r="F105" i="3"/>
  <c r="G105" i="3"/>
  <c r="T148" i="24"/>
  <c r="H148" i="24"/>
  <c r="W148" i="24"/>
  <c r="G148" i="24"/>
  <c r="X148" i="24"/>
  <c r="I148" i="24"/>
  <c r="AB148" i="24"/>
  <c r="J148" i="24"/>
  <c r="AE148" i="24"/>
  <c r="L148" i="24"/>
  <c r="AA148" i="24"/>
  <c r="U148" i="24"/>
  <c r="AG148" i="24"/>
  <c r="M148" i="24"/>
  <c r="Q148" i="24"/>
  <c r="P148" i="24"/>
  <c r="S148" i="24"/>
  <c r="AD148" i="24"/>
  <c r="D148" i="24"/>
  <c r="F148" i="24"/>
  <c r="AC148" i="24"/>
  <c r="Y148" i="24"/>
  <c r="Z148" i="24"/>
  <c r="V148" i="24"/>
  <c r="AF148" i="24"/>
  <c r="K148" i="24"/>
  <c r="C148" i="24"/>
  <c r="R148" i="24"/>
  <c r="O148" i="24"/>
  <c r="B148" i="24"/>
  <c r="N148" i="24"/>
  <c r="J64" i="16"/>
  <c r="G64" i="16"/>
  <c r="N64" i="16"/>
  <c r="I64" i="16"/>
  <c r="K64" i="16"/>
  <c r="B64" i="16"/>
  <c r="C64" i="16"/>
  <c r="L64" i="16"/>
  <c r="F64" i="16"/>
  <c r="M64" i="16"/>
  <c r="Q64" i="16" s="1"/>
  <c r="D64" i="16"/>
  <c r="H64" i="16"/>
  <c r="N87" i="20"/>
  <c r="R87" i="20" s="1"/>
  <c r="G87" i="20"/>
  <c r="M87" i="20"/>
  <c r="D87" i="20"/>
  <c r="J87" i="20"/>
  <c r="L87" i="20"/>
  <c r="P87" i="20" s="1"/>
  <c r="K87" i="20"/>
  <c r="F87" i="20"/>
  <c r="H87" i="20"/>
  <c r="B87" i="20"/>
  <c r="C87" i="20"/>
  <c r="I87" i="20"/>
  <c r="C162" i="20"/>
  <c r="H162" i="20"/>
  <c r="D162" i="20"/>
  <c r="I162" i="20"/>
  <c r="L162" i="20"/>
  <c r="G162" i="20"/>
  <c r="B162" i="20"/>
  <c r="N162" i="20"/>
  <c r="R162" i="20" s="1"/>
  <c r="J162" i="20"/>
  <c r="F162" i="20"/>
  <c r="M162" i="20"/>
  <c r="K162" i="20"/>
  <c r="U172" i="23"/>
  <c r="AG172" i="23"/>
  <c r="AA172" i="23"/>
  <c r="I172" i="23"/>
  <c r="R172" i="23"/>
  <c r="Z172" i="23"/>
  <c r="W172" i="23"/>
  <c r="F172" i="23"/>
  <c r="AB172" i="23"/>
  <c r="B172" i="23"/>
  <c r="K172" i="23"/>
  <c r="J172" i="23"/>
  <c r="M172" i="23"/>
  <c r="C172" i="23"/>
  <c r="S172" i="23"/>
  <c r="AD172" i="23"/>
  <c r="Y172" i="23"/>
  <c r="T172" i="23"/>
  <c r="Q172" i="23"/>
  <c r="H172" i="23"/>
  <c r="P172" i="23"/>
  <c r="N172" i="23"/>
  <c r="D172" i="23"/>
  <c r="V172" i="23"/>
  <c r="L172" i="23"/>
  <c r="X172" i="23"/>
  <c r="G172" i="23"/>
  <c r="AF172" i="23"/>
  <c r="AC172" i="23"/>
  <c r="O172" i="23"/>
  <c r="M111" i="4"/>
  <c r="AB111" i="4"/>
  <c r="S111" i="4"/>
  <c r="Z111" i="4"/>
  <c r="E111" i="4"/>
  <c r="K111" i="4"/>
  <c r="U111" i="4"/>
  <c r="R111" i="4"/>
  <c r="H111" i="4"/>
  <c r="L111" i="4"/>
  <c r="F111" i="4"/>
  <c r="X111" i="4"/>
  <c r="W111" i="4"/>
  <c r="T111" i="4"/>
  <c r="O111" i="4"/>
  <c r="Y111" i="4"/>
  <c r="D111" i="4"/>
  <c r="AA111" i="4"/>
  <c r="G111" i="4"/>
  <c r="J111" i="4"/>
  <c r="N111" i="4"/>
  <c r="P111" i="4"/>
  <c r="C111" i="4"/>
  <c r="Q111" i="4"/>
  <c r="AD111" i="4"/>
  <c r="AC111" i="4"/>
  <c r="I111" i="4"/>
  <c r="V111" i="4"/>
  <c r="F36" i="24"/>
  <c r="B36" i="24"/>
  <c r="R36" i="24"/>
  <c r="Y36" i="24"/>
  <c r="O36" i="24"/>
  <c r="AB36" i="24"/>
  <c r="AG36" i="24"/>
  <c r="J36" i="24"/>
  <c r="W36" i="24"/>
  <c r="L36" i="24"/>
  <c r="P36" i="24"/>
  <c r="Q36" i="24"/>
  <c r="AC36" i="24"/>
  <c r="G36" i="24"/>
  <c r="Z36" i="24"/>
  <c r="D36" i="24"/>
  <c r="AE36" i="24"/>
  <c r="X36" i="24"/>
  <c r="N36" i="24"/>
  <c r="T36" i="24"/>
  <c r="V36" i="24"/>
  <c r="K36" i="24"/>
  <c r="M36" i="24"/>
  <c r="S36" i="24"/>
  <c r="AA36" i="24"/>
  <c r="U36" i="24"/>
  <c r="C36" i="24"/>
  <c r="AD36" i="24"/>
  <c r="AF36" i="24"/>
  <c r="H36" i="24"/>
  <c r="I36" i="24"/>
  <c r="D128" i="16"/>
  <c r="J128" i="16"/>
  <c r="B128" i="16"/>
  <c r="G128" i="16"/>
  <c r="H128" i="16"/>
  <c r="C128" i="16"/>
  <c r="K128" i="16"/>
  <c r="F128" i="16"/>
  <c r="M128" i="16"/>
  <c r="Q128" i="16" s="1"/>
  <c r="L128" i="16"/>
  <c r="N128" i="16"/>
  <c r="I128" i="16"/>
  <c r="N110" i="16"/>
  <c r="R110" i="16" s="1"/>
  <c r="L110" i="16"/>
  <c r="H110" i="16"/>
  <c r="C110" i="16"/>
  <c r="G110" i="16"/>
  <c r="M110" i="16"/>
  <c r="B110" i="16"/>
  <c r="K110" i="16"/>
  <c r="D110" i="16"/>
  <c r="I110" i="16"/>
  <c r="J110" i="16"/>
  <c r="F110" i="16"/>
  <c r="K79" i="16"/>
  <c r="O79" i="16" s="1"/>
  <c r="N79" i="16"/>
  <c r="D79" i="16"/>
  <c r="G79" i="16"/>
  <c r="F79" i="16"/>
  <c r="C79" i="16"/>
  <c r="M79" i="16"/>
  <c r="B79" i="16"/>
  <c r="L79" i="16"/>
  <c r="P79" i="16" s="1"/>
  <c r="H79" i="16"/>
  <c r="I79" i="16"/>
  <c r="J79" i="16"/>
  <c r="I138" i="24"/>
  <c r="M138" i="24"/>
  <c r="G138" i="24"/>
  <c r="Z138" i="24"/>
  <c r="C138" i="24"/>
  <c r="AD138" i="24"/>
  <c r="F138" i="24"/>
  <c r="W138" i="24"/>
  <c r="D138" i="24"/>
  <c r="P138" i="24"/>
  <c r="R138" i="24"/>
  <c r="O138" i="24"/>
  <c r="AB138" i="24"/>
  <c r="X138" i="24"/>
  <c r="AC138" i="24"/>
  <c r="AE138" i="24"/>
  <c r="AF138" i="24"/>
  <c r="H138" i="24"/>
  <c r="U138" i="24"/>
  <c r="Y138" i="24"/>
  <c r="B138" i="24"/>
  <c r="AA138" i="24"/>
  <c r="L138" i="24"/>
  <c r="T138" i="24"/>
  <c r="N138" i="24"/>
  <c r="K138" i="24"/>
  <c r="J138" i="24"/>
  <c r="Q138" i="24"/>
  <c r="S138" i="24"/>
  <c r="AG138" i="24"/>
  <c r="V138" i="24"/>
  <c r="I147" i="16"/>
  <c r="L147" i="16"/>
  <c r="C147" i="16"/>
  <c r="F147" i="16"/>
  <c r="M147" i="16"/>
  <c r="J147" i="16"/>
  <c r="N147" i="16"/>
  <c r="B147" i="16"/>
  <c r="K147" i="16"/>
  <c r="O147" i="16" s="1"/>
  <c r="H147" i="16"/>
  <c r="G147" i="16"/>
  <c r="D147" i="16"/>
  <c r="H98" i="24"/>
  <c r="AE98" i="24"/>
  <c r="Y98" i="24"/>
  <c r="D98" i="24"/>
  <c r="O98" i="24"/>
  <c r="B98" i="24"/>
  <c r="M98" i="24"/>
  <c r="L98" i="24"/>
  <c r="P98" i="24"/>
  <c r="G98" i="24"/>
  <c r="W98" i="24"/>
  <c r="Q98" i="24"/>
  <c r="AA98" i="24"/>
  <c r="F98" i="24"/>
  <c r="K98" i="24"/>
  <c r="C98" i="24"/>
  <c r="V98" i="24"/>
  <c r="Z98" i="24"/>
  <c r="N98" i="24"/>
  <c r="AC98" i="24"/>
  <c r="AF98" i="24"/>
  <c r="T98" i="24"/>
  <c r="AB98" i="24"/>
  <c r="AG98" i="24"/>
  <c r="I98" i="24"/>
  <c r="R98" i="24"/>
  <c r="U98" i="24"/>
  <c r="J98" i="24"/>
  <c r="AD98" i="24"/>
  <c r="X98" i="24"/>
  <c r="S98" i="24"/>
  <c r="C21" i="30"/>
  <c r="I21" i="30"/>
  <c r="H21" i="30"/>
  <c r="F21" i="30"/>
  <c r="G21" i="30"/>
  <c r="B21" i="30"/>
  <c r="D21" i="30"/>
  <c r="D134" i="30"/>
  <c r="B134" i="30"/>
  <c r="G134" i="30"/>
  <c r="C134" i="30"/>
  <c r="I134" i="30"/>
  <c r="H134" i="30"/>
  <c r="F134" i="30"/>
  <c r="U16" i="24"/>
  <c r="C16" i="24"/>
  <c r="AG16" i="24"/>
  <c r="AD16" i="24"/>
  <c r="L16" i="24"/>
  <c r="J16" i="24"/>
  <c r="W16" i="24"/>
  <c r="H16" i="24"/>
  <c r="Q16" i="24"/>
  <c r="R16" i="24"/>
  <c r="K16" i="24"/>
  <c r="AA16" i="24"/>
  <c r="AE16" i="24"/>
  <c r="Y16" i="24"/>
  <c r="G16" i="24"/>
  <c r="B16" i="24"/>
  <c r="N16" i="24"/>
  <c r="V16" i="24"/>
  <c r="D16" i="24"/>
  <c r="I16" i="24"/>
  <c r="T16" i="24"/>
  <c r="S16" i="24"/>
  <c r="X16" i="24"/>
  <c r="AB16" i="24"/>
  <c r="P16" i="24"/>
  <c r="O16" i="24"/>
  <c r="F16" i="24"/>
  <c r="AF16" i="24"/>
  <c r="M16" i="24"/>
  <c r="Z16" i="24"/>
  <c r="AC16" i="24"/>
  <c r="H30" i="20"/>
  <c r="B30" i="20"/>
  <c r="N30" i="20"/>
  <c r="R30" i="20" s="1"/>
  <c r="L30" i="20"/>
  <c r="F30" i="20"/>
  <c r="G30" i="20"/>
  <c r="J30" i="20"/>
  <c r="I30" i="20"/>
  <c r="C30" i="20"/>
  <c r="K30" i="20"/>
  <c r="O30" i="20" s="1"/>
  <c r="M30" i="20"/>
  <c r="D30" i="20"/>
  <c r="C173" i="26"/>
  <c r="F173" i="26"/>
  <c r="R173" i="26"/>
  <c r="U173" i="26"/>
  <c r="V173" i="26"/>
  <c r="W173" i="26"/>
  <c r="G173" i="26"/>
  <c r="D173" i="26"/>
  <c r="L173" i="26"/>
  <c r="I173" i="26"/>
  <c r="S173" i="26"/>
  <c r="T173" i="26"/>
  <c r="B173" i="26"/>
  <c r="X173" i="26"/>
  <c r="M173" i="26"/>
  <c r="J173" i="26"/>
  <c r="N173" i="26"/>
  <c r="Q173" i="26"/>
  <c r="K173" i="26"/>
  <c r="H173" i="26"/>
  <c r="N174" i="20"/>
  <c r="R174" i="20" s="1"/>
  <c r="D174" i="20"/>
  <c r="K174" i="20"/>
  <c r="I174" i="20"/>
  <c r="F174" i="20"/>
  <c r="J174" i="20"/>
  <c r="B174" i="20"/>
  <c r="G174" i="20"/>
  <c r="L174" i="20"/>
  <c r="P174" i="20" s="1"/>
  <c r="C174" i="20"/>
  <c r="M174" i="20"/>
  <c r="H174" i="20"/>
  <c r="O22" i="23"/>
  <c r="P22" i="23"/>
  <c r="B22" i="23"/>
  <c r="N22" i="23"/>
  <c r="D22" i="23"/>
  <c r="Y22" i="23"/>
  <c r="AB22" i="23"/>
  <c r="AC22" i="23"/>
  <c r="W22" i="23"/>
  <c r="AG22" i="23"/>
  <c r="Q22" i="23"/>
  <c r="I22" i="23"/>
  <c r="L22" i="23"/>
  <c r="V22" i="23"/>
  <c r="Z22" i="23"/>
  <c r="G22" i="23"/>
  <c r="H22" i="23"/>
  <c r="U22" i="23"/>
  <c r="K22" i="23"/>
  <c r="C22" i="23"/>
  <c r="AF22" i="23"/>
  <c r="J22" i="23"/>
  <c r="S22" i="23"/>
  <c r="AA22" i="23"/>
  <c r="M22" i="23"/>
  <c r="F22" i="23"/>
  <c r="X22" i="23"/>
  <c r="T22" i="23"/>
  <c r="AD22" i="23"/>
  <c r="R22" i="23"/>
  <c r="S91" i="23"/>
  <c r="AA91" i="23"/>
  <c r="D91" i="23"/>
  <c r="J91" i="23"/>
  <c r="H91" i="23"/>
  <c r="T91" i="23"/>
  <c r="P91" i="23"/>
  <c r="V91" i="23"/>
  <c r="O91" i="23"/>
  <c r="K91" i="23"/>
  <c r="X91" i="23"/>
  <c r="Q91" i="23"/>
  <c r="C91" i="23"/>
  <c r="M91" i="23"/>
  <c r="R91" i="23"/>
  <c r="W91" i="23"/>
  <c r="U91" i="23"/>
  <c r="AB91" i="23"/>
  <c r="F91" i="23"/>
  <c r="AF91" i="23"/>
  <c r="AD91" i="23"/>
  <c r="B91" i="23"/>
  <c r="N91" i="23"/>
  <c r="AC91" i="23"/>
  <c r="L91" i="23"/>
  <c r="G91" i="23"/>
  <c r="I91" i="23"/>
  <c r="Z91" i="23"/>
  <c r="AG91" i="23"/>
  <c r="Y91" i="23"/>
  <c r="B118" i="29"/>
  <c r="H118" i="29"/>
  <c r="D118" i="29"/>
  <c r="C118" i="29"/>
  <c r="F118" i="29"/>
  <c r="I118" i="29"/>
  <c r="G118" i="29"/>
  <c r="D156" i="2"/>
  <c r="I156" i="2"/>
  <c r="H156" i="2"/>
  <c r="C156" i="2"/>
  <c r="F156" i="2"/>
  <c r="E156" i="2"/>
  <c r="G156" i="2"/>
  <c r="I182" i="29"/>
  <c r="C182" i="29"/>
  <c r="G182" i="29"/>
  <c r="F182" i="29"/>
  <c r="H182" i="29"/>
  <c r="D182" i="29"/>
  <c r="B182" i="29"/>
  <c r="AF127" i="24"/>
  <c r="F127" i="24"/>
  <c r="N127" i="24"/>
  <c r="AA127" i="24"/>
  <c r="S127" i="24"/>
  <c r="Z127" i="24"/>
  <c r="C127" i="24"/>
  <c r="K127" i="24"/>
  <c r="V127" i="24"/>
  <c r="Y127" i="24"/>
  <c r="O127" i="24"/>
  <c r="AB127" i="24"/>
  <c r="D127" i="24"/>
  <c r="G127" i="24"/>
  <c r="AC127" i="24"/>
  <c r="M127" i="24"/>
  <c r="J127" i="24"/>
  <c r="I127" i="24"/>
  <c r="P127" i="24"/>
  <c r="W127" i="24"/>
  <c r="U127" i="24"/>
  <c r="AD127" i="24"/>
  <c r="T127" i="24"/>
  <c r="B127" i="24"/>
  <c r="AE127" i="24"/>
  <c r="Q127" i="24"/>
  <c r="H127" i="24"/>
  <c r="L127" i="24"/>
  <c r="X127" i="24"/>
  <c r="R127" i="24"/>
  <c r="AG127" i="24"/>
  <c r="C161" i="2"/>
  <c r="E161" i="2"/>
  <c r="D161" i="2"/>
  <c r="F161" i="2"/>
  <c r="G161" i="2"/>
  <c r="I161" i="2"/>
  <c r="H161" i="2"/>
  <c r="K76" i="26"/>
  <c r="S76" i="26"/>
  <c r="I76" i="26"/>
  <c r="F76" i="26"/>
  <c r="D76" i="26"/>
  <c r="L76" i="26"/>
  <c r="X76" i="26"/>
  <c r="C76" i="26"/>
  <c r="B76" i="26"/>
  <c r="T76" i="26"/>
  <c r="W76" i="26"/>
  <c r="G76" i="26"/>
  <c r="M76" i="26"/>
  <c r="Q76" i="26"/>
  <c r="V76" i="26"/>
  <c r="N76" i="26"/>
  <c r="H76" i="26"/>
  <c r="J76" i="26"/>
  <c r="U76" i="26"/>
  <c r="R76" i="26"/>
  <c r="B185" i="16"/>
  <c r="L185" i="16"/>
  <c r="P185" i="16" s="1"/>
  <c r="C185" i="16"/>
  <c r="D185" i="16"/>
  <c r="H185" i="16"/>
  <c r="G185" i="16"/>
  <c r="I185" i="16"/>
  <c r="J185" i="16"/>
  <c r="K185" i="16"/>
  <c r="F185" i="16"/>
  <c r="N185" i="16"/>
  <c r="R185" i="16" s="1"/>
  <c r="M185" i="16"/>
  <c r="G131" i="2"/>
  <c r="E131" i="2"/>
  <c r="I131" i="2"/>
  <c r="C131" i="2"/>
  <c r="H131" i="2"/>
  <c r="D131" i="2"/>
  <c r="F131" i="2"/>
  <c r="G151" i="3"/>
  <c r="C151" i="3"/>
  <c r="E151" i="3"/>
  <c r="D151" i="3"/>
  <c r="F151" i="3"/>
  <c r="C174" i="29"/>
  <c r="I174" i="29"/>
  <c r="F174" i="29"/>
  <c r="D174" i="29"/>
  <c r="G174" i="29"/>
  <c r="H174" i="29"/>
  <c r="B174" i="29"/>
  <c r="V164" i="4"/>
  <c r="U164" i="4"/>
  <c r="D164" i="4"/>
  <c r="AB164" i="4"/>
  <c r="F164" i="4"/>
  <c r="M164" i="4"/>
  <c r="K164" i="4"/>
  <c r="O164" i="4"/>
  <c r="P164" i="4"/>
  <c r="N164" i="4"/>
  <c r="AD164" i="4"/>
  <c r="S164" i="4"/>
  <c r="I164" i="4"/>
  <c r="L164" i="4"/>
  <c r="AA164" i="4"/>
  <c r="Y164" i="4"/>
  <c r="E164" i="4"/>
  <c r="W164" i="4"/>
  <c r="T164" i="4"/>
  <c r="H164" i="4"/>
  <c r="C164" i="4"/>
  <c r="J164" i="4"/>
  <c r="Q164" i="4"/>
  <c r="AC164" i="4"/>
  <c r="Z164" i="4"/>
  <c r="G164" i="4"/>
  <c r="X164" i="4"/>
  <c r="R164" i="4"/>
  <c r="G52" i="30"/>
  <c r="H52" i="30"/>
  <c r="D52" i="30"/>
  <c r="B52" i="30"/>
  <c r="I52" i="30"/>
  <c r="C52" i="30"/>
  <c r="F52" i="30"/>
  <c r="H129" i="16"/>
  <c r="G129" i="16"/>
  <c r="F129" i="16"/>
  <c r="B129" i="16"/>
  <c r="M129" i="16"/>
  <c r="Q129" i="16" s="1"/>
  <c r="N129" i="16"/>
  <c r="C129" i="16"/>
  <c r="J129" i="16"/>
  <c r="K129" i="16"/>
  <c r="O129" i="16" s="1"/>
  <c r="I129" i="16"/>
  <c r="D129" i="16"/>
  <c r="L129" i="16"/>
  <c r="G110" i="3"/>
  <c r="D110" i="3"/>
  <c r="F110" i="3"/>
  <c r="E110" i="3"/>
  <c r="C110" i="3"/>
  <c r="F56" i="16"/>
  <c r="B56" i="16"/>
  <c r="H56" i="16"/>
  <c r="K56" i="16"/>
  <c r="O56" i="16" s="1"/>
  <c r="M56" i="16"/>
  <c r="L56" i="16"/>
  <c r="J56" i="16"/>
  <c r="I56" i="16"/>
  <c r="N56" i="16"/>
  <c r="D56" i="16"/>
  <c r="G56" i="16"/>
  <c r="C56" i="16"/>
  <c r="H154" i="23"/>
  <c r="AA154" i="23"/>
  <c r="G154" i="23"/>
  <c r="D154" i="23"/>
  <c r="X154" i="23"/>
  <c r="AB154" i="23"/>
  <c r="AC154" i="23"/>
  <c r="N154" i="23"/>
  <c r="L154" i="23"/>
  <c r="AD154" i="23"/>
  <c r="P154" i="23"/>
  <c r="S154" i="23"/>
  <c r="W154" i="23"/>
  <c r="C154" i="23"/>
  <c r="B154" i="23"/>
  <c r="J154" i="23"/>
  <c r="Q154" i="23"/>
  <c r="Z154" i="23"/>
  <c r="M154" i="23"/>
  <c r="T154" i="23"/>
  <c r="O154" i="23"/>
  <c r="Y154" i="23"/>
  <c r="AG154" i="23"/>
  <c r="V154" i="23"/>
  <c r="K154" i="23"/>
  <c r="I154" i="23"/>
  <c r="AF154" i="23"/>
  <c r="U154" i="23"/>
  <c r="F154" i="23"/>
  <c r="R154" i="23"/>
  <c r="AD62" i="24"/>
  <c r="J62" i="24"/>
  <c r="B62" i="24"/>
  <c r="O62" i="24"/>
  <c r="C62" i="24"/>
  <c r="F62" i="24"/>
  <c r="V62" i="24"/>
  <c r="S62" i="24"/>
  <c r="X62" i="24"/>
  <c r="H62" i="24"/>
  <c r="L62" i="24"/>
  <c r="AA62" i="24"/>
  <c r="AB62" i="24"/>
  <c r="Y62" i="24"/>
  <c r="Z62" i="24"/>
  <c r="N62" i="24"/>
  <c r="M62" i="24"/>
  <c r="U62" i="24"/>
  <c r="K62" i="24"/>
  <c r="I62" i="24"/>
  <c r="AE62" i="24"/>
  <c r="AG62" i="24"/>
  <c r="T62" i="24"/>
  <c r="G62" i="24"/>
  <c r="AC62" i="24"/>
  <c r="AF62" i="24"/>
  <c r="Q62" i="24"/>
  <c r="P62" i="24"/>
  <c r="D62" i="24"/>
  <c r="W62" i="24"/>
  <c r="R62" i="24"/>
  <c r="B77" i="26"/>
  <c r="T77" i="26"/>
  <c r="C77" i="26"/>
  <c r="F77" i="26"/>
  <c r="X77" i="26"/>
  <c r="R77" i="26"/>
  <c r="Q77" i="26"/>
  <c r="M77" i="26"/>
  <c r="I77" i="26"/>
  <c r="L77" i="26"/>
  <c r="V77" i="26"/>
  <c r="K77" i="26"/>
  <c r="W77" i="26"/>
  <c r="D77" i="26"/>
  <c r="U77" i="26"/>
  <c r="H77" i="26"/>
  <c r="S77" i="26"/>
  <c r="G77" i="26"/>
  <c r="J77" i="26"/>
  <c r="N77" i="26"/>
  <c r="I136" i="24"/>
  <c r="Z136" i="24"/>
  <c r="AB136" i="24"/>
  <c r="K136" i="24"/>
  <c r="AC136" i="24"/>
  <c r="P136" i="24"/>
  <c r="Y136" i="24"/>
  <c r="G136" i="24"/>
  <c r="J136" i="24"/>
  <c r="M136" i="24"/>
  <c r="AE136" i="24"/>
  <c r="F136" i="24"/>
  <c r="AG136" i="24"/>
  <c r="W136" i="24"/>
  <c r="L136" i="24"/>
  <c r="V136" i="24"/>
  <c r="S136" i="24"/>
  <c r="Q136" i="24"/>
  <c r="AA136" i="24"/>
  <c r="AF136" i="24"/>
  <c r="N136" i="24"/>
  <c r="R136" i="24"/>
  <c r="AD136" i="24"/>
  <c r="X136" i="24"/>
  <c r="B136" i="24"/>
  <c r="T136" i="24"/>
  <c r="C136" i="24"/>
  <c r="D136" i="24"/>
  <c r="H136" i="24"/>
  <c r="O136" i="24"/>
  <c r="U136" i="24"/>
  <c r="N51" i="16"/>
  <c r="I51" i="16"/>
  <c r="B51" i="16"/>
  <c r="K51" i="16"/>
  <c r="O51" i="16" s="1"/>
  <c r="L51" i="16"/>
  <c r="C51" i="16"/>
  <c r="J51" i="16"/>
  <c r="D51" i="16"/>
  <c r="F51" i="16"/>
  <c r="M51" i="16"/>
  <c r="Q51" i="16" s="1"/>
  <c r="G51" i="16"/>
  <c r="H51" i="16"/>
  <c r="H148" i="29"/>
  <c r="C148" i="29"/>
  <c r="F148" i="29"/>
  <c r="B148" i="29"/>
  <c r="D148" i="29"/>
  <c r="G148" i="29"/>
  <c r="I148" i="29"/>
  <c r="F56" i="3"/>
  <c r="G56" i="3"/>
  <c r="E56" i="3"/>
  <c r="D56" i="3"/>
  <c r="C56" i="3"/>
  <c r="V14" i="24"/>
  <c r="K14" i="24"/>
  <c r="H14" i="24"/>
  <c r="Y14" i="24"/>
  <c r="Q14" i="24"/>
  <c r="W14" i="24"/>
  <c r="P14" i="24"/>
  <c r="AB14" i="24"/>
  <c r="S14" i="24"/>
  <c r="AE14" i="24"/>
  <c r="C14" i="24"/>
  <c r="M14" i="24"/>
  <c r="X14" i="24"/>
  <c r="B14" i="24"/>
  <c r="Z14" i="24"/>
  <c r="T14" i="24"/>
  <c r="AC14" i="24"/>
  <c r="G14" i="24"/>
  <c r="N14" i="24"/>
  <c r="AF14" i="24"/>
  <c r="AA14" i="24"/>
  <c r="J14" i="24"/>
  <c r="O14" i="24"/>
  <c r="D14" i="24"/>
  <c r="F14" i="24"/>
  <c r="U14" i="24"/>
  <c r="AD14" i="24"/>
  <c r="I14" i="24"/>
  <c r="AG14" i="24"/>
  <c r="L14" i="24"/>
  <c r="R14" i="24"/>
  <c r="H128" i="26"/>
  <c r="V128" i="26"/>
  <c r="B128" i="26"/>
  <c r="N128" i="26"/>
  <c r="K128" i="26"/>
  <c r="L128" i="26"/>
  <c r="I128" i="26"/>
  <c r="D128" i="26"/>
  <c r="S128" i="26"/>
  <c r="J128" i="26"/>
  <c r="X128" i="26"/>
  <c r="G128" i="26"/>
  <c r="U128" i="26"/>
  <c r="Q128" i="26"/>
  <c r="T128" i="26"/>
  <c r="M128" i="26"/>
  <c r="C128" i="26"/>
  <c r="W128" i="26"/>
  <c r="R128" i="26"/>
  <c r="F128" i="26"/>
  <c r="E18" i="2"/>
  <c r="G18" i="2"/>
  <c r="H18" i="2"/>
  <c r="C18" i="2"/>
  <c r="F18" i="2"/>
  <c r="I18" i="2"/>
  <c r="D18" i="2"/>
  <c r="AF152" i="23"/>
  <c r="G152" i="23"/>
  <c r="AC152" i="23"/>
  <c r="N152" i="23"/>
  <c r="V152" i="23"/>
  <c r="W152" i="23"/>
  <c r="K152" i="23"/>
  <c r="S152" i="23"/>
  <c r="T152" i="23"/>
  <c r="H152" i="23"/>
  <c r="I152" i="23"/>
  <c r="O152" i="23"/>
  <c r="U152" i="23"/>
  <c r="D152" i="23"/>
  <c r="AB152" i="23"/>
  <c r="AD152" i="23"/>
  <c r="C152" i="23"/>
  <c r="J152" i="23"/>
  <c r="P152" i="23"/>
  <c r="R152" i="23"/>
  <c r="AA152" i="23"/>
  <c r="Y152" i="23"/>
  <c r="L152" i="23"/>
  <c r="M152" i="23"/>
  <c r="Q152" i="23"/>
  <c r="Z152" i="23"/>
  <c r="X152" i="23"/>
  <c r="B152" i="23"/>
  <c r="F152" i="23"/>
  <c r="AG152" i="23"/>
  <c r="M152" i="24"/>
  <c r="U152" i="24"/>
  <c r="D152" i="24"/>
  <c r="S152" i="24"/>
  <c r="G152" i="24"/>
  <c r="I152" i="24"/>
  <c r="N152" i="24"/>
  <c r="P152" i="24"/>
  <c r="AG152" i="24"/>
  <c r="Y152" i="24"/>
  <c r="F152" i="24"/>
  <c r="J152" i="24"/>
  <c r="AC152" i="24"/>
  <c r="Z152" i="24"/>
  <c r="C152" i="24"/>
  <c r="AB152" i="24"/>
  <c r="V152" i="24"/>
  <c r="AA152" i="24"/>
  <c r="L152" i="24"/>
  <c r="O152" i="24"/>
  <c r="AF152" i="24"/>
  <c r="H152" i="24"/>
  <c r="K152" i="24"/>
  <c r="Q152" i="24"/>
  <c r="AD152" i="24"/>
  <c r="R152" i="24"/>
  <c r="X152" i="24"/>
  <c r="B152" i="24"/>
  <c r="T152" i="24"/>
  <c r="W152" i="24"/>
  <c r="AE152" i="24"/>
  <c r="D111" i="23"/>
  <c r="R111" i="23"/>
  <c r="P111" i="23"/>
  <c r="V111" i="23"/>
  <c r="Z111" i="23"/>
  <c r="AF111" i="23"/>
  <c r="G111" i="23"/>
  <c r="L111" i="23"/>
  <c r="Y111" i="23"/>
  <c r="J111" i="23"/>
  <c r="N111" i="23"/>
  <c r="I111" i="23"/>
  <c r="AB111" i="23"/>
  <c r="Q111" i="23"/>
  <c r="AG111" i="23"/>
  <c r="B111" i="23"/>
  <c r="M111" i="23"/>
  <c r="S111" i="23"/>
  <c r="F111" i="23"/>
  <c r="AC111" i="23"/>
  <c r="C111" i="23"/>
  <c r="X111" i="23"/>
  <c r="K111" i="23"/>
  <c r="T111" i="23"/>
  <c r="O111" i="23"/>
  <c r="H111" i="23"/>
  <c r="AA111" i="23"/>
  <c r="W111" i="23"/>
  <c r="U111" i="23"/>
  <c r="AD111" i="23"/>
  <c r="M26" i="20"/>
  <c r="C26" i="20"/>
  <c r="F26" i="20"/>
  <c r="K26" i="20"/>
  <c r="I26" i="20"/>
  <c r="B26" i="20"/>
  <c r="H26" i="20"/>
  <c r="G26" i="20"/>
  <c r="N26" i="20"/>
  <c r="R26" i="20" s="1"/>
  <c r="J26" i="20"/>
  <c r="D26" i="20"/>
  <c r="L26" i="20"/>
  <c r="M68" i="16"/>
  <c r="H68" i="16"/>
  <c r="N68" i="16"/>
  <c r="L68" i="16"/>
  <c r="G68" i="16"/>
  <c r="F68" i="16"/>
  <c r="J68" i="16"/>
  <c r="C68" i="16"/>
  <c r="B68" i="16"/>
  <c r="I68" i="16"/>
  <c r="K68" i="16"/>
  <c r="O68" i="16" s="1"/>
  <c r="D68" i="16"/>
  <c r="G137" i="3"/>
  <c r="C137" i="3"/>
  <c r="E137" i="3"/>
  <c r="D137" i="3"/>
  <c r="F137" i="3"/>
  <c r="E48" i="3"/>
  <c r="D48" i="3"/>
  <c r="C48" i="3"/>
  <c r="F48" i="3"/>
  <c r="G48" i="3"/>
  <c r="D139" i="20"/>
  <c r="G139" i="20"/>
  <c r="N139" i="20"/>
  <c r="R139" i="20" s="1"/>
  <c r="I139" i="20"/>
  <c r="B139" i="20"/>
  <c r="C139" i="20"/>
  <c r="J139" i="20"/>
  <c r="M139" i="20"/>
  <c r="Q139" i="20" s="1"/>
  <c r="L139" i="20"/>
  <c r="P139" i="20" s="1"/>
  <c r="H139" i="20"/>
  <c r="K139" i="20"/>
  <c r="F139" i="20"/>
  <c r="D22" i="29"/>
  <c r="I22" i="29"/>
  <c r="C22" i="29"/>
  <c r="F22" i="29"/>
  <c r="G22" i="29"/>
  <c r="B22" i="29"/>
  <c r="H22" i="29"/>
  <c r="T108" i="23"/>
  <c r="V108" i="23"/>
  <c r="U108" i="23"/>
  <c r="W108" i="23"/>
  <c r="F108" i="23"/>
  <c r="P108" i="23"/>
  <c r="O108" i="23"/>
  <c r="X108" i="23"/>
  <c r="K108" i="23"/>
  <c r="I108" i="23"/>
  <c r="AF108" i="23"/>
  <c r="AA108" i="23"/>
  <c r="Z108" i="23"/>
  <c r="AC108" i="23"/>
  <c r="R108" i="23"/>
  <c r="H108" i="23"/>
  <c r="L108" i="23"/>
  <c r="AD108" i="23"/>
  <c r="G108" i="23"/>
  <c r="M108" i="23"/>
  <c r="D108" i="23"/>
  <c r="S108" i="23"/>
  <c r="Q108" i="23"/>
  <c r="J108" i="23"/>
  <c r="AG108" i="23"/>
  <c r="AB108" i="23"/>
  <c r="N108" i="23"/>
  <c r="Y108" i="23"/>
  <c r="B108" i="23"/>
  <c r="C108" i="23"/>
  <c r="D75" i="3"/>
  <c r="F75" i="3"/>
  <c r="E75" i="3"/>
  <c r="G75" i="3"/>
  <c r="C75" i="3"/>
  <c r="K125" i="16"/>
  <c r="F125" i="16"/>
  <c r="L125" i="16"/>
  <c r="I125" i="16"/>
  <c r="G125" i="16"/>
  <c r="B125" i="16"/>
  <c r="H125" i="16"/>
  <c r="J125" i="16"/>
  <c r="N125" i="16"/>
  <c r="M125" i="16"/>
  <c r="Q125" i="16" s="1"/>
  <c r="D125" i="16"/>
  <c r="C125" i="16"/>
  <c r="U158" i="26"/>
  <c r="T158" i="26"/>
  <c r="J158" i="26"/>
  <c r="D158" i="26"/>
  <c r="B158" i="26"/>
  <c r="Q158" i="26"/>
  <c r="H158" i="26"/>
  <c r="I158" i="26"/>
  <c r="X158" i="26"/>
  <c r="R158" i="26"/>
  <c r="K158" i="26"/>
  <c r="C158" i="26"/>
  <c r="V158" i="26"/>
  <c r="S158" i="26"/>
  <c r="N158" i="26"/>
  <c r="G158" i="26"/>
  <c r="M158" i="26"/>
  <c r="F158" i="26"/>
  <c r="W158" i="26"/>
  <c r="L158" i="26"/>
  <c r="G112" i="20"/>
  <c r="C112" i="20"/>
  <c r="K112" i="20"/>
  <c r="O112" i="20" s="1"/>
  <c r="M112" i="20"/>
  <c r="F112" i="20"/>
  <c r="H112" i="20"/>
  <c r="D112" i="20"/>
  <c r="I112" i="20"/>
  <c r="L112" i="20"/>
  <c r="J112" i="20"/>
  <c r="B112" i="20"/>
  <c r="N112" i="20"/>
  <c r="R112" i="20" s="1"/>
  <c r="Q155" i="4"/>
  <c r="Y155" i="4"/>
  <c r="AB155" i="4"/>
  <c r="T155" i="4"/>
  <c r="O155" i="4"/>
  <c r="AA155" i="4"/>
  <c r="F155" i="4"/>
  <c r="E155" i="4"/>
  <c r="R155" i="4"/>
  <c r="I155" i="4"/>
  <c r="X155" i="4"/>
  <c r="AC155" i="4"/>
  <c r="M155" i="4"/>
  <c r="H155" i="4"/>
  <c r="U155" i="4"/>
  <c r="L155" i="4"/>
  <c r="W155" i="4"/>
  <c r="C155" i="4"/>
  <c r="P155" i="4"/>
  <c r="AD155" i="4"/>
  <c r="Z155" i="4"/>
  <c r="J155" i="4"/>
  <c r="D155" i="4"/>
  <c r="N155" i="4"/>
  <c r="G155" i="4"/>
  <c r="K155" i="4"/>
  <c r="V155" i="4"/>
  <c r="S155" i="4"/>
  <c r="E89" i="3"/>
  <c r="C89" i="3"/>
  <c r="G89" i="3"/>
  <c r="F89" i="3"/>
  <c r="D89" i="3"/>
  <c r="L16" i="26"/>
  <c r="M16" i="26"/>
  <c r="W16" i="26"/>
  <c r="T16" i="26"/>
  <c r="I16" i="26"/>
  <c r="N16" i="26"/>
  <c r="F16" i="26"/>
  <c r="S16" i="26"/>
  <c r="K16" i="26"/>
  <c r="R16" i="26"/>
  <c r="U16" i="26"/>
  <c r="J16" i="26"/>
  <c r="V16" i="26"/>
  <c r="H16" i="26"/>
  <c r="B16" i="26"/>
  <c r="G16" i="26"/>
  <c r="C16" i="26"/>
  <c r="Q16" i="26"/>
  <c r="X16" i="26"/>
  <c r="D16" i="26"/>
  <c r="F45" i="2"/>
  <c r="E45" i="2"/>
  <c r="D45" i="2"/>
  <c r="G45" i="2"/>
  <c r="C45" i="2"/>
  <c r="I45" i="2"/>
  <c r="H45" i="2"/>
  <c r="R36" i="32"/>
  <c r="R19" i="32"/>
  <c r="R28" i="32"/>
  <c r="R37" i="32"/>
  <c r="R26" i="32"/>
  <c r="R27" i="32"/>
  <c r="R18" i="32"/>
  <c r="R15" i="32" s="1"/>
  <c r="R20" i="32" s="1"/>
  <c r="R35" i="32"/>
  <c r="R48" i="32"/>
  <c r="R46" i="32"/>
  <c r="R47" i="32"/>
  <c r="V162" i="26"/>
  <c r="Q162" i="26"/>
  <c r="T162" i="26"/>
  <c r="U162" i="26"/>
  <c r="I162" i="26"/>
  <c r="B162" i="26"/>
  <c r="W162" i="26"/>
  <c r="D162" i="26"/>
  <c r="S162" i="26"/>
  <c r="R162" i="26"/>
  <c r="C162" i="26"/>
  <c r="N162" i="26"/>
  <c r="K162" i="26"/>
  <c r="H162" i="26"/>
  <c r="X162" i="26"/>
  <c r="F162" i="26"/>
  <c r="G162" i="26"/>
  <c r="L162" i="26"/>
  <c r="M162" i="26"/>
  <c r="J162" i="26"/>
  <c r="E96" i="3"/>
  <c r="G96" i="3"/>
  <c r="C96" i="3"/>
  <c r="D96" i="3"/>
  <c r="F96" i="3"/>
  <c r="B159" i="29"/>
  <c r="H159" i="29"/>
  <c r="C159" i="29"/>
  <c r="F159" i="29"/>
  <c r="I159" i="29"/>
  <c r="G159" i="29"/>
  <c r="D159" i="29"/>
  <c r="W118" i="4"/>
  <c r="R118" i="4"/>
  <c r="M118" i="4"/>
  <c r="U118" i="4"/>
  <c r="O118" i="4"/>
  <c r="C118" i="4"/>
  <c r="X118" i="4"/>
  <c r="S118" i="4"/>
  <c r="Y118" i="4"/>
  <c r="P118" i="4"/>
  <c r="N118" i="4"/>
  <c r="H118" i="4"/>
  <c r="I118" i="4"/>
  <c r="AA118" i="4"/>
  <c r="Z118" i="4"/>
  <c r="F118" i="4"/>
  <c r="Q118" i="4"/>
  <c r="D118" i="4"/>
  <c r="E118" i="4"/>
  <c r="G118" i="4"/>
  <c r="AD118" i="4"/>
  <c r="AC118" i="4"/>
  <c r="K118" i="4"/>
  <c r="V118" i="4"/>
  <c r="AB118" i="4"/>
  <c r="J118" i="4"/>
  <c r="L118" i="4"/>
  <c r="T118" i="4"/>
  <c r="G89" i="29"/>
  <c r="D89" i="29"/>
  <c r="B89" i="29"/>
  <c r="C89" i="29"/>
  <c r="F89" i="29"/>
  <c r="H89" i="29"/>
  <c r="I89" i="29"/>
  <c r="D163" i="30"/>
  <c r="F163" i="30"/>
  <c r="H163" i="30"/>
  <c r="G163" i="30"/>
  <c r="C163" i="30"/>
  <c r="B163" i="30"/>
  <c r="I163" i="30"/>
  <c r="G24" i="23"/>
  <c r="C24" i="23"/>
  <c r="AF24" i="23"/>
  <c r="X24" i="23"/>
  <c r="D24" i="23"/>
  <c r="M24" i="23"/>
  <c r="I24" i="23"/>
  <c r="T24" i="23"/>
  <c r="AG24" i="23"/>
  <c r="AC24" i="23"/>
  <c r="Q24" i="23"/>
  <c r="S24" i="23"/>
  <c r="N24" i="23"/>
  <c r="Z24" i="23"/>
  <c r="AD24" i="23"/>
  <c r="AB24" i="23"/>
  <c r="L24" i="23"/>
  <c r="V24" i="23"/>
  <c r="H24" i="23"/>
  <c r="K24" i="23"/>
  <c r="U24" i="23"/>
  <c r="B24" i="23"/>
  <c r="P24" i="23"/>
  <c r="Y24" i="23"/>
  <c r="O24" i="23"/>
  <c r="F24" i="23"/>
  <c r="R24" i="23"/>
  <c r="AA24" i="23"/>
  <c r="J24" i="23"/>
  <c r="W24" i="23"/>
  <c r="N43" i="4"/>
  <c r="U43" i="4"/>
  <c r="Y43" i="4"/>
  <c r="AA43" i="4"/>
  <c r="R43" i="4"/>
  <c r="X43" i="4"/>
  <c r="G43" i="4"/>
  <c r="AD43" i="4"/>
  <c r="AC43" i="4"/>
  <c r="S43" i="4"/>
  <c r="Q43" i="4"/>
  <c r="J43" i="4"/>
  <c r="L43" i="4"/>
  <c r="W43" i="4"/>
  <c r="D43" i="4"/>
  <c r="AB43" i="4"/>
  <c r="F43" i="4"/>
  <c r="T43" i="4"/>
  <c r="V43" i="4"/>
  <c r="C43" i="4"/>
  <c r="E43" i="4"/>
  <c r="O43" i="4"/>
  <c r="Z43" i="4"/>
  <c r="I43" i="4"/>
  <c r="K43" i="4"/>
  <c r="P43" i="4"/>
  <c r="H43" i="4"/>
  <c r="M43" i="4"/>
  <c r="M32" i="20"/>
  <c r="G32" i="20"/>
  <c r="C32" i="20"/>
  <c r="N32" i="20"/>
  <c r="R32" i="20" s="1"/>
  <c r="H32" i="20"/>
  <c r="F32" i="20"/>
  <c r="B32" i="20"/>
  <c r="K32" i="20"/>
  <c r="O32" i="20" s="1"/>
  <c r="D32" i="20"/>
  <c r="J32" i="20"/>
  <c r="L32" i="20"/>
  <c r="P32" i="20" s="1"/>
  <c r="I32" i="20"/>
  <c r="B13" i="16"/>
  <c r="D13" i="16"/>
  <c r="G13" i="16"/>
  <c r="N13" i="16"/>
  <c r="R13" i="16" s="1"/>
  <c r="F13" i="16"/>
  <c r="M13" i="16"/>
  <c r="H13" i="16"/>
  <c r="I13" i="16"/>
  <c r="J13" i="16"/>
  <c r="C13" i="16"/>
  <c r="K13" i="16"/>
  <c r="O13" i="16" s="1"/>
  <c r="L13" i="16"/>
  <c r="P13" i="16" s="1"/>
  <c r="J13" i="24"/>
  <c r="C13" i="24"/>
  <c r="N13" i="24"/>
  <c r="AF13" i="24"/>
  <c r="Y13" i="24"/>
  <c r="AD13" i="24"/>
  <c r="W13" i="24"/>
  <c r="M13" i="24"/>
  <c r="AG13" i="24"/>
  <c r="AA13" i="24"/>
  <c r="L13" i="24"/>
  <c r="I13" i="24"/>
  <c r="F13" i="24"/>
  <c r="U13" i="24"/>
  <c r="R13" i="24"/>
  <c r="K13" i="24"/>
  <c r="V13" i="24"/>
  <c r="H13" i="24"/>
  <c r="S13" i="24"/>
  <c r="D13" i="24"/>
  <c r="AB13" i="24"/>
  <c r="T13" i="24"/>
  <c r="G13" i="24"/>
  <c r="X13" i="24"/>
  <c r="AC13" i="24"/>
  <c r="O13" i="24"/>
  <c r="Z13" i="24"/>
  <c r="B13" i="24"/>
  <c r="Q13" i="24"/>
  <c r="P13" i="24"/>
  <c r="AE13" i="24"/>
  <c r="L165" i="24"/>
  <c r="P165" i="24"/>
  <c r="V165" i="24"/>
  <c r="M165" i="24"/>
  <c r="K165" i="24"/>
  <c r="F165" i="24"/>
  <c r="J165" i="24"/>
  <c r="AC165" i="24"/>
  <c r="Q165" i="24"/>
  <c r="D165" i="24"/>
  <c r="Z165" i="24"/>
  <c r="N165" i="24"/>
  <c r="S165" i="24"/>
  <c r="X165" i="24"/>
  <c r="AE165" i="24"/>
  <c r="T165" i="24"/>
  <c r="H165" i="24"/>
  <c r="B165" i="24"/>
  <c r="Y165" i="24"/>
  <c r="AB165" i="24"/>
  <c r="AD165" i="24"/>
  <c r="G165" i="24"/>
  <c r="AA165" i="24"/>
  <c r="O165" i="24"/>
  <c r="R165" i="24"/>
  <c r="I165" i="24"/>
  <c r="AG165" i="24"/>
  <c r="U165" i="24"/>
  <c r="AF165" i="24"/>
  <c r="W165" i="24"/>
  <c r="C165" i="24"/>
  <c r="H92" i="20"/>
  <c r="F92" i="20"/>
  <c r="D92" i="20"/>
  <c r="N92" i="20"/>
  <c r="R92" i="20" s="1"/>
  <c r="C92" i="20"/>
  <c r="J92" i="20"/>
  <c r="I92" i="20"/>
  <c r="B92" i="20"/>
  <c r="K92" i="20"/>
  <c r="O92" i="20" s="1"/>
  <c r="M92" i="20"/>
  <c r="Q92" i="20" s="1"/>
  <c r="G92" i="20"/>
  <c r="L92" i="20"/>
  <c r="X147" i="23"/>
  <c r="T147" i="23"/>
  <c r="N147" i="23"/>
  <c r="AD147" i="23"/>
  <c r="M147" i="23"/>
  <c r="AC147" i="23"/>
  <c r="I147" i="23"/>
  <c r="G147" i="23"/>
  <c r="L147" i="23"/>
  <c r="Q147" i="23"/>
  <c r="K147" i="23"/>
  <c r="V147" i="23"/>
  <c r="AB147" i="23"/>
  <c r="C147" i="23"/>
  <c r="Y147" i="23"/>
  <c r="U147" i="23"/>
  <c r="O147" i="23"/>
  <c r="H147" i="23"/>
  <c r="Z147" i="23"/>
  <c r="AG147" i="23"/>
  <c r="D147" i="23"/>
  <c r="AA147" i="23"/>
  <c r="R147" i="23"/>
  <c r="AF147" i="23"/>
  <c r="F147" i="23"/>
  <c r="S147" i="23"/>
  <c r="B147" i="23"/>
  <c r="J147" i="23"/>
  <c r="W147" i="23"/>
  <c r="P147" i="23"/>
  <c r="N71" i="23"/>
  <c r="T71" i="23"/>
  <c r="Z71" i="23"/>
  <c r="AA71" i="23"/>
  <c r="R71" i="23"/>
  <c r="S71" i="23"/>
  <c r="I71" i="23"/>
  <c r="W71" i="23"/>
  <c r="AB71" i="23"/>
  <c r="Q71" i="23"/>
  <c r="L71" i="23"/>
  <c r="U71" i="23"/>
  <c r="F71" i="23"/>
  <c r="P71" i="23"/>
  <c r="M71" i="23"/>
  <c r="X71" i="23"/>
  <c r="AC71" i="23"/>
  <c r="C71" i="23"/>
  <c r="H71" i="23"/>
  <c r="V71" i="23"/>
  <c r="B71" i="23"/>
  <c r="Y71" i="23"/>
  <c r="O71" i="23"/>
  <c r="AD71" i="23"/>
  <c r="AG71" i="23"/>
  <c r="D71" i="23"/>
  <c r="G71" i="23"/>
  <c r="J71" i="23"/>
  <c r="AF71" i="23"/>
  <c r="K71" i="23"/>
  <c r="H165" i="16"/>
  <c r="C165" i="16"/>
  <c r="M165" i="16"/>
  <c r="K165" i="16"/>
  <c r="J165" i="16"/>
  <c r="N165" i="16"/>
  <c r="R165" i="16" s="1"/>
  <c r="B165" i="16"/>
  <c r="I165" i="16"/>
  <c r="D165" i="16"/>
  <c r="L165" i="16"/>
  <c r="P165" i="16" s="1"/>
  <c r="G165" i="16"/>
  <c r="F165" i="16"/>
  <c r="G31" i="24"/>
  <c r="AC31" i="24"/>
  <c r="V31" i="24"/>
  <c r="AD31" i="24"/>
  <c r="J31" i="24"/>
  <c r="B31" i="24"/>
  <c r="D31" i="24"/>
  <c r="I31" i="24"/>
  <c r="AA31" i="24"/>
  <c r="Q31" i="24"/>
  <c r="K31" i="24"/>
  <c r="O31" i="24"/>
  <c r="U31" i="24"/>
  <c r="Y31" i="24"/>
  <c r="T31" i="24"/>
  <c r="N31" i="24"/>
  <c r="Z31" i="24"/>
  <c r="P31" i="24"/>
  <c r="W31" i="24"/>
  <c r="L31" i="24"/>
  <c r="AE31" i="24"/>
  <c r="AB31" i="24"/>
  <c r="H31" i="24"/>
  <c r="R31" i="24"/>
  <c r="S31" i="24"/>
  <c r="X31" i="24"/>
  <c r="AF31" i="24"/>
  <c r="AG31" i="24"/>
  <c r="C31" i="24"/>
  <c r="M31" i="24"/>
  <c r="F31" i="24"/>
  <c r="B94" i="16"/>
  <c r="I94" i="16"/>
  <c r="K94" i="16"/>
  <c r="O94" i="16" s="1"/>
  <c r="G94" i="16"/>
  <c r="N94" i="16"/>
  <c r="F94" i="16"/>
  <c r="M94" i="16"/>
  <c r="Q94" i="16" s="1"/>
  <c r="L94" i="16"/>
  <c r="C94" i="16"/>
  <c r="D94" i="16"/>
  <c r="H94" i="16"/>
  <c r="J94" i="16"/>
  <c r="H110" i="2"/>
  <c r="G110" i="2"/>
  <c r="D110" i="2"/>
  <c r="C110" i="2"/>
  <c r="F110" i="2"/>
  <c r="I110" i="2"/>
  <c r="E110" i="2"/>
  <c r="D116" i="26"/>
  <c r="B116" i="26"/>
  <c r="T116" i="26"/>
  <c r="C116" i="26"/>
  <c r="R116" i="26"/>
  <c r="K116" i="26"/>
  <c r="U116" i="26"/>
  <c r="V116" i="26"/>
  <c r="G116" i="26"/>
  <c r="L116" i="26"/>
  <c r="X116" i="26"/>
  <c r="N116" i="26"/>
  <c r="I116" i="26"/>
  <c r="M116" i="26"/>
  <c r="H116" i="26"/>
  <c r="S116" i="26"/>
  <c r="J116" i="26"/>
  <c r="Q116" i="26"/>
  <c r="W116" i="26"/>
  <c r="F116" i="26"/>
  <c r="D103" i="30"/>
  <c r="G103" i="30"/>
  <c r="H103" i="30"/>
  <c r="C103" i="30"/>
  <c r="F103" i="30"/>
  <c r="B103" i="30"/>
  <c r="I103" i="30"/>
  <c r="B189" i="23"/>
  <c r="S189" i="23"/>
  <c r="I189" i="23"/>
  <c r="D189" i="23"/>
  <c r="J189" i="23"/>
  <c r="Y189" i="23"/>
  <c r="W189" i="23"/>
  <c r="R189" i="23"/>
  <c r="U189" i="23"/>
  <c r="Z189" i="23"/>
  <c r="AB189" i="23"/>
  <c r="AF189" i="23"/>
  <c r="O189" i="23"/>
  <c r="F189" i="23"/>
  <c r="N189" i="23"/>
  <c r="L189" i="23"/>
  <c r="T189" i="23"/>
  <c r="AG189" i="23"/>
  <c r="AA189" i="23"/>
  <c r="M189" i="23"/>
  <c r="P189" i="23"/>
  <c r="X189" i="23"/>
  <c r="AC189" i="23"/>
  <c r="C189" i="23"/>
  <c r="K189" i="23"/>
  <c r="V189" i="23"/>
  <c r="AD189" i="23"/>
  <c r="H189" i="23"/>
  <c r="Q189" i="23"/>
  <c r="G189" i="23"/>
  <c r="J98" i="20"/>
  <c r="G98" i="20"/>
  <c r="L98" i="20"/>
  <c r="P98" i="20" s="1"/>
  <c r="M98" i="20"/>
  <c r="H98" i="20"/>
  <c r="F98" i="20"/>
  <c r="N98" i="20"/>
  <c r="R98" i="20" s="1"/>
  <c r="C98" i="20"/>
  <c r="K98" i="20"/>
  <c r="B98" i="20"/>
  <c r="D98" i="20"/>
  <c r="I98" i="20"/>
  <c r="C120" i="3"/>
  <c r="D120" i="3"/>
  <c r="G120" i="3"/>
  <c r="E120" i="3"/>
  <c r="F120" i="3"/>
  <c r="B60" i="20"/>
  <c r="D60" i="20"/>
  <c r="C60" i="20"/>
  <c r="K60" i="20"/>
  <c r="H60" i="20"/>
  <c r="N60" i="20"/>
  <c r="R60" i="20" s="1"/>
  <c r="F60" i="20"/>
  <c r="G60" i="20"/>
  <c r="M60" i="20"/>
  <c r="Q60" i="20" s="1"/>
  <c r="L60" i="20"/>
  <c r="P60" i="20" s="1"/>
  <c r="I60" i="20"/>
  <c r="J60" i="20"/>
  <c r="S166" i="26"/>
  <c r="T166" i="26"/>
  <c r="K166" i="26"/>
  <c r="B166" i="26"/>
  <c r="V166" i="26"/>
  <c r="L166" i="26"/>
  <c r="W166" i="26"/>
  <c r="M166" i="26"/>
  <c r="N166" i="26"/>
  <c r="I166" i="26"/>
  <c r="G166" i="26"/>
  <c r="H166" i="26"/>
  <c r="R166" i="26"/>
  <c r="C166" i="26"/>
  <c r="F166" i="26"/>
  <c r="J166" i="26"/>
  <c r="Q166" i="26"/>
  <c r="D166" i="26"/>
  <c r="U166" i="26"/>
  <c r="X166" i="26"/>
  <c r="Z124" i="23"/>
  <c r="N124" i="23"/>
  <c r="I124" i="23"/>
  <c r="F124" i="23"/>
  <c r="B124" i="23"/>
  <c r="AG124" i="23"/>
  <c r="R124" i="23"/>
  <c r="AA124" i="23"/>
  <c r="L124" i="23"/>
  <c r="U124" i="23"/>
  <c r="AD124" i="23"/>
  <c r="S124" i="23"/>
  <c r="Q124" i="23"/>
  <c r="O124" i="23"/>
  <c r="P124" i="23"/>
  <c r="Y124" i="23"/>
  <c r="V124" i="23"/>
  <c r="AB124" i="23"/>
  <c r="AC124" i="23"/>
  <c r="M124" i="23"/>
  <c r="H124" i="23"/>
  <c r="AF124" i="23"/>
  <c r="G124" i="23"/>
  <c r="J124" i="23"/>
  <c r="K124" i="23"/>
  <c r="D124" i="23"/>
  <c r="W124" i="23"/>
  <c r="X124" i="23"/>
  <c r="C124" i="23"/>
  <c r="T124" i="23"/>
  <c r="I109" i="16"/>
  <c r="J109" i="16"/>
  <c r="H109" i="16"/>
  <c r="B109" i="16"/>
  <c r="L109" i="16"/>
  <c r="K109" i="16"/>
  <c r="F109" i="16"/>
  <c r="D109" i="16"/>
  <c r="G109" i="16"/>
  <c r="M109" i="16"/>
  <c r="C109" i="16"/>
  <c r="N109" i="16"/>
  <c r="R109" i="16" s="1"/>
  <c r="B33" i="30"/>
  <c r="I33" i="30"/>
  <c r="D33" i="30"/>
  <c r="F33" i="30"/>
  <c r="C33" i="30"/>
  <c r="G33" i="30"/>
  <c r="H33" i="30"/>
  <c r="K37" i="16"/>
  <c r="O37" i="16" s="1"/>
  <c r="L37" i="16"/>
  <c r="J37" i="16"/>
  <c r="G37" i="16"/>
  <c r="F37" i="16"/>
  <c r="N37" i="16"/>
  <c r="R37" i="16" s="1"/>
  <c r="H37" i="16"/>
  <c r="D37" i="16"/>
  <c r="M37" i="16"/>
  <c r="Q37" i="16" s="1"/>
  <c r="C37" i="16"/>
  <c r="I37" i="16"/>
  <c r="B37" i="16"/>
  <c r="H138" i="30"/>
  <c r="B138" i="30"/>
  <c r="C138" i="30"/>
  <c r="F138" i="30"/>
  <c r="D138" i="30"/>
  <c r="I138" i="30"/>
  <c r="G138" i="30"/>
  <c r="I73" i="29"/>
  <c r="D73" i="29"/>
  <c r="C73" i="29"/>
  <c r="G73" i="29"/>
  <c r="B73" i="29"/>
  <c r="H73" i="29"/>
  <c r="F73" i="29"/>
  <c r="I63" i="30"/>
  <c r="G63" i="30"/>
  <c r="B63" i="30"/>
  <c r="D63" i="30"/>
  <c r="F63" i="30"/>
  <c r="H63" i="30"/>
  <c r="C63" i="30"/>
  <c r="M150" i="16"/>
  <c r="I150" i="16"/>
  <c r="D150" i="16"/>
  <c r="G150" i="16"/>
  <c r="K150" i="16"/>
  <c r="J150" i="16"/>
  <c r="N150" i="16"/>
  <c r="R150" i="16" s="1"/>
  <c r="F150" i="16"/>
  <c r="L150" i="16"/>
  <c r="H150" i="16"/>
  <c r="C150" i="16"/>
  <c r="B150" i="16"/>
  <c r="H158" i="16"/>
  <c r="I158" i="16"/>
  <c r="J158" i="16"/>
  <c r="M158" i="16"/>
  <c r="Q158" i="16" s="1"/>
  <c r="K158" i="16"/>
  <c r="D158" i="16"/>
  <c r="G158" i="16"/>
  <c r="N158" i="16"/>
  <c r="R158" i="16" s="1"/>
  <c r="F158" i="16"/>
  <c r="L158" i="16"/>
  <c r="B158" i="16"/>
  <c r="C158" i="16"/>
  <c r="I56" i="20"/>
  <c r="N56" i="20"/>
  <c r="R56" i="20" s="1"/>
  <c r="L56" i="20"/>
  <c r="C56" i="20"/>
  <c r="M56" i="20"/>
  <c r="Q56" i="20" s="1"/>
  <c r="D56" i="20"/>
  <c r="H56" i="20"/>
  <c r="B56" i="20"/>
  <c r="J56" i="20"/>
  <c r="K56" i="20"/>
  <c r="G56" i="20"/>
  <c r="F56" i="20"/>
  <c r="R186" i="26"/>
  <c r="X186" i="26"/>
  <c r="F186" i="26"/>
  <c r="V186" i="26"/>
  <c r="C186" i="26"/>
  <c r="B186" i="26"/>
  <c r="H186" i="26"/>
  <c r="K186" i="26"/>
  <c r="U186" i="26"/>
  <c r="W186" i="26"/>
  <c r="G186" i="26"/>
  <c r="I186" i="26"/>
  <c r="J186" i="26"/>
  <c r="N186" i="26"/>
  <c r="T186" i="26"/>
  <c r="L186" i="26"/>
  <c r="S186" i="26"/>
  <c r="M186" i="26"/>
  <c r="Q186" i="26"/>
  <c r="D186" i="26"/>
  <c r="F113" i="23"/>
  <c r="P113" i="23"/>
  <c r="W113" i="23"/>
  <c r="AD113" i="23"/>
  <c r="Q113" i="23"/>
  <c r="H113" i="23"/>
  <c r="AB113" i="23"/>
  <c r="X113" i="23"/>
  <c r="O113" i="23"/>
  <c r="J113" i="23"/>
  <c r="V113" i="23"/>
  <c r="N113" i="23"/>
  <c r="AF113" i="23"/>
  <c r="K113" i="23"/>
  <c r="Z113" i="23"/>
  <c r="AA113" i="23"/>
  <c r="U113" i="23"/>
  <c r="I113" i="23"/>
  <c r="AG113" i="23"/>
  <c r="AC113" i="23"/>
  <c r="L113" i="23"/>
  <c r="B113" i="23"/>
  <c r="Y113" i="23"/>
  <c r="D113" i="23"/>
  <c r="C113" i="23"/>
  <c r="S113" i="23"/>
  <c r="G113" i="23"/>
  <c r="T113" i="23"/>
  <c r="R113" i="23"/>
  <c r="M113" i="23"/>
  <c r="F103" i="2"/>
  <c r="G103" i="2"/>
  <c r="H103" i="2"/>
  <c r="C103" i="2"/>
  <c r="I103" i="2"/>
  <c r="E103" i="2"/>
  <c r="D103" i="2"/>
  <c r="AG183" i="24"/>
  <c r="X183" i="24"/>
  <c r="M183" i="24"/>
  <c r="H183" i="24"/>
  <c r="J183" i="24"/>
  <c r="AF183" i="24"/>
  <c r="F183" i="24"/>
  <c r="W183" i="24"/>
  <c r="P183" i="24"/>
  <c r="Q183" i="24"/>
  <c r="K183" i="24"/>
  <c r="L183" i="24"/>
  <c r="AD183" i="24"/>
  <c r="Y183" i="24"/>
  <c r="D183" i="24"/>
  <c r="B183" i="24"/>
  <c r="AC183" i="24"/>
  <c r="O183" i="24"/>
  <c r="V183" i="24"/>
  <c r="Z183" i="24"/>
  <c r="I183" i="24"/>
  <c r="N183" i="24"/>
  <c r="S183" i="24"/>
  <c r="R183" i="24"/>
  <c r="AE183" i="24"/>
  <c r="AA183" i="24"/>
  <c r="T183" i="24"/>
  <c r="G183" i="24"/>
  <c r="AB183" i="24"/>
  <c r="U183" i="24"/>
  <c r="C183" i="24"/>
  <c r="G82" i="30"/>
  <c r="B82" i="30"/>
  <c r="C82" i="30"/>
  <c r="I82" i="30"/>
  <c r="H82" i="30"/>
  <c r="F82" i="30"/>
  <c r="D82" i="30"/>
  <c r="D54" i="2"/>
  <c r="C54" i="2"/>
  <c r="H54" i="2"/>
  <c r="I54" i="2"/>
  <c r="F54" i="2"/>
  <c r="G54" i="2"/>
  <c r="E54" i="2"/>
  <c r="B152" i="16"/>
  <c r="I152" i="16"/>
  <c r="K152" i="16"/>
  <c r="D152" i="16"/>
  <c r="G152" i="16"/>
  <c r="H152" i="16"/>
  <c r="L152" i="16"/>
  <c r="M152" i="16"/>
  <c r="C152" i="16"/>
  <c r="F152" i="16"/>
  <c r="J152" i="16"/>
  <c r="N152" i="16"/>
  <c r="J56" i="26"/>
  <c r="S56" i="26"/>
  <c r="T56" i="26"/>
  <c r="X56" i="26"/>
  <c r="L56" i="26"/>
  <c r="C56" i="26"/>
  <c r="G56" i="26"/>
  <c r="R56" i="26"/>
  <c r="D56" i="26"/>
  <c r="B56" i="26"/>
  <c r="F56" i="26"/>
  <c r="K56" i="26"/>
  <c r="W56" i="26"/>
  <c r="I56" i="26"/>
  <c r="Q56" i="26"/>
  <c r="M56" i="26"/>
  <c r="U56" i="26"/>
  <c r="H56" i="26"/>
  <c r="N56" i="26"/>
  <c r="V56" i="26"/>
  <c r="T112" i="4"/>
  <c r="H112" i="4"/>
  <c r="AC112" i="4"/>
  <c r="E112" i="4"/>
  <c r="AB112" i="4"/>
  <c r="M112" i="4"/>
  <c r="D112" i="4"/>
  <c r="I112" i="4"/>
  <c r="S112" i="4"/>
  <c r="V112" i="4"/>
  <c r="K112" i="4"/>
  <c r="AD112" i="4"/>
  <c r="R112" i="4"/>
  <c r="Y112" i="4"/>
  <c r="U112" i="4"/>
  <c r="J112" i="4"/>
  <c r="C112" i="4"/>
  <c r="O112" i="4"/>
  <c r="L112" i="4"/>
  <c r="N112" i="4"/>
  <c r="X112" i="4"/>
  <c r="G112" i="4"/>
  <c r="P112" i="4"/>
  <c r="F112" i="4"/>
  <c r="AA112" i="4"/>
  <c r="Q112" i="4"/>
  <c r="Z112" i="4"/>
  <c r="W112" i="4"/>
  <c r="R144" i="16" l="1"/>
  <c r="P75" i="20"/>
  <c r="Q147" i="16"/>
  <c r="O180" i="20"/>
  <c r="P74" i="20"/>
  <c r="R152" i="16"/>
  <c r="P158" i="16"/>
  <c r="Q109" i="16"/>
  <c r="O109" i="16"/>
  <c r="R94" i="16"/>
  <c r="O165" i="16"/>
  <c r="R125" i="16"/>
  <c r="O139" i="20"/>
  <c r="R128" i="16"/>
  <c r="R156" i="16"/>
  <c r="R155" i="16"/>
  <c r="P104" i="20"/>
  <c r="I32" i="32"/>
  <c r="I38" i="32" s="1"/>
  <c r="O63" i="16"/>
  <c r="P63" i="16"/>
  <c r="Q115" i="20"/>
  <c r="O78" i="16"/>
  <c r="Q73" i="16"/>
  <c r="R73" i="16"/>
  <c r="O175" i="16"/>
  <c r="Q113" i="20"/>
  <c r="Q82" i="16"/>
  <c r="M43" i="32"/>
  <c r="M49" i="32" s="1"/>
  <c r="Q131" i="16"/>
  <c r="Q148" i="20"/>
  <c r="P119" i="20"/>
  <c r="O130" i="16"/>
  <c r="R162" i="16"/>
  <c r="Q110" i="20"/>
  <c r="O114" i="20"/>
  <c r="Q64" i="20"/>
  <c r="Q123" i="16"/>
  <c r="P44" i="20"/>
  <c r="O100" i="20"/>
  <c r="Q100" i="20"/>
  <c r="P146" i="20"/>
  <c r="O146" i="20"/>
  <c r="O170" i="20"/>
  <c r="R149" i="16"/>
  <c r="Q105" i="16"/>
  <c r="O105" i="16"/>
  <c r="O176" i="16"/>
  <c r="P81" i="20"/>
  <c r="R49" i="16"/>
  <c r="P51" i="20"/>
  <c r="P116" i="16"/>
  <c r="Q45" i="20"/>
  <c r="Q76" i="20"/>
  <c r="R132" i="16"/>
  <c r="O136" i="20"/>
  <c r="Q40" i="16"/>
  <c r="P68" i="20"/>
  <c r="O32" i="32"/>
  <c r="O38" i="32" s="1"/>
  <c r="Q189" i="20"/>
  <c r="Q153" i="20"/>
  <c r="O27" i="20"/>
  <c r="O182" i="16"/>
  <c r="Q155" i="20"/>
  <c r="R143" i="16"/>
  <c r="P59" i="20"/>
  <c r="Q135" i="16"/>
  <c r="O146" i="16"/>
  <c r="P119" i="16"/>
  <c r="O32" i="16"/>
  <c r="P12" i="20"/>
  <c r="Q170" i="16"/>
  <c r="Q163" i="16"/>
  <c r="P184" i="16"/>
  <c r="P107" i="16"/>
  <c r="Q107" i="16"/>
  <c r="Q183" i="20"/>
  <c r="O144" i="20"/>
  <c r="P159" i="16"/>
  <c r="Q21" i="20"/>
  <c r="Q167" i="20"/>
  <c r="O14" i="20"/>
  <c r="O171" i="20"/>
  <c r="R137" i="16"/>
  <c r="R75" i="16"/>
  <c r="R115" i="16"/>
  <c r="P175" i="20"/>
  <c r="R183" i="16"/>
  <c r="Q174" i="16"/>
  <c r="R72" i="16"/>
  <c r="Q151" i="16"/>
  <c r="O13" i="20"/>
  <c r="Q14" i="16"/>
  <c r="Q147" i="20"/>
  <c r="O172" i="20"/>
  <c r="R42" i="16"/>
  <c r="Q61" i="16"/>
  <c r="O58" i="20"/>
  <c r="Q168" i="16"/>
  <c r="P62" i="16"/>
  <c r="P113" i="16"/>
  <c r="Q101" i="16"/>
  <c r="J23" i="32"/>
  <c r="J29" i="32" s="1"/>
  <c r="J32" i="32"/>
  <c r="J38" i="32" s="1"/>
  <c r="Q28" i="20"/>
  <c r="O35" i="20"/>
  <c r="P35" i="20"/>
  <c r="P74" i="16"/>
  <c r="R71" i="16"/>
  <c r="O150" i="20"/>
  <c r="P150" i="20"/>
  <c r="O132" i="20"/>
  <c r="P120" i="16"/>
  <c r="Q63" i="20"/>
  <c r="P114" i="16"/>
  <c r="P133" i="20"/>
  <c r="Q104" i="16"/>
  <c r="O138" i="16"/>
  <c r="R41" i="16"/>
  <c r="P41" i="16"/>
  <c r="O41" i="16"/>
  <c r="Q77" i="16"/>
  <c r="O112" i="16"/>
  <c r="Q44" i="16"/>
  <c r="O18" i="16"/>
  <c r="P89" i="16"/>
  <c r="Q70" i="20"/>
  <c r="O188" i="20"/>
  <c r="R47" i="16"/>
  <c r="P52" i="20"/>
  <c r="Q60" i="16"/>
  <c r="P86" i="20"/>
  <c r="Q43" i="20"/>
  <c r="P43" i="20"/>
  <c r="O35" i="16"/>
  <c r="O100" i="16"/>
  <c r="O122" i="16"/>
  <c r="Q122" i="16"/>
  <c r="AU113" i="23"/>
  <c r="AL113" i="23"/>
  <c r="AV113" i="23"/>
  <c r="AM113" i="23"/>
  <c r="AY124" i="23"/>
  <c r="AP124" i="23"/>
  <c r="AO165" i="24"/>
  <c r="AX165" i="24"/>
  <c r="AR111" i="23"/>
  <c r="AI111" i="23"/>
  <c r="AT152" i="24"/>
  <c r="AK152" i="24"/>
  <c r="AI152" i="23"/>
  <c r="AR152" i="23"/>
  <c r="AJ136" i="24"/>
  <c r="AS136" i="24"/>
  <c r="AW136" i="24"/>
  <c r="AN136" i="24"/>
  <c r="AY62" i="24"/>
  <c r="AP62" i="24"/>
  <c r="AN127" i="24"/>
  <c r="AW127" i="24"/>
  <c r="AO127" i="24"/>
  <c r="AX127" i="24"/>
  <c r="J118" i="29"/>
  <c r="K118" i="29"/>
  <c r="AO91" i="23"/>
  <c r="AX91" i="23"/>
  <c r="AH22" i="23"/>
  <c r="AQ22" i="23"/>
  <c r="AI172" i="23"/>
  <c r="AR172" i="23"/>
  <c r="AW148" i="24"/>
  <c r="AN148" i="24"/>
  <c r="AS163" i="23"/>
  <c r="AJ163" i="23"/>
  <c r="AQ163" i="23"/>
  <c r="AH163" i="23"/>
  <c r="AN133" i="24"/>
  <c r="AW133" i="24"/>
  <c r="AI133" i="24"/>
  <c r="AR133" i="24"/>
  <c r="AL68" i="24"/>
  <c r="AU68" i="24"/>
  <c r="AR117" i="24"/>
  <c r="AI117" i="24"/>
  <c r="AO44" i="23"/>
  <c r="AX44" i="23"/>
  <c r="J146" i="30"/>
  <c r="K146" i="30"/>
  <c r="AN48" i="24"/>
  <c r="AW48" i="24"/>
  <c r="AQ48" i="24"/>
  <c r="AH48" i="24"/>
  <c r="AO168" i="23"/>
  <c r="AX168" i="23"/>
  <c r="AU88" i="23"/>
  <c r="AL88" i="23"/>
  <c r="AY72" i="23"/>
  <c r="AP72" i="23"/>
  <c r="R78" i="16"/>
  <c r="AH42" i="24"/>
  <c r="AQ42" i="24"/>
  <c r="AP42" i="24"/>
  <c r="AY42" i="24"/>
  <c r="K137" i="30"/>
  <c r="J137" i="30"/>
  <c r="AS65" i="24"/>
  <c r="AJ65" i="24"/>
  <c r="AT65" i="24"/>
  <c r="AK65" i="24"/>
  <c r="AT52" i="23"/>
  <c r="AK52" i="23"/>
  <c r="AJ86" i="24"/>
  <c r="AS86" i="24"/>
  <c r="AR69" i="24"/>
  <c r="AI69" i="24"/>
  <c r="AT128" i="23"/>
  <c r="AK128" i="23"/>
  <c r="J101" i="29"/>
  <c r="K101" i="29"/>
  <c r="AP184" i="23"/>
  <c r="AY184" i="23"/>
  <c r="AT64" i="24"/>
  <c r="AK64" i="24"/>
  <c r="AI134" i="24"/>
  <c r="AR134" i="24"/>
  <c r="AX47" i="23"/>
  <c r="AO47" i="23"/>
  <c r="AQ91" i="24"/>
  <c r="AH91" i="24"/>
  <c r="AL116" i="24"/>
  <c r="AU116" i="24"/>
  <c r="AI116" i="24"/>
  <c r="AR116" i="24"/>
  <c r="K142" i="30"/>
  <c r="J142" i="30"/>
  <c r="K31" i="30"/>
  <c r="J31" i="30"/>
  <c r="AJ88" i="24"/>
  <c r="AS88" i="24"/>
  <c r="AX130" i="23"/>
  <c r="AO130" i="23"/>
  <c r="AU130" i="23"/>
  <c r="AL130" i="23"/>
  <c r="AQ102" i="24"/>
  <c r="AH102" i="24"/>
  <c r="K118" i="30"/>
  <c r="J118" i="30"/>
  <c r="AT33" i="23"/>
  <c r="AK33" i="23"/>
  <c r="AO37" i="24"/>
  <c r="AX37" i="24"/>
  <c r="AI54" i="24"/>
  <c r="AR54" i="24"/>
  <c r="K132" i="29"/>
  <c r="J132" i="29"/>
  <c r="AR42" i="23"/>
  <c r="AI42" i="23"/>
  <c r="Q43" i="32"/>
  <c r="Q49" i="32" s="1"/>
  <c r="AN92" i="24"/>
  <c r="AW92" i="24"/>
  <c r="J188" i="29"/>
  <c r="K188" i="29"/>
  <c r="AU101" i="23"/>
  <c r="AL101" i="23"/>
  <c r="AM101" i="23"/>
  <c r="AV101" i="23"/>
  <c r="AX101" i="23"/>
  <c r="AO101" i="23"/>
  <c r="AP120" i="24"/>
  <c r="AY120" i="24"/>
  <c r="AS120" i="24"/>
  <c r="AJ120" i="24"/>
  <c r="AH16" i="23"/>
  <c r="AQ16" i="23"/>
  <c r="J175" i="30"/>
  <c r="K175" i="30"/>
  <c r="AS73" i="23"/>
  <c r="AJ73" i="23"/>
  <c r="AY73" i="23"/>
  <c r="AP73" i="23"/>
  <c r="AH73" i="23"/>
  <c r="AQ73" i="23"/>
  <c r="AO188" i="24"/>
  <c r="AX188" i="24"/>
  <c r="AV188" i="24"/>
  <c r="AM188" i="24"/>
  <c r="AI188" i="24"/>
  <c r="AR188" i="24"/>
  <c r="Q143" i="16"/>
  <c r="AV132" i="24"/>
  <c r="AM132" i="24"/>
  <c r="AY77" i="23"/>
  <c r="AP77" i="23"/>
  <c r="AP171" i="23"/>
  <c r="AY171" i="23"/>
  <c r="AQ171" i="23"/>
  <c r="AH171" i="23"/>
  <c r="AX171" i="23"/>
  <c r="AO171" i="23"/>
  <c r="O88" i="16"/>
  <c r="AQ26" i="23"/>
  <c r="AH26" i="23"/>
  <c r="AK26" i="23"/>
  <c r="AT26" i="23"/>
  <c r="AO26" i="23"/>
  <c r="AX26" i="23"/>
  <c r="AR104" i="24"/>
  <c r="AI104" i="24"/>
  <c r="AJ104" i="24"/>
  <c r="AS104" i="24"/>
  <c r="AX104" i="24"/>
  <c r="AO104" i="24"/>
  <c r="AV104" i="24"/>
  <c r="AM104" i="24"/>
  <c r="AU166" i="23"/>
  <c r="AL166" i="23"/>
  <c r="K13" i="30"/>
  <c r="J13" i="30"/>
  <c r="AT115" i="23"/>
  <c r="AK115" i="23"/>
  <c r="AQ115" i="23"/>
  <c r="AH115" i="23"/>
  <c r="AM115" i="23"/>
  <c r="AV115" i="23"/>
  <c r="AO174" i="24"/>
  <c r="AX174" i="24"/>
  <c r="AU174" i="24"/>
  <c r="AL174" i="24"/>
  <c r="AN174" i="24"/>
  <c r="AW174" i="24"/>
  <c r="AP25" i="23"/>
  <c r="AY25" i="23"/>
  <c r="AU25" i="23"/>
  <c r="AL25" i="23"/>
  <c r="AX25" i="23"/>
  <c r="AO25" i="23"/>
  <c r="AH25" i="23"/>
  <c r="AQ25" i="23"/>
  <c r="K90" i="30"/>
  <c r="J90" i="30"/>
  <c r="AQ56" i="24"/>
  <c r="AH56" i="24"/>
  <c r="AI56" i="24"/>
  <c r="AR56" i="24"/>
  <c r="AS56" i="24"/>
  <c r="AJ56" i="24"/>
  <c r="AK56" i="24"/>
  <c r="AT56" i="24"/>
  <c r="AL137" i="23"/>
  <c r="AU137" i="23"/>
  <c r="AV137" i="23"/>
  <c r="AM137" i="23"/>
  <c r="AT137" i="23"/>
  <c r="AK137" i="23"/>
  <c r="AH137" i="23"/>
  <c r="AQ137" i="23"/>
  <c r="AV179" i="24"/>
  <c r="AM179" i="24"/>
  <c r="AS179" i="24"/>
  <c r="AJ179" i="24"/>
  <c r="AX100" i="24"/>
  <c r="AO100" i="24"/>
  <c r="AH17" i="24"/>
  <c r="AQ17" i="24"/>
  <c r="AV17" i="24"/>
  <c r="AM17" i="24"/>
  <c r="K116" i="30"/>
  <c r="J116" i="30"/>
  <c r="AQ111" i="24"/>
  <c r="AH111" i="24"/>
  <c r="AO55" i="24"/>
  <c r="AX55" i="24"/>
  <c r="AN23" i="24"/>
  <c r="AW23" i="24"/>
  <c r="AV23" i="24"/>
  <c r="AM23" i="24"/>
  <c r="AI23" i="24"/>
  <c r="AR23" i="24"/>
  <c r="K71" i="29"/>
  <c r="J71" i="29"/>
  <c r="AY177" i="23"/>
  <c r="AP177" i="23"/>
  <c r="AR82" i="24"/>
  <c r="AI82" i="24"/>
  <c r="AQ82" i="24"/>
  <c r="AH82" i="24"/>
  <c r="AT82" i="24"/>
  <c r="AK82" i="24"/>
  <c r="AX185" i="23"/>
  <c r="AO185" i="23"/>
  <c r="AK185" i="23"/>
  <c r="AT185" i="23"/>
  <c r="AO49" i="23"/>
  <c r="AX49" i="23"/>
  <c r="AP49" i="23"/>
  <c r="AY49" i="23"/>
  <c r="AO78" i="24"/>
  <c r="AX78" i="24"/>
  <c r="AL78" i="24"/>
  <c r="AU78" i="24"/>
  <c r="AQ47" i="24"/>
  <c r="AH47" i="24"/>
  <c r="AR47" i="24"/>
  <c r="AI47" i="24"/>
  <c r="AM47" i="24"/>
  <c r="AV47" i="24"/>
  <c r="K127" i="30"/>
  <c r="J127" i="30"/>
  <c r="K169" i="29"/>
  <c r="J169" i="29"/>
  <c r="AX79" i="24"/>
  <c r="AO79" i="24"/>
  <c r="AS79" i="24"/>
  <c r="AJ79" i="24"/>
  <c r="AN79" i="24"/>
  <c r="AW79" i="24"/>
  <c r="AX34" i="23"/>
  <c r="AO34" i="23"/>
  <c r="AU34" i="23"/>
  <c r="AL34" i="23"/>
  <c r="AY34" i="23"/>
  <c r="AP34" i="23"/>
  <c r="AY62" i="23"/>
  <c r="AP62" i="23"/>
  <c r="AK62" i="23"/>
  <c r="AT62" i="23"/>
  <c r="P125" i="20"/>
  <c r="AQ105" i="24"/>
  <c r="AH105" i="24"/>
  <c r="AT105" i="24"/>
  <c r="AK105" i="24"/>
  <c r="AQ158" i="24"/>
  <c r="AH158" i="24"/>
  <c r="AJ158" i="24"/>
  <c r="AS158" i="24"/>
  <c r="AT158" i="24"/>
  <c r="AK158" i="24"/>
  <c r="AI158" i="24"/>
  <c r="AR158" i="24"/>
  <c r="J120" i="29"/>
  <c r="K120" i="29"/>
  <c r="AU99" i="23"/>
  <c r="AL99" i="23"/>
  <c r="AQ99" i="23"/>
  <c r="AH99" i="23"/>
  <c r="AU122" i="23"/>
  <c r="AL122" i="23"/>
  <c r="AI122" i="23"/>
  <c r="AR122" i="23"/>
  <c r="AQ149" i="24"/>
  <c r="AH149" i="24"/>
  <c r="AX149" i="24"/>
  <c r="AO149" i="24"/>
  <c r="AT149" i="24"/>
  <c r="AK149" i="24"/>
  <c r="AX35" i="24"/>
  <c r="AO35" i="24"/>
  <c r="AR35" i="24"/>
  <c r="AI35" i="24"/>
  <c r="AX177" i="24"/>
  <c r="AO177" i="24"/>
  <c r="AS177" i="24"/>
  <c r="AJ177" i="24"/>
  <c r="AN177" i="24"/>
  <c r="AW177" i="24"/>
  <c r="AQ38" i="24"/>
  <c r="AH38" i="24"/>
  <c r="AX125" i="24"/>
  <c r="AO125" i="24"/>
  <c r="AM125" i="24"/>
  <c r="AV125" i="24"/>
  <c r="J176" i="29"/>
  <c r="K176" i="29"/>
  <c r="AM58" i="24"/>
  <c r="AV58" i="24"/>
  <c r="AY58" i="24"/>
  <c r="AP58" i="24"/>
  <c r="AO58" i="24"/>
  <c r="AX58" i="24"/>
  <c r="AU58" i="24"/>
  <c r="AL58" i="24"/>
  <c r="J128" i="29"/>
  <c r="K128" i="29"/>
  <c r="J137" i="29"/>
  <c r="K137" i="29"/>
  <c r="AW144" i="24"/>
  <c r="AN144" i="24"/>
  <c r="AP70" i="23"/>
  <c r="AY70" i="23"/>
  <c r="AT70" i="23"/>
  <c r="AK70" i="23"/>
  <c r="AR178" i="24"/>
  <c r="AI178" i="24"/>
  <c r="AM178" i="24"/>
  <c r="AV178" i="24"/>
  <c r="AO178" i="24"/>
  <c r="AX178" i="24"/>
  <c r="AS178" i="24"/>
  <c r="AJ178" i="24"/>
  <c r="AP178" i="24"/>
  <c r="AY178" i="24"/>
  <c r="K30" i="30"/>
  <c r="J30" i="30"/>
  <c r="AP121" i="23"/>
  <c r="AY121" i="23"/>
  <c r="AX121" i="23"/>
  <c r="AO121" i="23"/>
  <c r="K100" i="30"/>
  <c r="J100" i="30"/>
  <c r="AL77" i="24"/>
  <c r="AU77" i="24"/>
  <c r="AS77" i="24"/>
  <c r="AJ77" i="24"/>
  <c r="AO77" i="24"/>
  <c r="AX77" i="24"/>
  <c r="AR53" i="24"/>
  <c r="AI53" i="24"/>
  <c r="AO53" i="24"/>
  <c r="AX53" i="24"/>
  <c r="AW53" i="24"/>
  <c r="AN53" i="24"/>
  <c r="AP175" i="23"/>
  <c r="AY175" i="23"/>
  <c r="AJ175" i="23"/>
  <c r="AS175" i="23"/>
  <c r="AM182" i="23"/>
  <c r="AV182" i="23"/>
  <c r="J29" i="29"/>
  <c r="K29" i="29"/>
  <c r="AS93" i="24"/>
  <c r="AJ93" i="24"/>
  <c r="AN93" i="24"/>
  <c r="AW93" i="24"/>
  <c r="AL93" i="24"/>
  <c r="AU93" i="24"/>
  <c r="AV93" i="24"/>
  <c r="AM93" i="24"/>
  <c r="AU61" i="23"/>
  <c r="AL61" i="23"/>
  <c r="AO61" i="23"/>
  <c r="AX61" i="23"/>
  <c r="AP61" i="23"/>
  <c r="AY61" i="23"/>
  <c r="K29" i="30"/>
  <c r="J29" i="30"/>
  <c r="AP139" i="24"/>
  <c r="AY139" i="24"/>
  <c r="AV139" i="24"/>
  <c r="AM139" i="24"/>
  <c r="AR176" i="24"/>
  <c r="AI176" i="24"/>
  <c r="AM176" i="24"/>
  <c r="AV176" i="24"/>
  <c r="AJ176" i="24"/>
  <c r="AS176" i="24"/>
  <c r="AP176" i="24"/>
  <c r="AY176" i="24"/>
  <c r="AI19" i="23"/>
  <c r="AR19" i="23"/>
  <c r="AR163" i="24"/>
  <c r="AI163" i="24"/>
  <c r="AO163" i="24"/>
  <c r="AX163" i="24"/>
  <c r="AS15" i="23"/>
  <c r="AJ15" i="23"/>
  <c r="AT15" i="23"/>
  <c r="AK15" i="23"/>
  <c r="AX15" i="23"/>
  <c r="AO15" i="23"/>
  <c r="AY15" i="23"/>
  <c r="AP15" i="23"/>
  <c r="AM27" i="23"/>
  <c r="AV27" i="23"/>
  <c r="AI87" i="23"/>
  <c r="AR87" i="23"/>
  <c r="AK87" i="23"/>
  <c r="AT87" i="23"/>
  <c r="AX87" i="23"/>
  <c r="AO87" i="23"/>
  <c r="AS141" i="23"/>
  <c r="AJ141" i="23"/>
  <c r="AQ141" i="23"/>
  <c r="AH141" i="23"/>
  <c r="AL141" i="23"/>
  <c r="AU141" i="23"/>
  <c r="AP141" i="23"/>
  <c r="AY141" i="23"/>
  <c r="K109" i="30"/>
  <c r="J109" i="30"/>
  <c r="AR96" i="23"/>
  <c r="AI96" i="23"/>
  <c r="K179" i="30"/>
  <c r="J179" i="30"/>
  <c r="AU162" i="23"/>
  <c r="AL162" i="23"/>
  <c r="AJ162" i="23"/>
  <c r="AS162" i="23"/>
  <c r="K88" i="29"/>
  <c r="J88" i="29"/>
  <c r="AY89" i="24"/>
  <c r="AP89" i="24"/>
  <c r="AN89" i="24"/>
  <c r="AW89" i="24"/>
  <c r="AO89" i="24"/>
  <c r="AX89" i="24"/>
  <c r="AU21" i="23"/>
  <c r="AL21" i="23"/>
  <c r="AT21" i="23"/>
  <c r="AK21" i="23"/>
  <c r="AQ21" i="23"/>
  <c r="AH21" i="23"/>
  <c r="AP80" i="23"/>
  <c r="AY80" i="23"/>
  <c r="AU80" i="23"/>
  <c r="AL80" i="23"/>
  <c r="AS67" i="23"/>
  <c r="AJ67" i="23"/>
  <c r="K59" i="30"/>
  <c r="J59" i="30"/>
  <c r="AV45" i="23"/>
  <c r="AM45" i="23"/>
  <c r="AR45" i="23"/>
  <c r="AI45" i="23"/>
  <c r="AQ45" i="23"/>
  <c r="AH45" i="23"/>
  <c r="AS22" i="24"/>
  <c r="AJ22" i="24"/>
  <c r="AL22" i="24"/>
  <c r="AU22" i="24"/>
  <c r="J170" i="30"/>
  <c r="K170" i="30"/>
  <c r="AM55" i="23"/>
  <c r="AV55" i="23"/>
  <c r="AH55" i="23"/>
  <c r="AQ55" i="23"/>
  <c r="AJ144" i="23"/>
  <c r="AS144" i="23"/>
  <c r="AR144" i="23"/>
  <c r="AI144" i="23"/>
  <c r="AH117" i="23"/>
  <c r="AQ117" i="23"/>
  <c r="AR117" i="23"/>
  <c r="AI117" i="23"/>
  <c r="AR188" i="23"/>
  <c r="AI188" i="23"/>
  <c r="AJ151" i="24"/>
  <c r="AS151" i="24"/>
  <c r="AU151" i="24"/>
  <c r="AL151" i="24"/>
  <c r="AV151" i="24"/>
  <c r="AM151" i="24"/>
  <c r="AW151" i="24"/>
  <c r="AN151" i="24"/>
  <c r="AX187" i="23"/>
  <c r="AO187" i="23"/>
  <c r="AR99" i="24"/>
  <c r="AI99" i="24"/>
  <c r="AU99" i="24"/>
  <c r="AL99" i="24"/>
  <c r="AY74" i="23"/>
  <c r="AP74" i="23"/>
  <c r="AV74" i="23"/>
  <c r="AM74" i="23"/>
  <c r="AS39" i="24"/>
  <c r="AJ39" i="24"/>
  <c r="AQ39" i="24"/>
  <c r="AH39" i="24"/>
  <c r="AL28" i="23"/>
  <c r="AU28" i="23"/>
  <c r="AK28" i="23"/>
  <c r="AT28" i="23"/>
  <c r="AM118" i="23"/>
  <c r="AV118" i="23"/>
  <c r="AX118" i="23"/>
  <c r="AO118" i="23"/>
  <c r="K164" i="30"/>
  <c r="J164" i="30"/>
  <c r="AH149" i="23"/>
  <c r="AQ149" i="23"/>
  <c r="AL149" i="23"/>
  <c r="AU149" i="23"/>
  <c r="AR149" i="23"/>
  <c r="AI149" i="23"/>
  <c r="AT63" i="23"/>
  <c r="AK63" i="23"/>
  <c r="AQ63" i="23"/>
  <c r="AH63" i="23"/>
  <c r="AU112" i="24"/>
  <c r="AL112" i="24"/>
  <c r="AJ112" i="24"/>
  <c r="AS112" i="24"/>
  <c r="AY146" i="23"/>
  <c r="AP146" i="23"/>
  <c r="AU160" i="24"/>
  <c r="AL160" i="24"/>
  <c r="AR160" i="24"/>
  <c r="AI160" i="24"/>
  <c r="AV160" i="24"/>
  <c r="AM160" i="24"/>
  <c r="AK171" i="24"/>
  <c r="AT171" i="24"/>
  <c r="AU105" i="23"/>
  <c r="AL105" i="23"/>
  <c r="AO105" i="23"/>
  <c r="AX105" i="23"/>
  <c r="AI43" i="23"/>
  <c r="AR43" i="23"/>
  <c r="J135" i="29"/>
  <c r="K135" i="29"/>
  <c r="AO173" i="24"/>
  <c r="AX173" i="24"/>
  <c r="AL173" i="24"/>
  <c r="AU173" i="24"/>
  <c r="AK170" i="23"/>
  <c r="AT170" i="23"/>
  <c r="AQ108" i="24"/>
  <c r="AH108" i="24"/>
  <c r="AP108" i="24"/>
  <c r="AY108" i="24"/>
  <c r="AM21" i="24"/>
  <c r="AV21" i="24"/>
  <c r="AI21" i="24"/>
  <c r="AR21" i="24"/>
  <c r="K163" i="29"/>
  <c r="J163" i="29"/>
  <c r="AX115" i="24"/>
  <c r="AO115" i="24"/>
  <c r="AS153" i="24"/>
  <c r="AJ153" i="24"/>
  <c r="AW153" i="24"/>
  <c r="AN153" i="24"/>
  <c r="AY135" i="24"/>
  <c r="AP135" i="24"/>
  <c r="AX29" i="24"/>
  <c r="AO29" i="24"/>
  <c r="AL29" i="24"/>
  <c r="AU29" i="24"/>
  <c r="AQ29" i="24"/>
  <c r="AH29" i="24"/>
  <c r="J166" i="29"/>
  <c r="K166" i="29"/>
  <c r="AR156" i="24"/>
  <c r="AI156" i="24"/>
  <c r="AY57" i="23"/>
  <c r="AP57" i="23"/>
  <c r="AQ57" i="23"/>
  <c r="AH57" i="23"/>
  <c r="K149" i="29"/>
  <c r="J149" i="29"/>
  <c r="K82" i="30"/>
  <c r="J82" i="30"/>
  <c r="AV71" i="23"/>
  <c r="AM71" i="23"/>
  <c r="AM165" i="24"/>
  <c r="AV165" i="24"/>
  <c r="AO13" i="24"/>
  <c r="AX13" i="24"/>
  <c r="AU24" i="23"/>
  <c r="AL24" i="23"/>
  <c r="AK108" i="23"/>
  <c r="AT108" i="23"/>
  <c r="AP152" i="23"/>
  <c r="AY152" i="23"/>
  <c r="AO14" i="24"/>
  <c r="AX14" i="24"/>
  <c r="AV136" i="24"/>
  <c r="AM136" i="24"/>
  <c r="AT136" i="24"/>
  <c r="AK136" i="24"/>
  <c r="AL91" i="23"/>
  <c r="AU91" i="23"/>
  <c r="AW98" i="24"/>
  <c r="AN98" i="24"/>
  <c r="AK138" i="24"/>
  <c r="AT138" i="24"/>
  <c r="AU148" i="24"/>
  <c r="AL148" i="24"/>
  <c r="AV163" i="23"/>
  <c r="AM163" i="23"/>
  <c r="AT133" i="24"/>
  <c r="AK133" i="24"/>
  <c r="AY68" i="24"/>
  <c r="AP68" i="24"/>
  <c r="AU72" i="24"/>
  <c r="AL72" i="24"/>
  <c r="J134" i="29"/>
  <c r="K134" i="29"/>
  <c r="K96" i="29"/>
  <c r="J96" i="29"/>
  <c r="AQ94" i="23"/>
  <c r="AH94" i="23"/>
  <c r="AX53" i="23"/>
  <c r="AO53" i="23"/>
  <c r="AN43" i="24"/>
  <c r="AW43" i="24"/>
  <c r="AV158" i="23"/>
  <c r="AM158" i="23"/>
  <c r="AM48" i="24"/>
  <c r="AV48" i="24"/>
  <c r="AX80" i="24"/>
  <c r="AO80" i="24"/>
  <c r="AN80" i="24"/>
  <c r="AW80" i="24"/>
  <c r="AL23" i="23"/>
  <c r="AU23" i="23"/>
  <c r="AV168" i="23"/>
  <c r="AM168" i="23"/>
  <c r="AN42" i="24"/>
  <c r="AW42" i="24"/>
  <c r="AN140" i="24"/>
  <c r="AW140" i="24"/>
  <c r="AY86" i="24"/>
  <c r="AP86" i="24"/>
  <c r="AS119" i="24"/>
  <c r="AJ119" i="24"/>
  <c r="J27" i="30"/>
  <c r="K27" i="30"/>
  <c r="AV184" i="23"/>
  <c r="AM184" i="23"/>
  <c r="AN64" i="24"/>
  <c r="AW64" i="24"/>
  <c r="AH134" i="24"/>
  <c r="AQ134" i="24"/>
  <c r="AP91" i="24"/>
  <c r="AY91" i="24"/>
  <c r="J50" i="30"/>
  <c r="K50" i="30"/>
  <c r="AS174" i="23"/>
  <c r="AJ174" i="23"/>
  <c r="AL141" i="24"/>
  <c r="AU141" i="24"/>
  <c r="AW141" i="24"/>
  <c r="AN141" i="24"/>
  <c r="AP102" i="24"/>
  <c r="AY102" i="24"/>
  <c r="AP64" i="23"/>
  <c r="AY64" i="23"/>
  <c r="AH37" i="24"/>
  <c r="AQ37" i="24"/>
  <c r="K73" i="30"/>
  <c r="J73" i="30"/>
  <c r="Q176" i="16"/>
  <c r="AY12" i="23"/>
  <c r="AP12" i="23"/>
  <c r="AU42" i="23"/>
  <c r="AL42" i="23"/>
  <c r="AY42" i="23"/>
  <c r="AP42" i="23"/>
  <c r="AV66" i="24"/>
  <c r="AM66" i="24"/>
  <c r="AP45" i="24"/>
  <c r="AY45" i="24"/>
  <c r="AK66" i="23"/>
  <c r="AT66" i="23"/>
  <c r="AW147" i="24"/>
  <c r="AN147" i="24"/>
  <c r="K131" i="30"/>
  <c r="J131" i="30"/>
  <c r="AU103" i="23"/>
  <c r="AL103" i="23"/>
  <c r="G13" i="3"/>
  <c r="G12" i="3" s="1"/>
  <c r="G14" i="3" s="1"/>
  <c r="G17" i="3"/>
  <c r="G15" i="3"/>
  <c r="AH169" i="23"/>
  <c r="AQ169" i="23"/>
  <c r="AI169" i="23"/>
  <c r="AR169" i="23"/>
  <c r="AU52" i="24"/>
  <c r="AL52" i="24"/>
  <c r="AS183" i="24"/>
  <c r="AJ183" i="24"/>
  <c r="AH183" i="24"/>
  <c r="AQ183" i="24"/>
  <c r="AX183" i="24"/>
  <c r="AO183" i="24"/>
  <c r="AQ113" i="23"/>
  <c r="AH113" i="23"/>
  <c r="P56" i="20"/>
  <c r="AX189" i="23"/>
  <c r="AO189" i="23"/>
  <c r="K103" i="30"/>
  <c r="J103" i="30"/>
  <c r="AK165" i="24"/>
  <c r="AT165" i="24"/>
  <c r="AI13" i="24"/>
  <c r="AR13" i="24"/>
  <c r="AP24" i="23"/>
  <c r="AY24" i="23"/>
  <c r="AJ152" i="23"/>
  <c r="AS152" i="23"/>
  <c r="AI14" i="24"/>
  <c r="AR14" i="24"/>
  <c r="AI136" i="24"/>
  <c r="AR136" i="24"/>
  <c r="AL154" i="23"/>
  <c r="AU154" i="23"/>
  <c r="AO22" i="23"/>
  <c r="AX22" i="23"/>
  <c r="AO16" i="24"/>
  <c r="AX16" i="24"/>
  <c r="K21" i="30"/>
  <c r="J21" i="30"/>
  <c r="AV98" i="24"/>
  <c r="AM98" i="24"/>
  <c r="AX98" i="24"/>
  <c r="AO98" i="24"/>
  <c r="AJ98" i="24"/>
  <c r="AS98" i="24"/>
  <c r="AH138" i="24"/>
  <c r="AQ138" i="24"/>
  <c r="AN138" i="24"/>
  <c r="AW138" i="24"/>
  <c r="AI138" i="24"/>
  <c r="AR138" i="24"/>
  <c r="O110" i="16"/>
  <c r="AI36" i="24"/>
  <c r="AR36" i="24"/>
  <c r="AY36" i="24"/>
  <c r="AP36" i="24"/>
  <c r="AL172" i="23"/>
  <c r="AU172" i="23"/>
  <c r="AQ172" i="23"/>
  <c r="AH172" i="23"/>
  <c r="AK172" i="23"/>
  <c r="AT172" i="23"/>
  <c r="P162" i="20"/>
  <c r="O64" i="16"/>
  <c r="AS69" i="23"/>
  <c r="AJ69" i="23"/>
  <c r="AL69" i="23"/>
  <c r="AU69" i="23"/>
  <c r="AM69" i="23"/>
  <c r="AV69" i="23"/>
  <c r="AO69" i="23"/>
  <c r="AX69" i="23"/>
  <c r="P156" i="16"/>
  <c r="AO163" i="23"/>
  <c r="AX163" i="23"/>
  <c r="AV78" i="23"/>
  <c r="AM78" i="23"/>
  <c r="AO78" i="23"/>
  <c r="AX78" i="23"/>
  <c r="AI78" i="23"/>
  <c r="AR78" i="23"/>
  <c r="AS68" i="24"/>
  <c r="AJ68" i="24"/>
  <c r="AT68" i="24"/>
  <c r="AK68" i="24"/>
  <c r="K65" i="30"/>
  <c r="J65" i="30"/>
  <c r="AO72" i="24"/>
  <c r="AX72" i="24"/>
  <c r="AV72" i="24"/>
  <c r="AM72" i="24"/>
  <c r="AI72" i="24"/>
  <c r="AR72" i="24"/>
  <c r="AV117" i="24"/>
  <c r="AM117" i="24"/>
  <c r="AJ117" i="24"/>
  <c r="AS117" i="24"/>
  <c r="J184" i="29"/>
  <c r="K184" i="29"/>
  <c r="J57" i="29"/>
  <c r="K57" i="29"/>
  <c r="J85" i="29"/>
  <c r="K85" i="29"/>
  <c r="AO30" i="24"/>
  <c r="AX30" i="24"/>
  <c r="AN30" i="24"/>
  <c r="AW30" i="24"/>
  <c r="AP30" i="24"/>
  <c r="AY30" i="24"/>
  <c r="AL44" i="23"/>
  <c r="AU44" i="23"/>
  <c r="AR44" i="23"/>
  <c r="AI44" i="23"/>
  <c r="AK44" i="23"/>
  <c r="AT44" i="23"/>
  <c r="AV53" i="23"/>
  <c r="AM53" i="23"/>
  <c r="AJ53" i="23"/>
  <c r="AS53" i="23"/>
  <c r="AP53" i="23"/>
  <c r="AY53" i="23"/>
  <c r="AM43" i="24"/>
  <c r="AV43" i="24"/>
  <c r="AU43" i="24"/>
  <c r="AL43" i="24"/>
  <c r="AO43" i="24"/>
  <c r="AX43" i="24"/>
  <c r="K99" i="29"/>
  <c r="J99" i="29"/>
  <c r="AQ153" i="23"/>
  <c r="AH153" i="23"/>
  <c r="AI153" i="23"/>
  <c r="AR153" i="23"/>
  <c r="AS153" i="23"/>
  <c r="AJ153" i="23"/>
  <c r="AT153" i="23"/>
  <c r="AK153" i="23"/>
  <c r="AU153" i="23"/>
  <c r="AL153" i="23"/>
  <c r="AR158" i="23"/>
  <c r="AI158" i="23"/>
  <c r="AQ158" i="23"/>
  <c r="AH158" i="23"/>
  <c r="AX158" i="23"/>
  <c r="AO158" i="23"/>
  <c r="AS158" i="23"/>
  <c r="AJ158" i="23"/>
  <c r="AR48" i="24"/>
  <c r="AI48" i="24"/>
  <c r="AK80" i="24"/>
  <c r="AT80" i="24"/>
  <c r="AY80" i="24"/>
  <c r="AP80" i="24"/>
  <c r="AI23" i="23"/>
  <c r="AR23" i="23"/>
  <c r="AY23" i="23"/>
  <c r="AP23" i="23"/>
  <c r="Q155" i="16"/>
  <c r="AY168" i="23"/>
  <c r="AP168" i="23"/>
  <c r="AH168" i="23"/>
  <c r="AQ168" i="23"/>
  <c r="AT168" i="23"/>
  <c r="AK168" i="23"/>
  <c r="AI88" i="23"/>
  <c r="AR88" i="23"/>
  <c r="AK88" i="23"/>
  <c r="AT88" i="23"/>
  <c r="AV88" i="23"/>
  <c r="AM88" i="23"/>
  <c r="O124" i="16"/>
  <c r="Q160" i="16"/>
  <c r="R160" i="16"/>
  <c r="O115" i="20"/>
  <c r="J136" i="29"/>
  <c r="K136" i="29"/>
  <c r="J132" i="30"/>
  <c r="K132" i="30"/>
  <c r="AO72" i="23"/>
  <c r="AX72" i="23"/>
  <c r="J16" i="29"/>
  <c r="K16" i="29"/>
  <c r="P127" i="20"/>
  <c r="Q127" i="20"/>
  <c r="AU42" i="24"/>
  <c r="AL42" i="24"/>
  <c r="Q65" i="16"/>
  <c r="AK82" i="23"/>
  <c r="AT82" i="23"/>
  <c r="AP82" i="23"/>
  <c r="AY82" i="23"/>
  <c r="Q72" i="20"/>
  <c r="P73" i="16"/>
  <c r="AH140" i="24"/>
  <c r="AQ140" i="24"/>
  <c r="AY140" i="24"/>
  <c r="AP140" i="24"/>
  <c r="AU140" i="24"/>
  <c r="AL140" i="24"/>
  <c r="O102" i="20"/>
  <c r="P29" i="20"/>
  <c r="AQ156" i="23"/>
  <c r="AH156" i="23"/>
  <c r="AU156" i="23"/>
  <c r="AL156" i="23"/>
  <c r="O22" i="20"/>
  <c r="O157" i="20"/>
  <c r="AH65" i="24"/>
  <c r="AQ65" i="24"/>
  <c r="AI65" i="24"/>
  <c r="AR65" i="24"/>
  <c r="AV65" i="24"/>
  <c r="AM65" i="24"/>
  <c r="AV52" i="23"/>
  <c r="AM52" i="23"/>
  <c r="AX52" i="23"/>
  <c r="AO52" i="23"/>
  <c r="AW86" i="24"/>
  <c r="AN86" i="24"/>
  <c r="AU86" i="24"/>
  <c r="AL86" i="24"/>
  <c r="AN63" i="24"/>
  <c r="AW63" i="24"/>
  <c r="AT63" i="24"/>
  <c r="AK63" i="24"/>
  <c r="AU63" i="24"/>
  <c r="AL63" i="24"/>
  <c r="AM63" i="24"/>
  <c r="AV63" i="24"/>
  <c r="K176" i="30"/>
  <c r="J176" i="30"/>
  <c r="J124" i="29"/>
  <c r="K124" i="29"/>
  <c r="K13" i="29"/>
  <c r="J13" i="29"/>
  <c r="AX69" i="24"/>
  <c r="AO69" i="24"/>
  <c r="AW69" i="24"/>
  <c r="AN69" i="24"/>
  <c r="AL69" i="24"/>
  <c r="AU69" i="24"/>
  <c r="AQ69" i="24"/>
  <c r="AH69" i="24"/>
  <c r="AT69" i="24"/>
  <c r="AK69" i="24"/>
  <c r="AX119" i="24"/>
  <c r="AO119" i="24"/>
  <c r="AV119" i="24"/>
  <c r="AM119" i="24"/>
  <c r="AI119" i="24"/>
  <c r="AR119" i="24"/>
  <c r="R126" i="16"/>
  <c r="AV128" i="23"/>
  <c r="AM128" i="23"/>
  <c r="AR128" i="23"/>
  <c r="AI128" i="23"/>
  <c r="AQ128" i="23"/>
  <c r="AH128" i="23"/>
  <c r="Q103" i="16"/>
  <c r="R103" i="16"/>
  <c r="Q178" i="20"/>
  <c r="Q126" i="20"/>
  <c r="O126" i="20"/>
  <c r="J40" i="29"/>
  <c r="K40" i="29"/>
  <c r="AJ184" i="23"/>
  <c r="AS184" i="23"/>
  <c r="O131" i="16"/>
  <c r="P131" i="16"/>
  <c r="AL64" i="24"/>
  <c r="AU64" i="24"/>
  <c r="AR64" i="24"/>
  <c r="AI64" i="24"/>
  <c r="AH46" i="23"/>
  <c r="AQ46" i="23"/>
  <c r="Q119" i="20"/>
  <c r="O119" i="20"/>
  <c r="R130" i="16"/>
  <c r="AM134" i="24"/>
  <c r="AV134" i="24"/>
  <c r="AW134" i="24"/>
  <c r="AN134" i="24"/>
  <c r="AJ134" i="24"/>
  <c r="AS134" i="24"/>
  <c r="AQ47" i="23"/>
  <c r="AH47" i="23"/>
  <c r="AL47" i="23"/>
  <c r="AU47" i="23"/>
  <c r="AP47" i="23"/>
  <c r="AY47" i="23"/>
  <c r="AJ91" i="24"/>
  <c r="AS91" i="24"/>
  <c r="AK91" i="24"/>
  <c r="AT91" i="24"/>
  <c r="AM91" i="24"/>
  <c r="AV91" i="24"/>
  <c r="AJ116" i="24"/>
  <c r="AS116" i="24"/>
  <c r="Q162" i="16"/>
  <c r="O154" i="20"/>
  <c r="AK174" i="23"/>
  <c r="AT174" i="23"/>
  <c r="AO174" i="23"/>
  <c r="AX174" i="23"/>
  <c r="Q114" i="20"/>
  <c r="P114" i="20"/>
  <c r="AQ181" i="23"/>
  <c r="AH181" i="23"/>
  <c r="AK181" i="23"/>
  <c r="AT181" i="23"/>
  <c r="AP141" i="24"/>
  <c r="AY141" i="24"/>
  <c r="AM141" i="24"/>
  <c r="AV141" i="24"/>
  <c r="AT88" i="24"/>
  <c r="AK88" i="24"/>
  <c r="AO88" i="24"/>
  <c r="AX88" i="24"/>
  <c r="AI88" i="24"/>
  <c r="AR88" i="24"/>
  <c r="K34" i="29"/>
  <c r="J34" i="29"/>
  <c r="Q53" i="20"/>
  <c r="J26" i="29"/>
  <c r="K26" i="29"/>
  <c r="AQ30" i="23"/>
  <c r="AH30" i="23"/>
  <c r="AT30" i="23"/>
  <c r="AK30" i="23"/>
  <c r="AP30" i="23"/>
  <c r="AY30" i="23"/>
  <c r="AM132" i="23"/>
  <c r="AV132" i="23"/>
  <c r="AQ132" i="23"/>
  <c r="AH132" i="23"/>
  <c r="K48" i="30"/>
  <c r="J48" i="30"/>
  <c r="AY131" i="24"/>
  <c r="AP131" i="24"/>
  <c r="AJ151" i="23"/>
  <c r="AS151" i="23"/>
  <c r="AM151" i="23"/>
  <c r="AV151" i="23"/>
  <c r="AI151" i="23"/>
  <c r="AR151" i="23"/>
  <c r="AO59" i="23"/>
  <c r="AX59" i="23"/>
  <c r="AH40" i="23"/>
  <c r="AQ40" i="23"/>
  <c r="AS102" i="24"/>
  <c r="AJ102" i="24"/>
  <c r="AK102" i="24"/>
  <c r="AT102" i="24"/>
  <c r="AN102" i="24"/>
  <c r="AW102" i="24"/>
  <c r="AL64" i="23"/>
  <c r="AU64" i="23"/>
  <c r="P95" i="16"/>
  <c r="J38" i="29"/>
  <c r="K38" i="29"/>
  <c r="K78" i="29"/>
  <c r="J78" i="29"/>
  <c r="AS84" i="24"/>
  <c r="AJ84" i="24"/>
  <c r="AY84" i="24"/>
  <c r="AP84" i="24"/>
  <c r="AL84" i="24"/>
  <c r="AU84" i="24"/>
  <c r="AO33" i="23"/>
  <c r="AX33" i="23"/>
  <c r="AM37" i="24"/>
  <c r="AV37" i="24"/>
  <c r="AI37" i="24"/>
  <c r="AR37" i="24"/>
  <c r="AW37" i="24"/>
  <c r="AN37" i="24"/>
  <c r="AK54" i="24"/>
  <c r="AT54" i="24"/>
  <c r="AO54" i="24"/>
  <c r="AX54" i="24"/>
  <c r="P176" i="16"/>
  <c r="P136" i="16"/>
  <c r="R136" i="16"/>
  <c r="AH12" i="23"/>
  <c r="AQ12" i="23"/>
  <c r="AU12" i="23"/>
  <c r="AL12" i="23"/>
  <c r="O49" i="16"/>
  <c r="O51" i="20"/>
  <c r="AH42" i="23"/>
  <c r="AQ42" i="23"/>
  <c r="AM42" i="23"/>
  <c r="AV42" i="23"/>
  <c r="J119" i="29"/>
  <c r="K119" i="29"/>
  <c r="AR66" i="24"/>
  <c r="AI66" i="24"/>
  <c r="AL66" i="24"/>
  <c r="AU66" i="24"/>
  <c r="AL20" i="23"/>
  <c r="AU20" i="23"/>
  <c r="AS20" i="23"/>
  <c r="AJ20" i="23"/>
  <c r="AI20" i="23"/>
  <c r="AR20" i="23"/>
  <c r="AO45" i="24"/>
  <c r="AX45" i="24"/>
  <c r="AS45" i="24"/>
  <c r="AJ45" i="24"/>
  <c r="O181" i="16"/>
  <c r="P136" i="20"/>
  <c r="O173" i="16"/>
  <c r="Q173" i="16"/>
  <c r="P40" i="16"/>
  <c r="O69" i="16"/>
  <c r="AO66" i="23"/>
  <c r="AX66" i="23"/>
  <c r="AL66" i="23"/>
  <c r="AU66" i="23"/>
  <c r="AH66" i="23"/>
  <c r="AQ66" i="23"/>
  <c r="AU95" i="24"/>
  <c r="AL95" i="24"/>
  <c r="O189" i="20"/>
  <c r="K165" i="30"/>
  <c r="J165" i="30"/>
  <c r="AQ147" i="24"/>
  <c r="AH147" i="24"/>
  <c r="AM147" i="24"/>
  <c r="AV147" i="24"/>
  <c r="AX147" i="24"/>
  <c r="AO147" i="24"/>
  <c r="Q90" i="20"/>
  <c r="AT103" i="23"/>
  <c r="AK103" i="23"/>
  <c r="AH103" i="23"/>
  <c r="AQ103" i="23"/>
  <c r="AJ103" i="23"/>
  <c r="AS103" i="23"/>
  <c r="F17" i="3"/>
  <c r="F13" i="3"/>
  <c r="F15" i="3"/>
  <c r="AX92" i="24"/>
  <c r="AO92" i="24"/>
  <c r="AL92" i="24"/>
  <c r="AU92" i="24"/>
  <c r="AS169" i="23"/>
  <c r="AJ169" i="23"/>
  <c r="P82" i="20"/>
  <c r="J86" i="29"/>
  <c r="K86" i="29"/>
  <c r="O21" i="4"/>
  <c r="O19" i="4"/>
  <c r="O13" i="4"/>
  <c r="O15" i="4"/>
  <c r="O17" i="4"/>
  <c r="K21" i="4"/>
  <c r="K17" i="4"/>
  <c r="K19" i="4"/>
  <c r="K15" i="4"/>
  <c r="K13" i="4"/>
  <c r="AA19" i="4"/>
  <c r="AA15" i="4"/>
  <c r="AA13" i="4"/>
  <c r="AA21" i="4"/>
  <c r="AA17" i="4"/>
  <c r="M19" i="4"/>
  <c r="M17" i="4"/>
  <c r="M15" i="4"/>
  <c r="M21" i="4"/>
  <c r="M13" i="4"/>
  <c r="U19" i="4"/>
  <c r="U21" i="4"/>
  <c r="U15" i="4"/>
  <c r="U17" i="4"/>
  <c r="U13" i="4"/>
  <c r="X17" i="4"/>
  <c r="X21" i="4"/>
  <c r="X19" i="4"/>
  <c r="X13" i="4"/>
  <c r="X15" i="4"/>
  <c r="F13" i="4"/>
  <c r="F15" i="4"/>
  <c r="F21" i="4"/>
  <c r="F19" i="4"/>
  <c r="F17" i="4"/>
  <c r="O188" i="16"/>
  <c r="AS52" i="24"/>
  <c r="AJ52" i="24"/>
  <c r="AQ52" i="24"/>
  <c r="AH52" i="24"/>
  <c r="AK52" i="24"/>
  <c r="AT52" i="24"/>
  <c r="Q27" i="20"/>
  <c r="P173" i="20"/>
  <c r="O180" i="16"/>
  <c r="Q180" i="16"/>
  <c r="O34" i="20"/>
  <c r="P182" i="16"/>
  <c r="AY101" i="23"/>
  <c r="AP101" i="23"/>
  <c r="AT101" i="23"/>
  <c r="AK101" i="23"/>
  <c r="AI120" i="24"/>
  <c r="AR120" i="24"/>
  <c r="P155" i="20"/>
  <c r="AS16" i="23"/>
  <c r="AJ16" i="23"/>
  <c r="AP16" i="23"/>
  <c r="AY16" i="23"/>
  <c r="AI16" i="23"/>
  <c r="AR16" i="23"/>
  <c r="J71" i="30"/>
  <c r="K71" i="30"/>
  <c r="AM73" i="23"/>
  <c r="AV73" i="23"/>
  <c r="AR73" i="23"/>
  <c r="AI73" i="23"/>
  <c r="K70" i="29"/>
  <c r="J70" i="29"/>
  <c r="K153" i="30"/>
  <c r="J153" i="30"/>
  <c r="AN188" i="24"/>
  <c r="AW188" i="24"/>
  <c r="AH188" i="24"/>
  <c r="AQ188" i="24"/>
  <c r="AU188" i="24"/>
  <c r="AL188" i="24"/>
  <c r="P143" i="16"/>
  <c r="O74" i="20"/>
  <c r="AU116" i="23"/>
  <c r="AL116" i="23"/>
  <c r="AT116" i="23"/>
  <c r="AK116" i="23"/>
  <c r="AM116" i="23"/>
  <c r="AV116" i="23"/>
  <c r="AS132" i="24"/>
  <c r="AJ132" i="24"/>
  <c r="AX77" i="23"/>
  <c r="AO77" i="23"/>
  <c r="AK77" i="23"/>
  <c r="AT77" i="23"/>
  <c r="AQ77" i="23"/>
  <c r="AH77" i="23"/>
  <c r="O59" i="20"/>
  <c r="AM171" i="23"/>
  <c r="AV171" i="23"/>
  <c r="AR171" i="23"/>
  <c r="AI171" i="23"/>
  <c r="Q88" i="16"/>
  <c r="P88" i="16"/>
  <c r="AJ26" i="23"/>
  <c r="AS26" i="23"/>
  <c r="AI26" i="23"/>
  <c r="AR26" i="23"/>
  <c r="AQ104" i="24"/>
  <c r="AH104" i="24"/>
  <c r="AK104" i="24"/>
  <c r="AT104" i="24"/>
  <c r="AK166" i="23"/>
  <c r="AT166" i="23"/>
  <c r="AY166" i="23"/>
  <c r="AP166" i="23"/>
  <c r="AH166" i="23"/>
  <c r="AQ166" i="23"/>
  <c r="AY60" i="23"/>
  <c r="AP60" i="23"/>
  <c r="AL60" i="23"/>
  <c r="AU60" i="23"/>
  <c r="AI60" i="23"/>
  <c r="AR60" i="23"/>
  <c r="AV60" i="23"/>
  <c r="AM60" i="23"/>
  <c r="AS113" i="23"/>
  <c r="AJ113" i="23"/>
  <c r="AX124" i="23"/>
  <c r="AO124" i="23"/>
  <c r="AJ147" i="23"/>
  <c r="AS147" i="23"/>
  <c r="AL147" i="23"/>
  <c r="AU147" i="23"/>
  <c r="P125" i="16"/>
  <c r="AV108" i="23"/>
  <c r="AM108" i="23"/>
  <c r="AQ111" i="23"/>
  <c r="AH111" i="23"/>
  <c r="E14" i="2"/>
  <c r="E12" i="2"/>
  <c r="AH136" i="24"/>
  <c r="AQ136" i="24"/>
  <c r="AQ62" i="24"/>
  <c r="AH62" i="24"/>
  <c r="AI91" i="23"/>
  <c r="AR91" i="23"/>
  <c r="AW16" i="24"/>
  <c r="AN16" i="24"/>
  <c r="AR98" i="24"/>
  <c r="AI98" i="24"/>
  <c r="AQ36" i="24"/>
  <c r="AH36" i="24"/>
  <c r="AY172" i="23"/>
  <c r="AP172" i="23"/>
  <c r="AY148" i="24"/>
  <c r="AP148" i="24"/>
  <c r="AX133" i="24"/>
  <c r="AO133" i="24"/>
  <c r="AH78" i="23"/>
  <c r="AQ78" i="23"/>
  <c r="AR68" i="24"/>
  <c r="AI68" i="24"/>
  <c r="J27" i="29"/>
  <c r="K27" i="29"/>
  <c r="AN72" i="24"/>
  <c r="AW72" i="24"/>
  <c r="J139" i="30"/>
  <c r="K139" i="30"/>
  <c r="AT94" i="23"/>
  <c r="AK94" i="23"/>
  <c r="K177" i="29"/>
  <c r="J177" i="29"/>
  <c r="AS44" i="23"/>
  <c r="AJ44" i="23"/>
  <c r="AJ43" i="24"/>
  <c r="AS43" i="24"/>
  <c r="J56" i="29"/>
  <c r="K56" i="29"/>
  <c r="AJ23" i="23"/>
  <c r="AS23" i="23"/>
  <c r="AT23" i="23"/>
  <c r="AK23" i="23"/>
  <c r="AH72" i="23"/>
  <c r="AQ72" i="23"/>
  <c r="AP156" i="23"/>
  <c r="AY156" i="23"/>
  <c r="J54" i="30"/>
  <c r="K54" i="30"/>
  <c r="AO65" i="24"/>
  <c r="AX65" i="24"/>
  <c r="AO63" i="24"/>
  <c r="AX63" i="24"/>
  <c r="AJ69" i="24"/>
  <c r="AS69" i="24"/>
  <c r="J138" i="29"/>
  <c r="K138" i="29"/>
  <c r="AY116" i="24"/>
  <c r="AP116" i="24"/>
  <c r="AY174" i="23"/>
  <c r="AP174" i="23"/>
  <c r="AJ181" i="23"/>
  <c r="AS181" i="23"/>
  <c r="AH88" i="24"/>
  <c r="AQ88" i="24"/>
  <c r="AN88" i="24"/>
  <c r="AW88" i="24"/>
  <c r="AH131" i="24"/>
  <c r="AQ131" i="24"/>
  <c r="AO151" i="23"/>
  <c r="AX151" i="23"/>
  <c r="AP59" i="23"/>
  <c r="AY59" i="23"/>
  <c r="AK40" i="23"/>
  <c r="AT40" i="23"/>
  <c r="AU37" i="24"/>
  <c r="AL37" i="24"/>
  <c r="AI12" i="23"/>
  <c r="AR12" i="23"/>
  <c r="P49" i="16"/>
  <c r="J150" i="29"/>
  <c r="K150" i="29"/>
  <c r="AS66" i="24"/>
  <c r="AJ66" i="24"/>
  <c r="AM45" i="24"/>
  <c r="AV45" i="24"/>
  <c r="AN45" i="24"/>
  <c r="AW45" i="24"/>
  <c r="AP66" i="23"/>
  <c r="AY66" i="23"/>
  <c r="J125" i="30"/>
  <c r="K125" i="30"/>
  <c r="AR92" i="24"/>
  <c r="AI92" i="24"/>
  <c r="AT169" i="23"/>
  <c r="AK169" i="23"/>
  <c r="AB21" i="4"/>
  <c r="AB19" i="4"/>
  <c r="AB17" i="4"/>
  <c r="AB15" i="4"/>
  <c r="AB13" i="4"/>
  <c r="AC15" i="4"/>
  <c r="AC21" i="4"/>
  <c r="AC19" i="4"/>
  <c r="AC13" i="4"/>
  <c r="AC17" i="4"/>
  <c r="L13" i="4"/>
  <c r="L15" i="4"/>
  <c r="L17" i="4"/>
  <c r="L21" i="4"/>
  <c r="L19" i="4"/>
  <c r="R21" i="4"/>
  <c r="R17" i="4"/>
  <c r="R19" i="4"/>
  <c r="R13" i="4"/>
  <c r="R15" i="4"/>
  <c r="AD19" i="4"/>
  <c r="AD15" i="4"/>
  <c r="AD21" i="4"/>
  <c r="AD13" i="4"/>
  <c r="AD17" i="4"/>
  <c r="D13" i="4"/>
  <c r="D15" i="4"/>
  <c r="D17" i="4"/>
  <c r="D19" i="4"/>
  <c r="D21" i="4"/>
  <c r="T21" i="4"/>
  <c r="T19" i="4"/>
  <c r="T17" i="4"/>
  <c r="T13" i="4"/>
  <c r="T15" i="4"/>
  <c r="AR52" i="24"/>
  <c r="AI52" i="24"/>
  <c r="AW52" i="24"/>
  <c r="AN52" i="24"/>
  <c r="AR113" i="23"/>
  <c r="AI113" i="23"/>
  <c r="AN31" i="24"/>
  <c r="AW31" i="24"/>
  <c r="AS31" i="24"/>
  <c r="AJ31" i="24"/>
  <c r="AK147" i="23"/>
  <c r="AT147" i="23"/>
  <c r="J89" i="29"/>
  <c r="K89" i="29"/>
  <c r="R43" i="32"/>
  <c r="R49" i="32" s="1"/>
  <c r="AP108" i="23"/>
  <c r="AY108" i="23"/>
  <c r="AR108" i="23"/>
  <c r="AI108" i="23"/>
  <c r="AU111" i="23"/>
  <c r="AL111" i="23"/>
  <c r="AO152" i="23"/>
  <c r="AX152" i="23"/>
  <c r="K148" i="29"/>
  <c r="J148" i="29"/>
  <c r="AN62" i="24"/>
  <c r="AW62" i="24"/>
  <c r="AX154" i="23"/>
  <c r="AO154" i="23"/>
  <c r="AY154" i="23"/>
  <c r="AP154" i="23"/>
  <c r="AJ127" i="24"/>
  <c r="AS127" i="24"/>
  <c r="AV22" i="23"/>
  <c r="AM22" i="23"/>
  <c r="AT16" i="24"/>
  <c r="AK16" i="24"/>
  <c r="AW183" i="24"/>
  <c r="AN183" i="24"/>
  <c r="AU183" i="24"/>
  <c r="AL183" i="24"/>
  <c r="AY183" i="24"/>
  <c r="AP183" i="24"/>
  <c r="O56" i="20"/>
  <c r="AH124" i="23"/>
  <c r="AQ124" i="23"/>
  <c r="AJ124" i="23"/>
  <c r="AS124" i="23"/>
  <c r="O60" i="20"/>
  <c r="AU189" i="23"/>
  <c r="AL189" i="23"/>
  <c r="AP147" i="23"/>
  <c r="AY147" i="23"/>
  <c r="AV147" i="23"/>
  <c r="AM147" i="23"/>
  <c r="AP165" i="24"/>
  <c r="AY165" i="24"/>
  <c r="AH165" i="24"/>
  <c r="AQ165" i="24"/>
  <c r="AN165" i="24"/>
  <c r="AW165" i="24"/>
  <c r="AJ13" i="24"/>
  <c r="AS13" i="24"/>
  <c r="Q13" i="16"/>
  <c r="AQ24" i="23"/>
  <c r="AH24" i="23"/>
  <c r="AK24" i="23"/>
  <c r="AT24" i="23"/>
  <c r="J163" i="30"/>
  <c r="K163" i="30"/>
  <c r="K159" i="29"/>
  <c r="J159" i="29"/>
  <c r="O125" i="16"/>
  <c r="AQ108" i="23"/>
  <c r="AH108" i="23"/>
  <c r="AJ108" i="23"/>
  <c r="AS108" i="23"/>
  <c r="Q26" i="20"/>
  <c r="AP111" i="23"/>
  <c r="AY111" i="23"/>
  <c r="AJ152" i="24"/>
  <c r="AS152" i="24"/>
  <c r="AH152" i="24"/>
  <c r="AQ152" i="24"/>
  <c r="AV152" i="23"/>
  <c r="AM152" i="23"/>
  <c r="AN14" i="24"/>
  <c r="AW14" i="24"/>
  <c r="AP136" i="24"/>
  <c r="AY136" i="24"/>
  <c r="AU136" i="24"/>
  <c r="AL136" i="24"/>
  <c r="AS62" i="24"/>
  <c r="AJ62" i="24"/>
  <c r="AH154" i="23"/>
  <c r="AQ154" i="23"/>
  <c r="AJ154" i="23"/>
  <c r="AS154" i="23"/>
  <c r="O185" i="16"/>
  <c r="AQ91" i="23"/>
  <c r="AH91" i="23"/>
  <c r="P30" i="20"/>
  <c r="AU98" i="24"/>
  <c r="AL98" i="24"/>
  <c r="AL138" i="24"/>
  <c r="AU138" i="24"/>
  <c r="AX172" i="23"/>
  <c r="AO172" i="23"/>
  <c r="AS148" i="24"/>
  <c r="AJ148" i="24"/>
  <c r="AY69" i="23"/>
  <c r="AP69" i="23"/>
  <c r="O156" i="16"/>
  <c r="AT78" i="23"/>
  <c r="AK78" i="23"/>
  <c r="AS78" i="23"/>
  <c r="AJ78" i="23"/>
  <c r="AP78" i="23"/>
  <c r="AY78" i="23"/>
  <c r="AU78" i="23"/>
  <c r="AL78" i="23"/>
  <c r="AV68" i="24"/>
  <c r="AM68" i="24"/>
  <c r="AX68" i="24"/>
  <c r="AO68" i="24"/>
  <c r="Q165" i="20"/>
  <c r="AS72" i="24"/>
  <c r="AJ72" i="24"/>
  <c r="AP72" i="24"/>
  <c r="AY72" i="24"/>
  <c r="AK117" i="24"/>
  <c r="AT117" i="24"/>
  <c r="J157" i="30"/>
  <c r="K157" i="30"/>
  <c r="Q26" i="16"/>
  <c r="K166" i="30"/>
  <c r="J166" i="30"/>
  <c r="AV30" i="24"/>
  <c r="AM30" i="24"/>
  <c r="AI94" i="23"/>
  <c r="AR94" i="23"/>
  <c r="AT53" i="23"/>
  <c r="AK53" i="23"/>
  <c r="AT43" i="24"/>
  <c r="AK43" i="24"/>
  <c r="AP43" i="24"/>
  <c r="AY43" i="24"/>
  <c r="AU158" i="23"/>
  <c r="AL158" i="23"/>
  <c r="AP158" i="23"/>
  <c r="AY158" i="23"/>
  <c r="AX48" i="24"/>
  <c r="AO48" i="24"/>
  <c r="AQ80" i="24"/>
  <c r="AH80" i="24"/>
  <c r="AS80" i="24"/>
  <c r="AJ80" i="24"/>
  <c r="AX23" i="23"/>
  <c r="AO23" i="23"/>
  <c r="AH23" i="23"/>
  <c r="AQ23" i="23"/>
  <c r="Q179" i="20"/>
  <c r="Q63" i="16"/>
  <c r="O93" i="20"/>
  <c r="AM72" i="23"/>
  <c r="AV72" i="23"/>
  <c r="Q78" i="16"/>
  <c r="AI42" i="24"/>
  <c r="AR42" i="24"/>
  <c r="R65" i="16"/>
  <c r="AR140" i="24"/>
  <c r="AI140" i="24"/>
  <c r="AS140" i="24"/>
  <c r="AJ140" i="24"/>
  <c r="Q29" i="20"/>
  <c r="N23" i="32"/>
  <c r="N29" i="32" s="1"/>
  <c r="Q186" i="16"/>
  <c r="AT156" i="23"/>
  <c r="AK156" i="23"/>
  <c r="J108" i="30"/>
  <c r="K108" i="30"/>
  <c r="Q22" i="20"/>
  <c r="Q157" i="20"/>
  <c r="AL65" i="24"/>
  <c r="AU65" i="24"/>
  <c r="AY65" i="24"/>
  <c r="AP65" i="24"/>
  <c r="AI52" i="23"/>
  <c r="AR52" i="23"/>
  <c r="AY52" i="23"/>
  <c r="AP52" i="23"/>
  <c r="AS52" i="23"/>
  <c r="AJ52" i="23"/>
  <c r="AH52" i="23"/>
  <c r="AQ52" i="23"/>
  <c r="Q21" i="16"/>
  <c r="R175" i="16"/>
  <c r="AI86" i="24"/>
  <c r="AR86" i="24"/>
  <c r="AH86" i="24"/>
  <c r="AQ86" i="24"/>
  <c r="P113" i="20"/>
  <c r="AS63" i="24"/>
  <c r="AJ63" i="24"/>
  <c r="AQ63" i="24"/>
  <c r="AH63" i="24"/>
  <c r="AP63" i="24"/>
  <c r="AY63" i="24"/>
  <c r="K189" i="29"/>
  <c r="J189" i="29"/>
  <c r="O82" i="16"/>
  <c r="AY69" i="24"/>
  <c r="AP69" i="24"/>
  <c r="AV69" i="24"/>
  <c r="AM69" i="24"/>
  <c r="AL119" i="24"/>
  <c r="AU119" i="24"/>
  <c r="AY119" i="24"/>
  <c r="AP119" i="24"/>
  <c r="O126" i="16"/>
  <c r="AS128" i="23"/>
  <c r="AJ128" i="23"/>
  <c r="J17" i="30"/>
  <c r="K17" i="30"/>
  <c r="AO184" i="23"/>
  <c r="AX184" i="23"/>
  <c r="AQ184" i="23"/>
  <c r="AH184" i="23"/>
  <c r="AI184" i="23"/>
  <c r="AR184" i="23"/>
  <c r="AQ64" i="24"/>
  <c r="AH64" i="24"/>
  <c r="AM46" i="23"/>
  <c r="AV46" i="23"/>
  <c r="AL46" i="23"/>
  <c r="AU46" i="23"/>
  <c r="O148" i="20"/>
  <c r="K94" i="30"/>
  <c r="J94" i="30"/>
  <c r="AX134" i="24"/>
  <c r="AO134" i="24"/>
  <c r="J49" i="29"/>
  <c r="K49" i="29"/>
  <c r="AW91" i="24"/>
  <c r="AN91" i="24"/>
  <c r="AR91" i="24"/>
  <c r="AI91" i="24"/>
  <c r="AV116" i="24"/>
  <c r="AM116" i="24"/>
  <c r="AX116" i="24"/>
  <c r="AO116" i="24"/>
  <c r="AQ116" i="24"/>
  <c r="AH116" i="24"/>
  <c r="AU174" i="23"/>
  <c r="AL174" i="23"/>
  <c r="AP181" i="23"/>
  <c r="AY181" i="23"/>
  <c r="AO181" i="23"/>
  <c r="AX181" i="23"/>
  <c r="AX141" i="24"/>
  <c r="AO141" i="24"/>
  <c r="AQ141" i="24"/>
  <c r="AH141" i="24"/>
  <c r="AK141" i="24"/>
  <c r="AT141" i="24"/>
  <c r="AS141" i="24"/>
  <c r="AJ141" i="24"/>
  <c r="AL88" i="24"/>
  <c r="AU88" i="24"/>
  <c r="AV88" i="24"/>
  <c r="AM88" i="24"/>
  <c r="K24" i="29"/>
  <c r="J24" i="29"/>
  <c r="P53" i="20"/>
  <c r="O123" i="16"/>
  <c r="AY130" i="23"/>
  <c r="AP130" i="23"/>
  <c r="AI130" i="23"/>
  <c r="AR130" i="23"/>
  <c r="AS130" i="23"/>
  <c r="AJ130" i="23"/>
  <c r="AK130" i="23"/>
  <c r="AT130" i="23"/>
  <c r="AV30" i="23"/>
  <c r="AM30" i="23"/>
  <c r="AP132" i="23"/>
  <c r="AY132" i="23"/>
  <c r="AX132" i="23"/>
  <c r="AO132" i="23"/>
  <c r="AJ132" i="23"/>
  <c r="AS132" i="23"/>
  <c r="AX131" i="24"/>
  <c r="AO131" i="24"/>
  <c r="AU131" i="24"/>
  <c r="AL131" i="24"/>
  <c r="AY151" i="23"/>
  <c r="AP151" i="23"/>
  <c r="AT151" i="23"/>
  <c r="AK151" i="23"/>
  <c r="AQ151" i="23"/>
  <c r="AH151" i="23"/>
  <c r="AL59" i="23"/>
  <c r="AU59" i="23"/>
  <c r="AH59" i="23"/>
  <c r="AQ59" i="23"/>
  <c r="AR40" i="23"/>
  <c r="AI40" i="23"/>
  <c r="AO40" i="23"/>
  <c r="AX40" i="23"/>
  <c r="AS40" i="23"/>
  <c r="AJ40" i="23"/>
  <c r="AU40" i="23"/>
  <c r="AL40" i="23"/>
  <c r="AR102" i="24"/>
  <c r="AI102" i="24"/>
  <c r="AX102" i="24"/>
  <c r="AO102" i="24"/>
  <c r="AJ64" i="23"/>
  <c r="AS64" i="23"/>
  <c r="AV64" i="23"/>
  <c r="AM64" i="23"/>
  <c r="AR64" i="23"/>
  <c r="AI64" i="23"/>
  <c r="Q95" i="16"/>
  <c r="O149" i="16"/>
  <c r="AK84" i="24"/>
  <c r="AT84" i="24"/>
  <c r="P118" i="16"/>
  <c r="AY33" i="23"/>
  <c r="AP33" i="23"/>
  <c r="AH33" i="23"/>
  <c r="AQ33" i="23"/>
  <c r="AJ33" i="23"/>
  <c r="AS33" i="23"/>
  <c r="AU54" i="24"/>
  <c r="AL54" i="24"/>
  <c r="AQ54" i="24"/>
  <c r="AH54" i="24"/>
  <c r="AM54" i="24"/>
  <c r="AV54" i="24"/>
  <c r="O81" i="20"/>
  <c r="AT12" i="23"/>
  <c r="AK12" i="23"/>
  <c r="AV12" i="23"/>
  <c r="AM12" i="23"/>
  <c r="AS12" i="23"/>
  <c r="AJ12" i="23"/>
  <c r="P22" i="16"/>
  <c r="AS42" i="23"/>
  <c r="AJ42" i="23"/>
  <c r="AK42" i="23"/>
  <c r="AT42" i="23"/>
  <c r="AO42" i="23"/>
  <c r="AX42" i="23"/>
  <c r="AO66" i="24"/>
  <c r="AX66" i="24"/>
  <c r="AP66" i="24"/>
  <c r="AY66" i="24"/>
  <c r="J17" i="29"/>
  <c r="K17" i="29"/>
  <c r="AM20" i="23"/>
  <c r="AV20" i="23"/>
  <c r="AY20" i="23"/>
  <c r="AP20" i="23"/>
  <c r="AT20" i="23"/>
  <c r="AK20" i="23"/>
  <c r="AT45" i="24"/>
  <c r="AK45" i="24"/>
  <c r="AL45" i="24"/>
  <c r="AU45" i="24"/>
  <c r="AR45" i="24"/>
  <c r="AI45" i="24"/>
  <c r="AQ45" i="24"/>
  <c r="AH45" i="24"/>
  <c r="O132" i="16"/>
  <c r="P132" i="16"/>
  <c r="R181" i="16"/>
  <c r="J21" i="29"/>
  <c r="K21" i="29"/>
  <c r="O23" i="32"/>
  <c r="O29" i="32" s="1"/>
  <c r="AH95" i="24"/>
  <c r="AQ95" i="24"/>
  <c r="AW95" i="24"/>
  <c r="AN95" i="24"/>
  <c r="AX95" i="24"/>
  <c r="AO95" i="24"/>
  <c r="K70" i="30"/>
  <c r="J70" i="30"/>
  <c r="AK147" i="24"/>
  <c r="AT147" i="24"/>
  <c r="AL147" i="24"/>
  <c r="AU147" i="24"/>
  <c r="AP147" i="24"/>
  <c r="AY147" i="24"/>
  <c r="L23" i="32"/>
  <c r="L29" i="32" s="1"/>
  <c r="K79" i="29"/>
  <c r="J79" i="29"/>
  <c r="AM103" i="23"/>
  <c r="AV103" i="23"/>
  <c r="D17" i="3"/>
  <c r="D13" i="3"/>
  <c r="D12" i="3" s="1"/>
  <c r="D14" i="3" s="1"/>
  <c r="D15" i="3"/>
  <c r="AP92" i="24"/>
  <c r="AY92" i="24"/>
  <c r="AV92" i="24"/>
  <c r="AM92" i="24"/>
  <c r="AJ92" i="24"/>
  <c r="AS92" i="24"/>
  <c r="J76" i="29"/>
  <c r="K76" i="29"/>
  <c r="K143" i="30"/>
  <c r="J143" i="30"/>
  <c r="AL169" i="23"/>
  <c r="AU169" i="23"/>
  <c r="O151" i="20"/>
  <c r="P151" i="20"/>
  <c r="J98" i="30"/>
  <c r="K98" i="30"/>
  <c r="O153" i="20"/>
  <c r="W13" i="4"/>
  <c r="W19" i="4"/>
  <c r="W21" i="4"/>
  <c r="W15" i="4"/>
  <c r="W17" i="4"/>
  <c r="I15" i="4"/>
  <c r="I17" i="4"/>
  <c r="I13" i="4"/>
  <c r="I21" i="4"/>
  <c r="I19" i="4"/>
  <c r="G19" i="4"/>
  <c r="G15" i="4"/>
  <c r="G21" i="4"/>
  <c r="G13" i="4"/>
  <c r="G17" i="4"/>
  <c r="Q19" i="4"/>
  <c r="Q13" i="4"/>
  <c r="Q15" i="4"/>
  <c r="Q21" i="4"/>
  <c r="Q17" i="4"/>
  <c r="Y21" i="4"/>
  <c r="Y15" i="4"/>
  <c r="Y17" i="4"/>
  <c r="Y13" i="4"/>
  <c r="Y19" i="4"/>
  <c r="J15" i="4"/>
  <c r="J21" i="4"/>
  <c r="J19" i="4"/>
  <c r="J13" i="4"/>
  <c r="J17" i="4"/>
  <c r="Q188" i="16"/>
  <c r="O25" i="20"/>
  <c r="AY52" i="24"/>
  <c r="AP52" i="24"/>
  <c r="AX52" i="24"/>
  <c r="AO52" i="24"/>
  <c r="P27" i="20"/>
  <c r="Q173" i="20"/>
  <c r="R180" i="16"/>
  <c r="AI101" i="23"/>
  <c r="AR101" i="23"/>
  <c r="AO120" i="24"/>
  <c r="AX120" i="24"/>
  <c r="AW120" i="24"/>
  <c r="AN120" i="24"/>
  <c r="AL120" i="24"/>
  <c r="AU120" i="24"/>
  <c r="AX16" i="23"/>
  <c r="AO16" i="23"/>
  <c r="AL16" i="23"/>
  <c r="AU16" i="23"/>
  <c r="AT16" i="23"/>
  <c r="AK16" i="23"/>
  <c r="K101" i="30"/>
  <c r="J101" i="30"/>
  <c r="K97" i="29"/>
  <c r="J97" i="29"/>
  <c r="AT73" i="23"/>
  <c r="AK73" i="23"/>
  <c r="K141" i="29"/>
  <c r="J141" i="29"/>
  <c r="AY188" i="24"/>
  <c r="AP188" i="24"/>
  <c r="AX116" i="23"/>
  <c r="AO116" i="23"/>
  <c r="AH116" i="23"/>
  <c r="AQ116" i="23"/>
  <c r="AI116" i="23"/>
  <c r="AR116" i="23"/>
  <c r="AY132" i="24"/>
  <c r="AP132" i="24"/>
  <c r="AN132" i="24"/>
  <c r="AW132" i="24"/>
  <c r="AO132" i="24"/>
  <c r="AX132" i="24"/>
  <c r="AM77" i="23"/>
  <c r="AV77" i="23"/>
  <c r="AS77" i="23"/>
  <c r="AJ77" i="23"/>
  <c r="AL171" i="23"/>
  <c r="AU171" i="23"/>
  <c r="AP26" i="23"/>
  <c r="AY26" i="23"/>
  <c r="AW104" i="24"/>
  <c r="AN104" i="24"/>
  <c r="AL104" i="24"/>
  <c r="AU104" i="24"/>
  <c r="AI166" i="23"/>
  <c r="AR166" i="23"/>
  <c r="AH60" i="23"/>
  <c r="AQ60" i="23"/>
  <c r="AO60" i="23"/>
  <c r="AX60" i="23"/>
  <c r="AU115" i="23"/>
  <c r="AL115" i="23"/>
  <c r="AS115" i="23"/>
  <c r="AJ115" i="23"/>
  <c r="AK174" i="24"/>
  <c r="AT174" i="24"/>
  <c r="AS174" i="24"/>
  <c r="AJ174" i="24"/>
  <c r="Q146" i="16"/>
  <c r="AM56" i="24"/>
  <c r="AV56" i="24"/>
  <c r="K93" i="29"/>
  <c r="J93" i="29"/>
  <c r="AK124" i="23"/>
  <c r="AT124" i="23"/>
  <c r="AT31" i="24"/>
  <c r="AK31" i="24"/>
  <c r="AQ31" i="24"/>
  <c r="AH31" i="24"/>
  <c r="AL31" i="24"/>
  <c r="AU31" i="24"/>
  <c r="AS71" i="23"/>
  <c r="AJ71" i="23"/>
  <c r="AR24" i="23"/>
  <c r="AI24" i="23"/>
  <c r="AL108" i="23"/>
  <c r="AU108" i="23"/>
  <c r="R68" i="16"/>
  <c r="AK111" i="23"/>
  <c r="AT111" i="23"/>
  <c r="AH152" i="23"/>
  <c r="AQ152" i="23"/>
  <c r="F12" i="2"/>
  <c r="F11" i="2" s="1"/>
  <c r="F13" i="2" s="1"/>
  <c r="F14" i="2"/>
  <c r="AT14" i="24"/>
  <c r="AK14" i="24"/>
  <c r="AH14" i="24"/>
  <c r="AQ14" i="24"/>
  <c r="AX62" i="24"/>
  <c r="AO62" i="24"/>
  <c r="AP22" i="23"/>
  <c r="AY22" i="23"/>
  <c r="P147" i="16"/>
  <c r="AO138" i="24"/>
  <c r="AX138" i="24"/>
  <c r="AM36" i="24"/>
  <c r="AV36" i="24"/>
  <c r="AO148" i="24"/>
  <c r="AX148" i="24"/>
  <c r="AR163" i="23"/>
  <c r="AI163" i="23"/>
  <c r="AT163" i="23"/>
  <c r="AK163" i="23"/>
  <c r="AH133" i="24"/>
  <c r="AQ133" i="24"/>
  <c r="AQ72" i="24"/>
  <c r="AH72" i="24"/>
  <c r="AY117" i="24"/>
  <c r="AP117" i="24"/>
  <c r="AT30" i="24"/>
  <c r="AK30" i="24"/>
  <c r="AO94" i="23"/>
  <c r="AX94" i="23"/>
  <c r="AH43" i="24"/>
  <c r="AQ43" i="24"/>
  <c r="AU80" i="24"/>
  <c r="AL80" i="24"/>
  <c r="AJ168" i="23"/>
  <c r="AS168" i="23"/>
  <c r="K49" i="30"/>
  <c r="J49" i="30"/>
  <c r="AI82" i="23"/>
  <c r="AR82" i="23"/>
  <c r="AT140" i="24"/>
  <c r="AK140" i="24"/>
  <c r="AJ156" i="23"/>
  <c r="AS156" i="23"/>
  <c r="AK86" i="24"/>
  <c r="AT86" i="24"/>
  <c r="K34" i="30"/>
  <c r="J34" i="30"/>
  <c r="AH119" i="24"/>
  <c r="AQ119" i="24"/>
  <c r="AY128" i="23"/>
  <c r="AP128" i="23"/>
  <c r="AM64" i="24"/>
  <c r="AV64" i="24"/>
  <c r="AT46" i="23"/>
  <c r="AK46" i="23"/>
  <c r="AX46" i="23"/>
  <c r="AO46" i="23"/>
  <c r="AX91" i="24"/>
  <c r="AO91" i="24"/>
  <c r="AL181" i="23"/>
  <c r="AU181" i="23"/>
  <c r="K53" i="30"/>
  <c r="J53" i="30"/>
  <c r="AI141" i="24"/>
  <c r="AR141" i="24"/>
  <c r="AL30" i="23"/>
  <c r="AU30" i="23"/>
  <c r="AM131" i="24"/>
  <c r="AV131" i="24"/>
  <c r="AI59" i="23"/>
  <c r="AR59" i="23"/>
  <c r="AX64" i="23"/>
  <c r="AO64" i="23"/>
  <c r="AR84" i="24"/>
  <c r="AI84" i="24"/>
  <c r="AN54" i="24"/>
  <c r="AW54" i="24"/>
  <c r="AQ66" i="24"/>
  <c r="AH66" i="24"/>
  <c r="AX20" i="23"/>
  <c r="AO20" i="23"/>
  <c r="AI95" i="24"/>
  <c r="AR95" i="24"/>
  <c r="AP95" i="24"/>
  <c r="AY95" i="24"/>
  <c r="AI147" i="24"/>
  <c r="AR147" i="24"/>
  <c r="P185" i="20"/>
  <c r="E17" i="3"/>
  <c r="E15" i="3"/>
  <c r="E13" i="3"/>
  <c r="P25" i="20"/>
  <c r="AQ101" i="23"/>
  <c r="AH101" i="23"/>
  <c r="AY113" i="23"/>
  <c r="AP113" i="23"/>
  <c r="AT113" i="23"/>
  <c r="AK113" i="23"/>
  <c r="K73" i="29"/>
  <c r="J73" i="29"/>
  <c r="AR124" i="23"/>
  <c r="AI124" i="23"/>
  <c r="AR31" i="24"/>
  <c r="AI31" i="24"/>
  <c r="AI71" i="23"/>
  <c r="AR71" i="23"/>
  <c r="AL165" i="24"/>
  <c r="AU165" i="24"/>
  <c r="AW13" i="24"/>
  <c r="AN13" i="24"/>
  <c r="AN152" i="24"/>
  <c r="AW152" i="24"/>
  <c r="AM14" i="24"/>
  <c r="AV14" i="24"/>
  <c r="AL62" i="24"/>
  <c r="AU62" i="24"/>
  <c r="AK62" i="24"/>
  <c r="AT62" i="24"/>
  <c r="AV62" i="24"/>
  <c r="AM62" i="24"/>
  <c r="P129" i="16"/>
  <c r="K174" i="29"/>
  <c r="J174" i="29"/>
  <c r="AT127" i="24"/>
  <c r="AK127" i="24"/>
  <c r="AJ16" i="24"/>
  <c r="AS16" i="24"/>
  <c r="AM16" i="24"/>
  <c r="AV16" i="24"/>
  <c r="Q152" i="16"/>
  <c r="AT183" i="24"/>
  <c r="AK183" i="24"/>
  <c r="AM183" i="24"/>
  <c r="AV183" i="24"/>
  <c r="J63" i="30"/>
  <c r="K63" i="30"/>
  <c r="J33" i="30"/>
  <c r="K33" i="30"/>
  <c r="O98" i="20"/>
  <c r="AM189" i="23"/>
  <c r="AV189" i="23"/>
  <c r="AS189" i="23"/>
  <c r="AJ189" i="23"/>
  <c r="AK189" i="23"/>
  <c r="AT189" i="23"/>
  <c r="AY31" i="24"/>
  <c r="AP31" i="24"/>
  <c r="AM31" i="24"/>
  <c r="AV31" i="24"/>
  <c r="AH71" i="23"/>
  <c r="AQ71" i="23"/>
  <c r="AX147" i="23"/>
  <c r="AO147" i="23"/>
  <c r="P92" i="20"/>
  <c r="AJ165" i="24"/>
  <c r="AS165" i="24"/>
  <c r="AI165" i="24"/>
  <c r="AR165" i="24"/>
  <c r="AV13" i="24"/>
  <c r="AM13" i="24"/>
  <c r="AJ24" i="23"/>
  <c r="AS24" i="23"/>
  <c r="R23" i="32"/>
  <c r="R29" i="32" s="1"/>
  <c r="P112" i="20"/>
  <c r="Q68" i="16"/>
  <c r="AS111" i="23"/>
  <c r="AJ111" i="23"/>
  <c r="AI152" i="24"/>
  <c r="AR152" i="24"/>
  <c r="D12" i="2"/>
  <c r="D14" i="2"/>
  <c r="H12" i="2"/>
  <c r="H14" i="2"/>
  <c r="AI154" i="23"/>
  <c r="AR154" i="23"/>
  <c r="AM154" i="23"/>
  <c r="AV154" i="23"/>
  <c r="AT154" i="23"/>
  <c r="AK154" i="23"/>
  <c r="P56" i="16"/>
  <c r="AY127" i="24"/>
  <c r="AP127" i="24"/>
  <c r="AU127" i="24"/>
  <c r="AL127" i="24"/>
  <c r="AK91" i="23"/>
  <c r="AT91" i="23"/>
  <c r="AJ91" i="23"/>
  <c r="AS91" i="23"/>
  <c r="AS22" i="23"/>
  <c r="AJ22" i="23"/>
  <c r="AU22" i="23"/>
  <c r="AL22" i="23"/>
  <c r="AU16" i="24"/>
  <c r="AL16" i="24"/>
  <c r="AY16" i="24"/>
  <c r="AP16" i="24"/>
  <c r="AY98" i="24"/>
  <c r="AP98" i="24"/>
  <c r="Q79" i="16"/>
  <c r="O128" i="16"/>
  <c r="AT36" i="24"/>
  <c r="AK36" i="24"/>
  <c r="AV172" i="23"/>
  <c r="AM172" i="23"/>
  <c r="O162" i="20"/>
  <c r="P64" i="16"/>
  <c r="AI148" i="24"/>
  <c r="AR148" i="24"/>
  <c r="AT148" i="24"/>
  <c r="AK148" i="24"/>
  <c r="AH69" i="23"/>
  <c r="AQ69" i="23"/>
  <c r="Q156" i="16"/>
  <c r="AJ133" i="24"/>
  <c r="AS133" i="24"/>
  <c r="AN68" i="24"/>
  <c r="AW68" i="24"/>
  <c r="AT72" i="24"/>
  <c r="AK72" i="24"/>
  <c r="AW117" i="24"/>
  <c r="AN117" i="24"/>
  <c r="AH117" i="24"/>
  <c r="AQ117" i="24"/>
  <c r="AO117" i="24"/>
  <c r="AX117" i="24"/>
  <c r="O133" i="16"/>
  <c r="AS30" i="24"/>
  <c r="AJ30" i="24"/>
  <c r="AJ94" i="23"/>
  <c r="AS94" i="23"/>
  <c r="AY44" i="23"/>
  <c r="AP44" i="23"/>
  <c r="AR43" i="24"/>
  <c r="AI43" i="24"/>
  <c r="K128" i="30"/>
  <c r="J128" i="30"/>
  <c r="J24" i="30"/>
  <c r="K24" i="30"/>
  <c r="AY48" i="24"/>
  <c r="AP48" i="24"/>
  <c r="AI80" i="24"/>
  <c r="AR80" i="24"/>
  <c r="K155" i="30"/>
  <c r="J155" i="30"/>
  <c r="J133" i="30"/>
  <c r="K133" i="30"/>
  <c r="AI168" i="23"/>
  <c r="AR168" i="23"/>
  <c r="AQ88" i="23"/>
  <c r="AH88" i="23"/>
  <c r="AX88" i="23"/>
  <c r="AO88" i="23"/>
  <c r="AR72" i="23"/>
  <c r="AI72" i="23"/>
  <c r="AJ72" i="23"/>
  <c r="AS72" i="23"/>
  <c r="AM42" i="24"/>
  <c r="AV42" i="24"/>
  <c r="AX82" i="23"/>
  <c r="AO82" i="23"/>
  <c r="AL82" i="23"/>
  <c r="AU82" i="23"/>
  <c r="AM82" i="23"/>
  <c r="AV82" i="23"/>
  <c r="AO140" i="24"/>
  <c r="AX140" i="24"/>
  <c r="P152" i="16"/>
  <c r="O152" i="16"/>
  <c r="AR183" i="24"/>
  <c r="AI183" i="24"/>
  <c r="AX113" i="23"/>
  <c r="AO113" i="23"/>
  <c r="O158" i="16"/>
  <c r="P150" i="16"/>
  <c r="O150" i="16"/>
  <c r="Q150" i="16"/>
  <c r="K138" i="30"/>
  <c r="J138" i="30"/>
  <c r="P37" i="16"/>
  <c r="P109" i="16"/>
  <c r="AL124" i="23"/>
  <c r="AU124" i="23"/>
  <c r="AM124" i="23"/>
  <c r="AV124" i="23"/>
  <c r="Q98" i="20"/>
  <c r="AY189" i="23"/>
  <c r="AP189" i="23"/>
  <c r="AR189" i="23"/>
  <c r="AI189" i="23"/>
  <c r="AH189" i="23"/>
  <c r="AQ189" i="23"/>
  <c r="P94" i="16"/>
  <c r="AO31" i="24"/>
  <c r="AX31" i="24"/>
  <c r="Q165" i="16"/>
  <c r="AX71" i="23"/>
  <c r="AO71" i="23"/>
  <c r="AY71" i="23"/>
  <c r="AP71" i="23"/>
  <c r="AU71" i="23"/>
  <c r="AL71" i="23"/>
  <c r="AK71" i="23"/>
  <c r="AT71" i="23"/>
  <c r="AI147" i="23"/>
  <c r="AR147" i="23"/>
  <c r="AQ147" i="23"/>
  <c r="AH147" i="23"/>
  <c r="AL13" i="24"/>
  <c r="AU13" i="24"/>
  <c r="AT13" i="24"/>
  <c r="AK13" i="24"/>
  <c r="AP13" i="24"/>
  <c r="AY13" i="24"/>
  <c r="AQ13" i="24"/>
  <c r="AH13" i="24"/>
  <c r="Q32" i="20"/>
  <c r="AV24" i="23"/>
  <c r="AM24" i="23"/>
  <c r="AO24" i="23"/>
  <c r="AX24" i="23"/>
  <c r="R32" i="32"/>
  <c r="R38" i="32" s="1"/>
  <c r="Q112" i="20"/>
  <c r="AX108" i="23"/>
  <c r="AO108" i="23"/>
  <c r="K22" i="29"/>
  <c r="J22" i="29"/>
  <c r="P68" i="16"/>
  <c r="P26" i="20"/>
  <c r="O26" i="20"/>
  <c r="AV111" i="23"/>
  <c r="AM111" i="23"/>
  <c r="AX111" i="23"/>
  <c r="AO111" i="23"/>
  <c r="AV152" i="24"/>
  <c r="AM152" i="24"/>
  <c r="AX152" i="24"/>
  <c r="AO152" i="24"/>
  <c r="AL152" i="24"/>
  <c r="AU152" i="24"/>
  <c r="AY152" i="24"/>
  <c r="AP152" i="24"/>
  <c r="AK152" i="23"/>
  <c r="AT152" i="23"/>
  <c r="AL152" i="23"/>
  <c r="AU152" i="23"/>
  <c r="G12" i="2"/>
  <c r="G14" i="2"/>
  <c r="AY14" i="24"/>
  <c r="AP14" i="24"/>
  <c r="AJ14" i="24"/>
  <c r="AS14" i="24"/>
  <c r="AU14" i="24"/>
  <c r="AL14" i="24"/>
  <c r="P51" i="16"/>
  <c r="R51" i="16"/>
  <c r="AX136" i="24"/>
  <c r="AO136" i="24"/>
  <c r="AI62" i="24"/>
  <c r="AR62" i="24"/>
  <c r="R56" i="16"/>
  <c r="Q56" i="16"/>
  <c r="R129" i="16"/>
  <c r="J52" i="30"/>
  <c r="K52" i="30"/>
  <c r="Q185" i="16"/>
  <c r="AV127" i="24"/>
  <c r="AM127" i="24"/>
  <c r="AQ127" i="24"/>
  <c r="AH127" i="24"/>
  <c r="AI127" i="24"/>
  <c r="AR127" i="24"/>
  <c r="K182" i="29"/>
  <c r="J182" i="29"/>
  <c r="AY91" i="23"/>
  <c r="AP91" i="23"/>
  <c r="AM91" i="23"/>
  <c r="AV91" i="23"/>
  <c r="AR22" i="23"/>
  <c r="AI22" i="23"/>
  <c r="AT22" i="23"/>
  <c r="AK22" i="23"/>
  <c r="Q174" i="20"/>
  <c r="O174" i="20"/>
  <c r="Q30" i="20"/>
  <c r="AR16" i="24"/>
  <c r="AI16" i="24"/>
  <c r="AQ16" i="24"/>
  <c r="AH16" i="24"/>
  <c r="J134" i="30"/>
  <c r="K134" i="30"/>
  <c r="AK98" i="24"/>
  <c r="AT98" i="24"/>
  <c r="AH98" i="24"/>
  <c r="AQ98" i="24"/>
  <c r="R147" i="16"/>
  <c r="AY138" i="24"/>
  <c r="AP138" i="24"/>
  <c r="AJ138" i="24"/>
  <c r="AS138" i="24"/>
  <c r="AM138" i="24"/>
  <c r="AV138" i="24"/>
  <c r="R79" i="16"/>
  <c r="Q110" i="16"/>
  <c r="P110" i="16"/>
  <c r="P128" i="16"/>
  <c r="AO36" i="24"/>
  <c r="AX36" i="24"/>
  <c r="AS36" i="24"/>
  <c r="AJ36" i="24"/>
  <c r="AN36" i="24"/>
  <c r="AW36" i="24"/>
  <c r="AU36" i="24"/>
  <c r="AL36" i="24"/>
  <c r="AS172" i="23"/>
  <c r="AJ172" i="23"/>
  <c r="Q162" i="20"/>
  <c r="O87" i="20"/>
  <c r="Q87" i="20"/>
  <c r="R64" i="16"/>
  <c r="AH148" i="24"/>
  <c r="AQ148" i="24"/>
  <c r="AM148" i="24"/>
  <c r="AV148" i="24"/>
  <c r="AK69" i="23"/>
  <c r="AT69" i="23"/>
  <c r="AR69" i="23"/>
  <c r="AI69" i="23"/>
  <c r="AL163" i="23"/>
  <c r="AU163" i="23"/>
  <c r="AP163" i="23"/>
  <c r="AY163" i="23"/>
  <c r="AY133" i="24"/>
  <c r="AP133" i="24"/>
  <c r="AU133" i="24"/>
  <c r="AL133" i="24"/>
  <c r="AV133" i="24"/>
  <c r="AM133" i="24"/>
  <c r="AQ68" i="24"/>
  <c r="AH68" i="24"/>
  <c r="O98" i="16"/>
  <c r="Q98" i="16"/>
  <c r="P165" i="20"/>
  <c r="O30" i="16"/>
  <c r="AL117" i="24"/>
  <c r="AU117" i="24"/>
  <c r="J167" i="30"/>
  <c r="K167" i="30"/>
  <c r="K178" i="30"/>
  <c r="J178" i="30"/>
  <c r="P133" i="16"/>
  <c r="R133" i="16"/>
  <c r="AI30" i="24"/>
  <c r="AR30" i="24"/>
  <c r="AH30" i="24"/>
  <c r="AQ30" i="24"/>
  <c r="AL30" i="24"/>
  <c r="AU30" i="24"/>
  <c r="AY94" i="23"/>
  <c r="AP94" i="23"/>
  <c r="AU94" i="23"/>
  <c r="AL94" i="23"/>
  <c r="AV94" i="23"/>
  <c r="AM94" i="23"/>
  <c r="J96" i="30"/>
  <c r="K96" i="30"/>
  <c r="AV44" i="23"/>
  <c r="AM44" i="23"/>
  <c r="AQ44" i="23"/>
  <c r="AH44" i="23"/>
  <c r="AL53" i="23"/>
  <c r="AU53" i="23"/>
  <c r="AR53" i="23"/>
  <c r="AI53" i="23"/>
  <c r="AQ53" i="23"/>
  <c r="AH53" i="23"/>
  <c r="P177" i="20"/>
  <c r="O177" i="20"/>
  <c r="AV153" i="23"/>
  <c r="AM153" i="23"/>
  <c r="AO153" i="23"/>
  <c r="AX153" i="23"/>
  <c r="AP153" i="23"/>
  <c r="AY153" i="23"/>
  <c r="J42" i="30"/>
  <c r="K42" i="30"/>
  <c r="AT158" i="23"/>
  <c r="AK158" i="23"/>
  <c r="AT48" i="24"/>
  <c r="AK48" i="24"/>
  <c r="AJ48" i="24"/>
  <c r="AS48" i="24"/>
  <c r="AU48" i="24"/>
  <c r="AL48" i="24"/>
  <c r="AV80" i="24"/>
  <c r="AM80" i="24"/>
  <c r="P31" i="16"/>
  <c r="Q31" i="16"/>
  <c r="AV23" i="23"/>
  <c r="AM23" i="23"/>
  <c r="Q104" i="20"/>
  <c r="O179" i="20"/>
  <c r="P179" i="20"/>
  <c r="I43" i="32"/>
  <c r="I49" i="32" s="1"/>
  <c r="AU168" i="23"/>
  <c r="AL168" i="23"/>
  <c r="AS88" i="23"/>
  <c r="AJ88" i="23"/>
  <c r="AY88" i="23"/>
  <c r="AP88" i="23"/>
  <c r="O160" i="16"/>
  <c r="P115" i="20"/>
  <c r="AK72" i="23"/>
  <c r="AT72" i="23"/>
  <c r="AL72" i="23"/>
  <c r="AU72" i="23"/>
  <c r="P78" i="16"/>
  <c r="AO42" i="24"/>
  <c r="AX42" i="24"/>
  <c r="AT42" i="24"/>
  <c r="AK42" i="24"/>
  <c r="AS42" i="24"/>
  <c r="AJ42" i="24"/>
  <c r="AH82" i="23"/>
  <c r="AQ82" i="23"/>
  <c r="AJ82" i="23"/>
  <c r="AS82" i="23"/>
  <c r="O72" i="20"/>
  <c r="P19" i="16"/>
  <c r="O19" i="16"/>
  <c r="AV140" i="24"/>
  <c r="AM140" i="24"/>
  <c r="P102" i="20"/>
  <c r="N32" i="32"/>
  <c r="N38" i="32" s="1"/>
  <c r="O186" i="16"/>
  <c r="AI156" i="23"/>
  <c r="AR156" i="23"/>
  <c r="AX156" i="23"/>
  <c r="AO156" i="23"/>
  <c r="AM156" i="23"/>
  <c r="AV156" i="23"/>
  <c r="AN65" i="24"/>
  <c r="AW65" i="24"/>
  <c r="AL52" i="23"/>
  <c r="AU52" i="23"/>
  <c r="P21" i="16"/>
  <c r="Q175" i="16"/>
  <c r="AX86" i="24"/>
  <c r="AO86" i="24"/>
  <c r="AM86" i="24"/>
  <c r="AV86" i="24"/>
  <c r="AR63" i="24"/>
  <c r="AI63" i="24"/>
  <c r="Q79" i="20"/>
  <c r="R82" i="16"/>
  <c r="P82" i="16"/>
  <c r="J48" i="29"/>
  <c r="K48" i="29"/>
  <c r="J180" i="30"/>
  <c r="K180" i="30"/>
  <c r="AN119" i="24"/>
  <c r="AW119" i="24"/>
  <c r="AT119" i="24"/>
  <c r="AK119" i="24"/>
  <c r="P126" i="16"/>
  <c r="Q126" i="16"/>
  <c r="AO128" i="23"/>
  <c r="AX128" i="23"/>
  <c r="AL128" i="23"/>
  <c r="AU128" i="23"/>
  <c r="P103" i="16"/>
  <c r="J146" i="29"/>
  <c r="K146" i="29"/>
  <c r="P178" i="20"/>
  <c r="O163" i="20"/>
  <c r="Q163" i="20"/>
  <c r="M32" i="32"/>
  <c r="M38" i="32" s="1"/>
  <c r="M23" i="32"/>
  <c r="M29" i="32" s="1"/>
  <c r="AL184" i="23"/>
  <c r="AU184" i="23"/>
  <c r="AT184" i="23"/>
  <c r="AK184" i="23"/>
  <c r="R131" i="16"/>
  <c r="AO64" i="24"/>
  <c r="AX64" i="24"/>
  <c r="AY64" i="24"/>
  <c r="AP64" i="24"/>
  <c r="AJ64" i="24"/>
  <c r="AS64" i="24"/>
  <c r="AI46" i="23"/>
  <c r="AR46" i="23"/>
  <c r="AP46" i="23"/>
  <c r="AY46" i="23"/>
  <c r="AJ46" i="23"/>
  <c r="AS46" i="23"/>
  <c r="J22" i="30"/>
  <c r="K22" i="30"/>
  <c r="K41" i="29"/>
  <c r="J41" i="29"/>
  <c r="AT134" i="24"/>
  <c r="AK134" i="24"/>
  <c r="AY134" i="24"/>
  <c r="AP134" i="24"/>
  <c r="AL134" i="24"/>
  <c r="AU134" i="24"/>
  <c r="AT47" i="23"/>
  <c r="AK47" i="23"/>
  <c r="AV47" i="23"/>
  <c r="AM47" i="23"/>
  <c r="AR47" i="23"/>
  <c r="AI47" i="23"/>
  <c r="AJ47" i="23"/>
  <c r="AS47" i="23"/>
  <c r="K98" i="29"/>
  <c r="J98" i="29"/>
  <c r="AL91" i="24"/>
  <c r="AU91" i="24"/>
  <c r="AI165" i="23"/>
  <c r="AR165" i="23"/>
  <c r="AN189" i="24"/>
  <c r="AW189" i="24"/>
  <c r="AL107" i="23"/>
  <c r="AU107" i="23"/>
  <c r="AV107" i="23"/>
  <c r="AM107" i="23"/>
  <c r="AR107" i="23"/>
  <c r="AI107" i="23"/>
  <c r="AT129" i="23"/>
  <c r="AK129" i="23"/>
  <c r="AV129" i="23"/>
  <c r="AM129" i="23"/>
  <c r="J77" i="30"/>
  <c r="K77" i="30"/>
  <c r="K150" i="30"/>
  <c r="J150" i="30"/>
  <c r="AQ148" i="23"/>
  <c r="AH148" i="23"/>
  <c r="AH71" i="24"/>
  <c r="AQ71" i="24"/>
  <c r="AL67" i="24"/>
  <c r="AU67" i="24"/>
  <c r="AR67" i="24"/>
  <c r="AI67" i="24"/>
  <c r="AW67" i="24"/>
  <c r="AN67" i="24"/>
  <c r="AK110" i="23"/>
  <c r="AT110" i="23"/>
  <c r="AI110" i="23"/>
  <c r="AR110" i="23"/>
  <c r="AS18" i="24"/>
  <c r="AJ18" i="24"/>
  <c r="AS187" i="24"/>
  <c r="AJ187" i="24"/>
  <c r="AV187" i="24"/>
  <c r="AM187" i="24"/>
  <c r="AN12" i="24"/>
  <c r="AW12" i="24"/>
  <c r="AJ12" i="24"/>
  <c r="AS12" i="24"/>
  <c r="AQ12" i="24"/>
  <c r="AH12" i="24"/>
  <c r="K83" i="29"/>
  <c r="J83" i="29"/>
  <c r="J91" i="29"/>
  <c r="K91" i="29"/>
  <c r="AW130" i="24"/>
  <c r="AN130" i="24"/>
  <c r="AK130" i="24"/>
  <c r="AT130" i="24"/>
  <c r="AP130" i="24"/>
  <c r="AY130" i="24"/>
  <c r="AS130" i="24"/>
  <c r="AJ130" i="24"/>
  <c r="J152" i="30"/>
  <c r="K152" i="30"/>
  <c r="AH162" i="24"/>
  <c r="AQ162" i="24"/>
  <c r="AR162" i="24"/>
  <c r="AI162" i="24"/>
  <c r="AX162" i="24"/>
  <c r="AO162" i="24"/>
  <c r="AW162" i="24"/>
  <c r="AN162" i="24"/>
  <c r="AK118" i="24"/>
  <c r="AT118" i="24"/>
  <c r="AT15" i="24"/>
  <c r="AK15" i="24"/>
  <c r="AO15" i="24"/>
  <c r="AX15" i="24"/>
  <c r="AR15" i="24"/>
  <c r="AI15" i="24"/>
  <c r="AS182" i="24"/>
  <c r="AJ182" i="24"/>
  <c r="J117" i="29"/>
  <c r="K117" i="29"/>
  <c r="AO114" i="24"/>
  <c r="AX114" i="24"/>
  <c r="AP114" i="24"/>
  <c r="AY114" i="24"/>
  <c r="AQ114" i="24"/>
  <c r="AH114" i="24"/>
  <c r="AS114" i="24"/>
  <c r="AJ114" i="24"/>
  <c r="K37" i="30"/>
  <c r="J37" i="30"/>
  <c r="P23" i="16"/>
  <c r="AV32" i="23"/>
  <c r="AM32" i="23"/>
  <c r="AO32" i="23"/>
  <c r="AX32" i="23"/>
  <c r="AU32" i="23"/>
  <c r="AL32" i="23"/>
  <c r="AM81" i="24"/>
  <c r="AV81" i="24"/>
  <c r="AX81" i="24"/>
  <c r="AO81" i="24"/>
  <c r="AJ145" i="23"/>
  <c r="AS145" i="23"/>
  <c r="AV145" i="23"/>
  <c r="AM145" i="23"/>
  <c r="AR145" i="23"/>
  <c r="AI145" i="23"/>
  <c r="AT161" i="23"/>
  <c r="AK161" i="23"/>
  <c r="AT159" i="24"/>
  <c r="AK159" i="24"/>
  <c r="AR159" i="24"/>
  <c r="AI159" i="24"/>
  <c r="AX159" i="24"/>
  <c r="AO159" i="24"/>
  <c r="AJ159" i="24"/>
  <c r="AS159" i="24"/>
  <c r="AM90" i="24"/>
  <c r="AV90" i="24"/>
  <c r="AJ90" i="24"/>
  <c r="AS90" i="24"/>
  <c r="AP90" i="24"/>
  <c r="AY90" i="24"/>
  <c r="AW90" i="24"/>
  <c r="AN90" i="24"/>
  <c r="AJ51" i="24"/>
  <c r="AS51" i="24"/>
  <c r="AH51" i="24"/>
  <c r="AQ51" i="24"/>
  <c r="AI126" i="24"/>
  <c r="AR126" i="24"/>
  <c r="AP126" i="24"/>
  <c r="AY126" i="24"/>
  <c r="J19" i="29"/>
  <c r="K19" i="29"/>
  <c r="AM127" i="23"/>
  <c r="AV127" i="23"/>
  <c r="R50" i="16"/>
  <c r="AW96" i="24"/>
  <c r="AN96" i="24"/>
  <c r="AP164" i="23"/>
  <c r="AY164" i="23"/>
  <c r="AV56" i="23"/>
  <c r="AM56" i="23"/>
  <c r="AR56" i="23"/>
  <c r="AI56" i="23"/>
  <c r="AS56" i="23"/>
  <c r="AJ56" i="23"/>
  <c r="AO56" i="23"/>
  <c r="AX56" i="23"/>
  <c r="AS41" i="23"/>
  <c r="AJ41" i="23"/>
  <c r="AL41" i="23"/>
  <c r="AU41" i="23"/>
  <c r="AK41" i="23"/>
  <c r="AT41" i="23"/>
  <c r="J55" i="29"/>
  <c r="K55" i="29"/>
  <c r="AW33" i="24"/>
  <c r="AN33" i="24"/>
  <c r="AP33" i="24"/>
  <c r="AY33" i="24"/>
  <c r="AR33" i="24"/>
  <c r="AI33" i="24"/>
  <c r="AL35" i="23"/>
  <c r="AU35" i="23"/>
  <c r="AY35" i="23"/>
  <c r="AP35" i="23"/>
  <c r="AK35" i="23"/>
  <c r="AT35" i="23"/>
  <c r="J75" i="29"/>
  <c r="K75" i="29"/>
  <c r="J115" i="30"/>
  <c r="K115" i="30"/>
  <c r="AW24" i="24"/>
  <c r="AN24" i="24"/>
  <c r="AV24" i="24"/>
  <c r="AM24" i="24"/>
  <c r="AI95" i="23"/>
  <c r="AR95" i="23"/>
  <c r="AU128" i="24"/>
  <c r="AL128" i="24"/>
  <c r="AS128" i="24"/>
  <c r="AJ128" i="24"/>
  <c r="AW128" i="24"/>
  <c r="AN128" i="24"/>
  <c r="AH146" i="24"/>
  <c r="AQ146" i="24"/>
  <c r="AI146" i="24"/>
  <c r="AR146" i="24"/>
  <c r="AO146" i="24"/>
  <c r="AX146" i="24"/>
  <c r="AI140" i="23"/>
  <c r="AR140" i="23"/>
  <c r="AR92" i="23"/>
  <c r="AI92" i="23"/>
  <c r="AX92" i="23"/>
  <c r="AO92" i="23"/>
  <c r="AM92" i="23"/>
  <c r="AV92" i="23"/>
  <c r="AJ38" i="23"/>
  <c r="AS38" i="23"/>
  <c r="AR38" i="23"/>
  <c r="AI38" i="23"/>
  <c r="K66" i="30"/>
  <c r="J66" i="30"/>
  <c r="AO175" i="24"/>
  <c r="AX175" i="24"/>
  <c r="AK175" i="24"/>
  <c r="AT175" i="24"/>
  <c r="AW175" i="24"/>
  <c r="AN175" i="24"/>
  <c r="AP142" i="23"/>
  <c r="AY142" i="23"/>
  <c r="AI142" i="23"/>
  <c r="AR142" i="23"/>
  <c r="J80" i="29"/>
  <c r="K80" i="29"/>
  <c r="AV75" i="24"/>
  <c r="AM75" i="24"/>
  <c r="AU75" i="24"/>
  <c r="AL75" i="24"/>
  <c r="AY75" i="24"/>
  <c r="AP75" i="24"/>
  <c r="AH26" i="24"/>
  <c r="AQ26" i="24"/>
  <c r="AY90" i="23"/>
  <c r="AP90" i="23"/>
  <c r="AI90" i="23"/>
  <c r="AR90" i="23"/>
  <c r="AK90" i="23"/>
  <c r="AT90" i="23"/>
  <c r="AI181" i="24"/>
  <c r="AR181" i="24"/>
  <c r="J114" i="29"/>
  <c r="K114" i="29"/>
  <c r="AM106" i="23"/>
  <c r="AV106" i="23"/>
  <c r="AK106" i="23"/>
  <c r="AT106" i="23"/>
  <c r="AL106" i="23"/>
  <c r="AU106" i="23"/>
  <c r="AU172" i="24"/>
  <c r="AL172" i="24"/>
  <c r="AV172" i="24"/>
  <c r="AM172" i="24"/>
  <c r="AY172" i="24"/>
  <c r="AP172" i="24"/>
  <c r="AO172" i="24"/>
  <c r="AX172" i="24"/>
  <c r="AO34" i="24"/>
  <c r="AX34" i="24"/>
  <c r="AL34" i="24"/>
  <c r="AU34" i="24"/>
  <c r="AM34" i="24"/>
  <c r="AV34" i="24"/>
  <c r="AH135" i="23"/>
  <c r="AQ135" i="23"/>
  <c r="AV135" i="23"/>
  <c r="AM135" i="23"/>
  <c r="AP27" i="24"/>
  <c r="AY27" i="24"/>
  <c r="AN27" i="24"/>
  <c r="AW27" i="24"/>
  <c r="AJ27" i="24"/>
  <c r="AS27" i="24"/>
  <c r="AI123" i="23"/>
  <c r="AR123" i="23"/>
  <c r="AQ123" i="23"/>
  <c r="AH123" i="23"/>
  <c r="AL123" i="24"/>
  <c r="AU123" i="24"/>
  <c r="AL133" i="23"/>
  <c r="AU133" i="23"/>
  <c r="AI133" i="23"/>
  <c r="AR133" i="23"/>
  <c r="J87" i="29"/>
  <c r="K87" i="29"/>
  <c r="AJ50" i="23"/>
  <c r="AS50" i="23"/>
  <c r="AX50" i="23"/>
  <c r="AO50" i="23"/>
  <c r="AQ50" i="23"/>
  <c r="AH50" i="23"/>
  <c r="AS93" i="23"/>
  <c r="AJ93" i="23"/>
  <c r="AR93" i="23"/>
  <c r="AI93" i="23"/>
  <c r="AL93" i="23"/>
  <c r="AU93" i="23"/>
  <c r="AQ50" i="24"/>
  <c r="AH50" i="24"/>
  <c r="AU164" i="24"/>
  <c r="AL164" i="24"/>
  <c r="AY164" i="24"/>
  <c r="AP164" i="24"/>
  <c r="AI109" i="23"/>
  <c r="AR109" i="23"/>
  <c r="AM109" i="23"/>
  <c r="AV109" i="23"/>
  <c r="AK109" i="23"/>
  <c r="AT109" i="23"/>
  <c r="AJ109" i="23"/>
  <c r="AS109" i="23"/>
  <c r="AK183" i="23"/>
  <c r="AT183" i="23"/>
  <c r="AM183" i="23"/>
  <c r="AV183" i="23"/>
  <c r="AJ183" i="23"/>
  <c r="AS183" i="23"/>
  <c r="AR183" i="23"/>
  <c r="AI183" i="23"/>
  <c r="AQ178" i="23"/>
  <c r="AH178" i="23"/>
  <c r="AT178" i="23"/>
  <c r="AK178" i="23"/>
  <c r="AV178" i="23"/>
  <c r="AM178" i="23"/>
  <c r="AJ178" i="23"/>
  <c r="AS178" i="23"/>
  <c r="AJ73" i="24"/>
  <c r="AS73" i="24"/>
  <c r="AP73" i="24"/>
  <c r="AY73" i="24"/>
  <c r="AL73" i="24"/>
  <c r="AU73" i="24"/>
  <c r="AI73" i="24"/>
  <c r="AR73" i="24"/>
  <c r="K110" i="29"/>
  <c r="J110" i="29"/>
  <c r="AX145" i="24"/>
  <c r="AO145" i="24"/>
  <c r="AX104" i="23"/>
  <c r="AO104" i="23"/>
  <c r="AH104" i="23"/>
  <c r="AQ104" i="23"/>
  <c r="AU104" i="23"/>
  <c r="AL104" i="23"/>
  <c r="AU122" i="24"/>
  <c r="AL122" i="24"/>
  <c r="AK122" i="24"/>
  <c r="AT122" i="24"/>
  <c r="AV122" i="24"/>
  <c r="AM122" i="24"/>
  <c r="AX94" i="24"/>
  <c r="AO94" i="24"/>
  <c r="O99" i="16"/>
  <c r="K74" i="29"/>
  <c r="J74" i="29"/>
  <c r="AR54" i="23"/>
  <c r="AI54" i="23"/>
  <c r="AP114" i="23"/>
  <c r="AY114" i="23"/>
  <c r="AL114" i="23"/>
  <c r="AU114" i="23"/>
  <c r="J185" i="29"/>
  <c r="K185" i="29"/>
  <c r="AV70" i="24"/>
  <c r="AM70" i="24"/>
  <c r="AY70" i="24"/>
  <c r="AP70" i="24"/>
  <c r="AK70" i="24"/>
  <c r="AT70" i="24"/>
  <c r="AU70" i="24"/>
  <c r="AL70" i="24"/>
  <c r="J107" i="29"/>
  <c r="K107" i="29"/>
  <c r="AJ83" i="23"/>
  <c r="AS83" i="23"/>
  <c r="AO83" i="23"/>
  <c r="AX83" i="23"/>
  <c r="K25" i="30"/>
  <c r="J25" i="30"/>
  <c r="AP155" i="24"/>
  <c r="AY155" i="24"/>
  <c r="P132" i="20"/>
  <c r="AQ184" i="24"/>
  <c r="AH184" i="24"/>
  <c r="AU184" i="24"/>
  <c r="AL184" i="24"/>
  <c r="AK154" i="24"/>
  <c r="AT154" i="24"/>
  <c r="AY154" i="24"/>
  <c r="AP154" i="24"/>
  <c r="AU154" i="24"/>
  <c r="AL154" i="24"/>
  <c r="AS142" i="24"/>
  <c r="AJ142" i="24"/>
  <c r="AL142" i="24"/>
  <c r="AU142" i="24"/>
  <c r="AV142" i="24"/>
  <c r="AM142" i="24"/>
  <c r="AN129" i="24"/>
  <c r="AW129" i="24"/>
  <c r="AM129" i="24"/>
  <c r="AV129" i="24"/>
  <c r="J109" i="29"/>
  <c r="K109" i="29"/>
  <c r="AN106" i="24"/>
  <c r="AW106" i="24"/>
  <c r="AK106" i="24"/>
  <c r="AT106" i="24"/>
  <c r="K108" i="29"/>
  <c r="J108" i="29"/>
  <c r="J45" i="30"/>
  <c r="K45" i="30"/>
  <c r="R161" i="16"/>
  <c r="AW167" i="24"/>
  <c r="AN167" i="24"/>
  <c r="AR167" i="24"/>
  <c r="AI167" i="24"/>
  <c r="AY167" i="24"/>
  <c r="AP167" i="24"/>
  <c r="AO17" i="23"/>
  <c r="AX17" i="23"/>
  <c r="AV41" i="24"/>
  <c r="AM41" i="24"/>
  <c r="AW41" i="24"/>
  <c r="AN41" i="24"/>
  <c r="AJ103" i="24"/>
  <c r="AS103" i="24"/>
  <c r="AL103" i="24"/>
  <c r="AU103" i="24"/>
  <c r="AR103" i="24"/>
  <c r="AI103" i="24"/>
  <c r="AT103" i="24"/>
  <c r="AK103" i="24"/>
  <c r="J60" i="30"/>
  <c r="K60" i="30"/>
  <c r="AP180" i="24"/>
  <c r="AY180" i="24"/>
  <c r="AT180" i="24"/>
  <c r="AK180" i="24"/>
  <c r="AX161" i="24"/>
  <c r="AO161" i="24"/>
  <c r="AT68" i="23"/>
  <c r="AK68" i="23"/>
  <c r="AQ68" i="23"/>
  <c r="AH68" i="23"/>
  <c r="J140" i="30"/>
  <c r="K140" i="30"/>
  <c r="AS143" i="23"/>
  <c r="AJ143" i="23"/>
  <c r="AX143" i="23"/>
  <c r="AO143" i="23"/>
  <c r="AK76" i="24"/>
  <c r="AT76" i="24"/>
  <c r="AM29" i="23"/>
  <c r="AV29" i="23"/>
  <c r="AX29" i="23"/>
  <c r="AO29" i="23"/>
  <c r="AL29" i="23"/>
  <c r="AU29" i="23"/>
  <c r="AO150" i="24"/>
  <c r="AX150" i="24"/>
  <c r="AT173" i="23"/>
  <c r="AK173" i="23"/>
  <c r="AS173" i="23"/>
  <c r="AJ173" i="23"/>
  <c r="K111" i="30"/>
  <c r="J111" i="30"/>
  <c r="AO86" i="23"/>
  <c r="AX86" i="23"/>
  <c r="AU59" i="24"/>
  <c r="AL59" i="24"/>
  <c r="AT180" i="23"/>
  <c r="AK180" i="23"/>
  <c r="AU180" i="23"/>
  <c r="AL180" i="23"/>
  <c r="AX85" i="24"/>
  <c r="AO85" i="24"/>
  <c r="AP85" i="24"/>
  <c r="AY85" i="24"/>
  <c r="AP110" i="24"/>
  <c r="AY110" i="24"/>
  <c r="AW110" i="24"/>
  <c r="AN110" i="24"/>
  <c r="AH110" i="24"/>
  <c r="AQ110" i="24"/>
  <c r="P77" i="16"/>
  <c r="AR107" i="24"/>
  <c r="AI107" i="24"/>
  <c r="AK107" i="24"/>
  <c r="AT107" i="24"/>
  <c r="AM13" i="23"/>
  <c r="AV13" i="23"/>
  <c r="AP13" i="23"/>
  <c r="AY13" i="23"/>
  <c r="AU76" i="23"/>
  <c r="AL76" i="23"/>
  <c r="AX76" i="23"/>
  <c r="AO76" i="23"/>
  <c r="AO113" i="24"/>
  <c r="AX113" i="24"/>
  <c r="AI113" i="24"/>
  <c r="AR113" i="24"/>
  <c r="J46" i="29"/>
  <c r="K46" i="29"/>
  <c r="AS136" i="23"/>
  <c r="AJ136" i="23"/>
  <c r="AT137" i="24"/>
  <c r="AK137" i="24"/>
  <c r="AH137" i="24"/>
  <c r="AQ137" i="24"/>
  <c r="AP125" i="23"/>
  <c r="AY125" i="23"/>
  <c r="J177" i="30"/>
  <c r="K177" i="30"/>
  <c r="AQ61" i="24"/>
  <c r="AH61" i="24"/>
  <c r="AI61" i="24"/>
  <c r="AR61" i="24"/>
  <c r="AO49" i="24"/>
  <c r="AX49" i="24"/>
  <c r="AJ49" i="24"/>
  <c r="AS49" i="24"/>
  <c r="AY109" i="24"/>
  <c r="AP109" i="24"/>
  <c r="AV109" i="24"/>
  <c r="AM109" i="24"/>
  <c r="AV138" i="23"/>
  <c r="AM138" i="23"/>
  <c r="P43" i="16"/>
  <c r="AM170" i="24"/>
  <c r="AV170" i="24"/>
  <c r="AJ170" i="24"/>
  <c r="AS170" i="24"/>
  <c r="AY170" i="24"/>
  <c r="AP170" i="24"/>
  <c r="AU170" i="24"/>
  <c r="AL170" i="24"/>
  <c r="AN166" i="24"/>
  <c r="AW166" i="24"/>
  <c r="AU166" i="24"/>
  <c r="AL166" i="24"/>
  <c r="AQ166" i="24"/>
  <c r="AH166" i="24"/>
  <c r="AO48" i="23"/>
  <c r="AX48" i="23"/>
  <c r="AR48" i="23"/>
  <c r="AI48" i="23"/>
  <c r="K171" i="29"/>
  <c r="J171" i="29"/>
  <c r="K16" i="30"/>
  <c r="J16" i="30"/>
  <c r="J94" i="29"/>
  <c r="K94" i="29"/>
  <c r="J58" i="29"/>
  <c r="K58" i="29"/>
  <c r="AS169" i="24"/>
  <c r="AJ169" i="24"/>
  <c r="AR169" i="24"/>
  <c r="AI169" i="24"/>
  <c r="AV186" i="23"/>
  <c r="AM186" i="23"/>
  <c r="AX186" i="23"/>
  <c r="AO186" i="23"/>
  <c r="AY186" i="23"/>
  <c r="AP186" i="23"/>
  <c r="AT186" i="23"/>
  <c r="AK186" i="23"/>
  <c r="AP167" i="23"/>
  <c r="AY167" i="23"/>
  <c r="AL167" i="23"/>
  <c r="AU167" i="23"/>
  <c r="J167" i="29"/>
  <c r="K167" i="29"/>
  <c r="AL60" i="24"/>
  <c r="AU60" i="24"/>
  <c r="AO60" i="24"/>
  <c r="AX60" i="24"/>
  <c r="AJ60" i="24"/>
  <c r="AS60" i="24"/>
  <c r="AM60" i="24"/>
  <c r="AV60" i="24"/>
  <c r="AQ98" i="23"/>
  <c r="AH98" i="23"/>
  <c r="AV98" i="23"/>
  <c r="AM98" i="23"/>
  <c r="AX98" i="23"/>
  <c r="AO98" i="23"/>
  <c r="AO85" i="23"/>
  <c r="AX85" i="23"/>
  <c r="AT44" i="24"/>
  <c r="AK44" i="24"/>
  <c r="AP44" i="24"/>
  <c r="AY44" i="24"/>
  <c r="AS139" i="23"/>
  <c r="AJ139" i="23"/>
  <c r="AY139" i="23"/>
  <c r="AP139" i="23"/>
  <c r="AO139" i="23"/>
  <c r="AX139" i="23"/>
  <c r="AV159" i="23"/>
  <c r="AM159" i="23"/>
  <c r="AR159" i="23"/>
  <c r="AI159" i="23"/>
  <c r="AO81" i="23"/>
  <c r="AX81" i="23"/>
  <c r="AS81" i="23"/>
  <c r="AJ81" i="23"/>
  <c r="AW185" i="24"/>
  <c r="AN185" i="24"/>
  <c r="AR46" i="24"/>
  <c r="AI46" i="24"/>
  <c r="AS46" i="24"/>
  <c r="AJ46" i="24"/>
  <c r="AH65" i="23"/>
  <c r="AQ65" i="23"/>
  <c r="AV65" i="23"/>
  <c r="AM65" i="23"/>
  <c r="AI79" i="23"/>
  <c r="AR79" i="23"/>
  <c r="AV79" i="23"/>
  <c r="AM79" i="23"/>
  <c r="AS79" i="23"/>
  <c r="AJ79" i="23"/>
  <c r="AO124" i="24"/>
  <c r="AX124" i="24"/>
  <c r="AT124" i="24"/>
  <c r="AK124" i="24"/>
  <c r="AV124" i="24"/>
  <c r="AM124" i="24"/>
  <c r="AL84" i="23"/>
  <c r="AU84" i="23"/>
  <c r="AY84" i="23"/>
  <c r="AP84" i="23"/>
  <c r="AS155" i="23"/>
  <c r="AJ155" i="23"/>
  <c r="AJ87" i="24"/>
  <c r="AS87" i="24"/>
  <c r="AU87" i="24"/>
  <c r="AL87" i="24"/>
  <c r="K28" i="29"/>
  <c r="J28" i="29"/>
  <c r="K141" i="30"/>
  <c r="J141" i="30"/>
  <c r="AR97" i="24"/>
  <c r="AI97" i="24"/>
  <c r="AT143" i="24"/>
  <c r="AK143" i="24"/>
  <c r="AS143" i="24"/>
  <c r="AJ143" i="24"/>
  <c r="AI57" i="24"/>
  <c r="AR57" i="24"/>
  <c r="AN57" i="24"/>
  <c r="AW57" i="24"/>
  <c r="AJ57" i="24"/>
  <c r="AS57" i="24"/>
  <c r="AP57" i="24"/>
  <c r="AY57" i="24"/>
  <c r="AL58" i="23"/>
  <c r="AU58" i="23"/>
  <c r="AO58" i="23"/>
  <c r="AX58" i="23"/>
  <c r="AQ58" i="23"/>
  <c r="AH58" i="23"/>
  <c r="AH179" i="23"/>
  <c r="AQ179" i="23"/>
  <c r="AR179" i="23"/>
  <c r="AI179" i="23"/>
  <c r="AU179" i="23"/>
  <c r="AL179" i="23"/>
  <c r="AK179" i="23"/>
  <c r="AT179" i="23"/>
  <c r="AP179" i="23"/>
  <c r="AY179" i="23"/>
  <c r="J170" i="29"/>
  <c r="K170" i="29"/>
  <c r="AY19" i="24"/>
  <c r="AP19" i="24"/>
  <c r="AH25" i="24"/>
  <c r="AQ25" i="24"/>
  <c r="AT25" i="24"/>
  <c r="AK25" i="24"/>
  <c r="AY32" i="24"/>
  <c r="AP32" i="24"/>
  <c r="AR32" i="24"/>
  <c r="AI32" i="24"/>
  <c r="AH32" i="24"/>
  <c r="AQ32" i="24"/>
  <c r="AT32" i="24"/>
  <c r="AK32" i="24"/>
  <c r="AV74" i="24"/>
  <c r="AM74" i="24"/>
  <c r="AP83" i="24"/>
  <c r="AY83" i="24"/>
  <c r="AL83" i="24"/>
  <c r="AU83" i="24"/>
  <c r="K181" i="29"/>
  <c r="J181" i="29"/>
  <c r="AL31" i="23"/>
  <c r="AU31" i="23"/>
  <c r="AU14" i="23"/>
  <c r="AL14" i="23"/>
  <c r="AP14" i="23"/>
  <c r="AY14" i="23"/>
  <c r="AL51" i="23"/>
  <c r="AU51" i="23"/>
  <c r="AJ51" i="23"/>
  <c r="AS51" i="23"/>
  <c r="AO51" i="23"/>
  <c r="AX51" i="23"/>
  <c r="AT150" i="23"/>
  <c r="AK150" i="23"/>
  <c r="AX150" i="23"/>
  <c r="AO150" i="23"/>
  <c r="AM75" i="23"/>
  <c r="AV75" i="23"/>
  <c r="AJ39" i="23"/>
  <c r="AS39" i="23"/>
  <c r="AP39" i="23"/>
  <c r="AY39" i="23"/>
  <c r="O41" i="20"/>
  <c r="AS40" i="24"/>
  <c r="AJ40" i="24"/>
  <c r="AU40" i="24"/>
  <c r="AL40" i="24"/>
  <c r="AM40" i="24"/>
  <c r="AV40" i="24"/>
  <c r="AR40" i="24"/>
  <c r="AI40" i="24"/>
  <c r="AT131" i="23"/>
  <c r="AK131" i="23"/>
  <c r="AQ131" i="23"/>
  <c r="AH131" i="23"/>
  <c r="AS20" i="24"/>
  <c r="AJ20" i="24"/>
  <c r="AT20" i="24"/>
  <c r="AK20" i="24"/>
  <c r="AL20" i="24"/>
  <c r="AU20" i="24"/>
  <c r="AL36" i="23"/>
  <c r="AU36" i="23"/>
  <c r="AW101" i="24"/>
  <c r="AN101" i="24"/>
  <c r="AX101" i="24"/>
  <c r="AO101" i="24"/>
  <c r="AU101" i="24"/>
  <c r="AL101" i="24"/>
  <c r="AQ101" i="24"/>
  <c r="AH101" i="24"/>
  <c r="K15" i="30"/>
  <c r="J15" i="30"/>
  <c r="J151" i="30"/>
  <c r="K151" i="30"/>
  <c r="AP100" i="23"/>
  <c r="AY100" i="23"/>
  <c r="AQ112" i="23"/>
  <c r="AH112" i="23"/>
  <c r="AS112" i="23"/>
  <c r="AJ112" i="23"/>
  <c r="AU112" i="23"/>
  <c r="AL112" i="23"/>
  <c r="AT112" i="23"/>
  <c r="AK112" i="23"/>
  <c r="AJ157" i="23"/>
  <c r="AS157" i="23"/>
  <c r="AS37" i="23"/>
  <c r="AJ37" i="23"/>
  <c r="AR168" i="24"/>
  <c r="AI168" i="24"/>
  <c r="AS168" i="24"/>
  <c r="AJ168" i="24"/>
  <c r="AT168" i="24"/>
  <c r="AK168" i="24"/>
  <c r="AJ160" i="23"/>
  <c r="AS160" i="23"/>
  <c r="AH160" i="23"/>
  <c r="AQ160" i="23"/>
  <c r="AY160" i="23"/>
  <c r="AP160" i="23"/>
  <c r="AY18" i="23"/>
  <c r="AP18" i="23"/>
  <c r="AQ18" i="23"/>
  <c r="AH18" i="23"/>
  <c r="AR18" i="23"/>
  <c r="AI18" i="23"/>
  <c r="J80" i="30"/>
  <c r="K80" i="30"/>
  <c r="J160" i="30"/>
  <c r="K160" i="30"/>
  <c r="J72" i="29"/>
  <c r="K72" i="29"/>
  <c r="AI176" i="23"/>
  <c r="AR176" i="23"/>
  <c r="AV176" i="23"/>
  <c r="AM176" i="23"/>
  <c r="K36" i="29"/>
  <c r="J36" i="29"/>
  <c r="O57" i="20"/>
  <c r="AI186" i="24"/>
  <c r="AR186" i="24"/>
  <c r="AJ89" i="23"/>
  <c r="AS89" i="23"/>
  <c r="AY89" i="23"/>
  <c r="AP89" i="23"/>
  <c r="J164" i="29"/>
  <c r="K164" i="29"/>
  <c r="K36" i="30"/>
  <c r="J36" i="30"/>
  <c r="R135" i="16"/>
  <c r="AP115" i="23"/>
  <c r="AY115" i="23"/>
  <c r="AR115" i="23"/>
  <c r="AI115" i="23"/>
  <c r="AR174" i="24"/>
  <c r="AI174" i="24"/>
  <c r="AY174" i="24"/>
  <c r="AP174" i="24"/>
  <c r="AJ25" i="23"/>
  <c r="AS25" i="23"/>
  <c r="AI25" i="23"/>
  <c r="AR25" i="23"/>
  <c r="K87" i="30"/>
  <c r="J87" i="30"/>
  <c r="P146" i="16"/>
  <c r="AX56" i="24"/>
  <c r="AO56" i="24"/>
  <c r="AL56" i="24"/>
  <c r="AU56" i="24"/>
  <c r="AP56" i="24"/>
  <c r="AY56" i="24"/>
  <c r="Q121" i="16"/>
  <c r="O119" i="16"/>
  <c r="AT179" i="24"/>
  <c r="AK179" i="24"/>
  <c r="AR179" i="24"/>
  <c r="AI179" i="24"/>
  <c r="O78" i="20"/>
  <c r="Q65" i="20"/>
  <c r="AU100" i="24"/>
  <c r="AL100" i="24"/>
  <c r="AM100" i="24"/>
  <c r="AV100" i="24"/>
  <c r="AY100" i="24"/>
  <c r="AP100" i="24"/>
  <c r="R117" i="16"/>
  <c r="AW17" i="24"/>
  <c r="AN17" i="24"/>
  <c r="AY17" i="24"/>
  <c r="AP17" i="24"/>
  <c r="AK17" i="24"/>
  <c r="AT17" i="24"/>
  <c r="O55" i="16"/>
  <c r="AX111" i="24"/>
  <c r="AO111" i="24"/>
  <c r="AM111" i="24"/>
  <c r="AV111" i="24"/>
  <c r="AP55" i="24"/>
  <c r="AY55" i="24"/>
  <c r="AS55" i="24"/>
  <c r="AJ55" i="24"/>
  <c r="K85" i="30"/>
  <c r="J85" i="30"/>
  <c r="AJ23" i="24"/>
  <c r="AS23" i="24"/>
  <c r="AR177" i="23"/>
  <c r="AI177" i="23"/>
  <c r="AL177" i="23"/>
  <c r="AU177" i="23"/>
  <c r="AV177" i="23"/>
  <c r="AM177" i="23"/>
  <c r="AS177" i="23"/>
  <c r="AJ177" i="23"/>
  <c r="AP82" i="24"/>
  <c r="AY82" i="24"/>
  <c r="AO82" i="24"/>
  <c r="AX82" i="24"/>
  <c r="AL185" i="23"/>
  <c r="AU185" i="23"/>
  <c r="AP185" i="23"/>
  <c r="AY185" i="23"/>
  <c r="AV185" i="23"/>
  <c r="AM185" i="23"/>
  <c r="AQ49" i="23"/>
  <c r="AH49" i="23"/>
  <c r="AS49" i="23"/>
  <c r="AJ49" i="23"/>
  <c r="AR49" i="23"/>
  <c r="AI49" i="23"/>
  <c r="AV49" i="23"/>
  <c r="AM49" i="23"/>
  <c r="J182" i="30"/>
  <c r="K182" i="30"/>
  <c r="J59" i="29"/>
  <c r="K59" i="29"/>
  <c r="AR78" i="24"/>
  <c r="AI78" i="24"/>
  <c r="AS78" i="24"/>
  <c r="AJ78" i="24"/>
  <c r="AO47" i="24"/>
  <c r="AX47" i="24"/>
  <c r="AU47" i="24"/>
  <c r="AL47" i="24"/>
  <c r="K154" i="30"/>
  <c r="J154" i="30"/>
  <c r="AH79" i="24"/>
  <c r="AQ79" i="24"/>
  <c r="AM79" i="24"/>
  <c r="AV79" i="24"/>
  <c r="AV34" i="23"/>
  <c r="AM34" i="23"/>
  <c r="AQ34" i="23"/>
  <c r="AH34" i="23"/>
  <c r="AX62" i="23"/>
  <c r="AO62" i="23"/>
  <c r="AV62" i="23"/>
  <c r="AM62" i="23"/>
  <c r="J145" i="30"/>
  <c r="K145" i="30"/>
  <c r="AL105" i="24"/>
  <c r="AU105" i="24"/>
  <c r="AP158" i="24"/>
  <c r="AY158" i="24"/>
  <c r="K123" i="30"/>
  <c r="J123" i="30"/>
  <c r="AY99" i="23"/>
  <c r="AP99" i="23"/>
  <c r="AO99" i="23"/>
  <c r="AX99" i="23"/>
  <c r="AT99" i="23"/>
  <c r="AK99" i="23"/>
  <c r="AS99" i="23"/>
  <c r="AJ99" i="23"/>
  <c r="AO122" i="23"/>
  <c r="AX122" i="23"/>
  <c r="AH122" i="23"/>
  <c r="AQ122" i="23"/>
  <c r="AT122" i="23"/>
  <c r="AK122" i="23"/>
  <c r="P158" i="20"/>
  <c r="AS149" i="24"/>
  <c r="AJ149" i="24"/>
  <c r="AU35" i="24"/>
  <c r="AL35" i="24"/>
  <c r="AK35" i="24"/>
  <c r="AT35" i="24"/>
  <c r="AY35" i="24"/>
  <c r="AP35" i="24"/>
  <c r="AL177" i="24"/>
  <c r="AU177" i="24"/>
  <c r="P53" i="16"/>
  <c r="O111" i="16"/>
  <c r="AR38" i="24"/>
  <c r="AI38" i="24"/>
  <c r="AU38" i="24"/>
  <c r="AL38" i="24"/>
  <c r="AN38" i="24"/>
  <c r="AW38" i="24"/>
  <c r="P67" i="16"/>
  <c r="AP125" i="24"/>
  <c r="AY125" i="24"/>
  <c r="AN125" i="24"/>
  <c r="AW125" i="24"/>
  <c r="AJ125" i="24"/>
  <c r="AS125" i="24"/>
  <c r="J122" i="29"/>
  <c r="K122" i="29"/>
  <c r="AT58" i="24"/>
  <c r="AK58" i="24"/>
  <c r="AN58" i="24"/>
  <c r="AW58" i="24"/>
  <c r="J171" i="30"/>
  <c r="K171" i="30"/>
  <c r="K144" i="29"/>
  <c r="J144" i="29"/>
  <c r="AJ144" i="24"/>
  <c r="AS144" i="24"/>
  <c r="AU144" i="24"/>
  <c r="AL144" i="24"/>
  <c r="AQ70" i="23"/>
  <c r="AH70" i="23"/>
  <c r="AL178" i="24"/>
  <c r="AU178" i="24"/>
  <c r="P55" i="20"/>
  <c r="O33" i="16"/>
  <c r="K41" i="30"/>
  <c r="J41" i="30"/>
  <c r="AV121" i="23"/>
  <c r="AM121" i="23"/>
  <c r="AV77" i="24"/>
  <c r="AM77" i="24"/>
  <c r="AT53" i="24"/>
  <c r="AK53" i="24"/>
  <c r="AV53" i="24"/>
  <c r="AM53" i="24"/>
  <c r="AH53" i="24"/>
  <c r="AQ53" i="24"/>
  <c r="J39" i="30"/>
  <c r="K39" i="30"/>
  <c r="AQ175" i="23"/>
  <c r="AH175" i="23"/>
  <c r="AM175" i="23"/>
  <c r="AV175" i="23"/>
  <c r="AU182" i="23"/>
  <c r="AL182" i="23"/>
  <c r="AP93" i="24"/>
  <c r="AY93" i="24"/>
  <c r="AX93" i="24"/>
  <c r="AO93" i="24"/>
  <c r="AH61" i="23"/>
  <c r="AQ61" i="23"/>
  <c r="AJ61" i="23"/>
  <c r="AS61" i="23"/>
  <c r="AT61" i="23"/>
  <c r="AK61" i="23"/>
  <c r="R81" i="16"/>
  <c r="P81" i="16"/>
  <c r="AH139" i="24"/>
  <c r="AQ139" i="24"/>
  <c r="AS139" i="24"/>
  <c r="AJ139" i="24"/>
  <c r="O80" i="16"/>
  <c r="AH97" i="23"/>
  <c r="AQ97" i="23"/>
  <c r="AV97" i="23"/>
  <c r="AM97" i="23"/>
  <c r="AX97" i="23"/>
  <c r="AO97" i="23"/>
  <c r="AK97" i="23"/>
  <c r="AT97" i="23"/>
  <c r="AW176" i="24"/>
  <c r="AN176" i="24"/>
  <c r="P121" i="20"/>
  <c r="AY19" i="23"/>
  <c r="AP19" i="23"/>
  <c r="AV19" i="23"/>
  <c r="AM19" i="23"/>
  <c r="AU19" i="23"/>
  <c r="AL19" i="23"/>
  <c r="O176" i="20"/>
  <c r="AK163" i="24"/>
  <c r="AT163" i="24"/>
  <c r="AV163" i="24"/>
  <c r="AM163" i="24"/>
  <c r="AU163" i="24"/>
  <c r="AL163" i="24"/>
  <c r="J12" i="30"/>
  <c r="K12" i="30"/>
  <c r="P24" i="16"/>
  <c r="R157" i="16"/>
  <c r="P32" i="16"/>
  <c r="K50" i="29"/>
  <c r="J50" i="29"/>
  <c r="AU87" i="23"/>
  <c r="AL87" i="23"/>
  <c r="AQ87" i="23"/>
  <c r="AH87" i="23"/>
  <c r="AJ87" i="23"/>
  <c r="AS87" i="23"/>
  <c r="R171" i="16"/>
  <c r="Q169" i="20"/>
  <c r="K31" i="29"/>
  <c r="J31" i="29"/>
  <c r="AX141" i="23"/>
  <c r="AO141" i="23"/>
  <c r="AV141" i="23"/>
  <c r="AM141" i="23"/>
  <c r="P161" i="20"/>
  <c r="K62" i="29"/>
  <c r="J62" i="29"/>
  <c r="J179" i="29"/>
  <c r="K179" i="29"/>
  <c r="Q17" i="20"/>
  <c r="AO96" i="23"/>
  <c r="AX96" i="23"/>
  <c r="AT96" i="23"/>
  <c r="AK96" i="23"/>
  <c r="J67" i="29"/>
  <c r="K67" i="29"/>
  <c r="K44" i="30"/>
  <c r="J44" i="30"/>
  <c r="Q90" i="16"/>
  <c r="O163" i="16"/>
  <c r="AT89" i="24"/>
  <c r="AK89" i="24"/>
  <c r="Q37" i="20"/>
  <c r="AO21" i="23"/>
  <c r="AX21" i="23"/>
  <c r="AP21" i="23"/>
  <c r="AY21" i="23"/>
  <c r="Q116" i="20"/>
  <c r="K121" i="29"/>
  <c r="J121" i="29"/>
  <c r="AR80" i="23"/>
  <c r="AI80" i="23"/>
  <c r="AM80" i="23"/>
  <c r="AV80" i="23"/>
  <c r="J173" i="29"/>
  <c r="K173" i="29"/>
  <c r="AU67" i="23"/>
  <c r="AL67" i="23"/>
  <c r="AR67" i="23"/>
  <c r="AI67" i="23"/>
  <c r="AK67" i="23"/>
  <c r="AT67" i="23"/>
  <c r="Q156" i="20"/>
  <c r="AJ28" i="24"/>
  <c r="AS28" i="24"/>
  <c r="AT28" i="24"/>
  <c r="AK28" i="24"/>
  <c r="AX28" i="24"/>
  <c r="AO28" i="24"/>
  <c r="AN28" i="24"/>
  <c r="AW28" i="24"/>
  <c r="P144" i="16"/>
  <c r="AT45" i="23"/>
  <c r="AK45" i="23"/>
  <c r="AL45" i="23"/>
  <c r="AU45" i="23"/>
  <c r="AT22" i="24"/>
  <c r="AK22" i="24"/>
  <c r="AV22" i="24"/>
  <c r="AM22" i="24"/>
  <c r="AX22" i="24"/>
  <c r="AO22" i="24"/>
  <c r="K140" i="29"/>
  <c r="J140" i="29"/>
  <c r="AJ126" i="23"/>
  <c r="AS126" i="23"/>
  <c r="AT126" i="23"/>
  <c r="AK126" i="23"/>
  <c r="AX126" i="23"/>
  <c r="AO126" i="23"/>
  <c r="AJ55" i="23"/>
  <c r="AS55" i="23"/>
  <c r="K113" i="30"/>
  <c r="J113" i="30"/>
  <c r="AY144" i="23"/>
  <c r="AP144" i="23"/>
  <c r="Q20" i="16"/>
  <c r="O73" i="20"/>
  <c r="AM117" i="23"/>
  <c r="AV117" i="23"/>
  <c r="R84" i="16"/>
  <c r="Q84" i="16"/>
  <c r="AK188" i="23"/>
  <c r="AT188" i="23"/>
  <c r="AX151" i="24"/>
  <c r="AO151" i="24"/>
  <c r="P177" i="16"/>
  <c r="R177" i="16"/>
  <c r="AY187" i="23"/>
  <c r="AP187" i="23"/>
  <c r="AJ187" i="23"/>
  <c r="AS187" i="23"/>
  <c r="AM187" i="23"/>
  <c r="AV187" i="23"/>
  <c r="AM99" i="24"/>
  <c r="AV99" i="24"/>
  <c r="AP99" i="24"/>
  <c r="AY99" i="24"/>
  <c r="AI74" i="23"/>
  <c r="AR74" i="23"/>
  <c r="AH74" i="23"/>
  <c r="AQ74" i="23"/>
  <c r="AK74" i="23"/>
  <c r="AT74" i="23"/>
  <c r="AR39" i="24"/>
  <c r="AI39" i="24"/>
  <c r="AJ28" i="23"/>
  <c r="AS28" i="23"/>
  <c r="AQ28" i="23"/>
  <c r="AH28" i="23"/>
  <c r="AM28" i="23"/>
  <c r="AV28" i="23"/>
  <c r="AK118" i="23"/>
  <c r="AT118" i="23"/>
  <c r="AS118" i="23"/>
  <c r="AJ118" i="23"/>
  <c r="J149" i="30"/>
  <c r="K149" i="30"/>
  <c r="AJ149" i="23"/>
  <c r="AS149" i="23"/>
  <c r="AM149" i="23"/>
  <c r="AV149" i="23"/>
  <c r="K142" i="29"/>
  <c r="J142" i="29"/>
  <c r="AR63" i="23"/>
  <c r="AI63" i="23"/>
  <c r="AI112" i="24"/>
  <c r="AR112" i="24"/>
  <c r="J61" i="29"/>
  <c r="K61" i="29"/>
  <c r="AK146" i="23"/>
  <c r="AT146" i="23"/>
  <c r="AU146" i="23"/>
  <c r="AL146" i="23"/>
  <c r="AX160" i="24"/>
  <c r="AO160" i="24"/>
  <c r="AW171" i="24"/>
  <c r="AN171" i="24"/>
  <c r="AH171" i="24"/>
  <c r="AQ171" i="24"/>
  <c r="AM171" i="24"/>
  <c r="AV171" i="24"/>
  <c r="AQ105" i="23"/>
  <c r="AH105" i="23"/>
  <c r="AR105" i="23"/>
  <c r="AI105" i="23"/>
  <c r="AV105" i="23"/>
  <c r="AM105" i="23"/>
  <c r="K20" i="30"/>
  <c r="J20" i="30"/>
  <c r="AU43" i="23"/>
  <c r="AL43" i="23"/>
  <c r="AH43" i="23"/>
  <c r="AQ43" i="23"/>
  <c r="Q108" i="20"/>
  <c r="K23" i="29"/>
  <c r="J23" i="29"/>
  <c r="AI173" i="24"/>
  <c r="AR173" i="24"/>
  <c r="AH173" i="24"/>
  <c r="AQ173" i="24"/>
  <c r="AQ170" i="23"/>
  <c r="AH170" i="23"/>
  <c r="AI170" i="23"/>
  <c r="AR170" i="23"/>
  <c r="AJ170" i="23"/>
  <c r="AS170" i="23"/>
  <c r="AV170" i="23"/>
  <c r="AM170" i="23"/>
  <c r="AN108" i="24"/>
  <c r="AW108" i="24"/>
  <c r="K69" i="30"/>
  <c r="J69" i="30"/>
  <c r="P45" i="16"/>
  <c r="AK134" i="23"/>
  <c r="AT134" i="23"/>
  <c r="AR134" i="23"/>
  <c r="AI134" i="23"/>
  <c r="O76" i="16"/>
  <c r="Q76" i="16"/>
  <c r="P172" i="16"/>
  <c r="O183" i="20"/>
  <c r="J47" i="30"/>
  <c r="K47" i="30"/>
  <c r="AY21" i="24"/>
  <c r="AP21" i="24"/>
  <c r="AT21" i="24"/>
  <c r="AK21" i="24"/>
  <c r="AS21" i="24"/>
  <c r="AJ21" i="24"/>
  <c r="AW115" i="24"/>
  <c r="AN115" i="24"/>
  <c r="AX153" i="24"/>
  <c r="AO153" i="24"/>
  <c r="AK153" i="24"/>
  <c r="AT153" i="24"/>
  <c r="AP153" i="24"/>
  <c r="AY153" i="24"/>
  <c r="AM135" i="24"/>
  <c r="AV135" i="24"/>
  <c r="AR29" i="24"/>
  <c r="AI29" i="24"/>
  <c r="AN29" i="24"/>
  <c r="AW29" i="24"/>
  <c r="P181" i="20"/>
  <c r="O96" i="16"/>
  <c r="O99" i="20"/>
  <c r="AN156" i="24"/>
  <c r="AW156" i="24"/>
  <c r="AH156" i="24"/>
  <c r="AQ156" i="24"/>
  <c r="AP156" i="24"/>
  <c r="AY156" i="24"/>
  <c r="AT57" i="23"/>
  <c r="AK57" i="23"/>
  <c r="AU57" i="23"/>
  <c r="AL57" i="23"/>
  <c r="AS57" i="23"/>
  <c r="AJ57" i="23"/>
  <c r="O159" i="16"/>
  <c r="O134" i="16"/>
  <c r="R134" i="16"/>
  <c r="O167" i="20"/>
  <c r="K113" i="29"/>
  <c r="J113" i="29"/>
  <c r="AV165" i="23"/>
  <c r="AM165" i="23"/>
  <c r="AL165" i="23"/>
  <c r="AU165" i="23"/>
  <c r="P48" i="20"/>
  <c r="P171" i="20"/>
  <c r="AP189" i="24"/>
  <c r="AY189" i="24"/>
  <c r="AV189" i="24"/>
  <c r="AM189" i="24"/>
  <c r="AH189" i="24"/>
  <c r="AQ189" i="24"/>
  <c r="Q137" i="16"/>
  <c r="AK107" i="23"/>
  <c r="AT107" i="23"/>
  <c r="AU129" i="23"/>
  <c r="AL129" i="23"/>
  <c r="R102" i="16"/>
  <c r="O115" i="16"/>
  <c r="J30" i="29"/>
  <c r="K30" i="29"/>
  <c r="AL148" i="23"/>
  <c r="AU148" i="23"/>
  <c r="AR148" i="23"/>
  <c r="AI148" i="23"/>
  <c r="AJ148" i="23"/>
  <c r="AS148" i="23"/>
  <c r="P31" i="20"/>
  <c r="O31" i="20"/>
  <c r="AP71" i="24"/>
  <c r="AY71" i="24"/>
  <c r="AK71" i="24"/>
  <c r="AT71" i="24"/>
  <c r="AO71" i="24"/>
  <c r="AX71" i="24"/>
  <c r="AI71" i="24"/>
  <c r="AR71" i="24"/>
  <c r="AX67" i="24"/>
  <c r="AO67" i="24"/>
  <c r="AM67" i="24"/>
  <c r="AV67" i="24"/>
  <c r="AP67" i="24"/>
  <c r="AY67" i="24"/>
  <c r="AO110" i="23"/>
  <c r="AX110" i="23"/>
  <c r="AS110" i="23"/>
  <c r="AJ110" i="23"/>
  <c r="AL110" i="23"/>
  <c r="AU110" i="23"/>
  <c r="AU18" i="24"/>
  <c r="AL18" i="24"/>
  <c r="AP18" i="24"/>
  <c r="AY18" i="24"/>
  <c r="AL187" i="24"/>
  <c r="AU187" i="24"/>
  <c r="AQ187" i="24"/>
  <c r="AH187" i="24"/>
  <c r="AX187" i="24"/>
  <c r="AO187" i="24"/>
  <c r="AO12" i="24"/>
  <c r="AX12" i="24"/>
  <c r="AY12" i="24"/>
  <c r="AP12" i="24"/>
  <c r="AM130" i="24"/>
  <c r="AV130" i="24"/>
  <c r="AX130" i="24"/>
  <c r="AO130" i="24"/>
  <c r="J119" i="30"/>
  <c r="K119" i="30"/>
  <c r="J168" i="30"/>
  <c r="K168" i="30"/>
  <c r="AL157" i="24"/>
  <c r="AU157" i="24"/>
  <c r="AR157" i="24"/>
  <c r="AI157" i="24"/>
  <c r="AJ157" i="24"/>
  <c r="AS157" i="24"/>
  <c r="AP157" i="24"/>
  <c r="AY157" i="24"/>
  <c r="AX157" i="24"/>
  <c r="AO157" i="24"/>
  <c r="AM162" i="24"/>
  <c r="AV162" i="24"/>
  <c r="K103" i="29"/>
  <c r="J103" i="29"/>
  <c r="AY118" i="24"/>
  <c r="AP118" i="24"/>
  <c r="AU118" i="24"/>
  <c r="AL118" i="24"/>
  <c r="AV118" i="24"/>
  <c r="AM118" i="24"/>
  <c r="AH15" i="24"/>
  <c r="AQ15" i="24"/>
  <c r="AV15" i="24"/>
  <c r="AM15" i="24"/>
  <c r="AN15" i="24"/>
  <c r="AW15" i="24"/>
  <c r="AO182" i="24"/>
  <c r="AX182" i="24"/>
  <c r="AH182" i="24"/>
  <c r="AQ182" i="24"/>
  <c r="AT114" i="24"/>
  <c r="AK114" i="24"/>
  <c r="AR114" i="24"/>
  <c r="AI114" i="24"/>
  <c r="O23" i="16"/>
  <c r="K126" i="30"/>
  <c r="J126" i="30"/>
  <c r="AP32" i="23"/>
  <c r="AY32" i="23"/>
  <c r="O151" i="16"/>
  <c r="O169" i="16"/>
  <c r="AI81" i="24"/>
  <c r="AR81" i="24"/>
  <c r="AK81" i="24"/>
  <c r="AT81" i="24"/>
  <c r="AW81" i="24"/>
  <c r="AN81" i="24"/>
  <c r="AU81" i="24"/>
  <c r="AL81" i="24"/>
  <c r="AL145" i="23"/>
  <c r="AU145" i="23"/>
  <c r="AY145" i="23"/>
  <c r="AP145" i="23"/>
  <c r="R145" i="16"/>
  <c r="P141" i="20"/>
  <c r="O141" i="20"/>
  <c r="AQ159" i="24"/>
  <c r="AH159" i="24"/>
  <c r="AY159" i="24"/>
  <c r="AP159" i="24"/>
  <c r="Q47" i="20"/>
  <c r="J55" i="30"/>
  <c r="K55" i="30"/>
  <c r="P106" i="20"/>
  <c r="O106" i="20"/>
  <c r="AI90" i="24"/>
  <c r="AR90" i="24"/>
  <c r="AQ90" i="24"/>
  <c r="AH90" i="24"/>
  <c r="Q152" i="20"/>
  <c r="AM51" i="24"/>
  <c r="AV51" i="24"/>
  <c r="AN51" i="24"/>
  <c r="AW51" i="24"/>
  <c r="AY51" i="24"/>
  <c r="AP51" i="24"/>
  <c r="J69" i="29"/>
  <c r="K69" i="29"/>
  <c r="P147" i="20"/>
  <c r="AX127" i="23"/>
  <c r="AO127" i="23"/>
  <c r="AI127" i="23"/>
  <c r="AR127" i="23"/>
  <c r="AY127" i="23"/>
  <c r="AP127" i="23"/>
  <c r="AL127" i="23"/>
  <c r="AU127" i="23"/>
  <c r="Q59" i="16"/>
  <c r="O50" i="16"/>
  <c r="AT96" i="24"/>
  <c r="AK96" i="24"/>
  <c r="AY96" i="24"/>
  <c r="AP96" i="24"/>
  <c r="AX96" i="24"/>
  <c r="AO96" i="24"/>
  <c r="AL96" i="24"/>
  <c r="AU96" i="24"/>
  <c r="AX164" i="23"/>
  <c r="AO164" i="23"/>
  <c r="AQ164" i="23"/>
  <c r="AH164" i="23"/>
  <c r="AL56" i="23"/>
  <c r="AU56" i="23"/>
  <c r="AV41" i="23"/>
  <c r="AM41" i="23"/>
  <c r="Q42" i="16"/>
  <c r="AX33" i="24"/>
  <c r="AO33" i="24"/>
  <c r="AH33" i="24"/>
  <c r="AQ33" i="24"/>
  <c r="AM33" i="24"/>
  <c r="AV33" i="24"/>
  <c r="AJ33" i="24"/>
  <c r="AS33" i="24"/>
  <c r="J84" i="29"/>
  <c r="K84" i="29"/>
  <c r="AV35" i="23"/>
  <c r="AM35" i="23"/>
  <c r="AS35" i="23"/>
  <c r="AJ35" i="23"/>
  <c r="AQ35" i="23"/>
  <c r="AH35" i="23"/>
  <c r="K97" i="30"/>
  <c r="J97" i="30"/>
  <c r="O61" i="16"/>
  <c r="AS24" i="24"/>
  <c r="AJ24" i="24"/>
  <c r="AP24" i="24"/>
  <c r="AY24" i="24"/>
  <c r="AH24" i="24"/>
  <c r="AQ24" i="24"/>
  <c r="P58" i="20"/>
  <c r="AQ95" i="23"/>
  <c r="AH95" i="23"/>
  <c r="AY95" i="23"/>
  <c r="AP95" i="23"/>
  <c r="P168" i="16"/>
  <c r="J145" i="29"/>
  <c r="K145" i="29"/>
  <c r="AH128" i="24"/>
  <c r="AQ128" i="24"/>
  <c r="AR128" i="24"/>
  <c r="AI128" i="24"/>
  <c r="AW146" i="24"/>
  <c r="AN146" i="24"/>
  <c r="AV140" i="23"/>
  <c r="AM140" i="23"/>
  <c r="AP140" i="23"/>
  <c r="AY140" i="23"/>
  <c r="AT140" i="23"/>
  <c r="AK140" i="23"/>
  <c r="AL92" i="23"/>
  <c r="AU92" i="23"/>
  <c r="AP92" i="23"/>
  <c r="AY92" i="23"/>
  <c r="AM38" i="23"/>
  <c r="AV38" i="23"/>
  <c r="AO38" i="23"/>
  <c r="AX38" i="23"/>
  <c r="R62" i="16"/>
  <c r="AO120" i="23"/>
  <c r="AX120" i="23"/>
  <c r="AR120" i="23"/>
  <c r="AI120" i="23"/>
  <c r="AL120" i="23"/>
  <c r="AU120" i="23"/>
  <c r="AY120" i="23"/>
  <c r="AP120" i="23"/>
  <c r="R70" i="16"/>
  <c r="AY175" i="24"/>
  <c r="AP175" i="24"/>
  <c r="AR175" i="24"/>
  <c r="AI175" i="24"/>
  <c r="AX142" i="23"/>
  <c r="AO142" i="23"/>
  <c r="AJ142" i="23"/>
  <c r="AS142" i="23"/>
  <c r="AU142" i="23"/>
  <c r="AL142" i="23"/>
  <c r="P33" i="20"/>
  <c r="AX75" i="24"/>
  <c r="AO75" i="24"/>
  <c r="AH75" i="24"/>
  <c r="AQ75" i="24"/>
  <c r="AW75" i="24"/>
  <c r="AN75" i="24"/>
  <c r="AP26" i="24"/>
  <c r="AY26" i="24"/>
  <c r="AJ26" i="24"/>
  <c r="AS26" i="24"/>
  <c r="AR26" i="24"/>
  <c r="AI26" i="24"/>
  <c r="AL26" i="24"/>
  <c r="AU26" i="24"/>
  <c r="AH90" i="23"/>
  <c r="AQ90" i="23"/>
  <c r="AO90" i="23"/>
  <c r="AX90" i="23"/>
  <c r="AV90" i="23"/>
  <c r="AM90" i="23"/>
  <c r="AJ181" i="24"/>
  <c r="AS181" i="24"/>
  <c r="AN181" i="24"/>
  <c r="AW181" i="24"/>
  <c r="J114" i="30"/>
  <c r="K114" i="30"/>
  <c r="J93" i="30"/>
  <c r="K93" i="30"/>
  <c r="P18" i="20"/>
  <c r="AR106" i="23"/>
  <c r="AI106" i="23"/>
  <c r="P12" i="16"/>
  <c r="AS172" i="24"/>
  <c r="AJ172" i="24"/>
  <c r="AT172" i="24"/>
  <c r="AK172" i="24"/>
  <c r="R153" i="16"/>
  <c r="P153" i="16"/>
  <c r="AK34" i="24"/>
  <c r="AT34" i="24"/>
  <c r="AS34" i="24"/>
  <c r="AJ34" i="24"/>
  <c r="AR34" i="24"/>
  <c r="AI34" i="24"/>
  <c r="AW34" i="24"/>
  <c r="AN34" i="24"/>
  <c r="AU135" i="23"/>
  <c r="AL135" i="23"/>
  <c r="AT135" i="23"/>
  <c r="AK135" i="23"/>
  <c r="J120" i="30"/>
  <c r="K120" i="30"/>
  <c r="AT27" i="24"/>
  <c r="AK27" i="24"/>
  <c r="AQ27" i="24"/>
  <c r="AH27" i="24"/>
  <c r="R101" i="16"/>
  <c r="AJ123" i="23"/>
  <c r="AS123" i="23"/>
  <c r="AK123" i="24"/>
  <c r="AT123" i="24"/>
  <c r="AI123" i="24"/>
  <c r="AR123" i="24"/>
  <c r="AJ123" i="24"/>
  <c r="AS123" i="24"/>
  <c r="P187" i="16"/>
  <c r="R187" i="16"/>
  <c r="AT133" i="23"/>
  <c r="AK133" i="23"/>
  <c r="AS133" i="23"/>
  <c r="AJ133" i="23"/>
  <c r="AK50" i="23"/>
  <c r="AT50" i="23"/>
  <c r="AQ93" i="23"/>
  <c r="AH93" i="23"/>
  <c r="AT93" i="23"/>
  <c r="AK93" i="23"/>
  <c r="AY50" i="24"/>
  <c r="AP50" i="24"/>
  <c r="AN50" i="24"/>
  <c r="AW50" i="24"/>
  <c r="O28" i="20"/>
  <c r="AP109" i="23"/>
  <c r="AY109" i="23"/>
  <c r="AQ109" i="23"/>
  <c r="AH109" i="23"/>
  <c r="AQ183" i="23"/>
  <c r="AH183" i="23"/>
  <c r="AY183" i="23"/>
  <c r="AP183" i="23"/>
  <c r="AO183" i="23"/>
  <c r="AX183" i="23"/>
  <c r="AW73" i="24"/>
  <c r="AN73" i="24"/>
  <c r="AX73" i="24"/>
  <c r="AO73" i="24"/>
  <c r="O40" i="20"/>
  <c r="Q35" i="20"/>
  <c r="AP145" i="24"/>
  <c r="AY145" i="24"/>
  <c r="AK145" i="24"/>
  <c r="AT145" i="24"/>
  <c r="AS104" i="23"/>
  <c r="AJ104" i="23"/>
  <c r="AQ122" i="24"/>
  <c r="AH122" i="24"/>
  <c r="AR122" i="24"/>
  <c r="AI122" i="24"/>
  <c r="AX122" i="24"/>
  <c r="AO122" i="24"/>
  <c r="K62" i="30"/>
  <c r="J62" i="30"/>
  <c r="AR94" i="24"/>
  <c r="AI94" i="24"/>
  <c r="AS94" i="24"/>
  <c r="AJ94" i="24"/>
  <c r="AY94" i="24"/>
  <c r="AP94" i="24"/>
  <c r="P99" i="16"/>
  <c r="J106" i="29"/>
  <c r="K106" i="29"/>
  <c r="O71" i="16"/>
  <c r="AX54" i="23"/>
  <c r="AO54" i="23"/>
  <c r="AS54" i="23"/>
  <c r="AJ54" i="23"/>
  <c r="AM114" i="23"/>
  <c r="AV114" i="23"/>
  <c r="AJ114" i="23"/>
  <c r="AS114" i="23"/>
  <c r="AT114" i="23"/>
  <c r="AK114" i="23"/>
  <c r="AQ114" i="23"/>
  <c r="AH114" i="23"/>
  <c r="K38" i="30"/>
  <c r="J38" i="30"/>
  <c r="J172" i="29"/>
  <c r="K172" i="29"/>
  <c r="P131" i="20"/>
  <c r="AJ70" i="24"/>
  <c r="AS70" i="24"/>
  <c r="J147" i="29"/>
  <c r="K147" i="29"/>
  <c r="Q130" i="20"/>
  <c r="Q92" i="16"/>
  <c r="O92" i="16"/>
  <c r="Q84" i="20"/>
  <c r="P84" i="20"/>
  <c r="AK83" i="23"/>
  <c r="AT83" i="23"/>
  <c r="AP83" i="23"/>
  <c r="AY83" i="23"/>
  <c r="AI155" i="24"/>
  <c r="AR155" i="24"/>
  <c r="AJ155" i="24"/>
  <c r="AS155" i="24"/>
  <c r="AO184" i="24"/>
  <c r="AX184" i="24"/>
  <c r="AI184" i="24"/>
  <c r="AR184" i="24"/>
  <c r="R120" i="16"/>
  <c r="J51" i="29"/>
  <c r="K51" i="29"/>
  <c r="AR154" i="24"/>
  <c r="AI154" i="24"/>
  <c r="AP142" i="24"/>
  <c r="AY142" i="24"/>
  <c r="AH129" i="24"/>
  <c r="AQ129" i="24"/>
  <c r="AI129" i="24"/>
  <c r="AR129" i="24"/>
  <c r="AU106" i="24"/>
  <c r="AL106" i="24"/>
  <c r="AS106" i="24"/>
  <c r="AJ106" i="24"/>
  <c r="Q96" i="20"/>
  <c r="P96" i="20"/>
  <c r="AV167" i="24"/>
  <c r="AM167" i="24"/>
  <c r="AK167" i="24"/>
  <c r="AT167" i="24"/>
  <c r="AH167" i="24"/>
  <c r="AQ167" i="24"/>
  <c r="AX167" i="24"/>
  <c r="AO167" i="24"/>
  <c r="AI17" i="23"/>
  <c r="AR17" i="23"/>
  <c r="AJ17" i="23"/>
  <c r="AS17" i="23"/>
  <c r="Q46" i="20"/>
  <c r="AR41" i="24"/>
  <c r="AI41" i="24"/>
  <c r="AH41" i="24"/>
  <c r="AQ41" i="24"/>
  <c r="AX41" i="24"/>
  <c r="AO41" i="24"/>
  <c r="AS41" i="24"/>
  <c r="AJ41" i="24"/>
  <c r="AK41" i="24"/>
  <c r="AT41" i="24"/>
  <c r="J169" i="30"/>
  <c r="K169" i="30"/>
  <c r="Q135" i="20"/>
  <c r="AY103" i="24"/>
  <c r="AP103" i="24"/>
  <c r="AO103" i="24"/>
  <c r="AX103" i="24"/>
  <c r="AV103" i="24"/>
  <c r="AM103" i="24"/>
  <c r="R104" i="16"/>
  <c r="AI180" i="24"/>
  <c r="AR180" i="24"/>
  <c r="AL180" i="24"/>
  <c r="AU180" i="24"/>
  <c r="AX180" i="24"/>
  <c r="AO180" i="24"/>
  <c r="AQ180" i="24"/>
  <c r="AH180" i="24"/>
  <c r="AX119" i="23"/>
  <c r="AO119" i="23"/>
  <c r="AY119" i="23"/>
  <c r="AP119" i="23"/>
  <c r="AS119" i="23"/>
  <c r="AJ119" i="23"/>
  <c r="O57" i="16"/>
  <c r="O97" i="16"/>
  <c r="K117" i="30"/>
  <c r="J117" i="30"/>
  <c r="AV161" i="24"/>
  <c r="AM161" i="24"/>
  <c r="AL161" i="24"/>
  <c r="AU161" i="24"/>
  <c r="AP68" i="23"/>
  <c r="AY68" i="23"/>
  <c r="AV68" i="23"/>
  <c r="AM68" i="23"/>
  <c r="AL68" i="23"/>
  <c r="AU68" i="23"/>
  <c r="O19" i="20"/>
  <c r="Q19" i="20"/>
  <c r="AH143" i="23"/>
  <c r="AQ143" i="23"/>
  <c r="AP143" i="23"/>
  <c r="AY143" i="23"/>
  <c r="AL143" i="23"/>
  <c r="AU143" i="23"/>
  <c r="AV76" i="24"/>
  <c r="AM76" i="24"/>
  <c r="AR76" i="24"/>
  <c r="AI76" i="24"/>
  <c r="AO76" i="24"/>
  <c r="AX76" i="24"/>
  <c r="AK150" i="24"/>
  <c r="AT150" i="24"/>
  <c r="AN150" i="24"/>
  <c r="AW150" i="24"/>
  <c r="AK102" i="23"/>
  <c r="AT102" i="23"/>
  <c r="AS102" i="23"/>
  <c r="AJ102" i="23"/>
  <c r="AI102" i="23"/>
  <c r="AR102" i="23"/>
  <c r="Q41" i="16"/>
  <c r="AR86" i="23"/>
  <c r="AI86" i="23"/>
  <c r="AY86" i="23"/>
  <c r="AP86" i="23"/>
  <c r="AH86" i="23"/>
  <c r="AQ86" i="23"/>
  <c r="J168" i="29"/>
  <c r="K168" i="29"/>
  <c r="K115" i="29"/>
  <c r="J115" i="29"/>
  <c r="AW59" i="24"/>
  <c r="AN59" i="24"/>
  <c r="AR59" i="24"/>
  <c r="AI59" i="24"/>
  <c r="AH59" i="24"/>
  <c r="AQ59" i="24"/>
  <c r="AS180" i="23"/>
  <c r="AJ180" i="23"/>
  <c r="AH180" i="23"/>
  <c r="AQ180" i="23"/>
  <c r="J68" i="30"/>
  <c r="K68" i="30"/>
  <c r="Q49" i="20"/>
  <c r="Q117" i="20"/>
  <c r="AQ85" i="24"/>
  <c r="AH85" i="24"/>
  <c r="AN85" i="24"/>
  <c r="AW85" i="24"/>
  <c r="AU85" i="24"/>
  <c r="AL85" i="24"/>
  <c r="AV110" i="24"/>
  <c r="AM110" i="24"/>
  <c r="P66" i="20"/>
  <c r="R77" i="16"/>
  <c r="AQ107" i="24"/>
  <c r="AH107" i="24"/>
  <c r="K158" i="29"/>
  <c r="J158" i="29"/>
  <c r="AQ13" i="23"/>
  <c r="AH13" i="23"/>
  <c r="AK13" i="23"/>
  <c r="AT13" i="23"/>
  <c r="AR13" i="23"/>
  <c r="AI13" i="23"/>
  <c r="K156" i="30"/>
  <c r="J156" i="30"/>
  <c r="P129" i="20"/>
  <c r="O129" i="20"/>
  <c r="AI76" i="23"/>
  <c r="AR76" i="23"/>
  <c r="AM76" i="23"/>
  <c r="AV76" i="23"/>
  <c r="AS76" i="23"/>
  <c r="AJ76" i="23"/>
  <c r="AH76" i="23"/>
  <c r="AQ76" i="23"/>
  <c r="R44" i="16"/>
  <c r="AL136" i="23"/>
  <c r="AU136" i="23"/>
  <c r="AH136" i="23"/>
  <c r="AQ136" i="23"/>
  <c r="AJ137" i="24"/>
  <c r="AS137" i="24"/>
  <c r="AW137" i="24"/>
  <c r="AN137" i="24"/>
  <c r="AU137" i="24"/>
  <c r="AL137" i="24"/>
  <c r="AY137" i="24"/>
  <c r="AP137" i="24"/>
  <c r="K175" i="29"/>
  <c r="J175" i="29"/>
  <c r="P164" i="20"/>
  <c r="AL61" i="24"/>
  <c r="AU61" i="24"/>
  <c r="AX61" i="24"/>
  <c r="AO61" i="24"/>
  <c r="AJ61" i="24"/>
  <c r="AS61" i="24"/>
  <c r="AY49" i="24"/>
  <c r="AP49" i="24"/>
  <c r="AU49" i="24"/>
  <c r="AL49" i="24"/>
  <c r="AI49" i="24"/>
  <c r="AR49" i="24"/>
  <c r="AI109" i="24"/>
  <c r="AR109" i="24"/>
  <c r="AJ109" i="24"/>
  <c r="AS109" i="24"/>
  <c r="AH109" i="24"/>
  <c r="AQ109" i="24"/>
  <c r="AU138" i="23"/>
  <c r="AL138" i="23"/>
  <c r="AP138" i="23"/>
  <c r="AY138" i="23"/>
  <c r="AO138" i="23"/>
  <c r="AX138" i="23"/>
  <c r="R43" i="16"/>
  <c r="AT170" i="24"/>
  <c r="AK170" i="24"/>
  <c r="AY166" i="24"/>
  <c r="AP166" i="24"/>
  <c r="AR166" i="24"/>
  <c r="AI166" i="24"/>
  <c r="P178" i="16"/>
  <c r="P184" i="20"/>
  <c r="J76" i="30"/>
  <c r="K76" i="30"/>
  <c r="J64" i="30"/>
  <c r="K64" i="30"/>
  <c r="AN169" i="24"/>
  <c r="AW169" i="24"/>
  <c r="AL169" i="24"/>
  <c r="AU169" i="24"/>
  <c r="O16" i="16"/>
  <c r="AJ167" i="23"/>
  <c r="AS167" i="23"/>
  <c r="AQ167" i="23"/>
  <c r="AH167" i="23"/>
  <c r="AY60" i="24"/>
  <c r="AP60" i="24"/>
  <c r="AJ98" i="23"/>
  <c r="AS98" i="23"/>
  <c r="AQ85" i="23"/>
  <c r="AH85" i="23"/>
  <c r="AL44" i="24"/>
  <c r="AU44" i="24"/>
  <c r="AJ44" i="24"/>
  <c r="AS44" i="24"/>
  <c r="AI44" i="24"/>
  <c r="AR44" i="24"/>
  <c r="AV44" i="24"/>
  <c r="AM44" i="24"/>
  <c r="AX44" i="24"/>
  <c r="AO44" i="24"/>
  <c r="AS159" i="23"/>
  <c r="AJ159" i="23"/>
  <c r="AQ159" i="23"/>
  <c r="AH159" i="23"/>
  <c r="AP159" i="23"/>
  <c r="AY159" i="23"/>
  <c r="AV81" i="23"/>
  <c r="AM81" i="23"/>
  <c r="AR185" i="24"/>
  <c r="AI185" i="24"/>
  <c r="AH46" i="24"/>
  <c r="AQ46" i="24"/>
  <c r="AV46" i="24"/>
  <c r="AM46" i="24"/>
  <c r="AT46" i="24"/>
  <c r="AK46" i="24"/>
  <c r="AO46" i="24"/>
  <c r="AX46" i="24"/>
  <c r="K32" i="32"/>
  <c r="K38" i="32" s="1"/>
  <c r="AI65" i="23"/>
  <c r="AR65" i="23"/>
  <c r="AY65" i="23"/>
  <c r="AP65" i="23"/>
  <c r="AX79" i="23"/>
  <c r="AO79" i="23"/>
  <c r="AP124" i="24"/>
  <c r="AY124" i="24"/>
  <c r="AO84" i="23"/>
  <c r="AX84" i="23"/>
  <c r="AS84" i="23"/>
  <c r="AJ84" i="23"/>
  <c r="O43" i="20"/>
  <c r="AY155" i="23"/>
  <c r="AP155" i="23"/>
  <c r="AM155" i="23"/>
  <c r="AV155" i="23"/>
  <c r="AI155" i="23"/>
  <c r="AR155" i="23"/>
  <c r="AP87" i="24"/>
  <c r="AY87" i="24"/>
  <c r="AT87" i="24"/>
  <c r="AK87" i="24"/>
  <c r="AJ97" i="24"/>
  <c r="AS97" i="24"/>
  <c r="AN97" i="24"/>
  <c r="AW97" i="24"/>
  <c r="AV97" i="24"/>
  <c r="AM97" i="24"/>
  <c r="AX97" i="24"/>
  <c r="AO97" i="24"/>
  <c r="AN143" i="24"/>
  <c r="AW143" i="24"/>
  <c r="AM143" i="24"/>
  <c r="AV143" i="24"/>
  <c r="K45" i="29"/>
  <c r="J45" i="29"/>
  <c r="AQ57" i="24"/>
  <c r="AH57" i="24"/>
  <c r="J104" i="30"/>
  <c r="K104" i="30"/>
  <c r="AI58" i="23"/>
  <c r="AR58" i="23"/>
  <c r="AT58" i="23"/>
  <c r="AK58" i="23"/>
  <c r="AP58" i="23"/>
  <c r="AY58" i="23"/>
  <c r="AV179" i="23"/>
  <c r="AM179" i="23"/>
  <c r="AO19" i="24"/>
  <c r="AX19" i="24"/>
  <c r="AL19" i="24"/>
  <c r="AU19" i="24"/>
  <c r="AS25" i="24"/>
  <c r="AJ25" i="24"/>
  <c r="AW25" i="24"/>
  <c r="AN25" i="24"/>
  <c r="AL25" i="24"/>
  <c r="AU25" i="24"/>
  <c r="AP25" i="24"/>
  <c r="AY25" i="24"/>
  <c r="AO32" i="24"/>
  <c r="AX32" i="24"/>
  <c r="Q97" i="20"/>
  <c r="AH74" i="24"/>
  <c r="AQ74" i="24"/>
  <c r="AJ74" i="24"/>
  <c r="AS74" i="24"/>
  <c r="AK121" i="24"/>
  <c r="AT121" i="24"/>
  <c r="AV121" i="24"/>
  <c r="AM121" i="24"/>
  <c r="AR83" i="24"/>
  <c r="AI83" i="24"/>
  <c r="AX83" i="24"/>
  <c r="AO83" i="24"/>
  <c r="AV83" i="24"/>
  <c r="AM83" i="24"/>
  <c r="K144" i="30"/>
  <c r="J144" i="30"/>
  <c r="K83" i="30"/>
  <c r="J83" i="30"/>
  <c r="AS31" i="23"/>
  <c r="AJ31" i="23"/>
  <c r="AQ31" i="23"/>
  <c r="AH31" i="23"/>
  <c r="AM14" i="23"/>
  <c r="AV14" i="23"/>
  <c r="AS14" i="23"/>
  <c r="AJ14" i="23"/>
  <c r="AT14" i="23"/>
  <c r="AK14" i="23"/>
  <c r="Q23" i="20"/>
  <c r="AQ51" i="23"/>
  <c r="AH51" i="23"/>
  <c r="AK51" i="23"/>
  <c r="AT51" i="23"/>
  <c r="AR51" i="23"/>
  <c r="AI51" i="23"/>
  <c r="J25" i="29"/>
  <c r="K25" i="29"/>
  <c r="AM150" i="23"/>
  <c r="AV150" i="23"/>
  <c r="AU150" i="23"/>
  <c r="AL150" i="23"/>
  <c r="AS150" i="23"/>
  <c r="AJ150" i="23"/>
  <c r="AR150" i="23"/>
  <c r="AI150" i="23"/>
  <c r="Q120" i="20"/>
  <c r="O137" i="20"/>
  <c r="AT75" i="23"/>
  <c r="AK75" i="23"/>
  <c r="AO75" i="23"/>
  <c r="AX75" i="23"/>
  <c r="AI75" i="23"/>
  <c r="AR75" i="23"/>
  <c r="AQ39" i="23"/>
  <c r="AH39" i="23"/>
  <c r="AI39" i="23"/>
  <c r="AR39" i="23"/>
  <c r="Q124" i="20"/>
  <c r="AP40" i="24"/>
  <c r="AY40" i="24"/>
  <c r="AW40" i="24"/>
  <c r="AN40" i="24"/>
  <c r="AK40" i="24"/>
  <c r="AT40" i="24"/>
  <c r="R167" i="16"/>
  <c r="AY131" i="23"/>
  <c r="AP131" i="23"/>
  <c r="AS131" i="23"/>
  <c r="AJ131" i="23"/>
  <c r="AN20" i="24"/>
  <c r="AW20" i="24"/>
  <c r="AV20" i="24"/>
  <c r="AM20" i="24"/>
  <c r="AO36" i="23"/>
  <c r="AX36" i="23"/>
  <c r="AK36" i="23"/>
  <c r="AT36" i="23"/>
  <c r="AV101" i="24"/>
  <c r="AM101" i="24"/>
  <c r="AY101" i="24"/>
  <c r="AP101" i="24"/>
  <c r="AR101" i="24"/>
  <c r="AI101" i="24"/>
  <c r="P32" i="32"/>
  <c r="P38" i="32" s="1"/>
  <c r="O71" i="20"/>
  <c r="J105" i="29"/>
  <c r="K105" i="29"/>
  <c r="Q141" i="16"/>
  <c r="AR100" i="23"/>
  <c r="AI100" i="23"/>
  <c r="AQ100" i="23"/>
  <c r="AH100" i="23"/>
  <c r="AJ100" i="23"/>
  <c r="AS100" i="23"/>
  <c r="AV100" i="23"/>
  <c r="AM100" i="23"/>
  <c r="AP112" i="23"/>
  <c r="AY112" i="23"/>
  <c r="AU157" i="23"/>
  <c r="AL157" i="23"/>
  <c r="AX157" i="23"/>
  <c r="AO157" i="23"/>
  <c r="AY157" i="23"/>
  <c r="AP157" i="23"/>
  <c r="AQ37" i="23"/>
  <c r="AH37" i="23"/>
  <c r="AM37" i="23"/>
  <c r="AV37" i="23"/>
  <c r="AR37" i="23"/>
  <c r="AI37" i="23"/>
  <c r="AP37" i="23"/>
  <c r="AY37" i="23"/>
  <c r="R122" i="16"/>
  <c r="AV168" i="24"/>
  <c r="AM168" i="24"/>
  <c r="AW168" i="24"/>
  <c r="AN168" i="24"/>
  <c r="AP168" i="24"/>
  <c r="AY168" i="24"/>
  <c r="AX160" i="23"/>
  <c r="AO160" i="23"/>
  <c r="AT160" i="23"/>
  <c r="AK160" i="23"/>
  <c r="AI160" i="23"/>
  <c r="AR160" i="23"/>
  <c r="AL18" i="23"/>
  <c r="AU18" i="23"/>
  <c r="AJ18" i="23"/>
  <c r="AS18" i="23"/>
  <c r="J162" i="29"/>
  <c r="K162" i="29"/>
  <c r="K158" i="30"/>
  <c r="J158" i="30"/>
  <c r="J46" i="30"/>
  <c r="K46" i="30"/>
  <c r="O111" i="20"/>
  <c r="Q154" i="16"/>
  <c r="AK176" i="23"/>
  <c r="AT176" i="23"/>
  <c r="P48" i="16"/>
  <c r="Q142" i="16"/>
  <c r="O142" i="16"/>
  <c r="P139" i="16"/>
  <c r="AY186" i="24"/>
  <c r="AP186" i="24"/>
  <c r="AN186" i="24"/>
  <c r="AW186" i="24"/>
  <c r="AM186" i="24"/>
  <c r="AV186" i="24"/>
  <c r="AK186" i="24"/>
  <c r="AT186" i="24"/>
  <c r="AR89" i="23"/>
  <c r="AI89" i="23"/>
  <c r="AR137" i="23"/>
  <c r="AI137" i="23"/>
  <c r="AS137" i="23"/>
  <c r="AJ137" i="23"/>
  <c r="P78" i="20"/>
  <c r="AT100" i="24"/>
  <c r="AK100" i="24"/>
  <c r="AI100" i="24"/>
  <c r="AR100" i="24"/>
  <c r="AX17" i="24"/>
  <c r="AO17" i="24"/>
  <c r="AS17" i="24"/>
  <c r="AJ17" i="24"/>
  <c r="P123" i="20"/>
  <c r="J18" i="29"/>
  <c r="K18" i="29"/>
  <c r="AY111" i="24"/>
  <c r="AP111" i="24"/>
  <c r="AL111" i="24"/>
  <c r="AU111" i="24"/>
  <c r="AR111" i="24"/>
  <c r="AI111" i="24"/>
  <c r="AI55" i="24"/>
  <c r="AR55" i="24"/>
  <c r="J88" i="30"/>
  <c r="K88" i="30"/>
  <c r="AY23" i="24"/>
  <c r="AP23" i="24"/>
  <c r="AK23" i="24"/>
  <c r="AT23" i="24"/>
  <c r="AK177" i="23"/>
  <c r="AT177" i="23"/>
  <c r="AM82" i="24"/>
  <c r="AV82" i="24"/>
  <c r="AN82" i="24"/>
  <c r="AW82" i="24"/>
  <c r="O189" i="16"/>
  <c r="AS185" i="23"/>
  <c r="AJ185" i="23"/>
  <c r="AQ185" i="23"/>
  <c r="AH185" i="23"/>
  <c r="AI185" i="23"/>
  <c r="AR185" i="23"/>
  <c r="J77" i="29"/>
  <c r="K77" i="29"/>
  <c r="AT49" i="23"/>
  <c r="AK49" i="23"/>
  <c r="K186" i="29"/>
  <c r="J186" i="29"/>
  <c r="AP78" i="24"/>
  <c r="AY78" i="24"/>
  <c r="AT78" i="24"/>
  <c r="AK78" i="24"/>
  <c r="AH78" i="24"/>
  <c r="AQ78" i="24"/>
  <c r="AV78" i="24"/>
  <c r="AM78" i="24"/>
  <c r="AW47" i="24"/>
  <c r="AN47" i="24"/>
  <c r="AK79" i="24"/>
  <c r="AT79" i="24"/>
  <c r="AR79" i="24"/>
  <c r="AI79" i="24"/>
  <c r="AR34" i="23"/>
  <c r="AI34" i="23"/>
  <c r="AT34" i="23"/>
  <c r="AK34" i="23"/>
  <c r="AL62" i="23"/>
  <c r="AU62" i="23"/>
  <c r="AQ62" i="23"/>
  <c r="AH62" i="23"/>
  <c r="AY105" i="24"/>
  <c r="AP105" i="24"/>
  <c r="AN158" i="24"/>
  <c r="AW158" i="24"/>
  <c r="AL158" i="24"/>
  <c r="AU158" i="24"/>
  <c r="AX158" i="24"/>
  <c r="AO158" i="24"/>
  <c r="Q166" i="16"/>
  <c r="AR99" i="23"/>
  <c r="AI99" i="23"/>
  <c r="AV122" i="23"/>
  <c r="AM122" i="23"/>
  <c r="Q158" i="20"/>
  <c r="AI149" i="24"/>
  <c r="AR149" i="24"/>
  <c r="AQ35" i="24"/>
  <c r="AH35" i="24"/>
  <c r="AS35" i="24"/>
  <c r="AJ35" i="24"/>
  <c r="AK177" i="24"/>
  <c r="AT177" i="24"/>
  <c r="AY177" i="24"/>
  <c r="AP177" i="24"/>
  <c r="AX38" i="24"/>
  <c r="AO38" i="24"/>
  <c r="AV38" i="24"/>
  <c r="AM38" i="24"/>
  <c r="AJ38" i="24"/>
  <c r="AS38" i="24"/>
  <c r="R67" i="16"/>
  <c r="J78" i="30"/>
  <c r="K78" i="30"/>
  <c r="AU125" i="24"/>
  <c r="AL125" i="24"/>
  <c r="AI125" i="24"/>
  <c r="AR125" i="24"/>
  <c r="AK125" i="24"/>
  <c r="AT125" i="24"/>
  <c r="AH58" i="24"/>
  <c r="AQ58" i="24"/>
  <c r="K75" i="30"/>
  <c r="J75" i="30"/>
  <c r="AV144" i="24"/>
  <c r="AM144" i="24"/>
  <c r="AH144" i="24"/>
  <c r="AQ144" i="24"/>
  <c r="AI144" i="24"/>
  <c r="AR144" i="24"/>
  <c r="AV70" i="23"/>
  <c r="AM70" i="23"/>
  <c r="AX70" i="23"/>
  <c r="AO70" i="23"/>
  <c r="AI70" i="23"/>
  <c r="AR70" i="23"/>
  <c r="K154" i="29"/>
  <c r="J154" i="29"/>
  <c r="AN178" i="24"/>
  <c r="AW178" i="24"/>
  <c r="Q33" i="16"/>
  <c r="AQ121" i="23"/>
  <c r="AH121" i="23"/>
  <c r="AJ121" i="23"/>
  <c r="AS121" i="23"/>
  <c r="AI121" i="23"/>
  <c r="AR121" i="23"/>
  <c r="AP77" i="24"/>
  <c r="AY77" i="24"/>
  <c r="AT77" i="24"/>
  <c r="AK77" i="24"/>
  <c r="AN77" i="24"/>
  <c r="AW77" i="24"/>
  <c r="AQ77" i="24"/>
  <c r="AH77" i="24"/>
  <c r="AY53" i="24"/>
  <c r="AP53" i="24"/>
  <c r="AL53" i="24"/>
  <c r="AU53" i="24"/>
  <c r="AJ53" i="24"/>
  <c r="AS53" i="24"/>
  <c r="AT175" i="23"/>
  <c r="AK175" i="23"/>
  <c r="AU175" i="23"/>
  <c r="AL175" i="23"/>
  <c r="AR175" i="23"/>
  <c r="AI175" i="23"/>
  <c r="AX175" i="23"/>
  <c r="AO175" i="23"/>
  <c r="AX182" i="23"/>
  <c r="AO182" i="23"/>
  <c r="AR182" i="23"/>
  <c r="AI182" i="23"/>
  <c r="AS182" i="23"/>
  <c r="AJ182" i="23"/>
  <c r="AI93" i="24"/>
  <c r="AR93" i="24"/>
  <c r="AR61" i="23"/>
  <c r="AI61" i="23"/>
  <c r="AM61" i="23"/>
  <c r="AV61" i="23"/>
  <c r="AI139" i="24"/>
  <c r="AR139" i="24"/>
  <c r="AX139" i="24"/>
  <c r="AO139" i="24"/>
  <c r="AT139" i="24"/>
  <c r="AK139" i="24"/>
  <c r="AL139" i="24"/>
  <c r="AU139" i="24"/>
  <c r="O166" i="20"/>
  <c r="AU97" i="23"/>
  <c r="AL97" i="23"/>
  <c r="AY97" i="23"/>
  <c r="AP97" i="23"/>
  <c r="AI97" i="23"/>
  <c r="AR97" i="23"/>
  <c r="AQ176" i="24"/>
  <c r="AH176" i="24"/>
  <c r="O121" i="20"/>
  <c r="K112" i="30"/>
  <c r="J112" i="30"/>
  <c r="J54" i="29"/>
  <c r="K54" i="29"/>
  <c r="AP163" i="24"/>
  <c r="AY163" i="24"/>
  <c r="AS163" i="24"/>
  <c r="AJ163" i="24"/>
  <c r="AH163" i="24"/>
  <c r="AQ163" i="24"/>
  <c r="Q24" i="16"/>
  <c r="AU15" i="23"/>
  <c r="AL15" i="23"/>
  <c r="AR15" i="23"/>
  <c r="AI15" i="23"/>
  <c r="AQ15" i="23"/>
  <c r="AH15" i="23"/>
  <c r="AV15" i="23"/>
  <c r="AM15" i="23"/>
  <c r="AI27" i="23"/>
  <c r="AR27" i="23"/>
  <c r="AY27" i="23"/>
  <c r="AP27" i="23"/>
  <c r="AU27" i="23"/>
  <c r="AL27" i="23"/>
  <c r="AM87" i="23"/>
  <c r="AV87" i="23"/>
  <c r="P171" i="16"/>
  <c r="AI141" i="23"/>
  <c r="AR141" i="23"/>
  <c r="Q161" i="20"/>
  <c r="AQ96" i="23"/>
  <c r="AH96" i="23"/>
  <c r="AM96" i="23"/>
  <c r="AV96" i="23"/>
  <c r="K28" i="30"/>
  <c r="J28" i="30"/>
  <c r="AR162" i="23"/>
  <c r="AI162" i="23"/>
  <c r="AV162" i="23"/>
  <c r="AM162" i="23"/>
  <c r="AX162" i="23"/>
  <c r="AO162" i="23"/>
  <c r="AK162" i="23"/>
  <c r="AT162" i="23"/>
  <c r="AY162" i="23"/>
  <c r="AP162" i="23"/>
  <c r="O90" i="16"/>
  <c r="AV89" i="24"/>
  <c r="AM89" i="24"/>
  <c r="AJ89" i="24"/>
  <c r="AS89" i="24"/>
  <c r="O37" i="20"/>
  <c r="AV21" i="23"/>
  <c r="AM21" i="23"/>
  <c r="J187" i="29"/>
  <c r="K187" i="29"/>
  <c r="J74" i="30"/>
  <c r="K74" i="30"/>
  <c r="AX80" i="23"/>
  <c r="AO80" i="23"/>
  <c r="AT80" i="23"/>
  <c r="AK80" i="23"/>
  <c r="AH67" i="23"/>
  <c r="AQ67" i="23"/>
  <c r="P29" i="16"/>
  <c r="P156" i="20"/>
  <c r="AM28" i="24"/>
  <c r="AV28" i="24"/>
  <c r="AI28" i="24"/>
  <c r="AR28" i="24"/>
  <c r="AJ45" i="23"/>
  <c r="AS45" i="23"/>
  <c r="AY45" i="23"/>
  <c r="AP45" i="23"/>
  <c r="AY22" i="24"/>
  <c r="AP22" i="24"/>
  <c r="K81" i="29"/>
  <c r="J81" i="29"/>
  <c r="AR126" i="23"/>
  <c r="AI126" i="23"/>
  <c r="AH126" i="23"/>
  <c r="AQ126" i="23"/>
  <c r="AV126" i="23"/>
  <c r="AM126" i="23"/>
  <c r="AL126" i="23"/>
  <c r="AU126" i="23"/>
  <c r="J125" i="29"/>
  <c r="K125" i="29"/>
  <c r="AI55" i="23"/>
  <c r="AR55" i="23"/>
  <c r="AL55" i="23"/>
  <c r="AU55" i="23"/>
  <c r="J130" i="29"/>
  <c r="K130" i="29"/>
  <c r="K105" i="30"/>
  <c r="J105" i="30"/>
  <c r="AV144" i="23"/>
  <c r="AM144" i="23"/>
  <c r="AQ144" i="23"/>
  <c r="AH144" i="23"/>
  <c r="AL144" i="23"/>
  <c r="AU144" i="23"/>
  <c r="AP117" i="23"/>
  <c r="AY117" i="23"/>
  <c r="AL117" i="23"/>
  <c r="AU117" i="23"/>
  <c r="AJ117" i="23"/>
  <c r="AS117" i="23"/>
  <c r="AS188" i="23"/>
  <c r="AJ188" i="23"/>
  <c r="AQ188" i="23"/>
  <c r="AH188" i="23"/>
  <c r="AO188" i="23"/>
  <c r="AX188" i="23"/>
  <c r="P62" i="20"/>
  <c r="AT151" i="24"/>
  <c r="AK151" i="24"/>
  <c r="AI151" i="24"/>
  <c r="AR151" i="24"/>
  <c r="AU187" i="23"/>
  <c r="AL187" i="23"/>
  <c r="AH99" i="24"/>
  <c r="AQ99" i="24"/>
  <c r="J127" i="29"/>
  <c r="K127" i="29"/>
  <c r="AO74" i="23"/>
  <c r="AX74" i="23"/>
  <c r="AX39" i="24"/>
  <c r="AO39" i="24"/>
  <c r="AV39" i="24"/>
  <c r="AM39" i="24"/>
  <c r="AN39" i="24"/>
  <c r="AW39" i="24"/>
  <c r="O86" i="16"/>
  <c r="AY28" i="23"/>
  <c r="AP28" i="23"/>
  <c r="AX28" i="23"/>
  <c r="AO28" i="23"/>
  <c r="AP118" i="23"/>
  <c r="AY118" i="23"/>
  <c r="AT149" i="23"/>
  <c r="AK149" i="23"/>
  <c r="AJ63" i="23"/>
  <c r="AS63" i="23"/>
  <c r="AP63" i="23"/>
  <c r="AY63" i="23"/>
  <c r="AO63" i="23"/>
  <c r="AX63" i="23"/>
  <c r="AK112" i="24"/>
  <c r="AT112" i="24"/>
  <c r="AV112" i="24"/>
  <c r="AM112" i="24"/>
  <c r="AH146" i="23"/>
  <c r="AQ146" i="23"/>
  <c r="AO146" i="23"/>
  <c r="AX146" i="23"/>
  <c r="Q20" i="20"/>
  <c r="AN160" i="24"/>
  <c r="AW160" i="24"/>
  <c r="AH160" i="24"/>
  <c r="AQ160" i="24"/>
  <c r="AT160" i="24"/>
  <c r="AK160" i="24"/>
  <c r="AL171" i="24"/>
  <c r="AU171" i="24"/>
  <c r="AS105" i="23"/>
  <c r="AJ105" i="23"/>
  <c r="AT105" i="23"/>
  <c r="AK105" i="23"/>
  <c r="AP105" i="23"/>
  <c r="AY105" i="23"/>
  <c r="Q107" i="20"/>
  <c r="K18" i="30"/>
  <c r="J18" i="30"/>
  <c r="AT43" i="23"/>
  <c r="AK43" i="23"/>
  <c r="AM43" i="23"/>
  <c r="AV43" i="23"/>
  <c r="AJ43" i="23"/>
  <c r="AS43" i="23"/>
  <c r="AP43" i="23"/>
  <c r="AY43" i="23"/>
  <c r="AK173" i="24"/>
  <c r="AT173" i="24"/>
  <c r="AY173" i="24"/>
  <c r="AP173" i="24"/>
  <c r="AV173" i="24"/>
  <c r="AM173" i="24"/>
  <c r="AW173" i="24"/>
  <c r="AN173" i="24"/>
  <c r="AY170" i="23"/>
  <c r="AP170" i="23"/>
  <c r="AL108" i="24"/>
  <c r="AU108" i="24"/>
  <c r="AR108" i="24"/>
  <c r="AI108" i="24"/>
  <c r="AJ108" i="24"/>
  <c r="AS108" i="24"/>
  <c r="P24" i="20"/>
  <c r="K157" i="29"/>
  <c r="J157" i="29"/>
  <c r="O45" i="16"/>
  <c r="AS134" i="23"/>
  <c r="AJ134" i="23"/>
  <c r="AH134" i="23"/>
  <c r="AQ134" i="23"/>
  <c r="P140" i="20"/>
  <c r="O140" i="20"/>
  <c r="K90" i="29"/>
  <c r="J90" i="29"/>
  <c r="P76" i="16"/>
  <c r="P183" i="20"/>
  <c r="AL21" i="24"/>
  <c r="AU21" i="24"/>
  <c r="AH115" i="24"/>
  <c r="AQ115" i="24"/>
  <c r="AK115" i="24"/>
  <c r="AT115" i="24"/>
  <c r="AP115" i="24"/>
  <c r="AY115" i="24"/>
  <c r="AR115" i="24"/>
  <c r="AI115" i="24"/>
  <c r="AL115" i="24"/>
  <c r="AU115" i="24"/>
  <c r="AI153" i="24"/>
  <c r="AR153" i="24"/>
  <c r="AX135" i="24"/>
  <c r="AO135" i="24"/>
  <c r="AS135" i="24"/>
  <c r="AJ135" i="24"/>
  <c r="AT135" i="24"/>
  <c r="AK135" i="24"/>
  <c r="AU135" i="24"/>
  <c r="AL135" i="24"/>
  <c r="AV29" i="24"/>
  <c r="AM29" i="24"/>
  <c r="AY29" i="24"/>
  <c r="AP29" i="24"/>
  <c r="Q181" i="20"/>
  <c r="P99" i="20"/>
  <c r="AL156" i="24"/>
  <c r="AU156" i="24"/>
  <c r="AM156" i="24"/>
  <c r="AV156" i="24"/>
  <c r="AO156" i="24"/>
  <c r="AX156" i="24"/>
  <c r="AK156" i="24"/>
  <c r="AT156" i="24"/>
  <c r="AX57" i="23"/>
  <c r="AO57" i="23"/>
  <c r="K81" i="30"/>
  <c r="J81" i="30"/>
  <c r="Q144" i="20"/>
  <c r="Q159" i="16"/>
  <c r="AK165" i="23"/>
  <c r="AT165" i="23"/>
  <c r="AS165" i="23"/>
  <c r="AJ165" i="23"/>
  <c r="AX165" i="23"/>
  <c r="AO165" i="23"/>
  <c r="AS189" i="24"/>
  <c r="AJ189" i="24"/>
  <c r="AX107" i="23"/>
  <c r="AO107" i="23"/>
  <c r="AY107" i="23"/>
  <c r="AP107" i="23"/>
  <c r="P115" i="16"/>
  <c r="Q175" i="20"/>
  <c r="P179" i="16"/>
  <c r="O179" i="16"/>
  <c r="AV148" i="23"/>
  <c r="AM148" i="23"/>
  <c r="AO148" i="23"/>
  <c r="AX148" i="23"/>
  <c r="AW71" i="24"/>
  <c r="AN71" i="24"/>
  <c r="AM71" i="24"/>
  <c r="AV71" i="24"/>
  <c r="AT67" i="24"/>
  <c r="AK67" i="24"/>
  <c r="AQ67" i="24"/>
  <c r="AH67" i="24"/>
  <c r="AP110" i="23"/>
  <c r="AY110" i="23"/>
  <c r="AV110" i="23"/>
  <c r="AM110" i="23"/>
  <c r="AH110" i="23"/>
  <c r="AQ110" i="23"/>
  <c r="AI18" i="24"/>
  <c r="AR18" i="24"/>
  <c r="AQ18" i="24"/>
  <c r="AH18" i="24"/>
  <c r="K15" i="29"/>
  <c r="J15" i="29"/>
  <c r="AY187" i="24"/>
  <c r="AP187" i="24"/>
  <c r="AW187" i="24"/>
  <c r="AN187" i="24"/>
  <c r="AK187" i="24"/>
  <c r="AT187" i="24"/>
  <c r="AT12" i="24"/>
  <c r="AK12" i="24"/>
  <c r="AQ130" i="24"/>
  <c r="AH130" i="24"/>
  <c r="AW157" i="24"/>
  <c r="AN157" i="24"/>
  <c r="AK157" i="24"/>
  <c r="AT157" i="24"/>
  <c r="AJ162" i="24"/>
  <c r="AS162" i="24"/>
  <c r="AL162" i="24"/>
  <c r="AU162" i="24"/>
  <c r="AH118" i="24"/>
  <c r="AQ118" i="24"/>
  <c r="AO118" i="24"/>
  <c r="AX118" i="24"/>
  <c r="AJ118" i="24"/>
  <c r="AS118" i="24"/>
  <c r="AS15" i="24"/>
  <c r="AJ15" i="24"/>
  <c r="AY15" i="24"/>
  <c r="AP15" i="24"/>
  <c r="AR182" i="24"/>
  <c r="AI182" i="24"/>
  <c r="AV182" i="24"/>
  <c r="AM182" i="24"/>
  <c r="AL182" i="24"/>
  <c r="AU182" i="24"/>
  <c r="AP182" i="24"/>
  <c r="AY182" i="24"/>
  <c r="AM114" i="24"/>
  <c r="AV114" i="24"/>
  <c r="AL114" i="24"/>
  <c r="AU114" i="24"/>
  <c r="AS32" i="23"/>
  <c r="AJ32" i="23"/>
  <c r="AK32" i="23"/>
  <c r="AT32" i="23"/>
  <c r="AH81" i="24"/>
  <c r="AQ81" i="24"/>
  <c r="AJ81" i="24"/>
  <c r="AS81" i="24"/>
  <c r="O145" i="16"/>
  <c r="AL161" i="23"/>
  <c r="AU161" i="23"/>
  <c r="AO161" i="23"/>
  <c r="AX161" i="23"/>
  <c r="AQ161" i="23"/>
  <c r="AH161" i="23"/>
  <c r="AY161" i="23"/>
  <c r="AP161" i="23"/>
  <c r="AM159" i="24"/>
  <c r="AV159" i="24"/>
  <c r="AL159" i="24"/>
  <c r="AU159" i="24"/>
  <c r="P47" i="20"/>
  <c r="Q69" i="20"/>
  <c r="AT90" i="24"/>
  <c r="AK90" i="24"/>
  <c r="Q105" i="20"/>
  <c r="AO51" i="24"/>
  <c r="AX51" i="24"/>
  <c r="AX126" i="24"/>
  <c r="AO126" i="24"/>
  <c r="J99" i="30"/>
  <c r="K99" i="30"/>
  <c r="H23" i="32"/>
  <c r="H29" i="32" s="1"/>
  <c r="K143" i="29"/>
  <c r="J143" i="29"/>
  <c r="AR96" i="24"/>
  <c r="AI96" i="24"/>
  <c r="AV96" i="24"/>
  <c r="AM96" i="24"/>
  <c r="AS96" i="24"/>
  <c r="AJ96" i="24"/>
  <c r="AS164" i="23"/>
  <c r="AJ164" i="23"/>
  <c r="AM164" i="23"/>
  <c r="AV164" i="23"/>
  <c r="AK164" i="23"/>
  <c r="AT164" i="23"/>
  <c r="AT56" i="23"/>
  <c r="AK56" i="23"/>
  <c r="AP56" i="23"/>
  <c r="AY56" i="23"/>
  <c r="Q172" i="20"/>
  <c r="K68" i="29"/>
  <c r="J68" i="29"/>
  <c r="AI41" i="23"/>
  <c r="AR41" i="23"/>
  <c r="AP41" i="23"/>
  <c r="AY41" i="23"/>
  <c r="AH41" i="23"/>
  <c r="AQ41" i="23"/>
  <c r="J12" i="29"/>
  <c r="K12" i="29"/>
  <c r="AX35" i="23"/>
  <c r="AO35" i="23"/>
  <c r="K65" i="29"/>
  <c r="J65" i="29"/>
  <c r="R61" i="16"/>
  <c r="AO24" i="24"/>
  <c r="AX24" i="24"/>
  <c r="AX95" i="23"/>
  <c r="AO95" i="23"/>
  <c r="AK95" i="23"/>
  <c r="AT95" i="23"/>
  <c r="AL95" i="23"/>
  <c r="AU95" i="23"/>
  <c r="O168" i="16"/>
  <c r="AY128" i="24"/>
  <c r="AP128" i="24"/>
  <c r="AO128" i="24"/>
  <c r="AX128" i="24"/>
  <c r="AM146" i="24"/>
  <c r="AV146" i="24"/>
  <c r="AU146" i="24"/>
  <c r="AL146" i="24"/>
  <c r="AT146" i="24"/>
  <c r="AK146" i="24"/>
  <c r="AX140" i="23"/>
  <c r="AO140" i="23"/>
  <c r="AS140" i="23"/>
  <c r="AJ140" i="23"/>
  <c r="AY38" i="23"/>
  <c r="AP38" i="23"/>
  <c r="AH38" i="23"/>
  <c r="AQ38" i="23"/>
  <c r="AU38" i="23"/>
  <c r="AL38" i="23"/>
  <c r="AK38" i="23"/>
  <c r="AT38" i="23"/>
  <c r="K124" i="30"/>
  <c r="J124" i="30"/>
  <c r="AM120" i="23"/>
  <c r="AV120" i="23"/>
  <c r="AT120" i="23"/>
  <c r="AK120" i="23"/>
  <c r="AU175" i="24"/>
  <c r="AL175" i="24"/>
  <c r="AH142" i="23"/>
  <c r="AQ142" i="23"/>
  <c r="AT142" i="23"/>
  <c r="AK142" i="23"/>
  <c r="AI75" i="24"/>
  <c r="AR75" i="24"/>
  <c r="AV26" i="24"/>
  <c r="AM26" i="24"/>
  <c r="AX26" i="24"/>
  <c r="AO26" i="24"/>
  <c r="AU90" i="23"/>
  <c r="AL90" i="23"/>
  <c r="AJ90" i="23"/>
  <c r="AS90" i="23"/>
  <c r="O39" i="20"/>
  <c r="AH181" i="24"/>
  <c r="AQ181" i="24"/>
  <c r="AO181" i="24"/>
  <c r="AX181" i="24"/>
  <c r="K42" i="29"/>
  <c r="J42" i="29"/>
  <c r="AY106" i="23"/>
  <c r="AP106" i="23"/>
  <c r="Q153" i="16"/>
  <c r="K66" i="29"/>
  <c r="J66" i="29"/>
  <c r="AY135" i="23"/>
  <c r="AP135" i="23"/>
  <c r="AO135" i="23"/>
  <c r="AX135" i="23"/>
  <c r="AL27" i="24"/>
  <c r="AU27" i="24"/>
  <c r="AX27" i="24"/>
  <c r="AO27" i="24"/>
  <c r="AV27" i="24"/>
  <c r="AM27" i="24"/>
  <c r="Q25" i="16"/>
  <c r="AU123" i="23"/>
  <c r="AL123" i="23"/>
  <c r="AT123" i="23"/>
  <c r="AK123" i="23"/>
  <c r="AO123" i="24"/>
  <c r="AX123" i="24"/>
  <c r="AN123" i="24"/>
  <c r="AW123" i="24"/>
  <c r="AQ133" i="23"/>
  <c r="AH133" i="23"/>
  <c r="AY133" i="23"/>
  <c r="AP133" i="23"/>
  <c r="K148" i="30"/>
  <c r="J148" i="30"/>
  <c r="AR50" i="23"/>
  <c r="AI50" i="23"/>
  <c r="AM93" i="23"/>
  <c r="AV93" i="23"/>
  <c r="AT50" i="24"/>
  <c r="AK50" i="24"/>
  <c r="AU50" i="24"/>
  <c r="AL50" i="24"/>
  <c r="AR50" i="24"/>
  <c r="AI50" i="24"/>
  <c r="AJ50" i="24"/>
  <c r="AS50" i="24"/>
  <c r="AO50" i="24"/>
  <c r="AX50" i="24"/>
  <c r="AT164" i="24"/>
  <c r="AK164" i="24"/>
  <c r="AH164" i="24"/>
  <c r="AQ164" i="24"/>
  <c r="AI164" i="24"/>
  <c r="AR164" i="24"/>
  <c r="AO164" i="24"/>
  <c r="AX164" i="24"/>
  <c r="AU109" i="23"/>
  <c r="AL109" i="23"/>
  <c r="K56" i="30"/>
  <c r="J56" i="30"/>
  <c r="AR178" i="23"/>
  <c r="AI178" i="23"/>
  <c r="AX178" i="23"/>
  <c r="AO178" i="23"/>
  <c r="AU178" i="23"/>
  <c r="AL178" i="23"/>
  <c r="AP178" i="23"/>
  <c r="AY178" i="23"/>
  <c r="R74" i="16"/>
  <c r="AW145" i="24"/>
  <c r="AN145" i="24"/>
  <c r="AV145" i="24"/>
  <c r="AM145" i="24"/>
  <c r="AI145" i="24"/>
  <c r="AR145" i="24"/>
  <c r="AJ145" i="24"/>
  <c r="AS145" i="24"/>
  <c r="AV104" i="23"/>
  <c r="AM104" i="23"/>
  <c r="AP122" i="24"/>
  <c r="AY122" i="24"/>
  <c r="AV94" i="24"/>
  <c r="AM94" i="24"/>
  <c r="AN94" i="24"/>
  <c r="AW94" i="24"/>
  <c r="AH54" i="23"/>
  <c r="AQ54" i="23"/>
  <c r="AV54" i="23"/>
  <c r="AM54" i="23"/>
  <c r="AI114" i="23"/>
  <c r="AR114" i="23"/>
  <c r="Q148" i="16"/>
  <c r="AR70" i="24"/>
  <c r="AI70" i="24"/>
  <c r="AX70" i="24"/>
  <c r="AO70" i="24"/>
  <c r="K60" i="29"/>
  <c r="J60" i="29"/>
  <c r="AH83" i="23"/>
  <c r="AQ83" i="23"/>
  <c r="AR83" i="23"/>
  <c r="AI83" i="23"/>
  <c r="AM155" i="24"/>
  <c r="AV155" i="24"/>
  <c r="J91" i="30"/>
  <c r="K91" i="30"/>
  <c r="AM184" i="24"/>
  <c r="AV184" i="24"/>
  <c r="AP184" i="24"/>
  <c r="AY184" i="24"/>
  <c r="AJ154" i="24"/>
  <c r="AS154" i="24"/>
  <c r="AO154" i="24"/>
  <c r="AX154" i="24"/>
  <c r="AV154" i="24"/>
  <c r="AM154" i="24"/>
  <c r="AX142" i="24"/>
  <c r="AO142" i="24"/>
  <c r="AT142" i="24"/>
  <c r="AK142" i="24"/>
  <c r="AQ142" i="24"/>
  <c r="AH142" i="24"/>
  <c r="P93" i="16"/>
  <c r="O93" i="16"/>
  <c r="AT129" i="24"/>
  <c r="AK129" i="24"/>
  <c r="AS129" i="24"/>
  <c r="AJ129" i="24"/>
  <c r="AO129" i="24"/>
  <c r="AX129" i="24"/>
  <c r="AP106" i="24"/>
  <c r="AY106" i="24"/>
  <c r="AR106" i="24"/>
  <c r="AI106" i="24"/>
  <c r="AH106" i="24"/>
  <c r="AQ106" i="24"/>
  <c r="O161" i="16"/>
  <c r="AK17" i="23"/>
  <c r="AT17" i="23"/>
  <c r="K82" i="29"/>
  <c r="J82" i="29"/>
  <c r="J136" i="30"/>
  <c r="K136" i="30"/>
  <c r="AL41" i="24"/>
  <c r="AU41" i="24"/>
  <c r="R114" i="16"/>
  <c r="Q133" i="20"/>
  <c r="P104" i="16"/>
  <c r="AV180" i="24"/>
  <c r="AM180" i="24"/>
  <c r="AL119" i="23"/>
  <c r="AU119" i="23"/>
  <c r="AM119" i="23"/>
  <c r="AV119" i="23"/>
  <c r="AR119" i="23"/>
  <c r="AI119" i="23"/>
  <c r="P57" i="16"/>
  <c r="P97" i="16"/>
  <c r="AY161" i="24"/>
  <c r="AP161" i="24"/>
  <c r="AS68" i="23"/>
  <c r="AJ68" i="23"/>
  <c r="AO68" i="23"/>
  <c r="AX68" i="23"/>
  <c r="AR68" i="23"/>
  <c r="AI68" i="23"/>
  <c r="AT143" i="23"/>
  <c r="AK143" i="23"/>
  <c r="AH76" i="24"/>
  <c r="AQ76" i="24"/>
  <c r="AT29" i="23"/>
  <c r="AK29" i="23"/>
  <c r="AJ29" i="23"/>
  <c r="AS29" i="23"/>
  <c r="AH29" i="23"/>
  <c r="AQ29" i="23"/>
  <c r="AJ150" i="24"/>
  <c r="AS150" i="24"/>
  <c r="AM150" i="24"/>
  <c r="AV150" i="24"/>
  <c r="J187" i="30"/>
  <c r="K187" i="30"/>
  <c r="AX102" i="23"/>
  <c r="AO102" i="23"/>
  <c r="AV102" i="23"/>
  <c r="AM102" i="23"/>
  <c r="AS86" i="23"/>
  <c r="AJ86" i="23"/>
  <c r="AL86" i="23"/>
  <c r="AU86" i="23"/>
  <c r="AV86" i="23"/>
  <c r="AM86" i="23"/>
  <c r="J61" i="30"/>
  <c r="K61" i="30"/>
  <c r="AP59" i="24"/>
  <c r="AY59" i="24"/>
  <c r="AV59" i="24"/>
  <c r="AM59" i="24"/>
  <c r="AR180" i="23"/>
  <c r="AI180" i="23"/>
  <c r="AX180" i="23"/>
  <c r="AO180" i="23"/>
  <c r="AV180" i="23"/>
  <c r="AM180" i="23"/>
  <c r="AT85" i="24"/>
  <c r="AK85" i="24"/>
  <c r="AI110" i="24"/>
  <c r="AR110" i="24"/>
  <c r="AJ110" i="24"/>
  <c r="AS110" i="24"/>
  <c r="AO110" i="24"/>
  <c r="AX110" i="24"/>
  <c r="AS107" i="24"/>
  <c r="AJ107" i="24"/>
  <c r="AN107" i="24"/>
  <c r="AW107" i="24"/>
  <c r="AM107" i="24"/>
  <c r="AV107" i="24"/>
  <c r="Q58" i="16"/>
  <c r="AJ13" i="23"/>
  <c r="AS13" i="23"/>
  <c r="AX13" i="23"/>
  <c r="AO13" i="23"/>
  <c r="P16" i="20"/>
  <c r="AM113" i="24"/>
  <c r="AV113" i="24"/>
  <c r="AT113" i="24"/>
  <c r="AK113" i="24"/>
  <c r="AY113" i="24"/>
  <c r="AP113" i="24"/>
  <c r="Q18" i="16"/>
  <c r="P18" i="16"/>
  <c r="AK136" i="23"/>
  <c r="AT136" i="23"/>
  <c r="AY136" i="23"/>
  <c r="AP136" i="23"/>
  <c r="AR136" i="23"/>
  <c r="AI136" i="23"/>
  <c r="J178" i="29"/>
  <c r="K178" i="29"/>
  <c r="AO137" i="24"/>
  <c r="AX137" i="24"/>
  <c r="AH125" i="23"/>
  <c r="AQ125" i="23"/>
  <c r="AI125" i="23"/>
  <c r="AR125" i="23"/>
  <c r="AS125" i="23"/>
  <c r="AJ125" i="23"/>
  <c r="AY61" i="24"/>
  <c r="AP61" i="24"/>
  <c r="AK61" i="24"/>
  <c r="AT61" i="24"/>
  <c r="K161" i="30"/>
  <c r="J161" i="30"/>
  <c r="AH49" i="24"/>
  <c r="AQ49" i="24"/>
  <c r="AV49" i="24"/>
  <c r="AM49" i="24"/>
  <c r="AN109" i="24"/>
  <c r="AW109" i="24"/>
  <c r="AX109" i="24"/>
  <c r="AO109" i="24"/>
  <c r="AJ138" i="23"/>
  <c r="AS138" i="23"/>
  <c r="AH170" i="24"/>
  <c r="AQ170" i="24"/>
  <c r="AK166" i="24"/>
  <c r="AT166" i="24"/>
  <c r="R178" i="16"/>
  <c r="P168" i="20"/>
  <c r="AL48" i="23"/>
  <c r="AU48" i="23"/>
  <c r="AP48" i="23"/>
  <c r="AY48" i="23"/>
  <c r="AV48" i="23"/>
  <c r="AM48" i="23"/>
  <c r="J174" i="30"/>
  <c r="K174" i="30"/>
  <c r="O52" i="20"/>
  <c r="Q52" i="20"/>
  <c r="AX169" i="24"/>
  <c r="AO169" i="24"/>
  <c r="AH169" i="24"/>
  <c r="AQ169" i="24"/>
  <c r="AP169" i="24"/>
  <c r="AY169" i="24"/>
  <c r="AU186" i="23"/>
  <c r="AL186" i="23"/>
  <c r="AQ186" i="23"/>
  <c r="AH186" i="23"/>
  <c r="J23" i="30"/>
  <c r="K23" i="30"/>
  <c r="AK167" i="23"/>
  <c r="AT167" i="23"/>
  <c r="AM167" i="23"/>
  <c r="AV167" i="23"/>
  <c r="F23" i="32"/>
  <c r="F29" i="32" s="1"/>
  <c r="K155" i="29"/>
  <c r="J155" i="29"/>
  <c r="K183" i="29"/>
  <c r="J183" i="29"/>
  <c r="AW60" i="24"/>
  <c r="AN60" i="24"/>
  <c r="AK60" i="24"/>
  <c r="AT60" i="24"/>
  <c r="AQ60" i="24"/>
  <c r="AH60" i="24"/>
  <c r="AY98" i="23"/>
  <c r="AP98" i="23"/>
  <c r="AK98" i="23"/>
  <c r="AT98" i="23"/>
  <c r="AI85" i="23"/>
  <c r="AR85" i="23"/>
  <c r="AP85" i="23"/>
  <c r="AY85" i="23"/>
  <c r="AM85" i="23"/>
  <c r="AV85" i="23"/>
  <c r="O108" i="16"/>
  <c r="P108" i="16"/>
  <c r="AH44" i="24"/>
  <c r="AQ44" i="24"/>
  <c r="AL139" i="23"/>
  <c r="AU139" i="23"/>
  <c r="AM139" i="23"/>
  <c r="AV139" i="23"/>
  <c r="J189" i="30"/>
  <c r="K189" i="30"/>
  <c r="AT159" i="23"/>
  <c r="AK159" i="23"/>
  <c r="AX159" i="23"/>
  <c r="AO159" i="23"/>
  <c r="AU81" i="23"/>
  <c r="AL81" i="23"/>
  <c r="AK81" i="23"/>
  <c r="AT81" i="23"/>
  <c r="AY81" i="23"/>
  <c r="AP81" i="23"/>
  <c r="AS185" i="24"/>
  <c r="AJ185" i="24"/>
  <c r="AO185" i="24"/>
  <c r="AX185" i="24"/>
  <c r="AQ185" i="24"/>
  <c r="AH185" i="24"/>
  <c r="AT185" i="24"/>
  <c r="AK185" i="24"/>
  <c r="AY46" i="24"/>
  <c r="AP46" i="24"/>
  <c r="J95" i="29"/>
  <c r="K95" i="29"/>
  <c r="K152" i="29"/>
  <c r="J152" i="29"/>
  <c r="AU65" i="23"/>
  <c r="AL65" i="23"/>
  <c r="AY79" i="23"/>
  <c r="AP79" i="23"/>
  <c r="AS124" i="24"/>
  <c r="AJ124" i="24"/>
  <c r="AN124" i="24"/>
  <c r="AW124" i="24"/>
  <c r="AQ124" i="24"/>
  <c r="AH124" i="24"/>
  <c r="J84" i="30"/>
  <c r="K84" i="30"/>
  <c r="AK84" i="23"/>
  <c r="AT84" i="23"/>
  <c r="P38" i="16"/>
  <c r="Q38" i="16"/>
  <c r="AL155" i="23"/>
  <c r="AU155" i="23"/>
  <c r="O138" i="20"/>
  <c r="AW87" i="24"/>
  <c r="AN87" i="24"/>
  <c r="AV87" i="24"/>
  <c r="AM87" i="24"/>
  <c r="AY97" i="24"/>
  <c r="AP97" i="24"/>
  <c r="AU97" i="24"/>
  <c r="AL97" i="24"/>
  <c r="AL143" i="24"/>
  <c r="AU143" i="24"/>
  <c r="AY143" i="24"/>
  <c r="AP143" i="24"/>
  <c r="AI143" i="24"/>
  <c r="AR143" i="24"/>
  <c r="AQ143" i="24"/>
  <c r="AH143" i="24"/>
  <c r="O164" i="16"/>
  <c r="AK57" i="24"/>
  <c r="AT57" i="24"/>
  <c r="AO57" i="24"/>
  <c r="AX57" i="24"/>
  <c r="AM57" i="24"/>
  <c r="AV57" i="24"/>
  <c r="AS58" i="23"/>
  <c r="AJ58" i="23"/>
  <c r="AS179" i="23"/>
  <c r="AJ179" i="23"/>
  <c r="AO179" i="23"/>
  <c r="AX179" i="23"/>
  <c r="AN19" i="24"/>
  <c r="AW19" i="24"/>
  <c r="AH19" i="24"/>
  <c r="AQ19" i="24"/>
  <c r="AJ19" i="24"/>
  <c r="AS19" i="24"/>
  <c r="AM25" i="24"/>
  <c r="AV25" i="24"/>
  <c r="AJ32" i="24"/>
  <c r="AS32" i="24"/>
  <c r="P97" i="20"/>
  <c r="AY74" i="24"/>
  <c r="AP74" i="24"/>
  <c r="AQ121" i="24"/>
  <c r="AH121" i="24"/>
  <c r="AL121" i="24"/>
  <c r="AU121" i="24"/>
  <c r="AP121" i="24"/>
  <c r="AY121" i="24"/>
  <c r="K92" i="29"/>
  <c r="J92" i="29"/>
  <c r="J165" i="29"/>
  <c r="K165" i="29"/>
  <c r="AK83" i="24"/>
  <c r="AT83" i="24"/>
  <c r="AW83" i="24"/>
  <c r="AN83" i="24"/>
  <c r="AY31" i="23"/>
  <c r="AP31" i="23"/>
  <c r="AX31" i="23"/>
  <c r="AO31" i="23"/>
  <c r="AH14" i="23"/>
  <c r="AQ14" i="23"/>
  <c r="P120" i="20"/>
  <c r="AQ75" i="23"/>
  <c r="AH75" i="23"/>
  <c r="AU75" i="23"/>
  <c r="AL75" i="23"/>
  <c r="AY75" i="23"/>
  <c r="AP75" i="23"/>
  <c r="AM39" i="23"/>
  <c r="AV39" i="23"/>
  <c r="AH40" i="24"/>
  <c r="AQ40" i="24"/>
  <c r="O167" i="16"/>
  <c r="J139" i="29"/>
  <c r="K139" i="29"/>
  <c r="AX131" i="23"/>
  <c r="AO131" i="23"/>
  <c r="AR131" i="23"/>
  <c r="AI131" i="23"/>
  <c r="AX20" i="24"/>
  <c r="AO20" i="24"/>
  <c r="AR20" i="24"/>
  <c r="AI20" i="24"/>
  <c r="AR36" i="23"/>
  <c r="AI36" i="23"/>
  <c r="AY36" i="23"/>
  <c r="AP36" i="23"/>
  <c r="AM36" i="23"/>
  <c r="AV36" i="23"/>
  <c r="P52" i="16"/>
  <c r="AS101" i="24"/>
  <c r="AJ101" i="24"/>
  <c r="Q122" i="20"/>
  <c r="P23" i="32"/>
  <c r="P29" i="32" s="1"/>
  <c r="P71" i="20"/>
  <c r="Q95" i="20"/>
  <c r="O160" i="20"/>
  <c r="J43" i="30"/>
  <c r="K43" i="30"/>
  <c r="J181" i="30"/>
  <c r="K181" i="30"/>
  <c r="P88" i="20"/>
  <c r="AU100" i="23"/>
  <c r="AL100" i="23"/>
  <c r="AK100" i="23"/>
  <c r="AT100" i="23"/>
  <c r="AM112" i="23"/>
  <c r="AV112" i="23"/>
  <c r="AK157" i="23"/>
  <c r="AT157" i="23"/>
  <c r="AR157" i="23"/>
  <c r="AI157" i="23"/>
  <c r="AU168" i="24"/>
  <c r="AL168" i="24"/>
  <c r="AO168" i="24"/>
  <c r="AX168" i="24"/>
  <c r="P85" i="20"/>
  <c r="AV160" i="23"/>
  <c r="AM160" i="23"/>
  <c r="AU160" i="23"/>
  <c r="AL160" i="23"/>
  <c r="AX18" i="23"/>
  <c r="AO18" i="23"/>
  <c r="Q111" i="20"/>
  <c r="AS176" i="23"/>
  <c r="AJ176" i="23"/>
  <c r="P85" i="16"/>
  <c r="AX186" i="24"/>
  <c r="AO186" i="24"/>
  <c r="AS186" i="24"/>
  <c r="AJ186" i="24"/>
  <c r="AH89" i="23"/>
  <c r="AQ89" i="23"/>
  <c r="AM89" i="23"/>
  <c r="AV89" i="23"/>
  <c r="AL89" i="23"/>
  <c r="AU89" i="23"/>
  <c r="K106" i="30"/>
  <c r="J106" i="30"/>
  <c r="AK116" i="24"/>
  <c r="AT116" i="24"/>
  <c r="AN116" i="24"/>
  <c r="AW116" i="24"/>
  <c r="P162" i="16"/>
  <c r="Q154" i="20"/>
  <c r="AQ174" i="23"/>
  <c r="AH174" i="23"/>
  <c r="AV174" i="23"/>
  <c r="AM174" i="23"/>
  <c r="AR174" i="23"/>
  <c r="AI174" i="23"/>
  <c r="O17" i="16"/>
  <c r="K14" i="30"/>
  <c r="J14" i="30"/>
  <c r="AM181" i="23"/>
  <c r="AV181" i="23"/>
  <c r="AI181" i="23"/>
  <c r="AR181" i="23"/>
  <c r="K172" i="30"/>
  <c r="J172" i="30"/>
  <c r="P46" i="16"/>
  <c r="AP88" i="24"/>
  <c r="AY88" i="24"/>
  <c r="J79" i="30"/>
  <c r="K79" i="30"/>
  <c r="AM130" i="23"/>
  <c r="AV130" i="23"/>
  <c r="AQ130" i="23"/>
  <c r="AH130" i="23"/>
  <c r="AO30" i="23"/>
  <c r="AX30" i="23"/>
  <c r="AS30" i="23"/>
  <c r="AJ30" i="23"/>
  <c r="AR30" i="23"/>
  <c r="AI30" i="23"/>
  <c r="AL132" i="23"/>
  <c r="AU132" i="23"/>
  <c r="AR132" i="23"/>
  <c r="AI132" i="23"/>
  <c r="AK132" i="23"/>
  <c r="AT132" i="23"/>
  <c r="AJ131" i="24"/>
  <c r="AS131" i="24"/>
  <c r="AK131" i="24"/>
  <c r="AT131" i="24"/>
  <c r="AN131" i="24"/>
  <c r="AW131" i="24"/>
  <c r="AR131" i="24"/>
  <c r="AI131" i="24"/>
  <c r="AU151" i="23"/>
  <c r="AL151" i="23"/>
  <c r="AV59" i="23"/>
  <c r="AM59" i="23"/>
  <c r="AT59" i="23"/>
  <c r="AK59" i="23"/>
  <c r="AJ59" i="23"/>
  <c r="AS59" i="23"/>
  <c r="AY40" i="23"/>
  <c r="AP40" i="23"/>
  <c r="AV40" i="23"/>
  <c r="AM40" i="23"/>
  <c r="AM102" i="24"/>
  <c r="AV102" i="24"/>
  <c r="AL102" i="24"/>
  <c r="AU102" i="24"/>
  <c r="AK64" i="23"/>
  <c r="AT64" i="23"/>
  <c r="AH64" i="23"/>
  <c r="AQ64" i="23"/>
  <c r="O95" i="16"/>
  <c r="AM84" i="24"/>
  <c r="AV84" i="24"/>
  <c r="AO84" i="24"/>
  <c r="AX84" i="24"/>
  <c r="AQ84" i="24"/>
  <c r="AH84" i="24"/>
  <c r="AW84" i="24"/>
  <c r="AN84" i="24"/>
  <c r="K184" i="30"/>
  <c r="J184" i="30"/>
  <c r="O118" i="16"/>
  <c r="R118" i="16"/>
  <c r="P105" i="16"/>
  <c r="R105" i="16"/>
  <c r="AI33" i="23"/>
  <c r="AR33" i="23"/>
  <c r="AM33" i="23"/>
  <c r="AV33" i="23"/>
  <c r="AL33" i="23"/>
  <c r="AU33" i="23"/>
  <c r="AP37" i="24"/>
  <c r="AY37" i="24"/>
  <c r="AT37" i="24"/>
  <c r="AK37" i="24"/>
  <c r="AJ37" i="24"/>
  <c r="AS37" i="24"/>
  <c r="AP54" i="24"/>
  <c r="AY54" i="24"/>
  <c r="AJ54" i="24"/>
  <c r="AS54" i="24"/>
  <c r="O136" i="16"/>
  <c r="AO12" i="23"/>
  <c r="AX12" i="23"/>
  <c r="Q49" i="16"/>
  <c r="Q51" i="20"/>
  <c r="AK66" i="24"/>
  <c r="AT66" i="24"/>
  <c r="AN66" i="24"/>
  <c r="AW66" i="24"/>
  <c r="K160" i="29"/>
  <c r="J160" i="29"/>
  <c r="AQ20" i="23"/>
  <c r="AH20" i="23"/>
  <c r="Q23" i="32"/>
  <c r="Q29" i="32" s="1"/>
  <c r="Q32" i="32"/>
  <c r="Q38" i="32" s="1"/>
  <c r="P83" i="16"/>
  <c r="Q181" i="16"/>
  <c r="P181" i="16"/>
  <c r="Q136" i="20"/>
  <c r="P36" i="16"/>
  <c r="K186" i="30"/>
  <c r="J186" i="30"/>
  <c r="Q69" i="16"/>
  <c r="Q68" i="20"/>
  <c r="AI66" i="23"/>
  <c r="AR66" i="23"/>
  <c r="AM66" i="23"/>
  <c r="AV66" i="23"/>
  <c r="AJ66" i="23"/>
  <c r="AS66" i="23"/>
  <c r="AK95" i="24"/>
  <c r="AT95" i="24"/>
  <c r="AS95" i="24"/>
  <c r="AJ95" i="24"/>
  <c r="AV95" i="24"/>
  <c r="AM95" i="24"/>
  <c r="P189" i="20"/>
  <c r="AJ147" i="24"/>
  <c r="AS147" i="24"/>
  <c r="L32" i="32"/>
  <c r="L38" i="32" s="1"/>
  <c r="L43" i="32"/>
  <c r="L49" i="32" s="1"/>
  <c r="O80" i="20"/>
  <c r="P80" i="20"/>
  <c r="Q185" i="20"/>
  <c r="AR103" i="23"/>
  <c r="AI103" i="23"/>
  <c r="AY103" i="23"/>
  <c r="AP103" i="23"/>
  <c r="AO103" i="23"/>
  <c r="AX103" i="23"/>
  <c r="K32" i="29"/>
  <c r="J32" i="29"/>
  <c r="AH92" i="24"/>
  <c r="AQ92" i="24"/>
  <c r="AK92" i="24"/>
  <c r="AT92" i="24"/>
  <c r="AM169" i="23"/>
  <c r="AV169" i="23"/>
  <c r="AX169" i="23"/>
  <c r="AO169" i="23"/>
  <c r="AY169" i="23"/>
  <c r="AP169" i="23"/>
  <c r="R54" i="16"/>
  <c r="Q82" i="20"/>
  <c r="O82" i="20"/>
  <c r="P19" i="4"/>
  <c r="P21" i="4"/>
  <c r="P13" i="4"/>
  <c r="P17" i="4"/>
  <c r="P15" i="4"/>
  <c r="S21" i="4"/>
  <c r="S17" i="4"/>
  <c r="S15" i="4"/>
  <c r="S13" i="4"/>
  <c r="S19" i="4"/>
  <c r="V19" i="4"/>
  <c r="V13" i="4"/>
  <c r="V17" i="4"/>
  <c r="V15" i="4"/>
  <c r="V21" i="4"/>
  <c r="H19" i="4"/>
  <c r="H17" i="4"/>
  <c r="H15" i="4"/>
  <c r="H21" i="4"/>
  <c r="H13" i="4"/>
  <c r="N17" i="4"/>
  <c r="N21" i="4"/>
  <c r="N15" i="4"/>
  <c r="N13" i="4"/>
  <c r="N19" i="4"/>
  <c r="Z19" i="4"/>
  <c r="Z21" i="4"/>
  <c r="Z17" i="4"/>
  <c r="Z15" i="4"/>
  <c r="Z13" i="4"/>
  <c r="E19" i="4"/>
  <c r="E21" i="4"/>
  <c r="E17" i="4"/>
  <c r="E13" i="4"/>
  <c r="E15" i="4"/>
  <c r="Q25" i="20"/>
  <c r="AV52" i="24"/>
  <c r="AM52" i="24"/>
  <c r="K44" i="29"/>
  <c r="J44" i="29"/>
  <c r="O173" i="20"/>
  <c r="Q34" i="20"/>
  <c r="P101" i="20"/>
  <c r="Q182" i="16"/>
  <c r="R182" i="16"/>
  <c r="AS101" i="23"/>
  <c r="AJ101" i="23"/>
  <c r="AV120" i="24"/>
  <c r="AM120" i="24"/>
  <c r="AK120" i="24"/>
  <c r="AT120" i="24"/>
  <c r="AH120" i="24"/>
  <c r="AQ120" i="24"/>
  <c r="O155" i="20"/>
  <c r="AV16" i="23"/>
  <c r="AM16" i="23"/>
  <c r="K122" i="30"/>
  <c r="J122" i="30"/>
  <c r="AX73" i="23"/>
  <c r="AO73" i="23"/>
  <c r="AU73" i="23"/>
  <c r="AL73" i="23"/>
  <c r="K161" i="29"/>
  <c r="J161" i="29"/>
  <c r="AK188" i="24"/>
  <c r="AT188" i="24"/>
  <c r="AJ188" i="24"/>
  <c r="AS188" i="24"/>
  <c r="Q74" i="20"/>
  <c r="AY116" i="23"/>
  <c r="AP116" i="23"/>
  <c r="AS116" i="23"/>
  <c r="AJ116" i="23"/>
  <c r="AR132" i="24"/>
  <c r="AI132" i="24"/>
  <c r="AL132" i="24"/>
  <c r="AU132" i="24"/>
  <c r="AH132" i="24"/>
  <c r="AQ132" i="24"/>
  <c r="AT132" i="24"/>
  <c r="AK132" i="24"/>
  <c r="AI77" i="23"/>
  <c r="AR77" i="23"/>
  <c r="AU77" i="23"/>
  <c r="AL77" i="23"/>
  <c r="Q59" i="20"/>
  <c r="AT171" i="23"/>
  <c r="AK171" i="23"/>
  <c r="AJ171" i="23"/>
  <c r="AS171" i="23"/>
  <c r="R88" i="16"/>
  <c r="AV26" i="23"/>
  <c r="AM26" i="23"/>
  <c r="AL26" i="23"/>
  <c r="AU26" i="23"/>
  <c r="AP104" i="24"/>
  <c r="AY104" i="24"/>
  <c r="AS166" i="23"/>
  <c r="AJ166" i="23"/>
  <c r="AO166" i="23"/>
  <c r="AX166" i="23"/>
  <c r="AV166" i="23"/>
  <c r="AM166" i="23"/>
  <c r="AK60" i="23"/>
  <c r="AT60" i="23"/>
  <c r="AJ60" i="23"/>
  <c r="AS60" i="23"/>
  <c r="O135" i="16"/>
  <c r="AX115" i="23"/>
  <c r="AO115" i="23"/>
  <c r="AQ174" i="24"/>
  <c r="AH174" i="24"/>
  <c r="AM174" i="24"/>
  <c r="AV174" i="24"/>
  <c r="AK25" i="23"/>
  <c r="AT25" i="23"/>
  <c r="AM25" i="23"/>
  <c r="AV25" i="23"/>
  <c r="J121" i="30"/>
  <c r="K121" i="30"/>
  <c r="AN56" i="24"/>
  <c r="AW56" i="24"/>
  <c r="AX137" i="23"/>
  <c r="AO137" i="23"/>
  <c r="AP137" i="23"/>
  <c r="AY137" i="23"/>
  <c r="O61" i="20"/>
  <c r="P61" i="20"/>
  <c r="R119" i="16"/>
  <c r="AY179" i="24"/>
  <c r="AP179" i="24"/>
  <c r="AN179" i="24"/>
  <c r="AW179" i="24"/>
  <c r="AU179" i="24"/>
  <c r="AL179" i="24"/>
  <c r="AH179" i="24"/>
  <c r="AQ179" i="24"/>
  <c r="AX179" i="24"/>
  <c r="AO179" i="24"/>
  <c r="O42" i="20"/>
  <c r="Q42" i="20"/>
  <c r="AQ100" i="24"/>
  <c r="AH100" i="24"/>
  <c r="AJ100" i="24"/>
  <c r="AS100" i="24"/>
  <c r="AN100" i="24"/>
  <c r="AW100" i="24"/>
  <c r="K129" i="29"/>
  <c r="J129" i="29"/>
  <c r="AR17" i="24"/>
  <c r="AI17" i="24"/>
  <c r="AL17" i="24"/>
  <c r="AU17" i="24"/>
  <c r="Q55" i="16"/>
  <c r="R55" i="16"/>
  <c r="Q123" i="20"/>
  <c r="AW111" i="24"/>
  <c r="AN111" i="24"/>
  <c r="AT111" i="24"/>
  <c r="AK111" i="24"/>
  <c r="AS111" i="24"/>
  <c r="AJ111" i="24"/>
  <c r="AU55" i="24"/>
  <c r="AL55" i="24"/>
  <c r="AM55" i="24"/>
  <c r="AV55" i="24"/>
  <c r="AN55" i="24"/>
  <c r="AW55" i="24"/>
  <c r="AQ55" i="24"/>
  <c r="AH55" i="24"/>
  <c r="AT55" i="24"/>
  <c r="AK55" i="24"/>
  <c r="AQ23" i="24"/>
  <c r="AH23" i="24"/>
  <c r="AU23" i="24"/>
  <c r="AL23" i="24"/>
  <c r="AO23" i="24"/>
  <c r="AX23" i="24"/>
  <c r="AH177" i="23"/>
  <c r="AQ177" i="23"/>
  <c r="AX177" i="23"/>
  <c r="AO177" i="23"/>
  <c r="AJ82" i="24"/>
  <c r="AS82" i="24"/>
  <c r="AL82" i="24"/>
  <c r="AU82" i="24"/>
  <c r="P189" i="16"/>
  <c r="AL49" i="23"/>
  <c r="AU49" i="23"/>
  <c r="AW78" i="24"/>
  <c r="AN78" i="24"/>
  <c r="AJ47" i="24"/>
  <c r="AS47" i="24"/>
  <c r="AP47" i="24"/>
  <c r="AY47" i="24"/>
  <c r="AK47" i="24"/>
  <c r="AT47" i="24"/>
  <c r="AL79" i="24"/>
  <c r="AU79" i="24"/>
  <c r="AY79" i="24"/>
  <c r="AP79" i="24"/>
  <c r="P15" i="16"/>
  <c r="AJ34" i="23"/>
  <c r="AS34" i="23"/>
  <c r="AR62" i="23"/>
  <c r="AI62" i="23"/>
  <c r="AJ62" i="23"/>
  <c r="AS62" i="23"/>
  <c r="J112" i="29"/>
  <c r="K112" i="29"/>
  <c r="Q125" i="20"/>
  <c r="K156" i="29"/>
  <c r="J156" i="29"/>
  <c r="AJ105" i="24"/>
  <c r="AS105" i="24"/>
  <c r="AX105" i="24"/>
  <c r="AO105" i="24"/>
  <c r="AR105" i="24"/>
  <c r="AI105" i="24"/>
  <c r="AM105" i="24"/>
  <c r="AV105" i="24"/>
  <c r="AN105" i="24"/>
  <c r="AW105" i="24"/>
  <c r="AM158" i="24"/>
  <c r="AV158" i="24"/>
  <c r="K51" i="30"/>
  <c r="J51" i="30"/>
  <c r="P166" i="16"/>
  <c r="AV99" i="23"/>
  <c r="AM99" i="23"/>
  <c r="AP122" i="23"/>
  <c r="AY122" i="23"/>
  <c r="AJ122" i="23"/>
  <c r="AS122" i="23"/>
  <c r="AW149" i="24"/>
  <c r="AN149" i="24"/>
  <c r="AU149" i="24"/>
  <c r="AL149" i="24"/>
  <c r="AV149" i="24"/>
  <c r="AM149" i="24"/>
  <c r="AP149" i="24"/>
  <c r="AY149" i="24"/>
  <c r="AN35" i="24"/>
  <c r="AW35" i="24"/>
  <c r="AM35" i="24"/>
  <c r="AV35" i="24"/>
  <c r="AI177" i="24"/>
  <c r="AR177" i="24"/>
  <c r="AQ177" i="24"/>
  <c r="AH177" i="24"/>
  <c r="AM177" i="24"/>
  <c r="AV177" i="24"/>
  <c r="AK38" i="24"/>
  <c r="AT38" i="24"/>
  <c r="AP38" i="24"/>
  <c r="AY38" i="24"/>
  <c r="J135" i="30"/>
  <c r="K135" i="30"/>
  <c r="AQ125" i="24"/>
  <c r="AH125" i="24"/>
  <c r="AJ58" i="24"/>
  <c r="AS58" i="24"/>
  <c r="AR58" i="24"/>
  <c r="AI58" i="24"/>
  <c r="AT144" i="24"/>
  <c r="AK144" i="24"/>
  <c r="AP144" i="24"/>
  <c r="AY144" i="24"/>
  <c r="AX144" i="24"/>
  <c r="AO144" i="24"/>
  <c r="K26" i="30"/>
  <c r="J26" i="30"/>
  <c r="AU70" i="23"/>
  <c r="AL70" i="23"/>
  <c r="AS70" i="23"/>
  <c r="AJ70" i="23"/>
  <c r="J126" i="29"/>
  <c r="K126" i="29"/>
  <c r="AQ178" i="24"/>
  <c r="AH178" i="24"/>
  <c r="AT178" i="24"/>
  <c r="AK178" i="24"/>
  <c r="Q145" i="20"/>
  <c r="O145" i="20"/>
  <c r="P33" i="16"/>
  <c r="AK121" i="23"/>
  <c r="AT121" i="23"/>
  <c r="AU121" i="23"/>
  <c r="AL121" i="23"/>
  <c r="AR77" i="24"/>
  <c r="AI77" i="24"/>
  <c r="AQ182" i="23"/>
  <c r="AH182" i="23"/>
  <c r="AP182" i="23"/>
  <c r="AY182" i="23"/>
  <c r="AT182" i="23"/>
  <c r="AK182" i="23"/>
  <c r="K40" i="30"/>
  <c r="J40" i="30"/>
  <c r="AK93" i="24"/>
  <c r="AT93" i="24"/>
  <c r="AQ93" i="24"/>
  <c r="AH93" i="24"/>
  <c r="Q81" i="16"/>
  <c r="J116" i="29"/>
  <c r="K116" i="29"/>
  <c r="AN139" i="24"/>
  <c r="AW139" i="24"/>
  <c r="K188" i="30"/>
  <c r="J188" i="30"/>
  <c r="R80" i="16"/>
  <c r="P80" i="16"/>
  <c r="AJ97" i="23"/>
  <c r="AS97" i="23"/>
  <c r="AX176" i="24"/>
  <c r="AO176" i="24"/>
  <c r="AT176" i="24"/>
  <c r="AK176" i="24"/>
  <c r="AL176" i="24"/>
  <c r="AU176" i="24"/>
  <c r="AK19" i="23"/>
  <c r="AT19" i="23"/>
  <c r="AQ19" i="23"/>
  <c r="AH19" i="23"/>
  <c r="AS19" i="23"/>
  <c r="AJ19" i="23"/>
  <c r="AO19" i="23"/>
  <c r="AX19" i="23"/>
  <c r="K102" i="30"/>
  <c r="J102" i="30"/>
  <c r="P176" i="20"/>
  <c r="AN163" i="24"/>
  <c r="AW163" i="24"/>
  <c r="J86" i="30"/>
  <c r="K86" i="30"/>
  <c r="Q157" i="16"/>
  <c r="AS27" i="23"/>
  <c r="AJ27" i="23"/>
  <c r="AQ27" i="23"/>
  <c r="AH27" i="23"/>
  <c r="AX27" i="23"/>
  <c r="AO27" i="23"/>
  <c r="AK27" i="23"/>
  <c r="AT27" i="23"/>
  <c r="O12" i="20"/>
  <c r="Q12" i="20"/>
  <c r="AY87" i="23"/>
  <c r="AP87" i="23"/>
  <c r="J133" i="29"/>
  <c r="K133" i="29"/>
  <c r="O171" i="16"/>
  <c r="Q182" i="20"/>
  <c r="J123" i="29"/>
  <c r="K123" i="29"/>
  <c r="AK141" i="23"/>
  <c r="AT141" i="23"/>
  <c r="O17" i="20"/>
  <c r="P17" i="20"/>
  <c r="P94" i="20"/>
  <c r="AY96" i="23"/>
  <c r="AP96" i="23"/>
  <c r="AS96" i="23"/>
  <c r="AJ96" i="23"/>
  <c r="AU96" i="23"/>
  <c r="AL96" i="23"/>
  <c r="O170" i="16"/>
  <c r="AH162" i="23"/>
  <c r="AQ162" i="23"/>
  <c r="P90" i="16"/>
  <c r="R163" i="16"/>
  <c r="AQ89" i="24"/>
  <c r="AH89" i="24"/>
  <c r="AU89" i="24"/>
  <c r="AL89" i="24"/>
  <c r="AR89" i="24"/>
  <c r="AI89" i="24"/>
  <c r="AR21" i="23"/>
  <c r="AI21" i="23"/>
  <c r="AS21" i="23"/>
  <c r="AJ21" i="23"/>
  <c r="AJ80" i="23"/>
  <c r="AS80" i="23"/>
  <c r="AQ80" i="23"/>
  <c r="AH80" i="23"/>
  <c r="AX67" i="23"/>
  <c r="AO67" i="23"/>
  <c r="AM67" i="23"/>
  <c r="AV67" i="23"/>
  <c r="AP67" i="23"/>
  <c r="AY67" i="23"/>
  <c r="Q29" i="16"/>
  <c r="AL28" i="24"/>
  <c r="AU28" i="24"/>
  <c r="AH28" i="24"/>
  <c r="AQ28" i="24"/>
  <c r="AP28" i="24"/>
  <c r="AY28" i="24"/>
  <c r="O144" i="16"/>
  <c r="AX45" i="23"/>
  <c r="AO45" i="23"/>
  <c r="AR22" i="24"/>
  <c r="AI22" i="24"/>
  <c r="AQ22" i="24"/>
  <c r="AH22" i="24"/>
  <c r="AN22" i="24"/>
  <c r="AW22" i="24"/>
  <c r="J19" i="30"/>
  <c r="K19" i="30"/>
  <c r="AY126" i="23"/>
  <c r="AP126" i="23"/>
  <c r="AY55" i="23"/>
  <c r="AP55" i="23"/>
  <c r="AK55" i="23"/>
  <c r="AT55" i="23"/>
  <c r="AX55" i="23"/>
  <c r="AO55" i="23"/>
  <c r="AK144" i="23"/>
  <c r="AT144" i="23"/>
  <c r="AX144" i="23"/>
  <c r="AO144" i="23"/>
  <c r="O20" i="16"/>
  <c r="Q66" i="16"/>
  <c r="AK117" i="23"/>
  <c r="AT117" i="23"/>
  <c r="AO117" i="23"/>
  <c r="AX117" i="23"/>
  <c r="AU188" i="23"/>
  <c r="AL188" i="23"/>
  <c r="AM188" i="23"/>
  <c r="AV188" i="23"/>
  <c r="AP188" i="23"/>
  <c r="AY188" i="23"/>
  <c r="Q62" i="20"/>
  <c r="AQ151" i="24"/>
  <c r="AH151" i="24"/>
  <c r="AP151" i="24"/>
  <c r="AY151" i="24"/>
  <c r="O177" i="16"/>
  <c r="AK187" i="23"/>
  <c r="AT187" i="23"/>
  <c r="AQ187" i="23"/>
  <c r="AH187" i="23"/>
  <c r="AI187" i="23"/>
  <c r="AR187" i="23"/>
  <c r="AS99" i="24"/>
  <c r="AJ99" i="24"/>
  <c r="AO99" i="24"/>
  <c r="AX99" i="24"/>
  <c r="AW99" i="24"/>
  <c r="AN99" i="24"/>
  <c r="AK99" i="24"/>
  <c r="AT99" i="24"/>
  <c r="AJ74" i="23"/>
  <c r="AS74" i="23"/>
  <c r="AL74" i="23"/>
  <c r="AU74" i="23"/>
  <c r="AK39" i="24"/>
  <c r="AT39" i="24"/>
  <c r="AY39" i="24"/>
  <c r="AP39" i="24"/>
  <c r="AL39" i="24"/>
  <c r="AU39" i="24"/>
  <c r="Q86" i="16"/>
  <c r="AR28" i="23"/>
  <c r="AI28" i="23"/>
  <c r="AH118" i="23"/>
  <c r="AQ118" i="23"/>
  <c r="AR118" i="23"/>
  <c r="AI118" i="23"/>
  <c r="AL118" i="23"/>
  <c r="AU118" i="23"/>
  <c r="J72" i="30"/>
  <c r="K72" i="30"/>
  <c r="K131" i="29"/>
  <c r="J131" i="29"/>
  <c r="Q184" i="16"/>
  <c r="R184" i="16"/>
  <c r="AY149" i="23"/>
  <c r="AP149" i="23"/>
  <c r="AO149" i="23"/>
  <c r="AX149" i="23"/>
  <c r="O89" i="20"/>
  <c r="AM63" i="23"/>
  <c r="AV63" i="23"/>
  <c r="AL63" i="23"/>
  <c r="AU63" i="23"/>
  <c r="AH112" i="24"/>
  <c r="AQ112" i="24"/>
  <c r="AP112" i="24"/>
  <c r="AY112" i="24"/>
  <c r="AO112" i="24"/>
  <c r="AX112" i="24"/>
  <c r="AW112" i="24"/>
  <c r="AN112" i="24"/>
  <c r="AV146" i="23"/>
  <c r="AM146" i="23"/>
  <c r="AI146" i="23"/>
  <c r="AR146" i="23"/>
  <c r="AS146" i="23"/>
  <c r="AJ146" i="23"/>
  <c r="AY160" i="24"/>
  <c r="AP160" i="24"/>
  <c r="AJ160" i="24"/>
  <c r="AS160" i="24"/>
  <c r="AJ171" i="24"/>
  <c r="AS171" i="24"/>
  <c r="AP171" i="24"/>
  <c r="AY171" i="24"/>
  <c r="AR171" i="24"/>
  <c r="AI171" i="24"/>
  <c r="AX171" i="24"/>
  <c r="AO171" i="24"/>
  <c r="O107" i="20"/>
  <c r="P107" i="20"/>
  <c r="AO43" i="23"/>
  <c r="AX43" i="23"/>
  <c r="P108" i="20"/>
  <c r="P54" i="20"/>
  <c r="AS173" i="24"/>
  <c r="AJ173" i="24"/>
  <c r="AX170" i="23"/>
  <c r="AO170" i="23"/>
  <c r="AU170" i="23"/>
  <c r="AL170" i="23"/>
  <c r="J183" i="30"/>
  <c r="K183" i="30"/>
  <c r="AM108" i="24"/>
  <c r="AV108" i="24"/>
  <c r="AK108" i="24"/>
  <c r="AT108" i="24"/>
  <c r="AO108" i="24"/>
  <c r="AX108" i="24"/>
  <c r="K63" i="29"/>
  <c r="J63" i="29"/>
  <c r="R107" i="16"/>
  <c r="R45" i="16"/>
  <c r="AV134" i="23"/>
  <c r="AM134" i="23"/>
  <c r="AX134" i="23"/>
  <c r="AO134" i="23"/>
  <c r="AP134" i="23"/>
  <c r="AY134" i="23"/>
  <c r="AL134" i="23"/>
  <c r="AU134" i="23"/>
  <c r="Q140" i="20"/>
  <c r="R76" i="16"/>
  <c r="R172" i="16"/>
  <c r="AH21" i="24"/>
  <c r="AQ21" i="24"/>
  <c r="AX21" i="24"/>
  <c r="AO21" i="24"/>
  <c r="AN21" i="24"/>
  <c r="AW21" i="24"/>
  <c r="AJ115" i="24"/>
  <c r="AS115" i="24"/>
  <c r="AV115" i="24"/>
  <c r="AM115" i="24"/>
  <c r="AV153" i="24"/>
  <c r="AM153" i="24"/>
  <c r="AU153" i="24"/>
  <c r="AL153" i="24"/>
  <c r="AQ153" i="24"/>
  <c r="AH153" i="24"/>
  <c r="AN135" i="24"/>
  <c r="AW135" i="24"/>
  <c r="AR135" i="24"/>
  <c r="AI135" i="24"/>
  <c r="AH135" i="24"/>
  <c r="AQ135" i="24"/>
  <c r="K95" i="30"/>
  <c r="J95" i="30"/>
  <c r="K39" i="29"/>
  <c r="J39" i="29"/>
  <c r="AS29" i="24"/>
  <c r="AJ29" i="24"/>
  <c r="AT29" i="24"/>
  <c r="AK29" i="24"/>
  <c r="J58" i="30"/>
  <c r="K58" i="30"/>
  <c r="Q96" i="16"/>
  <c r="R96" i="16"/>
  <c r="AS156" i="24"/>
  <c r="AJ156" i="24"/>
  <c r="AM57" i="23"/>
  <c r="AV57" i="23"/>
  <c r="AR57" i="23"/>
  <c r="AI57" i="23"/>
  <c r="Q134" i="16"/>
  <c r="P167" i="20"/>
  <c r="K37" i="29"/>
  <c r="J37" i="29"/>
  <c r="AP165" i="23"/>
  <c r="AY165" i="23"/>
  <c r="AH165" i="23"/>
  <c r="AQ165" i="23"/>
  <c r="Q48" i="20"/>
  <c r="AX189" i="24"/>
  <c r="AO189" i="24"/>
  <c r="AK189" i="24"/>
  <c r="AT189" i="24"/>
  <c r="AU189" i="24"/>
  <c r="AL189" i="24"/>
  <c r="AR189" i="24"/>
  <c r="AI189" i="24"/>
  <c r="O137" i="16"/>
  <c r="AQ107" i="23"/>
  <c r="AH107" i="23"/>
  <c r="AJ107" i="23"/>
  <c r="AS107" i="23"/>
  <c r="AP129" i="23"/>
  <c r="AY129" i="23"/>
  <c r="AX129" i="23"/>
  <c r="AO129" i="23"/>
  <c r="AI129" i="23"/>
  <c r="AR129" i="23"/>
  <c r="AJ129" i="23"/>
  <c r="AS129" i="23"/>
  <c r="AH129" i="23"/>
  <c r="AQ129" i="23"/>
  <c r="P102" i="16"/>
  <c r="O75" i="16"/>
  <c r="Q115" i="16"/>
  <c r="AP148" i="23"/>
  <c r="AY148" i="23"/>
  <c r="AK148" i="23"/>
  <c r="AT148" i="23"/>
  <c r="Q31" i="20"/>
  <c r="AU71" i="24"/>
  <c r="AL71" i="24"/>
  <c r="AJ71" i="24"/>
  <c r="AS71" i="24"/>
  <c r="AJ67" i="24"/>
  <c r="AS67" i="24"/>
  <c r="AV18" i="24"/>
  <c r="AM18" i="24"/>
  <c r="AT18" i="24"/>
  <c r="AK18" i="24"/>
  <c r="AX18" i="24"/>
  <c r="AO18" i="24"/>
  <c r="AW18" i="24"/>
  <c r="AN18" i="24"/>
  <c r="AI187" i="24"/>
  <c r="AR187" i="24"/>
  <c r="AU12" i="24"/>
  <c r="AL12" i="24"/>
  <c r="AR12" i="24"/>
  <c r="AI12" i="24"/>
  <c r="AM12" i="24"/>
  <c r="AV12" i="24"/>
  <c r="AR130" i="24"/>
  <c r="AI130" i="24"/>
  <c r="AU130" i="24"/>
  <c r="AL130" i="24"/>
  <c r="J185" i="30"/>
  <c r="K185" i="30"/>
  <c r="R174" i="16"/>
  <c r="AH157" i="24"/>
  <c r="AQ157" i="24"/>
  <c r="AM157" i="24"/>
  <c r="AV157" i="24"/>
  <c r="AY162" i="24"/>
  <c r="AP162" i="24"/>
  <c r="AT162" i="24"/>
  <c r="AK162" i="24"/>
  <c r="AW118" i="24"/>
  <c r="AN118" i="24"/>
  <c r="AR118" i="24"/>
  <c r="AI118" i="24"/>
  <c r="Q91" i="16"/>
  <c r="AL15" i="24"/>
  <c r="AU15" i="24"/>
  <c r="AN182" i="24"/>
  <c r="AW182" i="24"/>
  <c r="AK182" i="24"/>
  <c r="AT182" i="24"/>
  <c r="AW114" i="24"/>
  <c r="AN114" i="24"/>
  <c r="Q23" i="16"/>
  <c r="O36" i="20"/>
  <c r="AQ32" i="23"/>
  <c r="AH32" i="23"/>
  <c r="AR32" i="23"/>
  <c r="AI32" i="23"/>
  <c r="O149" i="20"/>
  <c r="P151" i="16"/>
  <c r="Q169" i="16"/>
  <c r="AY81" i="24"/>
  <c r="AP81" i="24"/>
  <c r="AO145" i="23"/>
  <c r="AX145" i="23"/>
  <c r="AQ145" i="23"/>
  <c r="AH145" i="23"/>
  <c r="AK145" i="23"/>
  <c r="AT145" i="23"/>
  <c r="J173" i="30"/>
  <c r="K173" i="30"/>
  <c r="Q145" i="16"/>
  <c r="AI161" i="23"/>
  <c r="AR161" i="23"/>
  <c r="AM161" i="23"/>
  <c r="AV161" i="23"/>
  <c r="AS161" i="23"/>
  <c r="AJ161" i="23"/>
  <c r="AW159" i="24"/>
  <c r="AN159" i="24"/>
  <c r="O47" i="20"/>
  <c r="P103" i="20"/>
  <c r="Q106" i="20"/>
  <c r="P69" i="20"/>
  <c r="AO90" i="24"/>
  <c r="AX90" i="24"/>
  <c r="AU90" i="24"/>
  <c r="AL90" i="24"/>
  <c r="P152" i="20"/>
  <c r="O105" i="20"/>
  <c r="K32" i="30"/>
  <c r="J32" i="30"/>
  <c r="AT51" i="24"/>
  <c r="AK51" i="24"/>
  <c r="AU51" i="24"/>
  <c r="AL51" i="24"/>
  <c r="AI51" i="24"/>
  <c r="AR51" i="24"/>
  <c r="AT126" i="24"/>
  <c r="AK126" i="24"/>
  <c r="AJ126" i="24"/>
  <c r="AS126" i="24"/>
  <c r="AM126" i="24"/>
  <c r="AV126" i="24"/>
  <c r="AQ126" i="24"/>
  <c r="AH126" i="24"/>
  <c r="AL126" i="24"/>
  <c r="AU126" i="24"/>
  <c r="AW126" i="24"/>
  <c r="AN126" i="24"/>
  <c r="AK127" i="23"/>
  <c r="AT127" i="23"/>
  <c r="AH127" i="23"/>
  <c r="AQ127" i="23"/>
  <c r="AJ127" i="23"/>
  <c r="AS127" i="23"/>
  <c r="H43" i="32"/>
  <c r="H49" i="32" s="1"/>
  <c r="O59" i="16"/>
  <c r="K180" i="29"/>
  <c r="J180" i="29"/>
  <c r="Q50" i="16"/>
  <c r="P50" i="16"/>
  <c r="AH96" i="24"/>
  <c r="AQ96" i="24"/>
  <c r="AU164" i="23"/>
  <c r="AL164" i="23"/>
  <c r="AI164" i="23"/>
  <c r="AR164" i="23"/>
  <c r="AH56" i="23"/>
  <c r="AQ56" i="23"/>
  <c r="AO41" i="23"/>
  <c r="AX41" i="23"/>
  <c r="P42" i="16"/>
  <c r="O42" i="16"/>
  <c r="J14" i="29"/>
  <c r="K14" i="29"/>
  <c r="AL33" i="24"/>
  <c r="AU33" i="24"/>
  <c r="AT33" i="24"/>
  <c r="AK33" i="24"/>
  <c r="AI35" i="23"/>
  <c r="AR35" i="23"/>
  <c r="P61" i="16"/>
  <c r="AT24" i="24"/>
  <c r="AK24" i="24"/>
  <c r="AU24" i="24"/>
  <c r="AL24" i="24"/>
  <c r="AI24" i="24"/>
  <c r="AR24" i="24"/>
  <c r="AM95" i="23"/>
  <c r="AV95" i="23"/>
  <c r="AS95" i="23"/>
  <c r="AJ95" i="23"/>
  <c r="AK128" i="24"/>
  <c r="AT128" i="24"/>
  <c r="AM128" i="24"/>
  <c r="AV128" i="24"/>
  <c r="AP146" i="24"/>
  <c r="AY146" i="24"/>
  <c r="AS146" i="24"/>
  <c r="AJ146" i="24"/>
  <c r="AU140" i="23"/>
  <c r="AL140" i="23"/>
  <c r="AH140" i="23"/>
  <c r="AQ140" i="23"/>
  <c r="AK92" i="23"/>
  <c r="AT92" i="23"/>
  <c r="AQ92" i="23"/>
  <c r="AH92" i="23"/>
  <c r="AS92" i="23"/>
  <c r="AJ92" i="23"/>
  <c r="Q62" i="16"/>
  <c r="AS120" i="23"/>
  <c r="AJ120" i="23"/>
  <c r="AH120" i="23"/>
  <c r="AQ120" i="23"/>
  <c r="O70" i="16"/>
  <c r="AM175" i="24"/>
  <c r="AV175" i="24"/>
  <c r="AH175" i="24"/>
  <c r="AQ175" i="24"/>
  <c r="AS175" i="24"/>
  <c r="AJ175" i="24"/>
  <c r="AM142" i="23"/>
  <c r="AV142" i="23"/>
  <c r="P128" i="20"/>
  <c r="J35" i="30"/>
  <c r="K35" i="30"/>
  <c r="AS75" i="24"/>
  <c r="AJ75" i="24"/>
  <c r="AT75" i="24"/>
  <c r="AK75" i="24"/>
  <c r="AW26" i="24"/>
  <c r="AN26" i="24"/>
  <c r="AK26" i="24"/>
  <c r="AT26" i="24"/>
  <c r="J130" i="30"/>
  <c r="K130" i="30"/>
  <c r="AY181" i="24"/>
  <c r="AP181" i="24"/>
  <c r="AV181" i="24"/>
  <c r="AM181" i="24"/>
  <c r="AT181" i="24"/>
  <c r="AK181" i="24"/>
  <c r="AU181" i="24"/>
  <c r="AL181" i="24"/>
  <c r="AJ106" i="23"/>
  <c r="AS106" i="23"/>
  <c r="AO106" i="23"/>
  <c r="AX106" i="23"/>
  <c r="AQ106" i="23"/>
  <c r="AH106" i="23"/>
  <c r="J102" i="29"/>
  <c r="K102" i="29"/>
  <c r="AQ172" i="24"/>
  <c r="AH172" i="24"/>
  <c r="AI172" i="24"/>
  <c r="AR172" i="24"/>
  <c r="AN172" i="24"/>
  <c r="AW172" i="24"/>
  <c r="R113" i="16"/>
  <c r="O153" i="16"/>
  <c r="AQ34" i="24"/>
  <c r="AH34" i="24"/>
  <c r="AY34" i="24"/>
  <c r="AP34" i="24"/>
  <c r="AR135" i="23"/>
  <c r="AI135" i="23"/>
  <c r="AS135" i="23"/>
  <c r="AJ135" i="23"/>
  <c r="K151" i="29"/>
  <c r="J151" i="29"/>
  <c r="K111" i="29"/>
  <c r="J111" i="29"/>
  <c r="AR27" i="24"/>
  <c r="AI27" i="24"/>
  <c r="O25" i="16"/>
  <c r="P25" i="16"/>
  <c r="P101" i="16"/>
  <c r="AP123" i="23"/>
  <c r="AY123" i="23"/>
  <c r="AO123" i="23"/>
  <c r="AX123" i="23"/>
  <c r="AM123" i="23"/>
  <c r="AV123" i="23"/>
  <c r="AV123" i="24"/>
  <c r="AM123" i="24"/>
  <c r="AQ123" i="24"/>
  <c r="AH123" i="24"/>
  <c r="AP123" i="24"/>
  <c r="AY123" i="24"/>
  <c r="J47" i="29"/>
  <c r="K47" i="29"/>
  <c r="O187" i="16"/>
  <c r="J100" i="29"/>
  <c r="K100" i="29"/>
  <c r="AX133" i="23"/>
  <c r="AO133" i="23"/>
  <c r="AM133" i="23"/>
  <c r="AV133" i="23"/>
  <c r="AV50" i="23"/>
  <c r="AM50" i="23"/>
  <c r="AP50" i="23"/>
  <c r="AY50" i="23"/>
  <c r="AL50" i="23"/>
  <c r="AU50" i="23"/>
  <c r="K53" i="29"/>
  <c r="J53" i="29"/>
  <c r="AP93" i="23"/>
  <c r="AY93" i="23"/>
  <c r="AO93" i="23"/>
  <c r="AX93" i="23"/>
  <c r="AV50" i="24"/>
  <c r="AM50" i="24"/>
  <c r="AV164" i="24"/>
  <c r="AM164" i="24"/>
  <c r="AJ164" i="24"/>
  <c r="AS164" i="24"/>
  <c r="AN164" i="24"/>
  <c r="AW164" i="24"/>
  <c r="AX109" i="23"/>
  <c r="AO109" i="23"/>
  <c r="AL183" i="23"/>
  <c r="AU183" i="23"/>
  <c r="AK73" i="24"/>
  <c r="AT73" i="24"/>
  <c r="AQ73" i="24"/>
  <c r="AH73" i="24"/>
  <c r="AM73" i="24"/>
  <c r="AV73" i="24"/>
  <c r="Q40" i="20"/>
  <c r="P40" i="20"/>
  <c r="AL145" i="24"/>
  <c r="AU145" i="24"/>
  <c r="AQ145" i="24"/>
  <c r="AH145" i="24"/>
  <c r="AT104" i="23"/>
  <c r="AK104" i="23"/>
  <c r="AI104" i="23"/>
  <c r="AR104" i="23"/>
  <c r="AY104" i="23"/>
  <c r="AP104" i="23"/>
  <c r="AW122" i="24"/>
  <c r="AN122" i="24"/>
  <c r="AS122" i="24"/>
  <c r="AJ122" i="24"/>
  <c r="AK94" i="24"/>
  <c r="AT94" i="24"/>
  <c r="AL94" i="24"/>
  <c r="AU94" i="24"/>
  <c r="AH94" i="24"/>
  <c r="AQ94" i="24"/>
  <c r="R99" i="16"/>
  <c r="P71" i="16"/>
  <c r="AP54" i="23"/>
  <c r="AY54" i="23"/>
  <c r="AK54" i="23"/>
  <c r="AT54" i="23"/>
  <c r="AU54" i="23"/>
  <c r="AL54" i="23"/>
  <c r="AX114" i="23"/>
  <c r="AO114" i="23"/>
  <c r="P148" i="16"/>
  <c r="AW70" i="24"/>
  <c r="AN70" i="24"/>
  <c r="AH70" i="24"/>
  <c r="AQ70" i="24"/>
  <c r="P130" i="20"/>
  <c r="P92" i="16"/>
  <c r="R92" i="16"/>
  <c r="AU83" i="23"/>
  <c r="AL83" i="23"/>
  <c r="AM83" i="23"/>
  <c r="AV83" i="23"/>
  <c r="P159" i="20"/>
  <c r="AL155" i="24"/>
  <c r="AU155" i="24"/>
  <c r="AH155" i="24"/>
  <c r="AQ155" i="24"/>
  <c r="AO155" i="24"/>
  <c r="AX155" i="24"/>
  <c r="AW155" i="24"/>
  <c r="AN155" i="24"/>
  <c r="AK155" i="24"/>
  <c r="AT155" i="24"/>
  <c r="K64" i="29"/>
  <c r="J64" i="29"/>
  <c r="K104" i="29"/>
  <c r="J104" i="29"/>
  <c r="Q132" i="20"/>
  <c r="AJ184" i="24"/>
  <c r="AS184" i="24"/>
  <c r="AT184" i="24"/>
  <c r="AK184" i="24"/>
  <c r="AN184" i="24"/>
  <c r="AW184" i="24"/>
  <c r="O120" i="16"/>
  <c r="AW154" i="24"/>
  <c r="AN154" i="24"/>
  <c r="AQ154" i="24"/>
  <c r="AH154" i="24"/>
  <c r="AW142" i="24"/>
  <c r="AN142" i="24"/>
  <c r="AR142" i="24"/>
  <c r="AI142" i="24"/>
  <c r="AY129" i="24"/>
  <c r="AP129" i="24"/>
  <c r="AL129" i="24"/>
  <c r="AU129" i="24"/>
  <c r="P63" i="20"/>
  <c r="O63" i="20"/>
  <c r="AM106" i="24"/>
  <c r="AV106" i="24"/>
  <c r="AO106" i="24"/>
  <c r="AX106" i="24"/>
  <c r="Q161" i="16"/>
  <c r="P161" i="16"/>
  <c r="AJ167" i="24"/>
  <c r="AS167" i="24"/>
  <c r="AL167" i="24"/>
  <c r="AU167" i="24"/>
  <c r="AQ17" i="23"/>
  <c r="AH17" i="23"/>
  <c r="AP17" i="23"/>
  <c r="AY17" i="23"/>
  <c r="AU17" i="23"/>
  <c r="AL17" i="23"/>
  <c r="AV17" i="23"/>
  <c r="AM17" i="23"/>
  <c r="J52" i="29"/>
  <c r="K52" i="29"/>
  <c r="O46" i="20"/>
  <c r="AY41" i="24"/>
  <c r="AP41" i="24"/>
  <c r="O133" i="20"/>
  <c r="O135" i="20"/>
  <c r="AN103" i="24"/>
  <c r="AW103" i="24"/>
  <c r="AQ103" i="24"/>
  <c r="AH103" i="24"/>
  <c r="O104" i="16"/>
  <c r="AS180" i="24"/>
  <c r="AJ180" i="24"/>
  <c r="AW180" i="24"/>
  <c r="AN180" i="24"/>
  <c r="AK119" i="23"/>
  <c r="AT119" i="23"/>
  <c r="AH119" i="23"/>
  <c r="AQ119" i="23"/>
  <c r="R57" i="16"/>
  <c r="R138" i="16"/>
  <c r="AT161" i="24"/>
  <c r="AK161" i="24"/>
  <c r="AH161" i="24"/>
  <c r="AQ161" i="24"/>
  <c r="AS161" i="24"/>
  <c r="AJ161" i="24"/>
  <c r="AI161" i="24"/>
  <c r="AR161" i="24"/>
  <c r="AW161" i="24"/>
  <c r="AN161" i="24"/>
  <c r="P19" i="20"/>
  <c r="AI143" i="23"/>
  <c r="AR143" i="23"/>
  <c r="AV143" i="23"/>
  <c r="AM143" i="23"/>
  <c r="AN76" i="24"/>
  <c r="AW76" i="24"/>
  <c r="AS76" i="24"/>
  <c r="AJ76" i="24"/>
  <c r="AY76" i="24"/>
  <c r="AP76" i="24"/>
  <c r="AU76" i="24"/>
  <c r="AL76" i="24"/>
  <c r="AY29" i="23"/>
  <c r="AP29" i="23"/>
  <c r="AR29" i="23"/>
  <c r="AI29" i="23"/>
  <c r="AY150" i="24"/>
  <c r="AP150" i="24"/>
  <c r="AQ150" i="24"/>
  <c r="AH150" i="24"/>
  <c r="AL150" i="24"/>
  <c r="AU150" i="24"/>
  <c r="AR150" i="24"/>
  <c r="AI150" i="24"/>
  <c r="AQ102" i="23"/>
  <c r="AH102" i="23"/>
  <c r="AL102" i="23"/>
  <c r="AU102" i="23"/>
  <c r="AP102" i="23"/>
  <c r="AY102" i="23"/>
  <c r="K159" i="30"/>
  <c r="J159" i="30"/>
  <c r="AL173" i="23"/>
  <c r="AU173" i="23"/>
  <c r="AX173" i="23"/>
  <c r="AO173" i="23"/>
  <c r="AI173" i="23"/>
  <c r="AR173" i="23"/>
  <c r="AQ173" i="23"/>
  <c r="AH173" i="23"/>
  <c r="AP173" i="23"/>
  <c r="AY173" i="23"/>
  <c r="AM173" i="23"/>
  <c r="AV173" i="23"/>
  <c r="AK86" i="23"/>
  <c r="AT86" i="23"/>
  <c r="J89" i="30"/>
  <c r="K89" i="30"/>
  <c r="AS59" i="24"/>
  <c r="AJ59" i="24"/>
  <c r="AO59" i="24"/>
  <c r="AX59" i="24"/>
  <c r="AK59" i="24"/>
  <c r="AT59" i="24"/>
  <c r="AY180" i="23"/>
  <c r="AP180" i="23"/>
  <c r="AJ85" i="24"/>
  <c r="AS85" i="24"/>
  <c r="AI85" i="24"/>
  <c r="AR85" i="24"/>
  <c r="AV85" i="24"/>
  <c r="AM85" i="24"/>
  <c r="AT110" i="24"/>
  <c r="AK110" i="24"/>
  <c r="AL110" i="24"/>
  <c r="AU110" i="24"/>
  <c r="Q66" i="20"/>
  <c r="O66" i="20"/>
  <c r="O77" i="16"/>
  <c r="K107" i="30"/>
  <c r="J107" i="30"/>
  <c r="AL107" i="24"/>
  <c r="AU107" i="24"/>
  <c r="AP107" i="24"/>
  <c r="AY107" i="24"/>
  <c r="AO107" i="24"/>
  <c r="AX107" i="24"/>
  <c r="P134" i="20"/>
  <c r="AU13" i="23"/>
  <c r="AL13" i="23"/>
  <c r="Q129" i="20"/>
  <c r="AK76" i="23"/>
  <c r="AT76" i="23"/>
  <c r="AY76" i="23"/>
  <c r="AP76" i="23"/>
  <c r="K162" i="30"/>
  <c r="J162" i="30"/>
  <c r="AQ113" i="24"/>
  <c r="AH113" i="24"/>
  <c r="AW113" i="24"/>
  <c r="AN113" i="24"/>
  <c r="AS113" i="24"/>
  <c r="AJ113" i="24"/>
  <c r="AU113" i="24"/>
  <c r="AL113" i="24"/>
  <c r="J110" i="30"/>
  <c r="K110" i="30"/>
  <c r="AX136" i="23"/>
  <c r="AO136" i="23"/>
  <c r="AV136" i="23"/>
  <c r="AM136" i="23"/>
  <c r="R89" i="16"/>
  <c r="Q89" i="16"/>
  <c r="AI137" i="24"/>
  <c r="AR137" i="24"/>
  <c r="AV137" i="24"/>
  <c r="AM137" i="24"/>
  <c r="AM125" i="23"/>
  <c r="AV125" i="23"/>
  <c r="AO125" i="23"/>
  <c r="AX125" i="23"/>
  <c r="AK125" i="23"/>
  <c r="AT125" i="23"/>
  <c r="AU125" i="23"/>
  <c r="AL125" i="23"/>
  <c r="P70" i="20"/>
  <c r="Q164" i="20"/>
  <c r="AW61" i="24"/>
  <c r="AN61" i="24"/>
  <c r="AV61" i="24"/>
  <c r="AM61" i="24"/>
  <c r="AN49" i="24"/>
  <c r="AW49" i="24"/>
  <c r="AT49" i="24"/>
  <c r="AK49" i="24"/>
  <c r="AK109" i="24"/>
  <c r="AT109" i="24"/>
  <c r="AU109" i="24"/>
  <c r="AL109" i="24"/>
  <c r="J43" i="29"/>
  <c r="K43" i="29"/>
  <c r="P118" i="20"/>
  <c r="Q118" i="20"/>
  <c r="P188" i="20"/>
  <c r="Q188" i="20"/>
  <c r="P27" i="16"/>
  <c r="Q27" i="16"/>
  <c r="AI138" i="23"/>
  <c r="AR138" i="23"/>
  <c r="AQ138" i="23"/>
  <c r="AH138" i="23"/>
  <c r="AK138" i="23"/>
  <c r="AT138" i="23"/>
  <c r="K33" i="29"/>
  <c r="J33" i="29"/>
  <c r="Q43" i="16"/>
  <c r="AX170" i="24"/>
  <c r="AO170" i="24"/>
  <c r="AR170" i="24"/>
  <c r="AI170" i="24"/>
  <c r="AN170" i="24"/>
  <c r="AW170" i="24"/>
  <c r="Q187" i="20"/>
  <c r="P187" i="20"/>
  <c r="AX166" i="24"/>
  <c r="AO166" i="24"/>
  <c r="AV166" i="24"/>
  <c r="AM166" i="24"/>
  <c r="AJ166" i="24"/>
  <c r="AS166" i="24"/>
  <c r="Q178" i="16"/>
  <c r="O47" i="16"/>
  <c r="AS48" i="23"/>
  <c r="AJ48" i="23"/>
  <c r="AT48" i="23"/>
  <c r="AK48" i="23"/>
  <c r="AH48" i="23"/>
  <c r="AQ48" i="23"/>
  <c r="AK169" i="24"/>
  <c r="AT169" i="24"/>
  <c r="AV169" i="24"/>
  <c r="AM169" i="24"/>
  <c r="AJ186" i="23"/>
  <c r="AS186" i="23"/>
  <c r="AI186" i="23"/>
  <c r="AR186" i="23"/>
  <c r="K153" i="29"/>
  <c r="J153" i="29"/>
  <c r="Q16" i="16"/>
  <c r="AO167" i="23"/>
  <c r="AX167" i="23"/>
  <c r="AR167" i="23"/>
  <c r="AI167" i="23"/>
  <c r="AI60" i="24"/>
  <c r="AR60" i="24"/>
  <c r="AR98" i="23"/>
  <c r="AI98" i="23"/>
  <c r="AU98" i="23"/>
  <c r="AL98" i="23"/>
  <c r="AT85" i="23"/>
  <c r="AK85" i="23"/>
  <c r="AJ85" i="23"/>
  <c r="AS85" i="23"/>
  <c r="AL85" i="23"/>
  <c r="AU85" i="23"/>
  <c r="R108" i="16"/>
  <c r="AW44" i="24"/>
  <c r="AN44" i="24"/>
  <c r="AT139" i="23"/>
  <c r="AK139" i="23"/>
  <c r="AR139" i="23"/>
  <c r="AI139" i="23"/>
  <c r="AH139" i="23"/>
  <c r="AQ139" i="23"/>
  <c r="J67" i="30"/>
  <c r="K67" i="30"/>
  <c r="AL159" i="23"/>
  <c r="AU159" i="23"/>
  <c r="AQ81" i="23"/>
  <c r="AH81" i="23"/>
  <c r="AR81" i="23"/>
  <c r="AI81" i="23"/>
  <c r="AV185" i="24"/>
  <c r="AM185" i="24"/>
  <c r="AL185" i="24"/>
  <c r="AU185" i="24"/>
  <c r="AP185" i="24"/>
  <c r="AY185" i="24"/>
  <c r="O60" i="16"/>
  <c r="AW46" i="24"/>
  <c r="AN46" i="24"/>
  <c r="AL46" i="24"/>
  <c r="AU46" i="24"/>
  <c r="K43" i="32"/>
  <c r="K49" i="32" s="1"/>
  <c r="AJ65" i="23"/>
  <c r="AS65" i="23"/>
  <c r="AO65" i="23"/>
  <c r="AX65" i="23"/>
  <c r="AT65" i="23"/>
  <c r="AK65" i="23"/>
  <c r="AK79" i="23"/>
  <c r="AT79" i="23"/>
  <c r="AQ79" i="23"/>
  <c r="AH79" i="23"/>
  <c r="AL79" i="23"/>
  <c r="AU79" i="23"/>
  <c r="AU124" i="24"/>
  <c r="AL124" i="24"/>
  <c r="AI124" i="24"/>
  <c r="AR124" i="24"/>
  <c r="AV84" i="23"/>
  <c r="AM84" i="23"/>
  <c r="AQ84" i="23"/>
  <c r="AH84" i="23"/>
  <c r="AR84" i="23"/>
  <c r="AI84" i="23"/>
  <c r="O38" i="16"/>
  <c r="AK155" i="23"/>
  <c r="AT155" i="23"/>
  <c r="AX155" i="23"/>
  <c r="AO155" i="23"/>
  <c r="AH155" i="23"/>
  <c r="AQ155" i="23"/>
  <c r="P138" i="20"/>
  <c r="AQ87" i="24"/>
  <c r="AH87" i="24"/>
  <c r="AR87" i="24"/>
  <c r="AI87" i="24"/>
  <c r="AX87" i="24"/>
  <c r="AO87" i="24"/>
  <c r="Q140" i="16"/>
  <c r="AQ97" i="24"/>
  <c r="AH97" i="24"/>
  <c r="AT97" i="24"/>
  <c r="AK97" i="24"/>
  <c r="AO143" i="24"/>
  <c r="AX143" i="24"/>
  <c r="AU57" i="24"/>
  <c r="AL57" i="24"/>
  <c r="AV58" i="23"/>
  <c r="AM58" i="23"/>
  <c r="J35" i="29"/>
  <c r="K35" i="29"/>
  <c r="AM19" i="24"/>
  <c r="AV19" i="24"/>
  <c r="AI19" i="24"/>
  <c r="AR19" i="24"/>
  <c r="AT19" i="24"/>
  <c r="AK19" i="24"/>
  <c r="AR25" i="24"/>
  <c r="AI25" i="24"/>
  <c r="AO25" i="24"/>
  <c r="AX25" i="24"/>
  <c r="AU32" i="24"/>
  <c r="AL32" i="24"/>
  <c r="AW32" i="24"/>
  <c r="AN32" i="24"/>
  <c r="AV32" i="24"/>
  <c r="AM32" i="24"/>
  <c r="O97" i="20"/>
  <c r="AX74" i="24"/>
  <c r="AO74" i="24"/>
  <c r="AT74" i="24"/>
  <c r="AK74" i="24"/>
  <c r="AN74" i="24"/>
  <c r="AW74" i="24"/>
  <c r="AI74" i="24"/>
  <c r="AR74" i="24"/>
  <c r="AL74" i="24"/>
  <c r="AU74" i="24"/>
  <c r="AR121" i="24"/>
  <c r="AI121" i="24"/>
  <c r="AO121" i="24"/>
  <c r="AX121" i="24"/>
  <c r="AJ121" i="24"/>
  <c r="AS121" i="24"/>
  <c r="AW121" i="24"/>
  <c r="AN121" i="24"/>
  <c r="AJ83" i="24"/>
  <c r="AS83" i="24"/>
  <c r="AQ83" i="24"/>
  <c r="AH83" i="24"/>
  <c r="Q106" i="16"/>
  <c r="O106" i="16"/>
  <c r="AI31" i="23"/>
  <c r="AR31" i="23"/>
  <c r="AK31" i="23"/>
  <c r="AT31" i="23"/>
  <c r="AM31" i="23"/>
  <c r="AV31" i="23"/>
  <c r="AX14" i="23"/>
  <c r="AO14" i="23"/>
  <c r="AR14" i="23"/>
  <c r="AI14" i="23"/>
  <c r="K129" i="30"/>
  <c r="J129" i="30"/>
  <c r="AY51" i="23"/>
  <c r="AP51" i="23"/>
  <c r="AV51" i="23"/>
  <c r="AM51" i="23"/>
  <c r="AQ150" i="23"/>
  <c r="AH150" i="23"/>
  <c r="AP150" i="23"/>
  <c r="AY150" i="23"/>
  <c r="P137" i="20"/>
  <c r="AS75" i="23"/>
  <c r="AJ75" i="23"/>
  <c r="AT39" i="23"/>
  <c r="AK39" i="23"/>
  <c r="AL39" i="23"/>
  <c r="AU39" i="23"/>
  <c r="AX39" i="23"/>
  <c r="AO39" i="23"/>
  <c r="O124" i="20"/>
  <c r="P15" i="20"/>
  <c r="Q15" i="20"/>
  <c r="P41" i="20"/>
  <c r="AO40" i="24"/>
  <c r="AX40" i="24"/>
  <c r="AU131" i="23"/>
  <c r="AL131" i="23"/>
  <c r="AV131" i="23"/>
  <c r="AM131" i="23"/>
  <c r="AQ20" i="24"/>
  <c r="AH20" i="24"/>
  <c r="AY20" i="24"/>
  <c r="AP20" i="24"/>
  <c r="AS36" i="23"/>
  <c r="AJ36" i="23"/>
  <c r="AQ36" i="23"/>
  <c r="AH36" i="23"/>
  <c r="Q52" i="16"/>
  <c r="O52" i="16"/>
  <c r="J92" i="30"/>
  <c r="K92" i="30"/>
  <c r="O186" i="20"/>
  <c r="AT101" i="24"/>
  <c r="AK101" i="24"/>
  <c r="P122" i="20"/>
  <c r="P43" i="32"/>
  <c r="P49" i="32" s="1"/>
  <c r="Q71" i="20"/>
  <c r="J147" i="30"/>
  <c r="K147" i="30"/>
  <c r="O141" i="16"/>
  <c r="P141" i="16"/>
  <c r="O91" i="20"/>
  <c r="P91" i="20"/>
  <c r="K20" i="29"/>
  <c r="J20" i="29"/>
  <c r="Q88" i="20"/>
  <c r="AX100" i="23"/>
  <c r="AO100" i="23"/>
  <c r="AR112" i="23"/>
  <c r="AI112" i="23"/>
  <c r="AX112" i="23"/>
  <c r="AO112" i="23"/>
  <c r="AQ157" i="23"/>
  <c r="AH157" i="23"/>
  <c r="AV157" i="23"/>
  <c r="AM157" i="23"/>
  <c r="AL37" i="23"/>
  <c r="AU37" i="23"/>
  <c r="AO37" i="23"/>
  <c r="AX37" i="23"/>
  <c r="AT37" i="23"/>
  <c r="AK37" i="23"/>
  <c r="AQ168" i="24"/>
  <c r="AH168" i="24"/>
  <c r="O85" i="20"/>
  <c r="Q85" i="20"/>
  <c r="AK18" i="23"/>
  <c r="AT18" i="23"/>
  <c r="AV18" i="23"/>
  <c r="AM18" i="23"/>
  <c r="O83" i="20"/>
  <c r="AO176" i="23"/>
  <c r="AX176" i="23"/>
  <c r="AY176" i="23"/>
  <c r="AP176" i="23"/>
  <c r="AQ176" i="23"/>
  <c r="AH176" i="23"/>
  <c r="AU176" i="23"/>
  <c r="AL176" i="23"/>
  <c r="R85" i="16"/>
  <c r="P142" i="16"/>
  <c r="O139" i="16"/>
  <c r="AU186" i="24"/>
  <c r="AL186" i="24"/>
  <c r="AQ186" i="24"/>
  <c r="AH186" i="24"/>
  <c r="J57" i="30"/>
  <c r="K57" i="30"/>
  <c r="AK89" i="23"/>
  <c r="AT89" i="23"/>
  <c r="AO89" i="23"/>
  <c r="AX89" i="23"/>
  <c r="U12" i="4" l="1"/>
  <c r="U14" i="4" s="1"/>
  <c r="E12" i="4"/>
  <c r="E14" i="4" s="1"/>
  <c r="Z12" i="4"/>
  <c r="Z18" i="4" s="1"/>
  <c r="E14" i="3"/>
  <c r="E12" i="3"/>
  <c r="E18" i="3" s="1"/>
  <c r="G12" i="4"/>
  <c r="G14" i="4" s="1"/>
  <c r="AD12" i="4"/>
  <c r="AD16" i="4" s="1"/>
  <c r="U18" i="4"/>
  <c r="M12" i="4"/>
  <c r="M20" i="4" s="1"/>
  <c r="G18" i="3"/>
  <c r="E18" i="4"/>
  <c r="Z16" i="4"/>
  <c r="S12" i="4"/>
  <c r="S14" i="4" s="1"/>
  <c r="G11" i="2"/>
  <c r="G13" i="2" s="1"/>
  <c r="D11" i="2"/>
  <c r="D13" i="2" s="1"/>
  <c r="E16" i="3"/>
  <c r="J12" i="4"/>
  <c r="J14" i="4" s="1"/>
  <c r="Q12" i="4"/>
  <c r="Q18" i="4" s="1"/>
  <c r="G22" i="4"/>
  <c r="W12" i="4"/>
  <c r="W18" i="4" s="1"/>
  <c r="D18" i="3"/>
  <c r="AD22" i="4"/>
  <c r="R12" i="4"/>
  <c r="R16" i="4" s="1"/>
  <c r="L20" i="4"/>
  <c r="L12" i="4"/>
  <c r="L18" i="4" s="1"/>
  <c r="L14" i="4"/>
  <c r="F12" i="4"/>
  <c r="F20" i="4" s="1"/>
  <c r="U16" i="4"/>
  <c r="M22" i="4"/>
  <c r="O12" i="4"/>
  <c r="O22" i="4" s="1"/>
  <c r="E22" i="4"/>
  <c r="N12" i="4"/>
  <c r="N16" i="4" s="1"/>
  <c r="H12" i="4"/>
  <c r="H16" i="4" s="1"/>
  <c r="H20" i="4"/>
  <c r="V12" i="4"/>
  <c r="V16" i="4" s="1"/>
  <c r="S16" i="4"/>
  <c r="J20" i="4"/>
  <c r="Y12" i="4"/>
  <c r="Y18" i="4" s="1"/>
  <c r="Q20" i="4"/>
  <c r="G16" i="4"/>
  <c r="I12" i="4"/>
  <c r="I18" i="4" s="1"/>
  <c r="T12" i="4"/>
  <c r="T22" i="4" s="1"/>
  <c r="D22" i="4"/>
  <c r="D12" i="4"/>
  <c r="D20" i="4" s="1"/>
  <c r="D14" i="4"/>
  <c r="R20" i="4"/>
  <c r="L22" i="4"/>
  <c r="U22" i="4"/>
  <c r="M16" i="4"/>
  <c r="K12" i="4"/>
  <c r="K20" i="4" s="1"/>
  <c r="O20" i="4"/>
  <c r="F12" i="3"/>
  <c r="F16" i="3" s="1"/>
  <c r="E16" i="4"/>
  <c r="E20" i="4"/>
  <c r="Z22" i="4"/>
  <c r="V22" i="4"/>
  <c r="V20" i="4"/>
  <c r="S18" i="4"/>
  <c r="P12" i="4"/>
  <c r="P22" i="4" s="1"/>
  <c r="H11" i="2"/>
  <c r="H15" i="2" s="1"/>
  <c r="F15" i="2"/>
  <c r="J22" i="4"/>
  <c r="Q22" i="4"/>
  <c r="G18" i="4"/>
  <c r="G20" i="4"/>
  <c r="W22" i="4"/>
  <c r="D16" i="3"/>
  <c r="AD18" i="4"/>
  <c r="AD20" i="4"/>
  <c r="R18" i="4"/>
  <c r="AC12" i="4"/>
  <c r="AC20" i="4" s="1"/>
  <c r="AC14" i="4"/>
  <c r="AB12" i="4"/>
  <c r="AB20" i="4" s="1"/>
  <c r="AB14" i="4"/>
  <c r="E11" i="2"/>
  <c r="E15" i="2" s="1"/>
  <c r="F22" i="4"/>
  <c r="X12" i="4"/>
  <c r="X14" i="4" s="1"/>
  <c r="U20" i="4"/>
  <c r="M18" i="4"/>
  <c r="AA12" i="4"/>
  <c r="AA22" i="4" s="1"/>
  <c r="O18" i="4"/>
  <c r="G16" i="3"/>
  <c r="H14" i="4" l="1"/>
  <c r="K16" i="4"/>
  <c r="K22" i="4"/>
  <c r="W16" i="4"/>
  <c r="F18" i="3"/>
  <c r="H22" i="4"/>
  <c r="F14" i="3"/>
  <c r="K14" i="4"/>
  <c r="AC16" i="4"/>
  <c r="I14" i="4"/>
  <c r="Y14" i="4"/>
  <c r="N14" i="4"/>
  <c r="Y20" i="4"/>
  <c r="V18" i="4"/>
  <c r="AA16" i="4"/>
  <c r="X20" i="4"/>
  <c r="R22" i="4"/>
  <c r="T20" i="4"/>
  <c r="J18" i="4"/>
  <c r="G15" i="2"/>
  <c r="Z20" i="4"/>
  <c r="E13" i="2"/>
  <c r="P14" i="4"/>
  <c r="AC18" i="4"/>
  <c r="P18" i="4"/>
  <c r="K18" i="4"/>
  <c r="F18" i="4"/>
  <c r="W14" i="4"/>
  <c r="Q14" i="4"/>
  <c r="P20" i="4"/>
  <c r="H18" i="4"/>
  <c r="M14" i="4"/>
  <c r="F16" i="4"/>
  <c r="AD14" i="4"/>
  <c r="W20" i="4"/>
  <c r="Q16" i="4"/>
  <c r="S22" i="4"/>
  <c r="Z14" i="4"/>
  <c r="X18" i="4"/>
  <c r="AA20" i="4"/>
  <c r="X22" i="4"/>
  <c r="AB18" i="4"/>
  <c r="D16" i="4"/>
  <c r="P16" i="4"/>
  <c r="N18" i="4"/>
  <c r="AB16" i="4"/>
  <c r="I16" i="4"/>
  <c r="Y16" i="4"/>
  <c r="S20" i="4"/>
  <c r="AA14" i="4"/>
  <c r="AB22" i="4"/>
  <c r="T18" i="4"/>
  <c r="H13" i="2"/>
  <c r="X16" i="4"/>
  <c r="T14" i="4"/>
  <c r="V14" i="4"/>
  <c r="O14" i="4"/>
  <c r="AA18" i="4"/>
  <c r="F14" i="4"/>
  <c r="AC22" i="4"/>
  <c r="R14" i="4"/>
  <c r="T16" i="4"/>
  <c r="I22" i="4"/>
  <c r="Y22" i="4"/>
  <c r="N20" i="4"/>
  <c r="O16" i="4"/>
  <c r="L16" i="4"/>
  <c r="D18" i="4"/>
  <c r="I20" i="4"/>
  <c r="J16" i="4"/>
  <c r="D15" i="2"/>
  <c r="N22" i="4"/>
</calcChain>
</file>

<file path=xl/sharedStrings.xml><?xml version="1.0" encoding="utf-8"?>
<sst xmlns="http://schemas.openxmlformats.org/spreadsheetml/2006/main" count="30374" uniqueCount="1994">
  <si>
    <t>Better Care Fund : Data Collection and Performance Report</t>
  </si>
  <si>
    <t>Data Sources</t>
  </si>
  <si>
    <t>Period Covered</t>
  </si>
  <si>
    <t>Source</t>
  </si>
  <si>
    <t>Better Care Fund Data Collection</t>
  </si>
  <si>
    <t>Monthly DToC Return</t>
  </si>
  <si>
    <t>Annual Reablement Return</t>
  </si>
  <si>
    <t>Non-Elective Admissions - Secondary Uses Service (SUS)</t>
  </si>
  <si>
    <t>General Footnotes:</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</si>
  <si>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</si>
  <si>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Limited data cleaning has been undertaken on the data.</t>
  </si>
  <si>
    <t>NHS England</t>
  </si>
  <si>
    <t>NHS Digital</t>
  </si>
  <si>
    <t>Annual Residential Admissions Return</t>
  </si>
  <si>
    <t>Offset</t>
  </si>
  <si>
    <t>Selected org:</t>
  </si>
  <si>
    <t>Selected org code:</t>
  </si>
  <si>
    <t>HWB</t>
  </si>
  <si>
    <t>Health and Wellbeing Board</t>
  </si>
  <si>
    <t>07L</t>
  </si>
  <si>
    <t>NHS Barking and Dagenham CCG</t>
  </si>
  <si>
    <t>E09000002</t>
  </si>
  <si>
    <t>Barking and Dagenham</t>
  </si>
  <si>
    <t>Y54</t>
  </si>
  <si>
    <t>North of England Commissioning Region</t>
  </si>
  <si>
    <t>Q72</t>
  </si>
  <si>
    <t>NHS England North (Yorkshire And Humber)</t>
  </si>
  <si>
    <t>E12000001</t>
  </si>
  <si>
    <t>North East GOR</t>
  </si>
  <si>
    <t>07M</t>
  </si>
  <si>
    <t>NHS Barnet CCG</t>
  </si>
  <si>
    <t>E09000003</t>
  </si>
  <si>
    <t>Barnet</t>
  </si>
  <si>
    <t>Y55</t>
  </si>
  <si>
    <t>Midlands and East of England Commissioning Region</t>
  </si>
  <si>
    <t>Q74</t>
  </si>
  <si>
    <t>NHS England North (Cumbria And North East)</t>
  </si>
  <si>
    <t>E12000002</t>
  </si>
  <si>
    <t>North West GOR</t>
  </si>
  <si>
    <t>02P</t>
  </si>
  <si>
    <t>NHS Barnsley CCG</t>
  </si>
  <si>
    <t>E08000016</t>
  </si>
  <si>
    <t>Barnsley</t>
  </si>
  <si>
    <t>Y56</t>
  </si>
  <si>
    <t>London Commissioning Region</t>
  </si>
  <si>
    <t>Q75</t>
  </si>
  <si>
    <t>NHS England North (Cheshire And Merseyside)</t>
  </si>
  <si>
    <t>E12000003</t>
  </si>
  <si>
    <t>Yorkshire and The Humber GOR</t>
  </si>
  <si>
    <t>11E</t>
  </si>
  <si>
    <t>NHS Bath and North East Somerset CCG</t>
  </si>
  <si>
    <t>E06000022</t>
  </si>
  <si>
    <t>Bath and North East Somerset</t>
  </si>
  <si>
    <t>Y57</t>
  </si>
  <si>
    <t>South of England Commissioning Region</t>
  </si>
  <si>
    <t>Q76</t>
  </si>
  <si>
    <t>NHS England Midlands And East (North Midlands)</t>
  </si>
  <si>
    <t>E12000004</t>
  </si>
  <si>
    <t>East Midlands GOR</t>
  </si>
  <si>
    <t>06F</t>
  </si>
  <si>
    <t>NHS Bedfordshire CCG</t>
  </si>
  <si>
    <t>E06000055</t>
  </si>
  <si>
    <t>Bedford</t>
  </si>
  <si>
    <t>Q77</t>
  </si>
  <si>
    <t>NHS England Midlands And East (West Midlands)</t>
  </si>
  <si>
    <t>E12000005</t>
  </si>
  <si>
    <t>West Midlands GOR</t>
  </si>
  <si>
    <t>07N</t>
  </si>
  <si>
    <t>NHS Bexley CCG</t>
  </si>
  <si>
    <t>E09000004</t>
  </si>
  <si>
    <t>Bexley</t>
  </si>
  <si>
    <t>Q78</t>
  </si>
  <si>
    <t>NHS England Midlands And East (Central Midlands)</t>
  </si>
  <si>
    <t>E12000006</t>
  </si>
  <si>
    <t>East of England GOR</t>
  </si>
  <si>
    <t>13P</t>
  </si>
  <si>
    <t>NHS Birmingham Crosscity CCG</t>
  </si>
  <si>
    <t>E08000025</t>
  </si>
  <si>
    <t>Birmingham</t>
  </si>
  <si>
    <t>Q79</t>
  </si>
  <si>
    <t>NHS England Midlands And East (East)</t>
  </si>
  <si>
    <t>E12000007</t>
  </si>
  <si>
    <t>London GOR</t>
  </si>
  <si>
    <t>00Q</t>
  </si>
  <si>
    <t>NHS Blackburn with Darwen CCG</t>
  </si>
  <si>
    <t>E06000008</t>
  </si>
  <si>
    <t>Blackburn with Darwen</t>
  </si>
  <si>
    <t>Q80</t>
  </si>
  <si>
    <t>NHS England South (South West)</t>
  </si>
  <si>
    <t>E12000008</t>
  </si>
  <si>
    <t>South East GOR</t>
  </si>
  <si>
    <t>00R</t>
  </si>
  <si>
    <t>NHS Blackpool CCG</t>
  </si>
  <si>
    <t>E06000009</t>
  </si>
  <si>
    <t>Blackpool</t>
  </si>
  <si>
    <t>Q81</t>
  </si>
  <si>
    <t>NHS England South (South East)</t>
  </si>
  <si>
    <t>E12000009</t>
  </si>
  <si>
    <t>South West GOR</t>
  </si>
  <si>
    <t>Q82</t>
  </si>
  <si>
    <t>NHS England South (South Central)</t>
  </si>
  <si>
    <t>11J</t>
  </si>
  <si>
    <t>NHS Dorset CCG</t>
  </si>
  <si>
    <t>E06000028 &amp; E06000029</t>
  </si>
  <si>
    <t>Bournemouth &amp; Poole</t>
  </si>
  <si>
    <t>Q83</t>
  </si>
  <si>
    <t>NHS England North (Greater Manchester)</t>
  </si>
  <si>
    <t>10G</t>
  </si>
  <si>
    <t>NHS Bracknell and Ascot CCG</t>
  </si>
  <si>
    <t>E06000036</t>
  </si>
  <si>
    <t>Bracknell Forest</t>
  </si>
  <si>
    <t>Q84</t>
  </si>
  <si>
    <t>NHS England North (Lancashire)</t>
  </si>
  <si>
    <t>02N</t>
  </si>
  <si>
    <t>NHS Airedale, Wharfdale and Craven CCG</t>
  </si>
  <si>
    <t>E08000032</t>
  </si>
  <si>
    <t>Bradford</t>
  </si>
  <si>
    <t>Q70</t>
  </si>
  <si>
    <t>NHS England South (Wessex)</t>
  </si>
  <si>
    <t>E09000005</t>
  </si>
  <si>
    <t>Brent</t>
  </si>
  <si>
    <t>Q71</t>
  </si>
  <si>
    <t>NHS England London</t>
  </si>
  <si>
    <t>09D</t>
  </si>
  <si>
    <t>NHS Brighton and Hove CCG</t>
  </si>
  <si>
    <t>E06000043</t>
  </si>
  <si>
    <t>Brighton and Hove</t>
  </si>
  <si>
    <t>11H</t>
  </si>
  <si>
    <t>NHS Bristol CCG</t>
  </si>
  <si>
    <t>E06000023</t>
  </si>
  <si>
    <t>Bristol, City of</t>
  </si>
  <si>
    <t>E09000006</t>
  </si>
  <si>
    <t>Bromley</t>
  </si>
  <si>
    <t>10Y</t>
  </si>
  <si>
    <t>NHS Aylesbury Vale CCG</t>
  </si>
  <si>
    <t>E10000002</t>
  </si>
  <si>
    <t>Buckinghamshire</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</si>
  <si>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</si>
  <si>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</si>
  <si>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</si>
  <si>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</si>
  <si>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</si>
  <si>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</si>
  <si>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</si>
  <si>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</si>
  <si>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</si>
  <si>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</si>
  <si>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</si>
  <si>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</si>
  <si>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</si>
  <si>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</si>
  <si>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</si>
  <si>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</si>
  <si>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</si>
  <si>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</si>
  <si>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</si>
  <si>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</si>
  <si>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</si>
  <si>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</si>
  <si>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</si>
  <si>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</si>
  <si>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</si>
  <si>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</si>
  <si>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</si>
  <si>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</si>
  <si>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</si>
  <si>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</si>
  <si>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</si>
  <si>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</si>
  <si>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</si>
  <si>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</si>
  <si>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</si>
  <si>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</si>
  <si>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</si>
  <si>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</si>
  <si>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</si>
  <si>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</si>
  <si>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</si>
  <si>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</si>
  <si>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</si>
  <si>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</si>
  <si>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</si>
  <si>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</si>
  <si>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</si>
  <si>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</si>
  <si>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</si>
  <si>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</si>
  <si>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</si>
  <si>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</si>
  <si>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</si>
  <si>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</si>
  <si>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</si>
  <si>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</si>
  <si>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</si>
  <si>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</si>
  <si>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</si>
  <si>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</si>
  <si>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</si>
  <si>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</si>
  <si>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</si>
  <si>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</si>
  <si>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</si>
  <si>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</si>
  <si>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</si>
  <si>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</si>
  <si>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</si>
  <si>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</si>
  <si>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</si>
  <si>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</si>
  <si>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</si>
  <si>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</si>
  <si>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</si>
  <si>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</si>
  <si>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00F</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</si>
  <si>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</si>
  <si>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</si>
  <si>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</si>
  <si>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</si>
  <si>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</si>
  <si>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</si>
  <si>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</si>
  <si>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</si>
  <si>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</si>
  <si>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</si>
  <si>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</si>
  <si>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</si>
  <si>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</si>
  <si>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</si>
  <si>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</si>
  <si>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</si>
  <si>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</si>
  <si>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</si>
  <si>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</si>
  <si>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</si>
  <si>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</si>
  <si>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</si>
  <si>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</si>
  <si>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</si>
  <si>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</si>
  <si>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</si>
  <si>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</si>
  <si>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</si>
  <si>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</si>
  <si>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</si>
  <si>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</si>
  <si>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10H</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</si>
  <si>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</si>
  <si>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</si>
  <si>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</si>
  <si>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</si>
  <si>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</si>
  <si>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</si>
  <si>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</si>
  <si>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</si>
  <si>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</si>
  <si>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</si>
  <si>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</si>
  <si>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</si>
  <si>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</si>
  <si>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</si>
  <si>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</si>
  <si>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</si>
  <si>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</si>
  <si>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</si>
  <si>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</si>
  <si>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</si>
  <si>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</si>
  <si>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</si>
  <si>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</si>
  <si>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</si>
  <si>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</si>
  <si>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</si>
  <si>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</si>
  <si>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</si>
  <si>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</si>
  <si>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</si>
  <si>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</si>
  <si>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</si>
  <si>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</si>
  <si>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</si>
  <si>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</si>
  <si>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</si>
  <si>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</si>
  <si>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</si>
  <si>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</si>
  <si>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</si>
  <si>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</si>
  <si>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</si>
  <si>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</si>
  <si>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</si>
  <si>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</si>
  <si>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</si>
  <si>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</si>
  <si>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</si>
  <si>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</si>
  <si>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</si>
  <si>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</si>
  <si>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</si>
  <si>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</si>
  <si>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</si>
  <si>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</si>
  <si>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</si>
  <si>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</si>
  <si>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</si>
  <si>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</si>
  <si>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</si>
  <si>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</si>
  <si>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</si>
  <si>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</si>
  <si>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</si>
  <si>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</si>
  <si>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</si>
  <si>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</si>
  <si>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</si>
  <si>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</si>
  <si>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</si>
  <si>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</si>
  <si>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</si>
  <si>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</si>
  <si>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</si>
  <si>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</si>
  <si>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00G</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</si>
  <si>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</si>
  <si>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</si>
  <si>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</si>
  <si>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</si>
  <si>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</si>
  <si>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</si>
  <si>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</si>
  <si>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</si>
  <si>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</si>
  <si>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</si>
  <si>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</si>
  <si>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</si>
  <si>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</si>
  <si>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</si>
  <si>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</si>
  <si>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</si>
  <si>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</si>
  <si>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</si>
  <si>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</si>
  <si>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</si>
  <si>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</si>
  <si>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</si>
  <si>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</si>
  <si>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</si>
  <si>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</si>
  <si>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</si>
  <si>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</si>
  <si>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</si>
  <si>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</si>
  <si>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E10000025</t>
  </si>
  <si>
    <t>Oxfordshire</t>
  </si>
  <si>
    <t>E06000031</t>
  </si>
  <si>
    <t>Peterborough</t>
  </si>
  <si>
    <t>99P</t>
  </si>
  <si>
    <t>NHS North, East, West Devon CCG</t>
  </si>
  <si>
    <t>E06000026</t>
  </si>
  <si>
    <t>Plymouth</t>
  </si>
  <si>
    <t>10K</t>
  </si>
  <si>
    <t>NHS Fareham and Gosport CCG</t>
  </si>
  <si>
    <t>E06000044</t>
  </si>
  <si>
    <t>Portsmouth</t>
  </si>
  <si>
    <t>10N</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</si>
  <si>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</si>
  <si>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</si>
  <si>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</si>
  <si>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</si>
  <si>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</si>
  <si>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</si>
  <si>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</si>
  <si>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</si>
  <si>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</si>
  <si>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</si>
  <si>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</si>
  <si>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</si>
  <si>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</si>
  <si>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</si>
  <si>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</si>
  <si>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</si>
  <si>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</si>
  <si>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</si>
  <si>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</si>
  <si>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</si>
  <si>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</si>
  <si>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</si>
  <si>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</si>
  <si>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</si>
  <si>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</si>
  <si>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</si>
  <si>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</si>
  <si>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</si>
  <si>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</si>
  <si>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</si>
  <si>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</si>
  <si>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</si>
  <si>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</si>
  <si>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</si>
  <si>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</si>
  <si>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</si>
  <si>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</si>
  <si>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</si>
  <si>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</si>
  <si>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</si>
  <si>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</si>
  <si>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</si>
  <si>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</si>
  <si>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</si>
  <si>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</si>
  <si>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</si>
  <si>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</si>
  <si>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</si>
  <si>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</si>
  <si>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</si>
  <si>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</si>
  <si>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</si>
  <si>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</si>
  <si>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</si>
  <si>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</si>
  <si>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</si>
  <si>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</si>
  <si>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</si>
  <si>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</si>
  <si>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</si>
  <si>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</si>
  <si>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</si>
  <si>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</si>
  <si>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</si>
  <si>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</si>
  <si>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</si>
  <si>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</si>
  <si>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05N</t>
  </si>
  <si>
    <t>NHS Shropshire CCG</t>
  </si>
  <si>
    <t>E06000020</t>
  </si>
  <si>
    <t>Telford and Wrekin</t>
  </si>
  <si>
    <t>E06000034</t>
  </si>
  <si>
    <t>Thurrock</t>
  </si>
  <si>
    <t>99Q</t>
  </si>
  <si>
    <t>NHS South Devon and Torbay CCG</t>
  </si>
  <si>
    <t>E06000027</t>
  </si>
  <si>
    <t>Torbay</t>
  </si>
  <si>
    <t>E09000030</t>
  </si>
  <si>
    <t>Tower Hamlets</t>
  </si>
  <si>
    <t>E08000036</t>
  </si>
  <si>
    <t>Wakefield</t>
  </si>
  <si>
    <t>E08000030</t>
  </si>
  <si>
    <t>Walsall</t>
  </si>
  <si>
    <t>07T</t>
  </si>
  <si>
    <t>NHS City and Hackney CCG</t>
  </si>
  <si>
    <t>E09000031</t>
  </si>
  <si>
    <t>Waltham Forest</t>
  </si>
  <si>
    <t>E09000032</t>
  </si>
  <si>
    <t>Wandsworth</t>
  </si>
  <si>
    <t>E06000007</t>
  </si>
  <si>
    <t>Warrington</t>
  </si>
  <si>
    <t>E10000031</t>
  </si>
  <si>
    <t>Warwickshire</t>
  </si>
  <si>
    <t>10M</t>
  </si>
  <si>
    <t>NHS Newbury and District CCG</t>
  </si>
  <si>
    <t>E06000037</t>
  </si>
  <si>
    <t>West Berkshire</t>
  </si>
  <si>
    <t>E10000032</t>
  </si>
  <si>
    <t>West Sussex</t>
  </si>
  <si>
    <t>E09000033</t>
  </si>
  <si>
    <t>Westminster</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</si>
  <si>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</si>
  <si>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</si>
  <si>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</si>
  <si>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</si>
  <si>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</si>
  <si>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</si>
  <si>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</si>
  <si>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</si>
  <si>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</si>
  <si>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</si>
  <si>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</si>
  <si>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</si>
  <si>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</si>
  <si>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</si>
  <si>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</si>
  <si>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</si>
  <si>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</si>
  <si>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</si>
  <si>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</si>
  <si>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</si>
  <si>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London</t>
  </si>
  <si>
    <t>Midlands &amp; East</t>
  </si>
  <si>
    <t>North</t>
  </si>
  <si>
    <t>South</t>
  </si>
  <si>
    <t>East Midlands</t>
  </si>
  <si>
    <t>East of England</t>
  </si>
  <si>
    <t>North East</t>
  </si>
  <si>
    <t>North West</t>
  </si>
  <si>
    <t>South East</t>
  </si>
  <si>
    <t>South West</t>
  </si>
  <si>
    <t>West Midlands</t>
  </si>
  <si>
    <t>Yorkshire and The Humber</t>
  </si>
  <si>
    <t>Q44</t>
  </si>
  <si>
    <t>Cheshire, Warrington And Wirral Area Team</t>
  </si>
  <si>
    <t>Q45</t>
  </si>
  <si>
    <t>Durham, Darlington And Tees Area Team</t>
  </si>
  <si>
    <t>Q46</t>
  </si>
  <si>
    <t>Greater Manchester Area Team</t>
  </si>
  <si>
    <t>Q47</t>
  </si>
  <si>
    <t>Lancashire Area Team</t>
  </si>
  <si>
    <t>Q48</t>
  </si>
  <si>
    <t>Merseyside Area Team</t>
  </si>
  <si>
    <t>Q49</t>
  </si>
  <si>
    <t>Cumbria, Northumberland, Tyne And Wear Area Team</t>
  </si>
  <si>
    <t>Q50</t>
  </si>
  <si>
    <t>North Yorkshire And Humber Area Team</t>
  </si>
  <si>
    <t>Q51</t>
  </si>
  <si>
    <t>South Yorkshire And Bassetlaw Area Team</t>
  </si>
  <si>
    <t>Q52</t>
  </si>
  <si>
    <t>West Yorkshire Area Team</t>
  </si>
  <si>
    <t>Q53</t>
  </si>
  <si>
    <t>Arden, Herefordshire And Worcestershire Area Team</t>
  </si>
  <si>
    <t>Q54</t>
  </si>
  <si>
    <t>Birmingham And The Black Country Area Team</t>
  </si>
  <si>
    <t>Q55</t>
  </si>
  <si>
    <t>Derbyshire And Nottinghamshire Area Team</t>
  </si>
  <si>
    <t>Q56</t>
  </si>
  <si>
    <t>East Anglia Area Team</t>
  </si>
  <si>
    <t>Q57</t>
  </si>
  <si>
    <t>Essex Area Team</t>
  </si>
  <si>
    <t>Q58</t>
  </si>
  <si>
    <t>Hertfordshire And The South Midlands Area Team</t>
  </si>
  <si>
    <t>Q59</t>
  </si>
  <si>
    <t>Leicestershire And Lincolnshire Area Team</t>
  </si>
  <si>
    <t>Q60</t>
  </si>
  <si>
    <t>Shropshire And Staffordshire Area Team</t>
  </si>
  <si>
    <t>Q64</t>
  </si>
  <si>
    <t>Bath, Gloucestershire, Swindon And Wiltshire Area Team</t>
  </si>
  <si>
    <t>Q65</t>
  </si>
  <si>
    <t>Bristol, North Somerset, Somerset And South Gloucestershire Area Team</t>
  </si>
  <si>
    <t>Q66</t>
  </si>
  <si>
    <t>Devon, Cornwall And Isles Of Scilly Area Team</t>
  </si>
  <si>
    <t>Q67</t>
  </si>
  <si>
    <t>Kent And Medway Area Team</t>
  </si>
  <si>
    <t>Q68</t>
  </si>
  <si>
    <t>Surrey And Sussex Area Team</t>
  </si>
  <si>
    <t>Q69</t>
  </si>
  <si>
    <t>Thames Valley Area Team</t>
  </si>
  <si>
    <t>Wessex Area Team</t>
  </si>
  <si>
    <t>London Area Team</t>
  </si>
  <si>
    <t>Select Health and Wellbeing Board:</t>
  </si>
  <si>
    <t>Latest Data:</t>
  </si>
  <si>
    <t>Progress against local plan for integration of health and social care</t>
  </si>
  <si>
    <t>Integration success story highlight over the past quarter</t>
  </si>
  <si>
    <t>National Conditions &amp; s75</t>
  </si>
  <si>
    <t>HWB, Commissioning Region, Local Government Region and NHS England Local Office Summary</t>
  </si>
  <si>
    <t>Name</t>
  </si>
  <si>
    <t>Yes %</t>
  </si>
  <si>
    <t>No %</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</si>
  <si>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</si>
  <si>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</si>
  <si>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</si>
  <si>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</si>
  <si>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Have the funds been pooled via a s.75 pooled budget?</t>
  </si>
  <si>
    <t>If s75 budget not pooled yet, when?</t>
  </si>
  <si>
    <t>Code</t>
  </si>
  <si>
    <t>Total count</t>
  </si>
  <si>
    <t>Yes</t>
  </si>
  <si>
    <t>No</t>
  </si>
  <si>
    <t>-</t>
  </si>
  <si>
    <t>1) Plans to be jointly agreed? Commentary if no</t>
  </si>
  <si>
    <t>2) Planned contribution to social care from the CCG minimum contribution is agreed in line with the Planning Requirements? Commentary if no</t>
  </si>
  <si>
    <t>3) Agreement to invest in NHS commissioned out of hospital services? Commentary if no</t>
  </si>
  <si>
    <t>4) Managing transfers of care? Commentary if no</t>
  </si>
  <si>
    <t>Have the funds been pooled via a s.75 pooled budget? Commentary if no</t>
  </si>
  <si>
    <t>Metrics</t>
  </si>
  <si>
    <t>Reablement</t>
  </si>
  <si>
    <t>Assessment of progress against the planned target</t>
  </si>
  <si>
    <t>Total Count</t>
  </si>
  <si>
    <t>On track to meet target</t>
  </si>
  <si>
    <t>Not on track to meet target</t>
  </si>
  <si>
    <t>Data not available to assess progress</t>
  </si>
  <si>
    <t>On track to meet target %</t>
  </si>
  <si>
    <t>Not on track to meet target %</t>
  </si>
  <si>
    <t>Data not available to assess progress %</t>
  </si>
  <si>
    <t>Footnotes</t>
  </si>
  <si>
    <t>The assessment of progress against the Delayed Transfer of Care target reflects the progress against the monthly trajectory submitted separately on the DToC trajectory template.</t>
  </si>
  <si>
    <t>Non-Elective Admissions</t>
  </si>
  <si>
    <t>Residential Admissions</t>
  </si>
  <si>
    <t>Delayed Transfers of Care</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</si>
  <si>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</si>
  <si>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</si>
  <si>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</si>
  <si>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</si>
  <si>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</si>
  <si>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</si>
  <si>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</si>
  <si>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</si>
  <si>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</si>
  <si>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Q4 17/18 (Planned)</t>
  </si>
  <si>
    <t>Not yet established</t>
  </si>
  <si>
    <t>Plans in place</t>
  </si>
  <si>
    <t>Established</t>
  </si>
  <si>
    <t>Mature</t>
  </si>
  <si>
    <t>Exemplary</t>
  </si>
  <si>
    <t>Not yet established %</t>
  </si>
  <si>
    <t>Plans in place %</t>
  </si>
  <si>
    <t>Established %</t>
  </si>
  <si>
    <t>Mature %</t>
  </si>
  <si>
    <t>Exemplary %</t>
  </si>
  <si>
    <t>High Impact Change Model</t>
  </si>
  <si>
    <t>CCG to Health and Well-Being Board Mapping for 2017/18</t>
  </si>
  <si>
    <t>HWB Code</t>
  </si>
  <si>
    <t>LA Name</t>
  </si>
  <si>
    <t>CCG Code</t>
  </si>
  <si>
    <t>CCG Name</t>
  </si>
  <si>
    <t>% CCG in HWB</t>
  </si>
  <si>
    <t>% HWB in CCG</t>
  </si>
  <si>
    <t>08F</t>
  </si>
  <si>
    <t>NHS Havering CCG</t>
  </si>
  <si>
    <t>08M</t>
  </si>
  <si>
    <t>NHS Newham CCG</t>
  </si>
  <si>
    <t>08N</t>
  </si>
  <si>
    <t>NHS Redbridge CCG</t>
  </si>
  <si>
    <t>08W</t>
  </si>
  <si>
    <t>NHS Waltham Forest CCG</t>
  </si>
  <si>
    <t>07X</t>
  </si>
  <si>
    <t>NHS Enfield CCG</t>
  </si>
  <si>
    <t>08D</t>
  </si>
  <si>
    <t>NHS Haringey CCG</t>
  </si>
  <si>
    <t>08E</t>
  </si>
  <si>
    <t>NHS Harrow CCG</t>
  </si>
  <si>
    <t>06N</t>
  </si>
  <si>
    <t>NHS Herts Valleys CCG</t>
  </si>
  <si>
    <t>08H</t>
  </si>
  <si>
    <t>NHS Islington CCG</t>
  </si>
  <si>
    <t>08Y</t>
  </si>
  <si>
    <t>NHS West London (K&amp;C &amp; QPP) CCG</t>
  </si>
  <si>
    <t>02X</t>
  </si>
  <si>
    <t>NHS Doncaster CCG</t>
  </si>
  <si>
    <t>03A</t>
  </si>
  <si>
    <t>NHS Greater Huddersfield CCG</t>
  </si>
  <si>
    <t>03L</t>
  </si>
  <si>
    <t>NHS Rotherham CCG</t>
  </si>
  <si>
    <t>03N</t>
  </si>
  <si>
    <t>NHS Sheffield CCG</t>
  </si>
  <si>
    <t>03R</t>
  </si>
  <si>
    <t>NHS Wakefield CCG</t>
  </si>
  <si>
    <t>11X</t>
  </si>
  <si>
    <t>NHS Somerset CCG</t>
  </si>
  <si>
    <t>12A</t>
  </si>
  <si>
    <t>NHS South Gloucestershire CCG</t>
  </si>
  <si>
    <t>99N</t>
  </si>
  <si>
    <t>NHS Wiltshire CCG</t>
  </si>
  <si>
    <t>04G</t>
  </si>
  <si>
    <t>NHS Nene CCG</t>
  </si>
  <si>
    <t>08A</t>
  </si>
  <si>
    <t>NHS Greenwich CCG</t>
  </si>
  <si>
    <t>08L</t>
  </si>
  <si>
    <t>NHS Lewisham CCG</t>
  </si>
  <si>
    <t>04X</t>
  </si>
  <si>
    <t>NHS Birmingham South and Central CCG</t>
  </si>
  <si>
    <t>05J</t>
  </si>
  <si>
    <t>NHS Redditch and Bromsgrove CCG</t>
  </si>
  <si>
    <t>05L</t>
  </si>
  <si>
    <t>NHS Sandwell and West Birmingham CCG</t>
  </si>
  <si>
    <t>05P</t>
  </si>
  <si>
    <t>NHS Solihull CCG</t>
  </si>
  <si>
    <t>05Y</t>
  </si>
  <si>
    <t>NHS Walsall CCG</t>
  </si>
  <si>
    <t>00T</t>
  </si>
  <si>
    <t>NHS Bolton CCG</t>
  </si>
  <si>
    <t>01A</t>
  </si>
  <si>
    <t>NHS East Lancashire CCG</t>
  </si>
  <si>
    <t>02M</t>
  </si>
  <si>
    <t>NHS Fylde &amp; Wyre CCG</t>
  </si>
  <si>
    <t>E08000001</t>
  </si>
  <si>
    <t>Bolton</t>
  </si>
  <si>
    <t>00X</t>
  </si>
  <si>
    <t>NHS Chorley and South Ribble CCG</t>
  </si>
  <si>
    <t>01G</t>
  </si>
  <si>
    <t>NHS Salford CCG</t>
  </si>
  <si>
    <t>02H</t>
  </si>
  <si>
    <t>NHS Wigan Borough CCG</t>
  </si>
  <si>
    <t>99M</t>
  </si>
  <si>
    <t>NHS North East Hampshire and Farnham CCG</t>
  </si>
  <si>
    <t>10C</t>
  </si>
  <si>
    <t>NHS Surrey Heath CCG</t>
  </si>
  <si>
    <t>11C</t>
  </si>
  <si>
    <t>NHS Windsor, Ascot and Maidenhead CCG</t>
  </si>
  <si>
    <t>11D</t>
  </si>
  <si>
    <t>NHS Wokingham CCG</t>
  </si>
  <si>
    <t>02T</t>
  </si>
  <si>
    <t>NHS Calderdale CCG</t>
  </si>
  <si>
    <t>02V</t>
  </si>
  <si>
    <t>NHS Leeds North CCG</t>
  </si>
  <si>
    <t>03C</t>
  </si>
  <si>
    <t>NHS Leeds West CCG</t>
  </si>
  <si>
    <t>03J</t>
  </si>
  <si>
    <t>NHS North Kirklees CCG</t>
  </si>
  <si>
    <t>09G</t>
  </si>
  <si>
    <t>NHS Coastal West Sussex CCG</t>
  </si>
  <si>
    <t>99K</t>
  </si>
  <si>
    <t>NHS High Weald Lewes Havens CCG</t>
  </si>
  <si>
    <t>08K</t>
  </si>
  <si>
    <t>NHS Lambeth CCG</t>
  </si>
  <si>
    <t>99J</t>
  </si>
  <si>
    <t>NHS West Kent CCG</t>
  </si>
  <si>
    <t>08G</t>
  </si>
  <si>
    <t>NHS Hillingdon CCG</t>
  </si>
  <si>
    <t>04F</t>
  </si>
  <si>
    <t>NHS Milton Keynes CCG</t>
  </si>
  <si>
    <t>10Q</t>
  </si>
  <si>
    <t>NHS Oxfordshire CCG</t>
  </si>
  <si>
    <t>10T</t>
  </si>
  <si>
    <t>NHS Slough CCG</t>
  </si>
  <si>
    <t>E08000002</t>
  </si>
  <si>
    <t>Bury</t>
  </si>
  <si>
    <t>01D</t>
  </si>
  <si>
    <t>NHS Heywood, Middleton and Rochdale CCG</t>
  </si>
  <si>
    <t>14L</t>
  </si>
  <si>
    <t>NHS Manchester CCG</t>
  </si>
  <si>
    <t>06K</t>
  </si>
  <si>
    <t>NHS East and North Hertfordshire CCG</t>
  </si>
  <si>
    <t>99D</t>
  </si>
  <si>
    <t>NHS South Lincolnshire CCG</t>
  </si>
  <si>
    <t>07H</t>
  </si>
  <si>
    <t>NHS West Essex CCG</t>
  </si>
  <si>
    <t>07J</t>
  </si>
  <si>
    <t>NHS West Norfolk CCG</t>
  </si>
  <si>
    <t>07K</t>
  </si>
  <si>
    <t>NHS West Suffolk CCG</t>
  </si>
  <si>
    <t>06P</t>
  </si>
  <si>
    <t>NHS Luton CCG</t>
  </si>
  <si>
    <t>04J</t>
  </si>
  <si>
    <t>NHS North Derbyshire CCG</t>
  </si>
  <si>
    <t>01R</t>
  </si>
  <si>
    <t>NHS South Cheshire CCG</t>
  </si>
  <si>
    <t>01W</t>
  </si>
  <si>
    <t>NHS Stockport CCG</t>
  </si>
  <si>
    <t>02A</t>
  </si>
  <si>
    <t>NHS Trafford CCG</t>
  </si>
  <si>
    <t>02D</t>
  </si>
  <si>
    <t>NHS Vale Royal CCG</t>
  </si>
  <si>
    <t>02E</t>
  </si>
  <si>
    <t>NHS Warrington CCG</t>
  </si>
  <si>
    <t>12F</t>
  </si>
  <si>
    <t>NHS Wirral CCG</t>
  </si>
  <si>
    <t>08V</t>
  </si>
  <si>
    <t>NHS Tower Hamlets CCG</t>
  </si>
  <si>
    <t>00K</t>
  </si>
  <si>
    <t>NHS Hartlepool and Stockton-On-Tees CCG</t>
  </si>
  <si>
    <t>13T</t>
  </si>
  <si>
    <t>NHS Newcastle Gateshead CCG</t>
  </si>
  <si>
    <t>00J</t>
  </si>
  <si>
    <t>NHS North Durham CCG</t>
  </si>
  <si>
    <t>00P</t>
  </si>
  <si>
    <t>NHS Sunderland CCG</t>
  </si>
  <si>
    <t>05H</t>
  </si>
  <si>
    <t>NHS Warwickshire North CCG</t>
  </si>
  <si>
    <t>09L</t>
  </si>
  <si>
    <t>NHS East Surrey CCG</t>
  </si>
  <si>
    <t>08R</t>
  </si>
  <si>
    <t>NHS Merton CCG</t>
  </si>
  <si>
    <t>08T</t>
  </si>
  <si>
    <t>NHS Sutton CCG</t>
  </si>
  <si>
    <t>08X</t>
  </si>
  <si>
    <t>NHS Wandsworth CCG</t>
  </si>
  <si>
    <t>01K</t>
  </si>
  <si>
    <t>NHS Morecambe Bay CCG</t>
  </si>
  <si>
    <t>NHS North Cumbria CCG</t>
  </si>
  <si>
    <t>05D</t>
  </si>
  <si>
    <t>NHS East Staffordshire CCG</t>
  </si>
  <si>
    <t>03X</t>
  </si>
  <si>
    <t>NHS Erewash CCG</t>
  </si>
  <si>
    <t>03Y</t>
  </si>
  <si>
    <t>NHS Hardwick CCG</t>
  </si>
  <si>
    <t>04E</t>
  </si>
  <si>
    <t>NHS Mansfield and Ashfield CCG</t>
  </si>
  <si>
    <t>04L</t>
  </si>
  <si>
    <t>NHS Nottingham North and East CCG</t>
  </si>
  <si>
    <t>04M</t>
  </si>
  <si>
    <t>NHS Nottingham West CCG</t>
  </si>
  <si>
    <t>01Y</t>
  </si>
  <si>
    <t>NHS Tameside and Glossop CCG</t>
  </si>
  <si>
    <t>04V</t>
  </si>
  <si>
    <t>NHS West Leicestershire CCG</t>
  </si>
  <si>
    <t>11A</t>
  </si>
  <si>
    <t>NHS West Hampshire CCG</t>
  </si>
  <si>
    <t>06A</t>
  </si>
  <si>
    <t>NHS Wolverhampton CCG</t>
  </si>
  <si>
    <t>06D</t>
  </si>
  <si>
    <t>NHS Wyre Forest CCG</t>
  </si>
  <si>
    <t>07Y</t>
  </si>
  <si>
    <t>NHS Hounslow CCG</t>
  </si>
  <si>
    <t>03F</t>
  </si>
  <si>
    <t>NHS Hull CCG</t>
  </si>
  <si>
    <t>03M</t>
  </si>
  <si>
    <t>NHS Scarborough and Ryedale CCG</t>
  </si>
  <si>
    <t>03Q</t>
  </si>
  <si>
    <t>NHS Vale of York CCG</t>
  </si>
  <si>
    <t>09F</t>
  </si>
  <si>
    <t>NHS Eastbourne, Hailsham and Seaford CCG</t>
  </si>
  <si>
    <t>09P</t>
  </si>
  <si>
    <t>NHS Hastings and Rother CCG</t>
  </si>
  <si>
    <t>09X</t>
  </si>
  <si>
    <t>NHS Horsham and Mid Sussex CCG</t>
  </si>
  <si>
    <t>06L</t>
  </si>
  <si>
    <t>NHS Ipswich and East Suffolk CCG</t>
  </si>
  <si>
    <t>06Q</t>
  </si>
  <si>
    <t>NHS Mid Essex CCG</t>
  </si>
  <si>
    <t>06T</t>
  </si>
  <si>
    <t>NHS North East Essex CCG</t>
  </si>
  <si>
    <t>99G</t>
  </si>
  <si>
    <t>NHS Southend CCG</t>
  </si>
  <si>
    <t>07G</t>
  </si>
  <si>
    <t>NHS Thurrock CCG</t>
  </si>
  <si>
    <t>00L</t>
  </si>
  <si>
    <t>NHS Northumberland CCG</t>
  </si>
  <si>
    <t>00N</t>
  </si>
  <si>
    <t>NHS South Tyneside CCG</t>
  </si>
  <si>
    <t>05R</t>
  </si>
  <si>
    <t>NHS South Warwickshire CCG</t>
  </si>
  <si>
    <t>05T</t>
  </si>
  <si>
    <t>NHS South Worcestershire CCG</t>
  </si>
  <si>
    <t>99A</t>
  </si>
  <si>
    <t>NHS Liverpool CCG</t>
  </si>
  <si>
    <t>09N</t>
  </si>
  <si>
    <t>NHS Guildford and Waverley CCG</t>
  </si>
  <si>
    <t>10J</t>
  </si>
  <si>
    <t>NHS North Hampshire CCG</t>
  </si>
  <si>
    <t>10R</t>
  </si>
  <si>
    <t>NHS Portsmouth CCG</t>
  </si>
  <si>
    <t>10V</t>
  </si>
  <si>
    <t>NHS South Eastern Hampshire CCG</t>
  </si>
  <si>
    <t>09Y</t>
  </si>
  <si>
    <t>NHS North West Surrey CCG</t>
  </si>
  <si>
    <t>08P</t>
  </si>
  <si>
    <t>NHS Richmond CCG</t>
  </si>
  <si>
    <t>09E</t>
  </si>
  <si>
    <t>NHS Canterbury and Coastal CCG</t>
  </si>
  <si>
    <t>09W</t>
  </si>
  <si>
    <t>NHS Medway CCG</t>
  </si>
  <si>
    <t>10A</t>
  </si>
  <si>
    <t>NHS South Kent Coast CCG</t>
  </si>
  <si>
    <t>10D</t>
  </si>
  <si>
    <t>NHS Swale CCG</t>
  </si>
  <si>
    <t>10E</t>
  </si>
  <si>
    <t>NHS Thanet CCG</t>
  </si>
  <si>
    <t>99H</t>
  </si>
  <si>
    <t>NHS Surrey Downs CCG</t>
  </si>
  <si>
    <t>01T</t>
  </si>
  <si>
    <t>NHS South Sefton CCG</t>
  </si>
  <si>
    <t>01X</t>
  </si>
  <si>
    <t>NHS St Helens CCG</t>
  </si>
  <si>
    <t>08Q</t>
  </si>
  <si>
    <t>NHS Southwark CCG</t>
  </si>
  <si>
    <t>01E</t>
  </si>
  <si>
    <t>NHS Greater Preston CCG</t>
  </si>
  <si>
    <t>01V</t>
  </si>
  <si>
    <t>NHS Southport and Formby CCG</t>
  </si>
  <si>
    <t>02G</t>
  </si>
  <si>
    <t>NHS West Lancashire CCG</t>
  </si>
  <si>
    <t>03G</t>
  </si>
  <si>
    <t>NHS Leeds South and East CCG</t>
  </si>
  <si>
    <t>04C</t>
  </si>
  <si>
    <t>NHS Leicester City CCG</t>
  </si>
  <si>
    <t>04N</t>
  </si>
  <si>
    <t>NHS Rushcliffe CCG</t>
  </si>
  <si>
    <t>04Q</t>
  </si>
  <si>
    <t>NHS South West Lincolnshire CCG</t>
  </si>
  <si>
    <t>04D</t>
  </si>
  <si>
    <t>NHS Lincolnshire West CCG</t>
  </si>
  <si>
    <t>04H</t>
  </si>
  <si>
    <t>NHS Newark &amp; Sherwood CCG</t>
  </si>
  <si>
    <t>03H</t>
  </si>
  <si>
    <t>NHS North East Lincolnshire CCG</t>
  </si>
  <si>
    <t>03K</t>
  </si>
  <si>
    <t>NHS North Lincolnshire CCG</t>
  </si>
  <si>
    <t>E08000003</t>
  </si>
  <si>
    <t>Manchester</t>
  </si>
  <si>
    <t>00Y</t>
  </si>
  <si>
    <t>NHS Oldham CCG</t>
  </si>
  <si>
    <t>00M</t>
  </si>
  <si>
    <t>NHS South Tees CCG</t>
  </si>
  <si>
    <t>99C</t>
  </si>
  <si>
    <t>NHS North Tyneside CCG</t>
  </si>
  <si>
    <t>06M</t>
  </si>
  <si>
    <t>NHS Great Yarmouth and Waveney CCG</t>
  </si>
  <si>
    <t>06V</t>
  </si>
  <si>
    <t>NHS North Norfolk CCG</t>
  </si>
  <si>
    <t>06W</t>
  </si>
  <si>
    <t>NHS Norwich CCG</t>
  </si>
  <si>
    <t>06Y</t>
  </si>
  <si>
    <t>NHS South Norfolk CCG</t>
  </si>
  <si>
    <t>11T</t>
  </si>
  <si>
    <t>NHS North Somerset CCG</t>
  </si>
  <si>
    <t>E08000004</t>
  </si>
  <si>
    <t>Oldham</t>
  </si>
  <si>
    <t>12D</t>
  </si>
  <si>
    <t>NHS Swindon CCG</t>
  </si>
  <si>
    <t>10W</t>
  </si>
  <si>
    <t>NHS South Reading CCG</t>
  </si>
  <si>
    <t>E08000006</t>
  </si>
  <si>
    <t>Salford</t>
  </si>
  <si>
    <t>05Q</t>
  </si>
  <si>
    <t>NHS South East Staffs and Seisdon Peninsular CCG</t>
  </si>
  <si>
    <t>05X</t>
  </si>
  <si>
    <t>NHS Telford and Wrekin CCG</t>
  </si>
  <si>
    <t>04Y</t>
  </si>
  <si>
    <t>NHS Cannock Chase CCG</t>
  </si>
  <si>
    <t>05V</t>
  </si>
  <si>
    <t>NHS Stafford and Surrounds CCG</t>
  </si>
  <si>
    <t>05W</t>
  </si>
  <si>
    <t>NHS Stoke on Trent CCG</t>
  </si>
  <si>
    <t>E08000007</t>
  </si>
  <si>
    <t>Stockport</t>
  </si>
  <si>
    <t>09H</t>
  </si>
  <si>
    <t>NHS Crawley CCG</t>
  </si>
  <si>
    <t>E08000008</t>
  </si>
  <si>
    <t>Tameside</t>
  </si>
  <si>
    <t>E08000009</t>
  </si>
  <si>
    <t>Trafford</t>
  </si>
  <si>
    <t>E08000010</t>
  </si>
  <si>
    <t>Wigan</t>
  </si>
  <si>
    <t>Non-Elective Admissions Performance</t>
  </si>
  <si>
    <t>Baseline</t>
  </si>
  <si>
    <t>Plan</t>
  </si>
  <si>
    <t>Actual</t>
  </si>
  <si>
    <t>Performance against baseline (negative value indicates an increase in NEAs)</t>
  </si>
  <si>
    <t>Q1 16/17</t>
  </si>
  <si>
    <t>Q2 16/17</t>
  </si>
  <si>
    <t>Q3 16/17</t>
  </si>
  <si>
    <t>Q4 16/17</t>
  </si>
  <si>
    <t>Q1 17/18</t>
  </si>
  <si>
    <t>Q2 17/18</t>
  </si>
  <si>
    <t>Q3 17/18</t>
  </si>
  <si>
    <t>Q4 17/18</t>
  </si>
  <si>
    <t>Non-Elective Admissions Rate Performance</t>
  </si>
  <si>
    <t>Baseline Rate</t>
  </si>
  <si>
    <t>Plan Rate</t>
  </si>
  <si>
    <t>Actual Rate</t>
  </si>
  <si>
    <t>Performance against baseline rate (negative value indicates an increase in NEA Rate)</t>
  </si>
  <si>
    <t>Performance against plan rate (negative value indicates an increase in NEA Rate)</t>
  </si>
  <si>
    <t>Paste Values In</t>
  </si>
  <si>
    <t>1. Cover</t>
  </si>
  <si>
    <t>2. National Condition &amp; s75</t>
  </si>
  <si>
    <t>3. Metrics</t>
  </si>
  <si>
    <t>4. HCIM</t>
  </si>
  <si>
    <t>5. Narrative</t>
  </si>
  <si>
    <t>C8</t>
  </si>
  <si>
    <t>C10</t>
  </si>
  <si>
    <t>C12</t>
  </si>
  <si>
    <t>C14</t>
  </si>
  <si>
    <t>C16</t>
  </si>
  <si>
    <t>C9</t>
  </si>
  <si>
    <t>C11</t>
  </si>
  <si>
    <t>D8</t>
  </si>
  <si>
    <t>D9</t>
  </si>
  <si>
    <t>D10</t>
  </si>
  <si>
    <t>D11</t>
  </si>
  <si>
    <t>C15</t>
  </si>
  <si>
    <t>D15</t>
  </si>
  <si>
    <t>E15</t>
  </si>
  <si>
    <t>D7</t>
  </si>
  <si>
    <t>E7</t>
  </si>
  <si>
    <t>E8</t>
  </si>
  <si>
    <t>E9</t>
  </si>
  <si>
    <t>E10</t>
  </si>
  <si>
    <t>F7</t>
  </si>
  <si>
    <t>F8</t>
  </si>
  <si>
    <t>F9</t>
  </si>
  <si>
    <t>F10</t>
  </si>
  <si>
    <t>G7</t>
  </si>
  <si>
    <t>G8</t>
  </si>
  <si>
    <t>G9</t>
  </si>
  <si>
    <t>G10</t>
  </si>
  <si>
    <t>D12</t>
  </si>
  <si>
    <t>D13</t>
  </si>
  <si>
    <t>D14</t>
  </si>
  <si>
    <t>D19</t>
  </si>
  <si>
    <t>E11</t>
  </si>
  <si>
    <t>E12</t>
  </si>
  <si>
    <t>E13</t>
  </si>
  <si>
    <t>E14</t>
  </si>
  <si>
    <t>E19</t>
  </si>
  <si>
    <t>F11</t>
  </si>
  <si>
    <t>F12</t>
  </si>
  <si>
    <t>F13</t>
  </si>
  <si>
    <t>F14</t>
  </si>
  <si>
    <t>F15</t>
  </si>
  <si>
    <t>F19</t>
  </si>
  <si>
    <t>G11</t>
  </si>
  <si>
    <t>G12</t>
  </si>
  <si>
    <t>G13</t>
  </si>
  <si>
    <t>G14</t>
  </si>
  <si>
    <t>G15</t>
  </si>
  <si>
    <t>G19</t>
  </si>
  <si>
    <t>H8</t>
  </si>
  <si>
    <t>H9</t>
  </si>
  <si>
    <t>H10</t>
  </si>
  <si>
    <t>H11</t>
  </si>
  <si>
    <t>H12</t>
  </si>
  <si>
    <t>H13</t>
  </si>
  <si>
    <t>H14</t>
  </si>
  <si>
    <t>H15</t>
  </si>
  <si>
    <t>H19</t>
  </si>
  <si>
    <t>I8</t>
  </si>
  <si>
    <t>I9</t>
  </si>
  <si>
    <t>I10</t>
  </si>
  <si>
    <t>I11</t>
  </si>
  <si>
    <t>I12</t>
  </si>
  <si>
    <t>I13</t>
  </si>
  <si>
    <t>I14</t>
  </si>
  <si>
    <t>I15</t>
  </si>
  <si>
    <t>I19</t>
  </si>
  <si>
    <t>J8</t>
  </si>
  <si>
    <t>J9</t>
  </si>
  <si>
    <t>J10</t>
  </si>
  <si>
    <t>J11</t>
  </si>
  <si>
    <t>J12</t>
  </si>
  <si>
    <t>J13</t>
  </si>
  <si>
    <t>J14</t>
  </si>
  <si>
    <t>J15</t>
  </si>
  <si>
    <t>J19</t>
  </si>
  <si>
    <t>B9</t>
  </si>
  <si>
    <t>B12</t>
  </si>
  <si>
    <t>B4</t>
  </si>
  <si>
    <t>code</t>
  </si>
  <si>
    <t>Health &amp; Wellbeing Board</t>
  </si>
  <si>
    <t>Completed by:</t>
  </si>
  <si>
    <t>E-mail:</t>
  </si>
  <si>
    <t>Contact number:</t>
  </si>
  <si>
    <t>Who signed off the report on behalf of the Health and Wellbeing Board:</t>
  </si>
  <si>
    <t>Sheet: 1. Cover</t>
  </si>
  <si>
    <t>Sheet: 2. National Condition &amp; s75</t>
  </si>
  <si>
    <t>Sheet 3: Metrics</t>
  </si>
  <si>
    <t>Sheet 4: HICM</t>
  </si>
  <si>
    <t>Sheet 5: Narrative</t>
  </si>
  <si>
    <t>1) Plans to be jointly agreed? Commentary</t>
  </si>
  <si>
    <t>2) Planned contribution to social care from the CCG minimum contribution is agreed in line with the Planning Requirements? Commentary</t>
  </si>
  <si>
    <t>3) Agreement to invest in NHS commissioned out of hospital services? Commentary</t>
  </si>
  <si>
    <t>4) Managing transfers of care? Commentary</t>
  </si>
  <si>
    <t>Have the funds been pooled via a s.75 pooled budget? Commentary</t>
  </si>
  <si>
    <t>Have the funds been pooled via a s.75 pooled budget? Date</t>
  </si>
  <si>
    <t>NEA Target performance</t>
  </si>
  <si>
    <t>Res Admissions Target performance</t>
  </si>
  <si>
    <t>Reablement Target performance</t>
  </si>
  <si>
    <t>DToC Target performance</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</si>
  <si>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</si>
  <si>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</si>
  <si>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</si>
  <si>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</si>
  <si>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</si>
  <si>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</si>
  <si>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</si>
  <si>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</si>
  <si>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</si>
  <si>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</si>
  <si>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</si>
  <si>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</si>
  <si>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Early discharge planning Q2</t>
  </si>
  <si>
    <t>Systems to monitor patient flow Q2</t>
  </si>
  <si>
    <t>Multi-disciplinary/multi-agency discharge teams Q2</t>
  </si>
  <si>
    <t>Home first/discharge to assess Q2</t>
  </si>
  <si>
    <t>Seven-day service Q2</t>
  </si>
  <si>
    <t>Trusted assessors Q2</t>
  </si>
  <si>
    <t>Focus on choice Q2</t>
  </si>
  <si>
    <t>Enhancing health in care homes Q2</t>
  </si>
  <si>
    <t>Red Bag scheme Q2</t>
  </si>
  <si>
    <t>Early discharge planning Q3 Plan</t>
  </si>
  <si>
    <t>Systems to monitor patient flow Q3 Plan</t>
  </si>
  <si>
    <t>Multi-disciplinary/multi-agency discharge teams Q3 Plan</t>
  </si>
  <si>
    <t>Home first/discharge to assess Q3 Plan</t>
  </si>
  <si>
    <t>Seven-day service Q3 Plan</t>
  </si>
  <si>
    <t>Trusted assessors Q3 Plan</t>
  </si>
  <si>
    <t>Focus on choice Q3 Plan</t>
  </si>
  <si>
    <t>Enhancing health in care homes Q3 Plan</t>
  </si>
  <si>
    <t>Red Bag scheme Q3 Plan</t>
  </si>
  <si>
    <t>Early discharge planning Q4 Plan</t>
  </si>
  <si>
    <t>Systems to monitor patient flow Q4 Plan</t>
  </si>
  <si>
    <t>Multi-disciplinary/multi-agency discharge teams Q4 Plan</t>
  </si>
  <si>
    <t>Home first/discharge to assess Q4 Plan</t>
  </si>
  <si>
    <t>Seven-day service Q4 Plan</t>
  </si>
  <si>
    <t>Trusted assessors Q4 Plan</t>
  </si>
  <si>
    <t>Focus on choice Q4 Plan</t>
  </si>
  <si>
    <t>Enhancing health in care homes Q4 Plan</t>
  </si>
  <si>
    <t>Red Bag scheme Q4 Plan</t>
  </si>
  <si>
    <t>Early discharge planning Mature rationale</t>
  </si>
  <si>
    <t>Systems to monitor patient flow Mature rationale</t>
  </si>
  <si>
    <t>Multi-disciplinary/multi-agency discharge teams Mature rationale</t>
  </si>
  <si>
    <t>Home first/discharge to assess Mature rationale</t>
  </si>
  <si>
    <t>Seven-day service Mature rationale</t>
  </si>
  <si>
    <t>Trusted assessors Mature rationale</t>
  </si>
  <si>
    <t>Focus on choice Mature rationale</t>
  </si>
  <si>
    <t>Enhancing health in care homes Mature rationale</t>
  </si>
  <si>
    <t>Red Bag scheme Mature rationale</t>
  </si>
  <si>
    <t>Early discharge planning Challenges</t>
  </si>
  <si>
    <t>Systems to monitor patient flow Challenges</t>
  </si>
  <si>
    <t>Multi-disciplinary/multi-agency discharge teams Challenges</t>
  </si>
  <si>
    <t>Home first/discharge to assess Challenges</t>
  </si>
  <si>
    <t>Seven-day service Challenges</t>
  </si>
  <si>
    <t>Trusted assessors Challenges</t>
  </si>
  <si>
    <t>Focus on choice Challenges</t>
  </si>
  <si>
    <t>Enhancing health in care homes Challenges</t>
  </si>
  <si>
    <t>Red Bag scheme Challenges</t>
  </si>
  <si>
    <t>Early discharge planning Additional Achievements</t>
  </si>
  <si>
    <t>Systems to monitor patient flow Additional Achievements</t>
  </si>
  <si>
    <t>Multi-disciplinary/multi-agency discharge teams Additional Achievements</t>
  </si>
  <si>
    <t>Home first/discharge to assess Additional Achievements</t>
  </si>
  <si>
    <t>Seven-day service Additional Achievements</t>
  </si>
  <si>
    <t>Trusted assessors Additional Achievements</t>
  </si>
  <si>
    <t>Focus on choice Additional Achievements</t>
  </si>
  <si>
    <t>Enhancing health in care homes Additional Achievements</t>
  </si>
  <si>
    <t>Red Bag scheme Additional Achievements</t>
  </si>
  <si>
    <t>Early discharge planning Support needs</t>
  </si>
  <si>
    <t>Systems to monitor patient flow Support needs</t>
  </si>
  <si>
    <t>Multi-disciplinary/multi-agency discharge teams Support needs</t>
  </si>
  <si>
    <t>Home first/discharge to assess Support needs</t>
  </si>
  <si>
    <t>Seven-day service Support needs</t>
  </si>
  <si>
    <t>Trusted assessors Support needs</t>
  </si>
  <si>
    <t>Focus on choice Support needs</t>
  </si>
  <si>
    <t>Enhancing health in care homes Support needs</t>
  </si>
  <si>
    <t>Red Bag scheme Support needs</t>
  </si>
  <si>
    <t>Template Version</t>
  </si>
  <si>
    <t/>
  </si>
  <si>
    <t>Version 1</t>
  </si>
  <si>
    <t>Comm reg code</t>
  </si>
  <si>
    <t>Local gov reg code</t>
  </si>
  <si>
    <t>Area team code</t>
  </si>
  <si>
    <t>Population</t>
  </si>
  <si>
    <t>All Codes</t>
  </si>
  <si>
    <t>Sub Regions</t>
  </si>
  <si>
    <t>GORs</t>
  </si>
  <si>
    <t>HWBs</t>
  </si>
  <si>
    <t>Target</t>
  </si>
  <si>
    <t>Target Rate</t>
  </si>
  <si>
    <t>Population (18+)</t>
  </si>
  <si>
    <t>Delayed Transfers of Care Performance (Bed Days)</t>
  </si>
  <si>
    <t>Performance against baseline (negative value indicates an increase in DTOCs)</t>
  </si>
  <si>
    <t>Performance against target (negative value indicates an increase in DTOCs)</t>
  </si>
  <si>
    <t>Delayed Transfers of Care Rate Performance</t>
  </si>
  <si>
    <t>Performance against baseline rate (negative value indicates an increase in DTOC Rate)</t>
  </si>
  <si>
    <t>LO</t>
  </si>
  <si>
    <t>GOR</t>
  </si>
  <si>
    <t>Region</t>
  </si>
  <si>
    <t>Regions Lookup</t>
  </si>
  <si>
    <t>GOR Lookup</t>
  </si>
  <si>
    <t>LO Lookup</t>
  </si>
  <si>
    <t>Lesley Newlove</t>
  </si>
  <si>
    <t>lesley.newlove@nhs.net</t>
  </si>
  <si>
    <t>0113 8431627</t>
  </si>
  <si>
    <t>Philomena Corrigan</t>
  </si>
  <si>
    <t>National Conditions</t>
  </si>
  <si>
    <t>David Millen</t>
  </si>
  <si>
    <t>david.millen@lbbd.gov.uk</t>
  </si>
  <si>
    <t>Mark Tyson, Commissioning Director &amp; Sharon Morrow, SRO</t>
  </si>
  <si>
    <t xml:space="preserve">Ellie Ward Integration Programme Manager </t>
  </si>
  <si>
    <t>ellie.ward@cityoflondon.gov.uk</t>
  </si>
  <si>
    <t>020 7332 1535</t>
  </si>
  <si>
    <t>Joyce Nash, Chairman of the City of London HWBB</t>
  </si>
  <si>
    <t>Karen Ashton</t>
  </si>
  <si>
    <t>karen.ashton@hants.gov.uk</t>
  </si>
  <si>
    <t>01962 845612</t>
  </si>
  <si>
    <t>Cllr Liz Fairhurst</t>
  </si>
  <si>
    <t>Cath Broadhead</t>
  </si>
  <si>
    <t>cath.broadhead@milton-keynes.gov.uk</t>
  </si>
  <si>
    <t>01908 252107</t>
  </si>
  <si>
    <t>Mick Hancock</t>
  </si>
  <si>
    <t>Emma Overton</t>
  </si>
  <si>
    <t>emmaoverton@nhs.com</t>
  </si>
  <si>
    <t>0300 3000 662</t>
  </si>
  <si>
    <t xml:space="preserve">Jane Hyldon-King </t>
  </si>
  <si>
    <t>Muyi Adekoya</t>
  </si>
  <si>
    <t>muyi.adekoya@nhs.net</t>
  </si>
  <si>
    <t>0203 688 1794</t>
  </si>
  <si>
    <t>Dawn Wakeling</t>
  </si>
  <si>
    <t>Jamie Wike</t>
  </si>
  <si>
    <t>jamie.wike@nhs.net</t>
  </si>
  <si>
    <t>01226 433702</t>
  </si>
  <si>
    <t>Lesley Smith and Rachel Dickinson</t>
  </si>
  <si>
    <t>Caroline Holmes</t>
  </si>
  <si>
    <t xml:space="preserve">caroline_holmes@bathnes.gov.uk     
</t>
  </si>
  <si>
    <t>01225 477313</t>
  </si>
  <si>
    <t>Jane Shayler, Director - Care and Health</t>
  </si>
  <si>
    <t>Angelina Florio</t>
  </si>
  <si>
    <t>angelina.florio@bedfordshireccg.nhs.uk</t>
  </si>
  <si>
    <t>07787 697 752</t>
  </si>
  <si>
    <t>Simon White</t>
  </si>
  <si>
    <t>Alison Rogers</t>
  </si>
  <si>
    <t>alison.rogers2@nhs.net</t>
  </si>
  <si>
    <t>Stuart Rowbotham (Director of ASC and Health, LB Bexley) and Dr Nikita Kanani (Chief Clinical Officer, NHS Bexley CCG)</t>
  </si>
  <si>
    <t>Jayne Bentley</t>
  </si>
  <si>
    <t>jayne.bentley@blackpool.gov.uk</t>
  </si>
  <si>
    <t>01253 477433</t>
  </si>
  <si>
    <t>Karen Smith</t>
  </si>
  <si>
    <t>Fiona Richardson</t>
  </si>
  <si>
    <t>Fiona.Richardson@Dorsetccg.nhs.uk</t>
  </si>
  <si>
    <t>01202 451651</t>
  </si>
  <si>
    <t>Jan Thurgood for BoP &amp; Sue Ross for BBC</t>
  </si>
  <si>
    <t>Steve Eker</t>
  </si>
  <si>
    <t>steve.eker@bracknell-forest.gov.uk</t>
  </si>
  <si>
    <t>01344 351786</t>
  </si>
  <si>
    <t>Gill Vickers, Director Adult Social Care Health and Housing</t>
  </si>
  <si>
    <t>Stacey Leonard</t>
  </si>
  <si>
    <t>Stacey.leonard@bradford.gov.uk</t>
  </si>
  <si>
    <t xml:space="preserve">01274 432900  </t>
  </si>
  <si>
    <t>Councillor Susan Hinchcliffe</t>
  </si>
  <si>
    <t>Zac Arif</t>
  </si>
  <si>
    <t>zac.arif@brent.gov.uk</t>
  </si>
  <si>
    <t>07971 405984</t>
  </si>
  <si>
    <t>Phil Porter</t>
  </si>
  <si>
    <t>Ita Johnston &amp; Jackie Goad &amp; Jodie Adkin</t>
  </si>
  <si>
    <t>Ita.johnston@nhs.net, Jackie.Goad@bromley.gov.uk , Jodie.adkin1@nhs.net</t>
  </si>
  <si>
    <t>01689 866545 , 0208 461 7685 , 07803 496492</t>
  </si>
  <si>
    <t xml:space="preserve">Councillor Jefferys </t>
  </si>
  <si>
    <t>Anne Cooney</t>
  </si>
  <si>
    <t>acooney@buckscc.gov.uk</t>
  </si>
  <si>
    <t>Lou Patten and Gladys Rhodes White</t>
  </si>
  <si>
    <t>Geoff Hinkins</t>
  </si>
  <si>
    <t>geoff.hinkins@cambridgeshire.gov.uk</t>
  </si>
  <si>
    <t>01223 699679</t>
  </si>
  <si>
    <t xml:space="preserve">Will Patten </t>
  </si>
  <si>
    <t>Lucy Flaws</t>
  </si>
  <si>
    <t>lucy.flaws@camden.gov.uk</t>
  </si>
  <si>
    <t>020 7974 6674</t>
  </si>
  <si>
    <t>Dr Matthew Clark, Chair of the Integrated Commissioning Committee (ICC)
Martin Pratt, Executive Director of Supporting People, Vice Chair of ICC</t>
  </si>
  <si>
    <t xml:space="preserve">Patricia Coker </t>
  </si>
  <si>
    <t>patricia.coker@centralbedfordshire.gov.uk</t>
  </si>
  <si>
    <t>0300 300 5521</t>
  </si>
  <si>
    <t>Julie Ogley, Director of Social Care, Health and Housing, and Sarah Thompson, Accountable Officer, Bedfordshire Clinical Commissioning Group</t>
  </si>
  <si>
    <t>Emma Leigh</t>
  </si>
  <si>
    <t>emma.leigh@cheshireeast.gov.uk</t>
  </si>
  <si>
    <t>01270 371404</t>
  </si>
  <si>
    <t>Linda Couchman - Director of Operations, Adult Social Care</t>
  </si>
  <si>
    <t>Robert O'Gorman</t>
  </si>
  <si>
    <t>robert.o'gorman@cheshirewestandchester.gov.uk</t>
  </si>
  <si>
    <t>07768 856394</t>
  </si>
  <si>
    <t>Cllr Samantha Dixon, Leader CWaC council, Chair CWaC Health and Wellbeing Board</t>
  </si>
  <si>
    <t>Gill Thornton</t>
  </si>
  <si>
    <t>gill.thornton@nhs.net</t>
  </si>
  <si>
    <t>01209 832423/07920768025</t>
  </si>
  <si>
    <t>Jackie Pendleton and Trevor Doughty</t>
  </si>
  <si>
    <t>Paul Copeland</t>
  </si>
  <si>
    <t>paul.copeland@durham.gov.uk</t>
  </si>
  <si>
    <t>03000 265190</t>
  </si>
  <si>
    <t>Cllr Lucy Hovvels, Jane Robinson &amp; Stewart Findlay</t>
  </si>
  <si>
    <t>Ewan Dewar</t>
  </si>
  <si>
    <t>ewan.dewar@coventry.gov.uk</t>
  </si>
  <si>
    <t>02476 832310</t>
  </si>
  <si>
    <t>Peter Fahy</t>
  </si>
  <si>
    <t>Paul Young</t>
  </si>
  <si>
    <t>paul.young@swlondon.nhs.uk</t>
  </si>
  <si>
    <t>02036 681324</t>
  </si>
  <si>
    <t>Guy Van Dichele</t>
  </si>
  <si>
    <t>Derek Houston</t>
  </si>
  <si>
    <t>derek.houston@cumbria.gov.uk</t>
  </si>
  <si>
    <t>07771 975902</t>
  </si>
  <si>
    <t>Brenda Smith - Corporate Director - Health, Care and Community Services</t>
  </si>
  <si>
    <t>Pat Simpson</t>
  </si>
  <si>
    <t>patricia.simpson@darlington.gov.uk</t>
  </si>
  <si>
    <t>Suzanne Joyner, Director Children and Adult Services, and Andrea Jones, Accountable Officer Darlington CCG.</t>
  </si>
  <si>
    <t>Kirsty McMillan</t>
  </si>
  <si>
    <t>Kirsty.McMillan@derby.gov.uk</t>
  </si>
  <si>
    <t>01332 642743</t>
  </si>
  <si>
    <t>Cllr Martin Repton</t>
  </si>
  <si>
    <t>Graham Spencer</t>
  </si>
  <si>
    <t>graham.spencer@derbyshire.gov.uk</t>
  </si>
  <si>
    <t>01692532072</t>
  </si>
  <si>
    <t>Councillor Carol Hart</t>
  </si>
  <si>
    <t>Solveig Sansom</t>
  </si>
  <si>
    <t>solveig.sansom@devon.gov.uk</t>
  </si>
  <si>
    <t>01392 383000</t>
  </si>
  <si>
    <t>Andrew Leadbetter</t>
  </si>
  <si>
    <t>Jonathan Briggs</t>
  </si>
  <si>
    <t>Jonathon.Briggs@nhs.net</t>
  </si>
  <si>
    <t>01302-566146</t>
  </si>
  <si>
    <t>Rupert Suckling</t>
  </si>
  <si>
    <t>Ciara Ryan</t>
  </si>
  <si>
    <t>ciara.ryan@dorsetccg.nhs.uk</t>
  </si>
  <si>
    <t>(07824) 823 004</t>
  </si>
  <si>
    <t>Helen Coombes</t>
  </si>
  <si>
    <t>Paul Johnston</t>
  </si>
  <si>
    <t>paul.johnston8@nhs.net</t>
  </si>
  <si>
    <t>#07847318672</t>
  </si>
  <si>
    <t>Paul Maubach</t>
  </si>
  <si>
    <t>Frances Horne, Head of Integration, ECCG</t>
  </si>
  <si>
    <t>frances.horne@nhs.net</t>
  </si>
  <si>
    <t>020 8280 8106</t>
  </si>
  <si>
    <t>Judith Finlay</t>
  </si>
  <si>
    <t>Debbie Crohn</t>
  </si>
  <si>
    <t>debbie.crohn@nhs.net</t>
  </si>
  <si>
    <t>Alex Seale/Rosy Pope</t>
  </si>
  <si>
    <t>Helen Terry</t>
  </si>
  <si>
    <t>helen.terry@essex.gov.uk</t>
  </si>
  <si>
    <t>03330 136454</t>
  </si>
  <si>
    <t>Nick Presmeg</t>
  </si>
  <si>
    <t>Hilary Bellwood/JohnCostello</t>
  </si>
  <si>
    <t>hilarybellwood@nhs.net</t>
  </si>
  <si>
    <t>0191 217 2960</t>
  </si>
  <si>
    <t>Councillor Lynne Caffrey Chair Gateshead Health and Wellbeing Board</t>
  </si>
  <si>
    <t>Gareth Hooper / Mary Morgan</t>
  </si>
  <si>
    <t>gareth.hooper@nhs.net / mary.morgan2@nhs.net</t>
  </si>
  <si>
    <t>0300 421  1712 / 0300 421 1673</t>
  </si>
  <si>
    <t>Were not aware this was a new requirement - BCF plan for 17-19 signed off by HWB</t>
  </si>
  <si>
    <t>Mark Watson</t>
  </si>
  <si>
    <t>mark.watson@hackney.gov.uk</t>
  </si>
  <si>
    <t>0208 3563868</t>
  </si>
  <si>
    <t>Cllr McShane</t>
  </si>
  <si>
    <t>Emma Sutton-Thompson</t>
  </si>
  <si>
    <t>Emma.Sutton-Thompson@halton.gov.uk</t>
  </si>
  <si>
    <t>0151 511 7398</t>
  </si>
  <si>
    <t>Councillor Rob Polhill</t>
  </si>
  <si>
    <t>Davey Thomason - AD BCF across H&amp;F, WCC and RBKC</t>
  </si>
  <si>
    <t>davey.thomason@nw.london.nhs.uk</t>
  </si>
  <si>
    <t>Senior Managers CCG and LA</t>
  </si>
  <si>
    <t xml:space="preserve"> Marco Inzani</t>
  </si>
  <si>
    <t>marco.inzani@nhs.net</t>
  </si>
  <si>
    <t>020 3688 2780</t>
  </si>
  <si>
    <t>Beverley Tarka, Director of Adult Social Services</t>
  </si>
  <si>
    <t>G Griffiths</t>
  </si>
  <si>
    <t>Garry.Griffiths@nhs.net</t>
  </si>
  <si>
    <t>020 8966 1067</t>
  </si>
  <si>
    <t>Chris Spencer</t>
  </si>
  <si>
    <t>Jill Harrison</t>
  </si>
  <si>
    <t>jill.harrison@hartlepool.gov.uk</t>
  </si>
  <si>
    <t>01429 523911</t>
  </si>
  <si>
    <t>Cllr Christopher Akers-Belcher (Chair)</t>
  </si>
  <si>
    <t>Keith Cheesman</t>
  </si>
  <si>
    <t>Keith.Cheesman@Havering.gov.uk</t>
  </si>
  <si>
    <t>01708 433742</t>
  </si>
  <si>
    <t>Councillor Wendy Brice-Thompson</t>
  </si>
  <si>
    <t>Emma Evans</t>
  </si>
  <si>
    <t>evevans@herefordshire.gov.uk</t>
  </si>
  <si>
    <t>01432 260460</t>
  </si>
  <si>
    <t>Martin Samuels, Director for Adults and Wellbeing</t>
  </si>
  <si>
    <t>Sally Duhig</t>
  </si>
  <si>
    <t>sally.duhig@hounslow.gov.uk</t>
  </si>
  <si>
    <t>0208 5833453</t>
  </si>
  <si>
    <t>Cllr Curran</t>
  </si>
  <si>
    <t>Catherine Budden</t>
  </si>
  <si>
    <t>catherine.budden@iow.nhs.uk</t>
  </si>
  <si>
    <t>01983 552346</t>
  </si>
  <si>
    <t>Dr Michelle Legg, Chair, IOW CCG and Cllr Clare Mosdell, Cabinet Member for Adult Social Care and
Public Health</t>
  </si>
  <si>
    <t>Jayne Urwin</t>
  </si>
  <si>
    <t>jayne.urwin@kent.gov.uk</t>
  </si>
  <si>
    <t>03000 416792</t>
  </si>
  <si>
    <t>Peter Oakford / Anne Tidmarsh</t>
  </si>
  <si>
    <t>Mike Foers</t>
  </si>
  <si>
    <t>mike.foers@nhs.net</t>
  </si>
  <si>
    <t>Erica Daley - Director of Integrated Commissioning</t>
  </si>
  <si>
    <t>Sue Lear</t>
  </si>
  <si>
    <t>Sue.Lear@richmond.gov.uk</t>
  </si>
  <si>
    <t>020 8339 8000</t>
  </si>
  <si>
    <t>Tonia Michaelides</t>
  </si>
  <si>
    <t xml:space="preserve">Phil Longworth </t>
  </si>
  <si>
    <t>phil.longworth@kirklees.gov.uk</t>
  </si>
  <si>
    <t>01484 221000</t>
  </si>
  <si>
    <t>Richard Parry, Strategic Director for Adults and Health, Kirklees Council</t>
  </si>
  <si>
    <t>Craig Porter</t>
  </si>
  <si>
    <t>craig.porter@knowsleyccg.nhs.uk</t>
  </si>
  <si>
    <t>0151 244 3149</t>
  </si>
  <si>
    <t>Craig.porter@Knowsleyccg.nhs.uk</t>
  </si>
  <si>
    <t>Liz Clegg</t>
  </si>
  <si>
    <t>l.clegg@nhs.net</t>
  </si>
  <si>
    <t>Cllr J Dickson</t>
  </si>
  <si>
    <t>Paul Robinson</t>
  </si>
  <si>
    <t>paul.robinson27@nhs.net</t>
  </si>
  <si>
    <t xml:space="preserve">Mark Youlton, Chair Lancashire BCF steering group, Chief Officer
East Lancashire Clinical Commissioning Group
</t>
  </si>
  <si>
    <t>Cheryl Davenport</t>
  </si>
  <si>
    <t>Cheryl.Davenport@leics.gov.uk</t>
  </si>
  <si>
    <t>0116 3054212</t>
  </si>
  <si>
    <t>Cllr Ernie White</t>
  </si>
  <si>
    <t>Tony Read</t>
  </si>
  <si>
    <t>tonyread@nhs.net</t>
  </si>
  <si>
    <t>Chair</t>
  </si>
  <si>
    <t>Jonny Keville</t>
  </si>
  <si>
    <t>jonny.keville@liverpool.gov.uk</t>
  </si>
  <si>
    <t>0151 233 0837</t>
  </si>
  <si>
    <t xml:space="preserve">Dyane Aspinall (DASS) </t>
  </si>
  <si>
    <t>John Britt, Head of Better Care Fund</t>
  </si>
  <si>
    <t>john.britt@medway.gov.uk</t>
  </si>
  <si>
    <t>01634 337219</t>
  </si>
  <si>
    <t>Ian Sutherland, Director Children and Adults Services</t>
  </si>
  <si>
    <t>Annette Bunka</t>
  </si>
  <si>
    <t>annette.bunka@mertonccg.nhs.uk</t>
  </si>
  <si>
    <t>020 8251 0483</t>
  </si>
  <si>
    <t>Hannah Doody and James Blythe</t>
  </si>
  <si>
    <t>Kathryn Warnock</t>
  </si>
  <si>
    <t>kathryn.warnock@nhs.net</t>
  </si>
  <si>
    <t>07825075430</t>
  </si>
  <si>
    <t xml:space="preserve">Erik Scollay </t>
  </si>
  <si>
    <t>Hilary Bellwood</t>
  </si>
  <si>
    <t>Pat Ritchie Chief Executive Newcastle Council on behalf of Newcastle Wellbeing for Life Board</t>
  </si>
  <si>
    <t>Colin Ansell</t>
  </si>
  <si>
    <t>colin.ansell@newham.gov.uk</t>
  </si>
  <si>
    <t>Grainne Siggins / Steve Gilvin</t>
  </si>
  <si>
    <t>Sera Hall</t>
  </si>
  <si>
    <t xml:space="preserve">sera.hall@norfolk.gov.uk </t>
  </si>
  <si>
    <t>01603 224378</t>
  </si>
  <si>
    <t>Bill Borrett, Chair, Health and Wellbeing Board</t>
  </si>
  <si>
    <t>Kevin Allan</t>
  </si>
  <si>
    <t>kevin.allan@northtyneside.gov.uk</t>
  </si>
  <si>
    <t>0191 643 6078</t>
  </si>
  <si>
    <t>Councillor Margaret Hall</t>
  </si>
  <si>
    <t>Richard Bailey</t>
  </si>
  <si>
    <t>richard.bailey1@nhs.net</t>
  </si>
  <si>
    <t>01604 651851</t>
  </si>
  <si>
    <t>Anna Earnshaw, Director of Adult Social Services</t>
  </si>
  <si>
    <t>Alan Bell</t>
  </si>
  <si>
    <t>alanbell@nhs.net</t>
  </si>
  <si>
    <t>01670 335 153</t>
  </si>
  <si>
    <t>Vanessa Bainbridge</t>
  </si>
  <si>
    <t>Petra Davis</t>
  </si>
  <si>
    <t>petradavis@nhs.net</t>
  </si>
  <si>
    <t>0115 883 9432</t>
  </si>
  <si>
    <t>Cllr Nick McDonald</t>
  </si>
  <si>
    <t>ian Bottomley</t>
  </si>
  <si>
    <t>ian.bottomley04@btintenet.com</t>
  </si>
  <si>
    <t>01865 336724</t>
  </si>
  <si>
    <t>Kate Terroni, Director of Adult Social Care</t>
  </si>
  <si>
    <t>Will Patten</t>
  </si>
  <si>
    <t>will.patten@cambridgeshire.gov.uk</t>
  </si>
  <si>
    <t>07919 365883</t>
  </si>
  <si>
    <t>Councillor John Holdich</t>
  </si>
  <si>
    <t>Karlina Hall and Carol Massey</t>
  </si>
  <si>
    <t>karlina.hall@plymouth.gov.uk and c.massey@nhs.net</t>
  </si>
  <si>
    <t>01752 304415 and 01752 398764</t>
  </si>
  <si>
    <t>Cllr Lynda Bowyer</t>
  </si>
  <si>
    <t>Olivia Marsh</t>
  </si>
  <si>
    <t>olivia.marsh@portsmouthcc.gov.uk</t>
  </si>
  <si>
    <t>02392 834661</t>
  </si>
  <si>
    <t>Jo York</t>
  </si>
  <si>
    <t>Caroline Martindale</t>
  </si>
  <si>
    <t>caroline.martindale@redbridge.gov.uk</t>
  </si>
  <si>
    <t>020 8708 2558</t>
  </si>
  <si>
    <t xml:space="preserve">Adrian Loades, DASS &amp; Sharon Morrow, CCG </t>
  </si>
  <si>
    <t xml:space="preserve">Patrick Rice </t>
  </si>
  <si>
    <t>Sandra Storey/Sue Lear</t>
  </si>
  <si>
    <t>sstorey@richmondandwandsworth.gov.uk/Sue.Lear@richmond.gov.uk</t>
  </si>
  <si>
    <t>020 8871 8319/020 8734 3451</t>
  </si>
  <si>
    <t>Sandra Storey</t>
  </si>
  <si>
    <t>Sandra Taylor</t>
  </si>
  <si>
    <t>staylor@rutland.gov.uk</t>
  </si>
  <si>
    <t>01572 758202</t>
  </si>
  <si>
    <t>Cllr Tony Mathias</t>
  </si>
  <si>
    <t>Mel Wright</t>
  </si>
  <si>
    <t>melanie.wright@southseftonccg.nhs.uk</t>
  </si>
  <si>
    <t>0151 247 7000</t>
  </si>
  <si>
    <t>Dwayne Johnson</t>
  </si>
  <si>
    <t>Nicki Doherty</t>
  </si>
  <si>
    <t>nicki.doherty@nhs.net</t>
  </si>
  <si>
    <t>0114 3051575</t>
  </si>
  <si>
    <t>Penny Bason</t>
  </si>
  <si>
    <t>penny.bason@shropshire.gov.uk</t>
  </si>
  <si>
    <t>01743 252767</t>
  </si>
  <si>
    <t>Lee Chapman</t>
  </si>
  <si>
    <t>Mike Wooldridge</t>
  </si>
  <si>
    <t>mike.wooldridge@nhs.net</t>
  </si>
  <si>
    <t>07813 094040</t>
  </si>
  <si>
    <t>Alan Sinclair, Director Adults and Communities</t>
  </si>
  <si>
    <t>Helen Kelly</t>
  </si>
  <si>
    <t>hkelly@nhs.net</t>
  </si>
  <si>
    <t>07580 900042</t>
  </si>
  <si>
    <t xml:space="preserve">Coun Ken Meeson, Chair </t>
  </si>
  <si>
    <t>Rob Hipkiss</t>
  </si>
  <si>
    <t>robert.hipkiss@nhs.net</t>
  </si>
  <si>
    <t>01935 384091</t>
  </si>
  <si>
    <t>Stephen Chandler and Paul Goodwin</t>
  </si>
  <si>
    <t>Kate Lavington</t>
  </si>
  <si>
    <t>kate.lavington@nhs.net</t>
  </si>
  <si>
    <t>0117 947 4460</t>
  </si>
  <si>
    <t>Mark Pietroni</t>
  </si>
  <si>
    <t>Donna Chapman</t>
  </si>
  <si>
    <t>d.chapman1@nhs.net</t>
  </si>
  <si>
    <t>023 80 296004</t>
  </si>
  <si>
    <t>Councillor Shields</t>
  </si>
  <si>
    <t>Elizabeth Hopes</t>
  </si>
  <si>
    <t>Liz.Hopes@sthelensccg.nhs.uk</t>
  </si>
  <si>
    <t>01744 624408</t>
  </si>
  <si>
    <t>Mike Wyatt and Julie Abbott</t>
  </si>
  <si>
    <t>Louise Deer</t>
  </si>
  <si>
    <t>louise.deer@stockton.gov.uk</t>
  </si>
  <si>
    <t>01642 527014</t>
  </si>
  <si>
    <t>Cllr Jim Beall</t>
  </si>
  <si>
    <t>Gillian Clarke</t>
  </si>
  <si>
    <t>Gillian.Clarke@suffolk.gov.uk</t>
  </si>
  <si>
    <t>Councillor Tony Goldson, Chair of Suffolk Health &amp; Wellbeing Board</t>
  </si>
  <si>
    <t>Ian Holliday</t>
  </si>
  <si>
    <t>ian.holliday@nhs.net</t>
  </si>
  <si>
    <t>0191 512 8455</t>
  </si>
  <si>
    <t>David Gallagher</t>
  </si>
  <si>
    <t>Andre Lotz</t>
  </si>
  <si>
    <t>andre.lotz@surreycc.gov.uk</t>
  </si>
  <si>
    <t>02085 417571</t>
  </si>
  <si>
    <t>Helen Atkinson</t>
  </si>
  <si>
    <t>Sharron Bawden</t>
  </si>
  <si>
    <t>sharron.bawden@nhs.net</t>
  </si>
  <si>
    <t>020 3668 3183</t>
  </si>
  <si>
    <t xml:space="preserve">Nick Ireland - Interim Director of Adult Social Services (People Directorate)
</t>
  </si>
  <si>
    <t>Sue Wald</t>
  </si>
  <si>
    <t>sue.wald@swindon.gov.uk</t>
  </si>
  <si>
    <t>Brian Mattock</t>
  </si>
  <si>
    <t>Allison Hall</t>
  </si>
  <si>
    <t>ahall@thurrock.gov.uk</t>
  </si>
  <si>
    <t>Cllr S Little</t>
  </si>
  <si>
    <t>Simon Taylor</t>
  </si>
  <si>
    <t>simon.taylor5@nhs.net</t>
  </si>
  <si>
    <t>01803 652494</t>
  </si>
  <si>
    <t>Chair – Councillor Derek Mills</t>
  </si>
  <si>
    <t xml:space="preserve">Suki Kaur &amp; Steve Tennison </t>
  </si>
  <si>
    <t>Suki.kaur1@nhs.net &amp; Steve.Tennison@towerhamlets.gov.uk</t>
  </si>
  <si>
    <t>0203 688 2356 &amp; 020 7364 2567</t>
  </si>
  <si>
    <t xml:space="preserve">Denise Radley &amp; Simon Hall </t>
  </si>
  <si>
    <t xml:space="preserve">Martin Smith </t>
  </si>
  <si>
    <t>Martin.Smith@Wakefieldccg.nhs.uk</t>
  </si>
  <si>
    <t>Andrew Balchin</t>
  </si>
  <si>
    <t>Sandra Storey/Sandy Keen</t>
  </si>
  <si>
    <t>Sandra.Storey@richmondandwandsworth.gov.uk/ sandy.keen@wandsworthccg.nhs.uk</t>
  </si>
  <si>
    <t>020 8871 8319/020 8812 4146</t>
  </si>
  <si>
    <t>Rachel Briden</t>
  </si>
  <si>
    <t>rachelbriden@warwickshire.gov.uk</t>
  </si>
  <si>
    <t>0776833217</t>
  </si>
  <si>
    <t>Chris Lewington, Head of Strategic Commissioning at Warwickshire County Council and Chair of Warwickshire's Better Together programme board</t>
  </si>
  <si>
    <t xml:space="preserve">Maria Shepherd </t>
  </si>
  <si>
    <t>maria.shepherd@westberkshire.gov.uk</t>
  </si>
  <si>
    <t>01635 519782</t>
  </si>
  <si>
    <t xml:space="preserve">Rachael Wardell </t>
  </si>
  <si>
    <t>Rachel-Louise Hughes</t>
  </si>
  <si>
    <t>rachel-louise.hughes@nhs.net</t>
  </si>
  <si>
    <t>01293 600300 x3546</t>
  </si>
  <si>
    <t>Amanda Jupp: Cabinet Member for Adults and Health and Chairman Health and Wellbeing Board</t>
  </si>
  <si>
    <t>Marianne Hiley</t>
  </si>
  <si>
    <t>marianne.hiley@nhs.net</t>
  </si>
  <si>
    <t>07766 367 472</t>
  </si>
  <si>
    <t xml:space="preserve">Hilary Hall, Deputy Director Strategy and Commissioning
Royal Borough of Windsor and Maidenhead
</t>
  </si>
  <si>
    <t>Jacqui Evans</t>
  </si>
  <si>
    <t>Jacquievans@wirral.gov.uk</t>
  </si>
  <si>
    <t>0151 666 3645</t>
  </si>
  <si>
    <t>TBC</t>
  </si>
  <si>
    <t>Rhian Warner</t>
  </si>
  <si>
    <t>rhian.warner@wokingham.gov.uk</t>
  </si>
  <si>
    <t>07989 346744</t>
  </si>
  <si>
    <t>Cllr  Julian McGhee Sumner</t>
  </si>
  <si>
    <t>Chris Bird</t>
  </si>
  <si>
    <t>CBird1@worcestershire.gov.uk</t>
  </si>
  <si>
    <t>01905 846994</t>
  </si>
  <si>
    <t>Sander Kristel and Simon Trickett</t>
  </si>
  <si>
    <t>Pippa Corner</t>
  </si>
  <si>
    <t>pippa.corner@york.gov.uk</t>
  </si>
  <si>
    <t>Martin Farran, Executive Director, Health, Housing and Adult Services, CYC.</t>
  </si>
  <si>
    <t>Perminder Paul</t>
  </si>
  <si>
    <t>perminderpaul@nhs.net</t>
  </si>
  <si>
    <t>07971 773 906</t>
  </si>
  <si>
    <t>Georgina Diba</t>
  </si>
  <si>
    <t>georgina.diba@enfield.gov.uk</t>
  </si>
  <si>
    <t>020 8379 4432</t>
  </si>
  <si>
    <t>Bindi Nagra (LBE) and Vince McCabe (CCG)</t>
  </si>
  <si>
    <t>Ola Akinlade</t>
  </si>
  <si>
    <t>olawale.akinlade@nhs.net</t>
  </si>
  <si>
    <t>0203 049 9013</t>
  </si>
  <si>
    <t>Simon Pearce</t>
  </si>
  <si>
    <t>Anna Lawrence</t>
  </si>
  <si>
    <t>anna.lawrence@hertfordshire.gov.uk</t>
  </si>
  <si>
    <t>01992 588950</t>
  </si>
  <si>
    <t>Colette Wyatt-Lowe</t>
  </si>
  <si>
    <t>GARY COLLIER</t>
  </si>
  <si>
    <t>gcollier@hillingdon.gov.uk</t>
  </si>
  <si>
    <t>01895 250730</t>
  </si>
  <si>
    <t>CLLR PHILIP CORTHORNE</t>
  </si>
  <si>
    <t>Pete Waddingham</t>
  </si>
  <si>
    <t>peter.waddingham@nhs.net</t>
  </si>
  <si>
    <t>(01652)251072</t>
  </si>
  <si>
    <t>Karen Pavey</t>
  </si>
  <si>
    <t>Michael Beakhouse (Integration Programme Manager)</t>
  </si>
  <si>
    <t>michael.beakhouse@reading.gov.uk</t>
  </si>
  <si>
    <t>01189 373170 / 07584 144916</t>
  </si>
  <si>
    <t>Seona Douglas (Director of Adult Care &amp; Health Services, RBC)</t>
  </si>
  <si>
    <t>Adrian Ward</t>
  </si>
  <si>
    <t>adrian.ward3@nhs.net</t>
  </si>
  <si>
    <t>tbc</t>
  </si>
  <si>
    <t>Rebecca Wilkinson</t>
  </si>
  <si>
    <t>rebecca.wilkinson@staffordshire.gov,uk</t>
  </si>
  <si>
    <t>Alan White co-chair of Staffordshire HWB Board</t>
  </si>
  <si>
    <t>Rebecca Bowley/Gemma Smith</t>
  </si>
  <si>
    <t>rebecca.bowley@stoke.gov.uk  / gemma.smith@northstaffsccg.nhs.uk</t>
  </si>
  <si>
    <t>01782 234763</t>
  </si>
  <si>
    <t>Diane Lea</t>
  </si>
  <si>
    <t>Mike Alsop</t>
  </si>
  <si>
    <t>malsop@warrington.gov.uk</t>
  </si>
  <si>
    <t>01925 444146</t>
  </si>
  <si>
    <t>Mr Simon Kenton</t>
  </si>
  <si>
    <t>Sue Shelbourn-barrow</t>
  </si>
  <si>
    <t xml:space="preserve">sue.barrow@nhs.net sue.barrow@wiltshire.gov.uk </t>
  </si>
  <si>
    <t xml:space="preserve">Barness Jayne Scott and Richard Standford-hill </t>
  </si>
  <si>
    <t>Paul Aldridge</t>
  </si>
  <si>
    <t>paul.aldridge@nhs.net</t>
  </si>
  <si>
    <t>01902 444230</t>
  </si>
  <si>
    <t>Councillor Lawrence</t>
  </si>
  <si>
    <t>Dan Windross</t>
  </si>
  <si>
    <t>dan.windross@nhs.net</t>
  </si>
  <si>
    <t>020 3688 2948</t>
  </si>
  <si>
    <t>Ramona Booth</t>
  </si>
  <si>
    <t>ramona.booth@nhs.net</t>
  </si>
  <si>
    <t>07831418825</t>
  </si>
  <si>
    <t>Lola Banjoko</t>
  </si>
  <si>
    <t>Daniel Knight</t>
  </si>
  <si>
    <t>daniel.knight1@nhs.net</t>
  </si>
  <si>
    <t>0117 900 2347</t>
  </si>
  <si>
    <t>Marvin Rees (Mayor)</t>
  </si>
  <si>
    <t>Graham Mozley</t>
  </si>
  <si>
    <t>graham.mozley@calderdale.gov.uk</t>
  </si>
  <si>
    <t>01422 392691</t>
  </si>
  <si>
    <t>Tim Swift</t>
  </si>
  <si>
    <t>Julie Kell</t>
  </si>
  <si>
    <t>julie.kell1@nhs.net</t>
  </si>
  <si>
    <t>01275 546754</t>
  </si>
  <si>
    <t>Forwarded to chair/vice chair</t>
  </si>
  <si>
    <t>Neil Bartram</t>
  </si>
  <si>
    <t>neil.bartram@northyorks.gov.uk</t>
  </si>
  <si>
    <t>01609 533791</t>
  </si>
  <si>
    <t>Louise Wallace</t>
  </si>
  <si>
    <t>karen-nas.smith@rotherham.gov.uk</t>
  </si>
  <si>
    <t>01709 254870</t>
  </si>
  <si>
    <t>Sharon Kemp and Chris Edwards</t>
  </si>
  <si>
    <t>Paul Moseley</t>
  </si>
  <si>
    <t>paul.moseley@nhs.net</t>
  </si>
  <si>
    <t>David Stevens</t>
  </si>
  <si>
    <t>Sarah Golightly</t>
  </si>
  <si>
    <t>sarah.golightly@southtyneside.gov.uk</t>
  </si>
  <si>
    <t>0191 424 7734</t>
  </si>
  <si>
    <t>John Pearce</t>
  </si>
  <si>
    <t xml:space="preserve">Kerrie Allward </t>
  </si>
  <si>
    <t>kerrie.allward@walsall.gov.uk</t>
  </si>
  <si>
    <t>01922 654713</t>
  </si>
  <si>
    <t xml:space="preserve">Cllr Ian Robertson </t>
  </si>
  <si>
    <t>Louise Collett</t>
  </si>
  <si>
    <t>Rachel Murphy</t>
  </si>
  <si>
    <t>rachel.murphy@blackburnwithdarwenccg.nhs.uk</t>
  </si>
  <si>
    <t>O7786701468</t>
  </si>
  <si>
    <t xml:space="preserve">Cllr Desai - Lead Member Adult Social Care </t>
  </si>
  <si>
    <t>Joanna Cooper</t>
  </si>
  <si>
    <t>joanna.cooper@nottscc.gov.uk</t>
  </si>
  <si>
    <t>0115 9773577</t>
  </si>
  <si>
    <t>Mark Pierce</t>
  </si>
  <si>
    <t>mark.pierce@leicestercityccg.nhs.uk</t>
  </si>
  <si>
    <t>0116 295 0760/ 07545 761012</t>
  </si>
  <si>
    <t>Councillor Adam Clarke leicester City Council</t>
  </si>
  <si>
    <t>Nimesh Luhar and Brenda Pratt</t>
  </si>
  <si>
    <t>nimesh.luhar@walthamforest.gov.uk  b.pratt@nhs.net</t>
  </si>
  <si>
    <t>07913963631 or 0784 338 1215</t>
  </si>
  <si>
    <t>Brenda Pratt, Associate Director for Health &amp; Social Care Integration and Joint Lead for BCT</t>
  </si>
  <si>
    <t>Theo Jarratt</t>
  </si>
  <si>
    <t>theo.jarratt@lincolnshire.gov.uk</t>
  </si>
  <si>
    <t>01522 555177</t>
  </si>
  <si>
    <t xml:space="preserve">Cllr Woolley </t>
  </si>
  <si>
    <t>Delayed Transfers Of Care (delayed days) from hospital per 100,000 population (aged 18+) is the metric as specified in the technical guidance and calculated in the BCF metrics analytical tool.  Population projections are based on  mid-2014 Subnational Population projections.</t>
  </si>
  <si>
    <t>Baseline Rate (per 100,000 population)</t>
  </si>
  <si>
    <t>Actual Rate  (per 100,000 population)</t>
  </si>
  <si>
    <t>Sally Reed</t>
  </si>
  <si>
    <t>sally.reed@eastsussex.gov.uk</t>
  </si>
  <si>
    <t>01273 481912</t>
  </si>
  <si>
    <t xml:space="preserve">Keith Hinkley on behalf of ESBT Alliance Executive and C4Y Programme Board </t>
  </si>
  <si>
    <t>Nick Faint</t>
  </si>
  <si>
    <t>nickfaint@southend.gov.uk</t>
  </si>
  <si>
    <t>01702 212 113</t>
  </si>
  <si>
    <t>Cllr Salter</t>
  </si>
  <si>
    <t xml:space="preserve">Ian Pattison/Debbi Wallis/Jason Taylor </t>
  </si>
  <si>
    <t>ian.pattison1@nhs.net/debbi.wallis@nhs.net/jason.taylor@nhs.net</t>
  </si>
  <si>
    <t xml:space="preserve">01204 462429 </t>
  </si>
  <si>
    <t xml:space="preserve">Councillor Linda Thomas </t>
  </si>
  <si>
    <t>Tracy Minshull</t>
  </si>
  <si>
    <t>T.M.Minshull@bury.gov.uk</t>
  </si>
  <si>
    <t>0161 253 6844</t>
  </si>
  <si>
    <t>Cllr Simpson</t>
  </si>
  <si>
    <t>Chris Thomas</t>
  </si>
  <si>
    <t>c.thomas3@manchester.gov.uk</t>
  </si>
  <si>
    <t>0161 234 3851</t>
  </si>
  <si>
    <t>Claudette Elliot</t>
  </si>
  <si>
    <t>David Garner</t>
  </si>
  <si>
    <t>David.Garner@oldham.gov.uk</t>
  </si>
  <si>
    <t>0161 770 1067</t>
  </si>
  <si>
    <t>Mark Warren Director ASC OMBC Nadia Baig Acting Director of Performance &amp; Delivery OCCG</t>
  </si>
  <si>
    <t xml:space="preserve">Dianne David </t>
  </si>
  <si>
    <t>dianne.david@rochdale.gov.uk</t>
  </si>
  <si>
    <t>01706922936</t>
  </si>
  <si>
    <t xml:space="preserve">Integrated Commisisoning Board </t>
  </si>
  <si>
    <t>Chris Tyson</t>
  </si>
  <si>
    <t>christyson@nhs.net</t>
  </si>
  <si>
    <t>0161-212-6254</t>
  </si>
  <si>
    <t xml:space="preserve">Anthony Hassall (CCG) and Charlotte Ramsden (Council)    </t>
  </si>
  <si>
    <t>Alison Johnson</t>
  </si>
  <si>
    <t>alison.johnson4@nhs.net</t>
  </si>
  <si>
    <t>07795 247431</t>
  </si>
  <si>
    <t>HWB will sign off at January meeting</t>
  </si>
  <si>
    <t>Ali Rehman / Martin Kent</t>
  </si>
  <si>
    <t>alirehman@nhs.net / martin.kent1@nhs.net</t>
  </si>
  <si>
    <t>0161 342 5637</t>
  </si>
  <si>
    <t>Stephanie Butterworth</t>
  </si>
  <si>
    <t>Tracy Cartmell and Karen Ahmed</t>
  </si>
  <si>
    <t>tracy.cartmell@nhs.net and karen.ahmed@trafford.gov.uk</t>
  </si>
  <si>
    <t>Tracy: 07770 637096 or 0161 873 6020 ext 1120   Karen: 07805 859840 or  0161 912 1890</t>
  </si>
  <si>
    <t>Jill Colbert and Cameron Ward</t>
  </si>
  <si>
    <t>Mark Rotheram</t>
  </si>
  <si>
    <t>Mark.Rotheram@wigan.gov.uk</t>
  </si>
  <si>
    <t>01942 489402</t>
  </si>
  <si>
    <t>Joint Chairs</t>
  </si>
  <si>
    <t>00W</t>
  </si>
  <si>
    <t>NHS Central Manchester CCG</t>
  </si>
  <si>
    <t>Trend</t>
  </si>
  <si>
    <t>Sparkline</t>
  </si>
  <si>
    <t>Baseline Rate (per 100,000 population 18+)</t>
  </si>
  <si>
    <t>Target Rate (per 100,000 population 18+)</t>
  </si>
  <si>
    <t>Actual Rate (per 100,000 population 18+)</t>
  </si>
  <si>
    <t>Q1 16-17</t>
  </si>
  <si>
    <t>Q2 16-17</t>
  </si>
  <si>
    <t>Q3 16-17</t>
  </si>
  <si>
    <t>Q4 16-17</t>
  </si>
  <si>
    <t>Q1 17-18</t>
  </si>
  <si>
    <t>Q2 17-18</t>
  </si>
  <si>
    <t>Q3 17-18</t>
  </si>
  <si>
    <t>Q4 17-18</t>
  </si>
  <si>
    <t>Rate Trends</t>
  </si>
  <si>
    <t xml:space="preserve">Michael Bennett </t>
  </si>
  <si>
    <t>michael.bennett@nhs.net</t>
  </si>
  <si>
    <t>01952 580457</t>
  </si>
  <si>
    <t xml:space="preserve">Cllr Arnold England </t>
  </si>
  <si>
    <t>Alan Mordue</t>
  </si>
  <si>
    <t>alan.mordue@luton.gov.uk</t>
  </si>
  <si>
    <t>01582 548438</t>
  </si>
  <si>
    <t>Gerry Taylor, Corporate Director Public Health, Commissioning &amp; Procurement</t>
  </si>
  <si>
    <t>Q3 2017/18</t>
  </si>
  <si>
    <t>Q3 17/18 (Current)</t>
  </si>
  <si>
    <t>Q1 18/19 (Planned)</t>
  </si>
  <si>
    <t>Population projections are based on the mid-year population estimates and mid-2014 Subnational Population projections.</t>
  </si>
  <si>
    <t>Delayed Transfers Of Care (delayed days) from hospital per 100,000 population (aged 18+) is the metric as specified in the technical guidance and calculated in the BCF metrics analytical tool.  Population projections are based on the mid-year population estimates and mid-2014 Subnational Population projections.</t>
  </si>
  <si>
    <t>Mark Tyson, Commissioning Director</t>
  </si>
  <si>
    <t>01253-477433</t>
  </si>
  <si>
    <t>Martin Samuels</t>
  </si>
  <si>
    <t>Julia Travers</t>
  </si>
  <si>
    <t>julia.travers@swlondon.nhs.uk</t>
  </si>
  <si>
    <t>020-8339-8000</t>
  </si>
  <si>
    <t>Cllr Woolley</t>
  </si>
  <si>
    <t>sera.hall@norfolk.gov.uk</t>
  </si>
  <si>
    <t>Cllr Nick McDonald (chair)</t>
  </si>
  <si>
    <t>Marvin Rees (Mayor of Bristol) - Martin Jones (Clinical Chair)</t>
  </si>
  <si>
    <t>Bindi Nagra, LBE and Vince McCabe, CCG</t>
  </si>
  <si>
    <t>Fowarded to HWB</t>
  </si>
  <si>
    <t>Gillian Clarke, Contracts and Service Development Manager</t>
  </si>
  <si>
    <t>Councillor Tony Goldson, Chariman, Suffolk Health and Wellbeing Board</t>
  </si>
  <si>
    <t>Andrea Smith</t>
  </si>
  <si>
    <t>andrea.smith21@nhs.net</t>
  </si>
  <si>
    <t xml:space="preserve">01902 441775 </t>
  </si>
  <si>
    <t>Councillor Roger Lawrence</t>
  </si>
  <si>
    <t>rachel.murphy16@nhs.net</t>
  </si>
  <si>
    <t>Cllr Khan Leader of the Council</t>
  </si>
  <si>
    <t>Lauren Bishop</t>
  </si>
  <si>
    <t>lauren.bishop@dorsetccg.nhs.uk</t>
  </si>
  <si>
    <t xml:space="preserve">Ita Johnston, Jackie Goad, Jodie Adkin, </t>
  </si>
  <si>
    <t>Ita.Johnston@nhs.net, Jackie.goad@bromley.gov.uk ; Jodie.Adkin@nhs.net</t>
  </si>
  <si>
    <t>Councillor Jefferys</t>
  </si>
  <si>
    <t>01296 383844</t>
  </si>
  <si>
    <t>Gill Quinton and Lou Patten</t>
  </si>
  <si>
    <t>Cllr Samantha Dixon (Leader of CWaC Council, Chair of HWB)</t>
  </si>
  <si>
    <t xml:space="preserve">Ellie Ward </t>
  </si>
  <si>
    <t xml:space="preserve">Deputy Joyce Nash </t>
  </si>
  <si>
    <t>Cathi Sacco, Joint Commissioning Manager - BCF</t>
  </si>
  <si>
    <t>cathi.sacco@coventry.gov.uk</t>
  </si>
  <si>
    <t>07930328813</t>
  </si>
  <si>
    <t>Peter Fahy, Director of Adult Services</t>
  </si>
  <si>
    <t>Kieran Houser</t>
  </si>
  <si>
    <t>kieran.houser@swlondon.nhs.uk</t>
  </si>
  <si>
    <t>0203 668 1805</t>
  </si>
  <si>
    <t>Cllr Manju Shahul Hameed</t>
  </si>
  <si>
    <t>01325 406082</t>
  </si>
  <si>
    <t>Ali Wilson (CCG) and Suzanne Joyner (Director, children and Adult services)</t>
  </si>
  <si>
    <t>kirsty.mcmillan@derby.gov.uk</t>
  </si>
  <si>
    <t>Andy Smith</t>
  </si>
  <si>
    <t>01629532072</t>
  </si>
  <si>
    <t>Matt Bowsher, Interim Strategic Director for People Services, Dudley MBC</t>
  </si>
  <si>
    <t>Keith Hinkley on behalf of ESBT Alliance Executive and C4Y Programme Board</t>
  </si>
  <si>
    <t>0208 356 3868</t>
  </si>
  <si>
    <t>Davey Thomason</t>
  </si>
  <si>
    <t>Senior Officers from CCG and LA</t>
  </si>
  <si>
    <t>Cllr Philip Corthorne</t>
  </si>
  <si>
    <t>0208 583 3453</t>
  </si>
  <si>
    <t>Cathy Budden</t>
  </si>
  <si>
    <t xml:space="preserve"> Dr Michele Legg, Cllr John Metcalfe, Cllr Clare Mosdell</t>
  </si>
  <si>
    <t>Councillor Rebecca Charlwood</t>
  </si>
  <si>
    <t>Jude Emberson</t>
  </si>
  <si>
    <t>Jude.Emberson@leics.gov.uk</t>
  </si>
  <si>
    <t>0116 3050326</t>
  </si>
  <si>
    <t>John Sinnott</t>
  </si>
  <si>
    <t>07958 055 897</t>
  </si>
  <si>
    <t>Cllr M Hall</t>
  </si>
  <si>
    <t>Cllr Shields</t>
  </si>
  <si>
    <t>Mike Alsop/Helen Walton</t>
  </si>
  <si>
    <t>Malsop@warrington.gov.uk</t>
  </si>
  <si>
    <t>07887561087</t>
  </si>
  <si>
    <t>Hilary Hall, RBWM Deputy Director Strategy &amp; Commissioning</t>
  </si>
  <si>
    <t>jacqui.evans@ymail.com</t>
  </si>
  <si>
    <t>07795252395</t>
  </si>
  <si>
    <t>Councillor Julian McGhee-Sumner, Chair of Health and Wellbeing Board and Executive Member for Adults’ Services</t>
  </si>
  <si>
    <t xml:space="preserve">Angelina Florio </t>
  </si>
  <si>
    <t>Kate Walker</t>
  </si>
  <si>
    <t>graham.moxley@calderdale.gov.uk</t>
  </si>
  <si>
    <t>Cllr Andrew Leadbetter</t>
  </si>
  <si>
    <t>Charlene Welsby</t>
  </si>
  <si>
    <t>Charlene.Welsby@doncaster.gov.uk</t>
  </si>
  <si>
    <t>01302 737067</t>
  </si>
  <si>
    <t>Frances Horne</t>
  </si>
  <si>
    <t xml:space="preserve">Judith Finlay - Executive Director Children, Adults &amp; Public Health, LBE
Tessa Sandall - Managing Director,    NHS Ealing CCG  </t>
  </si>
  <si>
    <t>Cllr Roger Wilson, Chair of Health and Wellbeing Board</t>
  </si>
  <si>
    <t>Priyal Shah</t>
  </si>
  <si>
    <t>priyal.shah@nhs.net</t>
  </si>
  <si>
    <t>020 3688 2792</t>
  </si>
  <si>
    <t>Karen Riley</t>
  </si>
  <si>
    <t>k.riley@manchester.gov.uk</t>
  </si>
  <si>
    <t>01612343668</t>
  </si>
  <si>
    <t>Joanna Barrie, Programme Lead</t>
  </si>
  <si>
    <t>joanna.barrie@medway.gov.uk</t>
  </si>
  <si>
    <t>01634 331066</t>
  </si>
  <si>
    <t>Ian Sutherland, Director Children &amp; Adults</t>
  </si>
  <si>
    <t>Richard Dodd</t>
  </si>
  <si>
    <t>Adrain Loades, DASS LBR</t>
  </si>
  <si>
    <t>Shabnam Sardar</t>
  </si>
  <si>
    <t>shabnam.sardar@nhs.net</t>
  </si>
  <si>
    <t>Integrated commissioning Board</t>
  </si>
  <si>
    <t>07701 293899</t>
  </si>
  <si>
    <t>01704 387021</t>
  </si>
  <si>
    <t>Cllr Lee Chapman</t>
  </si>
  <si>
    <t>Mike.wooldridge@nhs.net</t>
  </si>
  <si>
    <t>Cllr Lesley Salter</t>
  </si>
  <si>
    <t>0779 5247431</t>
  </si>
  <si>
    <t>Cllr Tom McGee</t>
  </si>
  <si>
    <t>michael bennett</t>
  </si>
  <si>
    <t>Alex Cotton, Commissioning Project Manager, TCCG</t>
  </si>
  <si>
    <t>Alex.Cotton@nhs.net</t>
  </si>
  <si>
    <t>0161 873 9511</t>
  </si>
  <si>
    <t>Jane French</t>
  </si>
  <si>
    <t>jane.french@swlondon.nhs.uk</t>
  </si>
  <si>
    <t>020 8812 6731</t>
  </si>
  <si>
    <t>BCF Programme Board</t>
  </si>
  <si>
    <t>Maria Shepherd</t>
  </si>
  <si>
    <t>Maria.shepherd@westberks.gov.uk</t>
  </si>
  <si>
    <t>Tandra Forster</t>
  </si>
  <si>
    <t>Amanda Jupp Chair Health and Wellbeing Board and Cabinet Member for Adults and Health</t>
  </si>
  <si>
    <t>Wendi Ogle-Welbourn</t>
  </si>
  <si>
    <t>Phil Longworth</t>
  </si>
  <si>
    <t>Richard Parry, Strategic Director for Adults and Health</t>
  </si>
  <si>
    <t>Joanna.Cooper@nottscc.gov.uk</t>
  </si>
  <si>
    <t>Caroline Townsend</t>
  </si>
  <si>
    <t>caroline.townsend@peterborough.gov.uk</t>
  </si>
  <si>
    <t>07920 160512</t>
  </si>
  <si>
    <t>Bridget Cameron</t>
  </si>
  <si>
    <t>bridget.cameron@stoke.gov.uk</t>
  </si>
  <si>
    <t>01782 232971</t>
  </si>
  <si>
    <t>Diane Lea - Chairman</t>
  </si>
  <si>
    <t>01904551076</t>
  </si>
  <si>
    <t>07971 773906</t>
  </si>
  <si>
    <t xml:space="preserve">R Booth and C Harwood-Smith </t>
  </si>
  <si>
    <t>Chris Clark</t>
  </si>
  <si>
    <t>Philip Thomas</t>
  </si>
  <si>
    <t>p.thomas@bury.gov.uk</t>
  </si>
  <si>
    <t>01612536824</t>
  </si>
  <si>
    <t>Emma Leigh/ Nichola Glover-Edge</t>
  </si>
  <si>
    <t>Nichola.golver-edge@cheshireeast.gov.uk</t>
  </si>
  <si>
    <t>Linda Couchman</t>
  </si>
  <si>
    <t>07920768025/01209832423</t>
  </si>
  <si>
    <t xml:space="preserve">Jackie Pendleton and Trevor Doughty 
</t>
  </si>
  <si>
    <t>Russell Wenn</t>
  </si>
  <si>
    <t>r.wenn@nhs.net</t>
  </si>
  <si>
    <t>07702 657533</t>
  </si>
  <si>
    <t>Alex Seale / Rosy Pope</t>
  </si>
  <si>
    <t>Rob Polhill</t>
  </si>
  <si>
    <t>Caroline May</t>
  </si>
  <si>
    <t>Caroline.May@Havering.gov.uk</t>
  </si>
  <si>
    <t>01708 433671</t>
  </si>
  <si>
    <t>Helen Sturgess</t>
  </si>
  <si>
    <t>helen.sturgess@hertfordshire.gov.uk</t>
  </si>
  <si>
    <t>01992 588390</t>
  </si>
  <si>
    <t>Duy Tran</t>
  </si>
  <si>
    <t>duy.tran@nhs.net</t>
  </si>
  <si>
    <t>Gary Caller</t>
  </si>
  <si>
    <t>gary.caller@kent.gov.uk</t>
  </si>
  <si>
    <t>03000 415917</t>
  </si>
  <si>
    <t>Peter Oakford/Anne Tidmarsh</t>
  </si>
  <si>
    <t>0203049 4309</t>
  </si>
  <si>
    <t>Cllr Jim Dickson</t>
  </si>
  <si>
    <t>tel:07920466112</t>
  </si>
  <si>
    <t>Mark Youlton</t>
  </si>
  <si>
    <t>020 3049 3833</t>
  </si>
  <si>
    <t>Adam McCamley</t>
  </si>
  <si>
    <t>adam.mccamley@liverpool.gov.uk</t>
  </si>
  <si>
    <t>0151 233 0791</t>
  </si>
  <si>
    <t xml:space="preserve">Dyane Aspinall (DASS)  
</t>
  </si>
  <si>
    <t>Kate Sutherland</t>
  </si>
  <si>
    <t>kate.sutherland@luton.gov.uk</t>
  </si>
  <si>
    <t xml:space="preserve">01582  548438 </t>
  </si>
  <si>
    <t>Erik Scollay</t>
  </si>
  <si>
    <t>Pat Ritchie Chief Executive Newcastle City Council</t>
  </si>
  <si>
    <t xml:space="preserve">Grainne Siggins / Selina Douglas </t>
  </si>
  <si>
    <t xml:space="preserve">emmaoverton@nhs.net </t>
  </si>
  <si>
    <t xml:space="preserve">Cllr Jane Hyldon-King </t>
  </si>
  <si>
    <t>david.garner@oldham.gov.uk</t>
  </si>
  <si>
    <t>Mark Warren Director ASC OMBC and Nadia Baig Acting Director of Performance &amp; Delivery OCCG</t>
  </si>
  <si>
    <t xml:space="preserve">Jo York </t>
  </si>
  <si>
    <t>Patrick Rice</t>
  </si>
  <si>
    <t>Jenny Wood Director of Adult Care and Support</t>
  </si>
  <si>
    <t>Gillian Branford, AD Partnership Commissioning</t>
  </si>
  <si>
    <t xml:space="preserve">Elizabeth Hopes </t>
  </si>
  <si>
    <t>liz.hopes@sthelensccg.nhs.uk</t>
  </si>
  <si>
    <t>rebecca.wilkinson@staffordshire.gov.uk</t>
  </si>
  <si>
    <t>Alan White - co-chair of HWBB</t>
  </si>
  <si>
    <t>Steven Davison</t>
  </si>
  <si>
    <t>steven.davison1@nhs.net</t>
  </si>
  <si>
    <t>Elaine Richardson and Paul Dulson</t>
  </si>
  <si>
    <t>Elaine.richardson@nhs.net</t>
  </si>
  <si>
    <t>Denise Radley &amp; Simon Hall</t>
  </si>
  <si>
    <t>07768332170</t>
  </si>
  <si>
    <t>Chris Lewington, Head of Strategic Commissioning at WCC and Chair of Warwickshire's Better Together Board</t>
  </si>
  <si>
    <t>0203 0499013</t>
  </si>
  <si>
    <t>Cllr Sue Little</t>
  </si>
  <si>
    <t>Christopher Bird</t>
  </si>
  <si>
    <t>Sander Kristel &amp; Simon Trickett</t>
  </si>
  <si>
    <t>Sarah Golightly (Dean)</t>
  </si>
  <si>
    <t>Sarah.Golightly@southtyneside.gov.uk</t>
  </si>
  <si>
    <t>0191 4247734</t>
  </si>
  <si>
    <t>07904998111</t>
  </si>
  <si>
    <t>Nimesh Luhar &amp; Brenda Pratt</t>
  </si>
  <si>
    <t>nimesh.luhar@nhs.net  b.pratt@nhs.net</t>
  </si>
  <si>
    <t>07913963631 or 07843381215</t>
  </si>
  <si>
    <t>Numerator</t>
  </si>
  <si>
    <t>Denominator</t>
  </si>
  <si>
    <t>Rate</t>
  </si>
  <si>
    <t>Baseline - 15/16</t>
  </si>
  <si>
    <t>Plan - 16/17</t>
  </si>
  <si>
    <t>Actual - 16/17</t>
  </si>
  <si>
    <t>Population 65+</t>
  </si>
  <si>
    <t>Residential Admissions Rate Performance</t>
  </si>
  <si>
    <t>The number of council-supported older adults (aged 65 and over) whose long-term support needs were met by a change of setting to residential and nursing care during the year (excluding transfers between residential and nursing care)</t>
  </si>
  <si>
    <t>Performance against baseline (negative value indicates an increase in Residential Admissions rate)</t>
  </si>
  <si>
    <t>Performance against forecast (negative value indicates an increase in Residential Admissions rate)</t>
  </si>
  <si>
    <t>2015 / 16</t>
  </si>
  <si>
    <t>2016 / 17</t>
  </si>
  <si>
    <r>
      <rPr>
        <b/>
        <sz val="11"/>
        <color theme="1"/>
        <rFont val="Calibri"/>
        <family val="2"/>
        <scheme val="minor"/>
      </rPr>
      <t>Note:</t>
    </r>
    <r>
      <rPr>
        <sz val="11"/>
        <color theme="1"/>
        <rFont val="Calibri"/>
        <family val="2"/>
        <scheme val="minor"/>
      </rPr>
      <t>This tab contains annual residential admissions data for 16/17, last published within the 'Measures from the Adult Social Care Outcomes Framework' (ASCOF) on 25th October 2017. The 17/18 ASCOF data is due to be published in October 2018.</t>
    </r>
  </si>
  <si>
    <t>Residential Admissions actual and baseline data for has been sourced from the annual ASCOF 2016-17 return found https://digital.nhs.uk/catalogue/PUB30122\meas-from-asc-of-eng-1617-disag-anx.xlsx - this is an annual measure, data was published 25/10/2017.</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</si>
  <si>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</si>
  <si>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Performance against baseline</t>
  </si>
  <si>
    <t>Performance against plan</t>
  </si>
  <si>
    <t>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</si>
  <si>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Reablement actual and baseline data for has been sourced from the annual ASCOF 2016-17 return found https://digital.nhs.uk/catalogue/PUB30122\meas-from-asc-of-eng-1617-disag-anx.xlsx - this is an annual measure, data was published 25/10/2017.</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</si>
  <si>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</si>
  <si>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Performance</t>
  </si>
  <si>
    <t xml:space="preserve">01572 758202 </t>
  </si>
  <si>
    <t>Councillor Alan Walters</t>
  </si>
  <si>
    <t>DCO Dashboard</t>
  </si>
  <si>
    <t>Select DCO:</t>
  </si>
  <si>
    <t>Please set tolerance limits below:</t>
  </si>
  <si>
    <t>Outlier Upper Limit</t>
  </si>
  <si>
    <t>Outlier Lower Limit</t>
  </si>
  <si>
    <t>DCO Comparison:</t>
  </si>
  <si>
    <t>National</t>
  </si>
  <si>
    <t>Regional</t>
  </si>
  <si>
    <t>DCO</t>
  </si>
  <si>
    <t>Metric</t>
  </si>
  <si>
    <t>England - Rate (Per 100K pop)</t>
  </si>
  <si>
    <t>England - Rate (Per 100K 18+ pop)</t>
  </si>
  <si>
    <r>
      <t xml:space="preserve">'Outlier' flags up when the HWB </t>
    </r>
    <r>
      <rPr>
        <b/>
        <sz val="11"/>
        <color theme="1"/>
        <rFont val="Calibri"/>
        <family val="2"/>
        <scheme val="minor"/>
      </rPr>
      <t>actual</t>
    </r>
    <r>
      <rPr>
        <sz val="11"/>
        <color theme="1"/>
        <rFont val="Calibri"/>
        <family val="2"/>
        <scheme val="minor"/>
      </rPr>
      <t xml:space="preserve"> figure is exceeds the limits set between the figures in cells C8 &amp; C9 in relation to the HWB plan figure.</t>
    </r>
  </si>
  <si>
    <t>England - %</t>
  </si>
  <si>
    <t>England - Rate (Per 100K 65+ pop)</t>
  </si>
  <si>
    <t>Residential Admissions - 16/17 Actual</t>
  </si>
  <si>
    <t>Residential Admissions - 16/17 Plan</t>
  </si>
  <si>
    <t>Residential Admissions - 15/16 Baseline</t>
  </si>
  <si>
    <t>Reablement - 16/17 Actual</t>
  </si>
  <si>
    <t>Reablement - 16/17 Plan</t>
  </si>
  <si>
    <t>Reablement - 15/16 Baseline</t>
  </si>
  <si>
    <t>Ian Bottomley</t>
  </si>
  <si>
    <t>ian.bottomley@oxfordshireccg.nhs.uk</t>
  </si>
  <si>
    <t>Actual &lt; Plan &amp; Baseline</t>
  </si>
  <si>
    <t>Actual &gt; Plan &amp; Baseline</t>
  </si>
  <si>
    <t>Non-Elective, DTOC &amp; Residential Admissions Key</t>
  </si>
  <si>
    <t>Reablement Key</t>
  </si>
  <si>
    <t>Kerrie Allward</t>
  </si>
  <si>
    <t>01922 618713</t>
  </si>
  <si>
    <t>2015 / 2016 &amp; 2016 / 2017</t>
  </si>
  <si>
    <t>Accurate as of: 31/01/2018 10:00</t>
  </si>
  <si>
    <t>April 2015 - December 2017</t>
  </si>
  <si>
    <t>December</t>
  </si>
  <si>
    <t>Q3</t>
  </si>
  <si>
    <t>Non-Elective Admissions and Delayed Transfers of Care Rate Trends</t>
  </si>
  <si>
    <t>DTOC Actual Rate (per 100,000 population 18+)</t>
  </si>
  <si>
    <t>DTOC Baseline Rate (per 100,000 population 18+)</t>
  </si>
  <si>
    <t>NEA Baseline Rate (per 100,000 population)</t>
  </si>
  <si>
    <t>NEA Actual Rate (per 100,000 population)</t>
  </si>
  <si>
    <t>Q1 16/17 - Q3 17/18</t>
  </si>
  <si>
    <t>Produced by NHS England using data from National Health Applications and Infrastructure Services (NHAIS) as supplied by NHS Digital.</t>
  </si>
  <si>
    <t>It presents a summary analysis of data collected as part of the Q3 Better Care Fund collection. 
The information presented in the BCF reports is correct at the time of reporting. In the event that a hospital provider revises their non-elective admission, or DTOC activity data; or where a HWB amend information relating to planned and actual spend outside of the BCF reporting period, such changes do not result in a revised BCF report being produced. Depending on the type and timing of change these will be incorporated into subsequent BCF reports. Furthermore, the activity counts are limited to those records that are identified as being CCG commissioned using the commissioner assignment method (CAM) and identification rules (IR) prevailing at the time of reporting, changes to these rules will limit comparability of the time series.</t>
  </si>
  <si>
    <t>Covering note: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</si>
</sst>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quot;$&quot;#,##0.0_);\(&quot;$&quot;#,##0.0\);_(&quot;-&quot;_)"/>
    <numFmt numFmtId="165" formatCode="#,##0;\(#,##0\)"/>
    <numFmt numFmtId="166" formatCode="#,##0;\-#,##0;\-"/>
    <numFmt numFmtId="167" formatCode="_(* #,##0.00_);_(* \(#,##0.00\);_(* &quot;-&quot;??_);_(@_)"/>
    <numFmt numFmtId="168" formatCode="mmm\ \-\ yy"/>
    <numFmt numFmtId="169" formatCode="[Magenta]&quot;Err&quot;;[Magenta]&quot;Err&quot;;[Blue]&quot;OK&quot;"/>
    <numFmt numFmtId="170" formatCode="General\ &quot;.&quot;"/>
    <numFmt numFmtId="171" formatCode="#,##0_);[Red]\(#,##0\);\-_)"/>
    <numFmt numFmtId="172" formatCode="0.0_)%;[Red]\(0.0%\);0.0_)%"/>
    <numFmt numFmtId="173" formatCode="\+\ #,##0.0_);\-\ #,##0.0_)"/>
    <numFmt numFmtId="174" formatCode="0.0%"/>
    <numFmt numFmtId="175" formatCode="_-* #,##0.0_-;\-* #,##0.0_-;_-* &quot;-&quot;??_-;_-@_-"/>
    <numFmt numFmtId="176" formatCode="_-* #,##0_-;\-* #,##0_-;_-* &quot;-&quot;??_-;_-@_-"/>
    <numFmt numFmtId="177" formatCode="0.0"/>
    <numFmt numFmtId="178" formatCode="#,##0.0"/>
  </numFmts>
  <fonts count="95">
    <font>
      <sz val="11"/>
      <color theme="1"/>
      <name val="Calibri"/>
      <family val="2"/>
      <scheme val="minor"/>
    </font>
    <font>
      <sz val="11"/>
      <color theme="1"/>
      <name val="Calibri"/>
      <family val="2"/>
      <scheme val="minor"/>
    </font>
    <font>
      <b/>
      <sz val="11"/>
      <color theme="0"/>
      <name val="Calibri"/>
      <family val="2"/>
      <scheme val="minor"/>
    </font>
    <font>
      <b/>
      <sz val="20"/>
      <color theme="1"/>
      <name val="Calibri"/>
      <family val="2"/>
      <scheme val="minor"/>
    </font>
    <font>
      <b/>
      <sz val="26"/>
      <color theme="1"/>
      <name val="Calibri"/>
      <family val="2"/>
      <scheme val="minor"/>
    </font>
    <font>
      <b/>
      <sz val="12"/>
      <color theme="0"/>
      <name val="Calibri"/>
      <family val="2"/>
      <scheme val="minor"/>
    </font>
    <font>
      <sz val="12"/>
      <color theme="1"/>
      <name val="Calibri"/>
      <family val="2"/>
      <scheme val="minor"/>
    </font>
    <font>
      <sz val="10"/>
      <name val="Arial"/>
      <family val="2"/>
    </font>
    <font>
      <b/>
      <i/>
      <sz val="10"/>
      <color theme="1"/>
      <name val="Arial"/>
      <family val="2"/>
    </font>
    <font>
      <i/>
      <sz val="10"/>
      <color theme="1"/>
      <name val="Arial"/>
      <family val="2"/>
    </font>
    <font>
      <sz val="11"/>
      <color indexed="8"/>
      <name val="Calibri"/>
      <family val="2"/>
    </font>
    <font>
      <sz val="9"/>
      <color theme="1"/>
      <name val="Arial"/>
      <family val="2"/>
    </font>
    <font>
      <sz val="11"/>
      <color indexed="9"/>
      <name val="Calibri"/>
      <family val="2"/>
    </font>
    <font>
      <sz val="9"/>
      <color theme="0"/>
      <name val="Arial"/>
      <family val="2"/>
    </font>
    <font>
      <sz val="8"/>
      <name val="Arial"/>
      <family val="2"/>
    </font>
    <font>
      <sz val="11"/>
      <color indexed="20"/>
      <name val="Calibri"/>
      <family val="2"/>
    </font>
    <font>
      <sz val="9"/>
      <color rgb="FF9C0006"/>
      <name val="Arial"/>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9"/>
      <color rgb="FFFA7D00"/>
      <name val="Arial"/>
      <family val="2"/>
    </font>
    <font>
      <b/>
      <sz val="11"/>
      <color indexed="9"/>
      <name val="Calibri"/>
      <family val="2"/>
    </font>
    <font>
      <b/>
      <sz val="9"/>
      <color theme="0"/>
      <name val="Arial"/>
      <family val="2"/>
    </font>
    <font>
      <b/>
      <sz val="10"/>
      <color indexed="18"/>
      <name val="MS Sans Serif"/>
      <family val="2"/>
    </font>
    <font>
      <sz val="10"/>
      <name val="Times New Roman"/>
      <family val="1"/>
    </font>
    <font>
      <sz val="11"/>
      <name val="Times New Roman"/>
      <family val="1"/>
    </font>
    <font>
      <i/>
      <sz val="11"/>
      <color indexed="23"/>
      <name val="Calibri"/>
      <family val="2"/>
    </font>
    <font>
      <i/>
      <sz val="9"/>
      <color rgb="FF7F7F7F"/>
      <name val="Arial"/>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sz val="9"/>
      <color rgb="FF006100"/>
      <name val="Arial"/>
      <family val="2"/>
    </font>
    <font>
      <b/>
      <sz val="8"/>
      <name val="Arial"/>
      <family val="2"/>
    </font>
    <font>
      <sz val="10"/>
      <color indexed="23"/>
      <name val="Arial"/>
      <family val="2"/>
    </font>
    <font>
      <b/>
      <sz val="14"/>
      <color indexed="60"/>
      <name val="Arial"/>
      <family val="2"/>
    </font>
    <font>
      <b/>
      <sz val="12"/>
      <color indexed="6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1"/>
      <color theme="10"/>
      <name val="Calibri"/>
      <family val="2"/>
      <scheme val="minor"/>
    </font>
    <font>
      <b/>
      <u/>
      <sz val="10"/>
      <color indexed="12"/>
      <name val="Arial"/>
      <family val="2"/>
    </font>
    <font>
      <u/>
      <sz val="11"/>
      <color theme="10"/>
      <name val="Calibri"/>
      <family val="2"/>
    </font>
    <font>
      <sz val="10"/>
      <color indexed="24"/>
      <name val="Arial"/>
      <family val="2"/>
    </font>
    <font>
      <sz val="11"/>
      <color indexed="62"/>
      <name val="Calibri"/>
      <family val="2"/>
    </font>
    <font>
      <sz val="7"/>
      <color indexed="12"/>
      <name val="Arial"/>
      <family val="2"/>
    </font>
    <font>
      <sz val="9"/>
      <color rgb="FF3F3F76"/>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9"/>
      <color rgb="FFFA7D00"/>
      <name val="Arial"/>
      <family val="2"/>
    </font>
    <font>
      <sz val="11"/>
      <name val="Univers 45 Light"/>
      <family val="2"/>
    </font>
    <font>
      <sz val="8"/>
      <color indexed="10"/>
      <name val="Arial"/>
      <family val="2"/>
    </font>
    <font>
      <sz val="11"/>
      <color indexed="60"/>
      <name val="Calibri"/>
      <family val="2"/>
    </font>
    <font>
      <sz val="9"/>
      <color rgb="FF9C6500"/>
      <name val="Arial"/>
      <family val="2"/>
    </font>
    <font>
      <sz val="10"/>
      <color theme="1"/>
      <name val="Arial"/>
      <family val="2"/>
    </font>
    <font>
      <sz val="11"/>
      <color theme="1"/>
      <name val="Myriad Pro"/>
      <family val="2"/>
    </font>
    <font>
      <sz val="11"/>
      <color rgb="FF000000"/>
      <name val="Calibri"/>
      <family val="2"/>
      <scheme val="minor"/>
    </font>
    <font>
      <sz val="12"/>
      <color theme="1"/>
      <name val="Arial"/>
      <family val="2"/>
    </font>
    <font>
      <b/>
      <sz val="11"/>
      <color indexed="63"/>
      <name val="Calibri"/>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b/>
      <sz val="9"/>
      <color theme="1"/>
      <name val="Arial"/>
      <family val="2"/>
    </font>
    <font>
      <sz val="11"/>
      <color indexed="10"/>
      <name val="Calibri"/>
      <family val="2"/>
    </font>
    <font>
      <sz val="9"/>
      <color rgb="FFFF0000"/>
      <name val="Arial"/>
      <family val="2"/>
    </font>
    <font>
      <sz val="11"/>
      <color theme="0"/>
      <name val="Calibri"/>
      <family val="2"/>
      <scheme val="minor"/>
    </font>
    <font>
      <b/>
      <sz val="16"/>
      <color theme="0"/>
      <name val="Calibri"/>
      <family val="2"/>
      <scheme val="minor"/>
    </font>
    <font>
      <sz val="11"/>
      <name val="Calibri"/>
      <family val="2"/>
      <scheme val="minor"/>
    </font>
    <font>
      <b/>
      <sz val="11"/>
      <name val="Calibri"/>
      <family val="2"/>
      <scheme val="minor"/>
    </font>
    <font>
      <b/>
      <sz val="11"/>
      <color theme="1"/>
      <name val="Calibri"/>
      <family val="2"/>
      <scheme val="minor"/>
    </font>
    <font>
      <b/>
      <u/>
      <sz val="16"/>
      <name val="Calibri"/>
      <family val="2"/>
      <scheme val="minor"/>
    </font>
    <font>
      <sz val="10"/>
      <name val="Calibri"/>
      <family val="2"/>
      <scheme val="minor"/>
    </font>
    <font>
      <b/>
      <sz val="11"/>
      <color rgb="FF333399"/>
      <name val="Calibri"/>
      <family val="2"/>
      <scheme val="minor"/>
    </font>
    <font>
      <sz val="11"/>
      <color rgb="FF333399"/>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339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39997558519241921"/>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top/>
      <bottom style="medium">
        <color theme="0" tint="-0.34998626667073579"/>
      </bottom>
      <diagonal/>
    </border>
    <border>
      <left/>
      <right/>
      <top/>
      <bottom style="thin">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thin">
        <color theme="0" tint="-0.34998626667073579"/>
      </left>
      <right/>
      <top/>
      <bottom style="medium">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theme="0" tint="-0.34998626667073579"/>
      </right>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medium">
        <color theme="0" tint="-0.34998626667073579"/>
      </top>
      <bottom/>
      <diagonal/>
    </border>
    <border>
      <left style="medium">
        <color theme="0" tint="-0.34998626667073579"/>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style="medium">
        <color theme="0" tint="-0.34998626667073579"/>
      </top>
      <bottom/>
      <diagonal/>
    </border>
    <border>
      <left/>
      <right style="medium">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right/>
      <top style="medium">
        <color indexed="64"/>
      </top>
      <bottom/>
      <diagonal/>
    </border>
  </borders>
  <cellStyleXfs count="42978">
    <xf numFmtId="0" fontId="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35" borderId="0" applyNumberFormat="0" applyBorder="0" applyAlignment="0" applyProtection="0"/>
    <xf numFmtId="0" fontId="10" fillId="35" borderId="0" applyNumberFormat="0" applyBorder="0" applyAlignment="0" applyProtection="0"/>
    <xf numFmtId="0" fontId="1" fillId="10" borderId="0" applyNumberFormat="0" applyBorder="0" applyAlignment="0" applyProtection="0"/>
    <xf numFmtId="0" fontId="11" fillId="1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 fillId="14" borderId="0" applyNumberFormat="0" applyBorder="0" applyAlignment="0" applyProtection="0"/>
    <xf numFmtId="0" fontId="11" fillId="14"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 fillId="18" borderId="0" applyNumberFormat="0" applyBorder="0" applyAlignment="0" applyProtection="0"/>
    <xf numFmtId="0" fontId="11" fillId="18"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2" borderId="0" applyNumberFormat="0" applyBorder="0" applyAlignment="0" applyProtection="0"/>
    <xf numFmtId="0" fontId="11" fillId="22"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 fillId="26" borderId="0" applyNumberFormat="0" applyBorder="0" applyAlignment="0" applyProtection="0"/>
    <xf numFmtId="0" fontId="11" fillId="2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 fillId="30" borderId="0" applyNumberFormat="0" applyBorder="0" applyAlignment="0" applyProtection="0"/>
    <xf numFmtId="0" fontId="11" fillId="3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11" borderId="0" applyNumberFormat="0" applyBorder="0" applyAlignment="0" applyProtection="0"/>
    <xf numFmtId="0" fontId="11" fillId="1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 fillId="15" borderId="0" applyNumberFormat="0" applyBorder="0" applyAlignment="0" applyProtection="0"/>
    <xf numFmtId="0" fontId="11" fillId="1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 fillId="19" borderId="0" applyNumberFormat="0" applyBorder="0" applyAlignment="0" applyProtection="0"/>
    <xf numFmtId="0" fontId="11" fillId="1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 fillId="23" borderId="0" applyNumberFormat="0" applyBorder="0" applyAlignment="0" applyProtection="0"/>
    <xf numFmtId="0" fontId="11" fillId="23"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 fillId="27" borderId="0" applyNumberFormat="0" applyBorder="0" applyAlignment="0" applyProtection="0"/>
    <xf numFmtId="0" fontId="11"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 fillId="31" borderId="0" applyNumberFormat="0" applyBorder="0" applyAlignment="0" applyProtection="0"/>
    <xf numFmtId="0" fontId="11" fillId="31"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 fillId="45" borderId="0" applyNumberFormat="0" applyBorder="0" applyAlignment="0" applyProtection="0"/>
    <xf numFmtId="0" fontId="13" fillId="1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2" borderId="0" applyNumberFormat="0" applyBorder="0" applyAlignment="0" applyProtection="0"/>
    <xf numFmtId="0" fontId="13" fillId="1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3" fillId="20"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6" borderId="0" applyNumberFormat="0" applyBorder="0" applyAlignment="0" applyProtection="0"/>
    <xf numFmtId="0" fontId="13"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8"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3" fillId="32"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3" fillId="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13"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1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46" borderId="0" applyNumberFormat="0" applyBorder="0" applyAlignment="0" applyProtection="0"/>
    <xf numFmtId="0" fontId="13" fillId="21"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7" borderId="0" applyNumberFormat="0" applyBorder="0" applyAlignment="0" applyProtection="0"/>
    <xf numFmtId="0" fontId="13" fillId="2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2" borderId="0" applyNumberFormat="0" applyBorder="0" applyAlignment="0" applyProtection="0"/>
    <xf numFmtId="0" fontId="13" fillId="29"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4" fillId="0" borderId="20">
      <alignment vertical="center"/>
      <protection locked="0"/>
    </xf>
    <xf numFmtId="164" fontId="14" fillId="0" borderId="20">
      <alignment horizontal="right" vertical="center"/>
      <protection locked="0"/>
    </xf>
    <xf numFmtId="0" fontId="15" fillId="36" borderId="0" applyNumberFormat="0" applyBorder="0" applyAlignment="0" applyProtection="0"/>
    <xf numFmtId="0" fontId="16" fillId="3"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7" fillId="0" borderId="21" applyNumberFormat="0" applyAlignment="0" applyProtection="0"/>
    <xf numFmtId="0" fontId="18" fillId="0" borderId="0" applyNumberFormat="0" applyAlignment="0" applyProtection="0"/>
    <xf numFmtId="0" fontId="19" fillId="0" borderId="0" applyNumberFormat="0" applyAlignment="0" applyProtection="0"/>
    <xf numFmtId="0" fontId="18" fillId="0" borderId="22" applyNumberForma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53"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40"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4"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0" fillId="55" borderId="23" applyNumberFormat="0" applyFont="0" applyAlignment="0" applyProtection="0"/>
    <xf numFmtId="0" fontId="21" fillId="0" borderId="0" applyNumberFormat="0" applyFill="0" applyBorder="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0" fontId="20" fillId="37" borderId="23" applyNumberFormat="0" applyFont="0" applyAlignment="0" applyProtection="0"/>
    <xf numFmtId="165" fontId="7" fillId="56" borderId="24" applyNumberFormat="0">
      <alignment vertical="center"/>
    </xf>
    <xf numFmtId="166" fontId="7" fillId="57" borderId="24" applyNumberFormat="0">
      <alignment vertical="center"/>
    </xf>
    <xf numFmtId="166" fontId="7" fillId="57" borderId="24" applyNumberFormat="0">
      <alignment vertical="center"/>
    </xf>
    <xf numFmtId="1" fontId="7" fillId="58" borderId="24" applyNumberFormat="0">
      <alignment vertical="center"/>
    </xf>
    <xf numFmtId="1" fontId="7" fillId="58" borderId="24" applyNumberFormat="0">
      <alignment vertical="center"/>
    </xf>
    <xf numFmtId="165" fontId="7" fillId="58" borderId="24" applyNumberFormat="0">
      <alignment vertical="center"/>
    </xf>
    <xf numFmtId="165" fontId="7" fillId="58" borderId="24" applyNumberFormat="0">
      <alignment vertical="center"/>
    </xf>
    <xf numFmtId="165" fontId="7" fillId="59" borderId="24" applyNumberFormat="0">
      <alignment vertical="center"/>
    </xf>
    <xf numFmtId="165" fontId="7" fillId="59" borderId="24" applyNumberFormat="0">
      <alignment vertical="center"/>
    </xf>
    <xf numFmtId="3" fontId="7" fillId="0" borderId="24" applyNumberFormat="0">
      <alignment vertical="center"/>
    </xf>
    <xf numFmtId="3" fontId="7" fillId="0" borderId="24" applyNumberFormat="0">
      <alignment vertical="center"/>
    </xf>
    <xf numFmtId="165" fontId="7" fillId="56" borderId="24" applyNumberFormat="0">
      <alignment vertical="center"/>
    </xf>
    <xf numFmtId="0" fontId="7" fillId="56" borderId="24" applyNumberFormat="0">
      <alignment vertical="center"/>
    </xf>
    <xf numFmtId="0" fontId="7" fillId="56" borderId="24" applyNumberFormat="0">
      <alignment vertical="center"/>
    </xf>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3" fillId="6" borderId="4"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2" fillId="60" borderId="25"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5" fillId="7" borderId="7"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4" fillId="61" borderId="26"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7"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167" fontId="1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168" fontId="28" fillId="59" borderId="27">
      <alignment horizontal="center"/>
    </xf>
    <xf numFmtId="0" fontId="10" fillId="0" borderId="0"/>
    <xf numFmtId="0" fontId="28" fillId="62" borderId="28" applyNumberFormat="0"/>
    <xf numFmtId="37" fontId="14" fillId="0" borderId="29" applyNumberFormat="0">
      <alignment horizontal="centerContinuous" vertical="top" wrapText="1"/>
    </xf>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9" fontId="31" fillId="0" borderId="0" applyFill="0" applyBorder="0"/>
    <xf numFmtId="15" fontId="32" fillId="0" borderId="0" applyFill="0" applyBorder="0" applyProtection="0">
      <alignment horizontal="center"/>
    </xf>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0" fontId="33" fillId="60" borderId="30" applyAlignment="0" applyProtection="0"/>
    <xf numFmtId="171" fontId="34" fillId="0" borderId="0" applyNumberFormat="0" applyFill="0" applyBorder="0" applyAlignment="0" applyProtection="0"/>
    <xf numFmtId="171" fontId="35" fillId="55" borderId="31" applyAlignment="0">
      <protection locked="0"/>
    </xf>
    <xf numFmtId="172" fontId="32" fillId="0" borderId="0" applyFill="0" applyBorder="0" applyAlignment="0" applyProtection="0"/>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28" fillId="59" borderId="27">
      <alignment horizontal="center"/>
    </xf>
    <xf numFmtId="0" fontId="36" fillId="37" borderId="0" applyNumberFormat="0" applyBorder="0" applyAlignment="0" applyProtection="0"/>
    <xf numFmtId="0" fontId="37" fillId="2"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37" fontId="38" fillId="59" borderId="32" applyBorder="0" applyAlignment="0"/>
    <xf numFmtId="37" fontId="38" fillId="59" borderId="32" applyBorder="0" applyAlignment="0"/>
    <xf numFmtId="37" fontId="38" fillId="59" borderId="32" applyBorder="0" applyAlignment="0"/>
    <xf numFmtId="0" fontId="39" fillId="59" borderId="33" applyNumberFormat="0">
      <alignment vertical="center"/>
    </xf>
    <xf numFmtId="37" fontId="38" fillId="59" borderId="32" applyBorder="0" applyAlignment="0"/>
    <xf numFmtId="0" fontId="40" fillId="0" borderId="0">
      <alignment horizontal="left"/>
    </xf>
    <xf numFmtId="0" fontId="41" fillId="0" borderId="0">
      <alignment horizontal="left" indent="1"/>
    </xf>
    <xf numFmtId="0" fontId="42" fillId="0" borderId="34" applyNumberFormat="0" applyFill="0" applyAlignment="0" applyProtection="0"/>
    <xf numFmtId="0" fontId="43" fillId="0" borderId="1"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2" fillId="0" borderId="34" applyNumberFormat="0" applyFill="0" applyAlignment="0" applyProtection="0"/>
    <xf numFmtId="0" fontId="44" fillId="0" borderId="35" applyNumberFormat="0" applyFill="0" applyAlignment="0" applyProtection="0"/>
    <xf numFmtId="0" fontId="45" fillId="0" borderId="2"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4" fillId="0" borderId="35" applyNumberFormat="0" applyFill="0" applyAlignment="0" applyProtection="0"/>
    <xf numFmtId="0" fontId="46" fillId="0" borderId="36" applyNumberFormat="0" applyFill="0" applyAlignment="0" applyProtection="0"/>
    <xf numFmtId="0" fontId="47" fillId="0" borderId="3"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36"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54" borderId="0" applyFill="0" applyBorder="0" applyProtection="0"/>
    <xf numFmtId="0" fontId="50" fillId="0" borderId="0" applyNumberFormat="0" applyFill="0" applyBorder="0" applyAlignment="0" applyProtection="0">
      <alignment vertical="top"/>
      <protection locked="0"/>
    </xf>
    <xf numFmtId="0" fontId="7" fillId="0" borderId="0">
      <alignment horizontal="left" vertical="top" wrapText="1" indent="2"/>
    </xf>
    <xf numFmtId="165" fontId="51" fillId="63" borderId="37" applyNumberFormat="0">
      <alignment vertical="center"/>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37" fontId="53" fillId="0" borderId="38" applyNumberFormat="0" applyBorder="0" applyAlignment="0">
      <protection locked="0"/>
    </xf>
    <xf numFmtId="0" fontId="51" fillId="64" borderId="37" applyNumberFormat="0">
      <alignment vertical="center"/>
      <protection locked="0"/>
    </xf>
    <xf numFmtId="0" fontId="51" fillId="64" borderId="37" applyNumberFormat="0">
      <alignment vertical="center"/>
      <protection locked="0"/>
    </xf>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4" fillId="5" borderId="4" applyNumberFormat="0" applyAlignment="0" applyProtection="0"/>
    <xf numFmtId="0" fontId="51" fillId="64" borderId="37" applyNumberFormat="0">
      <alignment vertical="center"/>
      <protection locked="0"/>
    </xf>
    <xf numFmtId="37" fontId="53" fillId="0" borderId="38" applyNumberFormat="0" applyBorder="0" applyAlignment="0">
      <protection locked="0"/>
    </xf>
    <xf numFmtId="37" fontId="53" fillId="0" borderId="38" applyNumberFormat="0" applyBorder="0" applyAlignment="0">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4" borderId="37" applyNumberFormat="0">
      <alignment vertical="center"/>
      <protection locked="0"/>
    </xf>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2" fillId="40" borderId="25" applyNumberFormat="0" applyAlignment="0" applyProtection="0"/>
    <xf numFmtId="0" fontId="51" fillId="63" borderId="37" applyNumberFormat="0">
      <alignment vertical="center"/>
    </xf>
    <xf numFmtId="38" fontId="55" fillId="0" borderId="0"/>
    <xf numFmtId="38" fontId="56" fillId="0" borderId="0"/>
    <xf numFmtId="38" fontId="57" fillId="0" borderId="0"/>
    <xf numFmtId="38" fontId="58" fillId="0" borderId="0"/>
    <xf numFmtId="0" fontId="28" fillId="0" borderId="0"/>
    <xf numFmtId="0" fontId="28" fillId="0" borderId="0"/>
    <xf numFmtId="37" fontId="7" fillId="0" borderId="0" applyBorder="0" applyAlignment="0">
      <alignment horizontal="left"/>
      <protection locked="0"/>
    </xf>
    <xf numFmtId="37" fontId="7" fillId="0" borderId="0" applyBorder="0" applyAlignment="0">
      <alignment horizontal="left"/>
      <protection locked="0"/>
    </xf>
    <xf numFmtId="0" fontId="59" fillId="0" borderId="39" applyNumberFormat="0" applyFill="0" applyAlignment="0" applyProtection="0"/>
    <xf numFmtId="0" fontId="60" fillId="0" borderId="6"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7" fillId="0" borderId="40" applyBorder="0">
      <alignment horizontal="center" vertical="center" wrapText="1"/>
    </xf>
    <xf numFmtId="0" fontId="51" fillId="56" borderId="41" applyNumberFormat="0">
      <alignment vertical="center"/>
      <protection locked="0"/>
    </xf>
    <xf numFmtId="0" fontId="61" fillId="56" borderId="41" applyFont="0">
      <protection locked="0"/>
    </xf>
    <xf numFmtId="0" fontId="62" fillId="0" borderId="0" applyBorder="0">
      <alignment horizontal="left" vertical="top"/>
    </xf>
    <xf numFmtId="0" fontId="63" fillId="55" borderId="0" applyNumberFormat="0" applyBorder="0" applyAlignment="0" applyProtection="0"/>
    <xf numFmtId="0" fontId="64" fillId="4"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7" fillId="0" borderId="0"/>
    <xf numFmtId="0" fontId="65" fillId="0" borderId="0"/>
    <xf numFmtId="0" fontId="66" fillId="0" borderId="0"/>
    <xf numFmtId="0" fontId="7" fillId="0" borderId="0"/>
    <xf numFmtId="0" fontId="7" fillId="0" borderId="0"/>
    <xf numFmtId="0" fontId="1" fillId="0" borderId="0"/>
    <xf numFmtId="0" fontId="7" fillId="0" borderId="0"/>
    <xf numFmtId="0" fontId="1" fillId="0" borderId="0"/>
    <xf numFmtId="0" fontId="67" fillId="0" borderId="0"/>
    <xf numFmtId="0" fontId="7" fillId="0" borderId="0"/>
    <xf numFmtId="0" fontId="6" fillId="0" borderId="0"/>
    <xf numFmtId="0" fontId="1" fillId="0" borderId="0"/>
    <xf numFmtId="0" fontId="7" fillId="0" borderId="0"/>
    <xf numFmtId="0" fontId="68"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0" fillId="0" borderId="0"/>
    <xf numFmtId="0" fontId="65" fillId="0" borderId="0"/>
    <xf numFmtId="0" fontId="65"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6" fillId="0" borderId="0"/>
    <xf numFmtId="0" fontId="1" fillId="0" borderId="0"/>
    <xf numFmtId="0" fontId="7"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0"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65" borderId="42" applyNumberFormat="0" applyFont="0" applyAlignment="0" applyProtection="0"/>
    <xf numFmtId="0" fontId="11" fillId="8" borderId="8"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7" fillId="65" borderId="42" applyNumberFormat="0" applyFon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70" fillId="6" borderId="5"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0" fontId="69" fillId="60" borderId="27" applyNumberFormat="0" applyAlignment="0" applyProtection="0"/>
    <xf numFmtId="40" fontId="71" fillId="66" borderId="0">
      <alignment horizontal="right"/>
    </xf>
    <xf numFmtId="0" fontId="72" fillId="66" borderId="0">
      <alignment horizontal="right"/>
    </xf>
    <xf numFmtId="0" fontId="73" fillId="66" borderId="43"/>
    <xf numFmtId="0" fontId="73" fillId="0" borderId="0" applyBorder="0">
      <alignment horizontal="centerContinuous"/>
    </xf>
    <xf numFmtId="0" fontId="74" fillId="0" borderId="0" applyBorder="0">
      <alignment horizontal="centerContinuous"/>
    </xf>
    <xf numFmtId="173" fontId="75" fillId="0" borderId="0" applyFont="0" applyFill="0" applyBorder="0" applyProtection="0">
      <alignment horizontal="center"/>
      <protection locked="0"/>
    </xf>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0" fontId="7" fillId="0" borderId="0">
      <alignment horizontal="left" wrapText="1" indent="1"/>
    </xf>
    <xf numFmtId="0" fontId="7" fillId="59" borderId="44" applyBorder="0" applyAlignment="0">
      <alignment horizontal="center" vertical="top"/>
    </xf>
    <xf numFmtId="0" fontId="7" fillId="59" borderId="44" applyBorder="0" applyAlignment="0">
      <alignment horizontal="center" vertical="top"/>
    </xf>
    <xf numFmtId="0" fontId="76" fillId="0" borderId="0"/>
    <xf numFmtId="0" fontId="77" fillId="0" borderId="0"/>
    <xf numFmtId="0" fontId="77" fillId="0" borderId="0"/>
    <xf numFmtId="0" fontId="77" fillId="0" borderId="0"/>
    <xf numFmtId="165" fontId="78" fillId="67" borderId="0" applyNumberFormat="0">
      <alignment vertical="center"/>
    </xf>
    <xf numFmtId="0" fontId="79" fillId="0" borderId="0" applyNumberFormat="0" applyFill="0" applyBorder="0" applyAlignment="0" applyProtection="0"/>
    <xf numFmtId="49" fontId="80" fillId="57" borderId="45">
      <alignment horizontal="center" vertical="center" wrapText="1"/>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165" fontId="81" fillId="56" borderId="0">
      <alignment vertical="center"/>
    </xf>
    <xf numFmtId="49" fontId="80" fillId="57" borderId="45">
      <alignment horizontal="center" vertical="center" wrapText="1"/>
    </xf>
    <xf numFmtId="49" fontId="80" fillId="57" borderId="45">
      <alignment horizontal="center" vertical="center" wrapText="1"/>
    </xf>
    <xf numFmtId="165" fontId="81" fillId="56" borderId="0">
      <alignment vertical="center"/>
    </xf>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 fillId="0" borderId="40" applyBorder="0">
      <alignment horizontal="center" vertical="top" wrapText="1"/>
    </xf>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3" fillId="0" borderId="9"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2" fillId="0" borderId="46" applyNumberFormat="0" applyFill="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348">
    <xf numFmtId="0" fontId="0" fillId="0" borderId="0" xfId="0"/>
    <xf numFmtId="0" fontId="0" fillId="0" borderId="0" xfId="0" applyAlignment="1"/>
    <xf numFmtId="0" fontId="0" fillId="0" borderId="11" xfId="0" applyBorder="1"/>
    <xf numFmtId="0" fontId="0" fillId="0" borderId="0" xfId="0" applyBorder="1"/>
    <xf numFmtId="0" fontId="5" fillId="33" borderId="10" xfId="0" applyFont="1" applyFill="1" applyBorder="1"/>
    <xf numFmtId="0" fontId="6" fillId="0" borderId="10" xfId="0" applyFont="1" applyBorder="1"/>
    <xf numFmtId="0" fontId="0" fillId="0" borderId="12" xfId="0" applyBorder="1"/>
    <xf numFmtId="0" fontId="0" fillId="0" borderId="13" xfId="0" applyBorder="1"/>
    <xf numFmtId="0" fontId="0" fillId="0" borderId="14" xfId="0" applyBorder="1" applyAlignment="1"/>
    <xf numFmtId="0" fontId="0" fillId="0" borderId="15" xfId="0" applyBorder="1"/>
    <xf numFmtId="0" fontId="0" fillId="0" borderId="16" xfId="0" applyBorder="1" applyAlignment="1"/>
    <xf numFmtId="0" fontId="0" fillId="0" borderId="16" xfId="0" applyBorder="1"/>
    <xf numFmtId="0" fontId="0" fillId="0" borderId="17" xfId="0" applyBorder="1"/>
    <xf numFmtId="0" fontId="0" fillId="0" borderId="18" xfId="0" applyBorder="1"/>
    <xf numFmtId="0" fontId="0" fillId="0" borderId="19" xfId="0" applyBorder="1"/>
    <xf numFmtId="0" fontId="7" fillId="0" borderId="0" xfId="1" applyFont="1"/>
    <xf numFmtId="0" fontId="8" fillId="0" borderId="0" xfId="0" applyFont="1"/>
    <xf numFmtId="0" fontId="7" fillId="0" borderId="0" xfId="1" applyFont="1" applyFill="1"/>
    <xf numFmtId="0" fontId="9" fillId="0" borderId="0" xfId="0" applyFont="1" applyFill="1"/>
    <xf numFmtId="0" fontId="0" fillId="0" borderId="0" xfId="0" applyFill="1"/>
    <xf numFmtId="0" fontId="0" fillId="34" borderId="0" xfId="0" applyFont="1" applyFill="1" applyBorder="1"/>
    <xf numFmtId="0" fontId="9" fillId="0" borderId="0" xfId="0" applyFont="1"/>
    <xf numFmtId="0" fontId="7" fillId="0" borderId="0" xfId="1" applyFill="1" applyBorder="1"/>
    <xf numFmtId="0" fontId="0" fillId="0" borderId="0" xfId="0" applyFont="1" applyFill="1" applyBorder="1"/>
    <xf numFmtId="0" fontId="7" fillId="34" borderId="0" xfId="1" applyFill="1" applyBorder="1"/>
    <xf numFmtId="0" fontId="0" fillId="33" borderId="0" xfId="0" applyFill="1"/>
    <xf numFmtId="0" fontId="86" fillId="33" borderId="0" xfId="0" applyFont="1" applyFill="1"/>
    <xf numFmtId="0" fontId="2" fillId="33" borderId="0" xfId="0" applyFont="1" applyFill="1"/>
    <xf numFmtId="0" fontId="88" fillId="33" borderId="0" xfId="0" applyFont="1" applyFill="1"/>
    <xf numFmtId="0" fontId="0" fillId="0" borderId="52" xfId="0" applyBorder="1"/>
    <xf numFmtId="0" fontId="0" fillId="0" borderId="55" xfId="0" applyBorder="1"/>
    <xf numFmtId="0" fontId="0" fillId="0" borderId="58" xfId="0" applyBorder="1"/>
    <xf numFmtId="0" fontId="0" fillId="68" borderId="59" xfId="0" applyFill="1" applyBorder="1"/>
    <xf numFmtId="0" fontId="0" fillId="0" borderId="53" xfId="0" applyBorder="1"/>
    <xf numFmtId="0" fontId="0" fillId="0" borderId="50" xfId="0" applyBorder="1"/>
    <xf numFmtId="0" fontId="0" fillId="0" borderId="50" xfId="0" applyBorder="1" applyAlignment="1">
      <alignment horizontal="center"/>
    </xf>
    <xf numFmtId="0" fontId="0" fillId="0" borderId="53" xfId="0" applyBorder="1" applyAlignment="1">
      <alignment horizontal="center"/>
    </xf>
    <xf numFmtId="0" fontId="0" fillId="0" borderId="56" xfId="0" applyBorder="1"/>
    <xf numFmtId="0" fontId="0" fillId="68" borderId="61" xfId="0" applyFill="1" applyBorder="1"/>
    <xf numFmtId="0" fontId="0" fillId="0" borderId="49" xfId="0" applyBorder="1" applyAlignment="1">
      <alignment horizontal="center"/>
    </xf>
    <xf numFmtId="0" fontId="0" fillId="0" borderId="52" xfId="0" applyBorder="1" applyAlignment="1">
      <alignment horizontal="center"/>
    </xf>
    <xf numFmtId="0" fontId="0" fillId="0" borderId="55" xfId="0" applyBorder="1" applyAlignment="1">
      <alignment horizontal="center"/>
    </xf>
    <xf numFmtId="0" fontId="86" fillId="0" borderId="0" xfId="0" applyFont="1"/>
    <xf numFmtId="0" fontId="89" fillId="0" borderId="0" xfId="0" applyFont="1" applyFill="1" applyAlignment="1">
      <alignment horizontal="center"/>
    </xf>
    <xf numFmtId="0" fontId="0" fillId="0" borderId="79" xfId="0" applyBorder="1" applyAlignment="1">
      <alignment horizontal="center"/>
    </xf>
    <xf numFmtId="0" fontId="0" fillId="0" borderId="57" xfId="0" applyBorder="1" applyAlignment="1">
      <alignment horizontal="center"/>
    </xf>
    <xf numFmtId="0" fontId="0" fillId="0" borderId="85" xfId="0" applyBorder="1" applyAlignment="1">
      <alignment horizontal="center"/>
    </xf>
    <xf numFmtId="0" fontId="0" fillId="0" borderId="56" xfId="0" applyBorder="1" applyAlignment="1">
      <alignment horizontal="center"/>
    </xf>
    <xf numFmtId="14" fontId="0" fillId="0" borderId="58" xfId="0" applyNumberFormat="1" applyBorder="1" applyAlignment="1">
      <alignment horizontal="center"/>
    </xf>
    <xf numFmtId="0" fontId="0" fillId="0" borderId="73" xfId="0" applyBorder="1" applyAlignment="1">
      <alignment horizontal="center"/>
    </xf>
    <xf numFmtId="0" fontId="0" fillId="0" borderId="51" xfId="0" applyBorder="1" applyAlignment="1">
      <alignment horizontal="center"/>
    </xf>
    <xf numFmtId="0" fontId="0" fillId="0" borderId="82" xfId="0" applyBorder="1" applyAlignment="1">
      <alignment horizontal="center"/>
    </xf>
    <xf numFmtId="0" fontId="0" fillId="0" borderId="74" xfId="0" applyBorder="1" applyAlignment="1">
      <alignment horizontal="center"/>
    </xf>
    <xf numFmtId="0" fontId="0" fillId="0" borderId="54" xfId="0" applyBorder="1" applyAlignment="1">
      <alignment horizontal="center"/>
    </xf>
    <xf numFmtId="0" fontId="0" fillId="0" borderId="83" xfId="0" applyBorder="1" applyAlignment="1">
      <alignment horizontal="center"/>
    </xf>
    <xf numFmtId="14" fontId="0" fillId="0" borderId="55" xfId="0" applyNumberFormat="1" applyBorder="1" applyAlignment="1">
      <alignment horizontal="center"/>
    </xf>
    <xf numFmtId="0" fontId="0" fillId="68" borderId="75" xfId="0" applyFill="1" applyBorder="1" applyAlignment="1">
      <alignment horizontal="center" vertical="center" wrapText="1"/>
    </xf>
    <xf numFmtId="0" fontId="0" fillId="68" borderId="76" xfId="0" applyFill="1" applyBorder="1" applyAlignment="1">
      <alignment horizontal="center" vertical="center" wrapText="1"/>
    </xf>
    <xf numFmtId="0" fontId="0" fillId="68" borderId="80" xfId="0" applyFill="1" applyBorder="1" applyAlignment="1">
      <alignment horizontal="center" vertical="center" wrapText="1"/>
    </xf>
    <xf numFmtId="0" fontId="0" fillId="68" borderId="84" xfId="0" applyFill="1" applyBorder="1" applyAlignment="1">
      <alignment horizontal="center" vertical="center" wrapText="1"/>
    </xf>
    <xf numFmtId="0" fontId="0" fillId="68" borderId="77" xfId="0" applyFill="1" applyBorder="1" applyAlignment="1">
      <alignment horizontal="center" vertical="center" wrapText="1"/>
    </xf>
    <xf numFmtId="0" fontId="0" fillId="68" borderId="78" xfId="0" applyFill="1" applyBorder="1" applyAlignment="1">
      <alignment horizontal="center" vertical="center" wrapText="1"/>
    </xf>
    <xf numFmtId="0" fontId="0" fillId="68" borderId="60" xfId="0" applyFill="1" applyBorder="1" applyAlignment="1">
      <alignment horizontal="center" vertical="center" wrapText="1"/>
    </xf>
    <xf numFmtId="0" fontId="0" fillId="68" borderId="62" xfId="0" applyFill="1" applyBorder="1" applyAlignment="1">
      <alignment horizontal="center" vertical="center" wrapText="1"/>
    </xf>
    <xf numFmtId="0" fontId="0" fillId="68" borderId="59" xfId="0" applyFill="1" applyBorder="1" applyAlignment="1">
      <alignment horizontal="center" vertical="center" wrapText="1"/>
    </xf>
    <xf numFmtId="0" fontId="0" fillId="68" borderId="61" xfId="0" applyFill="1" applyBorder="1" applyAlignment="1">
      <alignment horizontal="center" vertical="center" wrapText="1"/>
    </xf>
    <xf numFmtId="0" fontId="0" fillId="0" borderId="47" xfId="0" applyBorder="1" applyAlignment="1">
      <alignment horizontal="center"/>
    </xf>
    <xf numFmtId="0" fontId="0" fillId="0" borderId="48" xfId="0" applyBorder="1" applyAlignment="1">
      <alignment horizontal="center"/>
    </xf>
    <xf numFmtId="0" fontId="0" fillId="0" borderId="81" xfId="0" applyBorder="1" applyAlignment="1">
      <alignment horizontal="center"/>
    </xf>
    <xf numFmtId="174" fontId="0" fillId="0" borderId="50" xfId="42976" applyNumberFormat="1" applyFont="1" applyBorder="1" applyAlignment="1">
      <alignment horizontal="center"/>
    </xf>
    <xf numFmtId="174" fontId="0" fillId="0" borderId="51" xfId="42976" applyNumberFormat="1" applyFont="1" applyBorder="1" applyAlignment="1">
      <alignment horizontal="center"/>
    </xf>
    <xf numFmtId="174" fontId="0" fillId="0" borderId="82" xfId="42976" applyNumberFormat="1" applyFont="1" applyBorder="1" applyAlignment="1">
      <alignment horizontal="center"/>
    </xf>
    <xf numFmtId="174" fontId="0" fillId="0" borderId="53" xfId="42976" applyNumberFormat="1" applyFont="1" applyBorder="1" applyAlignment="1">
      <alignment horizontal="center"/>
    </xf>
    <xf numFmtId="174" fontId="0" fillId="0" borderId="54" xfId="42976" applyNumberFormat="1" applyFont="1" applyBorder="1" applyAlignment="1">
      <alignment horizontal="center"/>
    </xf>
    <xf numFmtId="174" fontId="0" fillId="0" borderId="83" xfId="42976" applyNumberFormat="1" applyFont="1" applyBorder="1" applyAlignment="1">
      <alignment horizontal="center"/>
    </xf>
    <xf numFmtId="0" fontId="89" fillId="34" borderId="0" xfId="0" applyFont="1" applyFill="1" applyAlignment="1">
      <alignment horizontal="center"/>
    </xf>
    <xf numFmtId="0" fontId="0" fillId="0" borderId="51" xfId="0" applyBorder="1"/>
    <xf numFmtId="0" fontId="0" fillId="0" borderId="54" xfId="0" applyBorder="1"/>
    <xf numFmtId="0" fontId="0" fillId="0" borderId="57" xfId="0" applyBorder="1"/>
    <xf numFmtId="0" fontId="0" fillId="68" borderId="53" xfId="0" applyFill="1" applyBorder="1"/>
    <xf numFmtId="0" fontId="0" fillId="68" borderId="54" xfId="0" applyFill="1" applyBorder="1"/>
    <xf numFmtId="0" fontId="0" fillId="68" borderId="55" xfId="0" applyFill="1" applyBorder="1"/>
    <xf numFmtId="0" fontId="0" fillId="0" borderId="85" xfId="0" applyBorder="1"/>
    <xf numFmtId="0" fontId="0" fillId="0" borderId="82" xfId="0" applyBorder="1"/>
    <xf numFmtId="0" fontId="0" fillId="0" borderId="83" xfId="0" applyBorder="1"/>
    <xf numFmtId="0" fontId="0" fillId="0" borderId="58" xfId="0" applyBorder="1" applyAlignment="1">
      <alignment horizontal="center"/>
    </xf>
    <xf numFmtId="174" fontId="0" fillId="0" borderId="52" xfId="42976" applyNumberFormat="1" applyFont="1" applyBorder="1" applyAlignment="1">
      <alignment horizontal="center"/>
    </xf>
    <xf numFmtId="174" fontId="0" fillId="0" borderId="55" xfId="42976" applyNumberFormat="1" applyFont="1" applyBorder="1" applyAlignment="1">
      <alignment horizontal="center"/>
    </xf>
    <xf numFmtId="0" fontId="0" fillId="68" borderId="74" xfId="0" applyFill="1" applyBorder="1"/>
    <xf numFmtId="0" fontId="0" fillId="0" borderId="79" xfId="0" applyBorder="1"/>
    <xf numFmtId="0" fontId="0" fillId="0" borderId="73" xfId="0" applyBorder="1"/>
    <xf numFmtId="0" fontId="0" fillId="0" borderId="74" xfId="0" applyBorder="1"/>
    <xf numFmtId="0" fontId="0" fillId="0" borderId="0" xfId="0"/>
    <xf numFmtId="0" fontId="0" fillId="68" borderId="53" xfId="0" applyFill="1" applyBorder="1" applyAlignment="1">
      <alignment horizontal="center"/>
    </xf>
    <xf numFmtId="174" fontId="0" fillId="0" borderId="73" xfId="42976" applyNumberFormat="1" applyFont="1" applyBorder="1" applyAlignment="1">
      <alignment horizontal="center"/>
    </xf>
    <xf numFmtId="174" fontId="0" fillId="0" borderId="74" xfId="42976" applyNumberFormat="1" applyFont="1" applyBorder="1" applyAlignment="1">
      <alignment horizontal="center"/>
    </xf>
    <xf numFmtId="0" fontId="0" fillId="68" borderId="53" xfId="0" applyFill="1" applyBorder="1" applyAlignment="1">
      <alignment vertical="top" wrapText="1"/>
    </xf>
    <xf numFmtId="0" fontId="0" fillId="68" borderId="53" xfId="0" applyFill="1" applyBorder="1" applyAlignment="1">
      <alignment wrapText="1"/>
    </xf>
    <xf numFmtId="0" fontId="0" fillId="68" borderId="54" xfId="0" applyFill="1" applyBorder="1" applyAlignment="1">
      <alignment wrapText="1"/>
    </xf>
    <xf numFmtId="0" fontId="0" fillId="68" borderId="54" xfId="0" applyFill="1" applyBorder="1" applyAlignment="1">
      <alignment vertical="top" wrapText="1"/>
    </xf>
    <xf numFmtId="0" fontId="0" fillId="68" borderId="55" xfId="0" applyFill="1" applyBorder="1" applyAlignment="1">
      <alignment vertical="top" wrapText="1"/>
    </xf>
    <xf numFmtId="0" fontId="0" fillId="68" borderId="74" xfId="0" applyFill="1" applyBorder="1" applyAlignment="1">
      <alignment vertical="top" wrapText="1"/>
    </xf>
    <xf numFmtId="0" fontId="91" fillId="0" borderId="0" xfId="21405" applyFont="1"/>
    <xf numFmtId="0" fontId="92" fillId="0" borderId="0" xfId="21405" applyFont="1"/>
    <xf numFmtId="0" fontId="90" fillId="0" borderId="91" xfId="21405" applyFont="1" applyBorder="1"/>
    <xf numFmtId="0" fontId="90" fillId="0" borderId="92" xfId="21405" applyFont="1" applyBorder="1"/>
    <xf numFmtId="0" fontId="90" fillId="0" borderId="92" xfId="21405" applyFont="1" applyBorder="1" applyAlignment="1">
      <alignment wrapText="1"/>
    </xf>
    <xf numFmtId="0" fontId="90" fillId="0" borderId="93" xfId="21405" applyFont="1" applyBorder="1" applyAlignment="1">
      <alignment wrapText="1"/>
    </xf>
    <xf numFmtId="0" fontId="88" fillId="0" borderId="94" xfId="21405" applyFont="1" applyBorder="1"/>
    <xf numFmtId="0" fontId="88" fillId="0" borderId="95" xfId="21405" applyFont="1" applyBorder="1"/>
    <xf numFmtId="174" fontId="88" fillId="0" borderId="95" xfId="42976" applyNumberFormat="1" applyFont="1" applyBorder="1"/>
    <xf numFmtId="174" fontId="88" fillId="0" borderId="96" xfId="42976" applyNumberFormat="1" applyFont="1" applyBorder="1"/>
    <xf numFmtId="0" fontId="88" fillId="0" borderId="97" xfId="21405" applyFont="1" applyBorder="1"/>
    <xf numFmtId="0" fontId="88" fillId="0" borderId="98" xfId="21405" applyFont="1" applyBorder="1"/>
    <xf numFmtId="174" fontId="88" fillId="0" borderId="98" xfId="42976" applyNumberFormat="1" applyFont="1" applyBorder="1"/>
    <xf numFmtId="174" fontId="88" fillId="0" borderId="99" xfId="42976" applyNumberFormat="1" applyFont="1" applyBorder="1"/>
    <xf numFmtId="0" fontId="88" fillId="0" borderId="100" xfId="21405" applyFont="1" applyBorder="1"/>
    <xf numFmtId="0" fontId="88" fillId="0" borderId="101" xfId="21405" applyFont="1" applyBorder="1"/>
    <xf numFmtId="174" fontId="88" fillId="0" borderId="101" xfId="42976" applyNumberFormat="1" applyFont="1" applyBorder="1"/>
    <xf numFmtId="174" fontId="88" fillId="0" borderId="102" xfId="42976" applyNumberFormat="1" applyFont="1" applyBorder="1"/>
    <xf numFmtId="0" fontId="92" fillId="0" borderId="0" xfId="21405" applyFont="1" applyAlignment="1">
      <alignment wrapText="1"/>
    </xf>
    <xf numFmtId="0" fontId="0" fillId="68" borderId="67" xfId="0" applyFill="1" applyBorder="1" applyAlignment="1">
      <alignment horizontal="center"/>
    </xf>
    <xf numFmtId="0" fontId="0" fillId="69" borderId="0" xfId="0" applyFill="1"/>
    <xf numFmtId="175" fontId="0" fillId="0" borderId="0" xfId="42977" applyNumberFormat="1" applyFont="1"/>
    <xf numFmtId="176" fontId="0" fillId="0" borderId="0" xfId="42977" applyNumberFormat="1" applyFont="1"/>
    <xf numFmtId="176" fontId="0" fillId="70" borderId="0" xfId="42977" applyNumberFormat="1" applyFont="1" applyFill="1"/>
    <xf numFmtId="0" fontId="93" fillId="33" borderId="0" xfId="0" applyFont="1" applyFill="1"/>
    <xf numFmtId="0" fontId="2" fillId="0" borderId="0" xfId="0" applyFont="1" applyFill="1"/>
    <xf numFmtId="0" fontId="0" fillId="69" borderId="87" xfId="0" applyFill="1" applyBorder="1" applyAlignment="1"/>
    <xf numFmtId="176" fontId="0" fillId="0" borderId="56" xfId="42977" applyNumberFormat="1" applyFont="1" applyBorder="1"/>
    <xf numFmtId="176" fontId="0" fillId="0" borderId="79" xfId="42977" applyNumberFormat="1" applyFont="1" applyBorder="1"/>
    <xf numFmtId="176" fontId="0" fillId="0" borderId="103" xfId="42977" applyNumberFormat="1" applyFont="1" applyBorder="1"/>
    <xf numFmtId="176" fontId="0" fillId="0" borderId="88" xfId="42977" applyNumberFormat="1" applyFont="1" applyBorder="1"/>
    <xf numFmtId="176" fontId="0" fillId="0" borderId="57" xfId="42977" applyNumberFormat="1" applyFont="1" applyBorder="1"/>
    <xf numFmtId="176" fontId="0" fillId="0" borderId="58" xfId="42977" applyNumberFormat="1" applyFont="1" applyBorder="1"/>
    <xf numFmtId="176" fontId="0" fillId="0" borderId="50" xfId="42977" applyNumberFormat="1" applyFont="1" applyBorder="1"/>
    <xf numFmtId="176" fontId="0" fillId="0" borderId="73" xfId="42977" applyNumberFormat="1" applyFont="1" applyBorder="1"/>
    <xf numFmtId="176" fontId="0" fillId="0" borderId="104" xfId="42977" applyNumberFormat="1" applyFont="1" applyBorder="1"/>
    <xf numFmtId="176" fontId="0" fillId="0" borderId="105" xfId="42977" applyNumberFormat="1" applyFont="1" applyBorder="1"/>
    <xf numFmtId="176" fontId="0" fillId="0" borderId="51" xfId="42977" applyNumberFormat="1" applyFont="1" applyBorder="1"/>
    <xf numFmtId="176" fontId="0" fillId="0" borderId="52" xfId="42977" applyNumberFormat="1" applyFont="1" applyBorder="1"/>
    <xf numFmtId="176" fontId="0" fillId="0" borderId="53" xfId="42977" applyNumberFormat="1" applyFont="1" applyBorder="1"/>
    <xf numFmtId="176" fontId="0" fillId="0" borderId="74" xfId="42977" applyNumberFormat="1" applyFont="1" applyBorder="1"/>
    <xf numFmtId="176" fontId="0" fillId="0" borderId="67" xfId="42977" applyNumberFormat="1" applyFont="1" applyBorder="1"/>
    <xf numFmtId="176" fontId="0" fillId="0" borderId="64" xfId="42977" applyNumberFormat="1" applyFont="1" applyBorder="1"/>
    <xf numFmtId="176" fontId="0" fillId="0" borderId="54" xfId="42977" applyNumberFormat="1" applyFont="1" applyBorder="1"/>
    <xf numFmtId="176" fontId="0" fillId="0" borderId="55" xfId="42977" applyNumberFormat="1" applyFont="1" applyBorder="1"/>
    <xf numFmtId="0" fontId="0" fillId="0" borderId="0" xfId="0"/>
    <xf numFmtId="0" fontId="94" fillId="33" borderId="0" xfId="0" applyFont="1" applyFill="1"/>
    <xf numFmtId="0" fontId="0" fillId="0" borderId="0" xfId="0"/>
    <xf numFmtId="14" fontId="0" fillId="0" borderId="0" xfId="0" applyNumberFormat="1"/>
    <xf numFmtId="0" fontId="0" fillId="0" borderId="0" xfId="0"/>
    <xf numFmtId="0" fontId="0" fillId="69" borderId="87" xfId="0" applyFill="1" applyBorder="1"/>
    <xf numFmtId="0" fontId="0" fillId="0" borderId="0" xfId="0" applyBorder="1"/>
    <xf numFmtId="175" fontId="0" fillId="0" borderId="0" xfId="42977" applyNumberFormat="1" applyFont="1" applyAlignment="1">
      <alignment horizontal="center"/>
    </xf>
    <xf numFmtId="0" fontId="0" fillId="0" borderId="0" xfId="0"/>
    <xf numFmtId="17" fontId="0" fillId="0" borderId="0" xfId="0" applyNumberFormat="1"/>
    <xf numFmtId="17" fontId="0" fillId="68" borderId="53" xfId="0" applyNumberFormat="1" applyFill="1" applyBorder="1"/>
    <xf numFmtId="17" fontId="0" fillId="68" borderId="54" xfId="0" applyNumberFormat="1" applyFill="1" applyBorder="1"/>
    <xf numFmtId="17" fontId="0" fillId="68" borderId="55" xfId="0" applyNumberFormat="1" applyFill="1" applyBorder="1"/>
    <xf numFmtId="17" fontId="0" fillId="68" borderId="83" xfId="0" applyNumberFormat="1" applyFill="1" applyBorder="1"/>
    <xf numFmtId="176" fontId="0" fillId="0" borderId="48" xfId="42977" applyNumberFormat="1" applyFont="1" applyBorder="1"/>
    <xf numFmtId="17" fontId="0" fillId="68" borderId="64" xfId="0" applyNumberFormat="1" applyFill="1" applyBorder="1"/>
    <xf numFmtId="176" fontId="0" fillId="0" borderId="81" xfId="42977" applyNumberFormat="1" applyFont="1" applyBorder="1"/>
    <xf numFmtId="176" fontId="0" fillId="0" borderId="82" xfId="42977" applyNumberFormat="1" applyFont="1" applyBorder="1"/>
    <xf numFmtId="176" fontId="0" fillId="0" borderId="83" xfId="42977" applyNumberFormat="1" applyFont="1" applyBorder="1"/>
    <xf numFmtId="0" fontId="0" fillId="0" borderId="106" xfId="0" applyBorder="1"/>
    <xf numFmtId="176" fontId="0" fillId="0" borderId="85" xfId="42977" applyNumberFormat="1" applyFont="1" applyBorder="1"/>
    <xf numFmtId="0" fontId="0" fillId="0" borderId="0" xfId="0"/>
    <xf numFmtId="0" fontId="0" fillId="0" borderId="0" xfId="0"/>
    <xf numFmtId="0" fontId="88" fillId="0" borderId="47" xfId="0" applyFont="1" applyBorder="1"/>
    <xf numFmtId="0" fontId="88" fillId="0" borderId="48" xfId="0" applyFont="1" applyBorder="1"/>
    <xf numFmtId="0" fontId="88" fillId="0" borderId="49" xfId="0" applyFont="1" applyBorder="1"/>
    <xf numFmtId="0" fontId="88" fillId="0" borderId="50" xfId="0" applyFont="1" applyBorder="1"/>
    <xf numFmtId="0" fontId="88" fillId="0" borderId="51" xfId="0" applyFont="1" applyBorder="1"/>
    <xf numFmtId="0" fontId="88" fillId="0" borderId="52" xfId="0" applyFont="1" applyBorder="1"/>
    <xf numFmtId="0" fontId="88" fillId="0" borderId="53" xfId="0" applyFont="1" applyBorder="1"/>
    <xf numFmtId="0" fontId="88" fillId="0" borderId="54" xfId="0" applyFont="1" applyBorder="1"/>
    <xf numFmtId="0" fontId="88" fillId="0" borderId="55" xfId="0" applyFont="1" applyBorder="1"/>
    <xf numFmtId="0" fontId="90" fillId="0" borderId="0" xfId="0" applyFont="1"/>
    <xf numFmtId="0" fontId="88" fillId="0" borderId="0" xfId="0" applyFont="1"/>
    <xf numFmtId="0" fontId="88" fillId="0" borderId="56" xfId="0" applyFont="1" applyBorder="1"/>
    <xf numFmtId="0" fontId="88" fillId="0" borderId="57" xfId="0" applyFont="1" applyBorder="1"/>
    <xf numFmtId="0" fontId="88" fillId="0" borderId="58" xfId="0" applyFont="1" applyBorder="1"/>
    <xf numFmtId="0" fontId="0" fillId="0" borderId="0" xfId="0"/>
    <xf numFmtId="0" fontId="2" fillId="33" borderId="0" xfId="0" applyFont="1" applyFill="1" applyAlignment="1">
      <alignment horizontal="center"/>
    </xf>
    <xf numFmtId="0" fontId="87" fillId="33" borderId="0" xfId="0" applyFont="1" applyFill="1" applyAlignment="1">
      <alignment horizontal="center"/>
    </xf>
    <xf numFmtId="0" fontId="0" fillId="0" borderId="0" xfId="0"/>
    <xf numFmtId="175" fontId="0" fillId="0" borderId="79" xfId="42977" applyNumberFormat="1" applyFont="1" applyBorder="1"/>
    <xf numFmtId="175" fontId="0" fillId="0" borderId="56" xfId="42977" applyNumberFormat="1" applyFont="1" applyBorder="1"/>
    <xf numFmtId="175" fontId="0" fillId="0" borderId="48" xfId="42977" applyNumberFormat="1" applyFont="1" applyBorder="1"/>
    <xf numFmtId="175" fontId="0" fillId="0" borderId="49" xfId="42977" applyNumberFormat="1" applyFont="1" applyBorder="1"/>
    <xf numFmtId="175" fontId="0" fillId="0" borderId="88" xfId="42977" applyNumberFormat="1" applyFont="1" applyBorder="1"/>
    <xf numFmtId="175" fontId="0" fillId="0" borderId="103" xfId="42977" applyNumberFormat="1" applyFont="1" applyBorder="1"/>
    <xf numFmtId="175" fontId="0" fillId="0" borderId="57" xfId="42977" applyNumberFormat="1" applyFont="1" applyBorder="1"/>
    <xf numFmtId="175" fontId="0" fillId="0" borderId="58" xfId="42977" applyNumberFormat="1" applyFont="1" applyBorder="1"/>
    <xf numFmtId="175" fontId="0" fillId="0" borderId="50" xfId="42977" applyNumberFormat="1" applyFont="1" applyBorder="1"/>
    <xf numFmtId="175" fontId="0" fillId="0" borderId="73" xfId="42977" applyNumberFormat="1" applyFont="1" applyBorder="1"/>
    <xf numFmtId="175" fontId="0" fillId="0" borderId="51" xfId="42977" applyNumberFormat="1" applyFont="1" applyBorder="1"/>
    <xf numFmtId="175" fontId="0" fillId="0" borderId="52" xfId="42977" applyNumberFormat="1" applyFont="1" applyBorder="1"/>
    <xf numFmtId="175" fontId="0" fillId="0" borderId="105" xfId="42977" applyNumberFormat="1" applyFont="1" applyBorder="1"/>
    <xf numFmtId="175" fontId="0" fillId="0" borderId="104" xfId="42977" applyNumberFormat="1" applyFont="1" applyBorder="1"/>
    <xf numFmtId="175" fontId="0" fillId="0" borderId="53" xfId="42977" applyNumberFormat="1" applyFont="1" applyBorder="1"/>
    <xf numFmtId="175" fontId="0" fillId="0" borderId="74" xfId="42977" applyNumberFormat="1" applyFont="1" applyBorder="1"/>
    <xf numFmtId="175" fontId="0" fillId="0" borderId="54" xfId="42977" applyNumberFormat="1" applyFont="1" applyBorder="1"/>
    <xf numFmtId="175" fontId="0" fillId="0" borderId="55" xfId="42977" applyNumberFormat="1" applyFont="1" applyBorder="1"/>
    <xf numFmtId="175" fontId="0" fillId="0" borderId="64" xfId="42977" applyNumberFormat="1" applyFont="1" applyBorder="1"/>
    <xf numFmtId="175" fontId="0" fillId="0" borderId="67" xfId="42977" applyNumberFormat="1" applyFont="1" applyBorder="1"/>
    <xf numFmtId="0" fontId="0" fillId="69" borderId="0" xfId="0" applyFill="1" applyBorder="1" applyAlignment="1"/>
    <xf numFmtId="17" fontId="0" fillId="68" borderId="112" xfId="0" applyNumberFormat="1" applyFill="1" applyBorder="1" applyAlignment="1">
      <alignment horizontal="center"/>
    </xf>
    <xf numFmtId="0" fontId="0" fillId="68" borderId="113" xfId="0" applyFill="1" applyBorder="1" applyAlignment="1">
      <alignment horizontal="center" vertical="center"/>
    </xf>
    <xf numFmtId="175" fontId="0" fillId="0" borderId="113" xfId="42977" applyNumberFormat="1" applyFont="1" applyBorder="1"/>
    <xf numFmtId="175" fontId="0" fillId="0" borderId="114" xfId="42977" applyNumberFormat="1" applyFont="1" applyBorder="1"/>
    <xf numFmtId="175" fontId="0" fillId="0" borderId="112" xfId="42977" applyNumberFormat="1" applyFont="1" applyBorder="1"/>
    <xf numFmtId="175" fontId="0" fillId="0" borderId="47" xfId="42977" applyNumberFormat="1" applyFont="1" applyBorder="1"/>
    <xf numFmtId="175" fontId="0" fillId="0" borderId="0" xfId="0" applyNumberFormat="1"/>
    <xf numFmtId="0" fontId="0" fillId="0" borderId="0" xfId="0"/>
    <xf numFmtId="17" fontId="0" fillId="68" borderId="74" xfId="0" applyNumberFormat="1" applyFill="1" applyBorder="1"/>
    <xf numFmtId="176" fontId="0" fillId="0" borderId="86" xfId="42977" applyNumberFormat="1" applyFont="1" applyBorder="1"/>
    <xf numFmtId="176" fontId="0" fillId="0" borderId="49" xfId="42977" applyNumberFormat="1" applyFont="1" applyBorder="1"/>
    <xf numFmtId="0" fontId="0" fillId="71" borderId="0" xfId="0" applyFill="1"/>
    <xf numFmtId="175" fontId="0" fillId="0" borderId="86" xfId="42977" applyNumberFormat="1" applyFont="1" applyBorder="1"/>
    <xf numFmtId="175" fontId="0" fillId="0" borderId="81" xfId="42977" applyNumberFormat="1" applyFont="1" applyBorder="1"/>
    <xf numFmtId="175" fontId="0" fillId="0" borderId="82" xfId="42977" applyNumberFormat="1" applyFont="1" applyBorder="1"/>
    <xf numFmtId="175" fontId="0" fillId="0" borderId="83" xfId="42977" applyNumberFormat="1" applyFont="1" applyBorder="1"/>
    <xf numFmtId="0" fontId="0" fillId="68" borderId="64" xfId="0" applyFill="1" applyBorder="1" applyAlignment="1">
      <alignment horizontal="center"/>
    </xf>
    <xf numFmtId="0" fontId="0" fillId="68" borderId="55" xfId="0" applyFill="1" applyBorder="1" applyAlignment="1">
      <alignment horizontal="center"/>
    </xf>
    <xf numFmtId="0" fontId="0" fillId="68" borderId="65" xfId="0" applyFill="1" applyBorder="1" applyAlignment="1">
      <alignment horizontal="center" vertical="center" wrapText="1"/>
    </xf>
    <xf numFmtId="0" fontId="0" fillId="0" borderId="0" xfId="0"/>
    <xf numFmtId="174" fontId="0" fillId="0" borderId="0" xfId="42976" applyNumberFormat="1" applyFont="1" applyFill="1"/>
    <xf numFmtId="175" fontId="0" fillId="0" borderId="115" xfId="42977" applyNumberFormat="1" applyFont="1" applyBorder="1"/>
    <xf numFmtId="177" fontId="1" fillId="34" borderId="113" xfId="0" applyNumberFormat="1" applyFont="1" applyFill="1" applyBorder="1"/>
    <xf numFmtId="177" fontId="1" fillId="34" borderId="114" xfId="0" applyNumberFormat="1" applyFont="1" applyFill="1" applyBorder="1"/>
    <xf numFmtId="177" fontId="1" fillId="34" borderId="112" xfId="0" applyNumberFormat="1" applyFont="1" applyFill="1" applyBorder="1"/>
    <xf numFmtId="0" fontId="0" fillId="68" borderId="113" xfId="0" applyFill="1" applyBorder="1" applyAlignment="1">
      <alignment horizontal="center" vertical="center" wrapText="1"/>
    </xf>
    <xf numFmtId="0" fontId="0" fillId="68" borderId="59" xfId="0" applyFill="1" applyBorder="1" applyAlignment="1"/>
    <xf numFmtId="0" fontId="0" fillId="68" borderId="61" xfId="0" applyFill="1" applyBorder="1" applyAlignment="1"/>
    <xf numFmtId="174" fontId="0" fillId="0" borderId="115" xfId="42976" applyNumberFormat="1" applyFont="1" applyBorder="1"/>
    <xf numFmtId="174" fontId="0" fillId="0" borderId="114" xfId="42976" applyNumberFormat="1" applyFont="1" applyBorder="1"/>
    <xf numFmtId="174" fontId="0" fillId="0" borderId="112" xfId="42976" applyNumberFormat="1" applyFont="1" applyBorder="1"/>
    <xf numFmtId="174" fontId="1" fillId="34" borderId="113" xfId="42976" applyNumberFormat="1" applyFont="1" applyFill="1" applyBorder="1"/>
    <xf numFmtId="174" fontId="1" fillId="34" borderId="114" xfId="42976" applyNumberFormat="1" applyFont="1" applyFill="1" applyBorder="1"/>
    <xf numFmtId="174" fontId="1" fillId="34" borderId="112" xfId="42976" applyNumberFormat="1" applyFont="1" applyFill="1" applyBorder="1"/>
    <xf numFmtId="0" fontId="0" fillId="0" borderId="0" xfId="0"/>
    <xf numFmtId="0" fontId="2" fillId="33" borderId="0" xfId="0" applyFont="1" applyFill="1" applyAlignment="1">
      <alignment horizontal="center"/>
    </xf>
    <xf numFmtId="0" fontId="87" fillId="33" borderId="0" xfId="0" applyFont="1" applyFill="1" applyAlignment="1">
      <alignment horizontal="center"/>
    </xf>
    <xf numFmtId="0" fontId="0" fillId="0" borderId="0" xfId="0"/>
    <xf numFmtId="0" fontId="0" fillId="68" borderId="116" xfId="0" applyFill="1" applyBorder="1" applyAlignment="1">
      <alignment horizontal="center" vertical="center"/>
    </xf>
    <xf numFmtId="0" fontId="0" fillId="68" borderId="116" xfId="0" applyFill="1" applyBorder="1" applyAlignment="1">
      <alignment horizontal="center" vertical="center" wrapText="1"/>
    </xf>
    <xf numFmtId="0" fontId="90" fillId="0" borderId="113" xfId="0" applyFont="1" applyBorder="1"/>
    <xf numFmtId="0" fontId="90" fillId="0" borderId="114" xfId="0" applyFont="1" applyBorder="1"/>
    <xf numFmtId="0" fontId="90" fillId="0" borderId="112" xfId="0" applyFont="1" applyBorder="1"/>
    <xf numFmtId="178" fontId="89" fillId="0" borderId="113" xfId="0" applyNumberFormat="1" applyFont="1" applyFill="1" applyBorder="1" applyAlignment="1">
      <alignment horizontal="center" vertical="center"/>
    </xf>
    <xf numFmtId="178" fontId="88" fillId="0" borderId="114" xfId="0" applyNumberFormat="1" applyFont="1" applyFill="1" applyBorder="1" applyAlignment="1">
      <alignment horizontal="center" vertical="center"/>
    </xf>
    <xf numFmtId="178" fontId="88" fillId="0" borderId="112" xfId="0" applyNumberFormat="1" applyFont="1" applyFill="1" applyBorder="1" applyAlignment="1">
      <alignment horizontal="center" vertical="center"/>
    </xf>
    <xf numFmtId="0" fontId="90" fillId="68" borderId="116" xfId="0" applyFont="1" applyFill="1" applyBorder="1" applyAlignment="1">
      <alignment horizontal="center"/>
    </xf>
    <xf numFmtId="174" fontId="90" fillId="0" borderId="113" xfId="42976" applyNumberFormat="1" applyFont="1" applyBorder="1" applyAlignment="1">
      <alignment horizontal="center"/>
    </xf>
    <xf numFmtId="174" fontId="0" fillId="0" borderId="114" xfId="42976" applyNumberFormat="1" applyFont="1" applyBorder="1" applyAlignment="1">
      <alignment horizontal="center"/>
    </xf>
    <xf numFmtId="174" fontId="0" fillId="0" borderId="112" xfId="42976" applyNumberFormat="1" applyFont="1" applyBorder="1" applyAlignment="1">
      <alignment horizontal="center"/>
    </xf>
    <xf numFmtId="0" fontId="0" fillId="68" borderId="116" xfId="0" applyFill="1" applyBorder="1" applyAlignment="1">
      <alignment horizontal="center"/>
    </xf>
    <xf numFmtId="174" fontId="0" fillId="69" borderId="0" xfId="42976" applyNumberFormat="1" applyFont="1" applyFill="1"/>
    <xf numFmtId="0" fontId="90" fillId="0" borderId="0" xfId="0" applyFont="1" applyAlignment="1">
      <alignment horizontal="center"/>
    </xf>
    <xf numFmtId="0" fontId="0" fillId="0" borderId="0" xfId="0"/>
    <xf numFmtId="0" fontId="90" fillId="72" borderId="0" xfId="0" applyFont="1" applyFill="1"/>
    <xf numFmtId="0" fontId="90" fillId="73" borderId="0" xfId="0" applyFont="1" applyFill="1"/>
    <xf numFmtId="0" fontId="0" fillId="68" borderId="118" xfId="0" applyFill="1" applyBorder="1"/>
    <xf numFmtId="0" fontId="0" fillId="68" borderId="113" xfId="0" applyFill="1" applyBorder="1"/>
    <xf numFmtId="174" fontId="90" fillId="71" borderId="117" xfId="42976" applyNumberFormat="1" applyFont="1" applyFill="1" applyBorder="1" applyAlignment="1" applyProtection="1">
      <alignment horizontal="center"/>
      <protection locked="0"/>
    </xf>
    <xf numFmtId="174" fontId="90" fillId="71" borderId="112" xfId="42976" applyNumberFormat="1" applyFont="1" applyFill="1" applyBorder="1" applyAlignment="1" applyProtection="1">
      <alignment horizontal="center"/>
      <protection locked="0"/>
    </xf>
    <xf numFmtId="175" fontId="0" fillId="0" borderId="85" xfId="42977" applyNumberFormat="1" applyFont="1" applyBorder="1"/>
    <xf numFmtId="17" fontId="0" fillId="68" borderId="67" xfId="0" applyNumberFormat="1" applyFill="1" applyBorder="1"/>
    <xf numFmtId="0" fontId="0" fillId="0" borderId="0" xfId="0"/>
    <xf numFmtId="0" fontId="0" fillId="68" borderId="83" xfId="0" applyFill="1" applyBorder="1" applyAlignment="1">
      <alignment horizontal="center"/>
    </xf>
    <xf numFmtId="176" fontId="0" fillId="0" borderId="113" xfId="42977" applyNumberFormat="1" applyFont="1" applyBorder="1"/>
    <xf numFmtId="176" fontId="0" fillId="0" borderId="114" xfId="42977" applyNumberFormat="1" applyFont="1" applyBorder="1"/>
    <xf numFmtId="176" fontId="0" fillId="0" borderId="112" xfId="42977" applyNumberFormat="1" applyFont="1" applyBorder="1"/>
    <xf numFmtId="0" fontId="0" fillId="0" borderId="0" xfId="0" applyBorder="1" applyAlignment="1">
      <alignment wrapText="1"/>
    </xf>
    <xf numFmtId="0" fontId="0" fillId="0" borderId="0" xfId="0" applyBorder="1"/>
    <xf numFmtId="0" fontId="2" fillId="0" borderId="0" xfId="0" applyFont="1" applyFill="1" applyAlignment="1">
      <alignment horizontal="center"/>
    </xf>
    <xf numFmtId="0" fontId="4" fillId="0" borderId="0" xfId="0" applyFont="1" applyBorder="1" applyAlignment="1">
      <alignment horizontal="center"/>
    </xf>
    <xf numFmtId="0" fontId="3" fillId="0" borderId="0" xfId="0" applyFont="1" applyBorder="1" applyAlignment="1">
      <alignment horizontal="center"/>
    </xf>
    <xf numFmtId="0" fontId="87" fillId="33" borderId="0" xfId="0" applyFont="1" applyFill="1" applyAlignment="1">
      <alignment horizontal="center"/>
    </xf>
    <xf numFmtId="0" fontId="2" fillId="33" borderId="0" xfId="0" applyFont="1" applyFill="1" applyAlignment="1">
      <alignment horizontal="center"/>
    </xf>
    <xf numFmtId="0" fontId="0" fillId="0" borderId="71" xfId="0" applyBorder="1" applyAlignment="1">
      <alignment horizontal="center" vertical="center"/>
    </xf>
    <xf numFmtId="0" fontId="0" fillId="0" borderId="72" xfId="0" applyBorder="1" applyAlignment="1">
      <alignment horizontal="center" vertical="center"/>
    </xf>
    <xf numFmtId="0" fontId="90" fillId="68" borderId="68" xfId="0" applyFont="1" applyFill="1" applyBorder="1" applyAlignment="1">
      <alignment horizontal="center"/>
    </xf>
    <xf numFmtId="0" fontId="90" fillId="68" borderId="69" xfId="0" applyFont="1" applyFill="1" applyBorder="1" applyAlignment="1">
      <alignment horizontal="center"/>
    </xf>
    <xf numFmtId="0" fontId="90" fillId="68" borderId="70" xfId="0" applyFont="1" applyFill="1" applyBorder="1" applyAlignment="1">
      <alignment horizontal="center"/>
    </xf>
    <xf numFmtId="0" fontId="0" fillId="68" borderId="107" xfId="0" quotePrefix="1" applyFill="1" applyBorder="1" applyAlignment="1">
      <alignment wrapText="1"/>
    </xf>
    <xf numFmtId="0" fontId="0" fillId="68" borderId="109" xfId="0" quotePrefix="1" applyFill="1" applyBorder="1" applyAlignment="1">
      <alignment wrapText="1"/>
    </xf>
    <xf numFmtId="0" fontId="0" fillId="68" borderId="108" xfId="0" quotePrefix="1" applyFill="1" applyBorder="1" applyAlignment="1">
      <alignment wrapText="1"/>
    </xf>
    <xf numFmtId="0" fontId="0" fillId="68" borderId="110" xfId="0" quotePrefix="1" applyFill="1" applyBorder="1" applyAlignment="1">
      <alignment wrapText="1"/>
    </xf>
    <xf numFmtId="0" fontId="0" fillId="0" borderId="0" xfId="0" applyAlignment="1">
      <alignment horizontal="center"/>
    </xf>
    <xf numFmtId="175" fontId="0" fillId="0" borderId="0" xfId="42977" applyNumberFormat="1" applyFont="1" applyAlignment="1">
      <alignment horizontal="center"/>
    </xf>
    <xf numFmtId="0" fontId="0" fillId="0" borderId="0" xfId="0" applyAlignment="1">
      <alignment wrapText="1"/>
    </xf>
    <xf numFmtId="0" fontId="0" fillId="68" borderId="65" xfId="0" applyFill="1" applyBorder="1" applyAlignment="1">
      <alignment horizontal="center" vertical="center" wrapText="1"/>
    </xf>
    <xf numFmtId="0" fontId="0" fillId="68" borderId="63" xfId="0" applyFill="1" applyBorder="1" applyAlignment="1">
      <alignment horizontal="center" vertical="center" wrapText="1"/>
    </xf>
    <xf numFmtId="0" fontId="0" fillId="68" borderId="66" xfId="0" applyFill="1" applyBorder="1" applyAlignment="1">
      <alignment horizontal="center" vertical="center" wrapText="1"/>
    </xf>
    <xf numFmtId="0" fontId="88" fillId="68" borderId="84" xfId="0" applyFont="1" applyFill="1" applyBorder="1" applyAlignment="1">
      <alignment horizontal="center" vertical="center"/>
    </xf>
    <xf numFmtId="0" fontId="88" fillId="68" borderId="72" xfId="0" applyFont="1" applyFill="1" applyBorder="1" applyAlignment="1">
      <alignment horizontal="center" vertical="center"/>
    </xf>
    <xf numFmtId="0" fontId="88" fillId="68" borderId="76" xfId="0" applyFont="1" applyFill="1" applyBorder="1" applyAlignment="1">
      <alignment horizontal="center" vertical="center"/>
    </xf>
    <xf numFmtId="0" fontId="88" fillId="68" borderId="111" xfId="0" applyFont="1" applyFill="1" applyBorder="1" applyAlignment="1">
      <alignment horizontal="center" vertical="center"/>
    </xf>
    <xf numFmtId="0" fontId="88" fillId="68" borderId="77" xfId="0" applyFont="1" applyFill="1" applyBorder="1" applyAlignment="1">
      <alignment horizontal="center" vertical="center"/>
    </xf>
    <xf numFmtId="0" fontId="88" fillId="68" borderId="89" xfId="0" applyFont="1" applyFill="1" applyBorder="1" applyAlignment="1">
      <alignment horizontal="center" vertical="center"/>
    </xf>
    <xf numFmtId="0" fontId="0" fillId="68" borderId="47" xfId="0" applyFill="1" applyBorder="1" applyAlignment="1"/>
    <xf numFmtId="0" fontId="0" fillId="68" borderId="53" xfId="0" applyFill="1" applyBorder="1" applyAlignment="1"/>
    <xf numFmtId="0" fontId="0" fillId="68" borderId="49" xfId="0" applyFill="1" applyBorder="1" applyAlignment="1"/>
    <xf numFmtId="0" fontId="0" fillId="68" borderId="55" xfId="0" applyFill="1" applyBorder="1" applyAlignment="1"/>
    <xf numFmtId="0" fontId="0" fillId="68" borderId="65" xfId="0" applyFill="1" applyBorder="1" applyAlignment="1">
      <alignment horizontal="center" vertical="center"/>
    </xf>
    <xf numFmtId="0" fontId="0" fillId="68" borderId="63" xfId="0" applyFill="1" applyBorder="1" applyAlignment="1">
      <alignment horizontal="center" vertical="center"/>
    </xf>
    <xf numFmtId="0" fontId="0" fillId="68" borderId="107" xfId="0" applyFill="1" applyBorder="1" applyAlignment="1">
      <alignment horizontal="center" vertical="center"/>
    </xf>
    <xf numFmtId="0" fontId="0" fillId="68" borderId="108" xfId="0" applyFill="1" applyBorder="1" applyAlignment="1">
      <alignment horizontal="center" vertical="center"/>
    </xf>
    <xf numFmtId="0" fontId="0" fillId="68" borderId="76" xfId="0" applyFill="1" applyBorder="1" applyAlignment="1">
      <alignment horizontal="center" vertical="center"/>
    </xf>
    <xf numFmtId="0" fontId="0" fillId="68" borderId="111" xfId="0" applyFill="1" applyBorder="1" applyAlignment="1">
      <alignment horizontal="center" vertical="center"/>
    </xf>
    <xf numFmtId="0" fontId="0" fillId="68" borderId="109" xfId="0" applyFill="1" applyBorder="1" applyAlignment="1">
      <alignment horizontal="center" vertical="center"/>
    </xf>
    <xf numFmtId="0" fontId="0" fillId="68" borderId="110" xfId="0" applyFill="1" applyBorder="1" applyAlignment="1">
      <alignment horizontal="center" vertical="center"/>
    </xf>
    <xf numFmtId="0" fontId="0" fillId="68" borderId="65" xfId="0" applyFill="1" applyBorder="1" applyAlignment="1">
      <alignment horizontal="center"/>
    </xf>
    <xf numFmtId="0" fontId="0" fillId="68" borderId="63" xfId="0" applyFill="1" applyBorder="1" applyAlignment="1">
      <alignment horizontal="center"/>
    </xf>
    <xf numFmtId="0" fontId="0" fillId="68" borderId="66" xfId="0" applyFill="1" applyBorder="1" applyAlignment="1">
      <alignment horizontal="center"/>
    </xf>
    <xf numFmtId="0" fontId="0" fillId="68" borderId="65" xfId="0" applyFill="1" applyBorder="1" applyAlignment="1">
      <alignment horizontal="center" wrapText="1"/>
    </xf>
    <xf numFmtId="0" fontId="0" fillId="68" borderId="63" xfId="0" applyFill="1" applyBorder="1" applyAlignment="1">
      <alignment horizontal="center" wrapText="1"/>
    </xf>
    <xf numFmtId="0" fontId="0" fillId="68" borderId="66" xfId="0" applyFill="1" applyBorder="1" applyAlignment="1">
      <alignment horizontal="center" wrapText="1"/>
    </xf>
    <xf numFmtId="0" fontId="0" fillId="68" borderId="84" xfId="0" applyFill="1" applyBorder="1" applyAlignment="1">
      <alignment horizontal="center" vertical="center"/>
    </xf>
    <xf numFmtId="0" fontId="0" fillId="68" borderId="72" xfId="0" applyFill="1" applyBorder="1" applyAlignment="1">
      <alignment horizontal="center" vertical="center"/>
    </xf>
    <xf numFmtId="0" fontId="0" fillId="68" borderId="77" xfId="0" applyFill="1" applyBorder="1" applyAlignment="1">
      <alignment horizontal="center" vertical="center"/>
    </xf>
    <xf numFmtId="0" fontId="0" fillId="68" borderId="89" xfId="0" applyFill="1" applyBorder="1" applyAlignment="1">
      <alignment horizontal="center" vertical="center"/>
    </xf>
    <xf numFmtId="0" fontId="0" fillId="68" borderId="66" xfId="0" applyFill="1" applyBorder="1" applyAlignment="1">
      <alignment horizontal="center" vertical="center"/>
    </xf>
    <xf numFmtId="0" fontId="0" fillId="0" borderId="87" xfId="0" applyFill="1" applyBorder="1" applyAlignment="1">
      <alignment vertical="center" wrapText="1"/>
    </xf>
    <xf numFmtId="0" fontId="0" fillId="0" borderId="110" xfId="0" applyFill="1" applyBorder="1" applyAlignment="1">
      <alignment vertical="center" wrapText="1"/>
    </xf>
    <xf numFmtId="0" fontId="88" fillId="68" borderId="80" xfId="0" applyFont="1" applyFill="1" applyBorder="1" applyAlignment="1">
      <alignment horizontal="center" vertical="center"/>
    </xf>
    <xf numFmtId="0" fontId="0" fillId="0" borderId="0" xfId="0"/>
    <xf numFmtId="0" fontId="0" fillId="68" borderId="84" xfId="0" applyFill="1" applyBorder="1" applyAlignment="1"/>
    <xf numFmtId="0" fontId="0" fillId="68" borderId="72" xfId="0" applyFill="1" applyBorder="1" applyAlignment="1"/>
    <xf numFmtId="0" fontId="0" fillId="68" borderId="77" xfId="0" applyFill="1" applyBorder="1" applyAlignment="1">
      <alignment horizontal="center"/>
    </xf>
    <xf numFmtId="0" fontId="0" fillId="68" borderId="89" xfId="0" applyFill="1" applyBorder="1" applyAlignment="1">
      <alignment horizontal="center"/>
    </xf>
    <xf numFmtId="0" fontId="0" fillId="0" borderId="84" xfId="0" applyBorder="1" applyAlignment="1">
      <alignment horizontal="center" vertical="center"/>
    </xf>
    <xf numFmtId="0" fontId="0" fillId="68" borderId="81" xfId="0" applyFill="1" applyBorder="1" applyAlignment="1"/>
    <xf numFmtId="0" fontId="0" fillId="68" borderId="83" xfId="0" applyFill="1" applyBorder="1" applyAlignment="1"/>
    <xf numFmtId="0" fontId="0" fillId="0" borderId="56" xfId="0" applyBorder="1" applyAlignment="1">
      <alignment vertical="center"/>
    </xf>
    <xf numFmtId="0" fontId="0" fillId="0" borderId="50" xfId="0" applyBorder="1" applyAlignment="1">
      <alignment vertical="center"/>
    </xf>
    <xf numFmtId="0" fontId="0" fillId="0" borderId="53" xfId="0" applyBorder="1" applyAlignment="1">
      <alignment vertical="center"/>
    </xf>
    <xf numFmtId="0" fontId="0" fillId="68" borderId="80" xfId="0" applyFill="1" applyBorder="1" applyAlignment="1">
      <alignment horizontal="center"/>
    </xf>
    <xf numFmtId="0" fontId="0" fillId="68" borderId="90" xfId="0" applyFill="1" applyBorder="1" applyAlignment="1">
      <alignment horizontal="center"/>
    </xf>
    <xf numFmtId="0" fontId="0" fillId="68" borderId="47" xfId="0" applyFill="1" applyBorder="1" applyAlignment="1">
      <alignment horizontal="center"/>
    </xf>
    <xf numFmtId="0" fontId="0" fillId="68" borderId="48" xfId="0" applyFill="1" applyBorder="1" applyAlignment="1">
      <alignment horizontal="center"/>
    </xf>
    <xf numFmtId="0" fontId="0" fillId="68" borderId="49" xfId="0" applyFill="1" applyBorder="1" applyAlignment="1">
      <alignment horizontal="center"/>
    </xf>
    <xf numFmtId="0" fontId="0" fillId="68" borderId="86" xfId="0" applyFill="1" applyBorder="1" applyAlignment="1">
      <alignment horizontal="center"/>
    </xf>
    <xf numFmtId="0" fontId="92" fillId="0" borderId="119" xfId="21405" applyFont="1" applyBorder="1" applyAlignment="1"/>
  </cellXfs>
  <cellStyles count="42978">
    <cellStyle name="%" xfId="2"/>
    <cellStyle name="% 2" xfId="3"/>
    <cellStyle name="%_A2 Common National NHS &amp; Other" xfId="4"/>
    <cellStyle name="%_Sheet1" xfId="5"/>
    <cellStyle name="%_Sheet1 2" xfId="6"/>
    <cellStyle name="%_Sheet2" xfId="7"/>
    <cellStyle name="%_Sheet2 2" xfId="8"/>
    <cellStyle name="0,0_x000d__x000a_NA_x000d__x000a_" xfId="9"/>
    <cellStyle name="20% - Accent1 2" xfId="10"/>
    <cellStyle name="20% - Accent1 2 2" xfId="11"/>
    <cellStyle name="20% - Accent1 2 3" xfId="12"/>
    <cellStyle name="20% - Accent1 2 4" xfId="13"/>
    <cellStyle name="20% - Accent1 3" xfId="14"/>
    <cellStyle name="20% - Accent1 4" xfId="15"/>
    <cellStyle name="20% - Accent1 5" xfId="16"/>
    <cellStyle name="20% - Accent1 6" xfId="17"/>
    <cellStyle name="20% - Accent2 2" xfId="18"/>
    <cellStyle name="20% - Accent2 2 2" xfId="19"/>
    <cellStyle name="20% - Accent2 2 3" xfId="20"/>
    <cellStyle name="20% - Accent2 2 4" xfId="21"/>
    <cellStyle name="20% - Accent2 3" xfId="22"/>
    <cellStyle name="20% - Accent2 4" xfId="23"/>
    <cellStyle name="20% - Accent2 5" xfId="24"/>
    <cellStyle name="20% - Accent2 6" xfId="25"/>
    <cellStyle name="20% - Accent3 2" xfId="26"/>
    <cellStyle name="20% - Accent3 2 2" xfId="27"/>
    <cellStyle name="20% - Accent3 2 3" xfId="28"/>
    <cellStyle name="20% - Accent3 2 4" xfId="29"/>
    <cellStyle name="20% - Accent3 3" xfId="30"/>
    <cellStyle name="20% - Accent3 4" xfId="31"/>
    <cellStyle name="20% - Accent3 5" xfId="32"/>
    <cellStyle name="20% - Accent3 6" xfId="33"/>
    <cellStyle name="20% - Accent4 2" xfId="34"/>
    <cellStyle name="20% - Accent4 2 2" xfId="35"/>
    <cellStyle name="20% - Accent4 2 3" xfId="36"/>
    <cellStyle name="20% - Accent4 2 4" xfId="37"/>
    <cellStyle name="20% - Accent4 3" xfId="38"/>
    <cellStyle name="20% - Accent4 4" xfId="39"/>
    <cellStyle name="20% - Accent4 5" xfId="40"/>
    <cellStyle name="20% - Accent4 6" xfId="41"/>
    <cellStyle name="20% - Accent5 2" xfId="42"/>
    <cellStyle name="20% - Accent5 2 2" xfId="43"/>
    <cellStyle name="20% - Accent5 2 3" xfId="44"/>
    <cellStyle name="20% - Accent5 2 4" xfId="45"/>
    <cellStyle name="20% - Accent5 3" xfId="46"/>
    <cellStyle name="20% - Accent5 4" xfId="47"/>
    <cellStyle name="20% - Accent5 5" xfId="48"/>
    <cellStyle name="20% - Accent5 6" xfId="49"/>
    <cellStyle name="20% - Accent6 2" xfId="50"/>
    <cellStyle name="20% - Accent6 2 2" xfId="51"/>
    <cellStyle name="20% - Accent6 2 3" xfId="52"/>
    <cellStyle name="20% - Accent6 2 4" xfId="53"/>
    <cellStyle name="20% - Accent6 3" xfId="54"/>
    <cellStyle name="20% - Accent6 4" xfId="55"/>
    <cellStyle name="20% - Accent6 5" xfId="56"/>
    <cellStyle name="20% - Accent6 6" xfId="57"/>
    <cellStyle name="40% - Accent1 2" xfId="58"/>
    <cellStyle name="40% - Accent1 2 2" xfId="59"/>
    <cellStyle name="40% - Accent1 2 3" xfId="60"/>
    <cellStyle name="40% - Accent1 2 4" xfId="61"/>
    <cellStyle name="40% - Accent1 3" xfId="62"/>
    <cellStyle name="40% - Accent1 4" xfId="63"/>
    <cellStyle name="40% - Accent1 5" xfId="64"/>
    <cellStyle name="40% - Accent1 6" xfId="65"/>
    <cellStyle name="40% - Accent2 2" xfId="66"/>
    <cellStyle name="40% - Accent2 2 2" xfId="67"/>
    <cellStyle name="40% - Accent2 2 3" xfId="68"/>
    <cellStyle name="40% - Accent2 2 4" xfId="69"/>
    <cellStyle name="40% - Accent2 3" xfId="70"/>
    <cellStyle name="40% - Accent2 4" xfId="71"/>
    <cellStyle name="40% - Accent2 5" xfId="72"/>
    <cellStyle name="40% - Accent2 6" xfId="73"/>
    <cellStyle name="40% - Accent3 2" xfId="74"/>
    <cellStyle name="40% - Accent3 2 2" xfId="75"/>
    <cellStyle name="40% - Accent3 2 3" xfId="76"/>
    <cellStyle name="40% - Accent3 2 4" xfId="77"/>
    <cellStyle name="40% - Accent3 3" xfId="78"/>
    <cellStyle name="40% - Accent3 4" xfId="79"/>
    <cellStyle name="40% - Accent3 5" xfId="80"/>
    <cellStyle name="40% - Accent3 6" xfId="81"/>
    <cellStyle name="40% - Accent4 2" xfId="82"/>
    <cellStyle name="40% - Accent4 2 2" xfId="83"/>
    <cellStyle name="40% - Accent4 2 3" xfId="84"/>
    <cellStyle name="40% - Accent4 2 4" xfId="85"/>
    <cellStyle name="40% - Accent4 3" xfId="86"/>
    <cellStyle name="40% - Accent4 4" xfId="87"/>
    <cellStyle name="40% - Accent4 5" xfId="88"/>
    <cellStyle name="40% - Accent4 6" xfId="89"/>
    <cellStyle name="40% - Accent5 2" xfId="90"/>
    <cellStyle name="40% - Accent5 2 2" xfId="91"/>
    <cellStyle name="40% - Accent5 2 3" xfId="92"/>
    <cellStyle name="40% - Accent5 2 4" xfId="93"/>
    <cellStyle name="40% - Accent5 3" xfId="94"/>
    <cellStyle name="40% - Accent5 4" xfId="95"/>
    <cellStyle name="40% - Accent5 5" xfId="96"/>
    <cellStyle name="40% - Accent5 6" xfId="97"/>
    <cellStyle name="40% - Accent6 2" xfId="98"/>
    <cellStyle name="40% - Accent6 2 2" xfId="99"/>
    <cellStyle name="40% - Accent6 2 3" xfId="100"/>
    <cellStyle name="40% - Accent6 2 4" xfId="101"/>
    <cellStyle name="40% - Accent6 3" xfId="102"/>
    <cellStyle name="40% - Accent6 4" xfId="103"/>
    <cellStyle name="40% - Accent6 5" xfId="104"/>
    <cellStyle name="40% - Accent6 6" xfId="105"/>
    <cellStyle name="60% - Accent1 2" xfId="106"/>
    <cellStyle name="60% - Accent1 2 2" xfId="107"/>
    <cellStyle name="60% - Accent1 3" xfId="108"/>
    <cellStyle name="60% - Accent1 4" xfId="109"/>
    <cellStyle name="60% - Accent1 5" xfId="110"/>
    <cellStyle name="60% - Accent1 6" xfId="111"/>
    <cellStyle name="60% - Accent2 2" xfId="112"/>
    <cellStyle name="60% - Accent2 2 2" xfId="113"/>
    <cellStyle name="60% - Accent2 3" xfId="114"/>
    <cellStyle name="60% - Accent2 4" xfId="115"/>
    <cellStyle name="60% - Accent2 5" xfId="116"/>
    <cellStyle name="60% - Accent2 6" xfId="117"/>
    <cellStyle name="60% - Accent3 2" xfId="118"/>
    <cellStyle name="60% - Accent3 2 2" xfId="119"/>
    <cellStyle name="60% - Accent3 3" xfId="120"/>
    <cellStyle name="60% - Accent3 4" xfId="121"/>
    <cellStyle name="60% - Accent3 5" xfId="122"/>
    <cellStyle name="60% - Accent3 6" xfId="123"/>
    <cellStyle name="60% - Accent4 2" xfId="124"/>
    <cellStyle name="60% - Accent4 2 2" xfId="125"/>
    <cellStyle name="60% - Accent4 3" xfId="126"/>
    <cellStyle name="60% - Accent4 4" xfId="127"/>
    <cellStyle name="60% - Accent4 5" xfId="128"/>
    <cellStyle name="60% - Accent4 6" xfId="129"/>
    <cellStyle name="60% - Accent5 2" xfId="130"/>
    <cellStyle name="60% - Accent5 2 2" xfId="131"/>
    <cellStyle name="60% - Accent5 3" xfId="132"/>
    <cellStyle name="60% - Accent5 4" xfId="133"/>
    <cellStyle name="60% - Accent5 5" xfId="134"/>
    <cellStyle name="60% - Accent5 6" xfId="135"/>
    <cellStyle name="60% - Accent6 2" xfId="136"/>
    <cellStyle name="60% - Accent6 2 2" xfId="137"/>
    <cellStyle name="60% - Accent6 3" xfId="138"/>
    <cellStyle name="60% - Accent6 4" xfId="139"/>
    <cellStyle name="60% - Accent6 5" xfId="140"/>
    <cellStyle name="60% - Accent6 6" xfId="141"/>
    <cellStyle name="Accent1 2" xfId="142"/>
    <cellStyle name="Accent1 2 2" xfId="143"/>
    <cellStyle name="Accent1 3" xfId="144"/>
    <cellStyle name="Accent1 4" xfId="145"/>
    <cellStyle name="Accent1 5" xfId="146"/>
    <cellStyle name="Accent1 6" xfId="147"/>
    <cellStyle name="Accent2 2" xfId="148"/>
    <cellStyle name="Accent2 2 2" xfId="149"/>
    <cellStyle name="Accent2 3" xfId="150"/>
    <cellStyle name="Accent2 4" xfId="151"/>
    <cellStyle name="Accent2 5" xfId="152"/>
    <cellStyle name="Accent2 6" xfId="153"/>
    <cellStyle name="Accent3 2" xfId="154"/>
    <cellStyle name="Accent3 2 2" xfId="155"/>
    <cellStyle name="Accent3 3" xfId="156"/>
    <cellStyle name="Accent3 4" xfId="157"/>
    <cellStyle name="Accent3 5" xfId="158"/>
    <cellStyle name="Accent3 6" xfId="159"/>
    <cellStyle name="Accent4 2" xfId="160"/>
    <cellStyle name="Accent4 2 2" xfId="161"/>
    <cellStyle name="Accent4 3" xfId="162"/>
    <cellStyle name="Accent4 4" xfId="163"/>
    <cellStyle name="Accent4 5" xfId="164"/>
    <cellStyle name="Accent4 6" xfId="165"/>
    <cellStyle name="Accent5 2" xfId="166"/>
    <cellStyle name="Accent5 2 2" xfId="167"/>
    <cellStyle name="Accent5 3" xfId="168"/>
    <cellStyle name="Accent5 4" xfId="169"/>
    <cellStyle name="Accent5 5" xfId="170"/>
    <cellStyle name="Accent5 6" xfId="171"/>
    <cellStyle name="Accent6 2" xfId="172"/>
    <cellStyle name="Accent6 2 2" xfId="173"/>
    <cellStyle name="Accent6 3" xfId="174"/>
    <cellStyle name="Accent6 4" xfId="175"/>
    <cellStyle name="Accent6 5" xfId="176"/>
    <cellStyle name="Accent6 6" xfId="177"/>
    <cellStyle name="Assumptions Heading_Pivot_Table_Example_BA" xfId="178"/>
    <cellStyle name="Assumptions Right Currency_Pivot_Table_Example_BA" xfId="179"/>
    <cellStyle name="Bad 2" xfId="180"/>
    <cellStyle name="Bad 2 2" xfId="181"/>
    <cellStyle name="Bad 3" xfId="182"/>
    <cellStyle name="Bad 4" xfId="183"/>
    <cellStyle name="Bad 5" xfId="184"/>
    <cellStyle name="Bad 6" xfId="185"/>
    <cellStyle name="BM Header Main" xfId="186"/>
    <cellStyle name="BM Header Non-Underlined" xfId="187"/>
    <cellStyle name="BM Header Secondary" xfId="188"/>
    <cellStyle name="BM Header Underlined" xfId="189"/>
    <cellStyle name="BM Input" xfId="190"/>
    <cellStyle name="BM Input 10" xfId="191"/>
    <cellStyle name="BM Input 10 2" xfId="192"/>
    <cellStyle name="BM Input 10 2 2" xfId="193"/>
    <cellStyle name="BM Input 10 3" xfId="194"/>
    <cellStyle name="BM Input 11" xfId="195"/>
    <cellStyle name="BM Input 11 2" xfId="196"/>
    <cellStyle name="BM Input 11 2 2" xfId="197"/>
    <cellStyle name="BM Input 11 3" xfId="198"/>
    <cellStyle name="BM Input 12" xfId="199"/>
    <cellStyle name="BM Input 12 2" xfId="200"/>
    <cellStyle name="BM Input 12 2 2" xfId="201"/>
    <cellStyle name="BM Input 12 3" xfId="202"/>
    <cellStyle name="BM Input 13" xfId="203"/>
    <cellStyle name="BM Input 13 2" xfId="204"/>
    <cellStyle name="BM Input 13 2 2" xfId="205"/>
    <cellStyle name="BM Input 13 3" xfId="206"/>
    <cellStyle name="BM Input 14" xfId="207"/>
    <cellStyle name="BM Input 14 2" xfId="208"/>
    <cellStyle name="BM Input 14 2 2" xfId="209"/>
    <cellStyle name="BM Input 14 3" xfId="210"/>
    <cellStyle name="BM Input 15" xfId="211"/>
    <cellStyle name="BM Input 15 2" xfId="212"/>
    <cellStyle name="BM Input 15 2 2" xfId="213"/>
    <cellStyle name="BM Input 15 3" xfId="214"/>
    <cellStyle name="BM Input 16" xfId="215"/>
    <cellStyle name="BM Input 16 2" xfId="216"/>
    <cellStyle name="BM Input 16 2 2" xfId="217"/>
    <cellStyle name="BM Input 16 3" xfId="218"/>
    <cellStyle name="BM Input 17" xfId="219"/>
    <cellStyle name="BM Input 17 2" xfId="220"/>
    <cellStyle name="BM Input 17 2 2" xfId="221"/>
    <cellStyle name="BM Input 17 3" xfId="222"/>
    <cellStyle name="BM Input 18" xfId="223"/>
    <cellStyle name="BM Input 18 2" xfId="224"/>
    <cellStyle name="BM Input 18 2 2" xfId="225"/>
    <cellStyle name="BM Input 18 3" xfId="226"/>
    <cellStyle name="BM Input 19" xfId="227"/>
    <cellStyle name="BM Input 19 2" xfId="228"/>
    <cellStyle name="BM Input 19 2 2" xfId="229"/>
    <cellStyle name="BM Input 19 3" xfId="230"/>
    <cellStyle name="BM Input 2" xfId="231"/>
    <cellStyle name="BM Input 2 10" xfId="232"/>
    <cellStyle name="BM Input 2 10 2" xfId="233"/>
    <cellStyle name="BM Input 2 10 2 2" xfId="234"/>
    <cellStyle name="BM Input 2 10 3" xfId="235"/>
    <cellStyle name="BM Input 2 11" xfId="236"/>
    <cellStyle name="BM Input 2 11 2" xfId="237"/>
    <cellStyle name="BM Input 2 11 2 2" xfId="238"/>
    <cellStyle name="BM Input 2 11 3" xfId="239"/>
    <cellStyle name="BM Input 2 12" xfId="240"/>
    <cellStyle name="BM Input 2 12 2" xfId="241"/>
    <cellStyle name="BM Input 2 12 2 2" xfId="242"/>
    <cellStyle name="BM Input 2 12 3" xfId="243"/>
    <cellStyle name="BM Input 2 13" xfId="244"/>
    <cellStyle name="BM Input 2 13 2" xfId="245"/>
    <cellStyle name="BM Input 2 13 2 2" xfId="246"/>
    <cellStyle name="BM Input 2 13 3" xfId="247"/>
    <cellStyle name="BM Input 2 14" xfId="248"/>
    <cellStyle name="BM Input 2 14 2" xfId="249"/>
    <cellStyle name="BM Input 2 14 2 2" xfId="250"/>
    <cellStyle name="BM Input 2 14 3" xfId="251"/>
    <cellStyle name="BM Input 2 15" xfId="252"/>
    <cellStyle name="BM Input 2 15 2" xfId="253"/>
    <cellStyle name="BM Input 2 15 2 2" xfId="254"/>
    <cellStyle name="BM Input 2 15 3" xfId="255"/>
    <cellStyle name="BM Input 2 16" xfId="256"/>
    <cellStyle name="BM Input 2 16 2" xfId="257"/>
    <cellStyle name="BM Input 2 16 2 2" xfId="258"/>
    <cellStyle name="BM Input 2 16 3" xfId="259"/>
    <cellStyle name="BM Input 2 17" xfId="260"/>
    <cellStyle name="BM Input 2 17 2" xfId="261"/>
    <cellStyle name="BM Input 2 17 2 2" xfId="262"/>
    <cellStyle name="BM Input 2 17 3" xfId="263"/>
    <cellStyle name="BM Input 2 18" xfId="264"/>
    <cellStyle name="BM Input 2 18 2" xfId="265"/>
    <cellStyle name="BM Input 2 18 2 2" xfId="266"/>
    <cellStyle name="BM Input 2 18 3" xfId="267"/>
    <cellStyle name="BM Input 2 19" xfId="268"/>
    <cellStyle name="BM Input 2 19 2" xfId="269"/>
    <cellStyle name="BM Input 2 19 2 2" xfId="270"/>
    <cellStyle name="BM Input 2 19 3" xfId="271"/>
    <cellStyle name="BM Input 2 2" xfId="272"/>
    <cellStyle name="BM Input 2 2 10" xfId="273"/>
    <cellStyle name="BM Input 2 2 10 2" xfId="274"/>
    <cellStyle name="BM Input 2 2 10 2 2" xfId="275"/>
    <cellStyle name="BM Input 2 2 10 3" xfId="276"/>
    <cellStyle name="BM Input 2 2 11" xfId="277"/>
    <cellStyle name="BM Input 2 2 11 2" xfId="278"/>
    <cellStyle name="BM Input 2 2 11 2 2" xfId="279"/>
    <cellStyle name="BM Input 2 2 11 3" xfId="280"/>
    <cellStyle name="BM Input 2 2 12" xfId="281"/>
    <cellStyle name="BM Input 2 2 12 2" xfId="282"/>
    <cellStyle name="BM Input 2 2 12 2 2" xfId="283"/>
    <cellStyle name="BM Input 2 2 12 3" xfId="284"/>
    <cellStyle name="BM Input 2 2 13" xfId="285"/>
    <cellStyle name="BM Input 2 2 13 2" xfId="286"/>
    <cellStyle name="BM Input 2 2 13 2 2" xfId="287"/>
    <cellStyle name="BM Input 2 2 13 3" xfId="288"/>
    <cellStyle name="BM Input 2 2 14" xfId="289"/>
    <cellStyle name="BM Input 2 2 14 2" xfId="290"/>
    <cellStyle name="BM Input 2 2 14 2 2" xfId="291"/>
    <cellStyle name="BM Input 2 2 14 3" xfId="292"/>
    <cellStyle name="BM Input 2 2 15" xfId="293"/>
    <cellStyle name="BM Input 2 2 15 2" xfId="294"/>
    <cellStyle name="BM Input 2 2 15 2 2" xfId="295"/>
    <cellStyle name="BM Input 2 2 15 3" xfId="296"/>
    <cellStyle name="BM Input 2 2 16" xfId="297"/>
    <cellStyle name="BM Input 2 2 16 2" xfId="298"/>
    <cellStyle name="BM Input 2 2 16 2 2" xfId="299"/>
    <cellStyle name="BM Input 2 2 16 3" xfId="300"/>
    <cellStyle name="BM Input 2 2 17" xfId="301"/>
    <cellStyle name="BM Input 2 2 17 2" xfId="302"/>
    <cellStyle name="BM Input 2 2 17 2 2" xfId="303"/>
    <cellStyle name="BM Input 2 2 17 3" xfId="304"/>
    <cellStyle name="BM Input 2 2 18" xfId="305"/>
    <cellStyle name="BM Input 2 2 18 2" xfId="306"/>
    <cellStyle name="BM Input 2 2 19" xfId="307"/>
    <cellStyle name="BM Input 2 2 2" xfId="308"/>
    <cellStyle name="BM Input 2 2 2 10" xfId="309"/>
    <cellStyle name="BM Input 2 2 2 10 2" xfId="310"/>
    <cellStyle name="BM Input 2 2 2 10 2 2" xfId="311"/>
    <cellStyle name="BM Input 2 2 2 10 3" xfId="312"/>
    <cellStyle name="BM Input 2 2 2 11" xfId="313"/>
    <cellStyle name="BM Input 2 2 2 11 2" xfId="314"/>
    <cellStyle name="BM Input 2 2 2 11 2 2" xfId="315"/>
    <cellStyle name="BM Input 2 2 2 11 3" xfId="316"/>
    <cellStyle name="BM Input 2 2 2 12" xfId="317"/>
    <cellStyle name="BM Input 2 2 2 12 2" xfId="318"/>
    <cellStyle name="BM Input 2 2 2 12 2 2" xfId="319"/>
    <cellStyle name="BM Input 2 2 2 12 3" xfId="320"/>
    <cellStyle name="BM Input 2 2 2 13" xfId="321"/>
    <cellStyle name="BM Input 2 2 2 13 2" xfId="322"/>
    <cellStyle name="BM Input 2 2 2 13 2 2" xfId="323"/>
    <cellStyle name="BM Input 2 2 2 13 3" xfId="324"/>
    <cellStyle name="BM Input 2 2 2 14" xfId="325"/>
    <cellStyle name="BM Input 2 2 2 14 2" xfId="326"/>
    <cellStyle name="BM Input 2 2 2 14 2 2" xfId="327"/>
    <cellStyle name="BM Input 2 2 2 14 3" xfId="328"/>
    <cellStyle name="BM Input 2 2 2 15" xfId="329"/>
    <cellStyle name="BM Input 2 2 2 15 2" xfId="330"/>
    <cellStyle name="BM Input 2 2 2 15 2 2" xfId="331"/>
    <cellStyle name="BM Input 2 2 2 15 3" xfId="332"/>
    <cellStyle name="BM Input 2 2 2 16" xfId="333"/>
    <cellStyle name="BM Input 2 2 2 16 2" xfId="334"/>
    <cellStyle name="BM Input 2 2 2 16 2 2" xfId="335"/>
    <cellStyle name="BM Input 2 2 2 16 3" xfId="336"/>
    <cellStyle name="BM Input 2 2 2 17" xfId="337"/>
    <cellStyle name="BM Input 2 2 2 17 2" xfId="338"/>
    <cellStyle name="BM Input 2 2 2 17 2 2" xfId="339"/>
    <cellStyle name="BM Input 2 2 2 17 3" xfId="340"/>
    <cellStyle name="BM Input 2 2 2 18" xfId="341"/>
    <cellStyle name="BM Input 2 2 2 18 2" xfId="342"/>
    <cellStyle name="BM Input 2 2 2 18 2 2" xfId="343"/>
    <cellStyle name="BM Input 2 2 2 18 3" xfId="344"/>
    <cellStyle name="BM Input 2 2 2 19" xfId="345"/>
    <cellStyle name="BM Input 2 2 2 19 2" xfId="346"/>
    <cellStyle name="BM Input 2 2 2 19 2 2" xfId="347"/>
    <cellStyle name="BM Input 2 2 2 19 3" xfId="348"/>
    <cellStyle name="BM Input 2 2 2 2" xfId="349"/>
    <cellStyle name="BM Input 2 2 2 2 2" xfId="350"/>
    <cellStyle name="BM Input 2 2 2 2 2 2" xfId="351"/>
    <cellStyle name="BM Input 2 2 2 2 3" xfId="352"/>
    <cellStyle name="BM Input 2 2 2 20" xfId="353"/>
    <cellStyle name="BM Input 2 2 2 20 2" xfId="354"/>
    <cellStyle name="BM Input 2 2 2 20 2 2" xfId="355"/>
    <cellStyle name="BM Input 2 2 2 20 3" xfId="356"/>
    <cellStyle name="BM Input 2 2 2 21" xfId="357"/>
    <cellStyle name="BM Input 2 2 2 21 2" xfId="358"/>
    <cellStyle name="BM Input 2 2 2 22" xfId="359"/>
    <cellStyle name="BM Input 2 2 2 3" xfId="360"/>
    <cellStyle name="BM Input 2 2 2 3 2" xfId="361"/>
    <cellStyle name="BM Input 2 2 2 3 2 2" xfId="362"/>
    <cellStyle name="BM Input 2 2 2 3 3" xfId="363"/>
    <cellStyle name="BM Input 2 2 2 4" xfId="364"/>
    <cellStyle name="BM Input 2 2 2 4 2" xfId="365"/>
    <cellStyle name="BM Input 2 2 2 4 2 2" xfId="366"/>
    <cellStyle name="BM Input 2 2 2 4 3" xfId="367"/>
    <cellStyle name="BM Input 2 2 2 5" xfId="368"/>
    <cellStyle name="BM Input 2 2 2 5 2" xfId="369"/>
    <cellStyle name="BM Input 2 2 2 5 2 2" xfId="370"/>
    <cellStyle name="BM Input 2 2 2 5 3" xfId="371"/>
    <cellStyle name="BM Input 2 2 2 6" xfId="372"/>
    <cellStyle name="BM Input 2 2 2 6 2" xfId="373"/>
    <cellStyle name="BM Input 2 2 2 6 2 2" xfId="374"/>
    <cellStyle name="BM Input 2 2 2 6 3" xfId="375"/>
    <cellStyle name="BM Input 2 2 2 7" xfId="376"/>
    <cellStyle name="BM Input 2 2 2 7 2" xfId="377"/>
    <cellStyle name="BM Input 2 2 2 7 2 2" xfId="378"/>
    <cellStyle name="BM Input 2 2 2 7 3" xfId="379"/>
    <cellStyle name="BM Input 2 2 2 8" xfId="380"/>
    <cellStyle name="BM Input 2 2 2 8 2" xfId="381"/>
    <cellStyle name="BM Input 2 2 2 8 2 2" xfId="382"/>
    <cellStyle name="BM Input 2 2 2 8 3" xfId="383"/>
    <cellStyle name="BM Input 2 2 2 9" xfId="384"/>
    <cellStyle name="BM Input 2 2 2 9 2" xfId="385"/>
    <cellStyle name="BM Input 2 2 2 9 2 2" xfId="386"/>
    <cellStyle name="BM Input 2 2 2 9 3" xfId="387"/>
    <cellStyle name="BM Input 2 2 3" xfId="388"/>
    <cellStyle name="BM Input 2 2 3 2" xfId="389"/>
    <cellStyle name="BM Input 2 2 3 2 2" xfId="390"/>
    <cellStyle name="BM Input 2 2 3 3" xfId="391"/>
    <cellStyle name="BM Input 2 2 4" xfId="392"/>
    <cellStyle name="BM Input 2 2 4 2" xfId="393"/>
    <cellStyle name="BM Input 2 2 4 2 2" xfId="394"/>
    <cellStyle name="BM Input 2 2 4 3" xfId="395"/>
    <cellStyle name="BM Input 2 2 5" xfId="396"/>
    <cellStyle name="BM Input 2 2 5 2" xfId="397"/>
    <cellStyle name="BM Input 2 2 5 2 2" xfId="398"/>
    <cellStyle name="BM Input 2 2 5 3" xfId="399"/>
    <cellStyle name="BM Input 2 2 6" xfId="400"/>
    <cellStyle name="BM Input 2 2 6 2" xfId="401"/>
    <cellStyle name="BM Input 2 2 6 2 2" xfId="402"/>
    <cellStyle name="BM Input 2 2 6 3" xfId="403"/>
    <cellStyle name="BM Input 2 2 7" xfId="404"/>
    <cellStyle name="BM Input 2 2 7 2" xfId="405"/>
    <cellStyle name="BM Input 2 2 7 2 2" xfId="406"/>
    <cellStyle name="BM Input 2 2 7 3" xfId="407"/>
    <cellStyle name="BM Input 2 2 8" xfId="408"/>
    <cellStyle name="BM Input 2 2 8 2" xfId="409"/>
    <cellStyle name="BM Input 2 2 8 2 2" xfId="410"/>
    <cellStyle name="BM Input 2 2 8 3" xfId="411"/>
    <cellStyle name="BM Input 2 2 9" xfId="412"/>
    <cellStyle name="BM Input 2 2 9 2" xfId="413"/>
    <cellStyle name="BM Input 2 2 9 2 2" xfId="414"/>
    <cellStyle name="BM Input 2 2 9 3" xfId="415"/>
    <cellStyle name="BM Input 2 20" xfId="416"/>
    <cellStyle name="BM Input 2 20 2" xfId="417"/>
    <cellStyle name="BM Input 2 20 2 2" xfId="418"/>
    <cellStyle name="BM Input 2 20 3" xfId="419"/>
    <cellStyle name="BM Input 2 21" xfId="420"/>
    <cellStyle name="BM Input 2 21 2" xfId="421"/>
    <cellStyle name="BM Input 2 22" xfId="422"/>
    <cellStyle name="BM Input 2 3" xfId="423"/>
    <cellStyle name="BM Input 2 3 10" xfId="424"/>
    <cellStyle name="BM Input 2 3 10 2" xfId="425"/>
    <cellStyle name="BM Input 2 3 10 2 2" xfId="426"/>
    <cellStyle name="BM Input 2 3 10 3" xfId="427"/>
    <cellStyle name="BM Input 2 3 11" xfId="428"/>
    <cellStyle name="BM Input 2 3 11 2" xfId="429"/>
    <cellStyle name="BM Input 2 3 11 2 2" xfId="430"/>
    <cellStyle name="BM Input 2 3 11 3" xfId="431"/>
    <cellStyle name="BM Input 2 3 12" xfId="432"/>
    <cellStyle name="BM Input 2 3 12 2" xfId="433"/>
    <cellStyle name="BM Input 2 3 12 2 2" xfId="434"/>
    <cellStyle name="BM Input 2 3 12 3" xfId="435"/>
    <cellStyle name="BM Input 2 3 13" xfId="436"/>
    <cellStyle name="BM Input 2 3 13 2" xfId="437"/>
    <cellStyle name="BM Input 2 3 13 2 2" xfId="438"/>
    <cellStyle name="BM Input 2 3 13 3" xfId="439"/>
    <cellStyle name="BM Input 2 3 14" xfId="440"/>
    <cellStyle name="BM Input 2 3 14 2" xfId="441"/>
    <cellStyle name="BM Input 2 3 14 2 2" xfId="442"/>
    <cellStyle name="BM Input 2 3 14 3" xfId="443"/>
    <cellStyle name="BM Input 2 3 15" xfId="444"/>
    <cellStyle name="BM Input 2 3 15 2" xfId="445"/>
    <cellStyle name="BM Input 2 3 15 2 2" xfId="446"/>
    <cellStyle name="BM Input 2 3 15 3" xfId="447"/>
    <cellStyle name="BM Input 2 3 16" xfId="448"/>
    <cellStyle name="BM Input 2 3 16 2" xfId="449"/>
    <cellStyle name="BM Input 2 3 16 2 2" xfId="450"/>
    <cellStyle name="BM Input 2 3 16 3" xfId="451"/>
    <cellStyle name="BM Input 2 3 17" xfId="452"/>
    <cellStyle name="BM Input 2 3 17 2" xfId="453"/>
    <cellStyle name="BM Input 2 3 17 2 2" xfId="454"/>
    <cellStyle name="BM Input 2 3 17 3" xfId="455"/>
    <cellStyle name="BM Input 2 3 18" xfId="456"/>
    <cellStyle name="BM Input 2 3 18 2" xfId="457"/>
    <cellStyle name="BM Input 2 3 19" xfId="458"/>
    <cellStyle name="BM Input 2 3 2" xfId="459"/>
    <cellStyle name="BM Input 2 3 2 10" xfId="460"/>
    <cellStyle name="BM Input 2 3 2 10 2" xfId="461"/>
    <cellStyle name="BM Input 2 3 2 10 2 2" xfId="462"/>
    <cellStyle name="BM Input 2 3 2 10 3" xfId="463"/>
    <cellStyle name="BM Input 2 3 2 11" xfId="464"/>
    <cellStyle name="BM Input 2 3 2 11 2" xfId="465"/>
    <cellStyle name="BM Input 2 3 2 11 2 2" xfId="466"/>
    <cellStyle name="BM Input 2 3 2 11 3" xfId="467"/>
    <cellStyle name="BM Input 2 3 2 12" xfId="468"/>
    <cellStyle name="BM Input 2 3 2 12 2" xfId="469"/>
    <cellStyle name="BM Input 2 3 2 12 2 2" xfId="470"/>
    <cellStyle name="BM Input 2 3 2 12 3" xfId="471"/>
    <cellStyle name="BM Input 2 3 2 13" xfId="472"/>
    <cellStyle name="BM Input 2 3 2 13 2" xfId="473"/>
    <cellStyle name="BM Input 2 3 2 13 2 2" xfId="474"/>
    <cellStyle name="BM Input 2 3 2 13 3" xfId="475"/>
    <cellStyle name="BM Input 2 3 2 14" xfId="476"/>
    <cellStyle name="BM Input 2 3 2 14 2" xfId="477"/>
    <cellStyle name="BM Input 2 3 2 14 2 2" xfId="478"/>
    <cellStyle name="BM Input 2 3 2 14 3" xfId="479"/>
    <cellStyle name="BM Input 2 3 2 15" xfId="480"/>
    <cellStyle name="BM Input 2 3 2 15 2" xfId="481"/>
    <cellStyle name="BM Input 2 3 2 15 2 2" xfId="482"/>
    <cellStyle name="BM Input 2 3 2 15 3" xfId="483"/>
    <cellStyle name="BM Input 2 3 2 16" xfId="484"/>
    <cellStyle name="BM Input 2 3 2 16 2" xfId="485"/>
    <cellStyle name="BM Input 2 3 2 16 2 2" xfId="486"/>
    <cellStyle name="BM Input 2 3 2 16 3" xfId="487"/>
    <cellStyle name="BM Input 2 3 2 17" xfId="488"/>
    <cellStyle name="BM Input 2 3 2 17 2" xfId="489"/>
    <cellStyle name="BM Input 2 3 2 17 2 2" xfId="490"/>
    <cellStyle name="BM Input 2 3 2 17 3" xfId="491"/>
    <cellStyle name="BM Input 2 3 2 18" xfId="492"/>
    <cellStyle name="BM Input 2 3 2 18 2" xfId="493"/>
    <cellStyle name="BM Input 2 3 2 18 2 2" xfId="494"/>
    <cellStyle name="BM Input 2 3 2 18 3" xfId="495"/>
    <cellStyle name="BM Input 2 3 2 19" xfId="496"/>
    <cellStyle name="BM Input 2 3 2 19 2" xfId="497"/>
    <cellStyle name="BM Input 2 3 2 19 2 2" xfId="498"/>
    <cellStyle name="BM Input 2 3 2 19 3" xfId="499"/>
    <cellStyle name="BM Input 2 3 2 2" xfId="500"/>
    <cellStyle name="BM Input 2 3 2 2 2" xfId="501"/>
    <cellStyle name="BM Input 2 3 2 2 2 2" xfId="502"/>
    <cellStyle name="BM Input 2 3 2 2 3" xfId="503"/>
    <cellStyle name="BM Input 2 3 2 20" xfId="504"/>
    <cellStyle name="BM Input 2 3 2 20 2" xfId="505"/>
    <cellStyle name="BM Input 2 3 2 20 2 2" xfId="506"/>
    <cellStyle name="BM Input 2 3 2 20 3" xfId="507"/>
    <cellStyle name="BM Input 2 3 2 21" xfId="508"/>
    <cellStyle name="BM Input 2 3 2 21 2" xfId="509"/>
    <cellStyle name="BM Input 2 3 2 22" xfId="510"/>
    <cellStyle name="BM Input 2 3 2 3" xfId="511"/>
    <cellStyle name="BM Input 2 3 2 3 2" xfId="512"/>
    <cellStyle name="BM Input 2 3 2 3 2 2" xfId="513"/>
    <cellStyle name="BM Input 2 3 2 3 3" xfId="514"/>
    <cellStyle name="BM Input 2 3 2 4" xfId="515"/>
    <cellStyle name="BM Input 2 3 2 4 2" xfId="516"/>
    <cellStyle name="BM Input 2 3 2 4 2 2" xfId="517"/>
    <cellStyle name="BM Input 2 3 2 4 3" xfId="518"/>
    <cellStyle name="BM Input 2 3 2 5" xfId="519"/>
    <cellStyle name="BM Input 2 3 2 5 2" xfId="520"/>
    <cellStyle name="BM Input 2 3 2 5 2 2" xfId="521"/>
    <cellStyle name="BM Input 2 3 2 5 3" xfId="522"/>
    <cellStyle name="BM Input 2 3 2 6" xfId="523"/>
    <cellStyle name="BM Input 2 3 2 6 2" xfId="524"/>
    <cellStyle name="BM Input 2 3 2 6 2 2" xfId="525"/>
    <cellStyle name="BM Input 2 3 2 6 3" xfId="526"/>
    <cellStyle name="BM Input 2 3 2 7" xfId="527"/>
    <cellStyle name="BM Input 2 3 2 7 2" xfId="528"/>
    <cellStyle name="BM Input 2 3 2 7 2 2" xfId="529"/>
    <cellStyle name="BM Input 2 3 2 7 3" xfId="530"/>
    <cellStyle name="BM Input 2 3 2 8" xfId="531"/>
    <cellStyle name="BM Input 2 3 2 8 2" xfId="532"/>
    <cellStyle name="BM Input 2 3 2 8 2 2" xfId="533"/>
    <cellStyle name="BM Input 2 3 2 8 3" xfId="534"/>
    <cellStyle name="BM Input 2 3 2 9" xfId="535"/>
    <cellStyle name="BM Input 2 3 2 9 2" xfId="536"/>
    <cellStyle name="BM Input 2 3 2 9 2 2" xfId="537"/>
    <cellStyle name="BM Input 2 3 2 9 3" xfId="538"/>
    <cellStyle name="BM Input 2 3 3" xfId="539"/>
    <cellStyle name="BM Input 2 3 3 2" xfId="540"/>
    <cellStyle name="BM Input 2 3 3 2 2" xfId="541"/>
    <cellStyle name="BM Input 2 3 3 3" xfId="542"/>
    <cellStyle name="BM Input 2 3 4" xfId="543"/>
    <cellStyle name="BM Input 2 3 4 2" xfId="544"/>
    <cellStyle name="BM Input 2 3 4 2 2" xfId="545"/>
    <cellStyle name="BM Input 2 3 4 3" xfId="546"/>
    <cellStyle name="BM Input 2 3 5" xfId="547"/>
    <cellStyle name="BM Input 2 3 5 2" xfId="548"/>
    <cellStyle name="BM Input 2 3 5 2 2" xfId="549"/>
    <cellStyle name="BM Input 2 3 5 3" xfId="550"/>
    <cellStyle name="BM Input 2 3 6" xfId="551"/>
    <cellStyle name="BM Input 2 3 6 2" xfId="552"/>
    <cellStyle name="BM Input 2 3 6 2 2" xfId="553"/>
    <cellStyle name="BM Input 2 3 6 3" xfId="554"/>
    <cellStyle name="BM Input 2 3 7" xfId="555"/>
    <cellStyle name="BM Input 2 3 7 2" xfId="556"/>
    <cellStyle name="BM Input 2 3 7 2 2" xfId="557"/>
    <cellStyle name="BM Input 2 3 7 3" xfId="558"/>
    <cellStyle name="BM Input 2 3 8" xfId="559"/>
    <cellStyle name="BM Input 2 3 8 2" xfId="560"/>
    <cellStyle name="BM Input 2 3 8 2 2" xfId="561"/>
    <cellStyle name="BM Input 2 3 8 3" xfId="562"/>
    <cellStyle name="BM Input 2 3 9" xfId="563"/>
    <cellStyle name="BM Input 2 3 9 2" xfId="564"/>
    <cellStyle name="BM Input 2 3 9 2 2" xfId="565"/>
    <cellStyle name="BM Input 2 3 9 3" xfId="566"/>
    <cellStyle name="BM Input 2 4" xfId="567"/>
    <cellStyle name="BM Input 2 4 10" xfId="568"/>
    <cellStyle name="BM Input 2 4 10 2" xfId="569"/>
    <cellStyle name="BM Input 2 4 10 2 2" xfId="570"/>
    <cellStyle name="BM Input 2 4 10 3" xfId="571"/>
    <cellStyle name="BM Input 2 4 11" xfId="572"/>
    <cellStyle name="BM Input 2 4 11 2" xfId="573"/>
    <cellStyle name="BM Input 2 4 11 2 2" xfId="574"/>
    <cellStyle name="BM Input 2 4 11 3" xfId="575"/>
    <cellStyle name="BM Input 2 4 12" xfId="576"/>
    <cellStyle name="BM Input 2 4 12 2" xfId="577"/>
    <cellStyle name="BM Input 2 4 12 2 2" xfId="578"/>
    <cellStyle name="BM Input 2 4 12 3" xfId="579"/>
    <cellStyle name="BM Input 2 4 13" xfId="580"/>
    <cellStyle name="BM Input 2 4 13 2" xfId="581"/>
    <cellStyle name="BM Input 2 4 13 2 2" xfId="582"/>
    <cellStyle name="BM Input 2 4 13 3" xfId="583"/>
    <cellStyle name="BM Input 2 4 14" xfId="584"/>
    <cellStyle name="BM Input 2 4 14 2" xfId="585"/>
    <cellStyle name="BM Input 2 4 14 2 2" xfId="586"/>
    <cellStyle name="BM Input 2 4 14 3" xfId="587"/>
    <cellStyle name="BM Input 2 4 15" xfId="588"/>
    <cellStyle name="BM Input 2 4 15 2" xfId="589"/>
    <cellStyle name="BM Input 2 4 15 2 2" xfId="590"/>
    <cellStyle name="BM Input 2 4 15 3" xfId="591"/>
    <cellStyle name="BM Input 2 4 16" xfId="592"/>
    <cellStyle name="BM Input 2 4 16 2" xfId="593"/>
    <cellStyle name="BM Input 2 4 16 2 2" xfId="594"/>
    <cellStyle name="BM Input 2 4 16 3" xfId="595"/>
    <cellStyle name="BM Input 2 4 17" xfId="596"/>
    <cellStyle name="BM Input 2 4 17 2" xfId="597"/>
    <cellStyle name="BM Input 2 4 17 2 2" xfId="598"/>
    <cellStyle name="BM Input 2 4 17 3" xfId="599"/>
    <cellStyle name="BM Input 2 4 18" xfId="600"/>
    <cellStyle name="BM Input 2 4 18 2" xfId="601"/>
    <cellStyle name="BM Input 2 4 18 2 2" xfId="602"/>
    <cellStyle name="BM Input 2 4 18 3" xfId="603"/>
    <cellStyle name="BM Input 2 4 19" xfId="604"/>
    <cellStyle name="BM Input 2 4 19 2" xfId="605"/>
    <cellStyle name="BM Input 2 4 19 2 2" xfId="606"/>
    <cellStyle name="BM Input 2 4 19 3" xfId="607"/>
    <cellStyle name="BM Input 2 4 2" xfId="608"/>
    <cellStyle name="BM Input 2 4 2 10" xfId="609"/>
    <cellStyle name="BM Input 2 4 2 10 2" xfId="610"/>
    <cellStyle name="BM Input 2 4 2 10 2 2" xfId="611"/>
    <cellStyle name="BM Input 2 4 2 10 3" xfId="612"/>
    <cellStyle name="BM Input 2 4 2 11" xfId="613"/>
    <cellStyle name="BM Input 2 4 2 11 2" xfId="614"/>
    <cellStyle name="BM Input 2 4 2 11 2 2" xfId="615"/>
    <cellStyle name="BM Input 2 4 2 11 3" xfId="616"/>
    <cellStyle name="BM Input 2 4 2 12" xfId="617"/>
    <cellStyle name="BM Input 2 4 2 12 2" xfId="618"/>
    <cellStyle name="BM Input 2 4 2 12 2 2" xfId="619"/>
    <cellStyle name="BM Input 2 4 2 12 3" xfId="620"/>
    <cellStyle name="BM Input 2 4 2 13" xfId="621"/>
    <cellStyle name="BM Input 2 4 2 13 2" xfId="622"/>
    <cellStyle name="BM Input 2 4 2 13 2 2" xfId="623"/>
    <cellStyle name="BM Input 2 4 2 13 3" xfId="624"/>
    <cellStyle name="BM Input 2 4 2 14" xfId="625"/>
    <cellStyle name="BM Input 2 4 2 14 2" xfId="626"/>
    <cellStyle name="BM Input 2 4 2 14 2 2" xfId="627"/>
    <cellStyle name="BM Input 2 4 2 14 3" xfId="628"/>
    <cellStyle name="BM Input 2 4 2 15" xfId="629"/>
    <cellStyle name="BM Input 2 4 2 15 2" xfId="630"/>
    <cellStyle name="BM Input 2 4 2 15 2 2" xfId="631"/>
    <cellStyle name="BM Input 2 4 2 15 3" xfId="632"/>
    <cellStyle name="BM Input 2 4 2 16" xfId="633"/>
    <cellStyle name="BM Input 2 4 2 16 2" xfId="634"/>
    <cellStyle name="BM Input 2 4 2 16 2 2" xfId="635"/>
    <cellStyle name="BM Input 2 4 2 16 3" xfId="636"/>
    <cellStyle name="BM Input 2 4 2 17" xfId="637"/>
    <cellStyle name="BM Input 2 4 2 17 2" xfId="638"/>
    <cellStyle name="BM Input 2 4 2 17 2 2" xfId="639"/>
    <cellStyle name="BM Input 2 4 2 17 3" xfId="640"/>
    <cellStyle name="BM Input 2 4 2 18" xfId="641"/>
    <cellStyle name="BM Input 2 4 2 18 2" xfId="642"/>
    <cellStyle name="BM Input 2 4 2 18 2 2" xfId="643"/>
    <cellStyle name="BM Input 2 4 2 18 3" xfId="644"/>
    <cellStyle name="BM Input 2 4 2 19" xfId="645"/>
    <cellStyle name="BM Input 2 4 2 19 2" xfId="646"/>
    <cellStyle name="BM Input 2 4 2 19 2 2" xfId="647"/>
    <cellStyle name="BM Input 2 4 2 19 3" xfId="648"/>
    <cellStyle name="BM Input 2 4 2 2" xfId="649"/>
    <cellStyle name="BM Input 2 4 2 2 2" xfId="650"/>
    <cellStyle name="BM Input 2 4 2 2 2 2" xfId="651"/>
    <cellStyle name="BM Input 2 4 2 2 3" xfId="652"/>
    <cellStyle name="BM Input 2 4 2 20" xfId="653"/>
    <cellStyle name="BM Input 2 4 2 20 2" xfId="654"/>
    <cellStyle name="BM Input 2 4 2 20 2 2" xfId="655"/>
    <cellStyle name="BM Input 2 4 2 20 3" xfId="656"/>
    <cellStyle name="BM Input 2 4 2 21" xfId="657"/>
    <cellStyle name="BM Input 2 4 2 21 2" xfId="658"/>
    <cellStyle name="BM Input 2 4 2 22" xfId="659"/>
    <cellStyle name="BM Input 2 4 2 3" xfId="660"/>
    <cellStyle name="BM Input 2 4 2 3 2" xfId="661"/>
    <cellStyle name="BM Input 2 4 2 3 2 2" xfId="662"/>
    <cellStyle name="BM Input 2 4 2 3 3" xfId="663"/>
    <cellStyle name="BM Input 2 4 2 4" xfId="664"/>
    <cellStyle name="BM Input 2 4 2 4 2" xfId="665"/>
    <cellStyle name="BM Input 2 4 2 4 2 2" xfId="666"/>
    <cellStyle name="BM Input 2 4 2 4 3" xfId="667"/>
    <cellStyle name="BM Input 2 4 2 5" xfId="668"/>
    <cellStyle name="BM Input 2 4 2 5 2" xfId="669"/>
    <cellStyle name="BM Input 2 4 2 5 2 2" xfId="670"/>
    <cellStyle name="BM Input 2 4 2 5 3" xfId="671"/>
    <cellStyle name="BM Input 2 4 2 6" xfId="672"/>
    <cellStyle name="BM Input 2 4 2 6 2" xfId="673"/>
    <cellStyle name="BM Input 2 4 2 6 2 2" xfId="674"/>
    <cellStyle name="BM Input 2 4 2 6 3" xfId="675"/>
    <cellStyle name="BM Input 2 4 2 7" xfId="676"/>
    <cellStyle name="BM Input 2 4 2 7 2" xfId="677"/>
    <cellStyle name="BM Input 2 4 2 7 2 2" xfId="678"/>
    <cellStyle name="BM Input 2 4 2 7 3" xfId="679"/>
    <cellStyle name="BM Input 2 4 2 8" xfId="680"/>
    <cellStyle name="BM Input 2 4 2 8 2" xfId="681"/>
    <cellStyle name="BM Input 2 4 2 8 2 2" xfId="682"/>
    <cellStyle name="BM Input 2 4 2 8 3" xfId="683"/>
    <cellStyle name="BM Input 2 4 2 9" xfId="684"/>
    <cellStyle name="BM Input 2 4 2 9 2" xfId="685"/>
    <cellStyle name="BM Input 2 4 2 9 2 2" xfId="686"/>
    <cellStyle name="BM Input 2 4 2 9 3" xfId="687"/>
    <cellStyle name="BM Input 2 4 20" xfId="688"/>
    <cellStyle name="BM Input 2 4 20 2" xfId="689"/>
    <cellStyle name="BM Input 2 4 20 2 2" xfId="690"/>
    <cellStyle name="BM Input 2 4 20 3" xfId="691"/>
    <cellStyle name="BM Input 2 4 21" xfId="692"/>
    <cellStyle name="BM Input 2 4 21 2" xfId="693"/>
    <cellStyle name="BM Input 2 4 21 2 2" xfId="694"/>
    <cellStyle name="BM Input 2 4 21 3" xfId="695"/>
    <cellStyle name="BM Input 2 4 22" xfId="696"/>
    <cellStyle name="BM Input 2 4 22 2" xfId="697"/>
    <cellStyle name="BM Input 2 4 23" xfId="698"/>
    <cellStyle name="BM Input 2 4 3" xfId="699"/>
    <cellStyle name="BM Input 2 4 3 2" xfId="700"/>
    <cellStyle name="BM Input 2 4 3 2 2" xfId="701"/>
    <cellStyle name="BM Input 2 4 3 3" xfId="702"/>
    <cellStyle name="BM Input 2 4 4" xfId="703"/>
    <cellStyle name="BM Input 2 4 4 2" xfId="704"/>
    <cellStyle name="BM Input 2 4 4 2 2" xfId="705"/>
    <cellStyle name="BM Input 2 4 4 3" xfId="706"/>
    <cellStyle name="BM Input 2 4 5" xfId="707"/>
    <cellStyle name="BM Input 2 4 5 2" xfId="708"/>
    <cellStyle name="BM Input 2 4 5 2 2" xfId="709"/>
    <cellStyle name="BM Input 2 4 5 3" xfId="710"/>
    <cellStyle name="BM Input 2 4 6" xfId="711"/>
    <cellStyle name="BM Input 2 4 6 2" xfId="712"/>
    <cellStyle name="BM Input 2 4 6 2 2" xfId="713"/>
    <cellStyle name="BM Input 2 4 6 3" xfId="714"/>
    <cellStyle name="BM Input 2 4 7" xfId="715"/>
    <cellStyle name="BM Input 2 4 7 2" xfId="716"/>
    <cellStyle name="BM Input 2 4 7 2 2" xfId="717"/>
    <cellStyle name="BM Input 2 4 7 3" xfId="718"/>
    <cellStyle name="BM Input 2 4 8" xfId="719"/>
    <cellStyle name="BM Input 2 4 8 2" xfId="720"/>
    <cellStyle name="BM Input 2 4 8 2 2" xfId="721"/>
    <cellStyle name="BM Input 2 4 8 3" xfId="722"/>
    <cellStyle name="BM Input 2 4 9" xfId="723"/>
    <cellStyle name="BM Input 2 4 9 2" xfId="724"/>
    <cellStyle name="BM Input 2 4 9 2 2" xfId="725"/>
    <cellStyle name="BM Input 2 4 9 3" xfId="726"/>
    <cellStyle name="BM Input 2 5" xfId="727"/>
    <cellStyle name="BM Input 2 5 10" xfId="728"/>
    <cellStyle name="BM Input 2 5 10 2" xfId="729"/>
    <cellStyle name="BM Input 2 5 10 2 2" xfId="730"/>
    <cellStyle name="BM Input 2 5 10 3" xfId="731"/>
    <cellStyle name="BM Input 2 5 11" xfId="732"/>
    <cellStyle name="BM Input 2 5 11 2" xfId="733"/>
    <cellStyle name="BM Input 2 5 11 2 2" xfId="734"/>
    <cellStyle name="BM Input 2 5 11 3" xfId="735"/>
    <cellStyle name="BM Input 2 5 12" xfId="736"/>
    <cellStyle name="BM Input 2 5 12 2" xfId="737"/>
    <cellStyle name="BM Input 2 5 12 2 2" xfId="738"/>
    <cellStyle name="BM Input 2 5 12 3" xfId="739"/>
    <cellStyle name="BM Input 2 5 13" xfId="740"/>
    <cellStyle name="BM Input 2 5 13 2" xfId="741"/>
    <cellStyle name="BM Input 2 5 13 2 2" xfId="742"/>
    <cellStyle name="BM Input 2 5 13 3" xfId="743"/>
    <cellStyle name="BM Input 2 5 14" xfId="744"/>
    <cellStyle name="BM Input 2 5 14 2" xfId="745"/>
    <cellStyle name="BM Input 2 5 14 2 2" xfId="746"/>
    <cellStyle name="BM Input 2 5 14 3" xfId="747"/>
    <cellStyle name="BM Input 2 5 15" xfId="748"/>
    <cellStyle name="BM Input 2 5 15 2" xfId="749"/>
    <cellStyle name="BM Input 2 5 15 2 2" xfId="750"/>
    <cellStyle name="BM Input 2 5 15 3" xfId="751"/>
    <cellStyle name="BM Input 2 5 16" xfId="752"/>
    <cellStyle name="BM Input 2 5 16 2" xfId="753"/>
    <cellStyle name="BM Input 2 5 16 2 2" xfId="754"/>
    <cellStyle name="BM Input 2 5 16 3" xfId="755"/>
    <cellStyle name="BM Input 2 5 17" xfId="756"/>
    <cellStyle name="BM Input 2 5 17 2" xfId="757"/>
    <cellStyle name="BM Input 2 5 17 2 2" xfId="758"/>
    <cellStyle name="BM Input 2 5 17 3" xfId="759"/>
    <cellStyle name="BM Input 2 5 18" xfId="760"/>
    <cellStyle name="BM Input 2 5 18 2" xfId="761"/>
    <cellStyle name="BM Input 2 5 18 2 2" xfId="762"/>
    <cellStyle name="BM Input 2 5 18 3" xfId="763"/>
    <cellStyle name="BM Input 2 5 19" xfId="764"/>
    <cellStyle name="BM Input 2 5 19 2" xfId="765"/>
    <cellStyle name="BM Input 2 5 19 2 2" xfId="766"/>
    <cellStyle name="BM Input 2 5 19 3" xfId="767"/>
    <cellStyle name="BM Input 2 5 2" xfId="768"/>
    <cellStyle name="BM Input 2 5 2 2" xfId="769"/>
    <cellStyle name="BM Input 2 5 2 2 2" xfId="770"/>
    <cellStyle name="BM Input 2 5 2 3" xfId="771"/>
    <cellStyle name="BM Input 2 5 20" xfId="772"/>
    <cellStyle name="BM Input 2 5 20 2" xfId="773"/>
    <cellStyle name="BM Input 2 5 20 2 2" xfId="774"/>
    <cellStyle name="BM Input 2 5 20 3" xfId="775"/>
    <cellStyle name="BM Input 2 5 21" xfId="776"/>
    <cellStyle name="BM Input 2 5 21 2" xfId="777"/>
    <cellStyle name="BM Input 2 5 22" xfId="778"/>
    <cellStyle name="BM Input 2 5 3" xfId="779"/>
    <cellStyle name="BM Input 2 5 3 2" xfId="780"/>
    <cellStyle name="BM Input 2 5 3 2 2" xfId="781"/>
    <cellStyle name="BM Input 2 5 3 3" xfId="782"/>
    <cellStyle name="BM Input 2 5 4" xfId="783"/>
    <cellStyle name="BM Input 2 5 4 2" xfId="784"/>
    <cellStyle name="BM Input 2 5 4 2 2" xfId="785"/>
    <cellStyle name="BM Input 2 5 4 3" xfId="786"/>
    <cellStyle name="BM Input 2 5 5" xfId="787"/>
    <cellStyle name="BM Input 2 5 5 2" xfId="788"/>
    <cellStyle name="BM Input 2 5 5 2 2" xfId="789"/>
    <cellStyle name="BM Input 2 5 5 3" xfId="790"/>
    <cellStyle name="BM Input 2 5 6" xfId="791"/>
    <cellStyle name="BM Input 2 5 6 2" xfId="792"/>
    <cellStyle name="BM Input 2 5 6 2 2" xfId="793"/>
    <cellStyle name="BM Input 2 5 6 3" xfId="794"/>
    <cellStyle name="BM Input 2 5 7" xfId="795"/>
    <cellStyle name="BM Input 2 5 7 2" xfId="796"/>
    <cellStyle name="BM Input 2 5 7 2 2" xfId="797"/>
    <cellStyle name="BM Input 2 5 7 3" xfId="798"/>
    <cellStyle name="BM Input 2 5 8" xfId="799"/>
    <cellStyle name="BM Input 2 5 8 2" xfId="800"/>
    <cellStyle name="BM Input 2 5 8 2 2" xfId="801"/>
    <cellStyle name="BM Input 2 5 8 3" xfId="802"/>
    <cellStyle name="BM Input 2 5 9" xfId="803"/>
    <cellStyle name="BM Input 2 5 9 2" xfId="804"/>
    <cellStyle name="BM Input 2 5 9 2 2" xfId="805"/>
    <cellStyle name="BM Input 2 5 9 3" xfId="806"/>
    <cellStyle name="BM Input 2 6" xfId="807"/>
    <cellStyle name="BM Input 2 6 2" xfId="808"/>
    <cellStyle name="BM Input 2 6 2 2" xfId="809"/>
    <cellStyle name="BM Input 2 6 3" xfId="810"/>
    <cellStyle name="BM Input 2 7" xfId="811"/>
    <cellStyle name="BM Input 2 7 2" xfId="812"/>
    <cellStyle name="BM Input 2 7 2 2" xfId="813"/>
    <cellStyle name="BM Input 2 7 3" xfId="814"/>
    <cellStyle name="BM Input 2 8" xfId="815"/>
    <cellStyle name="BM Input 2 8 2" xfId="816"/>
    <cellStyle name="BM Input 2 8 2 2" xfId="817"/>
    <cellStyle name="BM Input 2 8 3" xfId="818"/>
    <cellStyle name="BM Input 2 9" xfId="819"/>
    <cellStyle name="BM Input 2 9 2" xfId="820"/>
    <cellStyle name="BM Input 2 9 2 2" xfId="821"/>
    <cellStyle name="BM Input 2 9 3" xfId="822"/>
    <cellStyle name="BM Input 20" xfId="823"/>
    <cellStyle name="BM Input 20 2" xfId="824"/>
    <cellStyle name="BM Input 20 2 2" xfId="825"/>
    <cellStyle name="BM Input 20 3" xfId="826"/>
    <cellStyle name="BM Input 21" xfId="827"/>
    <cellStyle name="BM Input 21 2" xfId="828"/>
    <cellStyle name="BM Input 21 2 2" xfId="829"/>
    <cellStyle name="BM Input 21 3" xfId="830"/>
    <cellStyle name="BM Input 22" xfId="831"/>
    <cellStyle name="BM Input 22 2" xfId="832"/>
    <cellStyle name="BM Input 23" xfId="833"/>
    <cellStyle name="BM Input 24" xfId="834"/>
    <cellStyle name="BM Input 25" xfId="835"/>
    <cellStyle name="BM Input 26" xfId="836"/>
    <cellStyle name="BM Input 3" xfId="837"/>
    <cellStyle name="BM Input 3 10" xfId="838"/>
    <cellStyle name="BM Input 3 10 2" xfId="839"/>
    <cellStyle name="BM Input 3 10 2 2" xfId="840"/>
    <cellStyle name="BM Input 3 10 3" xfId="841"/>
    <cellStyle name="BM Input 3 11" xfId="842"/>
    <cellStyle name="BM Input 3 11 2" xfId="843"/>
    <cellStyle name="BM Input 3 11 2 2" xfId="844"/>
    <cellStyle name="BM Input 3 11 3" xfId="845"/>
    <cellStyle name="BM Input 3 12" xfId="846"/>
    <cellStyle name="BM Input 3 12 2" xfId="847"/>
    <cellStyle name="BM Input 3 12 2 2" xfId="848"/>
    <cellStyle name="BM Input 3 12 3" xfId="849"/>
    <cellStyle name="BM Input 3 13" xfId="850"/>
    <cellStyle name="BM Input 3 13 2" xfId="851"/>
    <cellStyle name="BM Input 3 13 2 2" xfId="852"/>
    <cellStyle name="BM Input 3 13 3" xfId="853"/>
    <cellStyle name="BM Input 3 14" xfId="854"/>
    <cellStyle name="BM Input 3 14 2" xfId="855"/>
    <cellStyle name="BM Input 3 14 2 2" xfId="856"/>
    <cellStyle name="BM Input 3 14 3" xfId="857"/>
    <cellStyle name="BM Input 3 15" xfId="858"/>
    <cellStyle name="BM Input 3 15 2" xfId="859"/>
    <cellStyle name="BM Input 3 15 2 2" xfId="860"/>
    <cellStyle name="BM Input 3 15 3" xfId="861"/>
    <cellStyle name="BM Input 3 16" xfId="862"/>
    <cellStyle name="BM Input 3 16 2" xfId="863"/>
    <cellStyle name="BM Input 3 16 2 2" xfId="864"/>
    <cellStyle name="BM Input 3 16 3" xfId="865"/>
    <cellStyle name="BM Input 3 17" xfId="866"/>
    <cellStyle name="BM Input 3 17 2" xfId="867"/>
    <cellStyle name="BM Input 3 17 2 2" xfId="868"/>
    <cellStyle name="BM Input 3 17 3" xfId="869"/>
    <cellStyle name="BM Input 3 18" xfId="870"/>
    <cellStyle name="BM Input 3 18 2" xfId="871"/>
    <cellStyle name="BM Input 3 19" xfId="872"/>
    <cellStyle name="BM Input 3 2" xfId="873"/>
    <cellStyle name="BM Input 3 2 10" xfId="874"/>
    <cellStyle name="BM Input 3 2 10 2" xfId="875"/>
    <cellStyle name="BM Input 3 2 10 2 2" xfId="876"/>
    <cellStyle name="BM Input 3 2 10 3" xfId="877"/>
    <cellStyle name="BM Input 3 2 11" xfId="878"/>
    <cellStyle name="BM Input 3 2 11 2" xfId="879"/>
    <cellStyle name="BM Input 3 2 11 2 2" xfId="880"/>
    <cellStyle name="BM Input 3 2 11 3" xfId="881"/>
    <cellStyle name="BM Input 3 2 12" xfId="882"/>
    <cellStyle name="BM Input 3 2 12 2" xfId="883"/>
    <cellStyle name="BM Input 3 2 12 2 2" xfId="884"/>
    <cellStyle name="BM Input 3 2 12 3" xfId="885"/>
    <cellStyle name="BM Input 3 2 13" xfId="886"/>
    <cellStyle name="BM Input 3 2 13 2" xfId="887"/>
    <cellStyle name="BM Input 3 2 13 2 2" xfId="888"/>
    <cellStyle name="BM Input 3 2 13 3" xfId="889"/>
    <cellStyle name="BM Input 3 2 14" xfId="890"/>
    <cellStyle name="BM Input 3 2 14 2" xfId="891"/>
    <cellStyle name="BM Input 3 2 14 2 2" xfId="892"/>
    <cellStyle name="BM Input 3 2 14 3" xfId="893"/>
    <cellStyle name="BM Input 3 2 15" xfId="894"/>
    <cellStyle name="BM Input 3 2 15 2" xfId="895"/>
    <cellStyle name="BM Input 3 2 15 2 2" xfId="896"/>
    <cellStyle name="BM Input 3 2 15 3" xfId="897"/>
    <cellStyle name="BM Input 3 2 16" xfId="898"/>
    <cellStyle name="BM Input 3 2 16 2" xfId="899"/>
    <cellStyle name="BM Input 3 2 16 2 2" xfId="900"/>
    <cellStyle name="BM Input 3 2 16 3" xfId="901"/>
    <cellStyle name="BM Input 3 2 17" xfId="902"/>
    <cellStyle name="BM Input 3 2 17 2" xfId="903"/>
    <cellStyle name="BM Input 3 2 17 2 2" xfId="904"/>
    <cellStyle name="BM Input 3 2 17 3" xfId="905"/>
    <cellStyle name="BM Input 3 2 18" xfId="906"/>
    <cellStyle name="BM Input 3 2 18 2" xfId="907"/>
    <cellStyle name="BM Input 3 2 18 2 2" xfId="908"/>
    <cellStyle name="BM Input 3 2 18 3" xfId="909"/>
    <cellStyle name="BM Input 3 2 19" xfId="910"/>
    <cellStyle name="BM Input 3 2 19 2" xfId="911"/>
    <cellStyle name="BM Input 3 2 19 2 2" xfId="912"/>
    <cellStyle name="BM Input 3 2 19 3" xfId="913"/>
    <cellStyle name="BM Input 3 2 2" xfId="914"/>
    <cellStyle name="BM Input 3 2 2 2" xfId="915"/>
    <cellStyle name="BM Input 3 2 2 2 2" xfId="916"/>
    <cellStyle name="BM Input 3 2 2 3" xfId="917"/>
    <cellStyle name="BM Input 3 2 20" xfId="918"/>
    <cellStyle name="BM Input 3 2 20 2" xfId="919"/>
    <cellStyle name="BM Input 3 2 20 2 2" xfId="920"/>
    <cellStyle name="BM Input 3 2 20 3" xfId="921"/>
    <cellStyle name="BM Input 3 2 21" xfId="922"/>
    <cellStyle name="BM Input 3 2 21 2" xfId="923"/>
    <cellStyle name="BM Input 3 2 22" xfId="924"/>
    <cellStyle name="BM Input 3 2 3" xfId="925"/>
    <cellStyle name="BM Input 3 2 3 2" xfId="926"/>
    <cellStyle name="BM Input 3 2 3 2 2" xfId="927"/>
    <cellStyle name="BM Input 3 2 3 3" xfId="928"/>
    <cellStyle name="BM Input 3 2 4" xfId="929"/>
    <cellStyle name="BM Input 3 2 4 2" xfId="930"/>
    <cellStyle name="BM Input 3 2 4 2 2" xfId="931"/>
    <cellStyle name="BM Input 3 2 4 3" xfId="932"/>
    <cellStyle name="BM Input 3 2 5" xfId="933"/>
    <cellStyle name="BM Input 3 2 5 2" xfId="934"/>
    <cellStyle name="BM Input 3 2 5 2 2" xfId="935"/>
    <cellStyle name="BM Input 3 2 5 3" xfId="936"/>
    <cellStyle name="BM Input 3 2 6" xfId="937"/>
    <cellStyle name="BM Input 3 2 6 2" xfId="938"/>
    <cellStyle name="BM Input 3 2 6 2 2" xfId="939"/>
    <cellStyle name="BM Input 3 2 6 3" xfId="940"/>
    <cellStyle name="BM Input 3 2 7" xfId="941"/>
    <cellStyle name="BM Input 3 2 7 2" xfId="942"/>
    <cellStyle name="BM Input 3 2 7 2 2" xfId="943"/>
    <cellStyle name="BM Input 3 2 7 3" xfId="944"/>
    <cellStyle name="BM Input 3 2 8" xfId="945"/>
    <cellStyle name="BM Input 3 2 8 2" xfId="946"/>
    <cellStyle name="BM Input 3 2 8 2 2" xfId="947"/>
    <cellStyle name="BM Input 3 2 8 3" xfId="948"/>
    <cellStyle name="BM Input 3 2 9" xfId="949"/>
    <cellStyle name="BM Input 3 2 9 2" xfId="950"/>
    <cellStyle name="BM Input 3 2 9 2 2" xfId="951"/>
    <cellStyle name="BM Input 3 2 9 3" xfId="952"/>
    <cellStyle name="BM Input 3 3" xfId="953"/>
    <cellStyle name="BM Input 3 3 2" xfId="954"/>
    <cellStyle name="BM Input 3 3 2 2" xfId="955"/>
    <cellStyle name="BM Input 3 3 3" xfId="956"/>
    <cellStyle name="BM Input 3 4" xfId="957"/>
    <cellStyle name="BM Input 3 4 2" xfId="958"/>
    <cellStyle name="BM Input 3 4 2 2" xfId="959"/>
    <cellStyle name="BM Input 3 4 3" xfId="960"/>
    <cellStyle name="BM Input 3 5" xfId="961"/>
    <cellStyle name="BM Input 3 5 2" xfId="962"/>
    <cellStyle name="BM Input 3 5 2 2" xfId="963"/>
    <cellStyle name="BM Input 3 5 3" xfId="964"/>
    <cellStyle name="BM Input 3 6" xfId="965"/>
    <cellStyle name="BM Input 3 6 2" xfId="966"/>
    <cellStyle name="BM Input 3 6 2 2" xfId="967"/>
    <cellStyle name="BM Input 3 6 3" xfId="968"/>
    <cellStyle name="BM Input 3 7" xfId="969"/>
    <cellStyle name="BM Input 3 7 2" xfId="970"/>
    <cellStyle name="BM Input 3 7 2 2" xfId="971"/>
    <cellStyle name="BM Input 3 7 3" xfId="972"/>
    <cellStyle name="BM Input 3 8" xfId="973"/>
    <cellStyle name="BM Input 3 8 2" xfId="974"/>
    <cellStyle name="BM Input 3 8 2 2" xfId="975"/>
    <cellStyle name="BM Input 3 8 3" xfId="976"/>
    <cellStyle name="BM Input 3 9" xfId="977"/>
    <cellStyle name="BM Input 3 9 2" xfId="978"/>
    <cellStyle name="BM Input 3 9 2 2" xfId="979"/>
    <cellStyle name="BM Input 3 9 3" xfId="980"/>
    <cellStyle name="BM Input 4" xfId="981"/>
    <cellStyle name="BM Input 4 10" xfId="982"/>
    <cellStyle name="BM Input 4 10 2" xfId="983"/>
    <cellStyle name="BM Input 4 10 2 2" xfId="984"/>
    <cellStyle name="BM Input 4 10 3" xfId="985"/>
    <cellStyle name="BM Input 4 11" xfId="986"/>
    <cellStyle name="BM Input 4 11 2" xfId="987"/>
    <cellStyle name="BM Input 4 11 2 2" xfId="988"/>
    <cellStyle name="BM Input 4 11 3" xfId="989"/>
    <cellStyle name="BM Input 4 12" xfId="990"/>
    <cellStyle name="BM Input 4 12 2" xfId="991"/>
    <cellStyle name="BM Input 4 12 2 2" xfId="992"/>
    <cellStyle name="BM Input 4 12 3" xfId="993"/>
    <cellStyle name="BM Input 4 13" xfId="994"/>
    <cellStyle name="BM Input 4 13 2" xfId="995"/>
    <cellStyle name="BM Input 4 13 2 2" xfId="996"/>
    <cellStyle name="BM Input 4 13 3" xfId="997"/>
    <cellStyle name="BM Input 4 14" xfId="998"/>
    <cellStyle name="BM Input 4 14 2" xfId="999"/>
    <cellStyle name="BM Input 4 14 2 2" xfId="1000"/>
    <cellStyle name="BM Input 4 14 3" xfId="1001"/>
    <cellStyle name="BM Input 4 15" xfId="1002"/>
    <cellStyle name="BM Input 4 15 2" xfId="1003"/>
    <cellStyle name="BM Input 4 15 2 2" xfId="1004"/>
    <cellStyle name="BM Input 4 15 3" xfId="1005"/>
    <cellStyle name="BM Input 4 16" xfId="1006"/>
    <cellStyle name="BM Input 4 16 2" xfId="1007"/>
    <cellStyle name="BM Input 4 16 2 2" xfId="1008"/>
    <cellStyle name="BM Input 4 16 3" xfId="1009"/>
    <cellStyle name="BM Input 4 17" xfId="1010"/>
    <cellStyle name="BM Input 4 17 2" xfId="1011"/>
    <cellStyle name="BM Input 4 17 2 2" xfId="1012"/>
    <cellStyle name="BM Input 4 17 3" xfId="1013"/>
    <cellStyle name="BM Input 4 18" xfId="1014"/>
    <cellStyle name="BM Input 4 18 2" xfId="1015"/>
    <cellStyle name="BM Input 4 19" xfId="1016"/>
    <cellStyle name="BM Input 4 2" xfId="1017"/>
    <cellStyle name="BM Input 4 2 10" xfId="1018"/>
    <cellStyle name="BM Input 4 2 10 2" xfId="1019"/>
    <cellStyle name="BM Input 4 2 10 2 2" xfId="1020"/>
    <cellStyle name="BM Input 4 2 10 3" xfId="1021"/>
    <cellStyle name="BM Input 4 2 11" xfId="1022"/>
    <cellStyle name="BM Input 4 2 11 2" xfId="1023"/>
    <cellStyle name="BM Input 4 2 11 2 2" xfId="1024"/>
    <cellStyle name="BM Input 4 2 11 3" xfId="1025"/>
    <cellStyle name="BM Input 4 2 12" xfId="1026"/>
    <cellStyle name="BM Input 4 2 12 2" xfId="1027"/>
    <cellStyle name="BM Input 4 2 12 2 2" xfId="1028"/>
    <cellStyle name="BM Input 4 2 12 3" xfId="1029"/>
    <cellStyle name="BM Input 4 2 13" xfId="1030"/>
    <cellStyle name="BM Input 4 2 13 2" xfId="1031"/>
    <cellStyle name="BM Input 4 2 13 2 2" xfId="1032"/>
    <cellStyle name="BM Input 4 2 13 3" xfId="1033"/>
    <cellStyle name="BM Input 4 2 14" xfId="1034"/>
    <cellStyle name="BM Input 4 2 14 2" xfId="1035"/>
    <cellStyle name="BM Input 4 2 14 2 2" xfId="1036"/>
    <cellStyle name="BM Input 4 2 14 3" xfId="1037"/>
    <cellStyle name="BM Input 4 2 15" xfId="1038"/>
    <cellStyle name="BM Input 4 2 15 2" xfId="1039"/>
    <cellStyle name="BM Input 4 2 15 2 2" xfId="1040"/>
    <cellStyle name="BM Input 4 2 15 3" xfId="1041"/>
    <cellStyle name="BM Input 4 2 16" xfId="1042"/>
    <cellStyle name="BM Input 4 2 16 2" xfId="1043"/>
    <cellStyle name="BM Input 4 2 16 2 2" xfId="1044"/>
    <cellStyle name="BM Input 4 2 16 3" xfId="1045"/>
    <cellStyle name="BM Input 4 2 17" xfId="1046"/>
    <cellStyle name="BM Input 4 2 17 2" xfId="1047"/>
    <cellStyle name="BM Input 4 2 17 2 2" xfId="1048"/>
    <cellStyle name="BM Input 4 2 17 3" xfId="1049"/>
    <cellStyle name="BM Input 4 2 18" xfId="1050"/>
    <cellStyle name="BM Input 4 2 18 2" xfId="1051"/>
    <cellStyle name="BM Input 4 2 18 2 2" xfId="1052"/>
    <cellStyle name="BM Input 4 2 18 3" xfId="1053"/>
    <cellStyle name="BM Input 4 2 19" xfId="1054"/>
    <cellStyle name="BM Input 4 2 19 2" xfId="1055"/>
    <cellStyle name="BM Input 4 2 19 2 2" xfId="1056"/>
    <cellStyle name="BM Input 4 2 19 3" xfId="1057"/>
    <cellStyle name="BM Input 4 2 2" xfId="1058"/>
    <cellStyle name="BM Input 4 2 2 2" xfId="1059"/>
    <cellStyle name="BM Input 4 2 2 2 2" xfId="1060"/>
    <cellStyle name="BM Input 4 2 2 3" xfId="1061"/>
    <cellStyle name="BM Input 4 2 20" xfId="1062"/>
    <cellStyle name="BM Input 4 2 20 2" xfId="1063"/>
    <cellStyle name="BM Input 4 2 20 2 2" xfId="1064"/>
    <cellStyle name="BM Input 4 2 20 3" xfId="1065"/>
    <cellStyle name="BM Input 4 2 21" xfId="1066"/>
    <cellStyle name="BM Input 4 2 21 2" xfId="1067"/>
    <cellStyle name="BM Input 4 2 22" xfId="1068"/>
    <cellStyle name="BM Input 4 2 3" xfId="1069"/>
    <cellStyle name="BM Input 4 2 3 2" xfId="1070"/>
    <cellStyle name="BM Input 4 2 3 2 2" xfId="1071"/>
    <cellStyle name="BM Input 4 2 3 3" xfId="1072"/>
    <cellStyle name="BM Input 4 2 4" xfId="1073"/>
    <cellStyle name="BM Input 4 2 4 2" xfId="1074"/>
    <cellStyle name="BM Input 4 2 4 2 2" xfId="1075"/>
    <cellStyle name="BM Input 4 2 4 3" xfId="1076"/>
    <cellStyle name="BM Input 4 2 5" xfId="1077"/>
    <cellStyle name="BM Input 4 2 5 2" xfId="1078"/>
    <cellStyle name="BM Input 4 2 5 2 2" xfId="1079"/>
    <cellStyle name="BM Input 4 2 5 3" xfId="1080"/>
    <cellStyle name="BM Input 4 2 6" xfId="1081"/>
    <cellStyle name="BM Input 4 2 6 2" xfId="1082"/>
    <cellStyle name="BM Input 4 2 6 2 2" xfId="1083"/>
    <cellStyle name="BM Input 4 2 6 3" xfId="1084"/>
    <cellStyle name="BM Input 4 2 7" xfId="1085"/>
    <cellStyle name="BM Input 4 2 7 2" xfId="1086"/>
    <cellStyle name="BM Input 4 2 7 2 2" xfId="1087"/>
    <cellStyle name="BM Input 4 2 7 3" xfId="1088"/>
    <cellStyle name="BM Input 4 2 8" xfId="1089"/>
    <cellStyle name="BM Input 4 2 8 2" xfId="1090"/>
    <cellStyle name="BM Input 4 2 8 2 2" xfId="1091"/>
    <cellStyle name="BM Input 4 2 8 3" xfId="1092"/>
    <cellStyle name="BM Input 4 2 9" xfId="1093"/>
    <cellStyle name="BM Input 4 2 9 2" xfId="1094"/>
    <cellStyle name="BM Input 4 2 9 2 2" xfId="1095"/>
    <cellStyle name="BM Input 4 2 9 3" xfId="1096"/>
    <cellStyle name="BM Input 4 3" xfId="1097"/>
    <cellStyle name="BM Input 4 3 2" xfId="1098"/>
    <cellStyle name="BM Input 4 3 2 2" xfId="1099"/>
    <cellStyle name="BM Input 4 3 3" xfId="1100"/>
    <cellStyle name="BM Input 4 4" xfId="1101"/>
    <cellStyle name="BM Input 4 4 2" xfId="1102"/>
    <cellStyle name="BM Input 4 4 2 2" xfId="1103"/>
    <cellStyle name="BM Input 4 4 3" xfId="1104"/>
    <cellStyle name="BM Input 4 5" xfId="1105"/>
    <cellStyle name="BM Input 4 5 2" xfId="1106"/>
    <cellStyle name="BM Input 4 5 2 2" xfId="1107"/>
    <cellStyle name="BM Input 4 5 3" xfId="1108"/>
    <cellStyle name="BM Input 4 6" xfId="1109"/>
    <cellStyle name="BM Input 4 6 2" xfId="1110"/>
    <cellStyle name="BM Input 4 6 2 2" xfId="1111"/>
    <cellStyle name="BM Input 4 6 3" xfId="1112"/>
    <cellStyle name="BM Input 4 7" xfId="1113"/>
    <cellStyle name="BM Input 4 7 2" xfId="1114"/>
    <cellStyle name="BM Input 4 7 2 2" xfId="1115"/>
    <cellStyle name="BM Input 4 7 3" xfId="1116"/>
    <cellStyle name="BM Input 4 8" xfId="1117"/>
    <cellStyle name="BM Input 4 8 2" xfId="1118"/>
    <cellStyle name="BM Input 4 8 2 2" xfId="1119"/>
    <cellStyle name="BM Input 4 8 3" xfId="1120"/>
    <cellStyle name="BM Input 4 9" xfId="1121"/>
    <cellStyle name="BM Input 4 9 2" xfId="1122"/>
    <cellStyle name="BM Input 4 9 2 2" xfId="1123"/>
    <cellStyle name="BM Input 4 9 3" xfId="1124"/>
    <cellStyle name="BM Input 5" xfId="1125"/>
    <cellStyle name="BM Input 5 10" xfId="1126"/>
    <cellStyle name="BM Input 5 10 2" xfId="1127"/>
    <cellStyle name="BM Input 5 10 2 2" xfId="1128"/>
    <cellStyle name="BM Input 5 10 3" xfId="1129"/>
    <cellStyle name="BM Input 5 11" xfId="1130"/>
    <cellStyle name="BM Input 5 11 2" xfId="1131"/>
    <cellStyle name="BM Input 5 11 2 2" xfId="1132"/>
    <cellStyle name="BM Input 5 11 3" xfId="1133"/>
    <cellStyle name="BM Input 5 12" xfId="1134"/>
    <cellStyle name="BM Input 5 12 2" xfId="1135"/>
    <cellStyle name="BM Input 5 12 2 2" xfId="1136"/>
    <cellStyle name="BM Input 5 12 3" xfId="1137"/>
    <cellStyle name="BM Input 5 13" xfId="1138"/>
    <cellStyle name="BM Input 5 13 2" xfId="1139"/>
    <cellStyle name="BM Input 5 13 2 2" xfId="1140"/>
    <cellStyle name="BM Input 5 13 3" xfId="1141"/>
    <cellStyle name="BM Input 5 14" xfId="1142"/>
    <cellStyle name="BM Input 5 14 2" xfId="1143"/>
    <cellStyle name="BM Input 5 14 2 2" xfId="1144"/>
    <cellStyle name="BM Input 5 14 3" xfId="1145"/>
    <cellStyle name="BM Input 5 15" xfId="1146"/>
    <cellStyle name="BM Input 5 15 2" xfId="1147"/>
    <cellStyle name="BM Input 5 15 2 2" xfId="1148"/>
    <cellStyle name="BM Input 5 15 3" xfId="1149"/>
    <cellStyle name="BM Input 5 16" xfId="1150"/>
    <cellStyle name="BM Input 5 16 2" xfId="1151"/>
    <cellStyle name="BM Input 5 16 2 2" xfId="1152"/>
    <cellStyle name="BM Input 5 16 3" xfId="1153"/>
    <cellStyle name="BM Input 5 17" xfId="1154"/>
    <cellStyle name="BM Input 5 17 2" xfId="1155"/>
    <cellStyle name="BM Input 5 17 2 2" xfId="1156"/>
    <cellStyle name="BM Input 5 17 3" xfId="1157"/>
    <cellStyle name="BM Input 5 18" xfId="1158"/>
    <cellStyle name="BM Input 5 18 2" xfId="1159"/>
    <cellStyle name="BM Input 5 18 2 2" xfId="1160"/>
    <cellStyle name="BM Input 5 18 3" xfId="1161"/>
    <cellStyle name="BM Input 5 19" xfId="1162"/>
    <cellStyle name="BM Input 5 19 2" xfId="1163"/>
    <cellStyle name="BM Input 5 19 2 2" xfId="1164"/>
    <cellStyle name="BM Input 5 19 3" xfId="1165"/>
    <cellStyle name="BM Input 5 2" xfId="1166"/>
    <cellStyle name="BM Input 5 2 10" xfId="1167"/>
    <cellStyle name="BM Input 5 2 10 2" xfId="1168"/>
    <cellStyle name="BM Input 5 2 10 2 2" xfId="1169"/>
    <cellStyle name="BM Input 5 2 10 3" xfId="1170"/>
    <cellStyle name="BM Input 5 2 11" xfId="1171"/>
    <cellStyle name="BM Input 5 2 11 2" xfId="1172"/>
    <cellStyle name="BM Input 5 2 11 2 2" xfId="1173"/>
    <cellStyle name="BM Input 5 2 11 3" xfId="1174"/>
    <cellStyle name="BM Input 5 2 12" xfId="1175"/>
    <cellStyle name="BM Input 5 2 12 2" xfId="1176"/>
    <cellStyle name="BM Input 5 2 12 2 2" xfId="1177"/>
    <cellStyle name="BM Input 5 2 12 3" xfId="1178"/>
    <cellStyle name="BM Input 5 2 13" xfId="1179"/>
    <cellStyle name="BM Input 5 2 13 2" xfId="1180"/>
    <cellStyle name="BM Input 5 2 13 2 2" xfId="1181"/>
    <cellStyle name="BM Input 5 2 13 3" xfId="1182"/>
    <cellStyle name="BM Input 5 2 14" xfId="1183"/>
    <cellStyle name="BM Input 5 2 14 2" xfId="1184"/>
    <cellStyle name="BM Input 5 2 14 2 2" xfId="1185"/>
    <cellStyle name="BM Input 5 2 14 3" xfId="1186"/>
    <cellStyle name="BM Input 5 2 15" xfId="1187"/>
    <cellStyle name="BM Input 5 2 15 2" xfId="1188"/>
    <cellStyle name="BM Input 5 2 15 2 2" xfId="1189"/>
    <cellStyle name="BM Input 5 2 15 3" xfId="1190"/>
    <cellStyle name="BM Input 5 2 16" xfId="1191"/>
    <cellStyle name="BM Input 5 2 16 2" xfId="1192"/>
    <cellStyle name="BM Input 5 2 16 2 2" xfId="1193"/>
    <cellStyle name="BM Input 5 2 16 3" xfId="1194"/>
    <cellStyle name="BM Input 5 2 17" xfId="1195"/>
    <cellStyle name="BM Input 5 2 17 2" xfId="1196"/>
    <cellStyle name="BM Input 5 2 17 2 2" xfId="1197"/>
    <cellStyle name="BM Input 5 2 17 3" xfId="1198"/>
    <cellStyle name="BM Input 5 2 18" xfId="1199"/>
    <cellStyle name="BM Input 5 2 18 2" xfId="1200"/>
    <cellStyle name="BM Input 5 2 18 2 2" xfId="1201"/>
    <cellStyle name="BM Input 5 2 18 3" xfId="1202"/>
    <cellStyle name="BM Input 5 2 19" xfId="1203"/>
    <cellStyle name="BM Input 5 2 19 2" xfId="1204"/>
    <cellStyle name="BM Input 5 2 19 2 2" xfId="1205"/>
    <cellStyle name="BM Input 5 2 19 3" xfId="1206"/>
    <cellStyle name="BM Input 5 2 2" xfId="1207"/>
    <cellStyle name="BM Input 5 2 2 2" xfId="1208"/>
    <cellStyle name="BM Input 5 2 2 2 2" xfId="1209"/>
    <cellStyle name="BM Input 5 2 2 3" xfId="1210"/>
    <cellStyle name="BM Input 5 2 20" xfId="1211"/>
    <cellStyle name="BM Input 5 2 20 2" xfId="1212"/>
    <cellStyle name="BM Input 5 2 20 2 2" xfId="1213"/>
    <cellStyle name="BM Input 5 2 20 3" xfId="1214"/>
    <cellStyle name="BM Input 5 2 21" xfId="1215"/>
    <cellStyle name="BM Input 5 2 21 2" xfId="1216"/>
    <cellStyle name="BM Input 5 2 22" xfId="1217"/>
    <cellStyle name="BM Input 5 2 3" xfId="1218"/>
    <cellStyle name="BM Input 5 2 3 2" xfId="1219"/>
    <cellStyle name="BM Input 5 2 3 2 2" xfId="1220"/>
    <cellStyle name="BM Input 5 2 3 3" xfId="1221"/>
    <cellStyle name="BM Input 5 2 4" xfId="1222"/>
    <cellStyle name="BM Input 5 2 4 2" xfId="1223"/>
    <cellStyle name="BM Input 5 2 4 2 2" xfId="1224"/>
    <cellStyle name="BM Input 5 2 4 3" xfId="1225"/>
    <cellStyle name="BM Input 5 2 5" xfId="1226"/>
    <cellStyle name="BM Input 5 2 5 2" xfId="1227"/>
    <cellStyle name="BM Input 5 2 5 2 2" xfId="1228"/>
    <cellStyle name="BM Input 5 2 5 3" xfId="1229"/>
    <cellStyle name="BM Input 5 2 6" xfId="1230"/>
    <cellStyle name="BM Input 5 2 6 2" xfId="1231"/>
    <cellStyle name="BM Input 5 2 6 2 2" xfId="1232"/>
    <cellStyle name="BM Input 5 2 6 3" xfId="1233"/>
    <cellStyle name="BM Input 5 2 7" xfId="1234"/>
    <cellStyle name="BM Input 5 2 7 2" xfId="1235"/>
    <cellStyle name="BM Input 5 2 7 2 2" xfId="1236"/>
    <cellStyle name="BM Input 5 2 7 3" xfId="1237"/>
    <cellStyle name="BM Input 5 2 8" xfId="1238"/>
    <cellStyle name="BM Input 5 2 8 2" xfId="1239"/>
    <cellStyle name="BM Input 5 2 8 2 2" xfId="1240"/>
    <cellStyle name="BM Input 5 2 8 3" xfId="1241"/>
    <cellStyle name="BM Input 5 2 9" xfId="1242"/>
    <cellStyle name="BM Input 5 2 9 2" xfId="1243"/>
    <cellStyle name="BM Input 5 2 9 2 2" xfId="1244"/>
    <cellStyle name="BM Input 5 2 9 3" xfId="1245"/>
    <cellStyle name="BM Input 5 20" xfId="1246"/>
    <cellStyle name="BM Input 5 20 2" xfId="1247"/>
    <cellStyle name="BM Input 5 20 2 2" xfId="1248"/>
    <cellStyle name="BM Input 5 20 3" xfId="1249"/>
    <cellStyle name="BM Input 5 21" xfId="1250"/>
    <cellStyle name="BM Input 5 21 2" xfId="1251"/>
    <cellStyle name="BM Input 5 21 2 2" xfId="1252"/>
    <cellStyle name="BM Input 5 21 3" xfId="1253"/>
    <cellStyle name="BM Input 5 22" xfId="1254"/>
    <cellStyle name="BM Input 5 22 2" xfId="1255"/>
    <cellStyle name="BM Input 5 23" xfId="1256"/>
    <cellStyle name="BM Input 5 3" xfId="1257"/>
    <cellStyle name="BM Input 5 3 2" xfId="1258"/>
    <cellStyle name="BM Input 5 3 2 2" xfId="1259"/>
    <cellStyle name="BM Input 5 3 3" xfId="1260"/>
    <cellStyle name="BM Input 5 4" xfId="1261"/>
    <cellStyle name="BM Input 5 4 2" xfId="1262"/>
    <cellStyle name="BM Input 5 4 2 2" xfId="1263"/>
    <cellStyle name="BM Input 5 4 3" xfId="1264"/>
    <cellStyle name="BM Input 5 5" xfId="1265"/>
    <cellStyle name="BM Input 5 5 2" xfId="1266"/>
    <cellStyle name="BM Input 5 5 2 2" xfId="1267"/>
    <cellStyle name="BM Input 5 5 3" xfId="1268"/>
    <cellStyle name="BM Input 5 6" xfId="1269"/>
    <cellStyle name="BM Input 5 6 2" xfId="1270"/>
    <cellStyle name="BM Input 5 6 2 2" xfId="1271"/>
    <cellStyle name="BM Input 5 6 3" xfId="1272"/>
    <cellStyle name="BM Input 5 7" xfId="1273"/>
    <cellStyle name="BM Input 5 7 2" xfId="1274"/>
    <cellStyle name="BM Input 5 7 2 2" xfId="1275"/>
    <cellStyle name="BM Input 5 7 3" xfId="1276"/>
    <cellStyle name="BM Input 5 8" xfId="1277"/>
    <cellStyle name="BM Input 5 8 2" xfId="1278"/>
    <cellStyle name="BM Input 5 8 2 2" xfId="1279"/>
    <cellStyle name="BM Input 5 8 3" xfId="1280"/>
    <cellStyle name="BM Input 5 9" xfId="1281"/>
    <cellStyle name="BM Input 5 9 2" xfId="1282"/>
    <cellStyle name="BM Input 5 9 2 2" xfId="1283"/>
    <cellStyle name="BM Input 5 9 3" xfId="1284"/>
    <cellStyle name="BM Input 6" xfId="1285"/>
    <cellStyle name="BM Input 6 10" xfId="1286"/>
    <cellStyle name="BM Input 6 10 2" xfId="1287"/>
    <cellStyle name="BM Input 6 10 2 2" xfId="1288"/>
    <cellStyle name="BM Input 6 10 3" xfId="1289"/>
    <cellStyle name="BM Input 6 11" xfId="1290"/>
    <cellStyle name="BM Input 6 11 2" xfId="1291"/>
    <cellStyle name="BM Input 6 11 2 2" xfId="1292"/>
    <cellStyle name="BM Input 6 11 3" xfId="1293"/>
    <cellStyle name="BM Input 6 12" xfId="1294"/>
    <cellStyle name="BM Input 6 12 2" xfId="1295"/>
    <cellStyle name="BM Input 6 12 2 2" xfId="1296"/>
    <cellStyle name="BM Input 6 12 3" xfId="1297"/>
    <cellStyle name="BM Input 6 13" xfId="1298"/>
    <cellStyle name="BM Input 6 13 2" xfId="1299"/>
    <cellStyle name="BM Input 6 13 2 2" xfId="1300"/>
    <cellStyle name="BM Input 6 13 3" xfId="1301"/>
    <cellStyle name="BM Input 6 14" xfId="1302"/>
    <cellStyle name="BM Input 6 14 2" xfId="1303"/>
    <cellStyle name="BM Input 6 14 2 2" xfId="1304"/>
    <cellStyle name="BM Input 6 14 3" xfId="1305"/>
    <cellStyle name="BM Input 6 15" xfId="1306"/>
    <cellStyle name="BM Input 6 15 2" xfId="1307"/>
    <cellStyle name="BM Input 6 15 2 2" xfId="1308"/>
    <cellStyle name="BM Input 6 15 3" xfId="1309"/>
    <cellStyle name="BM Input 6 16" xfId="1310"/>
    <cellStyle name="BM Input 6 16 2" xfId="1311"/>
    <cellStyle name="BM Input 6 16 2 2" xfId="1312"/>
    <cellStyle name="BM Input 6 16 3" xfId="1313"/>
    <cellStyle name="BM Input 6 17" xfId="1314"/>
    <cellStyle name="BM Input 6 17 2" xfId="1315"/>
    <cellStyle name="BM Input 6 17 2 2" xfId="1316"/>
    <cellStyle name="BM Input 6 17 3" xfId="1317"/>
    <cellStyle name="BM Input 6 18" xfId="1318"/>
    <cellStyle name="BM Input 6 18 2" xfId="1319"/>
    <cellStyle name="BM Input 6 18 2 2" xfId="1320"/>
    <cellStyle name="BM Input 6 18 3" xfId="1321"/>
    <cellStyle name="BM Input 6 19" xfId="1322"/>
    <cellStyle name="BM Input 6 19 2" xfId="1323"/>
    <cellStyle name="BM Input 6 19 2 2" xfId="1324"/>
    <cellStyle name="BM Input 6 19 3" xfId="1325"/>
    <cellStyle name="BM Input 6 2" xfId="1326"/>
    <cellStyle name="BM Input 6 2 2" xfId="1327"/>
    <cellStyle name="BM Input 6 2 2 2" xfId="1328"/>
    <cellStyle name="BM Input 6 2 3" xfId="1329"/>
    <cellStyle name="BM Input 6 20" xfId="1330"/>
    <cellStyle name="BM Input 6 20 2" xfId="1331"/>
    <cellStyle name="BM Input 6 20 2 2" xfId="1332"/>
    <cellStyle name="BM Input 6 20 3" xfId="1333"/>
    <cellStyle name="BM Input 6 21" xfId="1334"/>
    <cellStyle name="BM Input 6 21 2" xfId="1335"/>
    <cellStyle name="BM Input 6 22" xfId="1336"/>
    <cellStyle name="BM Input 6 3" xfId="1337"/>
    <cellStyle name="BM Input 6 3 2" xfId="1338"/>
    <cellStyle name="BM Input 6 3 2 2" xfId="1339"/>
    <cellStyle name="BM Input 6 3 3" xfId="1340"/>
    <cellStyle name="BM Input 6 4" xfId="1341"/>
    <cellStyle name="BM Input 6 4 2" xfId="1342"/>
    <cellStyle name="BM Input 6 4 2 2" xfId="1343"/>
    <cellStyle name="BM Input 6 4 3" xfId="1344"/>
    <cellStyle name="BM Input 6 5" xfId="1345"/>
    <cellStyle name="BM Input 6 5 2" xfId="1346"/>
    <cellStyle name="BM Input 6 5 2 2" xfId="1347"/>
    <cellStyle name="BM Input 6 5 3" xfId="1348"/>
    <cellStyle name="BM Input 6 6" xfId="1349"/>
    <cellStyle name="BM Input 6 6 2" xfId="1350"/>
    <cellStyle name="BM Input 6 6 2 2" xfId="1351"/>
    <cellStyle name="BM Input 6 6 3" xfId="1352"/>
    <cellStyle name="BM Input 6 7" xfId="1353"/>
    <cellStyle name="BM Input 6 7 2" xfId="1354"/>
    <cellStyle name="BM Input 6 7 2 2" xfId="1355"/>
    <cellStyle name="BM Input 6 7 3" xfId="1356"/>
    <cellStyle name="BM Input 6 8" xfId="1357"/>
    <cellStyle name="BM Input 6 8 2" xfId="1358"/>
    <cellStyle name="BM Input 6 8 2 2" xfId="1359"/>
    <cellStyle name="BM Input 6 8 3" xfId="1360"/>
    <cellStyle name="BM Input 6 9" xfId="1361"/>
    <cellStyle name="BM Input 6 9 2" xfId="1362"/>
    <cellStyle name="BM Input 6 9 2 2" xfId="1363"/>
    <cellStyle name="BM Input 6 9 3" xfId="1364"/>
    <cellStyle name="BM Input 7" xfId="1365"/>
    <cellStyle name="BM Input 7 2" xfId="1366"/>
    <cellStyle name="BM Input 7 2 2" xfId="1367"/>
    <cellStyle name="BM Input 7 3" xfId="1368"/>
    <cellStyle name="BM Input 8" xfId="1369"/>
    <cellStyle name="BM Input 8 2" xfId="1370"/>
    <cellStyle name="BM Input 8 2 2" xfId="1371"/>
    <cellStyle name="BM Input 8 3" xfId="1372"/>
    <cellStyle name="BM Input 9" xfId="1373"/>
    <cellStyle name="BM Input 9 2" xfId="1374"/>
    <cellStyle name="BM Input 9 2 2" xfId="1375"/>
    <cellStyle name="BM Input 9 3" xfId="1376"/>
    <cellStyle name="BM Input External Link" xfId="1377"/>
    <cellStyle name="BM Input External Link 10" xfId="1378"/>
    <cellStyle name="BM Input External Link 10 2" xfId="1379"/>
    <cellStyle name="BM Input External Link 10 2 2" xfId="1380"/>
    <cellStyle name="BM Input External Link 10 3" xfId="1381"/>
    <cellStyle name="BM Input External Link 11" xfId="1382"/>
    <cellStyle name="BM Input External Link 11 2" xfId="1383"/>
    <cellStyle name="BM Input External Link 11 2 2" xfId="1384"/>
    <cellStyle name="BM Input External Link 11 3" xfId="1385"/>
    <cellStyle name="BM Input External Link 12" xfId="1386"/>
    <cellStyle name="BM Input External Link 12 2" xfId="1387"/>
    <cellStyle name="BM Input External Link 12 2 2" xfId="1388"/>
    <cellStyle name="BM Input External Link 12 3" xfId="1389"/>
    <cellStyle name="BM Input External Link 13" xfId="1390"/>
    <cellStyle name="BM Input External Link 13 2" xfId="1391"/>
    <cellStyle name="BM Input External Link 13 2 2" xfId="1392"/>
    <cellStyle name="BM Input External Link 13 3" xfId="1393"/>
    <cellStyle name="BM Input External Link 14" xfId="1394"/>
    <cellStyle name="BM Input External Link 14 2" xfId="1395"/>
    <cellStyle name="BM Input External Link 14 2 2" xfId="1396"/>
    <cellStyle name="BM Input External Link 14 3" xfId="1397"/>
    <cellStyle name="BM Input External Link 15" xfId="1398"/>
    <cellStyle name="BM Input External Link 15 2" xfId="1399"/>
    <cellStyle name="BM Input External Link 15 2 2" xfId="1400"/>
    <cellStyle name="BM Input External Link 15 3" xfId="1401"/>
    <cellStyle name="BM Input External Link 16" xfId="1402"/>
    <cellStyle name="BM Input External Link 16 2" xfId="1403"/>
    <cellStyle name="BM Input External Link 16 2 2" xfId="1404"/>
    <cellStyle name="BM Input External Link 16 3" xfId="1405"/>
    <cellStyle name="BM Input External Link 17" xfId="1406"/>
    <cellStyle name="BM Input External Link 17 2" xfId="1407"/>
    <cellStyle name="BM Input External Link 17 2 2" xfId="1408"/>
    <cellStyle name="BM Input External Link 17 3" xfId="1409"/>
    <cellStyle name="BM Input External Link 18" xfId="1410"/>
    <cellStyle name="BM Input External Link 18 2" xfId="1411"/>
    <cellStyle name="BM Input External Link 18 2 2" xfId="1412"/>
    <cellStyle name="BM Input External Link 18 3" xfId="1413"/>
    <cellStyle name="BM Input External Link 19" xfId="1414"/>
    <cellStyle name="BM Input External Link 19 2" xfId="1415"/>
    <cellStyle name="BM Input External Link 19 2 2" xfId="1416"/>
    <cellStyle name="BM Input External Link 19 3" xfId="1417"/>
    <cellStyle name="BM Input External Link 2" xfId="1418"/>
    <cellStyle name="BM Input External Link 2 10" xfId="1419"/>
    <cellStyle name="BM Input External Link 2 10 2" xfId="1420"/>
    <cellStyle name="BM Input External Link 2 10 2 2" xfId="1421"/>
    <cellStyle name="BM Input External Link 2 10 3" xfId="1422"/>
    <cellStyle name="BM Input External Link 2 11" xfId="1423"/>
    <cellStyle name="BM Input External Link 2 11 2" xfId="1424"/>
    <cellStyle name="BM Input External Link 2 11 2 2" xfId="1425"/>
    <cellStyle name="BM Input External Link 2 11 3" xfId="1426"/>
    <cellStyle name="BM Input External Link 2 12" xfId="1427"/>
    <cellStyle name="BM Input External Link 2 12 2" xfId="1428"/>
    <cellStyle name="BM Input External Link 2 12 2 2" xfId="1429"/>
    <cellStyle name="BM Input External Link 2 12 3" xfId="1430"/>
    <cellStyle name="BM Input External Link 2 13" xfId="1431"/>
    <cellStyle name="BM Input External Link 2 13 2" xfId="1432"/>
    <cellStyle name="BM Input External Link 2 13 2 2" xfId="1433"/>
    <cellStyle name="BM Input External Link 2 13 3" xfId="1434"/>
    <cellStyle name="BM Input External Link 2 14" xfId="1435"/>
    <cellStyle name="BM Input External Link 2 14 2" xfId="1436"/>
    <cellStyle name="BM Input External Link 2 14 2 2" xfId="1437"/>
    <cellStyle name="BM Input External Link 2 14 3" xfId="1438"/>
    <cellStyle name="BM Input External Link 2 15" xfId="1439"/>
    <cellStyle name="BM Input External Link 2 15 2" xfId="1440"/>
    <cellStyle name="BM Input External Link 2 15 2 2" xfId="1441"/>
    <cellStyle name="BM Input External Link 2 15 3" xfId="1442"/>
    <cellStyle name="BM Input External Link 2 16" xfId="1443"/>
    <cellStyle name="BM Input External Link 2 16 2" xfId="1444"/>
    <cellStyle name="BM Input External Link 2 16 2 2" xfId="1445"/>
    <cellStyle name="BM Input External Link 2 16 3" xfId="1446"/>
    <cellStyle name="BM Input External Link 2 17" xfId="1447"/>
    <cellStyle name="BM Input External Link 2 17 2" xfId="1448"/>
    <cellStyle name="BM Input External Link 2 17 2 2" xfId="1449"/>
    <cellStyle name="BM Input External Link 2 17 3" xfId="1450"/>
    <cellStyle name="BM Input External Link 2 18" xfId="1451"/>
    <cellStyle name="BM Input External Link 2 18 2" xfId="1452"/>
    <cellStyle name="BM Input External Link 2 18 2 2" xfId="1453"/>
    <cellStyle name="BM Input External Link 2 18 3" xfId="1454"/>
    <cellStyle name="BM Input External Link 2 19" xfId="1455"/>
    <cellStyle name="BM Input External Link 2 19 2" xfId="1456"/>
    <cellStyle name="BM Input External Link 2 19 2 2" xfId="1457"/>
    <cellStyle name="BM Input External Link 2 19 3" xfId="1458"/>
    <cellStyle name="BM Input External Link 2 2" xfId="1459"/>
    <cellStyle name="BM Input External Link 2 2 10" xfId="1460"/>
    <cellStyle name="BM Input External Link 2 2 10 2" xfId="1461"/>
    <cellStyle name="BM Input External Link 2 2 10 2 2" xfId="1462"/>
    <cellStyle name="BM Input External Link 2 2 10 3" xfId="1463"/>
    <cellStyle name="BM Input External Link 2 2 11" xfId="1464"/>
    <cellStyle name="BM Input External Link 2 2 11 2" xfId="1465"/>
    <cellStyle name="BM Input External Link 2 2 11 2 2" xfId="1466"/>
    <cellStyle name="BM Input External Link 2 2 11 3" xfId="1467"/>
    <cellStyle name="BM Input External Link 2 2 12" xfId="1468"/>
    <cellStyle name="BM Input External Link 2 2 12 2" xfId="1469"/>
    <cellStyle name="BM Input External Link 2 2 12 2 2" xfId="1470"/>
    <cellStyle name="BM Input External Link 2 2 12 3" xfId="1471"/>
    <cellStyle name="BM Input External Link 2 2 13" xfId="1472"/>
    <cellStyle name="BM Input External Link 2 2 13 2" xfId="1473"/>
    <cellStyle name="BM Input External Link 2 2 13 2 2" xfId="1474"/>
    <cellStyle name="BM Input External Link 2 2 13 3" xfId="1475"/>
    <cellStyle name="BM Input External Link 2 2 14" xfId="1476"/>
    <cellStyle name="BM Input External Link 2 2 14 2" xfId="1477"/>
    <cellStyle name="BM Input External Link 2 2 14 2 2" xfId="1478"/>
    <cellStyle name="BM Input External Link 2 2 14 3" xfId="1479"/>
    <cellStyle name="BM Input External Link 2 2 15" xfId="1480"/>
    <cellStyle name="BM Input External Link 2 2 15 2" xfId="1481"/>
    <cellStyle name="BM Input External Link 2 2 15 2 2" xfId="1482"/>
    <cellStyle name="BM Input External Link 2 2 15 3" xfId="1483"/>
    <cellStyle name="BM Input External Link 2 2 16" xfId="1484"/>
    <cellStyle name="BM Input External Link 2 2 16 2" xfId="1485"/>
    <cellStyle name="BM Input External Link 2 2 16 2 2" xfId="1486"/>
    <cellStyle name="BM Input External Link 2 2 16 3" xfId="1487"/>
    <cellStyle name="BM Input External Link 2 2 17" xfId="1488"/>
    <cellStyle name="BM Input External Link 2 2 17 2" xfId="1489"/>
    <cellStyle name="BM Input External Link 2 2 17 2 2" xfId="1490"/>
    <cellStyle name="BM Input External Link 2 2 17 3" xfId="1491"/>
    <cellStyle name="BM Input External Link 2 2 18" xfId="1492"/>
    <cellStyle name="BM Input External Link 2 2 18 2" xfId="1493"/>
    <cellStyle name="BM Input External Link 2 2 19" xfId="1494"/>
    <cellStyle name="BM Input External Link 2 2 2" xfId="1495"/>
    <cellStyle name="BM Input External Link 2 2 2 10" xfId="1496"/>
    <cellStyle name="BM Input External Link 2 2 2 10 2" xfId="1497"/>
    <cellStyle name="BM Input External Link 2 2 2 10 2 2" xfId="1498"/>
    <cellStyle name="BM Input External Link 2 2 2 10 3" xfId="1499"/>
    <cellStyle name="BM Input External Link 2 2 2 11" xfId="1500"/>
    <cellStyle name="BM Input External Link 2 2 2 11 2" xfId="1501"/>
    <cellStyle name="BM Input External Link 2 2 2 11 2 2" xfId="1502"/>
    <cellStyle name="BM Input External Link 2 2 2 11 3" xfId="1503"/>
    <cellStyle name="BM Input External Link 2 2 2 12" xfId="1504"/>
    <cellStyle name="BM Input External Link 2 2 2 12 2" xfId="1505"/>
    <cellStyle name="BM Input External Link 2 2 2 12 2 2" xfId="1506"/>
    <cellStyle name="BM Input External Link 2 2 2 12 3" xfId="1507"/>
    <cellStyle name="BM Input External Link 2 2 2 13" xfId="1508"/>
    <cellStyle name="BM Input External Link 2 2 2 13 2" xfId="1509"/>
    <cellStyle name="BM Input External Link 2 2 2 13 2 2" xfId="1510"/>
    <cellStyle name="BM Input External Link 2 2 2 13 3" xfId="1511"/>
    <cellStyle name="BM Input External Link 2 2 2 14" xfId="1512"/>
    <cellStyle name="BM Input External Link 2 2 2 14 2" xfId="1513"/>
    <cellStyle name="BM Input External Link 2 2 2 14 2 2" xfId="1514"/>
    <cellStyle name="BM Input External Link 2 2 2 14 3" xfId="1515"/>
    <cellStyle name="BM Input External Link 2 2 2 15" xfId="1516"/>
    <cellStyle name="BM Input External Link 2 2 2 15 2" xfId="1517"/>
    <cellStyle name="BM Input External Link 2 2 2 15 2 2" xfId="1518"/>
    <cellStyle name="BM Input External Link 2 2 2 15 3" xfId="1519"/>
    <cellStyle name="BM Input External Link 2 2 2 16" xfId="1520"/>
    <cellStyle name="BM Input External Link 2 2 2 16 2" xfId="1521"/>
    <cellStyle name="BM Input External Link 2 2 2 16 2 2" xfId="1522"/>
    <cellStyle name="BM Input External Link 2 2 2 16 3" xfId="1523"/>
    <cellStyle name="BM Input External Link 2 2 2 17" xfId="1524"/>
    <cellStyle name="BM Input External Link 2 2 2 17 2" xfId="1525"/>
    <cellStyle name="BM Input External Link 2 2 2 17 2 2" xfId="1526"/>
    <cellStyle name="BM Input External Link 2 2 2 17 3" xfId="1527"/>
    <cellStyle name="BM Input External Link 2 2 2 18" xfId="1528"/>
    <cellStyle name="BM Input External Link 2 2 2 18 2" xfId="1529"/>
    <cellStyle name="BM Input External Link 2 2 2 18 2 2" xfId="1530"/>
    <cellStyle name="BM Input External Link 2 2 2 18 3" xfId="1531"/>
    <cellStyle name="BM Input External Link 2 2 2 19" xfId="1532"/>
    <cellStyle name="BM Input External Link 2 2 2 19 2" xfId="1533"/>
    <cellStyle name="BM Input External Link 2 2 2 19 2 2" xfId="1534"/>
    <cellStyle name="BM Input External Link 2 2 2 19 3" xfId="1535"/>
    <cellStyle name="BM Input External Link 2 2 2 2" xfId="1536"/>
    <cellStyle name="BM Input External Link 2 2 2 2 2" xfId="1537"/>
    <cellStyle name="BM Input External Link 2 2 2 2 2 2" xfId="1538"/>
    <cellStyle name="BM Input External Link 2 2 2 2 3" xfId="1539"/>
    <cellStyle name="BM Input External Link 2 2 2 20" xfId="1540"/>
    <cellStyle name="BM Input External Link 2 2 2 20 2" xfId="1541"/>
    <cellStyle name="BM Input External Link 2 2 2 20 2 2" xfId="1542"/>
    <cellStyle name="BM Input External Link 2 2 2 20 3" xfId="1543"/>
    <cellStyle name="BM Input External Link 2 2 2 21" xfId="1544"/>
    <cellStyle name="BM Input External Link 2 2 2 21 2" xfId="1545"/>
    <cellStyle name="BM Input External Link 2 2 2 22" xfId="1546"/>
    <cellStyle name="BM Input External Link 2 2 2 3" xfId="1547"/>
    <cellStyle name="BM Input External Link 2 2 2 3 2" xfId="1548"/>
    <cellStyle name="BM Input External Link 2 2 2 3 2 2" xfId="1549"/>
    <cellStyle name="BM Input External Link 2 2 2 3 3" xfId="1550"/>
    <cellStyle name="BM Input External Link 2 2 2 4" xfId="1551"/>
    <cellStyle name="BM Input External Link 2 2 2 4 2" xfId="1552"/>
    <cellStyle name="BM Input External Link 2 2 2 4 2 2" xfId="1553"/>
    <cellStyle name="BM Input External Link 2 2 2 4 3" xfId="1554"/>
    <cellStyle name="BM Input External Link 2 2 2 5" xfId="1555"/>
    <cellStyle name="BM Input External Link 2 2 2 5 2" xfId="1556"/>
    <cellStyle name="BM Input External Link 2 2 2 5 2 2" xfId="1557"/>
    <cellStyle name="BM Input External Link 2 2 2 5 3" xfId="1558"/>
    <cellStyle name="BM Input External Link 2 2 2 6" xfId="1559"/>
    <cellStyle name="BM Input External Link 2 2 2 6 2" xfId="1560"/>
    <cellStyle name="BM Input External Link 2 2 2 6 2 2" xfId="1561"/>
    <cellStyle name="BM Input External Link 2 2 2 6 3" xfId="1562"/>
    <cellStyle name="BM Input External Link 2 2 2 7" xfId="1563"/>
    <cellStyle name="BM Input External Link 2 2 2 7 2" xfId="1564"/>
    <cellStyle name="BM Input External Link 2 2 2 7 2 2" xfId="1565"/>
    <cellStyle name="BM Input External Link 2 2 2 7 3" xfId="1566"/>
    <cellStyle name="BM Input External Link 2 2 2 8" xfId="1567"/>
    <cellStyle name="BM Input External Link 2 2 2 8 2" xfId="1568"/>
    <cellStyle name="BM Input External Link 2 2 2 8 2 2" xfId="1569"/>
    <cellStyle name="BM Input External Link 2 2 2 8 3" xfId="1570"/>
    <cellStyle name="BM Input External Link 2 2 2 9" xfId="1571"/>
    <cellStyle name="BM Input External Link 2 2 2 9 2" xfId="1572"/>
    <cellStyle name="BM Input External Link 2 2 2 9 2 2" xfId="1573"/>
    <cellStyle name="BM Input External Link 2 2 2 9 3" xfId="1574"/>
    <cellStyle name="BM Input External Link 2 2 3" xfId="1575"/>
    <cellStyle name="BM Input External Link 2 2 3 2" xfId="1576"/>
    <cellStyle name="BM Input External Link 2 2 3 2 2" xfId="1577"/>
    <cellStyle name="BM Input External Link 2 2 3 3" xfId="1578"/>
    <cellStyle name="BM Input External Link 2 2 4" xfId="1579"/>
    <cellStyle name="BM Input External Link 2 2 4 2" xfId="1580"/>
    <cellStyle name="BM Input External Link 2 2 4 2 2" xfId="1581"/>
    <cellStyle name="BM Input External Link 2 2 4 3" xfId="1582"/>
    <cellStyle name="BM Input External Link 2 2 5" xfId="1583"/>
    <cellStyle name="BM Input External Link 2 2 5 2" xfId="1584"/>
    <cellStyle name="BM Input External Link 2 2 5 2 2" xfId="1585"/>
    <cellStyle name="BM Input External Link 2 2 5 3" xfId="1586"/>
    <cellStyle name="BM Input External Link 2 2 6" xfId="1587"/>
    <cellStyle name="BM Input External Link 2 2 6 2" xfId="1588"/>
    <cellStyle name="BM Input External Link 2 2 6 2 2" xfId="1589"/>
    <cellStyle name="BM Input External Link 2 2 6 3" xfId="1590"/>
    <cellStyle name="BM Input External Link 2 2 7" xfId="1591"/>
    <cellStyle name="BM Input External Link 2 2 7 2" xfId="1592"/>
    <cellStyle name="BM Input External Link 2 2 7 2 2" xfId="1593"/>
    <cellStyle name="BM Input External Link 2 2 7 3" xfId="1594"/>
    <cellStyle name="BM Input External Link 2 2 8" xfId="1595"/>
    <cellStyle name="BM Input External Link 2 2 8 2" xfId="1596"/>
    <cellStyle name="BM Input External Link 2 2 8 2 2" xfId="1597"/>
    <cellStyle name="BM Input External Link 2 2 8 3" xfId="1598"/>
    <cellStyle name="BM Input External Link 2 2 9" xfId="1599"/>
    <cellStyle name="BM Input External Link 2 2 9 2" xfId="1600"/>
    <cellStyle name="BM Input External Link 2 2 9 2 2" xfId="1601"/>
    <cellStyle name="BM Input External Link 2 2 9 3" xfId="1602"/>
    <cellStyle name="BM Input External Link 2 20" xfId="1603"/>
    <cellStyle name="BM Input External Link 2 20 2" xfId="1604"/>
    <cellStyle name="BM Input External Link 2 20 2 2" xfId="1605"/>
    <cellStyle name="BM Input External Link 2 20 3" xfId="1606"/>
    <cellStyle name="BM Input External Link 2 21" xfId="1607"/>
    <cellStyle name="BM Input External Link 2 21 2" xfId="1608"/>
    <cellStyle name="BM Input External Link 2 22" xfId="1609"/>
    <cellStyle name="BM Input External Link 2 3" xfId="1610"/>
    <cellStyle name="BM Input External Link 2 3 10" xfId="1611"/>
    <cellStyle name="BM Input External Link 2 3 10 2" xfId="1612"/>
    <cellStyle name="BM Input External Link 2 3 10 2 2" xfId="1613"/>
    <cellStyle name="BM Input External Link 2 3 10 3" xfId="1614"/>
    <cellStyle name="BM Input External Link 2 3 11" xfId="1615"/>
    <cellStyle name="BM Input External Link 2 3 11 2" xfId="1616"/>
    <cellStyle name="BM Input External Link 2 3 11 2 2" xfId="1617"/>
    <cellStyle name="BM Input External Link 2 3 11 3" xfId="1618"/>
    <cellStyle name="BM Input External Link 2 3 12" xfId="1619"/>
    <cellStyle name="BM Input External Link 2 3 12 2" xfId="1620"/>
    <cellStyle name="BM Input External Link 2 3 12 2 2" xfId="1621"/>
    <cellStyle name="BM Input External Link 2 3 12 3" xfId="1622"/>
    <cellStyle name="BM Input External Link 2 3 13" xfId="1623"/>
    <cellStyle name="BM Input External Link 2 3 13 2" xfId="1624"/>
    <cellStyle name="BM Input External Link 2 3 13 2 2" xfId="1625"/>
    <cellStyle name="BM Input External Link 2 3 13 3" xfId="1626"/>
    <cellStyle name="BM Input External Link 2 3 14" xfId="1627"/>
    <cellStyle name="BM Input External Link 2 3 14 2" xfId="1628"/>
    <cellStyle name="BM Input External Link 2 3 14 2 2" xfId="1629"/>
    <cellStyle name="BM Input External Link 2 3 14 3" xfId="1630"/>
    <cellStyle name="BM Input External Link 2 3 15" xfId="1631"/>
    <cellStyle name="BM Input External Link 2 3 15 2" xfId="1632"/>
    <cellStyle name="BM Input External Link 2 3 15 2 2" xfId="1633"/>
    <cellStyle name="BM Input External Link 2 3 15 3" xfId="1634"/>
    <cellStyle name="BM Input External Link 2 3 16" xfId="1635"/>
    <cellStyle name="BM Input External Link 2 3 16 2" xfId="1636"/>
    <cellStyle name="BM Input External Link 2 3 16 2 2" xfId="1637"/>
    <cellStyle name="BM Input External Link 2 3 16 3" xfId="1638"/>
    <cellStyle name="BM Input External Link 2 3 17" xfId="1639"/>
    <cellStyle name="BM Input External Link 2 3 17 2" xfId="1640"/>
    <cellStyle name="BM Input External Link 2 3 17 2 2" xfId="1641"/>
    <cellStyle name="BM Input External Link 2 3 17 3" xfId="1642"/>
    <cellStyle name="BM Input External Link 2 3 18" xfId="1643"/>
    <cellStyle name="BM Input External Link 2 3 18 2" xfId="1644"/>
    <cellStyle name="BM Input External Link 2 3 19" xfId="1645"/>
    <cellStyle name="BM Input External Link 2 3 2" xfId="1646"/>
    <cellStyle name="BM Input External Link 2 3 2 10" xfId="1647"/>
    <cellStyle name="BM Input External Link 2 3 2 10 2" xfId="1648"/>
    <cellStyle name="BM Input External Link 2 3 2 10 2 2" xfId="1649"/>
    <cellStyle name="BM Input External Link 2 3 2 10 3" xfId="1650"/>
    <cellStyle name="BM Input External Link 2 3 2 11" xfId="1651"/>
    <cellStyle name="BM Input External Link 2 3 2 11 2" xfId="1652"/>
    <cellStyle name="BM Input External Link 2 3 2 11 2 2" xfId="1653"/>
    <cellStyle name="BM Input External Link 2 3 2 11 3" xfId="1654"/>
    <cellStyle name="BM Input External Link 2 3 2 12" xfId="1655"/>
    <cellStyle name="BM Input External Link 2 3 2 12 2" xfId="1656"/>
    <cellStyle name="BM Input External Link 2 3 2 12 2 2" xfId="1657"/>
    <cellStyle name="BM Input External Link 2 3 2 12 3" xfId="1658"/>
    <cellStyle name="BM Input External Link 2 3 2 13" xfId="1659"/>
    <cellStyle name="BM Input External Link 2 3 2 13 2" xfId="1660"/>
    <cellStyle name="BM Input External Link 2 3 2 13 2 2" xfId="1661"/>
    <cellStyle name="BM Input External Link 2 3 2 13 3" xfId="1662"/>
    <cellStyle name="BM Input External Link 2 3 2 14" xfId="1663"/>
    <cellStyle name="BM Input External Link 2 3 2 14 2" xfId="1664"/>
    <cellStyle name="BM Input External Link 2 3 2 14 2 2" xfId="1665"/>
    <cellStyle name="BM Input External Link 2 3 2 14 3" xfId="1666"/>
    <cellStyle name="BM Input External Link 2 3 2 15" xfId="1667"/>
    <cellStyle name="BM Input External Link 2 3 2 15 2" xfId="1668"/>
    <cellStyle name="BM Input External Link 2 3 2 15 2 2" xfId="1669"/>
    <cellStyle name="BM Input External Link 2 3 2 15 3" xfId="1670"/>
    <cellStyle name="BM Input External Link 2 3 2 16" xfId="1671"/>
    <cellStyle name="BM Input External Link 2 3 2 16 2" xfId="1672"/>
    <cellStyle name="BM Input External Link 2 3 2 16 2 2" xfId="1673"/>
    <cellStyle name="BM Input External Link 2 3 2 16 3" xfId="1674"/>
    <cellStyle name="BM Input External Link 2 3 2 17" xfId="1675"/>
    <cellStyle name="BM Input External Link 2 3 2 17 2" xfId="1676"/>
    <cellStyle name="BM Input External Link 2 3 2 17 2 2" xfId="1677"/>
    <cellStyle name="BM Input External Link 2 3 2 17 3" xfId="1678"/>
    <cellStyle name="BM Input External Link 2 3 2 18" xfId="1679"/>
    <cellStyle name="BM Input External Link 2 3 2 18 2" xfId="1680"/>
    <cellStyle name="BM Input External Link 2 3 2 18 2 2" xfId="1681"/>
    <cellStyle name="BM Input External Link 2 3 2 18 3" xfId="1682"/>
    <cellStyle name="BM Input External Link 2 3 2 19" xfId="1683"/>
    <cellStyle name="BM Input External Link 2 3 2 19 2" xfId="1684"/>
    <cellStyle name="BM Input External Link 2 3 2 19 2 2" xfId="1685"/>
    <cellStyle name="BM Input External Link 2 3 2 19 3" xfId="1686"/>
    <cellStyle name="BM Input External Link 2 3 2 2" xfId="1687"/>
    <cellStyle name="BM Input External Link 2 3 2 2 2" xfId="1688"/>
    <cellStyle name="BM Input External Link 2 3 2 2 2 2" xfId="1689"/>
    <cellStyle name="BM Input External Link 2 3 2 2 3" xfId="1690"/>
    <cellStyle name="BM Input External Link 2 3 2 20" xfId="1691"/>
    <cellStyle name="BM Input External Link 2 3 2 20 2" xfId="1692"/>
    <cellStyle name="BM Input External Link 2 3 2 20 2 2" xfId="1693"/>
    <cellStyle name="BM Input External Link 2 3 2 20 3" xfId="1694"/>
    <cellStyle name="BM Input External Link 2 3 2 21" xfId="1695"/>
    <cellStyle name="BM Input External Link 2 3 2 21 2" xfId="1696"/>
    <cellStyle name="BM Input External Link 2 3 2 22" xfId="1697"/>
    <cellStyle name="BM Input External Link 2 3 2 3" xfId="1698"/>
    <cellStyle name="BM Input External Link 2 3 2 3 2" xfId="1699"/>
    <cellStyle name="BM Input External Link 2 3 2 3 2 2" xfId="1700"/>
    <cellStyle name="BM Input External Link 2 3 2 3 3" xfId="1701"/>
    <cellStyle name="BM Input External Link 2 3 2 4" xfId="1702"/>
    <cellStyle name="BM Input External Link 2 3 2 4 2" xfId="1703"/>
    <cellStyle name="BM Input External Link 2 3 2 4 2 2" xfId="1704"/>
    <cellStyle name="BM Input External Link 2 3 2 4 3" xfId="1705"/>
    <cellStyle name="BM Input External Link 2 3 2 5" xfId="1706"/>
    <cellStyle name="BM Input External Link 2 3 2 5 2" xfId="1707"/>
    <cellStyle name="BM Input External Link 2 3 2 5 2 2" xfId="1708"/>
    <cellStyle name="BM Input External Link 2 3 2 5 3" xfId="1709"/>
    <cellStyle name="BM Input External Link 2 3 2 6" xfId="1710"/>
    <cellStyle name="BM Input External Link 2 3 2 6 2" xfId="1711"/>
    <cellStyle name="BM Input External Link 2 3 2 6 2 2" xfId="1712"/>
    <cellStyle name="BM Input External Link 2 3 2 6 3" xfId="1713"/>
    <cellStyle name="BM Input External Link 2 3 2 7" xfId="1714"/>
    <cellStyle name="BM Input External Link 2 3 2 7 2" xfId="1715"/>
    <cellStyle name="BM Input External Link 2 3 2 7 2 2" xfId="1716"/>
    <cellStyle name="BM Input External Link 2 3 2 7 3" xfId="1717"/>
    <cellStyle name="BM Input External Link 2 3 2 8" xfId="1718"/>
    <cellStyle name="BM Input External Link 2 3 2 8 2" xfId="1719"/>
    <cellStyle name="BM Input External Link 2 3 2 8 2 2" xfId="1720"/>
    <cellStyle name="BM Input External Link 2 3 2 8 3" xfId="1721"/>
    <cellStyle name="BM Input External Link 2 3 2 9" xfId="1722"/>
    <cellStyle name="BM Input External Link 2 3 2 9 2" xfId="1723"/>
    <cellStyle name="BM Input External Link 2 3 2 9 2 2" xfId="1724"/>
    <cellStyle name="BM Input External Link 2 3 2 9 3" xfId="1725"/>
    <cellStyle name="BM Input External Link 2 3 3" xfId="1726"/>
    <cellStyle name="BM Input External Link 2 3 3 2" xfId="1727"/>
    <cellStyle name="BM Input External Link 2 3 3 2 2" xfId="1728"/>
    <cellStyle name="BM Input External Link 2 3 3 3" xfId="1729"/>
    <cellStyle name="BM Input External Link 2 3 4" xfId="1730"/>
    <cellStyle name="BM Input External Link 2 3 4 2" xfId="1731"/>
    <cellStyle name="BM Input External Link 2 3 4 2 2" xfId="1732"/>
    <cellStyle name="BM Input External Link 2 3 4 3" xfId="1733"/>
    <cellStyle name="BM Input External Link 2 3 5" xfId="1734"/>
    <cellStyle name="BM Input External Link 2 3 5 2" xfId="1735"/>
    <cellStyle name="BM Input External Link 2 3 5 2 2" xfId="1736"/>
    <cellStyle name="BM Input External Link 2 3 5 3" xfId="1737"/>
    <cellStyle name="BM Input External Link 2 3 6" xfId="1738"/>
    <cellStyle name="BM Input External Link 2 3 6 2" xfId="1739"/>
    <cellStyle name="BM Input External Link 2 3 6 2 2" xfId="1740"/>
    <cellStyle name="BM Input External Link 2 3 6 3" xfId="1741"/>
    <cellStyle name="BM Input External Link 2 3 7" xfId="1742"/>
    <cellStyle name="BM Input External Link 2 3 7 2" xfId="1743"/>
    <cellStyle name="BM Input External Link 2 3 7 2 2" xfId="1744"/>
    <cellStyle name="BM Input External Link 2 3 7 3" xfId="1745"/>
    <cellStyle name="BM Input External Link 2 3 8" xfId="1746"/>
    <cellStyle name="BM Input External Link 2 3 8 2" xfId="1747"/>
    <cellStyle name="BM Input External Link 2 3 8 2 2" xfId="1748"/>
    <cellStyle name="BM Input External Link 2 3 8 3" xfId="1749"/>
    <cellStyle name="BM Input External Link 2 3 9" xfId="1750"/>
    <cellStyle name="BM Input External Link 2 3 9 2" xfId="1751"/>
    <cellStyle name="BM Input External Link 2 3 9 2 2" xfId="1752"/>
    <cellStyle name="BM Input External Link 2 3 9 3" xfId="1753"/>
    <cellStyle name="BM Input External Link 2 4" xfId="1754"/>
    <cellStyle name="BM Input External Link 2 4 10" xfId="1755"/>
    <cellStyle name="BM Input External Link 2 4 10 2" xfId="1756"/>
    <cellStyle name="BM Input External Link 2 4 10 2 2" xfId="1757"/>
    <cellStyle name="BM Input External Link 2 4 10 3" xfId="1758"/>
    <cellStyle name="BM Input External Link 2 4 11" xfId="1759"/>
    <cellStyle name="BM Input External Link 2 4 11 2" xfId="1760"/>
    <cellStyle name="BM Input External Link 2 4 11 2 2" xfId="1761"/>
    <cellStyle name="BM Input External Link 2 4 11 3" xfId="1762"/>
    <cellStyle name="BM Input External Link 2 4 12" xfId="1763"/>
    <cellStyle name="BM Input External Link 2 4 12 2" xfId="1764"/>
    <cellStyle name="BM Input External Link 2 4 12 2 2" xfId="1765"/>
    <cellStyle name="BM Input External Link 2 4 12 3" xfId="1766"/>
    <cellStyle name="BM Input External Link 2 4 13" xfId="1767"/>
    <cellStyle name="BM Input External Link 2 4 13 2" xfId="1768"/>
    <cellStyle name="BM Input External Link 2 4 13 2 2" xfId="1769"/>
    <cellStyle name="BM Input External Link 2 4 13 3" xfId="1770"/>
    <cellStyle name="BM Input External Link 2 4 14" xfId="1771"/>
    <cellStyle name="BM Input External Link 2 4 14 2" xfId="1772"/>
    <cellStyle name="BM Input External Link 2 4 14 2 2" xfId="1773"/>
    <cellStyle name="BM Input External Link 2 4 14 3" xfId="1774"/>
    <cellStyle name="BM Input External Link 2 4 15" xfId="1775"/>
    <cellStyle name="BM Input External Link 2 4 15 2" xfId="1776"/>
    <cellStyle name="BM Input External Link 2 4 15 2 2" xfId="1777"/>
    <cellStyle name="BM Input External Link 2 4 15 3" xfId="1778"/>
    <cellStyle name="BM Input External Link 2 4 16" xfId="1779"/>
    <cellStyle name="BM Input External Link 2 4 16 2" xfId="1780"/>
    <cellStyle name="BM Input External Link 2 4 16 2 2" xfId="1781"/>
    <cellStyle name="BM Input External Link 2 4 16 3" xfId="1782"/>
    <cellStyle name="BM Input External Link 2 4 17" xfId="1783"/>
    <cellStyle name="BM Input External Link 2 4 17 2" xfId="1784"/>
    <cellStyle name="BM Input External Link 2 4 17 2 2" xfId="1785"/>
    <cellStyle name="BM Input External Link 2 4 17 3" xfId="1786"/>
    <cellStyle name="BM Input External Link 2 4 18" xfId="1787"/>
    <cellStyle name="BM Input External Link 2 4 18 2" xfId="1788"/>
    <cellStyle name="BM Input External Link 2 4 18 2 2" xfId="1789"/>
    <cellStyle name="BM Input External Link 2 4 18 3" xfId="1790"/>
    <cellStyle name="BM Input External Link 2 4 19" xfId="1791"/>
    <cellStyle name="BM Input External Link 2 4 19 2" xfId="1792"/>
    <cellStyle name="BM Input External Link 2 4 19 2 2" xfId="1793"/>
    <cellStyle name="BM Input External Link 2 4 19 3" xfId="1794"/>
    <cellStyle name="BM Input External Link 2 4 2" xfId="1795"/>
    <cellStyle name="BM Input External Link 2 4 2 10" xfId="1796"/>
    <cellStyle name="BM Input External Link 2 4 2 10 2" xfId="1797"/>
    <cellStyle name="BM Input External Link 2 4 2 10 2 2" xfId="1798"/>
    <cellStyle name="BM Input External Link 2 4 2 10 3" xfId="1799"/>
    <cellStyle name="BM Input External Link 2 4 2 11" xfId="1800"/>
    <cellStyle name="BM Input External Link 2 4 2 11 2" xfId="1801"/>
    <cellStyle name="BM Input External Link 2 4 2 11 2 2" xfId="1802"/>
    <cellStyle name="BM Input External Link 2 4 2 11 3" xfId="1803"/>
    <cellStyle name="BM Input External Link 2 4 2 12" xfId="1804"/>
    <cellStyle name="BM Input External Link 2 4 2 12 2" xfId="1805"/>
    <cellStyle name="BM Input External Link 2 4 2 12 2 2" xfId="1806"/>
    <cellStyle name="BM Input External Link 2 4 2 12 3" xfId="1807"/>
    <cellStyle name="BM Input External Link 2 4 2 13" xfId="1808"/>
    <cellStyle name="BM Input External Link 2 4 2 13 2" xfId="1809"/>
    <cellStyle name="BM Input External Link 2 4 2 13 2 2" xfId="1810"/>
    <cellStyle name="BM Input External Link 2 4 2 13 3" xfId="1811"/>
    <cellStyle name="BM Input External Link 2 4 2 14" xfId="1812"/>
    <cellStyle name="BM Input External Link 2 4 2 14 2" xfId="1813"/>
    <cellStyle name="BM Input External Link 2 4 2 14 2 2" xfId="1814"/>
    <cellStyle name="BM Input External Link 2 4 2 14 3" xfId="1815"/>
    <cellStyle name="BM Input External Link 2 4 2 15" xfId="1816"/>
    <cellStyle name="BM Input External Link 2 4 2 15 2" xfId="1817"/>
    <cellStyle name="BM Input External Link 2 4 2 15 2 2" xfId="1818"/>
    <cellStyle name="BM Input External Link 2 4 2 15 3" xfId="1819"/>
    <cellStyle name="BM Input External Link 2 4 2 16" xfId="1820"/>
    <cellStyle name="BM Input External Link 2 4 2 16 2" xfId="1821"/>
    <cellStyle name="BM Input External Link 2 4 2 16 2 2" xfId="1822"/>
    <cellStyle name="BM Input External Link 2 4 2 16 3" xfId="1823"/>
    <cellStyle name="BM Input External Link 2 4 2 17" xfId="1824"/>
    <cellStyle name="BM Input External Link 2 4 2 17 2" xfId="1825"/>
    <cellStyle name="BM Input External Link 2 4 2 17 2 2" xfId="1826"/>
    <cellStyle name="BM Input External Link 2 4 2 17 3" xfId="1827"/>
    <cellStyle name="BM Input External Link 2 4 2 18" xfId="1828"/>
    <cellStyle name="BM Input External Link 2 4 2 18 2" xfId="1829"/>
    <cellStyle name="BM Input External Link 2 4 2 18 2 2" xfId="1830"/>
    <cellStyle name="BM Input External Link 2 4 2 18 3" xfId="1831"/>
    <cellStyle name="BM Input External Link 2 4 2 19" xfId="1832"/>
    <cellStyle name="BM Input External Link 2 4 2 19 2" xfId="1833"/>
    <cellStyle name="BM Input External Link 2 4 2 19 2 2" xfId="1834"/>
    <cellStyle name="BM Input External Link 2 4 2 19 3" xfId="1835"/>
    <cellStyle name="BM Input External Link 2 4 2 2" xfId="1836"/>
    <cellStyle name="BM Input External Link 2 4 2 2 2" xfId="1837"/>
    <cellStyle name="BM Input External Link 2 4 2 2 2 2" xfId="1838"/>
    <cellStyle name="BM Input External Link 2 4 2 2 3" xfId="1839"/>
    <cellStyle name="BM Input External Link 2 4 2 20" xfId="1840"/>
    <cellStyle name="BM Input External Link 2 4 2 20 2" xfId="1841"/>
    <cellStyle name="BM Input External Link 2 4 2 20 2 2" xfId="1842"/>
    <cellStyle name="BM Input External Link 2 4 2 20 3" xfId="1843"/>
    <cellStyle name="BM Input External Link 2 4 2 21" xfId="1844"/>
    <cellStyle name="BM Input External Link 2 4 2 21 2" xfId="1845"/>
    <cellStyle name="BM Input External Link 2 4 2 22" xfId="1846"/>
    <cellStyle name="BM Input External Link 2 4 2 3" xfId="1847"/>
    <cellStyle name="BM Input External Link 2 4 2 3 2" xfId="1848"/>
    <cellStyle name="BM Input External Link 2 4 2 3 2 2" xfId="1849"/>
    <cellStyle name="BM Input External Link 2 4 2 3 3" xfId="1850"/>
    <cellStyle name="BM Input External Link 2 4 2 4" xfId="1851"/>
    <cellStyle name="BM Input External Link 2 4 2 4 2" xfId="1852"/>
    <cellStyle name="BM Input External Link 2 4 2 4 2 2" xfId="1853"/>
    <cellStyle name="BM Input External Link 2 4 2 4 3" xfId="1854"/>
    <cellStyle name="BM Input External Link 2 4 2 5" xfId="1855"/>
    <cellStyle name="BM Input External Link 2 4 2 5 2" xfId="1856"/>
    <cellStyle name="BM Input External Link 2 4 2 5 2 2" xfId="1857"/>
    <cellStyle name="BM Input External Link 2 4 2 5 3" xfId="1858"/>
    <cellStyle name="BM Input External Link 2 4 2 6" xfId="1859"/>
    <cellStyle name="BM Input External Link 2 4 2 6 2" xfId="1860"/>
    <cellStyle name="BM Input External Link 2 4 2 6 2 2" xfId="1861"/>
    <cellStyle name="BM Input External Link 2 4 2 6 3" xfId="1862"/>
    <cellStyle name="BM Input External Link 2 4 2 7" xfId="1863"/>
    <cellStyle name="BM Input External Link 2 4 2 7 2" xfId="1864"/>
    <cellStyle name="BM Input External Link 2 4 2 7 2 2" xfId="1865"/>
    <cellStyle name="BM Input External Link 2 4 2 7 3" xfId="1866"/>
    <cellStyle name="BM Input External Link 2 4 2 8" xfId="1867"/>
    <cellStyle name="BM Input External Link 2 4 2 8 2" xfId="1868"/>
    <cellStyle name="BM Input External Link 2 4 2 8 2 2" xfId="1869"/>
    <cellStyle name="BM Input External Link 2 4 2 8 3" xfId="1870"/>
    <cellStyle name="BM Input External Link 2 4 2 9" xfId="1871"/>
    <cellStyle name="BM Input External Link 2 4 2 9 2" xfId="1872"/>
    <cellStyle name="BM Input External Link 2 4 2 9 2 2" xfId="1873"/>
    <cellStyle name="BM Input External Link 2 4 2 9 3" xfId="1874"/>
    <cellStyle name="BM Input External Link 2 4 20" xfId="1875"/>
    <cellStyle name="BM Input External Link 2 4 20 2" xfId="1876"/>
    <cellStyle name="BM Input External Link 2 4 20 2 2" xfId="1877"/>
    <cellStyle name="BM Input External Link 2 4 20 3" xfId="1878"/>
    <cellStyle name="BM Input External Link 2 4 21" xfId="1879"/>
    <cellStyle name="BM Input External Link 2 4 21 2" xfId="1880"/>
    <cellStyle name="BM Input External Link 2 4 21 2 2" xfId="1881"/>
    <cellStyle name="BM Input External Link 2 4 21 3" xfId="1882"/>
    <cellStyle name="BM Input External Link 2 4 22" xfId="1883"/>
    <cellStyle name="BM Input External Link 2 4 22 2" xfId="1884"/>
    <cellStyle name="BM Input External Link 2 4 23" xfId="1885"/>
    <cellStyle name="BM Input External Link 2 4 3" xfId="1886"/>
    <cellStyle name="BM Input External Link 2 4 3 2" xfId="1887"/>
    <cellStyle name="BM Input External Link 2 4 3 2 2" xfId="1888"/>
    <cellStyle name="BM Input External Link 2 4 3 3" xfId="1889"/>
    <cellStyle name="BM Input External Link 2 4 4" xfId="1890"/>
    <cellStyle name="BM Input External Link 2 4 4 2" xfId="1891"/>
    <cellStyle name="BM Input External Link 2 4 4 2 2" xfId="1892"/>
    <cellStyle name="BM Input External Link 2 4 4 3" xfId="1893"/>
    <cellStyle name="BM Input External Link 2 4 5" xfId="1894"/>
    <cellStyle name="BM Input External Link 2 4 5 2" xfId="1895"/>
    <cellStyle name="BM Input External Link 2 4 5 2 2" xfId="1896"/>
    <cellStyle name="BM Input External Link 2 4 5 3" xfId="1897"/>
    <cellStyle name="BM Input External Link 2 4 6" xfId="1898"/>
    <cellStyle name="BM Input External Link 2 4 6 2" xfId="1899"/>
    <cellStyle name="BM Input External Link 2 4 6 2 2" xfId="1900"/>
    <cellStyle name="BM Input External Link 2 4 6 3" xfId="1901"/>
    <cellStyle name="BM Input External Link 2 4 7" xfId="1902"/>
    <cellStyle name="BM Input External Link 2 4 7 2" xfId="1903"/>
    <cellStyle name="BM Input External Link 2 4 7 2 2" xfId="1904"/>
    <cellStyle name="BM Input External Link 2 4 7 3" xfId="1905"/>
    <cellStyle name="BM Input External Link 2 4 8" xfId="1906"/>
    <cellStyle name="BM Input External Link 2 4 8 2" xfId="1907"/>
    <cellStyle name="BM Input External Link 2 4 8 2 2" xfId="1908"/>
    <cellStyle name="BM Input External Link 2 4 8 3" xfId="1909"/>
    <cellStyle name="BM Input External Link 2 4 9" xfId="1910"/>
    <cellStyle name="BM Input External Link 2 4 9 2" xfId="1911"/>
    <cellStyle name="BM Input External Link 2 4 9 2 2" xfId="1912"/>
    <cellStyle name="BM Input External Link 2 4 9 3" xfId="1913"/>
    <cellStyle name="BM Input External Link 2 5" xfId="1914"/>
    <cellStyle name="BM Input External Link 2 5 10" xfId="1915"/>
    <cellStyle name="BM Input External Link 2 5 10 2" xfId="1916"/>
    <cellStyle name="BM Input External Link 2 5 10 2 2" xfId="1917"/>
    <cellStyle name="BM Input External Link 2 5 10 3" xfId="1918"/>
    <cellStyle name="BM Input External Link 2 5 11" xfId="1919"/>
    <cellStyle name="BM Input External Link 2 5 11 2" xfId="1920"/>
    <cellStyle name="BM Input External Link 2 5 11 2 2" xfId="1921"/>
    <cellStyle name="BM Input External Link 2 5 11 3" xfId="1922"/>
    <cellStyle name="BM Input External Link 2 5 12" xfId="1923"/>
    <cellStyle name="BM Input External Link 2 5 12 2" xfId="1924"/>
    <cellStyle name="BM Input External Link 2 5 12 2 2" xfId="1925"/>
    <cellStyle name="BM Input External Link 2 5 12 3" xfId="1926"/>
    <cellStyle name="BM Input External Link 2 5 13" xfId="1927"/>
    <cellStyle name="BM Input External Link 2 5 13 2" xfId="1928"/>
    <cellStyle name="BM Input External Link 2 5 13 2 2" xfId="1929"/>
    <cellStyle name="BM Input External Link 2 5 13 3" xfId="1930"/>
    <cellStyle name="BM Input External Link 2 5 14" xfId="1931"/>
    <cellStyle name="BM Input External Link 2 5 14 2" xfId="1932"/>
    <cellStyle name="BM Input External Link 2 5 14 2 2" xfId="1933"/>
    <cellStyle name="BM Input External Link 2 5 14 3" xfId="1934"/>
    <cellStyle name="BM Input External Link 2 5 15" xfId="1935"/>
    <cellStyle name="BM Input External Link 2 5 15 2" xfId="1936"/>
    <cellStyle name="BM Input External Link 2 5 15 2 2" xfId="1937"/>
    <cellStyle name="BM Input External Link 2 5 15 3" xfId="1938"/>
    <cellStyle name="BM Input External Link 2 5 16" xfId="1939"/>
    <cellStyle name="BM Input External Link 2 5 16 2" xfId="1940"/>
    <cellStyle name="BM Input External Link 2 5 16 2 2" xfId="1941"/>
    <cellStyle name="BM Input External Link 2 5 16 3" xfId="1942"/>
    <cellStyle name="BM Input External Link 2 5 17" xfId="1943"/>
    <cellStyle name="BM Input External Link 2 5 17 2" xfId="1944"/>
    <cellStyle name="BM Input External Link 2 5 17 2 2" xfId="1945"/>
    <cellStyle name="BM Input External Link 2 5 17 3" xfId="1946"/>
    <cellStyle name="BM Input External Link 2 5 18" xfId="1947"/>
    <cellStyle name="BM Input External Link 2 5 18 2" xfId="1948"/>
    <cellStyle name="BM Input External Link 2 5 18 2 2" xfId="1949"/>
    <cellStyle name="BM Input External Link 2 5 18 3" xfId="1950"/>
    <cellStyle name="BM Input External Link 2 5 19" xfId="1951"/>
    <cellStyle name="BM Input External Link 2 5 19 2" xfId="1952"/>
    <cellStyle name="BM Input External Link 2 5 19 2 2" xfId="1953"/>
    <cellStyle name="BM Input External Link 2 5 19 3" xfId="1954"/>
    <cellStyle name="BM Input External Link 2 5 2" xfId="1955"/>
    <cellStyle name="BM Input External Link 2 5 2 2" xfId="1956"/>
    <cellStyle name="BM Input External Link 2 5 2 2 2" xfId="1957"/>
    <cellStyle name="BM Input External Link 2 5 2 3" xfId="1958"/>
    <cellStyle name="BM Input External Link 2 5 20" xfId="1959"/>
    <cellStyle name="BM Input External Link 2 5 20 2" xfId="1960"/>
    <cellStyle name="BM Input External Link 2 5 20 2 2" xfId="1961"/>
    <cellStyle name="BM Input External Link 2 5 20 3" xfId="1962"/>
    <cellStyle name="BM Input External Link 2 5 21" xfId="1963"/>
    <cellStyle name="BM Input External Link 2 5 21 2" xfId="1964"/>
    <cellStyle name="BM Input External Link 2 5 22" xfId="1965"/>
    <cellStyle name="BM Input External Link 2 5 3" xfId="1966"/>
    <cellStyle name="BM Input External Link 2 5 3 2" xfId="1967"/>
    <cellStyle name="BM Input External Link 2 5 3 2 2" xfId="1968"/>
    <cellStyle name="BM Input External Link 2 5 3 3" xfId="1969"/>
    <cellStyle name="BM Input External Link 2 5 4" xfId="1970"/>
    <cellStyle name="BM Input External Link 2 5 4 2" xfId="1971"/>
    <cellStyle name="BM Input External Link 2 5 4 2 2" xfId="1972"/>
    <cellStyle name="BM Input External Link 2 5 4 3" xfId="1973"/>
    <cellStyle name="BM Input External Link 2 5 5" xfId="1974"/>
    <cellStyle name="BM Input External Link 2 5 5 2" xfId="1975"/>
    <cellStyle name="BM Input External Link 2 5 5 2 2" xfId="1976"/>
    <cellStyle name="BM Input External Link 2 5 5 3" xfId="1977"/>
    <cellStyle name="BM Input External Link 2 5 6" xfId="1978"/>
    <cellStyle name="BM Input External Link 2 5 6 2" xfId="1979"/>
    <cellStyle name="BM Input External Link 2 5 6 2 2" xfId="1980"/>
    <cellStyle name="BM Input External Link 2 5 6 3" xfId="1981"/>
    <cellStyle name="BM Input External Link 2 5 7" xfId="1982"/>
    <cellStyle name="BM Input External Link 2 5 7 2" xfId="1983"/>
    <cellStyle name="BM Input External Link 2 5 7 2 2" xfId="1984"/>
    <cellStyle name="BM Input External Link 2 5 7 3" xfId="1985"/>
    <cellStyle name="BM Input External Link 2 5 8" xfId="1986"/>
    <cellStyle name="BM Input External Link 2 5 8 2" xfId="1987"/>
    <cellStyle name="BM Input External Link 2 5 8 2 2" xfId="1988"/>
    <cellStyle name="BM Input External Link 2 5 8 3" xfId="1989"/>
    <cellStyle name="BM Input External Link 2 5 9" xfId="1990"/>
    <cellStyle name="BM Input External Link 2 5 9 2" xfId="1991"/>
    <cellStyle name="BM Input External Link 2 5 9 2 2" xfId="1992"/>
    <cellStyle name="BM Input External Link 2 5 9 3" xfId="1993"/>
    <cellStyle name="BM Input External Link 2 6" xfId="1994"/>
    <cellStyle name="BM Input External Link 2 6 2" xfId="1995"/>
    <cellStyle name="BM Input External Link 2 6 2 2" xfId="1996"/>
    <cellStyle name="BM Input External Link 2 6 3" xfId="1997"/>
    <cellStyle name="BM Input External Link 2 7" xfId="1998"/>
    <cellStyle name="BM Input External Link 2 7 2" xfId="1999"/>
    <cellStyle name="BM Input External Link 2 7 2 2" xfId="2000"/>
    <cellStyle name="BM Input External Link 2 7 3" xfId="2001"/>
    <cellStyle name="BM Input External Link 2 8" xfId="2002"/>
    <cellStyle name="BM Input External Link 2 8 2" xfId="2003"/>
    <cellStyle name="BM Input External Link 2 8 2 2" xfId="2004"/>
    <cellStyle name="BM Input External Link 2 8 3" xfId="2005"/>
    <cellStyle name="BM Input External Link 2 9" xfId="2006"/>
    <cellStyle name="BM Input External Link 2 9 2" xfId="2007"/>
    <cellStyle name="BM Input External Link 2 9 2 2" xfId="2008"/>
    <cellStyle name="BM Input External Link 2 9 3" xfId="2009"/>
    <cellStyle name="BM Input External Link 20" xfId="2010"/>
    <cellStyle name="BM Input External Link 20 2" xfId="2011"/>
    <cellStyle name="BM Input External Link 20 2 2" xfId="2012"/>
    <cellStyle name="BM Input External Link 20 3" xfId="2013"/>
    <cellStyle name="BM Input External Link 21" xfId="2014"/>
    <cellStyle name="BM Input External Link 21 2" xfId="2015"/>
    <cellStyle name="BM Input External Link 21 2 2" xfId="2016"/>
    <cellStyle name="BM Input External Link 21 3" xfId="2017"/>
    <cellStyle name="BM Input External Link 22" xfId="2018"/>
    <cellStyle name="BM Input External Link 22 2" xfId="2019"/>
    <cellStyle name="BM Input External Link 23" xfId="2020"/>
    <cellStyle name="BM Input External Link 24" xfId="2021"/>
    <cellStyle name="BM Input External Link 25" xfId="2022"/>
    <cellStyle name="BM Input External Link 26" xfId="2023"/>
    <cellStyle name="BM Input External Link 3" xfId="2024"/>
    <cellStyle name="BM Input External Link 3 10" xfId="2025"/>
    <cellStyle name="BM Input External Link 3 10 2" xfId="2026"/>
    <cellStyle name="BM Input External Link 3 10 2 2" xfId="2027"/>
    <cellStyle name="BM Input External Link 3 10 3" xfId="2028"/>
    <cellStyle name="BM Input External Link 3 11" xfId="2029"/>
    <cellStyle name="BM Input External Link 3 11 2" xfId="2030"/>
    <cellStyle name="BM Input External Link 3 11 2 2" xfId="2031"/>
    <cellStyle name="BM Input External Link 3 11 3" xfId="2032"/>
    <cellStyle name="BM Input External Link 3 12" xfId="2033"/>
    <cellStyle name="BM Input External Link 3 12 2" xfId="2034"/>
    <cellStyle name="BM Input External Link 3 12 2 2" xfId="2035"/>
    <cellStyle name="BM Input External Link 3 12 3" xfId="2036"/>
    <cellStyle name="BM Input External Link 3 13" xfId="2037"/>
    <cellStyle name="BM Input External Link 3 13 2" xfId="2038"/>
    <cellStyle name="BM Input External Link 3 13 2 2" xfId="2039"/>
    <cellStyle name="BM Input External Link 3 13 3" xfId="2040"/>
    <cellStyle name="BM Input External Link 3 14" xfId="2041"/>
    <cellStyle name="BM Input External Link 3 14 2" xfId="2042"/>
    <cellStyle name="BM Input External Link 3 14 2 2" xfId="2043"/>
    <cellStyle name="BM Input External Link 3 14 3" xfId="2044"/>
    <cellStyle name="BM Input External Link 3 15" xfId="2045"/>
    <cellStyle name="BM Input External Link 3 15 2" xfId="2046"/>
    <cellStyle name="BM Input External Link 3 15 2 2" xfId="2047"/>
    <cellStyle name="BM Input External Link 3 15 3" xfId="2048"/>
    <cellStyle name="BM Input External Link 3 16" xfId="2049"/>
    <cellStyle name="BM Input External Link 3 16 2" xfId="2050"/>
    <cellStyle name="BM Input External Link 3 16 2 2" xfId="2051"/>
    <cellStyle name="BM Input External Link 3 16 3" xfId="2052"/>
    <cellStyle name="BM Input External Link 3 17" xfId="2053"/>
    <cellStyle name="BM Input External Link 3 17 2" xfId="2054"/>
    <cellStyle name="BM Input External Link 3 17 2 2" xfId="2055"/>
    <cellStyle name="BM Input External Link 3 17 3" xfId="2056"/>
    <cellStyle name="BM Input External Link 3 18" xfId="2057"/>
    <cellStyle name="BM Input External Link 3 18 2" xfId="2058"/>
    <cellStyle name="BM Input External Link 3 19" xfId="2059"/>
    <cellStyle name="BM Input External Link 3 2" xfId="2060"/>
    <cellStyle name="BM Input External Link 3 2 10" xfId="2061"/>
    <cellStyle name="BM Input External Link 3 2 10 2" xfId="2062"/>
    <cellStyle name="BM Input External Link 3 2 10 2 2" xfId="2063"/>
    <cellStyle name="BM Input External Link 3 2 10 3" xfId="2064"/>
    <cellStyle name="BM Input External Link 3 2 11" xfId="2065"/>
    <cellStyle name="BM Input External Link 3 2 11 2" xfId="2066"/>
    <cellStyle name="BM Input External Link 3 2 11 2 2" xfId="2067"/>
    <cellStyle name="BM Input External Link 3 2 11 3" xfId="2068"/>
    <cellStyle name="BM Input External Link 3 2 12" xfId="2069"/>
    <cellStyle name="BM Input External Link 3 2 12 2" xfId="2070"/>
    <cellStyle name="BM Input External Link 3 2 12 2 2" xfId="2071"/>
    <cellStyle name="BM Input External Link 3 2 12 3" xfId="2072"/>
    <cellStyle name="BM Input External Link 3 2 13" xfId="2073"/>
    <cellStyle name="BM Input External Link 3 2 13 2" xfId="2074"/>
    <cellStyle name="BM Input External Link 3 2 13 2 2" xfId="2075"/>
    <cellStyle name="BM Input External Link 3 2 13 3" xfId="2076"/>
    <cellStyle name="BM Input External Link 3 2 14" xfId="2077"/>
    <cellStyle name="BM Input External Link 3 2 14 2" xfId="2078"/>
    <cellStyle name="BM Input External Link 3 2 14 2 2" xfId="2079"/>
    <cellStyle name="BM Input External Link 3 2 14 3" xfId="2080"/>
    <cellStyle name="BM Input External Link 3 2 15" xfId="2081"/>
    <cellStyle name="BM Input External Link 3 2 15 2" xfId="2082"/>
    <cellStyle name="BM Input External Link 3 2 15 2 2" xfId="2083"/>
    <cellStyle name="BM Input External Link 3 2 15 3" xfId="2084"/>
    <cellStyle name="BM Input External Link 3 2 16" xfId="2085"/>
    <cellStyle name="BM Input External Link 3 2 16 2" xfId="2086"/>
    <cellStyle name="BM Input External Link 3 2 16 2 2" xfId="2087"/>
    <cellStyle name="BM Input External Link 3 2 16 3" xfId="2088"/>
    <cellStyle name="BM Input External Link 3 2 17" xfId="2089"/>
    <cellStyle name="BM Input External Link 3 2 17 2" xfId="2090"/>
    <cellStyle name="BM Input External Link 3 2 17 2 2" xfId="2091"/>
    <cellStyle name="BM Input External Link 3 2 17 3" xfId="2092"/>
    <cellStyle name="BM Input External Link 3 2 18" xfId="2093"/>
    <cellStyle name="BM Input External Link 3 2 18 2" xfId="2094"/>
    <cellStyle name="BM Input External Link 3 2 18 2 2" xfId="2095"/>
    <cellStyle name="BM Input External Link 3 2 18 3" xfId="2096"/>
    <cellStyle name="BM Input External Link 3 2 19" xfId="2097"/>
    <cellStyle name="BM Input External Link 3 2 19 2" xfId="2098"/>
    <cellStyle name="BM Input External Link 3 2 19 2 2" xfId="2099"/>
    <cellStyle name="BM Input External Link 3 2 19 3" xfId="2100"/>
    <cellStyle name="BM Input External Link 3 2 2" xfId="2101"/>
    <cellStyle name="BM Input External Link 3 2 2 2" xfId="2102"/>
    <cellStyle name="BM Input External Link 3 2 2 2 2" xfId="2103"/>
    <cellStyle name="BM Input External Link 3 2 2 3" xfId="2104"/>
    <cellStyle name="BM Input External Link 3 2 20" xfId="2105"/>
    <cellStyle name="BM Input External Link 3 2 20 2" xfId="2106"/>
    <cellStyle name="BM Input External Link 3 2 20 2 2" xfId="2107"/>
    <cellStyle name="BM Input External Link 3 2 20 3" xfId="2108"/>
    <cellStyle name="BM Input External Link 3 2 21" xfId="2109"/>
    <cellStyle name="BM Input External Link 3 2 21 2" xfId="2110"/>
    <cellStyle name="BM Input External Link 3 2 22" xfId="2111"/>
    <cellStyle name="BM Input External Link 3 2 3" xfId="2112"/>
    <cellStyle name="BM Input External Link 3 2 3 2" xfId="2113"/>
    <cellStyle name="BM Input External Link 3 2 3 2 2" xfId="2114"/>
    <cellStyle name="BM Input External Link 3 2 3 3" xfId="2115"/>
    <cellStyle name="BM Input External Link 3 2 4" xfId="2116"/>
    <cellStyle name="BM Input External Link 3 2 4 2" xfId="2117"/>
    <cellStyle name="BM Input External Link 3 2 4 2 2" xfId="2118"/>
    <cellStyle name="BM Input External Link 3 2 4 3" xfId="2119"/>
    <cellStyle name="BM Input External Link 3 2 5" xfId="2120"/>
    <cellStyle name="BM Input External Link 3 2 5 2" xfId="2121"/>
    <cellStyle name="BM Input External Link 3 2 5 2 2" xfId="2122"/>
    <cellStyle name="BM Input External Link 3 2 5 3" xfId="2123"/>
    <cellStyle name="BM Input External Link 3 2 6" xfId="2124"/>
    <cellStyle name="BM Input External Link 3 2 6 2" xfId="2125"/>
    <cellStyle name="BM Input External Link 3 2 6 2 2" xfId="2126"/>
    <cellStyle name="BM Input External Link 3 2 6 3" xfId="2127"/>
    <cellStyle name="BM Input External Link 3 2 7" xfId="2128"/>
    <cellStyle name="BM Input External Link 3 2 7 2" xfId="2129"/>
    <cellStyle name="BM Input External Link 3 2 7 2 2" xfId="2130"/>
    <cellStyle name="BM Input External Link 3 2 7 3" xfId="2131"/>
    <cellStyle name="BM Input External Link 3 2 8" xfId="2132"/>
    <cellStyle name="BM Input External Link 3 2 8 2" xfId="2133"/>
    <cellStyle name="BM Input External Link 3 2 8 2 2" xfId="2134"/>
    <cellStyle name="BM Input External Link 3 2 8 3" xfId="2135"/>
    <cellStyle name="BM Input External Link 3 2 9" xfId="2136"/>
    <cellStyle name="BM Input External Link 3 2 9 2" xfId="2137"/>
    <cellStyle name="BM Input External Link 3 2 9 2 2" xfId="2138"/>
    <cellStyle name="BM Input External Link 3 2 9 3" xfId="2139"/>
    <cellStyle name="BM Input External Link 3 3" xfId="2140"/>
    <cellStyle name="BM Input External Link 3 3 2" xfId="2141"/>
    <cellStyle name="BM Input External Link 3 3 2 2" xfId="2142"/>
    <cellStyle name="BM Input External Link 3 3 3" xfId="2143"/>
    <cellStyle name="BM Input External Link 3 4" xfId="2144"/>
    <cellStyle name="BM Input External Link 3 4 2" xfId="2145"/>
    <cellStyle name="BM Input External Link 3 4 2 2" xfId="2146"/>
    <cellStyle name="BM Input External Link 3 4 3" xfId="2147"/>
    <cellStyle name="BM Input External Link 3 5" xfId="2148"/>
    <cellStyle name="BM Input External Link 3 5 2" xfId="2149"/>
    <cellStyle name="BM Input External Link 3 5 2 2" xfId="2150"/>
    <cellStyle name="BM Input External Link 3 5 3" xfId="2151"/>
    <cellStyle name="BM Input External Link 3 6" xfId="2152"/>
    <cellStyle name="BM Input External Link 3 6 2" xfId="2153"/>
    <cellStyle name="BM Input External Link 3 6 2 2" xfId="2154"/>
    <cellStyle name="BM Input External Link 3 6 3" xfId="2155"/>
    <cellStyle name="BM Input External Link 3 7" xfId="2156"/>
    <cellStyle name="BM Input External Link 3 7 2" xfId="2157"/>
    <cellStyle name="BM Input External Link 3 7 2 2" xfId="2158"/>
    <cellStyle name="BM Input External Link 3 7 3" xfId="2159"/>
    <cellStyle name="BM Input External Link 3 8" xfId="2160"/>
    <cellStyle name="BM Input External Link 3 8 2" xfId="2161"/>
    <cellStyle name="BM Input External Link 3 8 2 2" xfId="2162"/>
    <cellStyle name="BM Input External Link 3 8 3" xfId="2163"/>
    <cellStyle name="BM Input External Link 3 9" xfId="2164"/>
    <cellStyle name="BM Input External Link 3 9 2" xfId="2165"/>
    <cellStyle name="BM Input External Link 3 9 2 2" xfId="2166"/>
    <cellStyle name="BM Input External Link 3 9 3" xfId="2167"/>
    <cellStyle name="BM Input External Link 4" xfId="2168"/>
    <cellStyle name="BM Input External Link 4 10" xfId="2169"/>
    <cellStyle name="BM Input External Link 4 10 2" xfId="2170"/>
    <cellStyle name="BM Input External Link 4 10 2 2" xfId="2171"/>
    <cellStyle name="BM Input External Link 4 10 3" xfId="2172"/>
    <cellStyle name="BM Input External Link 4 11" xfId="2173"/>
    <cellStyle name="BM Input External Link 4 11 2" xfId="2174"/>
    <cellStyle name="BM Input External Link 4 11 2 2" xfId="2175"/>
    <cellStyle name="BM Input External Link 4 11 3" xfId="2176"/>
    <cellStyle name="BM Input External Link 4 12" xfId="2177"/>
    <cellStyle name="BM Input External Link 4 12 2" xfId="2178"/>
    <cellStyle name="BM Input External Link 4 12 2 2" xfId="2179"/>
    <cellStyle name="BM Input External Link 4 12 3" xfId="2180"/>
    <cellStyle name="BM Input External Link 4 13" xfId="2181"/>
    <cellStyle name="BM Input External Link 4 13 2" xfId="2182"/>
    <cellStyle name="BM Input External Link 4 13 2 2" xfId="2183"/>
    <cellStyle name="BM Input External Link 4 13 3" xfId="2184"/>
    <cellStyle name="BM Input External Link 4 14" xfId="2185"/>
    <cellStyle name="BM Input External Link 4 14 2" xfId="2186"/>
    <cellStyle name="BM Input External Link 4 14 2 2" xfId="2187"/>
    <cellStyle name="BM Input External Link 4 14 3" xfId="2188"/>
    <cellStyle name="BM Input External Link 4 15" xfId="2189"/>
    <cellStyle name="BM Input External Link 4 15 2" xfId="2190"/>
    <cellStyle name="BM Input External Link 4 15 2 2" xfId="2191"/>
    <cellStyle name="BM Input External Link 4 15 3" xfId="2192"/>
    <cellStyle name="BM Input External Link 4 16" xfId="2193"/>
    <cellStyle name="BM Input External Link 4 16 2" xfId="2194"/>
    <cellStyle name="BM Input External Link 4 16 2 2" xfId="2195"/>
    <cellStyle name="BM Input External Link 4 16 3" xfId="2196"/>
    <cellStyle name="BM Input External Link 4 17" xfId="2197"/>
    <cellStyle name="BM Input External Link 4 17 2" xfId="2198"/>
    <cellStyle name="BM Input External Link 4 17 2 2" xfId="2199"/>
    <cellStyle name="BM Input External Link 4 17 3" xfId="2200"/>
    <cellStyle name="BM Input External Link 4 18" xfId="2201"/>
    <cellStyle name="BM Input External Link 4 18 2" xfId="2202"/>
    <cellStyle name="BM Input External Link 4 19" xfId="2203"/>
    <cellStyle name="BM Input External Link 4 2" xfId="2204"/>
    <cellStyle name="BM Input External Link 4 2 10" xfId="2205"/>
    <cellStyle name="BM Input External Link 4 2 10 2" xfId="2206"/>
    <cellStyle name="BM Input External Link 4 2 10 2 2" xfId="2207"/>
    <cellStyle name="BM Input External Link 4 2 10 3" xfId="2208"/>
    <cellStyle name="BM Input External Link 4 2 11" xfId="2209"/>
    <cellStyle name="BM Input External Link 4 2 11 2" xfId="2210"/>
    <cellStyle name="BM Input External Link 4 2 11 2 2" xfId="2211"/>
    <cellStyle name="BM Input External Link 4 2 11 3" xfId="2212"/>
    <cellStyle name="BM Input External Link 4 2 12" xfId="2213"/>
    <cellStyle name="BM Input External Link 4 2 12 2" xfId="2214"/>
    <cellStyle name="BM Input External Link 4 2 12 2 2" xfId="2215"/>
    <cellStyle name="BM Input External Link 4 2 12 3" xfId="2216"/>
    <cellStyle name="BM Input External Link 4 2 13" xfId="2217"/>
    <cellStyle name="BM Input External Link 4 2 13 2" xfId="2218"/>
    <cellStyle name="BM Input External Link 4 2 13 2 2" xfId="2219"/>
    <cellStyle name="BM Input External Link 4 2 13 3" xfId="2220"/>
    <cellStyle name="BM Input External Link 4 2 14" xfId="2221"/>
    <cellStyle name="BM Input External Link 4 2 14 2" xfId="2222"/>
    <cellStyle name="BM Input External Link 4 2 14 2 2" xfId="2223"/>
    <cellStyle name="BM Input External Link 4 2 14 3" xfId="2224"/>
    <cellStyle name="BM Input External Link 4 2 15" xfId="2225"/>
    <cellStyle name="BM Input External Link 4 2 15 2" xfId="2226"/>
    <cellStyle name="BM Input External Link 4 2 15 2 2" xfId="2227"/>
    <cellStyle name="BM Input External Link 4 2 15 3" xfId="2228"/>
    <cellStyle name="BM Input External Link 4 2 16" xfId="2229"/>
    <cellStyle name="BM Input External Link 4 2 16 2" xfId="2230"/>
    <cellStyle name="BM Input External Link 4 2 16 2 2" xfId="2231"/>
    <cellStyle name="BM Input External Link 4 2 16 3" xfId="2232"/>
    <cellStyle name="BM Input External Link 4 2 17" xfId="2233"/>
    <cellStyle name="BM Input External Link 4 2 17 2" xfId="2234"/>
    <cellStyle name="BM Input External Link 4 2 17 2 2" xfId="2235"/>
    <cellStyle name="BM Input External Link 4 2 17 3" xfId="2236"/>
    <cellStyle name="BM Input External Link 4 2 18" xfId="2237"/>
    <cellStyle name="BM Input External Link 4 2 18 2" xfId="2238"/>
    <cellStyle name="BM Input External Link 4 2 18 2 2" xfId="2239"/>
    <cellStyle name="BM Input External Link 4 2 18 3" xfId="2240"/>
    <cellStyle name="BM Input External Link 4 2 19" xfId="2241"/>
    <cellStyle name="BM Input External Link 4 2 19 2" xfId="2242"/>
    <cellStyle name="BM Input External Link 4 2 19 2 2" xfId="2243"/>
    <cellStyle name="BM Input External Link 4 2 19 3" xfId="2244"/>
    <cellStyle name="BM Input External Link 4 2 2" xfId="2245"/>
    <cellStyle name="BM Input External Link 4 2 2 2" xfId="2246"/>
    <cellStyle name="BM Input External Link 4 2 2 2 2" xfId="2247"/>
    <cellStyle name="BM Input External Link 4 2 2 3" xfId="2248"/>
    <cellStyle name="BM Input External Link 4 2 20" xfId="2249"/>
    <cellStyle name="BM Input External Link 4 2 20 2" xfId="2250"/>
    <cellStyle name="BM Input External Link 4 2 20 2 2" xfId="2251"/>
    <cellStyle name="BM Input External Link 4 2 20 3" xfId="2252"/>
    <cellStyle name="BM Input External Link 4 2 21" xfId="2253"/>
    <cellStyle name="BM Input External Link 4 2 21 2" xfId="2254"/>
    <cellStyle name="BM Input External Link 4 2 22" xfId="2255"/>
    <cellStyle name="BM Input External Link 4 2 3" xfId="2256"/>
    <cellStyle name="BM Input External Link 4 2 3 2" xfId="2257"/>
    <cellStyle name="BM Input External Link 4 2 3 2 2" xfId="2258"/>
    <cellStyle name="BM Input External Link 4 2 3 3" xfId="2259"/>
    <cellStyle name="BM Input External Link 4 2 4" xfId="2260"/>
    <cellStyle name="BM Input External Link 4 2 4 2" xfId="2261"/>
    <cellStyle name="BM Input External Link 4 2 4 2 2" xfId="2262"/>
    <cellStyle name="BM Input External Link 4 2 4 3" xfId="2263"/>
    <cellStyle name="BM Input External Link 4 2 5" xfId="2264"/>
    <cellStyle name="BM Input External Link 4 2 5 2" xfId="2265"/>
    <cellStyle name="BM Input External Link 4 2 5 2 2" xfId="2266"/>
    <cellStyle name="BM Input External Link 4 2 5 3" xfId="2267"/>
    <cellStyle name="BM Input External Link 4 2 6" xfId="2268"/>
    <cellStyle name="BM Input External Link 4 2 6 2" xfId="2269"/>
    <cellStyle name="BM Input External Link 4 2 6 2 2" xfId="2270"/>
    <cellStyle name="BM Input External Link 4 2 6 3" xfId="2271"/>
    <cellStyle name="BM Input External Link 4 2 7" xfId="2272"/>
    <cellStyle name="BM Input External Link 4 2 7 2" xfId="2273"/>
    <cellStyle name="BM Input External Link 4 2 7 2 2" xfId="2274"/>
    <cellStyle name="BM Input External Link 4 2 7 3" xfId="2275"/>
    <cellStyle name="BM Input External Link 4 2 8" xfId="2276"/>
    <cellStyle name="BM Input External Link 4 2 8 2" xfId="2277"/>
    <cellStyle name="BM Input External Link 4 2 8 2 2" xfId="2278"/>
    <cellStyle name="BM Input External Link 4 2 8 3" xfId="2279"/>
    <cellStyle name="BM Input External Link 4 2 9" xfId="2280"/>
    <cellStyle name="BM Input External Link 4 2 9 2" xfId="2281"/>
    <cellStyle name="BM Input External Link 4 2 9 2 2" xfId="2282"/>
    <cellStyle name="BM Input External Link 4 2 9 3" xfId="2283"/>
    <cellStyle name="BM Input External Link 4 3" xfId="2284"/>
    <cellStyle name="BM Input External Link 4 3 2" xfId="2285"/>
    <cellStyle name="BM Input External Link 4 3 2 2" xfId="2286"/>
    <cellStyle name="BM Input External Link 4 3 3" xfId="2287"/>
    <cellStyle name="BM Input External Link 4 4" xfId="2288"/>
    <cellStyle name="BM Input External Link 4 4 2" xfId="2289"/>
    <cellStyle name="BM Input External Link 4 4 2 2" xfId="2290"/>
    <cellStyle name="BM Input External Link 4 4 3" xfId="2291"/>
    <cellStyle name="BM Input External Link 4 5" xfId="2292"/>
    <cellStyle name="BM Input External Link 4 5 2" xfId="2293"/>
    <cellStyle name="BM Input External Link 4 5 2 2" xfId="2294"/>
    <cellStyle name="BM Input External Link 4 5 3" xfId="2295"/>
    <cellStyle name="BM Input External Link 4 6" xfId="2296"/>
    <cellStyle name="BM Input External Link 4 6 2" xfId="2297"/>
    <cellStyle name="BM Input External Link 4 6 2 2" xfId="2298"/>
    <cellStyle name="BM Input External Link 4 6 3" xfId="2299"/>
    <cellStyle name="BM Input External Link 4 7" xfId="2300"/>
    <cellStyle name="BM Input External Link 4 7 2" xfId="2301"/>
    <cellStyle name="BM Input External Link 4 7 2 2" xfId="2302"/>
    <cellStyle name="BM Input External Link 4 7 3" xfId="2303"/>
    <cellStyle name="BM Input External Link 4 8" xfId="2304"/>
    <cellStyle name="BM Input External Link 4 8 2" xfId="2305"/>
    <cellStyle name="BM Input External Link 4 8 2 2" xfId="2306"/>
    <cellStyle name="BM Input External Link 4 8 3" xfId="2307"/>
    <cellStyle name="BM Input External Link 4 9" xfId="2308"/>
    <cellStyle name="BM Input External Link 4 9 2" xfId="2309"/>
    <cellStyle name="BM Input External Link 4 9 2 2" xfId="2310"/>
    <cellStyle name="BM Input External Link 4 9 3" xfId="2311"/>
    <cellStyle name="BM Input External Link 5" xfId="2312"/>
    <cellStyle name="BM Input External Link 5 10" xfId="2313"/>
    <cellStyle name="BM Input External Link 5 10 2" xfId="2314"/>
    <cellStyle name="BM Input External Link 5 10 2 2" xfId="2315"/>
    <cellStyle name="BM Input External Link 5 10 3" xfId="2316"/>
    <cellStyle name="BM Input External Link 5 11" xfId="2317"/>
    <cellStyle name="BM Input External Link 5 11 2" xfId="2318"/>
    <cellStyle name="BM Input External Link 5 11 2 2" xfId="2319"/>
    <cellStyle name="BM Input External Link 5 11 3" xfId="2320"/>
    <cellStyle name="BM Input External Link 5 12" xfId="2321"/>
    <cellStyle name="BM Input External Link 5 12 2" xfId="2322"/>
    <cellStyle name="BM Input External Link 5 12 2 2" xfId="2323"/>
    <cellStyle name="BM Input External Link 5 12 3" xfId="2324"/>
    <cellStyle name="BM Input External Link 5 13" xfId="2325"/>
    <cellStyle name="BM Input External Link 5 13 2" xfId="2326"/>
    <cellStyle name="BM Input External Link 5 13 2 2" xfId="2327"/>
    <cellStyle name="BM Input External Link 5 13 3" xfId="2328"/>
    <cellStyle name="BM Input External Link 5 14" xfId="2329"/>
    <cellStyle name="BM Input External Link 5 14 2" xfId="2330"/>
    <cellStyle name="BM Input External Link 5 14 2 2" xfId="2331"/>
    <cellStyle name="BM Input External Link 5 14 3" xfId="2332"/>
    <cellStyle name="BM Input External Link 5 15" xfId="2333"/>
    <cellStyle name="BM Input External Link 5 15 2" xfId="2334"/>
    <cellStyle name="BM Input External Link 5 15 2 2" xfId="2335"/>
    <cellStyle name="BM Input External Link 5 15 3" xfId="2336"/>
    <cellStyle name="BM Input External Link 5 16" xfId="2337"/>
    <cellStyle name="BM Input External Link 5 16 2" xfId="2338"/>
    <cellStyle name="BM Input External Link 5 16 2 2" xfId="2339"/>
    <cellStyle name="BM Input External Link 5 16 3" xfId="2340"/>
    <cellStyle name="BM Input External Link 5 17" xfId="2341"/>
    <cellStyle name="BM Input External Link 5 17 2" xfId="2342"/>
    <cellStyle name="BM Input External Link 5 17 2 2" xfId="2343"/>
    <cellStyle name="BM Input External Link 5 17 3" xfId="2344"/>
    <cellStyle name="BM Input External Link 5 18" xfId="2345"/>
    <cellStyle name="BM Input External Link 5 18 2" xfId="2346"/>
    <cellStyle name="BM Input External Link 5 18 2 2" xfId="2347"/>
    <cellStyle name="BM Input External Link 5 18 3" xfId="2348"/>
    <cellStyle name="BM Input External Link 5 19" xfId="2349"/>
    <cellStyle name="BM Input External Link 5 19 2" xfId="2350"/>
    <cellStyle name="BM Input External Link 5 19 2 2" xfId="2351"/>
    <cellStyle name="BM Input External Link 5 19 3" xfId="2352"/>
    <cellStyle name="BM Input External Link 5 2" xfId="2353"/>
    <cellStyle name="BM Input External Link 5 2 10" xfId="2354"/>
    <cellStyle name="BM Input External Link 5 2 10 2" xfId="2355"/>
    <cellStyle name="BM Input External Link 5 2 10 2 2" xfId="2356"/>
    <cellStyle name="BM Input External Link 5 2 10 3" xfId="2357"/>
    <cellStyle name="BM Input External Link 5 2 11" xfId="2358"/>
    <cellStyle name="BM Input External Link 5 2 11 2" xfId="2359"/>
    <cellStyle name="BM Input External Link 5 2 11 2 2" xfId="2360"/>
    <cellStyle name="BM Input External Link 5 2 11 3" xfId="2361"/>
    <cellStyle name="BM Input External Link 5 2 12" xfId="2362"/>
    <cellStyle name="BM Input External Link 5 2 12 2" xfId="2363"/>
    <cellStyle name="BM Input External Link 5 2 12 2 2" xfId="2364"/>
    <cellStyle name="BM Input External Link 5 2 12 3" xfId="2365"/>
    <cellStyle name="BM Input External Link 5 2 13" xfId="2366"/>
    <cellStyle name="BM Input External Link 5 2 13 2" xfId="2367"/>
    <cellStyle name="BM Input External Link 5 2 13 2 2" xfId="2368"/>
    <cellStyle name="BM Input External Link 5 2 13 3" xfId="2369"/>
    <cellStyle name="BM Input External Link 5 2 14" xfId="2370"/>
    <cellStyle name="BM Input External Link 5 2 14 2" xfId="2371"/>
    <cellStyle name="BM Input External Link 5 2 14 2 2" xfId="2372"/>
    <cellStyle name="BM Input External Link 5 2 14 3" xfId="2373"/>
    <cellStyle name="BM Input External Link 5 2 15" xfId="2374"/>
    <cellStyle name="BM Input External Link 5 2 15 2" xfId="2375"/>
    <cellStyle name="BM Input External Link 5 2 15 2 2" xfId="2376"/>
    <cellStyle name="BM Input External Link 5 2 15 3" xfId="2377"/>
    <cellStyle name="BM Input External Link 5 2 16" xfId="2378"/>
    <cellStyle name="BM Input External Link 5 2 16 2" xfId="2379"/>
    <cellStyle name="BM Input External Link 5 2 16 2 2" xfId="2380"/>
    <cellStyle name="BM Input External Link 5 2 16 3" xfId="2381"/>
    <cellStyle name="BM Input External Link 5 2 17" xfId="2382"/>
    <cellStyle name="BM Input External Link 5 2 17 2" xfId="2383"/>
    <cellStyle name="BM Input External Link 5 2 17 2 2" xfId="2384"/>
    <cellStyle name="BM Input External Link 5 2 17 3" xfId="2385"/>
    <cellStyle name="BM Input External Link 5 2 18" xfId="2386"/>
    <cellStyle name="BM Input External Link 5 2 18 2" xfId="2387"/>
    <cellStyle name="BM Input External Link 5 2 18 2 2" xfId="2388"/>
    <cellStyle name="BM Input External Link 5 2 18 3" xfId="2389"/>
    <cellStyle name="BM Input External Link 5 2 19" xfId="2390"/>
    <cellStyle name="BM Input External Link 5 2 19 2" xfId="2391"/>
    <cellStyle name="BM Input External Link 5 2 19 2 2" xfId="2392"/>
    <cellStyle name="BM Input External Link 5 2 19 3" xfId="2393"/>
    <cellStyle name="BM Input External Link 5 2 2" xfId="2394"/>
    <cellStyle name="BM Input External Link 5 2 2 2" xfId="2395"/>
    <cellStyle name="BM Input External Link 5 2 2 2 2" xfId="2396"/>
    <cellStyle name="BM Input External Link 5 2 2 3" xfId="2397"/>
    <cellStyle name="BM Input External Link 5 2 20" xfId="2398"/>
    <cellStyle name="BM Input External Link 5 2 20 2" xfId="2399"/>
    <cellStyle name="BM Input External Link 5 2 20 2 2" xfId="2400"/>
    <cellStyle name="BM Input External Link 5 2 20 3" xfId="2401"/>
    <cellStyle name="BM Input External Link 5 2 21" xfId="2402"/>
    <cellStyle name="BM Input External Link 5 2 21 2" xfId="2403"/>
    <cellStyle name="BM Input External Link 5 2 22" xfId="2404"/>
    <cellStyle name="BM Input External Link 5 2 3" xfId="2405"/>
    <cellStyle name="BM Input External Link 5 2 3 2" xfId="2406"/>
    <cellStyle name="BM Input External Link 5 2 3 2 2" xfId="2407"/>
    <cellStyle name="BM Input External Link 5 2 3 3" xfId="2408"/>
    <cellStyle name="BM Input External Link 5 2 4" xfId="2409"/>
    <cellStyle name="BM Input External Link 5 2 4 2" xfId="2410"/>
    <cellStyle name="BM Input External Link 5 2 4 2 2" xfId="2411"/>
    <cellStyle name="BM Input External Link 5 2 4 3" xfId="2412"/>
    <cellStyle name="BM Input External Link 5 2 5" xfId="2413"/>
    <cellStyle name="BM Input External Link 5 2 5 2" xfId="2414"/>
    <cellStyle name="BM Input External Link 5 2 5 2 2" xfId="2415"/>
    <cellStyle name="BM Input External Link 5 2 5 3" xfId="2416"/>
    <cellStyle name="BM Input External Link 5 2 6" xfId="2417"/>
    <cellStyle name="BM Input External Link 5 2 6 2" xfId="2418"/>
    <cellStyle name="BM Input External Link 5 2 6 2 2" xfId="2419"/>
    <cellStyle name="BM Input External Link 5 2 6 3" xfId="2420"/>
    <cellStyle name="BM Input External Link 5 2 7" xfId="2421"/>
    <cellStyle name="BM Input External Link 5 2 7 2" xfId="2422"/>
    <cellStyle name="BM Input External Link 5 2 7 2 2" xfId="2423"/>
    <cellStyle name="BM Input External Link 5 2 7 3" xfId="2424"/>
    <cellStyle name="BM Input External Link 5 2 8" xfId="2425"/>
    <cellStyle name="BM Input External Link 5 2 8 2" xfId="2426"/>
    <cellStyle name="BM Input External Link 5 2 8 2 2" xfId="2427"/>
    <cellStyle name="BM Input External Link 5 2 8 3" xfId="2428"/>
    <cellStyle name="BM Input External Link 5 2 9" xfId="2429"/>
    <cellStyle name="BM Input External Link 5 2 9 2" xfId="2430"/>
    <cellStyle name="BM Input External Link 5 2 9 2 2" xfId="2431"/>
    <cellStyle name="BM Input External Link 5 2 9 3" xfId="2432"/>
    <cellStyle name="BM Input External Link 5 20" xfId="2433"/>
    <cellStyle name="BM Input External Link 5 20 2" xfId="2434"/>
    <cellStyle name="BM Input External Link 5 20 2 2" xfId="2435"/>
    <cellStyle name="BM Input External Link 5 20 3" xfId="2436"/>
    <cellStyle name="BM Input External Link 5 21" xfId="2437"/>
    <cellStyle name="BM Input External Link 5 21 2" xfId="2438"/>
    <cellStyle name="BM Input External Link 5 21 2 2" xfId="2439"/>
    <cellStyle name="BM Input External Link 5 21 3" xfId="2440"/>
    <cellStyle name="BM Input External Link 5 22" xfId="2441"/>
    <cellStyle name="BM Input External Link 5 22 2" xfId="2442"/>
    <cellStyle name="BM Input External Link 5 23" xfId="2443"/>
    <cellStyle name="BM Input External Link 5 3" xfId="2444"/>
    <cellStyle name="BM Input External Link 5 3 2" xfId="2445"/>
    <cellStyle name="BM Input External Link 5 3 2 2" xfId="2446"/>
    <cellStyle name="BM Input External Link 5 3 3" xfId="2447"/>
    <cellStyle name="BM Input External Link 5 4" xfId="2448"/>
    <cellStyle name="BM Input External Link 5 4 2" xfId="2449"/>
    <cellStyle name="BM Input External Link 5 4 2 2" xfId="2450"/>
    <cellStyle name="BM Input External Link 5 4 3" xfId="2451"/>
    <cellStyle name="BM Input External Link 5 5" xfId="2452"/>
    <cellStyle name="BM Input External Link 5 5 2" xfId="2453"/>
    <cellStyle name="BM Input External Link 5 5 2 2" xfId="2454"/>
    <cellStyle name="BM Input External Link 5 5 3" xfId="2455"/>
    <cellStyle name="BM Input External Link 5 6" xfId="2456"/>
    <cellStyle name="BM Input External Link 5 6 2" xfId="2457"/>
    <cellStyle name="BM Input External Link 5 6 2 2" xfId="2458"/>
    <cellStyle name="BM Input External Link 5 6 3" xfId="2459"/>
    <cellStyle name="BM Input External Link 5 7" xfId="2460"/>
    <cellStyle name="BM Input External Link 5 7 2" xfId="2461"/>
    <cellStyle name="BM Input External Link 5 7 2 2" xfId="2462"/>
    <cellStyle name="BM Input External Link 5 7 3" xfId="2463"/>
    <cellStyle name="BM Input External Link 5 8" xfId="2464"/>
    <cellStyle name="BM Input External Link 5 8 2" xfId="2465"/>
    <cellStyle name="BM Input External Link 5 8 2 2" xfId="2466"/>
    <cellStyle name="BM Input External Link 5 8 3" xfId="2467"/>
    <cellStyle name="BM Input External Link 5 9" xfId="2468"/>
    <cellStyle name="BM Input External Link 5 9 2" xfId="2469"/>
    <cellStyle name="BM Input External Link 5 9 2 2" xfId="2470"/>
    <cellStyle name="BM Input External Link 5 9 3" xfId="2471"/>
    <cellStyle name="BM Input External Link 6" xfId="2472"/>
    <cellStyle name="BM Input External Link 6 10" xfId="2473"/>
    <cellStyle name="BM Input External Link 6 10 2" xfId="2474"/>
    <cellStyle name="BM Input External Link 6 10 2 2" xfId="2475"/>
    <cellStyle name="BM Input External Link 6 10 3" xfId="2476"/>
    <cellStyle name="BM Input External Link 6 11" xfId="2477"/>
    <cellStyle name="BM Input External Link 6 11 2" xfId="2478"/>
    <cellStyle name="BM Input External Link 6 11 2 2" xfId="2479"/>
    <cellStyle name="BM Input External Link 6 11 3" xfId="2480"/>
    <cellStyle name="BM Input External Link 6 12" xfId="2481"/>
    <cellStyle name="BM Input External Link 6 12 2" xfId="2482"/>
    <cellStyle name="BM Input External Link 6 12 2 2" xfId="2483"/>
    <cellStyle name="BM Input External Link 6 12 3" xfId="2484"/>
    <cellStyle name="BM Input External Link 6 13" xfId="2485"/>
    <cellStyle name="BM Input External Link 6 13 2" xfId="2486"/>
    <cellStyle name="BM Input External Link 6 13 2 2" xfId="2487"/>
    <cellStyle name="BM Input External Link 6 13 3" xfId="2488"/>
    <cellStyle name="BM Input External Link 6 14" xfId="2489"/>
    <cellStyle name="BM Input External Link 6 14 2" xfId="2490"/>
    <cellStyle name="BM Input External Link 6 14 2 2" xfId="2491"/>
    <cellStyle name="BM Input External Link 6 14 3" xfId="2492"/>
    <cellStyle name="BM Input External Link 6 15" xfId="2493"/>
    <cellStyle name="BM Input External Link 6 15 2" xfId="2494"/>
    <cellStyle name="BM Input External Link 6 15 2 2" xfId="2495"/>
    <cellStyle name="BM Input External Link 6 15 3" xfId="2496"/>
    <cellStyle name="BM Input External Link 6 16" xfId="2497"/>
    <cellStyle name="BM Input External Link 6 16 2" xfId="2498"/>
    <cellStyle name="BM Input External Link 6 16 2 2" xfId="2499"/>
    <cellStyle name="BM Input External Link 6 16 3" xfId="2500"/>
    <cellStyle name="BM Input External Link 6 17" xfId="2501"/>
    <cellStyle name="BM Input External Link 6 17 2" xfId="2502"/>
    <cellStyle name="BM Input External Link 6 17 2 2" xfId="2503"/>
    <cellStyle name="BM Input External Link 6 17 3" xfId="2504"/>
    <cellStyle name="BM Input External Link 6 18" xfId="2505"/>
    <cellStyle name="BM Input External Link 6 18 2" xfId="2506"/>
    <cellStyle name="BM Input External Link 6 18 2 2" xfId="2507"/>
    <cellStyle name="BM Input External Link 6 18 3" xfId="2508"/>
    <cellStyle name="BM Input External Link 6 19" xfId="2509"/>
    <cellStyle name="BM Input External Link 6 19 2" xfId="2510"/>
    <cellStyle name="BM Input External Link 6 19 2 2" xfId="2511"/>
    <cellStyle name="BM Input External Link 6 19 3" xfId="2512"/>
    <cellStyle name="BM Input External Link 6 2" xfId="2513"/>
    <cellStyle name="BM Input External Link 6 2 2" xfId="2514"/>
    <cellStyle name="BM Input External Link 6 2 2 2" xfId="2515"/>
    <cellStyle name="BM Input External Link 6 2 3" xfId="2516"/>
    <cellStyle name="BM Input External Link 6 20" xfId="2517"/>
    <cellStyle name="BM Input External Link 6 20 2" xfId="2518"/>
    <cellStyle name="BM Input External Link 6 20 2 2" xfId="2519"/>
    <cellStyle name="BM Input External Link 6 20 3" xfId="2520"/>
    <cellStyle name="BM Input External Link 6 21" xfId="2521"/>
    <cellStyle name="BM Input External Link 6 21 2" xfId="2522"/>
    <cellStyle name="BM Input External Link 6 22" xfId="2523"/>
    <cellStyle name="BM Input External Link 6 3" xfId="2524"/>
    <cellStyle name="BM Input External Link 6 3 2" xfId="2525"/>
    <cellStyle name="BM Input External Link 6 3 2 2" xfId="2526"/>
    <cellStyle name="BM Input External Link 6 3 3" xfId="2527"/>
    <cellStyle name="BM Input External Link 6 4" xfId="2528"/>
    <cellStyle name="BM Input External Link 6 4 2" xfId="2529"/>
    <cellStyle name="BM Input External Link 6 4 2 2" xfId="2530"/>
    <cellStyle name="BM Input External Link 6 4 3" xfId="2531"/>
    <cellStyle name="BM Input External Link 6 5" xfId="2532"/>
    <cellStyle name="BM Input External Link 6 5 2" xfId="2533"/>
    <cellStyle name="BM Input External Link 6 5 2 2" xfId="2534"/>
    <cellStyle name="BM Input External Link 6 5 3" xfId="2535"/>
    <cellStyle name="BM Input External Link 6 6" xfId="2536"/>
    <cellStyle name="BM Input External Link 6 6 2" xfId="2537"/>
    <cellStyle name="BM Input External Link 6 6 2 2" xfId="2538"/>
    <cellStyle name="BM Input External Link 6 6 3" xfId="2539"/>
    <cellStyle name="BM Input External Link 6 7" xfId="2540"/>
    <cellStyle name="BM Input External Link 6 7 2" xfId="2541"/>
    <cellStyle name="BM Input External Link 6 7 2 2" xfId="2542"/>
    <cellStyle name="BM Input External Link 6 7 3" xfId="2543"/>
    <cellStyle name="BM Input External Link 6 8" xfId="2544"/>
    <cellStyle name="BM Input External Link 6 8 2" xfId="2545"/>
    <cellStyle name="BM Input External Link 6 8 2 2" xfId="2546"/>
    <cellStyle name="BM Input External Link 6 8 3" xfId="2547"/>
    <cellStyle name="BM Input External Link 6 9" xfId="2548"/>
    <cellStyle name="BM Input External Link 6 9 2" xfId="2549"/>
    <cellStyle name="BM Input External Link 6 9 2 2" xfId="2550"/>
    <cellStyle name="BM Input External Link 6 9 3" xfId="2551"/>
    <cellStyle name="BM Input External Link 7" xfId="2552"/>
    <cellStyle name="BM Input External Link 7 2" xfId="2553"/>
    <cellStyle name="BM Input External Link 7 2 2" xfId="2554"/>
    <cellStyle name="BM Input External Link 7 3" xfId="2555"/>
    <cellStyle name="BM Input External Link 8" xfId="2556"/>
    <cellStyle name="BM Input External Link 8 2" xfId="2557"/>
    <cellStyle name="BM Input External Link 8 2 2" xfId="2558"/>
    <cellStyle name="BM Input External Link 8 3" xfId="2559"/>
    <cellStyle name="BM Input External Link 9" xfId="2560"/>
    <cellStyle name="BM Input External Link 9 2" xfId="2561"/>
    <cellStyle name="BM Input External Link 9 2 2" xfId="2562"/>
    <cellStyle name="BM Input External Link 9 3" xfId="2563"/>
    <cellStyle name="BM Input Modeller" xfId="2564"/>
    <cellStyle name="BM Input Modeller 10" xfId="2565"/>
    <cellStyle name="BM Input Modeller 10 2" xfId="2566"/>
    <cellStyle name="BM Input Modeller 10 2 2" xfId="2567"/>
    <cellStyle name="BM Input Modeller 10 3" xfId="2568"/>
    <cellStyle name="BM Input Modeller 11" xfId="2569"/>
    <cellStyle name="BM Input Modeller 11 2" xfId="2570"/>
    <cellStyle name="BM Input Modeller 11 2 2" xfId="2571"/>
    <cellStyle name="BM Input Modeller 11 3" xfId="2572"/>
    <cellStyle name="BM Input Modeller 12" xfId="2573"/>
    <cellStyle name="BM Input Modeller 12 2" xfId="2574"/>
    <cellStyle name="BM Input Modeller 12 2 2" xfId="2575"/>
    <cellStyle name="BM Input Modeller 12 3" xfId="2576"/>
    <cellStyle name="BM Input Modeller 13" xfId="2577"/>
    <cellStyle name="BM Input Modeller 13 2" xfId="2578"/>
    <cellStyle name="BM Input Modeller 13 2 2" xfId="2579"/>
    <cellStyle name="BM Input Modeller 13 3" xfId="2580"/>
    <cellStyle name="BM Input Modeller 14" xfId="2581"/>
    <cellStyle name="BM Input Modeller 14 2" xfId="2582"/>
    <cellStyle name="BM Input Modeller 14 2 2" xfId="2583"/>
    <cellStyle name="BM Input Modeller 14 3" xfId="2584"/>
    <cellStyle name="BM Input Modeller 15" xfId="2585"/>
    <cellStyle name="BM Input Modeller 15 2" xfId="2586"/>
    <cellStyle name="BM Input Modeller 15 2 2" xfId="2587"/>
    <cellStyle name="BM Input Modeller 15 3" xfId="2588"/>
    <cellStyle name="BM Input Modeller 16" xfId="2589"/>
    <cellStyle name="BM Input Modeller 16 2" xfId="2590"/>
    <cellStyle name="BM Input Modeller 16 2 2" xfId="2591"/>
    <cellStyle name="BM Input Modeller 16 3" xfId="2592"/>
    <cellStyle name="BM Input Modeller 17" xfId="2593"/>
    <cellStyle name="BM Input Modeller 17 2" xfId="2594"/>
    <cellStyle name="BM Input Modeller 17 2 2" xfId="2595"/>
    <cellStyle name="BM Input Modeller 17 3" xfId="2596"/>
    <cellStyle name="BM Input Modeller 18" xfId="2597"/>
    <cellStyle name="BM Input Modeller 18 2" xfId="2598"/>
    <cellStyle name="BM Input Modeller 18 2 2" xfId="2599"/>
    <cellStyle name="BM Input Modeller 18 3" xfId="2600"/>
    <cellStyle name="BM Input Modeller 19" xfId="2601"/>
    <cellStyle name="BM Input Modeller 19 2" xfId="2602"/>
    <cellStyle name="BM Input Modeller 19 2 2" xfId="2603"/>
    <cellStyle name="BM Input Modeller 19 3" xfId="2604"/>
    <cellStyle name="BM Input Modeller 2" xfId="2605"/>
    <cellStyle name="BM Input Modeller 2 10" xfId="2606"/>
    <cellStyle name="BM Input Modeller 2 10 2" xfId="2607"/>
    <cellStyle name="BM Input Modeller 2 10 2 2" xfId="2608"/>
    <cellStyle name="BM Input Modeller 2 10 3" xfId="2609"/>
    <cellStyle name="BM Input Modeller 2 11" xfId="2610"/>
    <cellStyle name="BM Input Modeller 2 11 2" xfId="2611"/>
    <cellStyle name="BM Input Modeller 2 11 2 2" xfId="2612"/>
    <cellStyle name="BM Input Modeller 2 11 3" xfId="2613"/>
    <cellStyle name="BM Input Modeller 2 12" xfId="2614"/>
    <cellStyle name="BM Input Modeller 2 12 2" xfId="2615"/>
    <cellStyle name="BM Input Modeller 2 12 2 2" xfId="2616"/>
    <cellStyle name="BM Input Modeller 2 12 3" xfId="2617"/>
    <cellStyle name="BM Input Modeller 2 13" xfId="2618"/>
    <cellStyle name="BM Input Modeller 2 13 2" xfId="2619"/>
    <cellStyle name="BM Input Modeller 2 13 2 2" xfId="2620"/>
    <cellStyle name="BM Input Modeller 2 13 3" xfId="2621"/>
    <cellStyle name="BM Input Modeller 2 14" xfId="2622"/>
    <cellStyle name="BM Input Modeller 2 14 2" xfId="2623"/>
    <cellStyle name="BM Input Modeller 2 14 2 2" xfId="2624"/>
    <cellStyle name="BM Input Modeller 2 14 3" xfId="2625"/>
    <cellStyle name="BM Input Modeller 2 15" xfId="2626"/>
    <cellStyle name="BM Input Modeller 2 15 2" xfId="2627"/>
    <cellStyle name="BM Input Modeller 2 15 2 2" xfId="2628"/>
    <cellStyle name="BM Input Modeller 2 15 3" xfId="2629"/>
    <cellStyle name="BM Input Modeller 2 16" xfId="2630"/>
    <cellStyle name="BM Input Modeller 2 16 2" xfId="2631"/>
    <cellStyle name="BM Input Modeller 2 16 2 2" xfId="2632"/>
    <cellStyle name="BM Input Modeller 2 16 3" xfId="2633"/>
    <cellStyle name="BM Input Modeller 2 17" xfId="2634"/>
    <cellStyle name="BM Input Modeller 2 17 2" xfId="2635"/>
    <cellStyle name="BM Input Modeller 2 17 2 2" xfId="2636"/>
    <cellStyle name="BM Input Modeller 2 17 3" xfId="2637"/>
    <cellStyle name="BM Input Modeller 2 18" xfId="2638"/>
    <cellStyle name="BM Input Modeller 2 18 2" xfId="2639"/>
    <cellStyle name="BM Input Modeller 2 18 2 2" xfId="2640"/>
    <cellStyle name="BM Input Modeller 2 18 3" xfId="2641"/>
    <cellStyle name="BM Input Modeller 2 19" xfId="2642"/>
    <cellStyle name="BM Input Modeller 2 19 2" xfId="2643"/>
    <cellStyle name="BM Input Modeller 2 19 2 2" xfId="2644"/>
    <cellStyle name="BM Input Modeller 2 19 3" xfId="2645"/>
    <cellStyle name="BM Input Modeller 2 2" xfId="2646"/>
    <cellStyle name="BM Input Modeller 2 2 10" xfId="2647"/>
    <cellStyle name="BM Input Modeller 2 2 10 2" xfId="2648"/>
    <cellStyle name="BM Input Modeller 2 2 10 2 2" xfId="2649"/>
    <cellStyle name="BM Input Modeller 2 2 10 3" xfId="2650"/>
    <cellStyle name="BM Input Modeller 2 2 11" xfId="2651"/>
    <cellStyle name="BM Input Modeller 2 2 11 2" xfId="2652"/>
    <cellStyle name="BM Input Modeller 2 2 11 2 2" xfId="2653"/>
    <cellStyle name="BM Input Modeller 2 2 11 3" xfId="2654"/>
    <cellStyle name="BM Input Modeller 2 2 12" xfId="2655"/>
    <cellStyle name="BM Input Modeller 2 2 12 2" xfId="2656"/>
    <cellStyle name="BM Input Modeller 2 2 12 2 2" xfId="2657"/>
    <cellStyle name="BM Input Modeller 2 2 12 3" xfId="2658"/>
    <cellStyle name="BM Input Modeller 2 2 13" xfId="2659"/>
    <cellStyle name="BM Input Modeller 2 2 13 2" xfId="2660"/>
    <cellStyle name="BM Input Modeller 2 2 13 2 2" xfId="2661"/>
    <cellStyle name="BM Input Modeller 2 2 13 3" xfId="2662"/>
    <cellStyle name="BM Input Modeller 2 2 14" xfId="2663"/>
    <cellStyle name="BM Input Modeller 2 2 14 2" xfId="2664"/>
    <cellStyle name="BM Input Modeller 2 2 14 2 2" xfId="2665"/>
    <cellStyle name="BM Input Modeller 2 2 14 3" xfId="2666"/>
    <cellStyle name="BM Input Modeller 2 2 15" xfId="2667"/>
    <cellStyle name="BM Input Modeller 2 2 15 2" xfId="2668"/>
    <cellStyle name="BM Input Modeller 2 2 15 2 2" xfId="2669"/>
    <cellStyle name="BM Input Modeller 2 2 15 3" xfId="2670"/>
    <cellStyle name="BM Input Modeller 2 2 16" xfId="2671"/>
    <cellStyle name="BM Input Modeller 2 2 16 2" xfId="2672"/>
    <cellStyle name="BM Input Modeller 2 2 16 2 2" xfId="2673"/>
    <cellStyle name="BM Input Modeller 2 2 16 3" xfId="2674"/>
    <cellStyle name="BM Input Modeller 2 2 17" xfId="2675"/>
    <cellStyle name="BM Input Modeller 2 2 17 2" xfId="2676"/>
    <cellStyle name="BM Input Modeller 2 2 17 2 2" xfId="2677"/>
    <cellStyle name="BM Input Modeller 2 2 17 3" xfId="2678"/>
    <cellStyle name="BM Input Modeller 2 2 18" xfId="2679"/>
    <cellStyle name="BM Input Modeller 2 2 18 2" xfId="2680"/>
    <cellStyle name="BM Input Modeller 2 2 19" xfId="2681"/>
    <cellStyle name="BM Input Modeller 2 2 2" xfId="2682"/>
    <cellStyle name="BM Input Modeller 2 2 2 10" xfId="2683"/>
    <cellStyle name="BM Input Modeller 2 2 2 10 2" xfId="2684"/>
    <cellStyle name="BM Input Modeller 2 2 2 10 2 2" xfId="2685"/>
    <cellStyle name="BM Input Modeller 2 2 2 10 3" xfId="2686"/>
    <cellStyle name="BM Input Modeller 2 2 2 11" xfId="2687"/>
    <cellStyle name="BM Input Modeller 2 2 2 11 2" xfId="2688"/>
    <cellStyle name="BM Input Modeller 2 2 2 11 2 2" xfId="2689"/>
    <cellStyle name="BM Input Modeller 2 2 2 11 3" xfId="2690"/>
    <cellStyle name="BM Input Modeller 2 2 2 12" xfId="2691"/>
    <cellStyle name="BM Input Modeller 2 2 2 12 2" xfId="2692"/>
    <cellStyle name="BM Input Modeller 2 2 2 12 2 2" xfId="2693"/>
    <cellStyle name="BM Input Modeller 2 2 2 12 3" xfId="2694"/>
    <cellStyle name="BM Input Modeller 2 2 2 13" xfId="2695"/>
    <cellStyle name="BM Input Modeller 2 2 2 13 2" xfId="2696"/>
    <cellStyle name="BM Input Modeller 2 2 2 13 2 2" xfId="2697"/>
    <cellStyle name="BM Input Modeller 2 2 2 13 3" xfId="2698"/>
    <cellStyle name="BM Input Modeller 2 2 2 14" xfId="2699"/>
    <cellStyle name="BM Input Modeller 2 2 2 14 2" xfId="2700"/>
    <cellStyle name="BM Input Modeller 2 2 2 14 2 2" xfId="2701"/>
    <cellStyle name="BM Input Modeller 2 2 2 14 3" xfId="2702"/>
    <cellStyle name="BM Input Modeller 2 2 2 15" xfId="2703"/>
    <cellStyle name="BM Input Modeller 2 2 2 15 2" xfId="2704"/>
    <cellStyle name="BM Input Modeller 2 2 2 15 2 2" xfId="2705"/>
    <cellStyle name="BM Input Modeller 2 2 2 15 3" xfId="2706"/>
    <cellStyle name="BM Input Modeller 2 2 2 16" xfId="2707"/>
    <cellStyle name="BM Input Modeller 2 2 2 16 2" xfId="2708"/>
    <cellStyle name="BM Input Modeller 2 2 2 16 2 2" xfId="2709"/>
    <cellStyle name="BM Input Modeller 2 2 2 16 3" xfId="2710"/>
    <cellStyle name="BM Input Modeller 2 2 2 17" xfId="2711"/>
    <cellStyle name="BM Input Modeller 2 2 2 17 2" xfId="2712"/>
    <cellStyle name="BM Input Modeller 2 2 2 17 2 2" xfId="2713"/>
    <cellStyle name="BM Input Modeller 2 2 2 17 3" xfId="2714"/>
    <cellStyle name="BM Input Modeller 2 2 2 18" xfId="2715"/>
    <cellStyle name="BM Input Modeller 2 2 2 18 2" xfId="2716"/>
    <cellStyle name="BM Input Modeller 2 2 2 18 2 2" xfId="2717"/>
    <cellStyle name="BM Input Modeller 2 2 2 18 3" xfId="2718"/>
    <cellStyle name="BM Input Modeller 2 2 2 19" xfId="2719"/>
    <cellStyle name="BM Input Modeller 2 2 2 19 2" xfId="2720"/>
    <cellStyle name="BM Input Modeller 2 2 2 19 2 2" xfId="2721"/>
    <cellStyle name="BM Input Modeller 2 2 2 19 3" xfId="2722"/>
    <cellStyle name="BM Input Modeller 2 2 2 2" xfId="2723"/>
    <cellStyle name="BM Input Modeller 2 2 2 2 2" xfId="2724"/>
    <cellStyle name="BM Input Modeller 2 2 2 2 2 2" xfId="2725"/>
    <cellStyle name="BM Input Modeller 2 2 2 2 3" xfId="2726"/>
    <cellStyle name="BM Input Modeller 2 2 2 20" xfId="2727"/>
    <cellStyle name="BM Input Modeller 2 2 2 20 2" xfId="2728"/>
    <cellStyle name="BM Input Modeller 2 2 2 20 2 2" xfId="2729"/>
    <cellStyle name="BM Input Modeller 2 2 2 20 3" xfId="2730"/>
    <cellStyle name="BM Input Modeller 2 2 2 21" xfId="2731"/>
    <cellStyle name="BM Input Modeller 2 2 2 21 2" xfId="2732"/>
    <cellStyle name="BM Input Modeller 2 2 2 22" xfId="2733"/>
    <cellStyle name="BM Input Modeller 2 2 2 3" xfId="2734"/>
    <cellStyle name="BM Input Modeller 2 2 2 3 2" xfId="2735"/>
    <cellStyle name="BM Input Modeller 2 2 2 3 2 2" xfId="2736"/>
    <cellStyle name="BM Input Modeller 2 2 2 3 3" xfId="2737"/>
    <cellStyle name="BM Input Modeller 2 2 2 4" xfId="2738"/>
    <cellStyle name="BM Input Modeller 2 2 2 4 2" xfId="2739"/>
    <cellStyle name="BM Input Modeller 2 2 2 4 2 2" xfId="2740"/>
    <cellStyle name="BM Input Modeller 2 2 2 4 3" xfId="2741"/>
    <cellStyle name="BM Input Modeller 2 2 2 5" xfId="2742"/>
    <cellStyle name="BM Input Modeller 2 2 2 5 2" xfId="2743"/>
    <cellStyle name="BM Input Modeller 2 2 2 5 2 2" xfId="2744"/>
    <cellStyle name="BM Input Modeller 2 2 2 5 3" xfId="2745"/>
    <cellStyle name="BM Input Modeller 2 2 2 6" xfId="2746"/>
    <cellStyle name="BM Input Modeller 2 2 2 6 2" xfId="2747"/>
    <cellStyle name="BM Input Modeller 2 2 2 6 2 2" xfId="2748"/>
    <cellStyle name="BM Input Modeller 2 2 2 6 3" xfId="2749"/>
    <cellStyle name="BM Input Modeller 2 2 2 7" xfId="2750"/>
    <cellStyle name="BM Input Modeller 2 2 2 7 2" xfId="2751"/>
    <cellStyle name="BM Input Modeller 2 2 2 7 2 2" xfId="2752"/>
    <cellStyle name="BM Input Modeller 2 2 2 7 3" xfId="2753"/>
    <cellStyle name="BM Input Modeller 2 2 2 8" xfId="2754"/>
    <cellStyle name="BM Input Modeller 2 2 2 8 2" xfId="2755"/>
    <cellStyle name="BM Input Modeller 2 2 2 8 2 2" xfId="2756"/>
    <cellStyle name="BM Input Modeller 2 2 2 8 3" xfId="2757"/>
    <cellStyle name="BM Input Modeller 2 2 2 9" xfId="2758"/>
    <cellStyle name="BM Input Modeller 2 2 2 9 2" xfId="2759"/>
    <cellStyle name="BM Input Modeller 2 2 2 9 2 2" xfId="2760"/>
    <cellStyle name="BM Input Modeller 2 2 2 9 3" xfId="2761"/>
    <cellStyle name="BM Input Modeller 2 2 3" xfId="2762"/>
    <cellStyle name="BM Input Modeller 2 2 3 2" xfId="2763"/>
    <cellStyle name="BM Input Modeller 2 2 3 2 2" xfId="2764"/>
    <cellStyle name="BM Input Modeller 2 2 3 3" xfId="2765"/>
    <cellStyle name="BM Input Modeller 2 2 4" xfId="2766"/>
    <cellStyle name="BM Input Modeller 2 2 4 2" xfId="2767"/>
    <cellStyle name="BM Input Modeller 2 2 4 2 2" xfId="2768"/>
    <cellStyle name="BM Input Modeller 2 2 4 3" xfId="2769"/>
    <cellStyle name="BM Input Modeller 2 2 5" xfId="2770"/>
    <cellStyle name="BM Input Modeller 2 2 5 2" xfId="2771"/>
    <cellStyle name="BM Input Modeller 2 2 5 2 2" xfId="2772"/>
    <cellStyle name="BM Input Modeller 2 2 5 3" xfId="2773"/>
    <cellStyle name="BM Input Modeller 2 2 6" xfId="2774"/>
    <cellStyle name="BM Input Modeller 2 2 6 2" xfId="2775"/>
    <cellStyle name="BM Input Modeller 2 2 6 2 2" xfId="2776"/>
    <cellStyle name="BM Input Modeller 2 2 6 3" xfId="2777"/>
    <cellStyle name="BM Input Modeller 2 2 7" xfId="2778"/>
    <cellStyle name="BM Input Modeller 2 2 7 2" xfId="2779"/>
    <cellStyle name="BM Input Modeller 2 2 7 2 2" xfId="2780"/>
    <cellStyle name="BM Input Modeller 2 2 7 3" xfId="2781"/>
    <cellStyle name="BM Input Modeller 2 2 8" xfId="2782"/>
    <cellStyle name="BM Input Modeller 2 2 8 2" xfId="2783"/>
    <cellStyle name="BM Input Modeller 2 2 8 2 2" xfId="2784"/>
    <cellStyle name="BM Input Modeller 2 2 8 3" xfId="2785"/>
    <cellStyle name="BM Input Modeller 2 2 9" xfId="2786"/>
    <cellStyle name="BM Input Modeller 2 2 9 2" xfId="2787"/>
    <cellStyle name="BM Input Modeller 2 2 9 2 2" xfId="2788"/>
    <cellStyle name="BM Input Modeller 2 2 9 3" xfId="2789"/>
    <cellStyle name="BM Input Modeller 2 20" xfId="2790"/>
    <cellStyle name="BM Input Modeller 2 20 2" xfId="2791"/>
    <cellStyle name="BM Input Modeller 2 20 2 2" xfId="2792"/>
    <cellStyle name="BM Input Modeller 2 20 3" xfId="2793"/>
    <cellStyle name="BM Input Modeller 2 21" xfId="2794"/>
    <cellStyle name="BM Input Modeller 2 21 2" xfId="2795"/>
    <cellStyle name="BM Input Modeller 2 22" xfId="2796"/>
    <cellStyle name="BM Input Modeller 2 3" xfId="2797"/>
    <cellStyle name="BM Input Modeller 2 3 10" xfId="2798"/>
    <cellStyle name="BM Input Modeller 2 3 10 2" xfId="2799"/>
    <cellStyle name="BM Input Modeller 2 3 10 2 2" xfId="2800"/>
    <cellStyle name="BM Input Modeller 2 3 10 3" xfId="2801"/>
    <cellStyle name="BM Input Modeller 2 3 11" xfId="2802"/>
    <cellStyle name="BM Input Modeller 2 3 11 2" xfId="2803"/>
    <cellStyle name="BM Input Modeller 2 3 11 2 2" xfId="2804"/>
    <cellStyle name="BM Input Modeller 2 3 11 3" xfId="2805"/>
    <cellStyle name="BM Input Modeller 2 3 12" xfId="2806"/>
    <cellStyle name="BM Input Modeller 2 3 12 2" xfId="2807"/>
    <cellStyle name="BM Input Modeller 2 3 12 2 2" xfId="2808"/>
    <cellStyle name="BM Input Modeller 2 3 12 3" xfId="2809"/>
    <cellStyle name="BM Input Modeller 2 3 13" xfId="2810"/>
    <cellStyle name="BM Input Modeller 2 3 13 2" xfId="2811"/>
    <cellStyle name="BM Input Modeller 2 3 13 2 2" xfId="2812"/>
    <cellStyle name="BM Input Modeller 2 3 13 3" xfId="2813"/>
    <cellStyle name="BM Input Modeller 2 3 14" xfId="2814"/>
    <cellStyle name="BM Input Modeller 2 3 14 2" xfId="2815"/>
    <cellStyle name="BM Input Modeller 2 3 14 2 2" xfId="2816"/>
    <cellStyle name="BM Input Modeller 2 3 14 3" xfId="2817"/>
    <cellStyle name="BM Input Modeller 2 3 15" xfId="2818"/>
    <cellStyle name="BM Input Modeller 2 3 15 2" xfId="2819"/>
    <cellStyle name="BM Input Modeller 2 3 15 2 2" xfId="2820"/>
    <cellStyle name="BM Input Modeller 2 3 15 3" xfId="2821"/>
    <cellStyle name="BM Input Modeller 2 3 16" xfId="2822"/>
    <cellStyle name="BM Input Modeller 2 3 16 2" xfId="2823"/>
    <cellStyle name="BM Input Modeller 2 3 16 2 2" xfId="2824"/>
    <cellStyle name="BM Input Modeller 2 3 16 3" xfId="2825"/>
    <cellStyle name="BM Input Modeller 2 3 17" xfId="2826"/>
    <cellStyle name="BM Input Modeller 2 3 17 2" xfId="2827"/>
    <cellStyle name="BM Input Modeller 2 3 17 2 2" xfId="2828"/>
    <cellStyle name="BM Input Modeller 2 3 17 3" xfId="2829"/>
    <cellStyle name="BM Input Modeller 2 3 18" xfId="2830"/>
    <cellStyle name="BM Input Modeller 2 3 18 2" xfId="2831"/>
    <cellStyle name="BM Input Modeller 2 3 19" xfId="2832"/>
    <cellStyle name="BM Input Modeller 2 3 2" xfId="2833"/>
    <cellStyle name="BM Input Modeller 2 3 2 10" xfId="2834"/>
    <cellStyle name="BM Input Modeller 2 3 2 10 2" xfId="2835"/>
    <cellStyle name="BM Input Modeller 2 3 2 10 2 2" xfId="2836"/>
    <cellStyle name="BM Input Modeller 2 3 2 10 3" xfId="2837"/>
    <cellStyle name="BM Input Modeller 2 3 2 11" xfId="2838"/>
    <cellStyle name="BM Input Modeller 2 3 2 11 2" xfId="2839"/>
    <cellStyle name="BM Input Modeller 2 3 2 11 2 2" xfId="2840"/>
    <cellStyle name="BM Input Modeller 2 3 2 11 3" xfId="2841"/>
    <cellStyle name="BM Input Modeller 2 3 2 12" xfId="2842"/>
    <cellStyle name="BM Input Modeller 2 3 2 12 2" xfId="2843"/>
    <cellStyle name="BM Input Modeller 2 3 2 12 2 2" xfId="2844"/>
    <cellStyle name="BM Input Modeller 2 3 2 12 3" xfId="2845"/>
    <cellStyle name="BM Input Modeller 2 3 2 13" xfId="2846"/>
    <cellStyle name="BM Input Modeller 2 3 2 13 2" xfId="2847"/>
    <cellStyle name="BM Input Modeller 2 3 2 13 2 2" xfId="2848"/>
    <cellStyle name="BM Input Modeller 2 3 2 13 3" xfId="2849"/>
    <cellStyle name="BM Input Modeller 2 3 2 14" xfId="2850"/>
    <cellStyle name="BM Input Modeller 2 3 2 14 2" xfId="2851"/>
    <cellStyle name="BM Input Modeller 2 3 2 14 2 2" xfId="2852"/>
    <cellStyle name="BM Input Modeller 2 3 2 14 3" xfId="2853"/>
    <cellStyle name="BM Input Modeller 2 3 2 15" xfId="2854"/>
    <cellStyle name="BM Input Modeller 2 3 2 15 2" xfId="2855"/>
    <cellStyle name="BM Input Modeller 2 3 2 15 2 2" xfId="2856"/>
    <cellStyle name="BM Input Modeller 2 3 2 15 3" xfId="2857"/>
    <cellStyle name="BM Input Modeller 2 3 2 16" xfId="2858"/>
    <cellStyle name="BM Input Modeller 2 3 2 16 2" xfId="2859"/>
    <cellStyle name="BM Input Modeller 2 3 2 16 2 2" xfId="2860"/>
    <cellStyle name="BM Input Modeller 2 3 2 16 3" xfId="2861"/>
    <cellStyle name="BM Input Modeller 2 3 2 17" xfId="2862"/>
    <cellStyle name="BM Input Modeller 2 3 2 17 2" xfId="2863"/>
    <cellStyle name="BM Input Modeller 2 3 2 17 2 2" xfId="2864"/>
    <cellStyle name="BM Input Modeller 2 3 2 17 3" xfId="2865"/>
    <cellStyle name="BM Input Modeller 2 3 2 18" xfId="2866"/>
    <cellStyle name="BM Input Modeller 2 3 2 18 2" xfId="2867"/>
    <cellStyle name="BM Input Modeller 2 3 2 18 2 2" xfId="2868"/>
    <cellStyle name="BM Input Modeller 2 3 2 18 3" xfId="2869"/>
    <cellStyle name="BM Input Modeller 2 3 2 19" xfId="2870"/>
    <cellStyle name="BM Input Modeller 2 3 2 19 2" xfId="2871"/>
    <cellStyle name="BM Input Modeller 2 3 2 19 2 2" xfId="2872"/>
    <cellStyle name="BM Input Modeller 2 3 2 19 3" xfId="2873"/>
    <cellStyle name="BM Input Modeller 2 3 2 2" xfId="2874"/>
    <cellStyle name="BM Input Modeller 2 3 2 2 2" xfId="2875"/>
    <cellStyle name="BM Input Modeller 2 3 2 2 2 2" xfId="2876"/>
    <cellStyle name="BM Input Modeller 2 3 2 2 3" xfId="2877"/>
    <cellStyle name="BM Input Modeller 2 3 2 20" xfId="2878"/>
    <cellStyle name="BM Input Modeller 2 3 2 20 2" xfId="2879"/>
    <cellStyle name="BM Input Modeller 2 3 2 20 2 2" xfId="2880"/>
    <cellStyle name="BM Input Modeller 2 3 2 20 3" xfId="2881"/>
    <cellStyle name="BM Input Modeller 2 3 2 21" xfId="2882"/>
    <cellStyle name="BM Input Modeller 2 3 2 21 2" xfId="2883"/>
    <cellStyle name="BM Input Modeller 2 3 2 22" xfId="2884"/>
    <cellStyle name="BM Input Modeller 2 3 2 3" xfId="2885"/>
    <cellStyle name="BM Input Modeller 2 3 2 3 2" xfId="2886"/>
    <cellStyle name="BM Input Modeller 2 3 2 3 2 2" xfId="2887"/>
    <cellStyle name="BM Input Modeller 2 3 2 3 3" xfId="2888"/>
    <cellStyle name="BM Input Modeller 2 3 2 4" xfId="2889"/>
    <cellStyle name="BM Input Modeller 2 3 2 4 2" xfId="2890"/>
    <cellStyle name="BM Input Modeller 2 3 2 4 2 2" xfId="2891"/>
    <cellStyle name="BM Input Modeller 2 3 2 4 3" xfId="2892"/>
    <cellStyle name="BM Input Modeller 2 3 2 5" xfId="2893"/>
    <cellStyle name="BM Input Modeller 2 3 2 5 2" xfId="2894"/>
    <cellStyle name="BM Input Modeller 2 3 2 5 2 2" xfId="2895"/>
    <cellStyle name="BM Input Modeller 2 3 2 5 3" xfId="2896"/>
    <cellStyle name="BM Input Modeller 2 3 2 6" xfId="2897"/>
    <cellStyle name="BM Input Modeller 2 3 2 6 2" xfId="2898"/>
    <cellStyle name="BM Input Modeller 2 3 2 6 2 2" xfId="2899"/>
    <cellStyle name="BM Input Modeller 2 3 2 6 3" xfId="2900"/>
    <cellStyle name="BM Input Modeller 2 3 2 7" xfId="2901"/>
    <cellStyle name="BM Input Modeller 2 3 2 7 2" xfId="2902"/>
    <cellStyle name="BM Input Modeller 2 3 2 7 2 2" xfId="2903"/>
    <cellStyle name="BM Input Modeller 2 3 2 7 3" xfId="2904"/>
    <cellStyle name="BM Input Modeller 2 3 2 8" xfId="2905"/>
    <cellStyle name="BM Input Modeller 2 3 2 8 2" xfId="2906"/>
    <cellStyle name="BM Input Modeller 2 3 2 8 2 2" xfId="2907"/>
    <cellStyle name="BM Input Modeller 2 3 2 8 3" xfId="2908"/>
    <cellStyle name="BM Input Modeller 2 3 2 9" xfId="2909"/>
    <cellStyle name="BM Input Modeller 2 3 2 9 2" xfId="2910"/>
    <cellStyle name="BM Input Modeller 2 3 2 9 2 2" xfId="2911"/>
    <cellStyle name="BM Input Modeller 2 3 2 9 3" xfId="2912"/>
    <cellStyle name="BM Input Modeller 2 3 3" xfId="2913"/>
    <cellStyle name="BM Input Modeller 2 3 3 2" xfId="2914"/>
    <cellStyle name="BM Input Modeller 2 3 3 2 2" xfId="2915"/>
    <cellStyle name="BM Input Modeller 2 3 3 3" xfId="2916"/>
    <cellStyle name="BM Input Modeller 2 3 4" xfId="2917"/>
    <cellStyle name="BM Input Modeller 2 3 4 2" xfId="2918"/>
    <cellStyle name="BM Input Modeller 2 3 4 2 2" xfId="2919"/>
    <cellStyle name="BM Input Modeller 2 3 4 3" xfId="2920"/>
    <cellStyle name="BM Input Modeller 2 3 5" xfId="2921"/>
    <cellStyle name="BM Input Modeller 2 3 5 2" xfId="2922"/>
    <cellStyle name="BM Input Modeller 2 3 5 2 2" xfId="2923"/>
    <cellStyle name="BM Input Modeller 2 3 5 3" xfId="2924"/>
    <cellStyle name="BM Input Modeller 2 3 6" xfId="2925"/>
    <cellStyle name="BM Input Modeller 2 3 6 2" xfId="2926"/>
    <cellStyle name="BM Input Modeller 2 3 6 2 2" xfId="2927"/>
    <cellStyle name="BM Input Modeller 2 3 6 3" xfId="2928"/>
    <cellStyle name="BM Input Modeller 2 3 7" xfId="2929"/>
    <cellStyle name="BM Input Modeller 2 3 7 2" xfId="2930"/>
    <cellStyle name="BM Input Modeller 2 3 7 2 2" xfId="2931"/>
    <cellStyle name="BM Input Modeller 2 3 7 3" xfId="2932"/>
    <cellStyle name="BM Input Modeller 2 3 8" xfId="2933"/>
    <cellStyle name="BM Input Modeller 2 3 8 2" xfId="2934"/>
    <cellStyle name="BM Input Modeller 2 3 8 2 2" xfId="2935"/>
    <cellStyle name="BM Input Modeller 2 3 8 3" xfId="2936"/>
    <cellStyle name="BM Input Modeller 2 3 9" xfId="2937"/>
    <cellStyle name="BM Input Modeller 2 3 9 2" xfId="2938"/>
    <cellStyle name="BM Input Modeller 2 3 9 2 2" xfId="2939"/>
    <cellStyle name="BM Input Modeller 2 3 9 3" xfId="2940"/>
    <cellStyle name="BM Input Modeller 2 4" xfId="2941"/>
    <cellStyle name="BM Input Modeller 2 4 10" xfId="2942"/>
    <cellStyle name="BM Input Modeller 2 4 10 2" xfId="2943"/>
    <cellStyle name="BM Input Modeller 2 4 10 2 2" xfId="2944"/>
    <cellStyle name="BM Input Modeller 2 4 10 3" xfId="2945"/>
    <cellStyle name="BM Input Modeller 2 4 11" xfId="2946"/>
    <cellStyle name="BM Input Modeller 2 4 11 2" xfId="2947"/>
    <cellStyle name="BM Input Modeller 2 4 11 2 2" xfId="2948"/>
    <cellStyle name="BM Input Modeller 2 4 11 3" xfId="2949"/>
    <cellStyle name="BM Input Modeller 2 4 12" xfId="2950"/>
    <cellStyle name="BM Input Modeller 2 4 12 2" xfId="2951"/>
    <cellStyle name="BM Input Modeller 2 4 12 2 2" xfId="2952"/>
    <cellStyle name="BM Input Modeller 2 4 12 3" xfId="2953"/>
    <cellStyle name="BM Input Modeller 2 4 13" xfId="2954"/>
    <cellStyle name="BM Input Modeller 2 4 13 2" xfId="2955"/>
    <cellStyle name="BM Input Modeller 2 4 13 2 2" xfId="2956"/>
    <cellStyle name="BM Input Modeller 2 4 13 3" xfId="2957"/>
    <cellStyle name="BM Input Modeller 2 4 14" xfId="2958"/>
    <cellStyle name="BM Input Modeller 2 4 14 2" xfId="2959"/>
    <cellStyle name="BM Input Modeller 2 4 14 2 2" xfId="2960"/>
    <cellStyle name="BM Input Modeller 2 4 14 3" xfId="2961"/>
    <cellStyle name="BM Input Modeller 2 4 15" xfId="2962"/>
    <cellStyle name="BM Input Modeller 2 4 15 2" xfId="2963"/>
    <cellStyle name="BM Input Modeller 2 4 15 2 2" xfId="2964"/>
    <cellStyle name="BM Input Modeller 2 4 15 3" xfId="2965"/>
    <cellStyle name="BM Input Modeller 2 4 16" xfId="2966"/>
    <cellStyle name="BM Input Modeller 2 4 16 2" xfId="2967"/>
    <cellStyle name="BM Input Modeller 2 4 16 2 2" xfId="2968"/>
    <cellStyle name="BM Input Modeller 2 4 16 3" xfId="2969"/>
    <cellStyle name="BM Input Modeller 2 4 17" xfId="2970"/>
    <cellStyle name="BM Input Modeller 2 4 17 2" xfId="2971"/>
    <cellStyle name="BM Input Modeller 2 4 17 2 2" xfId="2972"/>
    <cellStyle name="BM Input Modeller 2 4 17 3" xfId="2973"/>
    <cellStyle name="BM Input Modeller 2 4 18" xfId="2974"/>
    <cellStyle name="BM Input Modeller 2 4 18 2" xfId="2975"/>
    <cellStyle name="BM Input Modeller 2 4 18 2 2" xfId="2976"/>
    <cellStyle name="BM Input Modeller 2 4 18 3" xfId="2977"/>
    <cellStyle name="BM Input Modeller 2 4 19" xfId="2978"/>
    <cellStyle name="BM Input Modeller 2 4 19 2" xfId="2979"/>
    <cellStyle name="BM Input Modeller 2 4 19 2 2" xfId="2980"/>
    <cellStyle name="BM Input Modeller 2 4 19 3" xfId="2981"/>
    <cellStyle name="BM Input Modeller 2 4 2" xfId="2982"/>
    <cellStyle name="BM Input Modeller 2 4 2 10" xfId="2983"/>
    <cellStyle name="BM Input Modeller 2 4 2 10 2" xfId="2984"/>
    <cellStyle name="BM Input Modeller 2 4 2 10 2 2" xfId="2985"/>
    <cellStyle name="BM Input Modeller 2 4 2 10 3" xfId="2986"/>
    <cellStyle name="BM Input Modeller 2 4 2 11" xfId="2987"/>
    <cellStyle name="BM Input Modeller 2 4 2 11 2" xfId="2988"/>
    <cellStyle name="BM Input Modeller 2 4 2 11 2 2" xfId="2989"/>
    <cellStyle name="BM Input Modeller 2 4 2 11 3" xfId="2990"/>
    <cellStyle name="BM Input Modeller 2 4 2 12" xfId="2991"/>
    <cellStyle name="BM Input Modeller 2 4 2 12 2" xfId="2992"/>
    <cellStyle name="BM Input Modeller 2 4 2 12 2 2" xfId="2993"/>
    <cellStyle name="BM Input Modeller 2 4 2 12 3" xfId="2994"/>
    <cellStyle name="BM Input Modeller 2 4 2 13" xfId="2995"/>
    <cellStyle name="BM Input Modeller 2 4 2 13 2" xfId="2996"/>
    <cellStyle name="BM Input Modeller 2 4 2 13 2 2" xfId="2997"/>
    <cellStyle name="BM Input Modeller 2 4 2 13 3" xfId="2998"/>
    <cellStyle name="BM Input Modeller 2 4 2 14" xfId="2999"/>
    <cellStyle name="BM Input Modeller 2 4 2 14 2" xfId="3000"/>
    <cellStyle name="BM Input Modeller 2 4 2 14 2 2" xfId="3001"/>
    <cellStyle name="BM Input Modeller 2 4 2 14 3" xfId="3002"/>
    <cellStyle name="BM Input Modeller 2 4 2 15" xfId="3003"/>
    <cellStyle name="BM Input Modeller 2 4 2 15 2" xfId="3004"/>
    <cellStyle name="BM Input Modeller 2 4 2 15 2 2" xfId="3005"/>
    <cellStyle name="BM Input Modeller 2 4 2 15 3" xfId="3006"/>
    <cellStyle name="BM Input Modeller 2 4 2 16" xfId="3007"/>
    <cellStyle name="BM Input Modeller 2 4 2 16 2" xfId="3008"/>
    <cellStyle name="BM Input Modeller 2 4 2 16 2 2" xfId="3009"/>
    <cellStyle name="BM Input Modeller 2 4 2 16 3" xfId="3010"/>
    <cellStyle name="BM Input Modeller 2 4 2 17" xfId="3011"/>
    <cellStyle name="BM Input Modeller 2 4 2 17 2" xfId="3012"/>
    <cellStyle name="BM Input Modeller 2 4 2 17 2 2" xfId="3013"/>
    <cellStyle name="BM Input Modeller 2 4 2 17 3" xfId="3014"/>
    <cellStyle name="BM Input Modeller 2 4 2 18" xfId="3015"/>
    <cellStyle name="BM Input Modeller 2 4 2 18 2" xfId="3016"/>
    <cellStyle name="BM Input Modeller 2 4 2 18 2 2" xfId="3017"/>
    <cellStyle name="BM Input Modeller 2 4 2 18 3" xfId="3018"/>
    <cellStyle name="BM Input Modeller 2 4 2 19" xfId="3019"/>
    <cellStyle name="BM Input Modeller 2 4 2 19 2" xfId="3020"/>
    <cellStyle name="BM Input Modeller 2 4 2 19 2 2" xfId="3021"/>
    <cellStyle name="BM Input Modeller 2 4 2 19 3" xfId="3022"/>
    <cellStyle name="BM Input Modeller 2 4 2 2" xfId="3023"/>
    <cellStyle name="BM Input Modeller 2 4 2 2 2" xfId="3024"/>
    <cellStyle name="BM Input Modeller 2 4 2 2 2 2" xfId="3025"/>
    <cellStyle name="BM Input Modeller 2 4 2 2 3" xfId="3026"/>
    <cellStyle name="BM Input Modeller 2 4 2 20" xfId="3027"/>
    <cellStyle name="BM Input Modeller 2 4 2 20 2" xfId="3028"/>
    <cellStyle name="BM Input Modeller 2 4 2 20 2 2" xfId="3029"/>
    <cellStyle name="BM Input Modeller 2 4 2 20 3" xfId="3030"/>
    <cellStyle name="BM Input Modeller 2 4 2 21" xfId="3031"/>
    <cellStyle name="BM Input Modeller 2 4 2 21 2" xfId="3032"/>
    <cellStyle name="BM Input Modeller 2 4 2 22" xfId="3033"/>
    <cellStyle name="BM Input Modeller 2 4 2 3" xfId="3034"/>
    <cellStyle name="BM Input Modeller 2 4 2 3 2" xfId="3035"/>
    <cellStyle name="BM Input Modeller 2 4 2 3 2 2" xfId="3036"/>
    <cellStyle name="BM Input Modeller 2 4 2 3 3" xfId="3037"/>
    <cellStyle name="BM Input Modeller 2 4 2 4" xfId="3038"/>
    <cellStyle name="BM Input Modeller 2 4 2 4 2" xfId="3039"/>
    <cellStyle name="BM Input Modeller 2 4 2 4 2 2" xfId="3040"/>
    <cellStyle name="BM Input Modeller 2 4 2 4 3" xfId="3041"/>
    <cellStyle name="BM Input Modeller 2 4 2 5" xfId="3042"/>
    <cellStyle name="BM Input Modeller 2 4 2 5 2" xfId="3043"/>
    <cellStyle name="BM Input Modeller 2 4 2 5 2 2" xfId="3044"/>
    <cellStyle name="BM Input Modeller 2 4 2 5 3" xfId="3045"/>
    <cellStyle name="BM Input Modeller 2 4 2 6" xfId="3046"/>
    <cellStyle name="BM Input Modeller 2 4 2 6 2" xfId="3047"/>
    <cellStyle name="BM Input Modeller 2 4 2 6 2 2" xfId="3048"/>
    <cellStyle name="BM Input Modeller 2 4 2 6 3" xfId="3049"/>
    <cellStyle name="BM Input Modeller 2 4 2 7" xfId="3050"/>
    <cellStyle name="BM Input Modeller 2 4 2 7 2" xfId="3051"/>
    <cellStyle name="BM Input Modeller 2 4 2 7 2 2" xfId="3052"/>
    <cellStyle name="BM Input Modeller 2 4 2 7 3" xfId="3053"/>
    <cellStyle name="BM Input Modeller 2 4 2 8" xfId="3054"/>
    <cellStyle name="BM Input Modeller 2 4 2 8 2" xfId="3055"/>
    <cellStyle name="BM Input Modeller 2 4 2 8 2 2" xfId="3056"/>
    <cellStyle name="BM Input Modeller 2 4 2 8 3" xfId="3057"/>
    <cellStyle name="BM Input Modeller 2 4 2 9" xfId="3058"/>
    <cellStyle name="BM Input Modeller 2 4 2 9 2" xfId="3059"/>
    <cellStyle name="BM Input Modeller 2 4 2 9 2 2" xfId="3060"/>
    <cellStyle name="BM Input Modeller 2 4 2 9 3" xfId="3061"/>
    <cellStyle name="BM Input Modeller 2 4 20" xfId="3062"/>
    <cellStyle name="BM Input Modeller 2 4 20 2" xfId="3063"/>
    <cellStyle name="BM Input Modeller 2 4 20 2 2" xfId="3064"/>
    <cellStyle name="BM Input Modeller 2 4 20 3" xfId="3065"/>
    <cellStyle name="BM Input Modeller 2 4 21" xfId="3066"/>
    <cellStyle name="BM Input Modeller 2 4 21 2" xfId="3067"/>
    <cellStyle name="BM Input Modeller 2 4 21 2 2" xfId="3068"/>
    <cellStyle name="BM Input Modeller 2 4 21 3" xfId="3069"/>
    <cellStyle name="BM Input Modeller 2 4 22" xfId="3070"/>
    <cellStyle name="BM Input Modeller 2 4 22 2" xfId="3071"/>
    <cellStyle name="BM Input Modeller 2 4 23" xfId="3072"/>
    <cellStyle name="BM Input Modeller 2 4 3" xfId="3073"/>
    <cellStyle name="BM Input Modeller 2 4 3 2" xfId="3074"/>
    <cellStyle name="BM Input Modeller 2 4 3 2 2" xfId="3075"/>
    <cellStyle name="BM Input Modeller 2 4 3 3" xfId="3076"/>
    <cellStyle name="BM Input Modeller 2 4 4" xfId="3077"/>
    <cellStyle name="BM Input Modeller 2 4 4 2" xfId="3078"/>
    <cellStyle name="BM Input Modeller 2 4 4 2 2" xfId="3079"/>
    <cellStyle name="BM Input Modeller 2 4 4 3" xfId="3080"/>
    <cellStyle name="BM Input Modeller 2 4 5" xfId="3081"/>
    <cellStyle name="BM Input Modeller 2 4 5 2" xfId="3082"/>
    <cellStyle name="BM Input Modeller 2 4 5 2 2" xfId="3083"/>
    <cellStyle name="BM Input Modeller 2 4 5 3" xfId="3084"/>
    <cellStyle name="BM Input Modeller 2 4 6" xfId="3085"/>
    <cellStyle name="BM Input Modeller 2 4 6 2" xfId="3086"/>
    <cellStyle name="BM Input Modeller 2 4 6 2 2" xfId="3087"/>
    <cellStyle name="BM Input Modeller 2 4 6 3" xfId="3088"/>
    <cellStyle name="BM Input Modeller 2 4 7" xfId="3089"/>
    <cellStyle name="BM Input Modeller 2 4 7 2" xfId="3090"/>
    <cellStyle name="BM Input Modeller 2 4 7 2 2" xfId="3091"/>
    <cellStyle name="BM Input Modeller 2 4 7 3" xfId="3092"/>
    <cellStyle name="BM Input Modeller 2 4 8" xfId="3093"/>
    <cellStyle name="BM Input Modeller 2 4 8 2" xfId="3094"/>
    <cellStyle name="BM Input Modeller 2 4 8 2 2" xfId="3095"/>
    <cellStyle name="BM Input Modeller 2 4 8 3" xfId="3096"/>
    <cellStyle name="BM Input Modeller 2 4 9" xfId="3097"/>
    <cellStyle name="BM Input Modeller 2 4 9 2" xfId="3098"/>
    <cellStyle name="BM Input Modeller 2 4 9 2 2" xfId="3099"/>
    <cellStyle name="BM Input Modeller 2 4 9 3" xfId="3100"/>
    <cellStyle name="BM Input Modeller 2 5" xfId="3101"/>
    <cellStyle name="BM Input Modeller 2 5 10" xfId="3102"/>
    <cellStyle name="BM Input Modeller 2 5 10 2" xfId="3103"/>
    <cellStyle name="BM Input Modeller 2 5 10 2 2" xfId="3104"/>
    <cellStyle name="BM Input Modeller 2 5 10 3" xfId="3105"/>
    <cellStyle name="BM Input Modeller 2 5 11" xfId="3106"/>
    <cellStyle name="BM Input Modeller 2 5 11 2" xfId="3107"/>
    <cellStyle name="BM Input Modeller 2 5 11 2 2" xfId="3108"/>
    <cellStyle name="BM Input Modeller 2 5 11 3" xfId="3109"/>
    <cellStyle name="BM Input Modeller 2 5 12" xfId="3110"/>
    <cellStyle name="BM Input Modeller 2 5 12 2" xfId="3111"/>
    <cellStyle name="BM Input Modeller 2 5 12 2 2" xfId="3112"/>
    <cellStyle name="BM Input Modeller 2 5 12 3" xfId="3113"/>
    <cellStyle name="BM Input Modeller 2 5 13" xfId="3114"/>
    <cellStyle name="BM Input Modeller 2 5 13 2" xfId="3115"/>
    <cellStyle name="BM Input Modeller 2 5 13 2 2" xfId="3116"/>
    <cellStyle name="BM Input Modeller 2 5 13 3" xfId="3117"/>
    <cellStyle name="BM Input Modeller 2 5 14" xfId="3118"/>
    <cellStyle name="BM Input Modeller 2 5 14 2" xfId="3119"/>
    <cellStyle name="BM Input Modeller 2 5 14 2 2" xfId="3120"/>
    <cellStyle name="BM Input Modeller 2 5 14 3" xfId="3121"/>
    <cellStyle name="BM Input Modeller 2 5 15" xfId="3122"/>
    <cellStyle name="BM Input Modeller 2 5 15 2" xfId="3123"/>
    <cellStyle name="BM Input Modeller 2 5 15 2 2" xfId="3124"/>
    <cellStyle name="BM Input Modeller 2 5 15 3" xfId="3125"/>
    <cellStyle name="BM Input Modeller 2 5 16" xfId="3126"/>
    <cellStyle name="BM Input Modeller 2 5 16 2" xfId="3127"/>
    <cellStyle name="BM Input Modeller 2 5 16 2 2" xfId="3128"/>
    <cellStyle name="BM Input Modeller 2 5 16 3" xfId="3129"/>
    <cellStyle name="BM Input Modeller 2 5 17" xfId="3130"/>
    <cellStyle name="BM Input Modeller 2 5 17 2" xfId="3131"/>
    <cellStyle name="BM Input Modeller 2 5 17 2 2" xfId="3132"/>
    <cellStyle name="BM Input Modeller 2 5 17 3" xfId="3133"/>
    <cellStyle name="BM Input Modeller 2 5 18" xfId="3134"/>
    <cellStyle name="BM Input Modeller 2 5 18 2" xfId="3135"/>
    <cellStyle name="BM Input Modeller 2 5 18 2 2" xfId="3136"/>
    <cellStyle name="BM Input Modeller 2 5 18 3" xfId="3137"/>
    <cellStyle name="BM Input Modeller 2 5 19" xfId="3138"/>
    <cellStyle name="BM Input Modeller 2 5 19 2" xfId="3139"/>
    <cellStyle name="BM Input Modeller 2 5 19 2 2" xfId="3140"/>
    <cellStyle name="BM Input Modeller 2 5 19 3" xfId="3141"/>
    <cellStyle name="BM Input Modeller 2 5 2" xfId="3142"/>
    <cellStyle name="BM Input Modeller 2 5 2 2" xfId="3143"/>
    <cellStyle name="BM Input Modeller 2 5 2 2 2" xfId="3144"/>
    <cellStyle name="BM Input Modeller 2 5 2 3" xfId="3145"/>
    <cellStyle name="BM Input Modeller 2 5 20" xfId="3146"/>
    <cellStyle name="BM Input Modeller 2 5 20 2" xfId="3147"/>
    <cellStyle name="BM Input Modeller 2 5 20 2 2" xfId="3148"/>
    <cellStyle name="BM Input Modeller 2 5 20 3" xfId="3149"/>
    <cellStyle name="BM Input Modeller 2 5 21" xfId="3150"/>
    <cellStyle name="BM Input Modeller 2 5 21 2" xfId="3151"/>
    <cellStyle name="BM Input Modeller 2 5 22" xfId="3152"/>
    <cellStyle name="BM Input Modeller 2 5 3" xfId="3153"/>
    <cellStyle name="BM Input Modeller 2 5 3 2" xfId="3154"/>
    <cellStyle name="BM Input Modeller 2 5 3 2 2" xfId="3155"/>
    <cellStyle name="BM Input Modeller 2 5 3 3" xfId="3156"/>
    <cellStyle name="BM Input Modeller 2 5 4" xfId="3157"/>
    <cellStyle name="BM Input Modeller 2 5 4 2" xfId="3158"/>
    <cellStyle name="BM Input Modeller 2 5 4 2 2" xfId="3159"/>
    <cellStyle name="BM Input Modeller 2 5 4 3" xfId="3160"/>
    <cellStyle name="BM Input Modeller 2 5 5" xfId="3161"/>
    <cellStyle name="BM Input Modeller 2 5 5 2" xfId="3162"/>
    <cellStyle name="BM Input Modeller 2 5 5 2 2" xfId="3163"/>
    <cellStyle name="BM Input Modeller 2 5 5 3" xfId="3164"/>
    <cellStyle name="BM Input Modeller 2 5 6" xfId="3165"/>
    <cellStyle name="BM Input Modeller 2 5 6 2" xfId="3166"/>
    <cellStyle name="BM Input Modeller 2 5 6 2 2" xfId="3167"/>
    <cellStyle name="BM Input Modeller 2 5 6 3" xfId="3168"/>
    <cellStyle name="BM Input Modeller 2 5 7" xfId="3169"/>
    <cellStyle name="BM Input Modeller 2 5 7 2" xfId="3170"/>
    <cellStyle name="BM Input Modeller 2 5 7 2 2" xfId="3171"/>
    <cellStyle name="BM Input Modeller 2 5 7 3" xfId="3172"/>
    <cellStyle name="BM Input Modeller 2 5 8" xfId="3173"/>
    <cellStyle name="BM Input Modeller 2 5 8 2" xfId="3174"/>
    <cellStyle name="BM Input Modeller 2 5 8 2 2" xfId="3175"/>
    <cellStyle name="BM Input Modeller 2 5 8 3" xfId="3176"/>
    <cellStyle name="BM Input Modeller 2 5 9" xfId="3177"/>
    <cellStyle name="BM Input Modeller 2 5 9 2" xfId="3178"/>
    <cellStyle name="BM Input Modeller 2 5 9 2 2" xfId="3179"/>
    <cellStyle name="BM Input Modeller 2 5 9 3" xfId="3180"/>
    <cellStyle name="BM Input Modeller 2 6" xfId="3181"/>
    <cellStyle name="BM Input Modeller 2 6 2" xfId="3182"/>
    <cellStyle name="BM Input Modeller 2 6 2 2" xfId="3183"/>
    <cellStyle name="BM Input Modeller 2 6 3" xfId="3184"/>
    <cellStyle name="BM Input Modeller 2 7" xfId="3185"/>
    <cellStyle name="BM Input Modeller 2 7 2" xfId="3186"/>
    <cellStyle name="BM Input Modeller 2 7 2 2" xfId="3187"/>
    <cellStyle name="BM Input Modeller 2 7 3" xfId="3188"/>
    <cellStyle name="BM Input Modeller 2 8" xfId="3189"/>
    <cellStyle name="BM Input Modeller 2 8 2" xfId="3190"/>
    <cellStyle name="BM Input Modeller 2 8 2 2" xfId="3191"/>
    <cellStyle name="BM Input Modeller 2 8 3" xfId="3192"/>
    <cellStyle name="BM Input Modeller 2 9" xfId="3193"/>
    <cellStyle name="BM Input Modeller 2 9 2" xfId="3194"/>
    <cellStyle name="BM Input Modeller 2 9 2 2" xfId="3195"/>
    <cellStyle name="BM Input Modeller 2 9 3" xfId="3196"/>
    <cellStyle name="BM Input Modeller 20" xfId="3197"/>
    <cellStyle name="BM Input Modeller 20 2" xfId="3198"/>
    <cellStyle name="BM Input Modeller 20 2 2" xfId="3199"/>
    <cellStyle name="BM Input Modeller 20 3" xfId="3200"/>
    <cellStyle name="BM Input Modeller 21" xfId="3201"/>
    <cellStyle name="BM Input Modeller 21 2" xfId="3202"/>
    <cellStyle name="BM Input Modeller 21 2 2" xfId="3203"/>
    <cellStyle name="BM Input Modeller 21 3" xfId="3204"/>
    <cellStyle name="BM Input Modeller 22" xfId="3205"/>
    <cellStyle name="BM Input Modeller 22 2" xfId="3206"/>
    <cellStyle name="BM Input Modeller 23" xfId="3207"/>
    <cellStyle name="BM Input Modeller 24" xfId="3208"/>
    <cellStyle name="BM Input Modeller 25" xfId="3209"/>
    <cellStyle name="BM Input Modeller 26" xfId="3210"/>
    <cellStyle name="BM Input Modeller 3" xfId="3211"/>
    <cellStyle name="BM Input Modeller 3 10" xfId="3212"/>
    <cellStyle name="BM Input Modeller 3 10 2" xfId="3213"/>
    <cellStyle name="BM Input Modeller 3 10 2 2" xfId="3214"/>
    <cellStyle name="BM Input Modeller 3 10 3" xfId="3215"/>
    <cellStyle name="BM Input Modeller 3 11" xfId="3216"/>
    <cellStyle name="BM Input Modeller 3 11 2" xfId="3217"/>
    <cellStyle name="BM Input Modeller 3 11 2 2" xfId="3218"/>
    <cellStyle name="BM Input Modeller 3 11 3" xfId="3219"/>
    <cellStyle name="BM Input Modeller 3 12" xfId="3220"/>
    <cellStyle name="BM Input Modeller 3 12 2" xfId="3221"/>
    <cellStyle name="BM Input Modeller 3 12 2 2" xfId="3222"/>
    <cellStyle name="BM Input Modeller 3 12 3" xfId="3223"/>
    <cellStyle name="BM Input Modeller 3 13" xfId="3224"/>
    <cellStyle name="BM Input Modeller 3 13 2" xfId="3225"/>
    <cellStyle name="BM Input Modeller 3 13 2 2" xfId="3226"/>
    <cellStyle name="BM Input Modeller 3 13 3" xfId="3227"/>
    <cellStyle name="BM Input Modeller 3 14" xfId="3228"/>
    <cellStyle name="BM Input Modeller 3 14 2" xfId="3229"/>
    <cellStyle name="BM Input Modeller 3 14 2 2" xfId="3230"/>
    <cellStyle name="BM Input Modeller 3 14 3" xfId="3231"/>
    <cellStyle name="BM Input Modeller 3 15" xfId="3232"/>
    <cellStyle name="BM Input Modeller 3 15 2" xfId="3233"/>
    <cellStyle name="BM Input Modeller 3 15 2 2" xfId="3234"/>
    <cellStyle name="BM Input Modeller 3 15 3" xfId="3235"/>
    <cellStyle name="BM Input Modeller 3 16" xfId="3236"/>
    <cellStyle name="BM Input Modeller 3 16 2" xfId="3237"/>
    <cellStyle name="BM Input Modeller 3 16 2 2" xfId="3238"/>
    <cellStyle name="BM Input Modeller 3 16 3" xfId="3239"/>
    <cellStyle name="BM Input Modeller 3 17" xfId="3240"/>
    <cellStyle name="BM Input Modeller 3 17 2" xfId="3241"/>
    <cellStyle name="BM Input Modeller 3 17 2 2" xfId="3242"/>
    <cellStyle name="BM Input Modeller 3 17 3" xfId="3243"/>
    <cellStyle name="BM Input Modeller 3 18" xfId="3244"/>
    <cellStyle name="BM Input Modeller 3 18 2" xfId="3245"/>
    <cellStyle name="BM Input Modeller 3 19" xfId="3246"/>
    <cellStyle name="BM Input Modeller 3 2" xfId="3247"/>
    <cellStyle name="BM Input Modeller 3 2 10" xfId="3248"/>
    <cellStyle name="BM Input Modeller 3 2 10 2" xfId="3249"/>
    <cellStyle name="BM Input Modeller 3 2 10 2 2" xfId="3250"/>
    <cellStyle name="BM Input Modeller 3 2 10 3" xfId="3251"/>
    <cellStyle name="BM Input Modeller 3 2 11" xfId="3252"/>
    <cellStyle name="BM Input Modeller 3 2 11 2" xfId="3253"/>
    <cellStyle name="BM Input Modeller 3 2 11 2 2" xfId="3254"/>
    <cellStyle name="BM Input Modeller 3 2 11 3" xfId="3255"/>
    <cellStyle name="BM Input Modeller 3 2 12" xfId="3256"/>
    <cellStyle name="BM Input Modeller 3 2 12 2" xfId="3257"/>
    <cellStyle name="BM Input Modeller 3 2 12 2 2" xfId="3258"/>
    <cellStyle name="BM Input Modeller 3 2 12 3" xfId="3259"/>
    <cellStyle name="BM Input Modeller 3 2 13" xfId="3260"/>
    <cellStyle name="BM Input Modeller 3 2 13 2" xfId="3261"/>
    <cellStyle name="BM Input Modeller 3 2 13 2 2" xfId="3262"/>
    <cellStyle name="BM Input Modeller 3 2 13 3" xfId="3263"/>
    <cellStyle name="BM Input Modeller 3 2 14" xfId="3264"/>
    <cellStyle name="BM Input Modeller 3 2 14 2" xfId="3265"/>
    <cellStyle name="BM Input Modeller 3 2 14 2 2" xfId="3266"/>
    <cellStyle name="BM Input Modeller 3 2 14 3" xfId="3267"/>
    <cellStyle name="BM Input Modeller 3 2 15" xfId="3268"/>
    <cellStyle name="BM Input Modeller 3 2 15 2" xfId="3269"/>
    <cellStyle name="BM Input Modeller 3 2 15 2 2" xfId="3270"/>
    <cellStyle name="BM Input Modeller 3 2 15 3" xfId="3271"/>
    <cellStyle name="BM Input Modeller 3 2 16" xfId="3272"/>
    <cellStyle name="BM Input Modeller 3 2 16 2" xfId="3273"/>
    <cellStyle name="BM Input Modeller 3 2 16 2 2" xfId="3274"/>
    <cellStyle name="BM Input Modeller 3 2 16 3" xfId="3275"/>
    <cellStyle name="BM Input Modeller 3 2 17" xfId="3276"/>
    <cellStyle name="BM Input Modeller 3 2 17 2" xfId="3277"/>
    <cellStyle name="BM Input Modeller 3 2 17 2 2" xfId="3278"/>
    <cellStyle name="BM Input Modeller 3 2 17 3" xfId="3279"/>
    <cellStyle name="BM Input Modeller 3 2 18" xfId="3280"/>
    <cellStyle name="BM Input Modeller 3 2 18 2" xfId="3281"/>
    <cellStyle name="BM Input Modeller 3 2 18 2 2" xfId="3282"/>
    <cellStyle name="BM Input Modeller 3 2 18 3" xfId="3283"/>
    <cellStyle name="BM Input Modeller 3 2 19" xfId="3284"/>
    <cellStyle name="BM Input Modeller 3 2 19 2" xfId="3285"/>
    <cellStyle name="BM Input Modeller 3 2 19 2 2" xfId="3286"/>
    <cellStyle name="BM Input Modeller 3 2 19 3" xfId="3287"/>
    <cellStyle name="BM Input Modeller 3 2 2" xfId="3288"/>
    <cellStyle name="BM Input Modeller 3 2 2 2" xfId="3289"/>
    <cellStyle name="BM Input Modeller 3 2 2 2 2" xfId="3290"/>
    <cellStyle name="BM Input Modeller 3 2 2 3" xfId="3291"/>
    <cellStyle name="BM Input Modeller 3 2 20" xfId="3292"/>
    <cellStyle name="BM Input Modeller 3 2 20 2" xfId="3293"/>
    <cellStyle name="BM Input Modeller 3 2 20 2 2" xfId="3294"/>
    <cellStyle name="BM Input Modeller 3 2 20 3" xfId="3295"/>
    <cellStyle name="BM Input Modeller 3 2 21" xfId="3296"/>
    <cellStyle name="BM Input Modeller 3 2 21 2" xfId="3297"/>
    <cellStyle name="BM Input Modeller 3 2 22" xfId="3298"/>
    <cellStyle name="BM Input Modeller 3 2 3" xfId="3299"/>
    <cellStyle name="BM Input Modeller 3 2 3 2" xfId="3300"/>
    <cellStyle name="BM Input Modeller 3 2 3 2 2" xfId="3301"/>
    <cellStyle name="BM Input Modeller 3 2 3 3" xfId="3302"/>
    <cellStyle name="BM Input Modeller 3 2 4" xfId="3303"/>
    <cellStyle name="BM Input Modeller 3 2 4 2" xfId="3304"/>
    <cellStyle name="BM Input Modeller 3 2 4 2 2" xfId="3305"/>
    <cellStyle name="BM Input Modeller 3 2 4 3" xfId="3306"/>
    <cellStyle name="BM Input Modeller 3 2 5" xfId="3307"/>
    <cellStyle name="BM Input Modeller 3 2 5 2" xfId="3308"/>
    <cellStyle name="BM Input Modeller 3 2 5 2 2" xfId="3309"/>
    <cellStyle name="BM Input Modeller 3 2 5 3" xfId="3310"/>
    <cellStyle name="BM Input Modeller 3 2 6" xfId="3311"/>
    <cellStyle name="BM Input Modeller 3 2 6 2" xfId="3312"/>
    <cellStyle name="BM Input Modeller 3 2 6 2 2" xfId="3313"/>
    <cellStyle name="BM Input Modeller 3 2 6 3" xfId="3314"/>
    <cellStyle name="BM Input Modeller 3 2 7" xfId="3315"/>
    <cellStyle name="BM Input Modeller 3 2 7 2" xfId="3316"/>
    <cellStyle name="BM Input Modeller 3 2 7 2 2" xfId="3317"/>
    <cellStyle name="BM Input Modeller 3 2 7 3" xfId="3318"/>
    <cellStyle name="BM Input Modeller 3 2 8" xfId="3319"/>
    <cellStyle name="BM Input Modeller 3 2 8 2" xfId="3320"/>
    <cellStyle name="BM Input Modeller 3 2 8 2 2" xfId="3321"/>
    <cellStyle name="BM Input Modeller 3 2 8 3" xfId="3322"/>
    <cellStyle name="BM Input Modeller 3 2 9" xfId="3323"/>
    <cellStyle name="BM Input Modeller 3 2 9 2" xfId="3324"/>
    <cellStyle name="BM Input Modeller 3 2 9 2 2" xfId="3325"/>
    <cellStyle name="BM Input Modeller 3 2 9 3" xfId="3326"/>
    <cellStyle name="BM Input Modeller 3 3" xfId="3327"/>
    <cellStyle name="BM Input Modeller 3 3 2" xfId="3328"/>
    <cellStyle name="BM Input Modeller 3 3 2 2" xfId="3329"/>
    <cellStyle name="BM Input Modeller 3 3 3" xfId="3330"/>
    <cellStyle name="BM Input Modeller 3 4" xfId="3331"/>
    <cellStyle name="BM Input Modeller 3 4 2" xfId="3332"/>
    <cellStyle name="BM Input Modeller 3 4 2 2" xfId="3333"/>
    <cellStyle name="BM Input Modeller 3 4 3" xfId="3334"/>
    <cellStyle name="BM Input Modeller 3 5" xfId="3335"/>
    <cellStyle name="BM Input Modeller 3 5 2" xfId="3336"/>
    <cellStyle name="BM Input Modeller 3 5 2 2" xfId="3337"/>
    <cellStyle name="BM Input Modeller 3 5 3" xfId="3338"/>
    <cellStyle name="BM Input Modeller 3 6" xfId="3339"/>
    <cellStyle name="BM Input Modeller 3 6 2" xfId="3340"/>
    <cellStyle name="BM Input Modeller 3 6 2 2" xfId="3341"/>
    <cellStyle name="BM Input Modeller 3 6 3" xfId="3342"/>
    <cellStyle name="BM Input Modeller 3 7" xfId="3343"/>
    <cellStyle name="BM Input Modeller 3 7 2" xfId="3344"/>
    <cellStyle name="BM Input Modeller 3 7 2 2" xfId="3345"/>
    <cellStyle name="BM Input Modeller 3 7 3" xfId="3346"/>
    <cellStyle name="BM Input Modeller 3 8" xfId="3347"/>
    <cellStyle name="BM Input Modeller 3 8 2" xfId="3348"/>
    <cellStyle name="BM Input Modeller 3 8 2 2" xfId="3349"/>
    <cellStyle name="BM Input Modeller 3 8 3" xfId="3350"/>
    <cellStyle name="BM Input Modeller 3 9" xfId="3351"/>
    <cellStyle name="BM Input Modeller 3 9 2" xfId="3352"/>
    <cellStyle name="BM Input Modeller 3 9 2 2" xfId="3353"/>
    <cellStyle name="BM Input Modeller 3 9 3" xfId="3354"/>
    <cellStyle name="BM Input Modeller 4" xfId="3355"/>
    <cellStyle name="BM Input Modeller 4 10" xfId="3356"/>
    <cellStyle name="BM Input Modeller 4 10 2" xfId="3357"/>
    <cellStyle name="BM Input Modeller 4 10 2 2" xfId="3358"/>
    <cellStyle name="BM Input Modeller 4 10 3" xfId="3359"/>
    <cellStyle name="BM Input Modeller 4 11" xfId="3360"/>
    <cellStyle name="BM Input Modeller 4 11 2" xfId="3361"/>
    <cellStyle name="BM Input Modeller 4 11 2 2" xfId="3362"/>
    <cellStyle name="BM Input Modeller 4 11 3" xfId="3363"/>
    <cellStyle name="BM Input Modeller 4 12" xfId="3364"/>
    <cellStyle name="BM Input Modeller 4 12 2" xfId="3365"/>
    <cellStyle name="BM Input Modeller 4 12 2 2" xfId="3366"/>
    <cellStyle name="BM Input Modeller 4 12 3" xfId="3367"/>
    <cellStyle name="BM Input Modeller 4 13" xfId="3368"/>
    <cellStyle name="BM Input Modeller 4 13 2" xfId="3369"/>
    <cellStyle name="BM Input Modeller 4 13 2 2" xfId="3370"/>
    <cellStyle name="BM Input Modeller 4 13 3" xfId="3371"/>
    <cellStyle name="BM Input Modeller 4 14" xfId="3372"/>
    <cellStyle name="BM Input Modeller 4 14 2" xfId="3373"/>
    <cellStyle name="BM Input Modeller 4 14 2 2" xfId="3374"/>
    <cellStyle name="BM Input Modeller 4 14 3" xfId="3375"/>
    <cellStyle name="BM Input Modeller 4 15" xfId="3376"/>
    <cellStyle name="BM Input Modeller 4 15 2" xfId="3377"/>
    <cellStyle name="BM Input Modeller 4 15 2 2" xfId="3378"/>
    <cellStyle name="BM Input Modeller 4 15 3" xfId="3379"/>
    <cellStyle name="BM Input Modeller 4 16" xfId="3380"/>
    <cellStyle name="BM Input Modeller 4 16 2" xfId="3381"/>
    <cellStyle name="BM Input Modeller 4 16 2 2" xfId="3382"/>
    <cellStyle name="BM Input Modeller 4 16 3" xfId="3383"/>
    <cellStyle name="BM Input Modeller 4 17" xfId="3384"/>
    <cellStyle name="BM Input Modeller 4 17 2" xfId="3385"/>
    <cellStyle name="BM Input Modeller 4 17 2 2" xfId="3386"/>
    <cellStyle name="BM Input Modeller 4 17 3" xfId="3387"/>
    <cellStyle name="BM Input Modeller 4 18" xfId="3388"/>
    <cellStyle name="BM Input Modeller 4 18 2" xfId="3389"/>
    <cellStyle name="BM Input Modeller 4 19" xfId="3390"/>
    <cellStyle name="BM Input Modeller 4 2" xfId="3391"/>
    <cellStyle name="BM Input Modeller 4 2 10" xfId="3392"/>
    <cellStyle name="BM Input Modeller 4 2 10 2" xfId="3393"/>
    <cellStyle name="BM Input Modeller 4 2 10 2 2" xfId="3394"/>
    <cellStyle name="BM Input Modeller 4 2 10 3" xfId="3395"/>
    <cellStyle name="BM Input Modeller 4 2 11" xfId="3396"/>
    <cellStyle name="BM Input Modeller 4 2 11 2" xfId="3397"/>
    <cellStyle name="BM Input Modeller 4 2 11 2 2" xfId="3398"/>
    <cellStyle name="BM Input Modeller 4 2 11 3" xfId="3399"/>
    <cellStyle name="BM Input Modeller 4 2 12" xfId="3400"/>
    <cellStyle name="BM Input Modeller 4 2 12 2" xfId="3401"/>
    <cellStyle name="BM Input Modeller 4 2 12 2 2" xfId="3402"/>
    <cellStyle name="BM Input Modeller 4 2 12 3" xfId="3403"/>
    <cellStyle name="BM Input Modeller 4 2 13" xfId="3404"/>
    <cellStyle name="BM Input Modeller 4 2 13 2" xfId="3405"/>
    <cellStyle name="BM Input Modeller 4 2 13 2 2" xfId="3406"/>
    <cellStyle name="BM Input Modeller 4 2 13 3" xfId="3407"/>
    <cellStyle name="BM Input Modeller 4 2 14" xfId="3408"/>
    <cellStyle name="BM Input Modeller 4 2 14 2" xfId="3409"/>
    <cellStyle name="BM Input Modeller 4 2 14 2 2" xfId="3410"/>
    <cellStyle name="BM Input Modeller 4 2 14 3" xfId="3411"/>
    <cellStyle name="BM Input Modeller 4 2 15" xfId="3412"/>
    <cellStyle name="BM Input Modeller 4 2 15 2" xfId="3413"/>
    <cellStyle name="BM Input Modeller 4 2 15 2 2" xfId="3414"/>
    <cellStyle name="BM Input Modeller 4 2 15 3" xfId="3415"/>
    <cellStyle name="BM Input Modeller 4 2 16" xfId="3416"/>
    <cellStyle name="BM Input Modeller 4 2 16 2" xfId="3417"/>
    <cellStyle name="BM Input Modeller 4 2 16 2 2" xfId="3418"/>
    <cellStyle name="BM Input Modeller 4 2 16 3" xfId="3419"/>
    <cellStyle name="BM Input Modeller 4 2 17" xfId="3420"/>
    <cellStyle name="BM Input Modeller 4 2 17 2" xfId="3421"/>
    <cellStyle name="BM Input Modeller 4 2 17 2 2" xfId="3422"/>
    <cellStyle name="BM Input Modeller 4 2 17 3" xfId="3423"/>
    <cellStyle name="BM Input Modeller 4 2 18" xfId="3424"/>
    <cellStyle name="BM Input Modeller 4 2 18 2" xfId="3425"/>
    <cellStyle name="BM Input Modeller 4 2 18 2 2" xfId="3426"/>
    <cellStyle name="BM Input Modeller 4 2 18 3" xfId="3427"/>
    <cellStyle name="BM Input Modeller 4 2 19" xfId="3428"/>
    <cellStyle name="BM Input Modeller 4 2 19 2" xfId="3429"/>
    <cellStyle name="BM Input Modeller 4 2 19 2 2" xfId="3430"/>
    <cellStyle name="BM Input Modeller 4 2 19 3" xfId="3431"/>
    <cellStyle name="BM Input Modeller 4 2 2" xfId="3432"/>
    <cellStyle name="BM Input Modeller 4 2 2 2" xfId="3433"/>
    <cellStyle name="BM Input Modeller 4 2 2 2 2" xfId="3434"/>
    <cellStyle name="BM Input Modeller 4 2 2 3" xfId="3435"/>
    <cellStyle name="BM Input Modeller 4 2 20" xfId="3436"/>
    <cellStyle name="BM Input Modeller 4 2 20 2" xfId="3437"/>
    <cellStyle name="BM Input Modeller 4 2 20 2 2" xfId="3438"/>
    <cellStyle name="BM Input Modeller 4 2 20 3" xfId="3439"/>
    <cellStyle name="BM Input Modeller 4 2 21" xfId="3440"/>
    <cellStyle name="BM Input Modeller 4 2 21 2" xfId="3441"/>
    <cellStyle name="BM Input Modeller 4 2 22" xfId="3442"/>
    <cellStyle name="BM Input Modeller 4 2 3" xfId="3443"/>
    <cellStyle name="BM Input Modeller 4 2 3 2" xfId="3444"/>
    <cellStyle name="BM Input Modeller 4 2 3 2 2" xfId="3445"/>
    <cellStyle name="BM Input Modeller 4 2 3 3" xfId="3446"/>
    <cellStyle name="BM Input Modeller 4 2 4" xfId="3447"/>
    <cellStyle name="BM Input Modeller 4 2 4 2" xfId="3448"/>
    <cellStyle name="BM Input Modeller 4 2 4 2 2" xfId="3449"/>
    <cellStyle name="BM Input Modeller 4 2 4 3" xfId="3450"/>
    <cellStyle name="BM Input Modeller 4 2 5" xfId="3451"/>
    <cellStyle name="BM Input Modeller 4 2 5 2" xfId="3452"/>
    <cellStyle name="BM Input Modeller 4 2 5 2 2" xfId="3453"/>
    <cellStyle name="BM Input Modeller 4 2 5 3" xfId="3454"/>
    <cellStyle name="BM Input Modeller 4 2 6" xfId="3455"/>
    <cellStyle name="BM Input Modeller 4 2 6 2" xfId="3456"/>
    <cellStyle name="BM Input Modeller 4 2 6 2 2" xfId="3457"/>
    <cellStyle name="BM Input Modeller 4 2 6 3" xfId="3458"/>
    <cellStyle name="BM Input Modeller 4 2 7" xfId="3459"/>
    <cellStyle name="BM Input Modeller 4 2 7 2" xfId="3460"/>
    <cellStyle name="BM Input Modeller 4 2 7 2 2" xfId="3461"/>
    <cellStyle name="BM Input Modeller 4 2 7 3" xfId="3462"/>
    <cellStyle name="BM Input Modeller 4 2 8" xfId="3463"/>
    <cellStyle name="BM Input Modeller 4 2 8 2" xfId="3464"/>
    <cellStyle name="BM Input Modeller 4 2 8 2 2" xfId="3465"/>
    <cellStyle name="BM Input Modeller 4 2 8 3" xfId="3466"/>
    <cellStyle name="BM Input Modeller 4 2 9" xfId="3467"/>
    <cellStyle name="BM Input Modeller 4 2 9 2" xfId="3468"/>
    <cellStyle name="BM Input Modeller 4 2 9 2 2" xfId="3469"/>
    <cellStyle name="BM Input Modeller 4 2 9 3" xfId="3470"/>
    <cellStyle name="BM Input Modeller 4 3" xfId="3471"/>
    <cellStyle name="BM Input Modeller 4 3 2" xfId="3472"/>
    <cellStyle name="BM Input Modeller 4 3 2 2" xfId="3473"/>
    <cellStyle name="BM Input Modeller 4 3 3" xfId="3474"/>
    <cellStyle name="BM Input Modeller 4 4" xfId="3475"/>
    <cellStyle name="BM Input Modeller 4 4 2" xfId="3476"/>
    <cellStyle name="BM Input Modeller 4 4 2 2" xfId="3477"/>
    <cellStyle name="BM Input Modeller 4 4 3" xfId="3478"/>
    <cellStyle name="BM Input Modeller 4 5" xfId="3479"/>
    <cellStyle name="BM Input Modeller 4 5 2" xfId="3480"/>
    <cellStyle name="BM Input Modeller 4 5 2 2" xfId="3481"/>
    <cellStyle name="BM Input Modeller 4 5 3" xfId="3482"/>
    <cellStyle name="BM Input Modeller 4 6" xfId="3483"/>
    <cellStyle name="BM Input Modeller 4 6 2" xfId="3484"/>
    <cellStyle name="BM Input Modeller 4 6 2 2" xfId="3485"/>
    <cellStyle name="BM Input Modeller 4 6 3" xfId="3486"/>
    <cellStyle name="BM Input Modeller 4 7" xfId="3487"/>
    <cellStyle name="BM Input Modeller 4 7 2" xfId="3488"/>
    <cellStyle name="BM Input Modeller 4 7 2 2" xfId="3489"/>
    <cellStyle name="BM Input Modeller 4 7 3" xfId="3490"/>
    <cellStyle name="BM Input Modeller 4 8" xfId="3491"/>
    <cellStyle name="BM Input Modeller 4 8 2" xfId="3492"/>
    <cellStyle name="BM Input Modeller 4 8 2 2" xfId="3493"/>
    <cellStyle name="BM Input Modeller 4 8 3" xfId="3494"/>
    <cellStyle name="BM Input Modeller 4 9" xfId="3495"/>
    <cellStyle name="BM Input Modeller 4 9 2" xfId="3496"/>
    <cellStyle name="BM Input Modeller 4 9 2 2" xfId="3497"/>
    <cellStyle name="BM Input Modeller 4 9 3" xfId="3498"/>
    <cellStyle name="BM Input Modeller 5" xfId="3499"/>
    <cellStyle name="BM Input Modeller 5 10" xfId="3500"/>
    <cellStyle name="BM Input Modeller 5 10 2" xfId="3501"/>
    <cellStyle name="BM Input Modeller 5 10 2 2" xfId="3502"/>
    <cellStyle name="BM Input Modeller 5 10 3" xfId="3503"/>
    <cellStyle name="BM Input Modeller 5 11" xfId="3504"/>
    <cellStyle name="BM Input Modeller 5 11 2" xfId="3505"/>
    <cellStyle name="BM Input Modeller 5 11 2 2" xfId="3506"/>
    <cellStyle name="BM Input Modeller 5 11 3" xfId="3507"/>
    <cellStyle name="BM Input Modeller 5 12" xfId="3508"/>
    <cellStyle name="BM Input Modeller 5 12 2" xfId="3509"/>
    <cellStyle name="BM Input Modeller 5 12 2 2" xfId="3510"/>
    <cellStyle name="BM Input Modeller 5 12 3" xfId="3511"/>
    <cellStyle name="BM Input Modeller 5 13" xfId="3512"/>
    <cellStyle name="BM Input Modeller 5 13 2" xfId="3513"/>
    <cellStyle name="BM Input Modeller 5 13 2 2" xfId="3514"/>
    <cellStyle name="BM Input Modeller 5 13 3" xfId="3515"/>
    <cellStyle name="BM Input Modeller 5 14" xfId="3516"/>
    <cellStyle name="BM Input Modeller 5 14 2" xfId="3517"/>
    <cellStyle name="BM Input Modeller 5 14 2 2" xfId="3518"/>
    <cellStyle name="BM Input Modeller 5 14 3" xfId="3519"/>
    <cellStyle name="BM Input Modeller 5 15" xfId="3520"/>
    <cellStyle name="BM Input Modeller 5 15 2" xfId="3521"/>
    <cellStyle name="BM Input Modeller 5 15 2 2" xfId="3522"/>
    <cellStyle name="BM Input Modeller 5 15 3" xfId="3523"/>
    <cellStyle name="BM Input Modeller 5 16" xfId="3524"/>
    <cellStyle name="BM Input Modeller 5 16 2" xfId="3525"/>
    <cellStyle name="BM Input Modeller 5 16 2 2" xfId="3526"/>
    <cellStyle name="BM Input Modeller 5 16 3" xfId="3527"/>
    <cellStyle name="BM Input Modeller 5 17" xfId="3528"/>
    <cellStyle name="BM Input Modeller 5 17 2" xfId="3529"/>
    <cellStyle name="BM Input Modeller 5 17 2 2" xfId="3530"/>
    <cellStyle name="BM Input Modeller 5 17 3" xfId="3531"/>
    <cellStyle name="BM Input Modeller 5 18" xfId="3532"/>
    <cellStyle name="BM Input Modeller 5 18 2" xfId="3533"/>
    <cellStyle name="BM Input Modeller 5 18 2 2" xfId="3534"/>
    <cellStyle name="BM Input Modeller 5 18 3" xfId="3535"/>
    <cellStyle name="BM Input Modeller 5 19" xfId="3536"/>
    <cellStyle name="BM Input Modeller 5 19 2" xfId="3537"/>
    <cellStyle name="BM Input Modeller 5 19 2 2" xfId="3538"/>
    <cellStyle name="BM Input Modeller 5 19 3" xfId="3539"/>
    <cellStyle name="BM Input Modeller 5 2" xfId="3540"/>
    <cellStyle name="BM Input Modeller 5 2 10" xfId="3541"/>
    <cellStyle name="BM Input Modeller 5 2 10 2" xfId="3542"/>
    <cellStyle name="BM Input Modeller 5 2 10 2 2" xfId="3543"/>
    <cellStyle name="BM Input Modeller 5 2 10 3" xfId="3544"/>
    <cellStyle name="BM Input Modeller 5 2 11" xfId="3545"/>
    <cellStyle name="BM Input Modeller 5 2 11 2" xfId="3546"/>
    <cellStyle name="BM Input Modeller 5 2 11 2 2" xfId="3547"/>
    <cellStyle name="BM Input Modeller 5 2 11 3" xfId="3548"/>
    <cellStyle name="BM Input Modeller 5 2 12" xfId="3549"/>
    <cellStyle name="BM Input Modeller 5 2 12 2" xfId="3550"/>
    <cellStyle name="BM Input Modeller 5 2 12 2 2" xfId="3551"/>
    <cellStyle name="BM Input Modeller 5 2 12 3" xfId="3552"/>
    <cellStyle name="BM Input Modeller 5 2 13" xfId="3553"/>
    <cellStyle name="BM Input Modeller 5 2 13 2" xfId="3554"/>
    <cellStyle name="BM Input Modeller 5 2 13 2 2" xfId="3555"/>
    <cellStyle name="BM Input Modeller 5 2 13 3" xfId="3556"/>
    <cellStyle name="BM Input Modeller 5 2 14" xfId="3557"/>
    <cellStyle name="BM Input Modeller 5 2 14 2" xfId="3558"/>
    <cellStyle name="BM Input Modeller 5 2 14 2 2" xfId="3559"/>
    <cellStyle name="BM Input Modeller 5 2 14 3" xfId="3560"/>
    <cellStyle name="BM Input Modeller 5 2 15" xfId="3561"/>
    <cellStyle name="BM Input Modeller 5 2 15 2" xfId="3562"/>
    <cellStyle name="BM Input Modeller 5 2 15 2 2" xfId="3563"/>
    <cellStyle name="BM Input Modeller 5 2 15 3" xfId="3564"/>
    <cellStyle name="BM Input Modeller 5 2 16" xfId="3565"/>
    <cellStyle name="BM Input Modeller 5 2 16 2" xfId="3566"/>
    <cellStyle name="BM Input Modeller 5 2 16 2 2" xfId="3567"/>
    <cellStyle name="BM Input Modeller 5 2 16 3" xfId="3568"/>
    <cellStyle name="BM Input Modeller 5 2 17" xfId="3569"/>
    <cellStyle name="BM Input Modeller 5 2 17 2" xfId="3570"/>
    <cellStyle name="BM Input Modeller 5 2 17 2 2" xfId="3571"/>
    <cellStyle name="BM Input Modeller 5 2 17 3" xfId="3572"/>
    <cellStyle name="BM Input Modeller 5 2 18" xfId="3573"/>
    <cellStyle name="BM Input Modeller 5 2 18 2" xfId="3574"/>
    <cellStyle name="BM Input Modeller 5 2 18 2 2" xfId="3575"/>
    <cellStyle name="BM Input Modeller 5 2 18 3" xfId="3576"/>
    <cellStyle name="BM Input Modeller 5 2 19" xfId="3577"/>
    <cellStyle name="BM Input Modeller 5 2 19 2" xfId="3578"/>
    <cellStyle name="BM Input Modeller 5 2 19 2 2" xfId="3579"/>
    <cellStyle name="BM Input Modeller 5 2 19 3" xfId="3580"/>
    <cellStyle name="BM Input Modeller 5 2 2" xfId="3581"/>
    <cellStyle name="BM Input Modeller 5 2 2 2" xfId="3582"/>
    <cellStyle name="BM Input Modeller 5 2 2 2 2" xfId="3583"/>
    <cellStyle name="BM Input Modeller 5 2 2 3" xfId="3584"/>
    <cellStyle name="BM Input Modeller 5 2 20" xfId="3585"/>
    <cellStyle name="BM Input Modeller 5 2 20 2" xfId="3586"/>
    <cellStyle name="BM Input Modeller 5 2 20 2 2" xfId="3587"/>
    <cellStyle name="BM Input Modeller 5 2 20 3" xfId="3588"/>
    <cellStyle name="BM Input Modeller 5 2 21" xfId="3589"/>
    <cellStyle name="BM Input Modeller 5 2 21 2" xfId="3590"/>
    <cellStyle name="BM Input Modeller 5 2 22" xfId="3591"/>
    <cellStyle name="BM Input Modeller 5 2 3" xfId="3592"/>
    <cellStyle name="BM Input Modeller 5 2 3 2" xfId="3593"/>
    <cellStyle name="BM Input Modeller 5 2 3 2 2" xfId="3594"/>
    <cellStyle name="BM Input Modeller 5 2 3 3" xfId="3595"/>
    <cellStyle name="BM Input Modeller 5 2 4" xfId="3596"/>
    <cellStyle name="BM Input Modeller 5 2 4 2" xfId="3597"/>
    <cellStyle name="BM Input Modeller 5 2 4 2 2" xfId="3598"/>
    <cellStyle name="BM Input Modeller 5 2 4 3" xfId="3599"/>
    <cellStyle name="BM Input Modeller 5 2 5" xfId="3600"/>
    <cellStyle name="BM Input Modeller 5 2 5 2" xfId="3601"/>
    <cellStyle name="BM Input Modeller 5 2 5 2 2" xfId="3602"/>
    <cellStyle name="BM Input Modeller 5 2 5 3" xfId="3603"/>
    <cellStyle name="BM Input Modeller 5 2 6" xfId="3604"/>
    <cellStyle name="BM Input Modeller 5 2 6 2" xfId="3605"/>
    <cellStyle name="BM Input Modeller 5 2 6 2 2" xfId="3606"/>
    <cellStyle name="BM Input Modeller 5 2 6 3" xfId="3607"/>
    <cellStyle name="BM Input Modeller 5 2 7" xfId="3608"/>
    <cellStyle name="BM Input Modeller 5 2 7 2" xfId="3609"/>
    <cellStyle name="BM Input Modeller 5 2 7 2 2" xfId="3610"/>
    <cellStyle name="BM Input Modeller 5 2 7 3" xfId="3611"/>
    <cellStyle name="BM Input Modeller 5 2 8" xfId="3612"/>
    <cellStyle name="BM Input Modeller 5 2 8 2" xfId="3613"/>
    <cellStyle name="BM Input Modeller 5 2 8 2 2" xfId="3614"/>
    <cellStyle name="BM Input Modeller 5 2 8 3" xfId="3615"/>
    <cellStyle name="BM Input Modeller 5 2 9" xfId="3616"/>
    <cellStyle name="BM Input Modeller 5 2 9 2" xfId="3617"/>
    <cellStyle name="BM Input Modeller 5 2 9 2 2" xfId="3618"/>
    <cellStyle name="BM Input Modeller 5 2 9 3" xfId="3619"/>
    <cellStyle name="BM Input Modeller 5 20" xfId="3620"/>
    <cellStyle name="BM Input Modeller 5 20 2" xfId="3621"/>
    <cellStyle name="BM Input Modeller 5 20 2 2" xfId="3622"/>
    <cellStyle name="BM Input Modeller 5 20 3" xfId="3623"/>
    <cellStyle name="BM Input Modeller 5 21" xfId="3624"/>
    <cellStyle name="BM Input Modeller 5 21 2" xfId="3625"/>
    <cellStyle name="BM Input Modeller 5 21 2 2" xfId="3626"/>
    <cellStyle name="BM Input Modeller 5 21 3" xfId="3627"/>
    <cellStyle name="BM Input Modeller 5 22" xfId="3628"/>
    <cellStyle name="BM Input Modeller 5 22 2" xfId="3629"/>
    <cellStyle name="BM Input Modeller 5 23" xfId="3630"/>
    <cellStyle name="BM Input Modeller 5 3" xfId="3631"/>
    <cellStyle name="BM Input Modeller 5 3 2" xfId="3632"/>
    <cellStyle name="BM Input Modeller 5 3 2 2" xfId="3633"/>
    <cellStyle name="BM Input Modeller 5 3 3" xfId="3634"/>
    <cellStyle name="BM Input Modeller 5 4" xfId="3635"/>
    <cellStyle name="BM Input Modeller 5 4 2" xfId="3636"/>
    <cellStyle name="BM Input Modeller 5 4 2 2" xfId="3637"/>
    <cellStyle name="BM Input Modeller 5 4 3" xfId="3638"/>
    <cellStyle name="BM Input Modeller 5 5" xfId="3639"/>
    <cellStyle name="BM Input Modeller 5 5 2" xfId="3640"/>
    <cellStyle name="BM Input Modeller 5 5 2 2" xfId="3641"/>
    <cellStyle name="BM Input Modeller 5 5 3" xfId="3642"/>
    <cellStyle name="BM Input Modeller 5 6" xfId="3643"/>
    <cellStyle name="BM Input Modeller 5 6 2" xfId="3644"/>
    <cellStyle name="BM Input Modeller 5 6 2 2" xfId="3645"/>
    <cellStyle name="BM Input Modeller 5 6 3" xfId="3646"/>
    <cellStyle name="BM Input Modeller 5 7" xfId="3647"/>
    <cellStyle name="BM Input Modeller 5 7 2" xfId="3648"/>
    <cellStyle name="BM Input Modeller 5 7 2 2" xfId="3649"/>
    <cellStyle name="BM Input Modeller 5 7 3" xfId="3650"/>
    <cellStyle name="BM Input Modeller 5 8" xfId="3651"/>
    <cellStyle name="BM Input Modeller 5 8 2" xfId="3652"/>
    <cellStyle name="BM Input Modeller 5 8 2 2" xfId="3653"/>
    <cellStyle name="BM Input Modeller 5 8 3" xfId="3654"/>
    <cellStyle name="BM Input Modeller 5 9" xfId="3655"/>
    <cellStyle name="BM Input Modeller 5 9 2" xfId="3656"/>
    <cellStyle name="BM Input Modeller 5 9 2 2" xfId="3657"/>
    <cellStyle name="BM Input Modeller 5 9 3" xfId="3658"/>
    <cellStyle name="BM Input Modeller 6" xfId="3659"/>
    <cellStyle name="BM Input Modeller 6 10" xfId="3660"/>
    <cellStyle name="BM Input Modeller 6 10 2" xfId="3661"/>
    <cellStyle name="BM Input Modeller 6 10 2 2" xfId="3662"/>
    <cellStyle name="BM Input Modeller 6 10 3" xfId="3663"/>
    <cellStyle name="BM Input Modeller 6 11" xfId="3664"/>
    <cellStyle name="BM Input Modeller 6 11 2" xfId="3665"/>
    <cellStyle name="BM Input Modeller 6 11 2 2" xfId="3666"/>
    <cellStyle name="BM Input Modeller 6 11 3" xfId="3667"/>
    <cellStyle name="BM Input Modeller 6 12" xfId="3668"/>
    <cellStyle name="BM Input Modeller 6 12 2" xfId="3669"/>
    <cellStyle name="BM Input Modeller 6 12 2 2" xfId="3670"/>
    <cellStyle name="BM Input Modeller 6 12 3" xfId="3671"/>
    <cellStyle name="BM Input Modeller 6 13" xfId="3672"/>
    <cellStyle name="BM Input Modeller 6 13 2" xfId="3673"/>
    <cellStyle name="BM Input Modeller 6 13 2 2" xfId="3674"/>
    <cellStyle name="BM Input Modeller 6 13 3" xfId="3675"/>
    <cellStyle name="BM Input Modeller 6 14" xfId="3676"/>
    <cellStyle name="BM Input Modeller 6 14 2" xfId="3677"/>
    <cellStyle name="BM Input Modeller 6 14 2 2" xfId="3678"/>
    <cellStyle name="BM Input Modeller 6 14 3" xfId="3679"/>
    <cellStyle name="BM Input Modeller 6 15" xfId="3680"/>
    <cellStyle name="BM Input Modeller 6 15 2" xfId="3681"/>
    <cellStyle name="BM Input Modeller 6 15 2 2" xfId="3682"/>
    <cellStyle name="BM Input Modeller 6 15 3" xfId="3683"/>
    <cellStyle name="BM Input Modeller 6 16" xfId="3684"/>
    <cellStyle name="BM Input Modeller 6 16 2" xfId="3685"/>
    <cellStyle name="BM Input Modeller 6 16 2 2" xfId="3686"/>
    <cellStyle name="BM Input Modeller 6 16 3" xfId="3687"/>
    <cellStyle name="BM Input Modeller 6 17" xfId="3688"/>
    <cellStyle name="BM Input Modeller 6 17 2" xfId="3689"/>
    <cellStyle name="BM Input Modeller 6 17 2 2" xfId="3690"/>
    <cellStyle name="BM Input Modeller 6 17 3" xfId="3691"/>
    <cellStyle name="BM Input Modeller 6 18" xfId="3692"/>
    <cellStyle name="BM Input Modeller 6 18 2" xfId="3693"/>
    <cellStyle name="BM Input Modeller 6 18 2 2" xfId="3694"/>
    <cellStyle name="BM Input Modeller 6 18 3" xfId="3695"/>
    <cellStyle name="BM Input Modeller 6 19" xfId="3696"/>
    <cellStyle name="BM Input Modeller 6 19 2" xfId="3697"/>
    <cellStyle name="BM Input Modeller 6 19 2 2" xfId="3698"/>
    <cellStyle name="BM Input Modeller 6 19 3" xfId="3699"/>
    <cellStyle name="BM Input Modeller 6 2" xfId="3700"/>
    <cellStyle name="BM Input Modeller 6 2 2" xfId="3701"/>
    <cellStyle name="BM Input Modeller 6 2 2 2" xfId="3702"/>
    <cellStyle name="BM Input Modeller 6 2 3" xfId="3703"/>
    <cellStyle name="BM Input Modeller 6 20" xfId="3704"/>
    <cellStyle name="BM Input Modeller 6 20 2" xfId="3705"/>
    <cellStyle name="BM Input Modeller 6 20 2 2" xfId="3706"/>
    <cellStyle name="BM Input Modeller 6 20 3" xfId="3707"/>
    <cellStyle name="BM Input Modeller 6 21" xfId="3708"/>
    <cellStyle name="BM Input Modeller 6 21 2" xfId="3709"/>
    <cellStyle name="BM Input Modeller 6 22" xfId="3710"/>
    <cellStyle name="BM Input Modeller 6 3" xfId="3711"/>
    <cellStyle name="BM Input Modeller 6 3 2" xfId="3712"/>
    <cellStyle name="BM Input Modeller 6 3 2 2" xfId="3713"/>
    <cellStyle name="BM Input Modeller 6 3 3" xfId="3714"/>
    <cellStyle name="BM Input Modeller 6 4" xfId="3715"/>
    <cellStyle name="BM Input Modeller 6 4 2" xfId="3716"/>
    <cellStyle name="BM Input Modeller 6 4 2 2" xfId="3717"/>
    <cellStyle name="BM Input Modeller 6 4 3" xfId="3718"/>
    <cellStyle name="BM Input Modeller 6 5" xfId="3719"/>
    <cellStyle name="BM Input Modeller 6 5 2" xfId="3720"/>
    <cellStyle name="BM Input Modeller 6 5 2 2" xfId="3721"/>
    <cellStyle name="BM Input Modeller 6 5 3" xfId="3722"/>
    <cellStyle name="BM Input Modeller 6 6" xfId="3723"/>
    <cellStyle name="BM Input Modeller 6 6 2" xfId="3724"/>
    <cellStyle name="BM Input Modeller 6 6 2 2" xfId="3725"/>
    <cellStyle name="BM Input Modeller 6 6 3" xfId="3726"/>
    <cellStyle name="BM Input Modeller 6 7" xfId="3727"/>
    <cellStyle name="BM Input Modeller 6 7 2" xfId="3728"/>
    <cellStyle name="BM Input Modeller 6 7 2 2" xfId="3729"/>
    <cellStyle name="BM Input Modeller 6 7 3" xfId="3730"/>
    <cellStyle name="BM Input Modeller 6 8" xfId="3731"/>
    <cellStyle name="BM Input Modeller 6 8 2" xfId="3732"/>
    <cellStyle name="BM Input Modeller 6 8 2 2" xfId="3733"/>
    <cellStyle name="BM Input Modeller 6 8 3" xfId="3734"/>
    <cellStyle name="BM Input Modeller 6 9" xfId="3735"/>
    <cellStyle name="BM Input Modeller 6 9 2" xfId="3736"/>
    <cellStyle name="BM Input Modeller 6 9 2 2" xfId="3737"/>
    <cellStyle name="BM Input Modeller 6 9 3" xfId="3738"/>
    <cellStyle name="BM Input Modeller 7" xfId="3739"/>
    <cellStyle name="BM Input Modeller 7 2" xfId="3740"/>
    <cellStyle name="BM Input Modeller 7 2 2" xfId="3741"/>
    <cellStyle name="BM Input Modeller 7 3" xfId="3742"/>
    <cellStyle name="BM Input Modeller 8" xfId="3743"/>
    <cellStyle name="BM Input Modeller 8 2" xfId="3744"/>
    <cellStyle name="BM Input Modeller 8 2 2" xfId="3745"/>
    <cellStyle name="BM Input Modeller 8 3" xfId="3746"/>
    <cellStyle name="BM Input Modeller 9" xfId="3747"/>
    <cellStyle name="BM Input Modeller 9 2" xfId="3748"/>
    <cellStyle name="BM Input Modeller 9 2 2" xfId="3749"/>
    <cellStyle name="BM Input Modeller 9 3" xfId="3750"/>
    <cellStyle name="BM Input Static" xfId="3751"/>
    <cellStyle name="BM Input Static 10" xfId="3752"/>
    <cellStyle name="BM Input Static 10 2" xfId="3753"/>
    <cellStyle name="BM Input Static 10 2 2" xfId="3754"/>
    <cellStyle name="BM Input Static 10 3" xfId="3755"/>
    <cellStyle name="BM Input Static 11" xfId="3756"/>
    <cellStyle name="BM Input Static 11 2" xfId="3757"/>
    <cellStyle name="BM Input Static 11 2 2" xfId="3758"/>
    <cellStyle name="BM Input Static 11 3" xfId="3759"/>
    <cellStyle name="BM Input Static 12" xfId="3760"/>
    <cellStyle name="BM Input Static 12 2" xfId="3761"/>
    <cellStyle name="BM Input Static 12 2 2" xfId="3762"/>
    <cellStyle name="BM Input Static 12 3" xfId="3763"/>
    <cellStyle name="BM Input Static 13" xfId="3764"/>
    <cellStyle name="BM Input Static 13 2" xfId="3765"/>
    <cellStyle name="BM Input Static 13 2 2" xfId="3766"/>
    <cellStyle name="BM Input Static 13 3" xfId="3767"/>
    <cellStyle name="BM Input Static 14" xfId="3768"/>
    <cellStyle name="BM Input Static 14 2" xfId="3769"/>
    <cellStyle name="BM Input Static 14 2 2" xfId="3770"/>
    <cellStyle name="BM Input Static 14 3" xfId="3771"/>
    <cellStyle name="BM Input Static 15" xfId="3772"/>
    <cellStyle name="BM Input Static 15 2" xfId="3773"/>
    <cellStyle name="BM Input Static 15 2 2" xfId="3774"/>
    <cellStyle name="BM Input Static 15 3" xfId="3775"/>
    <cellStyle name="BM Input Static 16" xfId="3776"/>
    <cellStyle name="BM Input Static 16 2" xfId="3777"/>
    <cellStyle name="BM Input Static 16 2 2" xfId="3778"/>
    <cellStyle name="BM Input Static 16 3" xfId="3779"/>
    <cellStyle name="BM Input Static 17" xfId="3780"/>
    <cellStyle name="BM Input Static 17 2" xfId="3781"/>
    <cellStyle name="BM Input Static 17 2 2" xfId="3782"/>
    <cellStyle name="BM Input Static 17 3" xfId="3783"/>
    <cellStyle name="BM Input Static 18" xfId="3784"/>
    <cellStyle name="BM Input Static 18 2" xfId="3785"/>
    <cellStyle name="BM Input Static 18 2 2" xfId="3786"/>
    <cellStyle name="BM Input Static 18 3" xfId="3787"/>
    <cellStyle name="BM Input Static 19" xfId="3788"/>
    <cellStyle name="BM Input Static 19 2" xfId="3789"/>
    <cellStyle name="BM Input Static 19 2 2" xfId="3790"/>
    <cellStyle name="BM Input Static 19 3" xfId="3791"/>
    <cellStyle name="BM Input Static 2" xfId="3792"/>
    <cellStyle name="BM Input Static 2 10" xfId="3793"/>
    <cellStyle name="BM Input Static 2 10 2" xfId="3794"/>
    <cellStyle name="BM Input Static 2 10 2 2" xfId="3795"/>
    <cellStyle name="BM Input Static 2 10 3" xfId="3796"/>
    <cellStyle name="BM Input Static 2 11" xfId="3797"/>
    <cellStyle name="BM Input Static 2 11 2" xfId="3798"/>
    <cellStyle name="BM Input Static 2 11 2 2" xfId="3799"/>
    <cellStyle name="BM Input Static 2 11 3" xfId="3800"/>
    <cellStyle name="BM Input Static 2 12" xfId="3801"/>
    <cellStyle name="BM Input Static 2 12 2" xfId="3802"/>
    <cellStyle name="BM Input Static 2 12 2 2" xfId="3803"/>
    <cellStyle name="BM Input Static 2 12 3" xfId="3804"/>
    <cellStyle name="BM Input Static 2 13" xfId="3805"/>
    <cellStyle name="BM Input Static 2 13 2" xfId="3806"/>
    <cellStyle name="BM Input Static 2 13 2 2" xfId="3807"/>
    <cellStyle name="BM Input Static 2 13 3" xfId="3808"/>
    <cellStyle name="BM Input Static 2 14" xfId="3809"/>
    <cellStyle name="BM Input Static 2 14 2" xfId="3810"/>
    <cellStyle name="BM Input Static 2 14 2 2" xfId="3811"/>
    <cellStyle name="BM Input Static 2 14 3" xfId="3812"/>
    <cellStyle name="BM Input Static 2 15" xfId="3813"/>
    <cellStyle name="BM Input Static 2 15 2" xfId="3814"/>
    <cellStyle name="BM Input Static 2 15 2 2" xfId="3815"/>
    <cellStyle name="BM Input Static 2 15 3" xfId="3816"/>
    <cellStyle name="BM Input Static 2 16" xfId="3817"/>
    <cellStyle name="BM Input Static 2 16 2" xfId="3818"/>
    <cellStyle name="BM Input Static 2 16 2 2" xfId="3819"/>
    <cellStyle name="BM Input Static 2 16 3" xfId="3820"/>
    <cellStyle name="BM Input Static 2 17" xfId="3821"/>
    <cellStyle name="BM Input Static 2 17 2" xfId="3822"/>
    <cellStyle name="BM Input Static 2 17 2 2" xfId="3823"/>
    <cellStyle name="BM Input Static 2 17 3" xfId="3824"/>
    <cellStyle name="BM Input Static 2 18" xfId="3825"/>
    <cellStyle name="BM Input Static 2 18 2" xfId="3826"/>
    <cellStyle name="BM Input Static 2 18 2 2" xfId="3827"/>
    <cellStyle name="BM Input Static 2 18 3" xfId="3828"/>
    <cellStyle name="BM Input Static 2 19" xfId="3829"/>
    <cellStyle name="BM Input Static 2 19 2" xfId="3830"/>
    <cellStyle name="BM Input Static 2 19 2 2" xfId="3831"/>
    <cellStyle name="BM Input Static 2 19 3" xfId="3832"/>
    <cellStyle name="BM Input Static 2 2" xfId="3833"/>
    <cellStyle name="BM Input Static 2 2 10" xfId="3834"/>
    <cellStyle name="BM Input Static 2 2 10 2" xfId="3835"/>
    <cellStyle name="BM Input Static 2 2 10 2 2" xfId="3836"/>
    <cellStyle name="BM Input Static 2 2 10 3" xfId="3837"/>
    <cellStyle name="BM Input Static 2 2 11" xfId="3838"/>
    <cellStyle name="BM Input Static 2 2 11 2" xfId="3839"/>
    <cellStyle name="BM Input Static 2 2 11 2 2" xfId="3840"/>
    <cellStyle name="BM Input Static 2 2 11 3" xfId="3841"/>
    <cellStyle name="BM Input Static 2 2 12" xfId="3842"/>
    <cellStyle name="BM Input Static 2 2 12 2" xfId="3843"/>
    <cellStyle name="BM Input Static 2 2 12 2 2" xfId="3844"/>
    <cellStyle name="BM Input Static 2 2 12 3" xfId="3845"/>
    <cellStyle name="BM Input Static 2 2 13" xfId="3846"/>
    <cellStyle name="BM Input Static 2 2 13 2" xfId="3847"/>
    <cellStyle name="BM Input Static 2 2 13 2 2" xfId="3848"/>
    <cellStyle name="BM Input Static 2 2 13 3" xfId="3849"/>
    <cellStyle name="BM Input Static 2 2 14" xfId="3850"/>
    <cellStyle name="BM Input Static 2 2 14 2" xfId="3851"/>
    <cellStyle name="BM Input Static 2 2 14 2 2" xfId="3852"/>
    <cellStyle name="BM Input Static 2 2 14 3" xfId="3853"/>
    <cellStyle name="BM Input Static 2 2 15" xfId="3854"/>
    <cellStyle name="BM Input Static 2 2 15 2" xfId="3855"/>
    <cellStyle name="BM Input Static 2 2 15 2 2" xfId="3856"/>
    <cellStyle name="BM Input Static 2 2 15 3" xfId="3857"/>
    <cellStyle name="BM Input Static 2 2 16" xfId="3858"/>
    <cellStyle name="BM Input Static 2 2 16 2" xfId="3859"/>
    <cellStyle name="BM Input Static 2 2 16 2 2" xfId="3860"/>
    <cellStyle name="BM Input Static 2 2 16 3" xfId="3861"/>
    <cellStyle name="BM Input Static 2 2 17" xfId="3862"/>
    <cellStyle name="BM Input Static 2 2 17 2" xfId="3863"/>
    <cellStyle name="BM Input Static 2 2 17 2 2" xfId="3864"/>
    <cellStyle name="BM Input Static 2 2 17 3" xfId="3865"/>
    <cellStyle name="BM Input Static 2 2 18" xfId="3866"/>
    <cellStyle name="BM Input Static 2 2 18 2" xfId="3867"/>
    <cellStyle name="BM Input Static 2 2 19" xfId="3868"/>
    <cellStyle name="BM Input Static 2 2 2" xfId="3869"/>
    <cellStyle name="BM Input Static 2 2 2 10" xfId="3870"/>
    <cellStyle name="BM Input Static 2 2 2 10 2" xfId="3871"/>
    <cellStyle name="BM Input Static 2 2 2 10 2 2" xfId="3872"/>
    <cellStyle name="BM Input Static 2 2 2 10 3" xfId="3873"/>
    <cellStyle name="BM Input Static 2 2 2 11" xfId="3874"/>
    <cellStyle name="BM Input Static 2 2 2 11 2" xfId="3875"/>
    <cellStyle name="BM Input Static 2 2 2 11 2 2" xfId="3876"/>
    <cellStyle name="BM Input Static 2 2 2 11 3" xfId="3877"/>
    <cellStyle name="BM Input Static 2 2 2 12" xfId="3878"/>
    <cellStyle name="BM Input Static 2 2 2 12 2" xfId="3879"/>
    <cellStyle name="BM Input Static 2 2 2 12 2 2" xfId="3880"/>
    <cellStyle name="BM Input Static 2 2 2 12 3" xfId="3881"/>
    <cellStyle name="BM Input Static 2 2 2 13" xfId="3882"/>
    <cellStyle name="BM Input Static 2 2 2 13 2" xfId="3883"/>
    <cellStyle name="BM Input Static 2 2 2 13 2 2" xfId="3884"/>
    <cellStyle name="BM Input Static 2 2 2 13 3" xfId="3885"/>
    <cellStyle name="BM Input Static 2 2 2 14" xfId="3886"/>
    <cellStyle name="BM Input Static 2 2 2 14 2" xfId="3887"/>
    <cellStyle name="BM Input Static 2 2 2 14 2 2" xfId="3888"/>
    <cellStyle name="BM Input Static 2 2 2 14 3" xfId="3889"/>
    <cellStyle name="BM Input Static 2 2 2 15" xfId="3890"/>
    <cellStyle name="BM Input Static 2 2 2 15 2" xfId="3891"/>
    <cellStyle name="BM Input Static 2 2 2 15 2 2" xfId="3892"/>
    <cellStyle name="BM Input Static 2 2 2 15 3" xfId="3893"/>
    <cellStyle name="BM Input Static 2 2 2 16" xfId="3894"/>
    <cellStyle name="BM Input Static 2 2 2 16 2" xfId="3895"/>
    <cellStyle name="BM Input Static 2 2 2 16 2 2" xfId="3896"/>
    <cellStyle name="BM Input Static 2 2 2 16 3" xfId="3897"/>
    <cellStyle name="BM Input Static 2 2 2 17" xfId="3898"/>
    <cellStyle name="BM Input Static 2 2 2 17 2" xfId="3899"/>
    <cellStyle name="BM Input Static 2 2 2 17 2 2" xfId="3900"/>
    <cellStyle name="BM Input Static 2 2 2 17 3" xfId="3901"/>
    <cellStyle name="BM Input Static 2 2 2 18" xfId="3902"/>
    <cellStyle name="BM Input Static 2 2 2 18 2" xfId="3903"/>
    <cellStyle name="BM Input Static 2 2 2 18 2 2" xfId="3904"/>
    <cellStyle name="BM Input Static 2 2 2 18 3" xfId="3905"/>
    <cellStyle name="BM Input Static 2 2 2 19" xfId="3906"/>
    <cellStyle name="BM Input Static 2 2 2 19 2" xfId="3907"/>
    <cellStyle name="BM Input Static 2 2 2 19 2 2" xfId="3908"/>
    <cellStyle name="BM Input Static 2 2 2 19 3" xfId="3909"/>
    <cellStyle name="BM Input Static 2 2 2 2" xfId="3910"/>
    <cellStyle name="BM Input Static 2 2 2 2 2" xfId="3911"/>
    <cellStyle name="BM Input Static 2 2 2 2 2 2" xfId="3912"/>
    <cellStyle name="BM Input Static 2 2 2 2 3" xfId="3913"/>
    <cellStyle name="BM Input Static 2 2 2 20" xfId="3914"/>
    <cellStyle name="BM Input Static 2 2 2 20 2" xfId="3915"/>
    <cellStyle name="BM Input Static 2 2 2 20 2 2" xfId="3916"/>
    <cellStyle name="BM Input Static 2 2 2 20 3" xfId="3917"/>
    <cellStyle name="BM Input Static 2 2 2 21" xfId="3918"/>
    <cellStyle name="BM Input Static 2 2 2 21 2" xfId="3919"/>
    <cellStyle name="BM Input Static 2 2 2 22" xfId="3920"/>
    <cellStyle name="BM Input Static 2 2 2 3" xfId="3921"/>
    <cellStyle name="BM Input Static 2 2 2 3 2" xfId="3922"/>
    <cellStyle name="BM Input Static 2 2 2 3 2 2" xfId="3923"/>
    <cellStyle name="BM Input Static 2 2 2 3 3" xfId="3924"/>
    <cellStyle name="BM Input Static 2 2 2 4" xfId="3925"/>
    <cellStyle name="BM Input Static 2 2 2 4 2" xfId="3926"/>
    <cellStyle name="BM Input Static 2 2 2 4 2 2" xfId="3927"/>
    <cellStyle name="BM Input Static 2 2 2 4 3" xfId="3928"/>
    <cellStyle name="BM Input Static 2 2 2 5" xfId="3929"/>
    <cellStyle name="BM Input Static 2 2 2 5 2" xfId="3930"/>
    <cellStyle name="BM Input Static 2 2 2 5 2 2" xfId="3931"/>
    <cellStyle name="BM Input Static 2 2 2 5 3" xfId="3932"/>
    <cellStyle name="BM Input Static 2 2 2 6" xfId="3933"/>
    <cellStyle name="BM Input Static 2 2 2 6 2" xfId="3934"/>
    <cellStyle name="BM Input Static 2 2 2 6 2 2" xfId="3935"/>
    <cellStyle name="BM Input Static 2 2 2 6 3" xfId="3936"/>
    <cellStyle name="BM Input Static 2 2 2 7" xfId="3937"/>
    <cellStyle name="BM Input Static 2 2 2 7 2" xfId="3938"/>
    <cellStyle name="BM Input Static 2 2 2 7 2 2" xfId="3939"/>
    <cellStyle name="BM Input Static 2 2 2 7 3" xfId="3940"/>
    <cellStyle name="BM Input Static 2 2 2 8" xfId="3941"/>
    <cellStyle name="BM Input Static 2 2 2 8 2" xfId="3942"/>
    <cellStyle name="BM Input Static 2 2 2 8 2 2" xfId="3943"/>
    <cellStyle name="BM Input Static 2 2 2 8 3" xfId="3944"/>
    <cellStyle name="BM Input Static 2 2 2 9" xfId="3945"/>
    <cellStyle name="BM Input Static 2 2 2 9 2" xfId="3946"/>
    <cellStyle name="BM Input Static 2 2 2 9 2 2" xfId="3947"/>
    <cellStyle name="BM Input Static 2 2 2 9 3" xfId="3948"/>
    <cellStyle name="BM Input Static 2 2 3" xfId="3949"/>
    <cellStyle name="BM Input Static 2 2 3 2" xfId="3950"/>
    <cellStyle name="BM Input Static 2 2 3 2 2" xfId="3951"/>
    <cellStyle name="BM Input Static 2 2 3 3" xfId="3952"/>
    <cellStyle name="BM Input Static 2 2 4" xfId="3953"/>
    <cellStyle name="BM Input Static 2 2 4 2" xfId="3954"/>
    <cellStyle name="BM Input Static 2 2 4 2 2" xfId="3955"/>
    <cellStyle name="BM Input Static 2 2 4 3" xfId="3956"/>
    <cellStyle name="BM Input Static 2 2 5" xfId="3957"/>
    <cellStyle name="BM Input Static 2 2 5 2" xfId="3958"/>
    <cellStyle name="BM Input Static 2 2 5 2 2" xfId="3959"/>
    <cellStyle name="BM Input Static 2 2 5 3" xfId="3960"/>
    <cellStyle name="BM Input Static 2 2 6" xfId="3961"/>
    <cellStyle name="BM Input Static 2 2 6 2" xfId="3962"/>
    <cellStyle name="BM Input Static 2 2 6 2 2" xfId="3963"/>
    <cellStyle name="BM Input Static 2 2 6 3" xfId="3964"/>
    <cellStyle name="BM Input Static 2 2 7" xfId="3965"/>
    <cellStyle name="BM Input Static 2 2 7 2" xfId="3966"/>
    <cellStyle name="BM Input Static 2 2 7 2 2" xfId="3967"/>
    <cellStyle name="BM Input Static 2 2 7 3" xfId="3968"/>
    <cellStyle name="BM Input Static 2 2 8" xfId="3969"/>
    <cellStyle name="BM Input Static 2 2 8 2" xfId="3970"/>
    <cellStyle name="BM Input Static 2 2 8 2 2" xfId="3971"/>
    <cellStyle name="BM Input Static 2 2 8 3" xfId="3972"/>
    <cellStyle name="BM Input Static 2 2 9" xfId="3973"/>
    <cellStyle name="BM Input Static 2 2 9 2" xfId="3974"/>
    <cellStyle name="BM Input Static 2 2 9 2 2" xfId="3975"/>
    <cellStyle name="BM Input Static 2 2 9 3" xfId="3976"/>
    <cellStyle name="BM Input Static 2 20" xfId="3977"/>
    <cellStyle name="BM Input Static 2 20 2" xfId="3978"/>
    <cellStyle name="BM Input Static 2 20 2 2" xfId="3979"/>
    <cellStyle name="BM Input Static 2 20 3" xfId="3980"/>
    <cellStyle name="BM Input Static 2 21" xfId="3981"/>
    <cellStyle name="BM Input Static 2 21 2" xfId="3982"/>
    <cellStyle name="BM Input Static 2 22" xfId="3983"/>
    <cellStyle name="BM Input Static 2 3" xfId="3984"/>
    <cellStyle name="BM Input Static 2 3 10" xfId="3985"/>
    <cellStyle name="BM Input Static 2 3 10 2" xfId="3986"/>
    <cellStyle name="BM Input Static 2 3 10 2 2" xfId="3987"/>
    <cellStyle name="BM Input Static 2 3 10 3" xfId="3988"/>
    <cellStyle name="BM Input Static 2 3 11" xfId="3989"/>
    <cellStyle name="BM Input Static 2 3 11 2" xfId="3990"/>
    <cellStyle name="BM Input Static 2 3 11 2 2" xfId="3991"/>
    <cellStyle name="BM Input Static 2 3 11 3" xfId="3992"/>
    <cellStyle name="BM Input Static 2 3 12" xfId="3993"/>
    <cellStyle name="BM Input Static 2 3 12 2" xfId="3994"/>
    <cellStyle name="BM Input Static 2 3 12 2 2" xfId="3995"/>
    <cellStyle name="BM Input Static 2 3 12 3" xfId="3996"/>
    <cellStyle name="BM Input Static 2 3 13" xfId="3997"/>
    <cellStyle name="BM Input Static 2 3 13 2" xfId="3998"/>
    <cellStyle name="BM Input Static 2 3 13 2 2" xfId="3999"/>
    <cellStyle name="BM Input Static 2 3 13 3" xfId="4000"/>
    <cellStyle name="BM Input Static 2 3 14" xfId="4001"/>
    <cellStyle name="BM Input Static 2 3 14 2" xfId="4002"/>
    <cellStyle name="BM Input Static 2 3 14 2 2" xfId="4003"/>
    <cellStyle name="BM Input Static 2 3 14 3" xfId="4004"/>
    <cellStyle name="BM Input Static 2 3 15" xfId="4005"/>
    <cellStyle name="BM Input Static 2 3 15 2" xfId="4006"/>
    <cellStyle name="BM Input Static 2 3 15 2 2" xfId="4007"/>
    <cellStyle name="BM Input Static 2 3 15 3" xfId="4008"/>
    <cellStyle name="BM Input Static 2 3 16" xfId="4009"/>
    <cellStyle name="BM Input Static 2 3 16 2" xfId="4010"/>
    <cellStyle name="BM Input Static 2 3 16 2 2" xfId="4011"/>
    <cellStyle name="BM Input Static 2 3 16 3" xfId="4012"/>
    <cellStyle name="BM Input Static 2 3 17" xfId="4013"/>
    <cellStyle name="BM Input Static 2 3 17 2" xfId="4014"/>
    <cellStyle name="BM Input Static 2 3 17 2 2" xfId="4015"/>
    <cellStyle name="BM Input Static 2 3 17 3" xfId="4016"/>
    <cellStyle name="BM Input Static 2 3 18" xfId="4017"/>
    <cellStyle name="BM Input Static 2 3 18 2" xfId="4018"/>
    <cellStyle name="BM Input Static 2 3 19" xfId="4019"/>
    <cellStyle name="BM Input Static 2 3 2" xfId="4020"/>
    <cellStyle name="BM Input Static 2 3 2 10" xfId="4021"/>
    <cellStyle name="BM Input Static 2 3 2 10 2" xfId="4022"/>
    <cellStyle name="BM Input Static 2 3 2 10 2 2" xfId="4023"/>
    <cellStyle name="BM Input Static 2 3 2 10 3" xfId="4024"/>
    <cellStyle name="BM Input Static 2 3 2 11" xfId="4025"/>
    <cellStyle name="BM Input Static 2 3 2 11 2" xfId="4026"/>
    <cellStyle name="BM Input Static 2 3 2 11 2 2" xfId="4027"/>
    <cellStyle name="BM Input Static 2 3 2 11 3" xfId="4028"/>
    <cellStyle name="BM Input Static 2 3 2 12" xfId="4029"/>
    <cellStyle name="BM Input Static 2 3 2 12 2" xfId="4030"/>
    <cellStyle name="BM Input Static 2 3 2 12 2 2" xfId="4031"/>
    <cellStyle name="BM Input Static 2 3 2 12 3" xfId="4032"/>
    <cellStyle name="BM Input Static 2 3 2 13" xfId="4033"/>
    <cellStyle name="BM Input Static 2 3 2 13 2" xfId="4034"/>
    <cellStyle name="BM Input Static 2 3 2 13 2 2" xfId="4035"/>
    <cellStyle name="BM Input Static 2 3 2 13 3" xfId="4036"/>
    <cellStyle name="BM Input Static 2 3 2 14" xfId="4037"/>
    <cellStyle name="BM Input Static 2 3 2 14 2" xfId="4038"/>
    <cellStyle name="BM Input Static 2 3 2 14 2 2" xfId="4039"/>
    <cellStyle name="BM Input Static 2 3 2 14 3" xfId="4040"/>
    <cellStyle name="BM Input Static 2 3 2 15" xfId="4041"/>
    <cellStyle name="BM Input Static 2 3 2 15 2" xfId="4042"/>
    <cellStyle name="BM Input Static 2 3 2 15 2 2" xfId="4043"/>
    <cellStyle name="BM Input Static 2 3 2 15 3" xfId="4044"/>
    <cellStyle name="BM Input Static 2 3 2 16" xfId="4045"/>
    <cellStyle name="BM Input Static 2 3 2 16 2" xfId="4046"/>
    <cellStyle name="BM Input Static 2 3 2 16 2 2" xfId="4047"/>
    <cellStyle name="BM Input Static 2 3 2 16 3" xfId="4048"/>
    <cellStyle name="BM Input Static 2 3 2 17" xfId="4049"/>
    <cellStyle name="BM Input Static 2 3 2 17 2" xfId="4050"/>
    <cellStyle name="BM Input Static 2 3 2 17 2 2" xfId="4051"/>
    <cellStyle name="BM Input Static 2 3 2 17 3" xfId="4052"/>
    <cellStyle name="BM Input Static 2 3 2 18" xfId="4053"/>
    <cellStyle name="BM Input Static 2 3 2 18 2" xfId="4054"/>
    <cellStyle name="BM Input Static 2 3 2 18 2 2" xfId="4055"/>
    <cellStyle name="BM Input Static 2 3 2 18 3" xfId="4056"/>
    <cellStyle name="BM Input Static 2 3 2 19" xfId="4057"/>
    <cellStyle name="BM Input Static 2 3 2 19 2" xfId="4058"/>
    <cellStyle name="BM Input Static 2 3 2 19 2 2" xfId="4059"/>
    <cellStyle name="BM Input Static 2 3 2 19 3" xfId="4060"/>
    <cellStyle name="BM Input Static 2 3 2 2" xfId="4061"/>
    <cellStyle name="BM Input Static 2 3 2 2 2" xfId="4062"/>
    <cellStyle name="BM Input Static 2 3 2 2 2 2" xfId="4063"/>
    <cellStyle name="BM Input Static 2 3 2 2 3" xfId="4064"/>
    <cellStyle name="BM Input Static 2 3 2 20" xfId="4065"/>
    <cellStyle name="BM Input Static 2 3 2 20 2" xfId="4066"/>
    <cellStyle name="BM Input Static 2 3 2 20 2 2" xfId="4067"/>
    <cellStyle name="BM Input Static 2 3 2 20 3" xfId="4068"/>
    <cellStyle name="BM Input Static 2 3 2 21" xfId="4069"/>
    <cellStyle name="BM Input Static 2 3 2 21 2" xfId="4070"/>
    <cellStyle name="BM Input Static 2 3 2 22" xfId="4071"/>
    <cellStyle name="BM Input Static 2 3 2 3" xfId="4072"/>
    <cellStyle name="BM Input Static 2 3 2 3 2" xfId="4073"/>
    <cellStyle name="BM Input Static 2 3 2 3 2 2" xfId="4074"/>
    <cellStyle name="BM Input Static 2 3 2 3 3" xfId="4075"/>
    <cellStyle name="BM Input Static 2 3 2 4" xfId="4076"/>
    <cellStyle name="BM Input Static 2 3 2 4 2" xfId="4077"/>
    <cellStyle name="BM Input Static 2 3 2 4 2 2" xfId="4078"/>
    <cellStyle name="BM Input Static 2 3 2 4 3" xfId="4079"/>
    <cellStyle name="BM Input Static 2 3 2 5" xfId="4080"/>
    <cellStyle name="BM Input Static 2 3 2 5 2" xfId="4081"/>
    <cellStyle name="BM Input Static 2 3 2 5 2 2" xfId="4082"/>
    <cellStyle name="BM Input Static 2 3 2 5 3" xfId="4083"/>
    <cellStyle name="BM Input Static 2 3 2 6" xfId="4084"/>
    <cellStyle name="BM Input Static 2 3 2 6 2" xfId="4085"/>
    <cellStyle name="BM Input Static 2 3 2 6 2 2" xfId="4086"/>
    <cellStyle name="BM Input Static 2 3 2 6 3" xfId="4087"/>
    <cellStyle name="BM Input Static 2 3 2 7" xfId="4088"/>
    <cellStyle name="BM Input Static 2 3 2 7 2" xfId="4089"/>
    <cellStyle name="BM Input Static 2 3 2 7 2 2" xfId="4090"/>
    <cellStyle name="BM Input Static 2 3 2 7 3" xfId="4091"/>
    <cellStyle name="BM Input Static 2 3 2 8" xfId="4092"/>
    <cellStyle name="BM Input Static 2 3 2 8 2" xfId="4093"/>
    <cellStyle name="BM Input Static 2 3 2 8 2 2" xfId="4094"/>
    <cellStyle name="BM Input Static 2 3 2 8 3" xfId="4095"/>
    <cellStyle name="BM Input Static 2 3 2 9" xfId="4096"/>
    <cellStyle name="BM Input Static 2 3 2 9 2" xfId="4097"/>
    <cellStyle name="BM Input Static 2 3 2 9 2 2" xfId="4098"/>
    <cellStyle name="BM Input Static 2 3 2 9 3" xfId="4099"/>
    <cellStyle name="BM Input Static 2 3 3" xfId="4100"/>
    <cellStyle name="BM Input Static 2 3 3 2" xfId="4101"/>
    <cellStyle name="BM Input Static 2 3 3 2 2" xfId="4102"/>
    <cellStyle name="BM Input Static 2 3 3 3" xfId="4103"/>
    <cellStyle name="BM Input Static 2 3 4" xfId="4104"/>
    <cellStyle name="BM Input Static 2 3 4 2" xfId="4105"/>
    <cellStyle name="BM Input Static 2 3 4 2 2" xfId="4106"/>
    <cellStyle name="BM Input Static 2 3 4 3" xfId="4107"/>
    <cellStyle name="BM Input Static 2 3 5" xfId="4108"/>
    <cellStyle name="BM Input Static 2 3 5 2" xfId="4109"/>
    <cellStyle name="BM Input Static 2 3 5 2 2" xfId="4110"/>
    <cellStyle name="BM Input Static 2 3 5 3" xfId="4111"/>
    <cellStyle name="BM Input Static 2 3 6" xfId="4112"/>
    <cellStyle name="BM Input Static 2 3 6 2" xfId="4113"/>
    <cellStyle name="BM Input Static 2 3 6 2 2" xfId="4114"/>
    <cellStyle name="BM Input Static 2 3 6 3" xfId="4115"/>
    <cellStyle name="BM Input Static 2 3 7" xfId="4116"/>
    <cellStyle name="BM Input Static 2 3 7 2" xfId="4117"/>
    <cellStyle name="BM Input Static 2 3 7 2 2" xfId="4118"/>
    <cellStyle name="BM Input Static 2 3 7 3" xfId="4119"/>
    <cellStyle name="BM Input Static 2 3 8" xfId="4120"/>
    <cellStyle name="BM Input Static 2 3 8 2" xfId="4121"/>
    <cellStyle name="BM Input Static 2 3 8 2 2" xfId="4122"/>
    <cellStyle name="BM Input Static 2 3 8 3" xfId="4123"/>
    <cellStyle name="BM Input Static 2 3 9" xfId="4124"/>
    <cellStyle name="BM Input Static 2 3 9 2" xfId="4125"/>
    <cellStyle name="BM Input Static 2 3 9 2 2" xfId="4126"/>
    <cellStyle name="BM Input Static 2 3 9 3" xfId="4127"/>
    <cellStyle name="BM Input Static 2 4" xfId="4128"/>
    <cellStyle name="BM Input Static 2 4 10" xfId="4129"/>
    <cellStyle name="BM Input Static 2 4 10 2" xfId="4130"/>
    <cellStyle name="BM Input Static 2 4 10 2 2" xfId="4131"/>
    <cellStyle name="BM Input Static 2 4 10 3" xfId="4132"/>
    <cellStyle name="BM Input Static 2 4 11" xfId="4133"/>
    <cellStyle name="BM Input Static 2 4 11 2" xfId="4134"/>
    <cellStyle name="BM Input Static 2 4 11 2 2" xfId="4135"/>
    <cellStyle name="BM Input Static 2 4 11 3" xfId="4136"/>
    <cellStyle name="BM Input Static 2 4 12" xfId="4137"/>
    <cellStyle name="BM Input Static 2 4 12 2" xfId="4138"/>
    <cellStyle name="BM Input Static 2 4 12 2 2" xfId="4139"/>
    <cellStyle name="BM Input Static 2 4 12 3" xfId="4140"/>
    <cellStyle name="BM Input Static 2 4 13" xfId="4141"/>
    <cellStyle name="BM Input Static 2 4 13 2" xfId="4142"/>
    <cellStyle name="BM Input Static 2 4 13 2 2" xfId="4143"/>
    <cellStyle name="BM Input Static 2 4 13 3" xfId="4144"/>
    <cellStyle name="BM Input Static 2 4 14" xfId="4145"/>
    <cellStyle name="BM Input Static 2 4 14 2" xfId="4146"/>
    <cellStyle name="BM Input Static 2 4 14 2 2" xfId="4147"/>
    <cellStyle name="BM Input Static 2 4 14 3" xfId="4148"/>
    <cellStyle name="BM Input Static 2 4 15" xfId="4149"/>
    <cellStyle name="BM Input Static 2 4 15 2" xfId="4150"/>
    <cellStyle name="BM Input Static 2 4 15 2 2" xfId="4151"/>
    <cellStyle name="BM Input Static 2 4 15 3" xfId="4152"/>
    <cellStyle name="BM Input Static 2 4 16" xfId="4153"/>
    <cellStyle name="BM Input Static 2 4 16 2" xfId="4154"/>
    <cellStyle name="BM Input Static 2 4 16 2 2" xfId="4155"/>
    <cellStyle name="BM Input Static 2 4 16 3" xfId="4156"/>
    <cellStyle name="BM Input Static 2 4 17" xfId="4157"/>
    <cellStyle name="BM Input Static 2 4 17 2" xfId="4158"/>
    <cellStyle name="BM Input Static 2 4 17 2 2" xfId="4159"/>
    <cellStyle name="BM Input Static 2 4 17 3" xfId="4160"/>
    <cellStyle name="BM Input Static 2 4 18" xfId="4161"/>
    <cellStyle name="BM Input Static 2 4 18 2" xfId="4162"/>
    <cellStyle name="BM Input Static 2 4 18 2 2" xfId="4163"/>
    <cellStyle name="BM Input Static 2 4 18 3" xfId="4164"/>
    <cellStyle name="BM Input Static 2 4 19" xfId="4165"/>
    <cellStyle name="BM Input Static 2 4 19 2" xfId="4166"/>
    <cellStyle name="BM Input Static 2 4 19 2 2" xfId="4167"/>
    <cellStyle name="BM Input Static 2 4 19 3" xfId="4168"/>
    <cellStyle name="BM Input Static 2 4 2" xfId="4169"/>
    <cellStyle name="BM Input Static 2 4 2 10" xfId="4170"/>
    <cellStyle name="BM Input Static 2 4 2 10 2" xfId="4171"/>
    <cellStyle name="BM Input Static 2 4 2 10 2 2" xfId="4172"/>
    <cellStyle name="BM Input Static 2 4 2 10 3" xfId="4173"/>
    <cellStyle name="BM Input Static 2 4 2 11" xfId="4174"/>
    <cellStyle name="BM Input Static 2 4 2 11 2" xfId="4175"/>
    <cellStyle name="BM Input Static 2 4 2 11 2 2" xfId="4176"/>
    <cellStyle name="BM Input Static 2 4 2 11 3" xfId="4177"/>
    <cellStyle name="BM Input Static 2 4 2 12" xfId="4178"/>
    <cellStyle name="BM Input Static 2 4 2 12 2" xfId="4179"/>
    <cellStyle name="BM Input Static 2 4 2 12 2 2" xfId="4180"/>
    <cellStyle name="BM Input Static 2 4 2 12 3" xfId="4181"/>
    <cellStyle name="BM Input Static 2 4 2 13" xfId="4182"/>
    <cellStyle name="BM Input Static 2 4 2 13 2" xfId="4183"/>
    <cellStyle name="BM Input Static 2 4 2 13 2 2" xfId="4184"/>
    <cellStyle name="BM Input Static 2 4 2 13 3" xfId="4185"/>
    <cellStyle name="BM Input Static 2 4 2 14" xfId="4186"/>
    <cellStyle name="BM Input Static 2 4 2 14 2" xfId="4187"/>
    <cellStyle name="BM Input Static 2 4 2 14 2 2" xfId="4188"/>
    <cellStyle name="BM Input Static 2 4 2 14 3" xfId="4189"/>
    <cellStyle name="BM Input Static 2 4 2 15" xfId="4190"/>
    <cellStyle name="BM Input Static 2 4 2 15 2" xfId="4191"/>
    <cellStyle name="BM Input Static 2 4 2 15 2 2" xfId="4192"/>
    <cellStyle name="BM Input Static 2 4 2 15 3" xfId="4193"/>
    <cellStyle name="BM Input Static 2 4 2 16" xfId="4194"/>
    <cellStyle name="BM Input Static 2 4 2 16 2" xfId="4195"/>
    <cellStyle name="BM Input Static 2 4 2 16 2 2" xfId="4196"/>
    <cellStyle name="BM Input Static 2 4 2 16 3" xfId="4197"/>
    <cellStyle name="BM Input Static 2 4 2 17" xfId="4198"/>
    <cellStyle name="BM Input Static 2 4 2 17 2" xfId="4199"/>
    <cellStyle name="BM Input Static 2 4 2 17 2 2" xfId="4200"/>
    <cellStyle name="BM Input Static 2 4 2 17 3" xfId="4201"/>
    <cellStyle name="BM Input Static 2 4 2 18" xfId="4202"/>
    <cellStyle name="BM Input Static 2 4 2 18 2" xfId="4203"/>
    <cellStyle name="BM Input Static 2 4 2 18 2 2" xfId="4204"/>
    <cellStyle name="BM Input Static 2 4 2 18 3" xfId="4205"/>
    <cellStyle name="BM Input Static 2 4 2 19" xfId="4206"/>
    <cellStyle name="BM Input Static 2 4 2 19 2" xfId="4207"/>
    <cellStyle name="BM Input Static 2 4 2 19 2 2" xfId="4208"/>
    <cellStyle name="BM Input Static 2 4 2 19 3" xfId="4209"/>
    <cellStyle name="BM Input Static 2 4 2 2" xfId="4210"/>
    <cellStyle name="BM Input Static 2 4 2 2 2" xfId="4211"/>
    <cellStyle name="BM Input Static 2 4 2 2 2 2" xfId="4212"/>
    <cellStyle name="BM Input Static 2 4 2 2 3" xfId="4213"/>
    <cellStyle name="BM Input Static 2 4 2 20" xfId="4214"/>
    <cellStyle name="BM Input Static 2 4 2 20 2" xfId="4215"/>
    <cellStyle name="BM Input Static 2 4 2 20 2 2" xfId="4216"/>
    <cellStyle name="BM Input Static 2 4 2 20 3" xfId="4217"/>
    <cellStyle name="BM Input Static 2 4 2 21" xfId="4218"/>
    <cellStyle name="BM Input Static 2 4 2 21 2" xfId="4219"/>
    <cellStyle name="BM Input Static 2 4 2 22" xfId="4220"/>
    <cellStyle name="BM Input Static 2 4 2 3" xfId="4221"/>
    <cellStyle name="BM Input Static 2 4 2 3 2" xfId="4222"/>
    <cellStyle name="BM Input Static 2 4 2 3 2 2" xfId="4223"/>
    <cellStyle name="BM Input Static 2 4 2 3 3" xfId="4224"/>
    <cellStyle name="BM Input Static 2 4 2 4" xfId="4225"/>
    <cellStyle name="BM Input Static 2 4 2 4 2" xfId="4226"/>
    <cellStyle name="BM Input Static 2 4 2 4 2 2" xfId="4227"/>
    <cellStyle name="BM Input Static 2 4 2 4 3" xfId="4228"/>
    <cellStyle name="BM Input Static 2 4 2 5" xfId="4229"/>
    <cellStyle name="BM Input Static 2 4 2 5 2" xfId="4230"/>
    <cellStyle name="BM Input Static 2 4 2 5 2 2" xfId="4231"/>
    <cellStyle name="BM Input Static 2 4 2 5 3" xfId="4232"/>
    <cellStyle name="BM Input Static 2 4 2 6" xfId="4233"/>
    <cellStyle name="BM Input Static 2 4 2 6 2" xfId="4234"/>
    <cellStyle name="BM Input Static 2 4 2 6 2 2" xfId="4235"/>
    <cellStyle name="BM Input Static 2 4 2 6 3" xfId="4236"/>
    <cellStyle name="BM Input Static 2 4 2 7" xfId="4237"/>
    <cellStyle name="BM Input Static 2 4 2 7 2" xfId="4238"/>
    <cellStyle name="BM Input Static 2 4 2 7 2 2" xfId="4239"/>
    <cellStyle name="BM Input Static 2 4 2 7 3" xfId="4240"/>
    <cellStyle name="BM Input Static 2 4 2 8" xfId="4241"/>
    <cellStyle name="BM Input Static 2 4 2 8 2" xfId="4242"/>
    <cellStyle name="BM Input Static 2 4 2 8 2 2" xfId="4243"/>
    <cellStyle name="BM Input Static 2 4 2 8 3" xfId="4244"/>
    <cellStyle name="BM Input Static 2 4 2 9" xfId="4245"/>
    <cellStyle name="BM Input Static 2 4 2 9 2" xfId="4246"/>
    <cellStyle name="BM Input Static 2 4 2 9 2 2" xfId="4247"/>
    <cellStyle name="BM Input Static 2 4 2 9 3" xfId="4248"/>
    <cellStyle name="BM Input Static 2 4 20" xfId="4249"/>
    <cellStyle name="BM Input Static 2 4 20 2" xfId="4250"/>
    <cellStyle name="BM Input Static 2 4 20 2 2" xfId="4251"/>
    <cellStyle name="BM Input Static 2 4 20 3" xfId="4252"/>
    <cellStyle name="BM Input Static 2 4 21" xfId="4253"/>
    <cellStyle name="BM Input Static 2 4 21 2" xfId="4254"/>
    <cellStyle name="BM Input Static 2 4 21 2 2" xfId="4255"/>
    <cellStyle name="BM Input Static 2 4 21 3" xfId="4256"/>
    <cellStyle name="BM Input Static 2 4 22" xfId="4257"/>
    <cellStyle name="BM Input Static 2 4 22 2" xfId="4258"/>
    <cellStyle name="BM Input Static 2 4 23" xfId="4259"/>
    <cellStyle name="BM Input Static 2 4 3" xfId="4260"/>
    <cellStyle name="BM Input Static 2 4 3 2" xfId="4261"/>
    <cellStyle name="BM Input Static 2 4 3 2 2" xfId="4262"/>
    <cellStyle name="BM Input Static 2 4 3 3" xfId="4263"/>
    <cellStyle name="BM Input Static 2 4 4" xfId="4264"/>
    <cellStyle name="BM Input Static 2 4 4 2" xfId="4265"/>
    <cellStyle name="BM Input Static 2 4 4 2 2" xfId="4266"/>
    <cellStyle name="BM Input Static 2 4 4 3" xfId="4267"/>
    <cellStyle name="BM Input Static 2 4 5" xfId="4268"/>
    <cellStyle name="BM Input Static 2 4 5 2" xfId="4269"/>
    <cellStyle name="BM Input Static 2 4 5 2 2" xfId="4270"/>
    <cellStyle name="BM Input Static 2 4 5 3" xfId="4271"/>
    <cellStyle name="BM Input Static 2 4 6" xfId="4272"/>
    <cellStyle name="BM Input Static 2 4 6 2" xfId="4273"/>
    <cellStyle name="BM Input Static 2 4 6 2 2" xfId="4274"/>
    <cellStyle name="BM Input Static 2 4 6 3" xfId="4275"/>
    <cellStyle name="BM Input Static 2 4 7" xfId="4276"/>
    <cellStyle name="BM Input Static 2 4 7 2" xfId="4277"/>
    <cellStyle name="BM Input Static 2 4 7 2 2" xfId="4278"/>
    <cellStyle name="BM Input Static 2 4 7 3" xfId="4279"/>
    <cellStyle name="BM Input Static 2 4 8" xfId="4280"/>
    <cellStyle name="BM Input Static 2 4 8 2" xfId="4281"/>
    <cellStyle name="BM Input Static 2 4 8 2 2" xfId="4282"/>
    <cellStyle name="BM Input Static 2 4 8 3" xfId="4283"/>
    <cellStyle name="BM Input Static 2 4 9" xfId="4284"/>
    <cellStyle name="BM Input Static 2 4 9 2" xfId="4285"/>
    <cellStyle name="BM Input Static 2 4 9 2 2" xfId="4286"/>
    <cellStyle name="BM Input Static 2 4 9 3" xfId="4287"/>
    <cellStyle name="BM Input Static 2 5" xfId="4288"/>
    <cellStyle name="BM Input Static 2 5 10" xfId="4289"/>
    <cellStyle name="BM Input Static 2 5 10 2" xfId="4290"/>
    <cellStyle name="BM Input Static 2 5 10 2 2" xfId="4291"/>
    <cellStyle name="BM Input Static 2 5 10 3" xfId="4292"/>
    <cellStyle name="BM Input Static 2 5 11" xfId="4293"/>
    <cellStyle name="BM Input Static 2 5 11 2" xfId="4294"/>
    <cellStyle name="BM Input Static 2 5 11 2 2" xfId="4295"/>
    <cellStyle name="BM Input Static 2 5 11 3" xfId="4296"/>
    <cellStyle name="BM Input Static 2 5 12" xfId="4297"/>
    <cellStyle name="BM Input Static 2 5 12 2" xfId="4298"/>
    <cellStyle name="BM Input Static 2 5 12 2 2" xfId="4299"/>
    <cellStyle name="BM Input Static 2 5 12 3" xfId="4300"/>
    <cellStyle name="BM Input Static 2 5 13" xfId="4301"/>
    <cellStyle name="BM Input Static 2 5 13 2" xfId="4302"/>
    <cellStyle name="BM Input Static 2 5 13 2 2" xfId="4303"/>
    <cellStyle name="BM Input Static 2 5 13 3" xfId="4304"/>
    <cellStyle name="BM Input Static 2 5 14" xfId="4305"/>
    <cellStyle name="BM Input Static 2 5 14 2" xfId="4306"/>
    <cellStyle name="BM Input Static 2 5 14 2 2" xfId="4307"/>
    <cellStyle name="BM Input Static 2 5 14 3" xfId="4308"/>
    <cellStyle name="BM Input Static 2 5 15" xfId="4309"/>
    <cellStyle name="BM Input Static 2 5 15 2" xfId="4310"/>
    <cellStyle name="BM Input Static 2 5 15 2 2" xfId="4311"/>
    <cellStyle name="BM Input Static 2 5 15 3" xfId="4312"/>
    <cellStyle name="BM Input Static 2 5 16" xfId="4313"/>
    <cellStyle name="BM Input Static 2 5 16 2" xfId="4314"/>
    <cellStyle name="BM Input Static 2 5 16 2 2" xfId="4315"/>
    <cellStyle name="BM Input Static 2 5 16 3" xfId="4316"/>
    <cellStyle name="BM Input Static 2 5 17" xfId="4317"/>
    <cellStyle name="BM Input Static 2 5 17 2" xfId="4318"/>
    <cellStyle name="BM Input Static 2 5 17 2 2" xfId="4319"/>
    <cellStyle name="BM Input Static 2 5 17 3" xfId="4320"/>
    <cellStyle name="BM Input Static 2 5 18" xfId="4321"/>
    <cellStyle name="BM Input Static 2 5 18 2" xfId="4322"/>
    <cellStyle name="BM Input Static 2 5 18 2 2" xfId="4323"/>
    <cellStyle name="BM Input Static 2 5 18 3" xfId="4324"/>
    <cellStyle name="BM Input Static 2 5 19" xfId="4325"/>
    <cellStyle name="BM Input Static 2 5 19 2" xfId="4326"/>
    <cellStyle name="BM Input Static 2 5 19 2 2" xfId="4327"/>
    <cellStyle name="BM Input Static 2 5 19 3" xfId="4328"/>
    <cellStyle name="BM Input Static 2 5 2" xfId="4329"/>
    <cellStyle name="BM Input Static 2 5 2 2" xfId="4330"/>
    <cellStyle name="BM Input Static 2 5 2 2 2" xfId="4331"/>
    <cellStyle name="BM Input Static 2 5 2 3" xfId="4332"/>
    <cellStyle name="BM Input Static 2 5 20" xfId="4333"/>
    <cellStyle name="BM Input Static 2 5 20 2" xfId="4334"/>
    <cellStyle name="BM Input Static 2 5 20 2 2" xfId="4335"/>
    <cellStyle name="BM Input Static 2 5 20 3" xfId="4336"/>
    <cellStyle name="BM Input Static 2 5 21" xfId="4337"/>
    <cellStyle name="BM Input Static 2 5 21 2" xfId="4338"/>
    <cellStyle name="BM Input Static 2 5 22" xfId="4339"/>
    <cellStyle name="BM Input Static 2 5 3" xfId="4340"/>
    <cellStyle name="BM Input Static 2 5 3 2" xfId="4341"/>
    <cellStyle name="BM Input Static 2 5 3 2 2" xfId="4342"/>
    <cellStyle name="BM Input Static 2 5 3 3" xfId="4343"/>
    <cellStyle name="BM Input Static 2 5 4" xfId="4344"/>
    <cellStyle name="BM Input Static 2 5 4 2" xfId="4345"/>
    <cellStyle name="BM Input Static 2 5 4 2 2" xfId="4346"/>
    <cellStyle name="BM Input Static 2 5 4 3" xfId="4347"/>
    <cellStyle name="BM Input Static 2 5 5" xfId="4348"/>
    <cellStyle name="BM Input Static 2 5 5 2" xfId="4349"/>
    <cellStyle name="BM Input Static 2 5 5 2 2" xfId="4350"/>
    <cellStyle name="BM Input Static 2 5 5 3" xfId="4351"/>
    <cellStyle name="BM Input Static 2 5 6" xfId="4352"/>
    <cellStyle name="BM Input Static 2 5 6 2" xfId="4353"/>
    <cellStyle name="BM Input Static 2 5 6 2 2" xfId="4354"/>
    <cellStyle name="BM Input Static 2 5 6 3" xfId="4355"/>
    <cellStyle name="BM Input Static 2 5 7" xfId="4356"/>
    <cellStyle name="BM Input Static 2 5 7 2" xfId="4357"/>
    <cellStyle name="BM Input Static 2 5 7 2 2" xfId="4358"/>
    <cellStyle name="BM Input Static 2 5 7 3" xfId="4359"/>
    <cellStyle name="BM Input Static 2 5 8" xfId="4360"/>
    <cellStyle name="BM Input Static 2 5 8 2" xfId="4361"/>
    <cellStyle name="BM Input Static 2 5 8 2 2" xfId="4362"/>
    <cellStyle name="BM Input Static 2 5 8 3" xfId="4363"/>
    <cellStyle name="BM Input Static 2 5 9" xfId="4364"/>
    <cellStyle name="BM Input Static 2 5 9 2" xfId="4365"/>
    <cellStyle name="BM Input Static 2 5 9 2 2" xfId="4366"/>
    <cellStyle name="BM Input Static 2 5 9 3" xfId="4367"/>
    <cellStyle name="BM Input Static 2 6" xfId="4368"/>
    <cellStyle name="BM Input Static 2 6 2" xfId="4369"/>
    <cellStyle name="BM Input Static 2 6 2 2" xfId="4370"/>
    <cellStyle name="BM Input Static 2 6 3" xfId="4371"/>
    <cellStyle name="BM Input Static 2 7" xfId="4372"/>
    <cellStyle name="BM Input Static 2 7 2" xfId="4373"/>
    <cellStyle name="BM Input Static 2 7 2 2" xfId="4374"/>
    <cellStyle name="BM Input Static 2 7 3" xfId="4375"/>
    <cellStyle name="BM Input Static 2 8" xfId="4376"/>
    <cellStyle name="BM Input Static 2 8 2" xfId="4377"/>
    <cellStyle name="BM Input Static 2 8 2 2" xfId="4378"/>
    <cellStyle name="BM Input Static 2 8 3" xfId="4379"/>
    <cellStyle name="BM Input Static 2 9" xfId="4380"/>
    <cellStyle name="BM Input Static 2 9 2" xfId="4381"/>
    <cellStyle name="BM Input Static 2 9 2 2" xfId="4382"/>
    <cellStyle name="BM Input Static 2 9 3" xfId="4383"/>
    <cellStyle name="BM Input Static 20" xfId="4384"/>
    <cellStyle name="BM Input Static 20 2" xfId="4385"/>
    <cellStyle name="BM Input Static 20 2 2" xfId="4386"/>
    <cellStyle name="BM Input Static 20 3" xfId="4387"/>
    <cellStyle name="BM Input Static 21" xfId="4388"/>
    <cellStyle name="BM Input Static 21 2" xfId="4389"/>
    <cellStyle name="BM Input Static 21 2 2" xfId="4390"/>
    <cellStyle name="BM Input Static 21 3" xfId="4391"/>
    <cellStyle name="BM Input Static 22" xfId="4392"/>
    <cellStyle name="BM Input Static 22 2" xfId="4393"/>
    <cellStyle name="BM Input Static 23" xfId="4394"/>
    <cellStyle name="BM Input Static 24" xfId="4395"/>
    <cellStyle name="BM Input Static 25" xfId="4396"/>
    <cellStyle name="BM Input Static 26" xfId="4397"/>
    <cellStyle name="BM Input Static 3" xfId="4398"/>
    <cellStyle name="BM Input Static 3 10" xfId="4399"/>
    <cellStyle name="BM Input Static 3 10 2" xfId="4400"/>
    <cellStyle name="BM Input Static 3 10 2 2" xfId="4401"/>
    <cellStyle name="BM Input Static 3 10 3" xfId="4402"/>
    <cellStyle name="BM Input Static 3 11" xfId="4403"/>
    <cellStyle name="BM Input Static 3 11 2" xfId="4404"/>
    <cellStyle name="BM Input Static 3 11 2 2" xfId="4405"/>
    <cellStyle name="BM Input Static 3 11 3" xfId="4406"/>
    <cellStyle name="BM Input Static 3 12" xfId="4407"/>
    <cellStyle name="BM Input Static 3 12 2" xfId="4408"/>
    <cellStyle name="BM Input Static 3 12 2 2" xfId="4409"/>
    <cellStyle name="BM Input Static 3 12 3" xfId="4410"/>
    <cellStyle name="BM Input Static 3 13" xfId="4411"/>
    <cellStyle name="BM Input Static 3 13 2" xfId="4412"/>
    <cellStyle name="BM Input Static 3 13 2 2" xfId="4413"/>
    <cellStyle name="BM Input Static 3 13 3" xfId="4414"/>
    <cellStyle name="BM Input Static 3 14" xfId="4415"/>
    <cellStyle name="BM Input Static 3 14 2" xfId="4416"/>
    <cellStyle name="BM Input Static 3 14 2 2" xfId="4417"/>
    <cellStyle name="BM Input Static 3 14 3" xfId="4418"/>
    <cellStyle name="BM Input Static 3 15" xfId="4419"/>
    <cellStyle name="BM Input Static 3 15 2" xfId="4420"/>
    <cellStyle name="BM Input Static 3 15 2 2" xfId="4421"/>
    <cellStyle name="BM Input Static 3 15 3" xfId="4422"/>
    <cellStyle name="BM Input Static 3 16" xfId="4423"/>
    <cellStyle name="BM Input Static 3 16 2" xfId="4424"/>
    <cellStyle name="BM Input Static 3 16 2 2" xfId="4425"/>
    <cellStyle name="BM Input Static 3 16 3" xfId="4426"/>
    <cellStyle name="BM Input Static 3 17" xfId="4427"/>
    <cellStyle name="BM Input Static 3 17 2" xfId="4428"/>
    <cellStyle name="BM Input Static 3 17 2 2" xfId="4429"/>
    <cellStyle name="BM Input Static 3 17 3" xfId="4430"/>
    <cellStyle name="BM Input Static 3 18" xfId="4431"/>
    <cellStyle name="BM Input Static 3 18 2" xfId="4432"/>
    <cellStyle name="BM Input Static 3 19" xfId="4433"/>
    <cellStyle name="BM Input Static 3 2" xfId="4434"/>
    <cellStyle name="BM Input Static 3 2 10" xfId="4435"/>
    <cellStyle name="BM Input Static 3 2 10 2" xfId="4436"/>
    <cellStyle name="BM Input Static 3 2 10 2 2" xfId="4437"/>
    <cellStyle name="BM Input Static 3 2 10 3" xfId="4438"/>
    <cellStyle name="BM Input Static 3 2 11" xfId="4439"/>
    <cellStyle name="BM Input Static 3 2 11 2" xfId="4440"/>
    <cellStyle name="BM Input Static 3 2 11 2 2" xfId="4441"/>
    <cellStyle name="BM Input Static 3 2 11 3" xfId="4442"/>
    <cellStyle name="BM Input Static 3 2 12" xfId="4443"/>
    <cellStyle name="BM Input Static 3 2 12 2" xfId="4444"/>
    <cellStyle name="BM Input Static 3 2 12 2 2" xfId="4445"/>
    <cellStyle name="BM Input Static 3 2 12 3" xfId="4446"/>
    <cellStyle name="BM Input Static 3 2 13" xfId="4447"/>
    <cellStyle name="BM Input Static 3 2 13 2" xfId="4448"/>
    <cellStyle name="BM Input Static 3 2 13 2 2" xfId="4449"/>
    <cellStyle name="BM Input Static 3 2 13 3" xfId="4450"/>
    <cellStyle name="BM Input Static 3 2 14" xfId="4451"/>
    <cellStyle name="BM Input Static 3 2 14 2" xfId="4452"/>
    <cellStyle name="BM Input Static 3 2 14 2 2" xfId="4453"/>
    <cellStyle name="BM Input Static 3 2 14 3" xfId="4454"/>
    <cellStyle name="BM Input Static 3 2 15" xfId="4455"/>
    <cellStyle name="BM Input Static 3 2 15 2" xfId="4456"/>
    <cellStyle name="BM Input Static 3 2 15 2 2" xfId="4457"/>
    <cellStyle name="BM Input Static 3 2 15 3" xfId="4458"/>
    <cellStyle name="BM Input Static 3 2 16" xfId="4459"/>
    <cellStyle name="BM Input Static 3 2 16 2" xfId="4460"/>
    <cellStyle name="BM Input Static 3 2 16 2 2" xfId="4461"/>
    <cellStyle name="BM Input Static 3 2 16 3" xfId="4462"/>
    <cellStyle name="BM Input Static 3 2 17" xfId="4463"/>
    <cellStyle name="BM Input Static 3 2 17 2" xfId="4464"/>
    <cellStyle name="BM Input Static 3 2 17 2 2" xfId="4465"/>
    <cellStyle name="BM Input Static 3 2 17 3" xfId="4466"/>
    <cellStyle name="BM Input Static 3 2 18" xfId="4467"/>
    <cellStyle name="BM Input Static 3 2 18 2" xfId="4468"/>
    <cellStyle name="BM Input Static 3 2 18 2 2" xfId="4469"/>
    <cellStyle name="BM Input Static 3 2 18 3" xfId="4470"/>
    <cellStyle name="BM Input Static 3 2 19" xfId="4471"/>
    <cellStyle name="BM Input Static 3 2 19 2" xfId="4472"/>
    <cellStyle name="BM Input Static 3 2 19 2 2" xfId="4473"/>
    <cellStyle name="BM Input Static 3 2 19 3" xfId="4474"/>
    <cellStyle name="BM Input Static 3 2 2" xfId="4475"/>
    <cellStyle name="BM Input Static 3 2 2 2" xfId="4476"/>
    <cellStyle name="BM Input Static 3 2 2 2 2" xfId="4477"/>
    <cellStyle name="BM Input Static 3 2 2 3" xfId="4478"/>
    <cellStyle name="BM Input Static 3 2 20" xfId="4479"/>
    <cellStyle name="BM Input Static 3 2 20 2" xfId="4480"/>
    <cellStyle name="BM Input Static 3 2 20 2 2" xfId="4481"/>
    <cellStyle name="BM Input Static 3 2 20 3" xfId="4482"/>
    <cellStyle name="BM Input Static 3 2 21" xfId="4483"/>
    <cellStyle name="BM Input Static 3 2 21 2" xfId="4484"/>
    <cellStyle name="BM Input Static 3 2 22" xfId="4485"/>
    <cellStyle name="BM Input Static 3 2 3" xfId="4486"/>
    <cellStyle name="BM Input Static 3 2 3 2" xfId="4487"/>
    <cellStyle name="BM Input Static 3 2 3 2 2" xfId="4488"/>
    <cellStyle name="BM Input Static 3 2 3 3" xfId="4489"/>
    <cellStyle name="BM Input Static 3 2 4" xfId="4490"/>
    <cellStyle name="BM Input Static 3 2 4 2" xfId="4491"/>
    <cellStyle name="BM Input Static 3 2 4 2 2" xfId="4492"/>
    <cellStyle name="BM Input Static 3 2 4 3" xfId="4493"/>
    <cellStyle name="BM Input Static 3 2 5" xfId="4494"/>
    <cellStyle name="BM Input Static 3 2 5 2" xfId="4495"/>
    <cellStyle name="BM Input Static 3 2 5 2 2" xfId="4496"/>
    <cellStyle name="BM Input Static 3 2 5 3" xfId="4497"/>
    <cellStyle name="BM Input Static 3 2 6" xfId="4498"/>
    <cellStyle name="BM Input Static 3 2 6 2" xfId="4499"/>
    <cellStyle name="BM Input Static 3 2 6 2 2" xfId="4500"/>
    <cellStyle name="BM Input Static 3 2 6 3" xfId="4501"/>
    <cellStyle name="BM Input Static 3 2 7" xfId="4502"/>
    <cellStyle name="BM Input Static 3 2 7 2" xfId="4503"/>
    <cellStyle name="BM Input Static 3 2 7 2 2" xfId="4504"/>
    <cellStyle name="BM Input Static 3 2 7 3" xfId="4505"/>
    <cellStyle name="BM Input Static 3 2 8" xfId="4506"/>
    <cellStyle name="BM Input Static 3 2 8 2" xfId="4507"/>
    <cellStyle name="BM Input Static 3 2 8 2 2" xfId="4508"/>
    <cellStyle name="BM Input Static 3 2 8 3" xfId="4509"/>
    <cellStyle name="BM Input Static 3 2 9" xfId="4510"/>
    <cellStyle name="BM Input Static 3 2 9 2" xfId="4511"/>
    <cellStyle name="BM Input Static 3 2 9 2 2" xfId="4512"/>
    <cellStyle name="BM Input Static 3 2 9 3" xfId="4513"/>
    <cellStyle name="BM Input Static 3 3" xfId="4514"/>
    <cellStyle name="BM Input Static 3 3 2" xfId="4515"/>
    <cellStyle name="BM Input Static 3 3 2 2" xfId="4516"/>
    <cellStyle name="BM Input Static 3 3 3" xfId="4517"/>
    <cellStyle name="BM Input Static 3 4" xfId="4518"/>
    <cellStyle name="BM Input Static 3 4 2" xfId="4519"/>
    <cellStyle name="BM Input Static 3 4 2 2" xfId="4520"/>
    <cellStyle name="BM Input Static 3 4 3" xfId="4521"/>
    <cellStyle name="BM Input Static 3 5" xfId="4522"/>
    <cellStyle name="BM Input Static 3 5 2" xfId="4523"/>
    <cellStyle name="BM Input Static 3 5 2 2" xfId="4524"/>
    <cellStyle name="BM Input Static 3 5 3" xfId="4525"/>
    <cellStyle name="BM Input Static 3 6" xfId="4526"/>
    <cellStyle name="BM Input Static 3 6 2" xfId="4527"/>
    <cellStyle name="BM Input Static 3 6 2 2" xfId="4528"/>
    <cellStyle name="BM Input Static 3 6 3" xfId="4529"/>
    <cellStyle name="BM Input Static 3 7" xfId="4530"/>
    <cellStyle name="BM Input Static 3 7 2" xfId="4531"/>
    <cellStyle name="BM Input Static 3 7 2 2" xfId="4532"/>
    <cellStyle name="BM Input Static 3 7 3" xfId="4533"/>
    <cellStyle name="BM Input Static 3 8" xfId="4534"/>
    <cellStyle name="BM Input Static 3 8 2" xfId="4535"/>
    <cellStyle name="BM Input Static 3 8 2 2" xfId="4536"/>
    <cellStyle name="BM Input Static 3 8 3" xfId="4537"/>
    <cellStyle name="BM Input Static 3 9" xfId="4538"/>
    <cellStyle name="BM Input Static 3 9 2" xfId="4539"/>
    <cellStyle name="BM Input Static 3 9 2 2" xfId="4540"/>
    <cellStyle name="BM Input Static 3 9 3" xfId="4541"/>
    <cellStyle name="BM Input Static 4" xfId="4542"/>
    <cellStyle name="BM Input Static 4 10" xfId="4543"/>
    <cellStyle name="BM Input Static 4 10 2" xfId="4544"/>
    <cellStyle name="BM Input Static 4 10 2 2" xfId="4545"/>
    <cellStyle name="BM Input Static 4 10 3" xfId="4546"/>
    <cellStyle name="BM Input Static 4 11" xfId="4547"/>
    <cellStyle name="BM Input Static 4 11 2" xfId="4548"/>
    <cellStyle name="BM Input Static 4 11 2 2" xfId="4549"/>
    <cellStyle name="BM Input Static 4 11 3" xfId="4550"/>
    <cellStyle name="BM Input Static 4 12" xfId="4551"/>
    <cellStyle name="BM Input Static 4 12 2" xfId="4552"/>
    <cellStyle name="BM Input Static 4 12 2 2" xfId="4553"/>
    <cellStyle name="BM Input Static 4 12 3" xfId="4554"/>
    <cellStyle name="BM Input Static 4 13" xfId="4555"/>
    <cellStyle name="BM Input Static 4 13 2" xfId="4556"/>
    <cellStyle name="BM Input Static 4 13 2 2" xfId="4557"/>
    <cellStyle name="BM Input Static 4 13 3" xfId="4558"/>
    <cellStyle name="BM Input Static 4 14" xfId="4559"/>
    <cellStyle name="BM Input Static 4 14 2" xfId="4560"/>
    <cellStyle name="BM Input Static 4 14 2 2" xfId="4561"/>
    <cellStyle name="BM Input Static 4 14 3" xfId="4562"/>
    <cellStyle name="BM Input Static 4 15" xfId="4563"/>
    <cellStyle name="BM Input Static 4 15 2" xfId="4564"/>
    <cellStyle name="BM Input Static 4 15 2 2" xfId="4565"/>
    <cellStyle name="BM Input Static 4 15 3" xfId="4566"/>
    <cellStyle name="BM Input Static 4 16" xfId="4567"/>
    <cellStyle name="BM Input Static 4 16 2" xfId="4568"/>
    <cellStyle name="BM Input Static 4 16 2 2" xfId="4569"/>
    <cellStyle name="BM Input Static 4 16 3" xfId="4570"/>
    <cellStyle name="BM Input Static 4 17" xfId="4571"/>
    <cellStyle name="BM Input Static 4 17 2" xfId="4572"/>
    <cellStyle name="BM Input Static 4 17 2 2" xfId="4573"/>
    <cellStyle name="BM Input Static 4 17 3" xfId="4574"/>
    <cellStyle name="BM Input Static 4 18" xfId="4575"/>
    <cellStyle name="BM Input Static 4 18 2" xfId="4576"/>
    <cellStyle name="BM Input Static 4 19" xfId="4577"/>
    <cellStyle name="BM Input Static 4 2" xfId="4578"/>
    <cellStyle name="BM Input Static 4 2 10" xfId="4579"/>
    <cellStyle name="BM Input Static 4 2 10 2" xfId="4580"/>
    <cellStyle name="BM Input Static 4 2 10 2 2" xfId="4581"/>
    <cellStyle name="BM Input Static 4 2 10 3" xfId="4582"/>
    <cellStyle name="BM Input Static 4 2 11" xfId="4583"/>
    <cellStyle name="BM Input Static 4 2 11 2" xfId="4584"/>
    <cellStyle name="BM Input Static 4 2 11 2 2" xfId="4585"/>
    <cellStyle name="BM Input Static 4 2 11 3" xfId="4586"/>
    <cellStyle name="BM Input Static 4 2 12" xfId="4587"/>
    <cellStyle name="BM Input Static 4 2 12 2" xfId="4588"/>
    <cellStyle name="BM Input Static 4 2 12 2 2" xfId="4589"/>
    <cellStyle name="BM Input Static 4 2 12 3" xfId="4590"/>
    <cellStyle name="BM Input Static 4 2 13" xfId="4591"/>
    <cellStyle name="BM Input Static 4 2 13 2" xfId="4592"/>
    <cellStyle name="BM Input Static 4 2 13 2 2" xfId="4593"/>
    <cellStyle name="BM Input Static 4 2 13 3" xfId="4594"/>
    <cellStyle name="BM Input Static 4 2 14" xfId="4595"/>
    <cellStyle name="BM Input Static 4 2 14 2" xfId="4596"/>
    <cellStyle name="BM Input Static 4 2 14 2 2" xfId="4597"/>
    <cellStyle name="BM Input Static 4 2 14 3" xfId="4598"/>
    <cellStyle name="BM Input Static 4 2 15" xfId="4599"/>
    <cellStyle name="BM Input Static 4 2 15 2" xfId="4600"/>
    <cellStyle name="BM Input Static 4 2 15 2 2" xfId="4601"/>
    <cellStyle name="BM Input Static 4 2 15 3" xfId="4602"/>
    <cellStyle name="BM Input Static 4 2 16" xfId="4603"/>
    <cellStyle name="BM Input Static 4 2 16 2" xfId="4604"/>
    <cellStyle name="BM Input Static 4 2 16 2 2" xfId="4605"/>
    <cellStyle name="BM Input Static 4 2 16 3" xfId="4606"/>
    <cellStyle name="BM Input Static 4 2 17" xfId="4607"/>
    <cellStyle name="BM Input Static 4 2 17 2" xfId="4608"/>
    <cellStyle name="BM Input Static 4 2 17 2 2" xfId="4609"/>
    <cellStyle name="BM Input Static 4 2 17 3" xfId="4610"/>
    <cellStyle name="BM Input Static 4 2 18" xfId="4611"/>
    <cellStyle name="BM Input Static 4 2 18 2" xfId="4612"/>
    <cellStyle name="BM Input Static 4 2 18 2 2" xfId="4613"/>
    <cellStyle name="BM Input Static 4 2 18 3" xfId="4614"/>
    <cellStyle name="BM Input Static 4 2 19" xfId="4615"/>
    <cellStyle name="BM Input Static 4 2 19 2" xfId="4616"/>
    <cellStyle name="BM Input Static 4 2 19 2 2" xfId="4617"/>
    <cellStyle name="BM Input Static 4 2 19 3" xfId="4618"/>
    <cellStyle name="BM Input Static 4 2 2" xfId="4619"/>
    <cellStyle name="BM Input Static 4 2 2 2" xfId="4620"/>
    <cellStyle name="BM Input Static 4 2 2 2 2" xfId="4621"/>
    <cellStyle name="BM Input Static 4 2 2 3" xfId="4622"/>
    <cellStyle name="BM Input Static 4 2 20" xfId="4623"/>
    <cellStyle name="BM Input Static 4 2 20 2" xfId="4624"/>
    <cellStyle name="BM Input Static 4 2 20 2 2" xfId="4625"/>
    <cellStyle name="BM Input Static 4 2 20 3" xfId="4626"/>
    <cellStyle name="BM Input Static 4 2 21" xfId="4627"/>
    <cellStyle name="BM Input Static 4 2 21 2" xfId="4628"/>
    <cellStyle name="BM Input Static 4 2 22" xfId="4629"/>
    <cellStyle name="BM Input Static 4 2 3" xfId="4630"/>
    <cellStyle name="BM Input Static 4 2 3 2" xfId="4631"/>
    <cellStyle name="BM Input Static 4 2 3 2 2" xfId="4632"/>
    <cellStyle name="BM Input Static 4 2 3 3" xfId="4633"/>
    <cellStyle name="BM Input Static 4 2 4" xfId="4634"/>
    <cellStyle name="BM Input Static 4 2 4 2" xfId="4635"/>
    <cellStyle name="BM Input Static 4 2 4 2 2" xfId="4636"/>
    <cellStyle name="BM Input Static 4 2 4 3" xfId="4637"/>
    <cellStyle name="BM Input Static 4 2 5" xfId="4638"/>
    <cellStyle name="BM Input Static 4 2 5 2" xfId="4639"/>
    <cellStyle name="BM Input Static 4 2 5 2 2" xfId="4640"/>
    <cellStyle name="BM Input Static 4 2 5 3" xfId="4641"/>
    <cellStyle name="BM Input Static 4 2 6" xfId="4642"/>
    <cellStyle name="BM Input Static 4 2 6 2" xfId="4643"/>
    <cellStyle name="BM Input Static 4 2 6 2 2" xfId="4644"/>
    <cellStyle name="BM Input Static 4 2 6 3" xfId="4645"/>
    <cellStyle name="BM Input Static 4 2 7" xfId="4646"/>
    <cellStyle name="BM Input Static 4 2 7 2" xfId="4647"/>
    <cellStyle name="BM Input Static 4 2 7 2 2" xfId="4648"/>
    <cellStyle name="BM Input Static 4 2 7 3" xfId="4649"/>
    <cellStyle name="BM Input Static 4 2 8" xfId="4650"/>
    <cellStyle name="BM Input Static 4 2 8 2" xfId="4651"/>
    <cellStyle name="BM Input Static 4 2 8 2 2" xfId="4652"/>
    <cellStyle name="BM Input Static 4 2 8 3" xfId="4653"/>
    <cellStyle name="BM Input Static 4 2 9" xfId="4654"/>
    <cellStyle name="BM Input Static 4 2 9 2" xfId="4655"/>
    <cellStyle name="BM Input Static 4 2 9 2 2" xfId="4656"/>
    <cellStyle name="BM Input Static 4 2 9 3" xfId="4657"/>
    <cellStyle name="BM Input Static 4 3" xfId="4658"/>
    <cellStyle name="BM Input Static 4 3 2" xfId="4659"/>
    <cellStyle name="BM Input Static 4 3 2 2" xfId="4660"/>
    <cellStyle name="BM Input Static 4 3 3" xfId="4661"/>
    <cellStyle name="BM Input Static 4 4" xfId="4662"/>
    <cellStyle name="BM Input Static 4 4 2" xfId="4663"/>
    <cellStyle name="BM Input Static 4 4 2 2" xfId="4664"/>
    <cellStyle name="BM Input Static 4 4 3" xfId="4665"/>
    <cellStyle name="BM Input Static 4 5" xfId="4666"/>
    <cellStyle name="BM Input Static 4 5 2" xfId="4667"/>
    <cellStyle name="BM Input Static 4 5 2 2" xfId="4668"/>
    <cellStyle name="BM Input Static 4 5 3" xfId="4669"/>
    <cellStyle name="BM Input Static 4 6" xfId="4670"/>
    <cellStyle name="BM Input Static 4 6 2" xfId="4671"/>
    <cellStyle name="BM Input Static 4 6 2 2" xfId="4672"/>
    <cellStyle name="BM Input Static 4 6 3" xfId="4673"/>
    <cellStyle name="BM Input Static 4 7" xfId="4674"/>
    <cellStyle name="BM Input Static 4 7 2" xfId="4675"/>
    <cellStyle name="BM Input Static 4 7 2 2" xfId="4676"/>
    <cellStyle name="BM Input Static 4 7 3" xfId="4677"/>
    <cellStyle name="BM Input Static 4 8" xfId="4678"/>
    <cellStyle name="BM Input Static 4 8 2" xfId="4679"/>
    <cellStyle name="BM Input Static 4 8 2 2" xfId="4680"/>
    <cellStyle name="BM Input Static 4 8 3" xfId="4681"/>
    <cellStyle name="BM Input Static 4 9" xfId="4682"/>
    <cellStyle name="BM Input Static 4 9 2" xfId="4683"/>
    <cellStyle name="BM Input Static 4 9 2 2" xfId="4684"/>
    <cellStyle name="BM Input Static 4 9 3" xfId="4685"/>
    <cellStyle name="BM Input Static 5" xfId="4686"/>
    <cellStyle name="BM Input Static 5 10" xfId="4687"/>
    <cellStyle name="BM Input Static 5 10 2" xfId="4688"/>
    <cellStyle name="BM Input Static 5 10 2 2" xfId="4689"/>
    <cellStyle name="BM Input Static 5 10 3" xfId="4690"/>
    <cellStyle name="BM Input Static 5 11" xfId="4691"/>
    <cellStyle name="BM Input Static 5 11 2" xfId="4692"/>
    <cellStyle name="BM Input Static 5 11 2 2" xfId="4693"/>
    <cellStyle name="BM Input Static 5 11 3" xfId="4694"/>
    <cellStyle name="BM Input Static 5 12" xfId="4695"/>
    <cellStyle name="BM Input Static 5 12 2" xfId="4696"/>
    <cellStyle name="BM Input Static 5 12 2 2" xfId="4697"/>
    <cellStyle name="BM Input Static 5 12 3" xfId="4698"/>
    <cellStyle name="BM Input Static 5 13" xfId="4699"/>
    <cellStyle name="BM Input Static 5 13 2" xfId="4700"/>
    <cellStyle name="BM Input Static 5 13 2 2" xfId="4701"/>
    <cellStyle name="BM Input Static 5 13 3" xfId="4702"/>
    <cellStyle name="BM Input Static 5 14" xfId="4703"/>
    <cellStyle name="BM Input Static 5 14 2" xfId="4704"/>
    <cellStyle name="BM Input Static 5 14 2 2" xfId="4705"/>
    <cellStyle name="BM Input Static 5 14 3" xfId="4706"/>
    <cellStyle name="BM Input Static 5 15" xfId="4707"/>
    <cellStyle name="BM Input Static 5 15 2" xfId="4708"/>
    <cellStyle name="BM Input Static 5 15 2 2" xfId="4709"/>
    <cellStyle name="BM Input Static 5 15 3" xfId="4710"/>
    <cellStyle name="BM Input Static 5 16" xfId="4711"/>
    <cellStyle name="BM Input Static 5 16 2" xfId="4712"/>
    <cellStyle name="BM Input Static 5 16 2 2" xfId="4713"/>
    <cellStyle name="BM Input Static 5 16 3" xfId="4714"/>
    <cellStyle name="BM Input Static 5 17" xfId="4715"/>
    <cellStyle name="BM Input Static 5 17 2" xfId="4716"/>
    <cellStyle name="BM Input Static 5 17 2 2" xfId="4717"/>
    <cellStyle name="BM Input Static 5 17 3" xfId="4718"/>
    <cellStyle name="BM Input Static 5 18" xfId="4719"/>
    <cellStyle name="BM Input Static 5 18 2" xfId="4720"/>
    <cellStyle name="BM Input Static 5 18 2 2" xfId="4721"/>
    <cellStyle name="BM Input Static 5 18 3" xfId="4722"/>
    <cellStyle name="BM Input Static 5 19" xfId="4723"/>
    <cellStyle name="BM Input Static 5 19 2" xfId="4724"/>
    <cellStyle name="BM Input Static 5 19 2 2" xfId="4725"/>
    <cellStyle name="BM Input Static 5 19 3" xfId="4726"/>
    <cellStyle name="BM Input Static 5 2" xfId="4727"/>
    <cellStyle name="BM Input Static 5 2 10" xfId="4728"/>
    <cellStyle name="BM Input Static 5 2 10 2" xfId="4729"/>
    <cellStyle name="BM Input Static 5 2 10 2 2" xfId="4730"/>
    <cellStyle name="BM Input Static 5 2 10 3" xfId="4731"/>
    <cellStyle name="BM Input Static 5 2 11" xfId="4732"/>
    <cellStyle name="BM Input Static 5 2 11 2" xfId="4733"/>
    <cellStyle name="BM Input Static 5 2 11 2 2" xfId="4734"/>
    <cellStyle name="BM Input Static 5 2 11 3" xfId="4735"/>
    <cellStyle name="BM Input Static 5 2 12" xfId="4736"/>
    <cellStyle name="BM Input Static 5 2 12 2" xfId="4737"/>
    <cellStyle name="BM Input Static 5 2 12 2 2" xfId="4738"/>
    <cellStyle name="BM Input Static 5 2 12 3" xfId="4739"/>
    <cellStyle name="BM Input Static 5 2 13" xfId="4740"/>
    <cellStyle name="BM Input Static 5 2 13 2" xfId="4741"/>
    <cellStyle name="BM Input Static 5 2 13 2 2" xfId="4742"/>
    <cellStyle name="BM Input Static 5 2 13 3" xfId="4743"/>
    <cellStyle name="BM Input Static 5 2 14" xfId="4744"/>
    <cellStyle name="BM Input Static 5 2 14 2" xfId="4745"/>
    <cellStyle name="BM Input Static 5 2 14 2 2" xfId="4746"/>
    <cellStyle name="BM Input Static 5 2 14 3" xfId="4747"/>
    <cellStyle name="BM Input Static 5 2 15" xfId="4748"/>
    <cellStyle name="BM Input Static 5 2 15 2" xfId="4749"/>
    <cellStyle name="BM Input Static 5 2 15 2 2" xfId="4750"/>
    <cellStyle name="BM Input Static 5 2 15 3" xfId="4751"/>
    <cellStyle name="BM Input Static 5 2 16" xfId="4752"/>
    <cellStyle name="BM Input Static 5 2 16 2" xfId="4753"/>
    <cellStyle name="BM Input Static 5 2 16 2 2" xfId="4754"/>
    <cellStyle name="BM Input Static 5 2 16 3" xfId="4755"/>
    <cellStyle name="BM Input Static 5 2 17" xfId="4756"/>
    <cellStyle name="BM Input Static 5 2 17 2" xfId="4757"/>
    <cellStyle name="BM Input Static 5 2 17 2 2" xfId="4758"/>
    <cellStyle name="BM Input Static 5 2 17 3" xfId="4759"/>
    <cellStyle name="BM Input Static 5 2 18" xfId="4760"/>
    <cellStyle name="BM Input Static 5 2 18 2" xfId="4761"/>
    <cellStyle name="BM Input Static 5 2 18 2 2" xfId="4762"/>
    <cellStyle name="BM Input Static 5 2 18 3" xfId="4763"/>
    <cellStyle name="BM Input Static 5 2 19" xfId="4764"/>
    <cellStyle name="BM Input Static 5 2 19 2" xfId="4765"/>
    <cellStyle name="BM Input Static 5 2 19 2 2" xfId="4766"/>
    <cellStyle name="BM Input Static 5 2 19 3" xfId="4767"/>
    <cellStyle name="BM Input Static 5 2 2" xfId="4768"/>
    <cellStyle name="BM Input Static 5 2 2 2" xfId="4769"/>
    <cellStyle name="BM Input Static 5 2 2 2 2" xfId="4770"/>
    <cellStyle name="BM Input Static 5 2 2 3" xfId="4771"/>
    <cellStyle name="BM Input Static 5 2 20" xfId="4772"/>
    <cellStyle name="BM Input Static 5 2 20 2" xfId="4773"/>
    <cellStyle name="BM Input Static 5 2 20 2 2" xfId="4774"/>
    <cellStyle name="BM Input Static 5 2 20 3" xfId="4775"/>
    <cellStyle name="BM Input Static 5 2 21" xfId="4776"/>
    <cellStyle name="BM Input Static 5 2 21 2" xfId="4777"/>
    <cellStyle name="BM Input Static 5 2 22" xfId="4778"/>
    <cellStyle name="BM Input Static 5 2 3" xfId="4779"/>
    <cellStyle name="BM Input Static 5 2 3 2" xfId="4780"/>
    <cellStyle name="BM Input Static 5 2 3 2 2" xfId="4781"/>
    <cellStyle name="BM Input Static 5 2 3 3" xfId="4782"/>
    <cellStyle name="BM Input Static 5 2 4" xfId="4783"/>
    <cellStyle name="BM Input Static 5 2 4 2" xfId="4784"/>
    <cellStyle name="BM Input Static 5 2 4 2 2" xfId="4785"/>
    <cellStyle name="BM Input Static 5 2 4 3" xfId="4786"/>
    <cellStyle name="BM Input Static 5 2 5" xfId="4787"/>
    <cellStyle name="BM Input Static 5 2 5 2" xfId="4788"/>
    <cellStyle name="BM Input Static 5 2 5 2 2" xfId="4789"/>
    <cellStyle name="BM Input Static 5 2 5 3" xfId="4790"/>
    <cellStyle name="BM Input Static 5 2 6" xfId="4791"/>
    <cellStyle name="BM Input Static 5 2 6 2" xfId="4792"/>
    <cellStyle name="BM Input Static 5 2 6 2 2" xfId="4793"/>
    <cellStyle name="BM Input Static 5 2 6 3" xfId="4794"/>
    <cellStyle name="BM Input Static 5 2 7" xfId="4795"/>
    <cellStyle name="BM Input Static 5 2 7 2" xfId="4796"/>
    <cellStyle name="BM Input Static 5 2 7 2 2" xfId="4797"/>
    <cellStyle name="BM Input Static 5 2 7 3" xfId="4798"/>
    <cellStyle name="BM Input Static 5 2 8" xfId="4799"/>
    <cellStyle name="BM Input Static 5 2 8 2" xfId="4800"/>
    <cellStyle name="BM Input Static 5 2 8 2 2" xfId="4801"/>
    <cellStyle name="BM Input Static 5 2 8 3" xfId="4802"/>
    <cellStyle name="BM Input Static 5 2 9" xfId="4803"/>
    <cellStyle name="BM Input Static 5 2 9 2" xfId="4804"/>
    <cellStyle name="BM Input Static 5 2 9 2 2" xfId="4805"/>
    <cellStyle name="BM Input Static 5 2 9 3" xfId="4806"/>
    <cellStyle name="BM Input Static 5 20" xfId="4807"/>
    <cellStyle name="BM Input Static 5 20 2" xfId="4808"/>
    <cellStyle name="BM Input Static 5 20 2 2" xfId="4809"/>
    <cellStyle name="BM Input Static 5 20 3" xfId="4810"/>
    <cellStyle name="BM Input Static 5 21" xfId="4811"/>
    <cellStyle name="BM Input Static 5 21 2" xfId="4812"/>
    <cellStyle name="BM Input Static 5 21 2 2" xfId="4813"/>
    <cellStyle name="BM Input Static 5 21 3" xfId="4814"/>
    <cellStyle name="BM Input Static 5 22" xfId="4815"/>
    <cellStyle name="BM Input Static 5 22 2" xfId="4816"/>
    <cellStyle name="BM Input Static 5 23" xfId="4817"/>
    <cellStyle name="BM Input Static 5 3" xfId="4818"/>
    <cellStyle name="BM Input Static 5 3 2" xfId="4819"/>
    <cellStyle name="BM Input Static 5 3 2 2" xfId="4820"/>
    <cellStyle name="BM Input Static 5 3 3" xfId="4821"/>
    <cellStyle name="BM Input Static 5 4" xfId="4822"/>
    <cellStyle name="BM Input Static 5 4 2" xfId="4823"/>
    <cellStyle name="BM Input Static 5 4 2 2" xfId="4824"/>
    <cellStyle name="BM Input Static 5 4 3" xfId="4825"/>
    <cellStyle name="BM Input Static 5 5" xfId="4826"/>
    <cellStyle name="BM Input Static 5 5 2" xfId="4827"/>
    <cellStyle name="BM Input Static 5 5 2 2" xfId="4828"/>
    <cellStyle name="BM Input Static 5 5 3" xfId="4829"/>
    <cellStyle name="BM Input Static 5 6" xfId="4830"/>
    <cellStyle name="BM Input Static 5 6 2" xfId="4831"/>
    <cellStyle name="BM Input Static 5 6 2 2" xfId="4832"/>
    <cellStyle name="BM Input Static 5 6 3" xfId="4833"/>
    <cellStyle name="BM Input Static 5 7" xfId="4834"/>
    <cellStyle name="BM Input Static 5 7 2" xfId="4835"/>
    <cellStyle name="BM Input Static 5 7 2 2" xfId="4836"/>
    <cellStyle name="BM Input Static 5 7 3" xfId="4837"/>
    <cellStyle name="BM Input Static 5 8" xfId="4838"/>
    <cellStyle name="BM Input Static 5 8 2" xfId="4839"/>
    <cellStyle name="BM Input Static 5 8 2 2" xfId="4840"/>
    <cellStyle name="BM Input Static 5 8 3" xfId="4841"/>
    <cellStyle name="BM Input Static 5 9" xfId="4842"/>
    <cellStyle name="BM Input Static 5 9 2" xfId="4843"/>
    <cellStyle name="BM Input Static 5 9 2 2" xfId="4844"/>
    <cellStyle name="BM Input Static 5 9 3" xfId="4845"/>
    <cellStyle name="BM Input Static 6" xfId="4846"/>
    <cellStyle name="BM Input Static 6 10" xfId="4847"/>
    <cellStyle name="BM Input Static 6 10 2" xfId="4848"/>
    <cellStyle name="BM Input Static 6 10 2 2" xfId="4849"/>
    <cellStyle name="BM Input Static 6 10 3" xfId="4850"/>
    <cellStyle name="BM Input Static 6 11" xfId="4851"/>
    <cellStyle name="BM Input Static 6 11 2" xfId="4852"/>
    <cellStyle name="BM Input Static 6 11 2 2" xfId="4853"/>
    <cellStyle name="BM Input Static 6 11 3" xfId="4854"/>
    <cellStyle name="BM Input Static 6 12" xfId="4855"/>
    <cellStyle name="BM Input Static 6 12 2" xfId="4856"/>
    <cellStyle name="BM Input Static 6 12 2 2" xfId="4857"/>
    <cellStyle name="BM Input Static 6 12 3" xfId="4858"/>
    <cellStyle name="BM Input Static 6 13" xfId="4859"/>
    <cellStyle name="BM Input Static 6 13 2" xfId="4860"/>
    <cellStyle name="BM Input Static 6 13 2 2" xfId="4861"/>
    <cellStyle name="BM Input Static 6 13 3" xfId="4862"/>
    <cellStyle name="BM Input Static 6 14" xfId="4863"/>
    <cellStyle name="BM Input Static 6 14 2" xfId="4864"/>
    <cellStyle name="BM Input Static 6 14 2 2" xfId="4865"/>
    <cellStyle name="BM Input Static 6 14 3" xfId="4866"/>
    <cellStyle name="BM Input Static 6 15" xfId="4867"/>
    <cellStyle name="BM Input Static 6 15 2" xfId="4868"/>
    <cellStyle name="BM Input Static 6 15 2 2" xfId="4869"/>
    <cellStyle name="BM Input Static 6 15 3" xfId="4870"/>
    <cellStyle name="BM Input Static 6 16" xfId="4871"/>
    <cellStyle name="BM Input Static 6 16 2" xfId="4872"/>
    <cellStyle name="BM Input Static 6 16 2 2" xfId="4873"/>
    <cellStyle name="BM Input Static 6 16 3" xfId="4874"/>
    <cellStyle name="BM Input Static 6 17" xfId="4875"/>
    <cellStyle name="BM Input Static 6 17 2" xfId="4876"/>
    <cellStyle name="BM Input Static 6 17 2 2" xfId="4877"/>
    <cellStyle name="BM Input Static 6 17 3" xfId="4878"/>
    <cellStyle name="BM Input Static 6 18" xfId="4879"/>
    <cellStyle name="BM Input Static 6 18 2" xfId="4880"/>
    <cellStyle name="BM Input Static 6 18 2 2" xfId="4881"/>
    <cellStyle name="BM Input Static 6 18 3" xfId="4882"/>
    <cellStyle name="BM Input Static 6 19" xfId="4883"/>
    <cellStyle name="BM Input Static 6 19 2" xfId="4884"/>
    <cellStyle name="BM Input Static 6 19 2 2" xfId="4885"/>
    <cellStyle name="BM Input Static 6 19 3" xfId="4886"/>
    <cellStyle name="BM Input Static 6 2" xfId="4887"/>
    <cellStyle name="BM Input Static 6 2 2" xfId="4888"/>
    <cellStyle name="BM Input Static 6 2 2 2" xfId="4889"/>
    <cellStyle name="BM Input Static 6 2 3" xfId="4890"/>
    <cellStyle name="BM Input Static 6 20" xfId="4891"/>
    <cellStyle name="BM Input Static 6 20 2" xfId="4892"/>
    <cellStyle name="BM Input Static 6 20 2 2" xfId="4893"/>
    <cellStyle name="BM Input Static 6 20 3" xfId="4894"/>
    <cellStyle name="BM Input Static 6 21" xfId="4895"/>
    <cellStyle name="BM Input Static 6 21 2" xfId="4896"/>
    <cellStyle name="BM Input Static 6 22" xfId="4897"/>
    <cellStyle name="BM Input Static 6 3" xfId="4898"/>
    <cellStyle name="BM Input Static 6 3 2" xfId="4899"/>
    <cellStyle name="BM Input Static 6 3 2 2" xfId="4900"/>
    <cellStyle name="BM Input Static 6 3 3" xfId="4901"/>
    <cellStyle name="BM Input Static 6 4" xfId="4902"/>
    <cellStyle name="BM Input Static 6 4 2" xfId="4903"/>
    <cellStyle name="BM Input Static 6 4 2 2" xfId="4904"/>
    <cellStyle name="BM Input Static 6 4 3" xfId="4905"/>
    <cellStyle name="BM Input Static 6 5" xfId="4906"/>
    <cellStyle name="BM Input Static 6 5 2" xfId="4907"/>
    <cellStyle name="BM Input Static 6 5 2 2" xfId="4908"/>
    <cellStyle name="BM Input Static 6 5 3" xfId="4909"/>
    <cellStyle name="BM Input Static 6 6" xfId="4910"/>
    <cellStyle name="BM Input Static 6 6 2" xfId="4911"/>
    <cellStyle name="BM Input Static 6 6 2 2" xfId="4912"/>
    <cellStyle name="BM Input Static 6 6 3" xfId="4913"/>
    <cellStyle name="BM Input Static 6 7" xfId="4914"/>
    <cellStyle name="BM Input Static 6 7 2" xfId="4915"/>
    <cellStyle name="BM Input Static 6 7 2 2" xfId="4916"/>
    <cellStyle name="BM Input Static 6 7 3" xfId="4917"/>
    <cellStyle name="BM Input Static 6 8" xfId="4918"/>
    <cellStyle name="BM Input Static 6 8 2" xfId="4919"/>
    <cellStyle name="BM Input Static 6 8 2 2" xfId="4920"/>
    <cellStyle name="BM Input Static 6 8 3" xfId="4921"/>
    <cellStyle name="BM Input Static 6 9" xfId="4922"/>
    <cellStyle name="BM Input Static 6 9 2" xfId="4923"/>
    <cellStyle name="BM Input Static 6 9 2 2" xfId="4924"/>
    <cellStyle name="BM Input Static 6 9 3" xfId="4925"/>
    <cellStyle name="BM Input Static 7" xfId="4926"/>
    <cellStyle name="BM Input Static 7 2" xfId="4927"/>
    <cellStyle name="BM Input Static 7 2 2" xfId="4928"/>
    <cellStyle name="BM Input Static 7 3" xfId="4929"/>
    <cellStyle name="BM Input Static 8" xfId="4930"/>
    <cellStyle name="BM Input Static 8 2" xfId="4931"/>
    <cellStyle name="BM Input Static 8 2 2" xfId="4932"/>
    <cellStyle name="BM Input Static 8 3" xfId="4933"/>
    <cellStyle name="BM Input Static 9" xfId="4934"/>
    <cellStyle name="BM Input Static 9 2" xfId="4935"/>
    <cellStyle name="BM Input Static 9 2 2" xfId="4936"/>
    <cellStyle name="BM Input Static 9 3" xfId="4937"/>
    <cellStyle name="BM Label" xfId="4938"/>
    <cellStyle name="BM UF in Col E" xfId="4939"/>
    <cellStyle name="BM UF in Col E 10" xfId="4940"/>
    <cellStyle name="BM UF in Col E 10 2" xfId="4941"/>
    <cellStyle name="BM UF in Col E 10 2 2" xfId="4942"/>
    <cellStyle name="BM UF in Col E 10 3" xfId="4943"/>
    <cellStyle name="BM UF in Col E 11" xfId="4944"/>
    <cellStyle name="BM UF in Col E 11 2" xfId="4945"/>
    <cellStyle name="BM UF in Col E 11 2 2" xfId="4946"/>
    <cellStyle name="BM UF in Col E 11 3" xfId="4947"/>
    <cellStyle name="BM UF in Col E 12" xfId="4948"/>
    <cellStyle name="BM UF in Col E 12 2" xfId="4949"/>
    <cellStyle name="BM UF in Col E 12 2 2" xfId="4950"/>
    <cellStyle name="BM UF in Col E 12 3" xfId="4951"/>
    <cellStyle name="BM UF in Col E 13" xfId="4952"/>
    <cellStyle name="BM UF in Col E 13 2" xfId="4953"/>
    <cellStyle name="BM UF in Col E 13 2 2" xfId="4954"/>
    <cellStyle name="BM UF in Col E 13 3" xfId="4955"/>
    <cellStyle name="BM UF in Col E 14" xfId="4956"/>
    <cellStyle name="BM UF in Col E 14 2" xfId="4957"/>
    <cellStyle name="BM UF in Col E 14 2 2" xfId="4958"/>
    <cellStyle name="BM UF in Col E 14 3" xfId="4959"/>
    <cellStyle name="BM UF in Col E 15" xfId="4960"/>
    <cellStyle name="BM UF in Col E 15 2" xfId="4961"/>
    <cellStyle name="BM UF in Col E 15 2 2" xfId="4962"/>
    <cellStyle name="BM UF in Col E 15 3" xfId="4963"/>
    <cellStyle name="BM UF in Col E 16" xfId="4964"/>
    <cellStyle name="BM UF in Col E 16 2" xfId="4965"/>
    <cellStyle name="BM UF in Col E 16 2 2" xfId="4966"/>
    <cellStyle name="BM UF in Col E 16 3" xfId="4967"/>
    <cellStyle name="BM UF in Col E 17" xfId="4968"/>
    <cellStyle name="BM UF in Col E 17 2" xfId="4969"/>
    <cellStyle name="BM UF in Col E 17 2 2" xfId="4970"/>
    <cellStyle name="BM UF in Col E 17 3" xfId="4971"/>
    <cellStyle name="BM UF in Col E 18" xfId="4972"/>
    <cellStyle name="BM UF in Col E 18 2" xfId="4973"/>
    <cellStyle name="BM UF in Col E 18 2 2" xfId="4974"/>
    <cellStyle name="BM UF in Col E 18 3" xfId="4975"/>
    <cellStyle name="BM UF in Col E 19" xfId="4976"/>
    <cellStyle name="BM UF in Col E 19 2" xfId="4977"/>
    <cellStyle name="BM UF in Col E 19 2 2" xfId="4978"/>
    <cellStyle name="BM UF in Col E 19 3" xfId="4979"/>
    <cellStyle name="BM UF in Col E 2" xfId="4980"/>
    <cellStyle name="BM UF in Col E 2 10" xfId="4981"/>
    <cellStyle name="BM UF in Col E 2 10 2" xfId="4982"/>
    <cellStyle name="BM UF in Col E 2 10 2 2" xfId="4983"/>
    <cellStyle name="BM UF in Col E 2 10 3" xfId="4984"/>
    <cellStyle name="BM UF in Col E 2 11" xfId="4985"/>
    <cellStyle name="BM UF in Col E 2 11 2" xfId="4986"/>
    <cellStyle name="BM UF in Col E 2 11 2 2" xfId="4987"/>
    <cellStyle name="BM UF in Col E 2 11 3" xfId="4988"/>
    <cellStyle name="BM UF in Col E 2 12" xfId="4989"/>
    <cellStyle name="BM UF in Col E 2 12 2" xfId="4990"/>
    <cellStyle name="BM UF in Col E 2 12 2 2" xfId="4991"/>
    <cellStyle name="BM UF in Col E 2 12 3" xfId="4992"/>
    <cellStyle name="BM UF in Col E 2 13" xfId="4993"/>
    <cellStyle name="BM UF in Col E 2 13 2" xfId="4994"/>
    <cellStyle name="BM UF in Col E 2 13 2 2" xfId="4995"/>
    <cellStyle name="BM UF in Col E 2 13 3" xfId="4996"/>
    <cellStyle name="BM UF in Col E 2 14" xfId="4997"/>
    <cellStyle name="BM UF in Col E 2 14 2" xfId="4998"/>
    <cellStyle name="BM UF in Col E 2 14 2 2" xfId="4999"/>
    <cellStyle name="BM UF in Col E 2 14 3" xfId="5000"/>
    <cellStyle name="BM UF in Col E 2 15" xfId="5001"/>
    <cellStyle name="BM UF in Col E 2 15 2" xfId="5002"/>
    <cellStyle name="BM UF in Col E 2 15 2 2" xfId="5003"/>
    <cellStyle name="BM UF in Col E 2 15 3" xfId="5004"/>
    <cellStyle name="BM UF in Col E 2 16" xfId="5005"/>
    <cellStyle name="BM UF in Col E 2 16 2" xfId="5006"/>
    <cellStyle name="BM UF in Col E 2 16 2 2" xfId="5007"/>
    <cellStyle name="BM UF in Col E 2 16 3" xfId="5008"/>
    <cellStyle name="BM UF in Col E 2 17" xfId="5009"/>
    <cellStyle name="BM UF in Col E 2 17 2" xfId="5010"/>
    <cellStyle name="BM UF in Col E 2 17 2 2" xfId="5011"/>
    <cellStyle name="BM UF in Col E 2 17 3" xfId="5012"/>
    <cellStyle name="BM UF in Col E 2 18" xfId="5013"/>
    <cellStyle name="BM UF in Col E 2 18 2" xfId="5014"/>
    <cellStyle name="BM UF in Col E 2 18 2 2" xfId="5015"/>
    <cellStyle name="BM UF in Col E 2 18 3" xfId="5016"/>
    <cellStyle name="BM UF in Col E 2 19" xfId="5017"/>
    <cellStyle name="BM UF in Col E 2 19 2" xfId="5018"/>
    <cellStyle name="BM UF in Col E 2 19 2 2" xfId="5019"/>
    <cellStyle name="BM UF in Col E 2 19 3" xfId="5020"/>
    <cellStyle name="BM UF in Col E 2 2" xfId="5021"/>
    <cellStyle name="BM UF in Col E 2 2 10" xfId="5022"/>
    <cellStyle name="BM UF in Col E 2 2 10 2" xfId="5023"/>
    <cellStyle name="BM UF in Col E 2 2 10 2 2" xfId="5024"/>
    <cellStyle name="BM UF in Col E 2 2 10 3" xfId="5025"/>
    <cellStyle name="BM UF in Col E 2 2 11" xfId="5026"/>
    <cellStyle name="BM UF in Col E 2 2 11 2" xfId="5027"/>
    <cellStyle name="BM UF in Col E 2 2 11 2 2" xfId="5028"/>
    <cellStyle name="BM UF in Col E 2 2 11 3" xfId="5029"/>
    <cellStyle name="BM UF in Col E 2 2 12" xfId="5030"/>
    <cellStyle name="BM UF in Col E 2 2 12 2" xfId="5031"/>
    <cellStyle name="BM UF in Col E 2 2 12 2 2" xfId="5032"/>
    <cellStyle name="BM UF in Col E 2 2 12 3" xfId="5033"/>
    <cellStyle name="BM UF in Col E 2 2 13" xfId="5034"/>
    <cellStyle name="BM UF in Col E 2 2 13 2" xfId="5035"/>
    <cellStyle name="BM UF in Col E 2 2 13 2 2" xfId="5036"/>
    <cellStyle name="BM UF in Col E 2 2 13 3" xfId="5037"/>
    <cellStyle name="BM UF in Col E 2 2 14" xfId="5038"/>
    <cellStyle name="BM UF in Col E 2 2 14 2" xfId="5039"/>
    <cellStyle name="BM UF in Col E 2 2 14 2 2" xfId="5040"/>
    <cellStyle name="BM UF in Col E 2 2 14 3" xfId="5041"/>
    <cellStyle name="BM UF in Col E 2 2 15" xfId="5042"/>
    <cellStyle name="BM UF in Col E 2 2 15 2" xfId="5043"/>
    <cellStyle name="BM UF in Col E 2 2 15 2 2" xfId="5044"/>
    <cellStyle name="BM UF in Col E 2 2 15 3" xfId="5045"/>
    <cellStyle name="BM UF in Col E 2 2 16" xfId="5046"/>
    <cellStyle name="BM UF in Col E 2 2 16 2" xfId="5047"/>
    <cellStyle name="BM UF in Col E 2 2 16 2 2" xfId="5048"/>
    <cellStyle name="BM UF in Col E 2 2 16 3" xfId="5049"/>
    <cellStyle name="BM UF in Col E 2 2 17" xfId="5050"/>
    <cellStyle name="BM UF in Col E 2 2 17 2" xfId="5051"/>
    <cellStyle name="BM UF in Col E 2 2 17 2 2" xfId="5052"/>
    <cellStyle name="BM UF in Col E 2 2 17 3" xfId="5053"/>
    <cellStyle name="BM UF in Col E 2 2 18" xfId="5054"/>
    <cellStyle name="BM UF in Col E 2 2 18 2" xfId="5055"/>
    <cellStyle name="BM UF in Col E 2 2 19" xfId="5056"/>
    <cellStyle name="BM UF in Col E 2 2 2" xfId="5057"/>
    <cellStyle name="BM UF in Col E 2 2 2 10" xfId="5058"/>
    <cellStyle name="BM UF in Col E 2 2 2 10 2" xfId="5059"/>
    <cellStyle name="BM UF in Col E 2 2 2 10 2 2" xfId="5060"/>
    <cellStyle name="BM UF in Col E 2 2 2 10 3" xfId="5061"/>
    <cellStyle name="BM UF in Col E 2 2 2 11" xfId="5062"/>
    <cellStyle name="BM UF in Col E 2 2 2 11 2" xfId="5063"/>
    <cellStyle name="BM UF in Col E 2 2 2 11 2 2" xfId="5064"/>
    <cellStyle name="BM UF in Col E 2 2 2 11 3" xfId="5065"/>
    <cellStyle name="BM UF in Col E 2 2 2 12" xfId="5066"/>
    <cellStyle name="BM UF in Col E 2 2 2 12 2" xfId="5067"/>
    <cellStyle name="BM UF in Col E 2 2 2 12 2 2" xfId="5068"/>
    <cellStyle name="BM UF in Col E 2 2 2 12 3" xfId="5069"/>
    <cellStyle name="BM UF in Col E 2 2 2 13" xfId="5070"/>
    <cellStyle name="BM UF in Col E 2 2 2 13 2" xfId="5071"/>
    <cellStyle name="BM UF in Col E 2 2 2 13 2 2" xfId="5072"/>
    <cellStyle name="BM UF in Col E 2 2 2 13 3" xfId="5073"/>
    <cellStyle name="BM UF in Col E 2 2 2 14" xfId="5074"/>
    <cellStyle name="BM UF in Col E 2 2 2 14 2" xfId="5075"/>
    <cellStyle name="BM UF in Col E 2 2 2 14 2 2" xfId="5076"/>
    <cellStyle name="BM UF in Col E 2 2 2 14 3" xfId="5077"/>
    <cellStyle name="BM UF in Col E 2 2 2 15" xfId="5078"/>
    <cellStyle name="BM UF in Col E 2 2 2 15 2" xfId="5079"/>
    <cellStyle name="BM UF in Col E 2 2 2 15 2 2" xfId="5080"/>
    <cellStyle name="BM UF in Col E 2 2 2 15 3" xfId="5081"/>
    <cellStyle name="BM UF in Col E 2 2 2 16" xfId="5082"/>
    <cellStyle name="BM UF in Col E 2 2 2 16 2" xfId="5083"/>
    <cellStyle name="BM UF in Col E 2 2 2 16 2 2" xfId="5084"/>
    <cellStyle name="BM UF in Col E 2 2 2 16 3" xfId="5085"/>
    <cellStyle name="BM UF in Col E 2 2 2 17" xfId="5086"/>
    <cellStyle name="BM UF in Col E 2 2 2 17 2" xfId="5087"/>
    <cellStyle name="BM UF in Col E 2 2 2 17 2 2" xfId="5088"/>
    <cellStyle name="BM UF in Col E 2 2 2 17 3" xfId="5089"/>
    <cellStyle name="BM UF in Col E 2 2 2 18" xfId="5090"/>
    <cellStyle name="BM UF in Col E 2 2 2 18 2" xfId="5091"/>
    <cellStyle name="BM UF in Col E 2 2 2 18 2 2" xfId="5092"/>
    <cellStyle name="BM UF in Col E 2 2 2 18 3" xfId="5093"/>
    <cellStyle name="BM UF in Col E 2 2 2 19" xfId="5094"/>
    <cellStyle name="BM UF in Col E 2 2 2 19 2" xfId="5095"/>
    <cellStyle name="BM UF in Col E 2 2 2 19 2 2" xfId="5096"/>
    <cellStyle name="BM UF in Col E 2 2 2 19 3" xfId="5097"/>
    <cellStyle name="BM UF in Col E 2 2 2 2" xfId="5098"/>
    <cellStyle name="BM UF in Col E 2 2 2 2 2" xfId="5099"/>
    <cellStyle name="BM UF in Col E 2 2 2 2 2 2" xfId="5100"/>
    <cellStyle name="BM UF in Col E 2 2 2 2 3" xfId="5101"/>
    <cellStyle name="BM UF in Col E 2 2 2 20" xfId="5102"/>
    <cellStyle name="BM UF in Col E 2 2 2 20 2" xfId="5103"/>
    <cellStyle name="BM UF in Col E 2 2 2 20 2 2" xfId="5104"/>
    <cellStyle name="BM UF in Col E 2 2 2 20 3" xfId="5105"/>
    <cellStyle name="BM UF in Col E 2 2 2 21" xfId="5106"/>
    <cellStyle name="BM UF in Col E 2 2 2 21 2" xfId="5107"/>
    <cellStyle name="BM UF in Col E 2 2 2 22" xfId="5108"/>
    <cellStyle name="BM UF in Col E 2 2 2 3" xfId="5109"/>
    <cellStyle name="BM UF in Col E 2 2 2 3 2" xfId="5110"/>
    <cellStyle name="BM UF in Col E 2 2 2 3 2 2" xfId="5111"/>
    <cellStyle name="BM UF in Col E 2 2 2 3 3" xfId="5112"/>
    <cellStyle name="BM UF in Col E 2 2 2 4" xfId="5113"/>
    <cellStyle name="BM UF in Col E 2 2 2 4 2" xfId="5114"/>
    <cellStyle name="BM UF in Col E 2 2 2 4 2 2" xfId="5115"/>
    <cellStyle name="BM UF in Col E 2 2 2 4 3" xfId="5116"/>
    <cellStyle name="BM UF in Col E 2 2 2 5" xfId="5117"/>
    <cellStyle name="BM UF in Col E 2 2 2 5 2" xfId="5118"/>
    <cellStyle name="BM UF in Col E 2 2 2 5 2 2" xfId="5119"/>
    <cellStyle name="BM UF in Col E 2 2 2 5 3" xfId="5120"/>
    <cellStyle name="BM UF in Col E 2 2 2 6" xfId="5121"/>
    <cellStyle name="BM UF in Col E 2 2 2 6 2" xfId="5122"/>
    <cellStyle name="BM UF in Col E 2 2 2 6 2 2" xfId="5123"/>
    <cellStyle name="BM UF in Col E 2 2 2 6 3" xfId="5124"/>
    <cellStyle name="BM UF in Col E 2 2 2 7" xfId="5125"/>
    <cellStyle name="BM UF in Col E 2 2 2 7 2" xfId="5126"/>
    <cellStyle name="BM UF in Col E 2 2 2 7 2 2" xfId="5127"/>
    <cellStyle name="BM UF in Col E 2 2 2 7 3" xfId="5128"/>
    <cellStyle name="BM UF in Col E 2 2 2 8" xfId="5129"/>
    <cellStyle name="BM UF in Col E 2 2 2 8 2" xfId="5130"/>
    <cellStyle name="BM UF in Col E 2 2 2 8 2 2" xfId="5131"/>
    <cellStyle name="BM UF in Col E 2 2 2 8 3" xfId="5132"/>
    <cellStyle name="BM UF in Col E 2 2 2 9" xfId="5133"/>
    <cellStyle name="BM UF in Col E 2 2 2 9 2" xfId="5134"/>
    <cellStyle name="BM UF in Col E 2 2 2 9 2 2" xfId="5135"/>
    <cellStyle name="BM UF in Col E 2 2 2 9 3" xfId="5136"/>
    <cellStyle name="BM UF in Col E 2 2 3" xfId="5137"/>
    <cellStyle name="BM UF in Col E 2 2 3 2" xfId="5138"/>
    <cellStyle name="BM UF in Col E 2 2 3 2 2" xfId="5139"/>
    <cellStyle name="BM UF in Col E 2 2 3 3" xfId="5140"/>
    <cellStyle name="BM UF in Col E 2 2 4" xfId="5141"/>
    <cellStyle name="BM UF in Col E 2 2 4 2" xfId="5142"/>
    <cellStyle name="BM UF in Col E 2 2 4 2 2" xfId="5143"/>
    <cellStyle name="BM UF in Col E 2 2 4 3" xfId="5144"/>
    <cellStyle name="BM UF in Col E 2 2 5" xfId="5145"/>
    <cellStyle name="BM UF in Col E 2 2 5 2" xfId="5146"/>
    <cellStyle name="BM UF in Col E 2 2 5 2 2" xfId="5147"/>
    <cellStyle name="BM UF in Col E 2 2 5 3" xfId="5148"/>
    <cellStyle name="BM UF in Col E 2 2 6" xfId="5149"/>
    <cellStyle name="BM UF in Col E 2 2 6 2" xfId="5150"/>
    <cellStyle name="BM UF in Col E 2 2 6 2 2" xfId="5151"/>
    <cellStyle name="BM UF in Col E 2 2 6 3" xfId="5152"/>
    <cellStyle name="BM UF in Col E 2 2 7" xfId="5153"/>
    <cellStyle name="BM UF in Col E 2 2 7 2" xfId="5154"/>
    <cellStyle name="BM UF in Col E 2 2 7 2 2" xfId="5155"/>
    <cellStyle name="BM UF in Col E 2 2 7 3" xfId="5156"/>
    <cellStyle name="BM UF in Col E 2 2 8" xfId="5157"/>
    <cellStyle name="BM UF in Col E 2 2 8 2" xfId="5158"/>
    <cellStyle name="BM UF in Col E 2 2 8 2 2" xfId="5159"/>
    <cellStyle name="BM UF in Col E 2 2 8 3" xfId="5160"/>
    <cellStyle name="BM UF in Col E 2 2 9" xfId="5161"/>
    <cellStyle name="BM UF in Col E 2 2 9 2" xfId="5162"/>
    <cellStyle name="BM UF in Col E 2 2 9 2 2" xfId="5163"/>
    <cellStyle name="BM UF in Col E 2 2 9 3" xfId="5164"/>
    <cellStyle name="BM UF in Col E 2 20" xfId="5165"/>
    <cellStyle name="BM UF in Col E 2 20 2" xfId="5166"/>
    <cellStyle name="BM UF in Col E 2 20 2 2" xfId="5167"/>
    <cellStyle name="BM UF in Col E 2 20 3" xfId="5168"/>
    <cellStyle name="BM UF in Col E 2 21" xfId="5169"/>
    <cellStyle name="BM UF in Col E 2 21 2" xfId="5170"/>
    <cellStyle name="BM UF in Col E 2 22" xfId="5171"/>
    <cellStyle name="BM UF in Col E 2 3" xfId="5172"/>
    <cellStyle name="BM UF in Col E 2 3 10" xfId="5173"/>
    <cellStyle name="BM UF in Col E 2 3 10 2" xfId="5174"/>
    <cellStyle name="BM UF in Col E 2 3 10 2 2" xfId="5175"/>
    <cellStyle name="BM UF in Col E 2 3 10 3" xfId="5176"/>
    <cellStyle name="BM UF in Col E 2 3 11" xfId="5177"/>
    <cellStyle name="BM UF in Col E 2 3 11 2" xfId="5178"/>
    <cellStyle name="BM UF in Col E 2 3 11 2 2" xfId="5179"/>
    <cellStyle name="BM UF in Col E 2 3 11 3" xfId="5180"/>
    <cellStyle name="BM UF in Col E 2 3 12" xfId="5181"/>
    <cellStyle name="BM UF in Col E 2 3 12 2" xfId="5182"/>
    <cellStyle name="BM UF in Col E 2 3 12 2 2" xfId="5183"/>
    <cellStyle name="BM UF in Col E 2 3 12 3" xfId="5184"/>
    <cellStyle name="BM UF in Col E 2 3 13" xfId="5185"/>
    <cellStyle name="BM UF in Col E 2 3 13 2" xfId="5186"/>
    <cellStyle name="BM UF in Col E 2 3 13 2 2" xfId="5187"/>
    <cellStyle name="BM UF in Col E 2 3 13 3" xfId="5188"/>
    <cellStyle name="BM UF in Col E 2 3 14" xfId="5189"/>
    <cellStyle name="BM UF in Col E 2 3 14 2" xfId="5190"/>
    <cellStyle name="BM UF in Col E 2 3 14 2 2" xfId="5191"/>
    <cellStyle name="BM UF in Col E 2 3 14 3" xfId="5192"/>
    <cellStyle name="BM UF in Col E 2 3 15" xfId="5193"/>
    <cellStyle name="BM UF in Col E 2 3 15 2" xfId="5194"/>
    <cellStyle name="BM UF in Col E 2 3 15 2 2" xfId="5195"/>
    <cellStyle name="BM UF in Col E 2 3 15 3" xfId="5196"/>
    <cellStyle name="BM UF in Col E 2 3 16" xfId="5197"/>
    <cellStyle name="BM UF in Col E 2 3 16 2" xfId="5198"/>
    <cellStyle name="BM UF in Col E 2 3 16 2 2" xfId="5199"/>
    <cellStyle name="BM UF in Col E 2 3 16 3" xfId="5200"/>
    <cellStyle name="BM UF in Col E 2 3 17" xfId="5201"/>
    <cellStyle name="BM UF in Col E 2 3 17 2" xfId="5202"/>
    <cellStyle name="BM UF in Col E 2 3 17 2 2" xfId="5203"/>
    <cellStyle name="BM UF in Col E 2 3 17 3" xfId="5204"/>
    <cellStyle name="BM UF in Col E 2 3 18" xfId="5205"/>
    <cellStyle name="BM UF in Col E 2 3 18 2" xfId="5206"/>
    <cellStyle name="BM UF in Col E 2 3 19" xfId="5207"/>
    <cellStyle name="BM UF in Col E 2 3 2" xfId="5208"/>
    <cellStyle name="BM UF in Col E 2 3 2 10" xfId="5209"/>
    <cellStyle name="BM UF in Col E 2 3 2 10 2" xfId="5210"/>
    <cellStyle name="BM UF in Col E 2 3 2 10 2 2" xfId="5211"/>
    <cellStyle name="BM UF in Col E 2 3 2 10 3" xfId="5212"/>
    <cellStyle name="BM UF in Col E 2 3 2 11" xfId="5213"/>
    <cellStyle name="BM UF in Col E 2 3 2 11 2" xfId="5214"/>
    <cellStyle name="BM UF in Col E 2 3 2 11 2 2" xfId="5215"/>
    <cellStyle name="BM UF in Col E 2 3 2 11 3" xfId="5216"/>
    <cellStyle name="BM UF in Col E 2 3 2 12" xfId="5217"/>
    <cellStyle name="BM UF in Col E 2 3 2 12 2" xfId="5218"/>
    <cellStyle name="BM UF in Col E 2 3 2 12 2 2" xfId="5219"/>
    <cellStyle name="BM UF in Col E 2 3 2 12 3" xfId="5220"/>
    <cellStyle name="BM UF in Col E 2 3 2 13" xfId="5221"/>
    <cellStyle name="BM UF in Col E 2 3 2 13 2" xfId="5222"/>
    <cellStyle name="BM UF in Col E 2 3 2 13 2 2" xfId="5223"/>
    <cellStyle name="BM UF in Col E 2 3 2 13 3" xfId="5224"/>
    <cellStyle name="BM UF in Col E 2 3 2 14" xfId="5225"/>
    <cellStyle name="BM UF in Col E 2 3 2 14 2" xfId="5226"/>
    <cellStyle name="BM UF in Col E 2 3 2 14 2 2" xfId="5227"/>
    <cellStyle name="BM UF in Col E 2 3 2 14 3" xfId="5228"/>
    <cellStyle name="BM UF in Col E 2 3 2 15" xfId="5229"/>
    <cellStyle name="BM UF in Col E 2 3 2 15 2" xfId="5230"/>
    <cellStyle name="BM UF in Col E 2 3 2 15 2 2" xfId="5231"/>
    <cellStyle name="BM UF in Col E 2 3 2 15 3" xfId="5232"/>
    <cellStyle name="BM UF in Col E 2 3 2 16" xfId="5233"/>
    <cellStyle name="BM UF in Col E 2 3 2 16 2" xfId="5234"/>
    <cellStyle name="BM UF in Col E 2 3 2 16 2 2" xfId="5235"/>
    <cellStyle name="BM UF in Col E 2 3 2 16 3" xfId="5236"/>
    <cellStyle name="BM UF in Col E 2 3 2 17" xfId="5237"/>
    <cellStyle name="BM UF in Col E 2 3 2 17 2" xfId="5238"/>
    <cellStyle name="BM UF in Col E 2 3 2 17 2 2" xfId="5239"/>
    <cellStyle name="BM UF in Col E 2 3 2 17 3" xfId="5240"/>
    <cellStyle name="BM UF in Col E 2 3 2 18" xfId="5241"/>
    <cellStyle name="BM UF in Col E 2 3 2 18 2" xfId="5242"/>
    <cellStyle name="BM UF in Col E 2 3 2 18 2 2" xfId="5243"/>
    <cellStyle name="BM UF in Col E 2 3 2 18 3" xfId="5244"/>
    <cellStyle name="BM UF in Col E 2 3 2 19" xfId="5245"/>
    <cellStyle name="BM UF in Col E 2 3 2 19 2" xfId="5246"/>
    <cellStyle name="BM UF in Col E 2 3 2 19 2 2" xfId="5247"/>
    <cellStyle name="BM UF in Col E 2 3 2 19 3" xfId="5248"/>
    <cellStyle name="BM UF in Col E 2 3 2 2" xfId="5249"/>
    <cellStyle name="BM UF in Col E 2 3 2 2 2" xfId="5250"/>
    <cellStyle name="BM UF in Col E 2 3 2 2 2 2" xfId="5251"/>
    <cellStyle name="BM UF in Col E 2 3 2 2 3" xfId="5252"/>
    <cellStyle name="BM UF in Col E 2 3 2 20" xfId="5253"/>
    <cellStyle name="BM UF in Col E 2 3 2 20 2" xfId="5254"/>
    <cellStyle name="BM UF in Col E 2 3 2 20 2 2" xfId="5255"/>
    <cellStyle name="BM UF in Col E 2 3 2 20 3" xfId="5256"/>
    <cellStyle name="BM UF in Col E 2 3 2 21" xfId="5257"/>
    <cellStyle name="BM UF in Col E 2 3 2 21 2" xfId="5258"/>
    <cellStyle name="BM UF in Col E 2 3 2 22" xfId="5259"/>
    <cellStyle name="BM UF in Col E 2 3 2 3" xfId="5260"/>
    <cellStyle name="BM UF in Col E 2 3 2 3 2" xfId="5261"/>
    <cellStyle name="BM UF in Col E 2 3 2 3 2 2" xfId="5262"/>
    <cellStyle name="BM UF in Col E 2 3 2 3 3" xfId="5263"/>
    <cellStyle name="BM UF in Col E 2 3 2 4" xfId="5264"/>
    <cellStyle name="BM UF in Col E 2 3 2 4 2" xfId="5265"/>
    <cellStyle name="BM UF in Col E 2 3 2 4 2 2" xfId="5266"/>
    <cellStyle name="BM UF in Col E 2 3 2 4 3" xfId="5267"/>
    <cellStyle name="BM UF in Col E 2 3 2 5" xfId="5268"/>
    <cellStyle name="BM UF in Col E 2 3 2 5 2" xfId="5269"/>
    <cellStyle name="BM UF in Col E 2 3 2 5 2 2" xfId="5270"/>
    <cellStyle name="BM UF in Col E 2 3 2 5 3" xfId="5271"/>
    <cellStyle name="BM UF in Col E 2 3 2 6" xfId="5272"/>
    <cellStyle name="BM UF in Col E 2 3 2 6 2" xfId="5273"/>
    <cellStyle name="BM UF in Col E 2 3 2 6 2 2" xfId="5274"/>
    <cellStyle name="BM UF in Col E 2 3 2 6 3" xfId="5275"/>
    <cellStyle name="BM UF in Col E 2 3 2 7" xfId="5276"/>
    <cellStyle name="BM UF in Col E 2 3 2 7 2" xfId="5277"/>
    <cellStyle name="BM UF in Col E 2 3 2 7 2 2" xfId="5278"/>
    <cellStyle name="BM UF in Col E 2 3 2 7 3" xfId="5279"/>
    <cellStyle name="BM UF in Col E 2 3 2 8" xfId="5280"/>
    <cellStyle name="BM UF in Col E 2 3 2 8 2" xfId="5281"/>
    <cellStyle name="BM UF in Col E 2 3 2 8 2 2" xfId="5282"/>
    <cellStyle name="BM UF in Col E 2 3 2 8 3" xfId="5283"/>
    <cellStyle name="BM UF in Col E 2 3 2 9" xfId="5284"/>
    <cellStyle name="BM UF in Col E 2 3 2 9 2" xfId="5285"/>
    <cellStyle name="BM UF in Col E 2 3 2 9 2 2" xfId="5286"/>
    <cellStyle name="BM UF in Col E 2 3 2 9 3" xfId="5287"/>
    <cellStyle name="BM UF in Col E 2 3 3" xfId="5288"/>
    <cellStyle name="BM UF in Col E 2 3 3 2" xfId="5289"/>
    <cellStyle name="BM UF in Col E 2 3 3 2 2" xfId="5290"/>
    <cellStyle name="BM UF in Col E 2 3 3 3" xfId="5291"/>
    <cellStyle name="BM UF in Col E 2 3 4" xfId="5292"/>
    <cellStyle name="BM UF in Col E 2 3 4 2" xfId="5293"/>
    <cellStyle name="BM UF in Col E 2 3 4 2 2" xfId="5294"/>
    <cellStyle name="BM UF in Col E 2 3 4 3" xfId="5295"/>
    <cellStyle name="BM UF in Col E 2 3 5" xfId="5296"/>
    <cellStyle name="BM UF in Col E 2 3 5 2" xfId="5297"/>
    <cellStyle name="BM UF in Col E 2 3 5 2 2" xfId="5298"/>
    <cellStyle name="BM UF in Col E 2 3 5 3" xfId="5299"/>
    <cellStyle name="BM UF in Col E 2 3 6" xfId="5300"/>
    <cellStyle name="BM UF in Col E 2 3 6 2" xfId="5301"/>
    <cellStyle name="BM UF in Col E 2 3 6 2 2" xfId="5302"/>
    <cellStyle name="BM UF in Col E 2 3 6 3" xfId="5303"/>
    <cellStyle name="BM UF in Col E 2 3 7" xfId="5304"/>
    <cellStyle name="BM UF in Col E 2 3 7 2" xfId="5305"/>
    <cellStyle name="BM UF in Col E 2 3 7 2 2" xfId="5306"/>
    <cellStyle name="BM UF in Col E 2 3 7 3" xfId="5307"/>
    <cellStyle name="BM UF in Col E 2 3 8" xfId="5308"/>
    <cellStyle name="BM UF in Col E 2 3 8 2" xfId="5309"/>
    <cellStyle name="BM UF in Col E 2 3 8 2 2" xfId="5310"/>
    <cellStyle name="BM UF in Col E 2 3 8 3" xfId="5311"/>
    <cellStyle name="BM UF in Col E 2 3 9" xfId="5312"/>
    <cellStyle name="BM UF in Col E 2 3 9 2" xfId="5313"/>
    <cellStyle name="BM UF in Col E 2 3 9 2 2" xfId="5314"/>
    <cellStyle name="BM UF in Col E 2 3 9 3" xfId="5315"/>
    <cellStyle name="BM UF in Col E 2 4" xfId="5316"/>
    <cellStyle name="BM UF in Col E 2 4 10" xfId="5317"/>
    <cellStyle name="BM UF in Col E 2 4 10 2" xfId="5318"/>
    <cellStyle name="BM UF in Col E 2 4 10 2 2" xfId="5319"/>
    <cellStyle name="BM UF in Col E 2 4 10 3" xfId="5320"/>
    <cellStyle name="BM UF in Col E 2 4 11" xfId="5321"/>
    <cellStyle name="BM UF in Col E 2 4 11 2" xfId="5322"/>
    <cellStyle name="BM UF in Col E 2 4 11 2 2" xfId="5323"/>
    <cellStyle name="BM UF in Col E 2 4 11 3" xfId="5324"/>
    <cellStyle name="BM UF in Col E 2 4 12" xfId="5325"/>
    <cellStyle name="BM UF in Col E 2 4 12 2" xfId="5326"/>
    <cellStyle name="BM UF in Col E 2 4 12 2 2" xfId="5327"/>
    <cellStyle name="BM UF in Col E 2 4 12 3" xfId="5328"/>
    <cellStyle name="BM UF in Col E 2 4 13" xfId="5329"/>
    <cellStyle name="BM UF in Col E 2 4 13 2" xfId="5330"/>
    <cellStyle name="BM UF in Col E 2 4 13 2 2" xfId="5331"/>
    <cellStyle name="BM UF in Col E 2 4 13 3" xfId="5332"/>
    <cellStyle name="BM UF in Col E 2 4 14" xfId="5333"/>
    <cellStyle name="BM UF in Col E 2 4 14 2" xfId="5334"/>
    <cellStyle name="BM UF in Col E 2 4 14 2 2" xfId="5335"/>
    <cellStyle name="BM UF in Col E 2 4 14 3" xfId="5336"/>
    <cellStyle name="BM UF in Col E 2 4 15" xfId="5337"/>
    <cellStyle name="BM UF in Col E 2 4 15 2" xfId="5338"/>
    <cellStyle name="BM UF in Col E 2 4 15 2 2" xfId="5339"/>
    <cellStyle name="BM UF in Col E 2 4 15 3" xfId="5340"/>
    <cellStyle name="BM UF in Col E 2 4 16" xfId="5341"/>
    <cellStyle name="BM UF in Col E 2 4 16 2" xfId="5342"/>
    <cellStyle name="BM UF in Col E 2 4 16 2 2" xfId="5343"/>
    <cellStyle name="BM UF in Col E 2 4 16 3" xfId="5344"/>
    <cellStyle name="BM UF in Col E 2 4 17" xfId="5345"/>
    <cellStyle name="BM UF in Col E 2 4 17 2" xfId="5346"/>
    <cellStyle name="BM UF in Col E 2 4 17 2 2" xfId="5347"/>
    <cellStyle name="BM UF in Col E 2 4 17 3" xfId="5348"/>
    <cellStyle name="BM UF in Col E 2 4 18" xfId="5349"/>
    <cellStyle name="BM UF in Col E 2 4 18 2" xfId="5350"/>
    <cellStyle name="BM UF in Col E 2 4 18 2 2" xfId="5351"/>
    <cellStyle name="BM UF in Col E 2 4 18 3" xfId="5352"/>
    <cellStyle name="BM UF in Col E 2 4 19" xfId="5353"/>
    <cellStyle name="BM UF in Col E 2 4 19 2" xfId="5354"/>
    <cellStyle name="BM UF in Col E 2 4 19 2 2" xfId="5355"/>
    <cellStyle name="BM UF in Col E 2 4 19 3" xfId="5356"/>
    <cellStyle name="BM UF in Col E 2 4 2" xfId="5357"/>
    <cellStyle name="BM UF in Col E 2 4 2 10" xfId="5358"/>
    <cellStyle name="BM UF in Col E 2 4 2 10 2" xfId="5359"/>
    <cellStyle name="BM UF in Col E 2 4 2 10 2 2" xfId="5360"/>
    <cellStyle name="BM UF in Col E 2 4 2 10 3" xfId="5361"/>
    <cellStyle name="BM UF in Col E 2 4 2 11" xfId="5362"/>
    <cellStyle name="BM UF in Col E 2 4 2 11 2" xfId="5363"/>
    <cellStyle name="BM UF in Col E 2 4 2 11 2 2" xfId="5364"/>
    <cellStyle name="BM UF in Col E 2 4 2 11 3" xfId="5365"/>
    <cellStyle name="BM UF in Col E 2 4 2 12" xfId="5366"/>
    <cellStyle name="BM UF in Col E 2 4 2 12 2" xfId="5367"/>
    <cellStyle name="BM UF in Col E 2 4 2 12 2 2" xfId="5368"/>
    <cellStyle name="BM UF in Col E 2 4 2 12 3" xfId="5369"/>
    <cellStyle name="BM UF in Col E 2 4 2 13" xfId="5370"/>
    <cellStyle name="BM UF in Col E 2 4 2 13 2" xfId="5371"/>
    <cellStyle name="BM UF in Col E 2 4 2 13 2 2" xfId="5372"/>
    <cellStyle name="BM UF in Col E 2 4 2 13 3" xfId="5373"/>
    <cellStyle name="BM UF in Col E 2 4 2 14" xfId="5374"/>
    <cellStyle name="BM UF in Col E 2 4 2 14 2" xfId="5375"/>
    <cellStyle name="BM UF in Col E 2 4 2 14 2 2" xfId="5376"/>
    <cellStyle name="BM UF in Col E 2 4 2 14 3" xfId="5377"/>
    <cellStyle name="BM UF in Col E 2 4 2 15" xfId="5378"/>
    <cellStyle name="BM UF in Col E 2 4 2 15 2" xfId="5379"/>
    <cellStyle name="BM UF in Col E 2 4 2 15 2 2" xfId="5380"/>
    <cellStyle name="BM UF in Col E 2 4 2 15 3" xfId="5381"/>
    <cellStyle name="BM UF in Col E 2 4 2 16" xfId="5382"/>
    <cellStyle name="BM UF in Col E 2 4 2 16 2" xfId="5383"/>
    <cellStyle name="BM UF in Col E 2 4 2 16 2 2" xfId="5384"/>
    <cellStyle name="BM UF in Col E 2 4 2 16 3" xfId="5385"/>
    <cellStyle name="BM UF in Col E 2 4 2 17" xfId="5386"/>
    <cellStyle name="BM UF in Col E 2 4 2 17 2" xfId="5387"/>
    <cellStyle name="BM UF in Col E 2 4 2 17 2 2" xfId="5388"/>
    <cellStyle name="BM UF in Col E 2 4 2 17 3" xfId="5389"/>
    <cellStyle name="BM UF in Col E 2 4 2 18" xfId="5390"/>
    <cellStyle name="BM UF in Col E 2 4 2 18 2" xfId="5391"/>
    <cellStyle name="BM UF in Col E 2 4 2 18 2 2" xfId="5392"/>
    <cellStyle name="BM UF in Col E 2 4 2 18 3" xfId="5393"/>
    <cellStyle name="BM UF in Col E 2 4 2 19" xfId="5394"/>
    <cellStyle name="BM UF in Col E 2 4 2 19 2" xfId="5395"/>
    <cellStyle name="BM UF in Col E 2 4 2 19 2 2" xfId="5396"/>
    <cellStyle name="BM UF in Col E 2 4 2 19 3" xfId="5397"/>
    <cellStyle name="BM UF in Col E 2 4 2 2" xfId="5398"/>
    <cellStyle name="BM UF in Col E 2 4 2 2 2" xfId="5399"/>
    <cellStyle name="BM UF in Col E 2 4 2 2 2 2" xfId="5400"/>
    <cellStyle name="BM UF in Col E 2 4 2 2 3" xfId="5401"/>
    <cellStyle name="BM UF in Col E 2 4 2 20" xfId="5402"/>
    <cellStyle name="BM UF in Col E 2 4 2 20 2" xfId="5403"/>
    <cellStyle name="BM UF in Col E 2 4 2 20 2 2" xfId="5404"/>
    <cellStyle name="BM UF in Col E 2 4 2 20 3" xfId="5405"/>
    <cellStyle name="BM UF in Col E 2 4 2 21" xfId="5406"/>
    <cellStyle name="BM UF in Col E 2 4 2 21 2" xfId="5407"/>
    <cellStyle name="BM UF in Col E 2 4 2 22" xfId="5408"/>
    <cellStyle name="BM UF in Col E 2 4 2 3" xfId="5409"/>
    <cellStyle name="BM UF in Col E 2 4 2 3 2" xfId="5410"/>
    <cellStyle name="BM UF in Col E 2 4 2 3 2 2" xfId="5411"/>
    <cellStyle name="BM UF in Col E 2 4 2 3 3" xfId="5412"/>
    <cellStyle name="BM UF in Col E 2 4 2 4" xfId="5413"/>
    <cellStyle name="BM UF in Col E 2 4 2 4 2" xfId="5414"/>
    <cellStyle name="BM UF in Col E 2 4 2 4 2 2" xfId="5415"/>
    <cellStyle name="BM UF in Col E 2 4 2 4 3" xfId="5416"/>
    <cellStyle name="BM UF in Col E 2 4 2 5" xfId="5417"/>
    <cellStyle name="BM UF in Col E 2 4 2 5 2" xfId="5418"/>
    <cellStyle name="BM UF in Col E 2 4 2 5 2 2" xfId="5419"/>
    <cellStyle name="BM UF in Col E 2 4 2 5 3" xfId="5420"/>
    <cellStyle name="BM UF in Col E 2 4 2 6" xfId="5421"/>
    <cellStyle name="BM UF in Col E 2 4 2 6 2" xfId="5422"/>
    <cellStyle name="BM UF in Col E 2 4 2 6 2 2" xfId="5423"/>
    <cellStyle name="BM UF in Col E 2 4 2 6 3" xfId="5424"/>
    <cellStyle name="BM UF in Col E 2 4 2 7" xfId="5425"/>
    <cellStyle name="BM UF in Col E 2 4 2 7 2" xfId="5426"/>
    <cellStyle name="BM UF in Col E 2 4 2 7 2 2" xfId="5427"/>
    <cellStyle name="BM UF in Col E 2 4 2 7 3" xfId="5428"/>
    <cellStyle name="BM UF in Col E 2 4 2 8" xfId="5429"/>
    <cellStyle name="BM UF in Col E 2 4 2 8 2" xfId="5430"/>
    <cellStyle name="BM UF in Col E 2 4 2 8 2 2" xfId="5431"/>
    <cellStyle name="BM UF in Col E 2 4 2 8 3" xfId="5432"/>
    <cellStyle name="BM UF in Col E 2 4 2 9" xfId="5433"/>
    <cellStyle name="BM UF in Col E 2 4 2 9 2" xfId="5434"/>
    <cellStyle name="BM UF in Col E 2 4 2 9 2 2" xfId="5435"/>
    <cellStyle name="BM UF in Col E 2 4 2 9 3" xfId="5436"/>
    <cellStyle name="BM UF in Col E 2 4 20" xfId="5437"/>
    <cellStyle name="BM UF in Col E 2 4 20 2" xfId="5438"/>
    <cellStyle name="BM UF in Col E 2 4 20 2 2" xfId="5439"/>
    <cellStyle name="BM UF in Col E 2 4 20 3" xfId="5440"/>
    <cellStyle name="BM UF in Col E 2 4 21" xfId="5441"/>
    <cellStyle name="BM UF in Col E 2 4 21 2" xfId="5442"/>
    <cellStyle name="BM UF in Col E 2 4 21 2 2" xfId="5443"/>
    <cellStyle name="BM UF in Col E 2 4 21 3" xfId="5444"/>
    <cellStyle name="BM UF in Col E 2 4 22" xfId="5445"/>
    <cellStyle name="BM UF in Col E 2 4 22 2" xfId="5446"/>
    <cellStyle name="BM UF in Col E 2 4 23" xfId="5447"/>
    <cellStyle name="BM UF in Col E 2 4 3" xfId="5448"/>
    <cellStyle name="BM UF in Col E 2 4 3 2" xfId="5449"/>
    <cellStyle name="BM UF in Col E 2 4 3 2 2" xfId="5450"/>
    <cellStyle name="BM UF in Col E 2 4 3 3" xfId="5451"/>
    <cellStyle name="BM UF in Col E 2 4 4" xfId="5452"/>
    <cellStyle name="BM UF in Col E 2 4 4 2" xfId="5453"/>
    <cellStyle name="BM UF in Col E 2 4 4 2 2" xfId="5454"/>
    <cellStyle name="BM UF in Col E 2 4 4 3" xfId="5455"/>
    <cellStyle name="BM UF in Col E 2 4 5" xfId="5456"/>
    <cellStyle name="BM UF in Col E 2 4 5 2" xfId="5457"/>
    <cellStyle name="BM UF in Col E 2 4 5 2 2" xfId="5458"/>
    <cellStyle name="BM UF in Col E 2 4 5 3" xfId="5459"/>
    <cellStyle name="BM UF in Col E 2 4 6" xfId="5460"/>
    <cellStyle name="BM UF in Col E 2 4 6 2" xfId="5461"/>
    <cellStyle name="BM UF in Col E 2 4 6 2 2" xfId="5462"/>
    <cellStyle name="BM UF in Col E 2 4 6 3" xfId="5463"/>
    <cellStyle name="BM UF in Col E 2 4 7" xfId="5464"/>
    <cellStyle name="BM UF in Col E 2 4 7 2" xfId="5465"/>
    <cellStyle name="BM UF in Col E 2 4 7 2 2" xfId="5466"/>
    <cellStyle name="BM UF in Col E 2 4 7 3" xfId="5467"/>
    <cellStyle name="BM UF in Col E 2 4 8" xfId="5468"/>
    <cellStyle name="BM UF in Col E 2 4 8 2" xfId="5469"/>
    <cellStyle name="BM UF in Col E 2 4 8 2 2" xfId="5470"/>
    <cellStyle name="BM UF in Col E 2 4 8 3" xfId="5471"/>
    <cellStyle name="BM UF in Col E 2 4 9" xfId="5472"/>
    <cellStyle name="BM UF in Col E 2 4 9 2" xfId="5473"/>
    <cellStyle name="BM UF in Col E 2 4 9 2 2" xfId="5474"/>
    <cellStyle name="BM UF in Col E 2 4 9 3" xfId="5475"/>
    <cellStyle name="BM UF in Col E 2 5" xfId="5476"/>
    <cellStyle name="BM UF in Col E 2 5 10" xfId="5477"/>
    <cellStyle name="BM UF in Col E 2 5 10 2" xfId="5478"/>
    <cellStyle name="BM UF in Col E 2 5 10 2 2" xfId="5479"/>
    <cellStyle name="BM UF in Col E 2 5 10 3" xfId="5480"/>
    <cellStyle name="BM UF in Col E 2 5 11" xfId="5481"/>
    <cellStyle name="BM UF in Col E 2 5 11 2" xfId="5482"/>
    <cellStyle name="BM UF in Col E 2 5 11 2 2" xfId="5483"/>
    <cellStyle name="BM UF in Col E 2 5 11 3" xfId="5484"/>
    <cellStyle name="BM UF in Col E 2 5 12" xfId="5485"/>
    <cellStyle name="BM UF in Col E 2 5 12 2" xfId="5486"/>
    <cellStyle name="BM UF in Col E 2 5 12 2 2" xfId="5487"/>
    <cellStyle name="BM UF in Col E 2 5 12 3" xfId="5488"/>
    <cellStyle name="BM UF in Col E 2 5 13" xfId="5489"/>
    <cellStyle name="BM UF in Col E 2 5 13 2" xfId="5490"/>
    <cellStyle name="BM UF in Col E 2 5 13 2 2" xfId="5491"/>
    <cellStyle name="BM UF in Col E 2 5 13 3" xfId="5492"/>
    <cellStyle name="BM UF in Col E 2 5 14" xfId="5493"/>
    <cellStyle name="BM UF in Col E 2 5 14 2" xfId="5494"/>
    <cellStyle name="BM UF in Col E 2 5 14 2 2" xfId="5495"/>
    <cellStyle name="BM UF in Col E 2 5 14 3" xfId="5496"/>
    <cellStyle name="BM UF in Col E 2 5 15" xfId="5497"/>
    <cellStyle name="BM UF in Col E 2 5 15 2" xfId="5498"/>
    <cellStyle name="BM UF in Col E 2 5 15 2 2" xfId="5499"/>
    <cellStyle name="BM UF in Col E 2 5 15 3" xfId="5500"/>
    <cellStyle name="BM UF in Col E 2 5 16" xfId="5501"/>
    <cellStyle name="BM UF in Col E 2 5 16 2" xfId="5502"/>
    <cellStyle name="BM UF in Col E 2 5 16 2 2" xfId="5503"/>
    <cellStyle name="BM UF in Col E 2 5 16 3" xfId="5504"/>
    <cellStyle name="BM UF in Col E 2 5 17" xfId="5505"/>
    <cellStyle name="BM UF in Col E 2 5 17 2" xfId="5506"/>
    <cellStyle name="BM UF in Col E 2 5 17 2 2" xfId="5507"/>
    <cellStyle name="BM UF in Col E 2 5 17 3" xfId="5508"/>
    <cellStyle name="BM UF in Col E 2 5 18" xfId="5509"/>
    <cellStyle name="BM UF in Col E 2 5 18 2" xfId="5510"/>
    <cellStyle name="BM UF in Col E 2 5 18 2 2" xfId="5511"/>
    <cellStyle name="BM UF in Col E 2 5 18 3" xfId="5512"/>
    <cellStyle name="BM UF in Col E 2 5 19" xfId="5513"/>
    <cellStyle name="BM UF in Col E 2 5 19 2" xfId="5514"/>
    <cellStyle name="BM UF in Col E 2 5 19 2 2" xfId="5515"/>
    <cellStyle name="BM UF in Col E 2 5 19 3" xfId="5516"/>
    <cellStyle name="BM UF in Col E 2 5 2" xfId="5517"/>
    <cellStyle name="BM UF in Col E 2 5 2 2" xfId="5518"/>
    <cellStyle name="BM UF in Col E 2 5 2 2 2" xfId="5519"/>
    <cellStyle name="BM UF in Col E 2 5 2 3" xfId="5520"/>
    <cellStyle name="BM UF in Col E 2 5 20" xfId="5521"/>
    <cellStyle name="BM UF in Col E 2 5 20 2" xfId="5522"/>
    <cellStyle name="BM UF in Col E 2 5 20 2 2" xfId="5523"/>
    <cellStyle name="BM UF in Col E 2 5 20 3" xfId="5524"/>
    <cellStyle name="BM UF in Col E 2 5 21" xfId="5525"/>
    <cellStyle name="BM UF in Col E 2 5 21 2" xfId="5526"/>
    <cellStyle name="BM UF in Col E 2 5 22" xfId="5527"/>
    <cellStyle name="BM UF in Col E 2 5 3" xfId="5528"/>
    <cellStyle name="BM UF in Col E 2 5 3 2" xfId="5529"/>
    <cellStyle name="BM UF in Col E 2 5 3 2 2" xfId="5530"/>
    <cellStyle name="BM UF in Col E 2 5 3 3" xfId="5531"/>
    <cellStyle name="BM UF in Col E 2 5 4" xfId="5532"/>
    <cellStyle name="BM UF in Col E 2 5 4 2" xfId="5533"/>
    <cellStyle name="BM UF in Col E 2 5 4 2 2" xfId="5534"/>
    <cellStyle name="BM UF in Col E 2 5 4 3" xfId="5535"/>
    <cellStyle name="BM UF in Col E 2 5 5" xfId="5536"/>
    <cellStyle name="BM UF in Col E 2 5 5 2" xfId="5537"/>
    <cellStyle name="BM UF in Col E 2 5 5 2 2" xfId="5538"/>
    <cellStyle name="BM UF in Col E 2 5 5 3" xfId="5539"/>
    <cellStyle name="BM UF in Col E 2 5 6" xfId="5540"/>
    <cellStyle name="BM UF in Col E 2 5 6 2" xfId="5541"/>
    <cellStyle name="BM UF in Col E 2 5 6 2 2" xfId="5542"/>
    <cellStyle name="BM UF in Col E 2 5 6 3" xfId="5543"/>
    <cellStyle name="BM UF in Col E 2 5 7" xfId="5544"/>
    <cellStyle name="BM UF in Col E 2 5 7 2" xfId="5545"/>
    <cellStyle name="BM UF in Col E 2 5 7 2 2" xfId="5546"/>
    <cellStyle name="BM UF in Col E 2 5 7 3" xfId="5547"/>
    <cellStyle name="BM UF in Col E 2 5 8" xfId="5548"/>
    <cellStyle name="BM UF in Col E 2 5 8 2" xfId="5549"/>
    <cellStyle name="BM UF in Col E 2 5 8 2 2" xfId="5550"/>
    <cellStyle name="BM UF in Col E 2 5 8 3" xfId="5551"/>
    <cellStyle name="BM UF in Col E 2 5 9" xfId="5552"/>
    <cellStyle name="BM UF in Col E 2 5 9 2" xfId="5553"/>
    <cellStyle name="BM UF in Col E 2 5 9 2 2" xfId="5554"/>
    <cellStyle name="BM UF in Col E 2 5 9 3" xfId="5555"/>
    <cellStyle name="BM UF in Col E 2 6" xfId="5556"/>
    <cellStyle name="BM UF in Col E 2 6 2" xfId="5557"/>
    <cellStyle name="BM UF in Col E 2 6 2 2" xfId="5558"/>
    <cellStyle name="BM UF in Col E 2 6 3" xfId="5559"/>
    <cellStyle name="BM UF in Col E 2 7" xfId="5560"/>
    <cellStyle name="BM UF in Col E 2 7 2" xfId="5561"/>
    <cellStyle name="BM UF in Col E 2 7 2 2" xfId="5562"/>
    <cellStyle name="BM UF in Col E 2 7 3" xfId="5563"/>
    <cellStyle name="BM UF in Col E 2 8" xfId="5564"/>
    <cellStyle name="BM UF in Col E 2 8 2" xfId="5565"/>
    <cellStyle name="BM UF in Col E 2 8 2 2" xfId="5566"/>
    <cellStyle name="BM UF in Col E 2 8 3" xfId="5567"/>
    <cellStyle name="BM UF in Col E 2 9" xfId="5568"/>
    <cellStyle name="BM UF in Col E 2 9 2" xfId="5569"/>
    <cellStyle name="BM UF in Col E 2 9 2 2" xfId="5570"/>
    <cellStyle name="BM UF in Col E 2 9 3" xfId="5571"/>
    <cellStyle name="BM UF in Col E 20" xfId="5572"/>
    <cellStyle name="BM UF in Col E 20 2" xfId="5573"/>
    <cellStyle name="BM UF in Col E 20 2 2" xfId="5574"/>
    <cellStyle name="BM UF in Col E 20 3" xfId="5575"/>
    <cellStyle name="BM UF in Col E 21" xfId="5576"/>
    <cellStyle name="BM UF in Col E 21 2" xfId="5577"/>
    <cellStyle name="BM UF in Col E 21 2 2" xfId="5578"/>
    <cellStyle name="BM UF in Col E 21 3" xfId="5579"/>
    <cellStyle name="BM UF in Col E 22" xfId="5580"/>
    <cellStyle name="BM UF in Col E 22 2" xfId="5581"/>
    <cellStyle name="BM UF in Col E 23" xfId="5582"/>
    <cellStyle name="BM UF in Col E 24" xfId="5583"/>
    <cellStyle name="BM UF in Col E 25" xfId="5584"/>
    <cellStyle name="BM UF in Col E 26" xfId="5585"/>
    <cellStyle name="BM UF in Col E 3" xfId="5586"/>
    <cellStyle name="BM UF in Col E 3 10" xfId="5587"/>
    <cellStyle name="BM UF in Col E 3 10 2" xfId="5588"/>
    <cellStyle name="BM UF in Col E 3 10 2 2" xfId="5589"/>
    <cellStyle name="BM UF in Col E 3 10 3" xfId="5590"/>
    <cellStyle name="BM UF in Col E 3 11" xfId="5591"/>
    <cellStyle name="BM UF in Col E 3 11 2" xfId="5592"/>
    <cellStyle name="BM UF in Col E 3 11 2 2" xfId="5593"/>
    <cellStyle name="BM UF in Col E 3 11 3" xfId="5594"/>
    <cellStyle name="BM UF in Col E 3 12" xfId="5595"/>
    <cellStyle name="BM UF in Col E 3 12 2" xfId="5596"/>
    <cellStyle name="BM UF in Col E 3 12 2 2" xfId="5597"/>
    <cellStyle name="BM UF in Col E 3 12 3" xfId="5598"/>
    <cellStyle name="BM UF in Col E 3 13" xfId="5599"/>
    <cellStyle name="BM UF in Col E 3 13 2" xfId="5600"/>
    <cellStyle name="BM UF in Col E 3 13 2 2" xfId="5601"/>
    <cellStyle name="BM UF in Col E 3 13 3" xfId="5602"/>
    <cellStyle name="BM UF in Col E 3 14" xfId="5603"/>
    <cellStyle name="BM UF in Col E 3 14 2" xfId="5604"/>
    <cellStyle name="BM UF in Col E 3 14 2 2" xfId="5605"/>
    <cellStyle name="BM UF in Col E 3 14 3" xfId="5606"/>
    <cellStyle name="BM UF in Col E 3 15" xfId="5607"/>
    <cellStyle name="BM UF in Col E 3 15 2" xfId="5608"/>
    <cellStyle name="BM UF in Col E 3 15 2 2" xfId="5609"/>
    <cellStyle name="BM UF in Col E 3 15 3" xfId="5610"/>
    <cellStyle name="BM UF in Col E 3 16" xfId="5611"/>
    <cellStyle name="BM UF in Col E 3 16 2" xfId="5612"/>
    <cellStyle name="BM UF in Col E 3 16 2 2" xfId="5613"/>
    <cellStyle name="BM UF in Col E 3 16 3" xfId="5614"/>
    <cellStyle name="BM UF in Col E 3 17" xfId="5615"/>
    <cellStyle name="BM UF in Col E 3 17 2" xfId="5616"/>
    <cellStyle name="BM UF in Col E 3 17 2 2" xfId="5617"/>
    <cellStyle name="BM UF in Col E 3 17 3" xfId="5618"/>
    <cellStyle name="BM UF in Col E 3 18" xfId="5619"/>
    <cellStyle name="BM UF in Col E 3 18 2" xfId="5620"/>
    <cellStyle name="BM UF in Col E 3 19" xfId="5621"/>
    <cellStyle name="BM UF in Col E 3 2" xfId="5622"/>
    <cellStyle name="BM UF in Col E 3 2 10" xfId="5623"/>
    <cellStyle name="BM UF in Col E 3 2 10 2" xfId="5624"/>
    <cellStyle name="BM UF in Col E 3 2 10 2 2" xfId="5625"/>
    <cellStyle name="BM UF in Col E 3 2 10 3" xfId="5626"/>
    <cellStyle name="BM UF in Col E 3 2 11" xfId="5627"/>
    <cellStyle name="BM UF in Col E 3 2 11 2" xfId="5628"/>
    <cellStyle name="BM UF in Col E 3 2 11 2 2" xfId="5629"/>
    <cellStyle name="BM UF in Col E 3 2 11 3" xfId="5630"/>
    <cellStyle name="BM UF in Col E 3 2 12" xfId="5631"/>
    <cellStyle name="BM UF in Col E 3 2 12 2" xfId="5632"/>
    <cellStyle name="BM UF in Col E 3 2 12 2 2" xfId="5633"/>
    <cellStyle name="BM UF in Col E 3 2 12 3" xfId="5634"/>
    <cellStyle name="BM UF in Col E 3 2 13" xfId="5635"/>
    <cellStyle name="BM UF in Col E 3 2 13 2" xfId="5636"/>
    <cellStyle name="BM UF in Col E 3 2 13 2 2" xfId="5637"/>
    <cellStyle name="BM UF in Col E 3 2 13 3" xfId="5638"/>
    <cellStyle name="BM UF in Col E 3 2 14" xfId="5639"/>
    <cellStyle name="BM UF in Col E 3 2 14 2" xfId="5640"/>
    <cellStyle name="BM UF in Col E 3 2 14 2 2" xfId="5641"/>
    <cellStyle name="BM UF in Col E 3 2 14 3" xfId="5642"/>
    <cellStyle name="BM UF in Col E 3 2 15" xfId="5643"/>
    <cellStyle name="BM UF in Col E 3 2 15 2" xfId="5644"/>
    <cellStyle name="BM UF in Col E 3 2 15 2 2" xfId="5645"/>
    <cellStyle name="BM UF in Col E 3 2 15 3" xfId="5646"/>
    <cellStyle name="BM UF in Col E 3 2 16" xfId="5647"/>
    <cellStyle name="BM UF in Col E 3 2 16 2" xfId="5648"/>
    <cellStyle name="BM UF in Col E 3 2 16 2 2" xfId="5649"/>
    <cellStyle name="BM UF in Col E 3 2 16 3" xfId="5650"/>
    <cellStyle name="BM UF in Col E 3 2 17" xfId="5651"/>
    <cellStyle name="BM UF in Col E 3 2 17 2" xfId="5652"/>
    <cellStyle name="BM UF in Col E 3 2 17 2 2" xfId="5653"/>
    <cellStyle name="BM UF in Col E 3 2 17 3" xfId="5654"/>
    <cellStyle name="BM UF in Col E 3 2 18" xfId="5655"/>
    <cellStyle name="BM UF in Col E 3 2 18 2" xfId="5656"/>
    <cellStyle name="BM UF in Col E 3 2 18 2 2" xfId="5657"/>
    <cellStyle name="BM UF in Col E 3 2 18 3" xfId="5658"/>
    <cellStyle name="BM UF in Col E 3 2 19" xfId="5659"/>
    <cellStyle name="BM UF in Col E 3 2 19 2" xfId="5660"/>
    <cellStyle name="BM UF in Col E 3 2 19 2 2" xfId="5661"/>
    <cellStyle name="BM UF in Col E 3 2 19 3" xfId="5662"/>
    <cellStyle name="BM UF in Col E 3 2 2" xfId="5663"/>
    <cellStyle name="BM UF in Col E 3 2 2 2" xfId="5664"/>
    <cellStyle name="BM UF in Col E 3 2 2 2 2" xfId="5665"/>
    <cellStyle name="BM UF in Col E 3 2 2 3" xfId="5666"/>
    <cellStyle name="BM UF in Col E 3 2 20" xfId="5667"/>
    <cellStyle name="BM UF in Col E 3 2 20 2" xfId="5668"/>
    <cellStyle name="BM UF in Col E 3 2 20 2 2" xfId="5669"/>
    <cellStyle name="BM UF in Col E 3 2 20 3" xfId="5670"/>
    <cellStyle name="BM UF in Col E 3 2 21" xfId="5671"/>
    <cellStyle name="BM UF in Col E 3 2 21 2" xfId="5672"/>
    <cellStyle name="BM UF in Col E 3 2 22" xfId="5673"/>
    <cellStyle name="BM UF in Col E 3 2 3" xfId="5674"/>
    <cellStyle name="BM UF in Col E 3 2 3 2" xfId="5675"/>
    <cellStyle name="BM UF in Col E 3 2 3 2 2" xfId="5676"/>
    <cellStyle name="BM UF in Col E 3 2 3 3" xfId="5677"/>
    <cellStyle name="BM UF in Col E 3 2 4" xfId="5678"/>
    <cellStyle name="BM UF in Col E 3 2 4 2" xfId="5679"/>
    <cellStyle name="BM UF in Col E 3 2 4 2 2" xfId="5680"/>
    <cellStyle name="BM UF in Col E 3 2 4 3" xfId="5681"/>
    <cellStyle name="BM UF in Col E 3 2 5" xfId="5682"/>
    <cellStyle name="BM UF in Col E 3 2 5 2" xfId="5683"/>
    <cellStyle name="BM UF in Col E 3 2 5 2 2" xfId="5684"/>
    <cellStyle name="BM UF in Col E 3 2 5 3" xfId="5685"/>
    <cellStyle name="BM UF in Col E 3 2 6" xfId="5686"/>
    <cellStyle name="BM UF in Col E 3 2 6 2" xfId="5687"/>
    <cellStyle name="BM UF in Col E 3 2 6 2 2" xfId="5688"/>
    <cellStyle name="BM UF in Col E 3 2 6 3" xfId="5689"/>
    <cellStyle name="BM UF in Col E 3 2 7" xfId="5690"/>
    <cellStyle name="BM UF in Col E 3 2 7 2" xfId="5691"/>
    <cellStyle name="BM UF in Col E 3 2 7 2 2" xfId="5692"/>
    <cellStyle name="BM UF in Col E 3 2 7 3" xfId="5693"/>
    <cellStyle name="BM UF in Col E 3 2 8" xfId="5694"/>
    <cellStyle name="BM UF in Col E 3 2 8 2" xfId="5695"/>
    <cellStyle name="BM UF in Col E 3 2 8 2 2" xfId="5696"/>
    <cellStyle name="BM UF in Col E 3 2 8 3" xfId="5697"/>
    <cellStyle name="BM UF in Col E 3 2 9" xfId="5698"/>
    <cellStyle name="BM UF in Col E 3 2 9 2" xfId="5699"/>
    <cellStyle name="BM UF in Col E 3 2 9 2 2" xfId="5700"/>
    <cellStyle name="BM UF in Col E 3 2 9 3" xfId="5701"/>
    <cellStyle name="BM UF in Col E 3 3" xfId="5702"/>
    <cellStyle name="BM UF in Col E 3 3 2" xfId="5703"/>
    <cellStyle name="BM UF in Col E 3 3 2 2" xfId="5704"/>
    <cellStyle name="BM UF in Col E 3 3 3" xfId="5705"/>
    <cellStyle name="BM UF in Col E 3 4" xfId="5706"/>
    <cellStyle name="BM UF in Col E 3 4 2" xfId="5707"/>
    <cellStyle name="BM UF in Col E 3 4 2 2" xfId="5708"/>
    <cellStyle name="BM UF in Col E 3 4 3" xfId="5709"/>
    <cellStyle name="BM UF in Col E 3 5" xfId="5710"/>
    <cellStyle name="BM UF in Col E 3 5 2" xfId="5711"/>
    <cellStyle name="BM UF in Col E 3 5 2 2" xfId="5712"/>
    <cellStyle name="BM UF in Col E 3 5 3" xfId="5713"/>
    <cellStyle name="BM UF in Col E 3 6" xfId="5714"/>
    <cellStyle name="BM UF in Col E 3 6 2" xfId="5715"/>
    <cellStyle name="BM UF in Col E 3 6 2 2" xfId="5716"/>
    <cellStyle name="BM UF in Col E 3 6 3" xfId="5717"/>
    <cellStyle name="BM UF in Col E 3 7" xfId="5718"/>
    <cellStyle name="BM UF in Col E 3 7 2" xfId="5719"/>
    <cellStyle name="BM UF in Col E 3 7 2 2" xfId="5720"/>
    <cellStyle name="BM UF in Col E 3 7 3" xfId="5721"/>
    <cellStyle name="BM UF in Col E 3 8" xfId="5722"/>
    <cellStyle name="BM UF in Col E 3 8 2" xfId="5723"/>
    <cellStyle name="BM UF in Col E 3 8 2 2" xfId="5724"/>
    <cellStyle name="BM UF in Col E 3 8 3" xfId="5725"/>
    <cellStyle name="BM UF in Col E 3 9" xfId="5726"/>
    <cellStyle name="BM UF in Col E 3 9 2" xfId="5727"/>
    <cellStyle name="BM UF in Col E 3 9 2 2" xfId="5728"/>
    <cellStyle name="BM UF in Col E 3 9 3" xfId="5729"/>
    <cellStyle name="BM UF in Col E 4" xfId="5730"/>
    <cellStyle name="BM UF in Col E 4 10" xfId="5731"/>
    <cellStyle name="BM UF in Col E 4 10 2" xfId="5732"/>
    <cellStyle name="BM UF in Col E 4 10 2 2" xfId="5733"/>
    <cellStyle name="BM UF in Col E 4 10 3" xfId="5734"/>
    <cellStyle name="BM UF in Col E 4 11" xfId="5735"/>
    <cellStyle name="BM UF in Col E 4 11 2" xfId="5736"/>
    <cellStyle name="BM UF in Col E 4 11 2 2" xfId="5737"/>
    <cellStyle name="BM UF in Col E 4 11 3" xfId="5738"/>
    <cellStyle name="BM UF in Col E 4 12" xfId="5739"/>
    <cellStyle name="BM UF in Col E 4 12 2" xfId="5740"/>
    <cellStyle name="BM UF in Col E 4 12 2 2" xfId="5741"/>
    <cellStyle name="BM UF in Col E 4 12 3" xfId="5742"/>
    <cellStyle name="BM UF in Col E 4 13" xfId="5743"/>
    <cellStyle name="BM UF in Col E 4 13 2" xfId="5744"/>
    <cellStyle name="BM UF in Col E 4 13 2 2" xfId="5745"/>
    <cellStyle name="BM UF in Col E 4 13 3" xfId="5746"/>
    <cellStyle name="BM UF in Col E 4 14" xfId="5747"/>
    <cellStyle name="BM UF in Col E 4 14 2" xfId="5748"/>
    <cellStyle name="BM UF in Col E 4 14 2 2" xfId="5749"/>
    <cellStyle name="BM UF in Col E 4 14 3" xfId="5750"/>
    <cellStyle name="BM UF in Col E 4 15" xfId="5751"/>
    <cellStyle name="BM UF in Col E 4 15 2" xfId="5752"/>
    <cellStyle name="BM UF in Col E 4 15 2 2" xfId="5753"/>
    <cellStyle name="BM UF in Col E 4 15 3" xfId="5754"/>
    <cellStyle name="BM UF in Col E 4 16" xfId="5755"/>
    <cellStyle name="BM UF in Col E 4 16 2" xfId="5756"/>
    <cellStyle name="BM UF in Col E 4 16 2 2" xfId="5757"/>
    <cellStyle name="BM UF in Col E 4 16 3" xfId="5758"/>
    <cellStyle name="BM UF in Col E 4 17" xfId="5759"/>
    <cellStyle name="BM UF in Col E 4 17 2" xfId="5760"/>
    <cellStyle name="BM UF in Col E 4 17 2 2" xfId="5761"/>
    <cellStyle name="BM UF in Col E 4 17 3" xfId="5762"/>
    <cellStyle name="BM UF in Col E 4 18" xfId="5763"/>
    <cellStyle name="BM UF in Col E 4 18 2" xfId="5764"/>
    <cellStyle name="BM UF in Col E 4 19" xfId="5765"/>
    <cellStyle name="BM UF in Col E 4 2" xfId="5766"/>
    <cellStyle name="BM UF in Col E 4 2 10" xfId="5767"/>
    <cellStyle name="BM UF in Col E 4 2 10 2" xfId="5768"/>
    <cellStyle name="BM UF in Col E 4 2 10 2 2" xfId="5769"/>
    <cellStyle name="BM UF in Col E 4 2 10 3" xfId="5770"/>
    <cellStyle name="BM UF in Col E 4 2 11" xfId="5771"/>
    <cellStyle name="BM UF in Col E 4 2 11 2" xfId="5772"/>
    <cellStyle name="BM UF in Col E 4 2 11 2 2" xfId="5773"/>
    <cellStyle name="BM UF in Col E 4 2 11 3" xfId="5774"/>
    <cellStyle name="BM UF in Col E 4 2 12" xfId="5775"/>
    <cellStyle name="BM UF in Col E 4 2 12 2" xfId="5776"/>
    <cellStyle name="BM UF in Col E 4 2 12 2 2" xfId="5777"/>
    <cellStyle name="BM UF in Col E 4 2 12 3" xfId="5778"/>
    <cellStyle name="BM UF in Col E 4 2 13" xfId="5779"/>
    <cellStyle name="BM UF in Col E 4 2 13 2" xfId="5780"/>
    <cellStyle name="BM UF in Col E 4 2 13 2 2" xfId="5781"/>
    <cellStyle name="BM UF in Col E 4 2 13 3" xfId="5782"/>
    <cellStyle name="BM UF in Col E 4 2 14" xfId="5783"/>
    <cellStyle name="BM UF in Col E 4 2 14 2" xfId="5784"/>
    <cellStyle name="BM UF in Col E 4 2 14 2 2" xfId="5785"/>
    <cellStyle name="BM UF in Col E 4 2 14 3" xfId="5786"/>
    <cellStyle name="BM UF in Col E 4 2 15" xfId="5787"/>
    <cellStyle name="BM UF in Col E 4 2 15 2" xfId="5788"/>
    <cellStyle name="BM UF in Col E 4 2 15 2 2" xfId="5789"/>
    <cellStyle name="BM UF in Col E 4 2 15 3" xfId="5790"/>
    <cellStyle name="BM UF in Col E 4 2 16" xfId="5791"/>
    <cellStyle name="BM UF in Col E 4 2 16 2" xfId="5792"/>
    <cellStyle name="BM UF in Col E 4 2 16 2 2" xfId="5793"/>
    <cellStyle name="BM UF in Col E 4 2 16 3" xfId="5794"/>
    <cellStyle name="BM UF in Col E 4 2 17" xfId="5795"/>
    <cellStyle name="BM UF in Col E 4 2 17 2" xfId="5796"/>
    <cellStyle name="BM UF in Col E 4 2 17 2 2" xfId="5797"/>
    <cellStyle name="BM UF in Col E 4 2 17 3" xfId="5798"/>
    <cellStyle name="BM UF in Col E 4 2 18" xfId="5799"/>
    <cellStyle name="BM UF in Col E 4 2 18 2" xfId="5800"/>
    <cellStyle name="BM UF in Col E 4 2 18 2 2" xfId="5801"/>
    <cellStyle name="BM UF in Col E 4 2 18 3" xfId="5802"/>
    <cellStyle name="BM UF in Col E 4 2 19" xfId="5803"/>
    <cellStyle name="BM UF in Col E 4 2 19 2" xfId="5804"/>
    <cellStyle name="BM UF in Col E 4 2 19 2 2" xfId="5805"/>
    <cellStyle name="BM UF in Col E 4 2 19 3" xfId="5806"/>
    <cellStyle name="BM UF in Col E 4 2 2" xfId="5807"/>
    <cellStyle name="BM UF in Col E 4 2 2 2" xfId="5808"/>
    <cellStyle name="BM UF in Col E 4 2 2 2 2" xfId="5809"/>
    <cellStyle name="BM UF in Col E 4 2 2 3" xfId="5810"/>
    <cellStyle name="BM UF in Col E 4 2 20" xfId="5811"/>
    <cellStyle name="BM UF in Col E 4 2 20 2" xfId="5812"/>
    <cellStyle name="BM UF in Col E 4 2 20 2 2" xfId="5813"/>
    <cellStyle name="BM UF in Col E 4 2 20 3" xfId="5814"/>
    <cellStyle name="BM UF in Col E 4 2 21" xfId="5815"/>
    <cellStyle name="BM UF in Col E 4 2 21 2" xfId="5816"/>
    <cellStyle name="BM UF in Col E 4 2 22" xfId="5817"/>
    <cellStyle name="BM UF in Col E 4 2 3" xfId="5818"/>
    <cellStyle name="BM UF in Col E 4 2 3 2" xfId="5819"/>
    <cellStyle name="BM UF in Col E 4 2 3 2 2" xfId="5820"/>
    <cellStyle name="BM UF in Col E 4 2 3 3" xfId="5821"/>
    <cellStyle name="BM UF in Col E 4 2 4" xfId="5822"/>
    <cellStyle name="BM UF in Col E 4 2 4 2" xfId="5823"/>
    <cellStyle name="BM UF in Col E 4 2 4 2 2" xfId="5824"/>
    <cellStyle name="BM UF in Col E 4 2 4 3" xfId="5825"/>
    <cellStyle name="BM UF in Col E 4 2 5" xfId="5826"/>
    <cellStyle name="BM UF in Col E 4 2 5 2" xfId="5827"/>
    <cellStyle name="BM UF in Col E 4 2 5 2 2" xfId="5828"/>
    <cellStyle name="BM UF in Col E 4 2 5 3" xfId="5829"/>
    <cellStyle name="BM UF in Col E 4 2 6" xfId="5830"/>
    <cellStyle name="BM UF in Col E 4 2 6 2" xfId="5831"/>
    <cellStyle name="BM UF in Col E 4 2 6 2 2" xfId="5832"/>
    <cellStyle name="BM UF in Col E 4 2 6 3" xfId="5833"/>
    <cellStyle name="BM UF in Col E 4 2 7" xfId="5834"/>
    <cellStyle name="BM UF in Col E 4 2 7 2" xfId="5835"/>
    <cellStyle name="BM UF in Col E 4 2 7 2 2" xfId="5836"/>
    <cellStyle name="BM UF in Col E 4 2 7 3" xfId="5837"/>
    <cellStyle name="BM UF in Col E 4 2 8" xfId="5838"/>
    <cellStyle name="BM UF in Col E 4 2 8 2" xfId="5839"/>
    <cellStyle name="BM UF in Col E 4 2 8 2 2" xfId="5840"/>
    <cellStyle name="BM UF in Col E 4 2 8 3" xfId="5841"/>
    <cellStyle name="BM UF in Col E 4 2 9" xfId="5842"/>
    <cellStyle name="BM UF in Col E 4 2 9 2" xfId="5843"/>
    <cellStyle name="BM UF in Col E 4 2 9 2 2" xfId="5844"/>
    <cellStyle name="BM UF in Col E 4 2 9 3" xfId="5845"/>
    <cellStyle name="BM UF in Col E 4 3" xfId="5846"/>
    <cellStyle name="BM UF in Col E 4 3 2" xfId="5847"/>
    <cellStyle name="BM UF in Col E 4 3 2 2" xfId="5848"/>
    <cellStyle name="BM UF in Col E 4 3 3" xfId="5849"/>
    <cellStyle name="BM UF in Col E 4 4" xfId="5850"/>
    <cellStyle name="BM UF in Col E 4 4 2" xfId="5851"/>
    <cellStyle name="BM UF in Col E 4 4 2 2" xfId="5852"/>
    <cellStyle name="BM UF in Col E 4 4 3" xfId="5853"/>
    <cellStyle name="BM UF in Col E 4 5" xfId="5854"/>
    <cellStyle name="BM UF in Col E 4 5 2" xfId="5855"/>
    <cellStyle name="BM UF in Col E 4 5 2 2" xfId="5856"/>
    <cellStyle name="BM UF in Col E 4 5 3" xfId="5857"/>
    <cellStyle name="BM UF in Col E 4 6" xfId="5858"/>
    <cellStyle name="BM UF in Col E 4 6 2" xfId="5859"/>
    <cellStyle name="BM UF in Col E 4 6 2 2" xfId="5860"/>
    <cellStyle name="BM UF in Col E 4 6 3" xfId="5861"/>
    <cellStyle name="BM UF in Col E 4 7" xfId="5862"/>
    <cellStyle name="BM UF in Col E 4 7 2" xfId="5863"/>
    <cellStyle name="BM UF in Col E 4 7 2 2" xfId="5864"/>
    <cellStyle name="BM UF in Col E 4 7 3" xfId="5865"/>
    <cellStyle name="BM UF in Col E 4 8" xfId="5866"/>
    <cellStyle name="BM UF in Col E 4 8 2" xfId="5867"/>
    <cellStyle name="BM UF in Col E 4 8 2 2" xfId="5868"/>
    <cellStyle name="BM UF in Col E 4 8 3" xfId="5869"/>
    <cellStyle name="BM UF in Col E 4 9" xfId="5870"/>
    <cellStyle name="BM UF in Col E 4 9 2" xfId="5871"/>
    <cellStyle name="BM UF in Col E 4 9 2 2" xfId="5872"/>
    <cellStyle name="BM UF in Col E 4 9 3" xfId="5873"/>
    <cellStyle name="BM UF in Col E 5" xfId="5874"/>
    <cellStyle name="BM UF in Col E 5 10" xfId="5875"/>
    <cellStyle name="BM UF in Col E 5 10 2" xfId="5876"/>
    <cellStyle name="BM UF in Col E 5 10 2 2" xfId="5877"/>
    <cellStyle name="BM UF in Col E 5 10 3" xfId="5878"/>
    <cellStyle name="BM UF in Col E 5 11" xfId="5879"/>
    <cellStyle name="BM UF in Col E 5 11 2" xfId="5880"/>
    <cellStyle name="BM UF in Col E 5 11 2 2" xfId="5881"/>
    <cellStyle name="BM UF in Col E 5 11 3" xfId="5882"/>
    <cellStyle name="BM UF in Col E 5 12" xfId="5883"/>
    <cellStyle name="BM UF in Col E 5 12 2" xfId="5884"/>
    <cellStyle name="BM UF in Col E 5 12 2 2" xfId="5885"/>
    <cellStyle name="BM UF in Col E 5 12 3" xfId="5886"/>
    <cellStyle name="BM UF in Col E 5 13" xfId="5887"/>
    <cellStyle name="BM UF in Col E 5 13 2" xfId="5888"/>
    <cellStyle name="BM UF in Col E 5 13 2 2" xfId="5889"/>
    <cellStyle name="BM UF in Col E 5 13 3" xfId="5890"/>
    <cellStyle name="BM UF in Col E 5 14" xfId="5891"/>
    <cellStyle name="BM UF in Col E 5 14 2" xfId="5892"/>
    <cellStyle name="BM UF in Col E 5 14 2 2" xfId="5893"/>
    <cellStyle name="BM UF in Col E 5 14 3" xfId="5894"/>
    <cellStyle name="BM UF in Col E 5 15" xfId="5895"/>
    <cellStyle name="BM UF in Col E 5 15 2" xfId="5896"/>
    <cellStyle name="BM UF in Col E 5 15 2 2" xfId="5897"/>
    <cellStyle name="BM UF in Col E 5 15 3" xfId="5898"/>
    <cellStyle name="BM UF in Col E 5 16" xfId="5899"/>
    <cellStyle name="BM UF in Col E 5 16 2" xfId="5900"/>
    <cellStyle name="BM UF in Col E 5 16 2 2" xfId="5901"/>
    <cellStyle name="BM UF in Col E 5 16 3" xfId="5902"/>
    <cellStyle name="BM UF in Col E 5 17" xfId="5903"/>
    <cellStyle name="BM UF in Col E 5 17 2" xfId="5904"/>
    <cellStyle name="BM UF in Col E 5 17 2 2" xfId="5905"/>
    <cellStyle name="BM UF in Col E 5 17 3" xfId="5906"/>
    <cellStyle name="BM UF in Col E 5 18" xfId="5907"/>
    <cellStyle name="BM UF in Col E 5 18 2" xfId="5908"/>
    <cellStyle name="BM UF in Col E 5 18 2 2" xfId="5909"/>
    <cellStyle name="BM UF in Col E 5 18 3" xfId="5910"/>
    <cellStyle name="BM UF in Col E 5 19" xfId="5911"/>
    <cellStyle name="BM UF in Col E 5 19 2" xfId="5912"/>
    <cellStyle name="BM UF in Col E 5 19 2 2" xfId="5913"/>
    <cellStyle name="BM UF in Col E 5 19 3" xfId="5914"/>
    <cellStyle name="BM UF in Col E 5 2" xfId="5915"/>
    <cellStyle name="BM UF in Col E 5 2 10" xfId="5916"/>
    <cellStyle name="BM UF in Col E 5 2 10 2" xfId="5917"/>
    <cellStyle name="BM UF in Col E 5 2 10 2 2" xfId="5918"/>
    <cellStyle name="BM UF in Col E 5 2 10 3" xfId="5919"/>
    <cellStyle name="BM UF in Col E 5 2 11" xfId="5920"/>
    <cellStyle name="BM UF in Col E 5 2 11 2" xfId="5921"/>
    <cellStyle name="BM UF in Col E 5 2 11 2 2" xfId="5922"/>
    <cellStyle name="BM UF in Col E 5 2 11 3" xfId="5923"/>
    <cellStyle name="BM UF in Col E 5 2 12" xfId="5924"/>
    <cellStyle name="BM UF in Col E 5 2 12 2" xfId="5925"/>
    <cellStyle name="BM UF in Col E 5 2 12 2 2" xfId="5926"/>
    <cellStyle name="BM UF in Col E 5 2 12 3" xfId="5927"/>
    <cellStyle name="BM UF in Col E 5 2 13" xfId="5928"/>
    <cellStyle name="BM UF in Col E 5 2 13 2" xfId="5929"/>
    <cellStyle name="BM UF in Col E 5 2 13 2 2" xfId="5930"/>
    <cellStyle name="BM UF in Col E 5 2 13 3" xfId="5931"/>
    <cellStyle name="BM UF in Col E 5 2 14" xfId="5932"/>
    <cellStyle name="BM UF in Col E 5 2 14 2" xfId="5933"/>
    <cellStyle name="BM UF in Col E 5 2 14 2 2" xfId="5934"/>
    <cellStyle name="BM UF in Col E 5 2 14 3" xfId="5935"/>
    <cellStyle name="BM UF in Col E 5 2 15" xfId="5936"/>
    <cellStyle name="BM UF in Col E 5 2 15 2" xfId="5937"/>
    <cellStyle name="BM UF in Col E 5 2 15 2 2" xfId="5938"/>
    <cellStyle name="BM UF in Col E 5 2 15 3" xfId="5939"/>
    <cellStyle name="BM UF in Col E 5 2 16" xfId="5940"/>
    <cellStyle name="BM UF in Col E 5 2 16 2" xfId="5941"/>
    <cellStyle name="BM UF in Col E 5 2 16 2 2" xfId="5942"/>
    <cellStyle name="BM UF in Col E 5 2 16 3" xfId="5943"/>
    <cellStyle name="BM UF in Col E 5 2 17" xfId="5944"/>
    <cellStyle name="BM UF in Col E 5 2 17 2" xfId="5945"/>
    <cellStyle name="BM UF in Col E 5 2 17 2 2" xfId="5946"/>
    <cellStyle name="BM UF in Col E 5 2 17 3" xfId="5947"/>
    <cellStyle name="BM UF in Col E 5 2 18" xfId="5948"/>
    <cellStyle name="BM UF in Col E 5 2 18 2" xfId="5949"/>
    <cellStyle name="BM UF in Col E 5 2 18 2 2" xfId="5950"/>
    <cellStyle name="BM UF in Col E 5 2 18 3" xfId="5951"/>
    <cellStyle name="BM UF in Col E 5 2 19" xfId="5952"/>
    <cellStyle name="BM UF in Col E 5 2 19 2" xfId="5953"/>
    <cellStyle name="BM UF in Col E 5 2 19 2 2" xfId="5954"/>
    <cellStyle name="BM UF in Col E 5 2 19 3" xfId="5955"/>
    <cellStyle name="BM UF in Col E 5 2 2" xfId="5956"/>
    <cellStyle name="BM UF in Col E 5 2 2 2" xfId="5957"/>
    <cellStyle name="BM UF in Col E 5 2 2 2 2" xfId="5958"/>
    <cellStyle name="BM UF in Col E 5 2 2 3" xfId="5959"/>
    <cellStyle name="BM UF in Col E 5 2 20" xfId="5960"/>
    <cellStyle name="BM UF in Col E 5 2 20 2" xfId="5961"/>
    <cellStyle name="BM UF in Col E 5 2 20 2 2" xfId="5962"/>
    <cellStyle name="BM UF in Col E 5 2 20 3" xfId="5963"/>
    <cellStyle name="BM UF in Col E 5 2 21" xfId="5964"/>
    <cellStyle name="BM UF in Col E 5 2 21 2" xfId="5965"/>
    <cellStyle name="BM UF in Col E 5 2 22" xfId="5966"/>
    <cellStyle name="BM UF in Col E 5 2 3" xfId="5967"/>
    <cellStyle name="BM UF in Col E 5 2 3 2" xfId="5968"/>
    <cellStyle name="BM UF in Col E 5 2 3 2 2" xfId="5969"/>
    <cellStyle name="BM UF in Col E 5 2 3 3" xfId="5970"/>
    <cellStyle name="BM UF in Col E 5 2 4" xfId="5971"/>
    <cellStyle name="BM UF in Col E 5 2 4 2" xfId="5972"/>
    <cellStyle name="BM UF in Col E 5 2 4 2 2" xfId="5973"/>
    <cellStyle name="BM UF in Col E 5 2 4 3" xfId="5974"/>
    <cellStyle name="BM UF in Col E 5 2 5" xfId="5975"/>
    <cellStyle name="BM UF in Col E 5 2 5 2" xfId="5976"/>
    <cellStyle name="BM UF in Col E 5 2 5 2 2" xfId="5977"/>
    <cellStyle name="BM UF in Col E 5 2 5 3" xfId="5978"/>
    <cellStyle name="BM UF in Col E 5 2 6" xfId="5979"/>
    <cellStyle name="BM UF in Col E 5 2 6 2" xfId="5980"/>
    <cellStyle name="BM UF in Col E 5 2 6 2 2" xfId="5981"/>
    <cellStyle name="BM UF in Col E 5 2 6 3" xfId="5982"/>
    <cellStyle name="BM UF in Col E 5 2 7" xfId="5983"/>
    <cellStyle name="BM UF in Col E 5 2 7 2" xfId="5984"/>
    <cellStyle name="BM UF in Col E 5 2 7 2 2" xfId="5985"/>
    <cellStyle name="BM UF in Col E 5 2 7 3" xfId="5986"/>
    <cellStyle name="BM UF in Col E 5 2 8" xfId="5987"/>
    <cellStyle name="BM UF in Col E 5 2 8 2" xfId="5988"/>
    <cellStyle name="BM UF in Col E 5 2 8 2 2" xfId="5989"/>
    <cellStyle name="BM UF in Col E 5 2 8 3" xfId="5990"/>
    <cellStyle name="BM UF in Col E 5 2 9" xfId="5991"/>
    <cellStyle name="BM UF in Col E 5 2 9 2" xfId="5992"/>
    <cellStyle name="BM UF in Col E 5 2 9 2 2" xfId="5993"/>
    <cellStyle name="BM UF in Col E 5 2 9 3" xfId="5994"/>
    <cellStyle name="BM UF in Col E 5 20" xfId="5995"/>
    <cellStyle name="BM UF in Col E 5 20 2" xfId="5996"/>
    <cellStyle name="BM UF in Col E 5 20 2 2" xfId="5997"/>
    <cellStyle name="BM UF in Col E 5 20 3" xfId="5998"/>
    <cellStyle name="BM UF in Col E 5 21" xfId="5999"/>
    <cellStyle name="BM UF in Col E 5 21 2" xfId="6000"/>
    <cellStyle name="BM UF in Col E 5 21 2 2" xfId="6001"/>
    <cellStyle name="BM UF in Col E 5 21 3" xfId="6002"/>
    <cellStyle name="BM UF in Col E 5 22" xfId="6003"/>
    <cellStyle name="BM UF in Col E 5 22 2" xfId="6004"/>
    <cellStyle name="BM UF in Col E 5 23" xfId="6005"/>
    <cellStyle name="BM UF in Col E 5 3" xfId="6006"/>
    <cellStyle name="BM UF in Col E 5 3 2" xfId="6007"/>
    <cellStyle name="BM UF in Col E 5 3 2 2" xfId="6008"/>
    <cellStyle name="BM UF in Col E 5 3 3" xfId="6009"/>
    <cellStyle name="BM UF in Col E 5 4" xfId="6010"/>
    <cellStyle name="BM UF in Col E 5 4 2" xfId="6011"/>
    <cellStyle name="BM UF in Col E 5 4 2 2" xfId="6012"/>
    <cellStyle name="BM UF in Col E 5 4 3" xfId="6013"/>
    <cellStyle name="BM UF in Col E 5 5" xfId="6014"/>
    <cellStyle name="BM UF in Col E 5 5 2" xfId="6015"/>
    <cellStyle name="BM UF in Col E 5 5 2 2" xfId="6016"/>
    <cellStyle name="BM UF in Col E 5 5 3" xfId="6017"/>
    <cellStyle name="BM UF in Col E 5 6" xfId="6018"/>
    <cellStyle name="BM UF in Col E 5 6 2" xfId="6019"/>
    <cellStyle name="BM UF in Col E 5 6 2 2" xfId="6020"/>
    <cellStyle name="BM UF in Col E 5 6 3" xfId="6021"/>
    <cellStyle name="BM UF in Col E 5 7" xfId="6022"/>
    <cellStyle name="BM UF in Col E 5 7 2" xfId="6023"/>
    <cellStyle name="BM UF in Col E 5 7 2 2" xfId="6024"/>
    <cellStyle name="BM UF in Col E 5 7 3" xfId="6025"/>
    <cellStyle name="BM UF in Col E 5 8" xfId="6026"/>
    <cellStyle name="BM UF in Col E 5 8 2" xfId="6027"/>
    <cellStyle name="BM UF in Col E 5 8 2 2" xfId="6028"/>
    <cellStyle name="BM UF in Col E 5 8 3" xfId="6029"/>
    <cellStyle name="BM UF in Col E 5 9" xfId="6030"/>
    <cellStyle name="BM UF in Col E 5 9 2" xfId="6031"/>
    <cellStyle name="BM UF in Col E 5 9 2 2" xfId="6032"/>
    <cellStyle name="BM UF in Col E 5 9 3" xfId="6033"/>
    <cellStyle name="BM UF in Col E 6" xfId="6034"/>
    <cellStyle name="BM UF in Col E 6 10" xfId="6035"/>
    <cellStyle name="BM UF in Col E 6 10 2" xfId="6036"/>
    <cellStyle name="BM UF in Col E 6 10 2 2" xfId="6037"/>
    <cellStyle name="BM UF in Col E 6 10 3" xfId="6038"/>
    <cellStyle name="BM UF in Col E 6 11" xfId="6039"/>
    <cellStyle name="BM UF in Col E 6 11 2" xfId="6040"/>
    <cellStyle name="BM UF in Col E 6 11 2 2" xfId="6041"/>
    <cellStyle name="BM UF in Col E 6 11 3" xfId="6042"/>
    <cellStyle name="BM UF in Col E 6 12" xfId="6043"/>
    <cellStyle name="BM UF in Col E 6 12 2" xfId="6044"/>
    <cellStyle name="BM UF in Col E 6 12 2 2" xfId="6045"/>
    <cellStyle name="BM UF in Col E 6 12 3" xfId="6046"/>
    <cellStyle name="BM UF in Col E 6 13" xfId="6047"/>
    <cellStyle name="BM UF in Col E 6 13 2" xfId="6048"/>
    <cellStyle name="BM UF in Col E 6 13 2 2" xfId="6049"/>
    <cellStyle name="BM UF in Col E 6 13 3" xfId="6050"/>
    <cellStyle name="BM UF in Col E 6 14" xfId="6051"/>
    <cellStyle name="BM UF in Col E 6 14 2" xfId="6052"/>
    <cellStyle name="BM UF in Col E 6 14 2 2" xfId="6053"/>
    <cellStyle name="BM UF in Col E 6 14 3" xfId="6054"/>
    <cellStyle name="BM UF in Col E 6 15" xfId="6055"/>
    <cellStyle name="BM UF in Col E 6 15 2" xfId="6056"/>
    <cellStyle name="BM UF in Col E 6 15 2 2" xfId="6057"/>
    <cellStyle name="BM UF in Col E 6 15 3" xfId="6058"/>
    <cellStyle name="BM UF in Col E 6 16" xfId="6059"/>
    <cellStyle name="BM UF in Col E 6 16 2" xfId="6060"/>
    <cellStyle name="BM UF in Col E 6 16 2 2" xfId="6061"/>
    <cellStyle name="BM UF in Col E 6 16 3" xfId="6062"/>
    <cellStyle name="BM UF in Col E 6 17" xfId="6063"/>
    <cellStyle name="BM UF in Col E 6 17 2" xfId="6064"/>
    <cellStyle name="BM UF in Col E 6 17 2 2" xfId="6065"/>
    <cellStyle name="BM UF in Col E 6 17 3" xfId="6066"/>
    <cellStyle name="BM UF in Col E 6 18" xfId="6067"/>
    <cellStyle name="BM UF in Col E 6 18 2" xfId="6068"/>
    <cellStyle name="BM UF in Col E 6 18 2 2" xfId="6069"/>
    <cellStyle name="BM UF in Col E 6 18 3" xfId="6070"/>
    <cellStyle name="BM UF in Col E 6 19" xfId="6071"/>
    <cellStyle name="BM UF in Col E 6 19 2" xfId="6072"/>
    <cellStyle name="BM UF in Col E 6 19 2 2" xfId="6073"/>
    <cellStyle name="BM UF in Col E 6 19 3" xfId="6074"/>
    <cellStyle name="BM UF in Col E 6 2" xfId="6075"/>
    <cellStyle name="BM UF in Col E 6 2 2" xfId="6076"/>
    <cellStyle name="BM UF in Col E 6 2 2 2" xfId="6077"/>
    <cellStyle name="BM UF in Col E 6 2 3" xfId="6078"/>
    <cellStyle name="BM UF in Col E 6 20" xfId="6079"/>
    <cellStyle name="BM UF in Col E 6 20 2" xfId="6080"/>
    <cellStyle name="BM UF in Col E 6 20 2 2" xfId="6081"/>
    <cellStyle name="BM UF in Col E 6 20 3" xfId="6082"/>
    <cellStyle name="BM UF in Col E 6 21" xfId="6083"/>
    <cellStyle name="BM UF in Col E 6 21 2" xfId="6084"/>
    <cellStyle name="BM UF in Col E 6 22" xfId="6085"/>
    <cellStyle name="BM UF in Col E 6 3" xfId="6086"/>
    <cellStyle name="BM UF in Col E 6 3 2" xfId="6087"/>
    <cellStyle name="BM UF in Col E 6 3 2 2" xfId="6088"/>
    <cellStyle name="BM UF in Col E 6 3 3" xfId="6089"/>
    <cellStyle name="BM UF in Col E 6 4" xfId="6090"/>
    <cellStyle name="BM UF in Col E 6 4 2" xfId="6091"/>
    <cellStyle name="BM UF in Col E 6 4 2 2" xfId="6092"/>
    <cellStyle name="BM UF in Col E 6 4 3" xfId="6093"/>
    <cellStyle name="BM UF in Col E 6 5" xfId="6094"/>
    <cellStyle name="BM UF in Col E 6 5 2" xfId="6095"/>
    <cellStyle name="BM UF in Col E 6 5 2 2" xfId="6096"/>
    <cellStyle name="BM UF in Col E 6 5 3" xfId="6097"/>
    <cellStyle name="BM UF in Col E 6 6" xfId="6098"/>
    <cellStyle name="BM UF in Col E 6 6 2" xfId="6099"/>
    <cellStyle name="BM UF in Col E 6 6 2 2" xfId="6100"/>
    <cellStyle name="BM UF in Col E 6 6 3" xfId="6101"/>
    <cellStyle name="BM UF in Col E 6 7" xfId="6102"/>
    <cellStyle name="BM UF in Col E 6 7 2" xfId="6103"/>
    <cellStyle name="BM UF in Col E 6 7 2 2" xfId="6104"/>
    <cellStyle name="BM UF in Col E 6 7 3" xfId="6105"/>
    <cellStyle name="BM UF in Col E 6 8" xfId="6106"/>
    <cellStyle name="BM UF in Col E 6 8 2" xfId="6107"/>
    <cellStyle name="BM UF in Col E 6 8 2 2" xfId="6108"/>
    <cellStyle name="BM UF in Col E 6 8 3" xfId="6109"/>
    <cellStyle name="BM UF in Col E 6 9" xfId="6110"/>
    <cellStyle name="BM UF in Col E 6 9 2" xfId="6111"/>
    <cellStyle name="BM UF in Col E 6 9 2 2" xfId="6112"/>
    <cellStyle name="BM UF in Col E 6 9 3" xfId="6113"/>
    <cellStyle name="BM UF in Col E 7" xfId="6114"/>
    <cellStyle name="BM UF in Col E 7 2" xfId="6115"/>
    <cellStyle name="BM UF in Col E 7 2 2" xfId="6116"/>
    <cellStyle name="BM UF in Col E 7 3" xfId="6117"/>
    <cellStyle name="BM UF in Col E 8" xfId="6118"/>
    <cellStyle name="BM UF in Col E 8 2" xfId="6119"/>
    <cellStyle name="BM UF in Col E 8 2 2" xfId="6120"/>
    <cellStyle name="BM UF in Col E 8 3" xfId="6121"/>
    <cellStyle name="BM UF in Col E 9" xfId="6122"/>
    <cellStyle name="BM UF in Col E 9 2" xfId="6123"/>
    <cellStyle name="BM UF in Col E 9 2 2" xfId="6124"/>
    <cellStyle name="BM UF in Col E 9 3" xfId="6125"/>
    <cellStyle name="Calc" xfId="6126"/>
    <cellStyle name="Calc - Blue" xfId="6127"/>
    <cellStyle name="Calc - Blue 2" xfId="6128"/>
    <cellStyle name="Calc - Feed" xfId="6129"/>
    <cellStyle name="Calc - Feed 2" xfId="6130"/>
    <cellStyle name="Calc - Green" xfId="6131"/>
    <cellStyle name="Calc - Green 2" xfId="6132"/>
    <cellStyle name="Calc - Grey" xfId="6133"/>
    <cellStyle name="Calc - Grey 2" xfId="6134"/>
    <cellStyle name="Calc - White" xfId="6135"/>
    <cellStyle name="Calc - White 2" xfId="6136"/>
    <cellStyle name="Calc 2" xfId="6137"/>
    <cellStyle name="Calculated Field" xfId="6138"/>
    <cellStyle name="Calculated Field 2" xfId="6139"/>
    <cellStyle name="Calculation 2" xfId="6140"/>
    <cellStyle name="Calculation 2 10" xfId="6141"/>
    <cellStyle name="Calculation 2 10 2" xfId="6142"/>
    <cellStyle name="Calculation 2 10 2 2" xfId="6143"/>
    <cellStyle name="Calculation 2 10 3" xfId="6144"/>
    <cellStyle name="Calculation 2 11" xfId="6145"/>
    <cellStyle name="Calculation 2 11 2" xfId="6146"/>
    <cellStyle name="Calculation 2 11 2 2" xfId="6147"/>
    <cellStyle name="Calculation 2 11 3" xfId="6148"/>
    <cellStyle name="Calculation 2 12" xfId="6149"/>
    <cellStyle name="Calculation 2 12 2" xfId="6150"/>
    <cellStyle name="Calculation 2 12 2 2" xfId="6151"/>
    <cellStyle name="Calculation 2 12 3" xfId="6152"/>
    <cellStyle name="Calculation 2 13" xfId="6153"/>
    <cellStyle name="Calculation 2 13 2" xfId="6154"/>
    <cellStyle name="Calculation 2 13 2 2" xfId="6155"/>
    <cellStyle name="Calculation 2 13 3" xfId="6156"/>
    <cellStyle name="Calculation 2 14" xfId="6157"/>
    <cellStyle name="Calculation 2 14 2" xfId="6158"/>
    <cellStyle name="Calculation 2 14 2 2" xfId="6159"/>
    <cellStyle name="Calculation 2 14 3" xfId="6160"/>
    <cellStyle name="Calculation 2 15" xfId="6161"/>
    <cellStyle name="Calculation 2 15 2" xfId="6162"/>
    <cellStyle name="Calculation 2 15 2 2" xfId="6163"/>
    <cellStyle name="Calculation 2 15 3" xfId="6164"/>
    <cellStyle name="Calculation 2 16" xfId="6165"/>
    <cellStyle name="Calculation 2 16 2" xfId="6166"/>
    <cellStyle name="Calculation 2 16 2 2" xfId="6167"/>
    <cellStyle name="Calculation 2 16 3" xfId="6168"/>
    <cellStyle name="Calculation 2 17" xfId="6169"/>
    <cellStyle name="Calculation 2 17 2" xfId="6170"/>
    <cellStyle name="Calculation 2 17 2 2" xfId="6171"/>
    <cellStyle name="Calculation 2 17 3" xfId="6172"/>
    <cellStyle name="Calculation 2 18" xfId="6173"/>
    <cellStyle name="Calculation 2 18 2" xfId="6174"/>
    <cellStyle name="Calculation 2 18 2 2" xfId="6175"/>
    <cellStyle name="Calculation 2 18 3" xfId="6176"/>
    <cellStyle name="Calculation 2 19" xfId="6177"/>
    <cellStyle name="Calculation 2 19 2" xfId="6178"/>
    <cellStyle name="Calculation 2 19 2 2" xfId="6179"/>
    <cellStyle name="Calculation 2 19 3" xfId="6180"/>
    <cellStyle name="Calculation 2 2" xfId="6181"/>
    <cellStyle name="Calculation 2 2 10" xfId="6182"/>
    <cellStyle name="Calculation 2 2 10 2" xfId="6183"/>
    <cellStyle name="Calculation 2 2 10 2 2" xfId="6184"/>
    <cellStyle name="Calculation 2 2 10 3" xfId="6185"/>
    <cellStyle name="Calculation 2 2 11" xfId="6186"/>
    <cellStyle name="Calculation 2 2 11 2" xfId="6187"/>
    <cellStyle name="Calculation 2 2 11 2 2" xfId="6188"/>
    <cellStyle name="Calculation 2 2 11 3" xfId="6189"/>
    <cellStyle name="Calculation 2 2 12" xfId="6190"/>
    <cellStyle name="Calculation 2 2 12 2" xfId="6191"/>
    <cellStyle name="Calculation 2 2 12 2 2" xfId="6192"/>
    <cellStyle name="Calculation 2 2 12 3" xfId="6193"/>
    <cellStyle name="Calculation 2 2 13" xfId="6194"/>
    <cellStyle name="Calculation 2 2 13 2" xfId="6195"/>
    <cellStyle name="Calculation 2 2 13 2 2" xfId="6196"/>
    <cellStyle name="Calculation 2 2 13 3" xfId="6197"/>
    <cellStyle name="Calculation 2 2 14" xfId="6198"/>
    <cellStyle name="Calculation 2 2 14 2" xfId="6199"/>
    <cellStyle name="Calculation 2 2 14 2 2" xfId="6200"/>
    <cellStyle name="Calculation 2 2 14 3" xfId="6201"/>
    <cellStyle name="Calculation 2 2 15" xfId="6202"/>
    <cellStyle name="Calculation 2 2 15 2" xfId="6203"/>
    <cellStyle name="Calculation 2 2 15 2 2" xfId="6204"/>
    <cellStyle name="Calculation 2 2 15 3" xfId="6205"/>
    <cellStyle name="Calculation 2 2 16" xfId="6206"/>
    <cellStyle name="Calculation 2 2 16 2" xfId="6207"/>
    <cellStyle name="Calculation 2 2 16 2 2" xfId="6208"/>
    <cellStyle name="Calculation 2 2 16 3" xfId="6209"/>
    <cellStyle name="Calculation 2 2 17" xfId="6210"/>
    <cellStyle name="Calculation 2 2 17 2" xfId="6211"/>
    <cellStyle name="Calculation 2 2 17 2 2" xfId="6212"/>
    <cellStyle name="Calculation 2 2 17 3" xfId="6213"/>
    <cellStyle name="Calculation 2 2 18" xfId="6214"/>
    <cellStyle name="Calculation 2 2 18 2" xfId="6215"/>
    <cellStyle name="Calculation 2 2 18 2 2" xfId="6216"/>
    <cellStyle name="Calculation 2 2 18 3" xfId="6217"/>
    <cellStyle name="Calculation 2 2 19" xfId="6218"/>
    <cellStyle name="Calculation 2 2 19 2" xfId="6219"/>
    <cellStyle name="Calculation 2 2 19 2 2" xfId="6220"/>
    <cellStyle name="Calculation 2 2 19 3" xfId="6221"/>
    <cellStyle name="Calculation 2 2 2" xfId="6222"/>
    <cellStyle name="Calculation 2 2 2 10" xfId="6223"/>
    <cellStyle name="Calculation 2 2 2 10 2" xfId="6224"/>
    <cellStyle name="Calculation 2 2 2 10 2 2" xfId="6225"/>
    <cellStyle name="Calculation 2 2 2 10 3" xfId="6226"/>
    <cellStyle name="Calculation 2 2 2 11" xfId="6227"/>
    <cellStyle name="Calculation 2 2 2 11 2" xfId="6228"/>
    <cellStyle name="Calculation 2 2 2 11 2 2" xfId="6229"/>
    <cellStyle name="Calculation 2 2 2 11 3" xfId="6230"/>
    <cellStyle name="Calculation 2 2 2 12" xfId="6231"/>
    <cellStyle name="Calculation 2 2 2 12 2" xfId="6232"/>
    <cellStyle name="Calculation 2 2 2 12 2 2" xfId="6233"/>
    <cellStyle name="Calculation 2 2 2 12 3" xfId="6234"/>
    <cellStyle name="Calculation 2 2 2 13" xfId="6235"/>
    <cellStyle name="Calculation 2 2 2 13 2" xfId="6236"/>
    <cellStyle name="Calculation 2 2 2 13 2 2" xfId="6237"/>
    <cellStyle name="Calculation 2 2 2 13 3" xfId="6238"/>
    <cellStyle name="Calculation 2 2 2 14" xfId="6239"/>
    <cellStyle name="Calculation 2 2 2 14 2" xfId="6240"/>
    <cellStyle name="Calculation 2 2 2 14 2 2" xfId="6241"/>
    <cellStyle name="Calculation 2 2 2 14 3" xfId="6242"/>
    <cellStyle name="Calculation 2 2 2 15" xfId="6243"/>
    <cellStyle name="Calculation 2 2 2 15 2" xfId="6244"/>
    <cellStyle name="Calculation 2 2 2 15 2 2" xfId="6245"/>
    <cellStyle name="Calculation 2 2 2 15 3" xfId="6246"/>
    <cellStyle name="Calculation 2 2 2 16" xfId="6247"/>
    <cellStyle name="Calculation 2 2 2 16 2" xfId="6248"/>
    <cellStyle name="Calculation 2 2 2 16 2 2" xfId="6249"/>
    <cellStyle name="Calculation 2 2 2 16 3" xfId="6250"/>
    <cellStyle name="Calculation 2 2 2 17" xfId="6251"/>
    <cellStyle name="Calculation 2 2 2 17 2" xfId="6252"/>
    <cellStyle name="Calculation 2 2 2 17 2 2" xfId="6253"/>
    <cellStyle name="Calculation 2 2 2 17 3" xfId="6254"/>
    <cellStyle name="Calculation 2 2 2 18" xfId="6255"/>
    <cellStyle name="Calculation 2 2 2 18 2" xfId="6256"/>
    <cellStyle name="Calculation 2 2 2 19" xfId="6257"/>
    <cellStyle name="Calculation 2 2 2 2" xfId="6258"/>
    <cellStyle name="Calculation 2 2 2 2 10" xfId="6259"/>
    <cellStyle name="Calculation 2 2 2 2 10 2" xfId="6260"/>
    <cellStyle name="Calculation 2 2 2 2 10 2 2" xfId="6261"/>
    <cellStyle name="Calculation 2 2 2 2 10 3" xfId="6262"/>
    <cellStyle name="Calculation 2 2 2 2 11" xfId="6263"/>
    <cellStyle name="Calculation 2 2 2 2 11 2" xfId="6264"/>
    <cellStyle name="Calculation 2 2 2 2 11 2 2" xfId="6265"/>
    <cellStyle name="Calculation 2 2 2 2 11 3" xfId="6266"/>
    <cellStyle name="Calculation 2 2 2 2 12" xfId="6267"/>
    <cellStyle name="Calculation 2 2 2 2 12 2" xfId="6268"/>
    <cellStyle name="Calculation 2 2 2 2 12 2 2" xfId="6269"/>
    <cellStyle name="Calculation 2 2 2 2 12 3" xfId="6270"/>
    <cellStyle name="Calculation 2 2 2 2 13" xfId="6271"/>
    <cellStyle name="Calculation 2 2 2 2 13 2" xfId="6272"/>
    <cellStyle name="Calculation 2 2 2 2 13 2 2" xfId="6273"/>
    <cellStyle name="Calculation 2 2 2 2 13 3" xfId="6274"/>
    <cellStyle name="Calculation 2 2 2 2 14" xfId="6275"/>
    <cellStyle name="Calculation 2 2 2 2 14 2" xfId="6276"/>
    <cellStyle name="Calculation 2 2 2 2 14 2 2" xfId="6277"/>
    <cellStyle name="Calculation 2 2 2 2 14 3" xfId="6278"/>
    <cellStyle name="Calculation 2 2 2 2 15" xfId="6279"/>
    <cellStyle name="Calculation 2 2 2 2 15 2" xfId="6280"/>
    <cellStyle name="Calculation 2 2 2 2 15 2 2" xfId="6281"/>
    <cellStyle name="Calculation 2 2 2 2 15 3" xfId="6282"/>
    <cellStyle name="Calculation 2 2 2 2 16" xfId="6283"/>
    <cellStyle name="Calculation 2 2 2 2 16 2" xfId="6284"/>
    <cellStyle name="Calculation 2 2 2 2 16 2 2" xfId="6285"/>
    <cellStyle name="Calculation 2 2 2 2 16 3" xfId="6286"/>
    <cellStyle name="Calculation 2 2 2 2 17" xfId="6287"/>
    <cellStyle name="Calculation 2 2 2 2 17 2" xfId="6288"/>
    <cellStyle name="Calculation 2 2 2 2 17 2 2" xfId="6289"/>
    <cellStyle name="Calculation 2 2 2 2 17 3" xfId="6290"/>
    <cellStyle name="Calculation 2 2 2 2 18" xfId="6291"/>
    <cellStyle name="Calculation 2 2 2 2 18 2" xfId="6292"/>
    <cellStyle name="Calculation 2 2 2 2 18 2 2" xfId="6293"/>
    <cellStyle name="Calculation 2 2 2 2 18 3" xfId="6294"/>
    <cellStyle name="Calculation 2 2 2 2 19" xfId="6295"/>
    <cellStyle name="Calculation 2 2 2 2 19 2" xfId="6296"/>
    <cellStyle name="Calculation 2 2 2 2 19 2 2" xfId="6297"/>
    <cellStyle name="Calculation 2 2 2 2 19 3" xfId="6298"/>
    <cellStyle name="Calculation 2 2 2 2 2" xfId="6299"/>
    <cellStyle name="Calculation 2 2 2 2 2 2" xfId="6300"/>
    <cellStyle name="Calculation 2 2 2 2 2 2 2" xfId="6301"/>
    <cellStyle name="Calculation 2 2 2 2 2 3" xfId="6302"/>
    <cellStyle name="Calculation 2 2 2 2 20" xfId="6303"/>
    <cellStyle name="Calculation 2 2 2 2 20 2" xfId="6304"/>
    <cellStyle name="Calculation 2 2 2 2 20 2 2" xfId="6305"/>
    <cellStyle name="Calculation 2 2 2 2 20 3" xfId="6306"/>
    <cellStyle name="Calculation 2 2 2 2 21" xfId="6307"/>
    <cellStyle name="Calculation 2 2 2 2 21 2" xfId="6308"/>
    <cellStyle name="Calculation 2 2 2 2 22" xfId="6309"/>
    <cellStyle name="Calculation 2 2 2 2 3" xfId="6310"/>
    <cellStyle name="Calculation 2 2 2 2 3 2" xfId="6311"/>
    <cellStyle name="Calculation 2 2 2 2 3 2 2" xfId="6312"/>
    <cellStyle name="Calculation 2 2 2 2 3 3" xfId="6313"/>
    <cellStyle name="Calculation 2 2 2 2 4" xfId="6314"/>
    <cellStyle name="Calculation 2 2 2 2 4 2" xfId="6315"/>
    <cellStyle name="Calculation 2 2 2 2 4 2 2" xfId="6316"/>
    <cellStyle name="Calculation 2 2 2 2 4 3" xfId="6317"/>
    <cellStyle name="Calculation 2 2 2 2 5" xfId="6318"/>
    <cellStyle name="Calculation 2 2 2 2 5 2" xfId="6319"/>
    <cellStyle name="Calculation 2 2 2 2 5 2 2" xfId="6320"/>
    <cellStyle name="Calculation 2 2 2 2 5 3" xfId="6321"/>
    <cellStyle name="Calculation 2 2 2 2 6" xfId="6322"/>
    <cellStyle name="Calculation 2 2 2 2 6 2" xfId="6323"/>
    <cellStyle name="Calculation 2 2 2 2 6 2 2" xfId="6324"/>
    <cellStyle name="Calculation 2 2 2 2 6 3" xfId="6325"/>
    <cellStyle name="Calculation 2 2 2 2 7" xfId="6326"/>
    <cellStyle name="Calculation 2 2 2 2 7 2" xfId="6327"/>
    <cellStyle name="Calculation 2 2 2 2 7 2 2" xfId="6328"/>
    <cellStyle name="Calculation 2 2 2 2 7 3" xfId="6329"/>
    <cellStyle name="Calculation 2 2 2 2 8" xfId="6330"/>
    <cellStyle name="Calculation 2 2 2 2 8 2" xfId="6331"/>
    <cellStyle name="Calculation 2 2 2 2 8 2 2" xfId="6332"/>
    <cellStyle name="Calculation 2 2 2 2 8 3" xfId="6333"/>
    <cellStyle name="Calculation 2 2 2 2 9" xfId="6334"/>
    <cellStyle name="Calculation 2 2 2 2 9 2" xfId="6335"/>
    <cellStyle name="Calculation 2 2 2 2 9 2 2" xfId="6336"/>
    <cellStyle name="Calculation 2 2 2 2 9 3" xfId="6337"/>
    <cellStyle name="Calculation 2 2 2 3" xfId="6338"/>
    <cellStyle name="Calculation 2 2 2 3 2" xfId="6339"/>
    <cellStyle name="Calculation 2 2 2 3 2 2" xfId="6340"/>
    <cellStyle name="Calculation 2 2 2 3 3" xfId="6341"/>
    <cellStyle name="Calculation 2 2 2 4" xfId="6342"/>
    <cellStyle name="Calculation 2 2 2 4 2" xfId="6343"/>
    <cellStyle name="Calculation 2 2 2 4 2 2" xfId="6344"/>
    <cellStyle name="Calculation 2 2 2 4 3" xfId="6345"/>
    <cellStyle name="Calculation 2 2 2 5" xfId="6346"/>
    <cellStyle name="Calculation 2 2 2 5 2" xfId="6347"/>
    <cellStyle name="Calculation 2 2 2 5 2 2" xfId="6348"/>
    <cellStyle name="Calculation 2 2 2 5 3" xfId="6349"/>
    <cellStyle name="Calculation 2 2 2 6" xfId="6350"/>
    <cellStyle name="Calculation 2 2 2 6 2" xfId="6351"/>
    <cellStyle name="Calculation 2 2 2 6 2 2" xfId="6352"/>
    <cellStyle name="Calculation 2 2 2 6 3" xfId="6353"/>
    <cellStyle name="Calculation 2 2 2 7" xfId="6354"/>
    <cellStyle name="Calculation 2 2 2 7 2" xfId="6355"/>
    <cellStyle name="Calculation 2 2 2 7 2 2" xfId="6356"/>
    <cellStyle name="Calculation 2 2 2 7 3" xfId="6357"/>
    <cellStyle name="Calculation 2 2 2 8" xfId="6358"/>
    <cellStyle name="Calculation 2 2 2 8 2" xfId="6359"/>
    <cellStyle name="Calculation 2 2 2 8 2 2" xfId="6360"/>
    <cellStyle name="Calculation 2 2 2 8 3" xfId="6361"/>
    <cellStyle name="Calculation 2 2 2 9" xfId="6362"/>
    <cellStyle name="Calculation 2 2 2 9 2" xfId="6363"/>
    <cellStyle name="Calculation 2 2 2 9 2 2" xfId="6364"/>
    <cellStyle name="Calculation 2 2 2 9 3" xfId="6365"/>
    <cellStyle name="Calculation 2 2 20" xfId="6366"/>
    <cellStyle name="Calculation 2 2 20 2" xfId="6367"/>
    <cellStyle name="Calculation 2 2 20 2 2" xfId="6368"/>
    <cellStyle name="Calculation 2 2 20 3" xfId="6369"/>
    <cellStyle name="Calculation 2 2 21" xfId="6370"/>
    <cellStyle name="Calculation 2 2 21 2" xfId="6371"/>
    <cellStyle name="Calculation 2 2 22" xfId="6372"/>
    <cellStyle name="Calculation 2 2 3" xfId="6373"/>
    <cellStyle name="Calculation 2 2 3 10" xfId="6374"/>
    <cellStyle name="Calculation 2 2 3 10 2" xfId="6375"/>
    <cellStyle name="Calculation 2 2 3 10 2 2" xfId="6376"/>
    <cellStyle name="Calculation 2 2 3 10 3" xfId="6377"/>
    <cellStyle name="Calculation 2 2 3 11" xfId="6378"/>
    <cellStyle name="Calculation 2 2 3 11 2" xfId="6379"/>
    <cellStyle name="Calculation 2 2 3 11 2 2" xfId="6380"/>
    <cellStyle name="Calculation 2 2 3 11 3" xfId="6381"/>
    <cellStyle name="Calculation 2 2 3 12" xfId="6382"/>
    <cellStyle name="Calculation 2 2 3 12 2" xfId="6383"/>
    <cellStyle name="Calculation 2 2 3 12 2 2" xfId="6384"/>
    <cellStyle name="Calculation 2 2 3 12 3" xfId="6385"/>
    <cellStyle name="Calculation 2 2 3 13" xfId="6386"/>
    <cellStyle name="Calculation 2 2 3 13 2" xfId="6387"/>
    <cellStyle name="Calculation 2 2 3 13 2 2" xfId="6388"/>
    <cellStyle name="Calculation 2 2 3 13 3" xfId="6389"/>
    <cellStyle name="Calculation 2 2 3 14" xfId="6390"/>
    <cellStyle name="Calculation 2 2 3 14 2" xfId="6391"/>
    <cellStyle name="Calculation 2 2 3 14 2 2" xfId="6392"/>
    <cellStyle name="Calculation 2 2 3 14 3" xfId="6393"/>
    <cellStyle name="Calculation 2 2 3 15" xfId="6394"/>
    <cellStyle name="Calculation 2 2 3 15 2" xfId="6395"/>
    <cellStyle name="Calculation 2 2 3 15 2 2" xfId="6396"/>
    <cellStyle name="Calculation 2 2 3 15 3" xfId="6397"/>
    <cellStyle name="Calculation 2 2 3 16" xfId="6398"/>
    <cellStyle name="Calculation 2 2 3 16 2" xfId="6399"/>
    <cellStyle name="Calculation 2 2 3 16 2 2" xfId="6400"/>
    <cellStyle name="Calculation 2 2 3 16 3" xfId="6401"/>
    <cellStyle name="Calculation 2 2 3 17" xfId="6402"/>
    <cellStyle name="Calculation 2 2 3 17 2" xfId="6403"/>
    <cellStyle name="Calculation 2 2 3 17 2 2" xfId="6404"/>
    <cellStyle name="Calculation 2 2 3 17 3" xfId="6405"/>
    <cellStyle name="Calculation 2 2 3 18" xfId="6406"/>
    <cellStyle name="Calculation 2 2 3 18 2" xfId="6407"/>
    <cellStyle name="Calculation 2 2 3 19" xfId="6408"/>
    <cellStyle name="Calculation 2 2 3 2" xfId="6409"/>
    <cellStyle name="Calculation 2 2 3 2 10" xfId="6410"/>
    <cellStyle name="Calculation 2 2 3 2 10 2" xfId="6411"/>
    <cellStyle name="Calculation 2 2 3 2 10 2 2" xfId="6412"/>
    <cellStyle name="Calculation 2 2 3 2 10 3" xfId="6413"/>
    <cellStyle name="Calculation 2 2 3 2 11" xfId="6414"/>
    <cellStyle name="Calculation 2 2 3 2 11 2" xfId="6415"/>
    <cellStyle name="Calculation 2 2 3 2 11 2 2" xfId="6416"/>
    <cellStyle name="Calculation 2 2 3 2 11 3" xfId="6417"/>
    <cellStyle name="Calculation 2 2 3 2 12" xfId="6418"/>
    <cellStyle name="Calculation 2 2 3 2 12 2" xfId="6419"/>
    <cellStyle name="Calculation 2 2 3 2 12 2 2" xfId="6420"/>
    <cellStyle name="Calculation 2 2 3 2 12 3" xfId="6421"/>
    <cellStyle name="Calculation 2 2 3 2 13" xfId="6422"/>
    <cellStyle name="Calculation 2 2 3 2 13 2" xfId="6423"/>
    <cellStyle name="Calculation 2 2 3 2 13 2 2" xfId="6424"/>
    <cellStyle name="Calculation 2 2 3 2 13 3" xfId="6425"/>
    <cellStyle name="Calculation 2 2 3 2 14" xfId="6426"/>
    <cellStyle name="Calculation 2 2 3 2 14 2" xfId="6427"/>
    <cellStyle name="Calculation 2 2 3 2 14 2 2" xfId="6428"/>
    <cellStyle name="Calculation 2 2 3 2 14 3" xfId="6429"/>
    <cellStyle name="Calculation 2 2 3 2 15" xfId="6430"/>
    <cellStyle name="Calculation 2 2 3 2 15 2" xfId="6431"/>
    <cellStyle name="Calculation 2 2 3 2 15 2 2" xfId="6432"/>
    <cellStyle name="Calculation 2 2 3 2 15 3" xfId="6433"/>
    <cellStyle name="Calculation 2 2 3 2 16" xfId="6434"/>
    <cellStyle name="Calculation 2 2 3 2 16 2" xfId="6435"/>
    <cellStyle name="Calculation 2 2 3 2 16 2 2" xfId="6436"/>
    <cellStyle name="Calculation 2 2 3 2 16 3" xfId="6437"/>
    <cellStyle name="Calculation 2 2 3 2 17" xfId="6438"/>
    <cellStyle name="Calculation 2 2 3 2 17 2" xfId="6439"/>
    <cellStyle name="Calculation 2 2 3 2 17 2 2" xfId="6440"/>
    <cellStyle name="Calculation 2 2 3 2 17 3" xfId="6441"/>
    <cellStyle name="Calculation 2 2 3 2 18" xfId="6442"/>
    <cellStyle name="Calculation 2 2 3 2 18 2" xfId="6443"/>
    <cellStyle name="Calculation 2 2 3 2 18 2 2" xfId="6444"/>
    <cellStyle name="Calculation 2 2 3 2 18 3" xfId="6445"/>
    <cellStyle name="Calculation 2 2 3 2 19" xfId="6446"/>
    <cellStyle name="Calculation 2 2 3 2 19 2" xfId="6447"/>
    <cellStyle name="Calculation 2 2 3 2 19 2 2" xfId="6448"/>
    <cellStyle name="Calculation 2 2 3 2 19 3" xfId="6449"/>
    <cellStyle name="Calculation 2 2 3 2 2" xfId="6450"/>
    <cellStyle name="Calculation 2 2 3 2 2 2" xfId="6451"/>
    <cellStyle name="Calculation 2 2 3 2 2 2 2" xfId="6452"/>
    <cellStyle name="Calculation 2 2 3 2 2 3" xfId="6453"/>
    <cellStyle name="Calculation 2 2 3 2 20" xfId="6454"/>
    <cellStyle name="Calculation 2 2 3 2 20 2" xfId="6455"/>
    <cellStyle name="Calculation 2 2 3 2 20 2 2" xfId="6456"/>
    <cellStyle name="Calculation 2 2 3 2 20 3" xfId="6457"/>
    <cellStyle name="Calculation 2 2 3 2 21" xfId="6458"/>
    <cellStyle name="Calculation 2 2 3 2 21 2" xfId="6459"/>
    <cellStyle name="Calculation 2 2 3 2 22" xfId="6460"/>
    <cellStyle name="Calculation 2 2 3 2 3" xfId="6461"/>
    <cellStyle name="Calculation 2 2 3 2 3 2" xfId="6462"/>
    <cellStyle name="Calculation 2 2 3 2 3 2 2" xfId="6463"/>
    <cellStyle name="Calculation 2 2 3 2 3 3" xfId="6464"/>
    <cellStyle name="Calculation 2 2 3 2 4" xfId="6465"/>
    <cellStyle name="Calculation 2 2 3 2 4 2" xfId="6466"/>
    <cellStyle name="Calculation 2 2 3 2 4 2 2" xfId="6467"/>
    <cellStyle name="Calculation 2 2 3 2 4 3" xfId="6468"/>
    <cellStyle name="Calculation 2 2 3 2 5" xfId="6469"/>
    <cellStyle name="Calculation 2 2 3 2 5 2" xfId="6470"/>
    <cellStyle name="Calculation 2 2 3 2 5 2 2" xfId="6471"/>
    <cellStyle name="Calculation 2 2 3 2 5 3" xfId="6472"/>
    <cellStyle name="Calculation 2 2 3 2 6" xfId="6473"/>
    <cellStyle name="Calculation 2 2 3 2 6 2" xfId="6474"/>
    <cellStyle name="Calculation 2 2 3 2 6 2 2" xfId="6475"/>
    <cellStyle name="Calculation 2 2 3 2 6 3" xfId="6476"/>
    <cellStyle name="Calculation 2 2 3 2 7" xfId="6477"/>
    <cellStyle name="Calculation 2 2 3 2 7 2" xfId="6478"/>
    <cellStyle name="Calculation 2 2 3 2 7 2 2" xfId="6479"/>
    <cellStyle name="Calculation 2 2 3 2 7 3" xfId="6480"/>
    <cellStyle name="Calculation 2 2 3 2 8" xfId="6481"/>
    <cellStyle name="Calculation 2 2 3 2 8 2" xfId="6482"/>
    <cellStyle name="Calculation 2 2 3 2 8 2 2" xfId="6483"/>
    <cellStyle name="Calculation 2 2 3 2 8 3" xfId="6484"/>
    <cellStyle name="Calculation 2 2 3 2 9" xfId="6485"/>
    <cellStyle name="Calculation 2 2 3 2 9 2" xfId="6486"/>
    <cellStyle name="Calculation 2 2 3 2 9 2 2" xfId="6487"/>
    <cellStyle name="Calculation 2 2 3 2 9 3" xfId="6488"/>
    <cellStyle name="Calculation 2 2 3 3" xfId="6489"/>
    <cellStyle name="Calculation 2 2 3 3 2" xfId="6490"/>
    <cellStyle name="Calculation 2 2 3 3 2 2" xfId="6491"/>
    <cellStyle name="Calculation 2 2 3 3 3" xfId="6492"/>
    <cellStyle name="Calculation 2 2 3 4" xfId="6493"/>
    <cellStyle name="Calculation 2 2 3 4 2" xfId="6494"/>
    <cellStyle name="Calculation 2 2 3 4 2 2" xfId="6495"/>
    <cellStyle name="Calculation 2 2 3 4 3" xfId="6496"/>
    <cellStyle name="Calculation 2 2 3 5" xfId="6497"/>
    <cellStyle name="Calculation 2 2 3 5 2" xfId="6498"/>
    <cellStyle name="Calculation 2 2 3 5 2 2" xfId="6499"/>
    <cellStyle name="Calculation 2 2 3 5 3" xfId="6500"/>
    <cellStyle name="Calculation 2 2 3 6" xfId="6501"/>
    <cellStyle name="Calculation 2 2 3 6 2" xfId="6502"/>
    <cellStyle name="Calculation 2 2 3 6 2 2" xfId="6503"/>
    <cellStyle name="Calculation 2 2 3 6 3" xfId="6504"/>
    <cellStyle name="Calculation 2 2 3 7" xfId="6505"/>
    <cellStyle name="Calculation 2 2 3 7 2" xfId="6506"/>
    <cellStyle name="Calculation 2 2 3 7 2 2" xfId="6507"/>
    <cellStyle name="Calculation 2 2 3 7 3" xfId="6508"/>
    <cellStyle name="Calculation 2 2 3 8" xfId="6509"/>
    <cellStyle name="Calculation 2 2 3 8 2" xfId="6510"/>
    <cellStyle name="Calculation 2 2 3 8 2 2" xfId="6511"/>
    <cellStyle name="Calculation 2 2 3 8 3" xfId="6512"/>
    <cellStyle name="Calculation 2 2 3 9" xfId="6513"/>
    <cellStyle name="Calculation 2 2 3 9 2" xfId="6514"/>
    <cellStyle name="Calculation 2 2 3 9 2 2" xfId="6515"/>
    <cellStyle name="Calculation 2 2 3 9 3" xfId="6516"/>
    <cellStyle name="Calculation 2 2 4" xfId="6517"/>
    <cellStyle name="Calculation 2 2 4 10" xfId="6518"/>
    <cellStyle name="Calculation 2 2 4 10 2" xfId="6519"/>
    <cellStyle name="Calculation 2 2 4 10 2 2" xfId="6520"/>
    <cellStyle name="Calculation 2 2 4 10 3" xfId="6521"/>
    <cellStyle name="Calculation 2 2 4 11" xfId="6522"/>
    <cellStyle name="Calculation 2 2 4 11 2" xfId="6523"/>
    <cellStyle name="Calculation 2 2 4 11 2 2" xfId="6524"/>
    <cellStyle name="Calculation 2 2 4 11 3" xfId="6525"/>
    <cellStyle name="Calculation 2 2 4 12" xfId="6526"/>
    <cellStyle name="Calculation 2 2 4 12 2" xfId="6527"/>
    <cellStyle name="Calculation 2 2 4 12 2 2" xfId="6528"/>
    <cellStyle name="Calculation 2 2 4 12 3" xfId="6529"/>
    <cellStyle name="Calculation 2 2 4 13" xfId="6530"/>
    <cellStyle name="Calculation 2 2 4 13 2" xfId="6531"/>
    <cellStyle name="Calculation 2 2 4 13 2 2" xfId="6532"/>
    <cellStyle name="Calculation 2 2 4 13 3" xfId="6533"/>
    <cellStyle name="Calculation 2 2 4 14" xfId="6534"/>
    <cellStyle name="Calculation 2 2 4 14 2" xfId="6535"/>
    <cellStyle name="Calculation 2 2 4 14 2 2" xfId="6536"/>
    <cellStyle name="Calculation 2 2 4 14 3" xfId="6537"/>
    <cellStyle name="Calculation 2 2 4 15" xfId="6538"/>
    <cellStyle name="Calculation 2 2 4 15 2" xfId="6539"/>
    <cellStyle name="Calculation 2 2 4 15 2 2" xfId="6540"/>
    <cellStyle name="Calculation 2 2 4 15 3" xfId="6541"/>
    <cellStyle name="Calculation 2 2 4 16" xfId="6542"/>
    <cellStyle name="Calculation 2 2 4 16 2" xfId="6543"/>
    <cellStyle name="Calculation 2 2 4 16 2 2" xfId="6544"/>
    <cellStyle name="Calculation 2 2 4 16 3" xfId="6545"/>
    <cellStyle name="Calculation 2 2 4 17" xfId="6546"/>
    <cellStyle name="Calculation 2 2 4 17 2" xfId="6547"/>
    <cellStyle name="Calculation 2 2 4 17 2 2" xfId="6548"/>
    <cellStyle name="Calculation 2 2 4 17 3" xfId="6549"/>
    <cellStyle name="Calculation 2 2 4 18" xfId="6550"/>
    <cellStyle name="Calculation 2 2 4 18 2" xfId="6551"/>
    <cellStyle name="Calculation 2 2 4 18 2 2" xfId="6552"/>
    <cellStyle name="Calculation 2 2 4 18 3" xfId="6553"/>
    <cellStyle name="Calculation 2 2 4 19" xfId="6554"/>
    <cellStyle name="Calculation 2 2 4 19 2" xfId="6555"/>
    <cellStyle name="Calculation 2 2 4 19 2 2" xfId="6556"/>
    <cellStyle name="Calculation 2 2 4 19 3" xfId="6557"/>
    <cellStyle name="Calculation 2 2 4 2" xfId="6558"/>
    <cellStyle name="Calculation 2 2 4 2 10" xfId="6559"/>
    <cellStyle name="Calculation 2 2 4 2 10 2" xfId="6560"/>
    <cellStyle name="Calculation 2 2 4 2 10 2 2" xfId="6561"/>
    <cellStyle name="Calculation 2 2 4 2 10 3" xfId="6562"/>
    <cellStyle name="Calculation 2 2 4 2 11" xfId="6563"/>
    <cellStyle name="Calculation 2 2 4 2 11 2" xfId="6564"/>
    <cellStyle name="Calculation 2 2 4 2 11 2 2" xfId="6565"/>
    <cellStyle name="Calculation 2 2 4 2 11 3" xfId="6566"/>
    <cellStyle name="Calculation 2 2 4 2 12" xfId="6567"/>
    <cellStyle name="Calculation 2 2 4 2 12 2" xfId="6568"/>
    <cellStyle name="Calculation 2 2 4 2 12 2 2" xfId="6569"/>
    <cellStyle name="Calculation 2 2 4 2 12 3" xfId="6570"/>
    <cellStyle name="Calculation 2 2 4 2 13" xfId="6571"/>
    <cellStyle name="Calculation 2 2 4 2 13 2" xfId="6572"/>
    <cellStyle name="Calculation 2 2 4 2 13 2 2" xfId="6573"/>
    <cellStyle name="Calculation 2 2 4 2 13 3" xfId="6574"/>
    <cellStyle name="Calculation 2 2 4 2 14" xfId="6575"/>
    <cellStyle name="Calculation 2 2 4 2 14 2" xfId="6576"/>
    <cellStyle name="Calculation 2 2 4 2 14 2 2" xfId="6577"/>
    <cellStyle name="Calculation 2 2 4 2 14 3" xfId="6578"/>
    <cellStyle name="Calculation 2 2 4 2 15" xfId="6579"/>
    <cellStyle name="Calculation 2 2 4 2 15 2" xfId="6580"/>
    <cellStyle name="Calculation 2 2 4 2 15 2 2" xfId="6581"/>
    <cellStyle name="Calculation 2 2 4 2 15 3" xfId="6582"/>
    <cellStyle name="Calculation 2 2 4 2 16" xfId="6583"/>
    <cellStyle name="Calculation 2 2 4 2 16 2" xfId="6584"/>
    <cellStyle name="Calculation 2 2 4 2 16 2 2" xfId="6585"/>
    <cellStyle name="Calculation 2 2 4 2 16 3" xfId="6586"/>
    <cellStyle name="Calculation 2 2 4 2 17" xfId="6587"/>
    <cellStyle name="Calculation 2 2 4 2 17 2" xfId="6588"/>
    <cellStyle name="Calculation 2 2 4 2 17 2 2" xfId="6589"/>
    <cellStyle name="Calculation 2 2 4 2 17 3" xfId="6590"/>
    <cellStyle name="Calculation 2 2 4 2 18" xfId="6591"/>
    <cellStyle name="Calculation 2 2 4 2 18 2" xfId="6592"/>
    <cellStyle name="Calculation 2 2 4 2 18 2 2" xfId="6593"/>
    <cellStyle name="Calculation 2 2 4 2 18 3" xfId="6594"/>
    <cellStyle name="Calculation 2 2 4 2 19" xfId="6595"/>
    <cellStyle name="Calculation 2 2 4 2 19 2" xfId="6596"/>
    <cellStyle name="Calculation 2 2 4 2 19 2 2" xfId="6597"/>
    <cellStyle name="Calculation 2 2 4 2 19 3" xfId="6598"/>
    <cellStyle name="Calculation 2 2 4 2 2" xfId="6599"/>
    <cellStyle name="Calculation 2 2 4 2 2 2" xfId="6600"/>
    <cellStyle name="Calculation 2 2 4 2 2 2 2" xfId="6601"/>
    <cellStyle name="Calculation 2 2 4 2 2 3" xfId="6602"/>
    <cellStyle name="Calculation 2 2 4 2 20" xfId="6603"/>
    <cellStyle name="Calculation 2 2 4 2 20 2" xfId="6604"/>
    <cellStyle name="Calculation 2 2 4 2 20 2 2" xfId="6605"/>
    <cellStyle name="Calculation 2 2 4 2 20 3" xfId="6606"/>
    <cellStyle name="Calculation 2 2 4 2 21" xfId="6607"/>
    <cellStyle name="Calculation 2 2 4 2 21 2" xfId="6608"/>
    <cellStyle name="Calculation 2 2 4 2 22" xfId="6609"/>
    <cellStyle name="Calculation 2 2 4 2 3" xfId="6610"/>
    <cellStyle name="Calculation 2 2 4 2 3 2" xfId="6611"/>
    <cellStyle name="Calculation 2 2 4 2 3 2 2" xfId="6612"/>
    <cellStyle name="Calculation 2 2 4 2 3 3" xfId="6613"/>
    <cellStyle name="Calculation 2 2 4 2 4" xfId="6614"/>
    <cellStyle name="Calculation 2 2 4 2 4 2" xfId="6615"/>
    <cellStyle name="Calculation 2 2 4 2 4 2 2" xfId="6616"/>
    <cellStyle name="Calculation 2 2 4 2 4 3" xfId="6617"/>
    <cellStyle name="Calculation 2 2 4 2 5" xfId="6618"/>
    <cellStyle name="Calculation 2 2 4 2 5 2" xfId="6619"/>
    <cellStyle name="Calculation 2 2 4 2 5 2 2" xfId="6620"/>
    <cellStyle name="Calculation 2 2 4 2 5 3" xfId="6621"/>
    <cellStyle name="Calculation 2 2 4 2 6" xfId="6622"/>
    <cellStyle name="Calculation 2 2 4 2 6 2" xfId="6623"/>
    <cellStyle name="Calculation 2 2 4 2 6 2 2" xfId="6624"/>
    <cellStyle name="Calculation 2 2 4 2 6 3" xfId="6625"/>
    <cellStyle name="Calculation 2 2 4 2 7" xfId="6626"/>
    <cellStyle name="Calculation 2 2 4 2 7 2" xfId="6627"/>
    <cellStyle name="Calculation 2 2 4 2 7 2 2" xfId="6628"/>
    <cellStyle name="Calculation 2 2 4 2 7 3" xfId="6629"/>
    <cellStyle name="Calculation 2 2 4 2 8" xfId="6630"/>
    <cellStyle name="Calculation 2 2 4 2 8 2" xfId="6631"/>
    <cellStyle name="Calculation 2 2 4 2 8 2 2" xfId="6632"/>
    <cellStyle name="Calculation 2 2 4 2 8 3" xfId="6633"/>
    <cellStyle name="Calculation 2 2 4 2 9" xfId="6634"/>
    <cellStyle name="Calculation 2 2 4 2 9 2" xfId="6635"/>
    <cellStyle name="Calculation 2 2 4 2 9 2 2" xfId="6636"/>
    <cellStyle name="Calculation 2 2 4 2 9 3" xfId="6637"/>
    <cellStyle name="Calculation 2 2 4 20" xfId="6638"/>
    <cellStyle name="Calculation 2 2 4 20 2" xfId="6639"/>
    <cellStyle name="Calculation 2 2 4 20 2 2" xfId="6640"/>
    <cellStyle name="Calculation 2 2 4 20 3" xfId="6641"/>
    <cellStyle name="Calculation 2 2 4 21" xfId="6642"/>
    <cellStyle name="Calculation 2 2 4 21 2" xfId="6643"/>
    <cellStyle name="Calculation 2 2 4 21 2 2" xfId="6644"/>
    <cellStyle name="Calculation 2 2 4 21 3" xfId="6645"/>
    <cellStyle name="Calculation 2 2 4 22" xfId="6646"/>
    <cellStyle name="Calculation 2 2 4 22 2" xfId="6647"/>
    <cellStyle name="Calculation 2 2 4 23" xfId="6648"/>
    <cellStyle name="Calculation 2 2 4 3" xfId="6649"/>
    <cellStyle name="Calculation 2 2 4 3 2" xfId="6650"/>
    <cellStyle name="Calculation 2 2 4 3 2 2" xfId="6651"/>
    <cellStyle name="Calculation 2 2 4 3 3" xfId="6652"/>
    <cellStyle name="Calculation 2 2 4 4" xfId="6653"/>
    <cellStyle name="Calculation 2 2 4 4 2" xfId="6654"/>
    <cellStyle name="Calculation 2 2 4 4 2 2" xfId="6655"/>
    <cellStyle name="Calculation 2 2 4 4 3" xfId="6656"/>
    <cellStyle name="Calculation 2 2 4 5" xfId="6657"/>
    <cellStyle name="Calculation 2 2 4 5 2" xfId="6658"/>
    <cellStyle name="Calculation 2 2 4 5 2 2" xfId="6659"/>
    <cellStyle name="Calculation 2 2 4 5 3" xfId="6660"/>
    <cellStyle name="Calculation 2 2 4 6" xfId="6661"/>
    <cellStyle name="Calculation 2 2 4 6 2" xfId="6662"/>
    <cellStyle name="Calculation 2 2 4 6 2 2" xfId="6663"/>
    <cellStyle name="Calculation 2 2 4 6 3" xfId="6664"/>
    <cellStyle name="Calculation 2 2 4 7" xfId="6665"/>
    <cellStyle name="Calculation 2 2 4 7 2" xfId="6666"/>
    <cellStyle name="Calculation 2 2 4 7 2 2" xfId="6667"/>
    <cellStyle name="Calculation 2 2 4 7 3" xfId="6668"/>
    <cellStyle name="Calculation 2 2 4 8" xfId="6669"/>
    <cellStyle name="Calculation 2 2 4 8 2" xfId="6670"/>
    <cellStyle name="Calculation 2 2 4 8 2 2" xfId="6671"/>
    <cellStyle name="Calculation 2 2 4 8 3" xfId="6672"/>
    <cellStyle name="Calculation 2 2 4 9" xfId="6673"/>
    <cellStyle name="Calculation 2 2 4 9 2" xfId="6674"/>
    <cellStyle name="Calculation 2 2 4 9 2 2" xfId="6675"/>
    <cellStyle name="Calculation 2 2 4 9 3" xfId="6676"/>
    <cellStyle name="Calculation 2 2 5" xfId="6677"/>
    <cellStyle name="Calculation 2 2 5 10" xfId="6678"/>
    <cellStyle name="Calculation 2 2 5 10 2" xfId="6679"/>
    <cellStyle name="Calculation 2 2 5 10 2 2" xfId="6680"/>
    <cellStyle name="Calculation 2 2 5 10 3" xfId="6681"/>
    <cellStyle name="Calculation 2 2 5 11" xfId="6682"/>
    <cellStyle name="Calculation 2 2 5 11 2" xfId="6683"/>
    <cellStyle name="Calculation 2 2 5 11 2 2" xfId="6684"/>
    <cellStyle name="Calculation 2 2 5 11 3" xfId="6685"/>
    <cellStyle name="Calculation 2 2 5 12" xfId="6686"/>
    <cellStyle name="Calculation 2 2 5 12 2" xfId="6687"/>
    <cellStyle name="Calculation 2 2 5 12 2 2" xfId="6688"/>
    <cellStyle name="Calculation 2 2 5 12 3" xfId="6689"/>
    <cellStyle name="Calculation 2 2 5 13" xfId="6690"/>
    <cellStyle name="Calculation 2 2 5 13 2" xfId="6691"/>
    <cellStyle name="Calculation 2 2 5 13 2 2" xfId="6692"/>
    <cellStyle name="Calculation 2 2 5 13 3" xfId="6693"/>
    <cellStyle name="Calculation 2 2 5 14" xfId="6694"/>
    <cellStyle name="Calculation 2 2 5 14 2" xfId="6695"/>
    <cellStyle name="Calculation 2 2 5 14 2 2" xfId="6696"/>
    <cellStyle name="Calculation 2 2 5 14 3" xfId="6697"/>
    <cellStyle name="Calculation 2 2 5 15" xfId="6698"/>
    <cellStyle name="Calculation 2 2 5 15 2" xfId="6699"/>
    <cellStyle name="Calculation 2 2 5 15 2 2" xfId="6700"/>
    <cellStyle name="Calculation 2 2 5 15 3" xfId="6701"/>
    <cellStyle name="Calculation 2 2 5 16" xfId="6702"/>
    <cellStyle name="Calculation 2 2 5 16 2" xfId="6703"/>
    <cellStyle name="Calculation 2 2 5 16 2 2" xfId="6704"/>
    <cellStyle name="Calculation 2 2 5 16 3" xfId="6705"/>
    <cellStyle name="Calculation 2 2 5 17" xfId="6706"/>
    <cellStyle name="Calculation 2 2 5 17 2" xfId="6707"/>
    <cellStyle name="Calculation 2 2 5 17 2 2" xfId="6708"/>
    <cellStyle name="Calculation 2 2 5 17 3" xfId="6709"/>
    <cellStyle name="Calculation 2 2 5 18" xfId="6710"/>
    <cellStyle name="Calculation 2 2 5 18 2" xfId="6711"/>
    <cellStyle name="Calculation 2 2 5 18 2 2" xfId="6712"/>
    <cellStyle name="Calculation 2 2 5 18 3" xfId="6713"/>
    <cellStyle name="Calculation 2 2 5 19" xfId="6714"/>
    <cellStyle name="Calculation 2 2 5 19 2" xfId="6715"/>
    <cellStyle name="Calculation 2 2 5 19 2 2" xfId="6716"/>
    <cellStyle name="Calculation 2 2 5 19 3" xfId="6717"/>
    <cellStyle name="Calculation 2 2 5 2" xfId="6718"/>
    <cellStyle name="Calculation 2 2 5 2 2" xfId="6719"/>
    <cellStyle name="Calculation 2 2 5 2 2 2" xfId="6720"/>
    <cellStyle name="Calculation 2 2 5 2 3" xfId="6721"/>
    <cellStyle name="Calculation 2 2 5 20" xfId="6722"/>
    <cellStyle name="Calculation 2 2 5 20 2" xfId="6723"/>
    <cellStyle name="Calculation 2 2 5 20 2 2" xfId="6724"/>
    <cellStyle name="Calculation 2 2 5 20 3" xfId="6725"/>
    <cellStyle name="Calculation 2 2 5 21" xfId="6726"/>
    <cellStyle name="Calculation 2 2 5 21 2" xfId="6727"/>
    <cellStyle name="Calculation 2 2 5 22" xfId="6728"/>
    <cellStyle name="Calculation 2 2 5 3" xfId="6729"/>
    <cellStyle name="Calculation 2 2 5 3 2" xfId="6730"/>
    <cellStyle name="Calculation 2 2 5 3 2 2" xfId="6731"/>
    <cellStyle name="Calculation 2 2 5 3 3" xfId="6732"/>
    <cellStyle name="Calculation 2 2 5 4" xfId="6733"/>
    <cellStyle name="Calculation 2 2 5 4 2" xfId="6734"/>
    <cellStyle name="Calculation 2 2 5 4 2 2" xfId="6735"/>
    <cellStyle name="Calculation 2 2 5 4 3" xfId="6736"/>
    <cellStyle name="Calculation 2 2 5 5" xfId="6737"/>
    <cellStyle name="Calculation 2 2 5 5 2" xfId="6738"/>
    <cellStyle name="Calculation 2 2 5 5 2 2" xfId="6739"/>
    <cellStyle name="Calculation 2 2 5 5 3" xfId="6740"/>
    <cellStyle name="Calculation 2 2 5 6" xfId="6741"/>
    <cellStyle name="Calculation 2 2 5 6 2" xfId="6742"/>
    <cellStyle name="Calculation 2 2 5 6 2 2" xfId="6743"/>
    <cellStyle name="Calculation 2 2 5 6 3" xfId="6744"/>
    <cellStyle name="Calculation 2 2 5 7" xfId="6745"/>
    <cellStyle name="Calculation 2 2 5 7 2" xfId="6746"/>
    <cellStyle name="Calculation 2 2 5 7 2 2" xfId="6747"/>
    <cellStyle name="Calculation 2 2 5 7 3" xfId="6748"/>
    <cellStyle name="Calculation 2 2 5 8" xfId="6749"/>
    <cellStyle name="Calculation 2 2 5 8 2" xfId="6750"/>
    <cellStyle name="Calculation 2 2 5 8 2 2" xfId="6751"/>
    <cellStyle name="Calculation 2 2 5 8 3" xfId="6752"/>
    <cellStyle name="Calculation 2 2 5 9" xfId="6753"/>
    <cellStyle name="Calculation 2 2 5 9 2" xfId="6754"/>
    <cellStyle name="Calculation 2 2 5 9 2 2" xfId="6755"/>
    <cellStyle name="Calculation 2 2 5 9 3" xfId="6756"/>
    <cellStyle name="Calculation 2 2 6" xfId="6757"/>
    <cellStyle name="Calculation 2 2 6 2" xfId="6758"/>
    <cellStyle name="Calculation 2 2 6 2 2" xfId="6759"/>
    <cellStyle name="Calculation 2 2 6 3" xfId="6760"/>
    <cellStyle name="Calculation 2 2 7" xfId="6761"/>
    <cellStyle name="Calculation 2 2 7 2" xfId="6762"/>
    <cellStyle name="Calculation 2 2 7 2 2" xfId="6763"/>
    <cellStyle name="Calculation 2 2 7 3" xfId="6764"/>
    <cellStyle name="Calculation 2 2 8" xfId="6765"/>
    <cellStyle name="Calculation 2 2 8 2" xfId="6766"/>
    <cellStyle name="Calculation 2 2 8 2 2" xfId="6767"/>
    <cellStyle name="Calculation 2 2 8 3" xfId="6768"/>
    <cellStyle name="Calculation 2 2 9" xfId="6769"/>
    <cellStyle name="Calculation 2 2 9 2" xfId="6770"/>
    <cellStyle name="Calculation 2 2 9 2 2" xfId="6771"/>
    <cellStyle name="Calculation 2 2 9 3" xfId="6772"/>
    <cellStyle name="Calculation 2 20" xfId="6773"/>
    <cellStyle name="Calculation 2 20 2" xfId="6774"/>
    <cellStyle name="Calculation 2 20 2 2" xfId="6775"/>
    <cellStyle name="Calculation 2 20 3" xfId="6776"/>
    <cellStyle name="Calculation 2 21" xfId="6777"/>
    <cellStyle name="Calculation 2 21 2" xfId="6778"/>
    <cellStyle name="Calculation 2 21 2 2" xfId="6779"/>
    <cellStyle name="Calculation 2 21 3" xfId="6780"/>
    <cellStyle name="Calculation 2 22" xfId="6781"/>
    <cellStyle name="Calculation 2 22 2" xfId="6782"/>
    <cellStyle name="Calculation 2 23" xfId="6783"/>
    <cellStyle name="Calculation 2 24" xfId="6784"/>
    <cellStyle name="Calculation 2 25" xfId="6785"/>
    <cellStyle name="Calculation 2 26" xfId="6786"/>
    <cellStyle name="Calculation 2 27" xfId="6787"/>
    <cellStyle name="Calculation 2 3" xfId="6788"/>
    <cellStyle name="Calculation 2 3 10" xfId="6789"/>
    <cellStyle name="Calculation 2 3 10 2" xfId="6790"/>
    <cellStyle name="Calculation 2 3 10 2 2" xfId="6791"/>
    <cellStyle name="Calculation 2 3 10 3" xfId="6792"/>
    <cellStyle name="Calculation 2 3 11" xfId="6793"/>
    <cellStyle name="Calculation 2 3 11 2" xfId="6794"/>
    <cellStyle name="Calculation 2 3 11 2 2" xfId="6795"/>
    <cellStyle name="Calculation 2 3 11 3" xfId="6796"/>
    <cellStyle name="Calculation 2 3 12" xfId="6797"/>
    <cellStyle name="Calculation 2 3 12 2" xfId="6798"/>
    <cellStyle name="Calculation 2 3 12 2 2" xfId="6799"/>
    <cellStyle name="Calculation 2 3 12 3" xfId="6800"/>
    <cellStyle name="Calculation 2 3 13" xfId="6801"/>
    <cellStyle name="Calculation 2 3 13 2" xfId="6802"/>
    <cellStyle name="Calculation 2 3 13 2 2" xfId="6803"/>
    <cellStyle name="Calculation 2 3 13 3" xfId="6804"/>
    <cellStyle name="Calculation 2 3 14" xfId="6805"/>
    <cellStyle name="Calculation 2 3 14 2" xfId="6806"/>
    <cellStyle name="Calculation 2 3 14 2 2" xfId="6807"/>
    <cellStyle name="Calculation 2 3 14 3" xfId="6808"/>
    <cellStyle name="Calculation 2 3 15" xfId="6809"/>
    <cellStyle name="Calculation 2 3 15 2" xfId="6810"/>
    <cellStyle name="Calculation 2 3 15 2 2" xfId="6811"/>
    <cellStyle name="Calculation 2 3 15 3" xfId="6812"/>
    <cellStyle name="Calculation 2 3 16" xfId="6813"/>
    <cellStyle name="Calculation 2 3 16 2" xfId="6814"/>
    <cellStyle name="Calculation 2 3 16 2 2" xfId="6815"/>
    <cellStyle name="Calculation 2 3 16 3" xfId="6816"/>
    <cellStyle name="Calculation 2 3 17" xfId="6817"/>
    <cellStyle name="Calculation 2 3 17 2" xfId="6818"/>
    <cellStyle name="Calculation 2 3 17 2 2" xfId="6819"/>
    <cellStyle name="Calculation 2 3 17 3" xfId="6820"/>
    <cellStyle name="Calculation 2 3 18" xfId="6821"/>
    <cellStyle name="Calculation 2 3 18 2" xfId="6822"/>
    <cellStyle name="Calculation 2 3 19" xfId="6823"/>
    <cellStyle name="Calculation 2 3 2" xfId="6824"/>
    <cellStyle name="Calculation 2 3 2 10" xfId="6825"/>
    <cellStyle name="Calculation 2 3 2 10 2" xfId="6826"/>
    <cellStyle name="Calculation 2 3 2 10 2 2" xfId="6827"/>
    <cellStyle name="Calculation 2 3 2 10 3" xfId="6828"/>
    <cellStyle name="Calculation 2 3 2 11" xfId="6829"/>
    <cellStyle name="Calculation 2 3 2 11 2" xfId="6830"/>
    <cellStyle name="Calculation 2 3 2 11 2 2" xfId="6831"/>
    <cellStyle name="Calculation 2 3 2 11 3" xfId="6832"/>
    <cellStyle name="Calculation 2 3 2 12" xfId="6833"/>
    <cellStyle name="Calculation 2 3 2 12 2" xfId="6834"/>
    <cellStyle name="Calculation 2 3 2 12 2 2" xfId="6835"/>
    <cellStyle name="Calculation 2 3 2 12 3" xfId="6836"/>
    <cellStyle name="Calculation 2 3 2 13" xfId="6837"/>
    <cellStyle name="Calculation 2 3 2 13 2" xfId="6838"/>
    <cellStyle name="Calculation 2 3 2 13 2 2" xfId="6839"/>
    <cellStyle name="Calculation 2 3 2 13 3" xfId="6840"/>
    <cellStyle name="Calculation 2 3 2 14" xfId="6841"/>
    <cellStyle name="Calculation 2 3 2 14 2" xfId="6842"/>
    <cellStyle name="Calculation 2 3 2 14 2 2" xfId="6843"/>
    <cellStyle name="Calculation 2 3 2 14 3" xfId="6844"/>
    <cellStyle name="Calculation 2 3 2 15" xfId="6845"/>
    <cellStyle name="Calculation 2 3 2 15 2" xfId="6846"/>
    <cellStyle name="Calculation 2 3 2 15 2 2" xfId="6847"/>
    <cellStyle name="Calculation 2 3 2 15 3" xfId="6848"/>
    <cellStyle name="Calculation 2 3 2 16" xfId="6849"/>
    <cellStyle name="Calculation 2 3 2 16 2" xfId="6850"/>
    <cellStyle name="Calculation 2 3 2 16 2 2" xfId="6851"/>
    <cellStyle name="Calculation 2 3 2 16 3" xfId="6852"/>
    <cellStyle name="Calculation 2 3 2 17" xfId="6853"/>
    <cellStyle name="Calculation 2 3 2 17 2" xfId="6854"/>
    <cellStyle name="Calculation 2 3 2 17 2 2" xfId="6855"/>
    <cellStyle name="Calculation 2 3 2 17 3" xfId="6856"/>
    <cellStyle name="Calculation 2 3 2 18" xfId="6857"/>
    <cellStyle name="Calculation 2 3 2 18 2" xfId="6858"/>
    <cellStyle name="Calculation 2 3 2 18 2 2" xfId="6859"/>
    <cellStyle name="Calculation 2 3 2 18 3" xfId="6860"/>
    <cellStyle name="Calculation 2 3 2 19" xfId="6861"/>
    <cellStyle name="Calculation 2 3 2 19 2" xfId="6862"/>
    <cellStyle name="Calculation 2 3 2 19 2 2" xfId="6863"/>
    <cellStyle name="Calculation 2 3 2 19 3" xfId="6864"/>
    <cellStyle name="Calculation 2 3 2 2" xfId="6865"/>
    <cellStyle name="Calculation 2 3 2 2 2" xfId="6866"/>
    <cellStyle name="Calculation 2 3 2 2 2 2" xfId="6867"/>
    <cellStyle name="Calculation 2 3 2 2 3" xfId="6868"/>
    <cellStyle name="Calculation 2 3 2 20" xfId="6869"/>
    <cellStyle name="Calculation 2 3 2 20 2" xfId="6870"/>
    <cellStyle name="Calculation 2 3 2 20 2 2" xfId="6871"/>
    <cellStyle name="Calculation 2 3 2 20 3" xfId="6872"/>
    <cellStyle name="Calculation 2 3 2 21" xfId="6873"/>
    <cellStyle name="Calculation 2 3 2 21 2" xfId="6874"/>
    <cellStyle name="Calculation 2 3 2 22" xfId="6875"/>
    <cellStyle name="Calculation 2 3 2 3" xfId="6876"/>
    <cellStyle name="Calculation 2 3 2 3 2" xfId="6877"/>
    <cellStyle name="Calculation 2 3 2 3 2 2" xfId="6878"/>
    <cellStyle name="Calculation 2 3 2 3 3" xfId="6879"/>
    <cellStyle name="Calculation 2 3 2 4" xfId="6880"/>
    <cellStyle name="Calculation 2 3 2 4 2" xfId="6881"/>
    <cellStyle name="Calculation 2 3 2 4 2 2" xfId="6882"/>
    <cellStyle name="Calculation 2 3 2 4 3" xfId="6883"/>
    <cellStyle name="Calculation 2 3 2 5" xfId="6884"/>
    <cellStyle name="Calculation 2 3 2 5 2" xfId="6885"/>
    <cellStyle name="Calculation 2 3 2 5 2 2" xfId="6886"/>
    <cellStyle name="Calculation 2 3 2 5 3" xfId="6887"/>
    <cellStyle name="Calculation 2 3 2 6" xfId="6888"/>
    <cellStyle name="Calculation 2 3 2 6 2" xfId="6889"/>
    <cellStyle name="Calculation 2 3 2 6 2 2" xfId="6890"/>
    <cellStyle name="Calculation 2 3 2 6 3" xfId="6891"/>
    <cellStyle name="Calculation 2 3 2 7" xfId="6892"/>
    <cellStyle name="Calculation 2 3 2 7 2" xfId="6893"/>
    <cellStyle name="Calculation 2 3 2 7 2 2" xfId="6894"/>
    <cellStyle name="Calculation 2 3 2 7 3" xfId="6895"/>
    <cellStyle name="Calculation 2 3 2 8" xfId="6896"/>
    <cellStyle name="Calculation 2 3 2 8 2" xfId="6897"/>
    <cellStyle name="Calculation 2 3 2 8 2 2" xfId="6898"/>
    <cellStyle name="Calculation 2 3 2 8 3" xfId="6899"/>
    <cellStyle name="Calculation 2 3 2 9" xfId="6900"/>
    <cellStyle name="Calculation 2 3 2 9 2" xfId="6901"/>
    <cellStyle name="Calculation 2 3 2 9 2 2" xfId="6902"/>
    <cellStyle name="Calculation 2 3 2 9 3" xfId="6903"/>
    <cellStyle name="Calculation 2 3 3" xfId="6904"/>
    <cellStyle name="Calculation 2 3 3 2" xfId="6905"/>
    <cellStyle name="Calculation 2 3 3 2 2" xfId="6906"/>
    <cellStyle name="Calculation 2 3 3 3" xfId="6907"/>
    <cellStyle name="Calculation 2 3 4" xfId="6908"/>
    <cellStyle name="Calculation 2 3 4 2" xfId="6909"/>
    <cellStyle name="Calculation 2 3 4 2 2" xfId="6910"/>
    <cellStyle name="Calculation 2 3 4 3" xfId="6911"/>
    <cellStyle name="Calculation 2 3 5" xfId="6912"/>
    <cellStyle name="Calculation 2 3 5 2" xfId="6913"/>
    <cellStyle name="Calculation 2 3 5 2 2" xfId="6914"/>
    <cellStyle name="Calculation 2 3 5 3" xfId="6915"/>
    <cellStyle name="Calculation 2 3 6" xfId="6916"/>
    <cellStyle name="Calculation 2 3 6 2" xfId="6917"/>
    <cellStyle name="Calculation 2 3 6 2 2" xfId="6918"/>
    <cellStyle name="Calculation 2 3 6 3" xfId="6919"/>
    <cellStyle name="Calculation 2 3 7" xfId="6920"/>
    <cellStyle name="Calculation 2 3 7 2" xfId="6921"/>
    <cellStyle name="Calculation 2 3 7 2 2" xfId="6922"/>
    <cellStyle name="Calculation 2 3 7 3" xfId="6923"/>
    <cellStyle name="Calculation 2 3 8" xfId="6924"/>
    <cellStyle name="Calculation 2 3 8 2" xfId="6925"/>
    <cellStyle name="Calculation 2 3 8 2 2" xfId="6926"/>
    <cellStyle name="Calculation 2 3 8 3" xfId="6927"/>
    <cellStyle name="Calculation 2 3 9" xfId="6928"/>
    <cellStyle name="Calculation 2 3 9 2" xfId="6929"/>
    <cellStyle name="Calculation 2 3 9 2 2" xfId="6930"/>
    <cellStyle name="Calculation 2 3 9 3" xfId="6931"/>
    <cellStyle name="Calculation 2 4" xfId="6932"/>
    <cellStyle name="Calculation 2 4 10" xfId="6933"/>
    <cellStyle name="Calculation 2 4 10 2" xfId="6934"/>
    <cellStyle name="Calculation 2 4 10 2 2" xfId="6935"/>
    <cellStyle name="Calculation 2 4 10 3" xfId="6936"/>
    <cellStyle name="Calculation 2 4 11" xfId="6937"/>
    <cellStyle name="Calculation 2 4 11 2" xfId="6938"/>
    <cellStyle name="Calculation 2 4 11 2 2" xfId="6939"/>
    <cellStyle name="Calculation 2 4 11 3" xfId="6940"/>
    <cellStyle name="Calculation 2 4 12" xfId="6941"/>
    <cellStyle name="Calculation 2 4 12 2" xfId="6942"/>
    <cellStyle name="Calculation 2 4 12 2 2" xfId="6943"/>
    <cellStyle name="Calculation 2 4 12 3" xfId="6944"/>
    <cellStyle name="Calculation 2 4 13" xfId="6945"/>
    <cellStyle name="Calculation 2 4 13 2" xfId="6946"/>
    <cellStyle name="Calculation 2 4 13 2 2" xfId="6947"/>
    <cellStyle name="Calculation 2 4 13 3" xfId="6948"/>
    <cellStyle name="Calculation 2 4 14" xfId="6949"/>
    <cellStyle name="Calculation 2 4 14 2" xfId="6950"/>
    <cellStyle name="Calculation 2 4 14 2 2" xfId="6951"/>
    <cellStyle name="Calculation 2 4 14 3" xfId="6952"/>
    <cellStyle name="Calculation 2 4 15" xfId="6953"/>
    <cellStyle name="Calculation 2 4 15 2" xfId="6954"/>
    <cellStyle name="Calculation 2 4 15 2 2" xfId="6955"/>
    <cellStyle name="Calculation 2 4 15 3" xfId="6956"/>
    <cellStyle name="Calculation 2 4 16" xfId="6957"/>
    <cellStyle name="Calculation 2 4 16 2" xfId="6958"/>
    <cellStyle name="Calculation 2 4 16 2 2" xfId="6959"/>
    <cellStyle name="Calculation 2 4 16 3" xfId="6960"/>
    <cellStyle name="Calculation 2 4 17" xfId="6961"/>
    <cellStyle name="Calculation 2 4 17 2" xfId="6962"/>
    <cellStyle name="Calculation 2 4 17 2 2" xfId="6963"/>
    <cellStyle name="Calculation 2 4 17 3" xfId="6964"/>
    <cellStyle name="Calculation 2 4 18" xfId="6965"/>
    <cellStyle name="Calculation 2 4 18 2" xfId="6966"/>
    <cellStyle name="Calculation 2 4 19" xfId="6967"/>
    <cellStyle name="Calculation 2 4 2" xfId="6968"/>
    <cellStyle name="Calculation 2 4 2 10" xfId="6969"/>
    <cellStyle name="Calculation 2 4 2 10 2" xfId="6970"/>
    <cellStyle name="Calculation 2 4 2 10 2 2" xfId="6971"/>
    <cellStyle name="Calculation 2 4 2 10 3" xfId="6972"/>
    <cellStyle name="Calculation 2 4 2 11" xfId="6973"/>
    <cellStyle name="Calculation 2 4 2 11 2" xfId="6974"/>
    <cellStyle name="Calculation 2 4 2 11 2 2" xfId="6975"/>
    <cellStyle name="Calculation 2 4 2 11 3" xfId="6976"/>
    <cellStyle name="Calculation 2 4 2 12" xfId="6977"/>
    <cellStyle name="Calculation 2 4 2 12 2" xfId="6978"/>
    <cellStyle name="Calculation 2 4 2 12 2 2" xfId="6979"/>
    <cellStyle name="Calculation 2 4 2 12 3" xfId="6980"/>
    <cellStyle name="Calculation 2 4 2 13" xfId="6981"/>
    <cellStyle name="Calculation 2 4 2 13 2" xfId="6982"/>
    <cellStyle name="Calculation 2 4 2 13 2 2" xfId="6983"/>
    <cellStyle name="Calculation 2 4 2 13 3" xfId="6984"/>
    <cellStyle name="Calculation 2 4 2 14" xfId="6985"/>
    <cellStyle name="Calculation 2 4 2 14 2" xfId="6986"/>
    <cellStyle name="Calculation 2 4 2 14 2 2" xfId="6987"/>
    <cellStyle name="Calculation 2 4 2 14 3" xfId="6988"/>
    <cellStyle name="Calculation 2 4 2 15" xfId="6989"/>
    <cellStyle name="Calculation 2 4 2 15 2" xfId="6990"/>
    <cellStyle name="Calculation 2 4 2 15 2 2" xfId="6991"/>
    <cellStyle name="Calculation 2 4 2 15 3" xfId="6992"/>
    <cellStyle name="Calculation 2 4 2 16" xfId="6993"/>
    <cellStyle name="Calculation 2 4 2 16 2" xfId="6994"/>
    <cellStyle name="Calculation 2 4 2 16 2 2" xfId="6995"/>
    <cellStyle name="Calculation 2 4 2 16 3" xfId="6996"/>
    <cellStyle name="Calculation 2 4 2 17" xfId="6997"/>
    <cellStyle name="Calculation 2 4 2 17 2" xfId="6998"/>
    <cellStyle name="Calculation 2 4 2 17 2 2" xfId="6999"/>
    <cellStyle name="Calculation 2 4 2 17 3" xfId="7000"/>
    <cellStyle name="Calculation 2 4 2 18" xfId="7001"/>
    <cellStyle name="Calculation 2 4 2 18 2" xfId="7002"/>
    <cellStyle name="Calculation 2 4 2 18 2 2" xfId="7003"/>
    <cellStyle name="Calculation 2 4 2 18 3" xfId="7004"/>
    <cellStyle name="Calculation 2 4 2 19" xfId="7005"/>
    <cellStyle name="Calculation 2 4 2 19 2" xfId="7006"/>
    <cellStyle name="Calculation 2 4 2 19 2 2" xfId="7007"/>
    <cellStyle name="Calculation 2 4 2 19 3" xfId="7008"/>
    <cellStyle name="Calculation 2 4 2 2" xfId="7009"/>
    <cellStyle name="Calculation 2 4 2 2 2" xfId="7010"/>
    <cellStyle name="Calculation 2 4 2 2 2 2" xfId="7011"/>
    <cellStyle name="Calculation 2 4 2 2 3" xfId="7012"/>
    <cellStyle name="Calculation 2 4 2 20" xfId="7013"/>
    <cellStyle name="Calculation 2 4 2 20 2" xfId="7014"/>
    <cellStyle name="Calculation 2 4 2 20 2 2" xfId="7015"/>
    <cellStyle name="Calculation 2 4 2 20 3" xfId="7016"/>
    <cellStyle name="Calculation 2 4 2 21" xfId="7017"/>
    <cellStyle name="Calculation 2 4 2 21 2" xfId="7018"/>
    <cellStyle name="Calculation 2 4 2 22" xfId="7019"/>
    <cellStyle name="Calculation 2 4 2 3" xfId="7020"/>
    <cellStyle name="Calculation 2 4 2 3 2" xfId="7021"/>
    <cellStyle name="Calculation 2 4 2 3 2 2" xfId="7022"/>
    <cellStyle name="Calculation 2 4 2 3 3" xfId="7023"/>
    <cellStyle name="Calculation 2 4 2 4" xfId="7024"/>
    <cellStyle name="Calculation 2 4 2 4 2" xfId="7025"/>
    <cellStyle name="Calculation 2 4 2 4 2 2" xfId="7026"/>
    <cellStyle name="Calculation 2 4 2 4 3" xfId="7027"/>
    <cellStyle name="Calculation 2 4 2 5" xfId="7028"/>
    <cellStyle name="Calculation 2 4 2 5 2" xfId="7029"/>
    <cellStyle name="Calculation 2 4 2 5 2 2" xfId="7030"/>
    <cellStyle name="Calculation 2 4 2 5 3" xfId="7031"/>
    <cellStyle name="Calculation 2 4 2 6" xfId="7032"/>
    <cellStyle name="Calculation 2 4 2 6 2" xfId="7033"/>
    <cellStyle name="Calculation 2 4 2 6 2 2" xfId="7034"/>
    <cellStyle name="Calculation 2 4 2 6 3" xfId="7035"/>
    <cellStyle name="Calculation 2 4 2 7" xfId="7036"/>
    <cellStyle name="Calculation 2 4 2 7 2" xfId="7037"/>
    <cellStyle name="Calculation 2 4 2 7 2 2" xfId="7038"/>
    <cellStyle name="Calculation 2 4 2 7 3" xfId="7039"/>
    <cellStyle name="Calculation 2 4 2 8" xfId="7040"/>
    <cellStyle name="Calculation 2 4 2 8 2" xfId="7041"/>
    <cellStyle name="Calculation 2 4 2 8 2 2" xfId="7042"/>
    <cellStyle name="Calculation 2 4 2 8 3" xfId="7043"/>
    <cellStyle name="Calculation 2 4 2 9" xfId="7044"/>
    <cellStyle name="Calculation 2 4 2 9 2" xfId="7045"/>
    <cellStyle name="Calculation 2 4 2 9 2 2" xfId="7046"/>
    <cellStyle name="Calculation 2 4 2 9 3" xfId="7047"/>
    <cellStyle name="Calculation 2 4 3" xfId="7048"/>
    <cellStyle name="Calculation 2 4 3 2" xfId="7049"/>
    <cellStyle name="Calculation 2 4 3 2 2" xfId="7050"/>
    <cellStyle name="Calculation 2 4 3 3" xfId="7051"/>
    <cellStyle name="Calculation 2 4 4" xfId="7052"/>
    <cellStyle name="Calculation 2 4 4 2" xfId="7053"/>
    <cellStyle name="Calculation 2 4 4 2 2" xfId="7054"/>
    <cellStyle name="Calculation 2 4 4 3" xfId="7055"/>
    <cellStyle name="Calculation 2 4 5" xfId="7056"/>
    <cellStyle name="Calculation 2 4 5 2" xfId="7057"/>
    <cellStyle name="Calculation 2 4 5 2 2" xfId="7058"/>
    <cellStyle name="Calculation 2 4 5 3" xfId="7059"/>
    <cellStyle name="Calculation 2 4 6" xfId="7060"/>
    <cellStyle name="Calculation 2 4 6 2" xfId="7061"/>
    <cellStyle name="Calculation 2 4 6 2 2" xfId="7062"/>
    <cellStyle name="Calculation 2 4 6 3" xfId="7063"/>
    <cellStyle name="Calculation 2 4 7" xfId="7064"/>
    <cellStyle name="Calculation 2 4 7 2" xfId="7065"/>
    <cellStyle name="Calculation 2 4 7 2 2" xfId="7066"/>
    <cellStyle name="Calculation 2 4 7 3" xfId="7067"/>
    <cellStyle name="Calculation 2 4 8" xfId="7068"/>
    <cellStyle name="Calculation 2 4 8 2" xfId="7069"/>
    <cellStyle name="Calculation 2 4 8 2 2" xfId="7070"/>
    <cellStyle name="Calculation 2 4 8 3" xfId="7071"/>
    <cellStyle name="Calculation 2 4 9" xfId="7072"/>
    <cellStyle name="Calculation 2 4 9 2" xfId="7073"/>
    <cellStyle name="Calculation 2 4 9 2 2" xfId="7074"/>
    <cellStyle name="Calculation 2 4 9 3" xfId="7075"/>
    <cellStyle name="Calculation 2 5" xfId="7076"/>
    <cellStyle name="Calculation 2 5 10" xfId="7077"/>
    <cellStyle name="Calculation 2 5 10 2" xfId="7078"/>
    <cellStyle name="Calculation 2 5 10 2 2" xfId="7079"/>
    <cellStyle name="Calculation 2 5 10 3" xfId="7080"/>
    <cellStyle name="Calculation 2 5 11" xfId="7081"/>
    <cellStyle name="Calculation 2 5 11 2" xfId="7082"/>
    <cellStyle name="Calculation 2 5 11 2 2" xfId="7083"/>
    <cellStyle name="Calculation 2 5 11 3" xfId="7084"/>
    <cellStyle name="Calculation 2 5 12" xfId="7085"/>
    <cellStyle name="Calculation 2 5 12 2" xfId="7086"/>
    <cellStyle name="Calculation 2 5 12 2 2" xfId="7087"/>
    <cellStyle name="Calculation 2 5 12 3" xfId="7088"/>
    <cellStyle name="Calculation 2 5 13" xfId="7089"/>
    <cellStyle name="Calculation 2 5 13 2" xfId="7090"/>
    <cellStyle name="Calculation 2 5 13 2 2" xfId="7091"/>
    <cellStyle name="Calculation 2 5 13 3" xfId="7092"/>
    <cellStyle name="Calculation 2 5 14" xfId="7093"/>
    <cellStyle name="Calculation 2 5 14 2" xfId="7094"/>
    <cellStyle name="Calculation 2 5 14 2 2" xfId="7095"/>
    <cellStyle name="Calculation 2 5 14 3" xfId="7096"/>
    <cellStyle name="Calculation 2 5 15" xfId="7097"/>
    <cellStyle name="Calculation 2 5 15 2" xfId="7098"/>
    <cellStyle name="Calculation 2 5 15 2 2" xfId="7099"/>
    <cellStyle name="Calculation 2 5 15 3" xfId="7100"/>
    <cellStyle name="Calculation 2 5 16" xfId="7101"/>
    <cellStyle name="Calculation 2 5 16 2" xfId="7102"/>
    <cellStyle name="Calculation 2 5 16 2 2" xfId="7103"/>
    <cellStyle name="Calculation 2 5 16 3" xfId="7104"/>
    <cellStyle name="Calculation 2 5 17" xfId="7105"/>
    <cellStyle name="Calculation 2 5 17 2" xfId="7106"/>
    <cellStyle name="Calculation 2 5 17 2 2" xfId="7107"/>
    <cellStyle name="Calculation 2 5 17 3" xfId="7108"/>
    <cellStyle name="Calculation 2 5 18" xfId="7109"/>
    <cellStyle name="Calculation 2 5 18 2" xfId="7110"/>
    <cellStyle name="Calculation 2 5 18 2 2" xfId="7111"/>
    <cellStyle name="Calculation 2 5 18 3" xfId="7112"/>
    <cellStyle name="Calculation 2 5 19" xfId="7113"/>
    <cellStyle name="Calculation 2 5 19 2" xfId="7114"/>
    <cellStyle name="Calculation 2 5 19 2 2" xfId="7115"/>
    <cellStyle name="Calculation 2 5 19 3" xfId="7116"/>
    <cellStyle name="Calculation 2 5 2" xfId="7117"/>
    <cellStyle name="Calculation 2 5 2 10" xfId="7118"/>
    <cellStyle name="Calculation 2 5 2 10 2" xfId="7119"/>
    <cellStyle name="Calculation 2 5 2 10 2 2" xfId="7120"/>
    <cellStyle name="Calculation 2 5 2 10 3" xfId="7121"/>
    <cellStyle name="Calculation 2 5 2 11" xfId="7122"/>
    <cellStyle name="Calculation 2 5 2 11 2" xfId="7123"/>
    <cellStyle name="Calculation 2 5 2 11 2 2" xfId="7124"/>
    <cellStyle name="Calculation 2 5 2 11 3" xfId="7125"/>
    <cellStyle name="Calculation 2 5 2 12" xfId="7126"/>
    <cellStyle name="Calculation 2 5 2 12 2" xfId="7127"/>
    <cellStyle name="Calculation 2 5 2 12 2 2" xfId="7128"/>
    <cellStyle name="Calculation 2 5 2 12 3" xfId="7129"/>
    <cellStyle name="Calculation 2 5 2 13" xfId="7130"/>
    <cellStyle name="Calculation 2 5 2 13 2" xfId="7131"/>
    <cellStyle name="Calculation 2 5 2 13 2 2" xfId="7132"/>
    <cellStyle name="Calculation 2 5 2 13 3" xfId="7133"/>
    <cellStyle name="Calculation 2 5 2 14" xfId="7134"/>
    <cellStyle name="Calculation 2 5 2 14 2" xfId="7135"/>
    <cellStyle name="Calculation 2 5 2 14 2 2" xfId="7136"/>
    <cellStyle name="Calculation 2 5 2 14 3" xfId="7137"/>
    <cellStyle name="Calculation 2 5 2 15" xfId="7138"/>
    <cellStyle name="Calculation 2 5 2 15 2" xfId="7139"/>
    <cellStyle name="Calculation 2 5 2 15 2 2" xfId="7140"/>
    <cellStyle name="Calculation 2 5 2 15 3" xfId="7141"/>
    <cellStyle name="Calculation 2 5 2 16" xfId="7142"/>
    <cellStyle name="Calculation 2 5 2 16 2" xfId="7143"/>
    <cellStyle name="Calculation 2 5 2 16 2 2" xfId="7144"/>
    <cellStyle name="Calculation 2 5 2 16 3" xfId="7145"/>
    <cellStyle name="Calculation 2 5 2 17" xfId="7146"/>
    <cellStyle name="Calculation 2 5 2 17 2" xfId="7147"/>
    <cellStyle name="Calculation 2 5 2 17 2 2" xfId="7148"/>
    <cellStyle name="Calculation 2 5 2 17 3" xfId="7149"/>
    <cellStyle name="Calculation 2 5 2 18" xfId="7150"/>
    <cellStyle name="Calculation 2 5 2 18 2" xfId="7151"/>
    <cellStyle name="Calculation 2 5 2 18 2 2" xfId="7152"/>
    <cellStyle name="Calculation 2 5 2 18 3" xfId="7153"/>
    <cellStyle name="Calculation 2 5 2 19" xfId="7154"/>
    <cellStyle name="Calculation 2 5 2 19 2" xfId="7155"/>
    <cellStyle name="Calculation 2 5 2 19 2 2" xfId="7156"/>
    <cellStyle name="Calculation 2 5 2 19 3" xfId="7157"/>
    <cellStyle name="Calculation 2 5 2 2" xfId="7158"/>
    <cellStyle name="Calculation 2 5 2 2 2" xfId="7159"/>
    <cellStyle name="Calculation 2 5 2 2 2 2" xfId="7160"/>
    <cellStyle name="Calculation 2 5 2 2 3" xfId="7161"/>
    <cellStyle name="Calculation 2 5 2 20" xfId="7162"/>
    <cellStyle name="Calculation 2 5 2 20 2" xfId="7163"/>
    <cellStyle name="Calculation 2 5 2 20 2 2" xfId="7164"/>
    <cellStyle name="Calculation 2 5 2 20 3" xfId="7165"/>
    <cellStyle name="Calculation 2 5 2 21" xfId="7166"/>
    <cellStyle name="Calculation 2 5 2 21 2" xfId="7167"/>
    <cellStyle name="Calculation 2 5 2 22" xfId="7168"/>
    <cellStyle name="Calculation 2 5 2 3" xfId="7169"/>
    <cellStyle name="Calculation 2 5 2 3 2" xfId="7170"/>
    <cellStyle name="Calculation 2 5 2 3 2 2" xfId="7171"/>
    <cellStyle name="Calculation 2 5 2 3 3" xfId="7172"/>
    <cellStyle name="Calculation 2 5 2 4" xfId="7173"/>
    <cellStyle name="Calculation 2 5 2 4 2" xfId="7174"/>
    <cellStyle name="Calculation 2 5 2 4 2 2" xfId="7175"/>
    <cellStyle name="Calculation 2 5 2 4 3" xfId="7176"/>
    <cellStyle name="Calculation 2 5 2 5" xfId="7177"/>
    <cellStyle name="Calculation 2 5 2 5 2" xfId="7178"/>
    <cellStyle name="Calculation 2 5 2 5 2 2" xfId="7179"/>
    <cellStyle name="Calculation 2 5 2 5 3" xfId="7180"/>
    <cellStyle name="Calculation 2 5 2 6" xfId="7181"/>
    <cellStyle name="Calculation 2 5 2 6 2" xfId="7182"/>
    <cellStyle name="Calculation 2 5 2 6 2 2" xfId="7183"/>
    <cellStyle name="Calculation 2 5 2 6 3" xfId="7184"/>
    <cellStyle name="Calculation 2 5 2 7" xfId="7185"/>
    <cellStyle name="Calculation 2 5 2 7 2" xfId="7186"/>
    <cellStyle name="Calculation 2 5 2 7 2 2" xfId="7187"/>
    <cellStyle name="Calculation 2 5 2 7 3" xfId="7188"/>
    <cellStyle name="Calculation 2 5 2 8" xfId="7189"/>
    <cellStyle name="Calculation 2 5 2 8 2" xfId="7190"/>
    <cellStyle name="Calculation 2 5 2 8 2 2" xfId="7191"/>
    <cellStyle name="Calculation 2 5 2 8 3" xfId="7192"/>
    <cellStyle name="Calculation 2 5 2 9" xfId="7193"/>
    <cellStyle name="Calculation 2 5 2 9 2" xfId="7194"/>
    <cellStyle name="Calculation 2 5 2 9 2 2" xfId="7195"/>
    <cellStyle name="Calculation 2 5 2 9 3" xfId="7196"/>
    <cellStyle name="Calculation 2 5 20" xfId="7197"/>
    <cellStyle name="Calculation 2 5 20 2" xfId="7198"/>
    <cellStyle name="Calculation 2 5 20 2 2" xfId="7199"/>
    <cellStyle name="Calculation 2 5 20 3" xfId="7200"/>
    <cellStyle name="Calculation 2 5 21" xfId="7201"/>
    <cellStyle name="Calculation 2 5 21 2" xfId="7202"/>
    <cellStyle name="Calculation 2 5 21 2 2" xfId="7203"/>
    <cellStyle name="Calculation 2 5 21 3" xfId="7204"/>
    <cellStyle name="Calculation 2 5 22" xfId="7205"/>
    <cellStyle name="Calculation 2 5 22 2" xfId="7206"/>
    <cellStyle name="Calculation 2 5 23" xfId="7207"/>
    <cellStyle name="Calculation 2 5 3" xfId="7208"/>
    <cellStyle name="Calculation 2 5 3 2" xfId="7209"/>
    <cellStyle name="Calculation 2 5 3 2 2" xfId="7210"/>
    <cellStyle name="Calculation 2 5 3 3" xfId="7211"/>
    <cellStyle name="Calculation 2 5 4" xfId="7212"/>
    <cellStyle name="Calculation 2 5 4 2" xfId="7213"/>
    <cellStyle name="Calculation 2 5 4 2 2" xfId="7214"/>
    <cellStyle name="Calculation 2 5 4 3" xfId="7215"/>
    <cellStyle name="Calculation 2 5 5" xfId="7216"/>
    <cellStyle name="Calculation 2 5 5 2" xfId="7217"/>
    <cellStyle name="Calculation 2 5 5 2 2" xfId="7218"/>
    <cellStyle name="Calculation 2 5 5 3" xfId="7219"/>
    <cellStyle name="Calculation 2 5 6" xfId="7220"/>
    <cellStyle name="Calculation 2 5 6 2" xfId="7221"/>
    <cellStyle name="Calculation 2 5 6 2 2" xfId="7222"/>
    <cellStyle name="Calculation 2 5 6 3" xfId="7223"/>
    <cellStyle name="Calculation 2 5 7" xfId="7224"/>
    <cellStyle name="Calculation 2 5 7 2" xfId="7225"/>
    <cellStyle name="Calculation 2 5 7 2 2" xfId="7226"/>
    <cellStyle name="Calculation 2 5 7 3" xfId="7227"/>
    <cellStyle name="Calculation 2 5 8" xfId="7228"/>
    <cellStyle name="Calculation 2 5 8 2" xfId="7229"/>
    <cellStyle name="Calculation 2 5 8 2 2" xfId="7230"/>
    <cellStyle name="Calculation 2 5 8 3" xfId="7231"/>
    <cellStyle name="Calculation 2 5 9" xfId="7232"/>
    <cellStyle name="Calculation 2 5 9 2" xfId="7233"/>
    <cellStyle name="Calculation 2 5 9 2 2" xfId="7234"/>
    <cellStyle name="Calculation 2 5 9 3" xfId="7235"/>
    <cellStyle name="Calculation 2 6" xfId="7236"/>
    <cellStyle name="Calculation 2 6 10" xfId="7237"/>
    <cellStyle name="Calculation 2 6 10 2" xfId="7238"/>
    <cellStyle name="Calculation 2 6 10 2 2" xfId="7239"/>
    <cellStyle name="Calculation 2 6 10 3" xfId="7240"/>
    <cellStyle name="Calculation 2 6 11" xfId="7241"/>
    <cellStyle name="Calculation 2 6 11 2" xfId="7242"/>
    <cellStyle name="Calculation 2 6 11 2 2" xfId="7243"/>
    <cellStyle name="Calculation 2 6 11 3" xfId="7244"/>
    <cellStyle name="Calculation 2 6 12" xfId="7245"/>
    <cellStyle name="Calculation 2 6 12 2" xfId="7246"/>
    <cellStyle name="Calculation 2 6 12 2 2" xfId="7247"/>
    <cellStyle name="Calculation 2 6 12 3" xfId="7248"/>
    <cellStyle name="Calculation 2 6 13" xfId="7249"/>
    <cellStyle name="Calculation 2 6 13 2" xfId="7250"/>
    <cellStyle name="Calculation 2 6 13 2 2" xfId="7251"/>
    <cellStyle name="Calculation 2 6 13 3" xfId="7252"/>
    <cellStyle name="Calculation 2 6 14" xfId="7253"/>
    <cellStyle name="Calculation 2 6 14 2" xfId="7254"/>
    <cellStyle name="Calculation 2 6 14 2 2" xfId="7255"/>
    <cellStyle name="Calculation 2 6 14 3" xfId="7256"/>
    <cellStyle name="Calculation 2 6 15" xfId="7257"/>
    <cellStyle name="Calculation 2 6 15 2" xfId="7258"/>
    <cellStyle name="Calculation 2 6 15 2 2" xfId="7259"/>
    <cellStyle name="Calculation 2 6 15 3" xfId="7260"/>
    <cellStyle name="Calculation 2 6 16" xfId="7261"/>
    <cellStyle name="Calculation 2 6 16 2" xfId="7262"/>
    <cellStyle name="Calculation 2 6 16 2 2" xfId="7263"/>
    <cellStyle name="Calculation 2 6 16 3" xfId="7264"/>
    <cellStyle name="Calculation 2 6 17" xfId="7265"/>
    <cellStyle name="Calculation 2 6 17 2" xfId="7266"/>
    <cellStyle name="Calculation 2 6 17 2 2" xfId="7267"/>
    <cellStyle name="Calculation 2 6 17 3" xfId="7268"/>
    <cellStyle name="Calculation 2 6 18" xfId="7269"/>
    <cellStyle name="Calculation 2 6 18 2" xfId="7270"/>
    <cellStyle name="Calculation 2 6 18 2 2" xfId="7271"/>
    <cellStyle name="Calculation 2 6 18 3" xfId="7272"/>
    <cellStyle name="Calculation 2 6 19" xfId="7273"/>
    <cellStyle name="Calculation 2 6 19 2" xfId="7274"/>
    <cellStyle name="Calculation 2 6 19 2 2" xfId="7275"/>
    <cellStyle name="Calculation 2 6 19 3" xfId="7276"/>
    <cellStyle name="Calculation 2 6 2" xfId="7277"/>
    <cellStyle name="Calculation 2 6 2 2" xfId="7278"/>
    <cellStyle name="Calculation 2 6 2 2 2" xfId="7279"/>
    <cellStyle name="Calculation 2 6 2 3" xfId="7280"/>
    <cellStyle name="Calculation 2 6 20" xfId="7281"/>
    <cellStyle name="Calculation 2 6 20 2" xfId="7282"/>
    <cellStyle name="Calculation 2 6 20 2 2" xfId="7283"/>
    <cellStyle name="Calculation 2 6 20 3" xfId="7284"/>
    <cellStyle name="Calculation 2 6 21" xfId="7285"/>
    <cellStyle name="Calculation 2 6 21 2" xfId="7286"/>
    <cellStyle name="Calculation 2 6 22" xfId="7287"/>
    <cellStyle name="Calculation 2 6 3" xfId="7288"/>
    <cellStyle name="Calculation 2 6 3 2" xfId="7289"/>
    <cellStyle name="Calculation 2 6 3 2 2" xfId="7290"/>
    <cellStyle name="Calculation 2 6 3 3" xfId="7291"/>
    <cellStyle name="Calculation 2 6 4" xfId="7292"/>
    <cellStyle name="Calculation 2 6 4 2" xfId="7293"/>
    <cellStyle name="Calculation 2 6 4 2 2" xfId="7294"/>
    <cellStyle name="Calculation 2 6 4 3" xfId="7295"/>
    <cellStyle name="Calculation 2 6 5" xfId="7296"/>
    <cellStyle name="Calculation 2 6 5 2" xfId="7297"/>
    <cellStyle name="Calculation 2 6 5 2 2" xfId="7298"/>
    <cellStyle name="Calculation 2 6 5 3" xfId="7299"/>
    <cellStyle name="Calculation 2 6 6" xfId="7300"/>
    <cellStyle name="Calculation 2 6 6 2" xfId="7301"/>
    <cellStyle name="Calculation 2 6 6 2 2" xfId="7302"/>
    <cellStyle name="Calculation 2 6 6 3" xfId="7303"/>
    <cellStyle name="Calculation 2 6 7" xfId="7304"/>
    <cellStyle name="Calculation 2 6 7 2" xfId="7305"/>
    <cellStyle name="Calculation 2 6 7 2 2" xfId="7306"/>
    <cellStyle name="Calculation 2 6 7 3" xfId="7307"/>
    <cellStyle name="Calculation 2 6 8" xfId="7308"/>
    <cellStyle name="Calculation 2 6 8 2" xfId="7309"/>
    <cellStyle name="Calculation 2 6 8 2 2" xfId="7310"/>
    <cellStyle name="Calculation 2 6 8 3" xfId="7311"/>
    <cellStyle name="Calculation 2 6 9" xfId="7312"/>
    <cellStyle name="Calculation 2 6 9 2" xfId="7313"/>
    <cellStyle name="Calculation 2 6 9 2 2" xfId="7314"/>
    <cellStyle name="Calculation 2 6 9 3" xfId="7315"/>
    <cellStyle name="Calculation 2 7" xfId="7316"/>
    <cellStyle name="Calculation 2 7 2" xfId="7317"/>
    <cellStyle name="Calculation 2 7 2 2" xfId="7318"/>
    <cellStyle name="Calculation 2 7 3" xfId="7319"/>
    <cellStyle name="Calculation 2 8" xfId="7320"/>
    <cellStyle name="Calculation 2 8 2" xfId="7321"/>
    <cellStyle name="Calculation 2 8 2 2" xfId="7322"/>
    <cellStyle name="Calculation 2 8 3" xfId="7323"/>
    <cellStyle name="Calculation 2 9" xfId="7324"/>
    <cellStyle name="Calculation 2 9 2" xfId="7325"/>
    <cellStyle name="Calculation 2 9 2 2" xfId="7326"/>
    <cellStyle name="Calculation 2 9 3" xfId="7327"/>
    <cellStyle name="Calculation 3" xfId="7328"/>
    <cellStyle name="Calculation 3 10" xfId="7329"/>
    <cellStyle name="Calculation 3 10 2" xfId="7330"/>
    <cellStyle name="Calculation 3 10 2 2" xfId="7331"/>
    <cellStyle name="Calculation 3 10 3" xfId="7332"/>
    <cellStyle name="Calculation 3 11" xfId="7333"/>
    <cellStyle name="Calculation 3 11 2" xfId="7334"/>
    <cellStyle name="Calculation 3 11 2 2" xfId="7335"/>
    <cellStyle name="Calculation 3 11 3" xfId="7336"/>
    <cellStyle name="Calculation 3 12" xfId="7337"/>
    <cellStyle name="Calculation 3 12 2" xfId="7338"/>
    <cellStyle name="Calculation 3 12 2 2" xfId="7339"/>
    <cellStyle name="Calculation 3 12 3" xfId="7340"/>
    <cellStyle name="Calculation 3 13" xfId="7341"/>
    <cellStyle name="Calculation 3 13 2" xfId="7342"/>
    <cellStyle name="Calculation 3 13 2 2" xfId="7343"/>
    <cellStyle name="Calculation 3 13 3" xfId="7344"/>
    <cellStyle name="Calculation 3 14" xfId="7345"/>
    <cellStyle name="Calculation 3 14 2" xfId="7346"/>
    <cellStyle name="Calculation 3 14 2 2" xfId="7347"/>
    <cellStyle name="Calculation 3 14 3" xfId="7348"/>
    <cellStyle name="Calculation 3 15" xfId="7349"/>
    <cellStyle name="Calculation 3 15 2" xfId="7350"/>
    <cellStyle name="Calculation 3 15 2 2" xfId="7351"/>
    <cellStyle name="Calculation 3 15 3" xfId="7352"/>
    <cellStyle name="Calculation 3 16" xfId="7353"/>
    <cellStyle name="Calculation 3 16 2" xfId="7354"/>
    <cellStyle name="Calculation 3 16 2 2" xfId="7355"/>
    <cellStyle name="Calculation 3 16 3" xfId="7356"/>
    <cellStyle name="Calculation 3 17" xfId="7357"/>
    <cellStyle name="Calculation 3 17 2" xfId="7358"/>
    <cellStyle name="Calculation 3 17 2 2" xfId="7359"/>
    <cellStyle name="Calculation 3 17 3" xfId="7360"/>
    <cellStyle name="Calculation 3 18" xfId="7361"/>
    <cellStyle name="Calculation 3 18 2" xfId="7362"/>
    <cellStyle name="Calculation 3 18 2 2" xfId="7363"/>
    <cellStyle name="Calculation 3 18 3" xfId="7364"/>
    <cellStyle name="Calculation 3 19" xfId="7365"/>
    <cellStyle name="Calculation 3 19 2" xfId="7366"/>
    <cellStyle name="Calculation 3 19 2 2" xfId="7367"/>
    <cellStyle name="Calculation 3 19 3" xfId="7368"/>
    <cellStyle name="Calculation 3 2" xfId="7369"/>
    <cellStyle name="Calculation 3 2 10" xfId="7370"/>
    <cellStyle name="Calculation 3 2 10 2" xfId="7371"/>
    <cellStyle name="Calculation 3 2 10 2 2" xfId="7372"/>
    <cellStyle name="Calculation 3 2 10 3" xfId="7373"/>
    <cellStyle name="Calculation 3 2 11" xfId="7374"/>
    <cellStyle name="Calculation 3 2 11 2" xfId="7375"/>
    <cellStyle name="Calculation 3 2 11 2 2" xfId="7376"/>
    <cellStyle name="Calculation 3 2 11 3" xfId="7377"/>
    <cellStyle name="Calculation 3 2 12" xfId="7378"/>
    <cellStyle name="Calculation 3 2 12 2" xfId="7379"/>
    <cellStyle name="Calculation 3 2 12 2 2" xfId="7380"/>
    <cellStyle name="Calculation 3 2 12 3" xfId="7381"/>
    <cellStyle name="Calculation 3 2 13" xfId="7382"/>
    <cellStyle name="Calculation 3 2 13 2" xfId="7383"/>
    <cellStyle name="Calculation 3 2 13 2 2" xfId="7384"/>
    <cellStyle name="Calculation 3 2 13 3" xfId="7385"/>
    <cellStyle name="Calculation 3 2 14" xfId="7386"/>
    <cellStyle name="Calculation 3 2 14 2" xfId="7387"/>
    <cellStyle name="Calculation 3 2 14 2 2" xfId="7388"/>
    <cellStyle name="Calculation 3 2 14 3" xfId="7389"/>
    <cellStyle name="Calculation 3 2 15" xfId="7390"/>
    <cellStyle name="Calculation 3 2 15 2" xfId="7391"/>
    <cellStyle name="Calculation 3 2 15 2 2" xfId="7392"/>
    <cellStyle name="Calculation 3 2 15 3" xfId="7393"/>
    <cellStyle name="Calculation 3 2 16" xfId="7394"/>
    <cellStyle name="Calculation 3 2 16 2" xfId="7395"/>
    <cellStyle name="Calculation 3 2 16 2 2" xfId="7396"/>
    <cellStyle name="Calculation 3 2 16 3" xfId="7397"/>
    <cellStyle name="Calculation 3 2 17" xfId="7398"/>
    <cellStyle name="Calculation 3 2 17 2" xfId="7399"/>
    <cellStyle name="Calculation 3 2 17 2 2" xfId="7400"/>
    <cellStyle name="Calculation 3 2 17 3" xfId="7401"/>
    <cellStyle name="Calculation 3 2 18" xfId="7402"/>
    <cellStyle name="Calculation 3 2 18 2" xfId="7403"/>
    <cellStyle name="Calculation 3 2 18 2 2" xfId="7404"/>
    <cellStyle name="Calculation 3 2 18 3" xfId="7405"/>
    <cellStyle name="Calculation 3 2 19" xfId="7406"/>
    <cellStyle name="Calculation 3 2 19 2" xfId="7407"/>
    <cellStyle name="Calculation 3 2 19 2 2" xfId="7408"/>
    <cellStyle name="Calculation 3 2 19 3" xfId="7409"/>
    <cellStyle name="Calculation 3 2 2" xfId="7410"/>
    <cellStyle name="Calculation 3 2 2 10" xfId="7411"/>
    <cellStyle name="Calculation 3 2 2 10 2" xfId="7412"/>
    <cellStyle name="Calculation 3 2 2 10 2 2" xfId="7413"/>
    <cellStyle name="Calculation 3 2 2 10 3" xfId="7414"/>
    <cellStyle name="Calculation 3 2 2 11" xfId="7415"/>
    <cellStyle name="Calculation 3 2 2 11 2" xfId="7416"/>
    <cellStyle name="Calculation 3 2 2 11 2 2" xfId="7417"/>
    <cellStyle name="Calculation 3 2 2 11 3" xfId="7418"/>
    <cellStyle name="Calculation 3 2 2 12" xfId="7419"/>
    <cellStyle name="Calculation 3 2 2 12 2" xfId="7420"/>
    <cellStyle name="Calculation 3 2 2 12 2 2" xfId="7421"/>
    <cellStyle name="Calculation 3 2 2 12 3" xfId="7422"/>
    <cellStyle name="Calculation 3 2 2 13" xfId="7423"/>
    <cellStyle name="Calculation 3 2 2 13 2" xfId="7424"/>
    <cellStyle name="Calculation 3 2 2 13 2 2" xfId="7425"/>
    <cellStyle name="Calculation 3 2 2 13 3" xfId="7426"/>
    <cellStyle name="Calculation 3 2 2 14" xfId="7427"/>
    <cellStyle name="Calculation 3 2 2 14 2" xfId="7428"/>
    <cellStyle name="Calculation 3 2 2 14 2 2" xfId="7429"/>
    <cellStyle name="Calculation 3 2 2 14 3" xfId="7430"/>
    <cellStyle name="Calculation 3 2 2 15" xfId="7431"/>
    <cellStyle name="Calculation 3 2 2 15 2" xfId="7432"/>
    <cellStyle name="Calculation 3 2 2 15 2 2" xfId="7433"/>
    <cellStyle name="Calculation 3 2 2 15 3" xfId="7434"/>
    <cellStyle name="Calculation 3 2 2 16" xfId="7435"/>
    <cellStyle name="Calculation 3 2 2 16 2" xfId="7436"/>
    <cellStyle name="Calculation 3 2 2 16 2 2" xfId="7437"/>
    <cellStyle name="Calculation 3 2 2 16 3" xfId="7438"/>
    <cellStyle name="Calculation 3 2 2 17" xfId="7439"/>
    <cellStyle name="Calculation 3 2 2 17 2" xfId="7440"/>
    <cellStyle name="Calculation 3 2 2 17 2 2" xfId="7441"/>
    <cellStyle name="Calculation 3 2 2 17 3" xfId="7442"/>
    <cellStyle name="Calculation 3 2 2 18" xfId="7443"/>
    <cellStyle name="Calculation 3 2 2 18 2" xfId="7444"/>
    <cellStyle name="Calculation 3 2 2 19" xfId="7445"/>
    <cellStyle name="Calculation 3 2 2 2" xfId="7446"/>
    <cellStyle name="Calculation 3 2 2 2 10" xfId="7447"/>
    <cellStyle name="Calculation 3 2 2 2 10 2" xfId="7448"/>
    <cellStyle name="Calculation 3 2 2 2 10 2 2" xfId="7449"/>
    <cellStyle name="Calculation 3 2 2 2 10 3" xfId="7450"/>
    <cellStyle name="Calculation 3 2 2 2 11" xfId="7451"/>
    <cellStyle name="Calculation 3 2 2 2 11 2" xfId="7452"/>
    <cellStyle name="Calculation 3 2 2 2 11 2 2" xfId="7453"/>
    <cellStyle name="Calculation 3 2 2 2 11 3" xfId="7454"/>
    <cellStyle name="Calculation 3 2 2 2 12" xfId="7455"/>
    <cellStyle name="Calculation 3 2 2 2 12 2" xfId="7456"/>
    <cellStyle name="Calculation 3 2 2 2 12 2 2" xfId="7457"/>
    <cellStyle name="Calculation 3 2 2 2 12 3" xfId="7458"/>
    <cellStyle name="Calculation 3 2 2 2 13" xfId="7459"/>
    <cellStyle name="Calculation 3 2 2 2 13 2" xfId="7460"/>
    <cellStyle name="Calculation 3 2 2 2 13 2 2" xfId="7461"/>
    <cellStyle name="Calculation 3 2 2 2 13 3" xfId="7462"/>
    <cellStyle name="Calculation 3 2 2 2 14" xfId="7463"/>
    <cellStyle name="Calculation 3 2 2 2 14 2" xfId="7464"/>
    <cellStyle name="Calculation 3 2 2 2 14 2 2" xfId="7465"/>
    <cellStyle name="Calculation 3 2 2 2 14 3" xfId="7466"/>
    <cellStyle name="Calculation 3 2 2 2 15" xfId="7467"/>
    <cellStyle name="Calculation 3 2 2 2 15 2" xfId="7468"/>
    <cellStyle name="Calculation 3 2 2 2 15 2 2" xfId="7469"/>
    <cellStyle name="Calculation 3 2 2 2 15 3" xfId="7470"/>
    <cellStyle name="Calculation 3 2 2 2 16" xfId="7471"/>
    <cellStyle name="Calculation 3 2 2 2 16 2" xfId="7472"/>
    <cellStyle name="Calculation 3 2 2 2 16 2 2" xfId="7473"/>
    <cellStyle name="Calculation 3 2 2 2 16 3" xfId="7474"/>
    <cellStyle name="Calculation 3 2 2 2 17" xfId="7475"/>
    <cellStyle name="Calculation 3 2 2 2 17 2" xfId="7476"/>
    <cellStyle name="Calculation 3 2 2 2 17 2 2" xfId="7477"/>
    <cellStyle name="Calculation 3 2 2 2 17 3" xfId="7478"/>
    <cellStyle name="Calculation 3 2 2 2 18" xfId="7479"/>
    <cellStyle name="Calculation 3 2 2 2 18 2" xfId="7480"/>
    <cellStyle name="Calculation 3 2 2 2 18 2 2" xfId="7481"/>
    <cellStyle name="Calculation 3 2 2 2 18 3" xfId="7482"/>
    <cellStyle name="Calculation 3 2 2 2 19" xfId="7483"/>
    <cellStyle name="Calculation 3 2 2 2 19 2" xfId="7484"/>
    <cellStyle name="Calculation 3 2 2 2 19 2 2" xfId="7485"/>
    <cellStyle name="Calculation 3 2 2 2 19 3" xfId="7486"/>
    <cellStyle name="Calculation 3 2 2 2 2" xfId="7487"/>
    <cellStyle name="Calculation 3 2 2 2 2 2" xfId="7488"/>
    <cellStyle name="Calculation 3 2 2 2 2 2 2" xfId="7489"/>
    <cellStyle name="Calculation 3 2 2 2 2 3" xfId="7490"/>
    <cellStyle name="Calculation 3 2 2 2 20" xfId="7491"/>
    <cellStyle name="Calculation 3 2 2 2 20 2" xfId="7492"/>
    <cellStyle name="Calculation 3 2 2 2 20 2 2" xfId="7493"/>
    <cellStyle name="Calculation 3 2 2 2 20 3" xfId="7494"/>
    <cellStyle name="Calculation 3 2 2 2 21" xfId="7495"/>
    <cellStyle name="Calculation 3 2 2 2 21 2" xfId="7496"/>
    <cellStyle name="Calculation 3 2 2 2 22" xfId="7497"/>
    <cellStyle name="Calculation 3 2 2 2 3" xfId="7498"/>
    <cellStyle name="Calculation 3 2 2 2 3 2" xfId="7499"/>
    <cellStyle name="Calculation 3 2 2 2 3 2 2" xfId="7500"/>
    <cellStyle name="Calculation 3 2 2 2 3 3" xfId="7501"/>
    <cellStyle name="Calculation 3 2 2 2 4" xfId="7502"/>
    <cellStyle name="Calculation 3 2 2 2 4 2" xfId="7503"/>
    <cellStyle name="Calculation 3 2 2 2 4 2 2" xfId="7504"/>
    <cellStyle name="Calculation 3 2 2 2 4 3" xfId="7505"/>
    <cellStyle name="Calculation 3 2 2 2 5" xfId="7506"/>
    <cellStyle name="Calculation 3 2 2 2 5 2" xfId="7507"/>
    <cellStyle name="Calculation 3 2 2 2 5 2 2" xfId="7508"/>
    <cellStyle name="Calculation 3 2 2 2 5 3" xfId="7509"/>
    <cellStyle name="Calculation 3 2 2 2 6" xfId="7510"/>
    <cellStyle name="Calculation 3 2 2 2 6 2" xfId="7511"/>
    <cellStyle name="Calculation 3 2 2 2 6 2 2" xfId="7512"/>
    <cellStyle name="Calculation 3 2 2 2 6 3" xfId="7513"/>
    <cellStyle name="Calculation 3 2 2 2 7" xfId="7514"/>
    <cellStyle name="Calculation 3 2 2 2 7 2" xfId="7515"/>
    <cellStyle name="Calculation 3 2 2 2 7 2 2" xfId="7516"/>
    <cellStyle name="Calculation 3 2 2 2 7 3" xfId="7517"/>
    <cellStyle name="Calculation 3 2 2 2 8" xfId="7518"/>
    <cellStyle name="Calculation 3 2 2 2 8 2" xfId="7519"/>
    <cellStyle name="Calculation 3 2 2 2 8 2 2" xfId="7520"/>
    <cellStyle name="Calculation 3 2 2 2 8 3" xfId="7521"/>
    <cellStyle name="Calculation 3 2 2 2 9" xfId="7522"/>
    <cellStyle name="Calculation 3 2 2 2 9 2" xfId="7523"/>
    <cellStyle name="Calculation 3 2 2 2 9 2 2" xfId="7524"/>
    <cellStyle name="Calculation 3 2 2 2 9 3" xfId="7525"/>
    <cellStyle name="Calculation 3 2 2 3" xfId="7526"/>
    <cellStyle name="Calculation 3 2 2 3 2" xfId="7527"/>
    <cellStyle name="Calculation 3 2 2 3 2 2" xfId="7528"/>
    <cellStyle name="Calculation 3 2 2 3 3" xfId="7529"/>
    <cellStyle name="Calculation 3 2 2 4" xfId="7530"/>
    <cellStyle name="Calculation 3 2 2 4 2" xfId="7531"/>
    <cellStyle name="Calculation 3 2 2 4 2 2" xfId="7532"/>
    <cellStyle name="Calculation 3 2 2 4 3" xfId="7533"/>
    <cellStyle name="Calculation 3 2 2 5" xfId="7534"/>
    <cellStyle name="Calculation 3 2 2 5 2" xfId="7535"/>
    <cellStyle name="Calculation 3 2 2 5 2 2" xfId="7536"/>
    <cellStyle name="Calculation 3 2 2 5 3" xfId="7537"/>
    <cellStyle name="Calculation 3 2 2 6" xfId="7538"/>
    <cellStyle name="Calculation 3 2 2 6 2" xfId="7539"/>
    <cellStyle name="Calculation 3 2 2 6 2 2" xfId="7540"/>
    <cellStyle name="Calculation 3 2 2 6 3" xfId="7541"/>
    <cellStyle name="Calculation 3 2 2 7" xfId="7542"/>
    <cellStyle name="Calculation 3 2 2 7 2" xfId="7543"/>
    <cellStyle name="Calculation 3 2 2 7 2 2" xfId="7544"/>
    <cellStyle name="Calculation 3 2 2 7 3" xfId="7545"/>
    <cellStyle name="Calculation 3 2 2 8" xfId="7546"/>
    <cellStyle name="Calculation 3 2 2 8 2" xfId="7547"/>
    <cellStyle name="Calculation 3 2 2 8 2 2" xfId="7548"/>
    <cellStyle name="Calculation 3 2 2 8 3" xfId="7549"/>
    <cellStyle name="Calculation 3 2 2 9" xfId="7550"/>
    <cellStyle name="Calculation 3 2 2 9 2" xfId="7551"/>
    <cellStyle name="Calculation 3 2 2 9 2 2" xfId="7552"/>
    <cellStyle name="Calculation 3 2 2 9 3" xfId="7553"/>
    <cellStyle name="Calculation 3 2 20" xfId="7554"/>
    <cellStyle name="Calculation 3 2 20 2" xfId="7555"/>
    <cellStyle name="Calculation 3 2 20 2 2" xfId="7556"/>
    <cellStyle name="Calculation 3 2 20 3" xfId="7557"/>
    <cellStyle name="Calculation 3 2 21" xfId="7558"/>
    <cellStyle name="Calculation 3 2 21 2" xfId="7559"/>
    <cellStyle name="Calculation 3 2 22" xfId="7560"/>
    <cellStyle name="Calculation 3 2 3" xfId="7561"/>
    <cellStyle name="Calculation 3 2 3 10" xfId="7562"/>
    <cellStyle name="Calculation 3 2 3 10 2" xfId="7563"/>
    <cellStyle name="Calculation 3 2 3 10 2 2" xfId="7564"/>
    <cellStyle name="Calculation 3 2 3 10 3" xfId="7565"/>
    <cellStyle name="Calculation 3 2 3 11" xfId="7566"/>
    <cellStyle name="Calculation 3 2 3 11 2" xfId="7567"/>
    <cellStyle name="Calculation 3 2 3 11 2 2" xfId="7568"/>
    <cellStyle name="Calculation 3 2 3 11 3" xfId="7569"/>
    <cellStyle name="Calculation 3 2 3 12" xfId="7570"/>
    <cellStyle name="Calculation 3 2 3 12 2" xfId="7571"/>
    <cellStyle name="Calculation 3 2 3 12 2 2" xfId="7572"/>
    <cellStyle name="Calculation 3 2 3 12 3" xfId="7573"/>
    <cellStyle name="Calculation 3 2 3 13" xfId="7574"/>
    <cellStyle name="Calculation 3 2 3 13 2" xfId="7575"/>
    <cellStyle name="Calculation 3 2 3 13 2 2" xfId="7576"/>
    <cellStyle name="Calculation 3 2 3 13 3" xfId="7577"/>
    <cellStyle name="Calculation 3 2 3 14" xfId="7578"/>
    <cellStyle name="Calculation 3 2 3 14 2" xfId="7579"/>
    <cellStyle name="Calculation 3 2 3 14 2 2" xfId="7580"/>
    <cellStyle name="Calculation 3 2 3 14 3" xfId="7581"/>
    <cellStyle name="Calculation 3 2 3 15" xfId="7582"/>
    <cellStyle name="Calculation 3 2 3 15 2" xfId="7583"/>
    <cellStyle name="Calculation 3 2 3 15 2 2" xfId="7584"/>
    <cellStyle name="Calculation 3 2 3 15 3" xfId="7585"/>
    <cellStyle name="Calculation 3 2 3 16" xfId="7586"/>
    <cellStyle name="Calculation 3 2 3 16 2" xfId="7587"/>
    <cellStyle name="Calculation 3 2 3 16 2 2" xfId="7588"/>
    <cellStyle name="Calculation 3 2 3 16 3" xfId="7589"/>
    <cellStyle name="Calculation 3 2 3 17" xfId="7590"/>
    <cellStyle name="Calculation 3 2 3 17 2" xfId="7591"/>
    <cellStyle name="Calculation 3 2 3 17 2 2" xfId="7592"/>
    <cellStyle name="Calculation 3 2 3 17 3" xfId="7593"/>
    <cellStyle name="Calculation 3 2 3 18" xfId="7594"/>
    <cellStyle name="Calculation 3 2 3 18 2" xfId="7595"/>
    <cellStyle name="Calculation 3 2 3 19" xfId="7596"/>
    <cellStyle name="Calculation 3 2 3 2" xfId="7597"/>
    <cellStyle name="Calculation 3 2 3 2 10" xfId="7598"/>
    <cellStyle name="Calculation 3 2 3 2 10 2" xfId="7599"/>
    <cellStyle name="Calculation 3 2 3 2 10 2 2" xfId="7600"/>
    <cellStyle name="Calculation 3 2 3 2 10 3" xfId="7601"/>
    <cellStyle name="Calculation 3 2 3 2 11" xfId="7602"/>
    <cellStyle name="Calculation 3 2 3 2 11 2" xfId="7603"/>
    <cellStyle name="Calculation 3 2 3 2 11 2 2" xfId="7604"/>
    <cellStyle name="Calculation 3 2 3 2 11 3" xfId="7605"/>
    <cellStyle name="Calculation 3 2 3 2 12" xfId="7606"/>
    <cellStyle name="Calculation 3 2 3 2 12 2" xfId="7607"/>
    <cellStyle name="Calculation 3 2 3 2 12 2 2" xfId="7608"/>
    <cellStyle name="Calculation 3 2 3 2 12 3" xfId="7609"/>
    <cellStyle name="Calculation 3 2 3 2 13" xfId="7610"/>
    <cellStyle name="Calculation 3 2 3 2 13 2" xfId="7611"/>
    <cellStyle name="Calculation 3 2 3 2 13 2 2" xfId="7612"/>
    <cellStyle name="Calculation 3 2 3 2 13 3" xfId="7613"/>
    <cellStyle name="Calculation 3 2 3 2 14" xfId="7614"/>
    <cellStyle name="Calculation 3 2 3 2 14 2" xfId="7615"/>
    <cellStyle name="Calculation 3 2 3 2 14 2 2" xfId="7616"/>
    <cellStyle name="Calculation 3 2 3 2 14 3" xfId="7617"/>
    <cellStyle name="Calculation 3 2 3 2 15" xfId="7618"/>
    <cellStyle name="Calculation 3 2 3 2 15 2" xfId="7619"/>
    <cellStyle name="Calculation 3 2 3 2 15 2 2" xfId="7620"/>
    <cellStyle name="Calculation 3 2 3 2 15 3" xfId="7621"/>
    <cellStyle name="Calculation 3 2 3 2 16" xfId="7622"/>
    <cellStyle name="Calculation 3 2 3 2 16 2" xfId="7623"/>
    <cellStyle name="Calculation 3 2 3 2 16 2 2" xfId="7624"/>
    <cellStyle name="Calculation 3 2 3 2 16 3" xfId="7625"/>
    <cellStyle name="Calculation 3 2 3 2 17" xfId="7626"/>
    <cellStyle name="Calculation 3 2 3 2 17 2" xfId="7627"/>
    <cellStyle name="Calculation 3 2 3 2 17 2 2" xfId="7628"/>
    <cellStyle name="Calculation 3 2 3 2 17 3" xfId="7629"/>
    <cellStyle name="Calculation 3 2 3 2 18" xfId="7630"/>
    <cellStyle name="Calculation 3 2 3 2 18 2" xfId="7631"/>
    <cellStyle name="Calculation 3 2 3 2 18 2 2" xfId="7632"/>
    <cellStyle name="Calculation 3 2 3 2 18 3" xfId="7633"/>
    <cellStyle name="Calculation 3 2 3 2 19" xfId="7634"/>
    <cellStyle name="Calculation 3 2 3 2 19 2" xfId="7635"/>
    <cellStyle name="Calculation 3 2 3 2 19 2 2" xfId="7636"/>
    <cellStyle name="Calculation 3 2 3 2 19 3" xfId="7637"/>
    <cellStyle name="Calculation 3 2 3 2 2" xfId="7638"/>
    <cellStyle name="Calculation 3 2 3 2 2 2" xfId="7639"/>
    <cellStyle name="Calculation 3 2 3 2 2 2 2" xfId="7640"/>
    <cellStyle name="Calculation 3 2 3 2 2 3" xfId="7641"/>
    <cellStyle name="Calculation 3 2 3 2 20" xfId="7642"/>
    <cellStyle name="Calculation 3 2 3 2 20 2" xfId="7643"/>
    <cellStyle name="Calculation 3 2 3 2 20 2 2" xfId="7644"/>
    <cellStyle name="Calculation 3 2 3 2 20 3" xfId="7645"/>
    <cellStyle name="Calculation 3 2 3 2 21" xfId="7646"/>
    <cellStyle name="Calculation 3 2 3 2 21 2" xfId="7647"/>
    <cellStyle name="Calculation 3 2 3 2 22" xfId="7648"/>
    <cellStyle name="Calculation 3 2 3 2 3" xfId="7649"/>
    <cellStyle name="Calculation 3 2 3 2 3 2" xfId="7650"/>
    <cellStyle name="Calculation 3 2 3 2 3 2 2" xfId="7651"/>
    <cellStyle name="Calculation 3 2 3 2 3 3" xfId="7652"/>
    <cellStyle name="Calculation 3 2 3 2 4" xfId="7653"/>
    <cellStyle name="Calculation 3 2 3 2 4 2" xfId="7654"/>
    <cellStyle name="Calculation 3 2 3 2 4 2 2" xfId="7655"/>
    <cellStyle name="Calculation 3 2 3 2 4 3" xfId="7656"/>
    <cellStyle name="Calculation 3 2 3 2 5" xfId="7657"/>
    <cellStyle name="Calculation 3 2 3 2 5 2" xfId="7658"/>
    <cellStyle name="Calculation 3 2 3 2 5 2 2" xfId="7659"/>
    <cellStyle name="Calculation 3 2 3 2 5 3" xfId="7660"/>
    <cellStyle name="Calculation 3 2 3 2 6" xfId="7661"/>
    <cellStyle name="Calculation 3 2 3 2 6 2" xfId="7662"/>
    <cellStyle name="Calculation 3 2 3 2 6 2 2" xfId="7663"/>
    <cellStyle name="Calculation 3 2 3 2 6 3" xfId="7664"/>
    <cellStyle name="Calculation 3 2 3 2 7" xfId="7665"/>
    <cellStyle name="Calculation 3 2 3 2 7 2" xfId="7666"/>
    <cellStyle name="Calculation 3 2 3 2 7 2 2" xfId="7667"/>
    <cellStyle name="Calculation 3 2 3 2 7 3" xfId="7668"/>
    <cellStyle name="Calculation 3 2 3 2 8" xfId="7669"/>
    <cellStyle name="Calculation 3 2 3 2 8 2" xfId="7670"/>
    <cellStyle name="Calculation 3 2 3 2 8 2 2" xfId="7671"/>
    <cellStyle name="Calculation 3 2 3 2 8 3" xfId="7672"/>
    <cellStyle name="Calculation 3 2 3 2 9" xfId="7673"/>
    <cellStyle name="Calculation 3 2 3 2 9 2" xfId="7674"/>
    <cellStyle name="Calculation 3 2 3 2 9 2 2" xfId="7675"/>
    <cellStyle name="Calculation 3 2 3 2 9 3" xfId="7676"/>
    <cellStyle name="Calculation 3 2 3 3" xfId="7677"/>
    <cellStyle name="Calculation 3 2 3 3 2" xfId="7678"/>
    <cellStyle name="Calculation 3 2 3 3 2 2" xfId="7679"/>
    <cellStyle name="Calculation 3 2 3 3 3" xfId="7680"/>
    <cellStyle name="Calculation 3 2 3 4" xfId="7681"/>
    <cellStyle name="Calculation 3 2 3 4 2" xfId="7682"/>
    <cellStyle name="Calculation 3 2 3 4 2 2" xfId="7683"/>
    <cellStyle name="Calculation 3 2 3 4 3" xfId="7684"/>
    <cellStyle name="Calculation 3 2 3 5" xfId="7685"/>
    <cellStyle name="Calculation 3 2 3 5 2" xfId="7686"/>
    <cellStyle name="Calculation 3 2 3 5 2 2" xfId="7687"/>
    <cellStyle name="Calculation 3 2 3 5 3" xfId="7688"/>
    <cellStyle name="Calculation 3 2 3 6" xfId="7689"/>
    <cellStyle name="Calculation 3 2 3 6 2" xfId="7690"/>
    <cellStyle name="Calculation 3 2 3 6 2 2" xfId="7691"/>
    <cellStyle name="Calculation 3 2 3 6 3" xfId="7692"/>
    <cellStyle name="Calculation 3 2 3 7" xfId="7693"/>
    <cellStyle name="Calculation 3 2 3 7 2" xfId="7694"/>
    <cellStyle name="Calculation 3 2 3 7 2 2" xfId="7695"/>
    <cellStyle name="Calculation 3 2 3 7 3" xfId="7696"/>
    <cellStyle name="Calculation 3 2 3 8" xfId="7697"/>
    <cellStyle name="Calculation 3 2 3 8 2" xfId="7698"/>
    <cellStyle name="Calculation 3 2 3 8 2 2" xfId="7699"/>
    <cellStyle name="Calculation 3 2 3 8 3" xfId="7700"/>
    <cellStyle name="Calculation 3 2 3 9" xfId="7701"/>
    <cellStyle name="Calculation 3 2 3 9 2" xfId="7702"/>
    <cellStyle name="Calculation 3 2 3 9 2 2" xfId="7703"/>
    <cellStyle name="Calculation 3 2 3 9 3" xfId="7704"/>
    <cellStyle name="Calculation 3 2 4" xfId="7705"/>
    <cellStyle name="Calculation 3 2 4 10" xfId="7706"/>
    <cellStyle name="Calculation 3 2 4 10 2" xfId="7707"/>
    <cellStyle name="Calculation 3 2 4 10 2 2" xfId="7708"/>
    <cellStyle name="Calculation 3 2 4 10 3" xfId="7709"/>
    <cellStyle name="Calculation 3 2 4 11" xfId="7710"/>
    <cellStyle name="Calculation 3 2 4 11 2" xfId="7711"/>
    <cellStyle name="Calculation 3 2 4 11 2 2" xfId="7712"/>
    <cellStyle name="Calculation 3 2 4 11 3" xfId="7713"/>
    <cellStyle name="Calculation 3 2 4 12" xfId="7714"/>
    <cellStyle name="Calculation 3 2 4 12 2" xfId="7715"/>
    <cellStyle name="Calculation 3 2 4 12 2 2" xfId="7716"/>
    <cellStyle name="Calculation 3 2 4 12 3" xfId="7717"/>
    <cellStyle name="Calculation 3 2 4 13" xfId="7718"/>
    <cellStyle name="Calculation 3 2 4 13 2" xfId="7719"/>
    <cellStyle name="Calculation 3 2 4 13 2 2" xfId="7720"/>
    <cellStyle name="Calculation 3 2 4 13 3" xfId="7721"/>
    <cellStyle name="Calculation 3 2 4 14" xfId="7722"/>
    <cellStyle name="Calculation 3 2 4 14 2" xfId="7723"/>
    <cellStyle name="Calculation 3 2 4 14 2 2" xfId="7724"/>
    <cellStyle name="Calculation 3 2 4 14 3" xfId="7725"/>
    <cellStyle name="Calculation 3 2 4 15" xfId="7726"/>
    <cellStyle name="Calculation 3 2 4 15 2" xfId="7727"/>
    <cellStyle name="Calculation 3 2 4 15 2 2" xfId="7728"/>
    <cellStyle name="Calculation 3 2 4 15 3" xfId="7729"/>
    <cellStyle name="Calculation 3 2 4 16" xfId="7730"/>
    <cellStyle name="Calculation 3 2 4 16 2" xfId="7731"/>
    <cellStyle name="Calculation 3 2 4 16 2 2" xfId="7732"/>
    <cellStyle name="Calculation 3 2 4 16 3" xfId="7733"/>
    <cellStyle name="Calculation 3 2 4 17" xfId="7734"/>
    <cellStyle name="Calculation 3 2 4 17 2" xfId="7735"/>
    <cellStyle name="Calculation 3 2 4 17 2 2" xfId="7736"/>
    <cellStyle name="Calculation 3 2 4 17 3" xfId="7737"/>
    <cellStyle name="Calculation 3 2 4 18" xfId="7738"/>
    <cellStyle name="Calculation 3 2 4 18 2" xfId="7739"/>
    <cellStyle name="Calculation 3 2 4 18 2 2" xfId="7740"/>
    <cellStyle name="Calculation 3 2 4 18 3" xfId="7741"/>
    <cellStyle name="Calculation 3 2 4 19" xfId="7742"/>
    <cellStyle name="Calculation 3 2 4 19 2" xfId="7743"/>
    <cellStyle name="Calculation 3 2 4 19 2 2" xfId="7744"/>
    <cellStyle name="Calculation 3 2 4 19 3" xfId="7745"/>
    <cellStyle name="Calculation 3 2 4 2" xfId="7746"/>
    <cellStyle name="Calculation 3 2 4 2 10" xfId="7747"/>
    <cellStyle name="Calculation 3 2 4 2 10 2" xfId="7748"/>
    <cellStyle name="Calculation 3 2 4 2 10 2 2" xfId="7749"/>
    <cellStyle name="Calculation 3 2 4 2 10 3" xfId="7750"/>
    <cellStyle name="Calculation 3 2 4 2 11" xfId="7751"/>
    <cellStyle name="Calculation 3 2 4 2 11 2" xfId="7752"/>
    <cellStyle name="Calculation 3 2 4 2 11 2 2" xfId="7753"/>
    <cellStyle name="Calculation 3 2 4 2 11 3" xfId="7754"/>
    <cellStyle name="Calculation 3 2 4 2 12" xfId="7755"/>
    <cellStyle name="Calculation 3 2 4 2 12 2" xfId="7756"/>
    <cellStyle name="Calculation 3 2 4 2 12 2 2" xfId="7757"/>
    <cellStyle name="Calculation 3 2 4 2 12 3" xfId="7758"/>
    <cellStyle name="Calculation 3 2 4 2 13" xfId="7759"/>
    <cellStyle name="Calculation 3 2 4 2 13 2" xfId="7760"/>
    <cellStyle name="Calculation 3 2 4 2 13 2 2" xfId="7761"/>
    <cellStyle name="Calculation 3 2 4 2 13 3" xfId="7762"/>
    <cellStyle name="Calculation 3 2 4 2 14" xfId="7763"/>
    <cellStyle name="Calculation 3 2 4 2 14 2" xfId="7764"/>
    <cellStyle name="Calculation 3 2 4 2 14 2 2" xfId="7765"/>
    <cellStyle name="Calculation 3 2 4 2 14 3" xfId="7766"/>
    <cellStyle name="Calculation 3 2 4 2 15" xfId="7767"/>
    <cellStyle name="Calculation 3 2 4 2 15 2" xfId="7768"/>
    <cellStyle name="Calculation 3 2 4 2 15 2 2" xfId="7769"/>
    <cellStyle name="Calculation 3 2 4 2 15 3" xfId="7770"/>
    <cellStyle name="Calculation 3 2 4 2 16" xfId="7771"/>
    <cellStyle name="Calculation 3 2 4 2 16 2" xfId="7772"/>
    <cellStyle name="Calculation 3 2 4 2 16 2 2" xfId="7773"/>
    <cellStyle name="Calculation 3 2 4 2 16 3" xfId="7774"/>
    <cellStyle name="Calculation 3 2 4 2 17" xfId="7775"/>
    <cellStyle name="Calculation 3 2 4 2 17 2" xfId="7776"/>
    <cellStyle name="Calculation 3 2 4 2 17 2 2" xfId="7777"/>
    <cellStyle name="Calculation 3 2 4 2 17 3" xfId="7778"/>
    <cellStyle name="Calculation 3 2 4 2 18" xfId="7779"/>
    <cellStyle name="Calculation 3 2 4 2 18 2" xfId="7780"/>
    <cellStyle name="Calculation 3 2 4 2 18 2 2" xfId="7781"/>
    <cellStyle name="Calculation 3 2 4 2 18 3" xfId="7782"/>
    <cellStyle name="Calculation 3 2 4 2 19" xfId="7783"/>
    <cellStyle name="Calculation 3 2 4 2 19 2" xfId="7784"/>
    <cellStyle name="Calculation 3 2 4 2 19 2 2" xfId="7785"/>
    <cellStyle name="Calculation 3 2 4 2 19 3" xfId="7786"/>
    <cellStyle name="Calculation 3 2 4 2 2" xfId="7787"/>
    <cellStyle name="Calculation 3 2 4 2 2 2" xfId="7788"/>
    <cellStyle name="Calculation 3 2 4 2 2 2 2" xfId="7789"/>
    <cellStyle name="Calculation 3 2 4 2 2 3" xfId="7790"/>
    <cellStyle name="Calculation 3 2 4 2 20" xfId="7791"/>
    <cellStyle name="Calculation 3 2 4 2 20 2" xfId="7792"/>
    <cellStyle name="Calculation 3 2 4 2 20 2 2" xfId="7793"/>
    <cellStyle name="Calculation 3 2 4 2 20 3" xfId="7794"/>
    <cellStyle name="Calculation 3 2 4 2 21" xfId="7795"/>
    <cellStyle name="Calculation 3 2 4 2 21 2" xfId="7796"/>
    <cellStyle name="Calculation 3 2 4 2 22" xfId="7797"/>
    <cellStyle name="Calculation 3 2 4 2 3" xfId="7798"/>
    <cellStyle name="Calculation 3 2 4 2 3 2" xfId="7799"/>
    <cellStyle name="Calculation 3 2 4 2 3 2 2" xfId="7800"/>
    <cellStyle name="Calculation 3 2 4 2 3 3" xfId="7801"/>
    <cellStyle name="Calculation 3 2 4 2 4" xfId="7802"/>
    <cellStyle name="Calculation 3 2 4 2 4 2" xfId="7803"/>
    <cellStyle name="Calculation 3 2 4 2 4 2 2" xfId="7804"/>
    <cellStyle name="Calculation 3 2 4 2 4 3" xfId="7805"/>
    <cellStyle name="Calculation 3 2 4 2 5" xfId="7806"/>
    <cellStyle name="Calculation 3 2 4 2 5 2" xfId="7807"/>
    <cellStyle name="Calculation 3 2 4 2 5 2 2" xfId="7808"/>
    <cellStyle name="Calculation 3 2 4 2 5 3" xfId="7809"/>
    <cellStyle name="Calculation 3 2 4 2 6" xfId="7810"/>
    <cellStyle name="Calculation 3 2 4 2 6 2" xfId="7811"/>
    <cellStyle name="Calculation 3 2 4 2 6 2 2" xfId="7812"/>
    <cellStyle name="Calculation 3 2 4 2 6 3" xfId="7813"/>
    <cellStyle name="Calculation 3 2 4 2 7" xfId="7814"/>
    <cellStyle name="Calculation 3 2 4 2 7 2" xfId="7815"/>
    <cellStyle name="Calculation 3 2 4 2 7 2 2" xfId="7816"/>
    <cellStyle name="Calculation 3 2 4 2 7 3" xfId="7817"/>
    <cellStyle name="Calculation 3 2 4 2 8" xfId="7818"/>
    <cellStyle name="Calculation 3 2 4 2 8 2" xfId="7819"/>
    <cellStyle name="Calculation 3 2 4 2 8 2 2" xfId="7820"/>
    <cellStyle name="Calculation 3 2 4 2 8 3" xfId="7821"/>
    <cellStyle name="Calculation 3 2 4 2 9" xfId="7822"/>
    <cellStyle name="Calculation 3 2 4 2 9 2" xfId="7823"/>
    <cellStyle name="Calculation 3 2 4 2 9 2 2" xfId="7824"/>
    <cellStyle name="Calculation 3 2 4 2 9 3" xfId="7825"/>
    <cellStyle name="Calculation 3 2 4 20" xfId="7826"/>
    <cellStyle name="Calculation 3 2 4 20 2" xfId="7827"/>
    <cellStyle name="Calculation 3 2 4 20 2 2" xfId="7828"/>
    <cellStyle name="Calculation 3 2 4 20 3" xfId="7829"/>
    <cellStyle name="Calculation 3 2 4 21" xfId="7830"/>
    <cellStyle name="Calculation 3 2 4 21 2" xfId="7831"/>
    <cellStyle name="Calculation 3 2 4 21 2 2" xfId="7832"/>
    <cellStyle name="Calculation 3 2 4 21 3" xfId="7833"/>
    <cellStyle name="Calculation 3 2 4 22" xfId="7834"/>
    <cellStyle name="Calculation 3 2 4 22 2" xfId="7835"/>
    <cellStyle name="Calculation 3 2 4 23" xfId="7836"/>
    <cellStyle name="Calculation 3 2 4 3" xfId="7837"/>
    <cellStyle name="Calculation 3 2 4 3 2" xfId="7838"/>
    <cellStyle name="Calculation 3 2 4 3 2 2" xfId="7839"/>
    <cellStyle name="Calculation 3 2 4 3 3" xfId="7840"/>
    <cellStyle name="Calculation 3 2 4 4" xfId="7841"/>
    <cellStyle name="Calculation 3 2 4 4 2" xfId="7842"/>
    <cellStyle name="Calculation 3 2 4 4 2 2" xfId="7843"/>
    <cellStyle name="Calculation 3 2 4 4 3" xfId="7844"/>
    <cellStyle name="Calculation 3 2 4 5" xfId="7845"/>
    <cellStyle name="Calculation 3 2 4 5 2" xfId="7846"/>
    <cellStyle name="Calculation 3 2 4 5 2 2" xfId="7847"/>
    <cellStyle name="Calculation 3 2 4 5 3" xfId="7848"/>
    <cellStyle name="Calculation 3 2 4 6" xfId="7849"/>
    <cellStyle name="Calculation 3 2 4 6 2" xfId="7850"/>
    <cellStyle name="Calculation 3 2 4 6 2 2" xfId="7851"/>
    <cellStyle name="Calculation 3 2 4 6 3" xfId="7852"/>
    <cellStyle name="Calculation 3 2 4 7" xfId="7853"/>
    <cellStyle name="Calculation 3 2 4 7 2" xfId="7854"/>
    <cellStyle name="Calculation 3 2 4 7 2 2" xfId="7855"/>
    <cellStyle name="Calculation 3 2 4 7 3" xfId="7856"/>
    <cellStyle name="Calculation 3 2 4 8" xfId="7857"/>
    <cellStyle name="Calculation 3 2 4 8 2" xfId="7858"/>
    <cellStyle name="Calculation 3 2 4 8 2 2" xfId="7859"/>
    <cellStyle name="Calculation 3 2 4 8 3" xfId="7860"/>
    <cellStyle name="Calculation 3 2 4 9" xfId="7861"/>
    <cellStyle name="Calculation 3 2 4 9 2" xfId="7862"/>
    <cellStyle name="Calculation 3 2 4 9 2 2" xfId="7863"/>
    <cellStyle name="Calculation 3 2 4 9 3" xfId="7864"/>
    <cellStyle name="Calculation 3 2 5" xfId="7865"/>
    <cellStyle name="Calculation 3 2 5 10" xfId="7866"/>
    <cellStyle name="Calculation 3 2 5 10 2" xfId="7867"/>
    <cellStyle name="Calculation 3 2 5 10 2 2" xfId="7868"/>
    <cellStyle name="Calculation 3 2 5 10 3" xfId="7869"/>
    <cellStyle name="Calculation 3 2 5 11" xfId="7870"/>
    <cellStyle name="Calculation 3 2 5 11 2" xfId="7871"/>
    <cellStyle name="Calculation 3 2 5 11 2 2" xfId="7872"/>
    <cellStyle name="Calculation 3 2 5 11 3" xfId="7873"/>
    <cellStyle name="Calculation 3 2 5 12" xfId="7874"/>
    <cellStyle name="Calculation 3 2 5 12 2" xfId="7875"/>
    <cellStyle name="Calculation 3 2 5 12 2 2" xfId="7876"/>
    <cellStyle name="Calculation 3 2 5 12 3" xfId="7877"/>
    <cellStyle name="Calculation 3 2 5 13" xfId="7878"/>
    <cellStyle name="Calculation 3 2 5 13 2" xfId="7879"/>
    <cellStyle name="Calculation 3 2 5 13 2 2" xfId="7880"/>
    <cellStyle name="Calculation 3 2 5 13 3" xfId="7881"/>
    <cellStyle name="Calculation 3 2 5 14" xfId="7882"/>
    <cellStyle name="Calculation 3 2 5 14 2" xfId="7883"/>
    <cellStyle name="Calculation 3 2 5 14 2 2" xfId="7884"/>
    <cellStyle name="Calculation 3 2 5 14 3" xfId="7885"/>
    <cellStyle name="Calculation 3 2 5 15" xfId="7886"/>
    <cellStyle name="Calculation 3 2 5 15 2" xfId="7887"/>
    <cellStyle name="Calculation 3 2 5 15 2 2" xfId="7888"/>
    <cellStyle name="Calculation 3 2 5 15 3" xfId="7889"/>
    <cellStyle name="Calculation 3 2 5 16" xfId="7890"/>
    <cellStyle name="Calculation 3 2 5 16 2" xfId="7891"/>
    <cellStyle name="Calculation 3 2 5 16 2 2" xfId="7892"/>
    <cellStyle name="Calculation 3 2 5 16 3" xfId="7893"/>
    <cellStyle name="Calculation 3 2 5 17" xfId="7894"/>
    <cellStyle name="Calculation 3 2 5 17 2" xfId="7895"/>
    <cellStyle name="Calculation 3 2 5 17 2 2" xfId="7896"/>
    <cellStyle name="Calculation 3 2 5 17 3" xfId="7897"/>
    <cellStyle name="Calculation 3 2 5 18" xfId="7898"/>
    <cellStyle name="Calculation 3 2 5 18 2" xfId="7899"/>
    <cellStyle name="Calculation 3 2 5 18 2 2" xfId="7900"/>
    <cellStyle name="Calculation 3 2 5 18 3" xfId="7901"/>
    <cellStyle name="Calculation 3 2 5 19" xfId="7902"/>
    <cellStyle name="Calculation 3 2 5 19 2" xfId="7903"/>
    <cellStyle name="Calculation 3 2 5 19 2 2" xfId="7904"/>
    <cellStyle name="Calculation 3 2 5 19 3" xfId="7905"/>
    <cellStyle name="Calculation 3 2 5 2" xfId="7906"/>
    <cellStyle name="Calculation 3 2 5 2 2" xfId="7907"/>
    <cellStyle name="Calculation 3 2 5 2 2 2" xfId="7908"/>
    <cellStyle name="Calculation 3 2 5 2 3" xfId="7909"/>
    <cellStyle name="Calculation 3 2 5 20" xfId="7910"/>
    <cellStyle name="Calculation 3 2 5 20 2" xfId="7911"/>
    <cellStyle name="Calculation 3 2 5 20 2 2" xfId="7912"/>
    <cellStyle name="Calculation 3 2 5 20 3" xfId="7913"/>
    <cellStyle name="Calculation 3 2 5 21" xfId="7914"/>
    <cellStyle name="Calculation 3 2 5 21 2" xfId="7915"/>
    <cellStyle name="Calculation 3 2 5 22" xfId="7916"/>
    <cellStyle name="Calculation 3 2 5 3" xfId="7917"/>
    <cellStyle name="Calculation 3 2 5 3 2" xfId="7918"/>
    <cellStyle name="Calculation 3 2 5 3 2 2" xfId="7919"/>
    <cellStyle name="Calculation 3 2 5 3 3" xfId="7920"/>
    <cellStyle name="Calculation 3 2 5 4" xfId="7921"/>
    <cellStyle name="Calculation 3 2 5 4 2" xfId="7922"/>
    <cellStyle name="Calculation 3 2 5 4 2 2" xfId="7923"/>
    <cellStyle name="Calculation 3 2 5 4 3" xfId="7924"/>
    <cellStyle name="Calculation 3 2 5 5" xfId="7925"/>
    <cellStyle name="Calculation 3 2 5 5 2" xfId="7926"/>
    <cellStyle name="Calculation 3 2 5 5 2 2" xfId="7927"/>
    <cellStyle name="Calculation 3 2 5 5 3" xfId="7928"/>
    <cellStyle name="Calculation 3 2 5 6" xfId="7929"/>
    <cellStyle name="Calculation 3 2 5 6 2" xfId="7930"/>
    <cellStyle name="Calculation 3 2 5 6 2 2" xfId="7931"/>
    <cellStyle name="Calculation 3 2 5 6 3" xfId="7932"/>
    <cellStyle name="Calculation 3 2 5 7" xfId="7933"/>
    <cellStyle name="Calculation 3 2 5 7 2" xfId="7934"/>
    <cellStyle name="Calculation 3 2 5 7 2 2" xfId="7935"/>
    <cellStyle name="Calculation 3 2 5 7 3" xfId="7936"/>
    <cellStyle name="Calculation 3 2 5 8" xfId="7937"/>
    <cellStyle name="Calculation 3 2 5 8 2" xfId="7938"/>
    <cellStyle name="Calculation 3 2 5 8 2 2" xfId="7939"/>
    <cellStyle name="Calculation 3 2 5 8 3" xfId="7940"/>
    <cellStyle name="Calculation 3 2 5 9" xfId="7941"/>
    <cellStyle name="Calculation 3 2 5 9 2" xfId="7942"/>
    <cellStyle name="Calculation 3 2 5 9 2 2" xfId="7943"/>
    <cellStyle name="Calculation 3 2 5 9 3" xfId="7944"/>
    <cellStyle name="Calculation 3 2 6" xfId="7945"/>
    <cellStyle name="Calculation 3 2 6 2" xfId="7946"/>
    <cellStyle name="Calculation 3 2 6 2 2" xfId="7947"/>
    <cellStyle name="Calculation 3 2 6 3" xfId="7948"/>
    <cellStyle name="Calculation 3 2 7" xfId="7949"/>
    <cellStyle name="Calculation 3 2 7 2" xfId="7950"/>
    <cellStyle name="Calculation 3 2 7 2 2" xfId="7951"/>
    <cellStyle name="Calculation 3 2 7 3" xfId="7952"/>
    <cellStyle name="Calculation 3 2 8" xfId="7953"/>
    <cellStyle name="Calculation 3 2 8 2" xfId="7954"/>
    <cellStyle name="Calculation 3 2 8 2 2" xfId="7955"/>
    <cellStyle name="Calculation 3 2 8 3" xfId="7956"/>
    <cellStyle name="Calculation 3 2 9" xfId="7957"/>
    <cellStyle name="Calculation 3 2 9 2" xfId="7958"/>
    <cellStyle name="Calculation 3 2 9 2 2" xfId="7959"/>
    <cellStyle name="Calculation 3 2 9 3" xfId="7960"/>
    <cellStyle name="Calculation 3 20" xfId="7961"/>
    <cellStyle name="Calculation 3 20 2" xfId="7962"/>
    <cellStyle name="Calculation 3 20 2 2" xfId="7963"/>
    <cellStyle name="Calculation 3 20 3" xfId="7964"/>
    <cellStyle name="Calculation 3 21" xfId="7965"/>
    <cellStyle name="Calculation 3 21 2" xfId="7966"/>
    <cellStyle name="Calculation 3 21 2 2" xfId="7967"/>
    <cellStyle name="Calculation 3 21 3" xfId="7968"/>
    <cellStyle name="Calculation 3 22" xfId="7969"/>
    <cellStyle name="Calculation 3 22 2" xfId="7970"/>
    <cellStyle name="Calculation 3 23" xfId="7971"/>
    <cellStyle name="Calculation 3 24" xfId="7972"/>
    <cellStyle name="Calculation 3 25" xfId="7973"/>
    <cellStyle name="Calculation 3 26" xfId="7974"/>
    <cellStyle name="Calculation 3 3" xfId="7975"/>
    <cellStyle name="Calculation 3 3 10" xfId="7976"/>
    <cellStyle name="Calculation 3 3 10 2" xfId="7977"/>
    <cellStyle name="Calculation 3 3 10 2 2" xfId="7978"/>
    <cellStyle name="Calculation 3 3 10 3" xfId="7979"/>
    <cellStyle name="Calculation 3 3 11" xfId="7980"/>
    <cellStyle name="Calculation 3 3 11 2" xfId="7981"/>
    <cellStyle name="Calculation 3 3 11 2 2" xfId="7982"/>
    <cellStyle name="Calculation 3 3 11 3" xfId="7983"/>
    <cellStyle name="Calculation 3 3 12" xfId="7984"/>
    <cellStyle name="Calculation 3 3 12 2" xfId="7985"/>
    <cellStyle name="Calculation 3 3 12 2 2" xfId="7986"/>
    <cellStyle name="Calculation 3 3 12 3" xfId="7987"/>
    <cellStyle name="Calculation 3 3 13" xfId="7988"/>
    <cellStyle name="Calculation 3 3 13 2" xfId="7989"/>
    <cellStyle name="Calculation 3 3 13 2 2" xfId="7990"/>
    <cellStyle name="Calculation 3 3 13 3" xfId="7991"/>
    <cellStyle name="Calculation 3 3 14" xfId="7992"/>
    <cellStyle name="Calculation 3 3 14 2" xfId="7993"/>
    <cellStyle name="Calculation 3 3 14 2 2" xfId="7994"/>
    <cellStyle name="Calculation 3 3 14 3" xfId="7995"/>
    <cellStyle name="Calculation 3 3 15" xfId="7996"/>
    <cellStyle name="Calculation 3 3 15 2" xfId="7997"/>
    <cellStyle name="Calculation 3 3 15 2 2" xfId="7998"/>
    <cellStyle name="Calculation 3 3 15 3" xfId="7999"/>
    <cellStyle name="Calculation 3 3 16" xfId="8000"/>
    <cellStyle name="Calculation 3 3 16 2" xfId="8001"/>
    <cellStyle name="Calculation 3 3 16 2 2" xfId="8002"/>
    <cellStyle name="Calculation 3 3 16 3" xfId="8003"/>
    <cellStyle name="Calculation 3 3 17" xfId="8004"/>
    <cellStyle name="Calculation 3 3 17 2" xfId="8005"/>
    <cellStyle name="Calculation 3 3 17 2 2" xfId="8006"/>
    <cellStyle name="Calculation 3 3 17 3" xfId="8007"/>
    <cellStyle name="Calculation 3 3 18" xfId="8008"/>
    <cellStyle name="Calculation 3 3 18 2" xfId="8009"/>
    <cellStyle name="Calculation 3 3 19" xfId="8010"/>
    <cellStyle name="Calculation 3 3 2" xfId="8011"/>
    <cellStyle name="Calculation 3 3 2 10" xfId="8012"/>
    <cellStyle name="Calculation 3 3 2 10 2" xfId="8013"/>
    <cellStyle name="Calculation 3 3 2 10 2 2" xfId="8014"/>
    <cellStyle name="Calculation 3 3 2 10 3" xfId="8015"/>
    <cellStyle name="Calculation 3 3 2 11" xfId="8016"/>
    <cellStyle name="Calculation 3 3 2 11 2" xfId="8017"/>
    <cellStyle name="Calculation 3 3 2 11 2 2" xfId="8018"/>
    <cellStyle name="Calculation 3 3 2 11 3" xfId="8019"/>
    <cellStyle name="Calculation 3 3 2 12" xfId="8020"/>
    <cellStyle name="Calculation 3 3 2 12 2" xfId="8021"/>
    <cellStyle name="Calculation 3 3 2 12 2 2" xfId="8022"/>
    <cellStyle name="Calculation 3 3 2 12 3" xfId="8023"/>
    <cellStyle name="Calculation 3 3 2 13" xfId="8024"/>
    <cellStyle name="Calculation 3 3 2 13 2" xfId="8025"/>
    <cellStyle name="Calculation 3 3 2 13 2 2" xfId="8026"/>
    <cellStyle name="Calculation 3 3 2 13 3" xfId="8027"/>
    <cellStyle name="Calculation 3 3 2 14" xfId="8028"/>
    <cellStyle name="Calculation 3 3 2 14 2" xfId="8029"/>
    <cellStyle name="Calculation 3 3 2 14 2 2" xfId="8030"/>
    <cellStyle name="Calculation 3 3 2 14 3" xfId="8031"/>
    <cellStyle name="Calculation 3 3 2 15" xfId="8032"/>
    <cellStyle name="Calculation 3 3 2 15 2" xfId="8033"/>
    <cellStyle name="Calculation 3 3 2 15 2 2" xfId="8034"/>
    <cellStyle name="Calculation 3 3 2 15 3" xfId="8035"/>
    <cellStyle name="Calculation 3 3 2 16" xfId="8036"/>
    <cellStyle name="Calculation 3 3 2 16 2" xfId="8037"/>
    <cellStyle name="Calculation 3 3 2 16 2 2" xfId="8038"/>
    <cellStyle name="Calculation 3 3 2 16 3" xfId="8039"/>
    <cellStyle name="Calculation 3 3 2 17" xfId="8040"/>
    <cellStyle name="Calculation 3 3 2 17 2" xfId="8041"/>
    <cellStyle name="Calculation 3 3 2 17 2 2" xfId="8042"/>
    <cellStyle name="Calculation 3 3 2 17 3" xfId="8043"/>
    <cellStyle name="Calculation 3 3 2 18" xfId="8044"/>
    <cellStyle name="Calculation 3 3 2 18 2" xfId="8045"/>
    <cellStyle name="Calculation 3 3 2 18 2 2" xfId="8046"/>
    <cellStyle name="Calculation 3 3 2 18 3" xfId="8047"/>
    <cellStyle name="Calculation 3 3 2 19" xfId="8048"/>
    <cellStyle name="Calculation 3 3 2 19 2" xfId="8049"/>
    <cellStyle name="Calculation 3 3 2 19 2 2" xfId="8050"/>
    <cellStyle name="Calculation 3 3 2 19 3" xfId="8051"/>
    <cellStyle name="Calculation 3 3 2 2" xfId="8052"/>
    <cellStyle name="Calculation 3 3 2 2 2" xfId="8053"/>
    <cellStyle name="Calculation 3 3 2 2 2 2" xfId="8054"/>
    <cellStyle name="Calculation 3 3 2 2 3" xfId="8055"/>
    <cellStyle name="Calculation 3 3 2 20" xfId="8056"/>
    <cellStyle name="Calculation 3 3 2 20 2" xfId="8057"/>
    <cellStyle name="Calculation 3 3 2 20 2 2" xfId="8058"/>
    <cellStyle name="Calculation 3 3 2 20 3" xfId="8059"/>
    <cellStyle name="Calculation 3 3 2 21" xfId="8060"/>
    <cellStyle name="Calculation 3 3 2 21 2" xfId="8061"/>
    <cellStyle name="Calculation 3 3 2 22" xfId="8062"/>
    <cellStyle name="Calculation 3 3 2 3" xfId="8063"/>
    <cellStyle name="Calculation 3 3 2 3 2" xfId="8064"/>
    <cellStyle name="Calculation 3 3 2 3 2 2" xfId="8065"/>
    <cellStyle name="Calculation 3 3 2 3 3" xfId="8066"/>
    <cellStyle name="Calculation 3 3 2 4" xfId="8067"/>
    <cellStyle name="Calculation 3 3 2 4 2" xfId="8068"/>
    <cellStyle name="Calculation 3 3 2 4 2 2" xfId="8069"/>
    <cellStyle name="Calculation 3 3 2 4 3" xfId="8070"/>
    <cellStyle name="Calculation 3 3 2 5" xfId="8071"/>
    <cellStyle name="Calculation 3 3 2 5 2" xfId="8072"/>
    <cellStyle name="Calculation 3 3 2 5 2 2" xfId="8073"/>
    <cellStyle name="Calculation 3 3 2 5 3" xfId="8074"/>
    <cellStyle name="Calculation 3 3 2 6" xfId="8075"/>
    <cellStyle name="Calculation 3 3 2 6 2" xfId="8076"/>
    <cellStyle name="Calculation 3 3 2 6 2 2" xfId="8077"/>
    <cellStyle name="Calculation 3 3 2 6 3" xfId="8078"/>
    <cellStyle name="Calculation 3 3 2 7" xfId="8079"/>
    <cellStyle name="Calculation 3 3 2 7 2" xfId="8080"/>
    <cellStyle name="Calculation 3 3 2 7 2 2" xfId="8081"/>
    <cellStyle name="Calculation 3 3 2 7 3" xfId="8082"/>
    <cellStyle name="Calculation 3 3 2 8" xfId="8083"/>
    <cellStyle name="Calculation 3 3 2 8 2" xfId="8084"/>
    <cellStyle name="Calculation 3 3 2 8 2 2" xfId="8085"/>
    <cellStyle name="Calculation 3 3 2 8 3" xfId="8086"/>
    <cellStyle name="Calculation 3 3 2 9" xfId="8087"/>
    <cellStyle name="Calculation 3 3 2 9 2" xfId="8088"/>
    <cellStyle name="Calculation 3 3 2 9 2 2" xfId="8089"/>
    <cellStyle name="Calculation 3 3 2 9 3" xfId="8090"/>
    <cellStyle name="Calculation 3 3 3" xfId="8091"/>
    <cellStyle name="Calculation 3 3 3 2" xfId="8092"/>
    <cellStyle name="Calculation 3 3 3 2 2" xfId="8093"/>
    <cellStyle name="Calculation 3 3 3 3" xfId="8094"/>
    <cellStyle name="Calculation 3 3 4" xfId="8095"/>
    <cellStyle name="Calculation 3 3 4 2" xfId="8096"/>
    <cellStyle name="Calculation 3 3 4 2 2" xfId="8097"/>
    <cellStyle name="Calculation 3 3 4 3" xfId="8098"/>
    <cellStyle name="Calculation 3 3 5" xfId="8099"/>
    <cellStyle name="Calculation 3 3 5 2" xfId="8100"/>
    <cellStyle name="Calculation 3 3 5 2 2" xfId="8101"/>
    <cellStyle name="Calculation 3 3 5 3" xfId="8102"/>
    <cellStyle name="Calculation 3 3 6" xfId="8103"/>
    <cellStyle name="Calculation 3 3 6 2" xfId="8104"/>
    <cellStyle name="Calculation 3 3 6 2 2" xfId="8105"/>
    <cellStyle name="Calculation 3 3 6 3" xfId="8106"/>
    <cellStyle name="Calculation 3 3 7" xfId="8107"/>
    <cellStyle name="Calculation 3 3 7 2" xfId="8108"/>
    <cellStyle name="Calculation 3 3 7 2 2" xfId="8109"/>
    <cellStyle name="Calculation 3 3 7 3" xfId="8110"/>
    <cellStyle name="Calculation 3 3 8" xfId="8111"/>
    <cellStyle name="Calculation 3 3 8 2" xfId="8112"/>
    <cellStyle name="Calculation 3 3 8 2 2" xfId="8113"/>
    <cellStyle name="Calculation 3 3 8 3" xfId="8114"/>
    <cellStyle name="Calculation 3 3 9" xfId="8115"/>
    <cellStyle name="Calculation 3 3 9 2" xfId="8116"/>
    <cellStyle name="Calculation 3 3 9 2 2" xfId="8117"/>
    <cellStyle name="Calculation 3 3 9 3" xfId="8118"/>
    <cellStyle name="Calculation 3 4" xfId="8119"/>
    <cellStyle name="Calculation 3 4 10" xfId="8120"/>
    <cellStyle name="Calculation 3 4 10 2" xfId="8121"/>
    <cellStyle name="Calculation 3 4 10 2 2" xfId="8122"/>
    <cellStyle name="Calculation 3 4 10 3" xfId="8123"/>
    <cellStyle name="Calculation 3 4 11" xfId="8124"/>
    <cellStyle name="Calculation 3 4 11 2" xfId="8125"/>
    <cellStyle name="Calculation 3 4 11 2 2" xfId="8126"/>
    <cellStyle name="Calculation 3 4 11 3" xfId="8127"/>
    <cellStyle name="Calculation 3 4 12" xfId="8128"/>
    <cellStyle name="Calculation 3 4 12 2" xfId="8129"/>
    <cellStyle name="Calculation 3 4 12 2 2" xfId="8130"/>
    <cellStyle name="Calculation 3 4 12 3" xfId="8131"/>
    <cellStyle name="Calculation 3 4 13" xfId="8132"/>
    <cellStyle name="Calculation 3 4 13 2" xfId="8133"/>
    <cellStyle name="Calculation 3 4 13 2 2" xfId="8134"/>
    <cellStyle name="Calculation 3 4 13 3" xfId="8135"/>
    <cellStyle name="Calculation 3 4 14" xfId="8136"/>
    <cellStyle name="Calculation 3 4 14 2" xfId="8137"/>
    <cellStyle name="Calculation 3 4 14 2 2" xfId="8138"/>
    <cellStyle name="Calculation 3 4 14 3" xfId="8139"/>
    <cellStyle name="Calculation 3 4 15" xfId="8140"/>
    <cellStyle name="Calculation 3 4 15 2" xfId="8141"/>
    <cellStyle name="Calculation 3 4 15 2 2" xfId="8142"/>
    <cellStyle name="Calculation 3 4 15 3" xfId="8143"/>
    <cellStyle name="Calculation 3 4 16" xfId="8144"/>
    <cellStyle name="Calculation 3 4 16 2" xfId="8145"/>
    <cellStyle name="Calculation 3 4 16 2 2" xfId="8146"/>
    <cellStyle name="Calculation 3 4 16 3" xfId="8147"/>
    <cellStyle name="Calculation 3 4 17" xfId="8148"/>
    <cellStyle name="Calculation 3 4 17 2" xfId="8149"/>
    <cellStyle name="Calculation 3 4 17 2 2" xfId="8150"/>
    <cellStyle name="Calculation 3 4 17 3" xfId="8151"/>
    <cellStyle name="Calculation 3 4 18" xfId="8152"/>
    <cellStyle name="Calculation 3 4 18 2" xfId="8153"/>
    <cellStyle name="Calculation 3 4 19" xfId="8154"/>
    <cellStyle name="Calculation 3 4 2" xfId="8155"/>
    <cellStyle name="Calculation 3 4 2 10" xfId="8156"/>
    <cellStyle name="Calculation 3 4 2 10 2" xfId="8157"/>
    <cellStyle name="Calculation 3 4 2 10 2 2" xfId="8158"/>
    <cellStyle name="Calculation 3 4 2 10 3" xfId="8159"/>
    <cellStyle name="Calculation 3 4 2 11" xfId="8160"/>
    <cellStyle name="Calculation 3 4 2 11 2" xfId="8161"/>
    <cellStyle name="Calculation 3 4 2 11 2 2" xfId="8162"/>
    <cellStyle name="Calculation 3 4 2 11 3" xfId="8163"/>
    <cellStyle name="Calculation 3 4 2 12" xfId="8164"/>
    <cellStyle name="Calculation 3 4 2 12 2" xfId="8165"/>
    <cellStyle name="Calculation 3 4 2 12 2 2" xfId="8166"/>
    <cellStyle name="Calculation 3 4 2 12 3" xfId="8167"/>
    <cellStyle name="Calculation 3 4 2 13" xfId="8168"/>
    <cellStyle name="Calculation 3 4 2 13 2" xfId="8169"/>
    <cellStyle name="Calculation 3 4 2 13 2 2" xfId="8170"/>
    <cellStyle name="Calculation 3 4 2 13 3" xfId="8171"/>
    <cellStyle name="Calculation 3 4 2 14" xfId="8172"/>
    <cellStyle name="Calculation 3 4 2 14 2" xfId="8173"/>
    <cellStyle name="Calculation 3 4 2 14 2 2" xfId="8174"/>
    <cellStyle name="Calculation 3 4 2 14 3" xfId="8175"/>
    <cellStyle name="Calculation 3 4 2 15" xfId="8176"/>
    <cellStyle name="Calculation 3 4 2 15 2" xfId="8177"/>
    <cellStyle name="Calculation 3 4 2 15 2 2" xfId="8178"/>
    <cellStyle name="Calculation 3 4 2 15 3" xfId="8179"/>
    <cellStyle name="Calculation 3 4 2 16" xfId="8180"/>
    <cellStyle name="Calculation 3 4 2 16 2" xfId="8181"/>
    <cellStyle name="Calculation 3 4 2 16 2 2" xfId="8182"/>
    <cellStyle name="Calculation 3 4 2 16 3" xfId="8183"/>
    <cellStyle name="Calculation 3 4 2 17" xfId="8184"/>
    <cellStyle name="Calculation 3 4 2 17 2" xfId="8185"/>
    <cellStyle name="Calculation 3 4 2 17 2 2" xfId="8186"/>
    <cellStyle name="Calculation 3 4 2 17 3" xfId="8187"/>
    <cellStyle name="Calculation 3 4 2 18" xfId="8188"/>
    <cellStyle name="Calculation 3 4 2 18 2" xfId="8189"/>
    <cellStyle name="Calculation 3 4 2 18 2 2" xfId="8190"/>
    <cellStyle name="Calculation 3 4 2 18 3" xfId="8191"/>
    <cellStyle name="Calculation 3 4 2 19" xfId="8192"/>
    <cellStyle name="Calculation 3 4 2 19 2" xfId="8193"/>
    <cellStyle name="Calculation 3 4 2 19 2 2" xfId="8194"/>
    <cellStyle name="Calculation 3 4 2 19 3" xfId="8195"/>
    <cellStyle name="Calculation 3 4 2 2" xfId="8196"/>
    <cellStyle name="Calculation 3 4 2 2 2" xfId="8197"/>
    <cellStyle name="Calculation 3 4 2 2 2 2" xfId="8198"/>
    <cellStyle name="Calculation 3 4 2 2 3" xfId="8199"/>
    <cellStyle name="Calculation 3 4 2 20" xfId="8200"/>
    <cellStyle name="Calculation 3 4 2 20 2" xfId="8201"/>
    <cellStyle name="Calculation 3 4 2 20 2 2" xfId="8202"/>
    <cellStyle name="Calculation 3 4 2 20 3" xfId="8203"/>
    <cellStyle name="Calculation 3 4 2 21" xfId="8204"/>
    <cellStyle name="Calculation 3 4 2 21 2" xfId="8205"/>
    <cellStyle name="Calculation 3 4 2 22" xfId="8206"/>
    <cellStyle name="Calculation 3 4 2 3" xfId="8207"/>
    <cellStyle name="Calculation 3 4 2 3 2" xfId="8208"/>
    <cellStyle name="Calculation 3 4 2 3 2 2" xfId="8209"/>
    <cellStyle name="Calculation 3 4 2 3 3" xfId="8210"/>
    <cellStyle name="Calculation 3 4 2 4" xfId="8211"/>
    <cellStyle name="Calculation 3 4 2 4 2" xfId="8212"/>
    <cellStyle name="Calculation 3 4 2 4 2 2" xfId="8213"/>
    <cellStyle name="Calculation 3 4 2 4 3" xfId="8214"/>
    <cellStyle name="Calculation 3 4 2 5" xfId="8215"/>
    <cellStyle name="Calculation 3 4 2 5 2" xfId="8216"/>
    <cellStyle name="Calculation 3 4 2 5 2 2" xfId="8217"/>
    <cellStyle name="Calculation 3 4 2 5 3" xfId="8218"/>
    <cellStyle name="Calculation 3 4 2 6" xfId="8219"/>
    <cellStyle name="Calculation 3 4 2 6 2" xfId="8220"/>
    <cellStyle name="Calculation 3 4 2 6 2 2" xfId="8221"/>
    <cellStyle name="Calculation 3 4 2 6 3" xfId="8222"/>
    <cellStyle name="Calculation 3 4 2 7" xfId="8223"/>
    <cellStyle name="Calculation 3 4 2 7 2" xfId="8224"/>
    <cellStyle name="Calculation 3 4 2 7 2 2" xfId="8225"/>
    <cellStyle name="Calculation 3 4 2 7 3" xfId="8226"/>
    <cellStyle name="Calculation 3 4 2 8" xfId="8227"/>
    <cellStyle name="Calculation 3 4 2 8 2" xfId="8228"/>
    <cellStyle name="Calculation 3 4 2 8 2 2" xfId="8229"/>
    <cellStyle name="Calculation 3 4 2 8 3" xfId="8230"/>
    <cellStyle name="Calculation 3 4 2 9" xfId="8231"/>
    <cellStyle name="Calculation 3 4 2 9 2" xfId="8232"/>
    <cellStyle name="Calculation 3 4 2 9 2 2" xfId="8233"/>
    <cellStyle name="Calculation 3 4 2 9 3" xfId="8234"/>
    <cellStyle name="Calculation 3 4 3" xfId="8235"/>
    <cellStyle name="Calculation 3 4 3 2" xfId="8236"/>
    <cellStyle name="Calculation 3 4 3 2 2" xfId="8237"/>
    <cellStyle name="Calculation 3 4 3 3" xfId="8238"/>
    <cellStyle name="Calculation 3 4 4" xfId="8239"/>
    <cellStyle name="Calculation 3 4 4 2" xfId="8240"/>
    <cellStyle name="Calculation 3 4 4 2 2" xfId="8241"/>
    <cellStyle name="Calculation 3 4 4 3" xfId="8242"/>
    <cellStyle name="Calculation 3 4 5" xfId="8243"/>
    <cellStyle name="Calculation 3 4 5 2" xfId="8244"/>
    <cellStyle name="Calculation 3 4 5 2 2" xfId="8245"/>
    <cellStyle name="Calculation 3 4 5 3" xfId="8246"/>
    <cellStyle name="Calculation 3 4 6" xfId="8247"/>
    <cellStyle name="Calculation 3 4 6 2" xfId="8248"/>
    <cellStyle name="Calculation 3 4 6 2 2" xfId="8249"/>
    <cellStyle name="Calculation 3 4 6 3" xfId="8250"/>
    <cellStyle name="Calculation 3 4 7" xfId="8251"/>
    <cellStyle name="Calculation 3 4 7 2" xfId="8252"/>
    <cellStyle name="Calculation 3 4 7 2 2" xfId="8253"/>
    <cellStyle name="Calculation 3 4 7 3" xfId="8254"/>
    <cellStyle name="Calculation 3 4 8" xfId="8255"/>
    <cellStyle name="Calculation 3 4 8 2" xfId="8256"/>
    <cellStyle name="Calculation 3 4 8 2 2" xfId="8257"/>
    <cellStyle name="Calculation 3 4 8 3" xfId="8258"/>
    <cellStyle name="Calculation 3 4 9" xfId="8259"/>
    <cellStyle name="Calculation 3 4 9 2" xfId="8260"/>
    <cellStyle name="Calculation 3 4 9 2 2" xfId="8261"/>
    <cellStyle name="Calculation 3 4 9 3" xfId="8262"/>
    <cellStyle name="Calculation 3 5" xfId="8263"/>
    <cellStyle name="Calculation 3 5 10" xfId="8264"/>
    <cellStyle name="Calculation 3 5 10 2" xfId="8265"/>
    <cellStyle name="Calculation 3 5 10 2 2" xfId="8266"/>
    <cellStyle name="Calculation 3 5 10 3" xfId="8267"/>
    <cellStyle name="Calculation 3 5 11" xfId="8268"/>
    <cellStyle name="Calculation 3 5 11 2" xfId="8269"/>
    <cellStyle name="Calculation 3 5 11 2 2" xfId="8270"/>
    <cellStyle name="Calculation 3 5 11 3" xfId="8271"/>
    <cellStyle name="Calculation 3 5 12" xfId="8272"/>
    <cellStyle name="Calculation 3 5 12 2" xfId="8273"/>
    <cellStyle name="Calculation 3 5 12 2 2" xfId="8274"/>
    <cellStyle name="Calculation 3 5 12 3" xfId="8275"/>
    <cellStyle name="Calculation 3 5 13" xfId="8276"/>
    <cellStyle name="Calculation 3 5 13 2" xfId="8277"/>
    <cellStyle name="Calculation 3 5 13 2 2" xfId="8278"/>
    <cellStyle name="Calculation 3 5 13 3" xfId="8279"/>
    <cellStyle name="Calculation 3 5 14" xfId="8280"/>
    <cellStyle name="Calculation 3 5 14 2" xfId="8281"/>
    <cellStyle name="Calculation 3 5 14 2 2" xfId="8282"/>
    <cellStyle name="Calculation 3 5 14 3" xfId="8283"/>
    <cellStyle name="Calculation 3 5 15" xfId="8284"/>
    <cellStyle name="Calculation 3 5 15 2" xfId="8285"/>
    <cellStyle name="Calculation 3 5 15 2 2" xfId="8286"/>
    <cellStyle name="Calculation 3 5 15 3" xfId="8287"/>
    <cellStyle name="Calculation 3 5 16" xfId="8288"/>
    <cellStyle name="Calculation 3 5 16 2" xfId="8289"/>
    <cellStyle name="Calculation 3 5 16 2 2" xfId="8290"/>
    <cellStyle name="Calculation 3 5 16 3" xfId="8291"/>
    <cellStyle name="Calculation 3 5 17" xfId="8292"/>
    <cellStyle name="Calculation 3 5 17 2" xfId="8293"/>
    <cellStyle name="Calculation 3 5 17 2 2" xfId="8294"/>
    <cellStyle name="Calculation 3 5 17 3" xfId="8295"/>
    <cellStyle name="Calculation 3 5 18" xfId="8296"/>
    <cellStyle name="Calculation 3 5 18 2" xfId="8297"/>
    <cellStyle name="Calculation 3 5 18 2 2" xfId="8298"/>
    <cellStyle name="Calculation 3 5 18 3" xfId="8299"/>
    <cellStyle name="Calculation 3 5 19" xfId="8300"/>
    <cellStyle name="Calculation 3 5 19 2" xfId="8301"/>
    <cellStyle name="Calculation 3 5 19 2 2" xfId="8302"/>
    <cellStyle name="Calculation 3 5 19 3" xfId="8303"/>
    <cellStyle name="Calculation 3 5 2" xfId="8304"/>
    <cellStyle name="Calculation 3 5 2 10" xfId="8305"/>
    <cellStyle name="Calculation 3 5 2 10 2" xfId="8306"/>
    <cellStyle name="Calculation 3 5 2 10 2 2" xfId="8307"/>
    <cellStyle name="Calculation 3 5 2 10 3" xfId="8308"/>
    <cellStyle name="Calculation 3 5 2 11" xfId="8309"/>
    <cellStyle name="Calculation 3 5 2 11 2" xfId="8310"/>
    <cellStyle name="Calculation 3 5 2 11 2 2" xfId="8311"/>
    <cellStyle name="Calculation 3 5 2 11 3" xfId="8312"/>
    <cellStyle name="Calculation 3 5 2 12" xfId="8313"/>
    <cellStyle name="Calculation 3 5 2 12 2" xfId="8314"/>
    <cellStyle name="Calculation 3 5 2 12 2 2" xfId="8315"/>
    <cellStyle name="Calculation 3 5 2 12 3" xfId="8316"/>
    <cellStyle name="Calculation 3 5 2 13" xfId="8317"/>
    <cellStyle name="Calculation 3 5 2 13 2" xfId="8318"/>
    <cellStyle name="Calculation 3 5 2 13 2 2" xfId="8319"/>
    <cellStyle name="Calculation 3 5 2 13 3" xfId="8320"/>
    <cellStyle name="Calculation 3 5 2 14" xfId="8321"/>
    <cellStyle name="Calculation 3 5 2 14 2" xfId="8322"/>
    <cellStyle name="Calculation 3 5 2 14 2 2" xfId="8323"/>
    <cellStyle name="Calculation 3 5 2 14 3" xfId="8324"/>
    <cellStyle name="Calculation 3 5 2 15" xfId="8325"/>
    <cellStyle name="Calculation 3 5 2 15 2" xfId="8326"/>
    <cellStyle name="Calculation 3 5 2 15 2 2" xfId="8327"/>
    <cellStyle name="Calculation 3 5 2 15 3" xfId="8328"/>
    <cellStyle name="Calculation 3 5 2 16" xfId="8329"/>
    <cellStyle name="Calculation 3 5 2 16 2" xfId="8330"/>
    <cellStyle name="Calculation 3 5 2 16 2 2" xfId="8331"/>
    <cellStyle name="Calculation 3 5 2 16 3" xfId="8332"/>
    <cellStyle name="Calculation 3 5 2 17" xfId="8333"/>
    <cellStyle name="Calculation 3 5 2 17 2" xfId="8334"/>
    <cellStyle name="Calculation 3 5 2 17 2 2" xfId="8335"/>
    <cellStyle name="Calculation 3 5 2 17 3" xfId="8336"/>
    <cellStyle name="Calculation 3 5 2 18" xfId="8337"/>
    <cellStyle name="Calculation 3 5 2 18 2" xfId="8338"/>
    <cellStyle name="Calculation 3 5 2 18 2 2" xfId="8339"/>
    <cellStyle name="Calculation 3 5 2 18 3" xfId="8340"/>
    <cellStyle name="Calculation 3 5 2 19" xfId="8341"/>
    <cellStyle name="Calculation 3 5 2 19 2" xfId="8342"/>
    <cellStyle name="Calculation 3 5 2 19 2 2" xfId="8343"/>
    <cellStyle name="Calculation 3 5 2 19 3" xfId="8344"/>
    <cellStyle name="Calculation 3 5 2 2" xfId="8345"/>
    <cellStyle name="Calculation 3 5 2 2 2" xfId="8346"/>
    <cellStyle name="Calculation 3 5 2 2 2 2" xfId="8347"/>
    <cellStyle name="Calculation 3 5 2 2 3" xfId="8348"/>
    <cellStyle name="Calculation 3 5 2 20" xfId="8349"/>
    <cellStyle name="Calculation 3 5 2 20 2" xfId="8350"/>
    <cellStyle name="Calculation 3 5 2 20 2 2" xfId="8351"/>
    <cellStyle name="Calculation 3 5 2 20 3" xfId="8352"/>
    <cellStyle name="Calculation 3 5 2 21" xfId="8353"/>
    <cellStyle name="Calculation 3 5 2 21 2" xfId="8354"/>
    <cellStyle name="Calculation 3 5 2 22" xfId="8355"/>
    <cellStyle name="Calculation 3 5 2 3" xfId="8356"/>
    <cellStyle name="Calculation 3 5 2 3 2" xfId="8357"/>
    <cellStyle name="Calculation 3 5 2 3 2 2" xfId="8358"/>
    <cellStyle name="Calculation 3 5 2 3 3" xfId="8359"/>
    <cellStyle name="Calculation 3 5 2 4" xfId="8360"/>
    <cellStyle name="Calculation 3 5 2 4 2" xfId="8361"/>
    <cellStyle name="Calculation 3 5 2 4 2 2" xfId="8362"/>
    <cellStyle name="Calculation 3 5 2 4 3" xfId="8363"/>
    <cellStyle name="Calculation 3 5 2 5" xfId="8364"/>
    <cellStyle name="Calculation 3 5 2 5 2" xfId="8365"/>
    <cellStyle name="Calculation 3 5 2 5 2 2" xfId="8366"/>
    <cellStyle name="Calculation 3 5 2 5 3" xfId="8367"/>
    <cellStyle name="Calculation 3 5 2 6" xfId="8368"/>
    <cellStyle name="Calculation 3 5 2 6 2" xfId="8369"/>
    <cellStyle name="Calculation 3 5 2 6 2 2" xfId="8370"/>
    <cellStyle name="Calculation 3 5 2 6 3" xfId="8371"/>
    <cellStyle name="Calculation 3 5 2 7" xfId="8372"/>
    <cellStyle name="Calculation 3 5 2 7 2" xfId="8373"/>
    <cellStyle name="Calculation 3 5 2 7 2 2" xfId="8374"/>
    <cellStyle name="Calculation 3 5 2 7 3" xfId="8375"/>
    <cellStyle name="Calculation 3 5 2 8" xfId="8376"/>
    <cellStyle name="Calculation 3 5 2 8 2" xfId="8377"/>
    <cellStyle name="Calculation 3 5 2 8 2 2" xfId="8378"/>
    <cellStyle name="Calculation 3 5 2 8 3" xfId="8379"/>
    <cellStyle name="Calculation 3 5 2 9" xfId="8380"/>
    <cellStyle name="Calculation 3 5 2 9 2" xfId="8381"/>
    <cellStyle name="Calculation 3 5 2 9 2 2" xfId="8382"/>
    <cellStyle name="Calculation 3 5 2 9 3" xfId="8383"/>
    <cellStyle name="Calculation 3 5 20" xfId="8384"/>
    <cellStyle name="Calculation 3 5 20 2" xfId="8385"/>
    <cellStyle name="Calculation 3 5 20 2 2" xfId="8386"/>
    <cellStyle name="Calculation 3 5 20 3" xfId="8387"/>
    <cellStyle name="Calculation 3 5 21" xfId="8388"/>
    <cellStyle name="Calculation 3 5 21 2" xfId="8389"/>
    <cellStyle name="Calculation 3 5 21 2 2" xfId="8390"/>
    <cellStyle name="Calculation 3 5 21 3" xfId="8391"/>
    <cellStyle name="Calculation 3 5 22" xfId="8392"/>
    <cellStyle name="Calculation 3 5 22 2" xfId="8393"/>
    <cellStyle name="Calculation 3 5 23" xfId="8394"/>
    <cellStyle name="Calculation 3 5 3" xfId="8395"/>
    <cellStyle name="Calculation 3 5 3 2" xfId="8396"/>
    <cellStyle name="Calculation 3 5 3 2 2" xfId="8397"/>
    <cellStyle name="Calculation 3 5 3 3" xfId="8398"/>
    <cellStyle name="Calculation 3 5 4" xfId="8399"/>
    <cellStyle name="Calculation 3 5 4 2" xfId="8400"/>
    <cellStyle name="Calculation 3 5 4 2 2" xfId="8401"/>
    <cellStyle name="Calculation 3 5 4 3" xfId="8402"/>
    <cellStyle name="Calculation 3 5 5" xfId="8403"/>
    <cellStyle name="Calculation 3 5 5 2" xfId="8404"/>
    <cellStyle name="Calculation 3 5 5 2 2" xfId="8405"/>
    <cellStyle name="Calculation 3 5 5 3" xfId="8406"/>
    <cellStyle name="Calculation 3 5 6" xfId="8407"/>
    <cellStyle name="Calculation 3 5 6 2" xfId="8408"/>
    <cellStyle name="Calculation 3 5 6 2 2" xfId="8409"/>
    <cellStyle name="Calculation 3 5 6 3" xfId="8410"/>
    <cellStyle name="Calculation 3 5 7" xfId="8411"/>
    <cellStyle name="Calculation 3 5 7 2" xfId="8412"/>
    <cellStyle name="Calculation 3 5 7 2 2" xfId="8413"/>
    <cellStyle name="Calculation 3 5 7 3" xfId="8414"/>
    <cellStyle name="Calculation 3 5 8" xfId="8415"/>
    <cellStyle name="Calculation 3 5 8 2" xfId="8416"/>
    <cellStyle name="Calculation 3 5 8 2 2" xfId="8417"/>
    <cellStyle name="Calculation 3 5 8 3" xfId="8418"/>
    <cellStyle name="Calculation 3 5 9" xfId="8419"/>
    <cellStyle name="Calculation 3 5 9 2" xfId="8420"/>
    <cellStyle name="Calculation 3 5 9 2 2" xfId="8421"/>
    <cellStyle name="Calculation 3 5 9 3" xfId="8422"/>
    <cellStyle name="Calculation 3 6" xfId="8423"/>
    <cellStyle name="Calculation 3 6 10" xfId="8424"/>
    <cellStyle name="Calculation 3 6 10 2" xfId="8425"/>
    <cellStyle name="Calculation 3 6 10 2 2" xfId="8426"/>
    <cellStyle name="Calculation 3 6 10 3" xfId="8427"/>
    <cellStyle name="Calculation 3 6 11" xfId="8428"/>
    <cellStyle name="Calculation 3 6 11 2" xfId="8429"/>
    <cellStyle name="Calculation 3 6 11 2 2" xfId="8430"/>
    <cellStyle name="Calculation 3 6 11 3" xfId="8431"/>
    <cellStyle name="Calculation 3 6 12" xfId="8432"/>
    <cellStyle name="Calculation 3 6 12 2" xfId="8433"/>
    <cellStyle name="Calculation 3 6 12 2 2" xfId="8434"/>
    <cellStyle name="Calculation 3 6 12 3" xfId="8435"/>
    <cellStyle name="Calculation 3 6 13" xfId="8436"/>
    <cellStyle name="Calculation 3 6 13 2" xfId="8437"/>
    <cellStyle name="Calculation 3 6 13 2 2" xfId="8438"/>
    <cellStyle name="Calculation 3 6 13 3" xfId="8439"/>
    <cellStyle name="Calculation 3 6 14" xfId="8440"/>
    <cellStyle name="Calculation 3 6 14 2" xfId="8441"/>
    <cellStyle name="Calculation 3 6 14 2 2" xfId="8442"/>
    <cellStyle name="Calculation 3 6 14 3" xfId="8443"/>
    <cellStyle name="Calculation 3 6 15" xfId="8444"/>
    <cellStyle name="Calculation 3 6 15 2" xfId="8445"/>
    <cellStyle name="Calculation 3 6 15 2 2" xfId="8446"/>
    <cellStyle name="Calculation 3 6 15 3" xfId="8447"/>
    <cellStyle name="Calculation 3 6 16" xfId="8448"/>
    <cellStyle name="Calculation 3 6 16 2" xfId="8449"/>
    <cellStyle name="Calculation 3 6 16 2 2" xfId="8450"/>
    <cellStyle name="Calculation 3 6 16 3" xfId="8451"/>
    <cellStyle name="Calculation 3 6 17" xfId="8452"/>
    <cellStyle name="Calculation 3 6 17 2" xfId="8453"/>
    <cellStyle name="Calculation 3 6 17 2 2" xfId="8454"/>
    <cellStyle name="Calculation 3 6 17 3" xfId="8455"/>
    <cellStyle name="Calculation 3 6 18" xfId="8456"/>
    <cellStyle name="Calculation 3 6 18 2" xfId="8457"/>
    <cellStyle name="Calculation 3 6 18 2 2" xfId="8458"/>
    <cellStyle name="Calculation 3 6 18 3" xfId="8459"/>
    <cellStyle name="Calculation 3 6 19" xfId="8460"/>
    <cellStyle name="Calculation 3 6 19 2" xfId="8461"/>
    <cellStyle name="Calculation 3 6 19 2 2" xfId="8462"/>
    <cellStyle name="Calculation 3 6 19 3" xfId="8463"/>
    <cellStyle name="Calculation 3 6 2" xfId="8464"/>
    <cellStyle name="Calculation 3 6 2 2" xfId="8465"/>
    <cellStyle name="Calculation 3 6 2 2 2" xfId="8466"/>
    <cellStyle name="Calculation 3 6 2 3" xfId="8467"/>
    <cellStyle name="Calculation 3 6 20" xfId="8468"/>
    <cellStyle name="Calculation 3 6 20 2" xfId="8469"/>
    <cellStyle name="Calculation 3 6 20 2 2" xfId="8470"/>
    <cellStyle name="Calculation 3 6 20 3" xfId="8471"/>
    <cellStyle name="Calculation 3 6 21" xfId="8472"/>
    <cellStyle name="Calculation 3 6 21 2" xfId="8473"/>
    <cellStyle name="Calculation 3 6 22" xfId="8474"/>
    <cellStyle name="Calculation 3 6 3" xfId="8475"/>
    <cellStyle name="Calculation 3 6 3 2" xfId="8476"/>
    <cellStyle name="Calculation 3 6 3 2 2" xfId="8477"/>
    <cellStyle name="Calculation 3 6 3 3" xfId="8478"/>
    <cellStyle name="Calculation 3 6 4" xfId="8479"/>
    <cellStyle name="Calculation 3 6 4 2" xfId="8480"/>
    <cellStyle name="Calculation 3 6 4 2 2" xfId="8481"/>
    <cellStyle name="Calculation 3 6 4 3" xfId="8482"/>
    <cellStyle name="Calculation 3 6 5" xfId="8483"/>
    <cellStyle name="Calculation 3 6 5 2" xfId="8484"/>
    <cellStyle name="Calculation 3 6 5 2 2" xfId="8485"/>
    <cellStyle name="Calculation 3 6 5 3" xfId="8486"/>
    <cellStyle name="Calculation 3 6 6" xfId="8487"/>
    <cellStyle name="Calculation 3 6 6 2" xfId="8488"/>
    <cellStyle name="Calculation 3 6 6 2 2" xfId="8489"/>
    <cellStyle name="Calculation 3 6 6 3" xfId="8490"/>
    <cellStyle name="Calculation 3 6 7" xfId="8491"/>
    <cellStyle name="Calculation 3 6 7 2" xfId="8492"/>
    <cellStyle name="Calculation 3 6 7 2 2" xfId="8493"/>
    <cellStyle name="Calculation 3 6 7 3" xfId="8494"/>
    <cellStyle name="Calculation 3 6 8" xfId="8495"/>
    <cellStyle name="Calculation 3 6 8 2" xfId="8496"/>
    <cellStyle name="Calculation 3 6 8 2 2" xfId="8497"/>
    <cellStyle name="Calculation 3 6 8 3" xfId="8498"/>
    <cellStyle name="Calculation 3 6 9" xfId="8499"/>
    <cellStyle name="Calculation 3 6 9 2" xfId="8500"/>
    <cellStyle name="Calculation 3 6 9 2 2" xfId="8501"/>
    <cellStyle name="Calculation 3 6 9 3" xfId="8502"/>
    <cellStyle name="Calculation 3 7" xfId="8503"/>
    <cellStyle name="Calculation 3 7 2" xfId="8504"/>
    <cellStyle name="Calculation 3 7 2 2" xfId="8505"/>
    <cellStyle name="Calculation 3 7 3" xfId="8506"/>
    <cellStyle name="Calculation 3 8" xfId="8507"/>
    <cellStyle name="Calculation 3 8 2" xfId="8508"/>
    <cellStyle name="Calculation 3 8 2 2" xfId="8509"/>
    <cellStyle name="Calculation 3 8 3" xfId="8510"/>
    <cellStyle name="Calculation 3 9" xfId="8511"/>
    <cellStyle name="Calculation 3 9 2" xfId="8512"/>
    <cellStyle name="Calculation 3 9 2 2" xfId="8513"/>
    <cellStyle name="Calculation 3 9 3" xfId="8514"/>
    <cellStyle name="Calculation 4" xfId="8515"/>
    <cellStyle name="Calculation 4 10" xfId="8516"/>
    <cellStyle name="Calculation 4 10 2" xfId="8517"/>
    <cellStyle name="Calculation 4 10 2 2" xfId="8518"/>
    <cellStyle name="Calculation 4 10 3" xfId="8519"/>
    <cellStyle name="Calculation 4 11" xfId="8520"/>
    <cellStyle name="Calculation 4 11 2" xfId="8521"/>
    <cellStyle name="Calculation 4 11 2 2" xfId="8522"/>
    <cellStyle name="Calculation 4 11 3" xfId="8523"/>
    <cellStyle name="Calculation 4 12" xfId="8524"/>
    <cellStyle name="Calculation 4 12 2" xfId="8525"/>
    <cellStyle name="Calculation 4 12 2 2" xfId="8526"/>
    <cellStyle name="Calculation 4 12 3" xfId="8527"/>
    <cellStyle name="Calculation 4 13" xfId="8528"/>
    <cellStyle name="Calculation 4 13 2" xfId="8529"/>
    <cellStyle name="Calculation 4 13 2 2" xfId="8530"/>
    <cellStyle name="Calculation 4 13 3" xfId="8531"/>
    <cellStyle name="Calculation 4 14" xfId="8532"/>
    <cellStyle name="Calculation 4 14 2" xfId="8533"/>
    <cellStyle name="Calculation 4 14 2 2" xfId="8534"/>
    <cellStyle name="Calculation 4 14 3" xfId="8535"/>
    <cellStyle name="Calculation 4 15" xfId="8536"/>
    <cellStyle name="Calculation 4 15 2" xfId="8537"/>
    <cellStyle name="Calculation 4 15 2 2" xfId="8538"/>
    <cellStyle name="Calculation 4 15 3" xfId="8539"/>
    <cellStyle name="Calculation 4 16" xfId="8540"/>
    <cellStyle name="Calculation 4 16 2" xfId="8541"/>
    <cellStyle name="Calculation 4 16 2 2" xfId="8542"/>
    <cellStyle name="Calculation 4 16 3" xfId="8543"/>
    <cellStyle name="Calculation 4 17" xfId="8544"/>
    <cellStyle name="Calculation 4 17 2" xfId="8545"/>
    <cellStyle name="Calculation 4 17 2 2" xfId="8546"/>
    <cellStyle name="Calculation 4 17 3" xfId="8547"/>
    <cellStyle name="Calculation 4 18" xfId="8548"/>
    <cellStyle name="Calculation 4 18 2" xfId="8549"/>
    <cellStyle name="Calculation 4 18 2 2" xfId="8550"/>
    <cellStyle name="Calculation 4 18 3" xfId="8551"/>
    <cellStyle name="Calculation 4 19" xfId="8552"/>
    <cellStyle name="Calculation 4 19 2" xfId="8553"/>
    <cellStyle name="Calculation 4 19 2 2" xfId="8554"/>
    <cellStyle name="Calculation 4 19 3" xfId="8555"/>
    <cellStyle name="Calculation 4 2" xfId="8556"/>
    <cellStyle name="Calculation 4 2 10" xfId="8557"/>
    <cellStyle name="Calculation 4 2 10 2" xfId="8558"/>
    <cellStyle name="Calculation 4 2 10 2 2" xfId="8559"/>
    <cellStyle name="Calculation 4 2 10 3" xfId="8560"/>
    <cellStyle name="Calculation 4 2 11" xfId="8561"/>
    <cellStyle name="Calculation 4 2 11 2" xfId="8562"/>
    <cellStyle name="Calculation 4 2 11 2 2" xfId="8563"/>
    <cellStyle name="Calculation 4 2 11 3" xfId="8564"/>
    <cellStyle name="Calculation 4 2 12" xfId="8565"/>
    <cellStyle name="Calculation 4 2 12 2" xfId="8566"/>
    <cellStyle name="Calculation 4 2 12 2 2" xfId="8567"/>
    <cellStyle name="Calculation 4 2 12 3" xfId="8568"/>
    <cellStyle name="Calculation 4 2 13" xfId="8569"/>
    <cellStyle name="Calculation 4 2 13 2" xfId="8570"/>
    <cellStyle name="Calculation 4 2 13 2 2" xfId="8571"/>
    <cellStyle name="Calculation 4 2 13 3" xfId="8572"/>
    <cellStyle name="Calculation 4 2 14" xfId="8573"/>
    <cellStyle name="Calculation 4 2 14 2" xfId="8574"/>
    <cellStyle name="Calculation 4 2 14 2 2" xfId="8575"/>
    <cellStyle name="Calculation 4 2 14 3" xfId="8576"/>
    <cellStyle name="Calculation 4 2 15" xfId="8577"/>
    <cellStyle name="Calculation 4 2 15 2" xfId="8578"/>
    <cellStyle name="Calculation 4 2 15 2 2" xfId="8579"/>
    <cellStyle name="Calculation 4 2 15 3" xfId="8580"/>
    <cellStyle name="Calculation 4 2 16" xfId="8581"/>
    <cellStyle name="Calculation 4 2 16 2" xfId="8582"/>
    <cellStyle name="Calculation 4 2 16 2 2" xfId="8583"/>
    <cellStyle name="Calculation 4 2 16 3" xfId="8584"/>
    <cellStyle name="Calculation 4 2 17" xfId="8585"/>
    <cellStyle name="Calculation 4 2 17 2" xfId="8586"/>
    <cellStyle name="Calculation 4 2 17 2 2" xfId="8587"/>
    <cellStyle name="Calculation 4 2 17 3" xfId="8588"/>
    <cellStyle name="Calculation 4 2 18" xfId="8589"/>
    <cellStyle name="Calculation 4 2 18 2" xfId="8590"/>
    <cellStyle name="Calculation 4 2 18 2 2" xfId="8591"/>
    <cellStyle name="Calculation 4 2 18 3" xfId="8592"/>
    <cellStyle name="Calculation 4 2 19" xfId="8593"/>
    <cellStyle name="Calculation 4 2 19 2" xfId="8594"/>
    <cellStyle name="Calculation 4 2 19 2 2" xfId="8595"/>
    <cellStyle name="Calculation 4 2 19 3" xfId="8596"/>
    <cellStyle name="Calculation 4 2 2" xfId="8597"/>
    <cellStyle name="Calculation 4 2 2 10" xfId="8598"/>
    <cellStyle name="Calculation 4 2 2 10 2" xfId="8599"/>
    <cellStyle name="Calculation 4 2 2 10 2 2" xfId="8600"/>
    <cellStyle name="Calculation 4 2 2 10 3" xfId="8601"/>
    <cellStyle name="Calculation 4 2 2 11" xfId="8602"/>
    <cellStyle name="Calculation 4 2 2 11 2" xfId="8603"/>
    <cellStyle name="Calculation 4 2 2 11 2 2" xfId="8604"/>
    <cellStyle name="Calculation 4 2 2 11 3" xfId="8605"/>
    <cellStyle name="Calculation 4 2 2 12" xfId="8606"/>
    <cellStyle name="Calculation 4 2 2 12 2" xfId="8607"/>
    <cellStyle name="Calculation 4 2 2 12 2 2" xfId="8608"/>
    <cellStyle name="Calculation 4 2 2 12 3" xfId="8609"/>
    <cellStyle name="Calculation 4 2 2 13" xfId="8610"/>
    <cellStyle name="Calculation 4 2 2 13 2" xfId="8611"/>
    <cellStyle name="Calculation 4 2 2 13 2 2" xfId="8612"/>
    <cellStyle name="Calculation 4 2 2 13 3" xfId="8613"/>
    <cellStyle name="Calculation 4 2 2 14" xfId="8614"/>
    <cellStyle name="Calculation 4 2 2 14 2" xfId="8615"/>
    <cellStyle name="Calculation 4 2 2 14 2 2" xfId="8616"/>
    <cellStyle name="Calculation 4 2 2 14 3" xfId="8617"/>
    <cellStyle name="Calculation 4 2 2 15" xfId="8618"/>
    <cellStyle name="Calculation 4 2 2 15 2" xfId="8619"/>
    <cellStyle name="Calculation 4 2 2 15 2 2" xfId="8620"/>
    <cellStyle name="Calculation 4 2 2 15 3" xfId="8621"/>
    <cellStyle name="Calculation 4 2 2 16" xfId="8622"/>
    <cellStyle name="Calculation 4 2 2 16 2" xfId="8623"/>
    <cellStyle name="Calculation 4 2 2 16 2 2" xfId="8624"/>
    <cellStyle name="Calculation 4 2 2 16 3" xfId="8625"/>
    <cellStyle name="Calculation 4 2 2 17" xfId="8626"/>
    <cellStyle name="Calculation 4 2 2 17 2" xfId="8627"/>
    <cellStyle name="Calculation 4 2 2 17 2 2" xfId="8628"/>
    <cellStyle name="Calculation 4 2 2 17 3" xfId="8629"/>
    <cellStyle name="Calculation 4 2 2 18" xfId="8630"/>
    <cellStyle name="Calculation 4 2 2 18 2" xfId="8631"/>
    <cellStyle name="Calculation 4 2 2 19" xfId="8632"/>
    <cellStyle name="Calculation 4 2 2 2" xfId="8633"/>
    <cellStyle name="Calculation 4 2 2 2 10" xfId="8634"/>
    <cellStyle name="Calculation 4 2 2 2 10 2" xfId="8635"/>
    <cellStyle name="Calculation 4 2 2 2 10 2 2" xfId="8636"/>
    <cellStyle name="Calculation 4 2 2 2 10 3" xfId="8637"/>
    <cellStyle name="Calculation 4 2 2 2 11" xfId="8638"/>
    <cellStyle name="Calculation 4 2 2 2 11 2" xfId="8639"/>
    <cellStyle name="Calculation 4 2 2 2 11 2 2" xfId="8640"/>
    <cellStyle name="Calculation 4 2 2 2 11 3" xfId="8641"/>
    <cellStyle name="Calculation 4 2 2 2 12" xfId="8642"/>
    <cellStyle name="Calculation 4 2 2 2 12 2" xfId="8643"/>
    <cellStyle name="Calculation 4 2 2 2 12 2 2" xfId="8644"/>
    <cellStyle name="Calculation 4 2 2 2 12 3" xfId="8645"/>
    <cellStyle name="Calculation 4 2 2 2 13" xfId="8646"/>
    <cellStyle name="Calculation 4 2 2 2 13 2" xfId="8647"/>
    <cellStyle name="Calculation 4 2 2 2 13 2 2" xfId="8648"/>
    <cellStyle name="Calculation 4 2 2 2 13 3" xfId="8649"/>
    <cellStyle name="Calculation 4 2 2 2 14" xfId="8650"/>
    <cellStyle name="Calculation 4 2 2 2 14 2" xfId="8651"/>
    <cellStyle name="Calculation 4 2 2 2 14 2 2" xfId="8652"/>
    <cellStyle name="Calculation 4 2 2 2 14 3" xfId="8653"/>
    <cellStyle name="Calculation 4 2 2 2 15" xfId="8654"/>
    <cellStyle name="Calculation 4 2 2 2 15 2" xfId="8655"/>
    <cellStyle name="Calculation 4 2 2 2 15 2 2" xfId="8656"/>
    <cellStyle name="Calculation 4 2 2 2 15 3" xfId="8657"/>
    <cellStyle name="Calculation 4 2 2 2 16" xfId="8658"/>
    <cellStyle name="Calculation 4 2 2 2 16 2" xfId="8659"/>
    <cellStyle name="Calculation 4 2 2 2 16 2 2" xfId="8660"/>
    <cellStyle name="Calculation 4 2 2 2 16 3" xfId="8661"/>
    <cellStyle name="Calculation 4 2 2 2 17" xfId="8662"/>
    <cellStyle name="Calculation 4 2 2 2 17 2" xfId="8663"/>
    <cellStyle name="Calculation 4 2 2 2 17 2 2" xfId="8664"/>
    <cellStyle name="Calculation 4 2 2 2 17 3" xfId="8665"/>
    <cellStyle name="Calculation 4 2 2 2 18" xfId="8666"/>
    <cellStyle name="Calculation 4 2 2 2 18 2" xfId="8667"/>
    <cellStyle name="Calculation 4 2 2 2 18 2 2" xfId="8668"/>
    <cellStyle name="Calculation 4 2 2 2 18 3" xfId="8669"/>
    <cellStyle name="Calculation 4 2 2 2 19" xfId="8670"/>
    <cellStyle name="Calculation 4 2 2 2 19 2" xfId="8671"/>
    <cellStyle name="Calculation 4 2 2 2 19 2 2" xfId="8672"/>
    <cellStyle name="Calculation 4 2 2 2 19 3" xfId="8673"/>
    <cellStyle name="Calculation 4 2 2 2 2" xfId="8674"/>
    <cellStyle name="Calculation 4 2 2 2 2 2" xfId="8675"/>
    <cellStyle name="Calculation 4 2 2 2 2 2 2" xfId="8676"/>
    <cellStyle name="Calculation 4 2 2 2 2 3" xfId="8677"/>
    <cellStyle name="Calculation 4 2 2 2 20" xfId="8678"/>
    <cellStyle name="Calculation 4 2 2 2 20 2" xfId="8679"/>
    <cellStyle name="Calculation 4 2 2 2 20 2 2" xfId="8680"/>
    <cellStyle name="Calculation 4 2 2 2 20 3" xfId="8681"/>
    <cellStyle name="Calculation 4 2 2 2 21" xfId="8682"/>
    <cellStyle name="Calculation 4 2 2 2 21 2" xfId="8683"/>
    <cellStyle name="Calculation 4 2 2 2 22" xfId="8684"/>
    <cellStyle name="Calculation 4 2 2 2 3" xfId="8685"/>
    <cellStyle name="Calculation 4 2 2 2 3 2" xfId="8686"/>
    <cellStyle name="Calculation 4 2 2 2 3 2 2" xfId="8687"/>
    <cellStyle name="Calculation 4 2 2 2 3 3" xfId="8688"/>
    <cellStyle name="Calculation 4 2 2 2 4" xfId="8689"/>
    <cellStyle name="Calculation 4 2 2 2 4 2" xfId="8690"/>
    <cellStyle name="Calculation 4 2 2 2 4 2 2" xfId="8691"/>
    <cellStyle name="Calculation 4 2 2 2 4 3" xfId="8692"/>
    <cellStyle name="Calculation 4 2 2 2 5" xfId="8693"/>
    <cellStyle name="Calculation 4 2 2 2 5 2" xfId="8694"/>
    <cellStyle name="Calculation 4 2 2 2 5 2 2" xfId="8695"/>
    <cellStyle name="Calculation 4 2 2 2 5 3" xfId="8696"/>
    <cellStyle name="Calculation 4 2 2 2 6" xfId="8697"/>
    <cellStyle name="Calculation 4 2 2 2 6 2" xfId="8698"/>
    <cellStyle name="Calculation 4 2 2 2 6 2 2" xfId="8699"/>
    <cellStyle name="Calculation 4 2 2 2 6 3" xfId="8700"/>
    <cellStyle name="Calculation 4 2 2 2 7" xfId="8701"/>
    <cellStyle name="Calculation 4 2 2 2 7 2" xfId="8702"/>
    <cellStyle name="Calculation 4 2 2 2 7 2 2" xfId="8703"/>
    <cellStyle name="Calculation 4 2 2 2 7 3" xfId="8704"/>
    <cellStyle name="Calculation 4 2 2 2 8" xfId="8705"/>
    <cellStyle name="Calculation 4 2 2 2 8 2" xfId="8706"/>
    <cellStyle name="Calculation 4 2 2 2 8 2 2" xfId="8707"/>
    <cellStyle name="Calculation 4 2 2 2 8 3" xfId="8708"/>
    <cellStyle name="Calculation 4 2 2 2 9" xfId="8709"/>
    <cellStyle name="Calculation 4 2 2 2 9 2" xfId="8710"/>
    <cellStyle name="Calculation 4 2 2 2 9 2 2" xfId="8711"/>
    <cellStyle name="Calculation 4 2 2 2 9 3" xfId="8712"/>
    <cellStyle name="Calculation 4 2 2 3" xfId="8713"/>
    <cellStyle name="Calculation 4 2 2 3 2" xfId="8714"/>
    <cellStyle name="Calculation 4 2 2 3 2 2" xfId="8715"/>
    <cellStyle name="Calculation 4 2 2 3 3" xfId="8716"/>
    <cellStyle name="Calculation 4 2 2 4" xfId="8717"/>
    <cellStyle name="Calculation 4 2 2 4 2" xfId="8718"/>
    <cellStyle name="Calculation 4 2 2 4 2 2" xfId="8719"/>
    <cellStyle name="Calculation 4 2 2 4 3" xfId="8720"/>
    <cellStyle name="Calculation 4 2 2 5" xfId="8721"/>
    <cellStyle name="Calculation 4 2 2 5 2" xfId="8722"/>
    <cellStyle name="Calculation 4 2 2 5 2 2" xfId="8723"/>
    <cellStyle name="Calculation 4 2 2 5 3" xfId="8724"/>
    <cellStyle name="Calculation 4 2 2 6" xfId="8725"/>
    <cellStyle name="Calculation 4 2 2 6 2" xfId="8726"/>
    <cellStyle name="Calculation 4 2 2 6 2 2" xfId="8727"/>
    <cellStyle name="Calculation 4 2 2 6 3" xfId="8728"/>
    <cellStyle name="Calculation 4 2 2 7" xfId="8729"/>
    <cellStyle name="Calculation 4 2 2 7 2" xfId="8730"/>
    <cellStyle name="Calculation 4 2 2 7 2 2" xfId="8731"/>
    <cellStyle name="Calculation 4 2 2 7 3" xfId="8732"/>
    <cellStyle name="Calculation 4 2 2 8" xfId="8733"/>
    <cellStyle name="Calculation 4 2 2 8 2" xfId="8734"/>
    <cellStyle name="Calculation 4 2 2 8 2 2" xfId="8735"/>
    <cellStyle name="Calculation 4 2 2 8 3" xfId="8736"/>
    <cellStyle name="Calculation 4 2 2 9" xfId="8737"/>
    <cellStyle name="Calculation 4 2 2 9 2" xfId="8738"/>
    <cellStyle name="Calculation 4 2 2 9 2 2" xfId="8739"/>
    <cellStyle name="Calculation 4 2 2 9 3" xfId="8740"/>
    <cellStyle name="Calculation 4 2 20" xfId="8741"/>
    <cellStyle name="Calculation 4 2 20 2" xfId="8742"/>
    <cellStyle name="Calculation 4 2 20 2 2" xfId="8743"/>
    <cellStyle name="Calculation 4 2 20 3" xfId="8744"/>
    <cellStyle name="Calculation 4 2 21" xfId="8745"/>
    <cellStyle name="Calculation 4 2 21 2" xfId="8746"/>
    <cellStyle name="Calculation 4 2 22" xfId="8747"/>
    <cellStyle name="Calculation 4 2 3" xfId="8748"/>
    <cellStyle name="Calculation 4 2 3 10" xfId="8749"/>
    <cellStyle name="Calculation 4 2 3 10 2" xfId="8750"/>
    <cellStyle name="Calculation 4 2 3 10 2 2" xfId="8751"/>
    <cellStyle name="Calculation 4 2 3 10 3" xfId="8752"/>
    <cellStyle name="Calculation 4 2 3 11" xfId="8753"/>
    <cellStyle name="Calculation 4 2 3 11 2" xfId="8754"/>
    <cellStyle name="Calculation 4 2 3 11 2 2" xfId="8755"/>
    <cellStyle name="Calculation 4 2 3 11 3" xfId="8756"/>
    <cellStyle name="Calculation 4 2 3 12" xfId="8757"/>
    <cellStyle name="Calculation 4 2 3 12 2" xfId="8758"/>
    <cellStyle name="Calculation 4 2 3 12 2 2" xfId="8759"/>
    <cellStyle name="Calculation 4 2 3 12 3" xfId="8760"/>
    <cellStyle name="Calculation 4 2 3 13" xfId="8761"/>
    <cellStyle name="Calculation 4 2 3 13 2" xfId="8762"/>
    <cellStyle name="Calculation 4 2 3 13 2 2" xfId="8763"/>
    <cellStyle name="Calculation 4 2 3 13 3" xfId="8764"/>
    <cellStyle name="Calculation 4 2 3 14" xfId="8765"/>
    <cellStyle name="Calculation 4 2 3 14 2" xfId="8766"/>
    <cellStyle name="Calculation 4 2 3 14 2 2" xfId="8767"/>
    <cellStyle name="Calculation 4 2 3 14 3" xfId="8768"/>
    <cellStyle name="Calculation 4 2 3 15" xfId="8769"/>
    <cellStyle name="Calculation 4 2 3 15 2" xfId="8770"/>
    <cellStyle name="Calculation 4 2 3 15 2 2" xfId="8771"/>
    <cellStyle name="Calculation 4 2 3 15 3" xfId="8772"/>
    <cellStyle name="Calculation 4 2 3 16" xfId="8773"/>
    <cellStyle name="Calculation 4 2 3 16 2" xfId="8774"/>
    <cellStyle name="Calculation 4 2 3 16 2 2" xfId="8775"/>
    <cellStyle name="Calculation 4 2 3 16 3" xfId="8776"/>
    <cellStyle name="Calculation 4 2 3 17" xfId="8777"/>
    <cellStyle name="Calculation 4 2 3 17 2" xfId="8778"/>
    <cellStyle name="Calculation 4 2 3 17 2 2" xfId="8779"/>
    <cellStyle name="Calculation 4 2 3 17 3" xfId="8780"/>
    <cellStyle name="Calculation 4 2 3 18" xfId="8781"/>
    <cellStyle name="Calculation 4 2 3 18 2" xfId="8782"/>
    <cellStyle name="Calculation 4 2 3 19" xfId="8783"/>
    <cellStyle name="Calculation 4 2 3 2" xfId="8784"/>
    <cellStyle name="Calculation 4 2 3 2 10" xfId="8785"/>
    <cellStyle name="Calculation 4 2 3 2 10 2" xfId="8786"/>
    <cellStyle name="Calculation 4 2 3 2 10 2 2" xfId="8787"/>
    <cellStyle name="Calculation 4 2 3 2 10 3" xfId="8788"/>
    <cellStyle name="Calculation 4 2 3 2 11" xfId="8789"/>
    <cellStyle name="Calculation 4 2 3 2 11 2" xfId="8790"/>
    <cellStyle name="Calculation 4 2 3 2 11 2 2" xfId="8791"/>
    <cellStyle name="Calculation 4 2 3 2 11 3" xfId="8792"/>
    <cellStyle name="Calculation 4 2 3 2 12" xfId="8793"/>
    <cellStyle name="Calculation 4 2 3 2 12 2" xfId="8794"/>
    <cellStyle name="Calculation 4 2 3 2 12 2 2" xfId="8795"/>
    <cellStyle name="Calculation 4 2 3 2 12 3" xfId="8796"/>
    <cellStyle name="Calculation 4 2 3 2 13" xfId="8797"/>
    <cellStyle name="Calculation 4 2 3 2 13 2" xfId="8798"/>
    <cellStyle name="Calculation 4 2 3 2 13 2 2" xfId="8799"/>
    <cellStyle name="Calculation 4 2 3 2 13 3" xfId="8800"/>
    <cellStyle name="Calculation 4 2 3 2 14" xfId="8801"/>
    <cellStyle name="Calculation 4 2 3 2 14 2" xfId="8802"/>
    <cellStyle name="Calculation 4 2 3 2 14 2 2" xfId="8803"/>
    <cellStyle name="Calculation 4 2 3 2 14 3" xfId="8804"/>
    <cellStyle name="Calculation 4 2 3 2 15" xfId="8805"/>
    <cellStyle name="Calculation 4 2 3 2 15 2" xfId="8806"/>
    <cellStyle name="Calculation 4 2 3 2 15 2 2" xfId="8807"/>
    <cellStyle name="Calculation 4 2 3 2 15 3" xfId="8808"/>
    <cellStyle name="Calculation 4 2 3 2 16" xfId="8809"/>
    <cellStyle name="Calculation 4 2 3 2 16 2" xfId="8810"/>
    <cellStyle name="Calculation 4 2 3 2 16 2 2" xfId="8811"/>
    <cellStyle name="Calculation 4 2 3 2 16 3" xfId="8812"/>
    <cellStyle name="Calculation 4 2 3 2 17" xfId="8813"/>
    <cellStyle name="Calculation 4 2 3 2 17 2" xfId="8814"/>
    <cellStyle name="Calculation 4 2 3 2 17 2 2" xfId="8815"/>
    <cellStyle name="Calculation 4 2 3 2 17 3" xfId="8816"/>
    <cellStyle name="Calculation 4 2 3 2 18" xfId="8817"/>
    <cellStyle name="Calculation 4 2 3 2 18 2" xfId="8818"/>
    <cellStyle name="Calculation 4 2 3 2 18 2 2" xfId="8819"/>
    <cellStyle name="Calculation 4 2 3 2 18 3" xfId="8820"/>
    <cellStyle name="Calculation 4 2 3 2 19" xfId="8821"/>
    <cellStyle name="Calculation 4 2 3 2 19 2" xfId="8822"/>
    <cellStyle name="Calculation 4 2 3 2 19 2 2" xfId="8823"/>
    <cellStyle name="Calculation 4 2 3 2 19 3" xfId="8824"/>
    <cellStyle name="Calculation 4 2 3 2 2" xfId="8825"/>
    <cellStyle name="Calculation 4 2 3 2 2 2" xfId="8826"/>
    <cellStyle name="Calculation 4 2 3 2 2 2 2" xfId="8827"/>
    <cellStyle name="Calculation 4 2 3 2 2 3" xfId="8828"/>
    <cellStyle name="Calculation 4 2 3 2 20" xfId="8829"/>
    <cellStyle name="Calculation 4 2 3 2 20 2" xfId="8830"/>
    <cellStyle name="Calculation 4 2 3 2 20 2 2" xfId="8831"/>
    <cellStyle name="Calculation 4 2 3 2 20 3" xfId="8832"/>
    <cellStyle name="Calculation 4 2 3 2 21" xfId="8833"/>
    <cellStyle name="Calculation 4 2 3 2 21 2" xfId="8834"/>
    <cellStyle name="Calculation 4 2 3 2 22" xfId="8835"/>
    <cellStyle name="Calculation 4 2 3 2 3" xfId="8836"/>
    <cellStyle name="Calculation 4 2 3 2 3 2" xfId="8837"/>
    <cellStyle name="Calculation 4 2 3 2 3 2 2" xfId="8838"/>
    <cellStyle name="Calculation 4 2 3 2 3 3" xfId="8839"/>
    <cellStyle name="Calculation 4 2 3 2 4" xfId="8840"/>
    <cellStyle name="Calculation 4 2 3 2 4 2" xfId="8841"/>
    <cellStyle name="Calculation 4 2 3 2 4 2 2" xfId="8842"/>
    <cellStyle name="Calculation 4 2 3 2 4 3" xfId="8843"/>
    <cellStyle name="Calculation 4 2 3 2 5" xfId="8844"/>
    <cellStyle name="Calculation 4 2 3 2 5 2" xfId="8845"/>
    <cellStyle name="Calculation 4 2 3 2 5 2 2" xfId="8846"/>
    <cellStyle name="Calculation 4 2 3 2 5 3" xfId="8847"/>
    <cellStyle name="Calculation 4 2 3 2 6" xfId="8848"/>
    <cellStyle name="Calculation 4 2 3 2 6 2" xfId="8849"/>
    <cellStyle name="Calculation 4 2 3 2 6 2 2" xfId="8850"/>
    <cellStyle name="Calculation 4 2 3 2 6 3" xfId="8851"/>
    <cellStyle name="Calculation 4 2 3 2 7" xfId="8852"/>
    <cellStyle name="Calculation 4 2 3 2 7 2" xfId="8853"/>
    <cellStyle name="Calculation 4 2 3 2 7 2 2" xfId="8854"/>
    <cellStyle name="Calculation 4 2 3 2 7 3" xfId="8855"/>
    <cellStyle name="Calculation 4 2 3 2 8" xfId="8856"/>
    <cellStyle name="Calculation 4 2 3 2 8 2" xfId="8857"/>
    <cellStyle name="Calculation 4 2 3 2 8 2 2" xfId="8858"/>
    <cellStyle name="Calculation 4 2 3 2 8 3" xfId="8859"/>
    <cellStyle name="Calculation 4 2 3 2 9" xfId="8860"/>
    <cellStyle name="Calculation 4 2 3 2 9 2" xfId="8861"/>
    <cellStyle name="Calculation 4 2 3 2 9 2 2" xfId="8862"/>
    <cellStyle name="Calculation 4 2 3 2 9 3" xfId="8863"/>
    <cellStyle name="Calculation 4 2 3 3" xfId="8864"/>
    <cellStyle name="Calculation 4 2 3 3 2" xfId="8865"/>
    <cellStyle name="Calculation 4 2 3 3 2 2" xfId="8866"/>
    <cellStyle name="Calculation 4 2 3 3 3" xfId="8867"/>
    <cellStyle name="Calculation 4 2 3 4" xfId="8868"/>
    <cellStyle name="Calculation 4 2 3 4 2" xfId="8869"/>
    <cellStyle name="Calculation 4 2 3 4 2 2" xfId="8870"/>
    <cellStyle name="Calculation 4 2 3 4 3" xfId="8871"/>
    <cellStyle name="Calculation 4 2 3 5" xfId="8872"/>
    <cellStyle name="Calculation 4 2 3 5 2" xfId="8873"/>
    <cellStyle name="Calculation 4 2 3 5 2 2" xfId="8874"/>
    <cellStyle name="Calculation 4 2 3 5 3" xfId="8875"/>
    <cellStyle name="Calculation 4 2 3 6" xfId="8876"/>
    <cellStyle name="Calculation 4 2 3 6 2" xfId="8877"/>
    <cellStyle name="Calculation 4 2 3 6 2 2" xfId="8878"/>
    <cellStyle name="Calculation 4 2 3 6 3" xfId="8879"/>
    <cellStyle name="Calculation 4 2 3 7" xfId="8880"/>
    <cellStyle name="Calculation 4 2 3 7 2" xfId="8881"/>
    <cellStyle name="Calculation 4 2 3 7 2 2" xfId="8882"/>
    <cellStyle name="Calculation 4 2 3 7 3" xfId="8883"/>
    <cellStyle name="Calculation 4 2 3 8" xfId="8884"/>
    <cellStyle name="Calculation 4 2 3 8 2" xfId="8885"/>
    <cellStyle name="Calculation 4 2 3 8 2 2" xfId="8886"/>
    <cellStyle name="Calculation 4 2 3 8 3" xfId="8887"/>
    <cellStyle name="Calculation 4 2 3 9" xfId="8888"/>
    <cellStyle name="Calculation 4 2 3 9 2" xfId="8889"/>
    <cellStyle name="Calculation 4 2 3 9 2 2" xfId="8890"/>
    <cellStyle name="Calculation 4 2 3 9 3" xfId="8891"/>
    <cellStyle name="Calculation 4 2 4" xfId="8892"/>
    <cellStyle name="Calculation 4 2 4 10" xfId="8893"/>
    <cellStyle name="Calculation 4 2 4 10 2" xfId="8894"/>
    <cellStyle name="Calculation 4 2 4 10 2 2" xfId="8895"/>
    <cellStyle name="Calculation 4 2 4 10 3" xfId="8896"/>
    <cellStyle name="Calculation 4 2 4 11" xfId="8897"/>
    <cellStyle name="Calculation 4 2 4 11 2" xfId="8898"/>
    <cellStyle name="Calculation 4 2 4 11 2 2" xfId="8899"/>
    <cellStyle name="Calculation 4 2 4 11 3" xfId="8900"/>
    <cellStyle name="Calculation 4 2 4 12" xfId="8901"/>
    <cellStyle name="Calculation 4 2 4 12 2" xfId="8902"/>
    <cellStyle name="Calculation 4 2 4 12 2 2" xfId="8903"/>
    <cellStyle name="Calculation 4 2 4 12 3" xfId="8904"/>
    <cellStyle name="Calculation 4 2 4 13" xfId="8905"/>
    <cellStyle name="Calculation 4 2 4 13 2" xfId="8906"/>
    <cellStyle name="Calculation 4 2 4 13 2 2" xfId="8907"/>
    <cellStyle name="Calculation 4 2 4 13 3" xfId="8908"/>
    <cellStyle name="Calculation 4 2 4 14" xfId="8909"/>
    <cellStyle name="Calculation 4 2 4 14 2" xfId="8910"/>
    <cellStyle name="Calculation 4 2 4 14 2 2" xfId="8911"/>
    <cellStyle name="Calculation 4 2 4 14 3" xfId="8912"/>
    <cellStyle name="Calculation 4 2 4 15" xfId="8913"/>
    <cellStyle name="Calculation 4 2 4 15 2" xfId="8914"/>
    <cellStyle name="Calculation 4 2 4 15 2 2" xfId="8915"/>
    <cellStyle name="Calculation 4 2 4 15 3" xfId="8916"/>
    <cellStyle name="Calculation 4 2 4 16" xfId="8917"/>
    <cellStyle name="Calculation 4 2 4 16 2" xfId="8918"/>
    <cellStyle name="Calculation 4 2 4 16 2 2" xfId="8919"/>
    <cellStyle name="Calculation 4 2 4 16 3" xfId="8920"/>
    <cellStyle name="Calculation 4 2 4 17" xfId="8921"/>
    <cellStyle name="Calculation 4 2 4 17 2" xfId="8922"/>
    <cellStyle name="Calculation 4 2 4 17 2 2" xfId="8923"/>
    <cellStyle name="Calculation 4 2 4 17 3" xfId="8924"/>
    <cellStyle name="Calculation 4 2 4 18" xfId="8925"/>
    <cellStyle name="Calculation 4 2 4 18 2" xfId="8926"/>
    <cellStyle name="Calculation 4 2 4 18 2 2" xfId="8927"/>
    <cellStyle name="Calculation 4 2 4 18 3" xfId="8928"/>
    <cellStyle name="Calculation 4 2 4 19" xfId="8929"/>
    <cellStyle name="Calculation 4 2 4 19 2" xfId="8930"/>
    <cellStyle name="Calculation 4 2 4 19 2 2" xfId="8931"/>
    <cellStyle name="Calculation 4 2 4 19 3" xfId="8932"/>
    <cellStyle name="Calculation 4 2 4 2" xfId="8933"/>
    <cellStyle name="Calculation 4 2 4 2 10" xfId="8934"/>
    <cellStyle name="Calculation 4 2 4 2 10 2" xfId="8935"/>
    <cellStyle name="Calculation 4 2 4 2 10 2 2" xfId="8936"/>
    <cellStyle name="Calculation 4 2 4 2 10 3" xfId="8937"/>
    <cellStyle name="Calculation 4 2 4 2 11" xfId="8938"/>
    <cellStyle name="Calculation 4 2 4 2 11 2" xfId="8939"/>
    <cellStyle name="Calculation 4 2 4 2 11 2 2" xfId="8940"/>
    <cellStyle name="Calculation 4 2 4 2 11 3" xfId="8941"/>
    <cellStyle name="Calculation 4 2 4 2 12" xfId="8942"/>
    <cellStyle name="Calculation 4 2 4 2 12 2" xfId="8943"/>
    <cellStyle name="Calculation 4 2 4 2 12 2 2" xfId="8944"/>
    <cellStyle name="Calculation 4 2 4 2 12 3" xfId="8945"/>
    <cellStyle name="Calculation 4 2 4 2 13" xfId="8946"/>
    <cellStyle name="Calculation 4 2 4 2 13 2" xfId="8947"/>
    <cellStyle name="Calculation 4 2 4 2 13 2 2" xfId="8948"/>
    <cellStyle name="Calculation 4 2 4 2 13 3" xfId="8949"/>
    <cellStyle name="Calculation 4 2 4 2 14" xfId="8950"/>
    <cellStyle name="Calculation 4 2 4 2 14 2" xfId="8951"/>
    <cellStyle name="Calculation 4 2 4 2 14 2 2" xfId="8952"/>
    <cellStyle name="Calculation 4 2 4 2 14 3" xfId="8953"/>
    <cellStyle name="Calculation 4 2 4 2 15" xfId="8954"/>
    <cellStyle name="Calculation 4 2 4 2 15 2" xfId="8955"/>
    <cellStyle name="Calculation 4 2 4 2 15 2 2" xfId="8956"/>
    <cellStyle name="Calculation 4 2 4 2 15 3" xfId="8957"/>
    <cellStyle name="Calculation 4 2 4 2 16" xfId="8958"/>
    <cellStyle name="Calculation 4 2 4 2 16 2" xfId="8959"/>
    <cellStyle name="Calculation 4 2 4 2 16 2 2" xfId="8960"/>
    <cellStyle name="Calculation 4 2 4 2 16 3" xfId="8961"/>
    <cellStyle name="Calculation 4 2 4 2 17" xfId="8962"/>
    <cellStyle name="Calculation 4 2 4 2 17 2" xfId="8963"/>
    <cellStyle name="Calculation 4 2 4 2 17 2 2" xfId="8964"/>
    <cellStyle name="Calculation 4 2 4 2 17 3" xfId="8965"/>
    <cellStyle name="Calculation 4 2 4 2 18" xfId="8966"/>
    <cellStyle name="Calculation 4 2 4 2 18 2" xfId="8967"/>
    <cellStyle name="Calculation 4 2 4 2 18 2 2" xfId="8968"/>
    <cellStyle name="Calculation 4 2 4 2 18 3" xfId="8969"/>
    <cellStyle name="Calculation 4 2 4 2 19" xfId="8970"/>
    <cellStyle name="Calculation 4 2 4 2 19 2" xfId="8971"/>
    <cellStyle name="Calculation 4 2 4 2 19 2 2" xfId="8972"/>
    <cellStyle name="Calculation 4 2 4 2 19 3" xfId="8973"/>
    <cellStyle name="Calculation 4 2 4 2 2" xfId="8974"/>
    <cellStyle name="Calculation 4 2 4 2 2 2" xfId="8975"/>
    <cellStyle name="Calculation 4 2 4 2 2 2 2" xfId="8976"/>
    <cellStyle name="Calculation 4 2 4 2 2 3" xfId="8977"/>
    <cellStyle name="Calculation 4 2 4 2 20" xfId="8978"/>
    <cellStyle name="Calculation 4 2 4 2 20 2" xfId="8979"/>
    <cellStyle name="Calculation 4 2 4 2 20 2 2" xfId="8980"/>
    <cellStyle name="Calculation 4 2 4 2 20 3" xfId="8981"/>
    <cellStyle name="Calculation 4 2 4 2 21" xfId="8982"/>
    <cellStyle name="Calculation 4 2 4 2 21 2" xfId="8983"/>
    <cellStyle name="Calculation 4 2 4 2 22" xfId="8984"/>
    <cellStyle name="Calculation 4 2 4 2 3" xfId="8985"/>
    <cellStyle name="Calculation 4 2 4 2 3 2" xfId="8986"/>
    <cellStyle name="Calculation 4 2 4 2 3 2 2" xfId="8987"/>
    <cellStyle name="Calculation 4 2 4 2 3 3" xfId="8988"/>
    <cellStyle name="Calculation 4 2 4 2 4" xfId="8989"/>
    <cellStyle name="Calculation 4 2 4 2 4 2" xfId="8990"/>
    <cellStyle name="Calculation 4 2 4 2 4 2 2" xfId="8991"/>
    <cellStyle name="Calculation 4 2 4 2 4 3" xfId="8992"/>
    <cellStyle name="Calculation 4 2 4 2 5" xfId="8993"/>
    <cellStyle name="Calculation 4 2 4 2 5 2" xfId="8994"/>
    <cellStyle name="Calculation 4 2 4 2 5 2 2" xfId="8995"/>
    <cellStyle name="Calculation 4 2 4 2 5 3" xfId="8996"/>
    <cellStyle name="Calculation 4 2 4 2 6" xfId="8997"/>
    <cellStyle name="Calculation 4 2 4 2 6 2" xfId="8998"/>
    <cellStyle name="Calculation 4 2 4 2 6 2 2" xfId="8999"/>
    <cellStyle name="Calculation 4 2 4 2 6 3" xfId="9000"/>
    <cellStyle name="Calculation 4 2 4 2 7" xfId="9001"/>
    <cellStyle name="Calculation 4 2 4 2 7 2" xfId="9002"/>
    <cellStyle name="Calculation 4 2 4 2 7 2 2" xfId="9003"/>
    <cellStyle name="Calculation 4 2 4 2 7 3" xfId="9004"/>
    <cellStyle name="Calculation 4 2 4 2 8" xfId="9005"/>
    <cellStyle name="Calculation 4 2 4 2 8 2" xfId="9006"/>
    <cellStyle name="Calculation 4 2 4 2 8 2 2" xfId="9007"/>
    <cellStyle name="Calculation 4 2 4 2 8 3" xfId="9008"/>
    <cellStyle name="Calculation 4 2 4 2 9" xfId="9009"/>
    <cellStyle name="Calculation 4 2 4 2 9 2" xfId="9010"/>
    <cellStyle name="Calculation 4 2 4 2 9 2 2" xfId="9011"/>
    <cellStyle name="Calculation 4 2 4 2 9 3" xfId="9012"/>
    <cellStyle name="Calculation 4 2 4 20" xfId="9013"/>
    <cellStyle name="Calculation 4 2 4 20 2" xfId="9014"/>
    <cellStyle name="Calculation 4 2 4 20 2 2" xfId="9015"/>
    <cellStyle name="Calculation 4 2 4 20 3" xfId="9016"/>
    <cellStyle name="Calculation 4 2 4 21" xfId="9017"/>
    <cellStyle name="Calculation 4 2 4 21 2" xfId="9018"/>
    <cellStyle name="Calculation 4 2 4 21 2 2" xfId="9019"/>
    <cellStyle name="Calculation 4 2 4 21 3" xfId="9020"/>
    <cellStyle name="Calculation 4 2 4 22" xfId="9021"/>
    <cellStyle name="Calculation 4 2 4 22 2" xfId="9022"/>
    <cellStyle name="Calculation 4 2 4 23" xfId="9023"/>
    <cellStyle name="Calculation 4 2 4 3" xfId="9024"/>
    <cellStyle name="Calculation 4 2 4 3 2" xfId="9025"/>
    <cellStyle name="Calculation 4 2 4 3 2 2" xfId="9026"/>
    <cellStyle name="Calculation 4 2 4 3 3" xfId="9027"/>
    <cellStyle name="Calculation 4 2 4 4" xfId="9028"/>
    <cellStyle name="Calculation 4 2 4 4 2" xfId="9029"/>
    <cellStyle name="Calculation 4 2 4 4 2 2" xfId="9030"/>
    <cellStyle name="Calculation 4 2 4 4 3" xfId="9031"/>
    <cellStyle name="Calculation 4 2 4 5" xfId="9032"/>
    <cellStyle name="Calculation 4 2 4 5 2" xfId="9033"/>
    <cellStyle name="Calculation 4 2 4 5 2 2" xfId="9034"/>
    <cellStyle name="Calculation 4 2 4 5 3" xfId="9035"/>
    <cellStyle name="Calculation 4 2 4 6" xfId="9036"/>
    <cellStyle name="Calculation 4 2 4 6 2" xfId="9037"/>
    <cellStyle name="Calculation 4 2 4 6 2 2" xfId="9038"/>
    <cellStyle name="Calculation 4 2 4 6 3" xfId="9039"/>
    <cellStyle name="Calculation 4 2 4 7" xfId="9040"/>
    <cellStyle name="Calculation 4 2 4 7 2" xfId="9041"/>
    <cellStyle name="Calculation 4 2 4 7 2 2" xfId="9042"/>
    <cellStyle name="Calculation 4 2 4 7 3" xfId="9043"/>
    <cellStyle name="Calculation 4 2 4 8" xfId="9044"/>
    <cellStyle name="Calculation 4 2 4 8 2" xfId="9045"/>
    <cellStyle name="Calculation 4 2 4 8 2 2" xfId="9046"/>
    <cellStyle name="Calculation 4 2 4 8 3" xfId="9047"/>
    <cellStyle name="Calculation 4 2 4 9" xfId="9048"/>
    <cellStyle name="Calculation 4 2 4 9 2" xfId="9049"/>
    <cellStyle name="Calculation 4 2 4 9 2 2" xfId="9050"/>
    <cellStyle name="Calculation 4 2 4 9 3" xfId="9051"/>
    <cellStyle name="Calculation 4 2 5" xfId="9052"/>
    <cellStyle name="Calculation 4 2 5 10" xfId="9053"/>
    <cellStyle name="Calculation 4 2 5 10 2" xfId="9054"/>
    <cellStyle name="Calculation 4 2 5 10 2 2" xfId="9055"/>
    <cellStyle name="Calculation 4 2 5 10 3" xfId="9056"/>
    <cellStyle name="Calculation 4 2 5 11" xfId="9057"/>
    <cellStyle name="Calculation 4 2 5 11 2" xfId="9058"/>
    <cellStyle name="Calculation 4 2 5 11 2 2" xfId="9059"/>
    <cellStyle name="Calculation 4 2 5 11 3" xfId="9060"/>
    <cellStyle name="Calculation 4 2 5 12" xfId="9061"/>
    <cellStyle name="Calculation 4 2 5 12 2" xfId="9062"/>
    <cellStyle name="Calculation 4 2 5 12 2 2" xfId="9063"/>
    <cellStyle name="Calculation 4 2 5 12 3" xfId="9064"/>
    <cellStyle name="Calculation 4 2 5 13" xfId="9065"/>
    <cellStyle name="Calculation 4 2 5 13 2" xfId="9066"/>
    <cellStyle name="Calculation 4 2 5 13 2 2" xfId="9067"/>
    <cellStyle name="Calculation 4 2 5 13 3" xfId="9068"/>
    <cellStyle name="Calculation 4 2 5 14" xfId="9069"/>
    <cellStyle name="Calculation 4 2 5 14 2" xfId="9070"/>
    <cellStyle name="Calculation 4 2 5 14 2 2" xfId="9071"/>
    <cellStyle name="Calculation 4 2 5 14 3" xfId="9072"/>
    <cellStyle name="Calculation 4 2 5 15" xfId="9073"/>
    <cellStyle name="Calculation 4 2 5 15 2" xfId="9074"/>
    <cellStyle name="Calculation 4 2 5 15 2 2" xfId="9075"/>
    <cellStyle name="Calculation 4 2 5 15 3" xfId="9076"/>
    <cellStyle name="Calculation 4 2 5 16" xfId="9077"/>
    <cellStyle name="Calculation 4 2 5 16 2" xfId="9078"/>
    <cellStyle name="Calculation 4 2 5 16 2 2" xfId="9079"/>
    <cellStyle name="Calculation 4 2 5 16 3" xfId="9080"/>
    <cellStyle name="Calculation 4 2 5 17" xfId="9081"/>
    <cellStyle name="Calculation 4 2 5 17 2" xfId="9082"/>
    <cellStyle name="Calculation 4 2 5 17 2 2" xfId="9083"/>
    <cellStyle name="Calculation 4 2 5 17 3" xfId="9084"/>
    <cellStyle name="Calculation 4 2 5 18" xfId="9085"/>
    <cellStyle name="Calculation 4 2 5 18 2" xfId="9086"/>
    <cellStyle name="Calculation 4 2 5 18 2 2" xfId="9087"/>
    <cellStyle name="Calculation 4 2 5 18 3" xfId="9088"/>
    <cellStyle name="Calculation 4 2 5 19" xfId="9089"/>
    <cellStyle name="Calculation 4 2 5 19 2" xfId="9090"/>
    <cellStyle name="Calculation 4 2 5 19 2 2" xfId="9091"/>
    <cellStyle name="Calculation 4 2 5 19 3" xfId="9092"/>
    <cellStyle name="Calculation 4 2 5 2" xfId="9093"/>
    <cellStyle name="Calculation 4 2 5 2 2" xfId="9094"/>
    <cellStyle name="Calculation 4 2 5 2 2 2" xfId="9095"/>
    <cellStyle name="Calculation 4 2 5 2 3" xfId="9096"/>
    <cellStyle name="Calculation 4 2 5 20" xfId="9097"/>
    <cellStyle name="Calculation 4 2 5 20 2" xfId="9098"/>
    <cellStyle name="Calculation 4 2 5 20 2 2" xfId="9099"/>
    <cellStyle name="Calculation 4 2 5 20 3" xfId="9100"/>
    <cellStyle name="Calculation 4 2 5 21" xfId="9101"/>
    <cellStyle name="Calculation 4 2 5 21 2" xfId="9102"/>
    <cellStyle name="Calculation 4 2 5 22" xfId="9103"/>
    <cellStyle name="Calculation 4 2 5 3" xfId="9104"/>
    <cellStyle name="Calculation 4 2 5 3 2" xfId="9105"/>
    <cellStyle name="Calculation 4 2 5 3 2 2" xfId="9106"/>
    <cellStyle name="Calculation 4 2 5 3 3" xfId="9107"/>
    <cellStyle name="Calculation 4 2 5 4" xfId="9108"/>
    <cellStyle name="Calculation 4 2 5 4 2" xfId="9109"/>
    <cellStyle name="Calculation 4 2 5 4 2 2" xfId="9110"/>
    <cellStyle name="Calculation 4 2 5 4 3" xfId="9111"/>
    <cellStyle name="Calculation 4 2 5 5" xfId="9112"/>
    <cellStyle name="Calculation 4 2 5 5 2" xfId="9113"/>
    <cellStyle name="Calculation 4 2 5 5 2 2" xfId="9114"/>
    <cellStyle name="Calculation 4 2 5 5 3" xfId="9115"/>
    <cellStyle name="Calculation 4 2 5 6" xfId="9116"/>
    <cellStyle name="Calculation 4 2 5 6 2" xfId="9117"/>
    <cellStyle name="Calculation 4 2 5 6 2 2" xfId="9118"/>
    <cellStyle name="Calculation 4 2 5 6 3" xfId="9119"/>
    <cellStyle name="Calculation 4 2 5 7" xfId="9120"/>
    <cellStyle name="Calculation 4 2 5 7 2" xfId="9121"/>
    <cellStyle name="Calculation 4 2 5 7 2 2" xfId="9122"/>
    <cellStyle name="Calculation 4 2 5 7 3" xfId="9123"/>
    <cellStyle name="Calculation 4 2 5 8" xfId="9124"/>
    <cellStyle name="Calculation 4 2 5 8 2" xfId="9125"/>
    <cellStyle name="Calculation 4 2 5 8 2 2" xfId="9126"/>
    <cellStyle name="Calculation 4 2 5 8 3" xfId="9127"/>
    <cellStyle name="Calculation 4 2 5 9" xfId="9128"/>
    <cellStyle name="Calculation 4 2 5 9 2" xfId="9129"/>
    <cellStyle name="Calculation 4 2 5 9 2 2" xfId="9130"/>
    <cellStyle name="Calculation 4 2 5 9 3" xfId="9131"/>
    <cellStyle name="Calculation 4 2 6" xfId="9132"/>
    <cellStyle name="Calculation 4 2 6 2" xfId="9133"/>
    <cellStyle name="Calculation 4 2 6 2 2" xfId="9134"/>
    <cellStyle name="Calculation 4 2 6 3" xfId="9135"/>
    <cellStyle name="Calculation 4 2 7" xfId="9136"/>
    <cellStyle name="Calculation 4 2 7 2" xfId="9137"/>
    <cellStyle name="Calculation 4 2 7 2 2" xfId="9138"/>
    <cellStyle name="Calculation 4 2 7 3" xfId="9139"/>
    <cellStyle name="Calculation 4 2 8" xfId="9140"/>
    <cellStyle name="Calculation 4 2 8 2" xfId="9141"/>
    <cellStyle name="Calculation 4 2 8 2 2" xfId="9142"/>
    <cellStyle name="Calculation 4 2 8 3" xfId="9143"/>
    <cellStyle name="Calculation 4 2 9" xfId="9144"/>
    <cellStyle name="Calculation 4 2 9 2" xfId="9145"/>
    <cellStyle name="Calculation 4 2 9 2 2" xfId="9146"/>
    <cellStyle name="Calculation 4 2 9 3" xfId="9147"/>
    <cellStyle name="Calculation 4 20" xfId="9148"/>
    <cellStyle name="Calculation 4 20 2" xfId="9149"/>
    <cellStyle name="Calculation 4 20 2 2" xfId="9150"/>
    <cellStyle name="Calculation 4 20 3" xfId="9151"/>
    <cellStyle name="Calculation 4 21" xfId="9152"/>
    <cellStyle name="Calculation 4 21 2" xfId="9153"/>
    <cellStyle name="Calculation 4 21 2 2" xfId="9154"/>
    <cellStyle name="Calculation 4 21 3" xfId="9155"/>
    <cellStyle name="Calculation 4 22" xfId="9156"/>
    <cellStyle name="Calculation 4 22 2" xfId="9157"/>
    <cellStyle name="Calculation 4 23" xfId="9158"/>
    <cellStyle name="Calculation 4 24" xfId="9159"/>
    <cellStyle name="Calculation 4 25" xfId="9160"/>
    <cellStyle name="Calculation 4 26" xfId="9161"/>
    <cellStyle name="Calculation 4 3" xfId="9162"/>
    <cellStyle name="Calculation 4 3 10" xfId="9163"/>
    <cellStyle name="Calculation 4 3 10 2" xfId="9164"/>
    <cellStyle name="Calculation 4 3 10 2 2" xfId="9165"/>
    <cellStyle name="Calculation 4 3 10 3" xfId="9166"/>
    <cellStyle name="Calculation 4 3 11" xfId="9167"/>
    <cellStyle name="Calculation 4 3 11 2" xfId="9168"/>
    <cellStyle name="Calculation 4 3 11 2 2" xfId="9169"/>
    <cellStyle name="Calculation 4 3 11 3" xfId="9170"/>
    <cellStyle name="Calculation 4 3 12" xfId="9171"/>
    <cellStyle name="Calculation 4 3 12 2" xfId="9172"/>
    <cellStyle name="Calculation 4 3 12 2 2" xfId="9173"/>
    <cellStyle name="Calculation 4 3 12 3" xfId="9174"/>
    <cellStyle name="Calculation 4 3 13" xfId="9175"/>
    <cellStyle name="Calculation 4 3 13 2" xfId="9176"/>
    <cellStyle name="Calculation 4 3 13 2 2" xfId="9177"/>
    <cellStyle name="Calculation 4 3 13 3" xfId="9178"/>
    <cellStyle name="Calculation 4 3 14" xfId="9179"/>
    <cellStyle name="Calculation 4 3 14 2" xfId="9180"/>
    <cellStyle name="Calculation 4 3 14 2 2" xfId="9181"/>
    <cellStyle name="Calculation 4 3 14 3" xfId="9182"/>
    <cellStyle name="Calculation 4 3 15" xfId="9183"/>
    <cellStyle name="Calculation 4 3 15 2" xfId="9184"/>
    <cellStyle name="Calculation 4 3 15 2 2" xfId="9185"/>
    <cellStyle name="Calculation 4 3 15 3" xfId="9186"/>
    <cellStyle name="Calculation 4 3 16" xfId="9187"/>
    <cellStyle name="Calculation 4 3 16 2" xfId="9188"/>
    <cellStyle name="Calculation 4 3 16 2 2" xfId="9189"/>
    <cellStyle name="Calculation 4 3 16 3" xfId="9190"/>
    <cellStyle name="Calculation 4 3 17" xfId="9191"/>
    <cellStyle name="Calculation 4 3 17 2" xfId="9192"/>
    <cellStyle name="Calculation 4 3 17 2 2" xfId="9193"/>
    <cellStyle name="Calculation 4 3 17 3" xfId="9194"/>
    <cellStyle name="Calculation 4 3 18" xfId="9195"/>
    <cellStyle name="Calculation 4 3 18 2" xfId="9196"/>
    <cellStyle name="Calculation 4 3 19" xfId="9197"/>
    <cellStyle name="Calculation 4 3 2" xfId="9198"/>
    <cellStyle name="Calculation 4 3 2 10" xfId="9199"/>
    <cellStyle name="Calculation 4 3 2 10 2" xfId="9200"/>
    <cellStyle name="Calculation 4 3 2 10 2 2" xfId="9201"/>
    <cellStyle name="Calculation 4 3 2 10 3" xfId="9202"/>
    <cellStyle name="Calculation 4 3 2 11" xfId="9203"/>
    <cellStyle name="Calculation 4 3 2 11 2" xfId="9204"/>
    <cellStyle name="Calculation 4 3 2 11 2 2" xfId="9205"/>
    <cellStyle name="Calculation 4 3 2 11 3" xfId="9206"/>
    <cellStyle name="Calculation 4 3 2 12" xfId="9207"/>
    <cellStyle name="Calculation 4 3 2 12 2" xfId="9208"/>
    <cellStyle name="Calculation 4 3 2 12 2 2" xfId="9209"/>
    <cellStyle name="Calculation 4 3 2 12 3" xfId="9210"/>
    <cellStyle name="Calculation 4 3 2 13" xfId="9211"/>
    <cellStyle name="Calculation 4 3 2 13 2" xfId="9212"/>
    <cellStyle name="Calculation 4 3 2 13 2 2" xfId="9213"/>
    <cellStyle name="Calculation 4 3 2 13 3" xfId="9214"/>
    <cellStyle name="Calculation 4 3 2 14" xfId="9215"/>
    <cellStyle name="Calculation 4 3 2 14 2" xfId="9216"/>
    <cellStyle name="Calculation 4 3 2 14 2 2" xfId="9217"/>
    <cellStyle name="Calculation 4 3 2 14 3" xfId="9218"/>
    <cellStyle name="Calculation 4 3 2 15" xfId="9219"/>
    <cellStyle name="Calculation 4 3 2 15 2" xfId="9220"/>
    <cellStyle name="Calculation 4 3 2 15 2 2" xfId="9221"/>
    <cellStyle name="Calculation 4 3 2 15 3" xfId="9222"/>
    <cellStyle name="Calculation 4 3 2 16" xfId="9223"/>
    <cellStyle name="Calculation 4 3 2 16 2" xfId="9224"/>
    <cellStyle name="Calculation 4 3 2 16 2 2" xfId="9225"/>
    <cellStyle name="Calculation 4 3 2 16 3" xfId="9226"/>
    <cellStyle name="Calculation 4 3 2 17" xfId="9227"/>
    <cellStyle name="Calculation 4 3 2 17 2" xfId="9228"/>
    <cellStyle name="Calculation 4 3 2 17 2 2" xfId="9229"/>
    <cellStyle name="Calculation 4 3 2 17 3" xfId="9230"/>
    <cellStyle name="Calculation 4 3 2 18" xfId="9231"/>
    <cellStyle name="Calculation 4 3 2 18 2" xfId="9232"/>
    <cellStyle name="Calculation 4 3 2 18 2 2" xfId="9233"/>
    <cellStyle name="Calculation 4 3 2 18 3" xfId="9234"/>
    <cellStyle name="Calculation 4 3 2 19" xfId="9235"/>
    <cellStyle name="Calculation 4 3 2 19 2" xfId="9236"/>
    <cellStyle name="Calculation 4 3 2 19 2 2" xfId="9237"/>
    <cellStyle name="Calculation 4 3 2 19 3" xfId="9238"/>
    <cellStyle name="Calculation 4 3 2 2" xfId="9239"/>
    <cellStyle name="Calculation 4 3 2 2 2" xfId="9240"/>
    <cellStyle name="Calculation 4 3 2 2 2 2" xfId="9241"/>
    <cellStyle name="Calculation 4 3 2 2 3" xfId="9242"/>
    <cellStyle name="Calculation 4 3 2 20" xfId="9243"/>
    <cellStyle name="Calculation 4 3 2 20 2" xfId="9244"/>
    <cellStyle name="Calculation 4 3 2 20 2 2" xfId="9245"/>
    <cellStyle name="Calculation 4 3 2 20 3" xfId="9246"/>
    <cellStyle name="Calculation 4 3 2 21" xfId="9247"/>
    <cellStyle name="Calculation 4 3 2 21 2" xfId="9248"/>
    <cellStyle name="Calculation 4 3 2 22" xfId="9249"/>
    <cellStyle name="Calculation 4 3 2 3" xfId="9250"/>
    <cellStyle name="Calculation 4 3 2 3 2" xfId="9251"/>
    <cellStyle name="Calculation 4 3 2 3 2 2" xfId="9252"/>
    <cellStyle name="Calculation 4 3 2 3 3" xfId="9253"/>
    <cellStyle name="Calculation 4 3 2 4" xfId="9254"/>
    <cellStyle name="Calculation 4 3 2 4 2" xfId="9255"/>
    <cellStyle name="Calculation 4 3 2 4 2 2" xfId="9256"/>
    <cellStyle name="Calculation 4 3 2 4 3" xfId="9257"/>
    <cellStyle name="Calculation 4 3 2 5" xfId="9258"/>
    <cellStyle name="Calculation 4 3 2 5 2" xfId="9259"/>
    <cellStyle name="Calculation 4 3 2 5 2 2" xfId="9260"/>
    <cellStyle name="Calculation 4 3 2 5 3" xfId="9261"/>
    <cellStyle name="Calculation 4 3 2 6" xfId="9262"/>
    <cellStyle name="Calculation 4 3 2 6 2" xfId="9263"/>
    <cellStyle name="Calculation 4 3 2 6 2 2" xfId="9264"/>
    <cellStyle name="Calculation 4 3 2 6 3" xfId="9265"/>
    <cellStyle name="Calculation 4 3 2 7" xfId="9266"/>
    <cellStyle name="Calculation 4 3 2 7 2" xfId="9267"/>
    <cellStyle name="Calculation 4 3 2 7 2 2" xfId="9268"/>
    <cellStyle name="Calculation 4 3 2 7 3" xfId="9269"/>
    <cellStyle name="Calculation 4 3 2 8" xfId="9270"/>
    <cellStyle name="Calculation 4 3 2 8 2" xfId="9271"/>
    <cellStyle name="Calculation 4 3 2 8 2 2" xfId="9272"/>
    <cellStyle name="Calculation 4 3 2 8 3" xfId="9273"/>
    <cellStyle name="Calculation 4 3 2 9" xfId="9274"/>
    <cellStyle name="Calculation 4 3 2 9 2" xfId="9275"/>
    <cellStyle name="Calculation 4 3 2 9 2 2" xfId="9276"/>
    <cellStyle name="Calculation 4 3 2 9 3" xfId="9277"/>
    <cellStyle name="Calculation 4 3 3" xfId="9278"/>
    <cellStyle name="Calculation 4 3 3 2" xfId="9279"/>
    <cellStyle name="Calculation 4 3 3 2 2" xfId="9280"/>
    <cellStyle name="Calculation 4 3 3 3" xfId="9281"/>
    <cellStyle name="Calculation 4 3 4" xfId="9282"/>
    <cellStyle name="Calculation 4 3 4 2" xfId="9283"/>
    <cellStyle name="Calculation 4 3 4 2 2" xfId="9284"/>
    <cellStyle name="Calculation 4 3 4 3" xfId="9285"/>
    <cellStyle name="Calculation 4 3 5" xfId="9286"/>
    <cellStyle name="Calculation 4 3 5 2" xfId="9287"/>
    <cellStyle name="Calculation 4 3 5 2 2" xfId="9288"/>
    <cellStyle name="Calculation 4 3 5 3" xfId="9289"/>
    <cellStyle name="Calculation 4 3 6" xfId="9290"/>
    <cellStyle name="Calculation 4 3 6 2" xfId="9291"/>
    <cellStyle name="Calculation 4 3 6 2 2" xfId="9292"/>
    <cellStyle name="Calculation 4 3 6 3" xfId="9293"/>
    <cellStyle name="Calculation 4 3 7" xfId="9294"/>
    <cellStyle name="Calculation 4 3 7 2" xfId="9295"/>
    <cellStyle name="Calculation 4 3 7 2 2" xfId="9296"/>
    <cellStyle name="Calculation 4 3 7 3" xfId="9297"/>
    <cellStyle name="Calculation 4 3 8" xfId="9298"/>
    <cellStyle name="Calculation 4 3 8 2" xfId="9299"/>
    <cellStyle name="Calculation 4 3 8 2 2" xfId="9300"/>
    <cellStyle name="Calculation 4 3 8 3" xfId="9301"/>
    <cellStyle name="Calculation 4 3 9" xfId="9302"/>
    <cellStyle name="Calculation 4 3 9 2" xfId="9303"/>
    <cellStyle name="Calculation 4 3 9 2 2" xfId="9304"/>
    <cellStyle name="Calculation 4 3 9 3" xfId="9305"/>
    <cellStyle name="Calculation 4 4" xfId="9306"/>
    <cellStyle name="Calculation 4 4 10" xfId="9307"/>
    <cellStyle name="Calculation 4 4 10 2" xfId="9308"/>
    <cellStyle name="Calculation 4 4 10 2 2" xfId="9309"/>
    <cellStyle name="Calculation 4 4 10 3" xfId="9310"/>
    <cellStyle name="Calculation 4 4 11" xfId="9311"/>
    <cellStyle name="Calculation 4 4 11 2" xfId="9312"/>
    <cellStyle name="Calculation 4 4 11 2 2" xfId="9313"/>
    <cellStyle name="Calculation 4 4 11 3" xfId="9314"/>
    <cellStyle name="Calculation 4 4 12" xfId="9315"/>
    <cellStyle name="Calculation 4 4 12 2" xfId="9316"/>
    <cellStyle name="Calculation 4 4 12 2 2" xfId="9317"/>
    <cellStyle name="Calculation 4 4 12 3" xfId="9318"/>
    <cellStyle name="Calculation 4 4 13" xfId="9319"/>
    <cellStyle name="Calculation 4 4 13 2" xfId="9320"/>
    <cellStyle name="Calculation 4 4 13 2 2" xfId="9321"/>
    <cellStyle name="Calculation 4 4 13 3" xfId="9322"/>
    <cellStyle name="Calculation 4 4 14" xfId="9323"/>
    <cellStyle name="Calculation 4 4 14 2" xfId="9324"/>
    <cellStyle name="Calculation 4 4 14 2 2" xfId="9325"/>
    <cellStyle name="Calculation 4 4 14 3" xfId="9326"/>
    <cellStyle name="Calculation 4 4 15" xfId="9327"/>
    <cellStyle name="Calculation 4 4 15 2" xfId="9328"/>
    <cellStyle name="Calculation 4 4 15 2 2" xfId="9329"/>
    <cellStyle name="Calculation 4 4 15 3" xfId="9330"/>
    <cellStyle name="Calculation 4 4 16" xfId="9331"/>
    <cellStyle name="Calculation 4 4 16 2" xfId="9332"/>
    <cellStyle name="Calculation 4 4 16 2 2" xfId="9333"/>
    <cellStyle name="Calculation 4 4 16 3" xfId="9334"/>
    <cellStyle name="Calculation 4 4 17" xfId="9335"/>
    <cellStyle name="Calculation 4 4 17 2" xfId="9336"/>
    <cellStyle name="Calculation 4 4 17 2 2" xfId="9337"/>
    <cellStyle name="Calculation 4 4 17 3" xfId="9338"/>
    <cellStyle name="Calculation 4 4 18" xfId="9339"/>
    <cellStyle name="Calculation 4 4 18 2" xfId="9340"/>
    <cellStyle name="Calculation 4 4 19" xfId="9341"/>
    <cellStyle name="Calculation 4 4 2" xfId="9342"/>
    <cellStyle name="Calculation 4 4 2 10" xfId="9343"/>
    <cellStyle name="Calculation 4 4 2 10 2" xfId="9344"/>
    <cellStyle name="Calculation 4 4 2 10 2 2" xfId="9345"/>
    <cellStyle name="Calculation 4 4 2 10 3" xfId="9346"/>
    <cellStyle name="Calculation 4 4 2 11" xfId="9347"/>
    <cellStyle name="Calculation 4 4 2 11 2" xfId="9348"/>
    <cellStyle name="Calculation 4 4 2 11 2 2" xfId="9349"/>
    <cellStyle name="Calculation 4 4 2 11 3" xfId="9350"/>
    <cellStyle name="Calculation 4 4 2 12" xfId="9351"/>
    <cellStyle name="Calculation 4 4 2 12 2" xfId="9352"/>
    <cellStyle name="Calculation 4 4 2 12 2 2" xfId="9353"/>
    <cellStyle name="Calculation 4 4 2 12 3" xfId="9354"/>
    <cellStyle name="Calculation 4 4 2 13" xfId="9355"/>
    <cellStyle name="Calculation 4 4 2 13 2" xfId="9356"/>
    <cellStyle name="Calculation 4 4 2 13 2 2" xfId="9357"/>
    <cellStyle name="Calculation 4 4 2 13 3" xfId="9358"/>
    <cellStyle name="Calculation 4 4 2 14" xfId="9359"/>
    <cellStyle name="Calculation 4 4 2 14 2" xfId="9360"/>
    <cellStyle name="Calculation 4 4 2 14 2 2" xfId="9361"/>
    <cellStyle name="Calculation 4 4 2 14 3" xfId="9362"/>
    <cellStyle name="Calculation 4 4 2 15" xfId="9363"/>
    <cellStyle name="Calculation 4 4 2 15 2" xfId="9364"/>
    <cellStyle name="Calculation 4 4 2 15 2 2" xfId="9365"/>
    <cellStyle name="Calculation 4 4 2 15 3" xfId="9366"/>
    <cellStyle name="Calculation 4 4 2 16" xfId="9367"/>
    <cellStyle name="Calculation 4 4 2 16 2" xfId="9368"/>
    <cellStyle name="Calculation 4 4 2 16 2 2" xfId="9369"/>
    <cellStyle name="Calculation 4 4 2 16 3" xfId="9370"/>
    <cellStyle name="Calculation 4 4 2 17" xfId="9371"/>
    <cellStyle name="Calculation 4 4 2 17 2" xfId="9372"/>
    <cellStyle name="Calculation 4 4 2 17 2 2" xfId="9373"/>
    <cellStyle name="Calculation 4 4 2 17 3" xfId="9374"/>
    <cellStyle name="Calculation 4 4 2 18" xfId="9375"/>
    <cellStyle name="Calculation 4 4 2 18 2" xfId="9376"/>
    <cellStyle name="Calculation 4 4 2 18 2 2" xfId="9377"/>
    <cellStyle name="Calculation 4 4 2 18 3" xfId="9378"/>
    <cellStyle name="Calculation 4 4 2 19" xfId="9379"/>
    <cellStyle name="Calculation 4 4 2 19 2" xfId="9380"/>
    <cellStyle name="Calculation 4 4 2 19 2 2" xfId="9381"/>
    <cellStyle name="Calculation 4 4 2 19 3" xfId="9382"/>
    <cellStyle name="Calculation 4 4 2 2" xfId="9383"/>
    <cellStyle name="Calculation 4 4 2 2 2" xfId="9384"/>
    <cellStyle name="Calculation 4 4 2 2 2 2" xfId="9385"/>
    <cellStyle name="Calculation 4 4 2 2 3" xfId="9386"/>
    <cellStyle name="Calculation 4 4 2 20" xfId="9387"/>
    <cellStyle name="Calculation 4 4 2 20 2" xfId="9388"/>
    <cellStyle name="Calculation 4 4 2 20 2 2" xfId="9389"/>
    <cellStyle name="Calculation 4 4 2 20 3" xfId="9390"/>
    <cellStyle name="Calculation 4 4 2 21" xfId="9391"/>
    <cellStyle name="Calculation 4 4 2 21 2" xfId="9392"/>
    <cellStyle name="Calculation 4 4 2 22" xfId="9393"/>
    <cellStyle name="Calculation 4 4 2 3" xfId="9394"/>
    <cellStyle name="Calculation 4 4 2 3 2" xfId="9395"/>
    <cellStyle name="Calculation 4 4 2 3 2 2" xfId="9396"/>
    <cellStyle name="Calculation 4 4 2 3 3" xfId="9397"/>
    <cellStyle name="Calculation 4 4 2 4" xfId="9398"/>
    <cellStyle name="Calculation 4 4 2 4 2" xfId="9399"/>
    <cellStyle name="Calculation 4 4 2 4 2 2" xfId="9400"/>
    <cellStyle name="Calculation 4 4 2 4 3" xfId="9401"/>
    <cellStyle name="Calculation 4 4 2 5" xfId="9402"/>
    <cellStyle name="Calculation 4 4 2 5 2" xfId="9403"/>
    <cellStyle name="Calculation 4 4 2 5 2 2" xfId="9404"/>
    <cellStyle name="Calculation 4 4 2 5 3" xfId="9405"/>
    <cellStyle name="Calculation 4 4 2 6" xfId="9406"/>
    <cellStyle name="Calculation 4 4 2 6 2" xfId="9407"/>
    <cellStyle name="Calculation 4 4 2 6 2 2" xfId="9408"/>
    <cellStyle name="Calculation 4 4 2 6 3" xfId="9409"/>
    <cellStyle name="Calculation 4 4 2 7" xfId="9410"/>
    <cellStyle name="Calculation 4 4 2 7 2" xfId="9411"/>
    <cellStyle name="Calculation 4 4 2 7 2 2" xfId="9412"/>
    <cellStyle name="Calculation 4 4 2 7 3" xfId="9413"/>
    <cellStyle name="Calculation 4 4 2 8" xfId="9414"/>
    <cellStyle name="Calculation 4 4 2 8 2" xfId="9415"/>
    <cellStyle name="Calculation 4 4 2 8 2 2" xfId="9416"/>
    <cellStyle name="Calculation 4 4 2 8 3" xfId="9417"/>
    <cellStyle name="Calculation 4 4 2 9" xfId="9418"/>
    <cellStyle name="Calculation 4 4 2 9 2" xfId="9419"/>
    <cellStyle name="Calculation 4 4 2 9 2 2" xfId="9420"/>
    <cellStyle name="Calculation 4 4 2 9 3" xfId="9421"/>
    <cellStyle name="Calculation 4 4 3" xfId="9422"/>
    <cellStyle name="Calculation 4 4 3 2" xfId="9423"/>
    <cellStyle name="Calculation 4 4 3 2 2" xfId="9424"/>
    <cellStyle name="Calculation 4 4 3 3" xfId="9425"/>
    <cellStyle name="Calculation 4 4 4" xfId="9426"/>
    <cellStyle name="Calculation 4 4 4 2" xfId="9427"/>
    <cellStyle name="Calculation 4 4 4 2 2" xfId="9428"/>
    <cellStyle name="Calculation 4 4 4 3" xfId="9429"/>
    <cellStyle name="Calculation 4 4 5" xfId="9430"/>
    <cellStyle name="Calculation 4 4 5 2" xfId="9431"/>
    <cellStyle name="Calculation 4 4 5 2 2" xfId="9432"/>
    <cellStyle name="Calculation 4 4 5 3" xfId="9433"/>
    <cellStyle name="Calculation 4 4 6" xfId="9434"/>
    <cellStyle name="Calculation 4 4 6 2" xfId="9435"/>
    <cellStyle name="Calculation 4 4 6 2 2" xfId="9436"/>
    <cellStyle name="Calculation 4 4 6 3" xfId="9437"/>
    <cellStyle name="Calculation 4 4 7" xfId="9438"/>
    <cellStyle name="Calculation 4 4 7 2" xfId="9439"/>
    <cellStyle name="Calculation 4 4 7 2 2" xfId="9440"/>
    <cellStyle name="Calculation 4 4 7 3" xfId="9441"/>
    <cellStyle name="Calculation 4 4 8" xfId="9442"/>
    <cellStyle name="Calculation 4 4 8 2" xfId="9443"/>
    <cellStyle name="Calculation 4 4 8 2 2" xfId="9444"/>
    <cellStyle name="Calculation 4 4 8 3" xfId="9445"/>
    <cellStyle name="Calculation 4 4 9" xfId="9446"/>
    <cellStyle name="Calculation 4 4 9 2" xfId="9447"/>
    <cellStyle name="Calculation 4 4 9 2 2" xfId="9448"/>
    <cellStyle name="Calculation 4 4 9 3" xfId="9449"/>
    <cellStyle name="Calculation 4 5" xfId="9450"/>
    <cellStyle name="Calculation 4 5 10" xfId="9451"/>
    <cellStyle name="Calculation 4 5 10 2" xfId="9452"/>
    <cellStyle name="Calculation 4 5 10 2 2" xfId="9453"/>
    <cellStyle name="Calculation 4 5 10 3" xfId="9454"/>
    <cellStyle name="Calculation 4 5 11" xfId="9455"/>
    <cellStyle name="Calculation 4 5 11 2" xfId="9456"/>
    <cellStyle name="Calculation 4 5 11 2 2" xfId="9457"/>
    <cellStyle name="Calculation 4 5 11 3" xfId="9458"/>
    <cellStyle name="Calculation 4 5 12" xfId="9459"/>
    <cellStyle name="Calculation 4 5 12 2" xfId="9460"/>
    <cellStyle name="Calculation 4 5 12 2 2" xfId="9461"/>
    <cellStyle name="Calculation 4 5 12 3" xfId="9462"/>
    <cellStyle name="Calculation 4 5 13" xfId="9463"/>
    <cellStyle name="Calculation 4 5 13 2" xfId="9464"/>
    <cellStyle name="Calculation 4 5 13 2 2" xfId="9465"/>
    <cellStyle name="Calculation 4 5 13 3" xfId="9466"/>
    <cellStyle name="Calculation 4 5 14" xfId="9467"/>
    <cellStyle name="Calculation 4 5 14 2" xfId="9468"/>
    <cellStyle name="Calculation 4 5 14 2 2" xfId="9469"/>
    <cellStyle name="Calculation 4 5 14 3" xfId="9470"/>
    <cellStyle name="Calculation 4 5 15" xfId="9471"/>
    <cellStyle name="Calculation 4 5 15 2" xfId="9472"/>
    <cellStyle name="Calculation 4 5 15 2 2" xfId="9473"/>
    <cellStyle name="Calculation 4 5 15 3" xfId="9474"/>
    <cellStyle name="Calculation 4 5 16" xfId="9475"/>
    <cellStyle name="Calculation 4 5 16 2" xfId="9476"/>
    <cellStyle name="Calculation 4 5 16 2 2" xfId="9477"/>
    <cellStyle name="Calculation 4 5 16 3" xfId="9478"/>
    <cellStyle name="Calculation 4 5 17" xfId="9479"/>
    <cellStyle name="Calculation 4 5 17 2" xfId="9480"/>
    <cellStyle name="Calculation 4 5 17 2 2" xfId="9481"/>
    <cellStyle name="Calculation 4 5 17 3" xfId="9482"/>
    <cellStyle name="Calculation 4 5 18" xfId="9483"/>
    <cellStyle name="Calculation 4 5 18 2" xfId="9484"/>
    <cellStyle name="Calculation 4 5 18 2 2" xfId="9485"/>
    <cellStyle name="Calculation 4 5 18 3" xfId="9486"/>
    <cellStyle name="Calculation 4 5 19" xfId="9487"/>
    <cellStyle name="Calculation 4 5 19 2" xfId="9488"/>
    <cellStyle name="Calculation 4 5 19 2 2" xfId="9489"/>
    <cellStyle name="Calculation 4 5 19 3" xfId="9490"/>
    <cellStyle name="Calculation 4 5 2" xfId="9491"/>
    <cellStyle name="Calculation 4 5 2 10" xfId="9492"/>
    <cellStyle name="Calculation 4 5 2 10 2" xfId="9493"/>
    <cellStyle name="Calculation 4 5 2 10 2 2" xfId="9494"/>
    <cellStyle name="Calculation 4 5 2 10 3" xfId="9495"/>
    <cellStyle name="Calculation 4 5 2 11" xfId="9496"/>
    <cellStyle name="Calculation 4 5 2 11 2" xfId="9497"/>
    <cellStyle name="Calculation 4 5 2 11 2 2" xfId="9498"/>
    <cellStyle name="Calculation 4 5 2 11 3" xfId="9499"/>
    <cellStyle name="Calculation 4 5 2 12" xfId="9500"/>
    <cellStyle name="Calculation 4 5 2 12 2" xfId="9501"/>
    <cellStyle name="Calculation 4 5 2 12 2 2" xfId="9502"/>
    <cellStyle name="Calculation 4 5 2 12 3" xfId="9503"/>
    <cellStyle name="Calculation 4 5 2 13" xfId="9504"/>
    <cellStyle name="Calculation 4 5 2 13 2" xfId="9505"/>
    <cellStyle name="Calculation 4 5 2 13 2 2" xfId="9506"/>
    <cellStyle name="Calculation 4 5 2 13 3" xfId="9507"/>
    <cellStyle name="Calculation 4 5 2 14" xfId="9508"/>
    <cellStyle name="Calculation 4 5 2 14 2" xfId="9509"/>
    <cellStyle name="Calculation 4 5 2 14 2 2" xfId="9510"/>
    <cellStyle name="Calculation 4 5 2 14 3" xfId="9511"/>
    <cellStyle name="Calculation 4 5 2 15" xfId="9512"/>
    <cellStyle name="Calculation 4 5 2 15 2" xfId="9513"/>
    <cellStyle name="Calculation 4 5 2 15 2 2" xfId="9514"/>
    <cellStyle name="Calculation 4 5 2 15 3" xfId="9515"/>
    <cellStyle name="Calculation 4 5 2 16" xfId="9516"/>
    <cellStyle name="Calculation 4 5 2 16 2" xfId="9517"/>
    <cellStyle name="Calculation 4 5 2 16 2 2" xfId="9518"/>
    <cellStyle name="Calculation 4 5 2 16 3" xfId="9519"/>
    <cellStyle name="Calculation 4 5 2 17" xfId="9520"/>
    <cellStyle name="Calculation 4 5 2 17 2" xfId="9521"/>
    <cellStyle name="Calculation 4 5 2 17 2 2" xfId="9522"/>
    <cellStyle name="Calculation 4 5 2 17 3" xfId="9523"/>
    <cellStyle name="Calculation 4 5 2 18" xfId="9524"/>
    <cellStyle name="Calculation 4 5 2 18 2" xfId="9525"/>
    <cellStyle name="Calculation 4 5 2 18 2 2" xfId="9526"/>
    <cellStyle name="Calculation 4 5 2 18 3" xfId="9527"/>
    <cellStyle name="Calculation 4 5 2 19" xfId="9528"/>
    <cellStyle name="Calculation 4 5 2 19 2" xfId="9529"/>
    <cellStyle name="Calculation 4 5 2 19 2 2" xfId="9530"/>
    <cellStyle name="Calculation 4 5 2 19 3" xfId="9531"/>
    <cellStyle name="Calculation 4 5 2 2" xfId="9532"/>
    <cellStyle name="Calculation 4 5 2 2 2" xfId="9533"/>
    <cellStyle name="Calculation 4 5 2 2 2 2" xfId="9534"/>
    <cellStyle name="Calculation 4 5 2 2 3" xfId="9535"/>
    <cellStyle name="Calculation 4 5 2 20" xfId="9536"/>
    <cellStyle name="Calculation 4 5 2 20 2" xfId="9537"/>
    <cellStyle name="Calculation 4 5 2 20 2 2" xfId="9538"/>
    <cellStyle name="Calculation 4 5 2 20 3" xfId="9539"/>
    <cellStyle name="Calculation 4 5 2 21" xfId="9540"/>
    <cellStyle name="Calculation 4 5 2 21 2" xfId="9541"/>
    <cellStyle name="Calculation 4 5 2 22" xfId="9542"/>
    <cellStyle name="Calculation 4 5 2 3" xfId="9543"/>
    <cellStyle name="Calculation 4 5 2 3 2" xfId="9544"/>
    <cellStyle name="Calculation 4 5 2 3 2 2" xfId="9545"/>
    <cellStyle name="Calculation 4 5 2 3 3" xfId="9546"/>
    <cellStyle name="Calculation 4 5 2 4" xfId="9547"/>
    <cellStyle name="Calculation 4 5 2 4 2" xfId="9548"/>
    <cellStyle name="Calculation 4 5 2 4 2 2" xfId="9549"/>
    <cellStyle name="Calculation 4 5 2 4 3" xfId="9550"/>
    <cellStyle name="Calculation 4 5 2 5" xfId="9551"/>
    <cellStyle name="Calculation 4 5 2 5 2" xfId="9552"/>
    <cellStyle name="Calculation 4 5 2 5 2 2" xfId="9553"/>
    <cellStyle name="Calculation 4 5 2 5 3" xfId="9554"/>
    <cellStyle name="Calculation 4 5 2 6" xfId="9555"/>
    <cellStyle name="Calculation 4 5 2 6 2" xfId="9556"/>
    <cellStyle name="Calculation 4 5 2 6 2 2" xfId="9557"/>
    <cellStyle name="Calculation 4 5 2 6 3" xfId="9558"/>
    <cellStyle name="Calculation 4 5 2 7" xfId="9559"/>
    <cellStyle name="Calculation 4 5 2 7 2" xfId="9560"/>
    <cellStyle name="Calculation 4 5 2 7 2 2" xfId="9561"/>
    <cellStyle name="Calculation 4 5 2 7 3" xfId="9562"/>
    <cellStyle name="Calculation 4 5 2 8" xfId="9563"/>
    <cellStyle name="Calculation 4 5 2 8 2" xfId="9564"/>
    <cellStyle name="Calculation 4 5 2 8 2 2" xfId="9565"/>
    <cellStyle name="Calculation 4 5 2 8 3" xfId="9566"/>
    <cellStyle name="Calculation 4 5 2 9" xfId="9567"/>
    <cellStyle name="Calculation 4 5 2 9 2" xfId="9568"/>
    <cellStyle name="Calculation 4 5 2 9 2 2" xfId="9569"/>
    <cellStyle name="Calculation 4 5 2 9 3" xfId="9570"/>
    <cellStyle name="Calculation 4 5 20" xfId="9571"/>
    <cellStyle name="Calculation 4 5 20 2" xfId="9572"/>
    <cellStyle name="Calculation 4 5 20 2 2" xfId="9573"/>
    <cellStyle name="Calculation 4 5 20 3" xfId="9574"/>
    <cellStyle name="Calculation 4 5 21" xfId="9575"/>
    <cellStyle name="Calculation 4 5 21 2" xfId="9576"/>
    <cellStyle name="Calculation 4 5 21 2 2" xfId="9577"/>
    <cellStyle name="Calculation 4 5 21 3" xfId="9578"/>
    <cellStyle name="Calculation 4 5 22" xfId="9579"/>
    <cellStyle name="Calculation 4 5 22 2" xfId="9580"/>
    <cellStyle name="Calculation 4 5 23" xfId="9581"/>
    <cellStyle name="Calculation 4 5 3" xfId="9582"/>
    <cellStyle name="Calculation 4 5 3 2" xfId="9583"/>
    <cellStyle name="Calculation 4 5 3 2 2" xfId="9584"/>
    <cellStyle name="Calculation 4 5 3 3" xfId="9585"/>
    <cellStyle name="Calculation 4 5 4" xfId="9586"/>
    <cellStyle name="Calculation 4 5 4 2" xfId="9587"/>
    <cellStyle name="Calculation 4 5 4 2 2" xfId="9588"/>
    <cellStyle name="Calculation 4 5 4 3" xfId="9589"/>
    <cellStyle name="Calculation 4 5 5" xfId="9590"/>
    <cellStyle name="Calculation 4 5 5 2" xfId="9591"/>
    <cellStyle name="Calculation 4 5 5 2 2" xfId="9592"/>
    <cellStyle name="Calculation 4 5 5 3" xfId="9593"/>
    <cellStyle name="Calculation 4 5 6" xfId="9594"/>
    <cellStyle name="Calculation 4 5 6 2" xfId="9595"/>
    <cellStyle name="Calculation 4 5 6 2 2" xfId="9596"/>
    <cellStyle name="Calculation 4 5 6 3" xfId="9597"/>
    <cellStyle name="Calculation 4 5 7" xfId="9598"/>
    <cellStyle name="Calculation 4 5 7 2" xfId="9599"/>
    <cellStyle name="Calculation 4 5 7 2 2" xfId="9600"/>
    <cellStyle name="Calculation 4 5 7 3" xfId="9601"/>
    <cellStyle name="Calculation 4 5 8" xfId="9602"/>
    <cellStyle name="Calculation 4 5 8 2" xfId="9603"/>
    <cellStyle name="Calculation 4 5 8 2 2" xfId="9604"/>
    <cellStyle name="Calculation 4 5 8 3" xfId="9605"/>
    <cellStyle name="Calculation 4 5 9" xfId="9606"/>
    <cellStyle name="Calculation 4 5 9 2" xfId="9607"/>
    <cellStyle name="Calculation 4 5 9 2 2" xfId="9608"/>
    <cellStyle name="Calculation 4 5 9 3" xfId="9609"/>
    <cellStyle name="Calculation 4 6" xfId="9610"/>
    <cellStyle name="Calculation 4 6 10" xfId="9611"/>
    <cellStyle name="Calculation 4 6 10 2" xfId="9612"/>
    <cellStyle name="Calculation 4 6 10 2 2" xfId="9613"/>
    <cellStyle name="Calculation 4 6 10 3" xfId="9614"/>
    <cellStyle name="Calculation 4 6 11" xfId="9615"/>
    <cellStyle name="Calculation 4 6 11 2" xfId="9616"/>
    <cellStyle name="Calculation 4 6 11 2 2" xfId="9617"/>
    <cellStyle name="Calculation 4 6 11 3" xfId="9618"/>
    <cellStyle name="Calculation 4 6 12" xfId="9619"/>
    <cellStyle name="Calculation 4 6 12 2" xfId="9620"/>
    <cellStyle name="Calculation 4 6 12 2 2" xfId="9621"/>
    <cellStyle name="Calculation 4 6 12 3" xfId="9622"/>
    <cellStyle name="Calculation 4 6 13" xfId="9623"/>
    <cellStyle name="Calculation 4 6 13 2" xfId="9624"/>
    <cellStyle name="Calculation 4 6 13 2 2" xfId="9625"/>
    <cellStyle name="Calculation 4 6 13 3" xfId="9626"/>
    <cellStyle name="Calculation 4 6 14" xfId="9627"/>
    <cellStyle name="Calculation 4 6 14 2" xfId="9628"/>
    <cellStyle name="Calculation 4 6 14 2 2" xfId="9629"/>
    <cellStyle name="Calculation 4 6 14 3" xfId="9630"/>
    <cellStyle name="Calculation 4 6 15" xfId="9631"/>
    <cellStyle name="Calculation 4 6 15 2" xfId="9632"/>
    <cellStyle name="Calculation 4 6 15 2 2" xfId="9633"/>
    <cellStyle name="Calculation 4 6 15 3" xfId="9634"/>
    <cellStyle name="Calculation 4 6 16" xfId="9635"/>
    <cellStyle name="Calculation 4 6 16 2" xfId="9636"/>
    <cellStyle name="Calculation 4 6 16 2 2" xfId="9637"/>
    <cellStyle name="Calculation 4 6 16 3" xfId="9638"/>
    <cellStyle name="Calculation 4 6 17" xfId="9639"/>
    <cellStyle name="Calculation 4 6 17 2" xfId="9640"/>
    <cellStyle name="Calculation 4 6 17 2 2" xfId="9641"/>
    <cellStyle name="Calculation 4 6 17 3" xfId="9642"/>
    <cellStyle name="Calculation 4 6 18" xfId="9643"/>
    <cellStyle name="Calculation 4 6 18 2" xfId="9644"/>
    <cellStyle name="Calculation 4 6 18 2 2" xfId="9645"/>
    <cellStyle name="Calculation 4 6 18 3" xfId="9646"/>
    <cellStyle name="Calculation 4 6 19" xfId="9647"/>
    <cellStyle name="Calculation 4 6 19 2" xfId="9648"/>
    <cellStyle name="Calculation 4 6 19 2 2" xfId="9649"/>
    <cellStyle name="Calculation 4 6 19 3" xfId="9650"/>
    <cellStyle name="Calculation 4 6 2" xfId="9651"/>
    <cellStyle name="Calculation 4 6 2 2" xfId="9652"/>
    <cellStyle name="Calculation 4 6 2 2 2" xfId="9653"/>
    <cellStyle name="Calculation 4 6 2 3" xfId="9654"/>
    <cellStyle name="Calculation 4 6 20" xfId="9655"/>
    <cellStyle name="Calculation 4 6 20 2" xfId="9656"/>
    <cellStyle name="Calculation 4 6 20 2 2" xfId="9657"/>
    <cellStyle name="Calculation 4 6 20 3" xfId="9658"/>
    <cellStyle name="Calculation 4 6 21" xfId="9659"/>
    <cellStyle name="Calculation 4 6 21 2" xfId="9660"/>
    <cellStyle name="Calculation 4 6 22" xfId="9661"/>
    <cellStyle name="Calculation 4 6 3" xfId="9662"/>
    <cellStyle name="Calculation 4 6 3 2" xfId="9663"/>
    <cellStyle name="Calculation 4 6 3 2 2" xfId="9664"/>
    <cellStyle name="Calculation 4 6 3 3" xfId="9665"/>
    <cellStyle name="Calculation 4 6 4" xfId="9666"/>
    <cellStyle name="Calculation 4 6 4 2" xfId="9667"/>
    <cellStyle name="Calculation 4 6 4 2 2" xfId="9668"/>
    <cellStyle name="Calculation 4 6 4 3" xfId="9669"/>
    <cellStyle name="Calculation 4 6 5" xfId="9670"/>
    <cellStyle name="Calculation 4 6 5 2" xfId="9671"/>
    <cellStyle name="Calculation 4 6 5 2 2" xfId="9672"/>
    <cellStyle name="Calculation 4 6 5 3" xfId="9673"/>
    <cellStyle name="Calculation 4 6 6" xfId="9674"/>
    <cellStyle name="Calculation 4 6 6 2" xfId="9675"/>
    <cellStyle name="Calculation 4 6 6 2 2" xfId="9676"/>
    <cellStyle name="Calculation 4 6 6 3" xfId="9677"/>
    <cellStyle name="Calculation 4 6 7" xfId="9678"/>
    <cellStyle name="Calculation 4 6 7 2" xfId="9679"/>
    <cellStyle name="Calculation 4 6 7 2 2" xfId="9680"/>
    <cellStyle name="Calculation 4 6 7 3" xfId="9681"/>
    <cellStyle name="Calculation 4 6 8" xfId="9682"/>
    <cellStyle name="Calculation 4 6 8 2" xfId="9683"/>
    <cellStyle name="Calculation 4 6 8 2 2" xfId="9684"/>
    <cellStyle name="Calculation 4 6 8 3" xfId="9685"/>
    <cellStyle name="Calculation 4 6 9" xfId="9686"/>
    <cellStyle name="Calculation 4 6 9 2" xfId="9687"/>
    <cellStyle name="Calculation 4 6 9 2 2" xfId="9688"/>
    <cellStyle name="Calculation 4 6 9 3" xfId="9689"/>
    <cellStyle name="Calculation 4 7" xfId="9690"/>
    <cellStyle name="Calculation 4 7 2" xfId="9691"/>
    <cellStyle name="Calculation 4 7 2 2" xfId="9692"/>
    <cellStyle name="Calculation 4 7 3" xfId="9693"/>
    <cellStyle name="Calculation 4 8" xfId="9694"/>
    <cellStyle name="Calculation 4 8 2" xfId="9695"/>
    <cellStyle name="Calculation 4 8 2 2" xfId="9696"/>
    <cellStyle name="Calculation 4 8 3" xfId="9697"/>
    <cellStyle name="Calculation 4 9" xfId="9698"/>
    <cellStyle name="Calculation 4 9 2" xfId="9699"/>
    <cellStyle name="Calculation 4 9 2 2" xfId="9700"/>
    <cellStyle name="Calculation 4 9 3" xfId="9701"/>
    <cellStyle name="Calculation 5" xfId="9702"/>
    <cellStyle name="Calculation 5 10" xfId="9703"/>
    <cellStyle name="Calculation 5 10 2" xfId="9704"/>
    <cellStyle name="Calculation 5 10 2 2" xfId="9705"/>
    <cellStyle name="Calculation 5 10 3" xfId="9706"/>
    <cellStyle name="Calculation 5 11" xfId="9707"/>
    <cellStyle name="Calculation 5 11 2" xfId="9708"/>
    <cellStyle name="Calculation 5 11 2 2" xfId="9709"/>
    <cellStyle name="Calculation 5 11 3" xfId="9710"/>
    <cellStyle name="Calculation 5 12" xfId="9711"/>
    <cellStyle name="Calculation 5 12 2" xfId="9712"/>
    <cellStyle name="Calculation 5 12 2 2" xfId="9713"/>
    <cellStyle name="Calculation 5 12 3" xfId="9714"/>
    <cellStyle name="Calculation 5 13" xfId="9715"/>
    <cellStyle name="Calculation 5 13 2" xfId="9716"/>
    <cellStyle name="Calculation 5 13 2 2" xfId="9717"/>
    <cellStyle name="Calculation 5 13 3" xfId="9718"/>
    <cellStyle name="Calculation 5 14" xfId="9719"/>
    <cellStyle name="Calculation 5 14 2" xfId="9720"/>
    <cellStyle name="Calculation 5 14 2 2" xfId="9721"/>
    <cellStyle name="Calculation 5 14 3" xfId="9722"/>
    <cellStyle name="Calculation 5 15" xfId="9723"/>
    <cellStyle name="Calculation 5 15 2" xfId="9724"/>
    <cellStyle name="Calculation 5 15 2 2" xfId="9725"/>
    <cellStyle name="Calculation 5 15 3" xfId="9726"/>
    <cellStyle name="Calculation 5 16" xfId="9727"/>
    <cellStyle name="Calculation 5 16 2" xfId="9728"/>
    <cellStyle name="Calculation 5 16 2 2" xfId="9729"/>
    <cellStyle name="Calculation 5 16 3" xfId="9730"/>
    <cellStyle name="Calculation 5 17" xfId="9731"/>
    <cellStyle name="Calculation 5 17 2" xfId="9732"/>
    <cellStyle name="Calculation 5 17 2 2" xfId="9733"/>
    <cellStyle name="Calculation 5 17 3" xfId="9734"/>
    <cellStyle name="Calculation 5 18" xfId="9735"/>
    <cellStyle name="Calculation 5 18 2" xfId="9736"/>
    <cellStyle name="Calculation 5 18 2 2" xfId="9737"/>
    <cellStyle name="Calculation 5 18 3" xfId="9738"/>
    <cellStyle name="Calculation 5 19" xfId="9739"/>
    <cellStyle name="Calculation 5 19 2" xfId="9740"/>
    <cellStyle name="Calculation 5 19 2 2" xfId="9741"/>
    <cellStyle name="Calculation 5 19 3" xfId="9742"/>
    <cellStyle name="Calculation 5 2" xfId="9743"/>
    <cellStyle name="Calculation 5 2 10" xfId="9744"/>
    <cellStyle name="Calculation 5 2 10 2" xfId="9745"/>
    <cellStyle name="Calculation 5 2 10 2 2" xfId="9746"/>
    <cellStyle name="Calculation 5 2 10 3" xfId="9747"/>
    <cellStyle name="Calculation 5 2 11" xfId="9748"/>
    <cellStyle name="Calculation 5 2 11 2" xfId="9749"/>
    <cellStyle name="Calculation 5 2 11 2 2" xfId="9750"/>
    <cellStyle name="Calculation 5 2 11 3" xfId="9751"/>
    <cellStyle name="Calculation 5 2 12" xfId="9752"/>
    <cellStyle name="Calculation 5 2 12 2" xfId="9753"/>
    <cellStyle name="Calculation 5 2 12 2 2" xfId="9754"/>
    <cellStyle name="Calculation 5 2 12 3" xfId="9755"/>
    <cellStyle name="Calculation 5 2 13" xfId="9756"/>
    <cellStyle name="Calculation 5 2 13 2" xfId="9757"/>
    <cellStyle name="Calculation 5 2 13 2 2" xfId="9758"/>
    <cellStyle name="Calculation 5 2 13 3" xfId="9759"/>
    <cellStyle name="Calculation 5 2 14" xfId="9760"/>
    <cellStyle name="Calculation 5 2 14 2" xfId="9761"/>
    <cellStyle name="Calculation 5 2 14 2 2" xfId="9762"/>
    <cellStyle name="Calculation 5 2 14 3" xfId="9763"/>
    <cellStyle name="Calculation 5 2 15" xfId="9764"/>
    <cellStyle name="Calculation 5 2 15 2" xfId="9765"/>
    <cellStyle name="Calculation 5 2 15 2 2" xfId="9766"/>
    <cellStyle name="Calculation 5 2 15 3" xfId="9767"/>
    <cellStyle name="Calculation 5 2 16" xfId="9768"/>
    <cellStyle name="Calculation 5 2 16 2" xfId="9769"/>
    <cellStyle name="Calculation 5 2 16 2 2" xfId="9770"/>
    <cellStyle name="Calculation 5 2 16 3" xfId="9771"/>
    <cellStyle name="Calculation 5 2 17" xfId="9772"/>
    <cellStyle name="Calculation 5 2 17 2" xfId="9773"/>
    <cellStyle name="Calculation 5 2 17 2 2" xfId="9774"/>
    <cellStyle name="Calculation 5 2 17 3" xfId="9775"/>
    <cellStyle name="Calculation 5 2 18" xfId="9776"/>
    <cellStyle name="Calculation 5 2 18 2" xfId="9777"/>
    <cellStyle name="Calculation 5 2 18 2 2" xfId="9778"/>
    <cellStyle name="Calculation 5 2 18 3" xfId="9779"/>
    <cellStyle name="Calculation 5 2 19" xfId="9780"/>
    <cellStyle name="Calculation 5 2 19 2" xfId="9781"/>
    <cellStyle name="Calculation 5 2 19 2 2" xfId="9782"/>
    <cellStyle name="Calculation 5 2 19 3" xfId="9783"/>
    <cellStyle name="Calculation 5 2 2" xfId="9784"/>
    <cellStyle name="Calculation 5 2 2 10" xfId="9785"/>
    <cellStyle name="Calculation 5 2 2 10 2" xfId="9786"/>
    <cellStyle name="Calculation 5 2 2 10 2 2" xfId="9787"/>
    <cellStyle name="Calculation 5 2 2 10 3" xfId="9788"/>
    <cellStyle name="Calculation 5 2 2 11" xfId="9789"/>
    <cellStyle name="Calculation 5 2 2 11 2" xfId="9790"/>
    <cellStyle name="Calculation 5 2 2 11 2 2" xfId="9791"/>
    <cellStyle name="Calculation 5 2 2 11 3" xfId="9792"/>
    <cellStyle name="Calculation 5 2 2 12" xfId="9793"/>
    <cellStyle name="Calculation 5 2 2 12 2" xfId="9794"/>
    <cellStyle name="Calculation 5 2 2 12 2 2" xfId="9795"/>
    <cellStyle name="Calculation 5 2 2 12 3" xfId="9796"/>
    <cellStyle name="Calculation 5 2 2 13" xfId="9797"/>
    <cellStyle name="Calculation 5 2 2 13 2" xfId="9798"/>
    <cellStyle name="Calculation 5 2 2 13 2 2" xfId="9799"/>
    <cellStyle name="Calculation 5 2 2 13 3" xfId="9800"/>
    <cellStyle name="Calculation 5 2 2 14" xfId="9801"/>
    <cellStyle name="Calculation 5 2 2 14 2" xfId="9802"/>
    <cellStyle name="Calculation 5 2 2 14 2 2" xfId="9803"/>
    <cellStyle name="Calculation 5 2 2 14 3" xfId="9804"/>
    <cellStyle name="Calculation 5 2 2 15" xfId="9805"/>
    <cellStyle name="Calculation 5 2 2 15 2" xfId="9806"/>
    <cellStyle name="Calculation 5 2 2 15 2 2" xfId="9807"/>
    <cellStyle name="Calculation 5 2 2 15 3" xfId="9808"/>
    <cellStyle name="Calculation 5 2 2 16" xfId="9809"/>
    <cellStyle name="Calculation 5 2 2 16 2" xfId="9810"/>
    <cellStyle name="Calculation 5 2 2 16 2 2" xfId="9811"/>
    <cellStyle name="Calculation 5 2 2 16 3" xfId="9812"/>
    <cellStyle name="Calculation 5 2 2 17" xfId="9813"/>
    <cellStyle name="Calculation 5 2 2 17 2" xfId="9814"/>
    <cellStyle name="Calculation 5 2 2 17 2 2" xfId="9815"/>
    <cellStyle name="Calculation 5 2 2 17 3" xfId="9816"/>
    <cellStyle name="Calculation 5 2 2 18" xfId="9817"/>
    <cellStyle name="Calculation 5 2 2 18 2" xfId="9818"/>
    <cellStyle name="Calculation 5 2 2 19" xfId="9819"/>
    <cellStyle name="Calculation 5 2 2 2" xfId="9820"/>
    <cellStyle name="Calculation 5 2 2 2 10" xfId="9821"/>
    <cellStyle name="Calculation 5 2 2 2 10 2" xfId="9822"/>
    <cellStyle name="Calculation 5 2 2 2 10 2 2" xfId="9823"/>
    <cellStyle name="Calculation 5 2 2 2 10 3" xfId="9824"/>
    <cellStyle name="Calculation 5 2 2 2 11" xfId="9825"/>
    <cellStyle name="Calculation 5 2 2 2 11 2" xfId="9826"/>
    <cellStyle name="Calculation 5 2 2 2 11 2 2" xfId="9827"/>
    <cellStyle name="Calculation 5 2 2 2 11 3" xfId="9828"/>
    <cellStyle name="Calculation 5 2 2 2 12" xfId="9829"/>
    <cellStyle name="Calculation 5 2 2 2 12 2" xfId="9830"/>
    <cellStyle name="Calculation 5 2 2 2 12 2 2" xfId="9831"/>
    <cellStyle name="Calculation 5 2 2 2 12 3" xfId="9832"/>
    <cellStyle name="Calculation 5 2 2 2 13" xfId="9833"/>
    <cellStyle name="Calculation 5 2 2 2 13 2" xfId="9834"/>
    <cellStyle name="Calculation 5 2 2 2 13 2 2" xfId="9835"/>
    <cellStyle name="Calculation 5 2 2 2 13 3" xfId="9836"/>
    <cellStyle name="Calculation 5 2 2 2 14" xfId="9837"/>
    <cellStyle name="Calculation 5 2 2 2 14 2" xfId="9838"/>
    <cellStyle name="Calculation 5 2 2 2 14 2 2" xfId="9839"/>
    <cellStyle name="Calculation 5 2 2 2 14 3" xfId="9840"/>
    <cellStyle name="Calculation 5 2 2 2 15" xfId="9841"/>
    <cellStyle name="Calculation 5 2 2 2 15 2" xfId="9842"/>
    <cellStyle name="Calculation 5 2 2 2 15 2 2" xfId="9843"/>
    <cellStyle name="Calculation 5 2 2 2 15 3" xfId="9844"/>
    <cellStyle name="Calculation 5 2 2 2 16" xfId="9845"/>
    <cellStyle name="Calculation 5 2 2 2 16 2" xfId="9846"/>
    <cellStyle name="Calculation 5 2 2 2 16 2 2" xfId="9847"/>
    <cellStyle name="Calculation 5 2 2 2 16 3" xfId="9848"/>
    <cellStyle name="Calculation 5 2 2 2 17" xfId="9849"/>
    <cellStyle name="Calculation 5 2 2 2 17 2" xfId="9850"/>
    <cellStyle name="Calculation 5 2 2 2 17 2 2" xfId="9851"/>
    <cellStyle name="Calculation 5 2 2 2 17 3" xfId="9852"/>
    <cellStyle name="Calculation 5 2 2 2 18" xfId="9853"/>
    <cellStyle name="Calculation 5 2 2 2 18 2" xfId="9854"/>
    <cellStyle name="Calculation 5 2 2 2 18 2 2" xfId="9855"/>
    <cellStyle name="Calculation 5 2 2 2 18 3" xfId="9856"/>
    <cellStyle name="Calculation 5 2 2 2 19" xfId="9857"/>
    <cellStyle name="Calculation 5 2 2 2 19 2" xfId="9858"/>
    <cellStyle name="Calculation 5 2 2 2 19 2 2" xfId="9859"/>
    <cellStyle name="Calculation 5 2 2 2 19 3" xfId="9860"/>
    <cellStyle name="Calculation 5 2 2 2 2" xfId="9861"/>
    <cellStyle name="Calculation 5 2 2 2 2 2" xfId="9862"/>
    <cellStyle name="Calculation 5 2 2 2 2 2 2" xfId="9863"/>
    <cellStyle name="Calculation 5 2 2 2 2 3" xfId="9864"/>
    <cellStyle name="Calculation 5 2 2 2 20" xfId="9865"/>
    <cellStyle name="Calculation 5 2 2 2 20 2" xfId="9866"/>
    <cellStyle name="Calculation 5 2 2 2 20 2 2" xfId="9867"/>
    <cellStyle name="Calculation 5 2 2 2 20 3" xfId="9868"/>
    <cellStyle name="Calculation 5 2 2 2 21" xfId="9869"/>
    <cellStyle name="Calculation 5 2 2 2 21 2" xfId="9870"/>
    <cellStyle name="Calculation 5 2 2 2 22" xfId="9871"/>
    <cellStyle name="Calculation 5 2 2 2 3" xfId="9872"/>
    <cellStyle name="Calculation 5 2 2 2 3 2" xfId="9873"/>
    <cellStyle name="Calculation 5 2 2 2 3 2 2" xfId="9874"/>
    <cellStyle name="Calculation 5 2 2 2 3 3" xfId="9875"/>
    <cellStyle name="Calculation 5 2 2 2 4" xfId="9876"/>
    <cellStyle name="Calculation 5 2 2 2 4 2" xfId="9877"/>
    <cellStyle name="Calculation 5 2 2 2 4 2 2" xfId="9878"/>
    <cellStyle name="Calculation 5 2 2 2 4 3" xfId="9879"/>
    <cellStyle name="Calculation 5 2 2 2 5" xfId="9880"/>
    <cellStyle name="Calculation 5 2 2 2 5 2" xfId="9881"/>
    <cellStyle name="Calculation 5 2 2 2 5 2 2" xfId="9882"/>
    <cellStyle name="Calculation 5 2 2 2 5 3" xfId="9883"/>
    <cellStyle name="Calculation 5 2 2 2 6" xfId="9884"/>
    <cellStyle name="Calculation 5 2 2 2 6 2" xfId="9885"/>
    <cellStyle name="Calculation 5 2 2 2 6 2 2" xfId="9886"/>
    <cellStyle name="Calculation 5 2 2 2 6 3" xfId="9887"/>
    <cellStyle name="Calculation 5 2 2 2 7" xfId="9888"/>
    <cellStyle name="Calculation 5 2 2 2 7 2" xfId="9889"/>
    <cellStyle name="Calculation 5 2 2 2 7 2 2" xfId="9890"/>
    <cellStyle name="Calculation 5 2 2 2 7 3" xfId="9891"/>
    <cellStyle name="Calculation 5 2 2 2 8" xfId="9892"/>
    <cellStyle name="Calculation 5 2 2 2 8 2" xfId="9893"/>
    <cellStyle name="Calculation 5 2 2 2 8 2 2" xfId="9894"/>
    <cellStyle name="Calculation 5 2 2 2 8 3" xfId="9895"/>
    <cellStyle name="Calculation 5 2 2 2 9" xfId="9896"/>
    <cellStyle name="Calculation 5 2 2 2 9 2" xfId="9897"/>
    <cellStyle name="Calculation 5 2 2 2 9 2 2" xfId="9898"/>
    <cellStyle name="Calculation 5 2 2 2 9 3" xfId="9899"/>
    <cellStyle name="Calculation 5 2 2 3" xfId="9900"/>
    <cellStyle name="Calculation 5 2 2 3 2" xfId="9901"/>
    <cellStyle name="Calculation 5 2 2 3 2 2" xfId="9902"/>
    <cellStyle name="Calculation 5 2 2 3 3" xfId="9903"/>
    <cellStyle name="Calculation 5 2 2 4" xfId="9904"/>
    <cellStyle name="Calculation 5 2 2 4 2" xfId="9905"/>
    <cellStyle name="Calculation 5 2 2 4 2 2" xfId="9906"/>
    <cellStyle name="Calculation 5 2 2 4 3" xfId="9907"/>
    <cellStyle name="Calculation 5 2 2 5" xfId="9908"/>
    <cellStyle name="Calculation 5 2 2 5 2" xfId="9909"/>
    <cellStyle name="Calculation 5 2 2 5 2 2" xfId="9910"/>
    <cellStyle name="Calculation 5 2 2 5 3" xfId="9911"/>
    <cellStyle name="Calculation 5 2 2 6" xfId="9912"/>
    <cellStyle name="Calculation 5 2 2 6 2" xfId="9913"/>
    <cellStyle name="Calculation 5 2 2 6 2 2" xfId="9914"/>
    <cellStyle name="Calculation 5 2 2 6 3" xfId="9915"/>
    <cellStyle name="Calculation 5 2 2 7" xfId="9916"/>
    <cellStyle name="Calculation 5 2 2 7 2" xfId="9917"/>
    <cellStyle name="Calculation 5 2 2 7 2 2" xfId="9918"/>
    <cellStyle name="Calculation 5 2 2 7 3" xfId="9919"/>
    <cellStyle name="Calculation 5 2 2 8" xfId="9920"/>
    <cellStyle name="Calculation 5 2 2 8 2" xfId="9921"/>
    <cellStyle name="Calculation 5 2 2 8 2 2" xfId="9922"/>
    <cellStyle name="Calculation 5 2 2 8 3" xfId="9923"/>
    <cellStyle name="Calculation 5 2 2 9" xfId="9924"/>
    <cellStyle name="Calculation 5 2 2 9 2" xfId="9925"/>
    <cellStyle name="Calculation 5 2 2 9 2 2" xfId="9926"/>
    <cellStyle name="Calculation 5 2 2 9 3" xfId="9927"/>
    <cellStyle name="Calculation 5 2 20" xfId="9928"/>
    <cellStyle name="Calculation 5 2 20 2" xfId="9929"/>
    <cellStyle name="Calculation 5 2 20 2 2" xfId="9930"/>
    <cellStyle name="Calculation 5 2 20 3" xfId="9931"/>
    <cellStyle name="Calculation 5 2 21" xfId="9932"/>
    <cellStyle name="Calculation 5 2 21 2" xfId="9933"/>
    <cellStyle name="Calculation 5 2 22" xfId="9934"/>
    <cellStyle name="Calculation 5 2 3" xfId="9935"/>
    <cellStyle name="Calculation 5 2 3 10" xfId="9936"/>
    <cellStyle name="Calculation 5 2 3 10 2" xfId="9937"/>
    <cellStyle name="Calculation 5 2 3 10 2 2" xfId="9938"/>
    <cellStyle name="Calculation 5 2 3 10 3" xfId="9939"/>
    <cellStyle name="Calculation 5 2 3 11" xfId="9940"/>
    <cellStyle name="Calculation 5 2 3 11 2" xfId="9941"/>
    <cellStyle name="Calculation 5 2 3 11 2 2" xfId="9942"/>
    <cellStyle name="Calculation 5 2 3 11 3" xfId="9943"/>
    <cellStyle name="Calculation 5 2 3 12" xfId="9944"/>
    <cellStyle name="Calculation 5 2 3 12 2" xfId="9945"/>
    <cellStyle name="Calculation 5 2 3 12 2 2" xfId="9946"/>
    <cellStyle name="Calculation 5 2 3 12 3" xfId="9947"/>
    <cellStyle name="Calculation 5 2 3 13" xfId="9948"/>
    <cellStyle name="Calculation 5 2 3 13 2" xfId="9949"/>
    <cellStyle name="Calculation 5 2 3 13 2 2" xfId="9950"/>
    <cellStyle name="Calculation 5 2 3 13 3" xfId="9951"/>
    <cellStyle name="Calculation 5 2 3 14" xfId="9952"/>
    <cellStyle name="Calculation 5 2 3 14 2" xfId="9953"/>
    <cellStyle name="Calculation 5 2 3 14 2 2" xfId="9954"/>
    <cellStyle name="Calculation 5 2 3 14 3" xfId="9955"/>
    <cellStyle name="Calculation 5 2 3 15" xfId="9956"/>
    <cellStyle name="Calculation 5 2 3 15 2" xfId="9957"/>
    <cellStyle name="Calculation 5 2 3 15 2 2" xfId="9958"/>
    <cellStyle name="Calculation 5 2 3 15 3" xfId="9959"/>
    <cellStyle name="Calculation 5 2 3 16" xfId="9960"/>
    <cellStyle name="Calculation 5 2 3 16 2" xfId="9961"/>
    <cellStyle name="Calculation 5 2 3 16 2 2" xfId="9962"/>
    <cellStyle name="Calculation 5 2 3 16 3" xfId="9963"/>
    <cellStyle name="Calculation 5 2 3 17" xfId="9964"/>
    <cellStyle name="Calculation 5 2 3 17 2" xfId="9965"/>
    <cellStyle name="Calculation 5 2 3 17 2 2" xfId="9966"/>
    <cellStyle name="Calculation 5 2 3 17 3" xfId="9967"/>
    <cellStyle name="Calculation 5 2 3 18" xfId="9968"/>
    <cellStyle name="Calculation 5 2 3 18 2" xfId="9969"/>
    <cellStyle name="Calculation 5 2 3 19" xfId="9970"/>
    <cellStyle name="Calculation 5 2 3 2" xfId="9971"/>
    <cellStyle name="Calculation 5 2 3 2 10" xfId="9972"/>
    <cellStyle name="Calculation 5 2 3 2 10 2" xfId="9973"/>
    <cellStyle name="Calculation 5 2 3 2 10 2 2" xfId="9974"/>
    <cellStyle name="Calculation 5 2 3 2 10 3" xfId="9975"/>
    <cellStyle name="Calculation 5 2 3 2 11" xfId="9976"/>
    <cellStyle name="Calculation 5 2 3 2 11 2" xfId="9977"/>
    <cellStyle name="Calculation 5 2 3 2 11 2 2" xfId="9978"/>
    <cellStyle name="Calculation 5 2 3 2 11 3" xfId="9979"/>
    <cellStyle name="Calculation 5 2 3 2 12" xfId="9980"/>
    <cellStyle name="Calculation 5 2 3 2 12 2" xfId="9981"/>
    <cellStyle name="Calculation 5 2 3 2 12 2 2" xfId="9982"/>
    <cellStyle name="Calculation 5 2 3 2 12 3" xfId="9983"/>
    <cellStyle name="Calculation 5 2 3 2 13" xfId="9984"/>
    <cellStyle name="Calculation 5 2 3 2 13 2" xfId="9985"/>
    <cellStyle name="Calculation 5 2 3 2 13 2 2" xfId="9986"/>
    <cellStyle name="Calculation 5 2 3 2 13 3" xfId="9987"/>
    <cellStyle name="Calculation 5 2 3 2 14" xfId="9988"/>
    <cellStyle name="Calculation 5 2 3 2 14 2" xfId="9989"/>
    <cellStyle name="Calculation 5 2 3 2 14 2 2" xfId="9990"/>
    <cellStyle name="Calculation 5 2 3 2 14 3" xfId="9991"/>
    <cellStyle name="Calculation 5 2 3 2 15" xfId="9992"/>
    <cellStyle name="Calculation 5 2 3 2 15 2" xfId="9993"/>
    <cellStyle name="Calculation 5 2 3 2 15 2 2" xfId="9994"/>
    <cellStyle name="Calculation 5 2 3 2 15 3" xfId="9995"/>
    <cellStyle name="Calculation 5 2 3 2 16" xfId="9996"/>
    <cellStyle name="Calculation 5 2 3 2 16 2" xfId="9997"/>
    <cellStyle name="Calculation 5 2 3 2 16 2 2" xfId="9998"/>
    <cellStyle name="Calculation 5 2 3 2 16 3" xfId="9999"/>
    <cellStyle name="Calculation 5 2 3 2 17" xfId="10000"/>
    <cellStyle name="Calculation 5 2 3 2 17 2" xfId="10001"/>
    <cellStyle name="Calculation 5 2 3 2 17 2 2" xfId="10002"/>
    <cellStyle name="Calculation 5 2 3 2 17 3" xfId="10003"/>
    <cellStyle name="Calculation 5 2 3 2 18" xfId="10004"/>
    <cellStyle name="Calculation 5 2 3 2 18 2" xfId="10005"/>
    <cellStyle name="Calculation 5 2 3 2 18 2 2" xfId="10006"/>
    <cellStyle name="Calculation 5 2 3 2 18 3" xfId="10007"/>
    <cellStyle name="Calculation 5 2 3 2 19" xfId="10008"/>
    <cellStyle name="Calculation 5 2 3 2 19 2" xfId="10009"/>
    <cellStyle name="Calculation 5 2 3 2 19 2 2" xfId="10010"/>
    <cellStyle name="Calculation 5 2 3 2 19 3" xfId="10011"/>
    <cellStyle name="Calculation 5 2 3 2 2" xfId="10012"/>
    <cellStyle name="Calculation 5 2 3 2 2 2" xfId="10013"/>
    <cellStyle name="Calculation 5 2 3 2 2 2 2" xfId="10014"/>
    <cellStyle name="Calculation 5 2 3 2 2 3" xfId="10015"/>
    <cellStyle name="Calculation 5 2 3 2 20" xfId="10016"/>
    <cellStyle name="Calculation 5 2 3 2 20 2" xfId="10017"/>
    <cellStyle name="Calculation 5 2 3 2 20 2 2" xfId="10018"/>
    <cellStyle name="Calculation 5 2 3 2 20 3" xfId="10019"/>
    <cellStyle name="Calculation 5 2 3 2 21" xfId="10020"/>
    <cellStyle name="Calculation 5 2 3 2 21 2" xfId="10021"/>
    <cellStyle name="Calculation 5 2 3 2 22" xfId="10022"/>
    <cellStyle name="Calculation 5 2 3 2 3" xfId="10023"/>
    <cellStyle name="Calculation 5 2 3 2 3 2" xfId="10024"/>
    <cellStyle name="Calculation 5 2 3 2 3 2 2" xfId="10025"/>
    <cellStyle name="Calculation 5 2 3 2 3 3" xfId="10026"/>
    <cellStyle name="Calculation 5 2 3 2 4" xfId="10027"/>
    <cellStyle name="Calculation 5 2 3 2 4 2" xfId="10028"/>
    <cellStyle name="Calculation 5 2 3 2 4 2 2" xfId="10029"/>
    <cellStyle name="Calculation 5 2 3 2 4 3" xfId="10030"/>
    <cellStyle name="Calculation 5 2 3 2 5" xfId="10031"/>
    <cellStyle name="Calculation 5 2 3 2 5 2" xfId="10032"/>
    <cellStyle name="Calculation 5 2 3 2 5 2 2" xfId="10033"/>
    <cellStyle name="Calculation 5 2 3 2 5 3" xfId="10034"/>
    <cellStyle name="Calculation 5 2 3 2 6" xfId="10035"/>
    <cellStyle name="Calculation 5 2 3 2 6 2" xfId="10036"/>
    <cellStyle name="Calculation 5 2 3 2 6 2 2" xfId="10037"/>
    <cellStyle name="Calculation 5 2 3 2 6 3" xfId="10038"/>
    <cellStyle name="Calculation 5 2 3 2 7" xfId="10039"/>
    <cellStyle name="Calculation 5 2 3 2 7 2" xfId="10040"/>
    <cellStyle name="Calculation 5 2 3 2 7 2 2" xfId="10041"/>
    <cellStyle name="Calculation 5 2 3 2 7 3" xfId="10042"/>
    <cellStyle name="Calculation 5 2 3 2 8" xfId="10043"/>
    <cellStyle name="Calculation 5 2 3 2 8 2" xfId="10044"/>
    <cellStyle name="Calculation 5 2 3 2 8 2 2" xfId="10045"/>
    <cellStyle name="Calculation 5 2 3 2 8 3" xfId="10046"/>
    <cellStyle name="Calculation 5 2 3 2 9" xfId="10047"/>
    <cellStyle name="Calculation 5 2 3 2 9 2" xfId="10048"/>
    <cellStyle name="Calculation 5 2 3 2 9 2 2" xfId="10049"/>
    <cellStyle name="Calculation 5 2 3 2 9 3" xfId="10050"/>
    <cellStyle name="Calculation 5 2 3 3" xfId="10051"/>
    <cellStyle name="Calculation 5 2 3 3 2" xfId="10052"/>
    <cellStyle name="Calculation 5 2 3 3 2 2" xfId="10053"/>
    <cellStyle name="Calculation 5 2 3 3 3" xfId="10054"/>
    <cellStyle name="Calculation 5 2 3 4" xfId="10055"/>
    <cellStyle name="Calculation 5 2 3 4 2" xfId="10056"/>
    <cellStyle name="Calculation 5 2 3 4 2 2" xfId="10057"/>
    <cellStyle name="Calculation 5 2 3 4 3" xfId="10058"/>
    <cellStyle name="Calculation 5 2 3 5" xfId="10059"/>
    <cellStyle name="Calculation 5 2 3 5 2" xfId="10060"/>
    <cellStyle name="Calculation 5 2 3 5 2 2" xfId="10061"/>
    <cellStyle name="Calculation 5 2 3 5 3" xfId="10062"/>
    <cellStyle name="Calculation 5 2 3 6" xfId="10063"/>
    <cellStyle name="Calculation 5 2 3 6 2" xfId="10064"/>
    <cellStyle name="Calculation 5 2 3 6 2 2" xfId="10065"/>
    <cellStyle name="Calculation 5 2 3 6 3" xfId="10066"/>
    <cellStyle name="Calculation 5 2 3 7" xfId="10067"/>
    <cellStyle name="Calculation 5 2 3 7 2" xfId="10068"/>
    <cellStyle name="Calculation 5 2 3 7 2 2" xfId="10069"/>
    <cellStyle name="Calculation 5 2 3 7 3" xfId="10070"/>
    <cellStyle name="Calculation 5 2 3 8" xfId="10071"/>
    <cellStyle name="Calculation 5 2 3 8 2" xfId="10072"/>
    <cellStyle name="Calculation 5 2 3 8 2 2" xfId="10073"/>
    <cellStyle name="Calculation 5 2 3 8 3" xfId="10074"/>
    <cellStyle name="Calculation 5 2 3 9" xfId="10075"/>
    <cellStyle name="Calculation 5 2 3 9 2" xfId="10076"/>
    <cellStyle name="Calculation 5 2 3 9 2 2" xfId="10077"/>
    <cellStyle name="Calculation 5 2 3 9 3" xfId="10078"/>
    <cellStyle name="Calculation 5 2 4" xfId="10079"/>
    <cellStyle name="Calculation 5 2 4 10" xfId="10080"/>
    <cellStyle name="Calculation 5 2 4 10 2" xfId="10081"/>
    <cellStyle name="Calculation 5 2 4 10 2 2" xfId="10082"/>
    <cellStyle name="Calculation 5 2 4 10 3" xfId="10083"/>
    <cellStyle name="Calculation 5 2 4 11" xfId="10084"/>
    <cellStyle name="Calculation 5 2 4 11 2" xfId="10085"/>
    <cellStyle name="Calculation 5 2 4 11 2 2" xfId="10086"/>
    <cellStyle name="Calculation 5 2 4 11 3" xfId="10087"/>
    <cellStyle name="Calculation 5 2 4 12" xfId="10088"/>
    <cellStyle name="Calculation 5 2 4 12 2" xfId="10089"/>
    <cellStyle name="Calculation 5 2 4 12 2 2" xfId="10090"/>
    <cellStyle name="Calculation 5 2 4 12 3" xfId="10091"/>
    <cellStyle name="Calculation 5 2 4 13" xfId="10092"/>
    <cellStyle name="Calculation 5 2 4 13 2" xfId="10093"/>
    <cellStyle name="Calculation 5 2 4 13 2 2" xfId="10094"/>
    <cellStyle name="Calculation 5 2 4 13 3" xfId="10095"/>
    <cellStyle name="Calculation 5 2 4 14" xfId="10096"/>
    <cellStyle name="Calculation 5 2 4 14 2" xfId="10097"/>
    <cellStyle name="Calculation 5 2 4 14 2 2" xfId="10098"/>
    <cellStyle name="Calculation 5 2 4 14 3" xfId="10099"/>
    <cellStyle name="Calculation 5 2 4 15" xfId="10100"/>
    <cellStyle name="Calculation 5 2 4 15 2" xfId="10101"/>
    <cellStyle name="Calculation 5 2 4 15 2 2" xfId="10102"/>
    <cellStyle name="Calculation 5 2 4 15 3" xfId="10103"/>
    <cellStyle name="Calculation 5 2 4 16" xfId="10104"/>
    <cellStyle name="Calculation 5 2 4 16 2" xfId="10105"/>
    <cellStyle name="Calculation 5 2 4 16 2 2" xfId="10106"/>
    <cellStyle name="Calculation 5 2 4 16 3" xfId="10107"/>
    <cellStyle name="Calculation 5 2 4 17" xfId="10108"/>
    <cellStyle name="Calculation 5 2 4 17 2" xfId="10109"/>
    <cellStyle name="Calculation 5 2 4 17 2 2" xfId="10110"/>
    <cellStyle name="Calculation 5 2 4 17 3" xfId="10111"/>
    <cellStyle name="Calculation 5 2 4 18" xfId="10112"/>
    <cellStyle name="Calculation 5 2 4 18 2" xfId="10113"/>
    <cellStyle name="Calculation 5 2 4 18 2 2" xfId="10114"/>
    <cellStyle name="Calculation 5 2 4 18 3" xfId="10115"/>
    <cellStyle name="Calculation 5 2 4 19" xfId="10116"/>
    <cellStyle name="Calculation 5 2 4 19 2" xfId="10117"/>
    <cellStyle name="Calculation 5 2 4 19 2 2" xfId="10118"/>
    <cellStyle name="Calculation 5 2 4 19 3" xfId="10119"/>
    <cellStyle name="Calculation 5 2 4 2" xfId="10120"/>
    <cellStyle name="Calculation 5 2 4 2 10" xfId="10121"/>
    <cellStyle name="Calculation 5 2 4 2 10 2" xfId="10122"/>
    <cellStyle name="Calculation 5 2 4 2 10 2 2" xfId="10123"/>
    <cellStyle name="Calculation 5 2 4 2 10 3" xfId="10124"/>
    <cellStyle name="Calculation 5 2 4 2 11" xfId="10125"/>
    <cellStyle name="Calculation 5 2 4 2 11 2" xfId="10126"/>
    <cellStyle name="Calculation 5 2 4 2 11 2 2" xfId="10127"/>
    <cellStyle name="Calculation 5 2 4 2 11 3" xfId="10128"/>
    <cellStyle name="Calculation 5 2 4 2 12" xfId="10129"/>
    <cellStyle name="Calculation 5 2 4 2 12 2" xfId="10130"/>
    <cellStyle name="Calculation 5 2 4 2 12 2 2" xfId="10131"/>
    <cellStyle name="Calculation 5 2 4 2 12 3" xfId="10132"/>
    <cellStyle name="Calculation 5 2 4 2 13" xfId="10133"/>
    <cellStyle name="Calculation 5 2 4 2 13 2" xfId="10134"/>
    <cellStyle name="Calculation 5 2 4 2 13 2 2" xfId="10135"/>
    <cellStyle name="Calculation 5 2 4 2 13 3" xfId="10136"/>
    <cellStyle name="Calculation 5 2 4 2 14" xfId="10137"/>
    <cellStyle name="Calculation 5 2 4 2 14 2" xfId="10138"/>
    <cellStyle name="Calculation 5 2 4 2 14 2 2" xfId="10139"/>
    <cellStyle name="Calculation 5 2 4 2 14 3" xfId="10140"/>
    <cellStyle name="Calculation 5 2 4 2 15" xfId="10141"/>
    <cellStyle name="Calculation 5 2 4 2 15 2" xfId="10142"/>
    <cellStyle name="Calculation 5 2 4 2 15 2 2" xfId="10143"/>
    <cellStyle name="Calculation 5 2 4 2 15 3" xfId="10144"/>
    <cellStyle name="Calculation 5 2 4 2 16" xfId="10145"/>
    <cellStyle name="Calculation 5 2 4 2 16 2" xfId="10146"/>
    <cellStyle name="Calculation 5 2 4 2 16 2 2" xfId="10147"/>
    <cellStyle name="Calculation 5 2 4 2 16 3" xfId="10148"/>
    <cellStyle name="Calculation 5 2 4 2 17" xfId="10149"/>
    <cellStyle name="Calculation 5 2 4 2 17 2" xfId="10150"/>
    <cellStyle name="Calculation 5 2 4 2 17 2 2" xfId="10151"/>
    <cellStyle name="Calculation 5 2 4 2 17 3" xfId="10152"/>
    <cellStyle name="Calculation 5 2 4 2 18" xfId="10153"/>
    <cellStyle name="Calculation 5 2 4 2 18 2" xfId="10154"/>
    <cellStyle name="Calculation 5 2 4 2 18 2 2" xfId="10155"/>
    <cellStyle name="Calculation 5 2 4 2 18 3" xfId="10156"/>
    <cellStyle name="Calculation 5 2 4 2 19" xfId="10157"/>
    <cellStyle name="Calculation 5 2 4 2 19 2" xfId="10158"/>
    <cellStyle name="Calculation 5 2 4 2 19 2 2" xfId="10159"/>
    <cellStyle name="Calculation 5 2 4 2 19 3" xfId="10160"/>
    <cellStyle name="Calculation 5 2 4 2 2" xfId="10161"/>
    <cellStyle name="Calculation 5 2 4 2 2 2" xfId="10162"/>
    <cellStyle name="Calculation 5 2 4 2 2 2 2" xfId="10163"/>
    <cellStyle name="Calculation 5 2 4 2 2 3" xfId="10164"/>
    <cellStyle name="Calculation 5 2 4 2 20" xfId="10165"/>
    <cellStyle name="Calculation 5 2 4 2 20 2" xfId="10166"/>
    <cellStyle name="Calculation 5 2 4 2 20 2 2" xfId="10167"/>
    <cellStyle name="Calculation 5 2 4 2 20 3" xfId="10168"/>
    <cellStyle name="Calculation 5 2 4 2 21" xfId="10169"/>
    <cellStyle name="Calculation 5 2 4 2 21 2" xfId="10170"/>
    <cellStyle name="Calculation 5 2 4 2 22" xfId="10171"/>
    <cellStyle name="Calculation 5 2 4 2 3" xfId="10172"/>
    <cellStyle name="Calculation 5 2 4 2 3 2" xfId="10173"/>
    <cellStyle name="Calculation 5 2 4 2 3 2 2" xfId="10174"/>
    <cellStyle name="Calculation 5 2 4 2 3 3" xfId="10175"/>
    <cellStyle name="Calculation 5 2 4 2 4" xfId="10176"/>
    <cellStyle name="Calculation 5 2 4 2 4 2" xfId="10177"/>
    <cellStyle name="Calculation 5 2 4 2 4 2 2" xfId="10178"/>
    <cellStyle name="Calculation 5 2 4 2 4 3" xfId="10179"/>
    <cellStyle name="Calculation 5 2 4 2 5" xfId="10180"/>
    <cellStyle name="Calculation 5 2 4 2 5 2" xfId="10181"/>
    <cellStyle name="Calculation 5 2 4 2 5 2 2" xfId="10182"/>
    <cellStyle name="Calculation 5 2 4 2 5 3" xfId="10183"/>
    <cellStyle name="Calculation 5 2 4 2 6" xfId="10184"/>
    <cellStyle name="Calculation 5 2 4 2 6 2" xfId="10185"/>
    <cellStyle name="Calculation 5 2 4 2 6 2 2" xfId="10186"/>
    <cellStyle name="Calculation 5 2 4 2 6 3" xfId="10187"/>
    <cellStyle name="Calculation 5 2 4 2 7" xfId="10188"/>
    <cellStyle name="Calculation 5 2 4 2 7 2" xfId="10189"/>
    <cellStyle name="Calculation 5 2 4 2 7 2 2" xfId="10190"/>
    <cellStyle name="Calculation 5 2 4 2 7 3" xfId="10191"/>
    <cellStyle name="Calculation 5 2 4 2 8" xfId="10192"/>
    <cellStyle name="Calculation 5 2 4 2 8 2" xfId="10193"/>
    <cellStyle name="Calculation 5 2 4 2 8 2 2" xfId="10194"/>
    <cellStyle name="Calculation 5 2 4 2 8 3" xfId="10195"/>
    <cellStyle name="Calculation 5 2 4 2 9" xfId="10196"/>
    <cellStyle name="Calculation 5 2 4 2 9 2" xfId="10197"/>
    <cellStyle name="Calculation 5 2 4 2 9 2 2" xfId="10198"/>
    <cellStyle name="Calculation 5 2 4 2 9 3" xfId="10199"/>
    <cellStyle name="Calculation 5 2 4 20" xfId="10200"/>
    <cellStyle name="Calculation 5 2 4 20 2" xfId="10201"/>
    <cellStyle name="Calculation 5 2 4 20 2 2" xfId="10202"/>
    <cellStyle name="Calculation 5 2 4 20 3" xfId="10203"/>
    <cellStyle name="Calculation 5 2 4 21" xfId="10204"/>
    <cellStyle name="Calculation 5 2 4 21 2" xfId="10205"/>
    <cellStyle name="Calculation 5 2 4 21 2 2" xfId="10206"/>
    <cellStyle name="Calculation 5 2 4 21 3" xfId="10207"/>
    <cellStyle name="Calculation 5 2 4 22" xfId="10208"/>
    <cellStyle name="Calculation 5 2 4 22 2" xfId="10209"/>
    <cellStyle name="Calculation 5 2 4 23" xfId="10210"/>
    <cellStyle name="Calculation 5 2 4 3" xfId="10211"/>
    <cellStyle name="Calculation 5 2 4 3 2" xfId="10212"/>
    <cellStyle name="Calculation 5 2 4 3 2 2" xfId="10213"/>
    <cellStyle name="Calculation 5 2 4 3 3" xfId="10214"/>
    <cellStyle name="Calculation 5 2 4 4" xfId="10215"/>
    <cellStyle name="Calculation 5 2 4 4 2" xfId="10216"/>
    <cellStyle name="Calculation 5 2 4 4 2 2" xfId="10217"/>
    <cellStyle name="Calculation 5 2 4 4 3" xfId="10218"/>
    <cellStyle name="Calculation 5 2 4 5" xfId="10219"/>
    <cellStyle name="Calculation 5 2 4 5 2" xfId="10220"/>
    <cellStyle name="Calculation 5 2 4 5 2 2" xfId="10221"/>
    <cellStyle name="Calculation 5 2 4 5 3" xfId="10222"/>
    <cellStyle name="Calculation 5 2 4 6" xfId="10223"/>
    <cellStyle name="Calculation 5 2 4 6 2" xfId="10224"/>
    <cellStyle name="Calculation 5 2 4 6 2 2" xfId="10225"/>
    <cellStyle name="Calculation 5 2 4 6 3" xfId="10226"/>
    <cellStyle name="Calculation 5 2 4 7" xfId="10227"/>
    <cellStyle name="Calculation 5 2 4 7 2" xfId="10228"/>
    <cellStyle name="Calculation 5 2 4 7 2 2" xfId="10229"/>
    <cellStyle name="Calculation 5 2 4 7 3" xfId="10230"/>
    <cellStyle name="Calculation 5 2 4 8" xfId="10231"/>
    <cellStyle name="Calculation 5 2 4 8 2" xfId="10232"/>
    <cellStyle name="Calculation 5 2 4 8 2 2" xfId="10233"/>
    <cellStyle name="Calculation 5 2 4 8 3" xfId="10234"/>
    <cellStyle name="Calculation 5 2 4 9" xfId="10235"/>
    <cellStyle name="Calculation 5 2 4 9 2" xfId="10236"/>
    <cellStyle name="Calculation 5 2 4 9 2 2" xfId="10237"/>
    <cellStyle name="Calculation 5 2 4 9 3" xfId="10238"/>
    <cellStyle name="Calculation 5 2 5" xfId="10239"/>
    <cellStyle name="Calculation 5 2 5 10" xfId="10240"/>
    <cellStyle name="Calculation 5 2 5 10 2" xfId="10241"/>
    <cellStyle name="Calculation 5 2 5 10 2 2" xfId="10242"/>
    <cellStyle name="Calculation 5 2 5 10 3" xfId="10243"/>
    <cellStyle name="Calculation 5 2 5 11" xfId="10244"/>
    <cellStyle name="Calculation 5 2 5 11 2" xfId="10245"/>
    <cellStyle name="Calculation 5 2 5 11 2 2" xfId="10246"/>
    <cellStyle name="Calculation 5 2 5 11 3" xfId="10247"/>
    <cellStyle name="Calculation 5 2 5 12" xfId="10248"/>
    <cellStyle name="Calculation 5 2 5 12 2" xfId="10249"/>
    <cellStyle name="Calculation 5 2 5 12 2 2" xfId="10250"/>
    <cellStyle name="Calculation 5 2 5 12 3" xfId="10251"/>
    <cellStyle name="Calculation 5 2 5 13" xfId="10252"/>
    <cellStyle name="Calculation 5 2 5 13 2" xfId="10253"/>
    <cellStyle name="Calculation 5 2 5 13 2 2" xfId="10254"/>
    <cellStyle name="Calculation 5 2 5 13 3" xfId="10255"/>
    <cellStyle name="Calculation 5 2 5 14" xfId="10256"/>
    <cellStyle name="Calculation 5 2 5 14 2" xfId="10257"/>
    <cellStyle name="Calculation 5 2 5 14 2 2" xfId="10258"/>
    <cellStyle name="Calculation 5 2 5 14 3" xfId="10259"/>
    <cellStyle name="Calculation 5 2 5 15" xfId="10260"/>
    <cellStyle name="Calculation 5 2 5 15 2" xfId="10261"/>
    <cellStyle name="Calculation 5 2 5 15 2 2" xfId="10262"/>
    <cellStyle name="Calculation 5 2 5 15 3" xfId="10263"/>
    <cellStyle name="Calculation 5 2 5 16" xfId="10264"/>
    <cellStyle name="Calculation 5 2 5 16 2" xfId="10265"/>
    <cellStyle name="Calculation 5 2 5 16 2 2" xfId="10266"/>
    <cellStyle name="Calculation 5 2 5 16 3" xfId="10267"/>
    <cellStyle name="Calculation 5 2 5 17" xfId="10268"/>
    <cellStyle name="Calculation 5 2 5 17 2" xfId="10269"/>
    <cellStyle name="Calculation 5 2 5 17 2 2" xfId="10270"/>
    <cellStyle name="Calculation 5 2 5 17 3" xfId="10271"/>
    <cellStyle name="Calculation 5 2 5 18" xfId="10272"/>
    <cellStyle name="Calculation 5 2 5 18 2" xfId="10273"/>
    <cellStyle name="Calculation 5 2 5 18 2 2" xfId="10274"/>
    <cellStyle name="Calculation 5 2 5 18 3" xfId="10275"/>
    <cellStyle name="Calculation 5 2 5 19" xfId="10276"/>
    <cellStyle name="Calculation 5 2 5 19 2" xfId="10277"/>
    <cellStyle name="Calculation 5 2 5 19 2 2" xfId="10278"/>
    <cellStyle name="Calculation 5 2 5 19 3" xfId="10279"/>
    <cellStyle name="Calculation 5 2 5 2" xfId="10280"/>
    <cellStyle name="Calculation 5 2 5 2 2" xfId="10281"/>
    <cellStyle name="Calculation 5 2 5 2 2 2" xfId="10282"/>
    <cellStyle name="Calculation 5 2 5 2 3" xfId="10283"/>
    <cellStyle name="Calculation 5 2 5 20" xfId="10284"/>
    <cellStyle name="Calculation 5 2 5 20 2" xfId="10285"/>
    <cellStyle name="Calculation 5 2 5 20 2 2" xfId="10286"/>
    <cellStyle name="Calculation 5 2 5 20 3" xfId="10287"/>
    <cellStyle name="Calculation 5 2 5 21" xfId="10288"/>
    <cellStyle name="Calculation 5 2 5 21 2" xfId="10289"/>
    <cellStyle name="Calculation 5 2 5 22" xfId="10290"/>
    <cellStyle name="Calculation 5 2 5 3" xfId="10291"/>
    <cellStyle name="Calculation 5 2 5 3 2" xfId="10292"/>
    <cellStyle name="Calculation 5 2 5 3 2 2" xfId="10293"/>
    <cellStyle name="Calculation 5 2 5 3 3" xfId="10294"/>
    <cellStyle name="Calculation 5 2 5 4" xfId="10295"/>
    <cellStyle name="Calculation 5 2 5 4 2" xfId="10296"/>
    <cellStyle name="Calculation 5 2 5 4 2 2" xfId="10297"/>
    <cellStyle name="Calculation 5 2 5 4 3" xfId="10298"/>
    <cellStyle name="Calculation 5 2 5 5" xfId="10299"/>
    <cellStyle name="Calculation 5 2 5 5 2" xfId="10300"/>
    <cellStyle name="Calculation 5 2 5 5 2 2" xfId="10301"/>
    <cellStyle name="Calculation 5 2 5 5 3" xfId="10302"/>
    <cellStyle name="Calculation 5 2 5 6" xfId="10303"/>
    <cellStyle name="Calculation 5 2 5 6 2" xfId="10304"/>
    <cellStyle name="Calculation 5 2 5 6 2 2" xfId="10305"/>
    <cellStyle name="Calculation 5 2 5 6 3" xfId="10306"/>
    <cellStyle name="Calculation 5 2 5 7" xfId="10307"/>
    <cellStyle name="Calculation 5 2 5 7 2" xfId="10308"/>
    <cellStyle name="Calculation 5 2 5 7 2 2" xfId="10309"/>
    <cellStyle name="Calculation 5 2 5 7 3" xfId="10310"/>
    <cellStyle name="Calculation 5 2 5 8" xfId="10311"/>
    <cellStyle name="Calculation 5 2 5 8 2" xfId="10312"/>
    <cellStyle name="Calculation 5 2 5 8 2 2" xfId="10313"/>
    <cellStyle name="Calculation 5 2 5 8 3" xfId="10314"/>
    <cellStyle name="Calculation 5 2 5 9" xfId="10315"/>
    <cellStyle name="Calculation 5 2 5 9 2" xfId="10316"/>
    <cellStyle name="Calculation 5 2 5 9 2 2" xfId="10317"/>
    <cellStyle name="Calculation 5 2 5 9 3" xfId="10318"/>
    <cellStyle name="Calculation 5 2 6" xfId="10319"/>
    <cellStyle name="Calculation 5 2 6 2" xfId="10320"/>
    <cellStyle name="Calculation 5 2 6 2 2" xfId="10321"/>
    <cellStyle name="Calculation 5 2 6 3" xfId="10322"/>
    <cellStyle name="Calculation 5 2 7" xfId="10323"/>
    <cellStyle name="Calculation 5 2 7 2" xfId="10324"/>
    <cellStyle name="Calculation 5 2 7 2 2" xfId="10325"/>
    <cellStyle name="Calculation 5 2 7 3" xfId="10326"/>
    <cellStyle name="Calculation 5 2 8" xfId="10327"/>
    <cellStyle name="Calculation 5 2 8 2" xfId="10328"/>
    <cellStyle name="Calculation 5 2 8 2 2" xfId="10329"/>
    <cellStyle name="Calculation 5 2 8 3" xfId="10330"/>
    <cellStyle name="Calculation 5 2 9" xfId="10331"/>
    <cellStyle name="Calculation 5 2 9 2" xfId="10332"/>
    <cellStyle name="Calculation 5 2 9 2 2" xfId="10333"/>
    <cellStyle name="Calculation 5 2 9 3" xfId="10334"/>
    <cellStyle name="Calculation 5 20" xfId="10335"/>
    <cellStyle name="Calculation 5 20 2" xfId="10336"/>
    <cellStyle name="Calculation 5 20 2 2" xfId="10337"/>
    <cellStyle name="Calculation 5 20 3" xfId="10338"/>
    <cellStyle name="Calculation 5 21" xfId="10339"/>
    <cellStyle name="Calculation 5 21 2" xfId="10340"/>
    <cellStyle name="Calculation 5 21 2 2" xfId="10341"/>
    <cellStyle name="Calculation 5 21 3" xfId="10342"/>
    <cellStyle name="Calculation 5 22" xfId="10343"/>
    <cellStyle name="Calculation 5 22 2" xfId="10344"/>
    <cellStyle name="Calculation 5 23" xfId="10345"/>
    <cellStyle name="Calculation 5 24" xfId="10346"/>
    <cellStyle name="Calculation 5 25" xfId="10347"/>
    <cellStyle name="Calculation 5 26" xfId="10348"/>
    <cellStyle name="Calculation 5 3" xfId="10349"/>
    <cellStyle name="Calculation 5 3 10" xfId="10350"/>
    <cellStyle name="Calculation 5 3 10 2" xfId="10351"/>
    <cellStyle name="Calculation 5 3 10 2 2" xfId="10352"/>
    <cellStyle name="Calculation 5 3 10 3" xfId="10353"/>
    <cellStyle name="Calculation 5 3 11" xfId="10354"/>
    <cellStyle name="Calculation 5 3 11 2" xfId="10355"/>
    <cellStyle name="Calculation 5 3 11 2 2" xfId="10356"/>
    <cellStyle name="Calculation 5 3 11 3" xfId="10357"/>
    <cellStyle name="Calculation 5 3 12" xfId="10358"/>
    <cellStyle name="Calculation 5 3 12 2" xfId="10359"/>
    <cellStyle name="Calculation 5 3 12 2 2" xfId="10360"/>
    <cellStyle name="Calculation 5 3 12 3" xfId="10361"/>
    <cellStyle name="Calculation 5 3 13" xfId="10362"/>
    <cellStyle name="Calculation 5 3 13 2" xfId="10363"/>
    <cellStyle name="Calculation 5 3 13 2 2" xfId="10364"/>
    <cellStyle name="Calculation 5 3 13 3" xfId="10365"/>
    <cellStyle name="Calculation 5 3 14" xfId="10366"/>
    <cellStyle name="Calculation 5 3 14 2" xfId="10367"/>
    <cellStyle name="Calculation 5 3 14 2 2" xfId="10368"/>
    <cellStyle name="Calculation 5 3 14 3" xfId="10369"/>
    <cellStyle name="Calculation 5 3 15" xfId="10370"/>
    <cellStyle name="Calculation 5 3 15 2" xfId="10371"/>
    <cellStyle name="Calculation 5 3 15 2 2" xfId="10372"/>
    <cellStyle name="Calculation 5 3 15 3" xfId="10373"/>
    <cellStyle name="Calculation 5 3 16" xfId="10374"/>
    <cellStyle name="Calculation 5 3 16 2" xfId="10375"/>
    <cellStyle name="Calculation 5 3 16 2 2" xfId="10376"/>
    <cellStyle name="Calculation 5 3 16 3" xfId="10377"/>
    <cellStyle name="Calculation 5 3 17" xfId="10378"/>
    <cellStyle name="Calculation 5 3 17 2" xfId="10379"/>
    <cellStyle name="Calculation 5 3 17 2 2" xfId="10380"/>
    <cellStyle name="Calculation 5 3 17 3" xfId="10381"/>
    <cellStyle name="Calculation 5 3 18" xfId="10382"/>
    <cellStyle name="Calculation 5 3 18 2" xfId="10383"/>
    <cellStyle name="Calculation 5 3 19" xfId="10384"/>
    <cellStyle name="Calculation 5 3 2" xfId="10385"/>
    <cellStyle name="Calculation 5 3 2 10" xfId="10386"/>
    <cellStyle name="Calculation 5 3 2 10 2" xfId="10387"/>
    <cellStyle name="Calculation 5 3 2 10 2 2" xfId="10388"/>
    <cellStyle name="Calculation 5 3 2 10 3" xfId="10389"/>
    <cellStyle name="Calculation 5 3 2 11" xfId="10390"/>
    <cellStyle name="Calculation 5 3 2 11 2" xfId="10391"/>
    <cellStyle name="Calculation 5 3 2 11 2 2" xfId="10392"/>
    <cellStyle name="Calculation 5 3 2 11 3" xfId="10393"/>
    <cellStyle name="Calculation 5 3 2 12" xfId="10394"/>
    <cellStyle name="Calculation 5 3 2 12 2" xfId="10395"/>
    <cellStyle name="Calculation 5 3 2 12 2 2" xfId="10396"/>
    <cellStyle name="Calculation 5 3 2 12 3" xfId="10397"/>
    <cellStyle name="Calculation 5 3 2 13" xfId="10398"/>
    <cellStyle name="Calculation 5 3 2 13 2" xfId="10399"/>
    <cellStyle name="Calculation 5 3 2 13 2 2" xfId="10400"/>
    <cellStyle name="Calculation 5 3 2 13 3" xfId="10401"/>
    <cellStyle name="Calculation 5 3 2 14" xfId="10402"/>
    <cellStyle name="Calculation 5 3 2 14 2" xfId="10403"/>
    <cellStyle name="Calculation 5 3 2 14 2 2" xfId="10404"/>
    <cellStyle name="Calculation 5 3 2 14 3" xfId="10405"/>
    <cellStyle name="Calculation 5 3 2 15" xfId="10406"/>
    <cellStyle name="Calculation 5 3 2 15 2" xfId="10407"/>
    <cellStyle name="Calculation 5 3 2 15 2 2" xfId="10408"/>
    <cellStyle name="Calculation 5 3 2 15 3" xfId="10409"/>
    <cellStyle name="Calculation 5 3 2 16" xfId="10410"/>
    <cellStyle name="Calculation 5 3 2 16 2" xfId="10411"/>
    <cellStyle name="Calculation 5 3 2 16 2 2" xfId="10412"/>
    <cellStyle name="Calculation 5 3 2 16 3" xfId="10413"/>
    <cellStyle name="Calculation 5 3 2 17" xfId="10414"/>
    <cellStyle name="Calculation 5 3 2 17 2" xfId="10415"/>
    <cellStyle name="Calculation 5 3 2 17 2 2" xfId="10416"/>
    <cellStyle name="Calculation 5 3 2 17 3" xfId="10417"/>
    <cellStyle name="Calculation 5 3 2 18" xfId="10418"/>
    <cellStyle name="Calculation 5 3 2 18 2" xfId="10419"/>
    <cellStyle name="Calculation 5 3 2 18 2 2" xfId="10420"/>
    <cellStyle name="Calculation 5 3 2 18 3" xfId="10421"/>
    <cellStyle name="Calculation 5 3 2 19" xfId="10422"/>
    <cellStyle name="Calculation 5 3 2 19 2" xfId="10423"/>
    <cellStyle name="Calculation 5 3 2 19 2 2" xfId="10424"/>
    <cellStyle name="Calculation 5 3 2 19 3" xfId="10425"/>
    <cellStyle name="Calculation 5 3 2 2" xfId="10426"/>
    <cellStyle name="Calculation 5 3 2 2 2" xfId="10427"/>
    <cellStyle name="Calculation 5 3 2 2 2 2" xfId="10428"/>
    <cellStyle name="Calculation 5 3 2 2 3" xfId="10429"/>
    <cellStyle name="Calculation 5 3 2 20" xfId="10430"/>
    <cellStyle name="Calculation 5 3 2 20 2" xfId="10431"/>
    <cellStyle name="Calculation 5 3 2 20 2 2" xfId="10432"/>
    <cellStyle name="Calculation 5 3 2 20 3" xfId="10433"/>
    <cellStyle name="Calculation 5 3 2 21" xfId="10434"/>
    <cellStyle name="Calculation 5 3 2 21 2" xfId="10435"/>
    <cellStyle name="Calculation 5 3 2 22" xfId="10436"/>
    <cellStyle name="Calculation 5 3 2 3" xfId="10437"/>
    <cellStyle name="Calculation 5 3 2 3 2" xfId="10438"/>
    <cellStyle name="Calculation 5 3 2 3 2 2" xfId="10439"/>
    <cellStyle name="Calculation 5 3 2 3 3" xfId="10440"/>
    <cellStyle name="Calculation 5 3 2 4" xfId="10441"/>
    <cellStyle name="Calculation 5 3 2 4 2" xfId="10442"/>
    <cellStyle name="Calculation 5 3 2 4 2 2" xfId="10443"/>
    <cellStyle name="Calculation 5 3 2 4 3" xfId="10444"/>
    <cellStyle name="Calculation 5 3 2 5" xfId="10445"/>
    <cellStyle name="Calculation 5 3 2 5 2" xfId="10446"/>
    <cellStyle name="Calculation 5 3 2 5 2 2" xfId="10447"/>
    <cellStyle name="Calculation 5 3 2 5 3" xfId="10448"/>
    <cellStyle name="Calculation 5 3 2 6" xfId="10449"/>
    <cellStyle name="Calculation 5 3 2 6 2" xfId="10450"/>
    <cellStyle name="Calculation 5 3 2 6 2 2" xfId="10451"/>
    <cellStyle name="Calculation 5 3 2 6 3" xfId="10452"/>
    <cellStyle name="Calculation 5 3 2 7" xfId="10453"/>
    <cellStyle name="Calculation 5 3 2 7 2" xfId="10454"/>
    <cellStyle name="Calculation 5 3 2 7 2 2" xfId="10455"/>
    <cellStyle name="Calculation 5 3 2 7 3" xfId="10456"/>
    <cellStyle name="Calculation 5 3 2 8" xfId="10457"/>
    <cellStyle name="Calculation 5 3 2 8 2" xfId="10458"/>
    <cellStyle name="Calculation 5 3 2 8 2 2" xfId="10459"/>
    <cellStyle name="Calculation 5 3 2 8 3" xfId="10460"/>
    <cellStyle name="Calculation 5 3 2 9" xfId="10461"/>
    <cellStyle name="Calculation 5 3 2 9 2" xfId="10462"/>
    <cellStyle name="Calculation 5 3 2 9 2 2" xfId="10463"/>
    <cellStyle name="Calculation 5 3 2 9 3" xfId="10464"/>
    <cellStyle name="Calculation 5 3 3" xfId="10465"/>
    <cellStyle name="Calculation 5 3 3 2" xfId="10466"/>
    <cellStyle name="Calculation 5 3 3 2 2" xfId="10467"/>
    <cellStyle name="Calculation 5 3 3 3" xfId="10468"/>
    <cellStyle name="Calculation 5 3 4" xfId="10469"/>
    <cellStyle name="Calculation 5 3 4 2" xfId="10470"/>
    <cellStyle name="Calculation 5 3 4 2 2" xfId="10471"/>
    <cellStyle name="Calculation 5 3 4 3" xfId="10472"/>
    <cellStyle name="Calculation 5 3 5" xfId="10473"/>
    <cellStyle name="Calculation 5 3 5 2" xfId="10474"/>
    <cellStyle name="Calculation 5 3 5 2 2" xfId="10475"/>
    <cellStyle name="Calculation 5 3 5 3" xfId="10476"/>
    <cellStyle name="Calculation 5 3 6" xfId="10477"/>
    <cellStyle name="Calculation 5 3 6 2" xfId="10478"/>
    <cellStyle name="Calculation 5 3 6 2 2" xfId="10479"/>
    <cellStyle name="Calculation 5 3 6 3" xfId="10480"/>
    <cellStyle name="Calculation 5 3 7" xfId="10481"/>
    <cellStyle name="Calculation 5 3 7 2" xfId="10482"/>
    <cellStyle name="Calculation 5 3 7 2 2" xfId="10483"/>
    <cellStyle name="Calculation 5 3 7 3" xfId="10484"/>
    <cellStyle name="Calculation 5 3 8" xfId="10485"/>
    <cellStyle name="Calculation 5 3 8 2" xfId="10486"/>
    <cellStyle name="Calculation 5 3 8 2 2" xfId="10487"/>
    <cellStyle name="Calculation 5 3 8 3" xfId="10488"/>
    <cellStyle name="Calculation 5 3 9" xfId="10489"/>
    <cellStyle name="Calculation 5 3 9 2" xfId="10490"/>
    <cellStyle name="Calculation 5 3 9 2 2" xfId="10491"/>
    <cellStyle name="Calculation 5 3 9 3" xfId="10492"/>
    <cellStyle name="Calculation 5 4" xfId="10493"/>
    <cellStyle name="Calculation 5 4 10" xfId="10494"/>
    <cellStyle name="Calculation 5 4 10 2" xfId="10495"/>
    <cellStyle name="Calculation 5 4 10 2 2" xfId="10496"/>
    <cellStyle name="Calculation 5 4 10 3" xfId="10497"/>
    <cellStyle name="Calculation 5 4 11" xfId="10498"/>
    <cellStyle name="Calculation 5 4 11 2" xfId="10499"/>
    <cellStyle name="Calculation 5 4 11 2 2" xfId="10500"/>
    <cellStyle name="Calculation 5 4 11 3" xfId="10501"/>
    <cellStyle name="Calculation 5 4 12" xfId="10502"/>
    <cellStyle name="Calculation 5 4 12 2" xfId="10503"/>
    <cellStyle name="Calculation 5 4 12 2 2" xfId="10504"/>
    <cellStyle name="Calculation 5 4 12 3" xfId="10505"/>
    <cellStyle name="Calculation 5 4 13" xfId="10506"/>
    <cellStyle name="Calculation 5 4 13 2" xfId="10507"/>
    <cellStyle name="Calculation 5 4 13 2 2" xfId="10508"/>
    <cellStyle name="Calculation 5 4 13 3" xfId="10509"/>
    <cellStyle name="Calculation 5 4 14" xfId="10510"/>
    <cellStyle name="Calculation 5 4 14 2" xfId="10511"/>
    <cellStyle name="Calculation 5 4 14 2 2" xfId="10512"/>
    <cellStyle name="Calculation 5 4 14 3" xfId="10513"/>
    <cellStyle name="Calculation 5 4 15" xfId="10514"/>
    <cellStyle name="Calculation 5 4 15 2" xfId="10515"/>
    <cellStyle name="Calculation 5 4 15 2 2" xfId="10516"/>
    <cellStyle name="Calculation 5 4 15 3" xfId="10517"/>
    <cellStyle name="Calculation 5 4 16" xfId="10518"/>
    <cellStyle name="Calculation 5 4 16 2" xfId="10519"/>
    <cellStyle name="Calculation 5 4 16 2 2" xfId="10520"/>
    <cellStyle name="Calculation 5 4 16 3" xfId="10521"/>
    <cellStyle name="Calculation 5 4 17" xfId="10522"/>
    <cellStyle name="Calculation 5 4 17 2" xfId="10523"/>
    <cellStyle name="Calculation 5 4 17 2 2" xfId="10524"/>
    <cellStyle name="Calculation 5 4 17 3" xfId="10525"/>
    <cellStyle name="Calculation 5 4 18" xfId="10526"/>
    <cellStyle name="Calculation 5 4 18 2" xfId="10527"/>
    <cellStyle name="Calculation 5 4 19" xfId="10528"/>
    <cellStyle name="Calculation 5 4 2" xfId="10529"/>
    <cellStyle name="Calculation 5 4 2 10" xfId="10530"/>
    <cellStyle name="Calculation 5 4 2 10 2" xfId="10531"/>
    <cellStyle name="Calculation 5 4 2 10 2 2" xfId="10532"/>
    <cellStyle name="Calculation 5 4 2 10 3" xfId="10533"/>
    <cellStyle name="Calculation 5 4 2 11" xfId="10534"/>
    <cellStyle name="Calculation 5 4 2 11 2" xfId="10535"/>
    <cellStyle name="Calculation 5 4 2 11 2 2" xfId="10536"/>
    <cellStyle name="Calculation 5 4 2 11 3" xfId="10537"/>
    <cellStyle name="Calculation 5 4 2 12" xfId="10538"/>
    <cellStyle name="Calculation 5 4 2 12 2" xfId="10539"/>
    <cellStyle name="Calculation 5 4 2 12 2 2" xfId="10540"/>
    <cellStyle name="Calculation 5 4 2 12 3" xfId="10541"/>
    <cellStyle name="Calculation 5 4 2 13" xfId="10542"/>
    <cellStyle name="Calculation 5 4 2 13 2" xfId="10543"/>
    <cellStyle name="Calculation 5 4 2 13 2 2" xfId="10544"/>
    <cellStyle name="Calculation 5 4 2 13 3" xfId="10545"/>
    <cellStyle name="Calculation 5 4 2 14" xfId="10546"/>
    <cellStyle name="Calculation 5 4 2 14 2" xfId="10547"/>
    <cellStyle name="Calculation 5 4 2 14 2 2" xfId="10548"/>
    <cellStyle name="Calculation 5 4 2 14 3" xfId="10549"/>
    <cellStyle name="Calculation 5 4 2 15" xfId="10550"/>
    <cellStyle name="Calculation 5 4 2 15 2" xfId="10551"/>
    <cellStyle name="Calculation 5 4 2 15 2 2" xfId="10552"/>
    <cellStyle name="Calculation 5 4 2 15 3" xfId="10553"/>
    <cellStyle name="Calculation 5 4 2 16" xfId="10554"/>
    <cellStyle name="Calculation 5 4 2 16 2" xfId="10555"/>
    <cellStyle name="Calculation 5 4 2 16 2 2" xfId="10556"/>
    <cellStyle name="Calculation 5 4 2 16 3" xfId="10557"/>
    <cellStyle name="Calculation 5 4 2 17" xfId="10558"/>
    <cellStyle name="Calculation 5 4 2 17 2" xfId="10559"/>
    <cellStyle name="Calculation 5 4 2 17 2 2" xfId="10560"/>
    <cellStyle name="Calculation 5 4 2 17 3" xfId="10561"/>
    <cellStyle name="Calculation 5 4 2 18" xfId="10562"/>
    <cellStyle name="Calculation 5 4 2 18 2" xfId="10563"/>
    <cellStyle name="Calculation 5 4 2 18 2 2" xfId="10564"/>
    <cellStyle name="Calculation 5 4 2 18 3" xfId="10565"/>
    <cellStyle name="Calculation 5 4 2 19" xfId="10566"/>
    <cellStyle name="Calculation 5 4 2 19 2" xfId="10567"/>
    <cellStyle name="Calculation 5 4 2 19 2 2" xfId="10568"/>
    <cellStyle name="Calculation 5 4 2 19 3" xfId="10569"/>
    <cellStyle name="Calculation 5 4 2 2" xfId="10570"/>
    <cellStyle name="Calculation 5 4 2 2 2" xfId="10571"/>
    <cellStyle name="Calculation 5 4 2 2 2 2" xfId="10572"/>
    <cellStyle name="Calculation 5 4 2 2 3" xfId="10573"/>
    <cellStyle name="Calculation 5 4 2 20" xfId="10574"/>
    <cellStyle name="Calculation 5 4 2 20 2" xfId="10575"/>
    <cellStyle name="Calculation 5 4 2 20 2 2" xfId="10576"/>
    <cellStyle name="Calculation 5 4 2 20 3" xfId="10577"/>
    <cellStyle name="Calculation 5 4 2 21" xfId="10578"/>
    <cellStyle name="Calculation 5 4 2 21 2" xfId="10579"/>
    <cellStyle name="Calculation 5 4 2 22" xfId="10580"/>
    <cellStyle name="Calculation 5 4 2 3" xfId="10581"/>
    <cellStyle name="Calculation 5 4 2 3 2" xfId="10582"/>
    <cellStyle name="Calculation 5 4 2 3 2 2" xfId="10583"/>
    <cellStyle name="Calculation 5 4 2 3 3" xfId="10584"/>
    <cellStyle name="Calculation 5 4 2 4" xfId="10585"/>
    <cellStyle name="Calculation 5 4 2 4 2" xfId="10586"/>
    <cellStyle name="Calculation 5 4 2 4 2 2" xfId="10587"/>
    <cellStyle name="Calculation 5 4 2 4 3" xfId="10588"/>
    <cellStyle name="Calculation 5 4 2 5" xfId="10589"/>
    <cellStyle name="Calculation 5 4 2 5 2" xfId="10590"/>
    <cellStyle name="Calculation 5 4 2 5 2 2" xfId="10591"/>
    <cellStyle name="Calculation 5 4 2 5 3" xfId="10592"/>
    <cellStyle name="Calculation 5 4 2 6" xfId="10593"/>
    <cellStyle name="Calculation 5 4 2 6 2" xfId="10594"/>
    <cellStyle name="Calculation 5 4 2 6 2 2" xfId="10595"/>
    <cellStyle name="Calculation 5 4 2 6 3" xfId="10596"/>
    <cellStyle name="Calculation 5 4 2 7" xfId="10597"/>
    <cellStyle name="Calculation 5 4 2 7 2" xfId="10598"/>
    <cellStyle name="Calculation 5 4 2 7 2 2" xfId="10599"/>
    <cellStyle name="Calculation 5 4 2 7 3" xfId="10600"/>
    <cellStyle name="Calculation 5 4 2 8" xfId="10601"/>
    <cellStyle name="Calculation 5 4 2 8 2" xfId="10602"/>
    <cellStyle name="Calculation 5 4 2 8 2 2" xfId="10603"/>
    <cellStyle name="Calculation 5 4 2 8 3" xfId="10604"/>
    <cellStyle name="Calculation 5 4 2 9" xfId="10605"/>
    <cellStyle name="Calculation 5 4 2 9 2" xfId="10606"/>
    <cellStyle name="Calculation 5 4 2 9 2 2" xfId="10607"/>
    <cellStyle name="Calculation 5 4 2 9 3" xfId="10608"/>
    <cellStyle name="Calculation 5 4 3" xfId="10609"/>
    <cellStyle name="Calculation 5 4 3 2" xfId="10610"/>
    <cellStyle name="Calculation 5 4 3 2 2" xfId="10611"/>
    <cellStyle name="Calculation 5 4 3 3" xfId="10612"/>
    <cellStyle name="Calculation 5 4 4" xfId="10613"/>
    <cellStyle name="Calculation 5 4 4 2" xfId="10614"/>
    <cellStyle name="Calculation 5 4 4 2 2" xfId="10615"/>
    <cellStyle name="Calculation 5 4 4 3" xfId="10616"/>
    <cellStyle name="Calculation 5 4 5" xfId="10617"/>
    <cellStyle name="Calculation 5 4 5 2" xfId="10618"/>
    <cellStyle name="Calculation 5 4 5 2 2" xfId="10619"/>
    <cellStyle name="Calculation 5 4 5 3" xfId="10620"/>
    <cellStyle name="Calculation 5 4 6" xfId="10621"/>
    <cellStyle name="Calculation 5 4 6 2" xfId="10622"/>
    <cellStyle name="Calculation 5 4 6 2 2" xfId="10623"/>
    <cellStyle name="Calculation 5 4 6 3" xfId="10624"/>
    <cellStyle name="Calculation 5 4 7" xfId="10625"/>
    <cellStyle name="Calculation 5 4 7 2" xfId="10626"/>
    <cellStyle name="Calculation 5 4 7 2 2" xfId="10627"/>
    <cellStyle name="Calculation 5 4 7 3" xfId="10628"/>
    <cellStyle name="Calculation 5 4 8" xfId="10629"/>
    <cellStyle name="Calculation 5 4 8 2" xfId="10630"/>
    <cellStyle name="Calculation 5 4 8 2 2" xfId="10631"/>
    <cellStyle name="Calculation 5 4 8 3" xfId="10632"/>
    <cellStyle name="Calculation 5 4 9" xfId="10633"/>
    <cellStyle name="Calculation 5 4 9 2" xfId="10634"/>
    <cellStyle name="Calculation 5 4 9 2 2" xfId="10635"/>
    <cellStyle name="Calculation 5 4 9 3" xfId="10636"/>
    <cellStyle name="Calculation 5 5" xfId="10637"/>
    <cellStyle name="Calculation 5 5 10" xfId="10638"/>
    <cellStyle name="Calculation 5 5 10 2" xfId="10639"/>
    <cellStyle name="Calculation 5 5 10 2 2" xfId="10640"/>
    <cellStyle name="Calculation 5 5 10 3" xfId="10641"/>
    <cellStyle name="Calculation 5 5 11" xfId="10642"/>
    <cellStyle name="Calculation 5 5 11 2" xfId="10643"/>
    <cellStyle name="Calculation 5 5 11 2 2" xfId="10644"/>
    <cellStyle name="Calculation 5 5 11 3" xfId="10645"/>
    <cellStyle name="Calculation 5 5 12" xfId="10646"/>
    <cellStyle name="Calculation 5 5 12 2" xfId="10647"/>
    <cellStyle name="Calculation 5 5 12 2 2" xfId="10648"/>
    <cellStyle name="Calculation 5 5 12 3" xfId="10649"/>
    <cellStyle name="Calculation 5 5 13" xfId="10650"/>
    <cellStyle name="Calculation 5 5 13 2" xfId="10651"/>
    <cellStyle name="Calculation 5 5 13 2 2" xfId="10652"/>
    <cellStyle name="Calculation 5 5 13 3" xfId="10653"/>
    <cellStyle name="Calculation 5 5 14" xfId="10654"/>
    <cellStyle name="Calculation 5 5 14 2" xfId="10655"/>
    <cellStyle name="Calculation 5 5 14 2 2" xfId="10656"/>
    <cellStyle name="Calculation 5 5 14 3" xfId="10657"/>
    <cellStyle name="Calculation 5 5 15" xfId="10658"/>
    <cellStyle name="Calculation 5 5 15 2" xfId="10659"/>
    <cellStyle name="Calculation 5 5 15 2 2" xfId="10660"/>
    <cellStyle name="Calculation 5 5 15 3" xfId="10661"/>
    <cellStyle name="Calculation 5 5 16" xfId="10662"/>
    <cellStyle name="Calculation 5 5 16 2" xfId="10663"/>
    <cellStyle name="Calculation 5 5 16 2 2" xfId="10664"/>
    <cellStyle name="Calculation 5 5 16 3" xfId="10665"/>
    <cellStyle name="Calculation 5 5 17" xfId="10666"/>
    <cellStyle name="Calculation 5 5 17 2" xfId="10667"/>
    <cellStyle name="Calculation 5 5 17 2 2" xfId="10668"/>
    <cellStyle name="Calculation 5 5 17 3" xfId="10669"/>
    <cellStyle name="Calculation 5 5 18" xfId="10670"/>
    <cellStyle name="Calculation 5 5 18 2" xfId="10671"/>
    <cellStyle name="Calculation 5 5 18 2 2" xfId="10672"/>
    <cellStyle name="Calculation 5 5 18 3" xfId="10673"/>
    <cellStyle name="Calculation 5 5 19" xfId="10674"/>
    <cellStyle name="Calculation 5 5 19 2" xfId="10675"/>
    <cellStyle name="Calculation 5 5 19 2 2" xfId="10676"/>
    <cellStyle name="Calculation 5 5 19 3" xfId="10677"/>
    <cellStyle name="Calculation 5 5 2" xfId="10678"/>
    <cellStyle name="Calculation 5 5 2 10" xfId="10679"/>
    <cellStyle name="Calculation 5 5 2 10 2" xfId="10680"/>
    <cellStyle name="Calculation 5 5 2 10 2 2" xfId="10681"/>
    <cellStyle name="Calculation 5 5 2 10 3" xfId="10682"/>
    <cellStyle name="Calculation 5 5 2 11" xfId="10683"/>
    <cellStyle name="Calculation 5 5 2 11 2" xfId="10684"/>
    <cellStyle name="Calculation 5 5 2 11 2 2" xfId="10685"/>
    <cellStyle name="Calculation 5 5 2 11 3" xfId="10686"/>
    <cellStyle name="Calculation 5 5 2 12" xfId="10687"/>
    <cellStyle name="Calculation 5 5 2 12 2" xfId="10688"/>
    <cellStyle name="Calculation 5 5 2 12 2 2" xfId="10689"/>
    <cellStyle name="Calculation 5 5 2 12 3" xfId="10690"/>
    <cellStyle name="Calculation 5 5 2 13" xfId="10691"/>
    <cellStyle name="Calculation 5 5 2 13 2" xfId="10692"/>
    <cellStyle name="Calculation 5 5 2 13 2 2" xfId="10693"/>
    <cellStyle name="Calculation 5 5 2 13 3" xfId="10694"/>
    <cellStyle name="Calculation 5 5 2 14" xfId="10695"/>
    <cellStyle name="Calculation 5 5 2 14 2" xfId="10696"/>
    <cellStyle name="Calculation 5 5 2 14 2 2" xfId="10697"/>
    <cellStyle name="Calculation 5 5 2 14 3" xfId="10698"/>
    <cellStyle name="Calculation 5 5 2 15" xfId="10699"/>
    <cellStyle name="Calculation 5 5 2 15 2" xfId="10700"/>
    <cellStyle name="Calculation 5 5 2 15 2 2" xfId="10701"/>
    <cellStyle name="Calculation 5 5 2 15 3" xfId="10702"/>
    <cellStyle name="Calculation 5 5 2 16" xfId="10703"/>
    <cellStyle name="Calculation 5 5 2 16 2" xfId="10704"/>
    <cellStyle name="Calculation 5 5 2 16 2 2" xfId="10705"/>
    <cellStyle name="Calculation 5 5 2 16 3" xfId="10706"/>
    <cellStyle name="Calculation 5 5 2 17" xfId="10707"/>
    <cellStyle name="Calculation 5 5 2 17 2" xfId="10708"/>
    <cellStyle name="Calculation 5 5 2 17 2 2" xfId="10709"/>
    <cellStyle name="Calculation 5 5 2 17 3" xfId="10710"/>
    <cellStyle name="Calculation 5 5 2 18" xfId="10711"/>
    <cellStyle name="Calculation 5 5 2 18 2" xfId="10712"/>
    <cellStyle name="Calculation 5 5 2 18 2 2" xfId="10713"/>
    <cellStyle name="Calculation 5 5 2 18 3" xfId="10714"/>
    <cellStyle name="Calculation 5 5 2 19" xfId="10715"/>
    <cellStyle name="Calculation 5 5 2 19 2" xfId="10716"/>
    <cellStyle name="Calculation 5 5 2 19 2 2" xfId="10717"/>
    <cellStyle name="Calculation 5 5 2 19 3" xfId="10718"/>
    <cellStyle name="Calculation 5 5 2 2" xfId="10719"/>
    <cellStyle name="Calculation 5 5 2 2 2" xfId="10720"/>
    <cellStyle name="Calculation 5 5 2 2 2 2" xfId="10721"/>
    <cellStyle name="Calculation 5 5 2 2 3" xfId="10722"/>
    <cellStyle name="Calculation 5 5 2 20" xfId="10723"/>
    <cellStyle name="Calculation 5 5 2 20 2" xfId="10724"/>
    <cellStyle name="Calculation 5 5 2 20 2 2" xfId="10725"/>
    <cellStyle name="Calculation 5 5 2 20 3" xfId="10726"/>
    <cellStyle name="Calculation 5 5 2 21" xfId="10727"/>
    <cellStyle name="Calculation 5 5 2 21 2" xfId="10728"/>
    <cellStyle name="Calculation 5 5 2 22" xfId="10729"/>
    <cellStyle name="Calculation 5 5 2 3" xfId="10730"/>
    <cellStyle name="Calculation 5 5 2 3 2" xfId="10731"/>
    <cellStyle name="Calculation 5 5 2 3 2 2" xfId="10732"/>
    <cellStyle name="Calculation 5 5 2 3 3" xfId="10733"/>
    <cellStyle name="Calculation 5 5 2 4" xfId="10734"/>
    <cellStyle name="Calculation 5 5 2 4 2" xfId="10735"/>
    <cellStyle name="Calculation 5 5 2 4 2 2" xfId="10736"/>
    <cellStyle name="Calculation 5 5 2 4 3" xfId="10737"/>
    <cellStyle name="Calculation 5 5 2 5" xfId="10738"/>
    <cellStyle name="Calculation 5 5 2 5 2" xfId="10739"/>
    <cellStyle name="Calculation 5 5 2 5 2 2" xfId="10740"/>
    <cellStyle name="Calculation 5 5 2 5 3" xfId="10741"/>
    <cellStyle name="Calculation 5 5 2 6" xfId="10742"/>
    <cellStyle name="Calculation 5 5 2 6 2" xfId="10743"/>
    <cellStyle name="Calculation 5 5 2 6 2 2" xfId="10744"/>
    <cellStyle name="Calculation 5 5 2 6 3" xfId="10745"/>
    <cellStyle name="Calculation 5 5 2 7" xfId="10746"/>
    <cellStyle name="Calculation 5 5 2 7 2" xfId="10747"/>
    <cellStyle name="Calculation 5 5 2 7 2 2" xfId="10748"/>
    <cellStyle name="Calculation 5 5 2 7 3" xfId="10749"/>
    <cellStyle name="Calculation 5 5 2 8" xfId="10750"/>
    <cellStyle name="Calculation 5 5 2 8 2" xfId="10751"/>
    <cellStyle name="Calculation 5 5 2 8 2 2" xfId="10752"/>
    <cellStyle name="Calculation 5 5 2 8 3" xfId="10753"/>
    <cellStyle name="Calculation 5 5 2 9" xfId="10754"/>
    <cellStyle name="Calculation 5 5 2 9 2" xfId="10755"/>
    <cellStyle name="Calculation 5 5 2 9 2 2" xfId="10756"/>
    <cellStyle name="Calculation 5 5 2 9 3" xfId="10757"/>
    <cellStyle name="Calculation 5 5 20" xfId="10758"/>
    <cellStyle name="Calculation 5 5 20 2" xfId="10759"/>
    <cellStyle name="Calculation 5 5 20 2 2" xfId="10760"/>
    <cellStyle name="Calculation 5 5 20 3" xfId="10761"/>
    <cellStyle name="Calculation 5 5 21" xfId="10762"/>
    <cellStyle name="Calculation 5 5 21 2" xfId="10763"/>
    <cellStyle name="Calculation 5 5 21 2 2" xfId="10764"/>
    <cellStyle name="Calculation 5 5 21 3" xfId="10765"/>
    <cellStyle name="Calculation 5 5 22" xfId="10766"/>
    <cellStyle name="Calculation 5 5 22 2" xfId="10767"/>
    <cellStyle name="Calculation 5 5 23" xfId="10768"/>
    <cellStyle name="Calculation 5 5 3" xfId="10769"/>
    <cellStyle name="Calculation 5 5 3 2" xfId="10770"/>
    <cellStyle name="Calculation 5 5 3 2 2" xfId="10771"/>
    <cellStyle name="Calculation 5 5 3 3" xfId="10772"/>
    <cellStyle name="Calculation 5 5 4" xfId="10773"/>
    <cellStyle name="Calculation 5 5 4 2" xfId="10774"/>
    <cellStyle name="Calculation 5 5 4 2 2" xfId="10775"/>
    <cellStyle name="Calculation 5 5 4 3" xfId="10776"/>
    <cellStyle name="Calculation 5 5 5" xfId="10777"/>
    <cellStyle name="Calculation 5 5 5 2" xfId="10778"/>
    <cellStyle name="Calculation 5 5 5 2 2" xfId="10779"/>
    <cellStyle name="Calculation 5 5 5 3" xfId="10780"/>
    <cellStyle name="Calculation 5 5 6" xfId="10781"/>
    <cellStyle name="Calculation 5 5 6 2" xfId="10782"/>
    <cellStyle name="Calculation 5 5 6 2 2" xfId="10783"/>
    <cellStyle name="Calculation 5 5 6 3" xfId="10784"/>
    <cellStyle name="Calculation 5 5 7" xfId="10785"/>
    <cellStyle name="Calculation 5 5 7 2" xfId="10786"/>
    <cellStyle name="Calculation 5 5 7 2 2" xfId="10787"/>
    <cellStyle name="Calculation 5 5 7 3" xfId="10788"/>
    <cellStyle name="Calculation 5 5 8" xfId="10789"/>
    <cellStyle name="Calculation 5 5 8 2" xfId="10790"/>
    <cellStyle name="Calculation 5 5 8 2 2" xfId="10791"/>
    <cellStyle name="Calculation 5 5 8 3" xfId="10792"/>
    <cellStyle name="Calculation 5 5 9" xfId="10793"/>
    <cellStyle name="Calculation 5 5 9 2" xfId="10794"/>
    <cellStyle name="Calculation 5 5 9 2 2" xfId="10795"/>
    <cellStyle name="Calculation 5 5 9 3" xfId="10796"/>
    <cellStyle name="Calculation 5 6" xfId="10797"/>
    <cellStyle name="Calculation 5 6 10" xfId="10798"/>
    <cellStyle name="Calculation 5 6 10 2" xfId="10799"/>
    <cellStyle name="Calculation 5 6 10 2 2" xfId="10800"/>
    <cellStyle name="Calculation 5 6 10 3" xfId="10801"/>
    <cellStyle name="Calculation 5 6 11" xfId="10802"/>
    <cellStyle name="Calculation 5 6 11 2" xfId="10803"/>
    <cellStyle name="Calculation 5 6 11 2 2" xfId="10804"/>
    <cellStyle name="Calculation 5 6 11 3" xfId="10805"/>
    <cellStyle name="Calculation 5 6 12" xfId="10806"/>
    <cellStyle name="Calculation 5 6 12 2" xfId="10807"/>
    <cellStyle name="Calculation 5 6 12 2 2" xfId="10808"/>
    <cellStyle name="Calculation 5 6 12 3" xfId="10809"/>
    <cellStyle name="Calculation 5 6 13" xfId="10810"/>
    <cellStyle name="Calculation 5 6 13 2" xfId="10811"/>
    <cellStyle name="Calculation 5 6 13 2 2" xfId="10812"/>
    <cellStyle name="Calculation 5 6 13 3" xfId="10813"/>
    <cellStyle name="Calculation 5 6 14" xfId="10814"/>
    <cellStyle name="Calculation 5 6 14 2" xfId="10815"/>
    <cellStyle name="Calculation 5 6 14 2 2" xfId="10816"/>
    <cellStyle name="Calculation 5 6 14 3" xfId="10817"/>
    <cellStyle name="Calculation 5 6 15" xfId="10818"/>
    <cellStyle name="Calculation 5 6 15 2" xfId="10819"/>
    <cellStyle name="Calculation 5 6 15 2 2" xfId="10820"/>
    <cellStyle name="Calculation 5 6 15 3" xfId="10821"/>
    <cellStyle name="Calculation 5 6 16" xfId="10822"/>
    <cellStyle name="Calculation 5 6 16 2" xfId="10823"/>
    <cellStyle name="Calculation 5 6 16 2 2" xfId="10824"/>
    <cellStyle name="Calculation 5 6 16 3" xfId="10825"/>
    <cellStyle name="Calculation 5 6 17" xfId="10826"/>
    <cellStyle name="Calculation 5 6 17 2" xfId="10827"/>
    <cellStyle name="Calculation 5 6 17 2 2" xfId="10828"/>
    <cellStyle name="Calculation 5 6 17 3" xfId="10829"/>
    <cellStyle name="Calculation 5 6 18" xfId="10830"/>
    <cellStyle name="Calculation 5 6 18 2" xfId="10831"/>
    <cellStyle name="Calculation 5 6 18 2 2" xfId="10832"/>
    <cellStyle name="Calculation 5 6 18 3" xfId="10833"/>
    <cellStyle name="Calculation 5 6 19" xfId="10834"/>
    <cellStyle name="Calculation 5 6 19 2" xfId="10835"/>
    <cellStyle name="Calculation 5 6 19 2 2" xfId="10836"/>
    <cellStyle name="Calculation 5 6 19 3" xfId="10837"/>
    <cellStyle name="Calculation 5 6 2" xfId="10838"/>
    <cellStyle name="Calculation 5 6 2 2" xfId="10839"/>
    <cellStyle name="Calculation 5 6 2 2 2" xfId="10840"/>
    <cellStyle name="Calculation 5 6 2 3" xfId="10841"/>
    <cellStyle name="Calculation 5 6 20" xfId="10842"/>
    <cellStyle name="Calculation 5 6 20 2" xfId="10843"/>
    <cellStyle name="Calculation 5 6 20 2 2" xfId="10844"/>
    <cellStyle name="Calculation 5 6 20 3" xfId="10845"/>
    <cellStyle name="Calculation 5 6 21" xfId="10846"/>
    <cellStyle name="Calculation 5 6 21 2" xfId="10847"/>
    <cellStyle name="Calculation 5 6 22" xfId="10848"/>
    <cellStyle name="Calculation 5 6 3" xfId="10849"/>
    <cellStyle name="Calculation 5 6 3 2" xfId="10850"/>
    <cellStyle name="Calculation 5 6 3 2 2" xfId="10851"/>
    <cellStyle name="Calculation 5 6 3 3" xfId="10852"/>
    <cellStyle name="Calculation 5 6 4" xfId="10853"/>
    <cellStyle name="Calculation 5 6 4 2" xfId="10854"/>
    <cellStyle name="Calculation 5 6 4 2 2" xfId="10855"/>
    <cellStyle name="Calculation 5 6 4 3" xfId="10856"/>
    <cellStyle name="Calculation 5 6 5" xfId="10857"/>
    <cellStyle name="Calculation 5 6 5 2" xfId="10858"/>
    <cellStyle name="Calculation 5 6 5 2 2" xfId="10859"/>
    <cellStyle name="Calculation 5 6 5 3" xfId="10860"/>
    <cellStyle name="Calculation 5 6 6" xfId="10861"/>
    <cellStyle name="Calculation 5 6 6 2" xfId="10862"/>
    <cellStyle name="Calculation 5 6 6 2 2" xfId="10863"/>
    <cellStyle name="Calculation 5 6 6 3" xfId="10864"/>
    <cellStyle name="Calculation 5 6 7" xfId="10865"/>
    <cellStyle name="Calculation 5 6 7 2" xfId="10866"/>
    <cellStyle name="Calculation 5 6 7 2 2" xfId="10867"/>
    <cellStyle name="Calculation 5 6 7 3" xfId="10868"/>
    <cellStyle name="Calculation 5 6 8" xfId="10869"/>
    <cellStyle name="Calculation 5 6 8 2" xfId="10870"/>
    <cellStyle name="Calculation 5 6 8 2 2" xfId="10871"/>
    <cellStyle name="Calculation 5 6 8 3" xfId="10872"/>
    <cellStyle name="Calculation 5 6 9" xfId="10873"/>
    <cellStyle name="Calculation 5 6 9 2" xfId="10874"/>
    <cellStyle name="Calculation 5 6 9 2 2" xfId="10875"/>
    <cellStyle name="Calculation 5 6 9 3" xfId="10876"/>
    <cellStyle name="Calculation 5 7" xfId="10877"/>
    <cellStyle name="Calculation 5 7 2" xfId="10878"/>
    <cellStyle name="Calculation 5 7 2 2" xfId="10879"/>
    <cellStyle name="Calculation 5 7 3" xfId="10880"/>
    <cellStyle name="Calculation 5 8" xfId="10881"/>
    <cellStyle name="Calculation 5 8 2" xfId="10882"/>
    <cellStyle name="Calculation 5 8 2 2" xfId="10883"/>
    <cellStyle name="Calculation 5 8 3" xfId="10884"/>
    <cellStyle name="Calculation 5 9" xfId="10885"/>
    <cellStyle name="Calculation 5 9 2" xfId="10886"/>
    <cellStyle name="Calculation 5 9 2 2" xfId="10887"/>
    <cellStyle name="Calculation 5 9 3" xfId="10888"/>
    <cellStyle name="Calculation 6" xfId="10889"/>
    <cellStyle name="Calculation 6 10" xfId="10890"/>
    <cellStyle name="Calculation 6 10 2" xfId="10891"/>
    <cellStyle name="Calculation 6 10 2 2" xfId="10892"/>
    <cellStyle name="Calculation 6 10 3" xfId="10893"/>
    <cellStyle name="Calculation 6 11" xfId="10894"/>
    <cellStyle name="Calculation 6 11 2" xfId="10895"/>
    <cellStyle name="Calculation 6 11 2 2" xfId="10896"/>
    <cellStyle name="Calculation 6 11 3" xfId="10897"/>
    <cellStyle name="Calculation 6 12" xfId="10898"/>
    <cellStyle name="Calculation 6 12 2" xfId="10899"/>
    <cellStyle name="Calculation 6 12 2 2" xfId="10900"/>
    <cellStyle name="Calculation 6 12 3" xfId="10901"/>
    <cellStyle name="Calculation 6 13" xfId="10902"/>
    <cellStyle name="Calculation 6 13 2" xfId="10903"/>
    <cellStyle name="Calculation 6 13 2 2" xfId="10904"/>
    <cellStyle name="Calculation 6 13 3" xfId="10905"/>
    <cellStyle name="Calculation 6 14" xfId="10906"/>
    <cellStyle name="Calculation 6 14 2" xfId="10907"/>
    <cellStyle name="Calculation 6 14 2 2" xfId="10908"/>
    <cellStyle name="Calculation 6 14 3" xfId="10909"/>
    <cellStyle name="Calculation 6 15" xfId="10910"/>
    <cellStyle name="Calculation 6 15 2" xfId="10911"/>
    <cellStyle name="Calculation 6 15 2 2" xfId="10912"/>
    <cellStyle name="Calculation 6 15 3" xfId="10913"/>
    <cellStyle name="Calculation 6 16" xfId="10914"/>
    <cellStyle name="Calculation 6 16 2" xfId="10915"/>
    <cellStyle name="Calculation 6 16 2 2" xfId="10916"/>
    <cellStyle name="Calculation 6 16 3" xfId="10917"/>
    <cellStyle name="Calculation 6 17" xfId="10918"/>
    <cellStyle name="Calculation 6 17 2" xfId="10919"/>
    <cellStyle name="Calculation 6 17 2 2" xfId="10920"/>
    <cellStyle name="Calculation 6 17 3" xfId="10921"/>
    <cellStyle name="Calculation 6 18" xfId="10922"/>
    <cellStyle name="Calculation 6 18 2" xfId="10923"/>
    <cellStyle name="Calculation 6 18 2 2" xfId="10924"/>
    <cellStyle name="Calculation 6 18 3" xfId="10925"/>
    <cellStyle name="Calculation 6 19" xfId="10926"/>
    <cellStyle name="Calculation 6 19 2" xfId="10927"/>
    <cellStyle name="Calculation 6 19 2 2" xfId="10928"/>
    <cellStyle name="Calculation 6 19 3" xfId="10929"/>
    <cellStyle name="Calculation 6 2" xfId="10930"/>
    <cellStyle name="Calculation 6 2 10" xfId="10931"/>
    <cellStyle name="Calculation 6 2 10 2" xfId="10932"/>
    <cellStyle name="Calculation 6 2 10 2 2" xfId="10933"/>
    <cellStyle name="Calculation 6 2 10 3" xfId="10934"/>
    <cellStyle name="Calculation 6 2 11" xfId="10935"/>
    <cellStyle name="Calculation 6 2 11 2" xfId="10936"/>
    <cellStyle name="Calculation 6 2 11 2 2" xfId="10937"/>
    <cellStyle name="Calculation 6 2 11 3" xfId="10938"/>
    <cellStyle name="Calculation 6 2 12" xfId="10939"/>
    <cellStyle name="Calculation 6 2 12 2" xfId="10940"/>
    <cellStyle name="Calculation 6 2 12 2 2" xfId="10941"/>
    <cellStyle name="Calculation 6 2 12 3" xfId="10942"/>
    <cellStyle name="Calculation 6 2 13" xfId="10943"/>
    <cellStyle name="Calculation 6 2 13 2" xfId="10944"/>
    <cellStyle name="Calculation 6 2 13 2 2" xfId="10945"/>
    <cellStyle name="Calculation 6 2 13 3" xfId="10946"/>
    <cellStyle name="Calculation 6 2 14" xfId="10947"/>
    <cellStyle name="Calculation 6 2 14 2" xfId="10948"/>
    <cellStyle name="Calculation 6 2 14 2 2" xfId="10949"/>
    <cellStyle name="Calculation 6 2 14 3" xfId="10950"/>
    <cellStyle name="Calculation 6 2 15" xfId="10951"/>
    <cellStyle name="Calculation 6 2 15 2" xfId="10952"/>
    <cellStyle name="Calculation 6 2 15 2 2" xfId="10953"/>
    <cellStyle name="Calculation 6 2 15 3" xfId="10954"/>
    <cellStyle name="Calculation 6 2 16" xfId="10955"/>
    <cellStyle name="Calculation 6 2 16 2" xfId="10956"/>
    <cellStyle name="Calculation 6 2 16 2 2" xfId="10957"/>
    <cellStyle name="Calculation 6 2 16 3" xfId="10958"/>
    <cellStyle name="Calculation 6 2 17" xfId="10959"/>
    <cellStyle name="Calculation 6 2 17 2" xfId="10960"/>
    <cellStyle name="Calculation 6 2 17 2 2" xfId="10961"/>
    <cellStyle name="Calculation 6 2 17 3" xfId="10962"/>
    <cellStyle name="Calculation 6 2 18" xfId="10963"/>
    <cellStyle name="Calculation 6 2 18 2" xfId="10964"/>
    <cellStyle name="Calculation 6 2 18 2 2" xfId="10965"/>
    <cellStyle name="Calculation 6 2 18 3" xfId="10966"/>
    <cellStyle name="Calculation 6 2 19" xfId="10967"/>
    <cellStyle name="Calculation 6 2 19 2" xfId="10968"/>
    <cellStyle name="Calculation 6 2 19 2 2" xfId="10969"/>
    <cellStyle name="Calculation 6 2 19 3" xfId="10970"/>
    <cellStyle name="Calculation 6 2 2" xfId="10971"/>
    <cellStyle name="Calculation 6 2 2 10" xfId="10972"/>
    <cellStyle name="Calculation 6 2 2 10 2" xfId="10973"/>
    <cellStyle name="Calculation 6 2 2 10 2 2" xfId="10974"/>
    <cellStyle name="Calculation 6 2 2 10 3" xfId="10975"/>
    <cellStyle name="Calculation 6 2 2 11" xfId="10976"/>
    <cellStyle name="Calculation 6 2 2 11 2" xfId="10977"/>
    <cellStyle name="Calculation 6 2 2 11 2 2" xfId="10978"/>
    <cellStyle name="Calculation 6 2 2 11 3" xfId="10979"/>
    <cellStyle name="Calculation 6 2 2 12" xfId="10980"/>
    <cellStyle name="Calculation 6 2 2 12 2" xfId="10981"/>
    <cellStyle name="Calculation 6 2 2 12 2 2" xfId="10982"/>
    <cellStyle name="Calculation 6 2 2 12 3" xfId="10983"/>
    <cellStyle name="Calculation 6 2 2 13" xfId="10984"/>
    <cellStyle name="Calculation 6 2 2 13 2" xfId="10985"/>
    <cellStyle name="Calculation 6 2 2 13 2 2" xfId="10986"/>
    <cellStyle name="Calculation 6 2 2 13 3" xfId="10987"/>
    <cellStyle name="Calculation 6 2 2 14" xfId="10988"/>
    <cellStyle name="Calculation 6 2 2 14 2" xfId="10989"/>
    <cellStyle name="Calculation 6 2 2 14 2 2" xfId="10990"/>
    <cellStyle name="Calculation 6 2 2 14 3" xfId="10991"/>
    <cellStyle name="Calculation 6 2 2 15" xfId="10992"/>
    <cellStyle name="Calculation 6 2 2 15 2" xfId="10993"/>
    <cellStyle name="Calculation 6 2 2 15 2 2" xfId="10994"/>
    <cellStyle name="Calculation 6 2 2 15 3" xfId="10995"/>
    <cellStyle name="Calculation 6 2 2 16" xfId="10996"/>
    <cellStyle name="Calculation 6 2 2 16 2" xfId="10997"/>
    <cellStyle name="Calculation 6 2 2 16 2 2" xfId="10998"/>
    <cellStyle name="Calculation 6 2 2 16 3" xfId="10999"/>
    <cellStyle name="Calculation 6 2 2 17" xfId="11000"/>
    <cellStyle name="Calculation 6 2 2 17 2" xfId="11001"/>
    <cellStyle name="Calculation 6 2 2 17 2 2" xfId="11002"/>
    <cellStyle name="Calculation 6 2 2 17 3" xfId="11003"/>
    <cellStyle name="Calculation 6 2 2 18" xfId="11004"/>
    <cellStyle name="Calculation 6 2 2 18 2" xfId="11005"/>
    <cellStyle name="Calculation 6 2 2 19" xfId="11006"/>
    <cellStyle name="Calculation 6 2 2 2" xfId="11007"/>
    <cellStyle name="Calculation 6 2 2 2 10" xfId="11008"/>
    <cellStyle name="Calculation 6 2 2 2 10 2" xfId="11009"/>
    <cellStyle name="Calculation 6 2 2 2 10 2 2" xfId="11010"/>
    <cellStyle name="Calculation 6 2 2 2 10 3" xfId="11011"/>
    <cellStyle name="Calculation 6 2 2 2 11" xfId="11012"/>
    <cellStyle name="Calculation 6 2 2 2 11 2" xfId="11013"/>
    <cellStyle name="Calculation 6 2 2 2 11 2 2" xfId="11014"/>
    <cellStyle name="Calculation 6 2 2 2 11 3" xfId="11015"/>
    <cellStyle name="Calculation 6 2 2 2 12" xfId="11016"/>
    <cellStyle name="Calculation 6 2 2 2 12 2" xfId="11017"/>
    <cellStyle name="Calculation 6 2 2 2 12 2 2" xfId="11018"/>
    <cellStyle name="Calculation 6 2 2 2 12 3" xfId="11019"/>
    <cellStyle name="Calculation 6 2 2 2 13" xfId="11020"/>
    <cellStyle name="Calculation 6 2 2 2 13 2" xfId="11021"/>
    <cellStyle name="Calculation 6 2 2 2 13 2 2" xfId="11022"/>
    <cellStyle name="Calculation 6 2 2 2 13 3" xfId="11023"/>
    <cellStyle name="Calculation 6 2 2 2 14" xfId="11024"/>
    <cellStyle name="Calculation 6 2 2 2 14 2" xfId="11025"/>
    <cellStyle name="Calculation 6 2 2 2 14 2 2" xfId="11026"/>
    <cellStyle name="Calculation 6 2 2 2 14 3" xfId="11027"/>
    <cellStyle name="Calculation 6 2 2 2 15" xfId="11028"/>
    <cellStyle name="Calculation 6 2 2 2 15 2" xfId="11029"/>
    <cellStyle name="Calculation 6 2 2 2 15 2 2" xfId="11030"/>
    <cellStyle name="Calculation 6 2 2 2 15 3" xfId="11031"/>
    <cellStyle name="Calculation 6 2 2 2 16" xfId="11032"/>
    <cellStyle name="Calculation 6 2 2 2 16 2" xfId="11033"/>
    <cellStyle name="Calculation 6 2 2 2 16 2 2" xfId="11034"/>
    <cellStyle name="Calculation 6 2 2 2 16 3" xfId="11035"/>
    <cellStyle name="Calculation 6 2 2 2 17" xfId="11036"/>
    <cellStyle name="Calculation 6 2 2 2 17 2" xfId="11037"/>
    <cellStyle name="Calculation 6 2 2 2 17 2 2" xfId="11038"/>
    <cellStyle name="Calculation 6 2 2 2 17 3" xfId="11039"/>
    <cellStyle name="Calculation 6 2 2 2 18" xfId="11040"/>
    <cellStyle name="Calculation 6 2 2 2 18 2" xfId="11041"/>
    <cellStyle name="Calculation 6 2 2 2 18 2 2" xfId="11042"/>
    <cellStyle name="Calculation 6 2 2 2 18 3" xfId="11043"/>
    <cellStyle name="Calculation 6 2 2 2 19" xfId="11044"/>
    <cellStyle name="Calculation 6 2 2 2 19 2" xfId="11045"/>
    <cellStyle name="Calculation 6 2 2 2 19 2 2" xfId="11046"/>
    <cellStyle name="Calculation 6 2 2 2 19 3" xfId="11047"/>
    <cellStyle name="Calculation 6 2 2 2 2" xfId="11048"/>
    <cellStyle name="Calculation 6 2 2 2 2 2" xfId="11049"/>
    <cellStyle name="Calculation 6 2 2 2 2 2 2" xfId="11050"/>
    <cellStyle name="Calculation 6 2 2 2 2 3" xfId="11051"/>
    <cellStyle name="Calculation 6 2 2 2 20" xfId="11052"/>
    <cellStyle name="Calculation 6 2 2 2 20 2" xfId="11053"/>
    <cellStyle name="Calculation 6 2 2 2 20 2 2" xfId="11054"/>
    <cellStyle name="Calculation 6 2 2 2 20 3" xfId="11055"/>
    <cellStyle name="Calculation 6 2 2 2 21" xfId="11056"/>
    <cellStyle name="Calculation 6 2 2 2 21 2" xfId="11057"/>
    <cellStyle name="Calculation 6 2 2 2 22" xfId="11058"/>
    <cellStyle name="Calculation 6 2 2 2 3" xfId="11059"/>
    <cellStyle name="Calculation 6 2 2 2 3 2" xfId="11060"/>
    <cellStyle name="Calculation 6 2 2 2 3 2 2" xfId="11061"/>
    <cellStyle name="Calculation 6 2 2 2 3 3" xfId="11062"/>
    <cellStyle name="Calculation 6 2 2 2 4" xfId="11063"/>
    <cellStyle name="Calculation 6 2 2 2 4 2" xfId="11064"/>
    <cellStyle name="Calculation 6 2 2 2 4 2 2" xfId="11065"/>
    <cellStyle name="Calculation 6 2 2 2 4 3" xfId="11066"/>
    <cellStyle name="Calculation 6 2 2 2 5" xfId="11067"/>
    <cellStyle name="Calculation 6 2 2 2 5 2" xfId="11068"/>
    <cellStyle name="Calculation 6 2 2 2 5 2 2" xfId="11069"/>
    <cellStyle name="Calculation 6 2 2 2 5 3" xfId="11070"/>
    <cellStyle name="Calculation 6 2 2 2 6" xfId="11071"/>
    <cellStyle name="Calculation 6 2 2 2 6 2" xfId="11072"/>
    <cellStyle name="Calculation 6 2 2 2 6 2 2" xfId="11073"/>
    <cellStyle name="Calculation 6 2 2 2 6 3" xfId="11074"/>
    <cellStyle name="Calculation 6 2 2 2 7" xfId="11075"/>
    <cellStyle name="Calculation 6 2 2 2 7 2" xfId="11076"/>
    <cellStyle name="Calculation 6 2 2 2 7 2 2" xfId="11077"/>
    <cellStyle name="Calculation 6 2 2 2 7 3" xfId="11078"/>
    <cellStyle name="Calculation 6 2 2 2 8" xfId="11079"/>
    <cellStyle name="Calculation 6 2 2 2 8 2" xfId="11080"/>
    <cellStyle name="Calculation 6 2 2 2 8 2 2" xfId="11081"/>
    <cellStyle name="Calculation 6 2 2 2 8 3" xfId="11082"/>
    <cellStyle name="Calculation 6 2 2 2 9" xfId="11083"/>
    <cellStyle name="Calculation 6 2 2 2 9 2" xfId="11084"/>
    <cellStyle name="Calculation 6 2 2 2 9 2 2" xfId="11085"/>
    <cellStyle name="Calculation 6 2 2 2 9 3" xfId="11086"/>
    <cellStyle name="Calculation 6 2 2 3" xfId="11087"/>
    <cellStyle name="Calculation 6 2 2 3 2" xfId="11088"/>
    <cellStyle name="Calculation 6 2 2 3 2 2" xfId="11089"/>
    <cellStyle name="Calculation 6 2 2 3 3" xfId="11090"/>
    <cellStyle name="Calculation 6 2 2 4" xfId="11091"/>
    <cellStyle name="Calculation 6 2 2 4 2" xfId="11092"/>
    <cellStyle name="Calculation 6 2 2 4 2 2" xfId="11093"/>
    <cellStyle name="Calculation 6 2 2 4 3" xfId="11094"/>
    <cellStyle name="Calculation 6 2 2 5" xfId="11095"/>
    <cellStyle name="Calculation 6 2 2 5 2" xfId="11096"/>
    <cellStyle name="Calculation 6 2 2 5 2 2" xfId="11097"/>
    <cellStyle name="Calculation 6 2 2 5 3" xfId="11098"/>
    <cellStyle name="Calculation 6 2 2 6" xfId="11099"/>
    <cellStyle name="Calculation 6 2 2 6 2" xfId="11100"/>
    <cellStyle name="Calculation 6 2 2 6 2 2" xfId="11101"/>
    <cellStyle name="Calculation 6 2 2 6 3" xfId="11102"/>
    <cellStyle name="Calculation 6 2 2 7" xfId="11103"/>
    <cellStyle name="Calculation 6 2 2 7 2" xfId="11104"/>
    <cellStyle name="Calculation 6 2 2 7 2 2" xfId="11105"/>
    <cellStyle name="Calculation 6 2 2 7 3" xfId="11106"/>
    <cellStyle name="Calculation 6 2 2 8" xfId="11107"/>
    <cellStyle name="Calculation 6 2 2 8 2" xfId="11108"/>
    <cellStyle name="Calculation 6 2 2 8 2 2" xfId="11109"/>
    <cellStyle name="Calculation 6 2 2 8 3" xfId="11110"/>
    <cellStyle name="Calculation 6 2 2 9" xfId="11111"/>
    <cellStyle name="Calculation 6 2 2 9 2" xfId="11112"/>
    <cellStyle name="Calculation 6 2 2 9 2 2" xfId="11113"/>
    <cellStyle name="Calculation 6 2 2 9 3" xfId="11114"/>
    <cellStyle name="Calculation 6 2 20" xfId="11115"/>
    <cellStyle name="Calculation 6 2 20 2" xfId="11116"/>
    <cellStyle name="Calculation 6 2 20 2 2" xfId="11117"/>
    <cellStyle name="Calculation 6 2 20 3" xfId="11118"/>
    <cellStyle name="Calculation 6 2 21" xfId="11119"/>
    <cellStyle name="Calculation 6 2 21 2" xfId="11120"/>
    <cellStyle name="Calculation 6 2 22" xfId="11121"/>
    <cellStyle name="Calculation 6 2 3" xfId="11122"/>
    <cellStyle name="Calculation 6 2 3 10" xfId="11123"/>
    <cellStyle name="Calculation 6 2 3 10 2" xfId="11124"/>
    <cellStyle name="Calculation 6 2 3 10 2 2" xfId="11125"/>
    <cellStyle name="Calculation 6 2 3 10 3" xfId="11126"/>
    <cellStyle name="Calculation 6 2 3 11" xfId="11127"/>
    <cellStyle name="Calculation 6 2 3 11 2" xfId="11128"/>
    <cellStyle name="Calculation 6 2 3 11 2 2" xfId="11129"/>
    <cellStyle name="Calculation 6 2 3 11 3" xfId="11130"/>
    <cellStyle name="Calculation 6 2 3 12" xfId="11131"/>
    <cellStyle name="Calculation 6 2 3 12 2" xfId="11132"/>
    <cellStyle name="Calculation 6 2 3 12 2 2" xfId="11133"/>
    <cellStyle name="Calculation 6 2 3 12 3" xfId="11134"/>
    <cellStyle name="Calculation 6 2 3 13" xfId="11135"/>
    <cellStyle name="Calculation 6 2 3 13 2" xfId="11136"/>
    <cellStyle name="Calculation 6 2 3 13 2 2" xfId="11137"/>
    <cellStyle name="Calculation 6 2 3 13 3" xfId="11138"/>
    <cellStyle name="Calculation 6 2 3 14" xfId="11139"/>
    <cellStyle name="Calculation 6 2 3 14 2" xfId="11140"/>
    <cellStyle name="Calculation 6 2 3 14 2 2" xfId="11141"/>
    <cellStyle name="Calculation 6 2 3 14 3" xfId="11142"/>
    <cellStyle name="Calculation 6 2 3 15" xfId="11143"/>
    <cellStyle name="Calculation 6 2 3 15 2" xfId="11144"/>
    <cellStyle name="Calculation 6 2 3 15 2 2" xfId="11145"/>
    <cellStyle name="Calculation 6 2 3 15 3" xfId="11146"/>
    <cellStyle name="Calculation 6 2 3 16" xfId="11147"/>
    <cellStyle name="Calculation 6 2 3 16 2" xfId="11148"/>
    <cellStyle name="Calculation 6 2 3 16 2 2" xfId="11149"/>
    <cellStyle name="Calculation 6 2 3 16 3" xfId="11150"/>
    <cellStyle name="Calculation 6 2 3 17" xfId="11151"/>
    <cellStyle name="Calculation 6 2 3 17 2" xfId="11152"/>
    <cellStyle name="Calculation 6 2 3 17 2 2" xfId="11153"/>
    <cellStyle name="Calculation 6 2 3 17 3" xfId="11154"/>
    <cellStyle name="Calculation 6 2 3 18" xfId="11155"/>
    <cellStyle name="Calculation 6 2 3 18 2" xfId="11156"/>
    <cellStyle name="Calculation 6 2 3 19" xfId="11157"/>
    <cellStyle name="Calculation 6 2 3 2" xfId="11158"/>
    <cellStyle name="Calculation 6 2 3 2 10" xfId="11159"/>
    <cellStyle name="Calculation 6 2 3 2 10 2" xfId="11160"/>
    <cellStyle name="Calculation 6 2 3 2 10 2 2" xfId="11161"/>
    <cellStyle name="Calculation 6 2 3 2 10 3" xfId="11162"/>
    <cellStyle name="Calculation 6 2 3 2 11" xfId="11163"/>
    <cellStyle name="Calculation 6 2 3 2 11 2" xfId="11164"/>
    <cellStyle name="Calculation 6 2 3 2 11 2 2" xfId="11165"/>
    <cellStyle name="Calculation 6 2 3 2 11 3" xfId="11166"/>
    <cellStyle name="Calculation 6 2 3 2 12" xfId="11167"/>
    <cellStyle name="Calculation 6 2 3 2 12 2" xfId="11168"/>
    <cellStyle name="Calculation 6 2 3 2 12 2 2" xfId="11169"/>
    <cellStyle name="Calculation 6 2 3 2 12 3" xfId="11170"/>
    <cellStyle name="Calculation 6 2 3 2 13" xfId="11171"/>
    <cellStyle name="Calculation 6 2 3 2 13 2" xfId="11172"/>
    <cellStyle name="Calculation 6 2 3 2 13 2 2" xfId="11173"/>
    <cellStyle name="Calculation 6 2 3 2 13 3" xfId="11174"/>
    <cellStyle name="Calculation 6 2 3 2 14" xfId="11175"/>
    <cellStyle name="Calculation 6 2 3 2 14 2" xfId="11176"/>
    <cellStyle name="Calculation 6 2 3 2 14 2 2" xfId="11177"/>
    <cellStyle name="Calculation 6 2 3 2 14 3" xfId="11178"/>
    <cellStyle name="Calculation 6 2 3 2 15" xfId="11179"/>
    <cellStyle name="Calculation 6 2 3 2 15 2" xfId="11180"/>
    <cellStyle name="Calculation 6 2 3 2 15 2 2" xfId="11181"/>
    <cellStyle name="Calculation 6 2 3 2 15 3" xfId="11182"/>
    <cellStyle name="Calculation 6 2 3 2 16" xfId="11183"/>
    <cellStyle name="Calculation 6 2 3 2 16 2" xfId="11184"/>
    <cellStyle name="Calculation 6 2 3 2 16 2 2" xfId="11185"/>
    <cellStyle name="Calculation 6 2 3 2 16 3" xfId="11186"/>
    <cellStyle name="Calculation 6 2 3 2 17" xfId="11187"/>
    <cellStyle name="Calculation 6 2 3 2 17 2" xfId="11188"/>
    <cellStyle name="Calculation 6 2 3 2 17 2 2" xfId="11189"/>
    <cellStyle name="Calculation 6 2 3 2 17 3" xfId="11190"/>
    <cellStyle name="Calculation 6 2 3 2 18" xfId="11191"/>
    <cellStyle name="Calculation 6 2 3 2 18 2" xfId="11192"/>
    <cellStyle name="Calculation 6 2 3 2 18 2 2" xfId="11193"/>
    <cellStyle name="Calculation 6 2 3 2 18 3" xfId="11194"/>
    <cellStyle name="Calculation 6 2 3 2 19" xfId="11195"/>
    <cellStyle name="Calculation 6 2 3 2 19 2" xfId="11196"/>
    <cellStyle name="Calculation 6 2 3 2 19 2 2" xfId="11197"/>
    <cellStyle name="Calculation 6 2 3 2 19 3" xfId="11198"/>
    <cellStyle name="Calculation 6 2 3 2 2" xfId="11199"/>
    <cellStyle name="Calculation 6 2 3 2 2 2" xfId="11200"/>
    <cellStyle name="Calculation 6 2 3 2 2 2 2" xfId="11201"/>
    <cellStyle name="Calculation 6 2 3 2 2 3" xfId="11202"/>
    <cellStyle name="Calculation 6 2 3 2 20" xfId="11203"/>
    <cellStyle name="Calculation 6 2 3 2 20 2" xfId="11204"/>
    <cellStyle name="Calculation 6 2 3 2 20 2 2" xfId="11205"/>
    <cellStyle name="Calculation 6 2 3 2 20 3" xfId="11206"/>
    <cellStyle name="Calculation 6 2 3 2 21" xfId="11207"/>
    <cellStyle name="Calculation 6 2 3 2 21 2" xfId="11208"/>
    <cellStyle name="Calculation 6 2 3 2 22" xfId="11209"/>
    <cellStyle name="Calculation 6 2 3 2 3" xfId="11210"/>
    <cellStyle name="Calculation 6 2 3 2 3 2" xfId="11211"/>
    <cellStyle name="Calculation 6 2 3 2 3 2 2" xfId="11212"/>
    <cellStyle name="Calculation 6 2 3 2 3 3" xfId="11213"/>
    <cellStyle name="Calculation 6 2 3 2 4" xfId="11214"/>
    <cellStyle name="Calculation 6 2 3 2 4 2" xfId="11215"/>
    <cellStyle name="Calculation 6 2 3 2 4 2 2" xfId="11216"/>
    <cellStyle name="Calculation 6 2 3 2 4 3" xfId="11217"/>
    <cellStyle name="Calculation 6 2 3 2 5" xfId="11218"/>
    <cellStyle name="Calculation 6 2 3 2 5 2" xfId="11219"/>
    <cellStyle name="Calculation 6 2 3 2 5 2 2" xfId="11220"/>
    <cellStyle name="Calculation 6 2 3 2 5 3" xfId="11221"/>
    <cellStyle name="Calculation 6 2 3 2 6" xfId="11222"/>
    <cellStyle name="Calculation 6 2 3 2 6 2" xfId="11223"/>
    <cellStyle name="Calculation 6 2 3 2 6 2 2" xfId="11224"/>
    <cellStyle name="Calculation 6 2 3 2 6 3" xfId="11225"/>
    <cellStyle name="Calculation 6 2 3 2 7" xfId="11226"/>
    <cellStyle name="Calculation 6 2 3 2 7 2" xfId="11227"/>
    <cellStyle name="Calculation 6 2 3 2 7 2 2" xfId="11228"/>
    <cellStyle name="Calculation 6 2 3 2 7 3" xfId="11229"/>
    <cellStyle name="Calculation 6 2 3 2 8" xfId="11230"/>
    <cellStyle name="Calculation 6 2 3 2 8 2" xfId="11231"/>
    <cellStyle name="Calculation 6 2 3 2 8 2 2" xfId="11232"/>
    <cellStyle name="Calculation 6 2 3 2 8 3" xfId="11233"/>
    <cellStyle name="Calculation 6 2 3 2 9" xfId="11234"/>
    <cellStyle name="Calculation 6 2 3 2 9 2" xfId="11235"/>
    <cellStyle name="Calculation 6 2 3 2 9 2 2" xfId="11236"/>
    <cellStyle name="Calculation 6 2 3 2 9 3" xfId="11237"/>
    <cellStyle name="Calculation 6 2 3 3" xfId="11238"/>
    <cellStyle name="Calculation 6 2 3 3 2" xfId="11239"/>
    <cellStyle name="Calculation 6 2 3 3 2 2" xfId="11240"/>
    <cellStyle name="Calculation 6 2 3 3 3" xfId="11241"/>
    <cellStyle name="Calculation 6 2 3 4" xfId="11242"/>
    <cellStyle name="Calculation 6 2 3 4 2" xfId="11243"/>
    <cellStyle name="Calculation 6 2 3 4 2 2" xfId="11244"/>
    <cellStyle name="Calculation 6 2 3 4 3" xfId="11245"/>
    <cellStyle name="Calculation 6 2 3 5" xfId="11246"/>
    <cellStyle name="Calculation 6 2 3 5 2" xfId="11247"/>
    <cellStyle name="Calculation 6 2 3 5 2 2" xfId="11248"/>
    <cellStyle name="Calculation 6 2 3 5 3" xfId="11249"/>
    <cellStyle name="Calculation 6 2 3 6" xfId="11250"/>
    <cellStyle name="Calculation 6 2 3 6 2" xfId="11251"/>
    <cellStyle name="Calculation 6 2 3 6 2 2" xfId="11252"/>
    <cellStyle name="Calculation 6 2 3 6 3" xfId="11253"/>
    <cellStyle name="Calculation 6 2 3 7" xfId="11254"/>
    <cellStyle name="Calculation 6 2 3 7 2" xfId="11255"/>
    <cellStyle name="Calculation 6 2 3 7 2 2" xfId="11256"/>
    <cellStyle name="Calculation 6 2 3 7 3" xfId="11257"/>
    <cellStyle name="Calculation 6 2 3 8" xfId="11258"/>
    <cellStyle name="Calculation 6 2 3 8 2" xfId="11259"/>
    <cellStyle name="Calculation 6 2 3 8 2 2" xfId="11260"/>
    <cellStyle name="Calculation 6 2 3 8 3" xfId="11261"/>
    <cellStyle name="Calculation 6 2 3 9" xfId="11262"/>
    <cellStyle name="Calculation 6 2 3 9 2" xfId="11263"/>
    <cellStyle name="Calculation 6 2 3 9 2 2" xfId="11264"/>
    <cellStyle name="Calculation 6 2 3 9 3" xfId="11265"/>
    <cellStyle name="Calculation 6 2 4" xfId="11266"/>
    <cellStyle name="Calculation 6 2 4 10" xfId="11267"/>
    <cellStyle name="Calculation 6 2 4 10 2" xfId="11268"/>
    <cellStyle name="Calculation 6 2 4 10 2 2" xfId="11269"/>
    <cellStyle name="Calculation 6 2 4 10 3" xfId="11270"/>
    <cellStyle name="Calculation 6 2 4 11" xfId="11271"/>
    <cellStyle name="Calculation 6 2 4 11 2" xfId="11272"/>
    <cellStyle name="Calculation 6 2 4 11 2 2" xfId="11273"/>
    <cellStyle name="Calculation 6 2 4 11 3" xfId="11274"/>
    <cellStyle name="Calculation 6 2 4 12" xfId="11275"/>
    <cellStyle name="Calculation 6 2 4 12 2" xfId="11276"/>
    <cellStyle name="Calculation 6 2 4 12 2 2" xfId="11277"/>
    <cellStyle name="Calculation 6 2 4 12 3" xfId="11278"/>
    <cellStyle name="Calculation 6 2 4 13" xfId="11279"/>
    <cellStyle name="Calculation 6 2 4 13 2" xfId="11280"/>
    <cellStyle name="Calculation 6 2 4 13 2 2" xfId="11281"/>
    <cellStyle name="Calculation 6 2 4 13 3" xfId="11282"/>
    <cellStyle name="Calculation 6 2 4 14" xfId="11283"/>
    <cellStyle name="Calculation 6 2 4 14 2" xfId="11284"/>
    <cellStyle name="Calculation 6 2 4 14 2 2" xfId="11285"/>
    <cellStyle name="Calculation 6 2 4 14 3" xfId="11286"/>
    <cellStyle name="Calculation 6 2 4 15" xfId="11287"/>
    <cellStyle name="Calculation 6 2 4 15 2" xfId="11288"/>
    <cellStyle name="Calculation 6 2 4 15 2 2" xfId="11289"/>
    <cellStyle name="Calculation 6 2 4 15 3" xfId="11290"/>
    <cellStyle name="Calculation 6 2 4 16" xfId="11291"/>
    <cellStyle name="Calculation 6 2 4 16 2" xfId="11292"/>
    <cellStyle name="Calculation 6 2 4 16 2 2" xfId="11293"/>
    <cellStyle name="Calculation 6 2 4 16 3" xfId="11294"/>
    <cellStyle name="Calculation 6 2 4 17" xfId="11295"/>
    <cellStyle name="Calculation 6 2 4 17 2" xfId="11296"/>
    <cellStyle name="Calculation 6 2 4 17 2 2" xfId="11297"/>
    <cellStyle name="Calculation 6 2 4 17 3" xfId="11298"/>
    <cellStyle name="Calculation 6 2 4 18" xfId="11299"/>
    <cellStyle name="Calculation 6 2 4 18 2" xfId="11300"/>
    <cellStyle name="Calculation 6 2 4 18 2 2" xfId="11301"/>
    <cellStyle name="Calculation 6 2 4 18 3" xfId="11302"/>
    <cellStyle name="Calculation 6 2 4 19" xfId="11303"/>
    <cellStyle name="Calculation 6 2 4 19 2" xfId="11304"/>
    <cellStyle name="Calculation 6 2 4 19 2 2" xfId="11305"/>
    <cellStyle name="Calculation 6 2 4 19 3" xfId="11306"/>
    <cellStyle name="Calculation 6 2 4 2" xfId="11307"/>
    <cellStyle name="Calculation 6 2 4 2 10" xfId="11308"/>
    <cellStyle name="Calculation 6 2 4 2 10 2" xfId="11309"/>
    <cellStyle name="Calculation 6 2 4 2 10 2 2" xfId="11310"/>
    <cellStyle name="Calculation 6 2 4 2 10 3" xfId="11311"/>
    <cellStyle name="Calculation 6 2 4 2 11" xfId="11312"/>
    <cellStyle name="Calculation 6 2 4 2 11 2" xfId="11313"/>
    <cellStyle name="Calculation 6 2 4 2 11 2 2" xfId="11314"/>
    <cellStyle name="Calculation 6 2 4 2 11 3" xfId="11315"/>
    <cellStyle name="Calculation 6 2 4 2 12" xfId="11316"/>
    <cellStyle name="Calculation 6 2 4 2 12 2" xfId="11317"/>
    <cellStyle name="Calculation 6 2 4 2 12 2 2" xfId="11318"/>
    <cellStyle name="Calculation 6 2 4 2 12 3" xfId="11319"/>
    <cellStyle name="Calculation 6 2 4 2 13" xfId="11320"/>
    <cellStyle name="Calculation 6 2 4 2 13 2" xfId="11321"/>
    <cellStyle name="Calculation 6 2 4 2 13 2 2" xfId="11322"/>
    <cellStyle name="Calculation 6 2 4 2 13 3" xfId="11323"/>
    <cellStyle name="Calculation 6 2 4 2 14" xfId="11324"/>
    <cellStyle name="Calculation 6 2 4 2 14 2" xfId="11325"/>
    <cellStyle name="Calculation 6 2 4 2 14 2 2" xfId="11326"/>
    <cellStyle name="Calculation 6 2 4 2 14 3" xfId="11327"/>
    <cellStyle name="Calculation 6 2 4 2 15" xfId="11328"/>
    <cellStyle name="Calculation 6 2 4 2 15 2" xfId="11329"/>
    <cellStyle name="Calculation 6 2 4 2 15 2 2" xfId="11330"/>
    <cellStyle name="Calculation 6 2 4 2 15 3" xfId="11331"/>
    <cellStyle name="Calculation 6 2 4 2 16" xfId="11332"/>
    <cellStyle name="Calculation 6 2 4 2 16 2" xfId="11333"/>
    <cellStyle name="Calculation 6 2 4 2 16 2 2" xfId="11334"/>
    <cellStyle name="Calculation 6 2 4 2 16 3" xfId="11335"/>
    <cellStyle name="Calculation 6 2 4 2 17" xfId="11336"/>
    <cellStyle name="Calculation 6 2 4 2 17 2" xfId="11337"/>
    <cellStyle name="Calculation 6 2 4 2 17 2 2" xfId="11338"/>
    <cellStyle name="Calculation 6 2 4 2 17 3" xfId="11339"/>
    <cellStyle name="Calculation 6 2 4 2 18" xfId="11340"/>
    <cellStyle name="Calculation 6 2 4 2 18 2" xfId="11341"/>
    <cellStyle name="Calculation 6 2 4 2 18 2 2" xfId="11342"/>
    <cellStyle name="Calculation 6 2 4 2 18 3" xfId="11343"/>
    <cellStyle name="Calculation 6 2 4 2 19" xfId="11344"/>
    <cellStyle name="Calculation 6 2 4 2 19 2" xfId="11345"/>
    <cellStyle name="Calculation 6 2 4 2 19 2 2" xfId="11346"/>
    <cellStyle name="Calculation 6 2 4 2 19 3" xfId="11347"/>
    <cellStyle name="Calculation 6 2 4 2 2" xfId="11348"/>
    <cellStyle name="Calculation 6 2 4 2 2 2" xfId="11349"/>
    <cellStyle name="Calculation 6 2 4 2 2 2 2" xfId="11350"/>
    <cellStyle name="Calculation 6 2 4 2 2 3" xfId="11351"/>
    <cellStyle name="Calculation 6 2 4 2 20" xfId="11352"/>
    <cellStyle name="Calculation 6 2 4 2 20 2" xfId="11353"/>
    <cellStyle name="Calculation 6 2 4 2 20 2 2" xfId="11354"/>
    <cellStyle name="Calculation 6 2 4 2 20 3" xfId="11355"/>
    <cellStyle name="Calculation 6 2 4 2 21" xfId="11356"/>
    <cellStyle name="Calculation 6 2 4 2 21 2" xfId="11357"/>
    <cellStyle name="Calculation 6 2 4 2 22" xfId="11358"/>
    <cellStyle name="Calculation 6 2 4 2 3" xfId="11359"/>
    <cellStyle name="Calculation 6 2 4 2 3 2" xfId="11360"/>
    <cellStyle name="Calculation 6 2 4 2 3 2 2" xfId="11361"/>
    <cellStyle name="Calculation 6 2 4 2 3 3" xfId="11362"/>
    <cellStyle name="Calculation 6 2 4 2 4" xfId="11363"/>
    <cellStyle name="Calculation 6 2 4 2 4 2" xfId="11364"/>
    <cellStyle name="Calculation 6 2 4 2 4 2 2" xfId="11365"/>
    <cellStyle name="Calculation 6 2 4 2 4 3" xfId="11366"/>
    <cellStyle name="Calculation 6 2 4 2 5" xfId="11367"/>
    <cellStyle name="Calculation 6 2 4 2 5 2" xfId="11368"/>
    <cellStyle name="Calculation 6 2 4 2 5 2 2" xfId="11369"/>
    <cellStyle name="Calculation 6 2 4 2 5 3" xfId="11370"/>
    <cellStyle name="Calculation 6 2 4 2 6" xfId="11371"/>
    <cellStyle name="Calculation 6 2 4 2 6 2" xfId="11372"/>
    <cellStyle name="Calculation 6 2 4 2 6 2 2" xfId="11373"/>
    <cellStyle name="Calculation 6 2 4 2 6 3" xfId="11374"/>
    <cellStyle name="Calculation 6 2 4 2 7" xfId="11375"/>
    <cellStyle name="Calculation 6 2 4 2 7 2" xfId="11376"/>
    <cellStyle name="Calculation 6 2 4 2 7 2 2" xfId="11377"/>
    <cellStyle name="Calculation 6 2 4 2 7 3" xfId="11378"/>
    <cellStyle name="Calculation 6 2 4 2 8" xfId="11379"/>
    <cellStyle name="Calculation 6 2 4 2 8 2" xfId="11380"/>
    <cellStyle name="Calculation 6 2 4 2 8 2 2" xfId="11381"/>
    <cellStyle name="Calculation 6 2 4 2 8 3" xfId="11382"/>
    <cellStyle name="Calculation 6 2 4 2 9" xfId="11383"/>
    <cellStyle name="Calculation 6 2 4 2 9 2" xfId="11384"/>
    <cellStyle name="Calculation 6 2 4 2 9 2 2" xfId="11385"/>
    <cellStyle name="Calculation 6 2 4 2 9 3" xfId="11386"/>
    <cellStyle name="Calculation 6 2 4 20" xfId="11387"/>
    <cellStyle name="Calculation 6 2 4 20 2" xfId="11388"/>
    <cellStyle name="Calculation 6 2 4 20 2 2" xfId="11389"/>
    <cellStyle name="Calculation 6 2 4 20 3" xfId="11390"/>
    <cellStyle name="Calculation 6 2 4 21" xfId="11391"/>
    <cellStyle name="Calculation 6 2 4 21 2" xfId="11392"/>
    <cellStyle name="Calculation 6 2 4 21 2 2" xfId="11393"/>
    <cellStyle name="Calculation 6 2 4 21 3" xfId="11394"/>
    <cellStyle name="Calculation 6 2 4 22" xfId="11395"/>
    <cellStyle name="Calculation 6 2 4 22 2" xfId="11396"/>
    <cellStyle name="Calculation 6 2 4 23" xfId="11397"/>
    <cellStyle name="Calculation 6 2 4 3" xfId="11398"/>
    <cellStyle name="Calculation 6 2 4 3 2" xfId="11399"/>
    <cellStyle name="Calculation 6 2 4 3 2 2" xfId="11400"/>
    <cellStyle name="Calculation 6 2 4 3 3" xfId="11401"/>
    <cellStyle name="Calculation 6 2 4 4" xfId="11402"/>
    <cellStyle name="Calculation 6 2 4 4 2" xfId="11403"/>
    <cellStyle name="Calculation 6 2 4 4 2 2" xfId="11404"/>
    <cellStyle name="Calculation 6 2 4 4 3" xfId="11405"/>
    <cellStyle name="Calculation 6 2 4 5" xfId="11406"/>
    <cellStyle name="Calculation 6 2 4 5 2" xfId="11407"/>
    <cellStyle name="Calculation 6 2 4 5 2 2" xfId="11408"/>
    <cellStyle name="Calculation 6 2 4 5 3" xfId="11409"/>
    <cellStyle name="Calculation 6 2 4 6" xfId="11410"/>
    <cellStyle name="Calculation 6 2 4 6 2" xfId="11411"/>
    <cellStyle name="Calculation 6 2 4 6 2 2" xfId="11412"/>
    <cellStyle name="Calculation 6 2 4 6 3" xfId="11413"/>
    <cellStyle name="Calculation 6 2 4 7" xfId="11414"/>
    <cellStyle name="Calculation 6 2 4 7 2" xfId="11415"/>
    <cellStyle name="Calculation 6 2 4 7 2 2" xfId="11416"/>
    <cellStyle name="Calculation 6 2 4 7 3" xfId="11417"/>
    <cellStyle name="Calculation 6 2 4 8" xfId="11418"/>
    <cellStyle name="Calculation 6 2 4 8 2" xfId="11419"/>
    <cellStyle name="Calculation 6 2 4 8 2 2" xfId="11420"/>
    <cellStyle name="Calculation 6 2 4 8 3" xfId="11421"/>
    <cellStyle name="Calculation 6 2 4 9" xfId="11422"/>
    <cellStyle name="Calculation 6 2 4 9 2" xfId="11423"/>
    <cellStyle name="Calculation 6 2 4 9 2 2" xfId="11424"/>
    <cellStyle name="Calculation 6 2 4 9 3" xfId="11425"/>
    <cellStyle name="Calculation 6 2 5" xfId="11426"/>
    <cellStyle name="Calculation 6 2 5 10" xfId="11427"/>
    <cellStyle name="Calculation 6 2 5 10 2" xfId="11428"/>
    <cellStyle name="Calculation 6 2 5 10 2 2" xfId="11429"/>
    <cellStyle name="Calculation 6 2 5 10 3" xfId="11430"/>
    <cellStyle name="Calculation 6 2 5 11" xfId="11431"/>
    <cellStyle name="Calculation 6 2 5 11 2" xfId="11432"/>
    <cellStyle name="Calculation 6 2 5 11 2 2" xfId="11433"/>
    <cellStyle name="Calculation 6 2 5 11 3" xfId="11434"/>
    <cellStyle name="Calculation 6 2 5 12" xfId="11435"/>
    <cellStyle name="Calculation 6 2 5 12 2" xfId="11436"/>
    <cellStyle name="Calculation 6 2 5 12 2 2" xfId="11437"/>
    <cellStyle name="Calculation 6 2 5 12 3" xfId="11438"/>
    <cellStyle name="Calculation 6 2 5 13" xfId="11439"/>
    <cellStyle name="Calculation 6 2 5 13 2" xfId="11440"/>
    <cellStyle name="Calculation 6 2 5 13 2 2" xfId="11441"/>
    <cellStyle name="Calculation 6 2 5 13 3" xfId="11442"/>
    <cellStyle name="Calculation 6 2 5 14" xfId="11443"/>
    <cellStyle name="Calculation 6 2 5 14 2" xfId="11444"/>
    <cellStyle name="Calculation 6 2 5 14 2 2" xfId="11445"/>
    <cellStyle name="Calculation 6 2 5 14 3" xfId="11446"/>
    <cellStyle name="Calculation 6 2 5 15" xfId="11447"/>
    <cellStyle name="Calculation 6 2 5 15 2" xfId="11448"/>
    <cellStyle name="Calculation 6 2 5 15 2 2" xfId="11449"/>
    <cellStyle name="Calculation 6 2 5 15 3" xfId="11450"/>
    <cellStyle name="Calculation 6 2 5 16" xfId="11451"/>
    <cellStyle name="Calculation 6 2 5 16 2" xfId="11452"/>
    <cellStyle name="Calculation 6 2 5 16 2 2" xfId="11453"/>
    <cellStyle name="Calculation 6 2 5 16 3" xfId="11454"/>
    <cellStyle name="Calculation 6 2 5 17" xfId="11455"/>
    <cellStyle name="Calculation 6 2 5 17 2" xfId="11456"/>
    <cellStyle name="Calculation 6 2 5 17 2 2" xfId="11457"/>
    <cellStyle name="Calculation 6 2 5 17 3" xfId="11458"/>
    <cellStyle name="Calculation 6 2 5 18" xfId="11459"/>
    <cellStyle name="Calculation 6 2 5 18 2" xfId="11460"/>
    <cellStyle name="Calculation 6 2 5 18 2 2" xfId="11461"/>
    <cellStyle name="Calculation 6 2 5 18 3" xfId="11462"/>
    <cellStyle name="Calculation 6 2 5 19" xfId="11463"/>
    <cellStyle name="Calculation 6 2 5 19 2" xfId="11464"/>
    <cellStyle name="Calculation 6 2 5 19 2 2" xfId="11465"/>
    <cellStyle name="Calculation 6 2 5 19 3" xfId="11466"/>
    <cellStyle name="Calculation 6 2 5 2" xfId="11467"/>
    <cellStyle name="Calculation 6 2 5 2 2" xfId="11468"/>
    <cellStyle name="Calculation 6 2 5 2 2 2" xfId="11469"/>
    <cellStyle name="Calculation 6 2 5 2 3" xfId="11470"/>
    <cellStyle name="Calculation 6 2 5 20" xfId="11471"/>
    <cellStyle name="Calculation 6 2 5 20 2" xfId="11472"/>
    <cellStyle name="Calculation 6 2 5 20 2 2" xfId="11473"/>
    <cellStyle name="Calculation 6 2 5 20 3" xfId="11474"/>
    <cellStyle name="Calculation 6 2 5 21" xfId="11475"/>
    <cellStyle name="Calculation 6 2 5 21 2" xfId="11476"/>
    <cellStyle name="Calculation 6 2 5 22" xfId="11477"/>
    <cellStyle name="Calculation 6 2 5 3" xfId="11478"/>
    <cellStyle name="Calculation 6 2 5 3 2" xfId="11479"/>
    <cellStyle name="Calculation 6 2 5 3 2 2" xfId="11480"/>
    <cellStyle name="Calculation 6 2 5 3 3" xfId="11481"/>
    <cellStyle name="Calculation 6 2 5 4" xfId="11482"/>
    <cellStyle name="Calculation 6 2 5 4 2" xfId="11483"/>
    <cellStyle name="Calculation 6 2 5 4 2 2" xfId="11484"/>
    <cellStyle name="Calculation 6 2 5 4 3" xfId="11485"/>
    <cellStyle name="Calculation 6 2 5 5" xfId="11486"/>
    <cellStyle name="Calculation 6 2 5 5 2" xfId="11487"/>
    <cellStyle name="Calculation 6 2 5 5 2 2" xfId="11488"/>
    <cellStyle name="Calculation 6 2 5 5 3" xfId="11489"/>
    <cellStyle name="Calculation 6 2 5 6" xfId="11490"/>
    <cellStyle name="Calculation 6 2 5 6 2" xfId="11491"/>
    <cellStyle name="Calculation 6 2 5 6 2 2" xfId="11492"/>
    <cellStyle name="Calculation 6 2 5 6 3" xfId="11493"/>
    <cellStyle name="Calculation 6 2 5 7" xfId="11494"/>
    <cellStyle name="Calculation 6 2 5 7 2" xfId="11495"/>
    <cellStyle name="Calculation 6 2 5 7 2 2" xfId="11496"/>
    <cellStyle name="Calculation 6 2 5 7 3" xfId="11497"/>
    <cellStyle name="Calculation 6 2 5 8" xfId="11498"/>
    <cellStyle name="Calculation 6 2 5 8 2" xfId="11499"/>
    <cellStyle name="Calculation 6 2 5 8 2 2" xfId="11500"/>
    <cellStyle name="Calculation 6 2 5 8 3" xfId="11501"/>
    <cellStyle name="Calculation 6 2 5 9" xfId="11502"/>
    <cellStyle name="Calculation 6 2 5 9 2" xfId="11503"/>
    <cellStyle name="Calculation 6 2 5 9 2 2" xfId="11504"/>
    <cellStyle name="Calculation 6 2 5 9 3" xfId="11505"/>
    <cellStyle name="Calculation 6 2 6" xfId="11506"/>
    <cellStyle name="Calculation 6 2 6 2" xfId="11507"/>
    <cellStyle name="Calculation 6 2 6 2 2" xfId="11508"/>
    <cellStyle name="Calculation 6 2 6 3" xfId="11509"/>
    <cellStyle name="Calculation 6 2 7" xfId="11510"/>
    <cellStyle name="Calculation 6 2 7 2" xfId="11511"/>
    <cellStyle name="Calculation 6 2 7 2 2" xfId="11512"/>
    <cellStyle name="Calculation 6 2 7 3" xfId="11513"/>
    <cellStyle name="Calculation 6 2 8" xfId="11514"/>
    <cellStyle name="Calculation 6 2 8 2" xfId="11515"/>
    <cellStyle name="Calculation 6 2 8 2 2" xfId="11516"/>
    <cellStyle name="Calculation 6 2 8 3" xfId="11517"/>
    <cellStyle name="Calculation 6 2 9" xfId="11518"/>
    <cellStyle name="Calculation 6 2 9 2" xfId="11519"/>
    <cellStyle name="Calculation 6 2 9 2 2" xfId="11520"/>
    <cellStyle name="Calculation 6 2 9 3" xfId="11521"/>
    <cellStyle name="Calculation 6 20" xfId="11522"/>
    <cellStyle name="Calculation 6 20 2" xfId="11523"/>
    <cellStyle name="Calculation 6 20 2 2" xfId="11524"/>
    <cellStyle name="Calculation 6 20 3" xfId="11525"/>
    <cellStyle name="Calculation 6 21" xfId="11526"/>
    <cellStyle name="Calculation 6 21 2" xfId="11527"/>
    <cellStyle name="Calculation 6 21 2 2" xfId="11528"/>
    <cellStyle name="Calculation 6 21 3" xfId="11529"/>
    <cellStyle name="Calculation 6 22" xfId="11530"/>
    <cellStyle name="Calculation 6 22 2" xfId="11531"/>
    <cellStyle name="Calculation 6 23" xfId="11532"/>
    <cellStyle name="Calculation 6 24" xfId="11533"/>
    <cellStyle name="Calculation 6 25" xfId="11534"/>
    <cellStyle name="Calculation 6 26" xfId="11535"/>
    <cellStyle name="Calculation 6 3" xfId="11536"/>
    <cellStyle name="Calculation 6 3 10" xfId="11537"/>
    <cellStyle name="Calculation 6 3 10 2" xfId="11538"/>
    <cellStyle name="Calculation 6 3 10 2 2" xfId="11539"/>
    <cellStyle name="Calculation 6 3 10 3" xfId="11540"/>
    <cellStyle name="Calculation 6 3 11" xfId="11541"/>
    <cellStyle name="Calculation 6 3 11 2" xfId="11542"/>
    <cellStyle name="Calculation 6 3 11 2 2" xfId="11543"/>
    <cellStyle name="Calculation 6 3 11 3" xfId="11544"/>
    <cellStyle name="Calculation 6 3 12" xfId="11545"/>
    <cellStyle name="Calculation 6 3 12 2" xfId="11546"/>
    <cellStyle name="Calculation 6 3 12 2 2" xfId="11547"/>
    <cellStyle name="Calculation 6 3 12 3" xfId="11548"/>
    <cellStyle name="Calculation 6 3 13" xfId="11549"/>
    <cellStyle name="Calculation 6 3 13 2" xfId="11550"/>
    <cellStyle name="Calculation 6 3 13 2 2" xfId="11551"/>
    <cellStyle name="Calculation 6 3 13 3" xfId="11552"/>
    <cellStyle name="Calculation 6 3 14" xfId="11553"/>
    <cellStyle name="Calculation 6 3 14 2" xfId="11554"/>
    <cellStyle name="Calculation 6 3 14 2 2" xfId="11555"/>
    <cellStyle name="Calculation 6 3 14 3" xfId="11556"/>
    <cellStyle name="Calculation 6 3 15" xfId="11557"/>
    <cellStyle name="Calculation 6 3 15 2" xfId="11558"/>
    <cellStyle name="Calculation 6 3 15 2 2" xfId="11559"/>
    <cellStyle name="Calculation 6 3 15 3" xfId="11560"/>
    <cellStyle name="Calculation 6 3 16" xfId="11561"/>
    <cellStyle name="Calculation 6 3 16 2" xfId="11562"/>
    <cellStyle name="Calculation 6 3 16 2 2" xfId="11563"/>
    <cellStyle name="Calculation 6 3 16 3" xfId="11564"/>
    <cellStyle name="Calculation 6 3 17" xfId="11565"/>
    <cellStyle name="Calculation 6 3 17 2" xfId="11566"/>
    <cellStyle name="Calculation 6 3 17 2 2" xfId="11567"/>
    <cellStyle name="Calculation 6 3 17 3" xfId="11568"/>
    <cellStyle name="Calculation 6 3 18" xfId="11569"/>
    <cellStyle name="Calculation 6 3 18 2" xfId="11570"/>
    <cellStyle name="Calculation 6 3 19" xfId="11571"/>
    <cellStyle name="Calculation 6 3 2" xfId="11572"/>
    <cellStyle name="Calculation 6 3 2 10" xfId="11573"/>
    <cellStyle name="Calculation 6 3 2 10 2" xfId="11574"/>
    <cellStyle name="Calculation 6 3 2 10 2 2" xfId="11575"/>
    <cellStyle name="Calculation 6 3 2 10 3" xfId="11576"/>
    <cellStyle name="Calculation 6 3 2 11" xfId="11577"/>
    <cellStyle name="Calculation 6 3 2 11 2" xfId="11578"/>
    <cellStyle name="Calculation 6 3 2 11 2 2" xfId="11579"/>
    <cellStyle name="Calculation 6 3 2 11 3" xfId="11580"/>
    <cellStyle name="Calculation 6 3 2 12" xfId="11581"/>
    <cellStyle name="Calculation 6 3 2 12 2" xfId="11582"/>
    <cellStyle name="Calculation 6 3 2 12 2 2" xfId="11583"/>
    <cellStyle name="Calculation 6 3 2 12 3" xfId="11584"/>
    <cellStyle name="Calculation 6 3 2 13" xfId="11585"/>
    <cellStyle name="Calculation 6 3 2 13 2" xfId="11586"/>
    <cellStyle name="Calculation 6 3 2 13 2 2" xfId="11587"/>
    <cellStyle name="Calculation 6 3 2 13 3" xfId="11588"/>
    <cellStyle name="Calculation 6 3 2 14" xfId="11589"/>
    <cellStyle name="Calculation 6 3 2 14 2" xfId="11590"/>
    <cellStyle name="Calculation 6 3 2 14 2 2" xfId="11591"/>
    <cellStyle name="Calculation 6 3 2 14 3" xfId="11592"/>
    <cellStyle name="Calculation 6 3 2 15" xfId="11593"/>
    <cellStyle name="Calculation 6 3 2 15 2" xfId="11594"/>
    <cellStyle name="Calculation 6 3 2 15 2 2" xfId="11595"/>
    <cellStyle name="Calculation 6 3 2 15 3" xfId="11596"/>
    <cellStyle name="Calculation 6 3 2 16" xfId="11597"/>
    <cellStyle name="Calculation 6 3 2 16 2" xfId="11598"/>
    <cellStyle name="Calculation 6 3 2 16 2 2" xfId="11599"/>
    <cellStyle name="Calculation 6 3 2 16 3" xfId="11600"/>
    <cellStyle name="Calculation 6 3 2 17" xfId="11601"/>
    <cellStyle name="Calculation 6 3 2 17 2" xfId="11602"/>
    <cellStyle name="Calculation 6 3 2 17 2 2" xfId="11603"/>
    <cellStyle name="Calculation 6 3 2 17 3" xfId="11604"/>
    <cellStyle name="Calculation 6 3 2 18" xfId="11605"/>
    <cellStyle name="Calculation 6 3 2 18 2" xfId="11606"/>
    <cellStyle name="Calculation 6 3 2 18 2 2" xfId="11607"/>
    <cellStyle name="Calculation 6 3 2 18 3" xfId="11608"/>
    <cellStyle name="Calculation 6 3 2 19" xfId="11609"/>
    <cellStyle name="Calculation 6 3 2 19 2" xfId="11610"/>
    <cellStyle name="Calculation 6 3 2 19 2 2" xfId="11611"/>
    <cellStyle name="Calculation 6 3 2 19 3" xfId="11612"/>
    <cellStyle name="Calculation 6 3 2 2" xfId="11613"/>
    <cellStyle name="Calculation 6 3 2 2 2" xfId="11614"/>
    <cellStyle name="Calculation 6 3 2 2 2 2" xfId="11615"/>
    <cellStyle name="Calculation 6 3 2 2 3" xfId="11616"/>
    <cellStyle name="Calculation 6 3 2 20" xfId="11617"/>
    <cellStyle name="Calculation 6 3 2 20 2" xfId="11618"/>
    <cellStyle name="Calculation 6 3 2 20 2 2" xfId="11619"/>
    <cellStyle name="Calculation 6 3 2 20 3" xfId="11620"/>
    <cellStyle name="Calculation 6 3 2 21" xfId="11621"/>
    <cellStyle name="Calculation 6 3 2 21 2" xfId="11622"/>
    <cellStyle name="Calculation 6 3 2 22" xfId="11623"/>
    <cellStyle name="Calculation 6 3 2 3" xfId="11624"/>
    <cellStyle name="Calculation 6 3 2 3 2" xfId="11625"/>
    <cellStyle name="Calculation 6 3 2 3 2 2" xfId="11626"/>
    <cellStyle name="Calculation 6 3 2 3 3" xfId="11627"/>
    <cellStyle name="Calculation 6 3 2 4" xfId="11628"/>
    <cellStyle name="Calculation 6 3 2 4 2" xfId="11629"/>
    <cellStyle name="Calculation 6 3 2 4 2 2" xfId="11630"/>
    <cellStyle name="Calculation 6 3 2 4 3" xfId="11631"/>
    <cellStyle name="Calculation 6 3 2 5" xfId="11632"/>
    <cellStyle name="Calculation 6 3 2 5 2" xfId="11633"/>
    <cellStyle name="Calculation 6 3 2 5 2 2" xfId="11634"/>
    <cellStyle name="Calculation 6 3 2 5 3" xfId="11635"/>
    <cellStyle name="Calculation 6 3 2 6" xfId="11636"/>
    <cellStyle name="Calculation 6 3 2 6 2" xfId="11637"/>
    <cellStyle name="Calculation 6 3 2 6 2 2" xfId="11638"/>
    <cellStyle name="Calculation 6 3 2 6 3" xfId="11639"/>
    <cellStyle name="Calculation 6 3 2 7" xfId="11640"/>
    <cellStyle name="Calculation 6 3 2 7 2" xfId="11641"/>
    <cellStyle name="Calculation 6 3 2 7 2 2" xfId="11642"/>
    <cellStyle name="Calculation 6 3 2 7 3" xfId="11643"/>
    <cellStyle name="Calculation 6 3 2 8" xfId="11644"/>
    <cellStyle name="Calculation 6 3 2 8 2" xfId="11645"/>
    <cellStyle name="Calculation 6 3 2 8 2 2" xfId="11646"/>
    <cellStyle name="Calculation 6 3 2 8 3" xfId="11647"/>
    <cellStyle name="Calculation 6 3 2 9" xfId="11648"/>
    <cellStyle name="Calculation 6 3 2 9 2" xfId="11649"/>
    <cellStyle name="Calculation 6 3 2 9 2 2" xfId="11650"/>
    <cellStyle name="Calculation 6 3 2 9 3" xfId="11651"/>
    <cellStyle name="Calculation 6 3 3" xfId="11652"/>
    <cellStyle name="Calculation 6 3 3 2" xfId="11653"/>
    <cellStyle name="Calculation 6 3 3 2 2" xfId="11654"/>
    <cellStyle name="Calculation 6 3 3 3" xfId="11655"/>
    <cellStyle name="Calculation 6 3 4" xfId="11656"/>
    <cellStyle name="Calculation 6 3 4 2" xfId="11657"/>
    <cellStyle name="Calculation 6 3 4 2 2" xfId="11658"/>
    <cellStyle name="Calculation 6 3 4 3" xfId="11659"/>
    <cellStyle name="Calculation 6 3 5" xfId="11660"/>
    <cellStyle name="Calculation 6 3 5 2" xfId="11661"/>
    <cellStyle name="Calculation 6 3 5 2 2" xfId="11662"/>
    <cellStyle name="Calculation 6 3 5 3" xfId="11663"/>
    <cellStyle name="Calculation 6 3 6" xfId="11664"/>
    <cellStyle name="Calculation 6 3 6 2" xfId="11665"/>
    <cellStyle name="Calculation 6 3 6 2 2" xfId="11666"/>
    <cellStyle name="Calculation 6 3 6 3" xfId="11667"/>
    <cellStyle name="Calculation 6 3 7" xfId="11668"/>
    <cellStyle name="Calculation 6 3 7 2" xfId="11669"/>
    <cellStyle name="Calculation 6 3 7 2 2" xfId="11670"/>
    <cellStyle name="Calculation 6 3 7 3" xfId="11671"/>
    <cellStyle name="Calculation 6 3 8" xfId="11672"/>
    <cellStyle name="Calculation 6 3 8 2" xfId="11673"/>
    <cellStyle name="Calculation 6 3 8 2 2" xfId="11674"/>
    <cellStyle name="Calculation 6 3 8 3" xfId="11675"/>
    <cellStyle name="Calculation 6 3 9" xfId="11676"/>
    <cellStyle name="Calculation 6 3 9 2" xfId="11677"/>
    <cellStyle name="Calculation 6 3 9 2 2" xfId="11678"/>
    <cellStyle name="Calculation 6 3 9 3" xfId="11679"/>
    <cellStyle name="Calculation 6 4" xfId="11680"/>
    <cellStyle name="Calculation 6 4 10" xfId="11681"/>
    <cellStyle name="Calculation 6 4 10 2" xfId="11682"/>
    <cellStyle name="Calculation 6 4 10 2 2" xfId="11683"/>
    <cellStyle name="Calculation 6 4 10 3" xfId="11684"/>
    <cellStyle name="Calculation 6 4 11" xfId="11685"/>
    <cellStyle name="Calculation 6 4 11 2" xfId="11686"/>
    <cellStyle name="Calculation 6 4 11 2 2" xfId="11687"/>
    <cellStyle name="Calculation 6 4 11 3" xfId="11688"/>
    <cellStyle name="Calculation 6 4 12" xfId="11689"/>
    <cellStyle name="Calculation 6 4 12 2" xfId="11690"/>
    <cellStyle name="Calculation 6 4 12 2 2" xfId="11691"/>
    <cellStyle name="Calculation 6 4 12 3" xfId="11692"/>
    <cellStyle name="Calculation 6 4 13" xfId="11693"/>
    <cellStyle name="Calculation 6 4 13 2" xfId="11694"/>
    <cellStyle name="Calculation 6 4 13 2 2" xfId="11695"/>
    <cellStyle name="Calculation 6 4 13 3" xfId="11696"/>
    <cellStyle name="Calculation 6 4 14" xfId="11697"/>
    <cellStyle name="Calculation 6 4 14 2" xfId="11698"/>
    <cellStyle name="Calculation 6 4 14 2 2" xfId="11699"/>
    <cellStyle name="Calculation 6 4 14 3" xfId="11700"/>
    <cellStyle name="Calculation 6 4 15" xfId="11701"/>
    <cellStyle name="Calculation 6 4 15 2" xfId="11702"/>
    <cellStyle name="Calculation 6 4 15 2 2" xfId="11703"/>
    <cellStyle name="Calculation 6 4 15 3" xfId="11704"/>
    <cellStyle name="Calculation 6 4 16" xfId="11705"/>
    <cellStyle name="Calculation 6 4 16 2" xfId="11706"/>
    <cellStyle name="Calculation 6 4 16 2 2" xfId="11707"/>
    <cellStyle name="Calculation 6 4 16 3" xfId="11708"/>
    <cellStyle name="Calculation 6 4 17" xfId="11709"/>
    <cellStyle name="Calculation 6 4 17 2" xfId="11710"/>
    <cellStyle name="Calculation 6 4 17 2 2" xfId="11711"/>
    <cellStyle name="Calculation 6 4 17 3" xfId="11712"/>
    <cellStyle name="Calculation 6 4 18" xfId="11713"/>
    <cellStyle name="Calculation 6 4 18 2" xfId="11714"/>
    <cellStyle name="Calculation 6 4 19" xfId="11715"/>
    <cellStyle name="Calculation 6 4 2" xfId="11716"/>
    <cellStyle name="Calculation 6 4 2 10" xfId="11717"/>
    <cellStyle name="Calculation 6 4 2 10 2" xfId="11718"/>
    <cellStyle name="Calculation 6 4 2 10 2 2" xfId="11719"/>
    <cellStyle name="Calculation 6 4 2 10 3" xfId="11720"/>
    <cellStyle name="Calculation 6 4 2 11" xfId="11721"/>
    <cellStyle name="Calculation 6 4 2 11 2" xfId="11722"/>
    <cellStyle name="Calculation 6 4 2 11 2 2" xfId="11723"/>
    <cellStyle name="Calculation 6 4 2 11 3" xfId="11724"/>
    <cellStyle name="Calculation 6 4 2 12" xfId="11725"/>
    <cellStyle name="Calculation 6 4 2 12 2" xfId="11726"/>
    <cellStyle name="Calculation 6 4 2 12 2 2" xfId="11727"/>
    <cellStyle name="Calculation 6 4 2 12 3" xfId="11728"/>
    <cellStyle name="Calculation 6 4 2 13" xfId="11729"/>
    <cellStyle name="Calculation 6 4 2 13 2" xfId="11730"/>
    <cellStyle name="Calculation 6 4 2 13 2 2" xfId="11731"/>
    <cellStyle name="Calculation 6 4 2 13 3" xfId="11732"/>
    <cellStyle name="Calculation 6 4 2 14" xfId="11733"/>
    <cellStyle name="Calculation 6 4 2 14 2" xfId="11734"/>
    <cellStyle name="Calculation 6 4 2 14 2 2" xfId="11735"/>
    <cellStyle name="Calculation 6 4 2 14 3" xfId="11736"/>
    <cellStyle name="Calculation 6 4 2 15" xfId="11737"/>
    <cellStyle name="Calculation 6 4 2 15 2" xfId="11738"/>
    <cellStyle name="Calculation 6 4 2 15 2 2" xfId="11739"/>
    <cellStyle name="Calculation 6 4 2 15 3" xfId="11740"/>
    <cellStyle name="Calculation 6 4 2 16" xfId="11741"/>
    <cellStyle name="Calculation 6 4 2 16 2" xfId="11742"/>
    <cellStyle name="Calculation 6 4 2 16 2 2" xfId="11743"/>
    <cellStyle name="Calculation 6 4 2 16 3" xfId="11744"/>
    <cellStyle name="Calculation 6 4 2 17" xfId="11745"/>
    <cellStyle name="Calculation 6 4 2 17 2" xfId="11746"/>
    <cellStyle name="Calculation 6 4 2 17 2 2" xfId="11747"/>
    <cellStyle name="Calculation 6 4 2 17 3" xfId="11748"/>
    <cellStyle name="Calculation 6 4 2 18" xfId="11749"/>
    <cellStyle name="Calculation 6 4 2 18 2" xfId="11750"/>
    <cellStyle name="Calculation 6 4 2 18 2 2" xfId="11751"/>
    <cellStyle name="Calculation 6 4 2 18 3" xfId="11752"/>
    <cellStyle name="Calculation 6 4 2 19" xfId="11753"/>
    <cellStyle name="Calculation 6 4 2 19 2" xfId="11754"/>
    <cellStyle name="Calculation 6 4 2 19 2 2" xfId="11755"/>
    <cellStyle name="Calculation 6 4 2 19 3" xfId="11756"/>
    <cellStyle name="Calculation 6 4 2 2" xfId="11757"/>
    <cellStyle name="Calculation 6 4 2 2 2" xfId="11758"/>
    <cellStyle name="Calculation 6 4 2 2 2 2" xfId="11759"/>
    <cellStyle name="Calculation 6 4 2 2 3" xfId="11760"/>
    <cellStyle name="Calculation 6 4 2 20" xfId="11761"/>
    <cellStyle name="Calculation 6 4 2 20 2" xfId="11762"/>
    <cellStyle name="Calculation 6 4 2 20 2 2" xfId="11763"/>
    <cellStyle name="Calculation 6 4 2 20 3" xfId="11764"/>
    <cellStyle name="Calculation 6 4 2 21" xfId="11765"/>
    <cellStyle name="Calculation 6 4 2 21 2" xfId="11766"/>
    <cellStyle name="Calculation 6 4 2 22" xfId="11767"/>
    <cellStyle name="Calculation 6 4 2 3" xfId="11768"/>
    <cellStyle name="Calculation 6 4 2 3 2" xfId="11769"/>
    <cellStyle name="Calculation 6 4 2 3 2 2" xfId="11770"/>
    <cellStyle name="Calculation 6 4 2 3 3" xfId="11771"/>
    <cellStyle name="Calculation 6 4 2 4" xfId="11772"/>
    <cellStyle name="Calculation 6 4 2 4 2" xfId="11773"/>
    <cellStyle name="Calculation 6 4 2 4 2 2" xfId="11774"/>
    <cellStyle name="Calculation 6 4 2 4 3" xfId="11775"/>
    <cellStyle name="Calculation 6 4 2 5" xfId="11776"/>
    <cellStyle name="Calculation 6 4 2 5 2" xfId="11777"/>
    <cellStyle name="Calculation 6 4 2 5 2 2" xfId="11778"/>
    <cellStyle name="Calculation 6 4 2 5 3" xfId="11779"/>
    <cellStyle name="Calculation 6 4 2 6" xfId="11780"/>
    <cellStyle name="Calculation 6 4 2 6 2" xfId="11781"/>
    <cellStyle name="Calculation 6 4 2 6 2 2" xfId="11782"/>
    <cellStyle name="Calculation 6 4 2 6 3" xfId="11783"/>
    <cellStyle name="Calculation 6 4 2 7" xfId="11784"/>
    <cellStyle name="Calculation 6 4 2 7 2" xfId="11785"/>
    <cellStyle name="Calculation 6 4 2 7 2 2" xfId="11786"/>
    <cellStyle name="Calculation 6 4 2 7 3" xfId="11787"/>
    <cellStyle name="Calculation 6 4 2 8" xfId="11788"/>
    <cellStyle name="Calculation 6 4 2 8 2" xfId="11789"/>
    <cellStyle name="Calculation 6 4 2 8 2 2" xfId="11790"/>
    <cellStyle name="Calculation 6 4 2 8 3" xfId="11791"/>
    <cellStyle name="Calculation 6 4 2 9" xfId="11792"/>
    <cellStyle name="Calculation 6 4 2 9 2" xfId="11793"/>
    <cellStyle name="Calculation 6 4 2 9 2 2" xfId="11794"/>
    <cellStyle name="Calculation 6 4 2 9 3" xfId="11795"/>
    <cellStyle name="Calculation 6 4 3" xfId="11796"/>
    <cellStyle name="Calculation 6 4 3 2" xfId="11797"/>
    <cellStyle name="Calculation 6 4 3 2 2" xfId="11798"/>
    <cellStyle name="Calculation 6 4 3 3" xfId="11799"/>
    <cellStyle name="Calculation 6 4 4" xfId="11800"/>
    <cellStyle name="Calculation 6 4 4 2" xfId="11801"/>
    <cellStyle name="Calculation 6 4 4 2 2" xfId="11802"/>
    <cellStyle name="Calculation 6 4 4 3" xfId="11803"/>
    <cellStyle name="Calculation 6 4 5" xfId="11804"/>
    <cellStyle name="Calculation 6 4 5 2" xfId="11805"/>
    <cellStyle name="Calculation 6 4 5 2 2" xfId="11806"/>
    <cellStyle name="Calculation 6 4 5 3" xfId="11807"/>
    <cellStyle name="Calculation 6 4 6" xfId="11808"/>
    <cellStyle name="Calculation 6 4 6 2" xfId="11809"/>
    <cellStyle name="Calculation 6 4 6 2 2" xfId="11810"/>
    <cellStyle name="Calculation 6 4 6 3" xfId="11811"/>
    <cellStyle name="Calculation 6 4 7" xfId="11812"/>
    <cellStyle name="Calculation 6 4 7 2" xfId="11813"/>
    <cellStyle name="Calculation 6 4 7 2 2" xfId="11814"/>
    <cellStyle name="Calculation 6 4 7 3" xfId="11815"/>
    <cellStyle name="Calculation 6 4 8" xfId="11816"/>
    <cellStyle name="Calculation 6 4 8 2" xfId="11817"/>
    <cellStyle name="Calculation 6 4 8 2 2" xfId="11818"/>
    <cellStyle name="Calculation 6 4 8 3" xfId="11819"/>
    <cellStyle name="Calculation 6 4 9" xfId="11820"/>
    <cellStyle name="Calculation 6 4 9 2" xfId="11821"/>
    <cellStyle name="Calculation 6 4 9 2 2" xfId="11822"/>
    <cellStyle name="Calculation 6 4 9 3" xfId="11823"/>
    <cellStyle name="Calculation 6 5" xfId="11824"/>
    <cellStyle name="Calculation 6 5 10" xfId="11825"/>
    <cellStyle name="Calculation 6 5 10 2" xfId="11826"/>
    <cellStyle name="Calculation 6 5 10 2 2" xfId="11827"/>
    <cellStyle name="Calculation 6 5 10 3" xfId="11828"/>
    <cellStyle name="Calculation 6 5 11" xfId="11829"/>
    <cellStyle name="Calculation 6 5 11 2" xfId="11830"/>
    <cellStyle name="Calculation 6 5 11 2 2" xfId="11831"/>
    <cellStyle name="Calculation 6 5 11 3" xfId="11832"/>
    <cellStyle name="Calculation 6 5 12" xfId="11833"/>
    <cellStyle name="Calculation 6 5 12 2" xfId="11834"/>
    <cellStyle name="Calculation 6 5 12 2 2" xfId="11835"/>
    <cellStyle name="Calculation 6 5 12 3" xfId="11836"/>
    <cellStyle name="Calculation 6 5 13" xfId="11837"/>
    <cellStyle name="Calculation 6 5 13 2" xfId="11838"/>
    <cellStyle name="Calculation 6 5 13 2 2" xfId="11839"/>
    <cellStyle name="Calculation 6 5 13 3" xfId="11840"/>
    <cellStyle name="Calculation 6 5 14" xfId="11841"/>
    <cellStyle name="Calculation 6 5 14 2" xfId="11842"/>
    <cellStyle name="Calculation 6 5 14 2 2" xfId="11843"/>
    <cellStyle name="Calculation 6 5 14 3" xfId="11844"/>
    <cellStyle name="Calculation 6 5 15" xfId="11845"/>
    <cellStyle name="Calculation 6 5 15 2" xfId="11846"/>
    <cellStyle name="Calculation 6 5 15 2 2" xfId="11847"/>
    <cellStyle name="Calculation 6 5 15 3" xfId="11848"/>
    <cellStyle name="Calculation 6 5 16" xfId="11849"/>
    <cellStyle name="Calculation 6 5 16 2" xfId="11850"/>
    <cellStyle name="Calculation 6 5 16 2 2" xfId="11851"/>
    <cellStyle name="Calculation 6 5 16 3" xfId="11852"/>
    <cellStyle name="Calculation 6 5 17" xfId="11853"/>
    <cellStyle name="Calculation 6 5 17 2" xfId="11854"/>
    <cellStyle name="Calculation 6 5 17 2 2" xfId="11855"/>
    <cellStyle name="Calculation 6 5 17 3" xfId="11856"/>
    <cellStyle name="Calculation 6 5 18" xfId="11857"/>
    <cellStyle name="Calculation 6 5 18 2" xfId="11858"/>
    <cellStyle name="Calculation 6 5 18 2 2" xfId="11859"/>
    <cellStyle name="Calculation 6 5 18 3" xfId="11860"/>
    <cellStyle name="Calculation 6 5 19" xfId="11861"/>
    <cellStyle name="Calculation 6 5 19 2" xfId="11862"/>
    <cellStyle name="Calculation 6 5 19 2 2" xfId="11863"/>
    <cellStyle name="Calculation 6 5 19 3" xfId="11864"/>
    <cellStyle name="Calculation 6 5 2" xfId="11865"/>
    <cellStyle name="Calculation 6 5 2 10" xfId="11866"/>
    <cellStyle name="Calculation 6 5 2 10 2" xfId="11867"/>
    <cellStyle name="Calculation 6 5 2 10 2 2" xfId="11868"/>
    <cellStyle name="Calculation 6 5 2 10 3" xfId="11869"/>
    <cellStyle name="Calculation 6 5 2 11" xfId="11870"/>
    <cellStyle name="Calculation 6 5 2 11 2" xfId="11871"/>
    <cellStyle name="Calculation 6 5 2 11 2 2" xfId="11872"/>
    <cellStyle name="Calculation 6 5 2 11 3" xfId="11873"/>
    <cellStyle name="Calculation 6 5 2 12" xfId="11874"/>
    <cellStyle name="Calculation 6 5 2 12 2" xfId="11875"/>
    <cellStyle name="Calculation 6 5 2 12 2 2" xfId="11876"/>
    <cellStyle name="Calculation 6 5 2 12 3" xfId="11877"/>
    <cellStyle name="Calculation 6 5 2 13" xfId="11878"/>
    <cellStyle name="Calculation 6 5 2 13 2" xfId="11879"/>
    <cellStyle name="Calculation 6 5 2 13 2 2" xfId="11880"/>
    <cellStyle name="Calculation 6 5 2 13 3" xfId="11881"/>
    <cellStyle name="Calculation 6 5 2 14" xfId="11882"/>
    <cellStyle name="Calculation 6 5 2 14 2" xfId="11883"/>
    <cellStyle name="Calculation 6 5 2 14 2 2" xfId="11884"/>
    <cellStyle name="Calculation 6 5 2 14 3" xfId="11885"/>
    <cellStyle name="Calculation 6 5 2 15" xfId="11886"/>
    <cellStyle name="Calculation 6 5 2 15 2" xfId="11887"/>
    <cellStyle name="Calculation 6 5 2 15 2 2" xfId="11888"/>
    <cellStyle name="Calculation 6 5 2 15 3" xfId="11889"/>
    <cellStyle name="Calculation 6 5 2 16" xfId="11890"/>
    <cellStyle name="Calculation 6 5 2 16 2" xfId="11891"/>
    <cellStyle name="Calculation 6 5 2 16 2 2" xfId="11892"/>
    <cellStyle name="Calculation 6 5 2 16 3" xfId="11893"/>
    <cellStyle name="Calculation 6 5 2 17" xfId="11894"/>
    <cellStyle name="Calculation 6 5 2 17 2" xfId="11895"/>
    <cellStyle name="Calculation 6 5 2 17 2 2" xfId="11896"/>
    <cellStyle name="Calculation 6 5 2 17 3" xfId="11897"/>
    <cellStyle name="Calculation 6 5 2 18" xfId="11898"/>
    <cellStyle name="Calculation 6 5 2 18 2" xfId="11899"/>
    <cellStyle name="Calculation 6 5 2 18 2 2" xfId="11900"/>
    <cellStyle name="Calculation 6 5 2 18 3" xfId="11901"/>
    <cellStyle name="Calculation 6 5 2 19" xfId="11902"/>
    <cellStyle name="Calculation 6 5 2 19 2" xfId="11903"/>
    <cellStyle name="Calculation 6 5 2 19 2 2" xfId="11904"/>
    <cellStyle name="Calculation 6 5 2 19 3" xfId="11905"/>
    <cellStyle name="Calculation 6 5 2 2" xfId="11906"/>
    <cellStyle name="Calculation 6 5 2 2 2" xfId="11907"/>
    <cellStyle name="Calculation 6 5 2 2 2 2" xfId="11908"/>
    <cellStyle name="Calculation 6 5 2 2 3" xfId="11909"/>
    <cellStyle name="Calculation 6 5 2 20" xfId="11910"/>
    <cellStyle name="Calculation 6 5 2 20 2" xfId="11911"/>
    <cellStyle name="Calculation 6 5 2 20 2 2" xfId="11912"/>
    <cellStyle name="Calculation 6 5 2 20 3" xfId="11913"/>
    <cellStyle name="Calculation 6 5 2 21" xfId="11914"/>
    <cellStyle name="Calculation 6 5 2 21 2" xfId="11915"/>
    <cellStyle name="Calculation 6 5 2 22" xfId="11916"/>
    <cellStyle name="Calculation 6 5 2 3" xfId="11917"/>
    <cellStyle name="Calculation 6 5 2 3 2" xfId="11918"/>
    <cellStyle name="Calculation 6 5 2 3 2 2" xfId="11919"/>
    <cellStyle name="Calculation 6 5 2 3 3" xfId="11920"/>
    <cellStyle name="Calculation 6 5 2 4" xfId="11921"/>
    <cellStyle name="Calculation 6 5 2 4 2" xfId="11922"/>
    <cellStyle name="Calculation 6 5 2 4 2 2" xfId="11923"/>
    <cellStyle name="Calculation 6 5 2 4 3" xfId="11924"/>
    <cellStyle name="Calculation 6 5 2 5" xfId="11925"/>
    <cellStyle name="Calculation 6 5 2 5 2" xfId="11926"/>
    <cellStyle name="Calculation 6 5 2 5 2 2" xfId="11927"/>
    <cellStyle name="Calculation 6 5 2 5 3" xfId="11928"/>
    <cellStyle name="Calculation 6 5 2 6" xfId="11929"/>
    <cellStyle name="Calculation 6 5 2 6 2" xfId="11930"/>
    <cellStyle name="Calculation 6 5 2 6 2 2" xfId="11931"/>
    <cellStyle name="Calculation 6 5 2 6 3" xfId="11932"/>
    <cellStyle name="Calculation 6 5 2 7" xfId="11933"/>
    <cellStyle name="Calculation 6 5 2 7 2" xfId="11934"/>
    <cellStyle name="Calculation 6 5 2 7 2 2" xfId="11935"/>
    <cellStyle name="Calculation 6 5 2 7 3" xfId="11936"/>
    <cellStyle name="Calculation 6 5 2 8" xfId="11937"/>
    <cellStyle name="Calculation 6 5 2 8 2" xfId="11938"/>
    <cellStyle name="Calculation 6 5 2 8 2 2" xfId="11939"/>
    <cellStyle name="Calculation 6 5 2 8 3" xfId="11940"/>
    <cellStyle name="Calculation 6 5 2 9" xfId="11941"/>
    <cellStyle name="Calculation 6 5 2 9 2" xfId="11942"/>
    <cellStyle name="Calculation 6 5 2 9 2 2" xfId="11943"/>
    <cellStyle name="Calculation 6 5 2 9 3" xfId="11944"/>
    <cellStyle name="Calculation 6 5 20" xfId="11945"/>
    <cellStyle name="Calculation 6 5 20 2" xfId="11946"/>
    <cellStyle name="Calculation 6 5 20 2 2" xfId="11947"/>
    <cellStyle name="Calculation 6 5 20 3" xfId="11948"/>
    <cellStyle name="Calculation 6 5 21" xfId="11949"/>
    <cellStyle name="Calculation 6 5 21 2" xfId="11950"/>
    <cellStyle name="Calculation 6 5 21 2 2" xfId="11951"/>
    <cellStyle name="Calculation 6 5 21 3" xfId="11952"/>
    <cellStyle name="Calculation 6 5 22" xfId="11953"/>
    <cellStyle name="Calculation 6 5 22 2" xfId="11954"/>
    <cellStyle name="Calculation 6 5 23" xfId="11955"/>
    <cellStyle name="Calculation 6 5 3" xfId="11956"/>
    <cellStyle name="Calculation 6 5 3 2" xfId="11957"/>
    <cellStyle name="Calculation 6 5 3 2 2" xfId="11958"/>
    <cellStyle name="Calculation 6 5 3 3" xfId="11959"/>
    <cellStyle name="Calculation 6 5 4" xfId="11960"/>
    <cellStyle name="Calculation 6 5 4 2" xfId="11961"/>
    <cellStyle name="Calculation 6 5 4 2 2" xfId="11962"/>
    <cellStyle name="Calculation 6 5 4 3" xfId="11963"/>
    <cellStyle name="Calculation 6 5 5" xfId="11964"/>
    <cellStyle name="Calculation 6 5 5 2" xfId="11965"/>
    <cellStyle name="Calculation 6 5 5 2 2" xfId="11966"/>
    <cellStyle name="Calculation 6 5 5 3" xfId="11967"/>
    <cellStyle name="Calculation 6 5 6" xfId="11968"/>
    <cellStyle name="Calculation 6 5 6 2" xfId="11969"/>
    <cellStyle name="Calculation 6 5 6 2 2" xfId="11970"/>
    <cellStyle name="Calculation 6 5 6 3" xfId="11971"/>
    <cellStyle name="Calculation 6 5 7" xfId="11972"/>
    <cellStyle name="Calculation 6 5 7 2" xfId="11973"/>
    <cellStyle name="Calculation 6 5 7 2 2" xfId="11974"/>
    <cellStyle name="Calculation 6 5 7 3" xfId="11975"/>
    <cellStyle name="Calculation 6 5 8" xfId="11976"/>
    <cellStyle name="Calculation 6 5 8 2" xfId="11977"/>
    <cellStyle name="Calculation 6 5 8 2 2" xfId="11978"/>
    <cellStyle name="Calculation 6 5 8 3" xfId="11979"/>
    <cellStyle name="Calculation 6 5 9" xfId="11980"/>
    <cellStyle name="Calculation 6 5 9 2" xfId="11981"/>
    <cellStyle name="Calculation 6 5 9 2 2" xfId="11982"/>
    <cellStyle name="Calculation 6 5 9 3" xfId="11983"/>
    <cellStyle name="Calculation 6 6" xfId="11984"/>
    <cellStyle name="Calculation 6 6 10" xfId="11985"/>
    <cellStyle name="Calculation 6 6 10 2" xfId="11986"/>
    <cellStyle name="Calculation 6 6 10 2 2" xfId="11987"/>
    <cellStyle name="Calculation 6 6 10 3" xfId="11988"/>
    <cellStyle name="Calculation 6 6 11" xfId="11989"/>
    <cellStyle name="Calculation 6 6 11 2" xfId="11990"/>
    <cellStyle name="Calculation 6 6 11 2 2" xfId="11991"/>
    <cellStyle name="Calculation 6 6 11 3" xfId="11992"/>
    <cellStyle name="Calculation 6 6 12" xfId="11993"/>
    <cellStyle name="Calculation 6 6 12 2" xfId="11994"/>
    <cellStyle name="Calculation 6 6 12 2 2" xfId="11995"/>
    <cellStyle name="Calculation 6 6 12 3" xfId="11996"/>
    <cellStyle name="Calculation 6 6 13" xfId="11997"/>
    <cellStyle name="Calculation 6 6 13 2" xfId="11998"/>
    <cellStyle name="Calculation 6 6 13 2 2" xfId="11999"/>
    <cellStyle name="Calculation 6 6 13 3" xfId="12000"/>
    <cellStyle name="Calculation 6 6 14" xfId="12001"/>
    <cellStyle name="Calculation 6 6 14 2" xfId="12002"/>
    <cellStyle name="Calculation 6 6 14 2 2" xfId="12003"/>
    <cellStyle name="Calculation 6 6 14 3" xfId="12004"/>
    <cellStyle name="Calculation 6 6 15" xfId="12005"/>
    <cellStyle name="Calculation 6 6 15 2" xfId="12006"/>
    <cellStyle name="Calculation 6 6 15 2 2" xfId="12007"/>
    <cellStyle name="Calculation 6 6 15 3" xfId="12008"/>
    <cellStyle name="Calculation 6 6 16" xfId="12009"/>
    <cellStyle name="Calculation 6 6 16 2" xfId="12010"/>
    <cellStyle name="Calculation 6 6 16 2 2" xfId="12011"/>
    <cellStyle name="Calculation 6 6 16 3" xfId="12012"/>
    <cellStyle name="Calculation 6 6 17" xfId="12013"/>
    <cellStyle name="Calculation 6 6 17 2" xfId="12014"/>
    <cellStyle name="Calculation 6 6 17 2 2" xfId="12015"/>
    <cellStyle name="Calculation 6 6 17 3" xfId="12016"/>
    <cellStyle name="Calculation 6 6 18" xfId="12017"/>
    <cellStyle name="Calculation 6 6 18 2" xfId="12018"/>
    <cellStyle name="Calculation 6 6 18 2 2" xfId="12019"/>
    <cellStyle name="Calculation 6 6 18 3" xfId="12020"/>
    <cellStyle name="Calculation 6 6 19" xfId="12021"/>
    <cellStyle name="Calculation 6 6 19 2" xfId="12022"/>
    <cellStyle name="Calculation 6 6 19 2 2" xfId="12023"/>
    <cellStyle name="Calculation 6 6 19 3" xfId="12024"/>
    <cellStyle name="Calculation 6 6 2" xfId="12025"/>
    <cellStyle name="Calculation 6 6 2 2" xfId="12026"/>
    <cellStyle name="Calculation 6 6 2 2 2" xfId="12027"/>
    <cellStyle name="Calculation 6 6 2 3" xfId="12028"/>
    <cellStyle name="Calculation 6 6 20" xfId="12029"/>
    <cellStyle name="Calculation 6 6 20 2" xfId="12030"/>
    <cellStyle name="Calculation 6 6 20 2 2" xfId="12031"/>
    <cellStyle name="Calculation 6 6 20 3" xfId="12032"/>
    <cellStyle name="Calculation 6 6 21" xfId="12033"/>
    <cellStyle name="Calculation 6 6 21 2" xfId="12034"/>
    <cellStyle name="Calculation 6 6 22" xfId="12035"/>
    <cellStyle name="Calculation 6 6 3" xfId="12036"/>
    <cellStyle name="Calculation 6 6 3 2" xfId="12037"/>
    <cellStyle name="Calculation 6 6 3 2 2" xfId="12038"/>
    <cellStyle name="Calculation 6 6 3 3" xfId="12039"/>
    <cellStyle name="Calculation 6 6 4" xfId="12040"/>
    <cellStyle name="Calculation 6 6 4 2" xfId="12041"/>
    <cellStyle name="Calculation 6 6 4 2 2" xfId="12042"/>
    <cellStyle name="Calculation 6 6 4 3" xfId="12043"/>
    <cellStyle name="Calculation 6 6 5" xfId="12044"/>
    <cellStyle name="Calculation 6 6 5 2" xfId="12045"/>
    <cellStyle name="Calculation 6 6 5 2 2" xfId="12046"/>
    <cellStyle name="Calculation 6 6 5 3" xfId="12047"/>
    <cellStyle name="Calculation 6 6 6" xfId="12048"/>
    <cellStyle name="Calculation 6 6 6 2" xfId="12049"/>
    <cellStyle name="Calculation 6 6 6 2 2" xfId="12050"/>
    <cellStyle name="Calculation 6 6 6 3" xfId="12051"/>
    <cellStyle name="Calculation 6 6 7" xfId="12052"/>
    <cellStyle name="Calculation 6 6 7 2" xfId="12053"/>
    <cellStyle name="Calculation 6 6 7 2 2" xfId="12054"/>
    <cellStyle name="Calculation 6 6 7 3" xfId="12055"/>
    <cellStyle name="Calculation 6 6 8" xfId="12056"/>
    <cellStyle name="Calculation 6 6 8 2" xfId="12057"/>
    <cellStyle name="Calculation 6 6 8 2 2" xfId="12058"/>
    <cellStyle name="Calculation 6 6 8 3" xfId="12059"/>
    <cellStyle name="Calculation 6 6 9" xfId="12060"/>
    <cellStyle name="Calculation 6 6 9 2" xfId="12061"/>
    <cellStyle name="Calculation 6 6 9 2 2" xfId="12062"/>
    <cellStyle name="Calculation 6 6 9 3" xfId="12063"/>
    <cellStyle name="Calculation 6 7" xfId="12064"/>
    <cellStyle name="Calculation 6 7 2" xfId="12065"/>
    <cellStyle name="Calculation 6 7 2 2" xfId="12066"/>
    <cellStyle name="Calculation 6 7 3" xfId="12067"/>
    <cellStyle name="Calculation 6 8" xfId="12068"/>
    <cellStyle name="Calculation 6 8 2" xfId="12069"/>
    <cellStyle name="Calculation 6 8 2 2" xfId="12070"/>
    <cellStyle name="Calculation 6 8 3" xfId="12071"/>
    <cellStyle name="Calculation 6 9" xfId="12072"/>
    <cellStyle name="Calculation 6 9 2" xfId="12073"/>
    <cellStyle name="Calculation 6 9 2 2" xfId="12074"/>
    <cellStyle name="Calculation 6 9 3" xfId="12075"/>
    <cellStyle name="Check Cell 2" xfId="12076"/>
    <cellStyle name="Check Cell 2 10" xfId="12077"/>
    <cellStyle name="Check Cell 2 11" xfId="12078"/>
    <cellStyle name="Check Cell 2 12" xfId="12079"/>
    <cellStyle name="Check Cell 2 13" xfId="12080"/>
    <cellStyle name="Check Cell 2 14" xfId="12081"/>
    <cellStyle name="Check Cell 2 2" xfId="12082"/>
    <cellStyle name="Check Cell 2 3" xfId="12083"/>
    <cellStyle name="Check Cell 2 4" xfId="12084"/>
    <cellStyle name="Check Cell 2 5" xfId="12085"/>
    <cellStyle name="Check Cell 2 6" xfId="12086"/>
    <cellStyle name="Check Cell 2 7" xfId="12087"/>
    <cellStyle name="Check Cell 2 8" xfId="12088"/>
    <cellStyle name="Check Cell 2 9" xfId="12089"/>
    <cellStyle name="Check Cell 3" xfId="12090"/>
    <cellStyle name="Check Cell 3 10" xfId="12091"/>
    <cellStyle name="Check Cell 3 11" xfId="12092"/>
    <cellStyle name="Check Cell 3 12" xfId="12093"/>
    <cellStyle name="Check Cell 3 13" xfId="12094"/>
    <cellStyle name="Check Cell 3 2" xfId="12095"/>
    <cellStyle name="Check Cell 3 3" xfId="12096"/>
    <cellStyle name="Check Cell 3 4" xfId="12097"/>
    <cellStyle name="Check Cell 3 5" xfId="12098"/>
    <cellStyle name="Check Cell 3 6" xfId="12099"/>
    <cellStyle name="Check Cell 3 7" xfId="12100"/>
    <cellStyle name="Check Cell 3 8" xfId="12101"/>
    <cellStyle name="Check Cell 3 9" xfId="12102"/>
    <cellStyle name="Check Cell 4" xfId="12103"/>
    <cellStyle name="Check Cell 4 10" xfId="12104"/>
    <cellStyle name="Check Cell 4 11" xfId="12105"/>
    <cellStyle name="Check Cell 4 12" xfId="12106"/>
    <cellStyle name="Check Cell 4 13" xfId="12107"/>
    <cellStyle name="Check Cell 4 2" xfId="12108"/>
    <cellStyle name="Check Cell 4 3" xfId="12109"/>
    <cellStyle name="Check Cell 4 4" xfId="12110"/>
    <cellStyle name="Check Cell 4 5" xfId="12111"/>
    <cellStyle name="Check Cell 4 6" xfId="12112"/>
    <cellStyle name="Check Cell 4 7" xfId="12113"/>
    <cellStyle name="Check Cell 4 8" xfId="12114"/>
    <cellStyle name="Check Cell 4 9" xfId="12115"/>
    <cellStyle name="Check Cell 5" xfId="12116"/>
    <cellStyle name="Check Cell 5 10" xfId="12117"/>
    <cellStyle name="Check Cell 5 11" xfId="12118"/>
    <cellStyle name="Check Cell 5 12" xfId="12119"/>
    <cellStyle name="Check Cell 5 13" xfId="12120"/>
    <cellStyle name="Check Cell 5 2" xfId="12121"/>
    <cellStyle name="Check Cell 5 3" xfId="12122"/>
    <cellStyle name="Check Cell 5 4" xfId="12123"/>
    <cellStyle name="Check Cell 5 5" xfId="12124"/>
    <cellStyle name="Check Cell 5 6" xfId="12125"/>
    <cellStyle name="Check Cell 5 7" xfId="12126"/>
    <cellStyle name="Check Cell 5 8" xfId="12127"/>
    <cellStyle name="Check Cell 5 9" xfId="12128"/>
    <cellStyle name="Check Cell 6" xfId="12129"/>
    <cellStyle name="Check Cell 6 10" xfId="12130"/>
    <cellStyle name="Check Cell 6 11" xfId="12131"/>
    <cellStyle name="Check Cell 6 12" xfId="12132"/>
    <cellStyle name="Check Cell 6 13" xfId="12133"/>
    <cellStyle name="Check Cell 6 2" xfId="12134"/>
    <cellStyle name="Check Cell 6 3" xfId="12135"/>
    <cellStyle name="Check Cell 6 4" xfId="12136"/>
    <cellStyle name="Check Cell 6 5" xfId="12137"/>
    <cellStyle name="Check Cell 6 6" xfId="12138"/>
    <cellStyle name="Check Cell 6 7" xfId="12139"/>
    <cellStyle name="Check Cell 6 8" xfId="12140"/>
    <cellStyle name="Check Cell 6 9" xfId="12141"/>
    <cellStyle name="CodeHeading" xfId="12142"/>
    <cellStyle name="CodeHeading 2" xfId="12143"/>
    <cellStyle name="CodeHeading 3" xfId="12144"/>
    <cellStyle name="CodeHeading 4" xfId="12145"/>
    <cellStyle name="CodeHeading 5" xfId="12146"/>
    <cellStyle name="CodeHeading 6" xfId="12147"/>
    <cellStyle name="CodeHeading_5A4 PCT Slides 2010-11" xfId="12148"/>
    <cellStyle name="Comma" xfId="42977" builtinId="3"/>
    <cellStyle name="Comma 2" xfId="12149"/>
    <cellStyle name="Comma 2 2" xfId="12150"/>
    <cellStyle name="Comma 2 2 2" xfId="12151"/>
    <cellStyle name="Comma 2 2 3" xfId="12152"/>
    <cellStyle name="Comma 2 3" xfId="12153"/>
    <cellStyle name="Comma 2 3 2" xfId="12154"/>
    <cellStyle name="Comma 2 3 3" xfId="12155"/>
    <cellStyle name="Comma 2 3 4" xfId="12156"/>
    <cellStyle name="Comma 2 4" xfId="12157"/>
    <cellStyle name="Comma 2 5" xfId="12158"/>
    <cellStyle name="Comma 3" xfId="12159"/>
    <cellStyle name="Comma 3 2" xfId="12160"/>
    <cellStyle name="Comma 3 2 2" xfId="12161"/>
    <cellStyle name="Comma 3 2 3" xfId="12162"/>
    <cellStyle name="Comma 3 3" xfId="12163"/>
    <cellStyle name="Comma 3 4" xfId="12164"/>
    <cellStyle name="Comma 4" xfId="12165"/>
    <cellStyle name="Comma 4 2" xfId="12166"/>
    <cellStyle name="Comma 4 2 2" xfId="12167"/>
    <cellStyle name="Comma 4 2 3" xfId="12168"/>
    <cellStyle name="Comma 4 3" xfId="12169"/>
    <cellStyle name="Comma 4 4" xfId="12170"/>
    <cellStyle name="Comma 5" xfId="12171"/>
    <cellStyle name="Comma 7" xfId="12172"/>
    <cellStyle name="Date Feeder Field" xfId="12173"/>
    <cellStyle name="Date Feeder Field 10" xfId="12174"/>
    <cellStyle name="Date Feeder Field 10 2" xfId="12175"/>
    <cellStyle name="Date Feeder Field 10 2 2" xfId="12176"/>
    <cellStyle name="Date Feeder Field 10 3" xfId="12177"/>
    <cellStyle name="Date Feeder Field 11" xfId="12178"/>
    <cellStyle name="Date Feeder Field 11 2" xfId="12179"/>
    <cellStyle name="Date Feeder Field 11 2 2" xfId="12180"/>
    <cellStyle name="Date Feeder Field 11 3" xfId="12181"/>
    <cellStyle name="Date Feeder Field 12" xfId="12182"/>
    <cellStyle name="Date Feeder Field 12 2" xfId="12183"/>
    <cellStyle name="Date Feeder Field 12 2 2" xfId="12184"/>
    <cellStyle name="Date Feeder Field 12 3" xfId="12185"/>
    <cellStyle name="Date Feeder Field 13" xfId="12186"/>
    <cellStyle name="Date Feeder Field 13 2" xfId="12187"/>
    <cellStyle name="Date Feeder Field 13 2 2" xfId="12188"/>
    <cellStyle name="Date Feeder Field 13 3" xfId="12189"/>
    <cellStyle name="Date Feeder Field 14" xfId="12190"/>
    <cellStyle name="Date Feeder Field 14 2" xfId="12191"/>
    <cellStyle name="Date Feeder Field 14 2 2" xfId="12192"/>
    <cellStyle name="Date Feeder Field 14 3" xfId="12193"/>
    <cellStyle name="Date Feeder Field 15" xfId="12194"/>
    <cellStyle name="Date Feeder Field 15 2" xfId="12195"/>
    <cellStyle name="Date Feeder Field 15 2 2" xfId="12196"/>
    <cellStyle name="Date Feeder Field 15 3" xfId="12197"/>
    <cellStyle name="Date Feeder Field 16" xfId="12198"/>
    <cellStyle name="Date Feeder Field 16 2" xfId="12199"/>
    <cellStyle name="Date Feeder Field 16 2 2" xfId="12200"/>
    <cellStyle name="Date Feeder Field 16 3" xfId="12201"/>
    <cellStyle name="Date Feeder Field 17" xfId="12202"/>
    <cellStyle name="Date Feeder Field 17 2" xfId="12203"/>
    <cellStyle name="Date Feeder Field 17 2 2" xfId="12204"/>
    <cellStyle name="Date Feeder Field 17 3" xfId="12205"/>
    <cellStyle name="Date Feeder Field 18" xfId="12206"/>
    <cellStyle name="Date Feeder Field 18 2" xfId="12207"/>
    <cellStyle name="Date Feeder Field 18 2 2" xfId="12208"/>
    <cellStyle name="Date Feeder Field 18 3" xfId="12209"/>
    <cellStyle name="Date Feeder Field 19" xfId="12210"/>
    <cellStyle name="Date Feeder Field 19 2" xfId="12211"/>
    <cellStyle name="Date Feeder Field 19 2 2" xfId="12212"/>
    <cellStyle name="Date Feeder Field 19 3" xfId="12213"/>
    <cellStyle name="Date Feeder Field 2" xfId="12214"/>
    <cellStyle name="Date Feeder Field 2 10" xfId="12215"/>
    <cellStyle name="Date Feeder Field 2 10 2" xfId="12216"/>
    <cellStyle name="Date Feeder Field 2 10 2 2" xfId="12217"/>
    <cellStyle name="Date Feeder Field 2 10 3" xfId="12218"/>
    <cellStyle name="Date Feeder Field 2 11" xfId="12219"/>
    <cellStyle name="Date Feeder Field 2 11 2" xfId="12220"/>
    <cellStyle name="Date Feeder Field 2 11 2 2" xfId="12221"/>
    <cellStyle name="Date Feeder Field 2 11 3" xfId="12222"/>
    <cellStyle name="Date Feeder Field 2 12" xfId="12223"/>
    <cellStyle name="Date Feeder Field 2 12 2" xfId="12224"/>
    <cellStyle name="Date Feeder Field 2 12 2 2" xfId="12225"/>
    <cellStyle name="Date Feeder Field 2 12 3" xfId="12226"/>
    <cellStyle name="Date Feeder Field 2 13" xfId="12227"/>
    <cellStyle name="Date Feeder Field 2 13 2" xfId="12228"/>
    <cellStyle name="Date Feeder Field 2 13 2 2" xfId="12229"/>
    <cellStyle name="Date Feeder Field 2 13 3" xfId="12230"/>
    <cellStyle name="Date Feeder Field 2 14" xfId="12231"/>
    <cellStyle name="Date Feeder Field 2 14 2" xfId="12232"/>
    <cellStyle name="Date Feeder Field 2 14 2 2" xfId="12233"/>
    <cellStyle name="Date Feeder Field 2 14 3" xfId="12234"/>
    <cellStyle name="Date Feeder Field 2 15" xfId="12235"/>
    <cellStyle name="Date Feeder Field 2 15 2" xfId="12236"/>
    <cellStyle name="Date Feeder Field 2 15 2 2" xfId="12237"/>
    <cellStyle name="Date Feeder Field 2 15 3" xfId="12238"/>
    <cellStyle name="Date Feeder Field 2 16" xfId="12239"/>
    <cellStyle name="Date Feeder Field 2 16 2" xfId="12240"/>
    <cellStyle name="Date Feeder Field 2 16 2 2" xfId="12241"/>
    <cellStyle name="Date Feeder Field 2 16 3" xfId="12242"/>
    <cellStyle name="Date Feeder Field 2 17" xfId="12243"/>
    <cellStyle name="Date Feeder Field 2 17 2" xfId="12244"/>
    <cellStyle name="Date Feeder Field 2 17 2 2" xfId="12245"/>
    <cellStyle name="Date Feeder Field 2 17 3" xfId="12246"/>
    <cellStyle name="Date Feeder Field 2 18" xfId="12247"/>
    <cellStyle name="Date Feeder Field 2 18 2" xfId="12248"/>
    <cellStyle name="Date Feeder Field 2 18 2 2" xfId="12249"/>
    <cellStyle name="Date Feeder Field 2 18 3" xfId="12250"/>
    <cellStyle name="Date Feeder Field 2 19" xfId="12251"/>
    <cellStyle name="Date Feeder Field 2 19 2" xfId="12252"/>
    <cellStyle name="Date Feeder Field 2 19 2 2" xfId="12253"/>
    <cellStyle name="Date Feeder Field 2 19 3" xfId="12254"/>
    <cellStyle name="Date Feeder Field 2 2" xfId="12255"/>
    <cellStyle name="Date Feeder Field 2 2 10" xfId="12256"/>
    <cellStyle name="Date Feeder Field 2 2 10 2" xfId="12257"/>
    <cellStyle name="Date Feeder Field 2 2 10 2 2" xfId="12258"/>
    <cellStyle name="Date Feeder Field 2 2 10 3" xfId="12259"/>
    <cellStyle name="Date Feeder Field 2 2 11" xfId="12260"/>
    <cellStyle name="Date Feeder Field 2 2 11 2" xfId="12261"/>
    <cellStyle name="Date Feeder Field 2 2 11 2 2" xfId="12262"/>
    <cellStyle name="Date Feeder Field 2 2 11 3" xfId="12263"/>
    <cellStyle name="Date Feeder Field 2 2 12" xfId="12264"/>
    <cellStyle name="Date Feeder Field 2 2 12 2" xfId="12265"/>
    <cellStyle name="Date Feeder Field 2 2 12 2 2" xfId="12266"/>
    <cellStyle name="Date Feeder Field 2 2 12 3" xfId="12267"/>
    <cellStyle name="Date Feeder Field 2 2 13" xfId="12268"/>
    <cellStyle name="Date Feeder Field 2 2 13 2" xfId="12269"/>
    <cellStyle name="Date Feeder Field 2 2 13 2 2" xfId="12270"/>
    <cellStyle name="Date Feeder Field 2 2 13 3" xfId="12271"/>
    <cellStyle name="Date Feeder Field 2 2 14" xfId="12272"/>
    <cellStyle name="Date Feeder Field 2 2 14 2" xfId="12273"/>
    <cellStyle name="Date Feeder Field 2 2 14 2 2" xfId="12274"/>
    <cellStyle name="Date Feeder Field 2 2 14 3" xfId="12275"/>
    <cellStyle name="Date Feeder Field 2 2 15" xfId="12276"/>
    <cellStyle name="Date Feeder Field 2 2 15 2" xfId="12277"/>
    <cellStyle name="Date Feeder Field 2 2 15 2 2" xfId="12278"/>
    <cellStyle name="Date Feeder Field 2 2 15 3" xfId="12279"/>
    <cellStyle name="Date Feeder Field 2 2 16" xfId="12280"/>
    <cellStyle name="Date Feeder Field 2 2 16 2" xfId="12281"/>
    <cellStyle name="Date Feeder Field 2 2 16 2 2" xfId="12282"/>
    <cellStyle name="Date Feeder Field 2 2 16 3" xfId="12283"/>
    <cellStyle name="Date Feeder Field 2 2 17" xfId="12284"/>
    <cellStyle name="Date Feeder Field 2 2 17 2" xfId="12285"/>
    <cellStyle name="Date Feeder Field 2 2 17 2 2" xfId="12286"/>
    <cellStyle name="Date Feeder Field 2 2 17 3" xfId="12287"/>
    <cellStyle name="Date Feeder Field 2 2 18" xfId="12288"/>
    <cellStyle name="Date Feeder Field 2 2 18 2" xfId="12289"/>
    <cellStyle name="Date Feeder Field 2 2 19" xfId="12290"/>
    <cellStyle name="Date Feeder Field 2 2 2" xfId="12291"/>
    <cellStyle name="Date Feeder Field 2 2 2 10" xfId="12292"/>
    <cellStyle name="Date Feeder Field 2 2 2 10 2" xfId="12293"/>
    <cellStyle name="Date Feeder Field 2 2 2 10 2 2" xfId="12294"/>
    <cellStyle name="Date Feeder Field 2 2 2 10 3" xfId="12295"/>
    <cellStyle name="Date Feeder Field 2 2 2 11" xfId="12296"/>
    <cellStyle name="Date Feeder Field 2 2 2 11 2" xfId="12297"/>
    <cellStyle name="Date Feeder Field 2 2 2 11 2 2" xfId="12298"/>
    <cellStyle name="Date Feeder Field 2 2 2 11 3" xfId="12299"/>
    <cellStyle name="Date Feeder Field 2 2 2 12" xfId="12300"/>
    <cellStyle name="Date Feeder Field 2 2 2 12 2" xfId="12301"/>
    <cellStyle name="Date Feeder Field 2 2 2 12 2 2" xfId="12302"/>
    <cellStyle name="Date Feeder Field 2 2 2 12 3" xfId="12303"/>
    <cellStyle name="Date Feeder Field 2 2 2 13" xfId="12304"/>
    <cellStyle name="Date Feeder Field 2 2 2 13 2" xfId="12305"/>
    <cellStyle name="Date Feeder Field 2 2 2 13 2 2" xfId="12306"/>
    <cellStyle name="Date Feeder Field 2 2 2 13 3" xfId="12307"/>
    <cellStyle name="Date Feeder Field 2 2 2 14" xfId="12308"/>
    <cellStyle name="Date Feeder Field 2 2 2 14 2" xfId="12309"/>
    <cellStyle name="Date Feeder Field 2 2 2 14 2 2" xfId="12310"/>
    <cellStyle name="Date Feeder Field 2 2 2 14 3" xfId="12311"/>
    <cellStyle name="Date Feeder Field 2 2 2 15" xfId="12312"/>
    <cellStyle name="Date Feeder Field 2 2 2 15 2" xfId="12313"/>
    <cellStyle name="Date Feeder Field 2 2 2 15 2 2" xfId="12314"/>
    <cellStyle name="Date Feeder Field 2 2 2 15 3" xfId="12315"/>
    <cellStyle name="Date Feeder Field 2 2 2 16" xfId="12316"/>
    <cellStyle name="Date Feeder Field 2 2 2 16 2" xfId="12317"/>
    <cellStyle name="Date Feeder Field 2 2 2 16 2 2" xfId="12318"/>
    <cellStyle name="Date Feeder Field 2 2 2 16 3" xfId="12319"/>
    <cellStyle name="Date Feeder Field 2 2 2 17" xfId="12320"/>
    <cellStyle name="Date Feeder Field 2 2 2 17 2" xfId="12321"/>
    <cellStyle name="Date Feeder Field 2 2 2 17 2 2" xfId="12322"/>
    <cellStyle name="Date Feeder Field 2 2 2 17 3" xfId="12323"/>
    <cellStyle name="Date Feeder Field 2 2 2 18" xfId="12324"/>
    <cellStyle name="Date Feeder Field 2 2 2 18 2" xfId="12325"/>
    <cellStyle name="Date Feeder Field 2 2 2 18 2 2" xfId="12326"/>
    <cellStyle name="Date Feeder Field 2 2 2 18 3" xfId="12327"/>
    <cellStyle name="Date Feeder Field 2 2 2 19" xfId="12328"/>
    <cellStyle name="Date Feeder Field 2 2 2 19 2" xfId="12329"/>
    <cellStyle name="Date Feeder Field 2 2 2 19 2 2" xfId="12330"/>
    <cellStyle name="Date Feeder Field 2 2 2 19 3" xfId="12331"/>
    <cellStyle name="Date Feeder Field 2 2 2 2" xfId="12332"/>
    <cellStyle name="Date Feeder Field 2 2 2 2 2" xfId="12333"/>
    <cellStyle name="Date Feeder Field 2 2 2 2 2 2" xfId="12334"/>
    <cellStyle name="Date Feeder Field 2 2 2 2 3" xfId="12335"/>
    <cellStyle name="Date Feeder Field 2 2 2 20" xfId="12336"/>
    <cellStyle name="Date Feeder Field 2 2 2 20 2" xfId="12337"/>
    <cellStyle name="Date Feeder Field 2 2 2 20 2 2" xfId="12338"/>
    <cellStyle name="Date Feeder Field 2 2 2 20 3" xfId="12339"/>
    <cellStyle name="Date Feeder Field 2 2 2 21" xfId="12340"/>
    <cellStyle name="Date Feeder Field 2 2 2 21 2" xfId="12341"/>
    <cellStyle name="Date Feeder Field 2 2 2 22" xfId="12342"/>
    <cellStyle name="Date Feeder Field 2 2 2 3" xfId="12343"/>
    <cellStyle name="Date Feeder Field 2 2 2 3 2" xfId="12344"/>
    <cellStyle name="Date Feeder Field 2 2 2 3 2 2" xfId="12345"/>
    <cellStyle name="Date Feeder Field 2 2 2 3 3" xfId="12346"/>
    <cellStyle name="Date Feeder Field 2 2 2 4" xfId="12347"/>
    <cellStyle name="Date Feeder Field 2 2 2 4 2" xfId="12348"/>
    <cellStyle name="Date Feeder Field 2 2 2 4 2 2" xfId="12349"/>
    <cellStyle name="Date Feeder Field 2 2 2 4 3" xfId="12350"/>
    <cellStyle name="Date Feeder Field 2 2 2 5" xfId="12351"/>
    <cellStyle name="Date Feeder Field 2 2 2 5 2" xfId="12352"/>
    <cellStyle name="Date Feeder Field 2 2 2 5 2 2" xfId="12353"/>
    <cellStyle name="Date Feeder Field 2 2 2 5 3" xfId="12354"/>
    <cellStyle name="Date Feeder Field 2 2 2 6" xfId="12355"/>
    <cellStyle name="Date Feeder Field 2 2 2 6 2" xfId="12356"/>
    <cellStyle name="Date Feeder Field 2 2 2 6 2 2" xfId="12357"/>
    <cellStyle name="Date Feeder Field 2 2 2 6 3" xfId="12358"/>
    <cellStyle name="Date Feeder Field 2 2 2 7" xfId="12359"/>
    <cellStyle name="Date Feeder Field 2 2 2 7 2" xfId="12360"/>
    <cellStyle name="Date Feeder Field 2 2 2 7 2 2" xfId="12361"/>
    <cellStyle name="Date Feeder Field 2 2 2 7 3" xfId="12362"/>
    <cellStyle name="Date Feeder Field 2 2 2 8" xfId="12363"/>
    <cellStyle name="Date Feeder Field 2 2 2 8 2" xfId="12364"/>
    <cellStyle name="Date Feeder Field 2 2 2 8 2 2" xfId="12365"/>
    <cellStyle name="Date Feeder Field 2 2 2 8 3" xfId="12366"/>
    <cellStyle name="Date Feeder Field 2 2 2 9" xfId="12367"/>
    <cellStyle name="Date Feeder Field 2 2 2 9 2" xfId="12368"/>
    <cellStyle name="Date Feeder Field 2 2 2 9 2 2" xfId="12369"/>
    <cellStyle name="Date Feeder Field 2 2 2 9 3" xfId="12370"/>
    <cellStyle name="Date Feeder Field 2 2 3" xfId="12371"/>
    <cellStyle name="Date Feeder Field 2 2 3 2" xfId="12372"/>
    <cellStyle name="Date Feeder Field 2 2 3 2 2" xfId="12373"/>
    <cellStyle name="Date Feeder Field 2 2 3 3" xfId="12374"/>
    <cellStyle name="Date Feeder Field 2 2 4" xfId="12375"/>
    <cellStyle name="Date Feeder Field 2 2 4 2" xfId="12376"/>
    <cellStyle name="Date Feeder Field 2 2 4 2 2" xfId="12377"/>
    <cellStyle name="Date Feeder Field 2 2 4 3" xfId="12378"/>
    <cellStyle name="Date Feeder Field 2 2 5" xfId="12379"/>
    <cellStyle name="Date Feeder Field 2 2 5 2" xfId="12380"/>
    <cellStyle name="Date Feeder Field 2 2 5 2 2" xfId="12381"/>
    <cellStyle name="Date Feeder Field 2 2 5 3" xfId="12382"/>
    <cellStyle name="Date Feeder Field 2 2 6" xfId="12383"/>
    <cellStyle name="Date Feeder Field 2 2 6 2" xfId="12384"/>
    <cellStyle name="Date Feeder Field 2 2 6 2 2" xfId="12385"/>
    <cellStyle name="Date Feeder Field 2 2 6 3" xfId="12386"/>
    <cellStyle name="Date Feeder Field 2 2 7" xfId="12387"/>
    <cellStyle name="Date Feeder Field 2 2 7 2" xfId="12388"/>
    <cellStyle name="Date Feeder Field 2 2 7 2 2" xfId="12389"/>
    <cellStyle name="Date Feeder Field 2 2 7 3" xfId="12390"/>
    <cellStyle name="Date Feeder Field 2 2 8" xfId="12391"/>
    <cellStyle name="Date Feeder Field 2 2 8 2" xfId="12392"/>
    <cellStyle name="Date Feeder Field 2 2 8 2 2" xfId="12393"/>
    <cellStyle name="Date Feeder Field 2 2 8 3" xfId="12394"/>
    <cellStyle name="Date Feeder Field 2 2 9" xfId="12395"/>
    <cellStyle name="Date Feeder Field 2 2 9 2" xfId="12396"/>
    <cellStyle name="Date Feeder Field 2 2 9 2 2" xfId="12397"/>
    <cellStyle name="Date Feeder Field 2 2 9 3" xfId="12398"/>
    <cellStyle name="Date Feeder Field 2 20" xfId="12399"/>
    <cellStyle name="Date Feeder Field 2 20 2" xfId="12400"/>
    <cellStyle name="Date Feeder Field 2 20 2 2" xfId="12401"/>
    <cellStyle name="Date Feeder Field 2 20 3" xfId="12402"/>
    <cellStyle name="Date Feeder Field 2 21" xfId="12403"/>
    <cellStyle name="Date Feeder Field 2 21 2" xfId="12404"/>
    <cellStyle name="Date Feeder Field 2 22" xfId="12405"/>
    <cellStyle name="Date Feeder Field 2 3" xfId="12406"/>
    <cellStyle name="Date Feeder Field 2 3 10" xfId="12407"/>
    <cellStyle name="Date Feeder Field 2 3 10 2" xfId="12408"/>
    <cellStyle name="Date Feeder Field 2 3 10 2 2" xfId="12409"/>
    <cellStyle name="Date Feeder Field 2 3 10 3" xfId="12410"/>
    <cellStyle name="Date Feeder Field 2 3 11" xfId="12411"/>
    <cellStyle name="Date Feeder Field 2 3 11 2" xfId="12412"/>
    <cellStyle name="Date Feeder Field 2 3 11 2 2" xfId="12413"/>
    <cellStyle name="Date Feeder Field 2 3 11 3" xfId="12414"/>
    <cellStyle name="Date Feeder Field 2 3 12" xfId="12415"/>
    <cellStyle name="Date Feeder Field 2 3 12 2" xfId="12416"/>
    <cellStyle name="Date Feeder Field 2 3 12 2 2" xfId="12417"/>
    <cellStyle name="Date Feeder Field 2 3 12 3" xfId="12418"/>
    <cellStyle name="Date Feeder Field 2 3 13" xfId="12419"/>
    <cellStyle name="Date Feeder Field 2 3 13 2" xfId="12420"/>
    <cellStyle name="Date Feeder Field 2 3 13 2 2" xfId="12421"/>
    <cellStyle name="Date Feeder Field 2 3 13 3" xfId="12422"/>
    <cellStyle name="Date Feeder Field 2 3 14" xfId="12423"/>
    <cellStyle name="Date Feeder Field 2 3 14 2" xfId="12424"/>
    <cellStyle name="Date Feeder Field 2 3 14 2 2" xfId="12425"/>
    <cellStyle name="Date Feeder Field 2 3 14 3" xfId="12426"/>
    <cellStyle name="Date Feeder Field 2 3 15" xfId="12427"/>
    <cellStyle name="Date Feeder Field 2 3 15 2" xfId="12428"/>
    <cellStyle name="Date Feeder Field 2 3 15 2 2" xfId="12429"/>
    <cellStyle name="Date Feeder Field 2 3 15 3" xfId="12430"/>
    <cellStyle name="Date Feeder Field 2 3 16" xfId="12431"/>
    <cellStyle name="Date Feeder Field 2 3 16 2" xfId="12432"/>
    <cellStyle name="Date Feeder Field 2 3 16 2 2" xfId="12433"/>
    <cellStyle name="Date Feeder Field 2 3 16 3" xfId="12434"/>
    <cellStyle name="Date Feeder Field 2 3 17" xfId="12435"/>
    <cellStyle name="Date Feeder Field 2 3 17 2" xfId="12436"/>
    <cellStyle name="Date Feeder Field 2 3 17 2 2" xfId="12437"/>
    <cellStyle name="Date Feeder Field 2 3 17 3" xfId="12438"/>
    <cellStyle name="Date Feeder Field 2 3 18" xfId="12439"/>
    <cellStyle name="Date Feeder Field 2 3 18 2" xfId="12440"/>
    <cellStyle name="Date Feeder Field 2 3 19" xfId="12441"/>
    <cellStyle name="Date Feeder Field 2 3 2" xfId="12442"/>
    <cellStyle name="Date Feeder Field 2 3 2 10" xfId="12443"/>
    <cellStyle name="Date Feeder Field 2 3 2 10 2" xfId="12444"/>
    <cellStyle name="Date Feeder Field 2 3 2 10 2 2" xfId="12445"/>
    <cellStyle name="Date Feeder Field 2 3 2 10 3" xfId="12446"/>
    <cellStyle name="Date Feeder Field 2 3 2 11" xfId="12447"/>
    <cellStyle name="Date Feeder Field 2 3 2 11 2" xfId="12448"/>
    <cellStyle name="Date Feeder Field 2 3 2 11 2 2" xfId="12449"/>
    <cellStyle name="Date Feeder Field 2 3 2 11 3" xfId="12450"/>
    <cellStyle name="Date Feeder Field 2 3 2 12" xfId="12451"/>
    <cellStyle name="Date Feeder Field 2 3 2 12 2" xfId="12452"/>
    <cellStyle name="Date Feeder Field 2 3 2 12 2 2" xfId="12453"/>
    <cellStyle name="Date Feeder Field 2 3 2 12 3" xfId="12454"/>
    <cellStyle name="Date Feeder Field 2 3 2 13" xfId="12455"/>
    <cellStyle name="Date Feeder Field 2 3 2 13 2" xfId="12456"/>
    <cellStyle name="Date Feeder Field 2 3 2 13 2 2" xfId="12457"/>
    <cellStyle name="Date Feeder Field 2 3 2 13 3" xfId="12458"/>
    <cellStyle name="Date Feeder Field 2 3 2 14" xfId="12459"/>
    <cellStyle name="Date Feeder Field 2 3 2 14 2" xfId="12460"/>
    <cellStyle name="Date Feeder Field 2 3 2 14 2 2" xfId="12461"/>
    <cellStyle name="Date Feeder Field 2 3 2 14 3" xfId="12462"/>
    <cellStyle name="Date Feeder Field 2 3 2 15" xfId="12463"/>
    <cellStyle name="Date Feeder Field 2 3 2 15 2" xfId="12464"/>
    <cellStyle name="Date Feeder Field 2 3 2 15 2 2" xfId="12465"/>
    <cellStyle name="Date Feeder Field 2 3 2 15 3" xfId="12466"/>
    <cellStyle name="Date Feeder Field 2 3 2 16" xfId="12467"/>
    <cellStyle name="Date Feeder Field 2 3 2 16 2" xfId="12468"/>
    <cellStyle name="Date Feeder Field 2 3 2 16 2 2" xfId="12469"/>
    <cellStyle name="Date Feeder Field 2 3 2 16 3" xfId="12470"/>
    <cellStyle name="Date Feeder Field 2 3 2 17" xfId="12471"/>
    <cellStyle name="Date Feeder Field 2 3 2 17 2" xfId="12472"/>
    <cellStyle name="Date Feeder Field 2 3 2 17 2 2" xfId="12473"/>
    <cellStyle name="Date Feeder Field 2 3 2 17 3" xfId="12474"/>
    <cellStyle name="Date Feeder Field 2 3 2 18" xfId="12475"/>
    <cellStyle name="Date Feeder Field 2 3 2 18 2" xfId="12476"/>
    <cellStyle name="Date Feeder Field 2 3 2 18 2 2" xfId="12477"/>
    <cellStyle name="Date Feeder Field 2 3 2 18 3" xfId="12478"/>
    <cellStyle name="Date Feeder Field 2 3 2 19" xfId="12479"/>
    <cellStyle name="Date Feeder Field 2 3 2 19 2" xfId="12480"/>
    <cellStyle name="Date Feeder Field 2 3 2 19 2 2" xfId="12481"/>
    <cellStyle name="Date Feeder Field 2 3 2 19 3" xfId="12482"/>
    <cellStyle name="Date Feeder Field 2 3 2 2" xfId="12483"/>
    <cellStyle name="Date Feeder Field 2 3 2 2 2" xfId="12484"/>
    <cellStyle name="Date Feeder Field 2 3 2 2 2 2" xfId="12485"/>
    <cellStyle name="Date Feeder Field 2 3 2 2 3" xfId="12486"/>
    <cellStyle name="Date Feeder Field 2 3 2 20" xfId="12487"/>
    <cellStyle name="Date Feeder Field 2 3 2 20 2" xfId="12488"/>
    <cellStyle name="Date Feeder Field 2 3 2 20 2 2" xfId="12489"/>
    <cellStyle name="Date Feeder Field 2 3 2 20 3" xfId="12490"/>
    <cellStyle name="Date Feeder Field 2 3 2 21" xfId="12491"/>
    <cellStyle name="Date Feeder Field 2 3 2 21 2" xfId="12492"/>
    <cellStyle name="Date Feeder Field 2 3 2 22" xfId="12493"/>
    <cellStyle name="Date Feeder Field 2 3 2 3" xfId="12494"/>
    <cellStyle name="Date Feeder Field 2 3 2 3 2" xfId="12495"/>
    <cellStyle name="Date Feeder Field 2 3 2 3 2 2" xfId="12496"/>
    <cellStyle name="Date Feeder Field 2 3 2 3 3" xfId="12497"/>
    <cellStyle name="Date Feeder Field 2 3 2 4" xfId="12498"/>
    <cellStyle name="Date Feeder Field 2 3 2 4 2" xfId="12499"/>
    <cellStyle name="Date Feeder Field 2 3 2 4 2 2" xfId="12500"/>
    <cellStyle name="Date Feeder Field 2 3 2 4 3" xfId="12501"/>
    <cellStyle name="Date Feeder Field 2 3 2 5" xfId="12502"/>
    <cellStyle name="Date Feeder Field 2 3 2 5 2" xfId="12503"/>
    <cellStyle name="Date Feeder Field 2 3 2 5 2 2" xfId="12504"/>
    <cellStyle name="Date Feeder Field 2 3 2 5 3" xfId="12505"/>
    <cellStyle name="Date Feeder Field 2 3 2 6" xfId="12506"/>
    <cellStyle name="Date Feeder Field 2 3 2 6 2" xfId="12507"/>
    <cellStyle name="Date Feeder Field 2 3 2 6 2 2" xfId="12508"/>
    <cellStyle name="Date Feeder Field 2 3 2 6 3" xfId="12509"/>
    <cellStyle name="Date Feeder Field 2 3 2 7" xfId="12510"/>
    <cellStyle name="Date Feeder Field 2 3 2 7 2" xfId="12511"/>
    <cellStyle name="Date Feeder Field 2 3 2 7 2 2" xfId="12512"/>
    <cellStyle name="Date Feeder Field 2 3 2 7 3" xfId="12513"/>
    <cellStyle name="Date Feeder Field 2 3 2 8" xfId="12514"/>
    <cellStyle name="Date Feeder Field 2 3 2 8 2" xfId="12515"/>
    <cellStyle name="Date Feeder Field 2 3 2 8 2 2" xfId="12516"/>
    <cellStyle name="Date Feeder Field 2 3 2 8 3" xfId="12517"/>
    <cellStyle name="Date Feeder Field 2 3 2 9" xfId="12518"/>
    <cellStyle name="Date Feeder Field 2 3 2 9 2" xfId="12519"/>
    <cellStyle name="Date Feeder Field 2 3 2 9 2 2" xfId="12520"/>
    <cellStyle name="Date Feeder Field 2 3 2 9 3" xfId="12521"/>
    <cellStyle name="Date Feeder Field 2 3 3" xfId="12522"/>
    <cellStyle name="Date Feeder Field 2 3 3 2" xfId="12523"/>
    <cellStyle name="Date Feeder Field 2 3 3 2 2" xfId="12524"/>
    <cellStyle name="Date Feeder Field 2 3 3 3" xfId="12525"/>
    <cellStyle name="Date Feeder Field 2 3 4" xfId="12526"/>
    <cellStyle name="Date Feeder Field 2 3 4 2" xfId="12527"/>
    <cellStyle name="Date Feeder Field 2 3 4 2 2" xfId="12528"/>
    <cellStyle name="Date Feeder Field 2 3 4 3" xfId="12529"/>
    <cellStyle name="Date Feeder Field 2 3 5" xfId="12530"/>
    <cellStyle name="Date Feeder Field 2 3 5 2" xfId="12531"/>
    <cellStyle name="Date Feeder Field 2 3 5 2 2" xfId="12532"/>
    <cellStyle name="Date Feeder Field 2 3 5 3" xfId="12533"/>
    <cellStyle name="Date Feeder Field 2 3 6" xfId="12534"/>
    <cellStyle name="Date Feeder Field 2 3 6 2" xfId="12535"/>
    <cellStyle name="Date Feeder Field 2 3 6 2 2" xfId="12536"/>
    <cellStyle name="Date Feeder Field 2 3 6 3" xfId="12537"/>
    <cellStyle name="Date Feeder Field 2 3 7" xfId="12538"/>
    <cellStyle name="Date Feeder Field 2 3 7 2" xfId="12539"/>
    <cellStyle name="Date Feeder Field 2 3 7 2 2" xfId="12540"/>
    <cellStyle name="Date Feeder Field 2 3 7 3" xfId="12541"/>
    <cellStyle name="Date Feeder Field 2 3 8" xfId="12542"/>
    <cellStyle name="Date Feeder Field 2 3 8 2" xfId="12543"/>
    <cellStyle name="Date Feeder Field 2 3 8 2 2" xfId="12544"/>
    <cellStyle name="Date Feeder Field 2 3 8 3" xfId="12545"/>
    <cellStyle name="Date Feeder Field 2 3 9" xfId="12546"/>
    <cellStyle name="Date Feeder Field 2 3 9 2" xfId="12547"/>
    <cellStyle name="Date Feeder Field 2 3 9 2 2" xfId="12548"/>
    <cellStyle name="Date Feeder Field 2 3 9 3" xfId="12549"/>
    <cellStyle name="Date Feeder Field 2 4" xfId="12550"/>
    <cellStyle name="Date Feeder Field 2 4 10" xfId="12551"/>
    <cellStyle name="Date Feeder Field 2 4 10 2" xfId="12552"/>
    <cellStyle name="Date Feeder Field 2 4 10 2 2" xfId="12553"/>
    <cellStyle name="Date Feeder Field 2 4 10 3" xfId="12554"/>
    <cellStyle name="Date Feeder Field 2 4 11" xfId="12555"/>
    <cellStyle name="Date Feeder Field 2 4 11 2" xfId="12556"/>
    <cellStyle name="Date Feeder Field 2 4 11 2 2" xfId="12557"/>
    <cellStyle name="Date Feeder Field 2 4 11 3" xfId="12558"/>
    <cellStyle name="Date Feeder Field 2 4 12" xfId="12559"/>
    <cellStyle name="Date Feeder Field 2 4 12 2" xfId="12560"/>
    <cellStyle name="Date Feeder Field 2 4 12 2 2" xfId="12561"/>
    <cellStyle name="Date Feeder Field 2 4 12 3" xfId="12562"/>
    <cellStyle name="Date Feeder Field 2 4 13" xfId="12563"/>
    <cellStyle name="Date Feeder Field 2 4 13 2" xfId="12564"/>
    <cellStyle name="Date Feeder Field 2 4 13 2 2" xfId="12565"/>
    <cellStyle name="Date Feeder Field 2 4 13 3" xfId="12566"/>
    <cellStyle name="Date Feeder Field 2 4 14" xfId="12567"/>
    <cellStyle name="Date Feeder Field 2 4 14 2" xfId="12568"/>
    <cellStyle name="Date Feeder Field 2 4 14 2 2" xfId="12569"/>
    <cellStyle name="Date Feeder Field 2 4 14 3" xfId="12570"/>
    <cellStyle name="Date Feeder Field 2 4 15" xfId="12571"/>
    <cellStyle name="Date Feeder Field 2 4 15 2" xfId="12572"/>
    <cellStyle name="Date Feeder Field 2 4 15 2 2" xfId="12573"/>
    <cellStyle name="Date Feeder Field 2 4 15 3" xfId="12574"/>
    <cellStyle name="Date Feeder Field 2 4 16" xfId="12575"/>
    <cellStyle name="Date Feeder Field 2 4 16 2" xfId="12576"/>
    <cellStyle name="Date Feeder Field 2 4 16 2 2" xfId="12577"/>
    <cellStyle name="Date Feeder Field 2 4 16 3" xfId="12578"/>
    <cellStyle name="Date Feeder Field 2 4 17" xfId="12579"/>
    <cellStyle name="Date Feeder Field 2 4 17 2" xfId="12580"/>
    <cellStyle name="Date Feeder Field 2 4 17 2 2" xfId="12581"/>
    <cellStyle name="Date Feeder Field 2 4 17 3" xfId="12582"/>
    <cellStyle name="Date Feeder Field 2 4 18" xfId="12583"/>
    <cellStyle name="Date Feeder Field 2 4 18 2" xfId="12584"/>
    <cellStyle name="Date Feeder Field 2 4 18 2 2" xfId="12585"/>
    <cellStyle name="Date Feeder Field 2 4 18 3" xfId="12586"/>
    <cellStyle name="Date Feeder Field 2 4 19" xfId="12587"/>
    <cellStyle name="Date Feeder Field 2 4 19 2" xfId="12588"/>
    <cellStyle name="Date Feeder Field 2 4 19 2 2" xfId="12589"/>
    <cellStyle name="Date Feeder Field 2 4 19 3" xfId="12590"/>
    <cellStyle name="Date Feeder Field 2 4 2" xfId="12591"/>
    <cellStyle name="Date Feeder Field 2 4 2 10" xfId="12592"/>
    <cellStyle name="Date Feeder Field 2 4 2 10 2" xfId="12593"/>
    <cellStyle name="Date Feeder Field 2 4 2 10 2 2" xfId="12594"/>
    <cellStyle name="Date Feeder Field 2 4 2 10 3" xfId="12595"/>
    <cellStyle name="Date Feeder Field 2 4 2 11" xfId="12596"/>
    <cellStyle name="Date Feeder Field 2 4 2 11 2" xfId="12597"/>
    <cellStyle name="Date Feeder Field 2 4 2 11 2 2" xfId="12598"/>
    <cellStyle name="Date Feeder Field 2 4 2 11 3" xfId="12599"/>
    <cellStyle name="Date Feeder Field 2 4 2 12" xfId="12600"/>
    <cellStyle name="Date Feeder Field 2 4 2 12 2" xfId="12601"/>
    <cellStyle name="Date Feeder Field 2 4 2 12 2 2" xfId="12602"/>
    <cellStyle name="Date Feeder Field 2 4 2 12 3" xfId="12603"/>
    <cellStyle name="Date Feeder Field 2 4 2 13" xfId="12604"/>
    <cellStyle name="Date Feeder Field 2 4 2 13 2" xfId="12605"/>
    <cellStyle name="Date Feeder Field 2 4 2 13 2 2" xfId="12606"/>
    <cellStyle name="Date Feeder Field 2 4 2 13 3" xfId="12607"/>
    <cellStyle name="Date Feeder Field 2 4 2 14" xfId="12608"/>
    <cellStyle name="Date Feeder Field 2 4 2 14 2" xfId="12609"/>
    <cellStyle name="Date Feeder Field 2 4 2 14 2 2" xfId="12610"/>
    <cellStyle name="Date Feeder Field 2 4 2 14 3" xfId="12611"/>
    <cellStyle name="Date Feeder Field 2 4 2 15" xfId="12612"/>
    <cellStyle name="Date Feeder Field 2 4 2 15 2" xfId="12613"/>
    <cellStyle name="Date Feeder Field 2 4 2 15 2 2" xfId="12614"/>
    <cellStyle name="Date Feeder Field 2 4 2 15 3" xfId="12615"/>
    <cellStyle name="Date Feeder Field 2 4 2 16" xfId="12616"/>
    <cellStyle name="Date Feeder Field 2 4 2 16 2" xfId="12617"/>
    <cellStyle name="Date Feeder Field 2 4 2 16 2 2" xfId="12618"/>
    <cellStyle name="Date Feeder Field 2 4 2 16 3" xfId="12619"/>
    <cellStyle name="Date Feeder Field 2 4 2 17" xfId="12620"/>
    <cellStyle name="Date Feeder Field 2 4 2 17 2" xfId="12621"/>
    <cellStyle name="Date Feeder Field 2 4 2 17 2 2" xfId="12622"/>
    <cellStyle name="Date Feeder Field 2 4 2 17 3" xfId="12623"/>
    <cellStyle name="Date Feeder Field 2 4 2 18" xfId="12624"/>
    <cellStyle name="Date Feeder Field 2 4 2 18 2" xfId="12625"/>
    <cellStyle name="Date Feeder Field 2 4 2 18 2 2" xfId="12626"/>
    <cellStyle name="Date Feeder Field 2 4 2 18 3" xfId="12627"/>
    <cellStyle name="Date Feeder Field 2 4 2 19" xfId="12628"/>
    <cellStyle name="Date Feeder Field 2 4 2 19 2" xfId="12629"/>
    <cellStyle name="Date Feeder Field 2 4 2 19 2 2" xfId="12630"/>
    <cellStyle name="Date Feeder Field 2 4 2 19 3" xfId="12631"/>
    <cellStyle name="Date Feeder Field 2 4 2 2" xfId="12632"/>
    <cellStyle name="Date Feeder Field 2 4 2 2 2" xfId="12633"/>
    <cellStyle name="Date Feeder Field 2 4 2 2 2 2" xfId="12634"/>
    <cellStyle name="Date Feeder Field 2 4 2 2 3" xfId="12635"/>
    <cellStyle name="Date Feeder Field 2 4 2 20" xfId="12636"/>
    <cellStyle name="Date Feeder Field 2 4 2 20 2" xfId="12637"/>
    <cellStyle name="Date Feeder Field 2 4 2 20 2 2" xfId="12638"/>
    <cellStyle name="Date Feeder Field 2 4 2 20 3" xfId="12639"/>
    <cellStyle name="Date Feeder Field 2 4 2 21" xfId="12640"/>
    <cellStyle name="Date Feeder Field 2 4 2 21 2" xfId="12641"/>
    <cellStyle name="Date Feeder Field 2 4 2 22" xfId="12642"/>
    <cellStyle name="Date Feeder Field 2 4 2 3" xfId="12643"/>
    <cellStyle name="Date Feeder Field 2 4 2 3 2" xfId="12644"/>
    <cellStyle name="Date Feeder Field 2 4 2 3 2 2" xfId="12645"/>
    <cellStyle name="Date Feeder Field 2 4 2 3 3" xfId="12646"/>
    <cellStyle name="Date Feeder Field 2 4 2 4" xfId="12647"/>
    <cellStyle name="Date Feeder Field 2 4 2 4 2" xfId="12648"/>
    <cellStyle name="Date Feeder Field 2 4 2 4 2 2" xfId="12649"/>
    <cellStyle name="Date Feeder Field 2 4 2 4 3" xfId="12650"/>
    <cellStyle name="Date Feeder Field 2 4 2 5" xfId="12651"/>
    <cellStyle name="Date Feeder Field 2 4 2 5 2" xfId="12652"/>
    <cellStyle name="Date Feeder Field 2 4 2 5 2 2" xfId="12653"/>
    <cellStyle name="Date Feeder Field 2 4 2 5 3" xfId="12654"/>
    <cellStyle name="Date Feeder Field 2 4 2 6" xfId="12655"/>
    <cellStyle name="Date Feeder Field 2 4 2 6 2" xfId="12656"/>
    <cellStyle name="Date Feeder Field 2 4 2 6 2 2" xfId="12657"/>
    <cellStyle name="Date Feeder Field 2 4 2 6 3" xfId="12658"/>
    <cellStyle name="Date Feeder Field 2 4 2 7" xfId="12659"/>
    <cellStyle name="Date Feeder Field 2 4 2 7 2" xfId="12660"/>
    <cellStyle name="Date Feeder Field 2 4 2 7 2 2" xfId="12661"/>
    <cellStyle name="Date Feeder Field 2 4 2 7 3" xfId="12662"/>
    <cellStyle name="Date Feeder Field 2 4 2 8" xfId="12663"/>
    <cellStyle name="Date Feeder Field 2 4 2 8 2" xfId="12664"/>
    <cellStyle name="Date Feeder Field 2 4 2 8 2 2" xfId="12665"/>
    <cellStyle name="Date Feeder Field 2 4 2 8 3" xfId="12666"/>
    <cellStyle name="Date Feeder Field 2 4 2 9" xfId="12667"/>
    <cellStyle name="Date Feeder Field 2 4 2 9 2" xfId="12668"/>
    <cellStyle name="Date Feeder Field 2 4 2 9 2 2" xfId="12669"/>
    <cellStyle name="Date Feeder Field 2 4 2 9 3" xfId="12670"/>
    <cellStyle name="Date Feeder Field 2 4 20" xfId="12671"/>
    <cellStyle name="Date Feeder Field 2 4 20 2" xfId="12672"/>
    <cellStyle name="Date Feeder Field 2 4 20 2 2" xfId="12673"/>
    <cellStyle name="Date Feeder Field 2 4 20 3" xfId="12674"/>
    <cellStyle name="Date Feeder Field 2 4 21" xfId="12675"/>
    <cellStyle name="Date Feeder Field 2 4 21 2" xfId="12676"/>
    <cellStyle name="Date Feeder Field 2 4 21 2 2" xfId="12677"/>
    <cellStyle name="Date Feeder Field 2 4 21 3" xfId="12678"/>
    <cellStyle name="Date Feeder Field 2 4 22" xfId="12679"/>
    <cellStyle name="Date Feeder Field 2 4 22 2" xfId="12680"/>
    <cellStyle name="Date Feeder Field 2 4 23" xfId="12681"/>
    <cellStyle name="Date Feeder Field 2 4 3" xfId="12682"/>
    <cellStyle name="Date Feeder Field 2 4 3 2" xfId="12683"/>
    <cellStyle name="Date Feeder Field 2 4 3 2 2" xfId="12684"/>
    <cellStyle name="Date Feeder Field 2 4 3 3" xfId="12685"/>
    <cellStyle name="Date Feeder Field 2 4 4" xfId="12686"/>
    <cellStyle name="Date Feeder Field 2 4 4 2" xfId="12687"/>
    <cellStyle name="Date Feeder Field 2 4 4 2 2" xfId="12688"/>
    <cellStyle name="Date Feeder Field 2 4 4 3" xfId="12689"/>
    <cellStyle name="Date Feeder Field 2 4 5" xfId="12690"/>
    <cellStyle name="Date Feeder Field 2 4 5 2" xfId="12691"/>
    <cellStyle name="Date Feeder Field 2 4 5 2 2" xfId="12692"/>
    <cellStyle name="Date Feeder Field 2 4 5 3" xfId="12693"/>
    <cellStyle name="Date Feeder Field 2 4 6" xfId="12694"/>
    <cellStyle name="Date Feeder Field 2 4 6 2" xfId="12695"/>
    <cellStyle name="Date Feeder Field 2 4 6 2 2" xfId="12696"/>
    <cellStyle name="Date Feeder Field 2 4 6 3" xfId="12697"/>
    <cellStyle name="Date Feeder Field 2 4 7" xfId="12698"/>
    <cellStyle name="Date Feeder Field 2 4 7 2" xfId="12699"/>
    <cellStyle name="Date Feeder Field 2 4 7 2 2" xfId="12700"/>
    <cellStyle name="Date Feeder Field 2 4 7 3" xfId="12701"/>
    <cellStyle name="Date Feeder Field 2 4 8" xfId="12702"/>
    <cellStyle name="Date Feeder Field 2 4 8 2" xfId="12703"/>
    <cellStyle name="Date Feeder Field 2 4 8 2 2" xfId="12704"/>
    <cellStyle name="Date Feeder Field 2 4 8 3" xfId="12705"/>
    <cellStyle name="Date Feeder Field 2 4 9" xfId="12706"/>
    <cellStyle name="Date Feeder Field 2 4 9 2" xfId="12707"/>
    <cellStyle name="Date Feeder Field 2 4 9 2 2" xfId="12708"/>
    <cellStyle name="Date Feeder Field 2 4 9 3" xfId="12709"/>
    <cellStyle name="Date Feeder Field 2 5" xfId="12710"/>
    <cellStyle name="Date Feeder Field 2 5 10" xfId="12711"/>
    <cellStyle name="Date Feeder Field 2 5 10 2" xfId="12712"/>
    <cellStyle name="Date Feeder Field 2 5 10 2 2" xfId="12713"/>
    <cellStyle name="Date Feeder Field 2 5 10 3" xfId="12714"/>
    <cellStyle name="Date Feeder Field 2 5 11" xfId="12715"/>
    <cellStyle name="Date Feeder Field 2 5 11 2" xfId="12716"/>
    <cellStyle name="Date Feeder Field 2 5 11 2 2" xfId="12717"/>
    <cellStyle name="Date Feeder Field 2 5 11 3" xfId="12718"/>
    <cellStyle name="Date Feeder Field 2 5 12" xfId="12719"/>
    <cellStyle name="Date Feeder Field 2 5 12 2" xfId="12720"/>
    <cellStyle name="Date Feeder Field 2 5 12 2 2" xfId="12721"/>
    <cellStyle name="Date Feeder Field 2 5 12 3" xfId="12722"/>
    <cellStyle name="Date Feeder Field 2 5 13" xfId="12723"/>
    <cellStyle name="Date Feeder Field 2 5 13 2" xfId="12724"/>
    <cellStyle name="Date Feeder Field 2 5 13 2 2" xfId="12725"/>
    <cellStyle name="Date Feeder Field 2 5 13 3" xfId="12726"/>
    <cellStyle name="Date Feeder Field 2 5 14" xfId="12727"/>
    <cellStyle name="Date Feeder Field 2 5 14 2" xfId="12728"/>
    <cellStyle name="Date Feeder Field 2 5 14 2 2" xfId="12729"/>
    <cellStyle name="Date Feeder Field 2 5 14 3" xfId="12730"/>
    <cellStyle name="Date Feeder Field 2 5 15" xfId="12731"/>
    <cellStyle name="Date Feeder Field 2 5 15 2" xfId="12732"/>
    <cellStyle name="Date Feeder Field 2 5 15 2 2" xfId="12733"/>
    <cellStyle name="Date Feeder Field 2 5 15 3" xfId="12734"/>
    <cellStyle name="Date Feeder Field 2 5 16" xfId="12735"/>
    <cellStyle name="Date Feeder Field 2 5 16 2" xfId="12736"/>
    <cellStyle name="Date Feeder Field 2 5 16 2 2" xfId="12737"/>
    <cellStyle name="Date Feeder Field 2 5 16 3" xfId="12738"/>
    <cellStyle name="Date Feeder Field 2 5 17" xfId="12739"/>
    <cellStyle name="Date Feeder Field 2 5 17 2" xfId="12740"/>
    <cellStyle name="Date Feeder Field 2 5 17 2 2" xfId="12741"/>
    <cellStyle name="Date Feeder Field 2 5 17 3" xfId="12742"/>
    <cellStyle name="Date Feeder Field 2 5 18" xfId="12743"/>
    <cellStyle name="Date Feeder Field 2 5 18 2" xfId="12744"/>
    <cellStyle name="Date Feeder Field 2 5 18 2 2" xfId="12745"/>
    <cellStyle name="Date Feeder Field 2 5 18 3" xfId="12746"/>
    <cellStyle name="Date Feeder Field 2 5 19" xfId="12747"/>
    <cellStyle name="Date Feeder Field 2 5 19 2" xfId="12748"/>
    <cellStyle name="Date Feeder Field 2 5 19 2 2" xfId="12749"/>
    <cellStyle name="Date Feeder Field 2 5 19 3" xfId="12750"/>
    <cellStyle name="Date Feeder Field 2 5 2" xfId="12751"/>
    <cellStyle name="Date Feeder Field 2 5 2 2" xfId="12752"/>
    <cellStyle name="Date Feeder Field 2 5 2 2 2" xfId="12753"/>
    <cellStyle name="Date Feeder Field 2 5 2 3" xfId="12754"/>
    <cellStyle name="Date Feeder Field 2 5 20" xfId="12755"/>
    <cellStyle name="Date Feeder Field 2 5 20 2" xfId="12756"/>
    <cellStyle name="Date Feeder Field 2 5 20 2 2" xfId="12757"/>
    <cellStyle name="Date Feeder Field 2 5 20 3" xfId="12758"/>
    <cellStyle name="Date Feeder Field 2 5 21" xfId="12759"/>
    <cellStyle name="Date Feeder Field 2 5 21 2" xfId="12760"/>
    <cellStyle name="Date Feeder Field 2 5 22" xfId="12761"/>
    <cellStyle name="Date Feeder Field 2 5 3" xfId="12762"/>
    <cellStyle name="Date Feeder Field 2 5 3 2" xfId="12763"/>
    <cellStyle name="Date Feeder Field 2 5 3 2 2" xfId="12764"/>
    <cellStyle name="Date Feeder Field 2 5 3 3" xfId="12765"/>
    <cellStyle name="Date Feeder Field 2 5 4" xfId="12766"/>
    <cellStyle name="Date Feeder Field 2 5 4 2" xfId="12767"/>
    <cellStyle name="Date Feeder Field 2 5 4 2 2" xfId="12768"/>
    <cellStyle name="Date Feeder Field 2 5 4 3" xfId="12769"/>
    <cellStyle name="Date Feeder Field 2 5 5" xfId="12770"/>
    <cellStyle name="Date Feeder Field 2 5 5 2" xfId="12771"/>
    <cellStyle name="Date Feeder Field 2 5 5 2 2" xfId="12772"/>
    <cellStyle name="Date Feeder Field 2 5 5 3" xfId="12773"/>
    <cellStyle name="Date Feeder Field 2 5 6" xfId="12774"/>
    <cellStyle name="Date Feeder Field 2 5 6 2" xfId="12775"/>
    <cellStyle name="Date Feeder Field 2 5 6 2 2" xfId="12776"/>
    <cellStyle name="Date Feeder Field 2 5 6 3" xfId="12777"/>
    <cellStyle name="Date Feeder Field 2 5 7" xfId="12778"/>
    <cellStyle name="Date Feeder Field 2 5 7 2" xfId="12779"/>
    <cellStyle name="Date Feeder Field 2 5 7 2 2" xfId="12780"/>
    <cellStyle name="Date Feeder Field 2 5 7 3" xfId="12781"/>
    <cellStyle name="Date Feeder Field 2 5 8" xfId="12782"/>
    <cellStyle name="Date Feeder Field 2 5 8 2" xfId="12783"/>
    <cellStyle name="Date Feeder Field 2 5 8 2 2" xfId="12784"/>
    <cellStyle name="Date Feeder Field 2 5 8 3" xfId="12785"/>
    <cellStyle name="Date Feeder Field 2 5 9" xfId="12786"/>
    <cellStyle name="Date Feeder Field 2 5 9 2" xfId="12787"/>
    <cellStyle name="Date Feeder Field 2 5 9 2 2" xfId="12788"/>
    <cellStyle name="Date Feeder Field 2 5 9 3" xfId="12789"/>
    <cellStyle name="Date Feeder Field 2 6" xfId="12790"/>
    <cellStyle name="Date Feeder Field 2 6 2" xfId="12791"/>
    <cellStyle name="Date Feeder Field 2 6 2 2" xfId="12792"/>
    <cellStyle name="Date Feeder Field 2 6 3" xfId="12793"/>
    <cellStyle name="Date Feeder Field 2 7" xfId="12794"/>
    <cellStyle name="Date Feeder Field 2 7 2" xfId="12795"/>
    <cellStyle name="Date Feeder Field 2 7 2 2" xfId="12796"/>
    <cellStyle name="Date Feeder Field 2 7 3" xfId="12797"/>
    <cellStyle name="Date Feeder Field 2 8" xfId="12798"/>
    <cellStyle name="Date Feeder Field 2 8 2" xfId="12799"/>
    <cellStyle name="Date Feeder Field 2 8 2 2" xfId="12800"/>
    <cellStyle name="Date Feeder Field 2 8 3" xfId="12801"/>
    <cellStyle name="Date Feeder Field 2 9" xfId="12802"/>
    <cellStyle name="Date Feeder Field 2 9 2" xfId="12803"/>
    <cellStyle name="Date Feeder Field 2 9 2 2" xfId="12804"/>
    <cellStyle name="Date Feeder Field 2 9 3" xfId="12805"/>
    <cellStyle name="Date Feeder Field 20" xfId="12806"/>
    <cellStyle name="Date Feeder Field 20 2" xfId="12807"/>
    <cellStyle name="Date Feeder Field 20 2 2" xfId="12808"/>
    <cellStyle name="Date Feeder Field 20 3" xfId="12809"/>
    <cellStyle name="Date Feeder Field 21" xfId="12810"/>
    <cellStyle name="Date Feeder Field 21 2" xfId="12811"/>
    <cellStyle name="Date Feeder Field 21 2 2" xfId="12812"/>
    <cellStyle name="Date Feeder Field 21 3" xfId="12813"/>
    <cellStyle name="Date Feeder Field 22" xfId="12814"/>
    <cellStyle name="Date Feeder Field 22 2" xfId="12815"/>
    <cellStyle name="Date Feeder Field 23" xfId="12816"/>
    <cellStyle name="Date Feeder Field 24" xfId="12817"/>
    <cellStyle name="Date Feeder Field 25" xfId="12818"/>
    <cellStyle name="Date Feeder Field 26" xfId="12819"/>
    <cellStyle name="Date Feeder Field 3" xfId="12820"/>
    <cellStyle name="Date Feeder Field 3 10" xfId="12821"/>
    <cellStyle name="Date Feeder Field 3 10 2" xfId="12822"/>
    <cellStyle name="Date Feeder Field 3 10 2 2" xfId="12823"/>
    <cellStyle name="Date Feeder Field 3 10 3" xfId="12824"/>
    <cellStyle name="Date Feeder Field 3 11" xfId="12825"/>
    <cellStyle name="Date Feeder Field 3 11 2" xfId="12826"/>
    <cellStyle name="Date Feeder Field 3 11 2 2" xfId="12827"/>
    <cellStyle name="Date Feeder Field 3 11 3" xfId="12828"/>
    <cellStyle name="Date Feeder Field 3 12" xfId="12829"/>
    <cellStyle name="Date Feeder Field 3 12 2" xfId="12830"/>
    <cellStyle name="Date Feeder Field 3 12 2 2" xfId="12831"/>
    <cellStyle name="Date Feeder Field 3 12 3" xfId="12832"/>
    <cellStyle name="Date Feeder Field 3 13" xfId="12833"/>
    <cellStyle name="Date Feeder Field 3 13 2" xfId="12834"/>
    <cellStyle name="Date Feeder Field 3 13 2 2" xfId="12835"/>
    <cellStyle name="Date Feeder Field 3 13 3" xfId="12836"/>
    <cellStyle name="Date Feeder Field 3 14" xfId="12837"/>
    <cellStyle name="Date Feeder Field 3 14 2" xfId="12838"/>
    <cellStyle name="Date Feeder Field 3 14 2 2" xfId="12839"/>
    <cellStyle name="Date Feeder Field 3 14 3" xfId="12840"/>
    <cellStyle name="Date Feeder Field 3 15" xfId="12841"/>
    <cellStyle name="Date Feeder Field 3 15 2" xfId="12842"/>
    <cellStyle name="Date Feeder Field 3 15 2 2" xfId="12843"/>
    <cellStyle name="Date Feeder Field 3 15 3" xfId="12844"/>
    <cellStyle name="Date Feeder Field 3 16" xfId="12845"/>
    <cellStyle name="Date Feeder Field 3 16 2" xfId="12846"/>
    <cellStyle name="Date Feeder Field 3 16 2 2" xfId="12847"/>
    <cellStyle name="Date Feeder Field 3 16 3" xfId="12848"/>
    <cellStyle name="Date Feeder Field 3 17" xfId="12849"/>
    <cellStyle name="Date Feeder Field 3 17 2" xfId="12850"/>
    <cellStyle name="Date Feeder Field 3 17 2 2" xfId="12851"/>
    <cellStyle name="Date Feeder Field 3 17 3" xfId="12852"/>
    <cellStyle name="Date Feeder Field 3 18" xfId="12853"/>
    <cellStyle name="Date Feeder Field 3 18 2" xfId="12854"/>
    <cellStyle name="Date Feeder Field 3 19" xfId="12855"/>
    <cellStyle name="Date Feeder Field 3 2" xfId="12856"/>
    <cellStyle name="Date Feeder Field 3 2 10" xfId="12857"/>
    <cellStyle name="Date Feeder Field 3 2 10 2" xfId="12858"/>
    <cellStyle name="Date Feeder Field 3 2 10 2 2" xfId="12859"/>
    <cellStyle name="Date Feeder Field 3 2 10 3" xfId="12860"/>
    <cellStyle name="Date Feeder Field 3 2 11" xfId="12861"/>
    <cellStyle name="Date Feeder Field 3 2 11 2" xfId="12862"/>
    <cellStyle name="Date Feeder Field 3 2 11 2 2" xfId="12863"/>
    <cellStyle name="Date Feeder Field 3 2 11 3" xfId="12864"/>
    <cellStyle name="Date Feeder Field 3 2 12" xfId="12865"/>
    <cellStyle name="Date Feeder Field 3 2 12 2" xfId="12866"/>
    <cellStyle name="Date Feeder Field 3 2 12 2 2" xfId="12867"/>
    <cellStyle name="Date Feeder Field 3 2 12 3" xfId="12868"/>
    <cellStyle name="Date Feeder Field 3 2 13" xfId="12869"/>
    <cellStyle name="Date Feeder Field 3 2 13 2" xfId="12870"/>
    <cellStyle name="Date Feeder Field 3 2 13 2 2" xfId="12871"/>
    <cellStyle name="Date Feeder Field 3 2 13 3" xfId="12872"/>
    <cellStyle name="Date Feeder Field 3 2 14" xfId="12873"/>
    <cellStyle name="Date Feeder Field 3 2 14 2" xfId="12874"/>
    <cellStyle name="Date Feeder Field 3 2 14 2 2" xfId="12875"/>
    <cellStyle name="Date Feeder Field 3 2 14 3" xfId="12876"/>
    <cellStyle name="Date Feeder Field 3 2 15" xfId="12877"/>
    <cellStyle name="Date Feeder Field 3 2 15 2" xfId="12878"/>
    <cellStyle name="Date Feeder Field 3 2 15 2 2" xfId="12879"/>
    <cellStyle name="Date Feeder Field 3 2 15 3" xfId="12880"/>
    <cellStyle name="Date Feeder Field 3 2 16" xfId="12881"/>
    <cellStyle name="Date Feeder Field 3 2 16 2" xfId="12882"/>
    <cellStyle name="Date Feeder Field 3 2 16 2 2" xfId="12883"/>
    <cellStyle name="Date Feeder Field 3 2 16 3" xfId="12884"/>
    <cellStyle name="Date Feeder Field 3 2 17" xfId="12885"/>
    <cellStyle name="Date Feeder Field 3 2 17 2" xfId="12886"/>
    <cellStyle name="Date Feeder Field 3 2 17 2 2" xfId="12887"/>
    <cellStyle name="Date Feeder Field 3 2 17 3" xfId="12888"/>
    <cellStyle name="Date Feeder Field 3 2 18" xfId="12889"/>
    <cellStyle name="Date Feeder Field 3 2 18 2" xfId="12890"/>
    <cellStyle name="Date Feeder Field 3 2 18 2 2" xfId="12891"/>
    <cellStyle name="Date Feeder Field 3 2 18 3" xfId="12892"/>
    <cellStyle name="Date Feeder Field 3 2 19" xfId="12893"/>
    <cellStyle name="Date Feeder Field 3 2 19 2" xfId="12894"/>
    <cellStyle name="Date Feeder Field 3 2 19 2 2" xfId="12895"/>
    <cellStyle name="Date Feeder Field 3 2 19 3" xfId="12896"/>
    <cellStyle name="Date Feeder Field 3 2 2" xfId="12897"/>
    <cellStyle name="Date Feeder Field 3 2 2 2" xfId="12898"/>
    <cellStyle name="Date Feeder Field 3 2 2 2 2" xfId="12899"/>
    <cellStyle name="Date Feeder Field 3 2 2 3" xfId="12900"/>
    <cellStyle name="Date Feeder Field 3 2 20" xfId="12901"/>
    <cellStyle name="Date Feeder Field 3 2 20 2" xfId="12902"/>
    <cellStyle name="Date Feeder Field 3 2 20 2 2" xfId="12903"/>
    <cellStyle name="Date Feeder Field 3 2 20 3" xfId="12904"/>
    <cellStyle name="Date Feeder Field 3 2 21" xfId="12905"/>
    <cellStyle name="Date Feeder Field 3 2 21 2" xfId="12906"/>
    <cellStyle name="Date Feeder Field 3 2 22" xfId="12907"/>
    <cellStyle name="Date Feeder Field 3 2 3" xfId="12908"/>
    <cellStyle name="Date Feeder Field 3 2 3 2" xfId="12909"/>
    <cellStyle name="Date Feeder Field 3 2 3 2 2" xfId="12910"/>
    <cellStyle name="Date Feeder Field 3 2 3 3" xfId="12911"/>
    <cellStyle name="Date Feeder Field 3 2 4" xfId="12912"/>
    <cellStyle name="Date Feeder Field 3 2 4 2" xfId="12913"/>
    <cellStyle name="Date Feeder Field 3 2 4 2 2" xfId="12914"/>
    <cellStyle name="Date Feeder Field 3 2 4 3" xfId="12915"/>
    <cellStyle name="Date Feeder Field 3 2 5" xfId="12916"/>
    <cellStyle name="Date Feeder Field 3 2 5 2" xfId="12917"/>
    <cellStyle name="Date Feeder Field 3 2 5 2 2" xfId="12918"/>
    <cellStyle name="Date Feeder Field 3 2 5 3" xfId="12919"/>
    <cellStyle name="Date Feeder Field 3 2 6" xfId="12920"/>
    <cellStyle name="Date Feeder Field 3 2 6 2" xfId="12921"/>
    <cellStyle name="Date Feeder Field 3 2 6 2 2" xfId="12922"/>
    <cellStyle name="Date Feeder Field 3 2 6 3" xfId="12923"/>
    <cellStyle name="Date Feeder Field 3 2 7" xfId="12924"/>
    <cellStyle name="Date Feeder Field 3 2 7 2" xfId="12925"/>
    <cellStyle name="Date Feeder Field 3 2 7 2 2" xfId="12926"/>
    <cellStyle name="Date Feeder Field 3 2 7 3" xfId="12927"/>
    <cellStyle name="Date Feeder Field 3 2 8" xfId="12928"/>
    <cellStyle name="Date Feeder Field 3 2 8 2" xfId="12929"/>
    <cellStyle name="Date Feeder Field 3 2 8 2 2" xfId="12930"/>
    <cellStyle name="Date Feeder Field 3 2 8 3" xfId="12931"/>
    <cellStyle name="Date Feeder Field 3 2 9" xfId="12932"/>
    <cellStyle name="Date Feeder Field 3 2 9 2" xfId="12933"/>
    <cellStyle name="Date Feeder Field 3 2 9 2 2" xfId="12934"/>
    <cellStyle name="Date Feeder Field 3 2 9 3" xfId="12935"/>
    <cellStyle name="Date Feeder Field 3 3" xfId="12936"/>
    <cellStyle name="Date Feeder Field 3 3 2" xfId="12937"/>
    <cellStyle name="Date Feeder Field 3 3 2 2" xfId="12938"/>
    <cellStyle name="Date Feeder Field 3 3 3" xfId="12939"/>
    <cellStyle name="Date Feeder Field 3 4" xfId="12940"/>
    <cellStyle name="Date Feeder Field 3 4 2" xfId="12941"/>
    <cellStyle name="Date Feeder Field 3 4 2 2" xfId="12942"/>
    <cellStyle name="Date Feeder Field 3 4 3" xfId="12943"/>
    <cellStyle name="Date Feeder Field 3 5" xfId="12944"/>
    <cellStyle name="Date Feeder Field 3 5 2" xfId="12945"/>
    <cellStyle name="Date Feeder Field 3 5 2 2" xfId="12946"/>
    <cellStyle name="Date Feeder Field 3 5 3" xfId="12947"/>
    <cellStyle name="Date Feeder Field 3 6" xfId="12948"/>
    <cellStyle name="Date Feeder Field 3 6 2" xfId="12949"/>
    <cellStyle name="Date Feeder Field 3 6 2 2" xfId="12950"/>
    <cellStyle name="Date Feeder Field 3 6 3" xfId="12951"/>
    <cellStyle name="Date Feeder Field 3 7" xfId="12952"/>
    <cellStyle name="Date Feeder Field 3 7 2" xfId="12953"/>
    <cellStyle name="Date Feeder Field 3 7 2 2" xfId="12954"/>
    <cellStyle name="Date Feeder Field 3 7 3" xfId="12955"/>
    <cellStyle name="Date Feeder Field 3 8" xfId="12956"/>
    <cellStyle name="Date Feeder Field 3 8 2" xfId="12957"/>
    <cellStyle name="Date Feeder Field 3 8 2 2" xfId="12958"/>
    <cellStyle name="Date Feeder Field 3 8 3" xfId="12959"/>
    <cellStyle name="Date Feeder Field 3 9" xfId="12960"/>
    <cellStyle name="Date Feeder Field 3 9 2" xfId="12961"/>
    <cellStyle name="Date Feeder Field 3 9 2 2" xfId="12962"/>
    <cellStyle name="Date Feeder Field 3 9 3" xfId="12963"/>
    <cellStyle name="Date Feeder Field 4" xfId="12964"/>
    <cellStyle name="Date Feeder Field 4 10" xfId="12965"/>
    <cellStyle name="Date Feeder Field 4 10 2" xfId="12966"/>
    <cellStyle name="Date Feeder Field 4 10 2 2" xfId="12967"/>
    <cellStyle name="Date Feeder Field 4 10 3" xfId="12968"/>
    <cellStyle name="Date Feeder Field 4 11" xfId="12969"/>
    <cellStyle name="Date Feeder Field 4 11 2" xfId="12970"/>
    <cellStyle name="Date Feeder Field 4 11 2 2" xfId="12971"/>
    <cellStyle name="Date Feeder Field 4 11 3" xfId="12972"/>
    <cellStyle name="Date Feeder Field 4 12" xfId="12973"/>
    <cellStyle name="Date Feeder Field 4 12 2" xfId="12974"/>
    <cellStyle name="Date Feeder Field 4 12 2 2" xfId="12975"/>
    <cellStyle name="Date Feeder Field 4 12 3" xfId="12976"/>
    <cellStyle name="Date Feeder Field 4 13" xfId="12977"/>
    <cellStyle name="Date Feeder Field 4 13 2" xfId="12978"/>
    <cellStyle name="Date Feeder Field 4 13 2 2" xfId="12979"/>
    <cellStyle name="Date Feeder Field 4 13 3" xfId="12980"/>
    <cellStyle name="Date Feeder Field 4 14" xfId="12981"/>
    <cellStyle name="Date Feeder Field 4 14 2" xfId="12982"/>
    <cellStyle name="Date Feeder Field 4 14 2 2" xfId="12983"/>
    <cellStyle name="Date Feeder Field 4 14 3" xfId="12984"/>
    <cellStyle name="Date Feeder Field 4 15" xfId="12985"/>
    <cellStyle name="Date Feeder Field 4 15 2" xfId="12986"/>
    <cellStyle name="Date Feeder Field 4 15 2 2" xfId="12987"/>
    <cellStyle name="Date Feeder Field 4 15 3" xfId="12988"/>
    <cellStyle name="Date Feeder Field 4 16" xfId="12989"/>
    <cellStyle name="Date Feeder Field 4 16 2" xfId="12990"/>
    <cellStyle name="Date Feeder Field 4 16 2 2" xfId="12991"/>
    <cellStyle name="Date Feeder Field 4 16 3" xfId="12992"/>
    <cellStyle name="Date Feeder Field 4 17" xfId="12993"/>
    <cellStyle name="Date Feeder Field 4 17 2" xfId="12994"/>
    <cellStyle name="Date Feeder Field 4 17 2 2" xfId="12995"/>
    <cellStyle name="Date Feeder Field 4 17 3" xfId="12996"/>
    <cellStyle name="Date Feeder Field 4 18" xfId="12997"/>
    <cellStyle name="Date Feeder Field 4 18 2" xfId="12998"/>
    <cellStyle name="Date Feeder Field 4 19" xfId="12999"/>
    <cellStyle name="Date Feeder Field 4 2" xfId="13000"/>
    <cellStyle name="Date Feeder Field 4 2 10" xfId="13001"/>
    <cellStyle name="Date Feeder Field 4 2 10 2" xfId="13002"/>
    <cellStyle name="Date Feeder Field 4 2 10 2 2" xfId="13003"/>
    <cellStyle name="Date Feeder Field 4 2 10 3" xfId="13004"/>
    <cellStyle name="Date Feeder Field 4 2 11" xfId="13005"/>
    <cellStyle name="Date Feeder Field 4 2 11 2" xfId="13006"/>
    <cellStyle name="Date Feeder Field 4 2 11 2 2" xfId="13007"/>
    <cellStyle name="Date Feeder Field 4 2 11 3" xfId="13008"/>
    <cellStyle name="Date Feeder Field 4 2 12" xfId="13009"/>
    <cellStyle name="Date Feeder Field 4 2 12 2" xfId="13010"/>
    <cellStyle name="Date Feeder Field 4 2 12 2 2" xfId="13011"/>
    <cellStyle name="Date Feeder Field 4 2 12 3" xfId="13012"/>
    <cellStyle name="Date Feeder Field 4 2 13" xfId="13013"/>
    <cellStyle name="Date Feeder Field 4 2 13 2" xfId="13014"/>
    <cellStyle name="Date Feeder Field 4 2 13 2 2" xfId="13015"/>
    <cellStyle name="Date Feeder Field 4 2 13 3" xfId="13016"/>
    <cellStyle name="Date Feeder Field 4 2 14" xfId="13017"/>
    <cellStyle name="Date Feeder Field 4 2 14 2" xfId="13018"/>
    <cellStyle name="Date Feeder Field 4 2 14 2 2" xfId="13019"/>
    <cellStyle name="Date Feeder Field 4 2 14 3" xfId="13020"/>
    <cellStyle name="Date Feeder Field 4 2 15" xfId="13021"/>
    <cellStyle name="Date Feeder Field 4 2 15 2" xfId="13022"/>
    <cellStyle name="Date Feeder Field 4 2 15 2 2" xfId="13023"/>
    <cellStyle name="Date Feeder Field 4 2 15 3" xfId="13024"/>
    <cellStyle name="Date Feeder Field 4 2 16" xfId="13025"/>
    <cellStyle name="Date Feeder Field 4 2 16 2" xfId="13026"/>
    <cellStyle name="Date Feeder Field 4 2 16 2 2" xfId="13027"/>
    <cellStyle name="Date Feeder Field 4 2 16 3" xfId="13028"/>
    <cellStyle name="Date Feeder Field 4 2 17" xfId="13029"/>
    <cellStyle name="Date Feeder Field 4 2 17 2" xfId="13030"/>
    <cellStyle name="Date Feeder Field 4 2 17 2 2" xfId="13031"/>
    <cellStyle name="Date Feeder Field 4 2 17 3" xfId="13032"/>
    <cellStyle name="Date Feeder Field 4 2 18" xfId="13033"/>
    <cellStyle name="Date Feeder Field 4 2 18 2" xfId="13034"/>
    <cellStyle name="Date Feeder Field 4 2 18 2 2" xfId="13035"/>
    <cellStyle name="Date Feeder Field 4 2 18 3" xfId="13036"/>
    <cellStyle name="Date Feeder Field 4 2 19" xfId="13037"/>
    <cellStyle name="Date Feeder Field 4 2 19 2" xfId="13038"/>
    <cellStyle name="Date Feeder Field 4 2 19 2 2" xfId="13039"/>
    <cellStyle name="Date Feeder Field 4 2 19 3" xfId="13040"/>
    <cellStyle name="Date Feeder Field 4 2 2" xfId="13041"/>
    <cellStyle name="Date Feeder Field 4 2 2 2" xfId="13042"/>
    <cellStyle name="Date Feeder Field 4 2 2 2 2" xfId="13043"/>
    <cellStyle name="Date Feeder Field 4 2 2 3" xfId="13044"/>
    <cellStyle name="Date Feeder Field 4 2 20" xfId="13045"/>
    <cellStyle name="Date Feeder Field 4 2 20 2" xfId="13046"/>
    <cellStyle name="Date Feeder Field 4 2 20 2 2" xfId="13047"/>
    <cellStyle name="Date Feeder Field 4 2 20 3" xfId="13048"/>
    <cellStyle name="Date Feeder Field 4 2 21" xfId="13049"/>
    <cellStyle name="Date Feeder Field 4 2 21 2" xfId="13050"/>
    <cellStyle name="Date Feeder Field 4 2 22" xfId="13051"/>
    <cellStyle name="Date Feeder Field 4 2 3" xfId="13052"/>
    <cellStyle name="Date Feeder Field 4 2 3 2" xfId="13053"/>
    <cellStyle name="Date Feeder Field 4 2 3 2 2" xfId="13054"/>
    <cellStyle name="Date Feeder Field 4 2 3 3" xfId="13055"/>
    <cellStyle name="Date Feeder Field 4 2 4" xfId="13056"/>
    <cellStyle name="Date Feeder Field 4 2 4 2" xfId="13057"/>
    <cellStyle name="Date Feeder Field 4 2 4 2 2" xfId="13058"/>
    <cellStyle name="Date Feeder Field 4 2 4 3" xfId="13059"/>
    <cellStyle name="Date Feeder Field 4 2 5" xfId="13060"/>
    <cellStyle name="Date Feeder Field 4 2 5 2" xfId="13061"/>
    <cellStyle name="Date Feeder Field 4 2 5 2 2" xfId="13062"/>
    <cellStyle name="Date Feeder Field 4 2 5 3" xfId="13063"/>
    <cellStyle name="Date Feeder Field 4 2 6" xfId="13064"/>
    <cellStyle name="Date Feeder Field 4 2 6 2" xfId="13065"/>
    <cellStyle name="Date Feeder Field 4 2 6 2 2" xfId="13066"/>
    <cellStyle name="Date Feeder Field 4 2 6 3" xfId="13067"/>
    <cellStyle name="Date Feeder Field 4 2 7" xfId="13068"/>
    <cellStyle name="Date Feeder Field 4 2 7 2" xfId="13069"/>
    <cellStyle name="Date Feeder Field 4 2 7 2 2" xfId="13070"/>
    <cellStyle name="Date Feeder Field 4 2 7 3" xfId="13071"/>
    <cellStyle name="Date Feeder Field 4 2 8" xfId="13072"/>
    <cellStyle name="Date Feeder Field 4 2 8 2" xfId="13073"/>
    <cellStyle name="Date Feeder Field 4 2 8 2 2" xfId="13074"/>
    <cellStyle name="Date Feeder Field 4 2 8 3" xfId="13075"/>
    <cellStyle name="Date Feeder Field 4 2 9" xfId="13076"/>
    <cellStyle name="Date Feeder Field 4 2 9 2" xfId="13077"/>
    <cellStyle name="Date Feeder Field 4 2 9 2 2" xfId="13078"/>
    <cellStyle name="Date Feeder Field 4 2 9 3" xfId="13079"/>
    <cellStyle name="Date Feeder Field 4 3" xfId="13080"/>
    <cellStyle name="Date Feeder Field 4 3 2" xfId="13081"/>
    <cellStyle name="Date Feeder Field 4 3 2 2" xfId="13082"/>
    <cellStyle name="Date Feeder Field 4 3 3" xfId="13083"/>
    <cellStyle name="Date Feeder Field 4 4" xfId="13084"/>
    <cellStyle name="Date Feeder Field 4 4 2" xfId="13085"/>
    <cellStyle name="Date Feeder Field 4 4 2 2" xfId="13086"/>
    <cellStyle name="Date Feeder Field 4 4 3" xfId="13087"/>
    <cellStyle name="Date Feeder Field 4 5" xfId="13088"/>
    <cellStyle name="Date Feeder Field 4 5 2" xfId="13089"/>
    <cellStyle name="Date Feeder Field 4 5 2 2" xfId="13090"/>
    <cellStyle name="Date Feeder Field 4 5 3" xfId="13091"/>
    <cellStyle name="Date Feeder Field 4 6" xfId="13092"/>
    <cellStyle name="Date Feeder Field 4 6 2" xfId="13093"/>
    <cellStyle name="Date Feeder Field 4 6 2 2" xfId="13094"/>
    <cellStyle name="Date Feeder Field 4 6 3" xfId="13095"/>
    <cellStyle name="Date Feeder Field 4 7" xfId="13096"/>
    <cellStyle name="Date Feeder Field 4 7 2" xfId="13097"/>
    <cellStyle name="Date Feeder Field 4 7 2 2" xfId="13098"/>
    <cellStyle name="Date Feeder Field 4 7 3" xfId="13099"/>
    <cellStyle name="Date Feeder Field 4 8" xfId="13100"/>
    <cellStyle name="Date Feeder Field 4 8 2" xfId="13101"/>
    <cellStyle name="Date Feeder Field 4 8 2 2" xfId="13102"/>
    <cellStyle name="Date Feeder Field 4 8 3" xfId="13103"/>
    <cellStyle name="Date Feeder Field 4 9" xfId="13104"/>
    <cellStyle name="Date Feeder Field 4 9 2" xfId="13105"/>
    <cellStyle name="Date Feeder Field 4 9 2 2" xfId="13106"/>
    <cellStyle name="Date Feeder Field 4 9 3" xfId="13107"/>
    <cellStyle name="Date Feeder Field 5" xfId="13108"/>
    <cellStyle name="Date Feeder Field 5 10" xfId="13109"/>
    <cellStyle name="Date Feeder Field 5 10 2" xfId="13110"/>
    <cellStyle name="Date Feeder Field 5 10 2 2" xfId="13111"/>
    <cellStyle name="Date Feeder Field 5 10 3" xfId="13112"/>
    <cellStyle name="Date Feeder Field 5 11" xfId="13113"/>
    <cellStyle name="Date Feeder Field 5 11 2" xfId="13114"/>
    <cellStyle name="Date Feeder Field 5 11 2 2" xfId="13115"/>
    <cellStyle name="Date Feeder Field 5 11 3" xfId="13116"/>
    <cellStyle name="Date Feeder Field 5 12" xfId="13117"/>
    <cellStyle name="Date Feeder Field 5 12 2" xfId="13118"/>
    <cellStyle name="Date Feeder Field 5 12 2 2" xfId="13119"/>
    <cellStyle name="Date Feeder Field 5 12 3" xfId="13120"/>
    <cellStyle name="Date Feeder Field 5 13" xfId="13121"/>
    <cellStyle name="Date Feeder Field 5 13 2" xfId="13122"/>
    <cellStyle name="Date Feeder Field 5 13 2 2" xfId="13123"/>
    <cellStyle name="Date Feeder Field 5 13 3" xfId="13124"/>
    <cellStyle name="Date Feeder Field 5 14" xfId="13125"/>
    <cellStyle name="Date Feeder Field 5 14 2" xfId="13126"/>
    <cellStyle name="Date Feeder Field 5 14 2 2" xfId="13127"/>
    <cellStyle name="Date Feeder Field 5 14 3" xfId="13128"/>
    <cellStyle name="Date Feeder Field 5 15" xfId="13129"/>
    <cellStyle name="Date Feeder Field 5 15 2" xfId="13130"/>
    <cellStyle name="Date Feeder Field 5 15 2 2" xfId="13131"/>
    <cellStyle name="Date Feeder Field 5 15 3" xfId="13132"/>
    <cellStyle name="Date Feeder Field 5 16" xfId="13133"/>
    <cellStyle name="Date Feeder Field 5 16 2" xfId="13134"/>
    <cellStyle name="Date Feeder Field 5 16 2 2" xfId="13135"/>
    <cellStyle name="Date Feeder Field 5 16 3" xfId="13136"/>
    <cellStyle name="Date Feeder Field 5 17" xfId="13137"/>
    <cellStyle name="Date Feeder Field 5 17 2" xfId="13138"/>
    <cellStyle name="Date Feeder Field 5 17 2 2" xfId="13139"/>
    <cellStyle name="Date Feeder Field 5 17 3" xfId="13140"/>
    <cellStyle name="Date Feeder Field 5 18" xfId="13141"/>
    <cellStyle name="Date Feeder Field 5 18 2" xfId="13142"/>
    <cellStyle name="Date Feeder Field 5 18 2 2" xfId="13143"/>
    <cellStyle name="Date Feeder Field 5 18 3" xfId="13144"/>
    <cellStyle name="Date Feeder Field 5 19" xfId="13145"/>
    <cellStyle name="Date Feeder Field 5 19 2" xfId="13146"/>
    <cellStyle name="Date Feeder Field 5 19 2 2" xfId="13147"/>
    <cellStyle name="Date Feeder Field 5 19 3" xfId="13148"/>
    <cellStyle name="Date Feeder Field 5 2" xfId="13149"/>
    <cellStyle name="Date Feeder Field 5 2 10" xfId="13150"/>
    <cellStyle name="Date Feeder Field 5 2 10 2" xfId="13151"/>
    <cellStyle name="Date Feeder Field 5 2 10 2 2" xfId="13152"/>
    <cellStyle name="Date Feeder Field 5 2 10 3" xfId="13153"/>
    <cellStyle name="Date Feeder Field 5 2 11" xfId="13154"/>
    <cellStyle name="Date Feeder Field 5 2 11 2" xfId="13155"/>
    <cellStyle name="Date Feeder Field 5 2 11 2 2" xfId="13156"/>
    <cellStyle name="Date Feeder Field 5 2 11 3" xfId="13157"/>
    <cellStyle name="Date Feeder Field 5 2 12" xfId="13158"/>
    <cellStyle name="Date Feeder Field 5 2 12 2" xfId="13159"/>
    <cellStyle name="Date Feeder Field 5 2 12 2 2" xfId="13160"/>
    <cellStyle name="Date Feeder Field 5 2 12 3" xfId="13161"/>
    <cellStyle name="Date Feeder Field 5 2 13" xfId="13162"/>
    <cellStyle name="Date Feeder Field 5 2 13 2" xfId="13163"/>
    <cellStyle name="Date Feeder Field 5 2 13 2 2" xfId="13164"/>
    <cellStyle name="Date Feeder Field 5 2 13 3" xfId="13165"/>
    <cellStyle name="Date Feeder Field 5 2 14" xfId="13166"/>
    <cellStyle name="Date Feeder Field 5 2 14 2" xfId="13167"/>
    <cellStyle name="Date Feeder Field 5 2 14 2 2" xfId="13168"/>
    <cellStyle name="Date Feeder Field 5 2 14 3" xfId="13169"/>
    <cellStyle name="Date Feeder Field 5 2 15" xfId="13170"/>
    <cellStyle name="Date Feeder Field 5 2 15 2" xfId="13171"/>
    <cellStyle name="Date Feeder Field 5 2 15 2 2" xfId="13172"/>
    <cellStyle name="Date Feeder Field 5 2 15 3" xfId="13173"/>
    <cellStyle name="Date Feeder Field 5 2 16" xfId="13174"/>
    <cellStyle name="Date Feeder Field 5 2 16 2" xfId="13175"/>
    <cellStyle name="Date Feeder Field 5 2 16 2 2" xfId="13176"/>
    <cellStyle name="Date Feeder Field 5 2 16 3" xfId="13177"/>
    <cellStyle name="Date Feeder Field 5 2 17" xfId="13178"/>
    <cellStyle name="Date Feeder Field 5 2 17 2" xfId="13179"/>
    <cellStyle name="Date Feeder Field 5 2 17 2 2" xfId="13180"/>
    <cellStyle name="Date Feeder Field 5 2 17 3" xfId="13181"/>
    <cellStyle name="Date Feeder Field 5 2 18" xfId="13182"/>
    <cellStyle name="Date Feeder Field 5 2 18 2" xfId="13183"/>
    <cellStyle name="Date Feeder Field 5 2 18 2 2" xfId="13184"/>
    <cellStyle name="Date Feeder Field 5 2 18 3" xfId="13185"/>
    <cellStyle name="Date Feeder Field 5 2 19" xfId="13186"/>
    <cellStyle name="Date Feeder Field 5 2 19 2" xfId="13187"/>
    <cellStyle name="Date Feeder Field 5 2 19 2 2" xfId="13188"/>
    <cellStyle name="Date Feeder Field 5 2 19 3" xfId="13189"/>
    <cellStyle name="Date Feeder Field 5 2 2" xfId="13190"/>
    <cellStyle name="Date Feeder Field 5 2 2 2" xfId="13191"/>
    <cellStyle name="Date Feeder Field 5 2 2 2 2" xfId="13192"/>
    <cellStyle name="Date Feeder Field 5 2 2 3" xfId="13193"/>
    <cellStyle name="Date Feeder Field 5 2 20" xfId="13194"/>
    <cellStyle name="Date Feeder Field 5 2 20 2" xfId="13195"/>
    <cellStyle name="Date Feeder Field 5 2 20 2 2" xfId="13196"/>
    <cellStyle name="Date Feeder Field 5 2 20 3" xfId="13197"/>
    <cellStyle name="Date Feeder Field 5 2 21" xfId="13198"/>
    <cellStyle name="Date Feeder Field 5 2 21 2" xfId="13199"/>
    <cellStyle name="Date Feeder Field 5 2 22" xfId="13200"/>
    <cellStyle name="Date Feeder Field 5 2 3" xfId="13201"/>
    <cellStyle name="Date Feeder Field 5 2 3 2" xfId="13202"/>
    <cellStyle name="Date Feeder Field 5 2 3 2 2" xfId="13203"/>
    <cellStyle name="Date Feeder Field 5 2 3 3" xfId="13204"/>
    <cellStyle name="Date Feeder Field 5 2 4" xfId="13205"/>
    <cellStyle name="Date Feeder Field 5 2 4 2" xfId="13206"/>
    <cellStyle name="Date Feeder Field 5 2 4 2 2" xfId="13207"/>
    <cellStyle name="Date Feeder Field 5 2 4 3" xfId="13208"/>
    <cellStyle name="Date Feeder Field 5 2 5" xfId="13209"/>
    <cellStyle name="Date Feeder Field 5 2 5 2" xfId="13210"/>
    <cellStyle name="Date Feeder Field 5 2 5 2 2" xfId="13211"/>
    <cellStyle name="Date Feeder Field 5 2 5 3" xfId="13212"/>
    <cellStyle name="Date Feeder Field 5 2 6" xfId="13213"/>
    <cellStyle name="Date Feeder Field 5 2 6 2" xfId="13214"/>
    <cellStyle name="Date Feeder Field 5 2 6 2 2" xfId="13215"/>
    <cellStyle name="Date Feeder Field 5 2 6 3" xfId="13216"/>
    <cellStyle name="Date Feeder Field 5 2 7" xfId="13217"/>
    <cellStyle name="Date Feeder Field 5 2 7 2" xfId="13218"/>
    <cellStyle name="Date Feeder Field 5 2 7 2 2" xfId="13219"/>
    <cellStyle name="Date Feeder Field 5 2 7 3" xfId="13220"/>
    <cellStyle name="Date Feeder Field 5 2 8" xfId="13221"/>
    <cellStyle name="Date Feeder Field 5 2 8 2" xfId="13222"/>
    <cellStyle name="Date Feeder Field 5 2 8 2 2" xfId="13223"/>
    <cellStyle name="Date Feeder Field 5 2 8 3" xfId="13224"/>
    <cellStyle name="Date Feeder Field 5 2 9" xfId="13225"/>
    <cellStyle name="Date Feeder Field 5 2 9 2" xfId="13226"/>
    <cellStyle name="Date Feeder Field 5 2 9 2 2" xfId="13227"/>
    <cellStyle name="Date Feeder Field 5 2 9 3" xfId="13228"/>
    <cellStyle name="Date Feeder Field 5 20" xfId="13229"/>
    <cellStyle name="Date Feeder Field 5 20 2" xfId="13230"/>
    <cellStyle name="Date Feeder Field 5 20 2 2" xfId="13231"/>
    <cellStyle name="Date Feeder Field 5 20 3" xfId="13232"/>
    <cellStyle name="Date Feeder Field 5 21" xfId="13233"/>
    <cellStyle name="Date Feeder Field 5 21 2" xfId="13234"/>
    <cellStyle name="Date Feeder Field 5 21 2 2" xfId="13235"/>
    <cellStyle name="Date Feeder Field 5 21 3" xfId="13236"/>
    <cellStyle name="Date Feeder Field 5 22" xfId="13237"/>
    <cellStyle name="Date Feeder Field 5 22 2" xfId="13238"/>
    <cellStyle name="Date Feeder Field 5 23" xfId="13239"/>
    <cellStyle name="Date Feeder Field 5 3" xfId="13240"/>
    <cellStyle name="Date Feeder Field 5 3 2" xfId="13241"/>
    <cellStyle name="Date Feeder Field 5 3 2 2" xfId="13242"/>
    <cellStyle name="Date Feeder Field 5 3 3" xfId="13243"/>
    <cellStyle name="Date Feeder Field 5 4" xfId="13244"/>
    <cellStyle name="Date Feeder Field 5 4 2" xfId="13245"/>
    <cellStyle name="Date Feeder Field 5 4 2 2" xfId="13246"/>
    <cellStyle name="Date Feeder Field 5 4 3" xfId="13247"/>
    <cellStyle name="Date Feeder Field 5 5" xfId="13248"/>
    <cellStyle name="Date Feeder Field 5 5 2" xfId="13249"/>
    <cellStyle name="Date Feeder Field 5 5 2 2" xfId="13250"/>
    <cellStyle name="Date Feeder Field 5 5 3" xfId="13251"/>
    <cellStyle name="Date Feeder Field 5 6" xfId="13252"/>
    <cellStyle name="Date Feeder Field 5 6 2" xfId="13253"/>
    <cellStyle name="Date Feeder Field 5 6 2 2" xfId="13254"/>
    <cellStyle name="Date Feeder Field 5 6 3" xfId="13255"/>
    <cellStyle name="Date Feeder Field 5 7" xfId="13256"/>
    <cellStyle name="Date Feeder Field 5 7 2" xfId="13257"/>
    <cellStyle name="Date Feeder Field 5 7 2 2" xfId="13258"/>
    <cellStyle name="Date Feeder Field 5 7 3" xfId="13259"/>
    <cellStyle name="Date Feeder Field 5 8" xfId="13260"/>
    <cellStyle name="Date Feeder Field 5 8 2" xfId="13261"/>
    <cellStyle name="Date Feeder Field 5 8 2 2" xfId="13262"/>
    <cellStyle name="Date Feeder Field 5 8 3" xfId="13263"/>
    <cellStyle name="Date Feeder Field 5 9" xfId="13264"/>
    <cellStyle name="Date Feeder Field 5 9 2" xfId="13265"/>
    <cellStyle name="Date Feeder Field 5 9 2 2" xfId="13266"/>
    <cellStyle name="Date Feeder Field 5 9 3" xfId="13267"/>
    <cellStyle name="Date Feeder Field 6" xfId="13268"/>
    <cellStyle name="Date Feeder Field 6 10" xfId="13269"/>
    <cellStyle name="Date Feeder Field 6 10 2" xfId="13270"/>
    <cellStyle name="Date Feeder Field 6 10 2 2" xfId="13271"/>
    <cellStyle name="Date Feeder Field 6 10 3" xfId="13272"/>
    <cellStyle name="Date Feeder Field 6 11" xfId="13273"/>
    <cellStyle name="Date Feeder Field 6 11 2" xfId="13274"/>
    <cellStyle name="Date Feeder Field 6 11 2 2" xfId="13275"/>
    <cellStyle name="Date Feeder Field 6 11 3" xfId="13276"/>
    <cellStyle name="Date Feeder Field 6 12" xfId="13277"/>
    <cellStyle name="Date Feeder Field 6 12 2" xfId="13278"/>
    <cellStyle name="Date Feeder Field 6 12 2 2" xfId="13279"/>
    <cellStyle name="Date Feeder Field 6 12 3" xfId="13280"/>
    <cellStyle name="Date Feeder Field 6 13" xfId="13281"/>
    <cellStyle name="Date Feeder Field 6 13 2" xfId="13282"/>
    <cellStyle name="Date Feeder Field 6 13 2 2" xfId="13283"/>
    <cellStyle name="Date Feeder Field 6 13 3" xfId="13284"/>
    <cellStyle name="Date Feeder Field 6 14" xfId="13285"/>
    <cellStyle name="Date Feeder Field 6 14 2" xfId="13286"/>
    <cellStyle name="Date Feeder Field 6 14 2 2" xfId="13287"/>
    <cellStyle name="Date Feeder Field 6 14 3" xfId="13288"/>
    <cellStyle name="Date Feeder Field 6 15" xfId="13289"/>
    <cellStyle name="Date Feeder Field 6 15 2" xfId="13290"/>
    <cellStyle name="Date Feeder Field 6 15 2 2" xfId="13291"/>
    <cellStyle name="Date Feeder Field 6 15 3" xfId="13292"/>
    <cellStyle name="Date Feeder Field 6 16" xfId="13293"/>
    <cellStyle name="Date Feeder Field 6 16 2" xfId="13294"/>
    <cellStyle name="Date Feeder Field 6 16 2 2" xfId="13295"/>
    <cellStyle name="Date Feeder Field 6 16 3" xfId="13296"/>
    <cellStyle name="Date Feeder Field 6 17" xfId="13297"/>
    <cellStyle name="Date Feeder Field 6 17 2" xfId="13298"/>
    <cellStyle name="Date Feeder Field 6 17 2 2" xfId="13299"/>
    <cellStyle name="Date Feeder Field 6 17 3" xfId="13300"/>
    <cellStyle name="Date Feeder Field 6 18" xfId="13301"/>
    <cellStyle name="Date Feeder Field 6 18 2" xfId="13302"/>
    <cellStyle name="Date Feeder Field 6 18 2 2" xfId="13303"/>
    <cellStyle name="Date Feeder Field 6 18 3" xfId="13304"/>
    <cellStyle name="Date Feeder Field 6 19" xfId="13305"/>
    <cellStyle name="Date Feeder Field 6 19 2" xfId="13306"/>
    <cellStyle name="Date Feeder Field 6 19 2 2" xfId="13307"/>
    <cellStyle name="Date Feeder Field 6 19 3" xfId="13308"/>
    <cellStyle name="Date Feeder Field 6 2" xfId="13309"/>
    <cellStyle name="Date Feeder Field 6 2 2" xfId="13310"/>
    <cellStyle name="Date Feeder Field 6 2 2 2" xfId="13311"/>
    <cellStyle name="Date Feeder Field 6 2 3" xfId="13312"/>
    <cellStyle name="Date Feeder Field 6 20" xfId="13313"/>
    <cellStyle name="Date Feeder Field 6 20 2" xfId="13314"/>
    <cellStyle name="Date Feeder Field 6 20 2 2" xfId="13315"/>
    <cellStyle name="Date Feeder Field 6 20 3" xfId="13316"/>
    <cellStyle name="Date Feeder Field 6 21" xfId="13317"/>
    <cellStyle name="Date Feeder Field 6 21 2" xfId="13318"/>
    <cellStyle name="Date Feeder Field 6 22" xfId="13319"/>
    <cellStyle name="Date Feeder Field 6 3" xfId="13320"/>
    <cellStyle name="Date Feeder Field 6 3 2" xfId="13321"/>
    <cellStyle name="Date Feeder Field 6 3 2 2" xfId="13322"/>
    <cellStyle name="Date Feeder Field 6 3 3" xfId="13323"/>
    <cellStyle name="Date Feeder Field 6 4" xfId="13324"/>
    <cellStyle name="Date Feeder Field 6 4 2" xfId="13325"/>
    <cellStyle name="Date Feeder Field 6 4 2 2" xfId="13326"/>
    <cellStyle name="Date Feeder Field 6 4 3" xfId="13327"/>
    <cellStyle name="Date Feeder Field 6 5" xfId="13328"/>
    <cellStyle name="Date Feeder Field 6 5 2" xfId="13329"/>
    <cellStyle name="Date Feeder Field 6 5 2 2" xfId="13330"/>
    <cellStyle name="Date Feeder Field 6 5 3" xfId="13331"/>
    <cellStyle name="Date Feeder Field 6 6" xfId="13332"/>
    <cellStyle name="Date Feeder Field 6 6 2" xfId="13333"/>
    <cellStyle name="Date Feeder Field 6 6 2 2" xfId="13334"/>
    <cellStyle name="Date Feeder Field 6 6 3" xfId="13335"/>
    <cellStyle name="Date Feeder Field 6 7" xfId="13336"/>
    <cellStyle name="Date Feeder Field 6 7 2" xfId="13337"/>
    <cellStyle name="Date Feeder Field 6 7 2 2" xfId="13338"/>
    <cellStyle name="Date Feeder Field 6 7 3" xfId="13339"/>
    <cellStyle name="Date Feeder Field 6 8" xfId="13340"/>
    <cellStyle name="Date Feeder Field 6 8 2" xfId="13341"/>
    <cellStyle name="Date Feeder Field 6 8 2 2" xfId="13342"/>
    <cellStyle name="Date Feeder Field 6 8 3" xfId="13343"/>
    <cellStyle name="Date Feeder Field 6 9" xfId="13344"/>
    <cellStyle name="Date Feeder Field 6 9 2" xfId="13345"/>
    <cellStyle name="Date Feeder Field 6 9 2 2" xfId="13346"/>
    <cellStyle name="Date Feeder Field 6 9 3" xfId="13347"/>
    <cellStyle name="Date Feeder Field 7" xfId="13348"/>
    <cellStyle name="Date Feeder Field 7 2" xfId="13349"/>
    <cellStyle name="Date Feeder Field 7 2 2" xfId="13350"/>
    <cellStyle name="Date Feeder Field 7 3" xfId="13351"/>
    <cellStyle name="Date Feeder Field 8" xfId="13352"/>
    <cellStyle name="Date Feeder Field 8 2" xfId="13353"/>
    <cellStyle name="Date Feeder Field 8 2 2" xfId="13354"/>
    <cellStyle name="Date Feeder Field 8 3" xfId="13355"/>
    <cellStyle name="Date Feeder Field 9" xfId="13356"/>
    <cellStyle name="Date Feeder Field 9 2" xfId="13357"/>
    <cellStyle name="Date Feeder Field 9 2 2" xfId="13358"/>
    <cellStyle name="Date Feeder Field 9 3" xfId="13359"/>
    <cellStyle name="Excel Built-in Normal" xfId="13360"/>
    <cellStyle name="Exception" xfId="13361"/>
    <cellStyle name="Explanation" xfId="13362"/>
    <cellStyle name="Explanatory Text 2" xfId="13363"/>
    <cellStyle name="Explanatory Text 2 2" xfId="13364"/>
    <cellStyle name="Explanatory Text 3" xfId="13365"/>
    <cellStyle name="Explanatory Text 4" xfId="13366"/>
    <cellStyle name="Explanatory Text 5" xfId="13367"/>
    <cellStyle name="Explanatory Text 6" xfId="13368"/>
    <cellStyle name="EYCheck" xfId="13369"/>
    <cellStyle name="EYDate" xfId="13370"/>
    <cellStyle name="EYHeader1" xfId="13371"/>
    <cellStyle name="EYHeader1 10" xfId="13372"/>
    <cellStyle name="EYHeader1 10 2" xfId="13373"/>
    <cellStyle name="EYHeader1 10 2 2" xfId="13374"/>
    <cellStyle name="EYHeader1 10 3" xfId="13375"/>
    <cellStyle name="EYHeader1 11" xfId="13376"/>
    <cellStyle name="EYHeader1 11 2" xfId="13377"/>
    <cellStyle name="EYHeader1 2" xfId="13378"/>
    <cellStyle name="EYHeader1 2 10" xfId="13379"/>
    <cellStyle name="EYHeader1 2 10 2" xfId="13380"/>
    <cellStyle name="EYHeader1 2 10 2 2" xfId="13381"/>
    <cellStyle name="EYHeader1 2 10 3" xfId="13382"/>
    <cellStyle name="EYHeader1 2 11" xfId="13383"/>
    <cellStyle name="EYHeader1 2 11 2" xfId="13384"/>
    <cellStyle name="EYHeader1 2 12" xfId="13385"/>
    <cellStyle name="EYHeader1 2 2" xfId="13386"/>
    <cellStyle name="EYHeader1 2 2 10" xfId="13387"/>
    <cellStyle name="EYHeader1 2 2 2" xfId="13388"/>
    <cellStyle name="EYHeader1 2 2 2 10" xfId="13389"/>
    <cellStyle name="EYHeader1 2 2 2 10 2" xfId="13390"/>
    <cellStyle name="EYHeader1 2 2 2 10 2 2" xfId="13391"/>
    <cellStyle name="EYHeader1 2 2 2 10 3" xfId="13392"/>
    <cellStyle name="EYHeader1 2 2 2 11" xfId="13393"/>
    <cellStyle name="EYHeader1 2 2 2 11 2" xfId="13394"/>
    <cellStyle name="EYHeader1 2 2 2 11 2 2" xfId="13395"/>
    <cellStyle name="EYHeader1 2 2 2 11 3" xfId="13396"/>
    <cellStyle name="EYHeader1 2 2 2 12" xfId="13397"/>
    <cellStyle name="EYHeader1 2 2 2 12 2" xfId="13398"/>
    <cellStyle name="EYHeader1 2 2 2 12 2 2" xfId="13399"/>
    <cellStyle name="EYHeader1 2 2 2 12 3" xfId="13400"/>
    <cellStyle name="EYHeader1 2 2 2 13" xfId="13401"/>
    <cellStyle name="EYHeader1 2 2 2 13 2" xfId="13402"/>
    <cellStyle name="EYHeader1 2 2 2 13 2 2" xfId="13403"/>
    <cellStyle name="EYHeader1 2 2 2 13 3" xfId="13404"/>
    <cellStyle name="EYHeader1 2 2 2 14" xfId="13405"/>
    <cellStyle name="EYHeader1 2 2 2 14 2" xfId="13406"/>
    <cellStyle name="EYHeader1 2 2 2 14 2 2" xfId="13407"/>
    <cellStyle name="EYHeader1 2 2 2 14 3" xfId="13408"/>
    <cellStyle name="EYHeader1 2 2 2 15" xfId="13409"/>
    <cellStyle name="EYHeader1 2 2 2 15 2" xfId="13410"/>
    <cellStyle name="EYHeader1 2 2 2 15 2 2" xfId="13411"/>
    <cellStyle name="EYHeader1 2 2 2 15 3" xfId="13412"/>
    <cellStyle name="EYHeader1 2 2 2 16" xfId="13413"/>
    <cellStyle name="EYHeader1 2 2 2 16 2" xfId="13414"/>
    <cellStyle name="EYHeader1 2 2 2 16 2 2" xfId="13415"/>
    <cellStyle name="EYHeader1 2 2 2 16 3" xfId="13416"/>
    <cellStyle name="EYHeader1 2 2 2 17" xfId="13417"/>
    <cellStyle name="EYHeader1 2 2 2 17 2" xfId="13418"/>
    <cellStyle name="EYHeader1 2 2 2 17 2 2" xfId="13419"/>
    <cellStyle name="EYHeader1 2 2 2 17 3" xfId="13420"/>
    <cellStyle name="EYHeader1 2 2 2 18" xfId="13421"/>
    <cellStyle name="EYHeader1 2 2 2 18 2" xfId="13422"/>
    <cellStyle name="EYHeader1 2 2 2 18 2 2" xfId="13423"/>
    <cellStyle name="EYHeader1 2 2 2 18 3" xfId="13424"/>
    <cellStyle name="EYHeader1 2 2 2 19" xfId="13425"/>
    <cellStyle name="EYHeader1 2 2 2 19 2" xfId="13426"/>
    <cellStyle name="EYHeader1 2 2 2 19 2 2" xfId="13427"/>
    <cellStyle name="EYHeader1 2 2 2 19 3" xfId="13428"/>
    <cellStyle name="EYHeader1 2 2 2 2" xfId="13429"/>
    <cellStyle name="EYHeader1 2 2 2 2 2" xfId="13430"/>
    <cellStyle name="EYHeader1 2 2 2 2 2 2" xfId="13431"/>
    <cellStyle name="EYHeader1 2 2 2 2 3" xfId="13432"/>
    <cellStyle name="EYHeader1 2 2 2 20" xfId="13433"/>
    <cellStyle name="EYHeader1 2 2 2 20 2" xfId="13434"/>
    <cellStyle name="EYHeader1 2 2 2 21" xfId="13435"/>
    <cellStyle name="EYHeader1 2 2 2 3" xfId="13436"/>
    <cellStyle name="EYHeader1 2 2 2 3 2" xfId="13437"/>
    <cellStyle name="EYHeader1 2 2 2 3 2 2" xfId="13438"/>
    <cellStyle name="EYHeader1 2 2 2 3 3" xfId="13439"/>
    <cellStyle name="EYHeader1 2 2 2 4" xfId="13440"/>
    <cellStyle name="EYHeader1 2 2 2 4 2" xfId="13441"/>
    <cellStyle name="EYHeader1 2 2 2 4 2 2" xfId="13442"/>
    <cellStyle name="EYHeader1 2 2 2 4 3" xfId="13443"/>
    <cellStyle name="EYHeader1 2 2 2 5" xfId="13444"/>
    <cellStyle name="EYHeader1 2 2 2 5 2" xfId="13445"/>
    <cellStyle name="EYHeader1 2 2 2 5 2 2" xfId="13446"/>
    <cellStyle name="EYHeader1 2 2 2 5 3" xfId="13447"/>
    <cellStyle name="EYHeader1 2 2 2 6" xfId="13448"/>
    <cellStyle name="EYHeader1 2 2 2 6 2" xfId="13449"/>
    <cellStyle name="EYHeader1 2 2 2 6 2 2" xfId="13450"/>
    <cellStyle name="EYHeader1 2 2 2 6 3" xfId="13451"/>
    <cellStyle name="EYHeader1 2 2 2 7" xfId="13452"/>
    <cellStyle name="EYHeader1 2 2 2 7 2" xfId="13453"/>
    <cellStyle name="EYHeader1 2 2 2 7 2 2" xfId="13454"/>
    <cellStyle name="EYHeader1 2 2 2 7 3" xfId="13455"/>
    <cellStyle name="EYHeader1 2 2 2 8" xfId="13456"/>
    <cellStyle name="EYHeader1 2 2 2 8 2" xfId="13457"/>
    <cellStyle name="EYHeader1 2 2 2 8 2 2" xfId="13458"/>
    <cellStyle name="EYHeader1 2 2 2 8 3" xfId="13459"/>
    <cellStyle name="EYHeader1 2 2 2 9" xfId="13460"/>
    <cellStyle name="EYHeader1 2 2 2 9 2" xfId="13461"/>
    <cellStyle name="EYHeader1 2 2 2 9 2 2" xfId="13462"/>
    <cellStyle name="EYHeader1 2 2 2 9 3" xfId="13463"/>
    <cellStyle name="EYHeader1 2 2 3" xfId="13464"/>
    <cellStyle name="EYHeader1 2 2 3 2" xfId="13465"/>
    <cellStyle name="EYHeader1 2 2 3 2 2" xfId="13466"/>
    <cellStyle name="EYHeader1 2 2 3 3" xfId="13467"/>
    <cellStyle name="EYHeader1 2 2 4" xfId="13468"/>
    <cellStyle name="EYHeader1 2 2 4 2" xfId="13469"/>
    <cellStyle name="EYHeader1 2 2 4 2 2" xfId="13470"/>
    <cellStyle name="EYHeader1 2 2 4 3" xfId="13471"/>
    <cellStyle name="EYHeader1 2 2 5" xfId="13472"/>
    <cellStyle name="EYHeader1 2 2 5 2" xfId="13473"/>
    <cellStyle name="EYHeader1 2 2 5 2 2" xfId="13474"/>
    <cellStyle name="EYHeader1 2 2 5 3" xfId="13475"/>
    <cellStyle name="EYHeader1 2 2 6" xfId="13476"/>
    <cellStyle name="EYHeader1 2 2 6 2" xfId="13477"/>
    <cellStyle name="EYHeader1 2 2 6 2 2" xfId="13478"/>
    <cellStyle name="EYHeader1 2 2 6 3" xfId="13479"/>
    <cellStyle name="EYHeader1 2 2 7" xfId="13480"/>
    <cellStyle name="EYHeader1 2 2 7 2" xfId="13481"/>
    <cellStyle name="EYHeader1 2 2 7 2 2" xfId="13482"/>
    <cellStyle name="EYHeader1 2 2 7 3" xfId="13483"/>
    <cellStyle name="EYHeader1 2 2 8" xfId="13484"/>
    <cellStyle name="EYHeader1 2 2 8 2" xfId="13485"/>
    <cellStyle name="EYHeader1 2 2 9" xfId="13486"/>
    <cellStyle name="EYHeader1 2 2 9 2" xfId="13487"/>
    <cellStyle name="EYHeader1 2 3" xfId="13488"/>
    <cellStyle name="EYHeader1 2 3 2" xfId="13489"/>
    <cellStyle name="EYHeader1 2 3 2 10" xfId="13490"/>
    <cellStyle name="EYHeader1 2 3 2 10 2" xfId="13491"/>
    <cellStyle name="EYHeader1 2 3 2 10 2 2" xfId="13492"/>
    <cellStyle name="EYHeader1 2 3 2 10 3" xfId="13493"/>
    <cellStyle name="EYHeader1 2 3 2 11" xfId="13494"/>
    <cellStyle name="EYHeader1 2 3 2 11 2" xfId="13495"/>
    <cellStyle name="EYHeader1 2 3 2 11 2 2" xfId="13496"/>
    <cellStyle name="EYHeader1 2 3 2 11 3" xfId="13497"/>
    <cellStyle name="EYHeader1 2 3 2 12" xfId="13498"/>
    <cellStyle name="EYHeader1 2 3 2 12 2" xfId="13499"/>
    <cellStyle name="EYHeader1 2 3 2 12 2 2" xfId="13500"/>
    <cellStyle name="EYHeader1 2 3 2 12 3" xfId="13501"/>
    <cellStyle name="EYHeader1 2 3 2 13" xfId="13502"/>
    <cellStyle name="EYHeader1 2 3 2 13 2" xfId="13503"/>
    <cellStyle name="EYHeader1 2 3 2 13 2 2" xfId="13504"/>
    <cellStyle name="EYHeader1 2 3 2 13 3" xfId="13505"/>
    <cellStyle name="EYHeader1 2 3 2 14" xfId="13506"/>
    <cellStyle name="EYHeader1 2 3 2 14 2" xfId="13507"/>
    <cellStyle name="EYHeader1 2 3 2 14 2 2" xfId="13508"/>
    <cellStyle name="EYHeader1 2 3 2 14 3" xfId="13509"/>
    <cellStyle name="EYHeader1 2 3 2 15" xfId="13510"/>
    <cellStyle name="EYHeader1 2 3 2 15 2" xfId="13511"/>
    <cellStyle name="EYHeader1 2 3 2 15 2 2" xfId="13512"/>
    <cellStyle name="EYHeader1 2 3 2 15 3" xfId="13513"/>
    <cellStyle name="EYHeader1 2 3 2 16" xfId="13514"/>
    <cellStyle name="EYHeader1 2 3 2 16 2" xfId="13515"/>
    <cellStyle name="EYHeader1 2 3 2 16 2 2" xfId="13516"/>
    <cellStyle name="EYHeader1 2 3 2 16 3" xfId="13517"/>
    <cellStyle name="EYHeader1 2 3 2 17" xfId="13518"/>
    <cellStyle name="EYHeader1 2 3 2 17 2" xfId="13519"/>
    <cellStyle name="EYHeader1 2 3 2 17 2 2" xfId="13520"/>
    <cellStyle name="EYHeader1 2 3 2 17 3" xfId="13521"/>
    <cellStyle name="EYHeader1 2 3 2 18" xfId="13522"/>
    <cellStyle name="EYHeader1 2 3 2 18 2" xfId="13523"/>
    <cellStyle name="EYHeader1 2 3 2 18 2 2" xfId="13524"/>
    <cellStyle name="EYHeader1 2 3 2 18 3" xfId="13525"/>
    <cellStyle name="EYHeader1 2 3 2 19" xfId="13526"/>
    <cellStyle name="EYHeader1 2 3 2 19 2" xfId="13527"/>
    <cellStyle name="EYHeader1 2 3 2 19 2 2" xfId="13528"/>
    <cellStyle name="EYHeader1 2 3 2 19 3" xfId="13529"/>
    <cellStyle name="EYHeader1 2 3 2 2" xfId="13530"/>
    <cellStyle name="EYHeader1 2 3 2 2 2" xfId="13531"/>
    <cellStyle name="EYHeader1 2 3 2 2 2 2" xfId="13532"/>
    <cellStyle name="EYHeader1 2 3 2 2 3" xfId="13533"/>
    <cellStyle name="EYHeader1 2 3 2 20" xfId="13534"/>
    <cellStyle name="EYHeader1 2 3 2 20 2" xfId="13535"/>
    <cellStyle name="EYHeader1 2 3 2 21" xfId="13536"/>
    <cellStyle name="EYHeader1 2 3 2 3" xfId="13537"/>
    <cellStyle name="EYHeader1 2 3 2 3 2" xfId="13538"/>
    <cellStyle name="EYHeader1 2 3 2 3 2 2" xfId="13539"/>
    <cellStyle name="EYHeader1 2 3 2 3 3" xfId="13540"/>
    <cellStyle name="EYHeader1 2 3 2 4" xfId="13541"/>
    <cellStyle name="EYHeader1 2 3 2 4 2" xfId="13542"/>
    <cellStyle name="EYHeader1 2 3 2 4 2 2" xfId="13543"/>
    <cellStyle name="EYHeader1 2 3 2 4 3" xfId="13544"/>
    <cellStyle name="EYHeader1 2 3 2 5" xfId="13545"/>
    <cellStyle name="EYHeader1 2 3 2 5 2" xfId="13546"/>
    <cellStyle name="EYHeader1 2 3 2 5 2 2" xfId="13547"/>
    <cellStyle name="EYHeader1 2 3 2 5 3" xfId="13548"/>
    <cellStyle name="EYHeader1 2 3 2 6" xfId="13549"/>
    <cellStyle name="EYHeader1 2 3 2 6 2" xfId="13550"/>
    <cellStyle name="EYHeader1 2 3 2 6 2 2" xfId="13551"/>
    <cellStyle name="EYHeader1 2 3 2 6 3" xfId="13552"/>
    <cellStyle name="EYHeader1 2 3 2 7" xfId="13553"/>
    <cellStyle name="EYHeader1 2 3 2 7 2" xfId="13554"/>
    <cellStyle name="EYHeader1 2 3 2 7 2 2" xfId="13555"/>
    <cellStyle name="EYHeader1 2 3 2 7 3" xfId="13556"/>
    <cellStyle name="EYHeader1 2 3 2 8" xfId="13557"/>
    <cellStyle name="EYHeader1 2 3 2 8 2" xfId="13558"/>
    <cellStyle name="EYHeader1 2 3 2 8 2 2" xfId="13559"/>
    <cellStyle name="EYHeader1 2 3 2 8 3" xfId="13560"/>
    <cellStyle name="EYHeader1 2 3 2 9" xfId="13561"/>
    <cellStyle name="EYHeader1 2 3 2 9 2" xfId="13562"/>
    <cellStyle name="EYHeader1 2 3 2 9 2 2" xfId="13563"/>
    <cellStyle name="EYHeader1 2 3 2 9 3" xfId="13564"/>
    <cellStyle name="EYHeader1 2 3 3" xfId="13565"/>
    <cellStyle name="EYHeader1 2 3 3 2" xfId="13566"/>
    <cellStyle name="EYHeader1 2 3 3 2 2" xfId="13567"/>
    <cellStyle name="EYHeader1 2 3 3 3" xfId="13568"/>
    <cellStyle name="EYHeader1 2 3 4" xfId="13569"/>
    <cellStyle name="EYHeader1 2 3 4 2" xfId="13570"/>
    <cellStyle name="EYHeader1 2 3 4 2 2" xfId="13571"/>
    <cellStyle name="EYHeader1 2 3 4 3" xfId="13572"/>
    <cellStyle name="EYHeader1 2 3 5" xfId="13573"/>
    <cellStyle name="EYHeader1 2 3 5 2" xfId="13574"/>
    <cellStyle name="EYHeader1 2 3 5 2 2" xfId="13575"/>
    <cellStyle name="EYHeader1 2 3 5 3" xfId="13576"/>
    <cellStyle name="EYHeader1 2 3 6" xfId="13577"/>
    <cellStyle name="EYHeader1 2 3 6 2" xfId="13578"/>
    <cellStyle name="EYHeader1 2 3 6 2 2" xfId="13579"/>
    <cellStyle name="EYHeader1 2 3 6 3" xfId="13580"/>
    <cellStyle name="EYHeader1 2 3 7" xfId="13581"/>
    <cellStyle name="EYHeader1 2 3 7 2" xfId="13582"/>
    <cellStyle name="EYHeader1 2 3 7 2 2" xfId="13583"/>
    <cellStyle name="EYHeader1 2 3 7 3" xfId="13584"/>
    <cellStyle name="EYHeader1 2 3 8" xfId="13585"/>
    <cellStyle name="EYHeader1 2 3 8 2" xfId="13586"/>
    <cellStyle name="EYHeader1 2 3 9" xfId="13587"/>
    <cellStyle name="EYHeader1 2 4" xfId="13588"/>
    <cellStyle name="EYHeader1 2 4 10" xfId="13589"/>
    <cellStyle name="EYHeader1 2 4 10 2" xfId="13590"/>
    <cellStyle name="EYHeader1 2 4 10 2 2" xfId="13591"/>
    <cellStyle name="EYHeader1 2 4 10 3" xfId="13592"/>
    <cellStyle name="EYHeader1 2 4 11" xfId="13593"/>
    <cellStyle name="EYHeader1 2 4 11 2" xfId="13594"/>
    <cellStyle name="EYHeader1 2 4 11 2 2" xfId="13595"/>
    <cellStyle name="EYHeader1 2 4 11 3" xfId="13596"/>
    <cellStyle name="EYHeader1 2 4 12" xfId="13597"/>
    <cellStyle name="EYHeader1 2 4 12 2" xfId="13598"/>
    <cellStyle name="EYHeader1 2 4 12 2 2" xfId="13599"/>
    <cellStyle name="EYHeader1 2 4 12 3" xfId="13600"/>
    <cellStyle name="EYHeader1 2 4 13" xfId="13601"/>
    <cellStyle name="EYHeader1 2 4 13 2" xfId="13602"/>
    <cellStyle name="EYHeader1 2 4 13 2 2" xfId="13603"/>
    <cellStyle name="EYHeader1 2 4 13 3" xfId="13604"/>
    <cellStyle name="EYHeader1 2 4 14" xfId="13605"/>
    <cellStyle name="EYHeader1 2 4 14 2" xfId="13606"/>
    <cellStyle name="EYHeader1 2 4 14 2 2" xfId="13607"/>
    <cellStyle name="EYHeader1 2 4 14 3" xfId="13608"/>
    <cellStyle name="EYHeader1 2 4 15" xfId="13609"/>
    <cellStyle name="EYHeader1 2 4 15 2" xfId="13610"/>
    <cellStyle name="EYHeader1 2 4 15 2 2" xfId="13611"/>
    <cellStyle name="EYHeader1 2 4 15 3" xfId="13612"/>
    <cellStyle name="EYHeader1 2 4 16" xfId="13613"/>
    <cellStyle name="EYHeader1 2 4 16 2" xfId="13614"/>
    <cellStyle name="EYHeader1 2 4 16 2 2" xfId="13615"/>
    <cellStyle name="EYHeader1 2 4 16 3" xfId="13616"/>
    <cellStyle name="EYHeader1 2 4 17" xfId="13617"/>
    <cellStyle name="EYHeader1 2 4 17 2" xfId="13618"/>
    <cellStyle name="EYHeader1 2 4 17 2 2" xfId="13619"/>
    <cellStyle name="EYHeader1 2 4 17 3" xfId="13620"/>
    <cellStyle name="EYHeader1 2 4 18" xfId="13621"/>
    <cellStyle name="EYHeader1 2 4 18 2" xfId="13622"/>
    <cellStyle name="EYHeader1 2 4 18 2 2" xfId="13623"/>
    <cellStyle name="EYHeader1 2 4 18 3" xfId="13624"/>
    <cellStyle name="EYHeader1 2 4 19" xfId="13625"/>
    <cellStyle name="EYHeader1 2 4 19 2" xfId="13626"/>
    <cellStyle name="EYHeader1 2 4 19 2 2" xfId="13627"/>
    <cellStyle name="EYHeader1 2 4 19 3" xfId="13628"/>
    <cellStyle name="EYHeader1 2 4 2" xfId="13629"/>
    <cellStyle name="EYHeader1 2 4 2 10" xfId="13630"/>
    <cellStyle name="EYHeader1 2 4 2 10 2" xfId="13631"/>
    <cellStyle name="EYHeader1 2 4 2 10 2 2" xfId="13632"/>
    <cellStyle name="EYHeader1 2 4 2 10 3" xfId="13633"/>
    <cellStyle name="EYHeader1 2 4 2 11" xfId="13634"/>
    <cellStyle name="EYHeader1 2 4 2 11 2" xfId="13635"/>
    <cellStyle name="EYHeader1 2 4 2 11 2 2" xfId="13636"/>
    <cellStyle name="EYHeader1 2 4 2 11 3" xfId="13637"/>
    <cellStyle name="EYHeader1 2 4 2 12" xfId="13638"/>
    <cellStyle name="EYHeader1 2 4 2 12 2" xfId="13639"/>
    <cellStyle name="EYHeader1 2 4 2 12 2 2" xfId="13640"/>
    <cellStyle name="EYHeader1 2 4 2 12 3" xfId="13641"/>
    <cellStyle name="EYHeader1 2 4 2 13" xfId="13642"/>
    <cellStyle name="EYHeader1 2 4 2 13 2" xfId="13643"/>
    <cellStyle name="EYHeader1 2 4 2 13 2 2" xfId="13644"/>
    <cellStyle name="EYHeader1 2 4 2 13 3" xfId="13645"/>
    <cellStyle name="EYHeader1 2 4 2 14" xfId="13646"/>
    <cellStyle name="EYHeader1 2 4 2 14 2" xfId="13647"/>
    <cellStyle name="EYHeader1 2 4 2 14 2 2" xfId="13648"/>
    <cellStyle name="EYHeader1 2 4 2 14 3" xfId="13649"/>
    <cellStyle name="EYHeader1 2 4 2 15" xfId="13650"/>
    <cellStyle name="EYHeader1 2 4 2 15 2" xfId="13651"/>
    <cellStyle name="EYHeader1 2 4 2 15 2 2" xfId="13652"/>
    <cellStyle name="EYHeader1 2 4 2 15 3" xfId="13653"/>
    <cellStyle name="EYHeader1 2 4 2 16" xfId="13654"/>
    <cellStyle name="EYHeader1 2 4 2 16 2" xfId="13655"/>
    <cellStyle name="EYHeader1 2 4 2 16 2 2" xfId="13656"/>
    <cellStyle name="EYHeader1 2 4 2 16 3" xfId="13657"/>
    <cellStyle name="EYHeader1 2 4 2 17" xfId="13658"/>
    <cellStyle name="EYHeader1 2 4 2 17 2" xfId="13659"/>
    <cellStyle name="EYHeader1 2 4 2 17 2 2" xfId="13660"/>
    <cellStyle name="EYHeader1 2 4 2 17 3" xfId="13661"/>
    <cellStyle name="EYHeader1 2 4 2 18" xfId="13662"/>
    <cellStyle name="EYHeader1 2 4 2 18 2" xfId="13663"/>
    <cellStyle name="EYHeader1 2 4 2 18 2 2" xfId="13664"/>
    <cellStyle name="EYHeader1 2 4 2 18 3" xfId="13665"/>
    <cellStyle name="EYHeader1 2 4 2 19" xfId="13666"/>
    <cellStyle name="EYHeader1 2 4 2 19 2" xfId="13667"/>
    <cellStyle name="EYHeader1 2 4 2 19 2 2" xfId="13668"/>
    <cellStyle name="EYHeader1 2 4 2 19 3" xfId="13669"/>
    <cellStyle name="EYHeader1 2 4 2 2" xfId="13670"/>
    <cellStyle name="EYHeader1 2 4 2 2 2" xfId="13671"/>
    <cellStyle name="EYHeader1 2 4 2 2 2 2" xfId="13672"/>
    <cellStyle name="EYHeader1 2 4 2 2 3" xfId="13673"/>
    <cellStyle name="EYHeader1 2 4 2 20" xfId="13674"/>
    <cellStyle name="EYHeader1 2 4 2 20 2" xfId="13675"/>
    <cellStyle name="EYHeader1 2 4 2 21" xfId="13676"/>
    <cellStyle name="EYHeader1 2 4 2 3" xfId="13677"/>
    <cellStyle name="EYHeader1 2 4 2 3 2" xfId="13678"/>
    <cellStyle name="EYHeader1 2 4 2 3 2 2" xfId="13679"/>
    <cellStyle name="EYHeader1 2 4 2 3 3" xfId="13680"/>
    <cellStyle name="EYHeader1 2 4 2 4" xfId="13681"/>
    <cellStyle name="EYHeader1 2 4 2 4 2" xfId="13682"/>
    <cellStyle name="EYHeader1 2 4 2 4 2 2" xfId="13683"/>
    <cellStyle name="EYHeader1 2 4 2 4 3" xfId="13684"/>
    <cellStyle name="EYHeader1 2 4 2 5" xfId="13685"/>
    <cellStyle name="EYHeader1 2 4 2 5 2" xfId="13686"/>
    <cellStyle name="EYHeader1 2 4 2 5 2 2" xfId="13687"/>
    <cellStyle name="EYHeader1 2 4 2 5 3" xfId="13688"/>
    <cellStyle name="EYHeader1 2 4 2 6" xfId="13689"/>
    <cellStyle name="EYHeader1 2 4 2 6 2" xfId="13690"/>
    <cellStyle name="EYHeader1 2 4 2 6 2 2" xfId="13691"/>
    <cellStyle name="EYHeader1 2 4 2 6 3" xfId="13692"/>
    <cellStyle name="EYHeader1 2 4 2 7" xfId="13693"/>
    <cellStyle name="EYHeader1 2 4 2 7 2" xfId="13694"/>
    <cellStyle name="EYHeader1 2 4 2 7 2 2" xfId="13695"/>
    <cellStyle name="EYHeader1 2 4 2 7 3" xfId="13696"/>
    <cellStyle name="EYHeader1 2 4 2 8" xfId="13697"/>
    <cellStyle name="EYHeader1 2 4 2 8 2" xfId="13698"/>
    <cellStyle name="EYHeader1 2 4 2 8 2 2" xfId="13699"/>
    <cellStyle name="EYHeader1 2 4 2 8 3" xfId="13700"/>
    <cellStyle name="EYHeader1 2 4 2 9" xfId="13701"/>
    <cellStyle name="EYHeader1 2 4 2 9 2" xfId="13702"/>
    <cellStyle name="EYHeader1 2 4 2 9 2 2" xfId="13703"/>
    <cellStyle name="EYHeader1 2 4 2 9 3" xfId="13704"/>
    <cellStyle name="EYHeader1 2 4 20" xfId="13705"/>
    <cellStyle name="EYHeader1 2 4 20 2" xfId="13706"/>
    <cellStyle name="EYHeader1 2 4 20 2 2" xfId="13707"/>
    <cellStyle name="EYHeader1 2 4 20 3" xfId="13708"/>
    <cellStyle name="EYHeader1 2 4 21" xfId="13709"/>
    <cellStyle name="EYHeader1 2 4 21 2" xfId="13710"/>
    <cellStyle name="EYHeader1 2 4 22" xfId="13711"/>
    <cellStyle name="EYHeader1 2 4 3" xfId="13712"/>
    <cellStyle name="EYHeader1 2 4 3 2" xfId="13713"/>
    <cellStyle name="EYHeader1 2 4 3 2 2" xfId="13714"/>
    <cellStyle name="EYHeader1 2 4 3 3" xfId="13715"/>
    <cellStyle name="EYHeader1 2 4 4" xfId="13716"/>
    <cellStyle name="EYHeader1 2 4 4 2" xfId="13717"/>
    <cellStyle name="EYHeader1 2 4 4 2 2" xfId="13718"/>
    <cellStyle name="EYHeader1 2 4 4 3" xfId="13719"/>
    <cellStyle name="EYHeader1 2 4 5" xfId="13720"/>
    <cellStyle name="EYHeader1 2 4 5 2" xfId="13721"/>
    <cellStyle name="EYHeader1 2 4 5 2 2" xfId="13722"/>
    <cellStyle name="EYHeader1 2 4 5 3" xfId="13723"/>
    <cellStyle name="EYHeader1 2 4 6" xfId="13724"/>
    <cellStyle name="EYHeader1 2 4 6 2" xfId="13725"/>
    <cellStyle name="EYHeader1 2 4 6 2 2" xfId="13726"/>
    <cellStyle name="EYHeader1 2 4 6 3" xfId="13727"/>
    <cellStyle name="EYHeader1 2 4 7" xfId="13728"/>
    <cellStyle name="EYHeader1 2 4 7 2" xfId="13729"/>
    <cellStyle name="EYHeader1 2 4 7 2 2" xfId="13730"/>
    <cellStyle name="EYHeader1 2 4 7 3" xfId="13731"/>
    <cellStyle name="EYHeader1 2 4 8" xfId="13732"/>
    <cellStyle name="EYHeader1 2 4 8 2" xfId="13733"/>
    <cellStyle name="EYHeader1 2 4 8 2 2" xfId="13734"/>
    <cellStyle name="EYHeader1 2 4 8 3" xfId="13735"/>
    <cellStyle name="EYHeader1 2 4 9" xfId="13736"/>
    <cellStyle name="EYHeader1 2 4 9 2" xfId="13737"/>
    <cellStyle name="EYHeader1 2 4 9 2 2" xfId="13738"/>
    <cellStyle name="EYHeader1 2 4 9 3" xfId="13739"/>
    <cellStyle name="EYHeader1 2 5" xfId="13740"/>
    <cellStyle name="EYHeader1 2 5 10" xfId="13741"/>
    <cellStyle name="EYHeader1 2 5 10 2" xfId="13742"/>
    <cellStyle name="EYHeader1 2 5 10 2 2" xfId="13743"/>
    <cellStyle name="EYHeader1 2 5 10 3" xfId="13744"/>
    <cellStyle name="EYHeader1 2 5 11" xfId="13745"/>
    <cellStyle name="EYHeader1 2 5 11 2" xfId="13746"/>
    <cellStyle name="EYHeader1 2 5 11 2 2" xfId="13747"/>
    <cellStyle name="EYHeader1 2 5 11 3" xfId="13748"/>
    <cellStyle name="EYHeader1 2 5 12" xfId="13749"/>
    <cellStyle name="EYHeader1 2 5 12 2" xfId="13750"/>
    <cellStyle name="EYHeader1 2 5 12 2 2" xfId="13751"/>
    <cellStyle name="EYHeader1 2 5 12 3" xfId="13752"/>
    <cellStyle name="EYHeader1 2 5 13" xfId="13753"/>
    <cellStyle name="EYHeader1 2 5 13 2" xfId="13754"/>
    <cellStyle name="EYHeader1 2 5 13 2 2" xfId="13755"/>
    <cellStyle name="EYHeader1 2 5 13 3" xfId="13756"/>
    <cellStyle name="EYHeader1 2 5 14" xfId="13757"/>
    <cellStyle name="EYHeader1 2 5 14 2" xfId="13758"/>
    <cellStyle name="EYHeader1 2 5 14 2 2" xfId="13759"/>
    <cellStyle name="EYHeader1 2 5 14 3" xfId="13760"/>
    <cellStyle name="EYHeader1 2 5 15" xfId="13761"/>
    <cellStyle name="EYHeader1 2 5 15 2" xfId="13762"/>
    <cellStyle name="EYHeader1 2 5 15 2 2" xfId="13763"/>
    <cellStyle name="EYHeader1 2 5 15 3" xfId="13764"/>
    <cellStyle name="EYHeader1 2 5 16" xfId="13765"/>
    <cellStyle name="EYHeader1 2 5 16 2" xfId="13766"/>
    <cellStyle name="EYHeader1 2 5 16 2 2" xfId="13767"/>
    <cellStyle name="EYHeader1 2 5 16 3" xfId="13768"/>
    <cellStyle name="EYHeader1 2 5 17" xfId="13769"/>
    <cellStyle name="EYHeader1 2 5 17 2" xfId="13770"/>
    <cellStyle name="EYHeader1 2 5 17 2 2" xfId="13771"/>
    <cellStyle name="EYHeader1 2 5 17 3" xfId="13772"/>
    <cellStyle name="EYHeader1 2 5 18" xfId="13773"/>
    <cellStyle name="EYHeader1 2 5 18 2" xfId="13774"/>
    <cellStyle name="EYHeader1 2 5 18 2 2" xfId="13775"/>
    <cellStyle name="EYHeader1 2 5 18 3" xfId="13776"/>
    <cellStyle name="EYHeader1 2 5 19" xfId="13777"/>
    <cellStyle name="EYHeader1 2 5 19 2" xfId="13778"/>
    <cellStyle name="EYHeader1 2 5 19 2 2" xfId="13779"/>
    <cellStyle name="EYHeader1 2 5 19 3" xfId="13780"/>
    <cellStyle name="EYHeader1 2 5 2" xfId="13781"/>
    <cellStyle name="EYHeader1 2 5 2 2" xfId="13782"/>
    <cellStyle name="EYHeader1 2 5 2 2 2" xfId="13783"/>
    <cellStyle name="EYHeader1 2 5 2 3" xfId="13784"/>
    <cellStyle name="EYHeader1 2 5 20" xfId="13785"/>
    <cellStyle name="EYHeader1 2 5 20 2" xfId="13786"/>
    <cellStyle name="EYHeader1 2 5 21" xfId="13787"/>
    <cellStyle name="EYHeader1 2 5 3" xfId="13788"/>
    <cellStyle name="EYHeader1 2 5 3 2" xfId="13789"/>
    <cellStyle name="EYHeader1 2 5 3 2 2" xfId="13790"/>
    <cellStyle name="EYHeader1 2 5 3 3" xfId="13791"/>
    <cellStyle name="EYHeader1 2 5 4" xfId="13792"/>
    <cellStyle name="EYHeader1 2 5 4 2" xfId="13793"/>
    <cellStyle name="EYHeader1 2 5 4 2 2" xfId="13794"/>
    <cellStyle name="EYHeader1 2 5 4 3" xfId="13795"/>
    <cellStyle name="EYHeader1 2 5 5" xfId="13796"/>
    <cellStyle name="EYHeader1 2 5 5 2" xfId="13797"/>
    <cellStyle name="EYHeader1 2 5 5 2 2" xfId="13798"/>
    <cellStyle name="EYHeader1 2 5 5 3" xfId="13799"/>
    <cellStyle name="EYHeader1 2 5 6" xfId="13800"/>
    <cellStyle name="EYHeader1 2 5 6 2" xfId="13801"/>
    <cellStyle name="EYHeader1 2 5 6 2 2" xfId="13802"/>
    <cellStyle name="EYHeader1 2 5 6 3" xfId="13803"/>
    <cellStyle name="EYHeader1 2 5 7" xfId="13804"/>
    <cellStyle name="EYHeader1 2 5 7 2" xfId="13805"/>
    <cellStyle name="EYHeader1 2 5 7 2 2" xfId="13806"/>
    <cellStyle name="EYHeader1 2 5 7 3" xfId="13807"/>
    <cellStyle name="EYHeader1 2 5 8" xfId="13808"/>
    <cellStyle name="EYHeader1 2 5 8 2" xfId="13809"/>
    <cellStyle name="EYHeader1 2 5 8 2 2" xfId="13810"/>
    <cellStyle name="EYHeader1 2 5 8 3" xfId="13811"/>
    <cellStyle name="EYHeader1 2 5 9" xfId="13812"/>
    <cellStyle name="EYHeader1 2 5 9 2" xfId="13813"/>
    <cellStyle name="EYHeader1 2 5 9 2 2" xfId="13814"/>
    <cellStyle name="EYHeader1 2 5 9 3" xfId="13815"/>
    <cellStyle name="EYHeader1 2 6" xfId="13816"/>
    <cellStyle name="EYHeader1 2 6 2" xfId="13817"/>
    <cellStyle name="EYHeader1 2 6 2 2" xfId="13818"/>
    <cellStyle name="EYHeader1 2 6 3" xfId="13819"/>
    <cellStyle name="EYHeader1 2 7" xfId="13820"/>
    <cellStyle name="EYHeader1 2 7 2" xfId="13821"/>
    <cellStyle name="EYHeader1 2 7 2 2" xfId="13822"/>
    <cellStyle name="EYHeader1 2 7 3" xfId="13823"/>
    <cellStyle name="EYHeader1 2 8" xfId="13824"/>
    <cellStyle name="EYHeader1 2 8 2" xfId="13825"/>
    <cellStyle name="EYHeader1 2 8 2 2" xfId="13826"/>
    <cellStyle name="EYHeader1 2 8 3" xfId="13827"/>
    <cellStyle name="EYHeader1 2 9" xfId="13828"/>
    <cellStyle name="EYHeader1 2 9 2" xfId="13829"/>
    <cellStyle name="EYHeader1 2 9 2 2" xfId="13830"/>
    <cellStyle name="EYHeader1 2 9 3" xfId="13831"/>
    <cellStyle name="EYHeader1 3" xfId="13832"/>
    <cellStyle name="EYHeader1 3 2" xfId="13833"/>
    <cellStyle name="EYHeader1 3 2 10" xfId="13834"/>
    <cellStyle name="EYHeader1 3 2 10 2" xfId="13835"/>
    <cellStyle name="EYHeader1 3 2 10 2 2" xfId="13836"/>
    <cellStyle name="EYHeader1 3 2 10 3" xfId="13837"/>
    <cellStyle name="EYHeader1 3 2 11" xfId="13838"/>
    <cellStyle name="EYHeader1 3 2 11 2" xfId="13839"/>
    <cellStyle name="EYHeader1 3 2 11 2 2" xfId="13840"/>
    <cellStyle name="EYHeader1 3 2 11 3" xfId="13841"/>
    <cellStyle name="EYHeader1 3 2 12" xfId="13842"/>
    <cellStyle name="EYHeader1 3 2 12 2" xfId="13843"/>
    <cellStyle name="EYHeader1 3 2 12 2 2" xfId="13844"/>
    <cellStyle name="EYHeader1 3 2 12 3" xfId="13845"/>
    <cellStyle name="EYHeader1 3 2 13" xfId="13846"/>
    <cellStyle name="EYHeader1 3 2 13 2" xfId="13847"/>
    <cellStyle name="EYHeader1 3 2 13 2 2" xfId="13848"/>
    <cellStyle name="EYHeader1 3 2 13 3" xfId="13849"/>
    <cellStyle name="EYHeader1 3 2 14" xfId="13850"/>
    <cellStyle name="EYHeader1 3 2 14 2" xfId="13851"/>
    <cellStyle name="EYHeader1 3 2 14 2 2" xfId="13852"/>
    <cellStyle name="EYHeader1 3 2 14 3" xfId="13853"/>
    <cellStyle name="EYHeader1 3 2 15" xfId="13854"/>
    <cellStyle name="EYHeader1 3 2 15 2" xfId="13855"/>
    <cellStyle name="EYHeader1 3 2 15 2 2" xfId="13856"/>
    <cellStyle name="EYHeader1 3 2 15 3" xfId="13857"/>
    <cellStyle name="EYHeader1 3 2 16" xfId="13858"/>
    <cellStyle name="EYHeader1 3 2 16 2" xfId="13859"/>
    <cellStyle name="EYHeader1 3 2 16 2 2" xfId="13860"/>
    <cellStyle name="EYHeader1 3 2 16 3" xfId="13861"/>
    <cellStyle name="EYHeader1 3 2 17" xfId="13862"/>
    <cellStyle name="EYHeader1 3 2 17 2" xfId="13863"/>
    <cellStyle name="EYHeader1 3 2 17 2 2" xfId="13864"/>
    <cellStyle name="EYHeader1 3 2 17 3" xfId="13865"/>
    <cellStyle name="EYHeader1 3 2 18" xfId="13866"/>
    <cellStyle name="EYHeader1 3 2 18 2" xfId="13867"/>
    <cellStyle name="EYHeader1 3 2 18 2 2" xfId="13868"/>
    <cellStyle name="EYHeader1 3 2 18 3" xfId="13869"/>
    <cellStyle name="EYHeader1 3 2 19" xfId="13870"/>
    <cellStyle name="EYHeader1 3 2 19 2" xfId="13871"/>
    <cellStyle name="EYHeader1 3 2 19 2 2" xfId="13872"/>
    <cellStyle name="EYHeader1 3 2 19 3" xfId="13873"/>
    <cellStyle name="EYHeader1 3 2 2" xfId="13874"/>
    <cellStyle name="EYHeader1 3 2 2 2" xfId="13875"/>
    <cellStyle name="EYHeader1 3 2 2 2 2" xfId="13876"/>
    <cellStyle name="EYHeader1 3 2 2 3" xfId="13877"/>
    <cellStyle name="EYHeader1 3 2 20" xfId="13878"/>
    <cellStyle name="EYHeader1 3 2 20 2" xfId="13879"/>
    <cellStyle name="EYHeader1 3 2 21" xfId="13880"/>
    <cellStyle name="EYHeader1 3 2 21 2" xfId="13881"/>
    <cellStyle name="EYHeader1 3 2 22" xfId="13882"/>
    <cellStyle name="EYHeader1 3 2 3" xfId="13883"/>
    <cellStyle name="EYHeader1 3 2 3 2" xfId="13884"/>
    <cellStyle name="EYHeader1 3 2 3 2 2" xfId="13885"/>
    <cellStyle name="EYHeader1 3 2 3 3" xfId="13886"/>
    <cellStyle name="EYHeader1 3 2 4" xfId="13887"/>
    <cellStyle name="EYHeader1 3 2 4 2" xfId="13888"/>
    <cellStyle name="EYHeader1 3 2 4 2 2" xfId="13889"/>
    <cellStyle name="EYHeader1 3 2 4 3" xfId="13890"/>
    <cellStyle name="EYHeader1 3 2 5" xfId="13891"/>
    <cellStyle name="EYHeader1 3 2 5 2" xfId="13892"/>
    <cellStyle name="EYHeader1 3 2 5 2 2" xfId="13893"/>
    <cellStyle name="EYHeader1 3 2 5 3" xfId="13894"/>
    <cellStyle name="EYHeader1 3 2 6" xfId="13895"/>
    <cellStyle name="EYHeader1 3 2 6 2" xfId="13896"/>
    <cellStyle name="EYHeader1 3 2 6 2 2" xfId="13897"/>
    <cellStyle name="EYHeader1 3 2 6 3" xfId="13898"/>
    <cellStyle name="EYHeader1 3 2 7" xfId="13899"/>
    <cellStyle name="EYHeader1 3 2 7 2" xfId="13900"/>
    <cellStyle name="EYHeader1 3 2 7 2 2" xfId="13901"/>
    <cellStyle name="EYHeader1 3 2 7 3" xfId="13902"/>
    <cellStyle name="EYHeader1 3 2 8" xfId="13903"/>
    <cellStyle name="EYHeader1 3 2 8 2" xfId="13904"/>
    <cellStyle name="EYHeader1 3 2 8 2 2" xfId="13905"/>
    <cellStyle name="EYHeader1 3 2 8 3" xfId="13906"/>
    <cellStyle name="EYHeader1 3 2 9" xfId="13907"/>
    <cellStyle name="EYHeader1 3 2 9 2" xfId="13908"/>
    <cellStyle name="EYHeader1 3 2 9 2 2" xfId="13909"/>
    <cellStyle name="EYHeader1 3 2 9 3" xfId="13910"/>
    <cellStyle name="EYHeader1 3 3" xfId="13911"/>
    <cellStyle name="EYHeader1 3 3 2" xfId="13912"/>
    <cellStyle name="EYHeader1 3 3 2 2" xfId="13913"/>
    <cellStyle name="EYHeader1 3 3 3" xfId="13914"/>
    <cellStyle name="EYHeader1 3 4" xfId="13915"/>
    <cellStyle name="EYHeader1 3 4 2" xfId="13916"/>
    <cellStyle name="EYHeader1 3 4 2 2" xfId="13917"/>
    <cellStyle name="EYHeader1 3 4 3" xfId="13918"/>
    <cellStyle name="EYHeader1 3 5" xfId="13919"/>
    <cellStyle name="EYHeader1 3 5 2" xfId="13920"/>
    <cellStyle name="EYHeader1 3 5 2 2" xfId="13921"/>
    <cellStyle name="EYHeader1 3 5 3" xfId="13922"/>
    <cellStyle name="EYHeader1 3 6" xfId="13923"/>
    <cellStyle name="EYHeader1 3 6 2" xfId="13924"/>
    <cellStyle name="EYHeader1 3 6 2 2" xfId="13925"/>
    <cellStyle name="EYHeader1 3 6 3" xfId="13926"/>
    <cellStyle name="EYHeader1 3 7" xfId="13927"/>
    <cellStyle name="EYHeader1 3 7 2" xfId="13928"/>
    <cellStyle name="EYHeader1 3 7 2 2" xfId="13929"/>
    <cellStyle name="EYHeader1 3 7 3" xfId="13930"/>
    <cellStyle name="EYHeader1 3 8" xfId="13931"/>
    <cellStyle name="EYHeader1 3 8 2" xfId="13932"/>
    <cellStyle name="EYHeader1 3 9" xfId="13933"/>
    <cellStyle name="EYHeader1 4" xfId="13934"/>
    <cellStyle name="EYHeader1 4 2" xfId="13935"/>
    <cellStyle name="EYHeader1 4 2 10" xfId="13936"/>
    <cellStyle name="EYHeader1 4 2 10 2" xfId="13937"/>
    <cellStyle name="EYHeader1 4 2 10 2 2" xfId="13938"/>
    <cellStyle name="EYHeader1 4 2 10 3" xfId="13939"/>
    <cellStyle name="EYHeader1 4 2 11" xfId="13940"/>
    <cellStyle name="EYHeader1 4 2 11 2" xfId="13941"/>
    <cellStyle name="EYHeader1 4 2 11 2 2" xfId="13942"/>
    <cellStyle name="EYHeader1 4 2 11 3" xfId="13943"/>
    <cellStyle name="EYHeader1 4 2 12" xfId="13944"/>
    <cellStyle name="EYHeader1 4 2 12 2" xfId="13945"/>
    <cellStyle name="EYHeader1 4 2 12 2 2" xfId="13946"/>
    <cellStyle name="EYHeader1 4 2 12 3" xfId="13947"/>
    <cellStyle name="EYHeader1 4 2 13" xfId="13948"/>
    <cellStyle name="EYHeader1 4 2 13 2" xfId="13949"/>
    <cellStyle name="EYHeader1 4 2 13 2 2" xfId="13950"/>
    <cellStyle name="EYHeader1 4 2 13 3" xfId="13951"/>
    <cellStyle name="EYHeader1 4 2 14" xfId="13952"/>
    <cellStyle name="EYHeader1 4 2 14 2" xfId="13953"/>
    <cellStyle name="EYHeader1 4 2 14 2 2" xfId="13954"/>
    <cellStyle name="EYHeader1 4 2 14 3" xfId="13955"/>
    <cellStyle name="EYHeader1 4 2 15" xfId="13956"/>
    <cellStyle name="EYHeader1 4 2 15 2" xfId="13957"/>
    <cellStyle name="EYHeader1 4 2 15 2 2" xfId="13958"/>
    <cellStyle name="EYHeader1 4 2 15 3" xfId="13959"/>
    <cellStyle name="EYHeader1 4 2 16" xfId="13960"/>
    <cellStyle name="EYHeader1 4 2 16 2" xfId="13961"/>
    <cellStyle name="EYHeader1 4 2 16 2 2" xfId="13962"/>
    <cellStyle name="EYHeader1 4 2 16 3" xfId="13963"/>
    <cellStyle name="EYHeader1 4 2 17" xfId="13964"/>
    <cellStyle name="EYHeader1 4 2 17 2" xfId="13965"/>
    <cellStyle name="EYHeader1 4 2 17 2 2" xfId="13966"/>
    <cellStyle name="EYHeader1 4 2 17 3" xfId="13967"/>
    <cellStyle name="EYHeader1 4 2 18" xfId="13968"/>
    <cellStyle name="EYHeader1 4 2 18 2" xfId="13969"/>
    <cellStyle name="EYHeader1 4 2 18 2 2" xfId="13970"/>
    <cellStyle name="EYHeader1 4 2 18 3" xfId="13971"/>
    <cellStyle name="EYHeader1 4 2 19" xfId="13972"/>
    <cellStyle name="EYHeader1 4 2 19 2" xfId="13973"/>
    <cellStyle name="EYHeader1 4 2 19 2 2" xfId="13974"/>
    <cellStyle name="EYHeader1 4 2 19 3" xfId="13975"/>
    <cellStyle name="EYHeader1 4 2 2" xfId="13976"/>
    <cellStyle name="EYHeader1 4 2 2 2" xfId="13977"/>
    <cellStyle name="EYHeader1 4 2 2 2 2" xfId="13978"/>
    <cellStyle name="EYHeader1 4 2 2 3" xfId="13979"/>
    <cellStyle name="EYHeader1 4 2 20" xfId="13980"/>
    <cellStyle name="EYHeader1 4 2 20 2" xfId="13981"/>
    <cellStyle name="EYHeader1 4 2 21" xfId="13982"/>
    <cellStyle name="EYHeader1 4 2 3" xfId="13983"/>
    <cellStyle name="EYHeader1 4 2 3 2" xfId="13984"/>
    <cellStyle name="EYHeader1 4 2 3 2 2" xfId="13985"/>
    <cellStyle name="EYHeader1 4 2 3 3" xfId="13986"/>
    <cellStyle name="EYHeader1 4 2 4" xfId="13987"/>
    <cellStyle name="EYHeader1 4 2 4 2" xfId="13988"/>
    <cellStyle name="EYHeader1 4 2 4 2 2" xfId="13989"/>
    <cellStyle name="EYHeader1 4 2 4 3" xfId="13990"/>
    <cellStyle name="EYHeader1 4 2 5" xfId="13991"/>
    <cellStyle name="EYHeader1 4 2 5 2" xfId="13992"/>
    <cellStyle name="EYHeader1 4 2 5 2 2" xfId="13993"/>
    <cellStyle name="EYHeader1 4 2 5 3" xfId="13994"/>
    <cellStyle name="EYHeader1 4 2 6" xfId="13995"/>
    <cellStyle name="EYHeader1 4 2 6 2" xfId="13996"/>
    <cellStyle name="EYHeader1 4 2 6 2 2" xfId="13997"/>
    <cellStyle name="EYHeader1 4 2 6 3" xfId="13998"/>
    <cellStyle name="EYHeader1 4 2 7" xfId="13999"/>
    <cellStyle name="EYHeader1 4 2 7 2" xfId="14000"/>
    <cellStyle name="EYHeader1 4 2 7 2 2" xfId="14001"/>
    <cellStyle name="EYHeader1 4 2 7 3" xfId="14002"/>
    <cellStyle name="EYHeader1 4 2 8" xfId="14003"/>
    <cellStyle name="EYHeader1 4 2 8 2" xfId="14004"/>
    <cellStyle name="EYHeader1 4 2 8 2 2" xfId="14005"/>
    <cellStyle name="EYHeader1 4 2 8 3" xfId="14006"/>
    <cellStyle name="EYHeader1 4 2 9" xfId="14007"/>
    <cellStyle name="EYHeader1 4 2 9 2" xfId="14008"/>
    <cellStyle name="EYHeader1 4 2 9 2 2" xfId="14009"/>
    <cellStyle name="EYHeader1 4 2 9 3" xfId="14010"/>
    <cellStyle name="EYHeader1 4 3" xfId="14011"/>
    <cellStyle name="EYHeader1 4 3 2" xfId="14012"/>
    <cellStyle name="EYHeader1 4 3 2 2" xfId="14013"/>
    <cellStyle name="EYHeader1 4 3 3" xfId="14014"/>
    <cellStyle name="EYHeader1 4 4" xfId="14015"/>
    <cellStyle name="EYHeader1 4 4 2" xfId="14016"/>
    <cellStyle name="EYHeader1 4 4 2 2" xfId="14017"/>
    <cellStyle name="EYHeader1 4 4 3" xfId="14018"/>
    <cellStyle name="EYHeader1 4 5" xfId="14019"/>
    <cellStyle name="EYHeader1 4 5 2" xfId="14020"/>
    <cellStyle name="EYHeader1 4 5 2 2" xfId="14021"/>
    <cellStyle name="EYHeader1 4 5 3" xfId="14022"/>
    <cellStyle name="EYHeader1 4 6" xfId="14023"/>
    <cellStyle name="EYHeader1 4 6 2" xfId="14024"/>
    <cellStyle name="EYHeader1 4 6 2 2" xfId="14025"/>
    <cellStyle name="EYHeader1 4 6 3" xfId="14026"/>
    <cellStyle name="EYHeader1 4 7" xfId="14027"/>
    <cellStyle name="EYHeader1 4 7 2" xfId="14028"/>
    <cellStyle name="EYHeader1 4 7 2 2" xfId="14029"/>
    <cellStyle name="EYHeader1 4 7 3" xfId="14030"/>
    <cellStyle name="EYHeader1 4 8" xfId="14031"/>
    <cellStyle name="EYHeader1 4 8 2" xfId="14032"/>
    <cellStyle name="EYHeader1 4 9" xfId="14033"/>
    <cellStyle name="EYHeader1 5" xfId="14034"/>
    <cellStyle name="EYHeader1 5 10" xfId="14035"/>
    <cellStyle name="EYHeader1 5 10 2" xfId="14036"/>
    <cellStyle name="EYHeader1 5 10 2 2" xfId="14037"/>
    <cellStyle name="EYHeader1 5 10 3" xfId="14038"/>
    <cellStyle name="EYHeader1 5 11" xfId="14039"/>
    <cellStyle name="EYHeader1 5 11 2" xfId="14040"/>
    <cellStyle name="EYHeader1 5 11 2 2" xfId="14041"/>
    <cellStyle name="EYHeader1 5 11 3" xfId="14042"/>
    <cellStyle name="EYHeader1 5 12" xfId="14043"/>
    <cellStyle name="EYHeader1 5 12 2" xfId="14044"/>
    <cellStyle name="EYHeader1 5 12 2 2" xfId="14045"/>
    <cellStyle name="EYHeader1 5 12 3" xfId="14046"/>
    <cellStyle name="EYHeader1 5 13" xfId="14047"/>
    <cellStyle name="EYHeader1 5 13 2" xfId="14048"/>
    <cellStyle name="EYHeader1 5 13 2 2" xfId="14049"/>
    <cellStyle name="EYHeader1 5 13 3" xfId="14050"/>
    <cellStyle name="EYHeader1 5 14" xfId="14051"/>
    <cellStyle name="EYHeader1 5 14 2" xfId="14052"/>
    <cellStyle name="EYHeader1 5 14 2 2" xfId="14053"/>
    <cellStyle name="EYHeader1 5 14 3" xfId="14054"/>
    <cellStyle name="EYHeader1 5 15" xfId="14055"/>
    <cellStyle name="EYHeader1 5 15 2" xfId="14056"/>
    <cellStyle name="EYHeader1 5 15 2 2" xfId="14057"/>
    <cellStyle name="EYHeader1 5 15 3" xfId="14058"/>
    <cellStyle name="EYHeader1 5 16" xfId="14059"/>
    <cellStyle name="EYHeader1 5 16 2" xfId="14060"/>
    <cellStyle name="EYHeader1 5 16 2 2" xfId="14061"/>
    <cellStyle name="EYHeader1 5 16 3" xfId="14062"/>
    <cellStyle name="EYHeader1 5 17" xfId="14063"/>
    <cellStyle name="EYHeader1 5 17 2" xfId="14064"/>
    <cellStyle name="EYHeader1 5 17 2 2" xfId="14065"/>
    <cellStyle name="EYHeader1 5 17 3" xfId="14066"/>
    <cellStyle name="EYHeader1 5 18" xfId="14067"/>
    <cellStyle name="EYHeader1 5 18 2" xfId="14068"/>
    <cellStyle name="EYHeader1 5 18 2 2" xfId="14069"/>
    <cellStyle name="EYHeader1 5 18 3" xfId="14070"/>
    <cellStyle name="EYHeader1 5 19" xfId="14071"/>
    <cellStyle name="EYHeader1 5 19 2" xfId="14072"/>
    <cellStyle name="EYHeader1 5 19 2 2" xfId="14073"/>
    <cellStyle name="EYHeader1 5 19 3" xfId="14074"/>
    <cellStyle name="EYHeader1 5 2" xfId="14075"/>
    <cellStyle name="EYHeader1 5 2 10" xfId="14076"/>
    <cellStyle name="EYHeader1 5 2 10 2" xfId="14077"/>
    <cellStyle name="EYHeader1 5 2 10 2 2" xfId="14078"/>
    <cellStyle name="EYHeader1 5 2 10 3" xfId="14079"/>
    <cellStyle name="EYHeader1 5 2 11" xfId="14080"/>
    <cellStyle name="EYHeader1 5 2 11 2" xfId="14081"/>
    <cellStyle name="EYHeader1 5 2 11 2 2" xfId="14082"/>
    <cellStyle name="EYHeader1 5 2 11 3" xfId="14083"/>
    <cellStyle name="EYHeader1 5 2 12" xfId="14084"/>
    <cellStyle name="EYHeader1 5 2 12 2" xfId="14085"/>
    <cellStyle name="EYHeader1 5 2 12 2 2" xfId="14086"/>
    <cellStyle name="EYHeader1 5 2 12 3" xfId="14087"/>
    <cellStyle name="EYHeader1 5 2 13" xfId="14088"/>
    <cellStyle name="EYHeader1 5 2 13 2" xfId="14089"/>
    <cellStyle name="EYHeader1 5 2 13 2 2" xfId="14090"/>
    <cellStyle name="EYHeader1 5 2 13 3" xfId="14091"/>
    <cellStyle name="EYHeader1 5 2 14" xfId="14092"/>
    <cellStyle name="EYHeader1 5 2 14 2" xfId="14093"/>
    <cellStyle name="EYHeader1 5 2 14 2 2" xfId="14094"/>
    <cellStyle name="EYHeader1 5 2 14 3" xfId="14095"/>
    <cellStyle name="EYHeader1 5 2 15" xfId="14096"/>
    <cellStyle name="EYHeader1 5 2 15 2" xfId="14097"/>
    <cellStyle name="EYHeader1 5 2 15 2 2" xfId="14098"/>
    <cellStyle name="EYHeader1 5 2 15 3" xfId="14099"/>
    <cellStyle name="EYHeader1 5 2 16" xfId="14100"/>
    <cellStyle name="EYHeader1 5 2 16 2" xfId="14101"/>
    <cellStyle name="EYHeader1 5 2 16 2 2" xfId="14102"/>
    <cellStyle name="EYHeader1 5 2 16 3" xfId="14103"/>
    <cellStyle name="EYHeader1 5 2 17" xfId="14104"/>
    <cellStyle name="EYHeader1 5 2 17 2" xfId="14105"/>
    <cellStyle name="EYHeader1 5 2 17 2 2" xfId="14106"/>
    <cellStyle name="EYHeader1 5 2 17 3" xfId="14107"/>
    <cellStyle name="EYHeader1 5 2 18" xfId="14108"/>
    <cellStyle name="EYHeader1 5 2 18 2" xfId="14109"/>
    <cellStyle name="EYHeader1 5 2 18 2 2" xfId="14110"/>
    <cellStyle name="EYHeader1 5 2 18 3" xfId="14111"/>
    <cellStyle name="EYHeader1 5 2 19" xfId="14112"/>
    <cellStyle name="EYHeader1 5 2 19 2" xfId="14113"/>
    <cellStyle name="EYHeader1 5 2 19 2 2" xfId="14114"/>
    <cellStyle name="EYHeader1 5 2 19 3" xfId="14115"/>
    <cellStyle name="EYHeader1 5 2 2" xfId="14116"/>
    <cellStyle name="EYHeader1 5 2 2 2" xfId="14117"/>
    <cellStyle name="EYHeader1 5 2 2 2 2" xfId="14118"/>
    <cellStyle name="EYHeader1 5 2 2 3" xfId="14119"/>
    <cellStyle name="EYHeader1 5 2 20" xfId="14120"/>
    <cellStyle name="EYHeader1 5 2 20 2" xfId="14121"/>
    <cellStyle name="EYHeader1 5 2 21" xfId="14122"/>
    <cellStyle name="EYHeader1 5 2 3" xfId="14123"/>
    <cellStyle name="EYHeader1 5 2 3 2" xfId="14124"/>
    <cellStyle name="EYHeader1 5 2 3 2 2" xfId="14125"/>
    <cellStyle name="EYHeader1 5 2 3 3" xfId="14126"/>
    <cellStyle name="EYHeader1 5 2 4" xfId="14127"/>
    <cellStyle name="EYHeader1 5 2 4 2" xfId="14128"/>
    <cellStyle name="EYHeader1 5 2 4 2 2" xfId="14129"/>
    <cellStyle name="EYHeader1 5 2 4 3" xfId="14130"/>
    <cellStyle name="EYHeader1 5 2 5" xfId="14131"/>
    <cellStyle name="EYHeader1 5 2 5 2" xfId="14132"/>
    <cellStyle name="EYHeader1 5 2 5 2 2" xfId="14133"/>
    <cellStyle name="EYHeader1 5 2 5 3" xfId="14134"/>
    <cellStyle name="EYHeader1 5 2 6" xfId="14135"/>
    <cellStyle name="EYHeader1 5 2 6 2" xfId="14136"/>
    <cellStyle name="EYHeader1 5 2 6 2 2" xfId="14137"/>
    <cellStyle name="EYHeader1 5 2 6 3" xfId="14138"/>
    <cellStyle name="EYHeader1 5 2 7" xfId="14139"/>
    <cellStyle name="EYHeader1 5 2 7 2" xfId="14140"/>
    <cellStyle name="EYHeader1 5 2 7 2 2" xfId="14141"/>
    <cellStyle name="EYHeader1 5 2 7 3" xfId="14142"/>
    <cellStyle name="EYHeader1 5 2 8" xfId="14143"/>
    <cellStyle name="EYHeader1 5 2 8 2" xfId="14144"/>
    <cellStyle name="EYHeader1 5 2 8 2 2" xfId="14145"/>
    <cellStyle name="EYHeader1 5 2 8 3" xfId="14146"/>
    <cellStyle name="EYHeader1 5 2 9" xfId="14147"/>
    <cellStyle name="EYHeader1 5 2 9 2" xfId="14148"/>
    <cellStyle name="EYHeader1 5 2 9 2 2" xfId="14149"/>
    <cellStyle name="EYHeader1 5 2 9 3" xfId="14150"/>
    <cellStyle name="EYHeader1 5 20" xfId="14151"/>
    <cellStyle name="EYHeader1 5 20 2" xfId="14152"/>
    <cellStyle name="EYHeader1 5 20 2 2" xfId="14153"/>
    <cellStyle name="EYHeader1 5 20 3" xfId="14154"/>
    <cellStyle name="EYHeader1 5 21" xfId="14155"/>
    <cellStyle name="EYHeader1 5 21 2" xfId="14156"/>
    <cellStyle name="EYHeader1 5 22" xfId="14157"/>
    <cellStyle name="EYHeader1 5 3" xfId="14158"/>
    <cellStyle name="EYHeader1 5 3 2" xfId="14159"/>
    <cellStyle name="EYHeader1 5 3 2 2" xfId="14160"/>
    <cellStyle name="EYHeader1 5 3 3" xfId="14161"/>
    <cellStyle name="EYHeader1 5 4" xfId="14162"/>
    <cellStyle name="EYHeader1 5 4 2" xfId="14163"/>
    <cellStyle name="EYHeader1 5 4 2 2" xfId="14164"/>
    <cellStyle name="EYHeader1 5 4 3" xfId="14165"/>
    <cellStyle name="EYHeader1 5 5" xfId="14166"/>
    <cellStyle name="EYHeader1 5 5 2" xfId="14167"/>
    <cellStyle name="EYHeader1 5 5 2 2" xfId="14168"/>
    <cellStyle name="EYHeader1 5 5 3" xfId="14169"/>
    <cellStyle name="EYHeader1 5 6" xfId="14170"/>
    <cellStyle name="EYHeader1 5 6 2" xfId="14171"/>
    <cellStyle name="EYHeader1 5 6 2 2" xfId="14172"/>
    <cellStyle name="EYHeader1 5 6 3" xfId="14173"/>
    <cellStyle name="EYHeader1 5 7" xfId="14174"/>
    <cellStyle name="EYHeader1 5 7 2" xfId="14175"/>
    <cellStyle name="EYHeader1 5 7 2 2" xfId="14176"/>
    <cellStyle name="EYHeader1 5 7 3" xfId="14177"/>
    <cellStyle name="EYHeader1 5 8" xfId="14178"/>
    <cellStyle name="EYHeader1 5 8 2" xfId="14179"/>
    <cellStyle name="EYHeader1 5 8 2 2" xfId="14180"/>
    <cellStyle name="EYHeader1 5 8 3" xfId="14181"/>
    <cellStyle name="EYHeader1 5 9" xfId="14182"/>
    <cellStyle name="EYHeader1 5 9 2" xfId="14183"/>
    <cellStyle name="EYHeader1 5 9 2 2" xfId="14184"/>
    <cellStyle name="EYHeader1 5 9 3" xfId="14185"/>
    <cellStyle name="EYHeader1 6" xfId="14186"/>
    <cellStyle name="EYHeader1 6 2" xfId="14187"/>
    <cellStyle name="EYHeader1 6 2 2" xfId="14188"/>
    <cellStyle name="EYHeader1 6 3" xfId="14189"/>
    <cellStyle name="EYHeader1 7" xfId="14190"/>
    <cellStyle name="EYHeader1 7 2" xfId="14191"/>
    <cellStyle name="EYHeader1 7 2 2" xfId="14192"/>
    <cellStyle name="EYHeader1 7 3" xfId="14193"/>
    <cellStyle name="EYHeader1 8" xfId="14194"/>
    <cellStyle name="EYHeader1 8 2" xfId="14195"/>
    <cellStyle name="EYHeader1 8 2 2" xfId="14196"/>
    <cellStyle name="EYHeader1 8 3" xfId="14197"/>
    <cellStyle name="EYHeader1 9" xfId="14198"/>
    <cellStyle name="EYHeader1 9 2" xfId="14199"/>
    <cellStyle name="EYHeader1 9 2 2" xfId="14200"/>
    <cellStyle name="EYHeader1 9 3" xfId="14201"/>
    <cellStyle name="EYHeader2" xfId="14202"/>
    <cellStyle name="EYInputValue" xfId="14203"/>
    <cellStyle name="EYPercent" xfId="14204"/>
    <cellStyle name="Feeder Field" xfId="14205"/>
    <cellStyle name="Feeder Field 10" xfId="14206"/>
    <cellStyle name="Feeder Field 10 2" xfId="14207"/>
    <cellStyle name="Feeder Field 10 2 2" xfId="14208"/>
    <cellStyle name="Feeder Field 10 3" xfId="14209"/>
    <cellStyle name="Feeder Field 11" xfId="14210"/>
    <cellStyle name="Feeder Field 11 2" xfId="14211"/>
    <cellStyle name="Feeder Field 11 2 2" xfId="14212"/>
    <cellStyle name="Feeder Field 11 3" xfId="14213"/>
    <cellStyle name="Feeder Field 12" xfId="14214"/>
    <cellStyle name="Feeder Field 12 2" xfId="14215"/>
    <cellStyle name="Feeder Field 12 2 2" xfId="14216"/>
    <cellStyle name="Feeder Field 12 3" xfId="14217"/>
    <cellStyle name="Feeder Field 13" xfId="14218"/>
    <cellStyle name="Feeder Field 13 2" xfId="14219"/>
    <cellStyle name="Feeder Field 13 2 2" xfId="14220"/>
    <cellStyle name="Feeder Field 13 3" xfId="14221"/>
    <cellStyle name="Feeder Field 14" xfId="14222"/>
    <cellStyle name="Feeder Field 14 2" xfId="14223"/>
    <cellStyle name="Feeder Field 14 2 2" xfId="14224"/>
    <cellStyle name="Feeder Field 14 3" xfId="14225"/>
    <cellStyle name="Feeder Field 15" xfId="14226"/>
    <cellStyle name="Feeder Field 15 2" xfId="14227"/>
    <cellStyle name="Feeder Field 15 2 2" xfId="14228"/>
    <cellStyle name="Feeder Field 15 3" xfId="14229"/>
    <cellStyle name="Feeder Field 16" xfId="14230"/>
    <cellStyle name="Feeder Field 16 2" xfId="14231"/>
    <cellStyle name="Feeder Field 16 2 2" xfId="14232"/>
    <cellStyle name="Feeder Field 16 3" xfId="14233"/>
    <cellStyle name="Feeder Field 17" xfId="14234"/>
    <cellStyle name="Feeder Field 17 2" xfId="14235"/>
    <cellStyle name="Feeder Field 17 2 2" xfId="14236"/>
    <cellStyle name="Feeder Field 17 3" xfId="14237"/>
    <cellStyle name="Feeder Field 18" xfId="14238"/>
    <cellStyle name="Feeder Field 18 2" xfId="14239"/>
    <cellStyle name="Feeder Field 18 2 2" xfId="14240"/>
    <cellStyle name="Feeder Field 18 3" xfId="14241"/>
    <cellStyle name="Feeder Field 19" xfId="14242"/>
    <cellStyle name="Feeder Field 19 2" xfId="14243"/>
    <cellStyle name="Feeder Field 19 2 2" xfId="14244"/>
    <cellStyle name="Feeder Field 19 3" xfId="14245"/>
    <cellStyle name="Feeder Field 2" xfId="14246"/>
    <cellStyle name="Feeder Field 2 10" xfId="14247"/>
    <cellStyle name="Feeder Field 2 10 2" xfId="14248"/>
    <cellStyle name="Feeder Field 2 10 2 2" xfId="14249"/>
    <cellStyle name="Feeder Field 2 10 3" xfId="14250"/>
    <cellStyle name="Feeder Field 2 11" xfId="14251"/>
    <cellStyle name="Feeder Field 2 11 2" xfId="14252"/>
    <cellStyle name="Feeder Field 2 11 2 2" xfId="14253"/>
    <cellStyle name="Feeder Field 2 11 3" xfId="14254"/>
    <cellStyle name="Feeder Field 2 12" xfId="14255"/>
    <cellStyle name="Feeder Field 2 12 2" xfId="14256"/>
    <cellStyle name="Feeder Field 2 12 2 2" xfId="14257"/>
    <cellStyle name="Feeder Field 2 12 3" xfId="14258"/>
    <cellStyle name="Feeder Field 2 13" xfId="14259"/>
    <cellStyle name="Feeder Field 2 13 2" xfId="14260"/>
    <cellStyle name="Feeder Field 2 13 2 2" xfId="14261"/>
    <cellStyle name="Feeder Field 2 13 3" xfId="14262"/>
    <cellStyle name="Feeder Field 2 14" xfId="14263"/>
    <cellStyle name="Feeder Field 2 14 2" xfId="14264"/>
    <cellStyle name="Feeder Field 2 14 2 2" xfId="14265"/>
    <cellStyle name="Feeder Field 2 14 3" xfId="14266"/>
    <cellStyle name="Feeder Field 2 15" xfId="14267"/>
    <cellStyle name="Feeder Field 2 15 2" xfId="14268"/>
    <cellStyle name="Feeder Field 2 15 2 2" xfId="14269"/>
    <cellStyle name="Feeder Field 2 15 3" xfId="14270"/>
    <cellStyle name="Feeder Field 2 16" xfId="14271"/>
    <cellStyle name="Feeder Field 2 16 2" xfId="14272"/>
    <cellStyle name="Feeder Field 2 16 2 2" xfId="14273"/>
    <cellStyle name="Feeder Field 2 16 3" xfId="14274"/>
    <cellStyle name="Feeder Field 2 17" xfId="14275"/>
    <cellStyle name="Feeder Field 2 17 2" xfId="14276"/>
    <cellStyle name="Feeder Field 2 17 2 2" xfId="14277"/>
    <cellStyle name="Feeder Field 2 17 3" xfId="14278"/>
    <cellStyle name="Feeder Field 2 18" xfId="14279"/>
    <cellStyle name="Feeder Field 2 18 2" xfId="14280"/>
    <cellStyle name="Feeder Field 2 18 2 2" xfId="14281"/>
    <cellStyle name="Feeder Field 2 18 3" xfId="14282"/>
    <cellStyle name="Feeder Field 2 19" xfId="14283"/>
    <cellStyle name="Feeder Field 2 19 2" xfId="14284"/>
    <cellStyle name="Feeder Field 2 19 2 2" xfId="14285"/>
    <cellStyle name="Feeder Field 2 19 3" xfId="14286"/>
    <cellStyle name="Feeder Field 2 2" xfId="14287"/>
    <cellStyle name="Feeder Field 2 2 10" xfId="14288"/>
    <cellStyle name="Feeder Field 2 2 10 2" xfId="14289"/>
    <cellStyle name="Feeder Field 2 2 10 2 2" xfId="14290"/>
    <cellStyle name="Feeder Field 2 2 10 3" xfId="14291"/>
    <cellStyle name="Feeder Field 2 2 11" xfId="14292"/>
    <cellStyle name="Feeder Field 2 2 11 2" xfId="14293"/>
    <cellStyle name="Feeder Field 2 2 11 2 2" xfId="14294"/>
    <cellStyle name="Feeder Field 2 2 11 3" xfId="14295"/>
    <cellStyle name="Feeder Field 2 2 12" xfId="14296"/>
    <cellStyle name="Feeder Field 2 2 12 2" xfId="14297"/>
    <cellStyle name="Feeder Field 2 2 12 2 2" xfId="14298"/>
    <cellStyle name="Feeder Field 2 2 12 3" xfId="14299"/>
    <cellStyle name="Feeder Field 2 2 13" xfId="14300"/>
    <cellStyle name="Feeder Field 2 2 13 2" xfId="14301"/>
    <cellStyle name="Feeder Field 2 2 13 2 2" xfId="14302"/>
    <cellStyle name="Feeder Field 2 2 13 3" xfId="14303"/>
    <cellStyle name="Feeder Field 2 2 14" xfId="14304"/>
    <cellStyle name="Feeder Field 2 2 14 2" xfId="14305"/>
    <cellStyle name="Feeder Field 2 2 14 2 2" xfId="14306"/>
    <cellStyle name="Feeder Field 2 2 14 3" xfId="14307"/>
    <cellStyle name="Feeder Field 2 2 15" xfId="14308"/>
    <cellStyle name="Feeder Field 2 2 15 2" xfId="14309"/>
    <cellStyle name="Feeder Field 2 2 15 2 2" xfId="14310"/>
    <cellStyle name="Feeder Field 2 2 15 3" xfId="14311"/>
    <cellStyle name="Feeder Field 2 2 16" xfId="14312"/>
    <cellStyle name="Feeder Field 2 2 16 2" xfId="14313"/>
    <cellStyle name="Feeder Field 2 2 16 2 2" xfId="14314"/>
    <cellStyle name="Feeder Field 2 2 16 3" xfId="14315"/>
    <cellStyle name="Feeder Field 2 2 17" xfId="14316"/>
    <cellStyle name="Feeder Field 2 2 17 2" xfId="14317"/>
    <cellStyle name="Feeder Field 2 2 17 2 2" xfId="14318"/>
    <cellStyle name="Feeder Field 2 2 17 3" xfId="14319"/>
    <cellStyle name="Feeder Field 2 2 18" xfId="14320"/>
    <cellStyle name="Feeder Field 2 2 18 2" xfId="14321"/>
    <cellStyle name="Feeder Field 2 2 19" xfId="14322"/>
    <cellStyle name="Feeder Field 2 2 2" xfId="14323"/>
    <cellStyle name="Feeder Field 2 2 2 10" xfId="14324"/>
    <cellStyle name="Feeder Field 2 2 2 10 2" xfId="14325"/>
    <cellStyle name="Feeder Field 2 2 2 10 2 2" xfId="14326"/>
    <cellStyle name="Feeder Field 2 2 2 10 3" xfId="14327"/>
    <cellStyle name="Feeder Field 2 2 2 11" xfId="14328"/>
    <cellStyle name="Feeder Field 2 2 2 11 2" xfId="14329"/>
    <cellStyle name="Feeder Field 2 2 2 11 2 2" xfId="14330"/>
    <cellStyle name="Feeder Field 2 2 2 11 3" xfId="14331"/>
    <cellStyle name="Feeder Field 2 2 2 12" xfId="14332"/>
    <cellStyle name="Feeder Field 2 2 2 12 2" xfId="14333"/>
    <cellStyle name="Feeder Field 2 2 2 12 2 2" xfId="14334"/>
    <cellStyle name="Feeder Field 2 2 2 12 3" xfId="14335"/>
    <cellStyle name="Feeder Field 2 2 2 13" xfId="14336"/>
    <cellStyle name="Feeder Field 2 2 2 13 2" xfId="14337"/>
    <cellStyle name="Feeder Field 2 2 2 13 2 2" xfId="14338"/>
    <cellStyle name="Feeder Field 2 2 2 13 3" xfId="14339"/>
    <cellStyle name="Feeder Field 2 2 2 14" xfId="14340"/>
    <cellStyle name="Feeder Field 2 2 2 14 2" xfId="14341"/>
    <cellStyle name="Feeder Field 2 2 2 14 2 2" xfId="14342"/>
    <cellStyle name="Feeder Field 2 2 2 14 3" xfId="14343"/>
    <cellStyle name="Feeder Field 2 2 2 15" xfId="14344"/>
    <cellStyle name="Feeder Field 2 2 2 15 2" xfId="14345"/>
    <cellStyle name="Feeder Field 2 2 2 15 2 2" xfId="14346"/>
    <cellStyle name="Feeder Field 2 2 2 15 3" xfId="14347"/>
    <cellStyle name="Feeder Field 2 2 2 16" xfId="14348"/>
    <cellStyle name="Feeder Field 2 2 2 16 2" xfId="14349"/>
    <cellStyle name="Feeder Field 2 2 2 16 2 2" xfId="14350"/>
    <cellStyle name="Feeder Field 2 2 2 16 3" xfId="14351"/>
    <cellStyle name="Feeder Field 2 2 2 17" xfId="14352"/>
    <cellStyle name="Feeder Field 2 2 2 17 2" xfId="14353"/>
    <cellStyle name="Feeder Field 2 2 2 17 2 2" xfId="14354"/>
    <cellStyle name="Feeder Field 2 2 2 17 3" xfId="14355"/>
    <cellStyle name="Feeder Field 2 2 2 18" xfId="14356"/>
    <cellStyle name="Feeder Field 2 2 2 18 2" xfId="14357"/>
    <cellStyle name="Feeder Field 2 2 2 18 2 2" xfId="14358"/>
    <cellStyle name="Feeder Field 2 2 2 18 3" xfId="14359"/>
    <cellStyle name="Feeder Field 2 2 2 19" xfId="14360"/>
    <cellStyle name="Feeder Field 2 2 2 19 2" xfId="14361"/>
    <cellStyle name="Feeder Field 2 2 2 19 2 2" xfId="14362"/>
    <cellStyle name="Feeder Field 2 2 2 19 3" xfId="14363"/>
    <cellStyle name="Feeder Field 2 2 2 2" xfId="14364"/>
    <cellStyle name="Feeder Field 2 2 2 2 2" xfId="14365"/>
    <cellStyle name="Feeder Field 2 2 2 2 2 2" xfId="14366"/>
    <cellStyle name="Feeder Field 2 2 2 2 3" xfId="14367"/>
    <cellStyle name="Feeder Field 2 2 2 20" xfId="14368"/>
    <cellStyle name="Feeder Field 2 2 2 20 2" xfId="14369"/>
    <cellStyle name="Feeder Field 2 2 2 20 2 2" xfId="14370"/>
    <cellStyle name="Feeder Field 2 2 2 20 3" xfId="14371"/>
    <cellStyle name="Feeder Field 2 2 2 21" xfId="14372"/>
    <cellStyle name="Feeder Field 2 2 2 21 2" xfId="14373"/>
    <cellStyle name="Feeder Field 2 2 2 22" xfId="14374"/>
    <cellStyle name="Feeder Field 2 2 2 3" xfId="14375"/>
    <cellStyle name="Feeder Field 2 2 2 3 2" xfId="14376"/>
    <cellStyle name="Feeder Field 2 2 2 3 2 2" xfId="14377"/>
    <cellStyle name="Feeder Field 2 2 2 3 3" xfId="14378"/>
    <cellStyle name="Feeder Field 2 2 2 4" xfId="14379"/>
    <cellStyle name="Feeder Field 2 2 2 4 2" xfId="14380"/>
    <cellStyle name="Feeder Field 2 2 2 4 2 2" xfId="14381"/>
    <cellStyle name="Feeder Field 2 2 2 4 3" xfId="14382"/>
    <cellStyle name="Feeder Field 2 2 2 5" xfId="14383"/>
    <cellStyle name="Feeder Field 2 2 2 5 2" xfId="14384"/>
    <cellStyle name="Feeder Field 2 2 2 5 2 2" xfId="14385"/>
    <cellStyle name="Feeder Field 2 2 2 5 3" xfId="14386"/>
    <cellStyle name="Feeder Field 2 2 2 6" xfId="14387"/>
    <cellStyle name="Feeder Field 2 2 2 6 2" xfId="14388"/>
    <cellStyle name="Feeder Field 2 2 2 6 2 2" xfId="14389"/>
    <cellStyle name="Feeder Field 2 2 2 6 3" xfId="14390"/>
    <cellStyle name="Feeder Field 2 2 2 7" xfId="14391"/>
    <cellStyle name="Feeder Field 2 2 2 7 2" xfId="14392"/>
    <cellStyle name="Feeder Field 2 2 2 7 2 2" xfId="14393"/>
    <cellStyle name="Feeder Field 2 2 2 7 3" xfId="14394"/>
    <cellStyle name="Feeder Field 2 2 2 8" xfId="14395"/>
    <cellStyle name="Feeder Field 2 2 2 8 2" xfId="14396"/>
    <cellStyle name="Feeder Field 2 2 2 8 2 2" xfId="14397"/>
    <cellStyle name="Feeder Field 2 2 2 8 3" xfId="14398"/>
    <cellStyle name="Feeder Field 2 2 2 9" xfId="14399"/>
    <cellStyle name="Feeder Field 2 2 2 9 2" xfId="14400"/>
    <cellStyle name="Feeder Field 2 2 2 9 2 2" xfId="14401"/>
    <cellStyle name="Feeder Field 2 2 2 9 3" xfId="14402"/>
    <cellStyle name="Feeder Field 2 2 3" xfId="14403"/>
    <cellStyle name="Feeder Field 2 2 3 2" xfId="14404"/>
    <cellStyle name="Feeder Field 2 2 3 2 2" xfId="14405"/>
    <cellStyle name="Feeder Field 2 2 3 3" xfId="14406"/>
    <cellStyle name="Feeder Field 2 2 4" xfId="14407"/>
    <cellStyle name="Feeder Field 2 2 4 2" xfId="14408"/>
    <cellStyle name="Feeder Field 2 2 4 2 2" xfId="14409"/>
    <cellStyle name="Feeder Field 2 2 4 3" xfId="14410"/>
    <cellStyle name="Feeder Field 2 2 5" xfId="14411"/>
    <cellStyle name="Feeder Field 2 2 5 2" xfId="14412"/>
    <cellStyle name="Feeder Field 2 2 5 2 2" xfId="14413"/>
    <cellStyle name="Feeder Field 2 2 5 3" xfId="14414"/>
    <cellStyle name="Feeder Field 2 2 6" xfId="14415"/>
    <cellStyle name="Feeder Field 2 2 6 2" xfId="14416"/>
    <cellStyle name="Feeder Field 2 2 6 2 2" xfId="14417"/>
    <cellStyle name="Feeder Field 2 2 6 3" xfId="14418"/>
    <cellStyle name="Feeder Field 2 2 7" xfId="14419"/>
    <cellStyle name="Feeder Field 2 2 7 2" xfId="14420"/>
    <cellStyle name="Feeder Field 2 2 7 2 2" xfId="14421"/>
    <cellStyle name="Feeder Field 2 2 7 3" xfId="14422"/>
    <cellStyle name="Feeder Field 2 2 8" xfId="14423"/>
    <cellStyle name="Feeder Field 2 2 8 2" xfId="14424"/>
    <cellStyle name="Feeder Field 2 2 8 2 2" xfId="14425"/>
    <cellStyle name="Feeder Field 2 2 8 3" xfId="14426"/>
    <cellStyle name="Feeder Field 2 2 9" xfId="14427"/>
    <cellStyle name="Feeder Field 2 2 9 2" xfId="14428"/>
    <cellStyle name="Feeder Field 2 2 9 2 2" xfId="14429"/>
    <cellStyle name="Feeder Field 2 2 9 3" xfId="14430"/>
    <cellStyle name="Feeder Field 2 20" xfId="14431"/>
    <cellStyle name="Feeder Field 2 20 2" xfId="14432"/>
    <cellStyle name="Feeder Field 2 20 2 2" xfId="14433"/>
    <cellStyle name="Feeder Field 2 20 3" xfId="14434"/>
    <cellStyle name="Feeder Field 2 21" xfId="14435"/>
    <cellStyle name="Feeder Field 2 21 2" xfId="14436"/>
    <cellStyle name="Feeder Field 2 22" xfId="14437"/>
    <cellStyle name="Feeder Field 2 3" xfId="14438"/>
    <cellStyle name="Feeder Field 2 3 10" xfId="14439"/>
    <cellStyle name="Feeder Field 2 3 10 2" xfId="14440"/>
    <cellStyle name="Feeder Field 2 3 10 2 2" xfId="14441"/>
    <cellStyle name="Feeder Field 2 3 10 3" xfId="14442"/>
    <cellStyle name="Feeder Field 2 3 11" xfId="14443"/>
    <cellStyle name="Feeder Field 2 3 11 2" xfId="14444"/>
    <cellStyle name="Feeder Field 2 3 11 2 2" xfId="14445"/>
    <cellStyle name="Feeder Field 2 3 11 3" xfId="14446"/>
    <cellStyle name="Feeder Field 2 3 12" xfId="14447"/>
    <cellStyle name="Feeder Field 2 3 12 2" xfId="14448"/>
    <cellStyle name="Feeder Field 2 3 12 2 2" xfId="14449"/>
    <cellStyle name="Feeder Field 2 3 12 3" xfId="14450"/>
    <cellStyle name="Feeder Field 2 3 13" xfId="14451"/>
    <cellStyle name="Feeder Field 2 3 13 2" xfId="14452"/>
    <cellStyle name="Feeder Field 2 3 13 2 2" xfId="14453"/>
    <cellStyle name="Feeder Field 2 3 13 3" xfId="14454"/>
    <cellStyle name="Feeder Field 2 3 14" xfId="14455"/>
    <cellStyle name="Feeder Field 2 3 14 2" xfId="14456"/>
    <cellStyle name="Feeder Field 2 3 14 2 2" xfId="14457"/>
    <cellStyle name="Feeder Field 2 3 14 3" xfId="14458"/>
    <cellStyle name="Feeder Field 2 3 15" xfId="14459"/>
    <cellStyle name="Feeder Field 2 3 15 2" xfId="14460"/>
    <cellStyle name="Feeder Field 2 3 15 2 2" xfId="14461"/>
    <cellStyle name="Feeder Field 2 3 15 3" xfId="14462"/>
    <cellStyle name="Feeder Field 2 3 16" xfId="14463"/>
    <cellStyle name="Feeder Field 2 3 16 2" xfId="14464"/>
    <cellStyle name="Feeder Field 2 3 16 2 2" xfId="14465"/>
    <cellStyle name="Feeder Field 2 3 16 3" xfId="14466"/>
    <cellStyle name="Feeder Field 2 3 17" xfId="14467"/>
    <cellStyle name="Feeder Field 2 3 17 2" xfId="14468"/>
    <cellStyle name="Feeder Field 2 3 17 2 2" xfId="14469"/>
    <cellStyle name="Feeder Field 2 3 17 3" xfId="14470"/>
    <cellStyle name="Feeder Field 2 3 18" xfId="14471"/>
    <cellStyle name="Feeder Field 2 3 18 2" xfId="14472"/>
    <cellStyle name="Feeder Field 2 3 19" xfId="14473"/>
    <cellStyle name="Feeder Field 2 3 2" xfId="14474"/>
    <cellStyle name="Feeder Field 2 3 2 10" xfId="14475"/>
    <cellStyle name="Feeder Field 2 3 2 10 2" xfId="14476"/>
    <cellStyle name="Feeder Field 2 3 2 10 2 2" xfId="14477"/>
    <cellStyle name="Feeder Field 2 3 2 10 3" xfId="14478"/>
    <cellStyle name="Feeder Field 2 3 2 11" xfId="14479"/>
    <cellStyle name="Feeder Field 2 3 2 11 2" xfId="14480"/>
    <cellStyle name="Feeder Field 2 3 2 11 2 2" xfId="14481"/>
    <cellStyle name="Feeder Field 2 3 2 11 3" xfId="14482"/>
    <cellStyle name="Feeder Field 2 3 2 12" xfId="14483"/>
    <cellStyle name="Feeder Field 2 3 2 12 2" xfId="14484"/>
    <cellStyle name="Feeder Field 2 3 2 12 2 2" xfId="14485"/>
    <cellStyle name="Feeder Field 2 3 2 12 3" xfId="14486"/>
    <cellStyle name="Feeder Field 2 3 2 13" xfId="14487"/>
    <cellStyle name="Feeder Field 2 3 2 13 2" xfId="14488"/>
    <cellStyle name="Feeder Field 2 3 2 13 2 2" xfId="14489"/>
    <cellStyle name="Feeder Field 2 3 2 13 3" xfId="14490"/>
    <cellStyle name="Feeder Field 2 3 2 14" xfId="14491"/>
    <cellStyle name="Feeder Field 2 3 2 14 2" xfId="14492"/>
    <cellStyle name="Feeder Field 2 3 2 14 2 2" xfId="14493"/>
    <cellStyle name="Feeder Field 2 3 2 14 3" xfId="14494"/>
    <cellStyle name="Feeder Field 2 3 2 15" xfId="14495"/>
    <cellStyle name="Feeder Field 2 3 2 15 2" xfId="14496"/>
    <cellStyle name="Feeder Field 2 3 2 15 2 2" xfId="14497"/>
    <cellStyle name="Feeder Field 2 3 2 15 3" xfId="14498"/>
    <cellStyle name="Feeder Field 2 3 2 16" xfId="14499"/>
    <cellStyle name="Feeder Field 2 3 2 16 2" xfId="14500"/>
    <cellStyle name="Feeder Field 2 3 2 16 2 2" xfId="14501"/>
    <cellStyle name="Feeder Field 2 3 2 16 3" xfId="14502"/>
    <cellStyle name="Feeder Field 2 3 2 17" xfId="14503"/>
    <cellStyle name="Feeder Field 2 3 2 17 2" xfId="14504"/>
    <cellStyle name="Feeder Field 2 3 2 17 2 2" xfId="14505"/>
    <cellStyle name="Feeder Field 2 3 2 17 3" xfId="14506"/>
    <cellStyle name="Feeder Field 2 3 2 18" xfId="14507"/>
    <cellStyle name="Feeder Field 2 3 2 18 2" xfId="14508"/>
    <cellStyle name="Feeder Field 2 3 2 18 2 2" xfId="14509"/>
    <cellStyle name="Feeder Field 2 3 2 18 3" xfId="14510"/>
    <cellStyle name="Feeder Field 2 3 2 19" xfId="14511"/>
    <cellStyle name="Feeder Field 2 3 2 19 2" xfId="14512"/>
    <cellStyle name="Feeder Field 2 3 2 19 2 2" xfId="14513"/>
    <cellStyle name="Feeder Field 2 3 2 19 3" xfId="14514"/>
    <cellStyle name="Feeder Field 2 3 2 2" xfId="14515"/>
    <cellStyle name="Feeder Field 2 3 2 2 2" xfId="14516"/>
    <cellStyle name="Feeder Field 2 3 2 2 2 2" xfId="14517"/>
    <cellStyle name="Feeder Field 2 3 2 2 3" xfId="14518"/>
    <cellStyle name="Feeder Field 2 3 2 20" xfId="14519"/>
    <cellStyle name="Feeder Field 2 3 2 20 2" xfId="14520"/>
    <cellStyle name="Feeder Field 2 3 2 20 2 2" xfId="14521"/>
    <cellStyle name="Feeder Field 2 3 2 20 3" xfId="14522"/>
    <cellStyle name="Feeder Field 2 3 2 21" xfId="14523"/>
    <cellStyle name="Feeder Field 2 3 2 21 2" xfId="14524"/>
    <cellStyle name="Feeder Field 2 3 2 22" xfId="14525"/>
    <cellStyle name="Feeder Field 2 3 2 3" xfId="14526"/>
    <cellStyle name="Feeder Field 2 3 2 3 2" xfId="14527"/>
    <cellStyle name="Feeder Field 2 3 2 3 2 2" xfId="14528"/>
    <cellStyle name="Feeder Field 2 3 2 3 3" xfId="14529"/>
    <cellStyle name="Feeder Field 2 3 2 4" xfId="14530"/>
    <cellStyle name="Feeder Field 2 3 2 4 2" xfId="14531"/>
    <cellStyle name="Feeder Field 2 3 2 4 2 2" xfId="14532"/>
    <cellStyle name="Feeder Field 2 3 2 4 3" xfId="14533"/>
    <cellStyle name="Feeder Field 2 3 2 5" xfId="14534"/>
    <cellStyle name="Feeder Field 2 3 2 5 2" xfId="14535"/>
    <cellStyle name="Feeder Field 2 3 2 5 2 2" xfId="14536"/>
    <cellStyle name="Feeder Field 2 3 2 5 3" xfId="14537"/>
    <cellStyle name="Feeder Field 2 3 2 6" xfId="14538"/>
    <cellStyle name="Feeder Field 2 3 2 6 2" xfId="14539"/>
    <cellStyle name="Feeder Field 2 3 2 6 2 2" xfId="14540"/>
    <cellStyle name="Feeder Field 2 3 2 6 3" xfId="14541"/>
    <cellStyle name="Feeder Field 2 3 2 7" xfId="14542"/>
    <cellStyle name="Feeder Field 2 3 2 7 2" xfId="14543"/>
    <cellStyle name="Feeder Field 2 3 2 7 2 2" xfId="14544"/>
    <cellStyle name="Feeder Field 2 3 2 7 3" xfId="14545"/>
    <cellStyle name="Feeder Field 2 3 2 8" xfId="14546"/>
    <cellStyle name="Feeder Field 2 3 2 8 2" xfId="14547"/>
    <cellStyle name="Feeder Field 2 3 2 8 2 2" xfId="14548"/>
    <cellStyle name="Feeder Field 2 3 2 8 3" xfId="14549"/>
    <cellStyle name="Feeder Field 2 3 2 9" xfId="14550"/>
    <cellStyle name="Feeder Field 2 3 2 9 2" xfId="14551"/>
    <cellStyle name="Feeder Field 2 3 2 9 2 2" xfId="14552"/>
    <cellStyle name="Feeder Field 2 3 2 9 3" xfId="14553"/>
    <cellStyle name="Feeder Field 2 3 3" xfId="14554"/>
    <cellStyle name="Feeder Field 2 3 3 2" xfId="14555"/>
    <cellStyle name="Feeder Field 2 3 3 2 2" xfId="14556"/>
    <cellStyle name="Feeder Field 2 3 3 3" xfId="14557"/>
    <cellStyle name="Feeder Field 2 3 4" xfId="14558"/>
    <cellStyle name="Feeder Field 2 3 4 2" xfId="14559"/>
    <cellStyle name="Feeder Field 2 3 4 2 2" xfId="14560"/>
    <cellStyle name="Feeder Field 2 3 4 3" xfId="14561"/>
    <cellStyle name="Feeder Field 2 3 5" xfId="14562"/>
    <cellStyle name="Feeder Field 2 3 5 2" xfId="14563"/>
    <cellStyle name="Feeder Field 2 3 5 2 2" xfId="14564"/>
    <cellStyle name="Feeder Field 2 3 5 3" xfId="14565"/>
    <cellStyle name="Feeder Field 2 3 6" xfId="14566"/>
    <cellStyle name="Feeder Field 2 3 6 2" xfId="14567"/>
    <cellStyle name="Feeder Field 2 3 6 2 2" xfId="14568"/>
    <cellStyle name="Feeder Field 2 3 6 3" xfId="14569"/>
    <cellStyle name="Feeder Field 2 3 7" xfId="14570"/>
    <cellStyle name="Feeder Field 2 3 7 2" xfId="14571"/>
    <cellStyle name="Feeder Field 2 3 7 2 2" xfId="14572"/>
    <cellStyle name="Feeder Field 2 3 7 3" xfId="14573"/>
    <cellStyle name="Feeder Field 2 3 8" xfId="14574"/>
    <cellStyle name="Feeder Field 2 3 8 2" xfId="14575"/>
    <cellStyle name="Feeder Field 2 3 8 2 2" xfId="14576"/>
    <cellStyle name="Feeder Field 2 3 8 3" xfId="14577"/>
    <cellStyle name="Feeder Field 2 3 9" xfId="14578"/>
    <cellStyle name="Feeder Field 2 3 9 2" xfId="14579"/>
    <cellStyle name="Feeder Field 2 3 9 2 2" xfId="14580"/>
    <cellStyle name="Feeder Field 2 3 9 3" xfId="14581"/>
    <cellStyle name="Feeder Field 2 4" xfId="14582"/>
    <cellStyle name="Feeder Field 2 4 10" xfId="14583"/>
    <cellStyle name="Feeder Field 2 4 10 2" xfId="14584"/>
    <cellStyle name="Feeder Field 2 4 10 2 2" xfId="14585"/>
    <cellStyle name="Feeder Field 2 4 10 3" xfId="14586"/>
    <cellStyle name="Feeder Field 2 4 11" xfId="14587"/>
    <cellStyle name="Feeder Field 2 4 11 2" xfId="14588"/>
    <cellStyle name="Feeder Field 2 4 11 2 2" xfId="14589"/>
    <cellStyle name="Feeder Field 2 4 11 3" xfId="14590"/>
    <cellStyle name="Feeder Field 2 4 12" xfId="14591"/>
    <cellStyle name="Feeder Field 2 4 12 2" xfId="14592"/>
    <cellStyle name="Feeder Field 2 4 12 2 2" xfId="14593"/>
    <cellStyle name="Feeder Field 2 4 12 3" xfId="14594"/>
    <cellStyle name="Feeder Field 2 4 13" xfId="14595"/>
    <cellStyle name="Feeder Field 2 4 13 2" xfId="14596"/>
    <cellStyle name="Feeder Field 2 4 13 2 2" xfId="14597"/>
    <cellStyle name="Feeder Field 2 4 13 3" xfId="14598"/>
    <cellStyle name="Feeder Field 2 4 14" xfId="14599"/>
    <cellStyle name="Feeder Field 2 4 14 2" xfId="14600"/>
    <cellStyle name="Feeder Field 2 4 14 2 2" xfId="14601"/>
    <cellStyle name="Feeder Field 2 4 14 3" xfId="14602"/>
    <cellStyle name="Feeder Field 2 4 15" xfId="14603"/>
    <cellStyle name="Feeder Field 2 4 15 2" xfId="14604"/>
    <cellStyle name="Feeder Field 2 4 15 2 2" xfId="14605"/>
    <cellStyle name="Feeder Field 2 4 15 3" xfId="14606"/>
    <cellStyle name="Feeder Field 2 4 16" xfId="14607"/>
    <cellStyle name="Feeder Field 2 4 16 2" xfId="14608"/>
    <cellStyle name="Feeder Field 2 4 16 2 2" xfId="14609"/>
    <cellStyle name="Feeder Field 2 4 16 3" xfId="14610"/>
    <cellStyle name="Feeder Field 2 4 17" xfId="14611"/>
    <cellStyle name="Feeder Field 2 4 17 2" xfId="14612"/>
    <cellStyle name="Feeder Field 2 4 17 2 2" xfId="14613"/>
    <cellStyle name="Feeder Field 2 4 17 3" xfId="14614"/>
    <cellStyle name="Feeder Field 2 4 18" xfId="14615"/>
    <cellStyle name="Feeder Field 2 4 18 2" xfId="14616"/>
    <cellStyle name="Feeder Field 2 4 18 2 2" xfId="14617"/>
    <cellStyle name="Feeder Field 2 4 18 3" xfId="14618"/>
    <cellStyle name="Feeder Field 2 4 19" xfId="14619"/>
    <cellStyle name="Feeder Field 2 4 19 2" xfId="14620"/>
    <cellStyle name="Feeder Field 2 4 19 2 2" xfId="14621"/>
    <cellStyle name="Feeder Field 2 4 19 3" xfId="14622"/>
    <cellStyle name="Feeder Field 2 4 2" xfId="14623"/>
    <cellStyle name="Feeder Field 2 4 2 10" xfId="14624"/>
    <cellStyle name="Feeder Field 2 4 2 10 2" xfId="14625"/>
    <cellStyle name="Feeder Field 2 4 2 10 2 2" xfId="14626"/>
    <cellStyle name="Feeder Field 2 4 2 10 3" xfId="14627"/>
    <cellStyle name="Feeder Field 2 4 2 11" xfId="14628"/>
    <cellStyle name="Feeder Field 2 4 2 11 2" xfId="14629"/>
    <cellStyle name="Feeder Field 2 4 2 11 2 2" xfId="14630"/>
    <cellStyle name="Feeder Field 2 4 2 11 3" xfId="14631"/>
    <cellStyle name="Feeder Field 2 4 2 12" xfId="14632"/>
    <cellStyle name="Feeder Field 2 4 2 12 2" xfId="14633"/>
    <cellStyle name="Feeder Field 2 4 2 12 2 2" xfId="14634"/>
    <cellStyle name="Feeder Field 2 4 2 12 3" xfId="14635"/>
    <cellStyle name="Feeder Field 2 4 2 13" xfId="14636"/>
    <cellStyle name="Feeder Field 2 4 2 13 2" xfId="14637"/>
    <cellStyle name="Feeder Field 2 4 2 13 2 2" xfId="14638"/>
    <cellStyle name="Feeder Field 2 4 2 13 3" xfId="14639"/>
    <cellStyle name="Feeder Field 2 4 2 14" xfId="14640"/>
    <cellStyle name="Feeder Field 2 4 2 14 2" xfId="14641"/>
    <cellStyle name="Feeder Field 2 4 2 14 2 2" xfId="14642"/>
    <cellStyle name="Feeder Field 2 4 2 14 3" xfId="14643"/>
    <cellStyle name="Feeder Field 2 4 2 15" xfId="14644"/>
    <cellStyle name="Feeder Field 2 4 2 15 2" xfId="14645"/>
    <cellStyle name="Feeder Field 2 4 2 15 2 2" xfId="14646"/>
    <cellStyle name="Feeder Field 2 4 2 15 3" xfId="14647"/>
    <cellStyle name="Feeder Field 2 4 2 16" xfId="14648"/>
    <cellStyle name="Feeder Field 2 4 2 16 2" xfId="14649"/>
    <cellStyle name="Feeder Field 2 4 2 16 2 2" xfId="14650"/>
    <cellStyle name="Feeder Field 2 4 2 16 3" xfId="14651"/>
    <cellStyle name="Feeder Field 2 4 2 17" xfId="14652"/>
    <cellStyle name="Feeder Field 2 4 2 17 2" xfId="14653"/>
    <cellStyle name="Feeder Field 2 4 2 17 2 2" xfId="14654"/>
    <cellStyle name="Feeder Field 2 4 2 17 3" xfId="14655"/>
    <cellStyle name="Feeder Field 2 4 2 18" xfId="14656"/>
    <cellStyle name="Feeder Field 2 4 2 18 2" xfId="14657"/>
    <cellStyle name="Feeder Field 2 4 2 18 2 2" xfId="14658"/>
    <cellStyle name="Feeder Field 2 4 2 18 3" xfId="14659"/>
    <cellStyle name="Feeder Field 2 4 2 19" xfId="14660"/>
    <cellStyle name="Feeder Field 2 4 2 19 2" xfId="14661"/>
    <cellStyle name="Feeder Field 2 4 2 19 2 2" xfId="14662"/>
    <cellStyle name="Feeder Field 2 4 2 19 3" xfId="14663"/>
    <cellStyle name="Feeder Field 2 4 2 2" xfId="14664"/>
    <cellStyle name="Feeder Field 2 4 2 2 2" xfId="14665"/>
    <cellStyle name="Feeder Field 2 4 2 2 2 2" xfId="14666"/>
    <cellStyle name="Feeder Field 2 4 2 2 3" xfId="14667"/>
    <cellStyle name="Feeder Field 2 4 2 20" xfId="14668"/>
    <cellStyle name="Feeder Field 2 4 2 20 2" xfId="14669"/>
    <cellStyle name="Feeder Field 2 4 2 20 2 2" xfId="14670"/>
    <cellStyle name="Feeder Field 2 4 2 20 3" xfId="14671"/>
    <cellStyle name="Feeder Field 2 4 2 21" xfId="14672"/>
    <cellStyle name="Feeder Field 2 4 2 21 2" xfId="14673"/>
    <cellStyle name="Feeder Field 2 4 2 22" xfId="14674"/>
    <cellStyle name="Feeder Field 2 4 2 3" xfId="14675"/>
    <cellStyle name="Feeder Field 2 4 2 3 2" xfId="14676"/>
    <cellStyle name="Feeder Field 2 4 2 3 2 2" xfId="14677"/>
    <cellStyle name="Feeder Field 2 4 2 3 3" xfId="14678"/>
    <cellStyle name="Feeder Field 2 4 2 4" xfId="14679"/>
    <cellStyle name="Feeder Field 2 4 2 4 2" xfId="14680"/>
    <cellStyle name="Feeder Field 2 4 2 4 2 2" xfId="14681"/>
    <cellStyle name="Feeder Field 2 4 2 4 3" xfId="14682"/>
    <cellStyle name="Feeder Field 2 4 2 5" xfId="14683"/>
    <cellStyle name="Feeder Field 2 4 2 5 2" xfId="14684"/>
    <cellStyle name="Feeder Field 2 4 2 5 2 2" xfId="14685"/>
    <cellStyle name="Feeder Field 2 4 2 5 3" xfId="14686"/>
    <cellStyle name="Feeder Field 2 4 2 6" xfId="14687"/>
    <cellStyle name="Feeder Field 2 4 2 6 2" xfId="14688"/>
    <cellStyle name="Feeder Field 2 4 2 6 2 2" xfId="14689"/>
    <cellStyle name="Feeder Field 2 4 2 6 3" xfId="14690"/>
    <cellStyle name="Feeder Field 2 4 2 7" xfId="14691"/>
    <cellStyle name="Feeder Field 2 4 2 7 2" xfId="14692"/>
    <cellStyle name="Feeder Field 2 4 2 7 2 2" xfId="14693"/>
    <cellStyle name="Feeder Field 2 4 2 7 3" xfId="14694"/>
    <cellStyle name="Feeder Field 2 4 2 8" xfId="14695"/>
    <cellStyle name="Feeder Field 2 4 2 8 2" xfId="14696"/>
    <cellStyle name="Feeder Field 2 4 2 8 2 2" xfId="14697"/>
    <cellStyle name="Feeder Field 2 4 2 8 3" xfId="14698"/>
    <cellStyle name="Feeder Field 2 4 2 9" xfId="14699"/>
    <cellStyle name="Feeder Field 2 4 2 9 2" xfId="14700"/>
    <cellStyle name="Feeder Field 2 4 2 9 2 2" xfId="14701"/>
    <cellStyle name="Feeder Field 2 4 2 9 3" xfId="14702"/>
    <cellStyle name="Feeder Field 2 4 20" xfId="14703"/>
    <cellStyle name="Feeder Field 2 4 20 2" xfId="14704"/>
    <cellStyle name="Feeder Field 2 4 20 2 2" xfId="14705"/>
    <cellStyle name="Feeder Field 2 4 20 3" xfId="14706"/>
    <cellStyle name="Feeder Field 2 4 21" xfId="14707"/>
    <cellStyle name="Feeder Field 2 4 21 2" xfId="14708"/>
    <cellStyle name="Feeder Field 2 4 21 2 2" xfId="14709"/>
    <cellStyle name="Feeder Field 2 4 21 3" xfId="14710"/>
    <cellStyle name="Feeder Field 2 4 22" xfId="14711"/>
    <cellStyle name="Feeder Field 2 4 22 2" xfId="14712"/>
    <cellStyle name="Feeder Field 2 4 23" xfId="14713"/>
    <cellStyle name="Feeder Field 2 4 3" xfId="14714"/>
    <cellStyle name="Feeder Field 2 4 3 2" xfId="14715"/>
    <cellStyle name="Feeder Field 2 4 3 2 2" xfId="14716"/>
    <cellStyle name="Feeder Field 2 4 3 3" xfId="14717"/>
    <cellStyle name="Feeder Field 2 4 4" xfId="14718"/>
    <cellStyle name="Feeder Field 2 4 4 2" xfId="14719"/>
    <cellStyle name="Feeder Field 2 4 4 2 2" xfId="14720"/>
    <cellStyle name="Feeder Field 2 4 4 3" xfId="14721"/>
    <cellStyle name="Feeder Field 2 4 5" xfId="14722"/>
    <cellStyle name="Feeder Field 2 4 5 2" xfId="14723"/>
    <cellStyle name="Feeder Field 2 4 5 2 2" xfId="14724"/>
    <cellStyle name="Feeder Field 2 4 5 3" xfId="14725"/>
    <cellStyle name="Feeder Field 2 4 6" xfId="14726"/>
    <cellStyle name="Feeder Field 2 4 6 2" xfId="14727"/>
    <cellStyle name="Feeder Field 2 4 6 2 2" xfId="14728"/>
    <cellStyle name="Feeder Field 2 4 6 3" xfId="14729"/>
    <cellStyle name="Feeder Field 2 4 7" xfId="14730"/>
    <cellStyle name="Feeder Field 2 4 7 2" xfId="14731"/>
    <cellStyle name="Feeder Field 2 4 7 2 2" xfId="14732"/>
    <cellStyle name="Feeder Field 2 4 7 3" xfId="14733"/>
    <cellStyle name="Feeder Field 2 4 8" xfId="14734"/>
    <cellStyle name="Feeder Field 2 4 8 2" xfId="14735"/>
    <cellStyle name="Feeder Field 2 4 8 2 2" xfId="14736"/>
    <cellStyle name="Feeder Field 2 4 8 3" xfId="14737"/>
    <cellStyle name="Feeder Field 2 4 9" xfId="14738"/>
    <cellStyle name="Feeder Field 2 4 9 2" xfId="14739"/>
    <cellStyle name="Feeder Field 2 4 9 2 2" xfId="14740"/>
    <cellStyle name="Feeder Field 2 4 9 3" xfId="14741"/>
    <cellStyle name="Feeder Field 2 5" xfId="14742"/>
    <cellStyle name="Feeder Field 2 5 10" xfId="14743"/>
    <cellStyle name="Feeder Field 2 5 10 2" xfId="14744"/>
    <cellStyle name="Feeder Field 2 5 10 2 2" xfId="14745"/>
    <cellStyle name="Feeder Field 2 5 10 3" xfId="14746"/>
    <cellStyle name="Feeder Field 2 5 11" xfId="14747"/>
    <cellStyle name="Feeder Field 2 5 11 2" xfId="14748"/>
    <cellStyle name="Feeder Field 2 5 11 2 2" xfId="14749"/>
    <cellStyle name="Feeder Field 2 5 11 3" xfId="14750"/>
    <cellStyle name="Feeder Field 2 5 12" xfId="14751"/>
    <cellStyle name="Feeder Field 2 5 12 2" xfId="14752"/>
    <cellStyle name="Feeder Field 2 5 12 2 2" xfId="14753"/>
    <cellStyle name="Feeder Field 2 5 12 3" xfId="14754"/>
    <cellStyle name="Feeder Field 2 5 13" xfId="14755"/>
    <cellStyle name="Feeder Field 2 5 13 2" xfId="14756"/>
    <cellStyle name="Feeder Field 2 5 13 2 2" xfId="14757"/>
    <cellStyle name="Feeder Field 2 5 13 3" xfId="14758"/>
    <cellStyle name="Feeder Field 2 5 14" xfId="14759"/>
    <cellStyle name="Feeder Field 2 5 14 2" xfId="14760"/>
    <cellStyle name="Feeder Field 2 5 14 2 2" xfId="14761"/>
    <cellStyle name="Feeder Field 2 5 14 3" xfId="14762"/>
    <cellStyle name="Feeder Field 2 5 15" xfId="14763"/>
    <cellStyle name="Feeder Field 2 5 15 2" xfId="14764"/>
    <cellStyle name="Feeder Field 2 5 15 2 2" xfId="14765"/>
    <cellStyle name="Feeder Field 2 5 15 3" xfId="14766"/>
    <cellStyle name="Feeder Field 2 5 16" xfId="14767"/>
    <cellStyle name="Feeder Field 2 5 16 2" xfId="14768"/>
    <cellStyle name="Feeder Field 2 5 16 2 2" xfId="14769"/>
    <cellStyle name="Feeder Field 2 5 16 3" xfId="14770"/>
    <cellStyle name="Feeder Field 2 5 17" xfId="14771"/>
    <cellStyle name="Feeder Field 2 5 17 2" xfId="14772"/>
    <cellStyle name="Feeder Field 2 5 17 2 2" xfId="14773"/>
    <cellStyle name="Feeder Field 2 5 17 3" xfId="14774"/>
    <cellStyle name="Feeder Field 2 5 18" xfId="14775"/>
    <cellStyle name="Feeder Field 2 5 18 2" xfId="14776"/>
    <cellStyle name="Feeder Field 2 5 18 2 2" xfId="14777"/>
    <cellStyle name="Feeder Field 2 5 18 3" xfId="14778"/>
    <cellStyle name="Feeder Field 2 5 19" xfId="14779"/>
    <cellStyle name="Feeder Field 2 5 19 2" xfId="14780"/>
    <cellStyle name="Feeder Field 2 5 19 2 2" xfId="14781"/>
    <cellStyle name="Feeder Field 2 5 19 3" xfId="14782"/>
    <cellStyle name="Feeder Field 2 5 2" xfId="14783"/>
    <cellStyle name="Feeder Field 2 5 2 2" xfId="14784"/>
    <cellStyle name="Feeder Field 2 5 2 2 2" xfId="14785"/>
    <cellStyle name="Feeder Field 2 5 2 3" xfId="14786"/>
    <cellStyle name="Feeder Field 2 5 20" xfId="14787"/>
    <cellStyle name="Feeder Field 2 5 20 2" xfId="14788"/>
    <cellStyle name="Feeder Field 2 5 20 2 2" xfId="14789"/>
    <cellStyle name="Feeder Field 2 5 20 3" xfId="14790"/>
    <cellStyle name="Feeder Field 2 5 21" xfId="14791"/>
    <cellStyle name="Feeder Field 2 5 21 2" xfId="14792"/>
    <cellStyle name="Feeder Field 2 5 22" xfId="14793"/>
    <cellStyle name="Feeder Field 2 5 3" xfId="14794"/>
    <cellStyle name="Feeder Field 2 5 3 2" xfId="14795"/>
    <cellStyle name="Feeder Field 2 5 3 2 2" xfId="14796"/>
    <cellStyle name="Feeder Field 2 5 3 3" xfId="14797"/>
    <cellStyle name="Feeder Field 2 5 4" xfId="14798"/>
    <cellStyle name="Feeder Field 2 5 4 2" xfId="14799"/>
    <cellStyle name="Feeder Field 2 5 4 2 2" xfId="14800"/>
    <cellStyle name="Feeder Field 2 5 4 3" xfId="14801"/>
    <cellStyle name="Feeder Field 2 5 5" xfId="14802"/>
    <cellStyle name="Feeder Field 2 5 5 2" xfId="14803"/>
    <cellStyle name="Feeder Field 2 5 5 2 2" xfId="14804"/>
    <cellStyle name="Feeder Field 2 5 5 3" xfId="14805"/>
    <cellStyle name="Feeder Field 2 5 6" xfId="14806"/>
    <cellStyle name="Feeder Field 2 5 6 2" xfId="14807"/>
    <cellStyle name="Feeder Field 2 5 6 2 2" xfId="14808"/>
    <cellStyle name="Feeder Field 2 5 6 3" xfId="14809"/>
    <cellStyle name="Feeder Field 2 5 7" xfId="14810"/>
    <cellStyle name="Feeder Field 2 5 7 2" xfId="14811"/>
    <cellStyle name="Feeder Field 2 5 7 2 2" xfId="14812"/>
    <cellStyle name="Feeder Field 2 5 7 3" xfId="14813"/>
    <cellStyle name="Feeder Field 2 5 8" xfId="14814"/>
    <cellStyle name="Feeder Field 2 5 8 2" xfId="14815"/>
    <cellStyle name="Feeder Field 2 5 8 2 2" xfId="14816"/>
    <cellStyle name="Feeder Field 2 5 8 3" xfId="14817"/>
    <cellStyle name="Feeder Field 2 5 9" xfId="14818"/>
    <cellStyle name="Feeder Field 2 5 9 2" xfId="14819"/>
    <cellStyle name="Feeder Field 2 5 9 2 2" xfId="14820"/>
    <cellStyle name="Feeder Field 2 5 9 3" xfId="14821"/>
    <cellStyle name="Feeder Field 2 6" xfId="14822"/>
    <cellStyle name="Feeder Field 2 6 2" xfId="14823"/>
    <cellStyle name="Feeder Field 2 6 2 2" xfId="14824"/>
    <cellStyle name="Feeder Field 2 6 3" xfId="14825"/>
    <cellStyle name="Feeder Field 2 7" xfId="14826"/>
    <cellStyle name="Feeder Field 2 7 2" xfId="14827"/>
    <cellStyle name="Feeder Field 2 7 2 2" xfId="14828"/>
    <cellStyle name="Feeder Field 2 7 3" xfId="14829"/>
    <cellStyle name="Feeder Field 2 8" xfId="14830"/>
    <cellStyle name="Feeder Field 2 8 2" xfId="14831"/>
    <cellStyle name="Feeder Field 2 8 2 2" xfId="14832"/>
    <cellStyle name="Feeder Field 2 8 3" xfId="14833"/>
    <cellStyle name="Feeder Field 2 9" xfId="14834"/>
    <cellStyle name="Feeder Field 2 9 2" xfId="14835"/>
    <cellStyle name="Feeder Field 2 9 2 2" xfId="14836"/>
    <cellStyle name="Feeder Field 2 9 3" xfId="14837"/>
    <cellStyle name="Feeder Field 20" xfId="14838"/>
    <cellStyle name="Feeder Field 20 2" xfId="14839"/>
    <cellStyle name="Feeder Field 20 2 2" xfId="14840"/>
    <cellStyle name="Feeder Field 20 3" xfId="14841"/>
    <cellStyle name="Feeder Field 21" xfId="14842"/>
    <cellStyle name="Feeder Field 21 2" xfId="14843"/>
    <cellStyle name="Feeder Field 21 2 2" xfId="14844"/>
    <cellStyle name="Feeder Field 21 3" xfId="14845"/>
    <cellStyle name="Feeder Field 22" xfId="14846"/>
    <cellStyle name="Feeder Field 22 2" xfId="14847"/>
    <cellStyle name="Feeder Field 23" xfId="14848"/>
    <cellStyle name="Feeder Field 24" xfId="14849"/>
    <cellStyle name="Feeder Field 25" xfId="14850"/>
    <cellStyle name="Feeder Field 26" xfId="14851"/>
    <cellStyle name="Feeder Field 3" xfId="14852"/>
    <cellStyle name="Feeder Field 3 10" xfId="14853"/>
    <cellStyle name="Feeder Field 3 10 2" xfId="14854"/>
    <cellStyle name="Feeder Field 3 10 2 2" xfId="14855"/>
    <cellStyle name="Feeder Field 3 10 3" xfId="14856"/>
    <cellStyle name="Feeder Field 3 11" xfId="14857"/>
    <cellStyle name="Feeder Field 3 11 2" xfId="14858"/>
    <cellStyle name="Feeder Field 3 11 2 2" xfId="14859"/>
    <cellStyle name="Feeder Field 3 11 3" xfId="14860"/>
    <cellStyle name="Feeder Field 3 12" xfId="14861"/>
    <cellStyle name="Feeder Field 3 12 2" xfId="14862"/>
    <cellStyle name="Feeder Field 3 12 2 2" xfId="14863"/>
    <cellStyle name="Feeder Field 3 12 3" xfId="14864"/>
    <cellStyle name="Feeder Field 3 13" xfId="14865"/>
    <cellStyle name="Feeder Field 3 13 2" xfId="14866"/>
    <cellStyle name="Feeder Field 3 13 2 2" xfId="14867"/>
    <cellStyle name="Feeder Field 3 13 3" xfId="14868"/>
    <cellStyle name="Feeder Field 3 14" xfId="14869"/>
    <cellStyle name="Feeder Field 3 14 2" xfId="14870"/>
    <cellStyle name="Feeder Field 3 14 2 2" xfId="14871"/>
    <cellStyle name="Feeder Field 3 14 3" xfId="14872"/>
    <cellStyle name="Feeder Field 3 15" xfId="14873"/>
    <cellStyle name="Feeder Field 3 15 2" xfId="14874"/>
    <cellStyle name="Feeder Field 3 15 2 2" xfId="14875"/>
    <cellStyle name="Feeder Field 3 15 3" xfId="14876"/>
    <cellStyle name="Feeder Field 3 16" xfId="14877"/>
    <cellStyle name="Feeder Field 3 16 2" xfId="14878"/>
    <cellStyle name="Feeder Field 3 16 2 2" xfId="14879"/>
    <cellStyle name="Feeder Field 3 16 3" xfId="14880"/>
    <cellStyle name="Feeder Field 3 17" xfId="14881"/>
    <cellStyle name="Feeder Field 3 17 2" xfId="14882"/>
    <cellStyle name="Feeder Field 3 17 2 2" xfId="14883"/>
    <cellStyle name="Feeder Field 3 17 3" xfId="14884"/>
    <cellStyle name="Feeder Field 3 18" xfId="14885"/>
    <cellStyle name="Feeder Field 3 18 2" xfId="14886"/>
    <cellStyle name="Feeder Field 3 19" xfId="14887"/>
    <cellStyle name="Feeder Field 3 2" xfId="14888"/>
    <cellStyle name="Feeder Field 3 2 10" xfId="14889"/>
    <cellStyle name="Feeder Field 3 2 10 2" xfId="14890"/>
    <cellStyle name="Feeder Field 3 2 10 2 2" xfId="14891"/>
    <cellStyle name="Feeder Field 3 2 10 3" xfId="14892"/>
    <cellStyle name="Feeder Field 3 2 11" xfId="14893"/>
    <cellStyle name="Feeder Field 3 2 11 2" xfId="14894"/>
    <cellStyle name="Feeder Field 3 2 11 2 2" xfId="14895"/>
    <cellStyle name="Feeder Field 3 2 11 3" xfId="14896"/>
    <cellStyle name="Feeder Field 3 2 12" xfId="14897"/>
    <cellStyle name="Feeder Field 3 2 12 2" xfId="14898"/>
    <cellStyle name="Feeder Field 3 2 12 2 2" xfId="14899"/>
    <cellStyle name="Feeder Field 3 2 12 3" xfId="14900"/>
    <cellStyle name="Feeder Field 3 2 13" xfId="14901"/>
    <cellStyle name="Feeder Field 3 2 13 2" xfId="14902"/>
    <cellStyle name="Feeder Field 3 2 13 2 2" xfId="14903"/>
    <cellStyle name="Feeder Field 3 2 13 3" xfId="14904"/>
    <cellStyle name="Feeder Field 3 2 14" xfId="14905"/>
    <cellStyle name="Feeder Field 3 2 14 2" xfId="14906"/>
    <cellStyle name="Feeder Field 3 2 14 2 2" xfId="14907"/>
    <cellStyle name="Feeder Field 3 2 14 3" xfId="14908"/>
    <cellStyle name="Feeder Field 3 2 15" xfId="14909"/>
    <cellStyle name="Feeder Field 3 2 15 2" xfId="14910"/>
    <cellStyle name="Feeder Field 3 2 15 2 2" xfId="14911"/>
    <cellStyle name="Feeder Field 3 2 15 3" xfId="14912"/>
    <cellStyle name="Feeder Field 3 2 16" xfId="14913"/>
    <cellStyle name="Feeder Field 3 2 16 2" xfId="14914"/>
    <cellStyle name="Feeder Field 3 2 16 2 2" xfId="14915"/>
    <cellStyle name="Feeder Field 3 2 16 3" xfId="14916"/>
    <cellStyle name="Feeder Field 3 2 17" xfId="14917"/>
    <cellStyle name="Feeder Field 3 2 17 2" xfId="14918"/>
    <cellStyle name="Feeder Field 3 2 17 2 2" xfId="14919"/>
    <cellStyle name="Feeder Field 3 2 17 3" xfId="14920"/>
    <cellStyle name="Feeder Field 3 2 18" xfId="14921"/>
    <cellStyle name="Feeder Field 3 2 18 2" xfId="14922"/>
    <cellStyle name="Feeder Field 3 2 18 2 2" xfId="14923"/>
    <cellStyle name="Feeder Field 3 2 18 3" xfId="14924"/>
    <cellStyle name="Feeder Field 3 2 19" xfId="14925"/>
    <cellStyle name="Feeder Field 3 2 19 2" xfId="14926"/>
    <cellStyle name="Feeder Field 3 2 19 2 2" xfId="14927"/>
    <cellStyle name="Feeder Field 3 2 19 3" xfId="14928"/>
    <cellStyle name="Feeder Field 3 2 2" xfId="14929"/>
    <cellStyle name="Feeder Field 3 2 2 2" xfId="14930"/>
    <cellStyle name="Feeder Field 3 2 2 2 2" xfId="14931"/>
    <cellStyle name="Feeder Field 3 2 2 3" xfId="14932"/>
    <cellStyle name="Feeder Field 3 2 20" xfId="14933"/>
    <cellStyle name="Feeder Field 3 2 20 2" xfId="14934"/>
    <cellStyle name="Feeder Field 3 2 20 2 2" xfId="14935"/>
    <cellStyle name="Feeder Field 3 2 20 3" xfId="14936"/>
    <cellStyle name="Feeder Field 3 2 21" xfId="14937"/>
    <cellStyle name="Feeder Field 3 2 21 2" xfId="14938"/>
    <cellStyle name="Feeder Field 3 2 22" xfId="14939"/>
    <cellStyle name="Feeder Field 3 2 3" xfId="14940"/>
    <cellStyle name="Feeder Field 3 2 3 2" xfId="14941"/>
    <cellStyle name="Feeder Field 3 2 3 2 2" xfId="14942"/>
    <cellStyle name="Feeder Field 3 2 3 3" xfId="14943"/>
    <cellStyle name="Feeder Field 3 2 4" xfId="14944"/>
    <cellStyle name="Feeder Field 3 2 4 2" xfId="14945"/>
    <cellStyle name="Feeder Field 3 2 4 2 2" xfId="14946"/>
    <cellStyle name="Feeder Field 3 2 4 3" xfId="14947"/>
    <cellStyle name="Feeder Field 3 2 5" xfId="14948"/>
    <cellStyle name="Feeder Field 3 2 5 2" xfId="14949"/>
    <cellStyle name="Feeder Field 3 2 5 2 2" xfId="14950"/>
    <cellStyle name="Feeder Field 3 2 5 3" xfId="14951"/>
    <cellStyle name="Feeder Field 3 2 6" xfId="14952"/>
    <cellStyle name="Feeder Field 3 2 6 2" xfId="14953"/>
    <cellStyle name="Feeder Field 3 2 6 2 2" xfId="14954"/>
    <cellStyle name="Feeder Field 3 2 6 3" xfId="14955"/>
    <cellStyle name="Feeder Field 3 2 7" xfId="14956"/>
    <cellStyle name="Feeder Field 3 2 7 2" xfId="14957"/>
    <cellStyle name="Feeder Field 3 2 7 2 2" xfId="14958"/>
    <cellStyle name="Feeder Field 3 2 7 3" xfId="14959"/>
    <cellStyle name="Feeder Field 3 2 8" xfId="14960"/>
    <cellStyle name="Feeder Field 3 2 8 2" xfId="14961"/>
    <cellStyle name="Feeder Field 3 2 8 2 2" xfId="14962"/>
    <cellStyle name="Feeder Field 3 2 8 3" xfId="14963"/>
    <cellStyle name="Feeder Field 3 2 9" xfId="14964"/>
    <cellStyle name="Feeder Field 3 2 9 2" xfId="14965"/>
    <cellStyle name="Feeder Field 3 2 9 2 2" xfId="14966"/>
    <cellStyle name="Feeder Field 3 2 9 3" xfId="14967"/>
    <cellStyle name="Feeder Field 3 3" xfId="14968"/>
    <cellStyle name="Feeder Field 3 3 2" xfId="14969"/>
    <cellStyle name="Feeder Field 3 3 2 2" xfId="14970"/>
    <cellStyle name="Feeder Field 3 3 3" xfId="14971"/>
    <cellStyle name="Feeder Field 3 4" xfId="14972"/>
    <cellStyle name="Feeder Field 3 4 2" xfId="14973"/>
    <cellStyle name="Feeder Field 3 4 2 2" xfId="14974"/>
    <cellStyle name="Feeder Field 3 4 3" xfId="14975"/>
    <cellStyle name="Feeder Field 3 5" xfId="14976"/>
    <cellStyle name="Feeder Field 3 5 2" xfId="14977"/>
    <cellStyle name="Feeder Field 3 5 2 2" xfId="14978"/>
    <cellStyle name="Feeder Field 3 5 3" xfId="14979"/>
    <cellStyle name="Feeder Field 3 6" xfId="14980"/>
    <cellStyle name="Feeder Field 3 6 2" xfId="14981"/>
    <cellStyle name="Feeder Field 3 6 2 2" xfId="14982"/>
    <cellStyle name="Feeder Field 3 6 3" xfId="14983"/>
    <cellStyle name="Feeder Field 3 7" xfId="14984"/>
    <cellStyle name="Feeder Field 3 7 2" xfId="14985"/>
    <cellStyle name="Feeder Field 3 7 2 2" xfId="14986"/>
    <cellStyle name="Feeder Field 3 7 3" xfId="14987"/>
    <cellStyle name="Feeder Field 3 8" xfId="14988"/>
    <cellStyle name="Feeder Field 3 8 2" xfId="14989"/>
    <cellStyle name="Feeder Field 3 8 2 2" xfId="14990"/>
    <cellStyle name="Feeder Field 3 8 3" xfId="14991"/>
    <cellStyle name="Feeder Field 3 9" xfId="14992"/>
    <cellStyle name="Feeder Field 3 9 2" xfId="14993"/>
    <cellStyle name="Feeder Field 3 9 2 2" xfId="14994"/>
    <cellStyle name="Feeder Field 3 9 3" xfId="14995"/>
    <cellStyle name="Feeder Field 4" xfId="14996"/>
    <cellStyle name="Feeder Field 4 10" xfId="14997"/>
    <cellStyle name="Feeder Field 4 10 2" xfId="14998"/>
    <cellStyle name="Feeder Field 4 10 2 2" xfId="14999"/>
    <cellStyle name="Feeder Field 4 10 3" xfId="15000"/>
    <cellStyle name="Feeder Field 4 11" xfId="15001"/>
    <cellStyle name="Feeder Field 4 11 2" xfId="15002"/>
    <cellStyle name="Feeder Field 4 11 2 2" xfId="15003"/>
    <cellStyle name="Feeder Field 4 11 3" xfId="15004"/>
    <cellStyle name="Feeder Field 4 12" xfId="15005"/>
    <cellStyle name="Feeder Field 4 12 2" xfId="15006"/>
    <cellStyle name="Feeder Field 4 12 2 2" xfId="15007"/>
    <cellStyle name="Feeder Field 4 12 3" xfId="15008"/>
    <cellStyle name="Feeder Field 4 13" xfId="15009"/>
    <cellStyle name="Feeder Field 4 13 2" xfId="15010"/>
    <cellStyle name="Feeder Field 4 13 2 2" xfId="15011"/>
    <cellStyle name="Feeder Field 4 13 3" xfId="15012"/>
    <cellStyle name="Feeder Field 4 14" xfId="15013"/>
    <cellStyle name="Feeder Field 4 14 2" xfId="15014"/>
    <cellStyle name="Feeder Field 4 14 2 2" xfId="15015"/>
    <cellStyle name="Feeder Field 4 14 3" xfId="15016"/>
    <cellStyle name="Feeder Field 4 15" xfId="15017"/>
    <cellStyle name="Feeder Field 4 15 2" xfId="15018"/>
    <cellStyle name="Feeder Field 4 15 2 2" xfId="15019"/>
    <cellStyle name="Feeder Field 4 15 3" xfId="15020"/>
    <cellStyle name="Feeder Field 4 16" xfId="15021"/>
    <cellStyle name="Feeder Field 4 16 2" xfId="15022"/>
    <cellStyle name="Feeder Field 4 16 2 2" xfId="15023"/>
    <cellStyle name="Feeder Field 4 16 3" xfId="15024"/>
    <cellStyle name="Feeder Field 4 17" xfId="15025"/>
    <cellStyle name="Feeder Field 4 17 2" xfId="15026"/>
    <cellStyle name="Feeder Field 4 17 2 2" xfId="15027"/>
    <cellStyle name="Feeder Field 4 17 3" xfId="15028"/>
    <cellStyle name="Feeder Field 4 18" xfId="15029"/>
    <cellStyle name="Feeder Field 4 18 2" xfId="15030"/>
    <cellStyle name="Feeder Field 4 19" xfId="15031"/>
    <cellStyle name="Feeder Field 4 2" xfId="15032"/>
    <cellStyle name="Feeder Field 4 2 10" xfId="15033"/>
    <cellStyle name="Feeder Field 4 2 10 2" xfId="15034"/>
    <cellStyle name="Feeder Field 4 2 10 2 2" xfId="15035"/>
    <cellStyle name="Feeder Field 4 2 10 3" xfId="15036"/>
    <cellStyle name="Feeder Field 4 2 11" xfId="15037"/>
    <cellStyle name="Feeder Field 4 2 11 2" xfId="15038"/>
    <cellStyle name="Feeder Field 4 2 11 2 2" xfId="15039"/>
    <cellStyle name="Feeder Field 4 2 11 3" xfId="15040"/>
    <cellStyle name="Feeder Field 4 2 12" xfId="15041"/>
    <cellStyle name="Feeder Field 4 2 12 2" xfId="15042"/>
    <cellStyle name="Feeder Field 4 2 12 2 2" xfId="15043"/>
    <cellStyle name="Feeder Field 4 2 12 3" xfId="15044"/>
    <cellStyle name="Feeder Field 4 2 13" xfId="15045"/>
    <cellStyle name="Feeder Field 4 2 13 2" xfId="15046"/>
    <cellStyle name="Feeder Field 4 2 13 2 2" xfId="15047"/>
    <cellStyle name="Feeder Field 4 2 13 3" xfId="15048"/>
    <cellStyle name="Feeder Field 4 2 14" xfId="15049"/>
    <cellStyle name="Feeder Field 4 2 14 2" xfId="15050"/>
    <cellStyle name="Feeder Field 4 2 14 2 2" xfId="15051"/>
    <cellStyle name="Feeder Field 4 2 14 3" xfId="15052"/>
    <cellStyle name="Feeder Field 4 2 15" xfId="15053"/>
    <cellStyle name="Feeder Field 4 2 15 2" xfId="15054"/>
    <cellStyle name="Feeder Field 4 2 15 2 2" xfId="15055"/>
    <cellStyle name="Feeder Field 4 2 15 3" xfId="15056"/>
    <cellStyle name="Feeder Field 4 2 16" xfId="15057"/>
    <cellStyle name="Feeder Field 4 2 16 2" xfId="15058"/>
    <cellStyle name="Feeder Field 4 2 16 2 2" xfId="15059"/>
    <cellStyle name="Feeder Field 4 2 16 3" xfId="15060"/>
    <cellStyle name="Feeder Field 4 2 17" xfId="15061"/>
    <cellStyle name="Feeder Field 4 2 17 2" xfId="15062"/>
    <cellStyle name="Feeder Field 4 2 17 2 2" xfId="15063"/>
    <cellStyle name="Feeder Field 4 2 17 3" xfId="15064"/>
    <cellStyle name="Feeder Field 4 2 18" xfId="15065"/>
    <cellStyle name="Feeder Field 4 2 18 2" xfId="15066"/>
    <cellStyle name="Feeder Field 4 2 18 2 2" xfId="15067"/>
    <cellStyle name="Feeder Field 4 2 18 3" xfId="15068"/>
    <cellStyle name="Feeder Field 4 2 19" xfId="15069"/>
    <cellStyle name="Feeder Field 4 2 19 2" xfId="15070"/>
    <cellStyle name="Feeder Field 4 2 19 2 2" xfId="15071"/>
    <cellStyle name="Feeder Field 4 2 19 3" xfId="15072"/>
    <cellStyle name="Feeder Field 4 2 2" xfId="15073"/>
    <cellStyle name="Feeder Field 4 2 2 2" xfId="15074"/>
    <cellStyle name="Feeder Field 4 2 2 2 2" xfId="15075"/>
    <cellStyle name="Feeder Field 4 2 2 3" xfId="15076"/>
    <cellStyle name="Feeder Field 4 2 20" xfId="15077"/>
    <cellStyle name="Feeder Field 4 2 20 2" xfId="15078"/>
    <cellStyle name="Feeder Field 4 2 20 2 2" xfId="15079"/>
    <cellStyle name="Feeder Field 4 2 20 3" xfId="15080"/>
    <cellStyle name="Feeder Field 4 2 21" xfId="15081"/>
    <cellStyle name="Feeder Field 4 2 21 2" xfId="15082"/>
    <cellStyle name="Feeder Field 4 2 22" xfId="15083"/>
    <cellStyle name="Feeder Field 4 2 3" xfId="15084"/>
    <cellStyle name="Feeder Field 4 2 3 2" xfId="15085"/>
    <cellStyle name="Feeder Field 4 2 3 2 2" xfId="15086"/>
    <cellStyle name="Feeder Field 4 2 3 3" xfId="15087"/>
    <cellStyle name="Feeder Field 4 2 4" xfId="15088"/>
    <cellStyle name="Feeder Field 4 2 4 2" xfId="15089"/>
    <cellStyle name="Feeder Field 4 2 4 2 2" xfId="15090"/>
    <cellStyle name="Feeder Field 4 2 4 3" xfId="15091"/>
    <cellStyle name="Feeder Field 4 2 5" xfId="15092"/>
    <cellStyle name="Feeder Field 4 2 5 2" xfId="15093"/>
    <cellStyle name="Feeder Field 4 2 5 2 2" xfId="15094"/>
    <cellStyle name="Feeder Field 4 2 5 3" xfId="15095"/>
    <cellStyle name="Feeder Field 4 2 6" xfId="15096"/>
    <cellStyle name="Feeder Field 4 2 6 2" xfId="15097"/>
    <cellStyle name="Feeder Field 4 2 6 2 2" xfId="15098"/>
    <cellStyle name="Feeder Field 4 2 6 3" xfId="15099"/>
    <cellStyle name="Feeder Field 4 2 7" xfId="15100"/>
    <cellStyle name="Feeder Field 4 2 7 2" xfId="15101"/>
    <cellStyle name="Feeder Field 4 2 7 2 2" xfId="15102"/>
    <cellStyle name="Feeder Field 4 2 7 3" xfId="15103"/>
    <cellStyle name="Feeder Field 4 2 8" xfId="15104"/>
    <cellStyle name="Feeder Field 4 2 8 2" xfId="15105"/>
    <cellStyle name="Feeder Field 4 2 8 2 2" xfId="15106"/>
    <cellStyle name="Feeder Field 4 2 8 3" xfId="15107"/>
    <cellStyle name="Feeder Field 4 2 9" xfId="15108"/>
    <cellStyle name="Feeder Field 4 2 9 2" xfId="15109"/>
    <cellStyle name="Feeder Field 4 2 9 2 2" xfId="15110"/>
    <cellStyle name="Feeder Field 4 2 9 3" xfId="15111"/>
    <cellStyle name="Feeder Field 4 3" xfId="15112"/>
    <cellStyle name="Feeder Field 4 3 2" xfId="15113"/>
    <cellStyle name="Feeder Field 4 3 2 2" xfId="15114"/>
    <cellStyle name="Feeder Field 4 3 3" xfId="15115"/>
    <cellStyle name="Feeder Field 4 4" xfId="15116"/>
    <cellStyle name="Feeder Field 4 4 2" xfId="15117"/>
    <cellStyle name="Feeder Field 4 4 2 2" xfId="15118"/>
    <cellStyle name="Feeder Field 4 4 3" xfId="15119"/>
    <cellStyle name="Feeder Field 4 5" xfId="15120"/>
    <cellStyle name="Feeder Field 4 5 2" xfId="15121"/>
    <cellStyle name="Feeder Field 4 5 2 2" xfId="15122"/>
    <cellStyle name="Feeder Field 4 5 3" xfId="15123"/>
    <cellStyle name="Feeder Field 4 6" xfId="15124"/>
    <cellStyle name="Feeder Field 4 6 2" xfId="15125"/>
    <cellStyle name="Feeder Field 4 6 2 2" xfId="15126"/>
    <cellStyle name="Feeder Field 4 6 3" xfId="15127"/>
    <cellStyle name="Feeder Field 4 7" xfId="15128"/>
    <cellStyle name="Feeder Field 4 7 2" xfId="15129"/>
    <cellStyle name="Feeder Field 4 7 2 2" xfId="15130"/>
    <cellStyle name="Feeder Field 4 7 3" xfId="15131"/>
    <cellStyle name="Feeder Field 4 8" xfId="15132"/>
    <cellStyle name="Feeder Field 4 8 2" xfId="15133"/>
    <cellStyle name="Feeder Field 4 8 2 2" xfId="15134"/>
    <cellStyle name="Feeder Field 4 8 3" xfId="15135"/>
    <cellStyle name="Feeder Field 4 9" xfId="15136"/>
    <cellStyle name="Feeder Field 4 9 2" xfId="15137"/>
    <cellStyle name="Feeder Field 4 9 2 2" xfId="15138"/>
    <cellStyle name="Feeder Field 4 9 3" xfId="15139"/>
    <cellStyle name="Feeder Field 5" xfId="15140"/>
    <cellStyle name="Feeder Field 5 10" xfId="15141"/>
    <cellStyle name="Feeder Field 5 10 2" xfId="15142"/>
    <cellStyle name="Feeder Field 5 10 2 2" xfId="15143"/>
    <cellStyle name="Feeder Field 5 10 3" xfId="15144"/>
    <cellStyle name="Feeder Field 5 11" xfId="15145"/>
    <cellStyle name="Feeder Field 5 11 2" xfId="15146"/>
    <cellStyle name="Feeder Field 5 11 2 2" xfId="15147"/>
    <cellStyle name="Feeder Field 5 11 3" xfId="15148"/>
    <cellStyle name="Feeder Field 5 12" xfId="15149"/>
    <cellStyle name="Feeder Field 5 12 2" xfId="15150"/>
    <cellStyle name="Feeder Field 5 12 2 2" xfId="15151"/>
    <cellStyle name="Feeder Field 5 12 3" xfId="15152"/>
    <cellStyle name="Feeder Field 5 13" xfId="15153"/>
    <cellStyle name="Feeder Field 5 13 2" xfId="15154"/>
    <cellStyle name="Feeder Field 5 13 2 2" xfId="15155"/>
    <cellStyle name="Feeder Field 5 13 3" xfId="15156"/>
    <cellStyle name="Feeder Field 5 14" xfId="15157"/>
    <cellStyle name="Feeder Field 5 14 2" xfId="15158"/>
    <cellStyle name="Feeder Field 5 14 2 2" xfId="15159"/>
    <cellStyle name="Feeder Field 5 14 3" xfId="15160"/>
    <cellStyle name="Feeder Field 5 15" xfId="15161"/>
    <cellStyle name="Feeder Field 5 15 2" xfId="15162"/>
    <cellStyle name="Feeder Field 5 15 2 2" xfId="15163"/>
    <cellStyle name="Feeder Field 5 15 3" xfId="15164"/>
    <cellStyle name="Feeder Field 5 16" xfId="15165"/>
    <cellStyle name="Feeder Field 5 16 2" xfId="15166"/>
    <cellStyle name="Feeder Field 5 16 2 2" xfId="15167"/>
    <cellStyle name="Feeder Field 5 16 3" xfId="15168"/>
    <cellStyle name="Feeder Field 5 17" xfId="15169"/>
    <cellStyle name="Feeder Field 5 17 2" xfId="15170"/>
    <cellStyle name="Feeder Field 5 17 2 2" xfId="15171"/>
    <cellStyle name="Feeder Field 5 17 3" xfId="15172"/>
    <cellStyle name="Feeder Field 5 18" xfId="15173"/>
    <cellStyle name="Feeder Field 5 18 2" xfId="15174"/>
    <cellStyle name="Feeder Field 5 18 2 2" xfId="15175"/>
    <cellStyle name="Feeder Field 5 18 3" xfId="15176"/>
    <cellStyle name="Feeder Field 5 19" xfId="15177"/>
    <cellStyle name="Feeder Field 5 19 2" xfId="15178"/>
    <cellStyle name="Feeder Field 5 19 2 2" xfId="15179"/>
    <cellStyle name="Feeder Field 5 19 3" xfId="15180"/>
    <cellStyle name="Feeder Field 5 2" xfId="15181"/>
    <cellStyle name="Feeder Field 5 2 10" xfId="15182"/>
    <cellStyle name="Feeder Field 5 2 10 2" xfId="15183"/>
    <cellStyle name="Feeder Field 5 2 10 2 2" xfId="15184"/>
    <cellStyle name="Feeder Field 5 2 10 3" xfId="15185"/>
    <cellStyle name="Feeder Field 5 2 11" xfId="15186"/>
    <cellStyle name="Feeder Field 5 2 11 2" xfId="15187"/>
    <cellStyle name="Feeder Field 5 2 11 2 2" xfId="15188"/>
    <cellStyle name="Feeder Field 5 2 11 3" xfId="15189"/>
    <cellStyle name="Feeder Field 5 2 12" xfId="15190"/>
    <cellStyle name="Feeder Field 5 2 12 2" xfId="15191"/>
    <cellStyle name="Feeder Field 5 2 12 2 2" xfId="15192"/>
    <cellStyle name="Feeder Field 5 2 12 3" xfId="15193"/>
    <cellStyle name="Feeder Field 5 2 13" xfId="15194"/>
    <cellStyle name="Feeder Field 5 2 13 2" xfId="15195"/>
    <cellStyle name="Feeder Field 5 2 13 2 2" xfId="15196"/>
    <cellStyle name="Feeder Field 5 2 13 3" xfId="15197"/>
    <cellStyle name="Feeder Field 5 2 14" xfId="15198"/>
    <cellStyle name="Feeder Field 5 2 14 2" xfId="15199"/>
    <cellStyle name="Feeder Field 5 2 14 2 2" xfId="15200"/>
    <cellStyle name="Feeder Field 5 2 14 3" xfId="15201"/>
    <cellStyle name="Feeder Field 5 2 15" xfId="15202"/>
    <cellStyle name="Feeder Field 5 2 15 2" xfId="15203"/>
    <cellStyle name="Feeder Field 5 2 15 2 2" xfId="15204"/>
    <cellStyle name="Feeder Field 5 2 15 3" xfId="15205"/>
    <cellStyle name="Feeder Field 5 2 16" xfId="15206"/>
    <cellStyle name="Feeder Field 5 2 16 2" xfId="15207"/>
    <cellStyle name="Feeder Field 5 2 16 2 2" xfId="15208"/>
    <cellStyle name="Feeder Field 5 2 16 3" xfId="15209"/>
    <cellStyle name="Feeder Field 5 2 17" xfId="15210"/>
    <cellStyle name="Feeder Field 5 2 17 2" xfId="15211"/>
    <cellStyle name="Feeder Field 5 2 17 2 2" xfId="15212"/>
    <cellStyle name="Feeder Field 5 2 17 3" xfId="15213"/>
    <cellStyle name="Feeder Field 5 2 18" xfId="15214"/>
    <cellStyle name="Feeder Field 5 2 18 2" xfId="15215"/>
    <cellStyle name="Feeder Field 5 2 18 2 2" xfId="15216"/>
    <cellStyle name="Feeder Field 5 2 18 3" xfId="15217"/>
    <cellStyle name="Feeder Field 5 2 19" xfId="15218"/>
    <cellStyle name="Feeder Field 5 2 19 2" xfId="15219"/>
    <cellStyle name="Feeder Field 5 2 19 2 2" xfId="15220"/>
    <cellStyle name="Feeder Field 5 2 19 3" xfId="15221"/>
    <cellStyle name="Feeder Field 5 2 2" xfId="15222"/>
    <cellStyle name="Feeder Field 5 2 2 2" xfId="15223"/>
    <cellStyle name="Feeder Field 5 2 2 2 2" xfId="15224"/>
    <cellStyle name="Feeder Field 5 2 2 3" xfId="15225"/>
    <cellStyle name="Feeder Field 5 2 20" xfId="15226"/>
    <cellStyle name="Feeder Field 5 2 20 2" xfId="15227"/>
    <cellStyle name="Feeder Field 5 2 20 2 2" xfId="15228"/>
    <cellStyle name="Feeder Field 5 2 20 3" xfId="15229"/>
    <cellStyle name="Feeder Field 5 2 21" xfId="15230"/>
    <cellStyle name="Feeder Field 5 2 21 2" xfId="15231"/>
    <cellStyle name="Feeder Field 5 2 22" xfId="15232"/>
    <cellStyle name="Feeder Field 5 2 3" xfId="15233"/>
    <cellStyle name="Feeder Field 5 2 3 2" xfId="15234"/>
    <cellStyle name="Feeder Field 5 2 3 2 2" xfId="15235"/>
    <cellStyle name="Feeder Field 5 2 3 3" xfId="15236"/>
    <cellStyle name="Feeder Field 5 2 4" xfId="15237"/>
    <cellStyle name="Feeder Field 5 2 4 2" xfId="15238"/>
    <cellStyle name="Feeder Field 5 2 4 2 2" xfId="15239"/>
    <cellStyle name="Feeder Field 5 2 4 3" xfId="15240"/>
    <cellStyle name="Feeder Field 5 2 5" xfId="15241"/>
    <cellStyle name="Feeder Field 5 2 5 2" xfId="15242"/>
    <cellStyle name="Feeder Field 5 2 5 2 2" xfId="15243"/>
    <cellStyle name="Feeder Field 5 2 5 3" xfId="15244"/>
    <cellStyle name="Feeder Field 5 2 6" xfId="15245"/>
    <cellStyle name="Feeder Field 5 2 6 2" xfId="15246"/>
    <cellStyle name="Feeder Field 5 2 6 2 2" xfId="15247"/>
    <cellStyle name="Feeder Field 5 2 6 3" xfId="15248"/>
    <cellStyle name="Feeder Field 5 2 7" xfId="15249"/>
    <cellStyle name="Feeder Field 5 2 7 2" xfId="15250"/>
    <cellStyle name="Feeder Field 5 2 7 2 2" xfId="15251"/>
    <cellStyle name="Feeder Field 5 2 7 3" xfId="15252"/>
    <cellStyle name="Feeder Field 5 2 8" xfId="15253"/>
    <cellStyle name="Feeder Field 5 2 8 2" xfId="15254"/>
    <cellStyle name="Feeder Field 5 2 8 2 2" xfId="15255"/>
    <cellStyle name="Feeder Field 5 2 8 3" xfId="15256"/>
    <cellStyle name="Feeder Field 5 2 9" xfId="15257"/>
    <cellStyle name="Feeder Field 5 2 9 2" xfId="15258"/>
    <cellStyle name="Feeder Field 5 2 9 2 2" xfId="15259"/>
    <cellStyle name="Feeder Field 5 2 9 3" xfId="15260"/>
    <cellStyle name="Feeder Field 5 20" xfId="15261"/>
    <cellStyle name="Feeder Field 5 20 2" xfId="15262"/>
    <cellStyle name="Feeder Field 5 20 2 2" xfId="15263"/>
    <cellStyle name="Feeder Field 5 20 3" xfId="15264"/>
    <cellStyle name="Feeder Field 5 21" xfId="15265"/>
    <cellStyle name="Feeder Field 5 21 2" xfId="15266"/>
    <cellStyle name="Feeder Field 5 21 2 2" xfId="15267"/>
    <cellStyle name="Feeder Field 5 21 3" xfId="15268"/>
    <cellStyle name="Feeder Field 5 22" xfId="15269"/>
    <cellStyle name="Feeder Field 5 22 2" xfId="15270"/>
    <cellStyle name="Feeder Field 5 23" xfId="15271"/>
    <cellStyle name="Feeder Field 5 3" xfId="15272"/>
    <cellStyle name="Feeder Field 5 3 2" xfId="15273"/>
    <cellStyle name="Feeder Field 5 3 2 2" xfId="15274"/>
    <cellStyle name="Feeder Field 5 3 3" xfId="15275"/>
    <cellStyle name="Feeder Field 5 4" xfId="15276"/>
    <cellStyle name="Feeder Field 5 4 2" xfId="15277"/>
    <cellStyle name="Feeder Field 5 4 2 2" xfId="15278"/>
    <cellStyle name="Feeder Field 5 4 3" xfId="15279"/>
    <cellStyle name="Feeder Field 5 5" xfId="15280"/>
    <cellStyle name="Feeder Field 5 5 2" xfId="15281"/>
    <cellStyle name="Feeder Field 5 5 2 2" xfId="15282"/>
    <cellStyle name="Feeder Field 5 5 3" xfId="15283"/>
    <cellStyle name="Feeder Field 5 6" xfId="15284"/>
    <cellStyle name="Feeder Field 5 6 2" xfId="15285"/>
    <cellStyle name="Feeder Field 5 6 2 2" xfId="15286"/>
    <cellStyle name="Feeder Field 5 6 3" xfId="15287"/>
    <cellStyle name="Feeder Field 5 7" xfId="15288"/>
    <cellStyle name="Feeder Field 5 7 2" xfId="15289"/>
    <cellStyle name="Feeder Field 5 7 2 2" xfId="15290"/>
    <cellStyle name="Feeder Field 5 7 3" xfId="15291"/>
    <cellStyle name="Feeder Field 5 8" xfId="15292"/>
    <cellStyle name="Feeder Field 5 8 2" xfId="15293"/>
    <cellStyle name="Feeder Field 5 8 2 2" xfId="15294"/>
    <cellStyle name="Feeder Field 5 8 3" xfId="15295"/>
    <cellStyle name="Feeder Field 5 9" xfId="15296"/>
    <cellStyle name="Feeder Field 5 9 2" xfId="15297"/>
    <cellStyle name="Feeder Field 5 9 2 2" xfId="15298"/>
    <cellStyle name="Feeder Field 5 9 3" xfId="15299"/>
    <cellStyle name="Feeder Field 6" xfId="15300"/>
    <cellStyle name="Feeder Field 6 10" xfId="15301"/>
    <cellStyle name="Feeder Field 6 10 2" xfId="15302"/>
    <cellStyle name="Feeder Field 6 10 2 2" xfId="15303"/>
    <cellStyle name="Feeder Field 6 10 3" xfId="15304"/>
    <cellStyle name="Feeder Field 6 11" xfId="15305"/>
    <cellStyle name="Feeder Field 6 11 2" xfId="15306"/>
    <cellStyle name="Feeder Field 6 11 2 2" xfId="15307"/>
    <cellStyle name="Feeder Field 6 11 3" xfId="15308"/>
    <cellStyle name="Feeder Field 6 12" xfId="15309"/>
    <cellStyle name="Feeder Field 6 12 2" xfId="15310"/>
    <cellStyle name="Feeder Field 6 12 2 2" xfId="15311"/>
    <cellStyle name="Feeder Field 6 12 3" xfId="15312"/>
    <cellStyle name="Feeder Field 6 13" xfId="15313"/>
    <cellStyle name="Feeder Field 6 13 2" xfId="15314"/>
    <cellStyle name="Feeder Field 6 13 2 2" xfId="15315"/>
    <cellStyle name="Feeder Field 6 13 3" xfId="15316"/>
    <cellStyle name="Feeder Field 6 14" xfId="15317"/>
    <cellStyle name="Feeder Field 6 14 2" xfId="15318"/>
    <cellStyle name="Feeder Field 6 14 2 2" xfId="15319"/>
    <cellStyle name="Feeder Field 6 14 3" xfId="15320"/>
    <cellStyle name="Feeder Field 6 15" xfId="15321"/>
    <cellStyle name="Feeder Field 6 15 2" xfId="15322"/>
    <cellStyle name="Feeder Field 6 15 2 2" xfId="15323"/>
    <cellStyle name="Feeder Field 6 15 3" xfId="15324"/>
    <cellStyle name="Feeder Field 6 16" xfId="15325"/>
    <cellStyle name="Feeder Field 6 16 2" xfId="15326"/>
    <cellStyle name="Feeder Field 6 16 2 2" xfId="15327"/>
    <cellStyle name="Feeder Field 6 16 3" xfId="15328"/>
    <cellStyle name="Feeder Field 6 17" xfId="15329"/>
    <cellStyle name="Feeder Field 6 17 2" xfId="15330"/>
    <cellStyle name="Feeder Field 6 17 2 2" xfId="15331"/>
    <cellStyle name="Feeder Field 6 17 3" xfId="15332"/>
    <cellStyle name="Feeder Field 6 18" xfId="15333"/>
    <cellStyle name="Feeder Field 6 18 2" xfId="15334"/>
    <cellStyle name="Feeder Field 6 18 2 2" xfId="15335"/>
    <cellStyle name="Feeder Field 6 18 3" xfId="15336"/>
    <cellStyle name="Feeder Field 6 19" xfId="15337"/>
    <cellStyle name="Feeder Field 6 19 2" xfId="15338"/>
    <cellStyle name="Feeder Field 6 19 2 2" xfId="15339"/>
    <cellStyle name="Feeder Field 6 19 3" xfId="15340"/>
    <cellStyle name="Feeder Field 6 2" xfId="15341"/>
    <cellStyle name="Feeder Field 6 2 2" xfId="15342"/>
    <cellStyle name="Feeder Field 6 2 2 2" xfId="15343"/>
    <cellStyle name="Feeder Field 6 2 3" xfId="15344"/>
    <cellStyle name="Feeder Field 6 20" xfId="15345"/>
    <cellStyle name="Feeder Field 6 20 2" xfId="15346"/>
    <cellStyle name="Feeder Field 6 20 2 2" xfId="15347"/>
    <cellStyle name="Feeder Field 6 20 3" xfId="15348"/>
    <cellStyle name="Feeder Field 6 21" xfId="15349"/>
    <cellStyle name="Feeder Field 6 21 2" xfId="15350"/>
    <cellStyle name="Feeder Field 6 22" xfId="15351"/>
    <cellStyle name="Feeder Field 6 3" xfId="15352"/>
    <cellStyle name="Feeder Field 6 3 2" xfId="15353"/>
    <cellStyle name="Feeder Field 6 3 2 2" xfId="15354"/>
    <cellStyle name="Feeder Field 6 3 3" xfId="15355"/>
    <cellStyle name="Feeder Field 6 4" xfId="15356"/>
    <cellStyle name="Feeder Field 6 4 2" xfId="15357"/>
    <cellStyle name="Feeder Field 6 4 2 2" xfId="15358"/>
    <cellStyle name="Feeder Field 6 4 3" xfId="15359"/>
    <cellStyle name="Feeder Field 6 5" xfId="15360"/>
    <cellStyle name="Feeder Field 6 5 2" xfId="15361"/>
    <cellStyle name="Feeder Field 6 5 2 2" xfId="15362"/>
    <cellStyle name="Feeder Field 6 5 3" xfId="15363"/>
    <cellStyle name="Feeder Field 6 6" xfId="15364"/>
    <cellStyle name="Feeder Field 6 6 2" xfId="15365"/>
    <cellStyle name="Feeder Field 6 6 2 2" xfId="15366"/>
    <cellStyle name="Feeder Field 6 6 3" xfId="15367"/>
    <cellStyle name="Feeder Field 6 7" xfId="15368"/>
    <cellStyle name="Feeder Field 6 7 2" xfId="15369"/>
    <cellStyle name="Feeder Field 6 7 2 2" xfId="15370"/>
    <cellStyle name="Feeder Field 6 7 3" xfId="15371"/>
    <cellStyle name="Feeder Field 6 8" xfId="15372"/>
    <cellStyle name="Feeder Field 6 8 2" xfId="15373"/>
    <cellStyle name="Feeder Field 6 8 2 2" xfId="15374"/>
    <cellStyle name="Feeder Field 6 8 3" xfId="15375"/>
    <cellStyle name="Feeder Field 6 9" xfId="15376"/>
    <cellStyle name="Feeder Field 6 9 2" xfId="15377"/>
    <cellStyle name="Feeder Field 6 9 2 2" xfId="15378"/>
    <cellStyle name="Feeder Field 6 9 3" xfId="15379"/>
    <cellStyle name="Feeder Field 7" xfId="15380"/>
    <cellStyle name="Feeder Field 7 2" xfId="15381"/>
    <cellStyle name="Feeder Field 7 2 2" xfId="15382"/>
    <cellStyle name="Feeder Field 7 3" xfId="15383"/>
    <cellStyle name="Feeder Field 8" xfId="15384"/>
    <cellStyle name="Feeder Field 8 2" xfId="15385"/>
    <cellStyle name="Feeder Field 8 2 2" xfId="15386"/>
    <cellStyle name="Feeder Field 8 3" xfId="15387"/>
    <cellStyle name="Feeder Field 9" xfId="15388"/>
    <cellStyle name="Feeder Field 9 2" xfId="15389"/>
    <cellStyle name="Feeder Field 9 2 2" xfId="15390"/>
    <cellStyle name="Feeder Field 9 3" xfId="15391"/>
    <cellStyle name="Good 2" xfId="15392"/>
    <cellStyle name="Good 2 2" xfId="15393"/>
    <cellStyle name="Good 3" xfId="15394"/>
    <cellStyle name="Good 4" xfId="15395"/>
    <cellStyle name="Good 5" xfId="15396"/>
    <cellStyle name="Good 6" xfId="15397"/>
    <cellStyle name="Greyed" xfId="15398"/>
    <cellStyle name="Greyed 2" xfId="15399"/>
    <cellStyle name="Greyed 3" xfId="15400"/>
    <cellStyle name="Greyed out" xfId="15401"/>
    <cellStyle name="Greyed_5A4 PCT Slides 2010-11" xfId="15402"/>
    <cellStyle name="H1" xfId="15403"/>
    <cellStyle name="H2" xfId="15404"/>
    <cellStyle name="Heading 1 2" xfId="15405"/>
    <cellStyle name="Heading 1 2 2" xfId="15406"/>
    <cellStyle name="Heading 1 3" xfId="15407"/>
    <cellStyle name="Heading 1 4" xfId="15408"/>
    <cellStyle name="Heading 1 5" xfId="15409"/>
    <cellStyle name="Heading 1 6" xfId="15410"/>
    <cellStyle name="Heading 2 2" xfId="15411"/>
    <cellStyle name="Heading 2 2 2" xfId="15412"/>
    <cellStyle name="Heading 2 3" xfId="15413"/>
    <cellStyle name="Heading 2 4" xfId="15414"/>
    <cellStyle name="Heading 2 5" xfId="15415"/>
    <cellStyle name="Heading 2 6" xfId="15416"/>
    <cellStyle name="Heading 3 2" xfId="15417"/>
    <cellStyle name="Heading 3 2 2" xfId="15418"/>
    <cellStyle name="Heading 3 3" xfId="15419"/>
    <cellStyle name="Heading 3 4" xfId="15420"/>
    <cellStyle name="Heading 3 5" xfId="15421"/>
    <cellStyle name="Heading 3 6" xfId="15422"/>
    <cellStyle name="Heading 4 2" xfId="15423"/>
    <cellStyle name="Heading 4 2 2" xfId="15424"/>
    <cellStyle name="Heading 4 3" xfId="15425"/>
    <cellStyle name="Heading 4 4" xfId="15426"/>
    <cellStyle name="Heading 4 5" xfId="15427"/>
    <cellStyle name="Heading 4 6" xfId="15428"/>
    <cellStyle name="Hyperlink 2" xfId="15429"/>
    <cellStyle name="Hyperlink 2 2" xfId="15430"/>
    <cellStyle name="Hyperlink 2 3" xfId="15431"/>
    <cellStyle name="Hyperlink 3" xfId="15432"/>
    <cellStyle name="IndentedPlain" xfId="15433"/>
    <cellStyle name="Input 1" xfId="15434"/>
    <cellStyle name="Input 2" xfId="15435"/>
    <cellStyle name="Input 2 10" xfId="15436"/>
    <cellStyle name="Input 2 10 10" xfId="15437"/>
    <cellStyle name="Input 2 10 10 2" xfId="15438"/>
    <cellStyle name="Input 2 10 10 2 2" xfId="15439"/>
    <cellStyle name="Input 2 10 10 3" xfId="15440"/>
    <cellStyle name="Input 2 10 11" xfId="15441"/>
    <cellStyle name="Input 2 10 11 2" xfId="15442"/>
    <cellStyle name="Input 2 10 11 2 2" xfId="15443"/>
    <cellStyle name="Input 2 10 11 3" xfId="15444"/>
    <cellStyle name="Input 2 10 12" xfId="15445"/>
    <cellStyle name="Input 2 10 12 2" xfId="15446"/>
    <cellStyle name="Input 2 10 12 2 2" xfId="15447"/>
    <cellStyle name="Input 2 10 12 3" xfId="15448"/>
    <cellStyle name="Input 2 10 13" xfId="15449"/>
    <cellStyle name="Input 2 10 13 2" xfId="15450"/>
    <cellStyle name="Input 2 10 13 2 2" xfId="15451"/>
    <cellStyle name="Input 2 10 13 3" xfId="15452"/>
    <cellStyle name="Input 2 10 14" xfId="15453"/>
    <cellStyle name="Input 2 10 14 2" xfId="15454"/>
    <cellStyle name="Input 2 10 14 2 2" xfId="15455"/>
    <cellStyle name="Input 2 10 14 3" xfId="15456"/>
    <cellStyle name="Input 2 10 15" xfId="15457"/>
    <cellStyle name="Input 2 10 15 2" xfId="15458"/>
    <cellStyle name="Input 2 10 15 2 2" xfId="15459"/>
    <cellStyle name="Input 2 10 15 3" xfId="15460"/>
    <cellStyle name="Input 2 10 16" xfId="15461"/>
    <cellStyle name="Input 2 10 16 2" xfId="15462"/>
    <cellStyle name="Input 2 10 16 2 2" xfId="15463"/>
    <cellStyle name="Input 2 10 16 3" xfId="15464"/>
    <cellStyle name="Input 2 10 17" xfId="15465"/>
    <cellStyle name="Input 2 10 17 2" xfId="15466"/>
    <cellStyle name="Input 2 10 17 2 2" xfId="15467"/>
    <cellStyle name="Input 2 10 17 3" xfId="15468"/>
    <cellStyle name="Input 2 10 18" xfId="15469"/>
    <cellStyle name="Input 2 10 18 2" xfId="15470"/>
    <cellStyle name="Input 2 10 18 2 2" xfId="15471"/>
    <cellStyle name="Input 2 10 18 3" xfId="15472"/>
    <cellStyle name="Input 2 10 19" xfId="15473"/>
    <cellStyle name="Input 2 10 19 2" xfId="15474"/>
    <cellStyle name="Input 2 10 19 2 2" xfId="15475"/>
    <cellStyle name="Input 2 10 19 3" xfId="15476"/>
    <cellStyle name="Input 2 10 2" xfId="15477"/>
    <cellStyle name="Input 2 10 2 10" xfId="15478"/>
    <cellStyle name="Input 2 10 2 10 2" xfId="15479"/>
    <cellStyle name="Input 2 10 2 10 2 2" xfId="15480"/>
    <cellStyle name="Input 2 10 2 10 3" xfId="15481"/>
    <cellStyle name="Input 2 10 2 11" xfId="15482"/>
    <cellStyle name="Input 2 10 2 11 2" xfId="15483"/>
    <cellStyle name="Input 2 10 2 11 2 2" xfId="15484"/>
    <cellStyle name="Input 2 10 2 11 3" xfId="15485"/>
    <cellStyle name="Input 2 10 2 12" xfId="15486"/>
    <cellStyle name="Input 2 10 2 12 2" xfId="15487"/>
    <cellStyle name="Input 2 10 2 12 2 2" xfId="15488"/>
    <cellStyle name="Input 2 10 2 12 3" xfId="15489"/>
    <cellStyle name="Input 2 10 2 13" xfId="15490"/>
    <cellStyle name="Input 2 10 2 13 2" xfId="15491"/>
    <cellStyle name="Input 2 10 2 13 2 2" xfId="15492"/>
    <cellStyle name="Input 2 10 2 13 3" xfId="15493"/>
    <cellStyle name="Input 2 10 2 14" xfId="15494"/>
    <cellStyle name="Input 2 10 2 14 2" xfId="15495"/>
    <cellStyle name="Input 2 10 2 14 2 2" xfId="15496"/>
    <cellStyle name="Input 2 10 2 14 3" xfId="15497"/>
    <cellStyle name="Input 2 10 2 15" xfId="15498"/>
    <cellStyle name="Input 2 10 2 15 2" xfId="15499"/>
    <cellStyle name="Input 2 10 2 15 2 2" xfId="15500"/>
    <cellStyle name="Input 2 10 2 15 3" xfId="15501"/>
    <cellStyle name="Input 2 10 2 16" xfId="15502"/>
    <cellStyle name="Input 2 10 2 16 2" xfId="15503"/>
    <cellStyle name="Input 2 10 2 16 2 2" xfId="15504"/>
    <cellStyle name="Input 2 10 2 16 3" xfId="15505"/>
    <cellStyle name="Input 2 10 2 17" xfId="15506"/>
    <cellStyle name="Input 2 10 2 17 2" xfId="15507"/>
    <cellStyle name="Input 2 10 2 17 2 2" xfId="15508"/>
    <cellStyle name="Input 2 10 2 17 3" xfId="15509"/>
    <cellStyle name="Input 2 10 2 18" xfId="15510"/>
    <cellStyle name="Input 2 10 2 18 2" xfId="15511"/>
    <cellStyle name="Input 2 10 2 18 2 2" xfId="15512"/>
    <cellStyle name="Input 2 10 2 18 3" xfId="15513"/>
    <cellStyle name="Input 2 10 2 19" xfId="15514"/>
    <cellStyle name="Input 2 10 2 19 2" xfId="15515"/>
    <cellStyle name="Input 2 10 2 19 2 2" xfId="15516"/>
    <cellStyle name="Input 2 10 2 19 3" xfId="15517"/>
    <cellStyle name="Input 2 10 2 2" xfId="15518"/>
    <cellStyle name="Input 2 10 2 2 2" xfId="15519"/>
    <cellStyle name="Input 2 10 2 2 2 2" xfId="15520"/>
    <cellStyle name="Input 2 10 2 2 3" xfId="15521"/>
    <cellStyle name="Input 2 10 2 20" xfId="15522"/>
    <cellStyle name="Input 2 10 2 20 2" xfId="15523"/>
    <cellStyle name="Input 2 10 2 20 2 2" xfId="15524"/>
    <cellStyle name="Input 2 10 2 20 3" xfId="15525"/>
    <cellStyle name="Input 2 10 2 21" xfId="15526"/>
    <cellStyle name="Input 2 10 2 21 2" xfId="15527"/>
    <cellStyle name="Input 2 10 2 22" xfId="15528"/>
    <cellStyle name="Input 2 10 2 3" xfId="15529"/>
    <cellStyle name="Input 2 10 2 3 2" xfId="15530"/>
    <cellStyle name="Input 2 10 2 3 2 2" xfId="15531"/>
    <cellStyle name="Input 2 10 2 3 3" xfId="15532"/>
    <cellStyle name="Input 2 10 2 4" xfId="15533"/>
    <cellStyle name="Input 2 10 2 4 2" xfId="15534"/>
    <cellStyle name="Input 2 10 2 4 2 2" xfId="15535"/>
    <cellStyle name="Input 2 10 2 4 3" xfId="15536"/>
    <cellStyle name="Input 2 10 2 5" xfId="15537"/>
    <cellStyle name="Input 2 10 2 5 2" xfId="15538"/>
    <cellStyle name="Input 2 10 2 5 2 2" xfId="15539"/>
    <cellStyle name="Input 2 10 2 5 3" xfId="15540"/>
    <cellStyle name="Input 2 10 2 6" xfId="15541"/>
    <cellStyle name="Input 2 10 2 6 2" xfId="15542"/>
    <cellStyle name="Input 2 10 2 6 2 2" xfId="15543"/>
    <cellStyle name="Input 2 10 2 6 3" xfId="15544"/>
    <cellStyle name="Input 2 10 2 7" xfId="15545"/>
    <cellStyle name="Input 2 10 2 7 2" xfId="15546"/>
    <cellStyle name="Input 2 10 2 7 2 2" xfId="15547"/>
    <cellStyle name="Input 2 10 2 7 3" xfId="15548"/>
    <cellStyle name="Input 2 10 2 8" xfId="15549"/>
    <cellStyle name="Input 2 10 2 8 2" xfId="15550"/>
    <cellStyle name="Input 2 10 2 8 2 2" xfId="15551"/>
    <cellStyle name="Input 2 10 2 8 3" xfId="15552"/>
    <cellStyle name="Input 2 10 2 9" xfId="15553"/>
    <cellStyle name="Input 2 10 2 9 2" xfId="15554"/>
    <cellStyle name="Input 2 10 2 9 2 2" xfId="15555"/>
    <cellStyle name="Input 2 10 2 9 3" xfId="15556"/>
    <cellStyle name="Input 2 10 20" xfId="15557"/>
    <cellStyle name="Input 2 10 20 2" xfId="15558"/>
    <cellStyle name="Input 2 10 20 2 2" xfId="15559"/>
    <cellStyle name="Input 2 10 20 3" xfId="15560"/>
    <cellStyle name="Input 2 10 21" xfId="15561"/>
    <cellStyle name="Input 2 10 21 2" xfId="15562"/>
    <cellStyle name="Input 2 10 21 2 2" xfId="15563"/>
    <cellStyle name="Input 2 10 21 3" xfId="15564"/>
    <cellStyle name="Input 2 10 22" xfId="15565"/>
    <cellStyle name="Input 2 10 22 2" xfId="15566"/>
    <cellStyle name="Input 2 10 23" xfId="15567"/>
    <cellStyle name="Input 2 10 3" xfId="15568"/>
    <cellStyle name="Input 2 10 3 2" xfId="15569"/>
    <cellStyle name="Input 2 10 3 2 2" xfId="15570"/>
    <cellStyle name="Input 2 10 3 3" xfId="15571"/>
    <cellStyle name="Input 2 10 4" xfId="15572"/>
    <cellStyle name="Input 2 10 4 2" xfId="15573"/>
    <cellStyle name="Input 2 10 4 2 2" xfId="15574"/>
    <cellStyle name="Input 2 10 4 3" xfId="15575"/>
    <cellStyle name="Input 2 10 5" xfId="15576"/>
    <cellStyle name="Input 2 10 5 2" xfId="15577"/>
    <cellStyle name="Input 2 10 5 2 2" xfId="15578"/>
    <cellStyle name="Input 2 10 5 3" xfId="15579"/>
    <cellStyle name="Input 2 10 6" xfId="15580"/>
    <cellStyle name="Input 2 10 6 2" xfId="15581"/>
    <cellStyle name="Input 2 10 6 2 2" xfId="15582"/>
    <cellStyle name="Input 2 10 6 3" xfId="15583"/>
    <cellStyle name="Input 2 10 7" xfId="15584"/>
    <cellStyle name="Input 2 10 7 2" xfId="15585"/>
    <cellStyle name="Input 2 10 7 2 2" xfId="15586"/>
    <cellStyle name="Input 2 10 7 3" xfId="15587"/>
    <cellStyle name="Input 2 10 8" xfId="15588"/>
    <cellStyle name="Input 2 10 8 2" xfId="15589"/>
    <cellStyle name="Input 2 10 8 2 2" xfId="15590"/>
    <cellStyle name="Input 2 10 8 3" xfId="15591"/>
    <cellStyle name="Input 2 10 9" xfId="15592"/>
    <cellStyle name="Input 2 10 9 2" xfId="15593"/>
    <cellStyle name="Input 2 10 9 2 2" xfId="15594"/>
    <cellStyle name="Input 2 10 9 3" xfId="15595"/>
    <cellStyle name="Input 2 11" xfId="15596"/>
    <cellStyle name="Input 2 11 10" xfId="15597"/>
    <cellStyle name="Input 2 11 10 2" xfId="15598"/>
    <cellStyle name="Input 2 11 10 2 2" xfId="15599"/>
    <cellStyle name="Input 2 11 10 3" xfId="15600"/>
    <cellStyle name="Input 2 11 11" xfId="15601"/>
    <cellStyle name="Input 2 11 11 2" xfId="15602"/>
    <cellStyle name="Input 2 11 11 2 2" xfId="15603"/>
    <cellStyle name="Input 2 11 11 3" xfId="15604"/>
    <cellStyle name="Input 2 11 12" xfId="15605"/>
    <cellStyle name="Input 2 11 12 2" xfId="15606"/>
    <cellStyle name="Input 2 11 12 2 2" xfId="15607"/>
    <cellStyle name="Input 2 11 12 3" xfId="15608"/>
    <cellStyle name="Input 2 11 13" xfId="15609"/>
    <cellStyle name="Input 2 11 13 2" xfId="15610"/>
    <cellStyle name="Input 2 11 13 2 2" xfId="15611"/>
    <cellStyle name="Input 2 11 13 3" xfId="15612"/>
    <cellStyle name="Input 2 11 14" xfId="15613"/>
    <cellStyle name="Input 2 11 14 2" xfId="15614"/>
    <cellStyle name="Input 2 11 14 2 2" xfId="15615"/>
    <cellStyle name="Input 2 11 14 3" xfId="15616"/>
    <cellStyle name="Input 2 11 15" xfId="15617"/>
    <cellStyle name="Input 2 11 15 2" xfId="15618"/>
    <cellStyle name="Input 2 11 15 2 2" xfId="15619"/>
    <cellStyle name="Input 2 11 15 3" xfId="15620"/>
    <cellStyle name="Input 2 11 16" xfId="15621"/>
    <cellStyle name="Input 2 11 16 2" xfId="15622"/>
    <cellStyle name="Input 2 11 16 2 2" xfId="15623"/>
    <cellStyle name="Input 2 11 16 3" xfId="15624"/>
    <cellStyle name="Input 2 11 17" xfId="15625"/>
    <cellStyle name="Input 2 11 17 2" xfId="15626"/>
    <cellStyle name="Input 2 11 17 2 2" xfId="15627"/>
    <cellStyle name="Input 2 11 17 3" xfId="15628"/>
    <cellStyle name="Input 2 11 18" xfId="15629"/>
    <cellStyle name="Input 2 11 18 2" xfId="15630"/>
    <cellStyle name="Input 2 11 18 2 2" xfId="15631"/>
    <cellStyle name="Input 2 11 18 3" xfId="15632"/>
    <cellStyle name="Input 2 11 19" xfId="15633"/>
    <cellStyle name="Input 2 11 19 2" xfId="15634"/>
    <cellStyle name="Input 2 11 19 2 2" xfId="15635"/>
    <cellStyle name="Input 2 11 19 3" xfId="15636"/>
    <cellStyle name="Input 2 11 2" xfId="15637"/>
    <cellStyle name="Input 2 11 2 2" xfId="15638"/>
    <cellStyle name="Input 2 11 2 2 2" xfId="15639"/>
    <cellStyle name="Input 2 11 2 3" xfId="15640"/>
    <cellStyle name="Input 2 11 20" xfId="15641"/>
    <cellStyle name="Input 2 11 20 2" xfId="15642"/>
    <cellStyle name="Input 2 11 20 2 2" xfId="15643"/>
    <cellStyle name="Input 2 11 20 3" xfId="15644"/>
    <cellStyle name="Input 2 11 21" xfId="15645"/>
    <cellStyle name="Input 2 11 21 2" xfId="15646"/>
    <cellStyle name="Input 2 11 22" xfId="15647"/>
    <cellStyle name="Input 2 11 3" xfId="15648"/>
    <cellStyle name="Input 2 11 3 2" xfId="15649"/>
    <cellStyle name="Input 2 11 3 2 2" xfId="15650"/>
    <cellStyle name="Input 2 11 3 3" xfId="15651"/>
    <cellStyle name="Input 2 11 4" xfId="15652"/>
    <cellStyle name="Input 2 11 4 2" xfId="15653"/>
    <cellStyle name="Input 2 11 4 2 2" xfId="15654"/>
    <cellStyle name="Input 2 11 4 3" xfId="15655"/>
    <cellStyle name="Input 2 11 5" xfId="15656"/>
    <cellStyle name="Input 2 11 5 2" xfId="15657"/>
    <cellStyle name="Input 2 11 5 2 2" xfId="15658"/>
    <cellStyle name="Input 2 11 5 3" xfId="15659"/>
    <cellStyle name="Input 2 11 6" xfId="15660"/>
    <cellStyle name="Input 2 11 6 2" xfId="15661"/>
    <cellStyle name="Input 2 11 6 2 2" xfId="15662"/>
    <cellStyle name="Input 2 11 6 3" xfId="15663"/>
    <cellStyle name="Input 2 11 7" xfId="15664"/>
    <cellStyle name="Input 2 11 7 2" xfId="15665"/>
    <cellStyle name="Input 2 11 7 2 2" xfId="15666"/>
    <cellStyle name="Input 2 11 7 3" xfId="15667"/>
    <cellStyle name="Input 2 11 8" xfId="15668"/>
    <cellStyle name="Input 2 11 8 2" xfId="15669"/>
    <cellStyle name="Input 2 11 8 2 2" xfId="15670"/>
    <cellStyle name="Input 2 11 8 3" xfId="15671"/>
    <cellStyle name="Input 2 11 9" xfId="15672"/>
    <cellStyle name="Input 2 11 9 2" xfId="15673"/>
    <cellStyle name="Input 2 11 9 2 2" xfId="15674"/>
    <cellStyle name="Input 2 11 9 3" xfId="15675"/>
    <cellStyle name="Input 2 12" xfId="15676"/>
    <cellStyle name="Input 2 12 2" xfId="15677"/>
    <cellStyle name="Input 2 12 2 2" xfId="15678"/>
    <cellStyle name="Input 2 12 3" xfId="15679"/>
    <cellStyle name="Input 2 13" xfId="15680"/>
    <cellStyle name="Input 2 13 2" xfId="15681"/>
    <cellStyle name="Input 2 13 2 2" xfId="15682"/>
    <cellStyle name="Input 2 13 3" xfId="15683"/>
    <cellStyle name="Input 2 14" xfId="15684"/>
    <cellStyle name="Input 2 14 2" xfId="15685"/>
    <cellStyle name="Input 2 14 2 2" xfId="15686"/>
    <cellStyle name="Input 2 14 3" xfId="15687"/>
    <cellStyle name="Input 2 15" xfId="15688"/>
    <cellStyle name="Input 2 15 2" xfId="15689"/>
    <cellStyle name="Input 2 15 2 2" xfId="15690"/>
    <cellStyle name="Input 2 15 3" xfId="15691"/>
    <cellStyle name="Input 2 16" xfId="15692"/>
    <cellStyle name="Input 2 16 2" xfId="15693"/>
    <cellStyle name="Input 2 16 2 2" xfId="15694"/>
    <cellStyle name="Input 2 16 3" xfId="15695"/>
    <cellStyle name="Input 2 17" xfId="15696"/>
    <cellStyle name="Input 2 17 2" xfId="15697"/>
    <cellStyle name="Input 2 17 2 2" xfId="15698"/>
    <cellStyle name="Input 2 17 3" xfId="15699"/>
    <cellStyle name="Input 2 18" xfId="15700"/>
    <cellStyle name="Input 2 18 2" xfId="15701"/>
    <cellStyle name="Input 2 18 2 2" xfId="15702"/>
    <cellStyle name="Input 2 18 3" xfId="15703"/>
    <cellStyle name="Input 2 19" xfId="15704"/>
    <cellStyle name="Input 2 19 2" xfId="15705"/>
    <cellStyle name="Input 2 19 2 2" xfId="15706"/>
    <cellStyle name="Input 2 19 3" xfId="15707"/>
    <cellStyle name="Input 2 2" xfId="15708"/>
    <cellStyle name="Input 2 2 2" xfId="15709"/>
    <cellStyle name="Input 2 2 3" xfId="15710"/>
    <cellStyle name="Input 2 2 4" xfId="15711"/>
    <cellStyle name="Input 2 20" xfId="15712"/>
    <cellStyle name="Input 2 20 2" xfId="15713"/>
    <cellStyle name="Input 2 20 2 2" xfId="15714"/>
    <cellStyle name="Input 2 20 3" xfId="15715"/>
    <cellStyle name="Input 2 21" xfId="15716"/>
    <cellStyle name="Input 2 21 2" xfId="15717"/>
    <cellStyle name="Input 2 21 2 2" xfId="15718"/>
    <cellStyle name="Input 2 21 3" xfId="15719"/>
    <cellStyle name="Input 2 22" xfId="15720"/>
    <cellStyle name="Input 2 22 2" xfId="15721"/>
    <cellStyle name="Input 2 22 2 2" xfId="15722"/>
    <cellStyle name="Input 2 22 3" xfId="15723"/>
    <cellStyle name="Input 2 23" xfId="15724"/>
    <cellStyle name="Input 2 23 2" xfId="15725"/>
    <cellStyle name="Input 2 23 2 2" xfId="15726"/>
    <cellStyle name="Input 2 23 3" xfId="15727"/>
    <cellStyle name="Input 2 24" xfId="15728"/>
    <cellStyle name="Input 2 24 2" xfId="15729"/>
    <cellStyle name="Input 2 24 2 2" xfId="15730"/>
    <cellStyle name="Input 2 24 3" xfId="15731"/>
    <cellStyle name="Input 2 25" xfId="15732"/>
    <cellStyle name="Input 2 25 2" xfId="15733"/>
    <cellStyle name="Input 2 25 2 2" xfId="15734"/>
    <cellStyle name="Input 2 25 3" xfId="15735"/>
    <cellStyle name="Input 2 26" xfId="15736"/>
    <cellStyle name="Input 2 26 2" xfId="15737"/>
    <cellStyle name="Input 2 26 2 2" xfId="15738"/>
    <cellStyle name="Input 2 26 3" xfId="15739"/>
    <cellStyle name="Input 2 27" xfId="15740"/>
    <cellStyle name="Input 2 27 2" xfId="15741"/>
    <cellStyle name="Input 2 28" xfId="15742"/>
    <cellStyle name="Input 2 29" xfId="15743"/>
    <cellStyle name="Input 2 3" xfId="15744"/>
    <cellStyle name="Input 2 30" xfId="15745"/>
    <cellStyle name="Input 2 31" xfId="15746"/>
    <cellStyle name="Input 2 32" xfId="15747"/>
    <cellStyle name="Input 2 4" xfId="15748"/>
    <cellStyle name="Input 2 5" xfId="15749"/>
    <cellStyle name="Input 2 6" xfId="15750"/>
    <cellStyle name="Input 2 7" xfId="15751"/>
    <cellStyle name="Input 2 7 10" xfId="15752"/>
    <cellStyle name="Input 2 7 10 2" xfId="15753"/>
    <cellStyle name="Input 2 7 10 2 2" xfId="15754"/>
    <cellStyle name="Input 2 7 10 3" xfId="15755"/>
    <cellStyle name="Input 2 7 11" xfId="15756"/>
    <cellStyle name="Input 2 7 11 2" xfId="15757"/>
    <cellStyle name="Input 2 7 11 2 2" xfId="15758"/>
    <cellStyle name="Input 2 7 11 3" xfId="15759"/>
    <cellStyle name="Input 2 7 12" xfId="15760"/>
    <cellStyle name="Input 2 7 12 2" xfId="15761"/>
    <cellStyle name="Input 2 7 12 2 2" xfId="15762"/>
    <cellStyle name="Input 2 7 12 3" xfId="15763"/>
    <cellStyle name="Input 2 7 13" xfId="15764"/>
    <cellStyle name="Input 2 7 13 2" xfId="15765"/>
    <cellStyle name="Input 2 7 13 2 2" xfId="15766"/>
    <cellStyle name="Input 2 7 13 3" xfId="15767"/>
    <cellStyle name="Input 2 7 14" xfId="15768"/>
    <cellStyle name="Input 2 7 14 2" xfId="15769"/>
    <cellStyle name="Input 2 7 14 2 2" xfId="15770"/>
    <cellStyle name="Input 2 7 14 3" xfId="15771"/>
    <cellStyle name="Input 2 7 15" xfId="15772"/>
    <cellStyle name="Input 2 7 15 2" xfId="15773"/>
    <cellStyle name="Input 2 7 15 2 2" xfId="15774"/>
    <cellStyle name="Input 2 7 15 3" xfId="15775"/>
    <cellStyle name="Input 2 7 16" xfId="15776"/>
    <cellStyle name="Input 2 7 16 2" xfId="15777"/>
    <cellStyle name="Input 2 7 16 2 2" xfId="15778"/>
    <cellStyle name="Input 2 7 16 3" xfId="15779"/>
    <cellStyle name="Input 2 7 17" xfId="15780"/>
    <cellStyle name="Input 2 7 17 2" xfId="15781"/>
    <cellStyle name="Input 2 7 17 2 2" xfId="15782"/>
    <cellStyle name="Input 2 7 17 3" xfId="15783"/>
    <cellStyle name="Input 2 7 18" xfId="15784"/>
    <cellStyle name="Input 2 7 18 2" xfId="15785"/>
    <cellStyle name="Input 2 7 18 2 2" xfId="15786"/>
    <cellStyle name="Input 2 7 18 3" xfId="15787"/>
    <cellStyle name="Input 2 7 19" xfId="15788"/>
    <cellStyle name="Input 2 7 19 2" xfId="15789"/>
    <cellStyle name="Input 2 7 19 2 2" xfId="15790"/>
    <cellStyle name="Input 2 7 19 3" xfId="15791"/>
    <cellStyle name="Input 2 7 2" xfId="15792"/>
    <cellStyle name="Input 2 7 2 10" xfId="15793"/>
    <cellStyle name="Input 2 7 2 10 2" xfId="15794"/>
    <cellStyle name="Input 2 7 2 10 2 2" xfId="15795"/>
    <cellStyle name="Input 2 7 2 10 3" xfId="15796"/>
    <cellStyle name="Input 2 7 2 11" xfId="15797"/>
    <cellStyle name="Input 2 7 2 11 2" xfId="15798"/>
    <cellStyle name="Input 2 7 2 11 2 2" xfId="15799"/>
    <cellStyle name="Input 2 7 2 11 3" xfId="15800"/>
    <cellStyle name="Input 2 7 2 12" xfId="15801"/>
    <cellStyle name="Input 2 7 2 12 2" xfId="15802"/>
    <cellStyle name="Input 2 7 2 12 2 2" xfId="15803"/>
    <cellStyle name="Input 2 7 2 12 3" xfId="15804"/>
    <cellStyle name="Input 2 7 2 13" xfId="15805"/>
    <cellStyle name="Input 2 7 2 13 2" xfId="15806"/>
    <cellStyle name="Input 2 7 2 13 2 2" xfId="15807"/>
    <cellStyle name="Input 2 7 2 13 3" xfId="15808"/>
    <cellStyle name="Input 2 7 2 14" xfId="15809"/>
    <cellStyle name="Input 2 7 2 14 2" xfId="15810"/>
    <cellStyle name="Input 2 7 2 14 2 2" xfId="15811"/>
    <cellStyle name="Input 2 7 2 14 3" xfId="15812"/>
    <cellStyle name="Input 2 7 2 15" xfId="15813"/>
    <cellStyle name="Input 2 7 2 15 2" xfId="15814"/>
    <cellStyle name="Input 2 7 2 15 2 2" xfId="15815"/>
    <cellStyle name="Input 2 7 2 15 3" xfId="15816"/>
    <cellStyle name="Input 2 7 2 16" xfId="15817"/>
    <cellStyle name="Input 2 7 2 16 2" xfId="15818"/>
    <cellStyle name="Input 2 7 2 16 2 2" xfId="15819"/>
    <cellStyle name="Input 2 7 2 16 3" xfId="15820"/>
    <cellStyle name="Input 2 7 2 17" xfId="15821"/>
    <cellStyle name="Input 2 7 2 17 2" xfId="15822"/>
    <cellStyle name="Input 2 7 2 17 2 2" xfId="15823"/>
    <cellStyle name="Input 2 7 2 17 3" xfId="15824"/>
    <cellStyle name="Input 2 7 2 18" xfId="15825"/>
    <cellStyle name="Input 2 7 2 18 2" xfId="15826"/>
    <cellStyle name="Input 2 7 2 19" xfId="15827"/>
    <cellStyle name="Input 2 7 2 2" xfId="15828"/>
    <cellStyle name="Input 2 7 2 2 10" xfId="15829"/>
    <cellStyle name="Input 2 7 2 2 10 2" xfId="15830"/>
    <cellStyle name="Input 2 7 2 2 10 2 2" xfId="15831"/>
    <cellStyle name="Input 2 7 2 2 10 3" xfId="15832"/>
    <cellStyle name="Input 2 7 2 2 11" xfId="15833"/>
    <cellStyle name="Input 2 7 2 2 11 2" xfId="15834"/>
    <cellStyle name="Input 2 7 2 2 11 2 2" xfId="15835"/>
    <cellStyle name="Input 2 7 2 2 11 3" xfId="15836"/>
    <cellStyle name="Input 2 7 2 2 12" xfId="15837"/>
    <cellStyle name="Input 2 7 2 2 12 2" xfId="15838"/>
    <cellStyle name="Input 2 7 2 2 12 2 2" xfId="15839"/>
    <cellStyle name="Input 2 7 2 2 12 3" xfId="15840"/>
    <cellStyle name="Input 2 7 2 2 13" xfId="15841"/>
    <cellStyle name="Input 2 7 2 2 13 2" xfId="15842"/>
    <cellStyle name="Input 2 7 2 2 13 2 2" xfId="15843"/>
    <cellStyle name="Input 2 7 2 2 13 3" xfId="15844"/>
    <cellStyle name="Input 2 7 2 2 14" xfId="15845"/>
    <cellStyle name="Input 2 7 2 2 14 2" xfId="15846"/>
    <cellStyle name="Input 2 7 2 2 14 2 2" xfId="15847"/>
    <cellStyle name="Input 2 7 2 2 14 3" xfId="15848"/>
    <cellStyle name="Input 2 7 2 2 15" xfId="15849"/>
    <cellStyle name="Input 2 7 2 2 15 2" xfId="15850"/>
    <cellStyle name="Input 2 7 2 2 15 2 2" xfId="15851"/>
    <cellStyle name="Input 2 7 2 2 15 3" xfId="15852"/>
    <cellStyle name="Input 2 7 2 2 16" xfId="15853"/>
    <cellStyle name="Input 2 7 2 2 16 2" xfId="15854"/>
    <cellStyle name="Input 2 7 2 2 16 2 2" xfId="15855"/>
    <cellStyle name="Input 2 7 2 2 16 3" xfId="15856"/>
    <cellStyle name="Input 2 7 2 2 17" xfId="15857"/>
    <cellStyle name="Input 2 7 2 2 17 2" xfId="15858"/>
    <cellStyle name="Input 2 7 2 2 17 2 2" xfId="15859"/>
    <cellStyle name="Input 2 7 2 2 17 3" xfId="15860"/>
    <cellStyle name="Input 2 7 2 2 18" xfId="15861"/>
    <cellStyle name="Input 2 7 2 2 18 2" xfId="15862"/>
    <cellStyle name="Input 2 7 2 2 18 2 2" xfId="15863"/>
    <cellStyle name="Input 2 7 2 2 18 3" xfId="15864"/>
    <cellStyle name="Input 2 7 2 2 19" xfId="15865"/>
    <cellStyle name="Input 2 7 2 2 19 2" xfId="15866"/>
    <cellStyle name="Input 2 7 2 2 19 2 2" xfId="15867"/>
    <cellStyle name="Input 2 7 2 2 19 3" xfId="15868"/>
    <cellStyle name="Input 2 7 2 2 2" xfId="15869"/>
    <cellStyle name="Input 2 7 2 2 2 2" xfId="15870"/>
    <cellStyle name="Input 2 7 2 2 2 2 2" xfId="15871"/>
    <cellStyle name="Input 2 7 2 2 2 3" xfId="15872"/>
    <cellStyle name="Input 2 7 2 2 20" xfId="15873"/>
    <cellStyle name="Input 2 7 2 2 20 2" xfId="15874"/>
    <cellStyle name="Input 2 7 2 2 20 2 2" xfId="15875"/>
    <cellStyle name="Input 2 7 2 2 20 3" xfId="15876"/>
    <cellStyle name="Input 2 7 2 2 21" xfId="15877"/>
    <cellStyle name="Input 2 7 2 2 21 2" xfId="15878"/>
    <cellStyle name="Input 2 7 2 2 22" xfId="15879"/>
    <cellStyle name="Input 2 7 2 2 3" xfId="15880"/>
    <cellStyle name="Input 2 7 2 2 3 2" xfId="15881"/>
    <cellStyle name="Input 2 7 2 2 3 2 2" xfId="15882"/>
    <cellStyle name="Input 2 7 2 2 3 3" xfId="15883"/>
    <cellStyle name="Input 2 7 2 2 4" xfId="15884"/>
    <cellStyle name="Input 2 7 2 2 4 2" xfId="15885"/>
    <cellStyle name="Input 2 7 2 2 4 2 2" xfId="15886"/>
    <cellStyle name="Input 2 7 2 2 4 3" xfId="15887"/>
    <cellStyle name="Input 2 7 2 2 5" xfId="15888"/>
    <cellStyle name="Input 2 7 2 2 5 2" xfId="15889"/>
    <cellStyle name="Input 2 7 2 2 5 2 2" xfId="15890"/>
    <cellStyle name="Input 2 7 2 2 5 3" xfId="15891"/>
    <cellStyle name="Input 2 7 2 2 6" xfId="15892"/>
    <cellStyle name="Input 2 7 2 2 6 2" xfId="15893"/>
    <cellStyle name="Input 2 7 2 2 6 2 2" xfId="15894"/>
    <cellStyle name="Input 2 7 2 2 6 3" xfId="15895"/>
    <cellStyle name="Input 2 7 2 2 7" xfId="15896"/>
    <cellStyle name="Input 2 7 2 2 7 2" xfId="15897"/>
    <cellStyle name="Input 2 7 2 2 7 2 2" xfId="15898"/>
    <cellStyle name="Input 2 7 2 2 7 3" xfId="15899"/>
    <cellStyle name="Input 2 7 2 2 8" xfId="15900"/>
    <cellStyle name="Input 2 7 2 2 8 2" xfId="15901"/>
    <cellStyle name="Input 2 7 2 2 8 2 2" xfId="15902"/>
    <cellStyle name="Input 2 7 2 2 8 3" xfId="15903"/>
    <cellStyle name="Input 2 7 2 2 9" xfId="15904"/>
    <cellStyle name="Input 2 7 2 2 9 2" xfId="15905"/>
    <cellStyle name="Input 2 7 2 2 9 2 2" xfId="15906"/>
    <cellStyle name="Input 2 7 2 2 9 3" xfId="15907"/>
    <cellStyle name="Input 2 7 2 3" xfId="15908"/>
    <cellStyle name="Input 2 7 2 3 2" xfId="15909"/>
    <cellStyle name="Input 2 7 2 3 2 2" xfId="15910"/>
    <cellStyle name="Input 2 7 2 3 3" xfId="15911"/>
    <cellStyle name="Input 2 7 2 4" xfId="15912"/>
    <cellStyle name="Input 2 7 2 4 2" xfId="15913"/>
    <cellStyle name="Input 2 7 2 4 2 2" xfId="15914"/>
    <cellStyle name="Input 2 7 2 4 3" xfId="15915"/>
    <cellStyle name="Input 2 7 2 5" xfId="15916"/>
    <cellStyle name="Input 2 7 2 5 2" xfId="15917"/>
    <cellStyle name="Input 2 7 2 5 2 2" xfId="15918"/>
    <cellStyle name="Input 2 7 2 5 3" xfId="15919"/>
    <cellStyle name="Input 2 7 2 6" xfId="15920"/>
    <cellStyle name="Input 2 7 2 6 2" xfId="15921"/>
    <cellStyle name="Input 2 7 2 6 2 2" xfId="15922"/>
    <cellStyle name="Input 2 7 2 6 3" xfId="15923"/>
    <cellStyle name="Input 2 7 2 7" xfId="15924"/>
    <cellStyle name="Input 2 7 2 7 2" xfId="15925"/>
    <cellStyle name="Input 2 7 2 7 2 2" xfId="15926"/>
    <cellStyle name="Input 2 7 2 7 3" xfId="15927"/>
    <cellStyle name="Input 2 7 2 8" xfId="15928"/>
    <cellStyle name="Input 2 7 2 8 2" xfId="15929"/>
    <cellStyle name="Input 2 7 2 8 2 2" xfId="15930"/>
    <cellStyle name="Input 2 7 2 8 3" xfId="15931"/>
    <cellStyle name="Input 2 7 2 9" xfId="15932"/>
    <cellStyle name="Input 2 7 2 9 2" xfId="15933"/>
    <cellStyle name="Input 2 7 2 9 2 2" xfId="15934"/>
    <cellStyle name="Input 2 7 2 9 3" xfId="15935"/>
    <cellStyle name="Input 2 7 20" xfId="15936"/>
    <cellStyle name="Input 2 7 20 2" xfId="15937"/>
    <cellStyle name="Input 2 7 20 2 2" xfId="15938"/>
    <cellStyle name="Input 2 7 20 3" xfId="15939"/>
    <cellStyle name="Input 2 7 21" xfId="15940"/>
    <cellStyle name="Input 2 7 21 2" xfId="15941"/>
    <cellStyle name="Input 2 7 22" xfId="15942"/>
    <cellStyle name="Input 2 7 3" xfId="15943"/>
    <cellStyle name="Input 2 7 3 10" xfId="15944"/>
    <cellStyle name="Input 2 7 3 10 2" xfId="15945"/>
    <cellStyle name="Input 2 7 3 10 2 2" xfId="15946"/>
    <cellStyle name="Input 2 7 3 10 3" xfId="15947"/>
    <cellStyle name="Input 2 7 3 11" xfId="15948"/>
    <cellStyle name="Input 2 7 3 11 2" xfId="15949"/>
    <cellStyle name="Input 2 7 3 11 2 2" xfId="15950"/>
    <cellStyle name="Input 2 7 3 11 3" xfId="15951"/>
    <cellStyle name="Input 2 7 3 12" xfId="15952"/>
    <cellStyle name="Input 2 7 3 12 2" xfId="15953"/>
    <cellStyle name="Input 2 7 3 12 2 2" xfId="15954"/>
    <cellStyle name="Input 2 7 3 12 3" xfId="15955"/>
    <cellStyle name="Input 2 7 3 13" xfId="15956"/>
    <cellStyle name="Input 2 7 3 13 2" xfId="15957"/>
    <cellStyle name="Input 2 7 3 13 2 2" xfId="15958"/>
    <cellStyle name="Input 2 7 3 13 3" xfId="15959"/>
    <cellStyle name="Input 2 7 3 14" xfId="15960"/>
    <cellStyle name="Input 2 7 3 14 2" xfId="15961"/>
    <cellStyle name="Input 2 7 3 14 2 2" xfId="15962"/>
    <cellStyle name="Input 2 7 3 14 3" xfId="15963"/>
    <cellStyle name="Input 2 7 3 15" xfId="15964"/>
    <cellStyle name="Input 2 7 3 15 2" xfId="15965"/>
    <cellStyle name="Input 2 7 3 15 2 2" xfId="15966"/>
    <cellStyle name="Input 2 7 3 15 3" xfId="15967"/>
    <cellStyle name="Input 2 7 3 16" xfId="15968"/>
    <cellStyle name="Input 2 7 3 16 2" xfId="15969"/>
    <cellStyle name="Input 2 7 3 16 2 2" xfId="15970"/>
    <cellStyle name="Input 2 7 3 16 3" xfId="15971"/>
    <cellStyle name="Input 2 7 3 17" xfId="15972"/>
    <cellStyle name="Input 2 7 3 17 2" xfId="15973"/>
    <cellStyle name="Input 2 7 3 17 2 2" xfId="15974"/>
    <cellStyle name="Input 2 7 3 17 3" xfId="15975"/>
    <cellStyle name="Input 2 7 3 18" xfId="15976"/>
    <cellStyle name="Input 2 7 3 18 2" xfId="15977"/>
    <cellStyle name="Input 2 7 3 19" xfId="15978"/>
    <cellStyle name="Input 2 7 3 2" xfId="15979"/>
    <cellStyle name="Input 2 7 3 2 10" xfId="15980"/>
    <cellStyle name="Input 2 7 3 2 10 2" xfId="15981"/>
    <cellStyle name="Input 2 7 3 2 10 2 2" xfId="15982"/>
    <cellStyle name="Input 2 7 3 2 10 3" xfId="15983"/>
    <cellStyle name="Input 2 7 3 2 11" xfId="15984"/>
    <cellStyle name="Input 2 7 3 2 11 2" xfId="15985"/>
    <cellStyle name="Input 2 7 3 2 11 2 2" xfId="15986"/>
    <cellStyle name="Input 2 7 3 2 11 3" xfId="15987"/>
    <cellStyle name="Input 2 7 3 2 12" xfId="15988"/>
    <cellStyle name="Input 2 7 3 2 12 2" xfId="15989"/>
    <cellStyle name="Input 2 7 3 2 12 2 2" xfId="15990"/>
    <cellStyle name="Input 2 7 3 2 12 3" xfId="15991"/>
    <cellStyle name="Input 2 7 3 2 13" xfId="15992"/>
    <cellStyle name="Input 2 7 3 2 13 2" xfId="15993"/>
    <cellStyle name="Input 2 7 3 2 13 2 2" xfId="15994"/>
    <cellStyle name="Input 2 7 3 2 13 3" xfId="15995"/>
    <cellStyle name="Input 2 7 3 2 14" xfId="15996"/>
    <cellStyle name="Input 2 7 3 2 14 2" xfId="15997"/>
    <cellStyle name="Input 2 7 3 2 14 2 2" xfId="15998"/>
    <cellStyle name="Input 2 7 3 2 14 3" xfId="15999"/>
    <cellStyle name="Input 2 7 3 2 15" xfId="16000"/>
    <cellStyle name="Input 2 7 3 2 15 2" xfId="16001"/>
    <cellStyle name="Input 2 7 3 2 15 2 2" xfId="16002"/>
    <cellStyle name="Input 2 7 3 2 15 3" xfId="16003"/>
    <cellStyle name="Input 2 7 3 2 16" xfId="16004"/>
    <cellStyle name="Input 2 7 3 2 16 2" xfId="16005"/>
    <cellStyle name="Input 2 7 3 2 16 2 2" xfId="16006"/>
    <cellStyle name="Input 2 7 3 2 16 3" xfId="16007"/>
    <cellStyle name="Input 2 7 3 2 17" xfId="16008"/>
    <cellStyle name="Input 2 7 3 2 17 2" xfId="16009"/>
    <cellStyle name="Input 2 7 3 2 17 2 2" xfId="16010"/>
    <cellStyle name="Input 2 7 3 2 17 3" xfId="16011"/>
    <cellStyle name="Input 2 7 3 2 18" xfId="16012"/>
    <cellStyle name="Input 2 7 3 2 18 2" xfId="16013"/>
    <cellStyle name="Input 2 7 3 2 18 2 2" xfId="16014"/>
    <cellStyle name="Input 2 7 3 2 18 3" xfId="16015"/>
    <cellStyle name="Input 2 7 3 2 19" xfId="16016"/>
    <cellStyle name="Input 2 7 3 2 19 2" xfId="16017"/>
    <cellStyle name="Input 2 7 3 2 19 2 2" xfId="16018"/>
    <cellStyle name="Input 2 7 3 2 19 3" xfId="16019"/>
    <cellStyle name="Input 2 7 3 2 2" xfId="16020"/>
    <cellStyle name="Input 2 7 3 2 2 2" xfId="16021"/>
    <cellStyle name="Input 2 7 3 2 2 2 2" xfId="16022"/>
    <cellStyle name="Input 2 7 3 2 2 3" xfId="16023"/>
    <cellStyle name="Input 2 7 3 2 20" xfId="16024"/>
    <cellStyle name="Input 2 7 3 2 20 2" xfId="16025"/>
    <cellStyle name="Input 2 7 3 2 20 2 2" xfId="16026"/>
    <cellStyle name="Input 2 7 3 2 20 3" xfId="16027"/>
    <cellStyle name="Input 2 7 3 2 21" xfId="16028"/>
    <cellStyle name="Input 2 7 3 2 21 2" xfId="16029"/>
    <cellStyle name="Input 2 7 3 2 22" xfId="16030"/>
    <cellStyle name="Input 2 7 3 2 3" xfId="16031"/>
    <cellStyle name="Input 2 7 3 2 3 2" xfId="16032"/>
    <cellStyle name="Input 2 7 3 2 3 2 2" xfId="16033"/>
    <cellStyle name="Input 2 7 3 2 3 3" xfId="16034"/>
    <cellStyle name="Input 2 7 3 2 4" xfId="16035"/>
    <cellStyle name="Input 2 7 3 2 4 2" xfId="16036"/>
    <cellStyle name="Input 2 7 3 2 4 2 2" xfId="16037"/>
    <cellStyle name="Input 2 7 3 2 4 3" xfId="16038"/>
    <cellStyle name="Input 2 7 3 2 5" xfId="16039"/>
    <cellStyle name="Input 2 7 3 2 5 2" xfId="16040"/>
    <cellStyle name="Input 2 7 3 2 5 2 2" xfId="16041"/>
    <cellStyle name="Input 2 7 3 2 5 3" xfId="16042"/>
    <cellStyle name="Input 2 7 3 2 6" xfId="16043"/>
    <cellStyle name="Input 2 7 3 2 6 2" xfId="16044"/>
    <cellStyle name="Input 2 7 3 2 6 2 2" xfId="16045"/>
    <cellStyle name="Input 2 7 3 2 6 3" xfId="16046"/>
    <cellStyle name="Input 2 7 3 2 7" xfId="16047"/>
    <cellStyle name="Input 2 7 3 2 7 2" xfId="16048"/>
    <cellStyle name="Input 2 7 3 2 7 2 2" xfId="16049"/>
    <cellStyle name="Input 2 7 3 2 7 3" xfId="16050"/>
    <cellStyle name="Input 2 7 3 2 8" xfId="16051"/>
    <cellStyle name="Input 2 7 3 2 8 2" xfId="16052"/>
    <cellStyle name="Input 2 7 3 2 8 2 2" xfId="16053"/>
    <cellStyle name="Input 2 7 3 2 8 3" xfId="16054"/>
    <cellStyle name="Input 2 7 3 2 9" xfId="16055"/>
    <cellStyle name="Input 2 7 3 2 9 2" xfId="16056"/>
    <cellStyle name="Input 2 7 3 2 9 2 2" xfId="16057"/>
    <cellStyle name="Input 2 7 3 2 9 3" xfId="16058"/>
    <cellStyle name="Input 2 7 3 3" xfId="16059"/>
    <cellStyle name="Input 2 7 3 3 2" xfId="16060"/>
    <cellStyle name="Input 2 7 3 3 2 2" xfId="16061"/>
    <cellStyle name="Input 2 7 3 3 3" xfId="16062"/>
    <cellStyle name="Input 2 7 3 4" xfId="16063"/>
    <cellStyle name="Input 2 7 3 4 2" xfId="16064"/>
    <cellStyle name="Input 2 7 3 4 2 2" xfId="16065"/>
    <cellStyle name="Input 2 7 3 4 3" xfId="16066"/>
    <cellStyle name="Input 2 7 3 5" xfId="16067"/>
    <cellStyle name="Input 2 7 3 5 2" xfId="16068"/>
    <cellStyle name="Input 2 7 3 5 2 2" xfId="16069"/>
    <cellStyle name="Input 2 7 3 5 3" xfId="16070"/>
    <cellStyle name="Input 2 7 3 6" xfId="16071"/>
    <cellStyle name="Input 2 7 3 6 2" xfId="16072"/>
    <cellStyle name="Input 2 7 3 6 2 2" xfId="16073"/>
    <cellStyle name="Input 2 7 3 6 3" xfId="16074"/>
    <cellStyle name="Input 2 7 3 7" xfId="16075"/>
    <cellStyle name="Input 2 7 3 7 2" xfId="16076"/>
    <cellStyle name="Input 2 7 3 7 2 2" xfId="16077"/>
    <cellStyle name="Input 2 7 3 7 3" xfId="16078"/>
    <cellStyle name="Input 2 7 3 8" xfId="16079"/>
    <cellStyle name="Input 2 7 3 8 2" xfId="16080"/>
    <cellStyle name="Input 2 7 3 8 2 2" xfId="16081"/>
    <cellStyle name="Input 2 7 3 8 3" xfId="16082"/>
    <cellStyle name="Input 2 7 3 9" xfId="16083"/>
    <cellStyle name="Input 2 7 3 9 2" xfId="16084"/>
    <cellStyle name="Input 2 7 3 9 2 2" xfId="16085"/>
    <cellStyle name="Input 2 7 3 9 3" xfId="16086"/>
    <cellStyle name="Input 2 7 4" xfId="16087"/>
    <cellStyle name="Input 2 7 4 10" xfId="16088"/>
    <cellStyle name="Input 2 7 4 10 2" xfId="16089"/>
    <cellStyle name="Input 2 7 4 10 2 2" xfId="16090"/>
    <cellStyle name="Input 2 7 4 10 3" xfId="16091"/>
    <cellStyle name="Input 2 7 4 11" xfId="16092"/>
    <cellStyle name="Input 2 7 4 11 2" xfId="16093"/>
    <cellStyle name="Input 2 7 4 11 2 2" xfId="16094"/>
    <cellStyle name="Input 2 7 4 11 3" xfId="16095"/>
    <cellStyle name="Input 2 7 4 12" xfId="16096"/>
    <cellStyle name="Input 2 7 4 12 2" xfId="16097"/>
    <cellStyle name="Input 2 7 4 12 2 2" xfId="16098"/>
    <cellStyle name="Input 2 7 4 12 3" xfId="16099"/>
    <cellStyle name="Input 2 7 4 13" xfId="16100"/>
    <cellStyle name="Input 2 7 4 13 2" xfId="16101"/>
    <cellStyle name="Input 2 7 4 13 2 2" xfId="16102"/>
    <cellStyle name="Input 2 7 4 13 3" xfId="16103"/>
    <cellStyle name="Input 2 7 4 14" xfId="16104"/>
    <cellStyle name="Input 2 7 4 14 2" xfId="16105"/>
    <cellStyle name="Input 2 7 4 14 2 2" xfId="16106"/>
    <cellStyle name="Input 2 7 4 14 3" xfId="16107"/>
    <cellStyle name="Input 2 7 4 15" xfId="16108"/>
    <cellStyle name="Input 2 7 4 15 2" xfId="16109"/>
    <cellStyle name="Input 2 7 4 15 2 2" xfId="16110"/>
    <cellStyle name="Input 2 7 4 15 3" xfId="16111"/>
    <cellStyle name="Input 2 7 4 16" xfId="16112"/>
    <cellStyle name="Input 2 7 4 16 2" xfId="16113"/>
    <cellStyle name="Input 2 7 4 16 2 2" xfId="16114"/>
    <cellStyle name="Input 2 7 4 16 3" xfId="16115"/>
    <cellStyle name="Input 2 7 4 17" xfId="16116"/>
    <cellStyle name="Input 2 7 4 17 2" xfId="16117"/>
    <cellStyle name="Input 2 7 4 17 2 2" xfId="16118"/>
    <cellStyle name="Input 2 7 4 17 3" xfId="16119"/>
    <cellStyle name="Input 2 7 4 18" xfId="16120"/>
    <cellStyle name="Input 2 7 4 18 2" xfId="16121"/>
    <cellStyle name="Input 2 7 4 18 2 2" xfId="16122"/>
    <cellStyle name="Input 2 7 4 18 3" xfId="16123"/>
    <cellStyle name="Input 2 7 4 19" xfId="16124"/>
    <cellStyle name="Input 2 7 4 19 2" xfId="16125"/>
    <cellStyle name="Input 2 7 4 19 2 2" xfId="16126"/>
    <cellStyle name="Input 2 7 4 19 3" xfId="16127"/>
    <cellStyle name="Input 2 7 4 2" xfId="16128"/>
    <cellStyle name="Input 2 7 4 2 10" xfId="16129"/>
    <cellStyle name="Input 2 7 4 2 10 2" xfId="16130"/>
    <cellStyle name="Input 2 7 4 2 10 2 2" xfId="16131"/>
    <cellStyle name="Input 2 7 4 2 10 3" xfId="16132"/>
    <cellStyle name="Input 2 7 4 2 11" xfId="16133"/>
    <cellStyle name="Input 2 7 4 2 11 2" xfId="16134"/>
    <cellStyle name="Input 2 7 4 2 11 2 2" xfId="16135"/>
    <cellStyle name="Input 2 7 4 2 11 3" xfId="16136"/>
    <cellStyle name="Input 2 7 4 2 12" xfId="16137"/>
    <cellStyle name="Input 2 7 4 2 12 2" xfId="16138"/>
    <cellStyle name="Input 2 7 4 2 12 2 2" xfId="16139"/>
    <cellStyle name="Input 2 7 4 2 12 3" xfId="16140"/>
    <cellStyle name="Input 2 7 4 2 13" xfId="16141"/>
    <cellStyle name="Input 2 7 4 2 13 2" xfId="16142"/>
    <cellStyle name="Input 2 7 4 2 13 2 2" xfId="16143"/>
    <cellStyle name="Input 2 7 4 2 13 3" xfId="16144"/>
    <cellStyle name="Input 2 7 4 2 14" xfId="16145"/>
    <cellStyle name="Input 2 7 4 2 14 2" xfId="16146"/>
    <cellStyle name="Input 2 7 4 2 14 2 2" xfId="16147"/>
    <cellStyle name="Input 2 7 4 2 14 3" xfId="16148"/>
    <cellStyle name="Input 2 7 4 2 15" xfId="16149"/>
    <cellStyle name="Input 2 7 4 2 15 2" xfId="16150"/>
    <cellStyle name="Input 2 7 4 2 15 2 2" xfId="16151"/>
    <cellStyle name="Input 2 7 4 2 15 3" xfId="16152"/>
    <cellStyle name="Input 2 7 4 2 16" xfId="16153"/>
    <cellStyle name="Input 2 7 4 2 16 2" xfId="16154"/>
    <cellStyle name="Input 2 7 4 2 16 2 2" xfId="16155"/>
    <cellStyle name="Input 2 7 4 2 16 3" xfId="16156"/>
    <cellStyle name="Input 2 7 4 2 17" xfId="16157"/>
    <cellStyle name="Input 2 7 4 2 17 2" xfId="16158"/>
    <cellStyle name="Input 2 7 4 2 17 2 2" xfId="16159"/>
    <cellStyle name="Input 2 7 4 2 17 3" xfId="16160"/>
    <cellStyle name="Input 2 7 4 2 18" xfId="16161"/>
    <cellStyle name="Input 2 7 4 2 18 2" xfId="16162"/>
    <cellStyle name="Input 2 7 4 2 18 2 2" xfId="16163"/>
    <cellStyle name="Input 2 7 4 2 18 3" xfId="16164"/>
    <cellStyle name="Input 2 7 4 2 19" xfId="16165"/>
    <cellStyle name="Input 2 7 4 2 19 2" xfId="16166"/>
    <cellStyle name="Input 2 7 4 2 19 2 2" xfId="16167"/>
    <cellStyle name="Input 2 7 4 2 19 3" xfId="16168"/>
    <cellStyle name="Input 2 7 4 2 2" xfId="16169"/>
    <cellStyle name="Input 2 7 4 2 2 2" xfId="16170"/>
    <cellStyle name="Input 2 7 4 2 2 2 2" xfId="16171"/>
    <cellStyle name="Input 2 7 4 2 2 3" xfId="16172"/>
    <cellStyle name="Input 2 7 4 2 20" xfId="16173"/>
    <cellStyle name="Input 2 7 4 2 20 2" xfId="16174"/>
    <cellStyle name="Input 2 7 4 2 20 2 2" xfId="16175"/>
    <cellStyle name="Input 2 7 4 2 20 3" xfId="16176"/>
    <cellStyle name="Input 2 7 4 2 21" xfId="16177"/>
    <cellStyle name="Input 2 7 4 2 21 2" xfId="16178"/>
    <cellStyle name="Input 2 7 4 2 22" xfId="16179"/>
    <cellStyle name="Input 2 7 4 2 3" xfId="16180"/>
    <cellStyle name="Input 2 7 4 2 3 2" xfId="16181"/>
    <cellStyle name="Input 2 7 4 2 3 2 2" xfId="16182"/>
    <cellStyle name="Input 2 7 4 2 3 3" xfId="16183"/>
    <cellStyle name="Input 2 7 4 2 4" xfId="16184"/>
    <cellStyle name="Input 2 7 4 2 4 2" xfId="16185"/>
    <cellStyle name="Input 2 7 4 2 4 2 2" xfId="16186"/>
    <cellStyle name="Input 2 7 4 2 4 3" xfId="16187"/>
    <cellStyle name="Input 2 7 4 2 5" xfId="16188"/>
    <cellStyle name="Input 2 7 4 2 5 2" xfId="16189"/>
    <cellStyle name="Input 2 7 4 2 5 2 2" xfId="16190"/>
    <cellStyle name="Input 2 7 4 2 5 3" xfId="16191"/>
    <cellStyle name="Input 2 7 4 2 6" xfId="16192"/>
    <cellStyle name="Input 2 7 4 2 6 2" xfId="16193"/>
    <cellStyle name="Input 2 7 4 2 6 2 2" xfId="16194"/>
    <cellStyle name="Input 2 7 4 2 6 3" xfId="16195"/>
    <cellStyle name="Input 2 7 4 2 7" xfId="16196"/>
    <cellStyle name="Input 2 7 4 2 7 2" xfId="16197"/>
    <cellStyle name="Input 2 7 4 2 7 2 2" xfId="16198"/>
    <cellStyle name="Input 2 7 4 2 7 3" xfId="16199"/>
    <cellStyle name="Input 2 7 4 2 8" xfId="16200"/>
    <cellStyle name="Input 2 7 4 2 8 2" xfId="16201"/>
    <cellStyle name="Input 2 7 4 2 8 2 2" xfId="16202"/>
    <cellStyle name="Input 2 7 4 2 8 3" xfId="16203"/>
    <cellStyle name="Input 2 7 4 2 9" xfId="16204"/>
    <cellStyle name="Input 2 7 4 2 9 2" xfId="16205"/>
    <cellStyle name="Input 2 7 4 2 9 2 2" xfId="16206"/>
    <cellStyle name="Input 2 7 4 2 9 3" xfId="16207"/>
    <cellStyle name="Input 2 7 4 20" xfId="16208"/>
    <cellStyle name="Input 2 7 4 20 2" xfId="16209"/>
    <cellStyle name="Input 2 7 4 20 2 2" xfId="16210"/>
    <cellStyle name="Input 2 7 4 20 3" xfId="16211"/>
    <cellStyle name="Input 2 7 4 21" xfId="16212"/>
    <cellStyle name="Input 2 7 4 21 2" xfId="16213"/>
    <cellStyle name="Input 2 7 4 21 2 2" xfId="16214"/>
    <cellStyle name="Input 2 7 4 21 3" xfId="16215"/>
    <cellStyle name="Input 2 7 4 22" xfId="16216"/>
    <cellStyle name="Input 2 7 4 22 2" xfId="16217"/>
    <cellStyle name="Input 2 7 4 23" xfId="16218"/>
    <cellStyle name="Input 2 7 4 3" xfId="16219"/>
    <cellStyle name="Input 2 7 4 3 2" xfId="16220"/>
    <cellStyle name="Input 2 7 4 3 2 2" xfId="16221"/>
    <cellStyle name="Input 2 7 4 3 3" xfId="16222"/>
    <cellStyle name="Input 2 7 4 4" xfId="16223"/>
    <cellStyle name="Input 2 7 4 4 2" xfId="16224"/>
    <cellStyle name="Input 2 7 4 4 2 2" xfId="16225"/>
    <cellStyle name="Input 2 7 4 4 3" xfId="16226"/>
    <cellStyle name="Input 2 7 4 5" xfId="16227"/>
    <cellStyle name="Input 2 7 4 5 2" xfId="16228"/>
    <cellStyle name="Input 2 7 4 5 2 2" xfId="16229"/>
    <cellStyle name="Input 2 7 4 5 3" xfId="16230"/>
    <cellStyle name="Input 2 7 4 6" xfId="16231"/>
    <cellStyle name="Input 2 7 4 6 2" xfId="16232"/>
    <cellStyle name="Input 2 7 4 6 2 2" xfId="16233"/>
    <cellStyle name="Input 2 7 4 6 3" xfId="16234"/>
    <cellStyle name="Input 2 7 4 7" xfId="16235"/>
    <cellStyle name="Input 2 7 4 7 2" xfId="16236"/>
    <cellStyle name="Input 2 7 4 7 2 2" xfId="16237"/>
    <cellStyle name="Input 2 7 4 7 3" xfId="16238"/>
    <cellStyle name="Input 2 7 4 8" xfId="16239"/>
    <cellStyle name="Input 2 7 4 8 2" xfId="16240"/>
    <cellStyle name="Input 2 7 4 8 2 2" xfId="16241"/>
    <cellStyle name="Input 2 7 4 8 3" xfId="16242"/>
    <cellStyle name="Input 2 7 4 9" xfId="16243"/>
    <cellStyle name="Input 2 7 4 9 2" xfId="16244"/>
    <cellStyle name="Input 2 7 4 9 2 2" xfId="16245"/>
    <cellStyle name="Input 2 7 4 9 3" xfId="16246"/>
    <cellStyle name="Input 2 7 5" xfId="16247"/>
    <cellStyle name="Input 2 7 5 10" xfId="16248"/>
    <cellStyle name="Input 2 7 5 10 2" xfId="16249"/>
    <cellStyle name="Input 2 7 5 10 2 2" xfId="16250"/>
    <cellStyle name="Input 2 7 5 10 3" xfId="16251"/>
    <cellStyle name="Input 2 7 5 11" xfId="16252"/>
    <cellStyle name="Input 2 7 5 11 2" xfId="16253"/>
    <cellStyle name="Input 2 7 5 11 2 2" xfId="16254"/>
    <cellStyle name="Input 2 7 5 11 3" xfId="16255"/>
    <cellStyle name="Input 2 7 5 12" xfId="16256"/>
    <cellStyle name="Input 2 7 5 12 2" xfId="16257"/>
    <cellStyle name="Input 2 7 5 12 2 2" xfId="16258"/>
    <cellStyle name="Input 2 7 5 12 3" xfId="16259"/>
    <cellStyle name="Input 2 7 5 13" xfId="16260"/>
    <cellStyle name="Input 2 7 5 13 2" xfId="16261"/>
    <cellStyle name="Input 2 7 5 13 2 2" xfId="16262"/>
    <cellStyle name="Input 2 7 5 13 3" xfId="16263"/>
    <cellStyle name="Input 2 7 5 14" xfId="16264"/>
    <cellStyle name="Input 2 7 5 14 2" xfId="16265"/>
    <cellStyle name="Input 2 7 5 14 2 2" xfId="16266"/>
    <cellStyle name="Input 2 7 5 14 3" xfId="16267"/>
    <cellStyle name="Input 2 7 5 15" xfId="16268"/>
    <cellStyle name="Input 2 7 5 15 2" xfId="16269"/>
    <cellStyle name="Input 2 7 5 15 2 2" xfId="16270"/>
    <cellStyle name="Input 2 7 5 15 3" xfId="16271"/>
    <cellStyle name="Input 2 7 5 16" xfId="16272"/>
    <cellStyle name="Input 2 7 5 16 2" xfId="16273"/>
    <cellStyle name="Input 2 7 5 16 2 2" xfId="16274"/>
    <cellStyle name="Input 2 7 5 16 3" xfId="16275"/>
    <cellStyle name="Input 2 7 5 17" xfId="16276"/>
    <cellStyle name="Input 2 7 5 17 2" xfId="16277"/>
    <cellStyle name="Input 2 7 5 17 2 2" xfId="16278"/>
    <cellStyle name="Input 2 7 5 17 3" xfId="16279"/>
    <cellStyle name="Input 2 7 5 18" xfId="16280"/>
    <cellStyle name="Input 2 7 5 18 2" xfId="16281"/>
    <cellStyle name="Input 2 7 5 18 2 2" xfId="16282"/>
    <cellStyle name="Input 2 7 5 18 3" xfId="16283"/>
    <cellStyle name="Input 2 7 5 19" xfId="16284"/>
    <cellStyle name="Input 2 7 5 19 2" xfId="16285"/>
    <cellStyle name="Input 2 7 5 19 2 2" xfId="16286"/>
    <cellStyle name="Input 2 7 5 19 3" xfId="16287"/>
    <cellStyle name="Input 2 7 5 2" xfId="16288"/>
    <cellStyle name="Input 2 7 5 2 2" xfId="16289"/>
    <cellStyle name="Input 2 7 5 2 2 2" xfId="16290"/>
    <cellStyle name="Input 2 7 5 2 3" xfId="16291"/>
    <cellStyle name="Input 2 7 5 20" xfId="16292"/>
    <cellStyle name="Input 2 7 5 20 2" xfId="16293"/>
    <cellStyle name="Input 2 7 5 20 2 2" xfId="16294"/>
    <cellStyle name="Input 2 7 5 20 3" xfId="16295"/>
    <cellStyle name="Input 2 7 5 21" xfId="16296"/>
    <cellStyle name="Input 2 7 5 21 2" xfId="16297"/>
    <cellStyle name="Input 2 7 5 22" xfId="16298"/>
    <cellStyle name="Input 2 7 5 3" xfId="16299"/>
    <cellStyle name="Input 2 7 5 3 2" xfId="16300"/>
    <cellStyle name="Input 2 7 5 3 2 2" xfId="16301"/>
    <cellStyle name="Input 2 7 5 3 3" xfId="16302"/>
    <cellStyle name="Input 2 7 5 4" xfId="16303"/>
    <cellStyle name="Input 2 7 5 4 2" xfId="16304"/>
    <cellStyle name="Input 2 7 5 4 2 2" xfId="16305"/>
    <cellStyle name="Input 2 7 5 4 3" xfId="16306"/>
    <cellStyle name="Input 2 7 5 5" xfId="16307"/>
    <cellStyle name="Input 2 7 5 5 2" xfId="16308"/>
    <cellStyle name="Input 2 7 5 5 2 2" xfId="16309"/>
    <cellStyle name="Input 2 7 5 5 3" xfId="16310"/>
    <cellStyle name="Input 2 7 5 6" xfId="16311"/>
    <cellStyle name="Input 2 7 5 6 2" xfId="16312"/>
    <cellStyle name="Input 2 7 5 6 2 2" xfId="16313"/>
    <cellStyle name="Input 2 7 5 6 3" xfId="16314"/>
    <cellStyle name="Input 2 7 5 7" xfId="16315"/>
    <cellStyle name="Input 2 7 5 7 2" xfId="16316"/>
    <cellStyle name="Input 2 7 5 7 2 2" xfId="16317"/>
    <cellStyle name="Input 2 7 5 7 3" xfId="16318"/>
    <cellStyle name="Input 2 7 5 8" xfId="16319"/>
    <cellStyle name="Input 2 7 5 8 2" xfId="16320"/>
    <cellStyle name="Input 2 7 5 8 2 2" xfId="16321"/>
    <cellStyle name="Input 2 7 5 8 3" xfId="16322"/>
    <cellStyle name="Input 2 7 5 9" xfId="16323"/>
    <cellStyle name="Input 2 7 5 9 2" xfId="16324"/>
    <cellStyle name="Input 2 7 5 9 2 2" xfId="16325"/>
    <cellStyle name="Input 2 7 5 9 3" xfId="16326"/>
    <cellStyle name="Input 2 7 6" xfId="16327"/>
    <cellStyle name="Input 2 7 6 2" xfId="16328"/>
    <cellStyle name="Input 2 7 6 2 2" xfId="16329"/>
    <cellStyle name="Input 2 7 6 3" xfId="16330"/>
    <cellStyle name="Input 2 7 7" xfId="16331"/>
    <cellStyle name="Input 2 7 7 2" xfId="16332"/>
    <cellStyle name="Input 2 7 7 2 2" xfId="16333"/>
    <cellStyle name="Input 2 7 7 3" xfId="16334"/>
    <cellStyle name="Input 2 7 8" xfId="16335"/>
    <cellStyle name="Input 2 7 8 2" xfId="16336"/>
    <cellStyle name="Input 2 7 8 2 2" xfId="16337"/>
    <cellStyle name="Input 2 7 8 3" xfId="16338"/>
    <cellStyle name="Input 2 7 9" xfId="16339"/>
    <cellStyle name="Input 2 7 9 2" xfId="16340"/>
    <cellStyle name="Input 2 7 9 2 2" xfId="16341"/>
    <cellStyle name="Input 2 7 9 3" xfId="16342"/>
    <cellStyle name="Input 2 8" xfId="16343"/>
    <cellStyle name="Input 2 8 10" xfId="16344"/>
    <cellStyle name="Input 2 8 10 2" xfId="16345"/>
    <cellStyle name="Input 2 8 10 2 2" xfId="16346"/>
    <cellStyle name="Input 2 8 10 3" xfId="16347"/>
    <cellStyle name="Input 2 8 11" xfId="16348"/>
    <cellStyle name="Input 2 8 11 2" xfId="16349"/>
    <cellStyle name="Input 2 8 11 2 2" xfId="16350"/>
    <cellStyle name="Input 2 8 11 3" xfId="16351"/>
    <cellStyle name="Input 2 8 12" xfId="16352"/>
    <cellStyle name="Input 2 8 12 2" xfId="16353"/>
    <cellStyle name="Input 2 8 12 2 2" xfId="16354"/>
    <cellStyle name="Input 2 8 12 3" xfId="16355"/>
    <cellStyle name="Input 2 8 13" xfId="16356"/>
    <cellStyle name="Input 2 8 13 2" xfId="16357"/>
    <cellStyle name="Input 2 8 13 2 2" xfId="16358"/>
    <cellStyle name="Input 2 8 13 3" xfId="16359"/>
    <cellStyle name="Input 2 8 14" xfId="16360"/>
    <cellStyle name="Input 2 8 14 2" xfId="16361"/>
    <cellStyle name="Input 2 8 14 2 2" xfId="16362"/>
    <cellStyle name="Input 2 8 14 3" xfId="16363"/>
    <cellStyle name="Input 2 8 15" xfId="16364"/>
    <cellStyle name="Input 2 8 15 2" xfId="16365"/>
    <cellStyle name="Input 2 8 15 2 2" xfId="16366"/>
    <cellStyle name="Input 2 8 15 3" xfId="16367"/>
    <cellStyle name="Input 2 8 16" xfId="16368"/>
    <cellStyle name="Input 2 8 16 2" xfId="16369"/>
    <cellStyle name="Input 2 8 16 2 2" xfId="16370"/>
    <cellStyle name="Input 2 8 16 3" xfId="16371"/>
    <cellStyle name="Input 2 8 17" xfId="16372"/>
    <cellStyle name="Input 2 8 17 2" xfId="16373"/>
    <cellStyle name="Input 2 8 17 2 2" xfId="16374"/>
    <cellStyle name="Input 2 8 17 3" xfId="16375"/>
    <cellStyle name="Input 2 8 18" xfId="16376"/>
    <cellStyle name="Input 2 8 18 2" xfId="16377"/>
    <cellStyle name="Input 2 8 19" xfId="16378"/>
    <cellStyle name="Input 2 8 2" xfId="16379"/>
    <cellStyle name="Input 2 8 2 10" xfId="16380"/>
    <cellStyle name="Input 2 8 2 10 2" xfId="16381"/>
    <cellStyle name="Input 2 8 2 10 2 2" xfId="16382"/>
    <cellStyle name="Input 2 8 2 10 3" xfId="16383"/>
    <cellStyle name="Input 2 8 2 11" xfId="16384"/>
    <cellStyle name="Input 2 8 2 11 2" xfId="16385"/>
    <cellStyle name="Input 2 8 2 11 2 2" xfId="16386"/>
    <cellStyle name="Input 2 8 2 11 3" xfId="16387"/>
    <cellStyle name="Input 2 8 2 12" xfId="16388"/>
    <cellStyle name="Input 2 8 2 12 2" xfId="16389"/>
    <cellStyle name="Input 2 8 2 12 2 2" xfId="16390"/>
    <cellStyle name="Input 2 8 2 12 3" xfId="16391"/>
    <cellStyle name="Input 2 8 2 13" xfId="16392"/>
    <cellStyle name="Input 2 8 2 13 2" xfId="16393"/>
    <cellStyle name="Input 2 8 2 13 2 2" xfId="16394"/>
    <cellStyle name="Input 2 8 2 13 3" xfId="16395"/>
    <cellStyle name="Input 2 8 2 14" xfId="16396"/>
    <cellStyle name="Input 2 8 2 14 2" xfId="16397"/>
    <cellStyle name="Input 2 8 2 14 2 2" xfId="16398"/>
    <cellStyle name="Input 2 8 2 14 3" xfId="16399"/>
    <cellStyle name="Input 2 8 2 15" xfId="16400"/>
    <cellStyle name="Input 2 8 2 15 2" xfId="16401"/>
    <cellStyle name="Input 2 8 2 15 2 2" xfId="16402"/>
    <cellStyle name="Input 2 8 2 15 3" xfId="16403"/>
    <cellStyle name="Input 2 8 2 16" xfId="16404"/>
    <cellStyle name="Input 2 8 2 16 2" xfId="16405"/>
    <cellStyle name="Input 2 8 2 16 2 2" xfId="16406"/>
    <cellStyle name="Input 2 8 2 16 3" xfId="16407"/>
    <cellStyle name="Input 2 8 2 17" xfId="16408"/>
    <cellStyle name="Input 2 8 2 17 2" xfId="16409"/>
    <cellStyle name="Input 2 8 2 17 2 2" xfId="16410"/>
    <cellStyle name="Input 2 8 2 17 3" xfId="16411"/>
    <cellStyle name="Input 2 8 2 18" xfId="16412"/>
    <cellStyle name="Input 2 8 2 18 2" xfId="16413"/>
    <cellStyle name="Input 2 8 2 18 2 2" xfId="16414"/>
    <cellStyle name="Input 2 8 2 18 3" xfId="16415"/>
    <cellStyle name="Input 2 8 2 19" xfId="16416"/>
    <cellStyle name="Input 2 8 2 19 2" xfId="16417"/>
    <cellStyle name="Input 2 8 2 19 2 2" xfId="16418"/>
    <cellStyle name="Input 2 8 2 19 3" xfId="16419"/>
    <cellStyle name="Input 2 8 2 2" xfId="16420"/>
    <cellStyle name="Input 2 8 2 2 2" xfId="16421"/>
    <cellStyle name="Input 2 8 2 2 2 2" xfId="16422"/>
    <cellStyle name="Input 2 8 2 2 3" xfId="16423"/>
    <cellStyle name="Input 2 8 2 20" xfId="16424"/>
    <cellStyle name="Input 2 8 2 20 2" xfId="16425"/>
    <cellStyle name="Input 2 8 2 20 2 2" xfId="16426"/>
    <cellStyle name="Input 2 8 2 20 3" xfId="16427"/>
    <cellStyle name="Input 2 8 2 21" xfId="16428"/>
    <cellStyle name="Input 2 8 2 21 2" xfId="16429"/>
    <cellStyle name="Input 2 8 2 22" xfId="16430"/>
    <cellStyle name="Input 2 8 2 3" xfId="16431"/>
    <cellStyle name="Input 2 8 2 3 2" xfId="16432"/>
    <cellStyle name="Input 2 8 2 3 2 2" xfId="16433"/>
    <cellStyle name="Input 2 8 2 3 3" xfId="16434"/>
    <cellStyle name="Input 2 8 2 4" xfId="16435"/>
    <cellStyle name="Input 2 8 2 4 2" xfId="16436"/>
    <cellStyle name="Input 2 8 2 4 2 2" xfId="16437"/>
    <cellStyle name="Input 2 8 2 4 3" xfId="16438"/>
    <cellStyle name="Input 2 8 2 5" xfId="16439"/>
    <cellStyle name="Input 2 8 2 5 2" xfId="16440"/>
    <cellStyle name="Input 2 8 2 5 2 2" xfId="16441"/>
    <cellStyle name="Input 2 8 2 5 3" xfId="16442"/>
    <cellStyle name="Input 2 8 2 6" xfId="16443"/>
    <cellStyle name="Input 2 8 2 6 2" xfId="16444"/>
    <cellStyle name="Input 2 8 2 6 2 2" xfId="16445"/>
    <cellStyle name="Input 2 8 2 6 3" xfId="16446"/>
    <cellStyle name="Input 2 8 2 7" xfId="16447"/>
    <cellStyle name="Input 2 8 2 7 2" xfId="16448"/>
    <cellStyle name="Input 2 8 2 7 2 2" xfId="16449"/>
    <cellStyle name="Input 2 8 2 7 3" xfId="16450"/>
    <cellStyle name="Input 2 8 2 8" xfId="16451"/>
    <cellStyle name="Input 2 8 2 8 2" xfId="16452"/>
    <cellStyle name="Input 2 8 2 8 2 2" xfId="16453"/>
    <cellStyle name="Input 2 8 2 8 3" xfId="16454"/>
    <cellStyle name="Input 2 8 2 9" xfId="16455"/>
    <cellStyle name="Input 2 8 2 9 2" xfId="16456"/>
    <cellStyle name="Input 2 8 2 9 2 2" xfId="16457"/>
    <cellStyle name="Input 2 8 2 9 3" xfId="16458"/>
    <cellStyle name="Input 2 8 3" xfId="16459"/>
    <cellStyle name="Input 2 8 3 2" xfId="16460"/>
    <cellStyle name="Input 2 8 3 2 2" xfId="16461"/>
    <cellStyle name="Input 2 8 3 3" xfId="16462"/>
    <cellStyle name="Input 2 8 4" xfId="16463"/>
    <cellStyle name="Input 2 8 4 2" xfId="16464"/>
    <cellStyle name="Input 2 8 4 2 2" xfId="16465"/>
    <cellStyle name="Input 2 8 4 3" xfId="16466"/>
    <cellStyle name="Input 2 8 5" xfId="16467"/>
    <cellStyle name="Input 2 8 5 2" xfId="16468"/>
    <cellStyle name="Input 2 8 5 2 2" xfId="16469"/>
    <cellStyle name="Input 2 8 5 3" xfId="16470"/>
    <cellStyle name="Input 2 8 6" xfId="16471"/>
    <cellStyle name="Input 2 8 6 2" xfId="16472"/>
    <cellStyle name="Input 2 8 6 2 2" xfId="16473"/>
    <cellStyle name="Input 2 8 6 3" xfId="16474"/>
    <cellStyle name="Input 2 8 7" xfId="16475"/>
    <cellStyle name="Input 2 8 7 2" xfId="16476"/>
    <cellStyle name="Input 2 8 7 2 2" xfId="16477"/>
    <cellStyle name="Input 2 8 7 3" xfId="16478"/>
    <cellStyle name="Input 2 8 8" xfId="16479"/>
    <cellStyle name="Input 2 8 8 2" xfId="16480"/>
    <cellStyle name="Input 2 8 8 2 2" xfId="16481"/>
    <cellStyle name="Input 2 8 8 3" xfId="16482"/>
    <cellStyle name="Input 2 8 9" xfId="16483"/>
    <cellStyle name="Input 2 8 9 2" xfId="16484"/>
    <cellStyle name="Input 2 8 9 2 2" xfId="16485"/>
    <cellStyle name="Input 2 8 9 3" xfId="16486"/>
    <cellStyle name="Input 2 9" xfId="16487"/>
    <cellStyle name="Input 2 9 10" xfId="16488"/>
    <cellStyle name="Input 2 9 10 2" xfId="16489"/>
    <cellStyle name="Input 2 9 10 2 2" xfId="16490"/>
    <cellStyle name="Input 2 9 10 3" xfId="16491"/>
    <cellStyle name="Input 2 9 11" xfId="16492"/>
    <cellStyle name="Input 2 9 11 2" xfId="16493"/>
    <cellStyle name="Input 2 9 11 2 2" xfId="16494"/>
    <cellStyle name="Input 2 9 11 3" xfId="16495"/>
    <cellStyle name="Input 2 9 12" xfId="16496"/>
    <cellStyle name="Input 2 9 12 2" xfId="16497"/>
    <cellStyle name="Input 2 9 12 2 2" xfId="16498"/>
    <cellStyle name="Input 2 9 12 3" xfId="16499"/>
    <cellStyle name="Input 2 9 13" xfId="16500"/>
    <cellStyle name="Input 2 9 13 2" xfId="16501"/>
    <cellStyle name="Input 2 9 13 2 2" xfId="16502"/>
    <cellStyle name="Input 2 9 13 3" xfId="16503"/>
    <cellStyle name="Input 2 9 14" xfId="16504"/>
    <cellStyle name="Input 2 9 14 2" xfId="16505"/>
    <cellStyle name="Input 2 9 14 2 2" xfId="16506"/>
    <cellStyle name="Input 2 9 14 3" xfId="16507"/>
    <cellStyle name="Input 2 9 15" xfId="16508"/>
    <cellStyle name="Input 2 9 15 2" xfId="16509"/>
    <cellStyle name="Input 2 9 15 2 2" xfId="16510"/>
    <cellStyle name="Input 2 9 15 3" xfId="16511"/>
    <cellStyle name="Input 2 9 16" xfId="16512"/>
    <cellStyle name="Input 2 9 16 2" xfId="16513"/>
    <cellStyle name="Input 2 9 16 2 2" xfId="16514"/>
    <cellStyle name="Input 2 9 16 3" xfId="16515"/>
    <cellStyle name="Input 2 9 17" xfId="16516"/>
    <cellStyle name="Input 2 9 17 2" xfId="16517"/>
    <cellStyle name="Input 2 9 17 2 2" xfId="16518"/>
    <cellStyle name="Input 2 9 17 3" xfId="16519"/>
    <cellStyle name="Input 2 9 18" xfId="16520"/>
    <cellStyle name="Input 2 9 18 2" xfId="16521"/>
    <cellStyle name="Input 2 9 19" xfId="16522"/>
    <cellStyle name="Input 2 9 2" xfId="16523"/>
    <cellStyle name="Input 2 9 2 10" xfId="16524"/>
    <cellStyle name="Input 2 9 2 10 2" xfId="16525"/>
    <cellStyle name="Input 2 9 2 10 2 2" xfId="16526"/>
    <cellStyle name="Input 2 9 2 10 3" xfId="16527"/>
    <cellStyle name="Input 2 9 2 11" xfId="16528"/>
    <cellStyle name="Input 2 9 2 11 2" xfId="16529"/>
    <cellStyle name="Input 2 9 2 11 2 2" xfId="16530"/>
    <cellStyle name="Input 2 9 2 11 3" xfId="16531"/>
    <cellStyle name="Input 2 9 2 12" xfId="16532"/>
    <cellStyle name="Input 2 9 2 12 2" xfId="16533"/>
    <cellStyle name="Input 2 9 2 12 2 2" xfId="16534"/>
    <cellStyle name="Input 2 9 2 12 3" xfId="16535"/>
    <cellStyle name="Input 2 9 2 13" xfId="16536"/>
    <cellStyle name="Input 2 9 2 13 2" xfId="16537"/>
    <cellStyle name="Input 2 9 2 13 2 2" xfId="16538"/>
    <cellStyle name="Input 2 9 2 13 3" xfId="16539"/>
    <cellStyle name="Input 2 9 2 14" xfId="16540"/>
    <cellStyle name="Input 2 9 2 14 2" xfId="16541"/>
    <cellStyle name="Input 2 9 2 14 2 2" xfId="16542"/>
    <cellStyle name="Input 2 9 2 14 3" xfId="16543"/>
    <cellStyle name="Input 2 9 2 15" xfId="16544"/>
    <cellStyle name="Input 2 9 2 15 2" xfId="16545"/>
    <cellStyle name="Input 2 9 2 15 2 2" xfId="16546"/>
    <cellStyle name="Input 2 9 2 15 3" xfId="16547"/>
    <cellStyle name="Input 2 9 2 16" xfId="16548"/>
    <cellStyle name="Input 2 9 2 16 2" xfId="16549"/>
    <cellStyle name="Input 2 9 2 16 2 2" xfId="16550"/>
    <cellStyle name="Input 2 9 2 16 3" xfId="16551"/>
    <cellStyle name="Input 2 9 2 17" xfId="16552"/>
    <cellStyle name="Input 2 9 2 17 2" xfId="16553"/>
    <cellStyle name="Input 2 9 2 17 2 2" xfId="16554"/>
    <cellStyle name="Input 2 9 2 17 3" xfId="16555"/>
    <cellStyle name="Input 2 9 2 18" xfId="16556"/>
    <cellStyle name="Input 2 9 2 18 2" xfId="16557"/>
    <cellStyle name="Input 2 9 2 18 2 2" xfId="16558"/>
    <cellStyle name="Input 2 9 2 18 3" xfId="16559"/>
    <cellStyle name="Input 2 9 2 19" xfId="16560"/>
    <cellStyle name="Input 2 9 2 19 2" xfId="16561"/>
    <cellStyle name="Input 2 9 2 19 2 2" xfId="16562"/>
    <cellStyle name="Input 2 9 2 19 3" xfId="16563"/>
    <cellStyle name="Input 2 9 2 2" xfId="16564"/>
    <cellStyle name="Input 2 9 2 2 2" xfId="16565"/>
    <cellStyle name="Input 2 9 2 2 2 2" xfId="16566"/>
    <cellStyle name="Input 2 9 2 2 3" xfId="16567"/>
    <cellStyle name="Input 2 9 2 20" xfId="16568"/>
    <cellStyle name="Input 2 9 2 20 2" xfId="16569"/>
    <cellStyle name="Input 2 9 2 20 2 2" xfId="16570"/>
    <cellStyle name="Input 2 9 2 20 3" xfId="16571"/>
    <cellStyle name="Input 2 9 2 21" xfId="16572"/>
    <cellStyle name="Input 2 9 2 21 2" xfId="16573"/>
    <cellStyle name="Input 2 9 2 22" xfId="16574"/>
    <cellStyle name="Input 2 9 2 3" xfId="16575"/>
    <cellStyle name="Input 2 9 2 3 2" xfId="16576"/>
    <cellStyle name="Input 2 9 2 3 2 2" xfId="16577"/>
    <cellStyle name="Input 2 9 2 3 3" xfId="16578"/>
    <cellStyle name="Input 2 9 2 4" xfId="16579"/>
    <cellStyle name="Input 2 9 2 4 2" xfId="16580"/>
    <cellStyle name="Input 2 9 2 4 2 2" xfId="16581"/>
    <cellStyle name="Input 2 9 2 4 3" xfId="16582"/>
    <cellStyle name="Input 2 9 2 5" xfId="16583"/>
    <cellStyle name="Input 2 9 2 5 2" xfId="16584"/>
    <cellStyle name="Input 2 9 2 5 2 2" xfId="16585"/>
    <cellStyle name="Input 2 9 2 5 3" xfId="16586"/>
    <cellStyle name="Input 2 9 2 6" xfId="16587"/>
    <cellStyle name="Input 2 9 2 6 2" xfId="16588"/>
    <cellStyle name="Input 2 9 2 6 2 2" xfId="16589"/>
    <cellStyle name="Input 2 9 2 6 3" xfId="16590"/>
    <cellStyle name="Input 2 9 2 7" xfId="16591"/>
    <cellStyle name="Input 2 9 2 7 2" xfId="16592"/>
    <cellStyle name="Input 2 9 2 7 2 2" xfId="16593"/>
    <cellStyle name="Input 2 9 2 7 3" xfId="16594"/>
    <cellStyle name="Input 2 9 2 8" xfId="16595"/>
    <cellStyle name="Input 2 9 2 8 2" xfId="16596"/>
    <cellStyle name="Input 2 9 2 8 2 2" xfId="16597"/>
    <cellStyle name="Input 2 9 2 8 3" xfId="16598"/>
    <cellStyle name="Input 2 9 2 9" xfId="16599"/>
    <cellStyle name="Input 2 9 2 9 2" xfId="16600"/>
    <cellStyle name="Input 2 9 2 9 2 2" xfId="16601"/>
    <cellStyle name="Input 2 9 2 9 3" xfId="16602"/>
    <cellStyle name="Input 2 9 3" xfId="16603"/>
    <cellStyle name="Input 2 9 3 2" xfId="16604"/>
    <cellStyle name="Input 2 9 3 2 2" xfId="16605"/>
    <cellStyle name="Input 2 9 3 3" xfId="16606"/>
    <cellStyle name="Input 2 9 4" xfId="16607"/>
    <cellStyle name="Input 2 9 4 2" xfId="16608"/>
    <cellStyle name="Input 2 9 4 2 2" xfId="16609"/>
    <cellStyle name="Input 2 9 4 3" xfId="16610"/>
    <cellStyle name="Input 2 9 5" xfId="16611"/>
    <cellStyle name="Input 2 9 5 2" xfId="16612"/>
    <cellStyle name="Input 2 9 5 2 2" xfId="16613"/>
    <cellStyle name="Input 2 9 5 3" xfId="16614"/>
    <cellStyle name="Input 2 9 6" xfId="16615"/>
    <cellStyle name="Input 2 9 6 2" xfId="16616"/>
    <cellStyle name="Input 2 9 6 2 2" xfId="16617"/>
    <cellStyle name="Input 2 9 6 3" xfId="16618"/>
    <cellStyle name="Input 2 9 7" xfId="16619"/>
    <cellStyle name="Input 2 9 7 2" xfId="16620"/>
    <cellStyle name="Input 2 9 7 2 2" xfId="16621"/>
    <cellStyle name="Input 2 9 7 3" xfId="16622"/>
    <cellStyle name="Input 2 9 8" xfId="16623"/>
    <cellStyle name="Input 2 9 8 2" xfId="16624"/>
    <cellStyle name="Input 2 9 8 2 2" xfId="16625"/>
    <cellStyle name="Input 2 9 8 3" xfId="16626"/>
    <cellStyle name="Input 2 9 9" xfId="16627"/>
    <cellStyle name="Input 2 9 9 2" xfId="16628"/>
    <cellStyle name="Input 2 9 9 2 2" xfId="16629"/>
    <cellStyle name="Input 2 9 9 3" xfId="16630"/>
    <cellStyle name="Input 2_5A4 10-11 Templates Final" xfId="16631"/>
    <cellStyle name="Input 3" xfId="16632"/>
    <cellStyle name="Input 3 10" xfId="16633"/>
    <cellStyle name="Input 3 10 2" xfId="16634"/>
    <cellStyle name="Input 3 10 2 2" xfId="16635"/>
    <cellStyle name="Input 3 10 3" xfId="16636"/>
    <cellStyle name="Input 3 11" xfId="16637"/>
    <cellStyle name="Input 3 11 2" xfId="16638"/>
    <cellStyle name="Input 3 11 2 2" xfId="16639"/>
    <cellStyle name="Input 3 11 3" xfId="16640"/>
    <cellStyle name="Input 3 12" xfId="16641"/>
    <cellStyle name="Input 3 12 2" xfId="16642"/>
    <cellStyle name="Input 3 12 2 2" xfId="16643"/>
    <cellStyle name="Input 3 12 3" xfId="16644"/>
    <cellStyle name="Input 3 13" xfId="16645"/>
    <cellStyle name="Input 3 13 2" xfId="16646"/>
    <cellStyle name="Input 3 13 2 2" xfId="16647"/>
    <cellStyle name="Input 3 13 3" xfId="16648"/>
    <cellStyle name="Input 3 14" xfId="16649"/>
    <cellStyle name="Input 3 14 2" xfId="16650"/>
    <cellStyle name="Input 3 14 2 2" xfId="16651"/>
    <cellStyle name="Input 3 14 3" xfId="16652"/>
    <cellStyle name="Input 3 15" xfId="16653"/>
    <cellStyle name="Input 3 15 2" xfId="16654"/>
    <cellStyle name="Input 3 15 2 2" xfId="16655"/>
    <cellStyle name="Input 3 15 3" xfId="16656"/>
    <cellStyle name="Input 3 16" xfId="16657"/>
    <cellStyle name="Input 3 16 2" xfId="16658"/>
    <cellStyle name="Input 3 16 2 2" xfId="16659"/>
    <cellStyle name="Input 3 16 3" xfId="16660"/>
    <cellStyle name="Input 3 17" xfId="16661"/>
    <cellStyle name="Input 3 17 2" xfId="16662"/>
    <cellStyle name="Input 3 17 2 2" xfId="16663"/>
    <cellStyle name="Input 3 17 3" xfId="16664"/>
    <cellStyle name="Input 3 18" xfId="16665"/>
    <cellStyle name="Input 3 18 2" xfId="16666"/>
    <cellStyle name="Input 3 18 2 2" xfId="16667"/>
    <cellStyle name="Input 3 18 3" xfId="16668"/>
    <cellStyle name="Input 3 19" xfId="16669"/>
    <cellStyle name="Input 3 19 2" xfId="16670"/>
    <cellStyle name="Input 3 19 2 2" xfId="16671"/>
    <cellStyle name="Input 3 19 3" xfId="16672"/>
    <cellStyle name="Input 3 2" xfId="16673"/>
    <cellStyle name="Input 3 2 10" xfId="16674"/>
    <cellStyle name="Input 3 2 10 2" xfId="16675"/>
    <cellStyle name="Input 3 2 10 2 2" xfId="16676"/>
    <cellStyle name="Input 3 2 10 3" xfId="16677"/>
    <cellStyle name="Input 3 2 11" xfId="16678"/>
    <cellStyle name="Input 3 2 11 2" xfId="16679"/>
    <cellStyle name="Input 3 2 11 2 2" xfId="16680"/>
    <cellStyle name="Input 3 2 11 3" xfId="16681"/>
    <cellStyle name="Input 3 2 12" xfId="16682"/>
    <cellStyle name="Input 3 2 12 2" xfId="16683"/>
    <cellStyle name="Input 3 2 12 2 2" xfId="16684"/>
    <cellStyle name="Input 3 2 12 3" xfId="16685"/>
    <cellStyle name="Input 3 2 13" xfId="16686"/>
    <cellStyle name="Input 3 2 13 2" xfId="16687"/>
    <cellStyle name="Input 3 2 13 2 2" xfId="16688"/>
    <cellStyle name="Input 3 2 13 3" xfId="16689"/>
    <cellStyle name="Input 3 2 14" xfId="16690"/>
    <cellStyle name="Input 3 2 14 2" xfId="16691"/>
    <cellStyle name="Input 3 2 14 2 2" xfId="16692"/>
    <cellStyle name="Input 3 2 14 3" xfId="16693"/>
    <cellStyle name="Input 3 2 15" xfId="16694"/>
    <cellStyle name="Input 3 2 15 2" xfId="16695"/>
    <cellStyle name="Input 3 2 15 2 2" xfId="16696"/>
    <cellStyle name="Input 3 2 15 3" xfId="16697"/>
    <cellStyle name="Input 3 2 16" xfId="16698"/>
    <cellStyle name="Input 3 2 16 2" xfId="16699"/>
    <cellStyle name="Input 3 2 16 2 2" xfId="16700"/>
    <cellStyle name="Input 3 2 16 3" xfId="16701"/>
    <cellStyle name="Input 3 2 17" xfId="16702"/>
    <cellStyle name="Input 3 2 17 2" xfId="16703"/>
    <cellStyle name="Input 3 2 17 2 2" xfId="16704"/>
    <cellStyle name="Input 3 2 17 3" xfId="16705"/>
    <cellStyle name="Input 3 2 18" xfId="16706"/>
    <cellStyle name="Input 3 2 18 2" xfId="16707"/>
    <cellStyle name="Input 3 2 18 2 2" xfId="16708"/>
    <cellStyle name="Input 3 2 18 3" xfId="16709"/>
    <cellStyle name="Input 3 2 19" xfId="16710"/>
    <cellStyle name="Input 3 2 19 2" xfId="16711"/>
    <cellStyle name="Input 3 2 19 2 2" xfId="16712"/>
    <cellStyle name="Input 3 2 19 3" xfId="16713"/>
    <cellStyle name="Input 3 2 2" xfId="16714"/>
    <cellStyle name="Input 3 2 2 10" xfId="16715"/>
    <cellStyle name="Input 3 2 2 10 2" xfId="16716"/>
    <cellStyle name="Input 3 2 2 10 2 2" xfId="16717"/>
    <cellStyle name="Input 3 2 2 10 3" xfId="16718"/>
    <cellStyle name="Input 3 2 2 11" xfId="16719"/>
    <cellStyle name="Input 3 2 2 11 2" xfId="16720"/>
    <cellStyle name="Input 3 2 2 11 2 2" xfId="16721"/>
    <cellStyle name="Input 3 2 2 11 3" xfId="16722"/>
    <cellStyle name="Input 3 2 2 12" xfId="16723"/>
    <cellStyle name="Input 3 2 2 12 2" xfId="16724"/>
    <cellStyle name="Input 3 2 2 12 2 2" xfId="16725"/>
    <cellStyle name="Input 3 2 2 12 3" xfId="16726"/>
    <cellStyle name="Input 3 2 2 13" xfId="16727"/>
    <cellStyle name="Input 3 2 2 13 2" xfId="16728"/>
    <cellStyle name="Input 3 2 2 13 2 2" xfId="16729"/>
    <cellStyle name="Input 3 2 2 13 3" xfId="16730"/>
    <cellStyle name="Input 3 2 2 14" xfId="16731"/>
    <cellStyle name="Input 3 2 2 14 2" xfId="16732"/>
    <cellStyle name="Input 3 2 2 14 2 2" xfId="16733"/>
    <cellStyle name="Input 3 2 2 14 3" xfId="16734"/>
    <cellStyle name="Input 3 2 2 15" xfId="16735"/>
    <cellStyle name="Input 3 2 2 15 2" xfId="16736"/>
    <cellStyle name="Input 3 2 2 15 2 2" xfId="16737"/>
    <cellStyle name="Input 3 2 2 15 3" xfId="16738"/>
    <cellStyle name="Input 3 2 2 16" xfId="16739"/>
    <cellStyle name="Input 3 2 2 16 2" xfId="16740"/>
    <cellStyle name="Input 3 2 2 16 2 2" xfId="16741"/>
    <cellStyle name="Input 3 2 2 16 3" xfId="16742"/>
    <cellStyle name="Input 3 2 2 17" xfId="16743"/>
    <cellStyle name="Input 3 2 2 17 2" xfId="16744"/>
    <cellStyle name="Input 3 2 2 17 2 2" xfId="16745"/>
    <cellStyle name="Input 3 2 2 17 3" xfId="16746"/>
    <cellStyle name="Input 3 2 2 18" xfId="16747"/>
    <cellStyle name="Input 3 2 2 18 2" xfId="16748"/>
    <cellStyle name="Input 3 2 2 19" xfId="16749"/>
    <cellStyle name="Input 3 2 2 2" xfId="16750"/>
    <cellStyle name="Input 3 2 2 2 10" xfId="16751"/>
    <cellStyle name="Input 3 2 2 2 10 2" xfId="16752"/>
    <cellStyle name="Input 3 2 2 2 10 2 2" xfId="16753"/>
    <cellStyle name="Input 3 2 2 2 10 3" xfId="16754"/>
    <cellStyle name="Input 3 2 2 2 11" xfId="16755"/>
    <cellStyle name="Input 3 2 2 2 11 2" xfId="16756"/>
    <cellStyle name="Input 3 2 2 2 11 2 2" xfId="16757"/>
    <cellStyle name="Input 3 2 2 2 11 3" xfId="16758"/>
    <cellStyle name="Input 3 2 2 2 12" xfId="16759"/>
    <cellStyle name="Input 3 2 2 2 12 2" xfId="16760"/>
    <cellStyle name="Input 3 2 2 2 12 2 2" xfId="16761"/>
    <cellStyle name="Input 3 2 2 2 12 3" xfId="16762"/>
    <cellStyle name="Input 3 2 2 2 13" xfId="16763"/>
    <cellStyle name="Input 3 2 2 2 13 2" xfId="16764"/>
    <cellStyle name="Input 3 2 2 2 13 2 2" xfId="16765"/>
    <cellStyle name="Input 3 2 2 2 13 3" xfId="16766"/>
    <cellStyle name="Input 3 2 2 2 14" xfId="16767"/>
    <cellStyle name="Input 3 2 2 2 14 2" xfId="16768"/>
    <cellStyle name="Input 3 2 2 2 14 2 2" xfId="16769"/>
    <cellStyle name="Input 3 2 2 2 14 3" xfId="16770"/>
    <cellStyle name="Input 3 2 2 2 15" xfId="16771"/>
    <cellStyle name="Input 3 2 2 2 15 2" xfId="16772"/>
    <cellStyle name="Input 3 2 2 2 15 2 2" xfId="16773"/>
    <cellStyle name="Input 3 2 2 2 15 3" xfId="16774"/>
    <cellStyle name="Input 3 2 2 2 16" xfId="16775"/>
    <cellStyle name="Input 3 2 2 2 16 2" xfId="16776"/>
    <cellStyle name="Input 3 2 2 2 16 2 2" xfId="16777"/>
    <cellStyle name="Input 3 2 2 2 16 3" xfId="16778"/>
    <cellStyle name="Input 3 2 2 2 17" xfId="16779"/>
    <cellStyle name="Input 3 2 2 2 17 2" xfId="16780"/>
    <cellStyle name="Input 3 2 2 2 17 2 2" xfId="16781"/>
    <cellStyle name="Input 3 2 2 2 17 3" xfId="16782"/>
    <cellStyle name="Input 3 2 2 2 18" xfId="16783"/>
    <cellStyle name="Input 3 2 2 2 18 2" xfId="16784"/>
    <cellStyle name="Input 3 2 2 2 18 2 2" xfId="16785"/>
    <cellStyle name="Input 3 2 2 2 18 3" xfId="16786"/>
    <cellStyle name="Input 3 2 2 2 19" xfId="16787"/>
    <cellStyle name="Input 3 2 2 2 19 2" xfId="16788"/>
    <cellStyle name="Input 3 2 2 2 19 2 2" xfId="16789"/>
    <cellStyle name="Input 3 2 2 2 19 3" xfId="16790"/>
    <cellStyle name="Input 3 2 2 2 2" xfId="16791"/>
    <cellStyle name="Input 3 2 2 2 2 2" xfId="16792"/>
    <cellStyle name="Input 3 2 2 2 2 2 2" xfId="16793"/>
    <cellStyle name="Input 3 2 2 2 2 3" xfId="16794"/>
    <cellStyle name="Input 3 2 2 2 20" xfId="16795"/>
    <cellStyle name="Input 3 2 2 2 20 2" xfId="16796"/>
    <cellStyle name="Input 3 2 2 2 20 2 2" xfId="16797"/>
    <cellStyle name="Input 3 2 2 2 20 3" xfId="16798"/>
    <cellStyle name="Input 3 2 2 2 21" xfId="16799"/>
    <cellStyle name="Input 3 2 2 2 21 2" xfId="16800"/>
    <cellStyle name="Input 3 2 2 2 22" xfId="16801"/>
    <cellStyle name="Input 3 2 2 2 3" xfId="16802"/>
    <cellStyle name="Input 3 2 2 2 3 2" xfId="16803"/>
    <cellStyle name="Input 3 2 2 2 3 2 2" xfId="16804"/>
    <cellStyle name="Input 3 2 2 2 3 3" xfId="16805"/>
    <cellStyle name="Input 3 2 2 2 4" xfId="16806"/>
    <cellStyle name="Input 3 2 2 2 4 2" xfId="16807"/>
    <cellStyle name="Input 3 2 2 2 4 2 2" xfId="16808"/>
    <cellStyle name="Input 3 2 2 2 4 3" xfId="16809"/>
    <cellStyle name="Input 3 2 2 2 5" xfId="16810"/>
    <cellStyle name="Input 3 2 2 2 5 2" xfId="16811"/>
    <cellStyle name="Input 3 2 2 2 5 2 2" xfId="16812"/>
    <cellStyle name="Input 3 2 2 2 5 3" xfId="16813"/>
    <cellStyle name="Input 3 2 2 2 6" xfId="16814"/>
    <cellStyle name="Input 3 2 2 2 6 2" xfId="16815"/>
    <cellStyle name="Input 3 2 2 2 6 2 2" xfId="16816"/>
    <cellStyle name="Input 3 2 2 2 6 3" xfId="16817"/>
    <cellStyle name="Input 3 2 2 2 7" xfId="16818"/>
    <cellStyle name="Input 3 2 2 2 7 2" xfId="16819"/>
    <cellStyle name="Input 3 2 2 2 7 2 2" xfId="16820"/>
    <cellStyle name="Input 3 2 2 2 7 3" xfId="16821"/>
    <cellStyle name="Input 3 2 2 2 8" xfId="16822"/>
    <cellStyle name="Input 3 2 2 2 8 2" xfId="16823"/>
    <cellStyle name="Input 3 2 2 2 8 2 2" xfId="16824"/>
    <cellStyle name="Input 3 2 2 2 8 3" xfId="16825"/>
    <cellStyle name="Input 3 2 2 2 9" xfId="16826"/>
    <cellStyle name="Input 3 2 2 2 9 2" xfId="16827"/>
    <cellStyle name="Input 3 2 2 2 9 2 2" xfId="16828"/>
    <cellStyle name="Input 3 2 2 2 9 3" xfId="16829"/>
    <cellStyle name="Input 3 2 2 3" xfId="16830"/>
    <cellStyle name="Input 3 2 2 3 2" xfId="16831"/>
    <cellStyle name="Input 3 2 2 3 2 2" xfId="16832"/>
    <cellStyle name="Input 3 2 2 3 3" xfId="16833"/>
    <cellStyle name="Input 3 2 2 4" xfId="16834"/>
    <cellStyle name="Input 3 2 2 4 2" xfId="16835"/>
    <cellStyle name="Input 3 2 2 4 2 2" xfId="16836"/>
    <cellStyle name="Input 3 2 2 4 3" xfId="16837"/>
    <cellStyle name="Input 3 2 2 5" xfId="16838"/>
    <cellStyle name="Input 3 2 2 5 2" xfId="16839"/>
    <cellStyle name="Input 3 2 2 5 2 2" xfId="16840"/>
    <cellStyle name="Input 3 2 2 5 3" xfId="16841"/>
    <cellStyle name="Input 3 2 2 6" xfId="16842"/>
    <cellStyle name="Input 3 2 2 6 2" xfId="16843"/>
    <cellStyle name="Input 3 2 2 6 2 2" xfId="16844"/>
    <cellStyle name="Input 3 2 2 6 3" xfId="16845"/>
    <cellStyle name="Input 3 2 2 7" xfId="16846"/>
    <cellStyle name="Input 3 2 2 7 2" xfId="16847"/>
    <cellStyle name="Input 3 2 2 7 2 2" xfId="16848"/>
    <cellStyle name="Input 3 2 2 7 3" xfId="16849"/>
    <cellStyle name="Input 3 2 2 8" xfId="16850"/>
    <cellStyle name="Input 3 2 2 8 2" xfId="16851"/>
    <cellStyle name="Input 3 2 2 8 2 2" xfId="16852"/>
    <cellStyle name="Input 3 2 2 8 3" xfId="16853"/>
    <cellStyle name="Input 3 2 2 9" xfId="16854"/>
    <cellStyle name="Input 3 2 2 9 2" xfId="16855"/>
    <cellStyle name="Input 3 2 2 9 2 2" xfId="16856"/>
    <cellStyle name="Input 3 2 2 9 3" xfId="16857"/>
    <cellStyle name="Input 3 2 20" xfId="16858"/>
    <cellStyle name="Input 3 2 20 2" xfId="16859"/>
    <cellStyle name="Input 3 2 20 2 2" xfId="16860"/>
    <cellStyle name="Input 3 2 20 3" xfId="16861"/>
    <cellStyle name="Input 3 2 21" xfId="16862"/>
    <cellStyle name="Input 3 2 21 2" xfId="16863"/>
    <cellStyle name="Input 3 2 22" xfId="16864"/>
    <cellStyle name="Input 3 2 3" xfId="16865"/>
    <cellStyle name="Input 3 2 3 10" xfId="16866"/>
    <cellStyle name="Input 3 2 3 10 2" xfId="16867"/>
    <cellStyle name="Input 3 2 3 10 2 2" xfId="16868"/>
    <cellStyle name="Input 3 2 3 10 3" xfId="16869"/>
    <cellStyle name="Input 3 2 3 11" xfId="16870"/>
    <cellStyle name="Input 3 2 3 11 2" xfId="16871"/>
    <cellStyle name="Input 3 2 3 11 2 2" xfId="16872"/>
    <cellStyle name="Input 3 2 3 11 3" xfId="16873"/>
    <cellStyle name="Input 3 2 3 12" xfId="16874"/>
    <cellStyle name="Input 3 2 3 12 2" xfId="16875"/>
    <cellStyle name="Input 3 2 3 12 2 2" xfId="16876"/>
    <cellStyle name="Input 3 2 3 12 3" xfId="16877"/>
    <cellStyle name="Input 3 2 3 13" xfId="16878"/>
    <cellStyle name="Input 3 2 3 13 2" xfId="16879"/>
    <cellStyle name="Input 3 2 3 13 2 2" xfId="16880"/>
    <cellStyle name="Input 3 2 3 13 3" xfId="16881"/>
    <cellStyle name="Input 3 2 3 14" xfId="16882"/>
    <cellStyle name="Input 3 2 3 14 2" xfId="16883"/>
    <cellStyle name="Input 3 2 3 14 2 2" xfId="16884"/>
    <cellStyle name="Input 3 2 3 14 3" xfId="16885"/>
    <cellStyle name="Input 3 2 3 15" xfId="16886"/>
    <cellStyle name="Input 3 2 3 15 2" xfId="16887"/>
    <cellStyle name="Input 3 2 3 15 2 2" xfId="16888"/>
    <cellStyle name="Input 3 2 3 15 3" xfId="16889"/>
    <cellStyle name="Input 3 2 3 16" xfId="16890"/>
    <cellStyle name="Input 3 2 3 16 2" xfId="16891"/>
    <cellStyle name="Input 3 2 3 16 2 2" xfId="16892"/>
    <cellStyle name="Input 3 2 3 16 3" xfId="16893"/>
    <cellStyle name="Input 3 2 3 17" xfId="16894"/>
    <cellStyle name="Input 3 2 3 17 2" xfId="16895"/>
    <cellStyle name="Input 3 2 3 17 2 2" xfId="16896"/>
    <cellStyle name="Input 3 2 3 17 3" xfId="16897"/>
    <cellStyle name="Input 3 2 3 18" xfId="16898"/>
    <cellStyle name="Input 3 2 3 18 2" xfId="16899"/>
    <cellStyle name="Input 3 2 3 19" xfId="16900"/>
    <cellStyle name="Input 3 2 3 2" xfId="16901"/>
    <cellStyle name="Input 3 2 3 2 10" xfId="16902"/>
    <cellStyle name="Input 3 2 3 2 10 2" xfId="16903"/>
    <cellStyle name="Input 3 2 3 2 10 2 2" xfId="16904"/>
    <cellStyle name="Input 3 2 3 2 10 3" xfId="16905"/>
    <cellStyle name="Input 3 2 3 2 11" xfId="16906"/>
    <cellStyle name="Input 3 2 3 2 11 2" xfId="16907"/>
    <cellStyle name="Input 3 2 3 2 11 2 2" xfId="16908"/>
    <cellStyle name="Input 3 2 3 2 11 3" xfId="16909"/>
    <cellStyle name="Input 3 2 3 2 12" xfId="16910"/>
    <cellStyle name="Input 3 2 3 2 12 2" xfId="16911"/>
    <cellStyle name="Input 3 2 3 2 12 2 2" xfId="16912"/>
    <cellStyle name="Input 3 2 3 2 12 3" xfId="16913"/>
    <cellStyle name="Input 3 2 3 2 13" xfId="16914"/>
    <cellStyle name="Input 3 2 3 2 13 2" xfId="16915"/>
    <cellStyle name="Input 3 2 3 2 13 2 2" xfId="16916"/>
    <cellStyle name="Input 3 2 3 2 13 3" xfId="16917"/>
    <cellStyle name="Input 3 2 3 2 14" xfId="16918"/>
    <cellStyle name="Input 3 2 3 2 14 2" xfId="16919"/>
    <cellStyle name="Input 3 2 3 2 14 2 2" xfId="16920"/>
    <cellStyle name="Input 3 2 3 2 14 3" xfId="16921"/>
    <cellStyle name="Input 3 2 3 2 15" xfId="16922"/>
    <cellStyle name="Input 3 2 3 2 15 2" xfId="16923"/>
    <cellStyle name="Input 3 2 3 2 15 2 2" xfId="16924"/>
    <cellStyle name="Input 3 2 3 2 15 3" xfId="16925"/>
    <cellStyle name="Input 3 2 3 2 16" xfId="16926"/>
    <cellStyle name="Input 3 2 3 2 16 2" xfId="16927"/>
    <cellStyle name="Input 3 2 3 2 16 2 2" xfId="16928"/>
    <cellStyle name="Input 3 2 3 2 16 3" xfId="16929"/>
    <cellStyle name="Input 3 2 3 2 17" xfId="16930"/>
    <cellStyle name="Input 3 2 3 2 17 2" xfId="16931"/>
    <cellStyle name="Input 3 2 3 2 17 2 2" xfId="16932"/>
    <cellStyle name="Input 3 2 3 2 17 3" xfId="16933"/>
    <cellStyle name="Input 3 2 3 2 18" xfId="16934"/>
    <cellStyle name="Input 3 2 3 2 18 2" xfId="16935"/>
    <cellStyle name="Input 3 2 3 2 18 2 2" xfId="16936"/>
    <cellStyle name="Input 3 2 3 2 18 3" xfId="16937"/>
    <cellStyle name="Input 3 2 3 2 19" xfId="16938"/>
    <cellStyle name="Input 3 2 3 2 19 2" xfId="16939"/>
    <cellStyle name="Input 3 2 3 2 19 2 2" xfId="16940"/>
    <cellStyle name="Input 3 2 3 2 19 3" xfId="16941"/>
    <cellStyle name="Input 3 2 3 2 2" xfId="16942"/>
    <cellStyle name="Input 3 2 3 2 2 2" xfId="16943"/>
    <cellStyle name="Input 3 2 3 2 2 2 2" xfId="16944"/>
    <cellStyle name="Input 3 2 3 2 2 3" xfId="16945"/>
    <cellStyle name="Input 3 2 3 2 20" xfId="16946"/>
    <cellStyle name="Input 3 2 3 2 20 2" xfId="16947"/>
    <cellStyle name="Input 3 2 3 2 20 2 2" xfId="16948"/>
    <cellStyle name="Input 3 2 3 2 20 3" xfId="16949"/>
    <cellStyle name="Input 3 2 3 2 21" xfId="16950"/>
    <cellStyle name="Input 3 2 3 2 21 2" xfId="16951"/>
    <cellStyle name="Input 3 2 3 2 22" xfId="16952"/>
    <cellStyle name="Input 3 2 3 2 3" xfId="16953"/>
    <cellStyle name="Input 3 2 3 2 3 2" xfId="16954"/>
    <cellStyle name="Input 3 2 3 2 3 2 2" xfId="16955"/>
    <cellStyle name="Input 3 2 3 2 3 3" xfId="16956"/>
    <cellStyle name="Input 3 2 3 2 4" xfId="16957"/>
    <cellStyle name="Input 3 2 3 2 4 2" xfId="16958"/>
    <cellStyle name="Input 3 2 3 2 4 2 2" xfId="16959"/>
    <cellStyle name="Input 3 2 3 2 4 3" xfId="16960"/>
    <cellStyle name="Input 3 2 3 2 5" xfId="16961"/>
    <cellStyle name="Input 3 2 3 2 5 2" xfId="16962"/>
    <cellStyle name="Input 3 2 3 2 5 2 2" xfId="16963"/>
    <cellStyle name="Input 3 2 3 2 5 3" xfId="16964"/>
    <cellStyle name="Input 3 2 3 2 6" xfId="16965"/>
    <cellStyle name="Input 3 2 3 2 6 2" xfId="16966"/>
    <cellStyle name="Input 3 2 3 2 6 2 2" xfId="16967"/>
    <cellStyle name="Input 3 2 3 2 6 3" xfId="16968"/>
    <cellStyle name="Input 3 2 3 2 7" xfId="16969"/>
    <cellStyle name="Input 3 2 3 2 7 2" xfId="16970"/>
    <cellStyle name="Input 3 2 3 2 7 2 2" xfId="16971"/>
    <cellStyle name="Input 3 2 3 2 7 3" xfId="16972"/>
    <cellStyle name="Input 3 2 3 2 8" xfId="16973"/>
    <cellStyle name="Input 3 2 3 2 8 2" xfId="16974"/>
    <cellStyle name="Input 3 2 3 2 8 2 2" xfId="16975"/>
    <cellStyle name="Input 3 2 3 2 8 3" xfId="16976"/>
    <cellStyle name="Input 3 2 3 2 9" xfId="16977"/>
    <cellStyle name="Input 3 2 3 2 9 2" xfId="16978"/>
    <cellStyle name="Input 3 2 3 2 9 2 2" xfId="16979"/>
    <cellStyle name="Input 3 2 3 2 9 3" xfId="16980"/>
    <cellStyle name="Input 3 2 3 3" xfId="16981"/>
    <cellStyle name="Input 3 2 3 3 2" xfId="16982"/>
    <cellStyle name="Input 3 2 3 3 2 2" xfId="16983"/>
    <cellStyle name="Input 3 2 3 3 3" xfId="16984"/>
    <cellStyle name="Input 3 2 3 4" xfId="16985"/>
    <cellStyle name="Input 3 2 3 4 2" xfId="16986"/>
    <cellStyle name="Input 3 2 3 4 2 2" xfId="16987"/>
    <cellStyle name="Input 3 2 3 4 3" xfId="16988"/>
    <cellStyle name="Input 3 2 3 5" xfId="16989"/>
    <cellStyle name="Input 3 2 3 5 2" xfId="16990"/>
    <cellStyle name="Input 3 2 3 5 2 2" xfId="16991"/>
    <cellStyle name="Input 3 2 3 5 3" xfId="16992"/>
    <cellStyle name="Input 3 2 3 6" xfId="16993"/>
    <cellStyle name="Input 3 2 3 6 2" xfId="16994"/>
    <cellStyle name="Input 3 2 3 6 2 2" xfId="16995"/>
    <cellStyle name="Input 3 2 3 6 3" xfId="16996"/>
    <cellStyle name="Input 3 2 3 7" xfId="16997"/>
    <cellStyle name="Input 3 2 3 7 2" xfId="16998"/>
    <cellStyle name="Input 3 2 3 7 2 2" xfId="16999"/>
    <cellStyle name="Input 3 2 3 7 3" xfId="17000"/>
    <cellStyle name="Input 3 2 3 8" xfId="17001"/>
    <cellStyle name="Input 3 2 3 8 2" xfId="17002"/>
    <cellStyle name="Input 3 2 3 8 2 2" xfId="17003"/>
    <cellStyle name="Input 3 2 3 8 3" xfId="17004"/>
    <cellStyle name="Input 3 2 3 9" xfId="17005"/>
    <cellStyle name="Input 3 2 3 9 2" xfId="17006"/>
    <cellStyle name="Input 3 2 3 9 2 2" xfId="17007"/>
    <cellStyle name="Input 3 2 3 9 3" xfId="17008"/>
    <cellStyle name="Input 3 2 4" xfId="17009"/>
    <cellStyle name="Input 3 2 4 10" xfId="17010"/>
    <cellStyle name="Input 3 2 4 10 2" xfId="17011"/>
    <cellStyle name="Input 3 2 4 10 2 2" xfId="17012"/>
    <cellStyle name="Input 3 2 4 10 3" xfId="17013"/>
    <cellStyle name="Input 3 2 4 11" xfId="17014"/>
    <cellStyle name="Input 3 2 4 11 2" xfId="17015"/>
    <cellStyle name="Input 3 2 4 11 2 2" xfId="17016"/>
    <cellStyle name="Input 3 2 4 11 3" xfId="17017"/>
    <cellStyle name="Input 3 2 4 12" xfId="17018"/>
    <cellStyle name="Input 3 2 4 12 2" xfId="17019"/>
    <cellStyle name="Input 3 2 4 12 2 2" xfId="17020"/>
    <cellStyle name="Input 3 2 4 12 3" xfId="17021"/>
    <cellStyle name="Input 3 2 4 13" xfId="17022"/>
    <cellStyle name="Input 3 2 4 13 2" xfId="17023"/>
    <cellStyle name="Input 3 2 4 13 2 2" xfId="17024"/>
    <cellStyle name="Input 3 2 4 13 3" xfId="17025"/>
    <cellStyle name="Input 3 2 4 14" xfId="17026"/>
    <cellStyle name="Input 3 2 4 14 2" xfId="17027"/>
    <cellStyle name="Input 3 2 4 14 2 2" xfId="17028"/>
    <cellStyle name="Input 3 2 4 14 3" xfId="17029"/>
    <cellStyle name="Input 3 2 4 15" xfId="17030"/>
    <cellStyle name="Input 3 2 4 15 2" xfId="17031"/>
    <cellStyle name="Input 3 2 4 15 2 2" xfId="17032"/>
    <cellStyle name="Input 3 2 4 15 3" xfId="17033"/>
    <cellStyle name="Input 3 2 4 16" xfId="17034"/>
    <cellStyle name="Input 3 2 4 16 2" xfId="17035"/>
    <cellStyle name="Input 3 2 4 16 2 2" xfId="17036"/>
    <cellStyle name="Input 3 2 4 16 3" xfId="17037"/>
    <cellStyle name="Input 3 2 4 17" xfId="17038"/>
    <cellStyle name="Input 3 2 4 17 2" xfId="17039"/>
    <cellStyle name="Input 3 2 4 17 2 2" xfId="17040"/>
    <cellStyle name="Input 3 2 4 17 3" xfId="17041"/>
    <cellStyle name="Input 3 2 4 18" xfId="17042"/>
    <cellStyle name="Input 3 2 4 18 2" xfId="17043"/>
    <cellStyle name="Input 3 2 4 18 2 2" xfId="17044"/>
    <cellStyle name="Input 3 2 4 18 3" xfId="17045"/>
    <cellStyle name="Input 3 2 4 19" xfId="17046"/>
    <cellStyle name="Input 3 2 4 19 2" xfId="17047"/>
    <cellStyle name="Input 3 2 4 19 2 2" xfId="17048"/>
    <cellStyle name="Input 3 2 4 19 3" xfId="17049"/>
    <cellStyle name="Input 3 2 4 2" xfId="17050"/>
    <cellStyle name="Input 3 2 4 2 10" xfId="17051"/>
    <cellStyle name="Input 3 2 4 2 10 2" xfId="17052"/>
    <cellStyle name="Input 3 2 4 2 10 2 2" xfId="17053"/>
    <cellStyle name="Input 3 2 4 2 10 3" xfId="17054"/>
    <cellStyle name="Input 3 2 4 2 11" xfId="17055"/>
    <cellStyle name="Input 3 2 4 2 11 2" xfId="17056"/>
    <cellStyle name="Input 3 2 4 2 11 2 2" xfId="17057"/>
    <cellStyle name="Input 3 2 4 2 11 3" xfId="17058"/>
    <cellStyle name="Input 3 2 4 2 12" xfId="17059"/>
    <cellStyle name="Input 3 2 4 2 12 2" xfId="17060"/>
    <cellStyle name="Input 3 2 4 2 12 2 2" xfId="17061"/>
    <cellStyle name="Input 3 2 4 2 12 3" xfId="17062"/>
    <cellStyle name="Input 3 2 4 2 13" xfId="17063"/>
    <cellStyle name="Input 3 2 4 2 13 2" xfId="17064"/>
    <cellStyle name="Input 3 2 4 2 13 2 2" xfId="17065"/>
    <cellStyle name="Input 3 2 4 2 13 3" xfId="17066"/>
    <cellStyle name="Input 3 2 4 2 14" xfId="17067"/>
    <cellStyle name="Input 3 2 4 2 14 2" xfId="17068"/>
    <cellStyle name="Input 3 2 4 2 14 2 2" xfId="17069"/>
    <cellStyle name="Input 3 2 4 2 14 3" xfId="17070"/>
    <cellStyle name="Input 3 2 4 2 15" xfId="17071"/>
    <cellStyle name="Input 3 2 4 2 15 2" xfId="17072"/>
    <cellStyle name="Input 3 2 4 2 15 2 2" xfId="17073"/>
    <cellStyle name="Input 3 2 4 2 15 3" xfId="17074"/>
    <cellStyle name="Input 3 2 4 2 16" xfId="17075"/>
    <cellStyle name="Input 3 2 4 2 16 2" xfId="17076"/>
    <cellStyle name="Input 3 2 4 2 16 2 2" xfId="17077"/>
    <cellStyle name="Input 3 2 4 2 16 3" xfId="17078"/>
    <cellStyle name="Input 3 2 4 2 17" xfId="17079"/>
    <cellStyle name="Input 3 2 4 2 17 2" xfId="17080"/>
    <cellStyle name="Input 3 2 4 2 17 2 2" xfId="17081"/>
    <cellStyle name="Input 3 2 4 2 17 3" xfId="17082"/>
    <cellStyle name="Input 3 2 4 2 18" xfId="17083"/>
    <cellStyle name="Input 3 2 4 2 18 2" xfId="17084"/>
    <cellStyle name="Input 3 2 4 2 18 2 2" xfId="17085"/>
    <cellStyle name="Input 3 2 4 2 18 3" xfId="17086"/>
    <cellStyle name="Input 3 2 4 2 19" xfId="17087"/>
    <cellStyle name="Input 3 2 4 2 19 2" xfId="17088"/>
    <cellStyle name="Input 3 2 4 2 19 2 2" xfId="17089"/>
    <cellStyle name="Input 3 2 4 2 19 3" xfId="17090"/>
    <cellStyle name="Input 3 2 4 2 2" xfId="17091"/>
    <cellStyle name="Input 3 2 4 2 2 2" xfId="17092"/>
    <cellStyle name="Input 3 2 4 2 2 2 2" xfId="17093"/>
    <cellStyle name="Input 3 2 4 2 2 3" xfId="17094"/>
    <cellStyle name="Input 3 2 4 2 20" xfId="17095"/>
    <cellStyle name="Input 3 2 4 2 20 2" xfId="17096"/>
    <cellStyle name="Input 3 2 4 2 20 2 2" xfId="17097"/>
    <cellStyle name="Input 3 2 4 2 20 3" xfId="17098"/>
    <cellStyle name="Input 3 2 4 2 21" xfId="17099"/>
    <cellStyle name="Input 3 2 4 2 21 2" xfId="17100"/>
    <cellStyle name="Input 3 2 4 2 22" xfId="17101"/>
    <cellStyle name="Input 3 2 4 2 3" xfId="17102"/>
    <cellStyle name="Input 3 2 4 2 3 2" xfId="17103"/>
    <cellStyle name="Input 3 2 4 2 3 2 2" xfId="17104"/>
    <cellStyle name="Input 3 2 4 2 3 3" xfId="17105"/>
    <cellStyle name="Input 3 2 4 2 4" xfId="17106"/>
    <cellStyle name="Input 3 2 4 2 4 2" xfId="17107"/>
    <cellStyle name="Input 3 2 4 2 4 2 2" xfId="17108"/>
    <cellStyle name="Input 3 2 4 2 4 3" xfId="17109"/>
    <cellStyle name="Input 3 2 4 2 5" xfId="17110"/>
    <cellStyle name="Input 3 2 4 2 5 2" xfId="17111"/>
    <cellStyle name="Input 3 2 4 2 5 2 2" xfId="17112"/>
    <cellStyle name="Input 3 2 4 2 5 3" xfId="17113"/>
    <cellStyle name="Input 3 2 4 2 6" xfId="17114"/>
    <cellStyle name="Input 3 2 4 2 6 2" xfId="17115"/>
    <cellStyle name="Input 3 2 4 2 6 2 2" xfId="17116"/>
    <cellStyle name="Input 3 2 4 2 6 3" xfId="17117"/>
    <cellStyle name="Input 3 2 4 2 7" xfId="17118"/>
    <cellStyle name="Input 3 2 4 2 7 2" xfId="17119"/>
    <cellStyle name="Input 3 2 4 2 7 2 2" xfId="17120"/>
    <cellStyle name="Input 3 2 4 2 7 3" xfId="17121"/>
    <cellStyle name="Input 3 2 4 2 8" xfId="17122"/>
    <cellStyle name="Input 3 2 4 2 8 2" xfId="17123"/>
    <cellStyle name="Input 3 2 4 2 8 2 2" xfId="17124"/>
    <cellStyle name="Input 3 2 4 2 8 3" xfId="17125"/>
    <cellStyle name="Input 3 2 4 2 9" xfId="17126"/>
    <cellStyle name="Input 3 2 4 2 9 2" xfId="17127"/>
    <cellStyle name="Input 3 2 4 2 9 2 2" xfId="17128"/>
    <cellStyle name="Input 3 2 4 2 9 3" xfId="17129"/>
    <cellStyle name="Input 3 2 4 20" xfId="17130"/>
    <cellStyle name="Input 3 2 4 20 2" xfId="17131"/>
    <cellStyle name="Input 3 2 4 20 2 2" xfId="17132"/>
    <cellStyle name="Input 3 2 4 20 3" xfId="17133"/>
    <cellStyle name="Input 3 2 4 21" xfId="17134"/>
    <cellStyle name="Input 3 2 4 21 2" xfId="17135"/>
    <cellStyle name="Input 3 2 4 21 2 2" xfId="17136"/>
    <cellStyle name="Input 3 2 4 21 3" xfId="17137"/>
    <cellStyle name="Input 3 2 4 22" xfId="17138"/>
    <cellStyle name="Input 3 2 4 22 2" xfId="17139"/>
    <cellStyle name="Input 3 2 4 23" xfId="17140"/>
    <cellStyle name="Input 3 2 4 3" xfId="17141"/>
    <cellStyle name="Input 3 2 4 3 2" xfId="17142"/>
    <cellStyle name="Input 3 2 4 3 2 2" xfId="17143"/>
    <cellStyle name="Input 3 2 4 3 3" xfId="17144"/>
    <cellStyle name="Input 3 2 4 4" xfId="17145"/>
    <cellStyle name="Input 3 2 4 4 2" xfId="17146"/>
    <cellStyle name="Input 3 2 4 4 2 2" xfId="17147"/>
    <cellStyle name="Input 3 2 4 4 3" xfId="17148"/>
    <cellStyle name="Input 3 2 4 5" xfId="17149"/>
    <cellStyle name="Input 3 2 4 5 2" xfId="17150"/>
    <cellStyle name="Input 3 2 4 5 2 2" xfId="17151"/>
    <cellStyle name="Input 3 2 4 5 3" xfId="17152"/>
    <cellStyle name="Input 3 2 4 6" xfId="17153"/>
    <cellStyle name="Input 3 2 4 6 2" xfId="17154"/>
    <cellStyle name="Input 3 2 4 6 2 2" xfId="17155"/>
    <cellStyle name="Input 3 2 4 6 3" xfId="17156"/>
    <cellStyle name="Input 3 2 4 7" xfId="17157"/>
    <cellStyle name="Input 3 2 4 7 2" xfId="17158"/>
    <cellStyle name="Input 3 2 4 7 2 2" xfId="17159"/>
    <cellStyle name="Input 3 2 4 7 3" xfId="17160"/>
    <cellStyle name="Input 3 2 4 8" xfId="17161"/>
    <cellStyle name="Input 3 2 4 8 2" xfId="17162"/>
    <cellStyle name="Input 3 2 4 8 2 2" xfId="17163"/>
    <cellStyle name="Input 3 2 4 8 3" xfId="17164"/>
    <cellStyle name="Input 3 2 4 9" xfId="17165"/>
    <cellStyle name="Input 3 2 4 9 2" xfId="17166"/>
    <cellStyle name="Input 3 2 4 9 2 2" xfId="17167"/>
    <cellStyle name="Input 3 2 4 9 3" xfId="17168"/>
    <cellStyle name="Input 3 2 5" xfId="17169"/>
    <cellStyle name="Input 3 2 5 10" xfId="17170"/>
    <cellStyle name="Input 3 2 5 10 2" xfId="17171"/>
    <cellStyle name="Input 3 2 5 10 2 2" xfId="17172"/>
    <cellStyle name="Input 3 2 5 10 3" xfId="17173"/>
    <cellStyle name="Input 3 2 5 11" xfId="17174"/>
    <cellStyle name="Input 3 2 5 11 2" xfId="17175"/>
    <cellStyle name="Input 3 2 5 11 2 2" xfId="17176"/>
    <cellStyle name="Input 3 2 5 11 3" xfId="17177"/>
    <cellStyle name="Input 3 2 5 12" xfId="17178"/>
    <cellStyle name="Input 3 2 5 12 2" xfId="17179"/>
    <cellStyle name="Input 3 2 5 12 2 2" xfId="17180"/>
    <cellStyle name="Input 3 2 5 12 3" xfId="17181"/>
    <cellStyle name="Input 3 2 5 13" xfId="17182"/>
    <cellStyle name="Input 3 2 5 13 2" xfId="17183"/>
    <cellStyle name="Input 3 2 5 13 2 2" xfId="17184"/>
    <cellStyle name="Input 3 2 5 13 3" xfId="17185"/>
    <cellStyle name="Input 3 2 5 14" xfId="17186"/>
    <cellStyle name="Input 3 2 5 14 2" xfId="17187"/>
    <cellStyle name="Input 3 2 5 14 2 2" xfId="17188"/>
    <cellStyle name="Input 3 2 5 14 3" xfId="17189"/>
    <cellStyle name="Input 3 2 5 15" xfId="17190"/>
    <cellStyle name="Input 3 2 5 15 2" xfId="17191"/>
    <cellStyle name="Input 3 2 5 15 2 2" xfId="17192"/>
    <cellStyle name="Input 3 2 5 15 3" xfId="17193"/>
    <cellStyle name="Input 3 2 5 16" xfId="17194"/>
    <cellStyle name="Input 3 2 5 16 2" xfId="17195"/>
    <cellStyle name="Input 3 2 5 16 2 2" xfId="17196"/>
    <cellStyle name="Input 3 2 5 16 3" xfId="17197"/>
    <cellStyle name="Input 3 2 5 17" xfId="17198"/>
    <cellStyle name="Input 3 2 5 17 2" xfId="17199"/>
    <cellStyle name="Input 3 2 5 17 2 2" xfId="17200"/>
    <cellStyle name="Input 3 2 5 17 3" xfId="17201"/>
    <cellStyle name="Input 3 2 5 18" xfId="17202"/>
    <cellStyle name="Input 3 2 5 18 2" xfId="17203"/>
    <cellStyle name="Input 3 2 5 18 2 2" xfId="17204"/>
    <cellStyle name="Input 3 2 5 18 3" xfId="17205"/>
    <cellStyle name="Input 3 2 5 19" xfId="17206"/>
    <cellStyle name="Input 3 2 5 19 2" xfId="17207"/>
    <cellStyle name="Input 3 2 5 19 2 2" xfId="17208"/>
    <cellStyle name="Input 3 2 5 19 3" xfId="17209"/>
    <cellStyle name="Input 3 2 5 2" xfId="17210"/>
    <cellStyle name="Input 3 2 5 2 2" xfId="17211"/>
    <cellStyle name="Input 3 2 5 2 2 2" xfId="17212"/>
    <cellStyle name="Input 3 2 5 2 3" xfId="17213"/>
    <cellStyle name="Input 3 2 5 20" xfId="17214"/>
    <cellStyle name="Input 3 2 5 20 2" xfId="17215"/>
    <cellStyle name="Input 3 2 5 20 2 2" xfId="17216"/>
    <cellStyle name="Input 3 2 5 20 3" xfId="17217"/>
    <cellStyle name="Input 3 2 5 21" xfId="17218"/>
    <cellStyle name="Input 3 2 5 21 2" xfId="17219"/>
    <cellStyle name="Input 3 2 5 22" xfId="17220"/>
    <cellStyle name="Input 3 2 5 3" xfId="17221"/>
    <cellStyle name="Input 3 2 5 3 2" xfId="17222"/>
    <cellStyle name="Input 3 2 5 3 2 2" xfId="17223"/>
    <cellStyle name="Input 3 2 5 3 3" xfId="17224"/>
    <cellStyle name="Input 3 2 5 4" xfId="17225"/>
    <cellStyle name="Input 3 2 5 4 2" xfId="17226"/>
    <cellStyle name="Input 3 2 5 4 2 2" xfId="17227"/>
    <cellStyle name="Input 3 2 5 4 3" xfId="17228"/>
    <cellStyle name="Input 3 2 5 5" xfId="17229"/>
    <cellStyle name="Input 3 2 5 5 2" xfId="17230"/>
    <cellStyle name="Input 3 2 5 5 2 2" xfId="17231"/>
    <cellStyle name="Input 3 2 5 5 3" xfId="17232"/>
    <cellStyle name="Input 3 2 5 6" xfId="17233"/>
    <cellStyle name="Input 3 2 5 6 2" xfId="17234"/>
    <cellStyle name="Input 3 2 5 6 2 2" xfId="17235"/>
    <cellStyle name="Input 3 2 5 6 3" xfId="17236"/>
    <cellStyle name="Input 3 2 5 7" xfId="17237"/>
    <cellStyle name="Input 3 2 5 7 2" xfId="17238"/>
    <cellStyle name="Input 3 2 5 7 2 2" xfId="17239"/>
    <cellStyle name="Input 3 2 5 7 3" xfId="17240"/>
    <cellStyle name="Input 3 2 5 8" xfId="17241"/>
    <cellStyle name="Input 3 2 5 8 2" xfId="17242"/>
    <cellStyle name="Input 3 2 5 8 2 2" xfId="17243"/>
    <cellStyle name="Input 3 2 5 8 3" xfId="17244"/>
    <cellStyle name="Input 3 2 5 9" xfId="17245"/>
    <cellStyle name="Input 3 2 5 9 2" xfId="17246"/>
    <cellStyle name="Input 3 2 5 9 2 2" xfId="17247"/>
    <cellStyle name="Input 3 2 5 9 3" xfId="17248"/>
    <cellStyle name="Input 3 2 6" xfId="17249"/>
    <cellStyle name="Input 3 2 6 2" xfId="17250"/>
    <cellStyle name="Input 3 2 6 2 2" xfId="17251"/>
    <cellStyle name="Input 3 2 6 3" xfId="17252"/>
    <cellStyle name="Input 3 2 7" xfId="17253"/>
    <cellStyle name="Input 3 2 7 2" xfId="17254"/>
    <cellStyle name="Input 3 2 7 2 2" xfId="17255"/>
    <cellStyle name="Input 3 2 7 3" xfId="17256"/>
    <cellStyle name="Input 3 2 8" xfId="17257"/>
    <cellStyle name="Input 3 2 8 2" xfId="17258"/>
    <cellStyle name="Input 3 2 8 2 2" xfId="17259"/>
    <cellStyle name="Input 3 2 8 3" xfId="17260"/>
    <cellStyle name="Input 3 2 9" xfId="17261"/>
    <cellStyle name="Input 3 2 9 2" xfId="17262"/>
    <cellStyle name="Input 3 2 9 2 2" xfId="17263"/>
    <cellStyle name="Input 3 2 9 3" xfId="17264"/>
    <cellStyle name="Input 3 20" xfId="17265"/>
    <cellStyle name="Input 3 20 2" xfId="17266"/>
    <cellStyle name="Input 3 20 2 2" xfId="17267"/>
    <cellStyle name="Input 3 20 3" xfId="17268"/>
    <cellStyle name="Input 3 21" xfId="17269"/>
    <cellStyle name="Input 3 21 2" xfId="17270"/>
    <cellStyle name="Input 3 21 2 2" xfId="17271"/>
    <cellStyle name="Input 3 21 3" xfId="17272"/>
    <cellStyle name="Input 3 22" xfId="17273"/>
    <cellStyle name="Input 3 22 2" xfId="17274"/>
    <cellStyle name="Input 3 23" xfId="17275"/>
    <cellStyle name="Input 3 24" xfId="17276"/>
    <cellStyle name="Input 3 25" xfId="17277"/>
    <cellStyle name="Input 3 26" xfId="17278"/>
    <cellStyle name="Input 3 3" xfId="17279"/>
    <cellStyle name="Input 3 3 10" xfId="17280"/>
    <cellStyle name="Input 3 3 10 2" xfId="17281"/>
    <cellStyle name="Input 3 3 10 2 2" xfId="17282"/>
    <cellStyle name="Input 3 3 10 3" xfId="17283"/>
    <cellStyle name="Input 3 3 11" xfId="17284"/>
    <cellStyle name="Input 3 3 11 2" xfId="17285"/>
    <cellStyle name="Input 3 3 11 2 2" xfId="17286"/>
    <cellStyle name="Input 3 3 11 3" xfId="17287"/>
    <cellStyle name="Input 3 3 12" xfId="17288"/>
    <cellStyle name="Input 3 3 12 2" xfId="17289"/>
    <cellStyle name="Input 3 3 12 2 2" xfId="17290"/>
    <cellStyle name="Input 3 3 12 3" xfId="17291"/>
    <cellStyle name="Input 3 3 13" xfId="17292"/>
    <cellStyle name="Input 3 3 13 2" xfId="17293"/>
    <cellStyle name="Input 3 3 13 2 2" xfId="17294"/>
    <cellStyle name="Input 3 3 13 3" xfId="17295"/>
    <cellStyle name="Input 3 3 14" xfId="17296"/>
    <cellStyle name="Input 3 3 14 2" xfId="17297"/>
    <cellStyle name="Input 3 3 14 2 2" xfId="17298"/>
    <cellStyle name="Input 3 3 14 3" xfId="17299"/>
    <cellStyle name="Input 3 3 15" xfId="17300"/>
    <cellStyle name="Input 3 3 15 2" xfId="17301"/>
    <cellStyle name="Input 3 3 15 2 2" xfId="17302"/>
    <cellStyle name="Input 3 3 15 3" xfId="17303"/>
    <cellStyle name="Input 3 3 16" xfId="17304"/>
    <cellStyle name="Input 3 3 16 2" xfId="17305"/>
    <cellStyle name="Input 3 3 16 2 2" xfId="17306"/>
    <cellStyle name="Input 3 3 16 3" xfId="17307"/>
    <cellStyle name="Input 3 3 17" xfId="17308"/>
    <cellStyle name="Input 3 3 17 2" xfId="17309"/>
    <cellStyle name="Input 3 3 17 2 2" xfId="17310"/>
    <cellStyle name="Input 3 3 17 3" xfId="17311"/>
    <cellStyle name="Input 3 3 18" xfId="17312"/>
    <cellStyle name="Input 3 3 18 2" xfId="17313"/>
    <cellStyle name="Input 3 3 19" xfId="17314"/>
    <cellStyle name="Input 3 3 2" xfId="17315"/>
    <cellStyle name="Input 3 3 2 10" xfId="17316"/>
    <cellStyle name="Input 3 3 2 10 2" xfId="17317"/>
    <cellStyle name="Input 3 3 2 10 2 2" xfId="17318"/>
    <cellStyle name="Input 3 3 2 10 3" xfId="17319"/>
    <cellStyle name="Input 3 3 2 11" xfId="17320"/>
    <cellStyle name="Input 3 3 2 11 2" xfId="17321"/>
    <cellStyle name="Input 3 3 2 11 2 2" xfId="17322"/>
    <cellStyle name="Input 3 3 2 11 3" xfId="17323"/>
    <cellStyle name="Input 3 3 2 12" xfId="17324"/>
    <cellStyle name="Input 3 3 2 12 2" xfId="17325"/>
    <cellStyle name="Input 3 3 2 12 2 2" xfId="17326"/>
    <cellStyle name="Input 3 3 2 12 3" xfId="17327"/>
    <cellStyle name="Input 3 3 2 13" xfId="17328"/>
    <cellStyle name="Input 3 3 2 13 2" xfId="17329"/>
    <cellStyle name="Input 3 3 2 13 2 2" xfId="17330"/>
    <cellStyle name="Input 3 3 2 13 3" xfId="17331"/>
    <cellStyle name="Input 3 3 2 14" xfId="17332"/>
    <cellStyle name="Input 3 3 2 14 2" xfId="17333"/>
    <cellStyle name="Input 3 3 2 14 2 2" xfId="17334"/>
    <cellStyle name="Input 3 3 2 14 3" xfId="17335"/>
    <cellStyle name="Input 3 3 2 15" xfId="17336"/>
    <cellStyle name="Input 3 3 2 15 2" xfId="17337"/>
    <cellStyle name="Input 3 3 2 15 2 2" xfId="17338"/>
    <cellStyle name="Input 3 3 2 15 3" xfId="17339"/>
    <cellStyle name="Input 3 3 2 16" xfId="17340"/>
    <cellStyle name="Input 3 3 2 16 2" xfId="17341"/>
    <cellStyle name="Input 3 3 2 16 2 2" xfId="17342"/>
    <cellStyle name="Input 3 3 2 16 3" xfId="17343"/>
    <cellStyle name="Input 3 3 2 17" xfId="17344"/>
    <cellStyle name="Input 3 3 2 17 2" xfId="17345"/>
    <cellStyle name="Input 3 3 2 17 2 2" xfId="17346"/>
    <cellStyle name="Input 3 3 2 17 3" xfId="17347"/>
    <cellStyle name="Input 3 3 2 18" xfId="17348"/>
    <cellStyle name="Input 3 3 2 18 2" xfId="17349"/>
    <cellStyle name="Input 3 3 2 18 2 2" xfId="17350"/>
    <cellStyle name="Input 3 3 2 18 3" xfId="17351"/>
    <cellStyle name="Input 3 3 2 19" xfId="17352"/>
    <cellStyle name="Input 3 3 2 19 2" xfId="17353"/>
    <cellStyle name="Input 3 3 2 19 2 2" xfId="17354"/>
    <cellStyle name="Input 3 3 2 19 3" xfId="17355"/>
    <cellStyle name="Input 3 3 2 2" xfId="17356"/>
    <cellStyle name="Input 3 3 2 2 2" xfId="17357"/>
    <cellStyle name="Input 3 3 2 2 2 2" xfId="17358"/>
    <cellStyle name="Input 3 3 2 2 3" xfId="17359"/>
    <cellStyle name="Input 3 3 2 20" xfId="17360"/>
    <cellStyle name="Input 3 3 2 20 2" xfId="17361"/>
    <cellStyle name="Input 3 3 2 20 2 2" xfId="17362"/>
    <cellStyle name="Input 3 3 2 20 3" xfId="17363"/>
    <cellStyle name="Input 3 3 2 21" xfId="17364"/>
    <cellStyle name="Input 3 3 2 21 2" xfId="17365"/>
    <cellStyle name="Input 3 3 2 22" xfId="17366"/>
    <cellStyle name="Input 3 3 2 3" xfId="17367"/>
    <cellStyle name="Input 3 3 2 3 2" xfId="17368"/>
    <cellStyle name="Input 3 3 2 3 2 2" xfId="17369"/>
    <cellStyle name="Input 3 3 2 3 3" xfId="17370"/>
    <cellStyle name="Input 3 3 2 4" xfId="17371"/>
    <cellStyle name="Input 3 3 2 4 2" xfId="17372"/>
    <cellStyle name="Input 3 3 2 4 2 2" xfId="17373"/>
    <cellStyle name="Input 3 3 2 4 3" xfId="17374"/>
    <cellStyle name="Input 3 3 2 5" xfId="17375"/>
    <cellStyle name="Input 3 3 2 5 2" xfId="17376"/>
    <cellStyle name="Input 3 3 2 5 2 2" xfId="17377"/>
    <cellStyle name="Input 3 3 2 5 3" xfId="17378"/>
    <cellStyle name="Input 3 3 2 6" xfId="17379"/>
    <cellStyle name="Input 3 3 2 6 2" xfId="17380"/>
    <cellStyle name="Input 3 3 2 6 2 2" xfId="17381"/>
    <cellStyle name="Input 3 3 2 6 3" xfId="17382"/>
    <cellStyle name="Input 3 3 2 7" xfId="17383"/>
    <cellStyle name="Input 3 3 2 7 2" xfId="17384"/>
    <cellStyle name="Input 3 3 2 7 2 2" xfId="17385"/>
    <cellStyle name="Input 3 3 2 7 3" xfId="17386"/>
    <cellStyle name="Input 3 3 2 8" xfId="17387"/>
    <cellStyle name="Input 3 3 2 8 2" xfId="17388"/>
    <cellStyle name="Input 3 3 2 8 2 2" xfId="17389"/>
    <cellStyle name="Input 3 3 2 8 3" xfId="17390"/>
    <cellStyle name="Input 3 3 2 9" xfId="17391"/>
    <cellStyle name="Input 3 3 2 9 2" xfId="17392"/>
    <cellStyle name="Input 3 3 2 9 2 2" xfId="17393"/>
    <cellStyle name="Input 3 3 2 9 3" xfId="17394"/>
    <cellStyle name="Input 3 3 3" xfId="17395"/>
    <cellStyle name="Input 3 3 3 2" xfId="17396"/>
    <cellStyle name="Input 3 3 3 2 2" xfId="17397"/>
    <cellStyle name="Input 3 3 3 3" xfId="17398"/>
    <cellStyle name="Input 3 3 4" xfId="17399"/>
    <cellStyle name="Input 3 3 4 2" xfId="17400"/>
    <cellStyle name="Input 3 3 4 2 2" xfId="17401"/>
    <cellStyle name="Input 3 3 4 3" xfId="17402"/>
    <cellStyle name="Input 3 3 5" xfId="17403"/>
    <cellStyle name="Input 3 3 5 2" xfId="17404"/>
    <cellStyle name="Input 3 3 5 2 2" xfId="17405"/>
    <cellStyle name="Input 3 3 5 3" xfId="17406"/>
    <cellStyle name="Input 3 3 6" xfId="17407"/>
    <cellStyle name="Input 3 3 6 2" xfId="17408"/>
    <cellStyle name="Input 3 3 6 2 2" xfId="17409"/>
    <cellStyle name="Input 3 3 6 3" xfId="17410"/>
    <cellStyle name="Input 3 3 7" xfId="17411"/>
    <cellStyle name="Input 3 3 7 2" xfId="17412"/>
    <cellStyle name="Input 3 3 7 2 2" xfId="17413"/>
    <cellStyle name="Input 3 3 7 3" xfId="17414"/>
    <cellStyle name="Input 3 3 8" xfId="17415"/>
    <cellStyle name="Input 3 3 8 2" xfId="17416"/>
    <cellStyle name="Input 3 3 8 2 2" xfId="17417"/>
    <cellStyle name="Input 3 3 8 3" xfId="17418"/>
    <cellStyle name="Input 3 3 9" xfId="17419"/>
    <cellStyle name="Input 3 3 9 2" xfId="17420"/>
    <cellStyle name="Input 3 3 9 2 2" xfId="17421"/>
    <cellStyle name="Input 3 3 9 3" xfId="17422"/>
    <cellStyle name="Input 3 4" xfId="17423"/>
    <cellStyle name="Input 3 4 10" xfId="17424"/>
    <cellStyle name="Input 3 4 10 2" xfId="17425"/>
    <cellStyle name="Input 3 4 10 2 2" xfId="17426"/>
    <cellStyle name="Input 3 4 10 3" xfId="17427"/>
    <cellStyle name="Input 3 4 11" xfId="17428"/>
    <cellStyle name="Input 3 4 11 2" xfId="17429"/>
    <cellStyle name="Input 3 4 11 2 2" xfId="17430"/>
    <cellStyle name="Input 3 4 11 3" xfId="17431"/>
    <cellStyle name="Input 3 4 12" xfId="17432"/>
    <cellStyle name="Input 3 4 12 2" xfId="17433"/>
    <cellStyle name="Input 3 4 12 2 2" xfId="17434"/>
    <cellStyle name="Input 3 4 12 3" xfId="17435"/>
    <cellStyle name="Input 3 4 13" xfId="17436"/>
    <cellStyle name="Input 3 4 13 2" xfId="17437"/>
    <cellStyle name="Input 3 4 13 2 2" xfId="17438"/>
    <cellStyle name="Input 3 4 13 3" xfId="17439"/>
    <cellStyle name="Input 3 4 14" xfId="17440"/>
    <cellStyle name="Input 3 4 14 2" xfId="17441"/>
    <cellStyle name="Input 3 4 14 2 2" xfId="17442"/>
    <cellStyle name="Input 3 4 14 3" xfId="17443"/>
    <cellStyle name="Input 3 4 15" xfId="17444"/>
    <cellStyle name="Input 3 4 15 2" xfId="17445"/>
    <cellStyle name="Input 3 4 15 2 2" xfId="17446"/>
    <cellStyle name="Input 3 4 15 3" xfId="17447"/>
    <cellStyle name="Input 3 4 16" xfId="17448"/>
    <cellStyle name="Input 3 4 16 2" xfId="17449"/>
    <cellStyle name="Input 3 4 16 2 2" xfId="17450"/>
    <cellStyle name="Input 3 4 16 3" xfId="17451"/>
    <cellStyle name="Input 3 4 17" xfId="17452"/>
    <cellStyle name="Input 3 4 17 2" xfId="17453"/>
    <cellStyle name="Input 3 4 17 2 2" xfId="17454"/>
    <cellStyle name="Input 3 4 17 3" xfId="17455"/>
    <cellStyle name="Input 3 4 18" xfId="17456"/>
    <cellStyle name="Input 3 4 18 2" xfId="17457"/>
    <cellStyle name="Input 3 4 19" xfId="17458"/>
    <cellStyle name="Input 3 4 2" xfId="17459"/>
    <cellStyle name="Input 3 4 2 10" xfId="17460"/>
    <cellStyle name="Input 3 4 2 10 2" xfId="17461"/>
    <cellStyle name="Input 3 4 2 10 2 2" xfId="17462"/>
    <cellStyle name="Input 3 4 2 10 3" xfId="17463"/>
    <cellStyle name="Input 3 4 2 11" xfId="17464"/>
    <cellStyle name="Input 3 4 2 11 2" xfId="17465"/>
    <cellStyle name="Input 3 4 2 11 2 2" xfId="17466"/>
    <cellStyle name="Input 3 4 2 11 3" xfId="17467"/>
    <cellStyle name="Input 3 4 2 12" xfId="17468"/>
    <cellStyle name="Input 3 4 2 12 2" xfId="17469"/>
    <cellStyle name="Input 3 4 2 12 2 2" xfId="17470"/>
    <cellStyle name="Input 3 4 2 12 3" xfId="17471"/>
    <cellStyle name="Input 3 4 2 13" xfId="17472"/>
    <cellStyle name="Input 3 4 2 13 2" xfId="17473"/>
    <cellStyle name="Input 3 4 2 13 2 2" xfId="17474"/>
    <cellStyle name="Input 3 4 2 13 3" xfId="17475"/>
    <cellStyle name="Input 3 4 2 14" xfId="17476"/>
    <cellStyle name="Input 3 4 2 14 2" xfId="17477"/>
    <cellStyle name="Input 3 4 2 14 2 2" xfId="17478"/>
    <cellStyle name="Input 3 4 2 14 3" xfId="17479"/>
    <cellStyle name="Input 3 4 2 15" xfId="17480"/>
    <cellStyle name="Input 3 4 2 15 2" xfId="17481"/>
    <cellStyle name="Input 3 4 2 15 2 2" xfId="17482"/>
    <cellStyle name="Input 3 4 2 15 3" xfId="17483"/>
    <cellStyle name="Input 3 4 2 16" xfId="17484"/>
    <cellStyle name="Input 3 4 2 16 2" xfId="17485"/>
    <cellStyle name="Input 3 4 2 16 2 2" xfId="17486"/>
    <cellStyle name="Input 3 4 2 16 3" xfId="17487"/>
    <cellStyle name="Input 3 4 2 17" xfId="17488"/>
    <cellStyle name="Input 3 4 2 17 2" xfId="17489"/>
    <cellStyle name="Input 3 4 2 17 2 2" xfId="17490"/>
    <cellStyle name="Input 3 4 2 17 3" xfId="17491"/>
    <cellStyle name="Input 3 4 2 18" xfId="17492"/>
    <cellStyle name="Input 3 4 2 18 2" xfId="17493"/>
    <cellStyle name="Input 3 4 2 18 2 2" xfId="17494"/>
    <cellStyle name="Input 3 4 2 18 3" xfId="17495"/>
    <cellStyle name="Input 3 4 2 19" xfId="17496"/>
    <cellStyle name="Input 3 4 2 19 2" xfId="17497"/>
    <cellStyle name="Input 3 4 2 19 2 2" xfId="17498"/>
    <cellStyle name="Input 3 4 2 19 3" xfId="17499"/>
    <cellStyle name="Input 3 4 2 2" xfId="17500"/>
    <cellStyle name="Input 3 4 2 2 2" xfId="17501"/>
    <cellStyle name="Input 3 4 2 2 2 2" xfId="17502"/>
    <cellStyle name="Input 3 4 2 2 3" xfId="17503"/>
    <cellStyle name="Input 3 4 2 20" xfId="17504"/>
    <cellStyle name="Input 3 4 2 20 2" xfId="17505"/>
    <cellStyle name="Input 3 4 2 20 2 2" xfId="17506"/>
    <cellStyle name="Input 3 4 2 20 3" xfId="17507"/>
    <cellStyle name="Input 3 4 2 21" xfId="17508"/>
    <cellStyle name="Input 3 4 2 21 2" xfId="17509"/>
    <cellStyle name="Input 3 4 2 22" xfId="17510"/>
    <cellStyle name="Input 3 4 2 3" xfId="17511"/>
    <cellStyle name="Input 3 4 2 3 2" xfId="17512"/>
    <cellStyle name="Input 3 4 2 3 2 2" xfId="17513"/>
    <cellStyle name="Input 3 4 2 3 3" xfId="17514"/>
    <cellStyle name="Input 3 4 2 4" xfId="17515"/>
    <cellStyle name="Input 3 4 2 4 2" xfId="17516"/>
    <cellStyle name="Input 3 4 2 4 2 2" xfId="17517"/>
    <cellStyle name="Input 3 4 2 4 3" xfId="17518"/>
    <cellStyle name="Input 3 4 2 5" xfId="17519"/>
    <cellStyle name="Input 3 4 2 5 2" xfId="17520"/>
    <cellStyle name="Input 3 4 2 5 2 2" xfId="17521"/>
    <cellStyle name="Input 3 4 2 5 3" xfId="17522"/>
    <cellStyle name="Input 3 4 2 6" xfId="17523"/>
    <cellStyle name="Input 3 4 2 6 2" xfId="17524"/>
    <cellStyle name="Input 3 4 2 6 2 2" xfId="17525"/>
    <cellStyle name="Input 3 4 2 6 3" xfId="17526"/>
    <cellStyle name="Input 3 4 2 7" xfId="17527"/>
    <cellStyle name="Input 3 4 2 7 2" xfId="17528"/>
    <cellStyle name="Input 3 4 2 7 2 2" xfId="17529"/>
    <cellStyle name="Input 3 4 2 7 3" xfId="17530"/>
    <cellStyle name="Input 3 4 2 8" xfId="17531"/>
    <cellStyle name="Input 3 4 2 8 2" xfId="17532"/>
    <cellStyle name="Input 3 4 2 8 2 2" xfId="17533"/>
    <cellStyle name="Input 3 4 2 8 3" xfId="17534"/>
    <cellStyle name="Input 3 4 2 9" xfId="17535"/>
    <cellStyle name="Input 3 4 2 9 2" xfId="17536"/>
    <cellStyle name="Input 3 4 2 9 2 2" xfId="17537"/>
    <cellStyle name="Input 3 4 2 9 3" xfId="17538"/>
    <cellStyle name="Input 3 4 3" xfId="17539"/>
    <cellStyle name="Input 3 4 3 2" xfId="17540"/>
    <cellStyle name="Input 3 4 3 2 2" xfId="17541"/>
    <cellStyle name="Input 3 4 3 3" xfId="17542"/>
    <cellStyle name="Input 3 4 4" xfId="17543"/>
    <cellStyle name="Input 3 4 4 2" xfId="17544"/>
    <cellStyle name="Input 3 4 4 2 2" xfId="17545"/>
    <cellStyle name="Input 3 4 4 3" xfId="17546"/>
    <cellStyle name="Input 3 4 5" xfId="17547"/>
    <cellStyle name="Input 3 4 5 2" xfId="17548"/>
    <cellStyle name="Input 3 4 5 2 2" xfId="17549"/>
    <cellStyle name="Input 3 4 5 3" xfId="17550"/>
    <cellStyle name="Input 3 4 6" xfId="17551"/>
    <cellStyle name="Input 3 4 6 2" xfId="17552"/>
    <cellStyle name="Input 3 4 6 2 2" xfId="17553"/>
    <cellStyle name="Input 3 4 6 3" xfId="17554"/>
    <cellStyle name="Input 3 4 7" xfId="17555"/>
    <cellStyle name="Input 3 4 7 2" xfId="17556"/>
    <cellStyle name="Input 3 4 7 2 2" xfId="17557"/>
    <cellStyle name="Input 3 4 7 3" xfId="17558"/>
    <cellStyle name="Input 3 4 8" xfId="17559"/>
    <cellStyle name="Input 3 4 8 2" xfId="17560"/>
    <cellStyle name="Input 3 4 8 2 2" xfId="17561"/>
    <cellStyle name="Input 3 4 8 3" xfId="17562"/>
    <cellStyle name="Input 3 4 9" xfId="17563"/>
    <cellStyle name="Input 3 4 9 2" xfId="17564"/>
    <cellStyle name="Input 3 4 9 2 2" xfId="17565"/>
    <cellStyle name="Input 3 4 9 3" xfId="17566"/>
    <cellStyle name="Input 3 5" xfId="17567"/>
    <cellStyle name="Input 3 5 10" xfId="17568"/>
    <cellStyle name="Input 3 5 10 2" xfId="17569"/>
    <cellStyle name="Input 3 5 10 2 2" xfId="17570"/>
    <cellStyle name="Input 3 5 10 3" xfId="17571"/>
    <cellStyle name="Input 3 5 11" xfId="17572"/>
    <cellStyle name="Input 3 5 11 2" xfId="17573"/>
    <cellStyle name="Input 3 5 11 2 2" xfId="17574"/>
    <cellStyle name="Input 3 5 11 3" xfId="17575"/>
    <cellStyle name="Input 3 5 12" xfId="17576"/>
    <cellStyle name="Input 3 5 12 2" xfId="17577"/>
    <cellStyle name="Input 3 5 12 2 2" xfId="17578"/>
    <cellStyle name="Input 3 5 12 3" xfId="17579"/>
    <cellStyle name="Input 3 5 13" xfId="17580"/>
    <cellStyle name="Input 3 5 13 2" xfId="17581"/>
    <cellStyle name="Input 3 5 13 2 2" xfId="17582"/>
    <cellStyle name="Input 3 5 13 3" xfId="17583"/>
    <cellStyle name="Input 3 5 14" xfId="17584"/>
    <cellStyle name="Input 3 5 14 2" xfId="17585"/>
    <cellStyle name="Input 3 5 14 2 2" xfId="17586"/>
    <cellStyle name="Input 3 5 14 3" xfId="17587"/>
    <cellStyle name="Input 3 5 15" xfId="17588"/>
    <cellStyle name="Input 3 5 15 2" xfId="17589"/>
    <cellStyle name="Input 3 5 15 2 2" xfId="17590"/>
    <cellStyle name="Input 3 5 15 3" xfId="17591"/>
    <cellStyle name="Input 3 5 16" xfId="17592"/>
    <cellStyle name="Input 3 5 16 2" xfId="17593"/>
    <cellStyle name="Input 3 5 16 2 2" xfId="17594"/>
    <cellStyle name="Input 3 5 16 3" xfId="17595"/>
    <cellStyle name="Input 3 5 17" xfId="17596"/>
    <cellStyle name="Input 3 5 17 2" xfId="17597"/>
    <cellStyle name="Input 3 5 17 2 2" xfId="17598"/>
    <cellStyle name="Input 3 5 17 3" xfId="17599"/>
    <cellStyle name="Input 3 5 18" xfId="17600"/>
    <cellStyle name="Input 3 5 18 2" xfId="17601"/>
    <cellStyle name="Input 3 5 18 2 2" xfId="17602"/>
    <cellStyle name="Input 3 5 18 3" xfId="17603"/>
    <cellStyle name="Input 3 5 19" xfId="17604"/>
    <cellStyle name="Input 3 5 19 2" xfId="17605"/>
    <cellStyle name="Input 3 5 19 2 2" xfId="17606"/>
    <cellStyle name="Input 3 5 19 3" xfId="17607"/>
    <cellStyle name="Input 3 5 2" xfId="17608"/>
    <cellStyle name="Input 3 5 2 10" xfId="17609"/>
    <cellStyle name="Input 3 5 2 10 2" xfId="17610"/>
    <cellStyle name="Input 3 5 2 10 2 2" xfId="17611"/>
    <cellStyle name="Input 3 5 2 10 3" xfId="17612"/>
    <cellStyle name="Input 3 5 2 11" xfId="17613"/>
    <cellStyle name="Input 3 5 2 11 2" xfId="17614"/>
    <cellStyle name="Input 3 5 2 11 2 2" xfId="17615"/>
    <cellStyle name="Input 3 5 2 11 3" xfId="17616"/>
    <cellStyle name="Input 3 5 2 12" xfId="17617"/>
    <cellStyle name="Input 3 5 2 12 2" xfId="17618"/>
    <cellStyle name="Input 3 5 2 12 2 2" xfId="17619"/>
    <cellStyle name="Input 3 5 2 12 3" xfId="17620"/>
    <cellStyle name="Input 3 5 2 13" xfId="17621"/>
    <cellStyle name="Input 3 5 2 13 2" xfId="17622"/>
    <cellStyle name="Input 3 5 2 13 2 2" xfId="17623"/>
    <cellStyle name="Input 3 5 2 13 3" xfId="17624"/>
    <cellStyle name="Input 3 5 2 14" xfId="17625"/>
    <cellStyle name="Input 3 5 2 14 2" xfId="17626"/>
    <cellStyle name="Input 3 5 2 14 2 2" xfId="17627"/>
    <cellStyle name="Input 3 5 2 14 3" xfId="17628"/>
    <cellStyle name="Input 3 5 2 15" xfId="17629"/>
    <cellStyle name="Input 3 5 2 15 2" xfId="17630"/>
    <cellStyle name="Input 3 5 2 15 2 2" xfId="17631"/>
    <cellStyle name="Input 3 5 2 15 3" xfId="17632"/>
    <cellStyle name="Input 3 5 2 16" xfId="17633"/>
    <cellStyle name="Input 3 5 2 16 2" xfId="17634"/>
    <cellStyle name="Input 3 5 2 16 2 2" xfId="17635"/>
    <cellStyle name="Input 3 5 2 16 3" xfId="17636"/>
    <cellStyle name="Input 3 5 2 17" xfId="17637"/>
    <cellStyle name="Input 3 5 2 17 2" xfId="17638"/>
    <cellStyle name="Input 3 5 2 17 2 2" xfId="17639"/>
    <cellStyle name="Input 3 5 2 17 3" xfId="17640"/>
    <cellStyle name="Input 3 5 2 18" xfId="17641"/>
    <cellStyle name="Input 3 5 2 18 2" xfId="17642"/>
    <cellStyle name="Input 3 5 2 18 2 2" xfId="17643"/>
    <cellStyle name="Input 3 5 2 18 3" xfId="17644"/>
    <cellStyle name="Input 3 5 2 19" xfId="17645"/>
    <cellStyle name="Input 3 5 2 19 2" xfId="17646"/>
    <cellStyle name="Input 3 5 2 19 2 2" xfId="17647"/>
    <cellStyle name="Input 3 5 2 19 3" xfId="17648"/>
    <cellStyle name="Input 3 5 2 2" xfId="17649"/>
    <cellStyle name="Input 3 5 2 2 2" xfId="17650"/>
    <cellStyle name="Input 3 5 2 2 2 2" xfId="17651"/>
    <cellStyle name="Input 3 5 2 2 3" xfId="17652"/>
    <cellStyle name="Input 3 5 2 20" xfId="17653"/>
    <cellStyle name="Input 3 5 2 20 2" xfId="17654"/>
    <cellStyle name="Input 3 5 2 20 2 2" xfId="17655"/>
    <cellStyle name="Input 3 5 2 20 3" xfId="17656"/>
    <cellStyle name="Input 3 5 2 21" xfId="17657"/>
    <cellStyle name="Input 3 5 2 21 2" xfId="17658"/>
    <cellStyle name="Input 3 5 2 22" xfId="17659"/>
    <cellStyle name="Input 3 5 2 3" xfId="17660"/>
    <cellStyle name="Input 3 5 2 3 2" xfId="17661"/>
    <cellStyle name="Input 3 5 2 3 2 2" xfId="17662"/>
    <cellStyle name="Input 3 5 2 3 3" xfId="17663"/>
    <cellStyle name="Input 3 5 2 4" xfId="17664"/>
    <cellStyle name="Input 3 5 2 4 2" xfId="17665"/>
    <cellStyle name="Input 3 5 2 4 2 2" xfId="17666"/>
    <cellStyle name="Input 3 5 2 4 3" xfId="17667"/>
    <cellStyle name="Input 3 5 2 5" xfId="17668"/>
    <cellStyle name="Input 3 5 2 5 2" xfId="17669"/>
    <cellStyle name="Input 3 5 2 5 2 2" xfId="17670"/>
    <cellStyle name="Input 3 5 2 5 3" xfId="17671"/>
    <cellStyle name="Input 3 5 2 6" xfId="17672"/>
    <cellStyle name="Input 3 5 2 6 2" xfId="17673"/>
    <cellStyle name="Input 3 5 2 6 2 2" xfId="17674"/>
    <cellStyle name="Input 3 5 2 6 3" xfId="17675"/>
    <cellStyle name="Input 3 5 2 7" xfId="17676"/>
    <cellStyle name="Input 3 5 2 7 2" xfId="17677"/>
    <cellStyle name="Input 3 5 2 7 2 2" xfId="17678"/>
    <cellStyle name="Input 3 5 2 7 3" xfId="17679"/>
    <cellStyle name="Input 3 5 2 8" xfId="17680"/>
    <cellStyle name="Input 3 5 2 8 2" xfId="17681"/>
    <cellStyle name="Input 3 5 2 8 2 2" xfId="17682"/>
    <cellStyle name="Input 3 5 2 8 3" xfId="17683"/>
    <cellStyle name="Input 3 5 2 9" xfId="17684"/>
    <cellStyle name="Input 3 5 2 9 2" xfId="17685"/>
    <cellStyle name="Input 3 5 2 9 2 2" xfId="17686"/>
    <cellStyle name="Input 3 5 2 9 3" xfId="17687"/>
    <cellStyle name="Input 3 5 20" xfId="17688"/>
    <cellStyle name="Input 3 5 20 2" xfId="17689"/>
    <cellStyle name="Input 3 5 20 2 2" xfId="17690"/>
    <cellStyle name="Input 3 5 20 3" xfId="17691"/>
    <cellStyle name="Input 3 5 21" xfId="17692"/>
    <cellStyle name="Input 3 5 21 2" xfId="17693"/>
    <cellStyle name="Input 3 5 21 2 2" xfId="17694"/>
    <cellStyle name="Input 3 5 21 3" xfId="17695"/>
    <cellStyle name="Input 3 5 22" xfId="17696"/>
    <cellStyle name="Input 3 5 22 2" xfId="17697"/>
    <cellStyle name="Input 3 5 23" xfId="17698"/>
    <cellStyle name="Input 3 5 3" xfId="17699"/>
    <cellStyle name="Input 3 5 3 2" xfId="17700"/>
    <cellStyle name="Input 3 5 3 2 2" xfId="17701"/>
    <cellStyle name="Input 3 5 3 3" xfId="17702"/>
    <cellStyle name="Input 3 5 4" xfId="17703"/>
    <cellStyle name="Input 3 5 4 2" xfId="17704"/>
    <cellStyle name="Input 3 5 4 2 2" xfId="17705"/>
    <cellStyle name="Input 3 5 4 3" xfId="17706"/>
    <cellStyle name="Input 3 5 5" xfId="17707"/>
    <cellStyle name="Input 3 5 5 2" xfId="17708"/>
    <cellStyle name="Input 3 5 5 2 2" xfId="17709"/>
    <cellStyle name="Input 3 5 5 3" xfId="17710"/>
    <cellStyle name="Input 3 5 6" xfId="17711"/>
    <cellStyle name="Input 3 5 6 2" xfId="17712"/>
    <cellStyle name="Input 3 5 6 2 2" xfId="17713"/>
    <cellStyle name="Input 3 5 6 3" xfId="17714"/>
    <cellStyle name="Input 3 5 7" xfId="17715"/>
    <cellStyle name="Input 3 5 7 2" xfId="17716"/>
    <cellStyle name="Input 3 5 7 2 2" xfId="17717"/>
    <cellStyle name="Input 3 5 7 3" xfId="17718"/>
    <cellStyle name="Input 3 5 8" xfId="17719"/>
    <cellStyle name="Input 3 5 8 2" xfId="17720"/>
    <cellStyle name="Input 3 5 8 2 2" xfId="17721"/>
    <cellStyle name="Input 3 5 8 3" xfId="17722"/>
    <cellStyle name="Input 3 5 9" xfId="17723"/>
    <cellStyle name="Input 3 5 9 2" xfId="17724"/>
    <cellStyle name="Input 3 5 9 2 2" xfId="17725"/>
    <cellStyle name="Input 3 5 9 3" xfId="17726"/>
    <cellStyle name="Input 3 6" xfId="17727"/>
    <cellStyle name="Input 3 6 10" xfId="17728"/>
    <cellStyle name="Input 3 6 10 2" xfId="17729"/>
    <cellStyle name="Input 3 6 10 2 2" xfId="17730"/>
    <cellStyle name="Input 3 6 10 3" xfId="17731"/>
    <cellStyle name="Input 3 6 11" xfId="17732"/>
    <cellStyle name="Input 3 6 11 2" xfId="17733"/>
    <cellStyle name="Input 3 6 11 2 2" xfId="17734"/>
    <cellStyle name="Input 3 6 11 3" xfId="17735"/>
    <cellStyle name="Input 3 6 12" xfId="17736"/>
    <cellStyle name="Input 3 6 12 2" xfId="17737"/>
    <cellStyle name="Input 3 6 12 2 2" xfId="17738"/>
    <cellStyle name="Input 3 6 12 3" xfId="17739"/>
    <cellStyle name="Input 3 6 13" xfId="17740"/>
    <cellStyle name="Input 3 6 13 2" xfId="17741"/>
    <cellStyle name="Input 3 6 13 2 2" xfId="17742"/>
    <cellStyle name="Input 3 6 13 3" xfId="17743"/>
    <cellStyle name="Input 3 6 14" xfId="17744"/>
    <cellStyle name="Input 3 6 14 2" xfId="17745"/>
    <cellStyle name="Input 3 6 14 2 2" xfId="17746"/>
    <cellStyle name="Input 3 6 14 3" xfId="17747"/>
    <cellStyle name="Input 3 6 15" xfId="17748"/>
    <cellStyle name="Input 3 6 15 2" xfId="17749"/>
    <cellStyle name="Input 3 6 15 2 2" xfId="17750"/>
    <cellStyle name="Input 3 6 15 3" xfId="17751"/>
    <cellStyle name="Input 3 6 16" xfId="17752"/>
    <cellStyle name="Input 3 6 16 2" xfId="17753"/>
    <cellStyle name="Input 3 6 16 2 2" xfId="17754"/>
    <cellStyle name="Input 3 6 16 3" xfId="17755"/>
    <cellStyle name="Input 3 6 17" xfId="17756"/>
    <cellStyle name="Input 3 6 17 2" xfId="17757"/>
    <cellStyle name="Input 3 6 17 2 2" xfId="17758"/>
    <cellStyle name="Input 3 6 17 3" xfId="17759"/>
    <cellStyle name="Input 3 6 18" xfId="17760"/>
    <cellStyle name="Input 3 6 18 2" xfId="17761"/>
    <cellStyle name="Input 3 6 18 2 2" xfId="17762"/>
    <cellStyle name="Input 3 6 18 3" xfId="17763"/>
    <cellStyle name="Input 3 6 19" xfId="17764"/>
    <cellStyle name="Input 3 6 19 2" xfId="17765"/>
    <cellStyle name="Input 3 6 19 2 2" xfId="17766"/>
    <cellStyle name="Input 3 6 19 3" xfId="17767"/>
    <cellStyle name="Input 3 6 2" xfId="17768"/>
    <cellStyle name="Input 3 6 2 2" xfId="17769"/>
    <cellStyle name="Input 3 6 2 2 2" xfId="17770"/>
    <cellStyle name="Input 3 6 2 3" xfId="17771"/>
    <cellStyle name="Input 3 6 20" xfId="17772"/>
    <cellStyle name="Input 3 6 20 2" xfId="17773"/>
    <cellStyle name="Input 3 6 20 2 2" xfId="17774"/>
    <cellStyle name="Input 3 6 20 3" xfId="17775"/>
    <cellStyle name="Input 3 6 21" xfId="17776"/>
    <cellStyle name="Input 3 6 21 2" xfId="17777"/>
    <cellStyle name="Input 3 6 22" xfId="17778"/>
    <cellStyle name="Input 3 6 3" xfId="17779"/>
    <cellStyle name="Input 3 6 3 2" xfId="17780"/>
    <cellStyle name="Input 3 6 3 2 2" xfId="17781"/>
    <cellStyle name="Input 3 6 3 3" xfId="17782"/>
    <cellStyle name="Input 3 6 4" xfId="17783"/>
    <cellStyle name="Input 3 6 4 2" xfId="17784"/>
    <cellStyle name="Input 3 6 4 2 2" xfId="17785"/>
    <cellStyle name="Input 3 6 4 3" xfId="17786"/>
    <cellStyle name="Input 3 6 5" xfId="17787"/>
    <cellStyle name="Input 3 6 5 2" xfId="17788"/>
    <cellStyle name="Input 3 6 5 2 2" xfId="17789"/>
    <cellStyle name="Input 3 6 5 3" xfId="17790"/>
    <cellStyle name="Input 3 6 6" xfId="17791"/>
    <cellStyle name="Input 3 6 6 2" xfId="17792"/>
    <cellStyle name="Input 3 6 6 2 2" xfId="17793"/>
    <cellStyle name="Input 3 6 6 3" xfId="17794"/>
    <cellStyle name="Input 3 6 7" xfId="17795"/>
    <cellStyle name="Input 3 6 7 2" xfId="17796"/>
    <cellStyle name="Input 3 6 7 2 2" xfId="17797"/>
    <cellStyle name="Input 3 6 7 3" xfId="17798"/>
    <cellStyle name="Input 3 6 8" xfId="17799"/>
    <cellStyle name="Input 3 6 8 2" xfId="17800"/>
    <cellStyle name="Input 3 6 8 2 2" xfId="17801"/>
    <cellStyle name="Input 3 6 8 3" xfId="17802"/>
    <cellStyle name="Input 3 6 9" xfId="17803"/>
    <cellStyle name="Input 3 6 9 2" xfId="17804"/>
    <cellStyle name="Input 3 6 9 2 2" xfId="17805"/>
    <cellStyle name="Input 3 6 9 3" xfId="17806"/>
    <cellStyle name="Input 3 7" xfId="17807"/>
    <cellStyle name="Input 3 7 2" xfId="17808"/>
    <cellStyle name="Input 3 7 2 2" xfId="17809"/>
    <cellStyle name="Input 3 7 3" xfId="17810"/>
    <cellStyle name="Input 3 8" xfId="17811"/>
    <cellStyle name="Input 3 8 2" xfId="17812"/>
    <cellStyle name="Input 3 8 2 2" xfId="17813"/>
    <cellStyle name="Input 3 8 3" xfId="17814"/>
    <cellStyle name="Input 3 9" xfId="17815"/>
    <cellStyle name="Input 3 9 2" xfId="17816"/>
    <cellStyle name="Input 3 9 2 2" xfId="17817"/>
    <cellStyle name="Input 3 9 3" xfId="17818"/>
    <cellStyle name="Input 4" xfId="17819"/>
    <cellStyle name="Input 4 10" xfId="17820"/>
    <cellStyle name="Input 4 10 2" xfId="17821"/>
    <cellStyle name="Input 4 10 2 2" xfId="17822"/>
    <cellStyle name="Input 4 10 3" xfId="17823"/>
    <cellStyle name="Input 4 11" xfId="17824"/>
    <cellStyle name="Input 4 11 2" xfId="17825"/>
    <cellStyle name="Input 4 11 2 2" xfId="17826"/>
    <cellStyle name="Input 4 11 3" xfId="17827"/>
    <cellStyle name="Input 4 12" xfId="17828"/>
    <cellStyle name="Input 4 12 2" xfId="17829"/>
    <cellStyle name="Input 4 12 2 2" xfId="17830"/>
    <cellStyle name="Input 4 12 3" xfId="17831"/>
    <cellStyle name="Input 4 13" xfId="17832"/>
    <cellStyle name="Input 4 13 2" xfId="17833"/>
    <cellStyle name="Input 4 13 2 2" xfId="17834"/>
    <cellStyle name="Input 4 13 3" xfId="17835"/>
    <cellStyle name="Input 4 14" xfId="17836"/>
    <cellStyle name="Input 4 14 2" xfId="17837"/>
    <cellStyle name="Input 4 14 2 2" xfId="17838"/>
    <cellStyle name="Input 4 14 3" xfId="17839"/>
    <cellStyle name="Input 4 15" xfId="17840"/>
    <cellStyle name="Input 4 15 2" xfId="17841"/>
    <cellStyle name="Input 4 15 2 2" xfId="17842"/>
    <cellStyle name="Input 4 15 3" xfId="17843"/>
    <cellStyle name="Input 4 16" xfId="17844"/>
    <cellStyle name="Input 4 16 2" xfId="17845"/>
    <cellStyle name="Input 4 16 2 2" xfId="17846"/>
    <cellStyle name="Input 4 16 3" xfId="17847"/>
    <cellStyle name="Input 4 17" xfId="17848"/>
    <cellStyle name="Input 4 17 2" xfId="17849"/>
    <cellStyle name="Input 4 17 2 2" xfId="17850"/>
    <cellStyle name="Input 4 17 3" xfId="17851"/>
    <cellStyle name="Input 4 18" xfId="17852"/>
    <cellStyle name="Input 4 18 2" xfId="17853"/>
    <cellStyle name="Input 4 18 2 2" xfId="17854"/>
    <cellStyle name="Input 4 18 3" xfId="17855"/>
    <cellStyle name="Input 4 19" xfId="17856"/>
    <cellStyle name="Input 4 19 2" xfId="17857"/>
    <cellStyle name="Input 4 19 2 2" xfId="17858"/>
    <cellStyle name="Input 4 19 3" xfId="17859"/>
    <cellStyle name="Input 4 2" xfId="17860"/>
    <cellStyle name="Input 4 2 10" xfId="17861"/>
    <cellStyle name="Input 4 2 10 2" xfId="17862"/>
    <cellStyle name="Input 4 2 10 2 2" xfId="17863"/>
    <cellStyle name="Input 4 2 10 3" xfId="17864"/>
    <cellStyle name="Input 4 2 11" xfId="17865"/>
    <cellStyle name="Input 4 2 11 2" xfId="17866"/>
    <cellStyle name="Input 4 2 11 2 2" xfId="17867"/>
    <cellStyle name="Input 4 2 11 3" xfId="17868"/>
    <cellStyle name="Input 4 2 12" xfId="17869"/>
    <cellStyle name="Input 4 2 12 2" xfId="17870"/>
    <cellStyle name="Input 4 2 12 2 2" xfId="17871"/>
    <cellStyle name="Input 4 2 12 3" xfId="17872"/>
    <cellStyle name="Input 4 2 13" xfId="17873"/>
    <cellStyle name="Input 4 2 13 2" xfId="17874"/>
    <cellStyle name="Input 4 2 13 2 2" xfId="17875"/>
    <cellStyle name="Input 4 2 13 3" xfId="17876"/>
    <cellStyle name="Input 4 2 14" xfId="17877"/>
    <cellStyle name="Input 4 2 14 2" xfId="17878"/>
    <cellStyle name="Input 4 2 14 2 2" xfId="17879"/>
    <cellStyle name="Input 4 2 14 3" xfId="17880"/>
    <cellStyle name="Input 4 2 15" xfId="17881"/>
    <cellStyle name="Input 4 2 15 2" xfId="17882"/>
    <cellStyle name="Input 4 2 15 2 2" xfId="17883"/>
    <cellStyle name="Input 4 2 15 3" xfId="17884"/>
    <cellStyle name="Input 4 2 16" xfId="17885"/>
    <cellStyle name="Input 4 2 16 2" xfId="17886"/>
    <cellStyle name="Input 4 2 16 2 2" xfId="17887"/>
    <cellStyle name="Input 4 2 16 3" xfId="17888"/>
    <cellStyle name="Input 4 2 17" xfId="17889"/>
    <cellStyle name="Input 4 2 17 2" xfId="17890"/>
    <cellStyle name="Input 4 2 17 2 2" xfId="17891"/>
    <cellStyle name="Input 4 2 17 3" xfId="17892"/>
    <cellStyle name="Input 4 2 18" xfId="17893"/>
    <cellStyle name="Input 4 2 18 2" xfId="17894"/>
    <cellStyle name="Input 4 2 18 2 2" xfId="17895"/>
    <cellStyle name="Input 4 2 18 3" xfId="17896"/>
    <cellStyle name="Input 4 2 19" xfId="17897"/>
    <cellStyle name="Input 4 2 19 2" xfId="17898"/>
    <cellStyle name="Input 4 2 19 2 2" xfId="17899"/>
    <cellStyle name="Input 4 2 19 3" xfId="17900"/>
    <cellStyle name="Input 4 2 2" xfId="17901"/>
    <cellStyle name="Input 4 2 2 10" xfId="17902"/>
    <cellStyle name="Input 4 2 2 10 2" xfId="17903"/>
    <cellStyle name="Input 4 2 2 10 2 2" xfId="17904"/>
    <cellStyle name="Input 4 2 2 10 3" xfId="17905"/>
    <cellStyle name="Input 4 2 2 11" xfId="17906"/>
    <cellStyle name="Input 4 2 2 11 2" xfId="17907"/>
    <cellStyle name="Input 4 2 2 11 2 2" xfId="17908"/>
    <cellStyle name="Input 4 2 2 11 3" xfId="17909"/>
    <cellStyle name="Input 4 2 2 12" xfId="17910"/>
    <cellStyle name="Input 4 2 2 12 2" xfId="17911"/>
    <cellStyle name="Input 4 2 2 12 2 2" xfId="17912"/>
    <cellStyle name="Input 4 2 2 12 3" xfId="17913"/>
    <cellStyle name="Input 4 2 2 13" xfId="17914"/>
    <cellStyle name="Input 4 2 2 13 2" xfId="17915"/>
    <cellStyle name="Input 4 2 2 13 2 2" xfId="17916"/>
    <cellStyle name="Input 4 2 2 13 3" xfId="17917"/>
    <cellStyle name="Input 4 2 2 14" xfId="17918"/>
    <cellStyle name="Input 4 2 2 14 2" xfId="17919"/>
    <cellStyle name="Input 4 2 2 14 2 2" xfId="17920"/>
    <cellStyle name="Input 4 2 2 14 3" xfId="17921"/>
    <cellStyle name="Input 4 2 2 15" xfId="17922"/>
    <cellStyle name="Input 4 2 2 15 2" xfId="17923"/>
    <cellStyle name="Input 4 2 2 15 2 2" xfId="17924"/>
    <cellStyle name="Input 4 2 2 15 3" xfId="17925"/>
    <cellStyle name="Input 4 2 2 16" xfId="17926"/>
    <cellStyle name="Input 4 2 2 16 2" xfId="17927"/>
    <cellStyle name="Input 4 2 2 16 2 2" xfId="17928"/>
    <cellStyle name="Input 4 2 2 16 3" xfId="17929"/>
    <cellStyle name="Input 4 2 2 17" xfId="17930"/>
    <cellStyle name="Input 4 2 2 17 2" xfId="17931"/>
    <cellStyle name="Input 4 2 2 17 2 2" xfId="17932"/>
    <cellStyle name="Input 4 2 2 17 3" xfId="17933"/>
    <cellStyle name="Input 4 2 2 18" xfId="17934"/>
    <cellStyle name="Input 4 2 2 18 2" xfId="17935"/>
    <cellStyle name="Input 4 2 2 19" xfId="17936"/>
    <cellStyle name="Input 4 2 2 2" xfId="17937"/>
    <cellStyle name="Input 4 2 2 2 10" xfId="17938"/>
    <cellStyle name="Input 4 2 2 2 10 2" xfId="17939"/>
    <cellStyle name="Input 4 2 2 2 10 2 2" xfId="17940"/>
    <cellStyle name="Input 4 2 2 2 10 3" xfId="17941"/>
    <cellStyle name="Input 4 2 2 2 11" xfId="17942"/>
    <cellStyle name="Input 4 2 2 2 11 2" xfId="17943"/>
    <cellStyle name="Input 4 2 2 2 11 2 2" xfId="17944"/>
    <cellStyle name="Input 4 2 2 2 11 3" xfId="17945"/>
    <cellStyle name="Input 4 2 2 2 12" xfId="17946"/>
    <cellStyle name="Input 4 2 2 2 12 2" xfId="17947"/>
    <cellStyle name="Input 4 2 2 2 12 2 2" xfId="17948"/>
    <cellStyle name="Input 4 2 2 2 12 3" xfId="17949"/>
    <cellStyle name="Input 4 2 2 2 13" xfId="17950"/>
    <cellStyle name="Input 4 2 2 2 13 2" xfId="17951"/>
    <cellStyle name="Input 4 2 2 2 13 2 2" xfId="17952"/>
    <cellStyle name="Input 4 2 2 2 13 3" xfId="17953"/>
    <cellStyle name="Input 4 2 2 2 14" xfId="17954"/>
    <cellStyle name="Input 4 2 2 2 14 2" xfId="17955"/>
    <cellStyle name="Input 4 2 2 2 14 2 2" xfId="17956"/>
    <cellStyle name="Input 4 2 2 2 14 3" xfId="17957"/>
    <cellStyle name="Input 4 2 2 2 15" xfId="17958"/>
    <cellStyle name="Input 4 2 2 2 15 2" xfId="17959"/>
    <cellStyle name="Input 4 2 2 2 15 2 2" xfId="17960"/>
    <cellStyle name="Input 4 2 2 2 15 3" xfId="17961"/>
    <cellStyle name="Input 4 2 2 2 16" xfId="17962"/>
    <cellStyle name="Input 4 2 2 2 16 2" xfId="17963"/>
    <cellStyle name="Input 4 2 2 2 16 2 2" xfId="17964"/>
    <cellStyle name="Input 4 2 2 2 16 3" xfId="17965"/>
    <cellStyle name="Input 4 2 2 2 17" xfId="17966"/>
    <cellStyle name="Input 4 2 2 2 17 2" xfId="17967"/>
    <cellStyle name="Input 4 2 2 2 17 2 2" xfId="17968"/>
    <cellStyle name="Input 4 2 2 2 17 3" xfId="17969"/>
    <cellStyle name="Input 4 2 2 2 18" xfId="17970"/>
    <cellStyle name="Input 4 2 2 2 18 2" xfId="17971"/>
    <cellStyle name="Input 4 2 2 2 18 2 2" xfId="17972"/>
    <cellStyle name="Input 4 2 2 2 18 3" xfId="17973"/>
    <cellStyle name="Input 4 2 2 2 19" xfId="17974"/>
    <cellStyle name="Input 4 2 2 2 19 2" xfId="17975"/>
    <cellStyle name="Input 4 2 2 2 19 2 2" xfId="17976"/>
    <cellStyle name="Input 4 2 2 2 19 3" xfId="17977"/>
    <cellStyle name="Input 4 2 2 2 2" xfId="17978"/>
    <cellStyle name="Input 4 2 2 2 2 2" xfId="17979"/>
    <cellStyle name="Input 4 2 2 2 2 2 2" xfId="17980"/>
    <cellStyle name="Input 4 2 2 2 2 3" xfId="17981"/>
    <cellStyle name="Input 4 2 2 2 20" xfId="17982"/>
    <cellStyle name="Input 4 2 2 2 20 2" xfId="17983"/>
    <cellStyle name="Input 4 2 2 2 20 2 2" xfId="17984"/>
    <cellStyle name="Input 4 2 2 2 20 3" xfId="17985"/>
    <cellStyle name="Input 4 2 2 2 21" xfId="17986"/>
    <cellStyle name="Input 4 2 2 2 21 2" xfId="17987"/>
    <cellStyle name="Input 4 2 2 2 22" xfId="17988"/>
    <cellStyle name="Input 4 2 2 2 3" xfId="17989"/>
    <cellStyle name="Input 4 2 2 2 3 2" xfId="17990"/>
    <cellStyle name="Input 4 2 2 2 3 2 2" xfId="17991"/>
    <cellStyle name="Input 4 2 2 2 3 3" xfId="17992"/>
    <cellStyle name="Input 4 2 2 2 4" xfId="17993"/>
    <cellStyle name="Input 4 2 2 2 4 2" xfId="17994"/>
    <cellStyle name="Input 4 2 2 2 4 2 2" xfId="17995"/>
    <cellStyle name="Input 4 2 2 2 4 3" xfId="17996"/>
    <cellStyle name="Input 4 2 2 2 5" xfId="17997"/>
    <cellStyle name="Input 4 2 2 2 5 2" xfId="17998"/>
    <cellStyle name="Input 4 2 2 2 5 2 2" xfId="17999"/>
    <cellStyle name="Input 4 2 2 2 5 3" xfId="18000"/>
    <cellStyle name="Input 4 2 2 2 6" xfId="18001"/>
    <cellStyle name="Input 4 2 2 2 6 2" xfId="18002"/>
    <cellStyle name="Input 4 2 2 2 6 2 2" xfId="18003"/>
    <cellStyle name="Input 4 2 2 2 6 3" xfId="18004"/>
    <cellStyle name="Input 4 2 2 2 7" xfId="18005"/>
    <cellStyle name="Input 4 2 2 2 7 2" xfId="18006"/>
    <cellStyle name="Input 4 2 2 2 7 2 2" xfId="18007"/>
    <cellStyle name="Input 4 2 2 2 7 3" xfId="18008"/>
    <cellStyle name="Input 4 2 2 2 8" xfId="18009"/>
    <cellStyle name="Input 4 2 2 2 8 2" xfId="18010"/>
    <cellStyle name="Input 4 2 2 2 8 2 2" xfId="18011"/>
    <cellStyle name="Input 4 2 2 2 8 3" xfId="18012"/>
    <cellStyle name="Input 4 2 2 2 9" xfId="18013"/>
    <cellStyle name="Input 4 2 2 2 9 2" xfId="18014"/>
    <cellStyle name="Input 4 2 2 2 9 2 2" xfId="18015"/>
    <cellStyle name="Input 4 2 2 2 9 3" xfId="18016"/>
    <cellStyle name="Input 4 2 2 3" xfId="18017"/>
    <cellStyle name="Input 4 2 2 3 2" xfId="18018"/>
    <cellStyle name="Input 4 2 2 3 2 2" xfId="18019"/>
    <cellStyle name="Input 4 2 2 3 3" xfId="18020"/>
    <cellStyle name="Input 4 2 2 4" xfId="18021"/>
    <cellStyle name="Input 4 2 2 4 2" xfId="18022"/>
    <cellStyle name="Input 4 2 2 4 2 2" xfId="18023"/>
    <cellStyle name="Input 4 2 2 4 3" xfId="18024"/>
    <cellStyle name="Input 4 2 2 5" xfId="18025"/>
    <cellStyle name="Input 4 2 2 5 2" xfId="18026"/>
    <cellStyle name="Input 4 2 2 5 2 2" xfId="18027"/>
    <cellStyle name="Input 4 2 2 5 3" xfId="18028"/>
    <cellStyle name="Input 4 2 2 6" xfId="18029"/>
    <cellStyle name="Input 4 2 2 6 2" xfId="18030"/>
    <cellStyle name="Input 4 2 2 6 2 2" xfId="18031"/>
    <cellStyle name="Input 4 2 2 6 3" xfId="18032"/>
    <cellStyle name="Input 4 2 2 7" xfId="18033"/>
    <cellStyle name="Input 4 2 2 7 2" xfId="18034"/>
    <cellStyle name="Input 4 2 2 7 2 2" xfId="18035"/>
    <cellStyle name="Input 4 2 2 7 3" xfId="18036"/>
    <cellStyle name="Input 4 2 2 8" xfId="18037"/>
    <cellStyle name="Input 4 2 2 8 2" xfId="18038"/>
    <cellStyle name="Input 4 2 2 8 2 2" xfId="18039"/>
    <cellStyle name="Input 4 2 2 8 3" xfId="18040"/>
    <cellStyle name="Input 4 2 2 9" xfId="18041"/>
    <cellStyle name="Input 4 2 2 9 2" xfId="18042"/>
    <cellStyle name="Input 4 2 2 9 2 2" xfId="18043"/>
    <cellStyle name="Input 4 2 2 9 3" xfId="18044"/>
    <cellStyle name="Input 4 2 20" xfId="18045"/>
    <cellStyle name="Input 4 2 20 2" xfId="18046"/>
    <cellStyle name="Input 4 2 20 2 2" xfId="18047"/>
    <cellStyle name="Input 4 2 20 3" xfId="18048"/>
    <cellStyle name="Input 4 2 21" xfId="18049"/>
    <cellStyle name="Input 4 2 21 2" xfId="18050"/>
    <cellStyle name="Input 4 2 22" xfId="18051"/>
    <cellStyle name="Input 4 2 3" xfId="18052"/>
    <cellStyle name="Input 4 2 3 10" xfId="18053"/>
    <cellStyle name="Input 4 2 3 10 2" xfId="18054"/>
    <cellStyle name="Input 4 2 3 10 2 2" xfId="18055"/>
    <cellStyle name="Input 4 2 3 10 3" xfId="18056"/>
    <cellStyle name="Input 4 2 3 11" xfId="18057"/>
    <cellStyle name="Input 4 2 3 11 2" xfId="18058"/>
    <cellStyle name="Input 4 2 3 11 2 2" xfId="18059"/>
    <cellStyle name="Input 4 2 3 11 3" xfId="18060"/>
    <cellStyle name="Input 4 2 3 12" xfId="18061"/>
    <cellStyle name="Input 4 2 3 12 2" xfId="18062"/>
    <cellStyle name="Input 4 2 3 12 2 2" xfId="18063"/>
    <cellStyle name="Input 4 2 3 12 3" xfId="18064"/>
    <cellStyle name="Input 4 2 3 13" xfId="18065"/>
    <cellStyle name="Input 4 2 3 13 2" xfId="18066"/>
    <cellStyle name="Input 4 2 3 13 2 2" xfId="18067"/>
    <cellStyle name="Input 4 2 3 13 3" xfId="18068"/>
    <cellStyle name="Input 4 2 3 14" xfId="18069"/>
    <cellStyle name="Input 4 2 3 14 2" xfId="18070"/>
    <cellStyle name="Input 4 2 3 14 2 2" xfId="18071"/>
    <cellStyle name="Input 4 2 3 14 3" xfId="18072"/>
    <cellStyle name="Input 4 2 3 15" xfId="18073"/>
    <cellStyle name="Input 4 2 3 15 2" xfId="18074"/>
    <cellStyle name="Input 4 2 3 15 2 2" xfId="18075"/>
    <cellStyle name="Input 4 2 3 15 3" xfId="18076"/>
    <cellStyle name="Input 4 2 3 16" xfId="18077"/>
    <cellStyle name="Input 4 2 3 16 2" xfId="18078"/>
    <cellStyle name="Input 4 2 3 16 2 2" xfId="18079"/>
    <cellStyle name="Input 4 2 3 16 3" xfId="18080"/>
    <cellStyle name="Input 4 2 3 17" xfId="18081"/>
    <cellStyle name="Input 4 2 3 17 2" xfId="18082"/>
    <cellStyle name="Input 4 2 3 17 2 2" xfId="18083"/>
    <cellStyle name="Input 4 2 3 17 3" xfId="18084"/>
    <cellStyle name="Input 4 2 3 18" xfId="18085"/>
    <cellStyle name="Input 4 2 3 18 2" xfId="18086"/>
    <cellStyle name="Input 4 2 3 19" xfId="18087"/>
    <cellStyle name="Input 4 2 3 2" xfId="18088"/>
    <cellStyle name="Input 4 2 3 2 10" xfId="18089"/>
    <cellStyle name="Input 4 2 3 2 10 2" xfId="18090"/>
    <cellStyle name="Input 4 2 3 2 10 2 2" xfId="18091"/>
    <cellStyle name="Input 4 2 3 2 10 3" xfId="18092"/>
    <cellStyle name="Input 4 2 3 2 11" xfId="18093"/>
    <cellStyle name="Input 4 2 3 2 11 2" xfId="18094"/>
    <cellStyle name="Input 4 2 3 2 11 2 2" xfId="18095"/>
    <cellStyle name="Input 4 2 3 2 11 3" xfId="18096"/>
    <cellStyle name="Input 4 2 3 2 12" xfId="18097"/>
    <cellStyle name="Input 4 2 3 2 12 2" xfId="18098"/>
    <cellStyle name="Input 4 2 3 2 12 2 2" xfId="18099"/>
    <cellStyle name="Input 4 2 3 2 12 3" xfId="18100"/>
    <cellStyle name="Input 4 2 3 2 13" xfId="18101"/>
    <cellStyle name="Input 4 2 3 2 13 2" xfId="18102"/>
    <cellStyle name="Input 4 2 3 2 13 2 2" xfId="18103"/>
    <cellStyle name="Input 4 2 3 2 13 3" xfId="18104"/>
    <cellStyle name="Input 4 2 3 2 14" xfId="18105"/>
    <cellStyle name="Input 4 2 3 2 14 2" xfId="18106"/>
    <cellStyle name="Input 4 2 3 2 14 2 2" xfId="18107"/>
    <cellStyle name="Input 4 2 3 2 14 3" xfId="18108"/>
    <cellStyle name="Input 4 2 3 2 15" xfId="18109"/>
    <cellStyle name="Input 4 2 3 2 15 2" xfId="18110"/>
    <cellStyle name="Input 4 2 3 2 15 2 2" xfId="18111"/>
    <cellStyle name="Input 4 2 3 2 15 3" xfId="18112"/>
    <cellStyle name="Input 4 2 3 2 16" xfId="18113"/>
    <cellStyle name="Input 4 2 3 2 16 2" xfId="18114"/>
    <cellStyle name="Input 4 2 3 2 16 2 2" xfId="18115"/>
    <cellStyle name="Input 4 2 3 2 16 3" xfId="18116"/>
    <cellStyle name="Input 4 2 3 2 17" xfId="18117"/>
    <cellStyle name="Input 4 2 3 2 17 2" xfId="18118"/>
    <cellStyle name="Input 4 2 3 2 17 2 2" xfId="18119"/>
    <cellStyle name="Input 4 2 3 2 17 3" xfId="18120"/>
    <cellStyle name="Input 4 2 3 2 18" xfId="18121"/>
    <cellStyle name="Input 4 2 3 2 18 2" xfId="18122"/>
    <cellStyle name="Input 4 2 3 2 18 2 2" xfId="18123"/>
    <cellStyle name="Input 4 2 3 2 18 3" xfId="18124"/>
    <cellStyle name="Input 4 2 3 2 19" xfId="18125"/>
    <cellStyle name="Input 4 2 3 2 19 2" xfId="18126"/>
    <cellStyle name="Input 4 2 3 2 19 2 2" xfId="18127"/>
    <cellStyle name="Input 4 2 3 2 19 3" xfId="18128"/>
    <cellStyle name="Input 4 2 3 2 2" xfId="18129"/>
    <cellStyle name="Input 4 2 3 2 2 2" xfId="18130"/>
    <cellStyle name="Input 4 2 3 2 2 2 2" xfId="18131"/>
    <cellStyle name="Input 4 2 3 2 2 3" xfId="18132"/>
    <cellStyle name="Input 4 2 3 2 20" xfId="18133"/>
    <cellStyle name="Input 4 2 3 2 20 2" xfId="18134"/>
    <cellStyle name="Input 4 2 3 2 20 2 2" xfId="18135"/>
    <cellStyle name="Input 4 2 3 2 20 3" xfId="18136"/>
    <cellStyle name="Input 4 2 3 2 21" xfId="18137"/>
    <cellStyle name="Input 4 2 3 2 21 2" xfId="18138"/>
    <cellStyle name="Input 4 2 3 2 22" xfId="18139"/>
    <cellStyle name="Input 4 2 3 2 3" xfId="18140"/>
    <cellStyle name="Input 4 2 3 2 3 2" xfId="18141"/>
    <cellStyle name="Input 4 2 3 2 3 2 2" xfId="18142"/>
    <cellStyle name="Input 4 2 3 2 3 3" xfId="18143"/>
    <cellStyle name="Input 4 2 3 2 4" xfId="18144"/>
    <cellStyle name="Input 4 2 3 2 4 2" xfId="18145"/>
    <cellStyle name="Input 4 2 3 2 4 2 2" xfId="18146"/>
    <cellStyle name="Input 4 2 3 2 4 3" xfId="18147"/>
    <cellStyle name="Input 4 2 3 2 5" xfId="18148"/>
    <cellStyle name="Input 4 2 3 2 5 2" xfId="18149"/>
    <cellStyle name="Input 4 2 3 2 5 2 2" xfId="18150"/>
    <cellStyle name="Input 4 2 3 2 5 3" xfId="18151"/>
    <cellStyle name="Input 4 2 3 2 6" xfId="18152"/>
    <cellStyle name="Input 4 2 3 2 6 2" xfId="18153"/>
    <cellStyle name="Input 4 2 3 2 6 2 2" xfId="18154"/>
    <cellStyle name="Input 4 2 3 2 6 3" xfId="18155"/>
    <cellStyle name="Input 4 2 3 2 7" xfId="18156"/>
    <cellStyle name="Input 4 2 3 2 7 2" xfId="18157"/>
    <cellStyle name="Input 4 2 3 2 7 2 2" xfId="18158"/>
    <cellStyle name="Input 4 2 3 2 7 3" xfId="18159"/>
    <cellStyle name="Input 4 2 3 2 8" xfId="18160"/>
    <cellStyle name="Input 4 2 3 2 8 2" xfId="18161"/>
    <cellStyle name="Input 4 2 3 2 8 2 2" xfId="18162"/>
    <cellStyle name="Input 4 2 3 2 8 3" xfId="18163"/>
    <cellStyle name="Input 4 2 3 2 9" xfId="18164"/>
    <cellStyle name="Input 4 2 3 2 9 2" xfId="18165"/>
    <cellStyle name="Input 4 2 3 2 9 2 2" xfId="18166"/>
    <cellStyle name="Input 4 2 3 2 9 3" xfId="18167"/>
    <cellStyle name="Input 4 2 3 3" xfId="18168"/>
    <cellStyle name="Input 4 2 3 3 2" xfId="18169"/>
    <cellStyle name="Input 4 2 3 3 2 2" xfId="18170"/>
    <cellStyle name="Input 4 2 3 3 3" xfId="18171"/>
    <cellStyle name="Input 4 2 3 4" xfId="18172"/>
    <cellStyle name="Input 4 2 3 4 2" xfId="18173"/>
    <cellStyle name="Input 4 2 3 4 2 2" xfId="18174"/>
    <cellStyle name="Input 4 2 3 4 3" xfId="18175"/>
    <cellStyle name="Input 4 2 3 5" xfId="18176"/>
    <cellStyle name="Input 4 2 3 5 2" xfId="18177"/>
    <cellStyle name="Input 4 2 3 5 2 2" xfId="18178"/>
    <cellStyle name="Input 4 2 3 5 3" xfId="18179"/>
    <cellStyle name="Input 4 2 3 6" xfId="18180"/>
    <cellStyle name="Input 4 2 3 6 2" xfId="18181"/>
    <cellStyle name="Input 4 2 3 6 2 2" xfId="18182"/>
    <cellStyle name="Input 4 2 3 6 3" xfId="18183"/>
    <cellStyle name="Input 4 2 3 7" xfId="18184"/>
    <cellStyle name="Input 4 2 3 7 2" xfId="18185"/>
    <cellStyle name="Input 4 2 3 7 2 2" xfId="18186"/>
    <cellStyle name="Input 4 2 3 7 3" xfId="18187"/>
    <cellStyle name="Input 4 2 3 8" xfId="18188"/>
    <cellStyle name="Input 4 2 3 8 2" xfId="18189"/>
    <cellStyle name="Input 4 2 3 8 2 2" xfId="18190"/>
    <cellStyle name="Input 4 2 3 8 3" xfId="18191"/>
    <cellStyle name="Input 4 2 3 9" xfId="18192"/>
    <cellStyle name="Input 4 2 3 9 2" xfId="18193"/>
    <cellStyle name="Input 4 2 3 9 2 2" xfId="18194"/>
    <cellStyle name="Input 4 2 3 9 3" xfId="18195"/>
    <cellStyle name="Input 4 2 4" xfId="18196"/>
    <cellStyle name="Input 4 2 4 10" xfId="18197"/>
    <cellStyle name="Input 4 2 4 10 2" xfId="18198"/>
    <cellStyle name="Input 4 2 4 10 2 2" xfId="18199"/>
    <cellStyle name="Input 4 2 4 10 3" xfId="18200"/>
    <cellStyle name="Input 4 2 4 11" xfId="18201"/>
    <cellStyle name="Input 4 2 4 11 2" xfId="18202"/>
    <cellStyle name="Input 4 2 4 11 2 2" xfId="18203"/>
    <cellStyle name="Input 4 2 4 11 3" xfId="18204"/>
    <cellStyle name="Input 4 2 4 12" xfId="18205"/>
    <cellStyle name="Input 4 2 4 12 2" xfId="18206"/>
    <cellStyle name="Input 4 2 4 12 2 2" xfId="18207"/>
    <cellStyle name="Input 4 2 4 12 3" xfId="18208"/>
    <cellStyle name="Input 4 2 4 13" xfId="18209"/>
    <cellStyle name="Input 4 2 4 13 2" xfId="18210"/>
    <cellStyle name="Input 4 2 4 13 2 2" xfId="18211"/>
    <cellStyle name="Input 4 2 4 13 3" xfId="18212"/>
    <cellStyle name="Input 4 2 4 14" xfId="18213"/>
    <cellStyle name="Input 4 2 4 14 2" xfId="18214"/>
    <cellStyle name="Input 4 2 4 14 2 2" xfId="18215"/>
    <cellStyle name="Input 4 2 4 14 3" xfId="18216"/>
    <cellStyle name="Input 4 2 4 15" xfId="18217"/>
    <cellStyle name="Input 4 2 4 15 2" xfId="18218"/>
    <cellStyle name="Input 4 2 4 15 2 2" xfId="18219"/>
    <cellStyle name="Input 4 2 4 15 3" xfId="18220"/>
    <cellStyle name="Input 4 2 4 16" xfId="18221"/>
    <cellStyle name="Input 4 2 4 16 2" xfId="18222"/>
    <cellStyle name="Input 4 2 4 16 2 2" xfId="18223"/>
    <cellStyle name="Input 4 2 4 16 3" xfId="18224"/>
    <cellStyle name="Input 4 2 4 17" xfId="18225"/>
    <cellStyle name="Input 4 2 4 17 2" xfId="18226"/>
    <cellStyle name="Input 4 2 4 17 2 2" xfId="18227"/>
    <cellStyle name="Input 4 2 4 17 3" xfId="18228"/>
    <cellStyle name="Input 4 2 4 18" xfId="18229"/>
    <cellStyle name="Input 4 2 4 18 2" xfId="18230"/>
    <cellStyle name="Input 4 2 4 18 2 2" xfId="18231"/>
    <cellStyle name="Input 4 2 4 18 3" xfId="18232"/>
    <cellStyle name="Input 4 2 4 19" xfId="18233"/>
    <cellStyle name="Input 4 2 4 19 2" xfId="18234"/>
    <cellStyle name="Input 4 2 4 19 2 2" xfId="18235"/>
    <cellStyle name="Input 4 2 4 19 3" xfId="18236"/>
    <cellStyle name="Input 4 2 4 2" xfId="18237"/>
    <cellStyle name="Input 4 2 4 2 10" xfId="18238"/>
    <cellStyle name="Input 4 2 4 2 10 2" xfId="18239"/>
    <cellStyle name="Input 4 2 4 2 10 2 2" xfId="18240"/>
    <cellStyle name="Input 4 2 4 2 10 3" xfId="18241"/>
    <cellStyle name="Input 4 2 4 2 11" xfId="18242"/>
    <cellStyle name="Input 4 2 4 2 11 2" xfId="18243"/>
    <cellStyle name="Input 4 2 4 2 11 2 2" xfId="18244"/>
    <cellStyle name="Input 4 2 4 2 11 3" xfId="18245"/>
    <cellStyle name="Input 4 2 4 2 12" xfId="18246"/>
    <cellStyle name="Input 4 2 4 2 12 2" xfId="18247"/>
    <cellStyle name="Input 4 2 4 2 12 2 2" xfId="18248"/>
    <cellStyle name="Input 4 2 4 2 12 3" xfId="18249"/>
    <cellStyle name="Input 4 2 4 2 13" xfId="18250"/>
    <cellStyle name="Input 4 2 4 2 13 2" xfId="18251"/>
    <cellStyle name="Input 4 2 4 2 13 2 2" xfId="18252"/>
    <cellStyle name="Input 4 2 4 2 13 3" xfId="18253"/>
    <cellStyle name="Input 4 2 4 2 14" xfId="18254"/>
    <cellStyle name="Input 4 2 4 2 14 2" xfId="18255"/>
    <cellStyle name="Input 4 2 4 2 14 2 2" xfId="18256"/>
    <cellStyle name="Input 4 2 4 2 14 3" xfId="18257"/>
    <cellStyle name="Input 4 2 4 2 15" xfId="18258"/>
    <cellStyle name="Input 4 2 4 2 15 2" xfId="18259"/>
    <cellStyle name="Input 4 2 4 2 15 2 2" xfId="18260"/>
    <cellStyle name="Input 4 2 4 2 15 3" xfId="18261"/>
    <cellStyle name="Input 4 2 4 2 16" xfId="18262"/>
    <cellStyle name="Input 4 2 4 2 16 2" xfId="18263"/>
    <cellStyle name="Input 4 2 4 2 16 2 2" xfId="18264"/>
    <cellStyle name="Input 4 2 4 2 16 3" xfId="18265"/>
    <cellStyle name="Input 4 2 4 2 17" xfId="18266"/>
    <cellStyle name="Input 4 2 4 2 17 2" xfId="18267"/>
    <cellStyle name="Input 4 2 4 2 17 2 2" xfId="18268"/>
    <cellStyle name="Input 4 2 4 2 17 3" xfId="18269"/>
    <cellStyle name="Input 4 2 4 2 18" xfId="18270"/>
    <cellStyle name="Input 4 2 4 2 18 2" xfId="18271"/>
    <cellStyle name="Input 4 2 4 2 18 2 2" xfId="18272"/>
    <cellStyle name="Input 4 2 4 2 18 3" xfId="18273"/>
    <cellStyle name="Input 4 2 4 2 19" xfId="18274"/>
    <cellStyle name="Input 4 2 4 2 19 2" xfId="18275"/>
    <cellStyle name="Input 4 2 4 2 19 2 2" xfId="18276"/>
    <cellStyle name="Input 4 2 4 2 19 3" xfId="18277"/>
    <cellStyle name="Input 4 2 4 2 2" xfId="18278"/>
    <cellStyle name="Input 4 2 4 2 2 2" xfId="18279"/>
    <cellStyle name="Input 4 2 4 2 2 2 2" xfId="18280"/>
    <cellStyle name="Input 4 2 4 2 2 3" xfId="18281"/>
    <cellStyle name="Input 4 2 4 2 20" xfId="18282"/>
    <cellStyle name="Input 4 2 4 2 20 2" xfId="18283"/>
    <cellStyle name="Input 4 2 4 2 20 2 2" xfId="18284"/>
    <cellStyle name="Input 4 2 4 2 20 3" xfId="18285"/>
    <cellStyle name="Input 4 2 4 2 21" xfId="18286"/>
    <cellStyle name="Input 4 2 4 2 21 2" xfId="18287"/>
    <cellStyle name="Input 4 2 4 2 22" xfId="18288"/>
    <cellStyle name="Input 4 2 4 2 3" xfId="18289"/>
    <cellStyle name="Input 4 2 4 2 3 2" xfId="18290"/>
    <cellStyle name="Input 4 2 4 2 3 2 2" xfId="18291"/>
    <cellStyle name="Input 4 2 4 2 3 3" xfId="18292"/>
    <cellStyle name="Input 4 2 4 2 4" xfId="18293"/>
    <cellStyle name="Input 4 2 4 2 4 2" xfId="18294"/>
    <cellStyle name="Input 4 2 4 2 4 2 2" xfId="18295"/>
    <cellStyle name="Input 4 2 4 2 4 3" xfId="18296"/>
    <cellStyle name="Input 4 2 4 2 5" xfId="18297"/>
    <cellStyle name="Input 4 2 4 2 5 2" xfId="18298"/>
    <cellStyle name="Input 4 2 4 2 5 2 2" xfId="18299"/>
    <cellStyle name="Input 4 2 4 2 5 3" xfId="18300"/>
    <cellStyle name="Input 4 2 4 2 6" xfId="18301"/>
    <cellStyle name="Input 4 2 4 2 6 2" xfId="18302"/>
    <cellStyle name="Input 4 2 4 2 6 2 2" xfId="18303"/>
    <cellStyle name="Input 4 2 4 2 6 3" xfId="18304"/>
    <cellStyle name="Input 4 2 4 2 7" xfId="18305"/>
    <cellStyle name="Input 4 2 4 2 7 2" xfId="18306"/>
    <cellStyle name="Input 4 2 4 2 7 2 2" xfId="18307"/>
    <cellStyle name="Input 4 2 4 2 7 3" xfId="18308"/>
    <cellStyle name="Input 4 2 4 2 8" xfId="18309"/>
    <cellStyle name="Input 4 2 4 2 8 2" xfId="18310"/>
    <cellStyle name="Input 4 2 4 2 8 2 2" xfId="18311"/>
    <cellStyle name="Input 4 2 4 2 8 3" xfId="18312"/>
    <cellStyle name="Input 4 2 4 2 9" xfId="18313"/>
    <cellStyle name="Input 4 2 4 2 9 2" xfId="18314"/>
    <cellStyle name="Input 4 2 4 2 9 2 2" xfId="18315"/>
    <cellStyle name="Input 4 2 4 2 9 3" xfId="18316"/>
    <cellStyle name="Input 4 2 4 20" xfId="18317"/>
    <cellStyle name="Input 4 2 4 20 2" xfId="18318"/>
    <cellStyle name="Input 4 2 4 20 2 2" xfId="18319"/>
    <cellStyle name="Input 4 2 4 20 3" xfId="18320"/>
    <cellStyle name="Input 4 2 4 21" xfId="18321"/>
    <cellStyle name="Input 4 2 4 21 2" xfId="18322"/>
    <cellStyle name="Input 4 2 4 21 2 2" xfId="18323"/>
    <cellStyle name="Input 4 2 4 21 3" xfId="18324"/>
    <cellStyle name="Input 4 2 4 22" xfId="18325"/>
    <cellStyle name="Input 4 2 4 22 2" xfId="18326"/>
    <cellStyle name="Input 4 2 4 23" xfId="18327"/>
    <cellStyle name="Input 4 2 4 3" xfId="18328"/>
    <cellStyle name="Input 4 2 4 3 2" xfId="18329"/>
    <cellStyle name="Input 4 2 4 3 2 2" xfId="18330"/>
    <cellStyle name="Input 4 2 4 3 3" xfId="18331"/>
    <cellStyle name="Input 4 2 4 4" xfId="18332"/>
    <cellStyle name="Input 4 2 4 4 2" xfId="18333"/>
    <cellStyle name="Input 4 2 4 4 2 2" xfId="18334"/>
    <cellStyle name="Input 4 2 4 4 3" xfId="18335"/>
    <cellStyle name="Input 4 2 4 5" xfId="18336"/>
    <cellStyle name="Input 4 2 4 5 2" xfId="18337"/>
    <cellStyle name="Input 4 2 4 5 2 2" xfId="18338"/>
    <cellStyle name="Input 4 2 4 5 3" xfId="18339"/>
    <cellStyle name="Input 4 2 4 6" xfId="18340"/>
    <cellStyle name="Input 4 2 4 6 2" xfId="18341"/>
    <cellStyle name="Input 4 2 4 6 2 2" xfId="18342"/>
    <cellStyle name="Input 4 2 4 6 3" xfId="18343"/>
    <cellStyle name="Input 4 2 4 7" xfId="18344"/>
    <cellStyle name="Input 4 2 4 7 2" xfId="18345"/>
    <cellStyle name="Input 4 2 4 7 2 2" xfId="18346"/>
    <cellStyle name="Input 4 2 4 7 3" xfId="18347"/>
    <cellStyle name="Input 4 2 4 8" xfId="18348"/>
    <cellStyle name="Input 4 2 4 8 2" xfId="18349"/>
    <cellStyle name="Input 4 2 4 8 2 2" xfId="18350"/>
    <cellStyle name="Input 4 2 4 8 3" xfId="18351"/>
    <cellStyle name="Input 4 2 4 9" xfId="18352"/>
    <cellStyle name="Input 4 2 4 9 2" xfId="18353"/>
    <cellStyle name="Input 4 2 4 9 2 2" xfId="18354"/>
    <cellStyle name="Input 4 2 4 9 3" xfId="18355"/>
    <cellStyle name="Input 4 2 5" xfId="18356"/>
    <cellStyle name="Input 4 2 5 10" xfId="18357"/>
    <cellStyle name="Input 4 2 5 10 2" xfId="18358"/>
    <cellStyle name="Input 4 2 5 10 2 2" xfId="18359"/>
    <cellStyle name="Input 4 2 5 10 3" xfId="18360"/>
    <cellStyle name="Input 4 2 5 11" xfId="18361"/>
    <cellStyle name="Input 4 2 5 11 2" xfId="18362"/>
    <cellStyle name="Input 4 2 5 11 2 2" xfId="18363"/>
    <cellStyle name="Input 4 2 5 11 3" xfId="18364"/>
    <cellStyle name="Input 4 2 5 12" xfId="18365"/>
    <cellStyle name="Input 4 2 5 12 2" xfId="18366"/>
    <cellStyle name="Input 4 2 5 12 2 2" xfId="18367"/>
    <cellStyle name="Input 4 2 5 12 3" xfId="18368"/>
    <cellStyle name="Input 4 2 5 13" xfId="18369"/>
    <cellStyle name="Input 4 2 5 13 2" xfId="18370"/>
    <cellStyle name="Input 4 2 5 13 2 2" xfId="18371"/>
    <cellStyle name="Input 4 2 5 13 3" xfId="18372"/>
    <cellStyle name="Input 4 2 5 14" xfId="18373"/>
    <cellStyle name="Input 4 2 5 14 2" xfId="18374"/>
    <cellStyle name="Input 4 2 5 14 2 2" xfId="18375"/>
    <cellStyle name="Input 4 2 5 14 3" xfId="18376"/>
    <cellStyle name="Input 4 2 5 15" xfId="18377"/>
    <cellStyle name="Input 4 2 5 15 2" xfId="18378"/>
    <cellStyle name="Input 4 2 5 15 2 2" xfId="18379"/>
    <cellStyle name="Input 4 2 5 15 3" xfId="18380"/>
    <cellStyle name="Input 4 2 5 16" xfId="18381"/>
    <cellStyle name="Input 4 2 5 16 2" xfId="18382"/>
    <cellStyle name="Input 4 2 5 16 2 2" xfId="18383"/>
    <cellStyle name="Input 4 2 5 16 3" xfId="18384"/>
    <cellStyle name="Input 4 2 5 17" xfId="18385"/>
    <cellStyle name="Input 4 2 5 17 2" xfId="18386"/>
    <cellStyle name="Input 4 2 5 17 2 2" xfId="18387"/>
    <cellStyle name="Input 4 2 5 17 3" xfId="18388"/>
    <cellStyle name="Input 4 2 5 18" xfId="18389"/>
    <cellStyle name="Input 4 2 5 18 2" xfId="18390"/>
    <cellStyle name="Input 4 2 5 18 2 2" xfId="18391"/>
    <cellStyle name="Input 4 2 5 18 3" xfId="18392"/>
    <cellStyle name="Input 4 2 5 19" xfId="18393"/>
    <cellStyle name="Input 4 2 5 19 2" xfId="18394"/>
    <cellStyle name="Input 4 2 5 19 2 2" xfId="18395"/>
    <cellStyle name="Input 4 2 5 19 3" xfId="18396"/>
    <cellStyle name="Input 4 2 5 2" xfId="18397"/>
    <cellStyle name="Input 4 2 5 2 2" xfId="18398"/>
    <cellStyle name="Input 4 2 5 2 2 2" xfId="18399"/>
    <cellStyle name="Input 4 2 5 2 3" xfId="18400"/>
    <cellStyle name="Input 4 2 5 20" xfId="18401"/>
    <cellStyle name="Input 4 2 5 20 2" xfId="18402"/>
    <cellStyle name="Input 4 2 5 20 2 2" xfId="18403"/>
    <cellStyle name="Input 4 2 5 20 3" xfId="18404"/>
    <cellStyle name="Input 4 2 5 21" xfId="18405"/>
    <cellStyle name="Input 4 2 5 21 2" xfId="18406"/>
    <cellStyle name="Input 4 2 5 22" xfId="18407"/>
    <cellStyle name="Input 4 2 5 3" xfId="18408"/>
    <cellStyle name="Input 4 2 5 3 2" xfId="18409"/>
    <cellStyle name="Input 4 2 5 3 2 2" xfId="18410"/>
    <cellStyle name="Input 4 2 5 3 3" xfId="18411"/>
    <cellStyle name="Input 4 2 5 4" xfId="18412"/>
    <cellStyle name="Input 4 2 5 4 2" xfId="18413"/>
    <cellStyle name="Input 4 2 5 4 2 2" xfId="18414"/>
    <cellStyle name="Input 4 2 5 4 3" xfId="18415"/>
    <cellStyle name="Input 4 2 5 5" xfId="18416"/>
    <cellStyle name="Input 4 2 5 5 2" xfId="18417"/>
    <cellStyle name="Input 4 2 5 5 2 2" xfId="18418"/>
    <cellStyle name="Input 4 2 5 5 3" xfId="18419"/>
    <cellStyle name="Input 4 2 5 6" xfId="18420"/>
    <cellStyle name="Input 4 2 5 6 2" xfId="18421"/>
    <cellStyle name="Input 4 2 5 6 2 2" xfId="18422"/>
    <cellStyle name="Input 4 2 5 6 3" xfId="18423"/>
    <cellStyle name="Input 4 2 5 7" xfId="18424"/>
    <cellStyle name="Input 4 2 5 7 2" xfId="18425"/>
    <cellStyle name="Input 4 2 5 7 2 2" xfId="18426"/>
    <cellStyle name="Input 4 2 5 7 3" xfId="18427"/>
    <cellStyle name="Input 4 2 5 8" xfId="18428"/>
    <cellStyle name="Input 4 2 5 8 2" xfId="18429"/>
    <cellStyle name="Input 4 2 5 8 2 2" xfId="18430"/>
    <cellStyle name="Input 4 2 5 8 3" xfId="18431"/>
    <cellStyle name="Input 4 2 5 9" xfId="18432"/>
    <cellStyle name="Input 4 2 5 9 2" xfId="18433"/>
    <cellStyle name="Input 4 2 5 9 2 2" xfId="18434"/>
    <cellStyle name="Input 4 2 5 9 3" xfId="18435"/>
    <cellStyle name="Input 4 2 6" xfId="18436"/>
    <cellStyle name="Input 4 2 6 2" xfId="18437"/>
    <cellStyle name="Input 4 2 6 2 2" xfId="18438"/>
    <cellStyle name="Input 4 2 6 3" xfId="18439"/>
    <cellStyle name="Input 4 2 7" xfId="18440"/>
    <cellStyle name="Input 4 2 7 2" xfId="18441"/>
    <cellStyle name="Input 4 2 7 2 2" xfId="18442"/>
    <cellStyle name="Input 4 2 7 3" xfId="18443"/>
    <cellStyle name="Input 4 2 8" xfId="18444"/>
    <cellStyle name="Input 4 2 8 2" xfId="18445"/>
    <cellStyle name="Input 4 2 8 2 2" xfId="18446"/>
    <cellStyle name="Input 4 2 8 3" xfId="18447"/>
    <cellStyle name="Input 4 2 9" xfId="18448"/>
    <cellStyle name="Input 4 2 9 2" xfId="18449"/>
    <cellStyle name="Input 4 2 9 2 2" xfId="18450"/>
    <cellStyle name="Input 4 2 9 3" xfId="18451"/>
    <cellStyle name="Input 4 20" xfId="18452"/>
    <cellStyle name="Input 4 20 2" xfId="18453"/>
    <cellStyle name="Input 4 20 2 2" xfId="18454"/>
    <cellStyle name="Input 4 20 3" xfId="18455"/>
    <cellStyle name="Input 4 21" xfId="18456"/>
    <cellStyle name="Input 4 21 2" xfId="18457"/>
    <cellStyle name="Input 4 21 2 2" xfId="18458"/>
    <cellStyle name="Input 4 21 3" xfId="18459"/>
    <cellStyle name="Input 4 22" xfId="18460"/>
    <cellStyle name="Input 4 22 2" xfId="18461"/>
    <cellStyle name="Input 4 23" xfId="18462"/>
    <cellStyle name="Input 4 24" xfId="18463"/>
    <cellStyle name="Input 4 25" xfId="18464"/>
    <cellStyle name="Input 4 26" xfId="18465"/>
    <cellStyle name="Input 4 3" xfId="18466"/>
    <cellStyle name="Input 4 3 10" xfId="18467"/>
    <cellStyle name="Input 4 3 10 2" xfId="18468"/>
    <cellStyle name="Input 4 3 10 2 2" xfId="18469"/>
    <cellStyle name="Input 4 3 10 3" xfId="18470"/>
    <cellStyle name="Input 4 3 11" xfId="18471"/>
    <cellStyle name="Input 4 3 11 2" xfId="18472"/>
    <cellStyle name="Input 4 3 11 2 2" xfId="18473"/>
    <cellStyle name="Input 4 3 11 3" xfId="18474"/>
    <cellStyle name="Input 4 3 12" xfId="18475"/>
    <cellStyle name="Input 4 3 12 2" xfId="18476"/>
    <cellStyle name="Input 4 3 12 2 2" xfId="18477"/>
    <cellStyle name="Input 4 3 12 3" xfId="18478"/>
    <cellStyle name="Input 4 3 13" xfId="18479"/>
    <cellStyle name="Input 4 3 13 2" xfId="18480"/>
    <cellStyle name="Input 4 3 13 2 2" xfId="18481"/>
    <cellStyle name="Input 4 3 13 3" xfId="18482"/>
    <cellStyle name="Input 4 3 14" xfId="18483"/>
    <cellStyle name="Input 4 3 14 2" xfId="18484"/>
    <cellStyle name="Input 4 3 14 2 2" xfId="18485"/>
    <cellStyle name="Input 4 3 14 3" xfId="18486"/>
    <cellStyle name="Input 4 3 15" xfId="18487"/>
    <cellStyle name="Input 4 3 15 2" xfId="18488"/>
    <cellStyle name="Input 4 3 15 2 2" xfId="18489"/>
    <cellStyle name="Input 4 3 15 3" xfId="18490"/>
    <cellStyle name="Input 4 3 16" xfId="18491"/>
    <cellStyle name="Input 4 3 16 2" xfId="18492"/>
    <cellStyle name="Input 4 3 16 2 2" xfId="18493"/>
    <cellStyle name="Input 4 3 16 3" xfId="18494"/>
    <cellStyle name="Input 4 3 17" xfId="18495"/>
    <cellStyle name="Input 4 3 17 2" xfId="18496"/>
    <cellStyle name="Input 4 3 17 2 2" xfId="18497"/>
    <cellStyle name="Input 4 3 17 3" xfId="18498"/>
    <cellStyle name="Input 4 3 18" xfId="18499"/>
    <cellStyle name="Input 4 3 18 2" xfId="18500"/>
    <cellStyle name="Input 4 3 19" xfId="18501"/>
    <cellStyle name="Input 4 3 2" xfId="18502"/>
    <cellStyle name="Input 4 3 2 10" xfId="18503"/>
    <cellStyle name="Input 4 3 2 10 2" xfId="18504"/>
    <cellStyle name="Input 4 3 2 10 2 2" xfId="18505"/>
    <cellStyle name="Input 4 3 2 10 3" xfId="18506"/>
    <cellStyle name="Input 4 3 2 11" xfId="18507"/>
    <cellStyle name="Input 4 3 2 11 2" xfId="18508"/>
    <cellStyle name="Input 4 3 2 11 2 2" xfId="18509"/>
    <cellStyle name="Input 4 3 2 11 3" xfId="18510"/>
    <cellStyle name="Input 4 3 2 12" xfId="18511"/>
    <cellStyle name="Input 4 3 2 12 2" xfId="18512"/>
    <cellStyle name="Input 4 3 2 12 2 2" xfId="18513"/>
    <cellStyle name="Input 4 3 2 12 3" xfId="18514"/>
    <cellStyle name="Input 4 3 2 13" xfId="18515"/>
    <cellStyle name="Input 4 3 2 13 2" xfId="18516"/>
    <cellStyle name="Input 4 3 2 13 2 2" xfId="18517"/>
    <cellStyle name="Input 4 3 2 13 3" xfId="18518"/>
    <cellStyle name="Input 4 3 2 14" xfId="18519"/>
    <cellStyle name="Input 4 3 2 14 2" xfId="18520"/>
    <cellStyle name="Input 4 3 2 14 2 2" xfId="18521"/>
    <cellStyle name="Input 4 3 2 14 3" xfId="18522"/>
    <cellStyle name="Input 4 3 2 15" xfId="18523"/>
    <cellStyle name="Input 4 3 2 15 2" xfId="18524"/>
    <cellStyle name="Input 4 3 2 15 2 2" xfId="18525"/>
    <cellStyle name="Input 4 3 2 15 3" xfId="18526"/>
    <cellStyle name="Input 4 3 2 16" xfId="18527"/>
    <cellStyle name="Input 4 3 2 16 2" xfId="18528"/>
    <cellStyle name="Input 4 3 2 16 2 2" xfId="18529"/>
    <cellStyle name="Input 4 3 2 16 3" xfId="18530"/>
    <cellStyle name="Input 4 3 2 17" xfId="18531"/>
    <cellStyle name="Input 4 3 2 17 2" xfId="18532"/>
    <cellStyle name="Input 4 3 2 17 2 2" xfId="18533"/>
    <cellStyle name="Input 4 3 2 17 3" xfId="18534"/>
    <cellStyle name="Input 4 3 2 18" xfId="18535"/>
    <cellStyle name="Input 4 3 2 18 2" xfId="18536"/>
    <cellStyle name="Input 4 3 2 18 2 2" xfId="18537"/>
    <cellStyle name="Input 4 3 2 18 3" xfId="18538"/>
    <cellStyle name="Input 4 3 2 19" xfId="18539"/>
    <cellStyle name="Input 4 3 2 19 2" xfId="18540"/>
    <cellStyle name="Input 4 3 2 19 2 2" xfId="18541"/>
    <cellStyle name="Input 4 3 2 19 3" xfId="18542"/>
    <cellStyle name="Input 4 3 2 2" xfId="18543"/>
    <cellStyle name="Input 4 3 2 2 2" xfId="18544"/>
    <cellStyle name="Input 4 3 2 2 2 2" xfId="18545"/>
    <cellStyle name="Input 4 3 2 2 3" xfId="18546"/>
    <cellStyle name="Input 4 3 2 20" xfId="18547"/>
    <cellStyle name="Input 4 3 2 20 2" xfId="18548"/>
    <cellStyle name="Input 4 3 2 20 2 2" xfId="18549"/>
    <cellStyle name="Input 4 3 2 20 3" xfId="18550"/>
    <cellStyle name="Input 4 3 2 21" xfId="18551"/>
    <cellStyle name="Input 4 3 2 21 2" xfId="18552"/>
    <cellStyle name="Input 4 3 2 22" xfId="18553"/>
    <cellStyle name="Input 4 3 2 3" xfId="18554"/>
    <cellStyle name="Input 4 3 2 3 2" xfId="18555"/>
    <cellStyle name="Input 4 3 2 3 2 2" xfId="18556"/>
    <cellStyle name="Input 4 3 2 3 3" xfId="18557"/>
    <cellStyle name="Input 4 3 2 4" xfId="18558"/>
    <cellStyle name="Input 4 3 2 4 2" xfId="18559"/>
    <cellStyle name="Input 4 3 2 4 2 2" xfId="18560"/>
    <cellStyle name="Input 4 3 2 4 3" xfId="18561"/>
    <cellStyle name="Input 4 3 2 5" xfId="18562"/>
    <cellStyle name="Input 4 3 2 5 2" xfId="18563"/>
    <cellStyle name="Input 4 3 2 5 2 2" xfId="18564"/>
    <cellStyle name="Input 4 3 2 5 3" xfId="18565"/>
    <cellStyle name="Input 4 3 2 6" xfId="18566"/>
    <cellStyle name="Input 4 3 2 6 2" xfId="18567"/>
    <cellStyle name="Input 4 3 2 6 2 2" xfId="18568"/>
    <cellStyle name="Input 4 3 2 6 3" xfId="18569"/>
    <cellStyle name="Input 4 3 2 7" xfId="18570"/>
    <cellStyle name="Input 4 3 2 7 2" xfId="18571"/>
    <cellStyle name="Input 4 3 2 7 2 2" xfId="18572"/>
    <cellStyle name="Input 4 3 2 7 3" xfId="18573"/>
    <cellStyle name="Input 4 3 2 8" xfId="18574"/>
    <cellStyle name="Input 4 3 2 8 2" xfId="18575"/>
    <cellStyle name="Input 4 3 2 8 2 2" xfId="18576"/>
    <cellStyle name="Input 4 3 2 8 3" xfId="18577"/>
    <cellStyle name="Input 4 3 2 9" xfId="18578"/>
    <cellStyle name="Input 4 3 2 9 2" xfId="18579"/>
    <cellStyle name="Input 4 3 2 9 2 2" xfId="18580"/>
    <cellStyle name="Input 4 3 2 9 3" xfId="18581"/>
    <cellStyle name="Input 4 3 3" xfId="18582"/>
    <cellStyle name="Input 4 3 3 2" xfId="18583"/>
    <cellStyle name="Input 4 3 3 2 2" xfId="18584"/>
    <cellStyle name="Input 4 3 3 3" xfId="18585"/>
    <cellStyle name="Input 4 3 4" xfId="18586"/>
    <cellStyle name="Input 4 3 4 2" xfId="18587"/>
    <cellStyle name="Input 4 3 4 2 2" xfId="18588"/>
    <cellStyle name="Input 4 3 4 3" xfId="18589"/>
    <cellStyle name="Input 4 3 5" xfId="18590"/>
    <cellStyle name="Input 4 3 5 2" xfId="18591"/>
    <cellStyle name="Input 4 3 5 2 2" xfId="18592"/>
    <cellStyle name="Input 4 3 5 3" xfId="18593"/>
    <cellStyle name="Input 4 3 6" xfId="18594"/>
    <cellStyle name="Input 4 3 6 2" xfId="18595"/>
    <cellStyle name="Input 4 3 6 2 2" xfId="18596"/>
    <cellStyle name="Input 4 3 6 3" xfId="18597"/>
    <cellStyle name="Input 4 3 7" xfId="18598"/>
    <cellStyle name="Input 4 3 7 2" xfId="18599"/>
    <cellStyle name="Input 4 3 7 2 2" xfId="18600"/>
    <cellStyle name="Input 4 3 7 3" xfId="18601"/>
    <cellStyle name="Input 4 3 8" xfId="18602"/>
    <cellStyle name="Input 4 3 8 2" xfId="18603"/>
    <cellStyle name="Input 4 3 8 2 2" xfId="18604"/>
    <cellStyle name="Input 4 3 8 3" xfId="18605"/>
    <cellStyle name="Input 4 3 9" xfId="18606"/>
    <cellStyle name="Input 4 3 9 2" xfId="18607"/>
    <cellStyle name="Input 4 3 9 2 2" xfId="18608"/>
    <cellStyle name="Input 4 3 9 3" xfId="18609"/>
    <cellStyle name="Input 4 4" xfId="18610"/>
    <cellStyle name="Input 4 4 10" xfId="18611"/>
    <cellStyle name="Input 4 4 10 2" xfId="18612"/>
    <cellStyle name="Input 4 4 10 2 2" xfId="18613"/>
    <cellStyle name="Input 4 4 10 3" xfId="18614"/>
    <cellStyle name="Input 4 4 11" xfId="18615"/>
    <cellStyle name="Input 4 4 11 2" xfId="18616"/>
    <cellStyle name="Input 4 4 11 2 2" xfId="18617"/>
    <cellStyle name="Input 4 4 11 3" xfId="18618"/>
    <cellStyle name="Input 4 4 12" xfId="18619"/>
    <cellStyle name="Input 4 4 12 2" xfId="18620"/>
    <cellStyle name="Input 4 4 12 2 2" xfId="18621"/>
    <cellStyle name="Input 4 4 12 3" xfId="18622"/>
    <cellStyle name="Input 4 4 13" xfId="18623"/>
    <cellStyle name="Input 4 4 13 2" xfId="18624"/>
    <cellStyle name="Input 4 4 13 2 2" xfId="18625"/>
    <cellStyle name="Input 4 4 13 3" xfId="18626"/>
    <cellStyle name="Input 4 4 14" xfId="18627"/>
    <cellStyle name="Input 4 4 14 2" xfId="18628"/>
    <cellStyle name="Input 4 4 14 2 2" xfId="18629"/>
    <cellStyle name="Input 4 4 14 3" xfId="18630"/>
    <cellStyle name="Input 4 4 15" xfId="18631"/>
    <cellStyle name="Input 4 4 15 2" xfId="18632"/>
    <cellStyle name="Input 4 4 15 2 2" xfId="18633"/>
    <cellStyle name="Input 4 4 15 3" xfId="18634"/>
    <cellStyle name="Input 4 4 16" xfId="18635"/>
    <cellStyle name="Input 4 4 16 2" xfId="18636"/>
    <cellStyle name="Input 4 4 16 2 2" xfId="18637"/>
    <cellStyle name="Input 4 4 16 3" xfId="18638"/>
    <cellStyle name="Input 4 4 17" xfId="18639"/>
    <cellStyle name="Input 4 4 17 2" xfId="18640"/>
    <cellStyle name="Input 4 4 17 2 2" xfId="18641"/>
    <cellStyle name="Input 4 4 17 3" xfId="18642"/>
    <cellStyle name="Input 4 4 18" xfId="18643"/>
    <cellStyle name="Input 4 4 18 2" xfId="18644"/>
    <cellStyle name="Input 4 4 19" xfId="18645"/>
    <cellStyle name="Input 4 4 2" xfId="18646"/>
    <cellStyle name="Input 4 4 2 10" xfId="18647"/>
    <cellStyle name="Input 4 4 2 10 2" xfId="18648"/>
    <cellStyle name="Input 4 4 2 10 2 2" xfId="18649"/>
    <cellStyle name="Input 4 4 2 10 3" xfId="18650"/>
    <cellStyle name="Input 4 4 2 11" xfId="18651"/>
    <cellStyle name="Input 4 4 2 11 2" xfId="18652"/>
    <cellStyle name="Input 4 4 2 11 2 2" xfId="18653"/>
    <cellStyle name="Input 4 4 2 11 3" xfId="18654"/>
    <cellStyle name="Input 4 4 2 12" xfId="18655"/>
    <cellStyle name="Input 4 4 2 12 2" xfId="18656"/>
    <cellStyle name="Input 4 4 2 12 2 2" xfId="18657"/>
    <cellStyle name="Input 4 4 2 12 3" xfId="18658"/>
    <cellStyle name="Input 4 4 2 13" xfId="18659"/>
    <cellStyle name="Input 4 4 2 13 2" xfId="18660"/>
    <cellStyle name="Input 4 4 2 13 2 2" xfId="18661"/>
    <cellStyle name="Input 4 4 2 13 3" xfId="18662"/>
    <cellStyle name="Input 4 4 2 14" xfId="18663"/>
    <cellStyle name="Input 4 4 2 14 2" xfId="18664"/>
    <cellStyle name="Input 4 4 2 14 2 2" xfId="18665"/>
    <cellStyle name="Input 4 4 2 14 3" xfId="18666"/>
    <cellStyle name="Input 4 4 2 15" xfId="18667"/>
    <cellStyle name="Input 4 4 2 15 2" xfId="18668"/>
    <cellStyle name="Input 4 4 2 15 2 2" xfId="18669"/>
    <cellStyle name="Input 4 4 2 15 3" xfId="18670"/>
    <cellStyle name="Input 4 4 2 16" xfId="18671"/>
    <cellStyle name="Input 4 4 2 16 2" xfId="18672"/>
    <cellStyle name="Input 4 4 2 16 2 2" xfId="18673"/>
    <cellStyle name="Input 4 4 2 16 3" xfId="18674"/>
    <cellStyle name="Input 4 4 2 17" xfId="18675"/>
    <cellStyle name="Input 4 4 2 17 2" xfId="18676"/>
    <cellStyle name="Input 4 4 2 17 2 2" xfId="18677"/>
    <cellStyle name="Input 4 4 2 17 3" xfId="18678"/>
    <cellStyle name="Input 4 4 2 18" xfId="18679"/>
    <cellStyle name="Input 4 4 2 18 2" xfId="18680"/>
    <cellStyle name="Input 4 4 2 18 2 2" xfId="18681"/>
    <cellStyle name="Input 4 4 2 18 3" xfId="18682"/>
    <cellStyle name="Input 4 4 2 19" xfId="18683"/>
    <cellStyle name="Input 4 4 2 19 2" xfId="18684"/>
    <cellStyle name="Input 4 4 2 19 2 2" xfId="18685"/>
    <cellStyle name="Input 4 4 2 19 3" xfId="18686"/>
    <cellStyle name="Input 4 4 2 2" xfId="18687"/>
    <cellStyle name="Input 4 4 2 2 2" xfId="18688"/>
    <cellStyle name="Input 4 4 2 2 2 2" xfId="18689"/>
    <cellStyle name="Input 4 4 2 2 3" xfId="18690"/>
    <cellStyle name="Input 4 4 2 20" xfId="18691"/>
    <cellStyle name="Input 4 4 2 20 2" xfId="18692"/>
    <cellStyle name="Input 4 4 2 20 2 2" xfId="18693"/>
    <cellStyle name="Input 4 4 2 20 3" xfId="18694"/>
    <cellStyle name="Input 4 4 2 21" xfId="18695"/>
    <cellStyle name="Input 4 4 2 21 2" xfId="18696"/>
    <cellStyle name="Input 4 4 2 22" xfId="18697"/>
    <cellStyle name="Input 4 4 2 3" xfId="18698"/>
    <cellStyle name="Input 4 4 2 3 2" xfId="18699"/>
    <cellStyle name="Input 4 4 2 3 2 2" xfId="18700"/>
    <cellStyle name="Input 4 4 2 3 3" xfId="18701"/>
    <cellStyle name="Input 4 4 2 4" xfId="18702"/>
    <cellStyle name="Input 4 4 2 4 2" xfId="18703"/>
    <cellStyle name="Input 4 4 2 4 2 2" xfId="18704"/>
    <cellStyle name="Input 4 4 2 4 3" xfId="18705"/>
    <cellStyle name="Input 4 4 2 5" xfId="18706"/>
    <cellStyle name="Input 4 4 2 5 2" xfId="18707"/>
    <cellStyle name="Input 4 4 2 5 2 2" xfId="18708"/>
    <cellStyle name="Input 4 4 2 5 3" xfId="18709"/>
    <cellStyle name="Input 4 4 2 6" xfId="18710"/>
    <cellStyle name="Input 4 4 2 6 2" xfId="18711"/>
    <cellStyle name="Input 4 4 2 6 2 2" xfId="18712"/>
    <cellStyle name="Input 4 4 2 6 3" xfId="18713"/>
    <cellStyle name="Input 4 4 2 7" xfId="18714"/>
    <cellStyle name="Input 4 4 2 7 2" xfId="18715"/>
    <cellStyle name="Input 4 4 2 7 2 2" xfId="18716"/>
    <cellStyle name="Input 4 4 2 7 3" xfId="18717"/>
    <cellStyle name="Input 4 4 2 8" xfId="18718"/>
    <cellStyle name="Input 4 4 2 8 2" xfId="18719"/>
    <cellStyle name="Input 4 4 2 8 2 2" xfId="18720"/>
    <cellStyle name="Input 4 4 2 8 3" xfId="18721"/>
    <cellStyle name="Input 4 4 2 9" xfId="18722"/>
    <cellStyle name="Input 4 4 2 9 2" xfId="18723"/>
    <cellStyle name="Input 4 4 2 9 2 2" xfId="18724"/>
    <cellStyle name="Input 4 4 2 9 3" xfId="18725"/>
    <cellStyle name="Input 4 4 3" xfId="18726"/>
    <cellStyle name="Input 4 4 3 2" xfId="18727"/>
    <cellStyle name="Input 4 4 3 2 2" xfId="18728"/>
    <cellStyle name="Input 4 4 3 3" xfId="18729"/>
    <cellStyle name="Input 4 4 4" xfId="18730"/>
    <cellStyle name="Input 4 4 4 2" xfId="18731"/>
    <cellStyle name="Input 4 4 4 2 2" xfId="18732"/>
    <cellStyle name="Input 4 4 4 3" xfId="18733"/>
    <cellStyle name="Input 4 4 5" xfId="18734"/>
    <cellStyle name="Input 4 4 5 2" xfId="18735"/>
    <cellStyle name="Input 4 4 5 2 2" xfId="18736"/>
    <cellStyle name="Input 4 4 5 3" xfId="18737"/>
    <cellStyle name="Input 4 4 6" xfId="18738"/>
    <cellStyle name="Input 4 4 6 2" xfId="18739"/>
    <cellStyle name="Input 4 4 6 2 2" xfId="18740"/>
    <cellStyle name="Input 4 4 6 3" xfId="18741"/>
    <cellStyle name="Input 4 4 7" xfId="18742"/>
    <cellStyle name="Input 4 4 7 2" xfId="18743"/>
    <cellStyle name="Input 4 4 7 2 2" xfId="18744"/>
    <cellStyle name="Input 4 4 7 3" xfId="18745"/>
    <cellStyle name="Input 4 4 8" xfId="18746"/>
    <cellStyle name="Input 4 4 8 2" xfId="18747"/>
    <cellStyle name="Input 4 4 8 2 2" xfId="18748"/>
    <cellStyle name="Input 4 4 8 3" xfId="18749"/>
    <cellStyle name="Input 4 4 9" xfId="18750"/>
    <cellStyle name="Input 4 4 9 2" xfId="18751"/>
    <cellStyle name="Input 4 4 9 2 2" xfId="18752"/>
    <cellStyle name="Input 4 4 9 3" xfId="18753"/>
    <cellStyle name="Input 4 5" xfId="18754"/>
    <cellStyle name="Input 4 5 10" xfId="18755"/>
    <cellStyle name="Input 4 5 10 2" xfId="18756"/>
    <cellStyle name="Input 4 5 10 2 2" xfId="18757"/>
    <cellStyle name="Input 4 5 10 3" xfId="18758"/>
    <cellStyle name="Input 4 5 11" xfId="18759"/>
    <cellStyle name="Input 4 5 11 2" xfId="18760"/>
    <cellStyle name="Input 4 5 11 2 2" xfId="18761"/>
    <cellStyle name="Input 4 5 11 3" xfId="18762"/>
    <cellStyle name="Input 4 5 12" xfId="18763"/>
    <cellStyle name="Input 4 5 12 2" xfId="18764"/>
    <cellStyle name="Input 4 5 12 2 2" xfId="18765"/>
    <cellStyle name="Input 4 5 12 3" xfId="18766"/>
    <cellStyle name="Input 4 5 13" xfId="18767"/>
    <cellStyle name="Input 4 5 13 2" xfId="18768"/>
    <cellStyle name="Input 4 5 13 2 2" xfId="18769"/>
    <cellStyle name="Input 4 5 13 3" xfId="18770"/>
    <cellStyle name="Input 4 5 14" xfId="18771"/>
    <cellStyle name="Input 4 5 14 2" xfId="18772"/>
    <cellStyle name="Input 4 5 14 2 2" xfId="18773"/>
    <cellStyle name="Input 4 5 14 3" xfId="18774"/>
    <cellStyle name="Input 4 5 15" xfId="18775"/>
    <cellStyle name="Input 4 5 15 2" xfId="18776"/>
    <cellStyle name="Input 4 5 15 2 2" xfId="18777"/>
    <cellStyle name="Input 4 5 15 3" xfId="18778"/>
    <cellStyle name="Input 4 5 16" xfId="18779"/>
    <cellStyle name="Input 4 5 16 2" xfId="18780"/>
    <cellStyle name="Input 4 5 16 2 2" xfId="18781"/>
    <cellStyle name="Input 4 5 16 3" xfId="18782"/>
    <cellStyle name="Input 4 5 17" xfId="18783"/>
    <cellStyle name="Input 4 5 17 2" xfId="18784"/>
    <cellStyle name="Input 4 5 17 2 2" xfId="18785"/>
    <cellStyle name="Input 4 5 17 3" xfId="18786"/>
    <cellStyle name="Input 4 5 18" xfId="18787"/>
    <cellStyle name="Input 4 5 18 2" xfId="18788"/>
    <cellStyle name="Input 4 5 18 2 2" xfId="18789"/>
    <cellStyle name="Input 4 5 18 3" xfId="18790"/>
    <cellStyle name="Input 4 5 19" xfId="18791"/>
    <cellStyle name="Input 4 5 19 2" xfId="18792"/>
    <cellStyle name="Input 4 5 19 2 2" xfId="18793"/>
    <cellStyle name="Input 4 5 19 3" xfId="18794"/>
    <cellStyle name="Input 4 5 2" xfId="18795"/>
    <cellStyle name="Input 4 5 2 10" xfId="18796"/>
    <cellStyle name="Input 4 5 2 10 2" xfId="18797"/>
    <cellStyle name="Input 4 5 2 10 2 2" xfId="18798"/>
    <cellStyle name="Input 4 5 2 10 3" xfId="18799"/>
    <cellStyle name="Input 4 5 2 11" xfId="18800"/>
    <cellStyle name="Input 4 5 2 11 2" xfId="18801"/>
    <cellStyle name="Input 4 5 2 11 2 2" xfId="18802"/>
    <cellStyle name="Input 4 5 2 11 3" xfId="18803"/>
    <cellStyle name="Input 4 5 2 12" xfId="18804"/>
    <cellStyle name="Input 4 5 2 12 2" xfId="18805"/>
    <cellStyle name="Input 4 5 2 12 2 2" xfId="18806"/>
    <cellStyle name="Input 4 5 2 12 3" xfId="18807"/>
    <cellStyle name="Input 4 5 2 13" xfId="18808"/>
    <cellStyle name="Input 4 5 2 13 2" xfId="18809"/>
    <cellStyle name="Input 4 5 2 13 2 2" xfId="18810"/>
    <cellStyle name="Input 4 5 2 13 3" xfId="18811"/>
    <cellStyle name="Input 4 5 2 14" xfId="18812"/>
    <cellStyle name="Input 4 5 2 14 2" xfId="18813"/>
    <cellStyle name="Input 4 5 2 14 2 2" xfId="18814"/>
    <cellStyle name="Input 4 5 2 14 3" xfId="18815"/>
    <cellStyle name="Input 4 5 2 15" xfId="18816"/>
    <cellStyle name="Input 4 5 2 15 2" xfId="18817"/>
    <cellStyle name="Input 4 5 2 15 2 2" xfId="18818"/>
    <cellStyle name="Input 4 5 2 15 3" xfId="18819"/>
    <cellStyle name="Input 4 5 2 16" xfId="18820"/>
    <cellStyle name="Input 4 5 2 16 2" xfId="18821"/>
    <cellStyle name="Input 4 5 2 16 2 2" xfId="18822"/>
    <cellStyle name="Input 4 5 2 16 3" xfId="18823"/>
    <cellStyle name="Input 4 5 2 17" xfId="18824"/>
    <cellStyle name="Input 4 5 2 17 2" xfId="18825"/>
    <cellStyle name="Input 4 5 2 17 2 2" xfId="18826"/>
    <cellStyle name="Input 4 5 2 17 3" xfId="18827"/>
    <cellStyle name="Input 4 5 2 18" xfId="18828"/>
    <cellStyle name="Input 4 5 2 18 2" xfId="18829"/>
    <cellStyle name="Input 4 5 2 18 2 2" xfId="18830"/>
    <cellStyle name="Input 4 5 2 18 3" xfId="18831"/>
    <cellStyle name="Input 4 5 2 19" xfId="18832"/>
    <cellStyle name="Input 4 5 2 19 2" xfId="18833"/>
    <cellStyle name="Input 4 5 2 19 2 2" xfId="18834"/>
    <cellStyle name="Input 4 5 2 19 3" xfId="18835"/>
    <cellStyle name="Input 4 5 2 2" xfId="18836"/>
    <cellStyle name="Input 4 5 2 2 2" xfId="18837"/>
    <cellStyle name="Input 4 5 2 2 2 2" xfId="18838"/>
    <cellStyle name="Input 4 5 2 2 3" xfId="18839"/>
    <cellStyle name="Input 4 5 2 20" xfId="18840"/>
    <cellStyle name="Input 4 5 2 20 2" xfId="18841"/>
    <cellStyle name="Input 4 5 2 20 2 2" xfId="18842"/>
    <cellStyle name="Input 4 5 2 20 3" xfId="18843"/>
    <cellStyle name="Input 4 5 2 21" xfId="18844"/>
    <cellStyle name="Input 4 5 2 21 2" xfId="18845"/>
    <cellStyle name="Input 4 5 2 22" xfId="18846"/>
    <cellStyle name="Input 4 5 2 3" xfId="18847"/>
    <cellStyle name="Input 4 5 2 3 2" xfId="18848"/>
    <cellStyle name="Input 4 5 2 3 2 2" xfId="18849"/>
    <cellStyle name="Input 4 5 2 3 3" xfId="18850"/>
    <cellStyle name="Input 4 5 2 4" xfId="18851"/>
    <cellStyle name="Input 4 5 2 4 2" xfId="18852"/>
    <cellStyle name="Input 4 5 2 4 2 2" xfId="18853"/>
    <cellStyle name="Input 4 5 2 4 3" xfId="18854"/>
    <cellStyle name="Input 4 5 2 5" xfId="18855"/>
    <cellStyle name="Input 4 5 2 5 2" xfId="18856"/>
    <cellStyle name="Input 4 5 2 5 2 2" xfId="18857"/>
    <cellStyle name="Input 4 5 2 5 3" xfId="18858"/>
    <cellStyle name="Input 4 5 2 6" xfId="18859"/>
    <cellStyle name="Input 4 5 2 6 2" xfId="18860"/>
    <cellStyle name="Input 4 5 2 6 2 2" xfId="18861"/>
    <cellStyle name="Input 4 5 2 6 3" xfId="18862"/>
    <cellStyle name="Input 4 5 2 7" xfId="18863"/>
    <cellStyle name="Input 4 5 2 7 2" xfId="18864"/>
    <cellStyle name="Input 4 5 2 7 2 2" xfId="18865"/>
    <cellStyle name="Input 4 5 2 7 3" xfId="18866"/>
    <cellStyle name="Input 4 5 2 8" xfId="18867"/>
    <cellStyle name="Input 4 5 2 8 2" xfId="18868"/>
    <cellStyle name="Input 4 5 2 8 2 2" xfId="18869"/>
    <cellStyle name="Input 4 5 2 8 3" xfId="18870"/>
    <cellStyle name="Input 4 5 2 9" xfId="18871"/>
    <cellStyle name="Input 4 5 2 9 2" xfId="18872"/>
    <cellStyle name="Input 4 5 2 9 2 2" xfId="18873"/>
    <cellStyle name="Input 4 5 2 9 3" xfId="18874"/>
    <cellStyle name="Input 4 5 20" xfId="18875"/>
    <cellStyle name="Input 4 5 20 2" xfId="18876"/>
    <cellStyle name="Input 4 5 20 2 2" xfId="18877"/>
    <cellStyle name="Input 4 5 20 3" xfId="18878"/>
    <cellStyle name="Input 4 5 21" xfId="18879"/>
    <cellStyle name="Input 4 5 21 2" xfId="18880"/>
    <cellStyle name="Input 4 5 21 2 2" xfId="18881"/>
    <cellStyle name="Input 4 5 21 3" xfId="18882"/>
    <cellStyle name="Input 4 5 22" xfId="18883"/>
    <cellStyle name="Input 4 5 22 2" xfId="18884"/>
    <cellStyle name="Input 4 5 23" xfId="18885"/>
    <cellStyle name="Input 4 5 3" xfId="18886"/>
    <cellStyle name="Input 4 5 3 2" xfId="18887"/>
    <cellStyle name="Input 4 5 3 2 2" xfId="18888"/>
    <cellStyle name="Input 4 5 3 3" xfId="18889"/>
    <cellStyle name="Input 4 5 4" xfId="18890"/>
    <cellStyle name="Input 4 5 4 2" xfId="18891"/>
    <cellStyle name="Input 4 5 4 2 2" xfId="18892"/>
    <cellStyle name="Input 4 5 4 3" xfId="18893"/>
    <cellStyle name="Input 4 5 5" xfId="18894"/>
    <cellStyle name="Input 4 5 5 2" xfId="18895"/>
    <cellStyle name="Input 4 5 5 2 2" xfId="18896"/>
    <cellStyle name="Input 4 5 5 3" xfId="18897"/>
    <cellStyle name="Input 4 5 6" xfId="18898"/>
    <cellStyle name="Input 4 5 6 2" xfId="18899"/>
    <cellStyle name="Input 4 5 6 2 2" xfId="18900"/>
    <cellStyle name="Input 4 5 6 3" xfId="18901"/>
    <cellStyle name="Input 4 5 7" xfId="18902"/>
    <cellStyle name="Input 4 5 7 2" xfId="18903"/>
    <cellStyle name="Input 4 5 7 2 2" xfId="18904"/>
    <cellStyle name="Input 4 5 7 3" xfId="18905"/>
    <cellStyle name="Input 4 5 8" xfId="18906"/>
    <cellStyle name="Input 4 5 8 2" xfId="18907"/>
    <cellStyle name="Input 4 5 8 2 2" xfId="18908"/>
    <cellStyle name="Input 4 5 8 3" xfId="18909"/>
    <cellStyle name="Input 4 5 9" xfId="18910"/>
    <cellStyle name="Input 4 5 9 2" xfId="18911"/>
    <cellStyle name="Input 4 5 9 2 2" xfId="18912"/>
    <cellStyle name="Input 4 5 9 3" xfId="18913"/>
    <cellStyle name="Input 4 6" xfId="18914"/>
    <cellStyle name="Input 4 6 10" xfId="18915"/>
    <cellStyle name="Input 4 6 10 2" xfId="18916"/>
    <cellStyle name="Input 4 6 10 2 2" xfId="18917"/>
    <cellStyle name="Input 4 6 10 3" xfId="18918"/>
    <cellStyle name="Input 4 6 11" xfId="18919"/>
    <cellStyle name="Input 4 6 11 2" xfId="18920"/>
    <cellStyle name="Input 4 6 11 2 2" xfId="18921"/>
    <cellStyle name="Input 4 6 11 3" xfId="18922"/>
    <cellStyle name="Input 4 6 12" xfId="18923"/>
    <cellStyle name="Input 4 6 12 2" xfId="18924"/>
    <cellStyle name="Input 4 6 12 2 2" xfId="18925"/>
    <cellStyle name="Input 4 6 12 3" xfId="18926"/>
    <cellStyle name="Input 4 6 13" xfId="18927"/>
    <cellStyle name="Input 4 6 13 2" xfId="18928"/>
    <cellStyle name="Input 4 6 13 2 2" xfId="18929"/>
    <cellStyle name="Input 4 6 13 3" xfId="18930"/>
    <cellStyle name="Input 4 6 14" xfId="18931"/>
    <cellStyle name="Input 4 6 14 2" xfId="18932"/>
    <cellStyle name="Input 4 6 14 2 2" xfId="18933"/>
    <cellStyle name="Input 4 6 14 3" xfId="18934"/>
    <cellStyle name="Input 4 6 15" xfId="18935"/>
    <cellStyle name="Input 4 6 15 2" xfId="18936"/>
    <cellStyle name="Input 4 6 15 2 2" xfId="18937"/>
    <cellStyle name="Input 4 6 15 3" xfId="18938"/>
    <cellStyle name="Input 4 6 16" xfId="18939"/>
    <cellStyle name="Input 4 6 16 2" xfId="18940"/>
    <cellStyle name="Input 4 6 16 2 2" xfId="18941"/>
    <cellStyle name="Input 4 6 16 3" xfId="18942"/>
    <cellStyle name="Input 4 6 17" xfId="18943"/>
    <cellStyle name="Input 4 6 17 2" xfId="18944"/>
    <cellStyle name="Input 4 6 17 2 2" xfId="18945"/>
    <cellStyle name="Input 4 6 17 3" xfId="18946"/>
    <cellStyle name="Input 4 6 18" xfId="18947"/>
    <cellStyle name="Input 4 6 18 2" xfId="18948"/>
    <cellStyle name="Input 4 6 18 2 2" xfId="18949"/>
    <cellStyle name="Input 4 6 18 3" xfId="18950"/>
    <cellStyle name="Input 4 6 19" xfId="18951"/>
    <cellStyle name="Input 4 6 19 2" xfId="18952"/>
    <cellStyle name="Input 4 6 19 2 2" xfId="18953"/>
    <cellStyle name="Input 4 6 19 3" xfId="18954"/>
    <cellStyle name="Input 4 6 2" xfId="18955"/>
    <cellStyle name="Input 4 6 2 2" xfId="18956"/>
    <cellStyle name="Input 4 6 2 2 2" xfId="18957"/>
    <cellStyle name="Input 4 6 2 3" xfId="18958"/>
    <cellStyle name="Input 4 6 20" xfId="18959"/>
    <cellStyle name="Input 4 6 20 2" xfId="18960"/>
    <cellStyle name="Input 4 6 20 2 2" xfId="18961"/>
    <cellStyle name="Input 4 6 20 3" xfId="18962"/>
    <cellStyle name="Input 4 6 21" xfId="18963"/>
    <cellStyle name="Input 4 6 21 2" xfId="18964"/>
    <cellStyle name="Input 4 6 22" xfId="18965"/>
    <cellStyle name="Input 4 6 3" xfId="18966"/>
    <cellStyle name="Input 4 6 3 2" xfId="18967"/>
    <cellStyle name="Input 4 6 3 2 2" xfId="18968"/>
    <cellStyle name="Input 4 6 3 3" xfId="18969"/>
    <cellStyle name="Input 4 6 4" xfId="18970"/>
    <cellStyle name="Input 4 6 4 2" xfId="18971"/>
    <cellStyle name="Input 4 6 4 2 2" xfId="18972"/>
    <cellStyle name="Input 4 6 4 3" xfId="18973"/>
    <cellStyle name="Input 4 6 5" xfId="18974"/>
    <cellStyle name="Input 4 6 5 2" xfId="18975"/>
    <cellStyle name="Input 4 6 5 2 2" xfId="18976"/>
    <cellStyle name="Input 4 6 5 3" xfId="18977"/>
    <cellStyle name="Input 4 6 6" xfId="18978"/>
    <cellStyle name="Input 4 6 6 2" xfId="18979"/>
    <cellStyle name="Input 4 6 6 2 2" xfId="18980"/>
    <cellStyle name="Input 4 6 6 3" xfId="18981"/>
    <cellStyle name="Input 4 6 7" xfId="18982"/>
    <cellStyle name="Input 4 6 7 2" xfId="18983"/>
    <cellStyle name="Input 4 6 7 2 2" xfId="18984"/>
    <cellStyle name="Input 4 6 7 3" xfId="18985"/>
    <cellStyle name="Input 4 6 8" xfId="18986"/>
    <cellStyle name="Input 4 6 8 2" xfId="18987"/>
    <cellStyle name="Input 4 6 8 2 2" xfId="18988"/>
    <cellStyle name="Input 4 6 8 3" xfId="18989"/>
    <cellStyle name="Input 4 6 9" xfId="18990"/>
    <cellStyle name="Input 4 6 9 2" xfId="18991"/>
    <cellStyle name="Input 4 6 9 2 2" xfId="18992"/>
    <cellStyle name="Input 4 6 9 3" xfId="18993"/>
    <cellStyle name="Input 4 7" xfId="18994"/>
    <cellStyle name="Input 4 7 2" xfId="18995"/>
    <cellStyle name="Input 4 7 2 2" xfId="18996"/>
    <cellStyle name="Input 4 7 3" xfId="18997"/>
    <cellStyle name="Input 4 8" xfId="18998"/>
    <cellStyle name="Input 4 8 2" xfId="18999"/>
    <cellStyle name="Input 4 8 2 2" xfId="19000"/>
    <cellStyle name="Input 4 8 3" xfId="19001"/>
    <cellStyle name="Input 4 9" xfId="19002"/>
    <cellStyle name="Input 4 9 2" xfId="19003"/>
    <cellStyle name="Input 4 9 2 2" xfId="19004"/>
    <cellStyle name="Input 4 9 3" xfId="19005"/>
    <cellStyle name="Input 5" xfId="19006"/>
    <cellStyle name="Input 5 10" xfId="19007"/>
    <cellStyle name="Input 5 10 2" xfId="19008"/>
    <cellStyle name="Input 5 10 2 2" xfId="19009"/>
    <cellStyle name="Input 5 10 3" xfId="19010"/>
    <cellStyle name="Input 5 11" xfId="19011"/>
    <cellStyle name="Input 5 11 2" xfId="19012"/>
    <cellStyle name="Input 5 11 2 2" xfId="19013"/>
    <cellStyle name="Input 5 11 3" xfId="19014"/>
    <cellStyle name="Input 5 12" xfId="19015"/>
    <cellStyle name="Input 5 12 2" xfId="19016"/>
    <cellStyle name="Input 5 12 2 2" xfId="19017"/>
    <cellStyle name="Input 5 12 3" xfId="19018"/>
    <cellStyle name="Input 5 13" xfId="19019"/>
    <cellStyle name="Input 5 13 2" xfId="19020"/>
    <cellStyle name="Input 5 13 2 2" xfId="19021"/>
    <cellStyle name="Input 5 13 3" xfId="19022"/>
    <cellStyle name="Input 5 14" xfId="19023"/>
    <cellStyle name="Input 5 14 2" xfId="19024"/>
    <cellStyle name="Input 5 14 2 2" xfId="19025"/>
    <cellStyle name="Input 5 14 3" xfId="19026"/>
    <cellStyle name="Input 5 15" xfId="19027"/>
    <cellStyle name="Input 5 15 2" xfId="19028"/>
    <cellStyle name="Input 5 15 2 2" xfId="19029"/>
    <cellStyle name="Input 5 15 3" xfId="19030"/>
    <cellStyle name="Input 5 16" xfId="19031"/>
    <cellStyle name="Input 5 16 2" xfId="19032"/>
    <cellStyle name="Input 5 16 2 2" xfId="19033"/>
    <cellStyle name="Input 5 16 3" xfId="19034"/>
    <cellStyle name="Input 5 17" xfId="19035"/>
    <cellStyle name="Input 5 17 2" xfId="19036"/>
    <cellStyle name="Input 5 17 2 2" xfId="19037"/>
    <cellStyle name="Input 5 17 3" xfId="19038"/>
    <cellStyle name="Input 5 18" xfId="19039"/>
    <cellStyle name="Input 5 18 2" xfId="19040"/>
    <cellStyle name="Input 5 18 2 2" xfId="19041"/>
    <cellStyle name="Input 5 18 3" xfId="19042"/>
    <cellStyle name="Input 5 19" xfId="19043"/>
    <cellStyle name="Input 5 19 2" xfId="19044"/>
    <cellStyle name="Input 5 19 2 2" xfId="19045"/>
    <cellStyle name="Input 5 19 3" xfId="19046"/>
    <cellStyle name="Input 5 2" xfId="19047"/>
    <cellStyle name="Input 5 2 10" xfId="19048"/>
    <cellStyle name="Input 5 2 10 2" xfId="19049"/>
    <cellStyle name="Input 5 2 10 2 2" xfId="19050"/>
    <cellStyle name="Input 5 2 10 3" xfId="19051"/>
    <cellStyle name="Input 5 2 11" xfId="19052"/>
    <cellStyle name="Input 5 2 11 2" xfId="19053"/>
    <cellStyle name="Input 5 2 11 2 2" xfId="19054"/>
    <cellStyle name="Input 5 2 11 3" xfId="19055"/>
    <cellStyle name="Input 5 2 12" xfId="19056"/>
    <cellStyle name="Input 5 2 12 2" xfId="19057"/>
    <cellStyle name="Input 5 2 12 2 2" xfId="19058"/>
    <cellStyle name="Input 5 2 12 3" xfId="19059"/>
    <cellStyle name="Input 5 2 13" xfId="19060"/>
    <cellStyle name="Input 5 2 13 2" xfId="19061"/>
    <cellStyle name="Input 5 2 13 2 2" xfId="19062"/>
    <cellStyle name="Input 5 2 13 3" xfId="19063"/>
    <cellStyle name="Input 5 2 14" xfId="19064"/>
    <cellStyle name="Input 5 2 14 2" xfId="19065"/>
    <cellStyle name="Input 5 2 14 2 2" xfId="19066"/>
    <cellStyle name="Input 5 2 14 3" xfId="19067"/>
    <cellStyle name="Input 5 2 15" xfId="19068"/>
    <cellStyle name="Input 5 2 15 2" xfId="19069"/>
    <cellStyle name="Input 5 2 15 2 2" xfId="19070"/>
    <cellStyle name="Input 5 2 15 3" xfId="19071"/>
    <cellStyle name="Input 5 2 16" xfId="19072"/>
    <cellStyle name="Input 5 2 16 2" xfId="19073"/>
    <cellStyle name="Input 5 2 16 2 2" xfId="19074"/>
    <cellStyle name="Input 5 2 16 3" xfId="19075"/>
    <cellStyle name="Input 5 2 17" xfId="19076"/>
    <cellStyle name="Input 5 2 17 2" xfId="19077"/>
    <cellStyle name="Input 5 2 17 2 2" xfId="19078"/>
    <cellStyle name="Input 5 2 17 3" xfId="19079"/>
    <cellStyle name="Input 5 2 18" xfId="19080"/>
    <cellStyle name="Input 5 2 18 2" xfId="19081"/>
    <cellStyle name="Input 5 2 18 2 2" xfId="19082"/>
    <cellStyle name="Input 5 2 18 3" xfId="19083"/>
    <cellStyle name="Input 5 2 19" xfId="19084"/>
    <cellStyle name="Input 5 2 19 2" xfId="19085"/>
    <cellStyle name="Input 5 2 19 2 2" xfId="19086"/>
    <cellStyle name="Input 5 2 19 3" xfId="19087"/>
    <cellStyle name="Input 5 2 2" xfId="19088"/>
    <cellStyle name="Input 5 2 2 10" xfId="19089"/>
    <cellStyle name="Input 5 2 2 10 2" xfId="19090"/>
    <cellStyle name="Input 5 2 2 10 2 2" xfId="19091"/>
    <cellStyle name="Input 5 2 2 10 3" xfId="19092"/>
    <cellStyle name="Input 5 2 2 11" xfId="19093"/>
    <cellStyle name="Input 5 2 2 11 2" xfId="19094"/>
    <cellStyle name="Input 5 2 2 11 2 2" xfId="19095"/>
    <cellStyle name="Input 5 2 2 11 3" xfId="19096"/>
    <cellStyle name="Input 5 2 2 12" xfId="19097"/>
    <cellStyle name="Input 5 2 2 12 2" xfId="19098"/>
    <cellStyle name="Input 5 2 2 12 2 2" xfId="19099"/>
    <cellStyle name="Input 5 2 2 12 3" xfId="19100"/>
    <cellStyle name="Input 5 2 2 13" xfId="19101"/>
    <cellStyle name="Input 5 2 2 13 2" xfId="19102"/>
    <cellStyle name="Input 5 2 2 13 2 2" xfId="19103"/>
    <cellStyle name="Input 5 2 2 13 3" xfId="19104"/>
    <cellStyle name="Input 5 2 2 14" xfId="19105"/>
    <cellStyle name="Input 5 2 2 14 2" xfId="19106"/>
    <cellStyle name="Input 5 2 2 14 2 2" xfId="19107"/>
    <cellStyle name="Input 5 2 2 14 3" xfId="19108"/>
    <cellStyle name="Input 5 2 2 15" xfId="19109"/>
    <cellStyle name="Input 5 2 2 15 2" xfId="19110"/>
    <cellStyle name="Input 5 2 2 15 2 2" xfId="19111"/>
    <cellStyle name="Input 5 2 2 15 3" xfId="19112"/>
    <cellStyle name="Input 5 2 2 16" xfId="19113"/>
    <cellStyle name="Input 5 2 2 16 2" xfId="19114"/>
    <cellStyle name="Input 5 2 2 16 2 2" xfId="19115"/>
    <cellStyle name="Input 5 2 2 16 3" xfId="19116"/>
    <cellStyle name="Input 5 2 2 17" xfId="19117"/>
    <cellStyle name="Input 5 2 2 17 2" xfId="19118"/>
    <cellStyle name="Input 5 2 2 17 2 2" xfId="19119"/>
    <cellStyle name="Input 5 2 2 17 3" xfId="19120"/>
    <cellStyle name="Input 5 2 2 18" xfId="19121"/>
    <cellStyle name="Input 5 2 2 18 2" xfId="19122"/>
    <cellStyle name="Input 5 2 2 19" xfId="19123"/>
    <cellStyle name="Input 5 2 2 2" xfId="19124"/>
    <cellStyle name="Input 5 2 2 2 10" xfId="19125"/>
    <cellStyle name="Input 5 2 2 2 10 2" xfId="19126"/>
    <cellStyle name="Input 5 2 2 2 10 2 2" xfId="19127"/>
    <cellStyle name="Input 5 2 2 2 10 3" xfId="19128"/>
    <cellStyle name="Input 5 2 2 2 11" xfId="19129"/>
    <cellStyle name="Input 5 2 2 2 11 2" xfId="19130"/>
    <cellStyle name="Input 5 2 2 2 11 2 2" xfId="19131"/>
    <cellStyle name="Input 5 2 2 2 11 3" xfId="19132"/>
    <cellStyle name="Input 5 2 2 2 12" xfId="19133"/>
    <cellStyle name="Input 5 2 2 2 12 2" xfId="19134"/>
    <cellStyle name="Input 5 2 2 2 12 2 2" xfId="19135"/>
    <cellStyle name="Input 5 2 2 2 12 3" xfId="19136"/>
    <cellStyle name="Input 5 2 2 2 13" xfId="19137"/>
    <cellStyle name="Input 5 2 2 2 13 2" xfId="19138"/>
    <cellStyle name="Input 5 2 2 2 13 2 2" xfId="19139"/>
    <cellStyle name="Input 5 2 2 2 13 3" xfId="19140"/>
    <cellStyle name="Input 5 2 2 2 14" xfId="19141"/>
    <cellStyle name="Input 5 2 2 2 14 2" xfId="19142"/>
    <cellStyle name="Input 5 2 2 2 14 2 2" xfId="19143"/>
    <cellStyle name="Input 5 2 2 2 14 3" xfId="19144"/>
    <cellStyle name="Input 5 2 2 2 15" xfId="19145"/>
    <cellStyle name="Input 5 2 2 2 15 2" xfId="19146"/>
    <cellStyle name="Input 5 2 2 2 15 2 2" xfId="19147"/>
    <cellStyle name="Input 5 2 2 2 15 3" xfId="19148"/>
    <cellStyle name="Input 5 2 2 2 16" xfId="19149"/>
    <cellStyle name="Input 5 2 2 2 16 2" xfId="19150"/>
    <cellStyle name="Input 5 2 2 2 16 2 2" xfId="19151"/>
    <cellStyle name="Input 5 2 2 2 16 3" xfId="19152"/>
    <cellStyle name="Input 5 2 2 2 17" xfId="19153"/>
    <cellStyle name="Input 5 2 2 2 17 2" xfId="19154"/>
    <cellStyle name="Input 5 2 2 2 17 2 2" xfId="19155"/>
    <cellStyle name="Input 5 2 2 2 17 3" xfId="19156"/>
    <cellStyle name="Input 5 2 2 2 18" xfId="19157"/>
    <cellStyle name="Input 5 2 2 2 18 2" xfId="19158"/>
    <cellStyle name="Input 5 2 2 2 18 2 2" xfId="19159"/>
    <cellStyle name="Input 5 2 2 2 18 3" xfId="19160"/>
    <cellStyle name="Input 5 2 2 2 19" xfId="19161"/>
    <cellStyle name="Input 5 2 2 2 19 2" xfId="19162"/>
    <cellStyle name="Input 5 2 2 2 19 2 2" xfId="19163"/>
    <cellStyle name="Input 5 2 2 2 19 3" xfId="19164"/>
    <cellStyle name="Input 5 2 2 2 2" xfId="19165"/>
    <cellStyle name="Input 5 2 2 2 2 2" xfId="19166"/>
    <cellStyle name="Input 5 2 2 2 2 2 2" xfId="19167"/>
    <cellStyle name="Input 5 2 2 2 2 3" xfId="19168"/>
    <cellStyle name="Input 5 2 2 2 20" xfId="19169"/>
    <cellStyle name="Input 5 2 2 2 20 2" xfId="19170"/>
    <cellStyle name="Input 5 2 2 2 20 2 2" xfId="19171"/>
    <cellStyle name="Input 5 2 2 2 20 3" xfId="19172"/>
    <cellStyle name="Input 5 2 2 2 21" xfId="19173"/>
    <cellStyle name="Input 5 2 2 2 21 2" xfId="19174"/>
    <cellStyle name="Input 5 2 2 2 22" xfId="19175"/>
    <cellStyle name="Input 5 2 2 2 3" xfId="19176"/>
    <cellStyle name="Input 5 2 2 2 3 2" xfId="19177"/>
    <cellStyle name="Input 5 2 2 2 3 2 2" xfId="19178"/>
    <cellStyle name="Input 5 2 2 2 3 3" xfId="19179"/>
    <cellStyle name="Input 5 2 2 2 4" xfId="19180"/>
    <cellStyle name="Input 5 2 2 2 4 2" xfId="19181"/>
    <cellStyle name="Input 5 2 2 2 4 2 2" xfId="19182"/>
    <cellStyle name="Input 5 2 2 2 4 3" xfId="19183"/>
    <cellStyle name="Input 5 2 2 2 5" xfId="19184"/>
    <cellStyle name="Input 5 2 2 2 5 2" xfId="19185"/>
    <cellStyle name="Input 5 2 2 2 5 2 2" xfId="19186"/>
    <cellStyle name="Input 5 2 2 2 5 3" xfId="19187"/>
    <cellStyle name="Input 5 2 2 2 6" xfId="19188"/>
    <cellStyle name="Input 5 2 2 2 6 2" xfId="19189"/>
    <cellStyle name="Input 5 2 2 2 6 2 2" xfId="19190"/>
    <cellStyle name="Input 5 2 2 2 6 3" xfId="19191"/>
    <cellStyle name="Input 5 2 2 2 7" xfId="19192"/>
    <cellStyle name="Input 5 2 2 2 7 2" xfId="19193"/>
    <cellStyle name="Input 5 2 2 2 7 2 2" xfId="19194"/>
    <cellStyle name="Input 5 2 2 2 7 3" xfId="19195"/>
    <cellStyle name="Input 5 2 2 2 8" xfId="19196"/>
    <cellStyle name="Input 5 2 2 2 8 2" xfId="19197"/>
    <cellStyle name="Input 5 2 2 2 8 2 2" xfId="19198"/>
    <cellStyle name="Input 5 2 2 2 8 3" xfId="19199"/>
    <cellStyle name="Input 5 2 2 2 9" xfId="19200"/>
    <cellStyle name="Input 5 2 2 2 9 2" xfId="19201"/>
    <cellStyle name="Input 5 2 2 2 9 2 2" xfId="19202"/>
    <cellStyle name="Input 5 2 2 2 9 3" xfId="19203"/>
    <cellStyle name="Input 5 2 2 3" xfId="19204"/>
    <cellStyle name="Input 5 2 2 3 2" xfId="19205"/>
    <cellStyle name="Input 5 2 2 3 2 2" xfId="19206"/>
    <cellStyle name="Input 5 2 2 3 3" xfId="19207"/>
    <cellStyle name="Input 5 2 2 4" xfId="19208"/>
    <cellStyle name="Input 5 2 2 4 2" xfId="19209"/>
    <cellStyle name="Input 5 2 2 4 2 2" xfId="19210"/>
    <cellStyle name="Input 5 2 2 4 3" xfId="19211"/>
    <cellStyle name="Input 5 2 2 5" xfId="19212"/>
    <cellStyle name="Input 5 2 2 5 2" xfId="19213"/>
    <cellStyle name="Input 5 2 2 5 2 2" xfId="19214"/>
    <cellStyle name="Input 5 2 2 5 3" xfId="19215"/>
    <cellStyle name="Input 5 2 2 6" xfId="19216"/>
    <cellStyle name="Input 5 2 2 6 2" xfId="19217"/>
    <cellStyle name="Input 5 2 2 6 2 2" xfId="19218"/>
    <cellStyle name="Input 5 2 2 6 3" xfId="19219"/>
    <cellStyle name="Input 5 2 2 7" xfId="19220"/>
    <cellStyle name="Input 5 2 2 7 2" xfId="19221"/>
    <cellStyle name="Input 5 2 2 7 2 2" xfId="19222"/>
    <cellStyle name="Input 5 2 2 7 3" xfId="19223"/>
    <cellStyle name="Input 5 2 2 8" xfId="19224"/>
    <cellStyle name="Input 5 2 2 8 2" xfId="19225"/>
    <cellStyle name="Input 5 2 2 8 2 2" xfId="19226"/>
    <cellStyle name="Input 5 2 2 8 3" xfId="19227"/>
    <cellStyle name="Input 5 2 2 9" xfId="19228"/>
    <cellStyle name="Input 5 2 2 9 2" xfId="19229"/>
    <cellStyle name="Input 5 2 2 9 2 2" xfId="19230"/>
    <cellStyle name="Input 5 2 2 9 3" xfId="19231"/>
    <cellStyle name="Input 5 2 20" xfId="19232"/>
    <cellStyle name="Input 5 2 20 2" xfId="19233"/>
    <cellStyle name="Input 5 2 20 2 2" xfId="19234"/>
    <cellStyle name="Input 5 2 20 3" xfId="19235"/>
    <cellStyle name="Input 5 2 21" xfId="19236"/>
    <cellStyle name="Input 5 2 21 2" xfId="19237"/>
    <cellStyle name="Input 5 2 22" xfId="19238"/>
    <cellStyle name="Input 5 2 3" xfId="19239"/>
    <cellStyle name="Input 5 2 3 10" xfId="19240"/>
    <cellStyle name="Input 5 2 3 10 2" xfId="19241"/>
    <cellStyle name="Input 5 2 3 10 2 2" xfId="19242"/>
    <cellStyle name="Input 5 2 3 10 3" xfId="19243"/>
    <cellStyle name="Input 5 2 3 11" xfId="19244"/>
    <cellStyle name="Input 5 2 3 11 2" xfId="19245"/>
    <cellStyle name="Input 5 2 3 11 2 2" xfId="19246"/>
    <cellStyle name="Input 5 2 3 11 3" xfId="19247"/>
    <cellStyle name="Input 5 2 3 12" xfId="19248"/>
    <cellStyle name="Input 5 2 3 12 2" xfId="19249"/>
    <cellStyle name="Input 5 2 3 12 2 2" xfId="19250"/>
    <cellStyle name="Input 5 2 3 12 3" xfId="19251"/>
    <cellStyle name="Input 5 2 3 13" xfId="19252"/>
    <cellStyle name="Input 5 2 3 13 2" xfId="19253"/>
    <cellStyle name="Input 5 2 3 13 2 2" xfId="19254"/>
    <cellStyle name="Input 5 2 3 13 3" xfId="19255"/>
    <cellStyle name="Input 5 2 3 14" xfId="19256"/>
    <cellStyle name="Input 5 2 3 14 2" xfId="19257"/>
    <cellStyle name="Input 5 2 3 14 2 2" xfId="19258"/>
    <cellStyle name="Input 5 2 3 14 3" xfId="19259"/>
    <cellStyle name="Input 5 2 3 15" xfId="19260"/>
    <cellStyle name="Input 5 2 3 15 2" xfId="19261"/>
    <cellStyle name="Input 5 2 3 15 2 2" xfId="19262"/>
    <cellStyle name="Input 5 2 3 15 3" xfId="19263"/>
    <cellStyle name="Input 5 2 3 16" xfId="19264"/>
    <cellStyle name="Input 5 2 3 16 2" xfId="19265"/>
    <cellStyle name="Input 5 2 3 16 2 2" xfId="19266"/>
    <cellStyle name="Input 5 2 3 16 3" xfId="19267"/>
    <cellStyle name="Input 5 2 3 17" xfId="19268"/>
    <cellStyle name="Input 5 2 3 17 2" xfId="19269"/>
    <cellStyle name="Input 5 2 3 17 2 2" xfId="19270"/>
    <cellStyle name="Input 5 2 3 17 3" xfId="19271"/>
    <cellStyle name="Input 5 2 3 18" xfId="19272"/>
    <cellStyle name="Input 5 2 3 18 2" xfId="19273"/>
    <cellStyle name="Input 5 2 3 19" xfId="19274"/>
    <cellStyle name="Input 5 2 3 2" xfId="19275"/>
    <cellStyle name="Input 5 2 3 2 10" xfId="19276"/>
    <cellStyle name="Input 5 2 3 2 10 2" xfId="19277"/>
    <cellStyle name="Input 5 2 3 2 10 2 2" xfId="19278"/>
    <cellStyle name="Input 5 2 3 2 10 3" xfId="19279"/>
    <cellStyle name="Input 5 2 3 2 11" xfId="19280"/>
    <cellStyle name="Input 5 2 3 2 11 2" xfId="19281"/>
    <cellStyle name="Input 5 2 3 2 11 2 2" xfId="19282"/>
    <cellStyle name="Input 5 2 3 2 11 3" xfId="19283"/>
    <cellStyle name="Input 5 2 3 2 12" xfId="19284"/>
    <cellStyle name="Input 5 2 3 2 12 2" xfId="19285"/>
    <cellStyle name="Input 5 2 3 2 12 2 2" xfId="19286"/>
    <cellStyle name="Input 5 2 3 2 12 3" xfId="19287"/>
    <cellStyle name="Input 5 2 3 2 13" xfId="19288"/>
    <cellStyle name="Input 5 2 3 2 13 2" xfId="19289"/>
    <cellStyle name="Input 5 2 3 2 13 2 2" xfId="19290"/>
    <cellStyle name="Input 5 2 3 2 13 3" xfId="19291"/>
    <cellStyle name="Input 5 2 3 2 14" xfId="19292"/>
    <cellStyle name="Input 5 2 3 2 14 2" xfId="19293"/>
    <cellStyle name="Input 5 2 3 2 14 2 2" xfId="19294"/>
    <cellStyle name="Input 5 2 3 2 14 3" xfId="19295"/>
    <cellStyle name="Input 5 2 3 2 15" xfId="19296"/>
    <cellStyle name="Input 5 2 3 2 15 2" xfId="19297"/>
    <cellStyle name="Input 5 2 3 2 15 2 2" xfId="19298"/>
    <cellStyle name="Input 5 2 3 2 15 3" xfId="19299"/>
    <cellStyle name="Input 5 2 3 2 16" xfId="19300"/>
    <cellStyle name="Input 5 2 3 2 16 2" xfId="19301"/>
    <cellStyle name="Input 5 2 3 2 16 2 2" xfId="19302"/>
    <cellStyle name="Input 5 2 3 2 16 3" xfId="19303"/>
    <cellStyle name="Input 5 2 3 2 17" xfId="19304"/>
    <cellStyle name="Input 5 2 3 2 17 2" xfId="19305"/>
    <cellStyle name="Input 5 2 3 2 17 2 2" xfId="19306"/>
    <cellStyle name="Input 5 2 3 2 17 3" xfId="19307"/>
    <cellStyle name="Input 5 2 3 2 18" xfId="19308"/>
    <cellStyle name="Input 5 2 3 2 18 2" xfId="19309"/>
    <cellStyle name="Input 5 2 3 2 18 2 2" xfId="19310"/>
    <cellStyle name="Input 5 2 3 2 18 3" xfId="19311"/>
    <cellStyle name="Input 5 2 3 2 19" xfId="19312"/>
    <cellStyle name="Input 5 2 3 2 19 2" xfId="19313"/>
    <cellStyle name="Input 5 2 3 2 19 2 2" xfId="19314"/>
    <cellStyle name="Input 5 2 3 2 19 3" xfId="19315"/>
    <cellStyle name="Input 5 2 3 2 2" xfId="19316"/>
    <cellStyle name="Input 5 2 3 2 2 2" xfId="19317"/>
    <cellStyle name="Input 5 2 3 2 2 2 2" xfId="19318"/>
    <cellStyle name="Input 5 2 3 2 2 3" xfId="19319"/>
    <cellStyle name="Input 5 2 3 2 20" xfId="19320"/>
    <cellStyle name="Input 5 2 3 2 20 2" xfId="19321"/>
    <cellStyle name="Input 5 2 3 2 20 2 2" xfId="19322"/>
    <cellStyle name="Input 5 2 3 2 20 3" xfId="19323"/>
    <cellStyle name="Input 5 2 3 2 21" xfId="19324"/>
    <cellStyle name="Input 5 2 3 2 21 2" xfId="19325"/>
    <cellStyle name="Input 5 2 3 2 22" xfId="19326"/>
    <cellStyle name="Input 5 2 3 2 3" xfId="19327"/>
    <cellStyle name="Input 5 2 3 2 3 2" xfId="19328"/>
    <cellStyle name="Input 5 2 3 2 3 2 2" xfId="19329"/>
    <cellStyle name="Input 5 2 3 2 3 3" xfId="19330"/>
    <cellStyle name="Input 5 2 3 2 4" xfId="19331"/>
    <cellStyle name="Input 5 2 3 2 4 2" xfId="19332"/>
    <cellStyle name="Input 5 2 3 2 4 2 2" xfId="19333"/>
    <cellStyle name="Input 5 2 3 2 4 3" xfId="19334"/>
    <cellStyle name="Input 5 2 3 2 5" xfId="19335"/>
    <cellStyle name="Input 5 2 3 2 5 2" xfId="19336"/>
    <cellStyle name="Input 5 2 3 2 5 2 2" xfId="19337"/>
    <cellStyle name="Input 5 2 3 2 5 3" xfId="19338"/>
    <cellStyle name="Input 5 2 3 2 6" xfId="19339"/>
    <cellStyle name="Input 5 2 3 2 6 2" xfId="19340"/>
    <cellStyle name="Input 5 2 3 2 6 2 2" xfId="19341"/>
    <cellStyle name="Input 5 2 3 2 6 3" xfId="19342"/>
    <cellStyle name="Input 5 2 3 2 7" xfId="19343"/>
    <cellStyle name="Input 5 2 3 2 7 2" xfId="19344"/>
    <cellStyle name="Input 5 2 3 2 7 2 2" xfId="19345"/>
    <cellStyle name="Input 5 2 3 2 7 3" xfId="19346"/>
    <cellStyle name="Input 5 2 3 2 8" xfId="19347"/>
    <cellStyle name="Input 5 2 3 2 8 2" xfId="19348"/>
    <cellStyle name="Input 5 2 3 2 8 2 2" xfId="19349"/>
    <cellStyle name="Input 5 2 3 2 8 3" xfId="19350"/>
    <cellStyle name="Input 5 2 3 2 9" xfId="19351"/>
    <cellStyle name="Input 5 2 3 2 9 2" xfId="19352"/>
    <cellStyle name="Input 5 2 3 2 9 2 2" xfId="19353"/>
    <cellStyle name="Input 5 2 3 2 9 3" xfId="19354"/>
    <cellStyle name="Input 5 2 3 3" xfId="19355"/>
    <cellStyle name="Input 5 2 3 3 2" xfId="19356"/>
    <cellStyle name="Input 5 2 3 3 2 2" xfId="19357"/>
    <cellStyle name="Input 5 2 3 3 3" xfId="19358"/>
    <cellStyle name="Input 5 2 3 4" xfId="19359"/>
    <cellStyle name="Input 5 2 3 4 2" xfId="19360"/>
    <cellStyle name="Input 5 2 3 4 2 2" xfId="19361"/>
    <cellStyle name="Input 5 2 3 4 3" xfId="19362"/>
    <cellStyle name="Input 5 2 3 5" xfId="19363"/>
    <cellStyle name="Input 5 2 3 5 2" xfId="19364"/>
    <cellStyle name="Input 5 2 3 5 2 2" xfId="19365"/>
    <cellStyle name="Input 5 2 3 5 3" xfId="19366"/>
    <cellStyle name="Input 5 2 3 6" xfId="19367"/>
    <cellStyle name="Input 5 2 3 6 2" xfId="19368"/>
    <cellStyle name="Input 5 2 3 6 2 2" xfId="19369"/>
    <cellStyle name="Input 5 2 3 6 3" xfId="19370"/>
    <cellStyle name="Input 5 2 3 7" xfId="19371"/>
    <cellStyle name="Input 5 2 3 7 2" xfId="19372"/>
    <cellStyle name="Input 5 2 3 7 2 2" xfId="19373"/>
    <cellStyle name="Input 5 2 3 7 3" xfId="19374"/>
    <cellStyle name="Input 5 2 3 8" xfId="19375"/>
    <cellStyle name="Input 5 2 3 8 2" xfId="19376"/>
    <cellStyle name="Input 5 2 3 8 2 2" xfId="19377"/>
    <cellStyle name="Input 5 2 3 8 3" xfId="19378"/>
    <cellStyle name="Input 5 2 3 9" xfId="19379"/>
    <cellStyle name="Input 5 2 3 9 2" xfId="19380"/>
    <cellStyle name="Input 5 2 3 9 2 2" xfId="19381"/>
    <cellStyle name="Input 5 2 3 9 3" xfId="19382"/>
    <cellStyle name="Input 5 2 4" xfId="19383"/>
    <cellStyle name="Input 5 2 4 10" xfId="19384"/>
    <cellStyle name="Input 5 2 4 10 2" xfId="19385"/>
    <cellStyle name="Input 5 2 4 10 2 2" xfId="19386"/>
    <cellStyle name="Input 5 2 4 10 3" xfId="19387"/>
    <cellStyle name="Input 5 2 4 11" xfId="19388"/>
    <cellStyle name="Input 5 2 4 11 2" xfId="19389"/>
    <cellStyle name="Input 5 2 4 11 2 2" xfId="19390"/>
    <cellStyle name="Input 5 2 4 11 3" xfId="19391"/>
    <cellStyle name="Input 5 2 4 12" xfId="19392"/>
    <cellStyle name="Input 5 2 4 12 2" xfId="19393"/>
    <cellStyle name="Input 5 2 4 12 2 2" xfId="19394"/>
    <cellStyle name="Input 5 2 4 12 3" xfId="19395"/>
    <cellStyle name="Input 5 2 4 13" xfId="19396"/>
    <cellStyle name="Input 5 2 4 13 2" xfId="19397"/>
    <cellStyle name="Input 5 2 4 13 2 2" xfId="19398"/>
    <cellStyle name="Input 5 2 4 13 3" xfId="19399"/>
    <cellStyle name="Input 5 2 4 14" xfId="19400"/>
    <cellStyle name="Input 5 2 4 14 2" xfId="19401"/>
    <cellStyle name="Input 5 2 4 14 2 2" xfId="19402"/>
    <cellStyle name="Input 5 2 4 14 3" xfId="19403"/>
    <cellStyle name="Input 5 2 4 15" xfId="19404"/>
    <cellStyle name="Input 5 2 4 15 2" xfId="19405"/>
    <cellStyle name="Input 5 2 4 15 2 2" xfId="19406"/>
    <cellStyle name="Input 5 2 4 15 3" xfId="19407"/>
    <cellStyle name="Input 5 2 4 16" xfId="19408"/>
    <cellStyle name="Input 5 2 4 16 2" xfId="19409"/>
    <cellStyle name="Input 5 2 4 16 2 2" xfId="19410"/>
    <cellStyle name="Input 5 2 4 16 3" xfId="19411"/>
    <cellStyle name="Input 5 2 4 17" xfId="19412"/>
    <cellStyle name="Input 5 2 4 17 2" xfId="19413"/>
    <cellStyle name="Input 5 2 4 17 2 2" xfId="19414"/>
    <cellStyle name="Input 5 2 4 17 3" xfId="19415"/>
    <cellStyle name="Input 5 2 4 18" xfId="19416"/>
    <cellStyle name="Input 5 2 4 18 2" xfId="19417"/>
    <cellStyle name="Input 5 2 4 18 2 2" xfId="19418"/>
    <cellStyle name="Input 5 2 4 18 3" xfId="19419"/>
    <cellStyle name="Input 5 2 4 19" xfId="19420"/>
    <cellStyle name="Input 5 2 4 19 2" xfId="19421"/>
    <cellStyle name="Input 5 2 4 19 2 2" xfId="19422"/>
    <cellStyle name="Input 5 2 4 19 3" xfId="19423"/>
    <cellStyle name="Input 5 2 4 2" xfId="19424"/>
    <cellStyle name="Input 5 2 4 2 10" xfId="19425"/>
    <cellStyle name="Input 5 2 4 2 10 2" xfId="19426"/>
    <cellStyle name="Input 5 2 4 2 10 2 2" xfId="19427"/>
    <cellStyle name="Input 5 2 4 2 10 3" xfId="19428"/>
    <cellStyle name="Input 5 2 4 2 11" xfId="19429"/>
    <cellStyle name="Input 5 2 4 2 11 2" xfId="19430"/>
    <cellStyle name="Input 5 2 4 2 11 2 2" xfId="19431"/>
    <cellStyle name="Input 5 2 4 2 11 3" xfId="19432"/>
    <cellStyle name="Input 5 2 4 2 12" xfId="19433"/>
    <cellStyle name="Input 5 2 4 2 12 2" xfId="19434"/>
    <cellStyle name="Input 5 2 4 2 12 2 2" xfId="19435"/>
    <cellStyle name="Input 5 2 4 2 12 3" xfId="19436"/>
    <cellStyle name="Input 5 2 4 2 13" xfId="19437"/>
    <cellStyle name="Input 5 2 4 2 13 2" xfId="19438"/>
    <cellStyle name="Input 5 2 4 2 13 2 2" xfId="19439"/>
    <cellStyle name="Input 5 2 4 2 13 3" xfId="19440"/>
    <cellStyle name="Input 5 2 4 2 14" xfId="19441"/>
    <cellStyle name="Input 5 2 4 2 14 2" xfId="19442"/>
    <cellStyle name="Input 5 2 4 2 14 2 2" xfId="19443"/>
    <cellStyle name="Input 5 2 4 2 14 3" xfId="19444"/>
    <cellStyle name="Input 5 2 4 2 15" xfId="19445"/>
    <cellStyle name="Input 5 2 4 2 15 2" xfId="19446"/>
    <cellStyle name="Input 5 2 4 2 15 2 2" xfId="19447"/>
    <cellStyle name="Input 5 2 4 2 15 3" xfId="19448"/>
    <cellStyle name="Input 5 2 4 2 16" xfId="19449"/>
    <cellStyle name="Input 5 2 4 2 16 2" xfId="19450"/>
    <cellStyle name="Input 5 2 4 2 16 2 2" xfId="19451"/>
    <cellStyle name="Input 5 2 4 2 16 3" xfId="19452"/>
    <cellStyle name="Input 5 2 4 2 17" xfId="19453"/>
    <cellStyle name="Input 5 2 4 2 17 2" xfId="19454"/>
    <cellStyle name="Input 5 2 4 2 17 2 2" xfId="19455"/>
    <cellStyle name="Input 5 2 4 2 17 3" xfId="19456"/>
    <cellStyle name="Input 5 2 4 2 18" xfId="19457"/>
    <cellStyle name="Input 5 2 4 2 18 2" xfId="19458"/>
    <cellStyle name="Input 5 2 4 2 18 2 2" xfId="19459"/>
    <cellStyle name="Input 5 2 4 2 18 3" xfId="19460"/>
    <cellStyle name="Input 5 2 4 2 19" xfId="19461"/>
    <cellStyle name="Input 5 2 4 2 19 2" xfId="19462"/>
    <cellStyle name="Input 5 2 4 2 19 2 2" xfId="19463"/>
    <cellStyle name="Input 5 2 4 2 19 3" xfId="19464"/>
    <cellStyle name="Input 5 2 4 2 2" xfId="19465"/>
    <cellStyle name="Input 5 2 4 2 2 2" xfId="19466"/>
    <cellStyle name="Input 5 2 4 2 2 2 2" xfId="19467"/>
    <cellStyle name="Input 5 2 4 2 2 3" xfId="19468"/>
    <cellStyle name="Input 5 2 4 2 20" xfId="19469"/>
    <cellStyle name="Input 5 2 4 2 20 2" xfId="19470"/>
    <cellStyle name="Input 5 2 4 2 20 2 2" xfId="19471"/>
    <cellStyle name="Input 5 2 4 2 20 3" xfId="19472"/>
    <cellStyle name="Input 5 2 4 2 21" xfId="19473"/>
    <cellStyle name="Input 5 2 4 2 21 2" xfId="19474"/>
    <cellStyle name="Input 5 2 4 2 22" xfId="19475"/>
    <cellStyle name="Input 5 2 4 2 3" xfId="19476"/>
    <cellStyle name="Input 5 2 4 2 3 2" xfId="19477"/>
    <cellStyle name="Input 5 2 4 2 3 2 2" xfId="19478"/>
    <cellStyle name="Input 5 2 4 2 3 3" xfId="19479"/>
    <cellStyle name="Input 5 2 4 2 4" xfId="19480"/>
    <cellStyle name="Input 5 2 4 2 4 2" xfId="19481"/>
    <cellStyle name="Input 5 2 4 2 4 2 2" xfId="19482"/>
    <cellStyle name="Input 5 2 4 2 4 3" xfId="19483"/>
    <cellStyle name="Input 5 2 4 2 5" xfId="19484"/>
    <cellStyle name="Input 5 2 4 2 5 2" xfId="19485"/>
    <cellStyle name="Input 5 2 4 2 5 2 2" xfId="19486"/>
    <cellStyle name="Input 5 2 4 2 5 3" xfId="19487"/>
    <cellStyle name="Input 5 2 4 2 6" xfId="19488"/>
    <cellStyle name="Input 5 2 4 2 6 2" xfId="19489"/>
    <cellStyle name="Input 5 2 4 2 6 2 2" xfId="19490"/>
    <cellStyle name="Input 5 2 4 2 6 3" xfId="19491"/>
    <cellStyle name="Input 5 2 4 2 7" xfId="19492"/>
    <cellStyle name="Input 5 2 4 2 7 2" xfId="19493"/>
    <cellStyle name="Input 5 2 4 2 7 2 2" xfId="19494"/>
    <cellStyle name="Input 5 2 4 2 7 3" xfId="19495"/>
    <cellStyle name="Input 5 2 4 2 8" xfId="19496"/>
    <cellStyle name="Input 5 2 4 2 8 2" xfId="19497"/>
    <cellStyle name="Input 5 2 4 2 8 2 2" xfId="19498"/>
    <cellStyle name="Input 5 2 4 2 8 3" xfId="19499"/>
    <cellStyle name="Input 5 2 4 2 9" xfId="19500"/>
    <cellStyle name="Input 5 2 4 2 9 2" xfId="19501"/>
    <cellStyle name="Input 5 2 4 2 9 2 2" xfId="19502"/>
    <cellStyle name="Input 5 2 4 2 9 3" xfId="19503"/>
    <cellStyle name="Input 5 2 4 20" xfId="19504"/>
    <cellStyle name="Input 5 2 4 20 2" xfId="19505"/>
    <cellStyle name="Input 5 2 4 20 2 2" xfId="19506"/>
    <cellStyle name="Input 5 2 4 20 3" xfId="19507"/>
    <cellStyle name="Input 5 2 4 21" xfId="19508"/>
    <cellStyle name="Input 5 2 4 21 2" xfId="19509"/>
    <cellStyle name="Input 5 2 4 21 2 2" xfId="19510"/>
    <cellStyle name="Input 5 2 4 21 3" xfId="19511"/>
    <cellStyle name="Input 5 2 4 22" xfId="19512"/>
    <cellStyle name="Input 5 2 4 22 2" xfId="19513"/>
    <cellStyle name="Input 5 2 4 23" xfId="19514"/>
    <cellStyle name="Input 5 2 4 3" xfId="19515"/>
    <cellStyle name="Input 5 2 4 3 2" xfId="19516"/>
    <cellStyle name="Input 5 2 4 3 2 2" xfId="19517"/>
    <cellStyle name="Input 5 2 4 3 3" xfId="19518"/>
    <cellStyle name="Input 5 2 4 4" xfId="19519"/>
    <cellStyle name="Input 5 2 4 4 2" xfId="19520"/>
    <cellStyle name="Input 5 2 4 4 2 2" xfId="19521"/>
    <cellStyle name="Input 5 2 4 4 3" xfId="19522"/>
    <cellStyle name="Input 5 2 4 5" xfId="19523"/>
    <cellStyle name="Input 5 2 4 5 2" xfId="19524"/>
    <cellStyle name="Input 5 2 4 5 2 2" xfId="19525"/>
    <cellStyle name="Input 5 2 4 5 3" xfId="19526"/>
    <cellStyle name="Input 5 2 4 6" xfId="19527"/>
    <cellStyle name="Input 5 2 4 6 2" xfId="19528"/>
    <cellStyle name="Input 5 2 4 6 2 2" xfId="19529"/>
    <cellStyle name="Input 5 2 4 6 3" xfId="19530"/>
    <cellStyle name="Input 5 2 4 7" xfId="19531"/>
    <cellStyle name="Input 5 2 4 7 2" xfId="19532"/>
    <cellStyle name="Input 5 2 4 7 2 2" xfId="19533"/>
    <cellStyle name="Input 5 2 4 7 3" xfId="19534"/>
    <cellStyle name="Input 5 2 4 8" xfId="19535"/>
    <cellStyle name="Input 5 2 4 8 2" xfId="19536"/>
    <cellStyle name="Input 5 2 4 8 2 2" xfId="19537"/>
    <cellStyle name="Input 5 2 4 8 3" xfId="19538"/>
    <cellStyle name="Input 5 2 4 9" xfId="19539"/>
    <cellStyle name="Input 5 2 4 9 2" xfId="19540"/>
    <cellStyle name="Input 5 2 4 9 2 2" xfId="19541"/>
    <cellStyle name="Input 5 2 4 9 3" xfId="19542"/>
    <cellStyle name="Input 5 2 5" xfId="19543"/>
    <cellStyle name="Input 5 2 5 10" xfId="19544"/>
    <cellStyle name="Input 5 2 5 10 2" xfId="19545"/>
    <cellStyle name="Input 5 2 5 10 2 2" xfId="19546"/>
    <cellStyle name="Input 5 2 5 10 3" xfId="19547"/>
    <cellStyle name="Input 5 2 5 11" xfId="19548"/>
    <cellStyle name="Input 5 2 5 11 2" xfId="19549"/>
    <cellStyle name="Input 5 2 5 11 2 2" xfId="19550"/>
    <cellStyle name="Input 5 2 5 11 3" xfId="19551"/>
    <cellStyle name="Input 5 2 5 12" xfId="19552"/>
    <cellStyle name="Input 5 2 5 12 2" xfId="19553"/>
    <cellStyle name="Input 5 2 5 12 2 2" xfId="19554"/>
    <cellStyle name="Input 5 2 5 12 3" xfId="19555"/>
    <cellStyle name="Input 5 2 5 13" xfId="19556"/>
    <cellStyle name="Input 5 2 5 13 2" xfId="19557"/>
    <cellStyle name="Input 5 2 5 13 2 2" xfId="19558"/>
    <cellStyle name="Input 5 2 5 13 3" xfId="19559"/>
    <cellStyle name="Input 5 2 5 14" xfId="19560"/>
    <cellStyle name="Input 5 2 5 14 2" xfId="19561"/>
    <cellStyle name="Input 5 2 5 14 2 2" xfId="19562"/>
    <cellStyle name="Input 5 2 5 14 3" xfId="19563"/>
    <cellStyle name="Input 5 2 5 15" xfId="19564"/>
    <cellStyle name="Input 5 2 5 15 2" xfId="19565"/>
    <cellStyle name="Input 5 2 5 15 2 2" xfId="19566"/>
    <cellStyle name="Input 5 2 5 15 3" xfId="19567"/>
    <cellStyle name="Input 5 2 5 16" xfId="19568"/>
    <cellStyle name="Input 5 2 5 16 2" xfId="19569"/>
    <cellStyle name="Input 5 2 5 16 2 2" xfId="19570"/>
    <cellStyle name="Input 5 2 5 16 3" xfId="19571"/>
    <cellStyle name="Input 5 2 5 17" xfId="19572"/>
    <cellStyle name="Input 5 2 5 17 2" xfId="19573"/>
    <cellStyle name="Input 5 2 5 17 2 2" xfId="19574"/>
    <cellStyle name="Input 5 2 5 17 3" xfId="19575"/>
    <cellStyle name="Input 5 2 5 18" xfId="19576"/>
    <cellStyle name="Input 5 2 5 18 2" xfId="19577"/>
    <cellStyle name="Input 5 2 5 18 2 2" xfId="19578"/>
    <cellStyle name="Input 5 2 5 18 3" xfId="19579"/>
    <cellStyle name="Input 5 2 5 19" xfId="19580"/>
    <cellStyle name="Input 5 2 5 19 2" xfId="19581"/>
    <cellStyle name="Input 5 2 5 19 2 2" xfId="19582"/>
    <cellStyle name="Input 5 2 5 19 3" xfId="19583"/>
    <cellStyle name="Input 5 2 5 2" xfId="19584"/>
    <cellStyle name="Input 5 2 5 2 2" xfId="19585"/>
    <cellStyle name="Input 5 2 5 2 2 2" xfId="19586"/>
    <cellStyle name="Input 5 2 5 2 3" xfId="19587"/>
    <cellStyle name="Input 5 2 5 20" xfId="19588"/>
    <cellStyle name="Input 5 2 5 20 2" xfId="19589"/>
    <cellStyle name="Input 5 2 5 20 2 2" xfId="19590"/>
    <cellStyle name="Input 5 2 5 20 3" xfId="19591"/>
    <cellStyle name="Input 5 2 5 21" xfId="19592"/>
    <cellStyle name="Input 5 2 5 21 2" xfId="19593"/>
    <cellStyle name="Input 5 2 5 22" xfId="19594"/>
    <cellStyle name="Input 5 2 5 3" xfId="19595"/>
    <cellStyle name="Input 5 2 5 3 2" xfId="19596"/>
    <cellStyle name="Input 5 2 5 3 2 2" xfId="19597"/>
    <cellStyle name="Input 5 2 5 3 3" xfId="19598"/>
    <cellStyle name="Input 5 2 5 4" xfId="19599"/>
    <cellStyle name="Input 5 2 5 4 2" xfId="19600"/>
    <cellStyle name="Input 5 2 5 4 2 2" xfId="19601"/>
    <cellStyle name="Input 5 2 5 4 3" xfId="19602"/>
    <cellStyle name="Input 5 2 5 5" xfId="19603"/>
    <cellStyle name="Input 5 2 5 5 2" xfId="19604"/>
    <cellStyle name="Input 5 2 5 5 2 2" xfId="19605"/>
    <cellStyle name="Input 5 2 5 5 3" xfId="19606"/>
    <cellStyle name="Input 5 2 5 6" xfId="19607"/>
    <cellStyle name="Input 5 2 5 6 2" xfId="19608"/>
    <cellStyle name="Input 5 2 5 6 2 2" xfId="19609"/>
    <cellStyle name="Input 5 2 5 6 3" xfId="19610"/>
    <cellStyle name="Input 5 2 5 7" xfId="19611"/>
    <cellStyle name="Input 5 2 5 7 2" xfId="19612"/>
    <cellStyle name="Input 5 2 5 7 2 2" xfId="19613"/>
    <cellStyle name="Input 5 2 5 7 3" xfId="19614"/>
    <cellStyle name="Input 5 2 5 8" xfId="19615"/>
    <cellStyle name="Input 5 2 5 8 2" xfId="19616"/>
    <cellStyle name="Input 5 2 5 8 2 2" xfId="19617"/>
    <cellStyle name="Input 5 2 5 8 3" xfId="19618"/>
    <cellStyle name="Input 5 2 5 9" xfId="19619"/>
    <cellStyle name="Input 5 2 5 9 2" xfId="19620"/>
    <cellStyle name="Input 5 2 5 9 2 2" xfId="19621"/>
    <cellStyle name="Input 5 2 5 9 3" xfId="19622"/>
    <cellStyle name="Input 5 2 6" xfId="19623"/>
    <cellStyle name="Input 5 2 6 2" xfId="19624"/>
    <cellStyle name="Input 5 2 6 2 2" xfId="19625"/>
    <cellStyle name="Input 5 2 6 3" xfId="19626"/>
    <cellStyle name="Input 5 2 7" xfId="19627"/>
    <cellStyle name="Input 5 2 7 2" xfId="19628"/>
    <cellStyle name="Input 5 2 7 2 2" xfId="19629"/>
    <cellStyle name="Input 5 2 7 3" xfId="19630"/>
    <cellStyle name="Input 5 2 8" xfId="19631"/>
    <cellStyle name="Input 5 2 8 2" xfId="19632"/>
    <cellStyle name="Input 5 2 8 2 2" xfId="19633"/>
    <cellStyle name="Input 5 2 8 3" xfId="19634"/>
    <cellStyle name="Input 5 2 9" xfId="19635"/>
    <cellStyle name="Input 5 2 9 2" xfId="19636"/>
    <cellStyle name="Input 5 2 9 2 2" xfId="19637"/>
    <cellStyle name="Input 5 2 9 3" xfId="19638"/>
    <cellStyle name="Input 5 20" xfId="19639"/>
    <cellStyle name="Input 5 20 2" xfId="19640"/>
    <cellStyle name="Input 5 20 2 2" xfId="19641"/>
    <cellStyle name="Input 5 20 3" xfId="19642"/>
    <cellStyle name="Input 5 21" xfId="19643"/>
    <cellStyle name="Input 5 21 2" xfId="19644"/>
    <cellStyle name="Input 5 21 2 2" xfId="19645"/>
    <cellStyle name="Input 5 21 3" xfId="19646"/>
    <cellStyle name="Input 5 22" xfId="19647"/>
    <cellStyle name="Input 5 22 2" xfId="19648"/>
    <cellStyle name="Input 5 23" xfId="19649"/>
    <cellStyle name="Input 5 24" xfId="19650"/>
    <cellStyle name="Input 5 25" xfId="19651"/>
    <cellStyle name="Input 5 26" xfId="19652"/>
    <cellStyle name="Input 5 3" xfId="19653"/>
    <cellStyle name="Input 5 3 10" xfId="19654"/>
    <cellStyle name="Input 5 3 10 2" xfId="19655"/>
    <cellStyle name="Input 5 3 10 2 2" xfId="19656"/>
    <cellStyle name="Input 5 3 10 3" xfId="19657"/>
    <cellStyle name="Input 5 3 11" xfId="19658"/>
    <cellStyle name="Input 5 3 11 2" xfId="19659"/>
    <cellStyle name="Input 5 3 11 2 2" xfId="19660"/>
    <cellStyle name="Input 5 3 11 3" xfId="19661"/>
    <cellStyle name="Input 5 3 12" xfId="19662"/>
    <cellStyle name="Input 5 3 12 2" xfId="19663"/>
    <cellStyle name="Input 5 3 12 2 2" xfId="19664"/>
    <cellStyle name="Input 5 3 12 3" xfId="19665"/>
    <cellStyle name="Input 5 3 13" xfId="19666"/>
    <cellStyle name="Input 5 3 13 2" xfId="19667"/>
    <cellStyle name="Input 5 3 13 2 2" xfId="19668"/>
    <cellStyle name="Input 5 3 13 3" xfId="19669"/>
    <cellStyle name="Input 5 3 14" xfId="19670"/>
    <cellStyle name="Input 5 3 14 2" xfId="19671"/>
    <cellStyle name="Input 5 3 14 2 2" xfId="19672"/>
    <cellStyle name="Input 5 3 14 3" xfId="19673"/>
    <cellStyle name="Input 5 3 15" xfId="19674"/>
    <cellStyle name="Input 5 3 15 2" xfId="19675"/>
    <cellStyle name="Input 5 3 15 2 2" xfId="19676"/>
    <cellStyle name="Input 5 3 15 3" xfId="19677"/>
    <cellStyle name="Input 5 3 16" xfId="19678"/>
    <cellStyle name="Input 5 3 16 2" xfId="19679"/>
    <cellStyle name="Input 5 3 16 2 2" xfId="19680"/>
    <cellStyle name="Input 5 3 16 3" xfId="19681"/>
    <cellStyle name="Input 5 3 17" xfId="19682"/>
    <cellStyle name="Input 5 3 17 2" xfId="19683"/>
    <cellStyle name="Input 5 3 17 2 2" xfId="19684"/>
    <cellStyle name="Input 5 3 17 3" xfId="19685"/>
    <cellStyle name="Input 5 3 18" xfId="19686"/>
    <cellStyle name="Input 5 3 18 2" xfId="19687"/>
    <cellStyle name="Input 5 3 19" xfId="19688"/>
    <cellStyle name="Input 5 3 2" xfId="19689"/>
    <cellStyle name="Input 5 3 2 10" xfId="19690"/>
    <cellStyle name="Input 5 3 2 10 2" xfId="19691"/>
    <cellStyle name="Input 5 3 2 10 2 2" xfId="19692"/>
    <cellStyle name="Input 5 3 2 10 3" xfId="19693"/>
    <cellStyle name="Input 5 3 2 11" xfId="19694"/>
    <cellStyle name="Input 5 3 2 11 2" xfId="19695"/>
    <cellStyle name="Input 5 3 2 11 2 2" xfId="19696"/>
    <cellStyle name="Input 5 3 2 11 3" xfId="19697"/>
    <cellStyle name="Input 5 3 2 12" xfId="19698"/>
    <cellStyle name="Input 5 3 2 12 2" xfId="19699"/>
    <cellStyle name="Input 5 3 2 12 2 2" xfId="19700"/>
    <cellStyle name="Input 5 3 2 12 3" xfId="19701"/>
    <cellStyle name="Input 5 3 2 13" xfId="19702"/>
    <cellStyle name="Input 5 3 2 13 2" xfId="19703"/>
    <cellStyle name="Input 5 3 2 13 2 2" xfId="19704"/>
    <cellStyle name="Input 5 3 2 13 3" xfId="19705"/>
    <cellStyle name="Input 5 3 2 14" xfId="19706"/>
    <cellStyle name="Input 5 3 2 14 2" xfId="19707"/>
    <cellStyle name="Input 5 3 2 14 2 2" xfId="19708"/>
    <cellStyle name="Input 5 3 2 14 3" xfId="19709"/>
    <cellStyle name="Input 5 3 2 15" xfId="19710"/>
    <cellStyle name="Input 5 3 2 15 2" xfId="19711"/>
    <cellStyle name="Input 5 3 2 15 2 2" xfId="19712"/>
    <cellStyle name="Input 5 3 2 15 3" xfId="19713"/>
    <cellStyle name="Input 5 3 2 16" xfId="19714"/>
    <cellStyle name="Input 5 3 2 16 2" xfId="19715"/>
    <cellStyle name="Input 5 3 2 16 2 2" xfId="19716"/>
    <cellStyle name="Input 5 3 2 16 3" xfId="19717"/>
    <cellStyle name="Input 5 3 2 17" xfId="19718"/>
    <cellStyle name="Input 5 3 2 17 2" xfId="19719"/>
    <cellStyle name="Input 5 3 2 17 2 2" xfId="19720"/>
    <cellStyle name="Input 5 3 2 17 3" xfId="19721"/>
    <cellStyle name="Input 5 3 2 18" xfId="19722"/>
    <cellStyle name="Input 5 3 2 18 2" xfId="19723"/>
    <cellStyle name="Input 5 3 2 18 2 2" xfId="19724"/>
    <cellStyle name="Input 5 3 2 18 3" xfId="19725"/>
    <cellStyle name="Input 5 3 2 19" xfId="19726"/>
    <cellStyle name="Input 5 3 2 19 2" xfId="19727"/>
    <cellStyle name="Input 5 3 2 19 2 2" xfId="19728"/>
    <cellStyle name="Input 5 3 2 19 3" xfId="19729"/>
    <cellStyle name="Input 5 3 2 2" xfId="19730"/>
    <cellStyle name="Input 5 3 2 2 2" xfId="19731"/>
    <cellStyle name="Input 5 3 2 2 2 2" xfId="19732"/>
    <cellStyle name="Input 5 3 2 2 3" xfId="19733"/>
    <cellStyle name="Input 5 3 2 20" xfId="19734"/>
    <cellStyle name="Input 5 3 2 20 2" xfId="19735"/>
    <cellStyle name="Input 5 3 2 20 2 2" xfId="19736"/>
    <cellStyle name="Input 5 3 2 20 3" xfId="19737"/>
    <cellStyle name="Input 5 3 2 21" xfId="19738"/>
    <cellStyle name="Input 5 3 2 21 2" xfId="19739"/>
    <cellStyle name="Input 5 3 2 22" xfId="19740"/>
    <cellStyle name="Input 5 3 2 3" xfId="19741"/>
    <cellStyle name="Input 5 3 2 3 2" xfId="19742"/>
    <cellStyle name="Input 5 3 2 3 2 2" xfId="19743"/>
    <cellStyle name="Input 5 3 2 3 3" xfId="19744"/>
    <cellStyle name="Input 5 3 2 4" xfId="19745"/>
    <cellStyle name="Input 5 3 2 4 2" xfId="19746"/>
    <cellStyle name="Input 5 3 2 4 2 2" xfId="19747"/>
    <cellStyle name="Input 5 3 2 4 3" xfId="19748"/>
    <cellStyle name="Input 5 3 2 5" xfId="19749"/>
    <cellStyle name="Input 5 3 2 5 2" xfId="19750"/>
    <cellStyle name="Input 5 3 2 5 2 2" xfId="19751"/>
    <cellStyle name="Input 5 3 2 5 3" xfId="19752"/>
    <cellStyle name="Input 5 3 2 6" xfId="19753"/>
    <cellStyle name="Input 5 3 2 6 2" xfId="19754"/>
    <cellStyle name="Input 5 3 2 6 2 2" xfId="19755"/>
    <cellStyle name="Input 5 3 2 6 3" xfId="19756"/>
    <cellStyle name="Input 5 3 2 7" xfId="19757"/>
    <cellStyle name="Input 5 3 2 7 2" xfId="19758"/>
    <cellStyle name="Input 5 3 2 7 2 2" xfId="19759"/>
    <cellStyle name="Input 5 3 2 7 3" xfId="19760"/>
    <cellStyle name="Input 5 3 2 8" xfId="19761"/>
    <cellStyle name="Input 5 3 2 8 2" xfId="19762"/>
    <cellStyle name="Input 5 3 2 8 2 2" xfId="19763"/>
    <cellStyle name="Input 5 3 2 8 3" xfId="19764"/>
    <cellStyle name="Input 5 3 2 9" xfId="19765"/>
    <cellStyle name="Input 5 3 2 9 2" xfId="19766"/>
    <cellStyle name="Input 5 3 2 9 2 2" xfId="19767"/>
    <cellStyle name="Input 5 3 2 9 3" xfId="19768"/>
    <cellStyle name="Input 5 3 3" xfId="19769"/>
    <cellStyle name="Input 5 3 3 2" xfId="19770"/>
    <cellStyle name="Input 5 3 3 2 2" xfId="19771"/>
    <cellStyle name="Input 5 3 3 3" xfId="19772"/>
    <cellStyle name="Input 5 3 4" xfId="19773"/>
    <cellStyle name="Input 5 3 4 2" xfId="19774"/>
    <cellStyle name="Input 5 3 4 2 2" xfId="19775"/>
    <cellStyle name="Input 5 3 4 3" xfId="19776"/>
    <cellStyle name="Input 5 3 5" xfId="19777"/>
    <cellStyle name="Input 5 3 5 2" xfId="19778"/>
    <cellStyle name="Input 5 3 5 2 2" xfId="19779"/>
    <cellStyle name="Input 5 3 5 3" xfId="19780"/>
    <cellStyle name="Input 5 3 6" xfId="19781"/>
    <cellStyle name="Input 5 3 6 2" xfId="19782"/>
    <cellStyle name="Input 5 3 6 2 2" xfId="19783"/>
    <cellStyle name="Input 5 3 6 3" xfId="19784"/>
    <cellStyle name="Input 5 3 7" xfId="19785"/>
    <cellStyle name="Input 5 3 7 2" xfId="19786"/>
    <cellStyle name="Input 5 3 7 2 2" xfId="19787"/>
    <cellStyle name="Input 5 3 7 3" xfId="19788"/>
    <cellStyle name="Input 5 3 8" xfId="19789"/>
    <cellStyle name="Input 5 3 8 2" xfId="19790"/>
    <cellStyle name="Input 5 3 8 2 2" xfId="19791"/>
    <cellStyle name="Input 5 3 8 3" xfId="19792"/>
    <cellStyle name="Input 5 3 9" xfId="19793"/>
    <cellStyle name="Input 5 3 9 2" xfId="19794"/>
    <cellStyle name="Input 5 3 9 2 2" xfId="19795"/>
    <cellStyle name="Input 5 3 9 3" xfId="19796"/>
    <cellStyle name="Input 5 4" xfId="19797"/>
    <cellStyle name="Input 5 4 10" xfId="19798"/>
    <cellStyle name="Input 5 4 10 2" xfId="19799"/>
    <cellStyle name="Input 5 4 10 2 2" xfId="19800"/>
    <cellStyle name="Input 5 4 10 3" xfId="19801"/>
    <cellStyle name="Input 5 4 11" xfId="19802"/>
    <cellStyle name="Input 5 4 11 2" xfId="19803"/>
    <cellStyle name="Input 5 4 11 2 2" xfId="19804"/>
    <cellStyle name="Input 5 4 11 3" xfId="19805"/>
    <cellStyle name="Input 5 4 12" xfId="19806"/>
    <cellStyle name="Input 5 4 12 2" xfId="19807"/>
    <cellStyle name="Input 5 4 12 2 2" xfId="19808"/>
    <cellStyle name="Input 5 4 12 3" xfId="19809"/>
    <cellStyle name="Input 5 4 13" xfId="19810"/>
    <cellStyle name="Input 5 4 13 2" xfId="19811"/>
    <cellStyle name="Input 5 4 13 2 2" xfId="19812"/>
    <cellStyle name="Input 5 4 13 3" xfId="19813"/>
    <cellStyle name="Input 5 4 14" xfId="19814"/>
    <cellStyle name="Input 5 4 14 2" xfId="19815"/>
    <cellStyle name="Input 5 4 14 2 2" xfId="19816"/>
    <cellStyle name="Input 5 4 14 3" xfId="19817"/>
    <cellStyle name="Input 5 4 15" xfId="19818"/>
    <cellStyle name="Input 5 4 15 2" xfId="19819"/>
    <cellStyle name="Input 5 4 15 2 2" xfId="19820"/>
    <cellStyle name="Input 5 4 15 3" xfId="19821"/>
    <cellStyle name="Input 5 4 16" xfId="19822"/>
    <cellStyle name="Input 5 4 16 2" xfId="19823"/>
    <cellStyle name="Input 5 4 16 2 2" xfId="19824"/>
    <cellStyle name="Input 5 4 16 3" xfId="19825"/>
    <cellStyle name="Input 5 4 17" xfId="19826"/>
    <cellStyle name="Input 5 4 17 2" xfId="19827"/>
    <cellStyle name="Input 5 4 17 2 2" xfId="19828"/>
    <cellStyle name="Input 5 4 17 3" xfId="19829"/>
    <cellStyle name="Input 5 4 18" xfId="19830"/>
    <cellStyle name="Input 5 4 18 2" xfId="19831"/>
    <cellStyle name="Input 5 4 19" xfId="19832"/>
    <cellStyle name="Input 5 4 2" xfId="19833"/>
    <cellStyle name="Input 5 4 2 10" xfId="19834"/>
    <cellStyle name="Input 5 4 2 10 2" xfId="19835"/>
    <cellStyle name="Input 5 4 2 10 2 2" xfId="19836"/>
    <cellStyle name="Input 5 4 2 10 3" xfId="19837"/>
    <cellStyle name="Input 5 4 2 11" xfId="19838"/>
    <cellStyle name="Input 5 4 2 11 2" xfId="19839"/>
    <cellStyle name="Input 5 4 2 11 2 2" xfId="19840"/>
    <cellStyle name="Input 5 4 2 11 3" xfId="19841"/>
    <cellStyle name="Input 5 4 2 12" xfId="19842"/>
    <cellStyle name="Input 5 4 2 12 2" xfId="19843"/>
    <cellStyle name="Input 5 4 2 12 2 2" xfId="19844"/>
    <cellStyle name="Input 5 4 2 12 3" xfId="19845"/>
    <cellStyle name="Input 5 4 2 13" xfId="19846"/>
    <cellStyle name="Input 5 4 2 13 2" xfId="19847"/>
    <cellStyle name="Input 5 4 2 13 2 2" xfId="19848"/>
    <cellStyle name="Input 5 4 2 13 3" xfId="19849"/>
    <cellStyle name="Input 5 4 2 14" xfId="19850"/>
    <cellStyle name="Input 5 4 2 14 2" xfId="19851"/>
    <cellStyle name="Input 5 4 2 14 2 2" xfId="19852"/>
    <cellStyle name="Input 5 4 2 14 3" xfId="19853"/>
    <cellStyle name="Input 5 4 2 15" xfId="19854"/>
    <cellStyle name="Input 5 4 2 15 2" xfId="19855"/>
    <cellStyle name="Input 5 4 2 15 2 2" xfId="19856"/>
    <cellStyle name="Input 5 4 2 15 3" xfId="19857"/>
    <cellStyle name="Input 5 4 2 16" xfId="19858"/>
    <cellStyle name="Input 5 4 2 16 2" xfId="19859"/>
    <cellStyle name="Input 5 4 2 16 2 2" xfId="19860"/>
    <cellStyle name="Input 5 4 2 16 3" xfId="19861"/>
    <cellStyle name="Input 5 4 2 17" xfId="19862"/>
    <cellStyle name="Input 5 4 2 17 2" xfId="19863"/>
    <cellStyle name="Input 5 4 2 17 2 2" xfId="19864"/>
    <cellStyle name="Input 5 4 2 17 3" xfId="19865"/>
    <cellStyle name="Input 5 4 2 18" xfId="19866"/>
    <cellStyle name="Input 5 4 2 18 2" xfId="19867"/>
    <cellStyle name="Input 5 4 2 18 2 2" xfId="19868"/>
    <cellStyle name="Input 5 4 2 18 3" xfId="19869"/>
    <cellStyle name="Input 5 4 2 19" xfId="19870"/>
    <cellStyle name="Input 5 4 2 19 2" xfId="19871"/>
    <cellStyle name="Input 5 4 2 19 2 2" xfId="19872"/>
    <cellStyle name="Input 5 4 2 19 3" xfId="19873"/>
    <cellStyle name="Input 5 4 2 2" xfId="19874"/>
    <cellStyle name="Input 5 4 2 2 2" xfId="19875"/>
    <cellStyle name="Input 5 4 2 2 2 2" xfId="19876"/>
    <cellStyle name="Input 5 4 2 2 3" xfId="19877"/>
    <cellStyle name="Input 5 4 2 20" xfId="19878"/>
    <cellStyle name="Input 5 4 2 20 2" xfId="19879"/>
    <cellStyle name="Input 5 4 2 20 2 2" xfId="19880"/>
    <cellStyle name="Input 5 4 2 20 3" xfId="19881"/>
    <cellStyle name="Input 5 4 2 21" xfId="19882"/>
    <cellStyle name="Input 5 4 2 21 2" xfId="19883"/>
    <cellStyle name="Input 5 4 2 22" xfId="19884"/>
    <cellStyle name="Input 5 4 2 3" xfId="19885"/>
    <cellStyle name="Input 5 4 2 3 2" xfId="19886"/>
    <cellStyle name="Input 5 4 2 3 2 2" xfId="19887"/>
    <cellStyle name="Input 5 4 2 3 3" xfId="19888"/>
    <cellStyle name="Input 5 4 2 4" xfId="19889"/>
    <cellStyle name="Input 5 4 2 4 2" xfId="19890"/>
    <cellStyle name="Input 5 4 2 4 2 2" xfId="19891"/>
    <cellStyle name="Input 5 4 2 4 3" xfId="19892"/>
    <cellStyle name="Input 5 4 2 5" xfId="19893"/>
    <cellStyle name="Input 5 4 2 5 2" xfId="19894"/>
    <cellStyle name="Input 5 4 2 5 2 2" xfId="19895"/>
    <cellStyle name="Input 5 4 2 5 3" xfId="19896"/>
    <cellStyle name="Input 5 4 2 6" xfId="19897"/>
    <cellStyle name="Input 5 4 2 6 2" xfId="19898"/>
    <cellStyle name="Input 5 4 2 6 2 2" xfId="19899"/>
    <cellStyle name="Input 5 4 2 6 3" xfId="19900"/>
    <cellStyle name="Input 5 4 2 7" xfId="19901"/>
    <cellStyle name="Input 5 4 2 7 2" xfId="19902"/>
    <cellStyle name="Input 5 4 2 7 2 2" xfId="19903"/>
    <cellStyle name="Input 5 4 2 7 3" xfId="19904"/>
    <cellStyle name="Input 5 4 2 8" xfId="19905"/>
    <cellStyle name="Input 5 4 2 8 2" xfId="19906"/>
    <cellStyle name="Input 5 4 2 8 2 2" xfId="19907"/>
    <cellStyle name="Input 5 4 2 8 3" xfId="19908"/>
    <cellStyle name="Input 5 4 2 9" xfId="19909"/>
    <cellStyle name="Input 5 4 2 9 2" xfId="19910"/>
    <cellStyle name="Input 5 4 2 9 2 2" xfId="19911"/>
    <cellStyle name="Input 5 4 2 9 3" xfId="19912"/>
    <cellStyle name="Input 5 4 3" xfId="19913"/>
    <cellStyle name="Input 5 4 3 2" xfId="19914"/>
    <cellStyle name="Input 5 4 3 2 2" xfId="19915"/>
    <cellStyle name="Input 5 4 3 3" xfId="19916"/>
    <cellStyle name="Input 5 4 4" xfId="19917"/>
    <cellStyle name="Input 5 4 4 2" xfId="19918"/>
    <cellStyle name="Input 5 4 4 2 2" xfId="19919"/>
    <cellStyle name="Input 5 4 4 3" xfId="19920"/>
    <cellStyle name="Input 5 4 5" xfId="19921"/>
    <cellStyle name="Input 5 4 5 2" xfId="19922"/>
    <cellStyle name="Input 5 4 5 2 2" xfId="19923"/>
    <cellStyle name="Input 5 4 5 3" xfId="19924"/>
    <cellStyle name="Input 5 4 6" xfId="19925"/>
    <cellStyle name="Input 5 4 6 2" xfId="19926"/>
    <cellStyle name="Input 5 4 6 2 2" xfId="19927"/>
    <cellStyle name="Input 5 4 6 3" xfId="19928"/>
    <cellStyle name="Input 5 4 7" xfId="19929"/>
    <cellStyle name="Input 5 4 7 2" xfId="19930"/>
    <cellStyle name="Input 5 4 7 2 2" xfId="19931"/>
    <cellStyle name="Input 5 4 7 3" xfId="19932"/>
    <cellStyle name="Input 5 4 8" xfId="19933"/>
    <cellStyle name="Input 5 4 8 2" xfId="19934"/>
    <cellStyle name="Input 5 4 8 2 2" xfId="19935"/>
    <cellStyle name="Input 5 4 8 3" xfId="19936"/>
    <cellStyle name="Input 5 4 9" xfId="19937"/>
    <cellStyle name="Input 5 4 9 2" xfId="19938"/>
    <cellStyle name="Input 5 4 9 2 2" xfId="19939"/>
    <cellStyle name="Input 5 4 9 3" xfId="19940"/>
    <cellStyle name="Input 5 5" xfId="19941"/>
    <cellStyle name="Input 5 5 10" xfId="19942"/>
    <cellStyle name="Input 5 5 10 2" xfId="19943"/>
    <cellStyle name="Input 5 5 10 2 2" xfId="19944"/>
    <cellStyle name="Input 5 5 10 3" xfId="19945"/>
    <cellStyle name="Input 5 5 11" xfId="19946"/>
    <cellStyle name="Input 5 5 11 2" xfId="19947"/>
    <cellStyle name="Input 5 5 11 2 2" xfId="19948"/>
    <cellStyle name="Input 5 5 11 3" xfId="19949"/>
    <cellStyle name="Input 5 5 12" xfId="19950"/>
    <cellStyle name="Input 5 5 12 2" xfId="19951"/>
    <cellStyle name="Input 5 5 12 2 2" xfId="19952"/>
    <cellStyle name="Input 5 5 12 3" xfId="19953"/>
    <cellStyle name="Input 5 5 13" xfId="19954"/>
    <cellStyle name="Input 5 5 13 2" xfId="19955"/>
    <cellStyle name="Input 5 5 13 2 2" xfId="19956"/>
    <cellStyle name="Input 5 5 13 3" xfId="19957"/>
    <cellStyle name="Input 5 5 14" xfId="19958"/>
    <cellStyle name="Input 5 5 14 2" xfId="19959"/>
    <cellStyle name="Input 5 5 14 2 2" xfId="19960"/>
    <cellStyle name="Input 5 5 14 3" xfId="19961"/>
    <cellStyle name="Input 5 5 15" xfId="19962"/>
    <cellStyle name="Input 5 5 15 2" xfId="19963"/>
    <cellStyle name="Input 5 5 15 2 2" xfId="19964"/>
    <cellStyle name="Input 5 5 15 3" xfId="19965"/>
    <cellStyle name="Input 5 5 16" xfId="19966"/>
    <cellStyle name="Input 5 5 16 2" xfId="19967"/>
    <cellStyle name="Input 5 5 16 2 2" xfId="19968"/>
    <cellStyle name="Input 5 5 16 3" xfId="19969"/>
    <cellStyle name="Input 5 5 17" xfId="19970"/>
    <cellStyle name="Input 5 5 17 2" xfId="19971"/>
    <cellStyle name="Input 5 5 17 2 2" xfId="19972"/>
    <cellStyle name="Input 5 5 17 3" xfId="19973"/>
    <cellStyle name="Input 5 5 18" xfId="19974"/>
    <cellStyle name="Input 5 5 18 2" xfId="19975"/>
    <cellStyle name="Input 5 5 18 2 2" xfId="19976"/>
    <cellStyle name="Input 5 5 18 3" xfId="19977"/>
    <cellStyle name="Input 5 5 19" xfId="19978"/>
    <cellStyle name="Input 5 5 19 2" xfId="19979"/>
    <cellStyle name="Input 5 5 19 2 2" xfId="19980"/>
    <cellStyle name="Input 5 5 19 3" xfId="19981"/>
    <cellStyle name="Input 5 5 2" xfId="19982"/>
    <cellStyle name="Input 5 5 2 10" xfId="19983"/>
    <cellStyle name="Input 5 5 2 10 2" xfId="19984"/>
    <cellStyle name="Input 5 5 2 10 2 2" xfId="19985"/>
    <cellStyle name="Input 5 5 2 10 3" xfId="19986"/>
    <cellStyle name="Input 5 5 2 11" xfId="19987"/>
    <cellStyle name="Input 5 5 2 11 2" xfId="19988"/>
    <cellStyle name="Input 5 5 2 11 2 2" xfId="19989"/>
    <cellStyle name="Input 5 5 2 11 3" xfId="19990"/>
    <cellStyle name="Input 5 5 2 12" xfId="19991"/>
    <cellStyle name="Input 5 5 2 12 2" xfId="19992"/>
    <cellStyle name="Input 5 5 2 12 2 2" xfId="19993"/>
    <cellStyle name="Input 5 5 2 12 3" xfId="19994"/>
    <cellStyle name="Input 5 5 2 13" xfId="19995"/>
    <cellStyle name="Input 5 5 2 13 2" xfId="19996"/>
    <cellStyle name="Input 5 5 2 13 2 2" xfId="19997"/>
    <cellStyle name="Input 5 5 2 13 3" xfId="19998"/>
    <cellStyle name="Input 5 5 2 14" xfId="19999"/>
    <cellStyle name="Input 5 5 2 14 2" xfId="20000"/>
    <cellStyle name="Input 5 5 2 14 2 2" xfId="20001"/>
    <cellStyle name="Input 5 5 2 14 3" xfId="20002"/>
    <cellStyle name="Input 5 5 2 15" xfId="20003"/>
    <cellStyle name="Input 5 5 2 15 2" xfId="20004"/>
    <cellStyle name="Input 5 5 2 15 2 2" xfId="20005"/>
    <cellStyle name="Input 5 5 2 15 3" xfId="20006"/>
    <cellStyle name="Input 5 5 2 16" xfId="20007"/>
    <cellStyle name="Input 5 5 2 16 2" xfId="20008"/>
    <cellStyle name="Input 5 5 2 16 2 2" xfId="20009"/>
    <cellStyle name="Input 5 5 2 16 3" xfId="20010"/>
    <cellStyle name="Input 5 5 2 17" xfId="20011"/>
    <cellStyle name="Input 5 5 2 17 2" xfId="20012"/>
    <cellStyle name="Input 5 5 2 17 2 2" xfId="20013"/>
    <cellStyle name="Input 5 5 2 17 3" xfId="20014"/>
    <cellStyle name="Input 5 5 2 18" xfId="20015"/>
    <cellStyle name="Input 5 5 2 18 2" xfId="20016"/>
    <cellStyle name="Input 5 5 2 18 2 2" xfId="20017"/>
    <cellStyle name="Input 5 5 2 18 3" xfId="20018"/>
    <cellStyle name="Input 5 5 2 19" xfId="20019"/>
    <cellStyle name="Input 5 5 2 19 2" xfId="20020"/>
    <cellStyle name="Input 5 5 2 19 2 2" xfId="20021"/>
    <cellStyle name="Input 5 5 2 19 3" xfId="20022"/>
    <cellStyle name="Input 5 5 2 2" xfId="20023"/>
    <cellStyle name="Input 5 5 2 2 2" xfId="20024"/>
    <cellStyle name="Input 5 5 2 2 2 2" xfId="20025"/>
    <cellStyle name="Input 5 5 2 2 3" xfId="20026"/>
    <cellStyle name="Input 5 5 2 20" xfId="20027"/>
    <cellStyle name="Input 5 5 2 20 2" xfId="20028"/>
    <cellStyle name="Input 5 5 2 20 2 2" xfId="20029"/>
    <cellStyle name="Input 5 5 2 20 3" xfId="20030"/>
    <cellStyle name="Input 5 5 2 21" xfId="20031"/>
    <cellStyle name="Input 5 5 2 21 2" xfId="20032"/>
    <cellStyle name="Input 5 5 2 22" xfId="20033"/>
    <cellStyle name="Input 5 5 2 3" xfId="20034"/>
    <cellStyle name="Input 5 5 2 3 2" xfId="20035"/>
    <cellStyle name="Input 5 5 2 3 2 2" xfId="20036"/>
    <cellStyle name="Input 5 5 2 3 3" xfId="20037"/>
    <cellStyle name="Input 5 5 2 4" xfId="20038"/>
    <cellStyle name="Input 5 5 2 4 2" xfId="20039"/>
    <cellStyle name="Input 5 5 2 4 2 2" xfId="20040"/>
    <cellStyle name="Input 5 5 2 4 3" xfId="20041"/>
    <cellStyle name="Input 5 5 2 5" xfId="20042"/>
    <cellStyle name="Input 5 5 2 5 2" xfId="20043"/>
    <cellStyle name="Input 5 5 2 5 2 2" xfId="20044"/>
    <cellStyle name="Input 5 5 2 5 3" xfId="20045"/>
    <cellStyle name="Input 5 5 2 6" xfId="20046"/>
    <cellStyle name="Input 5 5 2 6 2" xfId="20047"/>
    <cellStyle name="Input 5 5 2 6 2 2" xfId="20048"/>
    <cellStyle name="Input 5 5 2 6 3" xfId="20049"/>
    <cellStyle name="Input 5 5 2 7" xfId="20050"/>
    <cellStyle name="Input 5 5 2 7 2" xfId="20051"/>
    <cellStyle name="Input 5 5 2 7 2 2" xfId="20052"/>
    <cellStyle name="Input 5 5 2 7 3" xfId="20053"/>
    <cellStyle name="Input 5 5 2 8" xfId="20054"/>
    <cellStyle name="Input 5 5 2 8 2" xfId="20055"/>
    <cellStyle name="Input 5 5 2 8 2 2" xfId="20056"/>
    <cellStyle name="Input 5 5 2 8 3" xfId="20057"/>
    <cellStyle name="Input 5 5 2 9" xfId="20058"/>
    <cellStyle name="Input 5 5 2 9 2" xfId="20059"/>
    <cellStyle name="Input 5 5 2 9 2 2" xfId="20060"/>
    <cellStyle name="Input 5 5 2 9 3" xfId="20061"/>
    <cellStyle name="Input 5 5 20" xfId="20062"/>
    <cellStyle name="Input 5 5 20 2" xfId="20063"/>
    <cellStyle name="Input 5 5 20 2 2" xfId="20064"/>
    <cellStyle name="Input 5 5 20 3" xfId="20065"/>
    <cellStyle name="Input 5 5 21" xfId="20066"/>
    <cellStyle name="Input 5 5 21 2" xfId="20067"/>
    <cellStyle name="Input 5 5 21 2 2" xfId="20068"/>
    <cellStyle name="Input 5 5 21 3" xfId="20069"/>
    <cellStyle name="Input 5 5 22" xfId="20070"/>
    <cellStyle name="Input 5 5 22 2" xfId="20071"/>
    <cellStyle name="Input 5 5 23" xfId="20072"/>
    <cellStyle name="Input 5 5 3" xfId="20073"/>
    <cellStyle name="Input 5 5 3 2" xfId="20074"/>
    <cellStyle name="Input 5 5 3 2 2" xfId="20075"/>
    <cellStyle name="Input 5 5 3 3" xfId="20076"/>
    <cellStyle name="Input 5 5 4" xfId="20077"/>
    <cellStyle name="Input 5 5 4 2" xfId="20078"/>
    <cellStyle name="Input 5 5 4 2 2" xfId="20079"/>
    <cellStyle name="Input 5 5 4 3" xfId="20080"/>
    <cellStyle name="Input 5 5 5" xfId="20081"/>
    <cellStyle name="Input 5 5 5 2" xfId="20082"/>
    <cellStyle name="Input 5 5 5 2 2" xfId="20083"/>
    <cellStyle name="Input 5 5 5 3" xfId="20084"/>
    <cellStyle name="Input 5 5 6" xfId="20085"/>
    <cellStyle name="Input 5 5 6 2" xfId="20086"/>
    <cellStyle name="Input 5 5 6 2 2" xfId="20087"/>
    <cellStyle name="Input 5 5 6 3" xfId="20088"/>
    <cellStyle name="Input 5 5 7" xfId="20089"/>
    <cellStyle name="Input 5 5 7 2" xfId="20090"/>
    <cellStyle name="Input 5 5 7 2 2" xfId="20091"/>
    <cellStyle name="Input 5 5 7 3" xfId="20092"/>
    <cellStyle name="Input 5 5 8" xfId="20093"/>
    <cellStyle name="Input 5 5 8 2" xfId="20094"/>
    <cellStyle name="Input 5 5 8 2 2" xfId="20095"/>
    <cellStyle name="Input 5 5 8 3" xfId="20096"/>
    <cellStyle name="Input 5 5 9" xfId="20097"/>
    <cellStyle name="Input 5 5 9 2" xfId="20098"/>
    <cellStyle name="Input 5 5 9 2 2" xfId="20099"/>
    <cellStyle name="Input 5 5 9 3" xfId="20100"/>
    <cellStyle name="Input 5 6" xfId="20101"/>
    <cellStyle name="Input 5 6 10" xfId="20102"/>
    <cellStyle name="Input 5 6 10 2" xfId="20103"/>
    <cellStyle name="Input 5 6 10 2 2" xfId="20104"/>
    <cellStyle name="Input 5 6 10 3" xfId="20105"/>
    <cellStyle name="Input 5 6 11" xfId="20106"/>
    <cellStyle name="Input 5 6 11 2" xfId="20107"/>
    <cellStyle name="Input 5 6 11 2 2" xfId="20108"/>
    <cellStyle name="Input 5 6 11 3" xfId="20109"/>
    <cellStyle name="Input 5 6 12" xfId="20110"/>
    <cellStyle name="Input 5 6 12 2" xfId="20111"/>
    <cellStyle name="Input 5 6 12 2 2" xfId="20112"/>
    <cellStyle name="Input 5 6 12 3" xfId="20113"/>
    <cellStyle name="Input 5 6 13" xfId="20114"/>
    <cellStyle name="Input 5 6 13 2" xfId="20115"/>
    <cellStyle name="Input 5 6 13 2 2" xfId="20116"/>
    <cellStyle name="Input 5 6 13 3" xfId="20117"/>
    <cellStyle name="Input 5 6 14" xfId="20118"/>
    <cellStyle name="Input 5 6 14 2" xfId="20119"/>
    <cellStyle name="Input 5 6 14 2 2" xfId="20120"/>
    <cellStyle name="Input 5 6 14 3" xfId="20121"/>
    <cellStyle name="Input 5 6 15" xfId="20122"/>
    <cellStyle name="Input 5 6 15 2" xfId="20123"/>
    <cellStyle name="Input 5 6 15 2 2" xfId="20124"/>
    <cellStyle name="Input 5 6 15 3" xfId="20125"/>
    <cellStyle name="Input 5 6 16" xfId="20126"/>
    <cellStyle name="Input 5 6 16 2" xfId="20127"/>
    <cellStyle name="Input 5 6 16 2 2" xfId="20128"/>
    <cellStyle name="Input 5 6 16 3" xfId="20129"/>
    <cellStyle name="Input 5 6 17" xfId="20130"/>
    <cellStyle name="Input 5 6 17 2" xfId="20131"/>
    <cellStyle name="Input 5 6 17 2 2" xfId="20132"/>
    <cellStyle name="Input 5 6 17 3" xfId="20133"/>
    <cellStyle name="Input 5 6 18" xfId="20134"/>
    <cellStyle name="Input 5 6 18 2" xfId="20135"/>
    <cellStyle name="Input 5 6 18 2 2" xfId="20136"/>
    <cellStyle name="Input 5 6 18 3" xfId="20137"/>
    <cellStyle name="Input 5 6 19" xfId="20138"/>
    <cellStyle name="Input 5 6 19 2" xfId="20139"/>
    <cellStyle name="Input 5 6 19 2 2" xfId="20140"/>
    <cellStyle name="Input 5 6 19 3" xfId="20141"/>
    <cellStyle name="Input 5 6 2" xfId="20142"/>
    <cellStyle name="Input 5 6 2 2" xfId="20143"/>
    <cellStyle name="Input 5 6 2 2 2" xfId="20144"/>
    <cellStyle name="Input 5 6 2 3" xfId="20145"/>
    <cellStyle name="Input 5 6 20" xfId="20146"/>
    <cellStyle name="Input 5 6 20 2" xfId="20147"/>
    <cellStyle name="Input 5 6 20 2 2" xfId="20148"/>
    <cellStyle name="Input 5 6 20 3" xfId="20149"/>
    <cellStyle name="Input 5 6 21" xfId="20150"/>
    <cellStyle name="Input 5 6 21 2" xfId="20151"/>
    <cellStyle name="Input 5 6 22" xfId="20152"/>
    <cellStyle name="Input 5 6 3" xfId="20153"/>
    <cellStyle name="Input 5 6 3 2" xfId="20154"/>
    <cellStyle name="Input 5 6 3 2 2" xfId="20155"/>
    <cellStyle name="Input 5 6 3 3" xfId="20156"/>
    <cellStyle name="Input 5 6 4" xfId="20157"/>
    <cellStyle name="Input 5 6 4 2" xfId="20158"/>
    <cellStyle name="Input 5 6 4 2 2" xfId="20159"/>
    <cellStyle name="Input 5 6 4 3" xfId="20160"/>
    <cellStyle name="Input 5 6 5" xfId="20161"/>
    <cellStyle name="Input 5 6 5 2" xfId="20162"/>
    <cellStyle name="Input 5 6 5 2 2" xfId="20163"/>
    <cellStyle name="Input 5 6 5 3" xfId="20164"/>
    <cellStyle name="Input 5 6 6" xfId="20165"/>
    <cellStyle name="Input 5 6 6 2" xfId="20166"/>
    <cellStyle name="Input 5 6 6 2 2" xfId="20167"/>
    <cellStyle name="Input 5 6 6 3" xfId="20168"/>
    <cellStyle name="Input 5 6 7" xfId="20169"/>
    <cellStyle name="Input 5 6 7 2" xfId="20170"/>
    <cellStyle name="Input 5 6 7 2 2" xfId="20171"/>
    <cellStyle name="Input 5 6 7 3" xfId="20172"/>
    <cellStyle name="Input 5 6 8" xfId="20173"/>
    <cellStyle name="Input 5 6 8 2" xfId="20174"/>
    <cellStyle name="Input 5 6 8 2 2" xfId="20175"/>
    <cellStyle name="Input 5 6 8 3" xfId="20176"/>
    <cellStyle name="Input 5 6 9" xfId="20177"/>
    <cellStyle name="Input 5 6 9 2" xfId="20178"/>
    <cellStyle name="Input 5 6 9 2 2" xfId="20179"/>
    <cellStyle name="Input 5 6 9 3" xfId="20180"/>
    <cellStyle name="Input 5 7" xfId="20181"/>
    <cellStyle name="Input 5 7 2" xfId="20182"/>
    <cellStyle name="Input 5 7 2 2" xfId="20183"/>
    <cellStyle name="Input 5 7 3" xfId="20184"/>
    <cellStyle name="Input 5 8" xfId="20185"/>
    <cellStyle name="Input 5 8 2" xfId="20186"/>
    <cellStyle name="Input 5 8 2 2" xfId="20187"/>
    <cellStyle name="Input 5 8 3" xfId="20188"/>
    <cellStyle name="Input 5 9" xfId="20189"/>
    <cellStyle name="Input 5 9 2" xfId="20190"/>
    <cellStyle name="Input 5 9 2 2" xfId="20191"/>
    <cellStyle name="Input 5 9 3" xfId="20192"/>
    <cellStyle name="Input 6" xfId="20193"/>
    <cellStyle name="Input 6 10" xfId="20194"/>
    <cellStyle name="Input 6 10 2" xfId="20195"/>
    <cellStyle name="Input 6 10 2 2" xfId="20196"/>
    <cellStyle name="Input 6 10 3" xfId="20197"/>
    <cellStyle name="Input 6 11" xfId="20198"/>
    <cellStyle name="Input 6 11 2" xfId="20199"/>
    <cellStyle name="Input 6 11 2 2" xfId="20200"/>
    <cellStyle name="Input 6 11 3" xfId="20201"/>
    <cellStyle name="Input 6 12" xfId="20202"/>
    <cellStyle name="Input 6 12 2" xfId="20203"/>
    <cellStyle name="Input 6 12 2 2" xfId="20204"/>
    <cellStyle name="Input 6 12 3" xfId="20205"/>
    <cellStyle name="Input 6 13" xfId="20206"/>
    <cellStyle name="Input 6 13 2" xfId="20207"/>
    <cellStyle name="Input 6 13 2 2" xfId="20208"/>
    <cellStyle name="Input 6 13 3" xfId="20209"/>
    <cellStyle name="Input 6 14" xfId="20210"/>
    <cellStyle name="Input 6 14 2" xfId="20211"/>
    <cellStyle name="Input 6 14 2 2" xfId="20212"/>
    <cellStyle name="Input 6 14 3" xfId="20213"/>
    <cellStyle name="Input 6 15" xfId="20214"/>
    <cellStyle name="Input 6 15 2" xfId="20215"/>
    <cellStyle name="Input 6 15 2 2" xfId="20216"/>
    <cellStyle name="Input 6 15 3" xfId="20217"/>
    <cellStyle name="Input 6 16" xfId="20218"/>
    <cellStyle name="Input 6 16 2" xfId="20219"/>
    <cellStyle name="Input 6 16 2 2" xfId="20220"/>
    <cellStyle name="Input 6 16 3" xfId="20221"/>
    <cellStyle name="Input 6 17" xfId="20222"/>
    <cellStyle name="Input 6 17 2" xfId="20223"/>
    <cellStyle name="Input 6 17 2 2" xfId="20224"/>
    <cellStyle name="Input 6 17 3" xfId="20225"/>
    <cellStyle name="Input 6 18" xfId="20226"/>
    <cellStyle name="Input 6 18 2" xfId="20227"/>
    <cellStyle name="Input 6 18 2 2" xfId="20228"/>
    <cellStyle name="Input 6 18 3" xfId="20229"/>
    <cellStyle name="Input 6 19" xfId="20230"/>
    <cellStyle name="Input 6 19 2" xfId="20231"/>
    <cellStyle name="Input 6 19 2 2" xfId="20232"/>
    <cellStyle name="Input 6 19 3" xfId="20233"/>
    <cellStyle name="Input 6 2" xfId="20234"/>
    <cellStyle name="Input 6 2 10" xfId="20235"/>
    <cellStyle name="Input 6 2 10 2" xfId="20236"/>
    <cellStyle name="Input 6 2 10 2 2" xfId="20237"/>
    <cellStyle name="Input 6 2 10 3" xfId="20238"/>
    <cellStyle name="Input 6 2 11" xfId="20239"/>
    <cellStyle name="Input 6 2 11 2" xfId="20240"/>
    <cellStyle name="Input 6 2 11 2 2" xfId="20241"/>
    <cellStyle name="Input 6 2 11 3" xfId="20242"/>
    <cellStyle name="Input 6 2 12" xfId="20243"/>
    <cellStyle name="Input 6 2 12 2" xfId="20244"/>
    <cellStyle name="Input 6 2 12 2 2" xfId="20245"/>
    <cellStyle name="Input 6 2 12 3" xfId="20246"/>
    <cellStyle name="Input 6 2 13" xfId="20247"/>
    <cellStyle name="Input 6 2 13 2" xfId="20248"/>
    <cellStyle name="Input 6 2 13 2 2" xfId="20249"/>
    <cellStyle name="Input 6 2 13 3" xfId="20250"/>
    <cellStyle name="Input 6 2 14" xfId="20251"/>
    <cellStyle name="Input 6 2 14 2" xfId="20252"/>
    <cellStyle name="Input 6 2 14 2 2" xfId="20253"/>
    <cellStyle name="Input 6 2 14 3" xfId="20254"/>
    <cellStyle name="Input 6 2 15" xfId="20255"/>
    <cellStyle name="Input 6 2 15 2" xfId="20256"/>
    <cellStyle name="Input 6 2 15 2 2" xfId="20257"/>
    <cellStyle name="Input 6 2 15 3" xfId="20258"/>
    <cellStyle name="Input 6 2 16" xfId="20259"/>
    <cellStyle name="Input 6 2 16 2" xfId="20260"/>
    <cellStyle name="Input 6 2 16 2 2" xfId="20261"/>
    <cellStyle name="Input 6 2 16 3" xfId="20262"/>
    <cellStyle name="Input 6 2 17" xfId="20263"/>
    <cellStyle name="Input 6 2 17 2" xfId="20264"/>
    <cellStyle name="Input 6 2 17 2 2" xfId="20265"/>
    <cellStyle name="Input 6 2 17 3" xfId="20266"/>
    <cellStyle name="Input 6 2 18" xfId="20267"/>
    <cellStyle name="Input 6 2 18 2" xfId="20268"/>
    <cellStyle name="Input 6 2 18 2 2" xfId="20269"/>
    <cellStyle name="Input 6 2 18 3" xfId="20270"/>
    <cellStyle name="Input 6 2 19" xfId="20271"/>
    <cellStyle name="Input 6 2 19 2" xfId="20272"/>
    <cellStyle name="Input 6 2 19 2 2" xfId="20273"/>
    <cellStyle name="Input 6 2 19 3" xfId="20274"/>
    <cellStyle name="Input 6 2 2" xfId="20275"/>
    <cellStyle name="Input 6 2 2 10" xfId="20276"/>
    <cellStyle name="Input 6 2 2 10 2" xfId="20277"/>
    <cellStyle name="Input 6 2 2 10 2 2" xfId="20278"/>
    <cellStyle name="Input 6 2 2 10 3" xfId="20279"/>
    <cellStyle name="Input 6 2 2 11" xfId="20280"/>
    <cellStyle name="Input 6 2 2 11 2" xfId="20281"/>
    <cellStyle name="Input 6 2 2 11 2 2" xfId="20282"/>
    <cellStyle name="Input 6 2 2 11 3" xfId="20283"/>
    <cellStyle name="Input 6 2 2 12" xfId="20284"/>
    <cellStyle name="Input 6 2 2 12 2" xfId="20285"/>
    <cellStyle name="Input 6 2 2 12 2 2" xfId="20286"/>
    <cellStyle name="Input 6 2 2 12 3" xfId="20287"/>
    <cellStyle name="Input 6 2 2 13" xfId="20288"/>
    <cellStyle name="Input 6 2 2 13 2" xfId="20289"/>
    <cellStyle name="Input 6 2 2 13 2 2" xfId="20290"/>
    <cellStyle name="Input 6 2 2 13 3" xfId="20291"/>
    <cellStyle name="Input 6 2 2 14" xfId="20292"/>
    <cellStyle name="Input 6 2 2 14 2" xfId="20293"/>
    <cellStyle name="Input 6 2 2 14 2 2" xfId="20294"/>
    <cellStyle name="Input 6 2 2 14 3" xfId="20295"/>
    <cellStyle name="Input 6 2 2 15" xfId="20296"/>
    <cellStyle name="Input 6 2 2 15 2" xfId="20297"/>
    <cellStyle name="Input 6 2 2 15 2 2" xfId="20298"/>
    <cellStyle name="Input 6 2 2 15 3" xfId="20299"/>
    <cellStyle name="Input 6 2 2 16" xfId="20300"/>
    <cellStyle name="Input 6 2 2 16 2" xfId="20301"/>
    <cellStyle name="Input 6 2 2 16 2 2" xfId="20302"/>
    <cellStyle name="Input 6 2 2 16 3" xfId="20303"/>
    <cellStyle name="Input 6 2 2 17" xfId="20304"/>
    <cellStyle name="Input 6 2 2 17 2" xfId="20305"/>
    <cellStyle name="Input 6 2 2 17 2 2" xfId="20306"/>
    <cellStyle name="Input 6 2 2 17 3" xfId="20307"/>
    <cellStyle name="Input 6 2 2 18" xfId="20308"/>
    <cellStyle name="Input 6 2 2 18 2" xfId="20309"/>
    <cellStyle name="Input 6 2 2 19" xfId="20310"/>
    <cellStyle name="Input 6 2 2 2" xfId="20311"/>
    <cellStyle name="Input 6 2 2 2 10" xfId="20312"/>
    <cellStyle name="Input 6 2 2 2 10 2" xfId="20313"/>
    <cellStyle name="Input 6 2 2 2 10 2 2" xfId="20314"/>
    <cellStyle name="Input 6 2 2 2 10 3" xfId="20315"/>
    <cellStyle name="Input 6 2 2 2 11" xfId="20316"/>
    <cellStyle name="Input 6 2 2 2 11 2" xfId="20317"/>
    <cellStyle name="Input 6 2 2 2 11 2 2" xfId="20318"/>
    <cellStyle name="Input 6 2 2 2 11 3" xfId="20319"/>
    <cellStyle name="Input 6 2 2 2 12" xfId="20320"/>
    <cellStyle name="Input 6 2 2 2 12 2" xfId="20321"/>
    <cellStyle name="Input 6 2 2 2 12 2 2" xfId="20322"/>
    <cellStyle name="Input 6 2 2 2 12 3" xfId="20323"/>
    <cellStyle name="Input 6 2 2 2 13" xfId="20324"/>
    <cellStyle name="Input 6 2 2 2 13 2" xfId="20325"/>
    <cellStyle name="Input 6 2 2 2 13 2 2" xfId="20326"/>
    <cellStyle name="Input 6 2 2 2 13 3" xfId="20327"/>
    <cellStyle name="Input 6 2 2 2 14" xfId="20328"/>
    <cellStyle name="Input 6 2 2 2 14 2" xfId="20329"/>
    <cellStyle name="Input 6 2 2 2 14 2 2" xfId="20330"/>
    <cellStyle name="Input 6 2 2 2 14 3" xfId="20331"/>
    <cellStyle name="Input 6 2 2 2 15" xfId="20332"/>
    <cellStyle name="Input 6 2 2 2 15 2" xfId="20333"/>
    <cellStyle name="Input 6 2 2 2 15 2 2" xfId="20334"/>
    <cellStyle name="Input 6 2 2 2 15 3" xfId="20335"/>
    <cellStyle name="Input 6 2 2 2 16" xfId="20336"/>
    <cellStyle name="Input 6 2 2 2 16 2" xfId="20337"/>
    <cellStyle name="Input 6 2 2 2 16 2 2" xfId="20338"/>
    <cellStyle name="Input 6 2 2 2 16 3" xfId="20339"/>
    <cellStyle name="Input 6 2 2 2 17" xfId="20340"/>
    <cellStyle name="Input 6 2 2 2 17 2" xfId="20341"/>
    <cellStyle name="Input 6 2 2 2 17 2 2" xfId="20342"/>
    <cellStyle name="Input 6 2 2 2 17 3" xfId="20343"/>
    <cellStyle name="Input 6 2 2 2 18" xfId="20344"/>
    <cellStyle name="Input 6 2 2 2 18 2" xfId="20345"/>
    <cellStyle name="Input 6 2 2 2 18 2 2" xfId="20346"/>
    <cellStyle name="Input 6 2 2 2 18 3" xfId="20347"/>
    <cellStyle name="Input 6 2 2 2 19" xfId="20348"/>
    <cellStyle name="Input 6 2 2 2 19 2" xfId="20349"/>
    <cellStyle name="Input 6 2 2 2 19 2 2" xfId="20350"/>
    <cellStyle name="Input 6 2 2 2 19 3" xfId="20351"/>
    <cellStyle name="Input 6 2 2 2 2" xfId="20352"/>
    <cellStyle name="Input 6 2 2 2 2 2" xfId="20353"/>
    <cellStyle name="Input 6 2 2 2 2 2 2" xfId="20354"/>
    <cellStyle name="Input 6 2 2 2 2 3" xfId="20355"/>
    <cellStyle name="Input 6 2 2 2 20" xfId="20356"/>
    <cellStyle name="Input 6 2 2 2 20 2" xfId="20357"/>
    <cellStyle name="Input 6 2 2 2 20 2 2" xfId="20358"/>
    <cellStyle name="Input 6 2 2 2 20 3" xfId="20359"/>
    <cellStyle name="Input 6 2 2 2 21" xfId="20360"/>
    <cellStyle name="Input 6 2 2 2 21 2" xfId="20361"/>
    <cellStyle name="Input 6 2 2 2 22" xfId="20362"/>
    <cellStyle name="Input 6 2 2 2 3" xfId="20363"/>
    <cellStyle name="Input 6 2 2 2 3 2" xfId="20364"/>
    <cellStyle name="Input 6 2 2 2 3 2 2" xfId="20365"/>
    <cellStyle name="Input 6 2 2 2 3 3" xfId="20366"/>
    <cellStyle name="Input 6 2 2 2 4" xfId="20367"/>
    <cellStyle name="Input 6 2 2 2 4 2" xfId="20368"/>
    <cellStyle name="Input 6 2 2 2 4 2 2" xfId="20369"/>
    <cellStyle name="Input 6 2 2 2 4 3" xfId="20370"/>
    <cellStyle name="Input 6 2 2 2 5" xfId="20371"/>
    <cellStyle name="Input 6 2 2 2 5 2" xfId="20372"/>
    <cellStyle name="Input 6 2 2 2 5 2 2" xfId="20373"/>
    <cellStyle name="Input 6 2 2 2 5 3" xfId="20374"/>
    <cellStyle name="Input 6 2 2 2 6" xfId="20375"/>
    <cellStyle name="Input 6 2 2 2 6 2" xfId="20376"/>
    <cellStyle name="Input 6 2 2 2 6 2 2" xfId="20377"/>
    <cellStyle name="Input 6 2 2 2 6 3" xfId="20378"/>
    <cellStyle name="Input 6 2 2 2 7" xfId="20379"/>
    <cellStyle name="Input 6 2 2 2 7 2" xfId="20380"/>
    <cellStyle name="Input 6 2 2 2 7 2 2" xfId="20381"/>
    <cellStyle name="Input 6 2 2 2 7 3" xfId="20382"/>
    <cellStyle name="Input 6 2 2 2 8" xfId="20383"/>
    <cellStyle name="Input 6 2 2 2 8 2" xfId="20384"/>
    <cellStyle name="Input 6 2 2 2 8 2 2" xfId="20385"/>
    <cellStyle name="Input 6 2 2 2 8 3" xfId="20386"/>
    <cellStyle name="Input 6 2 2 2 9" xfId="20387"/>
    <cellStyle name="Input 6 2 2 2 9 2" xfId="20388"/>
    <cellStyle name="Input 6 2 2 2 9 2 2" xfId="20389"/>
    <cellStyle name="Input 6 2 2 2 9 3" xfId="20390"/>
    <cellStyle name="Input 6 2 2 3" xfId="20391"/>
    <cellStyle name="Input 6 2 2 3 2" xfId="20392"/>
    <cellStyle name="Input 6 2 2 3 2 2" xfId="20393"/>
    <cellStyle name="Input 6 2 2 3 3" xfId="20394"/>
    <cellStyle name="Input 6 2 2 4" xfId="20395"/>
    <cellStyle name="Input 6 2 2 4 2" xfId="20396"/>
    <cellStyle name="Input 6 2 2 4 2 2" xfId="20397"/>
    <cellStyle name="Input 6 2 2 4 3" xfId="20398"/>
    <cellStyle name="Input 6 2 2 5" xfId="20399"/>
    <cellStyle name="Input 6 2 2 5 2" xfId="20400"/>
    <cellStyle name="Input 6 2 2 5 2 2" xfId="20401"/>
    <cellStyle name="Input 6 2 2 5 3" xfId="20402"/>
    <cellStyle name="Input 6 2 2 6" xfId="20403"/>
    <cellStyle name="Input 6 2 2 6 2" xfId="20404"/>
    <cellStyle name="Input 6 2 2 6 2 2" xfId="20405"/>
    <cellStyle name="Input 6 2 2 6 3" xfId="20406"/>
    <cellStyle name="Input 6 2 2 7" xfId="20407"/>
    <cellStyle name="Input 6 2 2 7 2" xfId="20408"/>
    <cellStyle name="Input 6 2 2 7 2 2" xfId="20409"/>
    <cellStyle name="Input 6 2 2 7 3" xfId="20410"/>
    <cellStyle name="Input 6 2 2 8" xfId="20411"/>
    <cellStyle name="Input 6 2 2 8 2" xfId="20412"/>
    <cellStyle name="Input 6 2 2 8 2 2" xfId="20413"/>
    <cellStyle name="Input 6 2 2 8 3" xfId="20414"/>
    <cellStyle name="Input 6 2 2 9" xfId="20415"/>
    <cellStyle name="Input 6 2 2 9 2" xfId="20416"/>
    <cellStyle name="Input 6 2 2 9 2 2" xfId="20417"/>
    <cellStyle name="Input 6 2 2 9 3" xfId="20418"/>
    <cellStyle name="Input 6 2 20" xfId="20419"/>
    <cellStyle name="Input 6 2 20 2" xfId="20420"/>
    <cellStyle name="Input 6 2 20 2 2" xfId="20421"/>
    <cellStyle name="Input 6 2 20 3" xfId="20422"/>
    <cellStyle name="Input 6 2 21" xfId="20423"/>
    <cellStyle name="Input 6 2 21 2" xfId="20424"/>
    <cellStyle name="Input 6 2 22" xfId="20425"/>
    <cellStyle name="Input 6 2 3" xfId="20426"/>
    <cellStyle name="Input 6 2 3 10" xfId="20427"/>
    <cellStyle name="Input 6 2 3 10 2" xfId="20428"/>
    <cellStyle name="Input 6 2 3 10 2 2" xfId="20429"/>
    <cellStyle name="Input 6 2 3 10 3" xfId="20430"/>
    <cellStyle name="Input 6 2 3 11" xfId="20431"/>
    <cellStyle name="Input 6 2 3 11 2" xfId="20432"/>
    <cellStyle name="Input 6 2 3 11 2 2" xfId="20433"/>
    <cellStyle name="Input 6 2 3 11 3" xfId="20434"/>
    <cellStyle name="Input 6 2 3 12" xfId="20435"/>
    <cellStyle name="Input 6 2 3 12 2" xfId="20436"/>
    <cellStyle name="Input 6 2 3 12 2 2" xfId="20437"/>
    <cellStyle name="Input 6 2 3 12 3" xfId="20438"/>
    <cellStyle name="Input 6 2 3 13" xfId="20439"/>
    <cellStyle name="Input 6 2 3 13 2" xfId="20440"/>
    <cellStyle name="Input 6 2 3 13 2 2" xfId="20441"/>
    <cellStyle name="Input 6 2 3 13 3" xfId="20442"/>
    <cellStyle name="Input 6 2 3 14" xfId="20443"/>
    <cellStyle name="Input 6 2 3 14 2" xfId="20444"/>
    <cellStyle name="Input 6 2 3 14 2 2" xfId="20445"/>
    <cellStyle name="Input 6 2 3 14 3" xfId="20446"/>
    <cellStyle name="Input 6 2 3 15" xfId="20447"/>
    <cellStyle name="Input 6 2 3 15 2" xfId="20448"/>
    <cellStyle name="Input 6 2 3 15 2 2" xfId="20449"/>
    <cellStyle name="Input 6 2 3 15 3" xfId="20450"/>
    <cellStyle name="Input 6 2 3 16" xfId="20451"/>
    <cellStyle name="Input 6 2 3 16 2" xfId="20452"/>
    <cellStyle name="Input 6 2 3 16 2 2" xfId="20453"/>
    <cellStyle name="Input 6 2 3 16 3" xfId="20454"/>
    <cellStyle name="Input 6 2 3 17" xfId="20455"/>
    <cellStyle name="Input 6 2 3 17 2" xfId="20456"/>
    <cellStyle name="Input 6 2 3 17 2 2" xfId="20457"/>
    <cellStyle name="Input 6 2 3 17 3" xfId="20458"/>
    <cellStyle name="Input 6 2 3 18" xfId="20459"/>
    <cellStyle name="Input 6 2 3 18 2" xfId="20460"/>
    <cellStyle name="Input 6 2 3 19" xfId="20461"/>
    <cellStyle name="Input 6 2 3 2" xfId="20462"/>
    <cellStyle name="Input 6 2 3 2 10" xfId="20463"/>
    <cellStyle name="Input 6 2 3 2 10 2" xfId="20464"/>
    <cellStyle name="Input 6 2 3 2 10 2 2" xfId="20465"/>
    <cellStyle name="Input 6 2 3 2 10 3" xfId="20466"/>
    <cellStyle name="Input 6 2 3 2 11" xfId="20467"/>
    <cellStyle name="Input 6 2 3 2 11 2" xfId="20468"/>
    <cellStyle name="Input 6 2 3 2 11 2 2" xfId="20469"/>
    <cellStyle name="Input 6 2 3 2 11 3" xfId="20470"/>
    <cellStyle name="Input 6 2 3 2 12" xfId="20471"/>
    <cellStyle name="Input 6 2 3 2 12 2" xfId="20472"/>
    <cellStyle name="Input 6 2 3 2 12 2 2" xfId="20473"/>
    <cellStyle name="Input 6 2 3 2 12 3" xfId="20474"/>
    <cellStyle name="Input 6 2 3 2 13" xfId="20475"/>
    <cellStyle name="Input 6 2 3 2 13 2" xfId="20476"/>
    <cellStyle name="Input 6 2 3 2 13 2 2" xfId="20477"/>
    <cellStyle name="Input 6 2 3 2 13 3" xfId="20478"/>
    <cellStyle name="Input 6 2 3 2 14" xfId="20479"/>
    <cellStyle name="Input 6 2 3 2 14 2" xfId="20480"/>
    <cellStyle name="Input 6 2 3 2 14 2 2" xfId="20481"/>
    <cellStyle name="Input 6 2 3 2 14 3" xfId="20482"/>
    <cellStyle name="Input 6 2 3 2 15" xfId="20483"/>
    <cellStyle name="Input 6 2 3 2 15 2" xfId="20484"/>
    <cellStyle name="Input 6 2 3 2 15 2 2" xfId="20485"/>
    <cellStyle name="Input 6 2 3 2 15 3" xfId="20486"/>
    <cellStyle name="Input 6 2 3 2 16" xfId="20487"/>
    <cellStyle name="Input 6 2 3 2 16 2" xfId="20488"/>
    <cellStyle name="Input 6 2 3 2 16 2 2" xfId="20489"/>
    <cellStyle name="Input 6 2 3 2 16 3" xfId="20490"/>
    <cellStyle name="Input 6 2 3 2 17" xfId="20491"/>
    <cellStyle name="Input 6 2 3 2 17 2" xfId="20492"/>
    <cellStyle name="Input 6 2 3 2 17 2 2" xfId="20493"/>
    <cellStyle name="Input 6 2 3 2 17 3" xfId="20494"/>
    <cellStyle name="Input 6 2 3 2 18" xfId="20495"/>
    <cellStyle name="Input 6 2 3 2 18 2" xfId="20496"/>
    <cellStyle name="Input 6 2 3 2 18 2 2" xfId="20497"/>
    <cellStyle name="Input 6 2 3 2 18 3" xfId="20498"/>
    <cellStyle name="Input 6 2 3 2 19" xfId="20499"/>
    <cellStyle name="Input 6 2 3 2 19 2" xfId="20500"/>
    <cellStyle name="Input 6 2 3 2 19 2 2" xfId="20501"/>
    <cellStyle name="Input 6 2 3 2 19 3" xfId="20502"/>
    <cellStyle name="Input 6 2 3 2 2" xfId="20503"/>
    <cellStyle name="Input 6 2 3 2 2 2" xfId="20504"/>
    <cellStyle name="Input 6 2 3 2 2 2 2" xfId="20505"/>
    <cellStyle name="Input 6 2 3 2 2 3" xfId="20506"/>
    <cellStyle name="Input 6 2 3 2 20" xfId="20507"/>
    <cellStyle name="Input 6 2 3 2 20 2" xfId="20508"/>
    <cellStyle name="Input 6 2 3 2 20 2 2" xfId="20509"/>
    <cellStyle name="Input 6 2 3 2 20 3" xfId="20510"/>
    <cellStyle name="Input 6 2 3 2 21" xfId="20511"/>
    <cellStyle name="Input 6 2 3 2 21 2" xfId="20512"/>
    <cellStyle name="Input 6 2 3 2 22" xfId="20513"/>
    <cellStyle name="Input 6 2 3 2 3" xfId="20514"/>
    <cellStyle name="Input 6 2 3 2 3 2" xfId="20515"/>
    <cellStyle name="Input 6 2 3 2 3 2 2" xfId="20516"/>
    <cellStyle name="Input 6 2 3 2 3 3" xfId="20517"/>
    <cellStyle name="Input 6 2 3 2 4" xfId="20518"/>
    <cellStyle name="Input 6 2 3 2 4 2" xfId="20519"/>
    <cellStyle name="Input 6 2 3 2 4 2 2" xfId="20520"/>
    <cellStyle name="Input 6 2 3 2 4 3" xfId="20521"/>
    <cellStyle name="Input 6 2 3 2 5" xfId="20522"/>
    <cellStyle name="Input 6 2 3 2 5 2" xfId="20523"/>
    <cellStyle name="Input 6 2 3 2 5 2 2" xfId="20524"/>
    <cellStyle name="Input 6 2 3 2 5 3" xfId="20525"/>
    <cellStyle name="Input 6 2 3 2 6" xfId="20526"/>
    <cellStyle name="Input 6 2 3 2 6 2" xfId="20527"/>
    <cellStyle name="Input 6 2 3 2 6 2 2" xfId="20528"/>
    <cellStyle name="Input 6 2 3 2 6 3" xfId="20529"/>
    <cellStyle name="Input 6 2 3 2 7" xfId="20530"/>
    <cellStyle name="Input 6 2 3 2 7 2" xfId="20531"/>
    <cellStyle name="Input 6 2 3 2 7 2 2" xfId="20532"/>
    <cellStyle name="Input 6 2 3 2 7 3" xfId="20533"/>
    <cellStyle name="Input 6 2 3 2 8" xfId="20534"/>
    <cellStyle name="Input 6 2 3 2 8 2" xfId="20535"/>
    <cellStyle name="Input 6 2 3 2 8 2 2" xfId="20536"/>
    <cellStyle name="Input 6 2 3 2 8 3" xfId="20537"/>
    <cellStyle name="Input 6 2 3 2 9" xfId="20538"/>
    <cellStyle name="Input 6 2 3 2 9 2" xfId="20539"/>
    <cellStyle name="Input 6 2 3 2 9 2 2" xfId="20540"/>
    <cellStyle name="Input 6 2 3 2 9 3" xfId="20541"/>
    <cellStyle name="Input 6 2 3 3" xfId="20542"/>
    <cellStyle name="Input 6 2 3 3 2" xfId="20543"/>
    <cellStyle name="Input 6 2 3 3 2 2" xfId="20544"/>
    <cellStyle name="Input 6 2 3 3 3" xfId="20545"/>
    <cellStyle name="Input 6 2 3 4" xfId="20546"/>
    <cellStyle name="Input 6 2 3 4 2" xfId="20547"/>
    <cellStyle name="Input 6 2 3 4 2 2" xfId="20548"/>
    <cellStyle name="Input 6 2 3 4 3" xfId="20549"/>
    <cellStyle name="Input 6 2 3 5" xfId="20550"/>
    <cellStyle name="Input 6 2 3 5 2" xfId="20551"/>
    <cellStyle name="Input 6 2 3 5 2 2" xfId="20552"/>
    <cellStyle name="Input 6 2 3 5 3" xfId="20553"/>
    <cellStyle name="Input 6 2 3 6" xfId="20554"/>
    <cellStyle name="Input 6 2 3 6 2" xfId="20555"/>
    <cellStyle name="Input 6 2 3 6 2 2" xfId="20556"/>
    <cellStyle name="Input 6 2 3 6 3" xfId="20557"/>
    <cellStyle name="Input 6 2 3 7" xfId="20558"/>
    <cellStyle name="Input 6 2 3 7 2" xfId="20559"/>
    <cellStyle name="Input 6 2 3 7 2 2" xfId="20560"/>
    <cellStyle name="Input 6 2 3 7 3" xfId="20561"/>
    <cellStyle name="Input 6 2 3 8" xfId="20562"/>
    <cellStyle name="Input 6 2 3 8 2" xfId="20563"/>
    <cellStyle name="Input 6 2 3 8 2 2" xfId="20564"/>
    <cellStyle name="Input 6 2 3 8 3" xfId="20565"/>
    <cellStyle name="Input 6 2 3 9" xfId="20566"/>
    <cellStyle name="Input 6 2 3 9 2" xfId="20567"/>
    <cellStyle name="Input 6 2 3 9 2 2" xfId="20568"/>
    <cellStyle name="Input 6 2 3 9 3" xfId="20569"/>
    <cellStyle name="Input 6 2 4" xfId="20570"/>
    <cellStyle name="Input 6 2 4 10" xfId="20571"/>
    <cellStyle name="Input 6 2 4 10 2" xfId="20572"/>
    <cellStyle name="Input 6 2 4 10 2 2" xfId="20573"/>
    <cellStyle name="Input 6 2 4 10 3" xfId="20574"/>
    <cellStyle name="Input 6 2 4 11" xfId="20575"/>
    <cellStyle name="Input 6 2 4 11 2" xfId="20576"/>
    <cellStyle name="Input 6 2 4 11 2 2" xfId="20577"/>
    <cellStyle name="Input 6 2 4 11 3" xfId="20578"/>
    <cellStyle name="Input 6 2 4 12" xfId="20579"/>
    <cellStyle name="Input 6 2 4 12 2" xfId="20580"/>
    <cellStyle name="Input 6 2 4 12 2 2" xfId="20581"/>
    <cellStyle name="Input 6 2 4 12 3" xfId="20582"/>
    <cellStyle name="Input 6 2 4 13" xfId="20583"/>
    <cellStyle name="Input 6 2 4 13 2" xfId="20584"/>
    <cellStyle name="Input 6 2 4 13 2 2" xfId="20585"/>
    <cellStyle name="Input 6 2 4 13 3" xfId="20586"/>
    <cellStyle name="Input 6 2 4 14" xfId="20587"/>
    <cellStyle name="Input 6 2 4 14 2" xfId="20588"/>
    <cellStyle name="Input 6 2 4 14 2 2" xfId="20589"/>
    <cellStyle name="Input 6 2 4 14 3" xfId="20590"/>
    <cellStyle name="Input 6 2 4 15" xfId="20591"/>
    <cellStyle name="Input 6 2 4 15 2" xfId="20592"/>
    <cellStyle name="Input 6 2 4 15 2 2" xfId="20593"/>
    <cellStyle name="Input 6 2 4 15 3" xfId="20594"/>
    <cellStyle name="Input 6 2 4 16" xfId="20595"/>
    <cellStyle name="Input 6 2 4 16 2" xfId="20596"/>
    <cellStyle name="Input 6 2 4 16 2 2" xfId="20597"/>
    <cellStyle name="Input 6 2 4 16 3" xfId="20598"/>
    <cellStyle name="Input 6 2 4 17" xfId="20599"/>
    <cellStyle name="Input 6 2 4 17 2" xfId="20600"/>
    <cellStyle name="Input 6 2 4 17 2 2" xfId="20601"/>
    <cellStyle name="Input 6 2 4 17 3" xfId="20602"/>
    <cellStyle name="Input 6 2 4 18" xfId="20603"/>
    <cellStyle name="Input 6 2 4 18 2" xfId="20604"/>
    <cellStyle name="Input 6 2 4 18 2 2" xfId="20605"/>
    <cellStyle name="Input 6 2 4 18 3" xfId="20606"/>
    <cellStyle name="Input 6 2 4 19" xfId="20607"/>
    <cellStyle name="Input 6 2 4 19 2" xfId="20608"/>
    <cellStyle name="Input 6 2 4 19 2 2" xfId="20609"/>
    <cellStyle name="Input 6 2 4 19 3" xfId="20610"/>
    <cellStyle name="Input 6 2 4 2" xfId="20611"/>
    <cellStyle name="Input 6 2 4 2 10" xfId="20612"/>
    <cellStyle name="Input 6 2 4 2 10 2" xfId="20613"/>
    <cellStyle name="Input 6 2 4 2 10 2 2" xfId="20614"/>
    <cellStyle name="Input 6 2 4 2 10 3" xfId="20615"/>
    <cellStyle name="Input 6 2 4 2 11" xfId="20616"/>
    <cellStyle name="Input 6 2 4 2 11 2" xfId="20617"/>
    <cellStyle name="Input 6 2 4 2 11 2 2" xfId="20618"/>
    <cellStyle name="Input 6 2 4 2 11 3" xfId="20619"/>
    <cellStyle name="Input 6 2 4 2 12" xfId="20620"/>
    <cellStyle name="Input 6 2 4 2 12 2" xfId="20621"/>
    <cellStyle name="Input 6 2 4 2 12 2 2" xfId="20622"/>
    <cellStyle name="Input 6 2 4 2 12 3" xfId="20623"/>
    <cellStyle name="Input 6 2 4 2 13" xfId="20624"/>
    <cellStyle name="Input 6 2 4 2 13 2" xfId="20625"/>
    <cellStyle name="Input 6 2 4 2 13 2 2" xfId="20626"/>
    <cellStyle name="Input 6 2 4 2 13 3" xfId="20627"/>
    <cellStyle name="Input 6 2 4 2 14" xfId="20628"/>
    <cellStyle name="Input 6 2 4 2 14 2" xfId="20629"/>
    <cellStyle name="Input 6 2 4 2 14 2 2" xfId="20630"/>
    <cellStyle name="Input 6 2 4 2 14 3" xfId="20631"/>
    <cellStyle name="Input 6 2 4 2 15" xfId="20632"/>
    <cellStyle name="Input 6 2 4 2 15 2" xfId="20633"/>
    <cellStyle name="Input 6 2 4 2 15 2 2" xfId="20634"/>
    <cellStyle name="Input 6 2 4 2 15 3" xfId="20635"/>
    <cellStyle name="Input 6 2 4 2 16" xfId="20636"/>
    <cellStyle name="Input 6 2 4 2 16 2" xfId="20637"/>
    <cellStyle name="Input 6 2 4 2 16 2 2" xfId="20638"/>
    <cellStyle name="Input 6 2 4 2 16 3" xfId="20639"/>
    <cellStyle name="Input 6 2 4 2 17" xfId="20640"/>
    <cellStyle name="Input 6 2 4 2 17 2" xfId="20641"/>
    <cellStyle name="Input 6 2 4 2 17 2 2" xfId="20642"/>
    <cellStyle name="Input 6 2 4 2 17 3" xfId="20643"/>
    <cellStyle name="Input 6 2 4 2 18" xfId="20644"/>
    <cellStyle name="Input 6 2 4 2 18 2" xfId="20645"/>
    <cellStyle name="Input 6 2 4 2 18 2 2" xfId="20646"/>
    <cellStyle name="Input 6 2 4 2 18 3" xfId="20647"/>
    <cellStyle name="Input 6 2 4 2 19" xfId="20648"/>
    <cellStyle name="Input 6 2 4 2 19 2" xfId="20649"/>
    <cellStyle name="Input 6 2 4 2 19 2 2" xfId="20650"/>
    <cellStyle name="Input 6 2 4 2 19 3" xfId="20651"/>
    <cellStyle name="Input 6 2 4 2 2" xfId="20652"/>
    <cellStyle name="Input 6 2 4 2 2 2" xfId="20653"/>
    <cellStyle name="Input 6 2 4 2 2 2 2" xfId="20654"/>
    <cellStyle name="Input 6 2 4 2 2 3" xfId="20655"/>
    <cellStyle name="Input 6 2 4 2 20" xfId="20656"/>
    <cellStyle name="Input 6 2 4 2 20 2" xfId="20657"/>
    <cellStyle name="Input 6 2 4 2 20 2 2" xfId="20658"/>
    <cellStyle name="Input 6 2 4 2 20 3" xfId="20659"/>
    <cellStyle name="Input 6 2 4 2 21" xfId="20660"/>
    <cellStyle name="Input 6 2 4 2 21 2" xfId="20661"/>
    <cellStyle name="Input 6 2 4 2 22" xfId="20662"/>
    <cellStyle name="Input 6 2 4 2 3" xfId="20663"/>
    <cellStyle name="Input 6 2 4 2 3 2" xfId="20664"/>
    <cellStyle name="Input 6 2 4 2 3 2 2" xfId="20665"/>
    <cellStyle name="Input 6 2 4 2 3 3" xfId="20666"/>
    <cellStyle name="Input 6 2 4 2 4" xfId="20667"/>
    <cellStyle name="Input 6 2 4 2 4 2" xfId="20668"/>
    <cellStyle name="Input 6 2 4 2 4 2 2" xfId="20669"/>
    <cellStyle name="Input 6 2 4 2 4 3" xfId="20670"/>
    <cellStyle name="Input 6 2 4 2 5" xfId="20671"/>
    <cellStyle name="Input 6 2 4 2 5 2" xfId="20672"/>
    <cellStyle name="Input 6 2 4 2 5 2 2" xfId="20673"/>
    <cellStyle name="Input 6 2 4 2 5 3" xfId="20674"/>
    <cellStyle name="Input 6 2 4 2 6" xfId="20675"/>
    <cellStyle name="Input 6 2 4 2 6 2" xfId="20676"/>
    <cellStyle name="Input 6 2 4 2 6 2 2" xfId="20677"/>
    <cellStyle name="Input 6 2 4 2 6 3" xfId="20678"/>
    <cellStyle name="Input 6 2 4 2 7" xfId="20679"/>
    <cellStyle name="Input 6 2 4 2 7 2" xfId="20680"/>
    <cellStyle name="Input 6 2 4 2 7 2 2" xfId="20681"/>
    <cellStyle name="Input 6 2 4 2 7 3" xfId="20682"/>
    <cellStyle name="Input 6 2 4 2 8" xfId="20683"/>
    <cellStyle name="Input 6 2 4 2 8 2" xfId="20684"/>
    <cellStyle name="Input 6 2 4 2 8 2 2" xfId="20685"/>
    <cellStyle name="Input 6 2 4 2 8 3" xfId="20686"/>
    <cellStyle name="Input 6 2 4 2 9" xfId="20687"/>
    <cellStyle name="Input 6 2 4 2 9 2" xfId="20688"/>
    <cellStyle name="Input 6 2 4 2 9 2 2" xfId="20689"/>
    <cellStyle name="Input 6 2 4 2 9 3" xfId="20690"/>
    <cellStyle name="Input 6 2 4 20" xfId="20691"/>
    <cellStyle name="Input 6 2 4 20 2" xfId="20692"/>
    <cellStyle name="Input 6 2 4 20 2 2" xfId="20693"/>
    <cellStyle name="Input 6 2 4 20 3" xfId="20694"/>
    <cellStyle name="Input 6 2 4 21" xfId="20695"/>
    <cellStyle name="Input 6 2 4 21 2" xfId="20696"/>
    <cellStyle name="Input 6 2 4 21 2 2" xfId="20697"/>
    <cellStyle name="Input 6 2 4 21 3" xfId="20698"/>
    <cellStyle name="Input 6 2 4 22" xfId="20699"/>
    <cellStyle name="Input 6 2 4 22 2" xfId="20700"/>
    <cellStyle name="Input 6 2 4 23" xfId="20701"/>
    <cellStyle name="Input 6 2 4 3" xfId="20702"/>
    <cellStyle name="Input 6 2 4 3 2" xfId="20703"/>
    <cellStyle name="Input 6 2 4 3 2 2" xfId="20704"/>
    <cellStyle name="Input 6 2 4 3 3" xfId="20705"/>
    <cellStyle name="Input 6 2 4 4" xfId="20706"/>
    <cellStyle name="Input 6 2 4 4 2" xfId="20707"/>
    <cellStyle name="Input 6 2 4 4 2 2" xfId="20708"/>
    <cellStyle name="Input 6 2 4 4 3" xfId="20709"/>
    <cellStyle name="Input 6 2 4 5" xfId="20710"/>
    <cellStyle name="Input 6 2 4 5 2" xfId="20711"/>
    <cellStyle name="Input 6 2 4 5 2 2" xfId="20712"/>
    <cellStyle name="Input 6 2 4 5 3" xfId="20713"/>
    <cellStyle name="Input 6 2 4 6" xfId="20714"/>
    <cellStyle name="Input 6 2 4 6 2" xfId="20715"/>
    <cellStyle name="Input 6 2 4 6 2 2" xfId="20716"/>
    <cellStyle name="Input 6 2 4 6 3" xfId="20717"/>
    <cellStyle name="Input 6 2 4 7" xfId="20718"/>
    <cellStyle name="Input 6 2 4 7 2" xfId="20719"/>
    <cellStyle name="Input 6 2 4 7 2 2" xfId="20720"/>
    <cellStyle name="Input 6 2 4 7 3" xfId="20721"/>
    <cellStyle name="Input 6 2 4 8" xfId="20722"/>
    <cellStyle name="Input 6 2 4 8 2" xfId="20723"/>
    <cellStyle name="Input 6 2 4 8 2 2" xfId="20724"/>
    <cellStyle name="Input 6 2 4 8 3" xfId="20725"/>
    <cellStyle name="Input 6 2 4 9" xfId="20726"/>
    <cellStyle name="Input 6 2 4 9 2" xfId="20727"/>
    <cellStyle name="Input 6 2 4 9 2 2" xfId="20728"/>
    <cellStyle name="Input 6 2 4 9 3" xfId="20729"/>
    <cellStyle name="Input 6 2 5" xfId="20730"/>
    <cellStyle name="Input 6 2 5 10" xfId="20731"/>
    <cellStyle name="Input 6 2 5 10 2" xfId="20732"/>
    <cellStyle name="Input 6 2 5 10 2 2" xfId="20733"/>
    <cellStyle name="Input 6 2 5 10 3" xfId="20734"/>
    <cellStyle name="Input 6 2 5 11" xfId="20735"/>
    <cellStyle name="Input 6 2 5 11 2" xfId="20736"/>
    <cellStyle name="Input 6 2 5 11 2 2" xfId="20737"/>
    <cellStyle name="Input 6 2 5 11 3" xfId="20738"/>
    <cellStyle name="Input 6 2 5 12" xfId="20739"/>
    <cellStyle name="Input 6 2 5 12 2" xfId="20740"/>
    <cellStyle name="Input 6 2 5 12 2 2" xfId="20741"/>
    <cellStyle name="Input 6 2 5 12 3" xfId="20742"/>
    <cellStyle name="Input 6 2 5 13" xfId="20743"/>
    <cellStyle name="Input 6 2 5 13 2" xfId="20744"/>
    <cellStyle name="Input 6 2 5 13 2 2" xfId="20745"/>
    <cellStyle name="Input 6 2 5 13 3" xfId="20746"/>
    <cellStyle name="Input 6 2 5 14" xfId="20747"/>
    <cellStyle name="Input 6 2 5 14 2" xfId="20748"/>
    <cellStyle name="Input 6 2 5 14 2 2" xfId="20749"/>
    <cellStyle name="Input 6 2 5 14 3" xfId="20750"/>
    <cellStyle name="Input 6 2 5 15" xfId="20751"/>
    <cellStyle name="Input 6 2 5 15 2" xfId="20752"/>
    <cellStyle name="Input 6 2 5 15 2 2" xfId="20753"/>
    <cellStyle name="Input 6 2 5 15 3" xfId="20754"/>
    <cellStyle name="Input 6 2 5 16" xfId="20755"/>
    <cellStyle name="Input 6 2 5 16 2" xfId="20756"/>
    <cellStyle name="Input 6 2 5 16 2 2" xfId="20757"/>
    <cellStyle name="Input 6 2 5 16 3" xfId="20758"/>
    <cellStyle name="Input 6 2 5 17" xfId="20759"/>
    <cellStyle name="Input 6 2 5 17 2" xfId="20760"/>
    <cellStyle name="Input 6 2 5 17 2 2" xfId="20761"/>
    <cellStyle name="Input 6 2 5 17 3" xfId="20762"/>
    <cellStyle name="Input 6 2 5 18" xfId="20763"/>
    <cellStyle name="Input 6 2 5 18 2" xfId="20764"/>
    <cellStyle name="Input 6 2 5 18 2 2" xfId="20765"/>
    <cellStyle name="Input 6 2 5 18 3" xfId="20766"/>
    <cellStyle name="Input 6 2 5 19" xfId="20767"/>
    <cellStyle name="Input 6 2 5 19 2" xfId="20768"/>
    <cellStyle name="Input 6 2 5 19 2 2" xfId="20769"/>
    <cellStyle name="Input 6 2 5 19 3" xfId="20770"/>
    <cellStyle name="Input 6 2 5 2" xfId="20771"/>
    <cellStyle name="Input 6 2 5 2 2" xfId="20772"/>
    <cellStyle name="Input 6 2 5 2 2 2" xfId="20773"/>
    <cellStyle name="Input 6 2 5 2 3" xfId="20774"/>
    <cellStyle name="Input 6 2 5 20" xfId="20775"/>
    <cellStyle name="Input 6 2 5 20 2" xfId="20776"/>
    <cellStyle name="Input 6 2 5 20 2 2" xfId="20777"/>
    <cellStyle name="Input 6 2 5 20 3" xfId="20778"/>
    <cellStyle name="Input 6 2 5 21" xfId="20779"/>
    <cellStyle name="Input 6 2 5 21 2" xfId="20780"/>
    <cellStyle name="Input 6 2 5 22" xfId="20781"/>
    <cellStyle name="Input 6 2 5 3" xfId="20782"/>
    <cellStyle name="Input 6 2 5 3 2" xfId="20783"/>
    <cellStyle name="Input 6 2 5 3 2 2" xfId="20784"/>
    <cellStyle name="Input 6 2 5 3 3" xfId="20785"/>
    <cellStyle name="Input 6 2 5 4" xfId="20786"/>
    <cellStyle name="Input 6 2 5 4 2" xfId="20787"/>
    <cellStyle name="Input 6 2 5 4 2 2" xfId="20788"/>
    <cellStyle name="Input 6 2 5 4 3" xfId="20789"/>
    <cellStyle name="Input 6 2 5 5" xfId="20790"/>
    <cellStyle name="Input 6 2 5 5 2" xfId="20791"/>
    <cellStyle name="Input 6 2 5 5 2 2" xfId="20792"/>
    <cellStyle name="Input 6 2 5 5 3" xfId="20793"/>
    <cellStyle name="Input 6 2 5 6" xfId="20794"/>
    <cellStyle name="Input 6 2 5 6 2" xfId="20795"/>
    <cellStyle name="Input 6 2 5 6 2 2" xfId="20796"/>
    <cellStyle name="Input 6 2 5 6 3" xfId="20797"/>
    <cellStyle name="Input 6 2 5 7" xfId="20798"/>
    <cellStyle name="Input 6 2 5 7 2" xfId="20799"/>
    <cellStyle name="Input 6 2 5 7 2 2" xfId="20800"/>
    <cellStyle name="Input 6 2 5 7 3" xfId="20801"/>
    <cellStyle name="Input 6 2 5 8" xfId="20802"/>
    <cellStyle name="Input 6 2 5 8 2" xfId="20803"/>
    <cellStyle name="Input 6 2 5 8 2 2" xfId="20804"/>
    <cellStyle name="Input 6 2 5 8 3" xfId="20805"/>
    <cellStyle name="Input 6 2 5 9" xfId="20806"/>
    <cellStyle name="Input 6 2 5 9 2" xfId="20807"/>
    <cellStyle name="Input 6 2 5 9 2 2" xfId="20808"/>
    <cellStyle name="Input 6 2 5 9 3" xfId="20809"/>
    <cellStyle name="Input 6 2 6" xfId="20810"/>
    <cellStyle name="Input 6 2 6 2" xfId="20811"/>
    <cellStyle name="Input 6 2 6 2 2" xfId="20812"/>
    <cellStyle name="Input 6 2 6 3" xfId="20813"/>
    <cellStyle name="Input 6 2 7" xfId="20814"/>
    <cellStyle name="Input 6 2 7 2" xfId="20815"/>
    <cellStyle name="Input 6 2 7 2 2" xfId="20816"/>
    <cellStyle name="Input 6 2 7 3" xfId="20817"/>
    <cellStyle name="Input 6 2 8" xfId="20818"/>
    <cellStyle name="Input 6 2 8 2" xfId="20819"/>
    <cellStyle name="Input 6 2 8 2 2" xfId="20820"/>
    <cellStyle name="Input 6 2 8 3" xfId="20821"/>
    <cellStyle name="Input 6 2 9" xfId="20822"/>
    <cellStyle name="Input 6 2 9 2" xfId="20823"/>
    <cellStyle name="Input 6 2 9 2 2" xfId="20824"/>
    <cellStyle name="Input 6 2 9 3" xfId="20825"/>
    <cellStyle name="Input 6 20" xfId="20826"/>
    <cellStyle name="Input 6 20 2" xfId="20827"/>
    <cellStyle name="Input 6 20 2 2" xfId="20828"/>
    <cellStyle name="Input 6 20 3" xfId="20829"/>
    <cellStyle name="Input 6 21" xfId="20830"/>
    <cellStyle name="Input 6 21 2" xfId="20831"/>
    <cellStyle name="Input 6 21 2 2" xfId="20832"/>
    <cellStyle name="Input 6 21 3" xfId="20833"/>
    <cellStyle name="Input 6 22" xfId="20834"/>
    <cellStyle name="Input 6 22 2" xfId="20835"/>
    <cellStyle name="Input 6 23" xfId="20836"/>
    <cellStyle name="Input 6 24" xfId="20837"/>
    <cellStyle name="Input 6 25" xfId="20838"/>
    <cellStyle name="Input 6 26" xfId="20839"/>
    <cellStyle name="Input 6 3" xfId="20840"/>
    <cellStyle name="Input 6 3 10" xfId="20841"/>
    <cellStyle name="Input 6 3 10 2" xfId="20842"/>
    <cellStyle name="Input 6 3 10 2 2" xfId="20843"/>
    <cellStyle name="Input 6 3 10 3" xfId="20844"/>
    <cellStyle name="Input 6 3 11" xfId="20845"/>
    <cellStyle name="Input 6 3 11 2" xfId="20846"/>
    <cellStyle name="Input 6 3 11 2 2" xfId="20847"/>
    <cellStyle name="Input 6 3 11 3" xfId="20848"/>
    <cellStyle name="Input 6 3 12" xfId="20849"/>
    <cellStyle name="Input 6 3 12 2" xfId="20850"/>
    <cellStyle name="Input 6 3 12 2 2" xfId="20851"/>
    <cellStyle name="Input 6 3 12 3" xfId="20852"/>
    <cellStyle name="Input 6 3 13" xfId="20853"/>
    <cellStyle name="Input 6 3 13 2" xfId="20854"/>
    <cellStyle name="Input 6 3 13 2 2" xfId="20855"/>
    <cellStyle name="Input 6 3 13 3" xfId="20856"/>
    <cellStyle name="Input 6 3 14" xfId="20857"/>
    <cellStyle name="Input 6 3 14 2" xfId="20858"/>
    <cellStyle name="Input 6 3 14 2 2" xfId="20859"/>
    <cellStyle name="Input 6 3 14 3" xfId="20860"/>
    <cellStyle name="Input 6 3 15" xfId="20861"/>
    <cellStyle name="Input 6 3 15 2" xfId="20862"/>
    <cellStyle name="Input 6 3 15 2 2" xfId="20863"/>
    <cellStyle name="Input 6 3 15 3" xfId="20864"/>
    <cellStyle name="Input 6 3 16" xfId="20865"/>
    <cellStyle name="Input 6 3 16 2" xfId="20866"/>
    <cellStyle name="Input 6 3 16 2 2" xfId="20867"/>
    <cellStyle name="Input 6 3 16 3" xfId="20868"/>
    <cellStyle name="Input 6 3 17" xfId="20869"/>
    <cellStyle name="Input 6 3 17 2" xfId="20870"/>
    <cellStyle name="Input 6 3 17 2 2" xfId="20871"/>
    <cellStyle name="Input 6 3 17 3" xfId="20872"/>
    <cellStyle name="Input 6 3 18" xfId="20873"/>
    <cellStyle name="Input 6 3 18 2" xfId="20874"/>
    <cellStyle name="Input 6 3 19" xfId="20875"/>
    <cellStyle name="Input 6 3 2" xfId="20876"/>
    <cellStyle name="Input 6 3 2 10" xfId="20877"/>
    <cellStyle name="Input 6 3 2 10 2" xfId="20878"/>
    <cellStyle name="Input 6 3 2 10 2 2" xfId="20879"/>
    <cellStyle name="Input 6 3 2 10 3" xfId="20880"/>
    <cellStyle name="Input 6 3 2 11" xfId="20881"/>
    <cellStyle name="Input 6 3 2 11 2" xfId="20882"/>
    <cellStyle name="Input 6 3 2 11 2 2" xfId="20883"/>
    <cellStyle name="Input 6 3 2 11 3" xfId="20884"/>
    <cellStyle name="Input 6 3 2 12" xfId="20885"/>
    <cellStyle name="Input 6 3 2 12 2" xfId="20886"/>
    <cellStyle name="Input 6 3 2 12 2 2" xfId="20887"/>
    <cellStyle name="Input 6 3 2 12 3" xfId="20888"/>
    <cellStyle name="Input 6 3 2 13" xfId="20889"/>
    <cellStyle name="Input 6 3 2 13 2" xfId="20890"/>
    <cellStyle name="Input 6 3 2 13 2 2" xfId="20891"/>
    <cellStyle name="Input 6 3 2 13 3" xfId="20892"/>
    <cellStyle name="Input 6 3 2 14" xfId="20893"/>
    <cellStyle name="Input 6 3 2 14 2" xfId="20894"/>
    <cellStyle name="Input 6 3 2 14 2 2" xfId="20895"/>
    <cellStyle name="Input 6 3 2 14 3" xfId="20896"/>
    <cellStyle name="Input 6 3 2 15" xfId="20897"/>
    <cellStyle name="Input 6 3 2 15 2" xfId="20898"/>
    <cellStyle name="Input 6 3 2 15 2 2" xfId="20899"/>
    <cellStyle name="Input 6 3 2 15 3" xfId="20900"/>
    <cellStyle name="Input 6 3 2 16" xfId="20901"/>
    <cellStyle name="Input 6 3 2 16 2" xfId="20902"/>
    <cellStyle name="Input 6 3 2 16 2 2" xfId="20903"/>
    <cellStyle name="Input 6 3 2 16 3" xfId="20904"/>
    <cellStyle name="Input 6 3 2 17" xfId="20905"/>
    <cellStyle name="Input 6 3 2 17 2" xfId="20906"/>
    <cellStyle name="Input 6 3 2 17 2 2" xfId="20907"/>
    <cellStyle name="Input 6 3 2 17 3" xfId="20908"/>
    <cellStyle name="Input 6 3 2 18" xfId="20909"/>
    <cellStyle name="Input 6 3 2 18 2" xfId="20910"/>
    <cellStyle name="Input 6 3 2 18 2 2" xfId="20911"/>
    <cellStyle name="Input 6 3 2 18 3" xfId="20912"/>
    <cellStyle name="Input 6 3 2 19" xfId="20913"/>
    <cellStyle name="Input 6 3 2 19 2" xfId="20914"/>
    <cellStyle name="Input 6 3 2 19 2 2" xfId="20915"/>
    <cellStyle name="Input 6 3 2 19 3" xfId="20916"/>
    <cellStyle name="Input 6 3 2 2" xfId="20917"/>
    <cellStyle name="Input 6 3 2 2 2" xfId="20918"/>
    <cellStyle name="Input 6 3 2 2 2 2" xfId="20919"/>
    <cellStyle name="Input 6 3 2 2 3" xfId="20920"/>
    <cellStyle name="Input 6 3 2 20" xfId="20921"/>
    <cellStyle name="Input 6 3 2 20 2" xfId="20922"/>
    <cellStyle name="Input 6 3 2 20 2 2" xfId="20923"/>
    <cellStyle name="Input 6 3 2 20 3" xfId="20924"/>
    <cellStyle name="Input 6 3 2 21" xfId="20925"/>
    <cellStyle name="Input 6 3 2 21 2" xfId="20926"/>
    <cellStyle name="Input 6 3 2 22" xfId="20927"/>
    <cellStyle name="Input 6 3 2 3" xfId="20928"/>
    <cellStyle name="Input 6 3 2 3 2" xfId="20929"/>
    <cellStyle name="Input 6 3 2 3 2 2" xfId="20930"/>
    <cellStyle name="Input 6 3 2 3 3" xfId="20931"/>
    <cellStyle name="Input 6 3 2 4" xfId="20932"/>
    <cellStyle name="Input 6 3 2 4 2" xfId="20933"/>
    <cellStyle name="Input 6 3 2 4 2 2" xfId="20934"/>
    <cellStyle name="Input 6 3 2 4 3" xfId="20935"/>
    <cellStyle name="Input 6 3 2 5" xfId="20936"/>
    <cellStyle name="Input 6 3 2 5 2" xfId="20937"/>
    <cellStyle name="Input 6 3 2 5 2 2" xfId="20938"/>
    <cellStyle name="Input 6 3 2 5 3" xfId="20939"/>
    <cellStyle name="Input 6 3 2 6" xfId="20940"/>
    <cellStyle name="Input 6 3 2 6 2" xfId="20941"/>
    <cellStyle name="Input 6 3 2 6 2 2" xfId="20942"/>
    <cellStyle name="Input 6 3 2 6 3" xfId="20943"/>
    <cellStyle name="Input 6 3 2 7" xfId="20944"/>
    <cellStyle name="Input 6 3 2 7 2" xfId="20945"/>
    <cellStyle name="Input 6 3 2 7 2 2" xfId="20946"/>
    <cellStyle name="Input 6 3 2 7 3" xfId="20947"/>
    <cellStyle name="Input 6 3 2 8" xfId="20948"/>
    <cellStyle name="Input 6 3 2 8 2" xfId="20949"/>
    <cellStyle name="Input 6 3 2 8 2 2" xfId="20950"/>
    <cellStyle name="Input 6 3 2 8 3" xfId="20951"/>
    <cellStyle name="Input 6 3 2 9" xfId="20952"/>
    <cellStyle name="Input 6 3 2 9 2" xfId="20953"/>
    <cellStyle name="Input 6 3 2 9 2 2" xfId="20954"/>
    <cellStyle name="Input 6 3 2 9 3" xfId="20955"/>
    <cellStyle name="Input 6 3 3" xfId="20956"/>
    <cellStyle name="Input 6 3 3 2" xfId="20957"/>
    <cellStyle name="Input 6 3 3 2 2" xfId="20958"/>
    <cellStyle name="Input 6 3 3 3" xfId="20959"/>
    <cellStyle name="Input 6 3 4" xfId="20960"/>
    <cellStyle name="Input 6 3 4 2" xfId="20961"/>
    <cellStyle name="Input 6 3 4 2 2" xfId="20962"/>
    <cellStyle name="Input 6 3 4 3" xfId="20963"/>
    <cellStyle name="Input 6 3 5" xfId="20964"/>
    <cellStyle name="Input 6 3 5 2" xfId="20965"/>
    <cellStyle name="Input 6 3 5 2 2" xfId="20966"/>
    <cellStyle name="Input 6 3 5 3" xfId="20967"/>
    <cellStyle name="Input 6 3 6" xfId="20968"/>
    <cellStyle name="Input 6 3 6 2" xfId="20969"/>
    <cellStyle name="Input 6 3 6 2 2" xfId="20970"/>
    <cellStyle name="Input 6 3 6 3" xfId="20971"/>
    <cellStyle name="Input 6 3 7" xfId="20972"/>
    <cellStyle name="Input 6 3 7 2" xfId="20973"/>
    <cellStyle name="Input 6 3 7 2 2" xfId="20974"/>
    <cellStyle name="Input 6 3 7 3" xfId="20975"/>
    <cellStyle name="Input 6 3 8" xfId="20976"/>
    <cellStyle name="Input 6 3 8 2" xfId="20977"/>
    <cellStyle name="Input 6 3 8 2 2" xfId="20978"/>
    <cellStyle name="Input 6 3 8 3" xfId="20979"/>
    <cellStyle name="Input 6 3 9" xfId="20980"/>
    <cellStyle name="Input 6 3 9 2" xfId="20981"/>
    <cellStyle name="Input 6 3 9 2 2" xfId="20982"/>
    <cellStyle name="Input 6 3 9 3" xfId="20983"/>
    <cellStyle name="Input 6 4" xfId="20984"/>
    <cellStyle name="Input 6 4 10" xfId="20985"/>
    <cellStyle name="Input 6 4 10 2" xfId="20986"/>
    <cellStyle name="Input 6 4 10 2 2" xfId="20987"/>
    <cellStyle name="Input 6 4 10 3" xfId="20988"/>
    <cellStyle name="Input 6 4 11" xfId="20989"/>
    <cellStyle name="Input 6 4 11 2" xfId="20990"/>
    <cellStyle name="Input 6 4 11 2 2" xfId="20991"/>
    <cellStyle name="Input 6 4 11 3" xfId="20992"/>
    <cellStyle name="Input 6 4 12" xfId="20993"/>
    <cellStyle name="Input 6 4 12 2" xfId="20994"/>
    <cellStyle name="Input 6 4 12 2 2" xfId="20995"/>
    <cellStyle name="Input 6 4 12 3" xfId="20996"/>
    <cellStyle name="Input 6 4 13" xfId="20997"/>
    <cellStyle name="Input 6 4 13 2" xfId="20998"/>
    <cellStyle name="Input 6 4 13 2 2" xfId="20999"/>
    <cellStyle name="Input 6 4 13 3" xfId="21000"/>
    <cellStyle name="Input 6 4 14" xfId="21001"/>
    <cellStyle name="Input 6 4 14 2" xfId="21002"/>
    <cellStyle name="Input 6 4 14 2 2" xfId="21003"/>
    <cellStyle name="Input 6 4 14 3" xfId="21004"/>
    <cellStyle name="Input 6 4 15" xfId="21005"/>
    <cellStyle name="Input 6 4 15 2" xfId="21006"/>
    <cellStyle name="Input 6 4 15 2 2" xfId="21007"/>
    <cellStyle name="Input 6 4 15 3" xfId="21008"/>
    <cellStyle name="Input 6 4 16" xfId="21009"/>
    <cellStyle name="Input 6 4 16 2" xfId="21010"/>
    <cellStyle name="Input 6 4 16 2 2" xfId="21011"/>
    <cellStyle name="Input 6 4 16 3" xfId="21012"/>
    <cellStyle name="Input 6 4 17" xfId="21013"/>
    <cellStyle name="Input 6 4 17 2" xfId="21014"/>
    <cellStyle name="Input 6 4 17 2 2" xfId="21015"/>
    <cellStyle name="Input 6 4 17 3" xfId="21016"/>
    <cellStyle name="Input 6 4 18" xfId="21017"/>
    <cellStyle name="Input 6 4 18 2" xfId="21018"/>
    <cellStyle name="Input 6 4 19" xfId="21019"/>
    <cellStyle name="Input 6 4 2" xfId="21020"/>
    <cellStyle name="Input 6 4 2 10" xfId="21021"/>
    <cellStyle name="Input 6 4 2 10 2" xfId="21022"/>
    <cellStyle name="Input 6 4 2 10 2 2" xfId="21023"/>
    <cellStyle name="Input 6 4 2 10 3" xfId="21024"/>
    <cellStyle name="Input 6 4 2 11" xfId="21025"/>
    <cellStyle name="Input 6 4 2 11 2" xfId="21026"/>
    <cellStyle name="Input 6 4 2 11 2 2" xfId="21027"/>
    <cellStyle name="Input 6 4 2 11 3" xfId="21028"/>
    <cellStyle name="Input 6 4 2 12" xfId="21029"/>
    <cellStyle name="Input 6 4 2 12 2" xfId="21030"/>
    <cellStyle name="Input 6 4 2 12 2 2" xfId="21031"/>
    <cellStyle name="Input 6 4 2 12 3" xfId="21032"/>
    <cellStyle name="Input 6 4 2 13" xfId="21033"/>
    <cellStyle name="Input 6 4 2 13 2" xfId="21034"/>
    <cellStyle name="Input 6 4 2 13 2 2" xfId="21035"/>
    <cellStyle name="Input 6 4 2 13 3" xfId="21036"/>
    <cellStyle name="Input 6 4 2 14" xfId="21037"/>
    <cellStyle name="Input 6 4 2 14 2" xfId="21038"/>
    <cellStyle name="Input 6 4 2 14 2 2" xfId="21039"/>
    <cellStyle name="Input 6 4 2 14 3" xfId="21040"/>
    <cellStyle name="Input 6 4 2 15" xfId="21041"/>
    <cellStyle name="Input 6 4 2 15 2" xfId="21042"/>
    <cellStyle name="Input 6 4 2 15 2 2" xfId="21043"/>
    <cellStyle name="Input 6 4 2 15 3" xfId="21044"/>
    <cellStyle name="Input 6 4 2 16" xfId="21045"/>
    <cellStyle name="Input 6 4 2 16 2" xfId="21046"/>
    <cellStyle name="Input 6 4 2 16 2 2" xfId="21047"/>
    <cellStyle name="Input 6 4 2 16 3" xfId="21048"/>
    <cellStyle name="Input 6 4 2 17" xfId="21049"/>
    <cellStyle name="Input 6 4 2 17 2" xfId="21050"/>
    <cellStyle name="Input 6 4 2 17 2 2" xfId="21051"/>
    <cellStyle name="Input 6 4 2 17 3" xfId="21052"/>
    <cellStyle name="Input 6 4 2 18" xfId="21053"/>
    <cellStyle name="Input 6 4 2 18 2" xfId="21054"/>
    <cellStyle name="Input 6 4 2 18 2 2" xfId="21055"/>
    <cellStyle name="Input 6 4 2 18 3" xfId="21056"/>
    <cellStyle name="Input 6 4 2 19" xfId="21057"/>
    <cellStyle name="Input 6 4 2 19 2" xfId="21058"/>
    <cellStyle name="Input 6 4 2 19 2 2" xfId="21059"/>
    <cellStyle name="Input 6 4 2 19 3" xfId="21060"/>
    <cellStyle name="Input 6 4 2 2" xfId="21061"/>
    <cellStyle name="Input 6 4 2 2 2" xfId="21062"/>
    <cellStyle name="Input 6 4 2 2 2 2" xfId="21063"/>
    <cellStyle name="Input 6 4 2 2 3" xfId="21064"/>
    <cellStyle name="Input 6 4 2 20" xfId="21065"/>
    <cellStyle name="Input 6 4 2 20 2" xfId="21066"/>
    <cellStyle name="Input 6 4 2 20 2 2" xfId="21067"/>
    <cellStyle name="Input 6 4 2 20 3" xfId="21068"/>
    <cellStyle name="Input 6 4 2 21" xfId="21069"/>
    <cellStyle name="Input 6 4 2 21 2" xfId="21070"/>
    <cellStyle name="Input 6 4 2 22" xfId="21071"/>
    <cellStyle name="Input 6 4 2 3" xfId="21072"/>
    <cellStyle name="Input 6 4 2 3 2" xfId="21073"/>
    <cellStyle name="Input 6 4 2 3 2 2" xfId="21074"/>
    <cellStyle name="Input 6 4 2 3 3" xfId="21075"/>
    <cellStyle name="Input 6 4 2 4" xfId="21076"/>
    <cellStyle name="Input 6 4 2 4 2" xfId="21077"/>
    <cellStyle name="Input 6 4 2 4 2 2" xfId="21078"/>
    <cellStyle name="Input 6 4 2 4 3" xfId="21079"/>
    <cellStyle name="Input 6 4 2 5" xfId="21080"/>
    <cellStyle name="Input 6 4 2 5 2" xfId="21081"/>
    <cellStyle name="Input 6 4 2 5 2 2" xfId="21082"/>
    <cellStyle name="Input 6 4 2 5 3" xfId="21083"/>
    <cellStyle name="Input 6 4 2 6" xfId="21084"/>
    <cellStyle name="Input 6 4 2 6 2" xfId="21085"/>
    <cellStyle name="Input 6 4 2 6 2 2" xfId="21086"/>
    <cellStyle name="Input 6 4 2 6 3" xfId="21087"/>
    <cellStyle name="Input 6 4 2 7" xfId="21088"/>
    <cellStyle name="Input 6 4 2 7 2" xfId="21089"/>
    <cellStyle name="Input 6 4 2 7 2 2" xfId="21090"/>
    <cellStyle name="Input 6 4 2 7 3" xfId="21091"/>
    <cellStyle name="Input 6 4 2 8" xfId="21092"/>
    <cellStyle name="Input 6 4 2 8 2" xfId="21093"/>
    <cellStyle name="Input 6 4 2 8 2 2" xfId="21094"/>
    <cellStyle name="Input 6 4 2 8 3" xfId="21095"/>
    <cellStyle name="Input 6 4 2 9" xfId="21096"/>
    <cellStyle name="Input 6 4 2 9 2" xfId="21097"/>
    <cellStyle name="Input 6 4 2 9 2 2" xfId="21098"/>
    <cellStyle name="Input 6 4 2 9 3" xfId="21099"/>
    <cellStyle name="Input 6 4 3" xfId="21100"/>
    <cellStyle name="Input 6 4 3 2" xfId="21101"/>
    <cellStyle name="Input 6 4 3 2 2" xfId="21102"/>
    <cellStyle name="Input 6 4 3 3" xfId="21103"/>
    <cellStyle name="Input 6 4 4" xfId="21104"/>
    <cellStyle name="Input 6 4 4 2" xfId="21105"/>
    <cellStyle name="Input 6 4 4 2 2" xfId="21106"/>
    <cellStyle name="Input 6 4 4 3" xfId="21107"/>
    <cellStyle name="Input 6 4 5" xfId="21108"/>
    <cellStyle name="Input 6 4 5 2" xfId="21109"/>
    <cellStyle name="Input 6 4 5 2 2" xfId="21110"/>
    <cellStyle name="Input 6 4 5 3" xfId="21111"/>
    <cellStyle name="Input 6 4 6" xfId="21112"/>
    <cellStyle name="Input 6 4 6 2" xfId="21113"/>
    <cellStyle name="Input 6 4 6 2 2" xfId="21114"/>
    <cellStyle name="Input 6 4 6 3" xfId="21115"/>
    <cellStyle name="Input 6 4 7" xfId="21116"/>
    <cellStyle name="Input 6 4 7 2" xfId="21117"/>
    <cellStyle name="Input 6 4 7 2 2" xfId="21118"/>
    <cellStyle name="Input 6 4 7 3" xfId="21119"/>
    <cellStyle name="Input 6 4 8" xfId="21120"/>
    <cellStyle name="Input 6 4 8 2" xfId="21121"/>
    <cellStyle name="Input 6 4 8 2 2" xfId="21122"/>
    <cellStyle name="Input 6 4 8 3" xfId="21123"/>
    <cellStyle name="Input 6 4 9" xfId="21124"/>
    <cellStyle name="Input 6 4 9 2" xfId="21125"/>
    <cellStyle name="Input 6 4 9 2 2" xfId="21126"/>
    <cellStyle name="Input 6 4 9 3" xfId="21127"/>
    <cellStyle name="Input 6 5" xfId="21128"/>
    <cellStyle name="Input 6 5 10" xfId="21129"/>
    <cellStyle name="Input 6 5 10 2" xfId="21130"/>
    <cellStyle name="Input 6 5 10 2 2" xfId="21131"/>
    <cellStyle name="Input 6 5 10 3" xfId="21132"/>
    <cellStyle name="Input 6 5 11" xfId="21133"/>
    <cellStyle name="Input 6 5 11 2" xfId="21134"/>
    <cellStyle name="Input 6 5 11 2 2" xfId="21135"/>
    <cellStyle name="Input 6 5 11 3" xfId="21136"/>
    <cellStyle name="Input 6 5 12" xfId="21137"/>
    <cellStyle name="Input 6 5 12 2" xfId="21138"/>
    <cellStyle name="Input 6 5 12 2 2" xfId="21139"/>
    <cellStyle name="Input 6 5 12 3" xfId="21140"/>
    <cellStyle name="Input 6 5 13" xfId="21141"/>
    <cellStyle name="Input 6 5 13 2" xfId="21142"/>
    <cellStyle name="Input 6 5 13 2 2" xfId="21143"/>
    <cellStyle name="Input 6 5 13 3" xfId="21144"/>
    <cellStyle name="Input 6 5 14" xfId="21145"/>
    <cellStyle name="Input 6 5 14 2" xfId="21146"/>
    <cellStyle name="Input 6 5 14 2 2" xfId="21147"/>
    <cellStyle name="Input 6 5 14 3" xfId="21148"/>
    <cellStyle name="Input 6 5 15" xfId="21149"/>
    <cellStyle name="Input 6 5 15 2" xfId="21150"/>
    <cellStyle name="Input 6 5 15 2 2" xfId="21151"/>
    <cellStyle name="Input 6 5 15 3" xfId="21152"/>
    <cellStyle name="Input 6 5 16" xfId="21153"/>
    <cellStyle name="Input 6 5 16 2" xfId="21154"/>
    <cellStyle name="Input 6 5 16 2 2" xfId="21155"/>
    <cellStyle name="Input 6 5 16 3" xfId="21156"/>
    <cellStyle name="Input 6 5 17" xfId="21157"/>
    <cellStyle name="Input 6 5 17 2" xfId="21158"/>
    <cellStyle name="Input 6 5 17 2 2" xfId="21159"/>
    <cellStyle name="Input 6 5 17 3" xfId="21160"/>
    <cellStyle name="Input 6 5 18" xfId="21161"/>
    <cellStyle name="Input 6 5 18 2" xfId="21162"/>
    <cellStyle name="Input 6 5 18 2 2" xfId="21163"/>
    <cellStyle name="Input 6 5 18 3" xfId="21164"/>
    <cellStyle name="Input 6 5 19" xfId="21165"/>
    <cellStyle name="Input 6 5 19 2" xfId="21166"/>
    <cellStyle name="Input 6 5 19 2 2" xfId="21167"/>
    <cellStyle name="Input 6 5 19 3" xfId="21168"/>
    <cellStyle name="Input 6 5 2" xfId="21169"/>
    <cellStyle name="Input 6 5 2 10" xfId="21170"/>
    <cellStyle name="Input 6 5 2 10 2" xfId="21171"/>
    <cellStyle name="Input 6 5 2 10 2 2" xfId="21172"/>
    <cellStyle name="Input 6 5 2 10 3" xfId="21173"/>
    <cellStyle name="Input 6 5 2 11" xfId="21174"/>
    <cellStyle name="Input 6 5 2 11 2" xfId="21175"/>
    <cellStyle name="Input 6 5 2 11 2 2" xfId="21176"/>
    <cellStyle name="Input 6 5 2 11 3" xfId="21177"/>
    <cellStyle name="Input 6 5 2 12" xfId="21178"/>
    <cellStyle name="Input 6 5 2 12 2" xfId="21179"/>
    <cellStyle name="Input 6 5 2 12 2 2" xfId="21180"/>
    <cellStyle name="Input 6 5 2 12 3" xfId="21181"/>
    <cellStyle name="Input 6 5 2 13" xfId="21182"/>
    <cellStyle name="Input 6 5 2 13 2" xfId="21183"/>
    <cellStyle name="Input 6 5 2 13 2 2" xfId="21184"/>
    <cellStyle name="Input 6 5 2 13 3" xfId="21185"/>
    <cellStyle name="Input 6 5 2 14" xfId="21186"/>
    <cellStyle name="Input 6 5 2 14 2" xfId="21187"/>
    <cellStyle name="Input 6 5 2 14 2 2" xfId="21188"/>
    <cellStyle name="Input 6 5 2 14 3" xfId="21189"/>
    <cellStyle name="Input 6 5 2 15" xfId="21190"/>
    <cellStyle name="Input 6 5 2 15 2" xfId="21191"/>
    <cellStyle name="Input 6 5 2 15 2 2" xfId="21192"/>
    <cellStyle name="Input 6 5 2 15 3" xfId="21193"/>
    <cellStyle name="Input 6 5 2 16" xfId="21194"/>
    <cellStyle name="Input 6 5 2 16 2" xfId="21195"/>
    <cellStyle name="Input 6 5 2 16 2 2" xfId="21196"/>
    <cellStyle name="Input 6 5 2 16 3" xfId="21197"/>
    <cellStyle name="Input 6 5 2 17" xfId="21198"/>
    <cellStyle name="Input 6 5 2 17 2" xfId="21199"/>
    <cellStyle name="Input 6 5 2 17 2 2" xfId="21200"/>
    <cellStyle name="Input 6 5 2 17 3" xfId="21201"/>
    <cellStyle name="Input 6 5 2 18" xfId="21202"/>
    <cellStyle name="Input 6 5 2 18 2" xfId="21203"/>
    <cellStyle name="Input 6 5 2 18 2 2" xfId="21204"/>
    <cellStyle name="Input 6 5 2 18 3" xfId="21205"/>
    <cellStyle name="Input 6 5 2 19" xfId="21206"/>
    <cellStyle name="Input 6 5 2 19 2" xfId="21207"/>
    <cellStyle name="Input 6 5 2 19 2 2" xfId="21208"/>
    <cellStyle name="Input 6 5 2 19 3" xfId="21209"/>
    <cellStyle name="Input 6 5 2 2" xfId="21210"/>
    <cellStyle name="Input 6 5 2 2 2" xfId="21211"/>
    <cellStyle name="Input 6 5 2 2 2 2" xfId="21212"/>
    <cellStyle name="Input 6 5 2 2 3" xfId="21213"/>
    <cellStyle name="Input 6 5 2 20" xfId="21214"/>
    <cellStyle name="Input 6 5 2 20 2" xfId="21215"/>
    <cellStyle name="Input 6 5 2 20 2 2" xfId="21216"/>
    <cellStyle name="Input 6 5 2 20 3" xfId="21217"/>
    <cellStyle name="Input 6 5 2 21" xfId="21218"/>
    <cellStyle name="Input 6 5 2 21 2" xfId="21219"/>
    <cellStyle name="Input 6 5 2 22" xfId="21220"/>
    <cellStyle name="Input 6 5 2 3" xfId="21221"/>
    <cellStyle name="Input 6 5 2 3 2" xfId="21222"/>
    <cellStyle name="Input 6 5 2 3 2 2" xfId="21223"/>
    <cellStyle name="Input 6 5 2 3 3" xfId="21224"/>
    <cellStyle name="Input 6 5 2 4" xfId="21225"/>
    <cellStyle name="Input 6 5 2 4 2" xfId="21226"/>
    <cellStyle name="Input 6 5 2 4 2 2" xfId="21227"/>
    <cellStyle name="Input 6 5 2 4 3" xfId="21228"/>
    <cellStyle name="Input 6 5 2 5" xfId="21229"/>
    <cellStyle name="Input 6 5 2 5 2" xfId="21230"/>
    <cellStyle name="Input 6 5 2 5 2 2" xfId="21231"/>
    <cellStyle name="Input 6 5 2 5 3" xfId="21232"/>
    <cellStyle name="Input 6 5 2 6" xfId="21233"/>
    <cellStyle name="Input 6 5 2 6 2" xfId="21234"/>
    <cellStyle name="Input 6 5 2 6 2 2" xfId="21235"/>
    <cellStyle name="Input 6 5 2 6 3" xfId="21236"/>
    <cellStyle name="Input 6 5 2 7" xfId="21237"/>
    <cellStyle name="Input 6 5 2 7 2" xfId="21238"/>
    <cellStyle name="Input 6 5 2 7 2 2" xfId="21239"/>
    <cellStyle name="Input 6 5 2 7 3" xfId="21240"/>
    <cellStyle name="Input 6 5 2 8" xfId="21241"/>
    <cellStyle name="Input 6 5 2 8 2" xfId="21242"/>
    <cellStyle name="Input 6 5 2 8 2 2" xfId="21243"/>
    <cellStyle name="Input 6 5 2 8 3" xfId="21244"/>
    <cellStyle name="Input 6 5 2 9" xfId="21245"/>
    <cellStyle name="Input 6 5 2 9 2" xfId="21246"/>
    <cellStyle name="Input 6 5 2 9 2 2" xfId="21247"/>
    <cellStyle name="Input 6 5 2 9 3" xfId="21248"/>
    <cellStyle name="Input 6 5 20" xfId="21249"/>
    <cellStyle name="Input 6 5 20 2" xfId="21250"/>
    <cellStyle name="Input 6 5 20 2 2" xfId="21251"/>
    <cellStyle name="Input 6 5 20 3" xfId="21252"/>
    <cellStyle name="Input 6 5 21" xfId="21253"/>
    <cellStyle name="Input 6 5 21 2" xfId="21254"/>
    <cellStyle name="Input 6 5 21 2 2" xfId="21255"/>
    <cellStyle name="Input 6 5 21 3" xfId="21256"/>
    <cellStyle name="Input 6 5 22" xfId="21257"/>
    <cellStyle name="Input 6 5 22 2" xfId="21258"/>
    <cellStyle name="Input 6 5 23" xfId="21259"/>
    <cellStyle name="Input 6 5 3" xfId="21260"/>
    <cellStyle name="Input 6 5 3 2" xfId="21261"/>
    <cellStyle name="Input 6 5 3 2 2" xfId="21262"/>
    <cellStyle name="Input 6 5 3 3" xfId="21263"/>
    <cellStyle name="Input 6 5 4" xfId="21264"/>
    <cellStyle name="Input 6 5 4 2" xfId="21265"/>
    <cellStyle name="Input 6 5 4 2 2" xfId="21266"/>
    <cellStyle name="Input 6 5 4 3" xfId="21267"/>
    <cellStyle name="Input 6 5 5" xfId="21268"/>
    <cellStyle name="Input 6 5 5 2" xfId="21269"/>
    <cellStyle name="Input 6 5 5 2 2" xfId="21270"/>
    <cellStyle name="Input 6 5 5 3" xfId="21271"/>
    <cellStyle name="Input 6 5 6" xfId="21272"/>
    <cellStyle name="Input 6 5 6 2" xfId="21273"/>
    <cellStyle name="Input 6 5 6 2 2" xfId="21274"/>
    <cellStyle name="Input 6 5 6 3" xfId="21275"/>
    <cellStyle name="Input 6 5 7" xfId="21276"/>
    <cellStyle name="Input 6 5 7 2" xfId="21277"/>
    <cellStyle name="Input 6 5 7 2 2" xfId="21278"/>
    <cellStyle name="Input 6 5 7 3" xfId="21279"/>
    <cellStyle name="Input 6 5 8" xfId="21280"/>
    <cellStyle name="Input 6 5 8 2" xfId="21281"/>
    <cellStyle name="Input 6 5 8 2 2" xfId="21282"/>
    <cellStyle name="Input 6 5 8 3" xfId="21283"/>
    <cellStyle name="Input 6 5 9" xfId="21284"/>
    <cellStyle name="Input 6 5 9 2" xfId="21285"/>
    <cellStyle name="Input 6 5 9 2 2" xfId="21286"/>
    <cellStyle name="Input 6 5 9 3" xfId="21287"/>
    <cellStyle name="Input 6 6" xfId="21288"/>
    <cellStyle name="Input 6 6 10" xfId="21289"/>
    <cellStyle name="Input 6 6 10 2" xfId="21290"/>
    <cellStyle name="Input 6 6 10 2 2" xfId="21291"/>
    <cellStyle name="Input 6 6 10 3" xfId="21292"/>
    <cellStyle name="Input 6 6 11" xfId="21293"/>
    <cellStyle name="Input 6 6 11 2" xfId="21294"/>
    <cellStyle name="Input 6 6 11 2 2" xfId="21295"/>
    <cellStyle name="Input 6 6 11 3" xfId="21296"/>
    <cellStyle name="Input 6 6 12" xfId="21297"/>
    <cellStyle name="Input 6 6 12 2" xfId="21298"/>
    <cellStyle name="Input 6 6 12 2 2" xfId="21299"/>
    <cellStyle name="Input 6 6 12 3" xfId="21300"/>
    <cellStyle name="Input 6 6 13" xfId="21301"/>
    <cellStyle name="Input 6 6 13 2" xfId="21302"/>
    <cellStyle name="Input 6 6 13 2 2" xfId="21303"/>
    <cellStyle name="Input 6 6 13 3" xfId="21304"/>
    <cellStyle name="Input 6 6 14" xfId="21305"/>
    <cellStyle name="Input 6 6 14 2" xfId="21306"/>
    <cellStyle name="Input 6 6 14 2 2" xfId="21307"/>
    <cellStyle name="Input 6 6 14 3" xfId="21308"/>
    <cellStyle name="Input 6 6 15" xfId="21309"/>
    <cellStyle name="Input 6 6 15 2" xfId="21310"/>
    <cellStyle name="Input 6 6 15 2 2" xfId="21311"/>
    <cellStyle name="Input 6 6 15 3" xfId="21312"/>
    <cellStyle name="Input 6 6 16" xfId="21313"/>
    <cellStyle name="Input 6 6 16 2" xfId="21314"/>
    <cellStyle name="Input 6 6 16 2 2" xfId="21315"/>
    <cellStyle name="Input 6 6 16 3" xfId="21316"/>
    <cellStyle name="Input 6 6 17" xfId="21317"/>
    <cellStyle name="Input 6 6 17 2" xfId="21318"/>
    <cellStyle name="Input 6 6 17 2 2" xfId="21319"/>
    <cellStyle name="Input 6 6 17 3" xfId="21320"/>
    <cellStyle name="Input 6 6 18" xfId="21321"/>
    <cellStyle name="Input 6 6 18 2" xfId="21322"/>
    <cellStyle name="Input 6 6 18 2 2" xfId="21323"/>
    <cellStyle name="Input 6 6 18 3" xfId="21324"/>
    <cellStyle name="Input 6 6 19" xfId="21325"/>
    <cellStyle name="Input 6 6 19 2" xfId="21326"/>
    <cellStyle name="Input 6 6 19 2 2" xfId="21327"/>
    <cellStyle name="Input 6 6 19 3" xfId="21328"/>
    <cellStyle name="Input 6 6 2" xfId="21329"/>
    <cellStyle name="Input 6 6 2 2" xfId="21330"/>
    <cellStyle name="Input 6 6 2 2 2" xfId="21331"/>
    <cellStyle name="Input 6 6 2 3" xfId="21332"/>
    <cellStyle name="Input 6 6 20" xfId="21333"/>
    <cellStyle name="Input 6 6 20 2" xfId="21334"/>
    <cellStyle name="Input 6 6 20 2 2" xfId="21335"/>
    <cellStyle name="Input 6 6 20 3" xfId="21336"/>
    <cellStyle name="Input 6 6 21" xfId="21337"/>
    <cellStyle name="Input 6 6 21 2" xfId="21338"/>
    <cellStyle name="Input 6 6 22" xfId="21339"/>
    <cellStyle name="Input 6 6 3" xfId="21340"/>
    <cellStyle name="Input 6 6 3 2" xfId="21341"/>
    <cellStyle name="Input 6 6 3 2 2" xfId="21342"/>
    <cellStyle name="Input 6 6 3 3" xfId="21343"/>
    <cellStyle name="Input 6 6 4" xfId="21344"/>
    <cellStyle name="Input 6 6 4 2" xfId="21345"/>
    <cellStyle name="Input 6 6 4 2 2" xfId="21346"/>
    <cellStyle name="Input 6 6 4 3" xfId="21347"/>
    <cellStyle name="Input 6 6 5" xfId="21348"/>
    <cellStyle name="Input 6 6 5 2" xfId="21349"/>
    <cellStyle name="Input 6 6 5 2 2" xfId="21350"/>
    <cellStyle name="Input 6 6 5 3" xfId="21351"/>
    <cellStyle name="Input 6 6 6" xfId="21352"/>
    <cellStyle name="Input 6 6 6 2" xfId="21353"/>
    <cellStyle name="Input 6 6 6 2 2" xfId="21354"/>
    <cellStyle name="Input 6 6 6 3" xfId="21355"/>
    <cellStyle name="Input 6 6 7" xfId="21356"/>
    <cellStyle name="Input 6 6 7 2" xfId="21357"/>
    <cellStyle name="Input 6 6 7 2 2" xfId="21358"/>
    <cellStyle name="Input 6 6 7 3" xfId="21359"/>
    <cellStyle name="Input 6 6 8" xfId="21360"/>
    <cellStyle name="Input 6 6 8 2" xfId="21361"/>
    <cellStyle name="Input 6 6 8 2 2" xfId="21362"/>
    <cellStyle name="Input 6 6 8 3" xfId="21363"/>
    <cellStyle name="Input 6 6 9" xfId="21364"/>
    <cellStyle name="Input 6 6 9 2" xfId="21365"/>
    <cellStyle name="Input 6 6 9 2 2" xfId="21366"/>
    <cellStyle name="Input 6 6 9 3" xfId="21367"/>
    <cellStyle name="Input 6 7" xfId="21368"/>
    <cellStyle name="Input 6 7 2" xfId="21369"/>
    <cellStyle name="Input 6 7 2 2" xfId="21370"/>
    <cellStyle name="Input 6 7 3" xfId="21371"/>
    <cellStyle name="Input 6 8" xfId="21372"/>
    <cellStyle name="Input 6 8 2" xfId="21373"/>
    <cellStyle name="Input 6 8 2 2" xfId="21374"/>
    <cellStyle name="Input 6 8 3" xfId="21375"/>
    <cellStyle name="Input 6 9" xfId="21376"/>
    <cellStyle name="Input 6 9 2" xfId="21377"/>
    <cellStyle name="Input 6 9 2 2" xfId="21378"/>
    <cellStyle name="Input 6 9 3" xfId="21379"/>
    <cellStyle name="Input Cell" xfId="21380"/>
    <cellStyle name="KPMG Heading 1" xfId="21381"/>
    <cellStyle name="KPMG Heading 2" xfId="21382"/>
    <cellStyle name="KPMG Heading 3" xfId="21383"/>
    <cellStyle name="KPMG Heading 4" xfId="21384"/>
    <cellStyle name="KPMG Normal" xfId="21385"/>
    <cellStyle name="KPMG Normal Text" xfId="21386"/>
    <cellStyle name="Large" xfId="21387"/>
    <cellStyle name="Large 2" xfId="21388"/>
    <cellStyle name="Linked Cell 2" xfId="21389"/>
    <cellStyle name="Linked Cell 2 2" xfId="21390"/>
    <cellStyle name="Linked Cell 3" xfId="21391"/>
    <cellStyle name="Linked Cell 4" xfId="21392"/>
    <cellStyle name="Linked Cell 5" xfId="21393"/>
    <cellStyle name="Linked Cell 6" xfId="21394"/>
    <cellStyle name="Mid_Centred" xfId="21395"/>
    <cellStyle name="Named Range" xfId="21396"/>
    <cellStyle name="Named Range Cells" xfId="21397"/>
    <cellStyle name="Named Range Tag" xfId="21398"/>
    <cellStyle name="Neutral 2" xfId="21399"/>
    <cellStyle name="Neutral 2 2" xfId="21400"/>
    <cellStyle name="Neutral 3" xfId="21401"/>
    <cellStyle name="Neutral 4" xfId="21402"/>
    <cellStyle name="Neutral 5" xfId="21403"/>
    <cellStyle name="Neutral 6" xfId="21404"/>
    <cellStyle name="Normal" xfId="0" builtinId="0"/>
    <cellStyle name="Normal 10" xfId="21405"/>
    <cellStyle name="Normal 10 2" xfId="21406"/>
    <cellStyle name="Normal 10 3" xfId="21407"/>
    <cellStyle name="Normal 11" xfId="21408"/>
    <cellStyle name="Normal 11 2" xfId="21409"/>
    <cellStyle name="Normal 11 3" xfId="21410"/>
    <cellStyle name="Normal 12" xfId="21411"/>
    <cellStyle name="Normal 12 2" xfId="21412"/>
    <cellStyle name="Normal 12 4" xfId="21413"/>
    <cellStyle name="Normal 13" xfId="21414"/>
    <cellStyle name="Normal 14" xfId="21415"/>
    <cellStyle name="Normal 14 2" xfId="21416"/>
    <cellStyle name="Normal 15" xfId="21417"/>
    <cellStyle name="Normal 17" xfId="21418"/>
    <cellStyle name="Normal 2" xfId="21419"/>
    <cellStyle name="Normal 2 2" xfId="1"/>
    <cellStyle name="Normal 2 2 2" xfId="21420"/>
    <cellStyle name="Normal 2 2 2 2" xfId="21421"/>
    <cellStyle name="Normal 2 2 2 3" xfId="21422"/>
    <cellStyle name="Normal 2 3" xfId="21423"/>
    <cellStyle name="Normal 2 3 2" xfId="21424"/>
    <cellStyle name="Normal 2 4" xfId="21425"/>
    <cellStyle name="Normal 2 4 2" xfId="21426"/>
    <cellStyle name="Normal 2_Additional PCT Template - In Year Monitoring" xfId="21427"/>
    <cellStyle name="Normal 295" xfId="21428"/>
    <cellStyle name="Normal 296" xfId="21429"/>
    <cellStyle name="Normal 3" xfId="21430"/>
    <cellStyle name="Normal 3 2" xfId="21431"/>
    <cellStyle name="Normal 3 2 2" xfId="21432"/>
    <cellStyle name="Normal 3 2 2 2" xfId="21433"/>
    <cellStyle name="Normal 3 2 2 3" xfId="21434"/>
    <cellStyle name="Normal 3 2 3" xfId="21435"/>
    <cellStyle name="Normal 3 2 4" xfId="21436"/>
    <cellStyle name="Normal 3 3" xfId="21437"/>
    <cellStyle name="Normal 3 3 2" xfId="21438"/>
    <cellStyle name="Normal 3 3 3" xfId="21439"/>
    <cellStyle name="Normal 3 4" xfId="21440"/>
    <cellStyle name="Normal 3 5" xfId="21441"/>
    <cellStyle name="Normal 3 5 2" xfId="21442"/>
    <cellStyle name="Normal 3 5 3" xfId="21443"/>
    <cellStyle name="Normal 3 5 4" xfId="21444"/>
    <cellStyle name="Normal 3 6" xfId="21445"/>
    <cellStyle name="Normal 3 7" xfId="21446"/>
    <cellStyle name="Normal 33" xfId="21447"/>
    <cellStyle name="Normal 37" xfId="21448"/>
    <cellStyle name="Normal 37 2" xfId="21449"/>
    <cellStyle name="Normal 4" xfId="21450"/>
    <cellStyle name="Normal 4 2" xfId="21451"/>
    <cellStyle name="Normal 4 2 2" xfId="21452"/>
    <cellStyle name="Normal 4 3" xfId="21453"/>
    <cellStyle name="Normal 4 3 2" xfId="21454"/>
    <cellStyle name="Normal 4 4" xfId="21455"/>
    <cellStyle name="Normal 4 4 2" xfId="21456"/>
    <cellStyle name="Normal 4 5" xfId="21457"/>
    <cellStyle name="Normal 4 5 2" xfId="21458"/>
    <cellStyle name="Normal 4 6" xfId="21459"/>
    <cellStyle name="Normal 4 6 2" xfId="21460"/>
    <cellStyle name="Normal 4 7" xfId="21461"/>
    <cellStyle name="Normal 4 8" xfId="21462"/>
    <cellStyle name="Normal 4 8 2" xfId="21463"/>
    <cellStyle name="Normal 4 8 3" xfId="21464"/>
    <cellStyle name="Normal 4 8 4" xfId="21465"/>
    <cellStyle name="Normal 4 9" xfId="21466"/>
    <cellStyle name="Normal 4_5A4 10-11 Templates Final" xfId="21467"/>
    <cellStyle name="Normal 5" xfId="21468"/>
    <cellStyle name="Normal 5 2" xfId="21469"/>
    <cellStyle name="Normal 5 2 2" xfId="21470"/>
    <cellStyle name="Normal 5 2 2 2" xfId="21471"/>
    <cellStyle name="Normal 5 2 2 3" xfId="21472"/>
    <cellStyle name="Normal 5 2 3" xfId="21473"/>
    <cellStyle name="Normal 5 2 4" xfId="21474"/>
    <cellStyle name="Normal 5 3" xfId="21475"/>
    <cellStyle name="Normal 5 3 2" xfId="21476"/>
    <cellStyle name="Normal 5 3 3" xfId="21477"/>
    <cellStyle name="Normal 5 4" xfId="21478"/>
    <cellStyle name="Normal 5 4 2" xfId="21479"/>
    <cellStyle name="Normal 5 5" xfId="21480"/>
    <cellStyle name="Normal 5 5 2" xfId="21481"/>
    <cellStyle name="Normal 5 6" xfId="21482"/>
    <cellStyle name="Normal 5 6 2" xfId="21483"/>
    <cellStyle name="Normal 5 7" xfId="21484"/>
    <cellStyle name="Normal 5 8" xfId="21485"/>
    <cellStyle name="Normal 5 8 2" xfId="21486"/>
    <cellStyle name="Normal 5 8 3" xfId="21487"/>
    <cellStyle name="Normal 5 8 4" xfId="21488"/>
    <cellStyle name="Normal 5 9" xfId="21489"/>
    <cellStyle name="Normal 5_5A4 10-11 Templates Final" xfId="21490"/>
    <cellStyle name="Normal 6" xfId="21491"/>
    <cellStyle name="Normal 6 2" xfId="21492"/>
    <cellStyle name="Normal 6 2 2" xfId="21493"/>
    <cellStyle name="Normal 6 2 3" xfId="21494"/>
    <cellStyle name="Normal 6 2 4" xfId="21495"/>
    <cellStyle name="Normal 6 3" xfId="21496"/>
    <cellStyle name="Normal 6 4" xfId="21497"/>
    <cellStyle name="Normal 6 5" xfId="21498"/>
    <cellStyle name="Normal 7" xfId="21499"/>
    <cellStyle name="Normal 7 2" xfId="21500"/>
    <cellStyle name="Normal 7 2 2" xfId="21501"/>
    <cellStyle name="Normal 7 2 3" xfId="21502"/>
    <cellStyle name="Normal 7 2 4" xfId="21503"/>
    <cellStyle name="Normal 7 3" xfId="21504"/>
    <cellStyle name="Normal 7 4" xfId="21505"/>
    <cellStyle name="Normal 7 5" xfId="21506"/>
    <cellStyle name="Normal 8" xfId="21507"/>
    <cellStyle name="Normal 8 2" xfId="21508"/>
    <cellStyle name="Normal 9" xfId="21509"/>
    <cellStyle name="Note 2" xfId="21510"/>
    <cellStyle name="Note 2 10" xfId="21511"/>
    <cellStyle name="Note 2 2" xfId="21512"/>
    <cellStyle name="Note 2 2 10" xfId="21513"/>
    <cellStyle name="Note 2 2 10 2" xfId="21514"/>
    <cellStyle name="Note 2 2 10 2 2" xfId="21515"/>
    <cellStyle name="Note 2 2 10 3" xfId="21516"/>
    <cellStyle name="Note 2 2 11" xfId="21517"/>
    <cellStyle name="Note 2 2 11 2" xfId="21518"/>
    <cellStyle name="Note 2 2 11 2 2" xfId="21519"/>
    <cellStyle name="Note 2 2 11 3" xfId="21520"/>
    <cellStyle name="Note 2 2 12" xfId="21521"/>
    <cellStyle name="Note 2 2 12 2" xfId="21522"/>
    <cellStyle name="Note 2 2 12 2 2" xfId="21523"/>
    <cellStyle name="Note 2 2 12 3" xfId="21524"/>
    <cellStyle name="Note 2 2 13" xfId="21525"/>
    <cellStyle name="Note 2 2 13 2" xfId="21526"/>
    <cellStyle name="Note 2 2 13 2 2" xfId="21527"/>
    <cellStyle name="Note 2 2 13 3" xfId="21528"/>
    <cellStyle name="Note 2 2 14" xfId="21529"/>
    <cellStyle name="Note 2 2 14 2" xfId="21530"/>
    <cellStyle name="Note 2 2 14 2 2" xfId="21531"/>
    <cellStyle name="Note 2 2 14 3" xfId="21532"/>
    <cellStyle name="Note 2 2 15" xfId="21533"/>
    <cellStyle name="Note 2 2 15 2" xfId="21534"/>
    <cellStyle name="Note 2 2 15 2 2" xfId="21535"/>
    <cellStyle name="Note 2 2 15 3" xfId="21536"/>
    <cellStyle name="Note 2 2 16" xfId="21537"/>
    <cellStyle name="Note 2 2 16 2" xfId="21538"/>
    <cellStyle name="Note 2 2 16 2 2" xfId="21539"/>
    <cellStyle name="Note 2 2 16 3" xfId="21540"/>
    <cellStyle name="Note 2 2 17" xfId="21541"/>
    <cellStyle name="Note 2 2 17 2" xfId="21542"/>
    <cellStyle name="Note 2 2 17 2 2" xfId="21543"/>
    <cellStyle name="Note 2 2 17 3" xfId="21544"/>
    <cellStyle name="Note 2 2 18" xfId="21545"/>
    <cellStyle name="Note 2 2 18 2" xfId="21546"/>
    <cellStyle name="Note 2 2 18 2 2" xfId="21547"/>
    <cellStyle name="Note 2 2 18 3" xfId="21548"/>
    <cellStyle name="Note 2 2 19" xfId="21549"/>
    <cellStyle name="Note 2 2 19 2" xfId="21550"/>
    <cellStyle name="Note 2 2 19 2 2" xfId="21551"/>
    <cellStyle name="Note 2 2 19 3" xfId="21552"/>
    <cellStyle name="Note 2 2 2" xfId="21553"/>
    <cellStyle name="Note 2 2 2 10" xfId="21554"/>
    <cellStyle name="Note 2 2 2 10 2" xfId="21555"/>
    <cellStyle name="Note 2 2 2 10 2 2" xfId="21556"/>
    <cellStyle name="Note 2 2 2 10 3" xfId="21557"/>
    <cellStyle name="Note 2 2 2 11" xfId="21558"/>
    <cellStyle name="Note 2 2 2 11 2" xfId="21559"/>
    <cellStyle name="Note 2 2 2 11 2 2" xfId="21560"/>
    <cellStyle name="Note 2 2 2 11 3" xfId="21561"/>
    <cellStyle name="Note 2 2 2 12" xfId="21562"/>
    <cellStyle name="Note 2 2 2 12 2" xfId="21563"/>
    <cellStyle name="Note 2 2 2 12 2 2" xfId="21564"/>
    <cellStyle name="Note 2 2 2 12 3" xfId="21565"/>
    <cellStyle name="Note 2 2 2 13" xfId="21566"/>
    <cellStyle name="Note 2 2 2 13 2" xfId="21567"/>
    <cellStyle name="Note 2 2 2 13 2 2" xfId="21568"/>
    <cellStyle name="Note 2 2 2 13 3" xfId="21569"/>
    <cellStyle name="Note 2 2 2 14" xfId="21570"/>
    <cellStyle name="Note 2 2 2 14 2" xfId="21571"/>
    <cellStyle name="Note 2 2 2 14 2 2" xfId="21572"/>
    <cellStyle name="Note 2 2 2 14 3" xfId="21573"/>
    <cellStyle name="Note 2 2 2 15" xfId="21574"/>
    <cellStyle name="Note 2 2 2 15 2" xfId="21575"/>
    <cellStyle name="Note 2 2 2 15 2 2" xfId="21576"/>
    <cellStyle name="Note 2 2 2 15 3" xfId="21577"/>
    <cellStyle name="Note 2 2 2 16" xfId="21578"/>
    <cellStyle name="Note 2 2 2 16 2" xfId="21579"/>
    <cellStyle name="Note 2 2 2 16 2 2" xfId="21580"/>
    <cellStyle name="Note 2 2 2 16 3" xfId="21581"/>
    <cellStyle name="Note 2 2 2 17" xfId="21582"/>
    <cellStyle name="Note 2 2 2 17 2" xfId="21583"/>
    <cellStyle name="Note 2 2 2 17 2 2" xfId="21584"/>
    <cellStyle name="Note 2 2 2 17 3" xfId="21585"/>
    <cellStyle name="Note 2 2 2 18" xfId="21586"/>
    <cellStyle name="Note 2 2 2 18 2" xfId="21587"/>
    <cellStyle name="Note 2 2 2 18 2 2" xfId="21588"/>
    <cellStyle name="Note 2 2 2 18 3" xfId="21589"/>
    <cellStyle name="Note 2 2 2 19" xfId="21590"/>
    <cellStyle name="Note 2 2 2 19 2" xfId="21591"/>
    <cellStyle name="Note 2 2 2 19 2 2" xfId="21592"/>
    <cellStyle name="Note 2 2 2 19 3" xfId="21593"/>
    <cellStyle name="Note 2 2 2 2" xfId="21594"/>
    <cellStyle name="Note 2 2 2 2 10" xfId="21595"/>
    <cellStyle name="Note 2 2 2 2 10 2" xfId="21596"/>
    <cellStyle name="Note 2 2 2 2 10 2 2" xfId="21597"/>
    <cellStyle name="Note 2 2 2 2 10 3" xfId="21598"/>
    <cellStyle name="Note 2 2 2 2 11" xfId="21599"/>
    <cellStyle name="Note 2 2 2 2 11 2" xfId="21600"/>
    <cellStyle name="Note 2 2 2 2 11 2 2" xfId="21601"/>
    <cellStyle name="Note 2 2 2 2 11 3" xfId="21602"/>
    <cellStyle name="Note 2 2 2 2 12" xfId="21603"/>
    <cellStyle name="Note 2 2 2 2 12 2" xfId="21604"/>
    <cellStyle name="Note 2 2 2 2 12 2 2" xfId="21605"/>
    <cellStyle name="Note 2 2 2 2 12 3" xfId="21606"/>
    <cellStyle name="Note 2 2 2 2 13" xfId="21607"/>
    <cellStyle name="Note 2 2 2 2 13 2" xfId="21608"/>
    <cellStyle name="Note 2 2 2 2 13 2 2" xfId="21609"/>
    <cellStyle name="Note 2 2 2 2 13 3" xfId="21610"/>
    <cellStyle name="Note 2 2 2 2 14" xfId="21611"/>
    <cellStyle name="Note 2 2 2 2 14 2" xfId="21612"/>
    <cellStyle name="Note 2 2 2 2 14 2 2" xfId="21613"/>
    <cellStyle name="Note 2 2 2 2 14 3" xfId="21614"/>
    <cellStyle name="Note 2 2 2 2 15" xfId="21615"/>
    <cellStyle name="Note 2 2 2 2 15 2" xfId="21616"/>
    <cellStyle name="Note 2 2 2 2 15 2 2" xfId="21617"/>
    <cellStyle name="Note 2 2 2 2 15 3" xfId="21618"/>
    <cellStyle name="Note 2 2 2 2 16" xfId="21619"/>
    <cellStyle name="Note 2 2 2 2 16 2" xfId="21620"/>
    <cellStyle name="Note 2 2 2 2 16 2 2" xfId="21621"/>
    <cellStyle name="Note 2 2 2 2 16 3" xfId="21622"/>
    <cellStyle name="Note 2 2 2 2 17" xfId="21623"/>
    <cellStyle name="Note 2 2 2 2 17 2" xfId="21624"/>
    <cellStyle name="Note 2 2 2 2 17 2 2" xfId="21625"/>
    <cellStyle name="Note 2 2 2 2 17 3" xfId="21626"/>
    <cellStyle name="Note 2 2 2 2 18" xfId="21627"/>
    <cellStyle name="Note 2 2 2 2 18 2" xfId="21628"/>
    <cellStyle name="Note 2 2 2 2 19" xfId="21629"/>
    <cellStyle name="Note 2 2 2 2 2" xfId="21630"/>
    <cellStyle name="Note 2 2 2 2 2 10" xfId="21631"/>
    <cellStyle name="Note 2 2 2 2 2 10 2" xfId="21632"/>
    <cellStyle name="Note 2 2 2 2 2 10 2 2" xfId="21633"/>
    <cellStyle name="Note 2 2 2 2 2 10 3" xfId="21634"/>
    <cellStyle name="Note 2 2 2 2 2 11" xfId="21635"/>
    <cellStyle name="Note 2 2 2 2 2 11 2" xfId="21636"/>
    <cellStyle name="Note 2 2 2 2 2 11 2 2" xfId="21637"/>
    <cellStyle name="Note 2 2 2 2 2 11 3" xfId="21638"/>
    <cellStyle name="Note 2 2 2 2 2 12" xfId="21639"/>
    <cellStyle name="Note 2 2 2 2 2 12 2" xfId="21640"/>
    <cellStyle name="Note 2 2 2 2 2 12 2 2" xfId="21641"/>
    <cellStyle name="Note 2 2 2 2 2 12 3" xfId="21642"/>
    <cellStyle name="Note 2 2 2 2 2 13" xfId="21643"/>
    <cellStyle name="Note 2 2 2 2 2 13 2" xfId="21644"/>
    <cellStyle name="Note 2 2 2 2 2 13 2 2" xfId="21645"/>
    <cellStyle name="Note 2 2 2 2 2 13 3" xfId="21646"/>
    <cellStyle name="Note 2 2 2 2 2 14" xfId="21647"/>
    <cellStyle name="Note 2 2 2 2 2 14 2" xfId="21648"/>
    <cellStyle name="Note 2 2 2 2 2 14 2 2" xfId="21649"/>
    <cellStyle name="Note 2 2 2 2 2 14 3" xfId="21650"/>
    <cellStyle name="Note 2 2 2 2 2 15" xfId="21651"/>
    <cellStyle name="Note 2 2 2 2 2 15 2" xfId="21652"/>
    <cellStyle name="Note 2 2 2 2 2 15 2 2" xfId="21653"/>
    <cellStyle name="Note 2 2 2 2 2 15 3" xfId="21654"/>
    <cellStyle name="Note 2 2 2 2 2 16" xfId="21655"/>
    <cellStyle name="Note 2 2 2 2 2 16 2" xfId="21656"/>
    <cellStyle name="Note 2 2 2 2 2 16 2 2" xfId="21657"/>
    <cellStyle name="Note 2 2 2 2 2 16 3" xfId="21658"/>
    <cellStyle name="Note 2 2 2 2 2 17" xfId="21659"/>
    <cellStyle name="Note 2 2 2 2 2 17 2" xfId="21660"/>
    <cellStyle name="Note 2 2 2 2 2 17 2 2" xfId="21661"/>
    <cellStyle name="Note 2 2 2 2 2 17 3" xfId="21662"/>
    <cellStyle name="Note 2 2 2 2 2 18" xfId="21663"/>
    <cellStyle name="Note 2 2 2 2 2 18 2" xfId="21664"/>
    <cellStyle name="Note 2 2 2 2 2 18 2 2" xfId="21665"/>
    <cellStyle name="Note 2 2 2 2 2 18 3" xfId="21666"/>
    <cellStyle name="Note 2 2 2 2 2 19" xfId="21667"/>
    <cellStyle name="Note 2 2 2 2 2 19 2" xfId="21668"/>
    <cellStyle name="Note 2 2 2 2 2 19 2 2" xfId="21669"/>
    <cellStyle name="Note 2 2 2 2 2 19 3" xfId="21670"/>
    <cellStyle name="Note 2 2 2 2 2 2" xfId="21671"/>
    <cellStyle name="Note 2 2 2 2 2 2 2" xfId="21672"/>
    <cellStyle name="Note 2 2 2 2 2 2 2 2" xfId="21673"/>
    <cellStyle name="Note 2 2 2 2 2 2 3" xfId="21674"/>
    <cellStyle name="Note 2 2 2 2 2 20" xfId="21675"/>
    <cellStyle name="Note 2 2 2 2 2 20 2" xfId="21676"/>
    <cellStyle name="Note 2 2 2 2 2 20 2 2" xfId="21677"/>
    <cellStyle name="Note 2 2 2 2 2 20 3" xfId="21678"/>
    <cellStyle name="Note 2 2 2 2 2 21" xfId="21679"/>
    <cellStyle name="Note 2 2 2 2 2 21 2" xfId="21680"/>
    <cellStyle name="Note 2 2 2 2 2 22" xfId="21681"/>
    <cellStyle name="Note 2 2 2 2 2 3" xfId="21682"/>
    <cellStyle name="Note 2 2 2 2 2 3 2" xfId="21683"/>
    <cellStyle name="Note 2 2 2 2 2 3 2 2" xfId="21684"/>
    <cellStyle name="Note 2 2 2 2 2 3 3" xfId="21685"/>
    <cellStyle name="Note 2 2 2 2 2 4" xfId="21686"/>
    <cellStyle name="Note 2 2 2 2 2 4 2" xfId="21687"/>
    <cellStyle name="Note 2 2 2 2 2 4 2 2" xfId="21688"/>
    <cellStyle name="Note 2 2 2 2 2 4 3" xfId="21689"/>
    <cellStyle name="Note 2 2 2 2 2 5" xfId="21690"/>
    <cellStyle name="Note 2 2 2 2 2 5 2" xfId="21691"/>
    <cellStyle name="Note 2 2 2 2 2 5 2 2" xfId="21692"/>
    <cellStyle name="Note 2 2 2 2 2 5 3" xfId="21693"/>
    <cellStyle name="Note 2 2 2 2 2 6" xfId="21694"/>
    <cellStyle name="Note 2 2 2 2 2 6 2" xfId="21695"/>
    <cellStyle name="Note 2 2 2 2 2 6 2 2" xfId="21696"/>
    <cellStyle name="Note 2 2 2 2 2 6 3" xfId="21697"/>
    <cellStyle name="Note 2 2 2 2 2 7" xfId="21698"/>
    <cellStyle name="Note 2 2 2 2 2 7 2" xfId="21699"/>
    <cellStyle name="Note 2 2 2 2 2 7 2 2" xfId="21700"/>
    <cellStyle name="Note 2 2 2 2 2 7 3" xfId="21701"/>
    <cellStyle name="Note 2 2 2 2 2 8" xfId="21702"/>
    <cellStyle name="Note 2 2 2 2 2 8 2" xfId="21703"/>
    <cellStyle name="Note 2 2 2 2 2 8 2 2" xfId="21704"/>
    <cellStyle name="Note 2 2 2 2 2 8 3" xfId="21705"/>
    <cellStyle name="Note 2 2 2 2 2 9" xfId="21706"/>
    <cellStyle name="Note 2 2 2 2 2 9 2" xfId="21707"/>
    <cellStyle name="Note 2 2 2 2 2 9 2 2" xfId="21708"/>
    <cellStyle name="Note 2 2 2 2 2 9 3" xfId="21709"/>
    <cellStyle name="Note 2 2 2 2 3" xfId="21710"/>
    <cellStyle name="Note 2 2 2 2 3 2" xfId="21711"/>
    <cellStyle name="Note 2 2 2 2 3 2 2" xfId="21712"/>
    <cellStyle name="Note 2 2 2 2 3 3" xfId="21713"/>
    <cellStyle name="Note 2 2 2 2 4" xfId="21714"/>
    <cellStyle name="Note 2 2 2 2 4 2" xfId="21715"/>
    <cellStyle name="Note 2 2 2 2 4 2 2" xfId="21716"/>
    <cellStyle name="Note 2 2 2 2 4 3" xfId="21717"/>
    <cellStyle name="Note 2 2 2 2 5" xfId="21718"/>
    <cellStyle name="Note 2 2 2 2 5 2" xfId="21719"/>
    <cellStyle name="Note 2 2 2 2 5 2 2" xfId="21720"/>
    <cellStyle name="Note 2 2 2 2 5 3" xfId="21721"/>
    <cellStyle name="Note 2 2 2 2 6" xfId="21722"/>
    <cellStyle name="Note 2 2 2 2 6 2" xfId="21723"/>
    <cellStyle name="Note 2 2 2 2 6 2 2" xfId="21724"/>
    <cellStyle name="Note 2 2 2 2 6 3" xfId="21725"/>
    <cellStyle name="Note 2 2 2 2 7" xfId="21726"/>
    <cellStyle name="Note 2 2 2 2 7 2" xfId="21727"/>
    <cellStyle name="Note 2 2 2 2 7 2 2" xfId="21728"/>
    <cellStyle name="Note 2 2 2 2 7 3" xfId="21729"/>
    <cellStyle name="Note 2 2 2 2 8" xfId="21730"/>
    <cellStyle name="Note 2 2 2 2 8 2" xfId="21731"/>
    <cellStyle name="Note 2 2 2 2 8 2 2" xfId="21732"/>
    <cellStyle name="Note 2 2 2 2 8 3" xfId="21733"/>
    <cellStyle name="Note 2 2 2 2 9" xfId="21734"/>
    <cellStyle name="Note 2 2 2 2 9 2" xfId="21735"/>
    <cellStyle name="Note 2 2 2 2 9 2 2" xfId="21736"/>
    <cellStyle name="Note 2 2 2 2 9 3" xfId="21737"/>
    <cellStyle name="Note 2 2 2 20" xfId="21738"/>
    <cellStyle name="Note 2 2 2 20 2" xfId="21739"/>
    <cellStyle name="Note 2 2 2 20 2 2" xfId="21740"/>
    <cellStyle name="Note 2 2 2 20 3" xfId="21741"/>
    <cellStyle name="Note 2 2 2 21" xfId="21742"/>
    <cellStyle name="Note 2 2 2 21 2" xfId="21743"/>
    <cellStyle name="Note 2 2 2 22" xfId="21744"/>
    <cellStyle name="Note 2 2 2 3" xfId="21745"/>
    <cellStyle name="Note 2 2 2 3 10" xfId="21746"/>
    <cellStyle name="Note 2 2 2 3 10 2" xfId="21747"/>
    <cellStyle name="Note 2 2 2 3 10 2 2" xfId="21748"/>
    <cellStyle name="Note 2 2 2 3 10 3" xfId="21749"/>
    <cellStyle name="Note 2 2 2 3 11" xfId="21750"/>
    <cellStyle name="Note 2 2 2 3 11 2" xfId="21751"/>
    <cellStyle name="Note 2 2 2 3 11 2 2" xfId="21752"/>
    <cellStyle name="Note 2 2 2 3 11 3" xfId="21753"/>
    <cellStyle name="Note 2 2 2 3 12" xfId="21754"/>
    <cellStyle name="Note 2 2 2 3 12 2" xfId="21755"/>
    <cellStyle name="Note 2 2 2 3 12 2 2" xfId="21756"/>
    <cellStyle name="Note 2 2 2 3 12 3" xfId="21757"/>
    <cellStyle name="Note 2 2 2 3 13" xfId="21758"/>
    <cellStyle name="Note 2 2 2 3 13 2" xfId="21759"/>
    <cellStyle name="Note 2 2 2 3 13 2 2" xfId="21760"/>
    <cellStyle name="Note 2 2 2 3 13 3" xfId="21761"/>
    <cellStyle name="Note 2 2 2 3 14" xfId="21762"/>
    <cellStyle name="Note 2 2 2 3 14 2" xfId="21763"/>
    <cellStyle name="Note 2 2 2 3 14 2 2" xfId="21764"/>
    <cellStyle name="Note 2 2 2 3 14 3" xfId="21765"/>
    <cellStyle name="Note 2 2 2 3 15" xfId="21766"/>
    <cellStyle name="Note 2 2 2 3 15 2" xfId="21767"/>
    <cellStyle name="Note 2 2 2 3 15 2 2" xfId="21768"/>
    <cellStyle name="Note 2 2 2 3 15 3" xfId="21769"/>
    <cellStyle name="Note 2 2 2 3 16" xfId="21770"/>
    <cellStyle name="Note 2 2 2 3 16 2" xfId="21771"/>
    <cellStyle name="Note 2 2 2 3 16 2 2" xfId="21772"/>
    <cellStyle name="Note 2 2 2 3 16 3" xfId="21773"/>
    <cellStyle name="Note 2 2 2 3 17" xfId="21774"/>
    <cellStyle name="Note 2 2 2 3 17 2" xfId="21775"/>
    <cellStyle name="Note 2 2 2 3 17 2 2" xfId="21776"/>
    <cellStyle name="Note 2 2 2 3 17 3" xfId="21777"/>
    <cellStyle name="Note 2 2 2 3 18" xfId="21778"/>
    <cellStyle name="Note 2 2 2 3 18 2" xfId="21779"/>
    <cellStyle name="Note 2 2 2 3 19" xfId="21780"/>
    <cellStyle name="Note 2 2 2 3 2" xfId="21781"/>
    <cellStyle name="Note 2 2 2 3 2 10" xfId="21782"/>
    <cellStyle name="Note 2 2 2 3 2 10 2" xfId="21783"/>
    <cellStyle name="Note 2 2 2 3 2 10 2 2" xfId="21784"/>
    <cellStyle name="Note 2 2 2 3 2 10 3" xfId="21785"/>
    <cellStyle name="Note 2 2 2 3 2 11" xfId="21786"/>
    <cellStyle name="Note 2 2 2 3 2 11 2" xfId="21787"/>
    <cellStyle name="Note 2 2 2 3 2 11 2 2" xfId="21788"/>
    <cellStyle name="Note 2 2 2 3 2 11 3" xfId="21789"/>
    <cellStyle name="Note 2 2 2 3 2 12" xfId="21790"/>
    <cellStyle name="Note 2 2 2 3 2 12 2" xfId="21791"/>
    <cellStyle name="Note 2 2 2 3 2 12 2 2" xfId="21792"/>
    <cellStyle name="Note 2 2 2 3 2 12 3" xfId="21793"/>
    <cellStyle name="Note 2 2 2 3 2 13" xfId="21794"/>
    <cellStyle name="Note 2 2 2 3 2 13 2" xfId="21795"/>
    <cellStyle name="Note 2 2 2 3 2 13 2 2" xfId="21796"/>
    <cellStyle name="Note 2 2 2 3 2 13 3" xfId="21797"/>
    <cellStyle name="Note 2 2 2 3 2 14" xfId="21798"/>
    <cellStyle name="Note 2 2 2 3 2 14 2" xfId="21799"/>
    <cellStyle name="Note 2 2 2 3 2 14 2 2" xfId="21800"/>
    <cellStyle name="Note 2 2 2 3 2 14 3" xfId="21801"/>
    <cellStyle name="Note 2 2 2 3 2 15" xfId="21802"/>
    <cellStyle name="Note 2 2 2 3 2 15 2" xfId="21803"/>
    <cellStyle name="Note 2 2 2 3 2 15 2 2" xfId="21804"/>
    <cellStyle name="Note 2 2 2 3 2 15 3" xfId="21805"/>
    <cellStyle name="Note 2 2 2 3 2 16" xfId="21806"/>
    <cellStyle name="Note 2 2 2 3 2 16 2" xfId="21807"/>
    <cellStyle name="Note 2 2 2 3 2 16 2 2" xfId="21808"/>
    <cellStyle name="Note 2 2 2 3 2 16 3" xfId="21809"/>
    <cellStyle name="Note 2 2 2 3 2 17" xfId="21810"/>
    <cellStyle name="Note 2 2 2 3 2 17 2" xfId="21811"/>
    <cellStyle name="Note 2 2 2 3 2 17 2 2" xfId="21812"/>
    <cellStyle name="Note 2 2 2 3 2 17 3" xfId="21813"/>
    <cellStyle name="Note 2 2 2 3 2 18" xfId="21814"/>
    <cellStyle name="Note 2 2 2 3 2 18 2" xfId="21815"/>
    <cellStyle name="Note 2 2 2 3 2 18 2 2" xfId="21816"/>
    <cellStyle name="Note 2 2 2 3 2 18 3" xfId="21817"/>
    <cellStyle name="Note 2 2 2 3 2 19" xfId="21818"/>
    <cellStyle name="Note 2 2 2 3 2 19 2" xfId="21819"/>
    <cellStyle name="Note 2 2 2 3 2 19 2 2" xfId="21820"/>
    <cellStyle name="Note 2 2 2 3 2 19 3" xfId="21821"/>
    <cellStyle name="Note 2 2 2 3 2 2" xfId="21822"/>
    <cellStyle name="Note 2 2 2 3 2 2 2" xfId="21823"/>
    <cellStyle name="Note 2 2 2 3 2 2 2 2" xfId="21824"/>
    <cellStyle name="Note 2 2 2 3 2 2 3" xfId="21825"/>
    <cellStyle name="Note 2 2 2 3 2 20" xfId="21826"/>
    <cellStyle name="Note 2 2 2 3 2 20 2" xfId="21827"/>
    <cellStyle name="Note 2 2 2 3 2 20 2 2" xfId="21828"/>
    <cellStyle name="Note 2 2 2 3 2 20 3" xfId="21829"/>
    <cellStyle name="Note 2 2 2 3 2 21" xfId="21830"/>
    <cellStyle name="Note 2 2 2 3 2 21 2" xfId="21831"/>
    <cellStyle name="Note 2 2 2 3 2 22" xfId="21832"/>
    <cellStyle name="Note 2 2 2 3 2 3" xfId="21833"/>
    <cellStyle name="Note 2 2 2 3 2 3 2" xfId="21834"/>
    <cellStyle name="Note 2 2 2 3 2 3 2 2" xfId="21835"/>
    <cellStyle name="Note 2 2 2 3 2 3 3" xfId="21836"/>
    <cellStyle name="Note 2 2 2 3 2 4" xfId="21837"/>
    <cellStyle name="Note 2 2 2 3 2 4 2" xfId="21838"/>
    <cellStyle name="Note 2 2 2 3 2 4 2 2" xfId="21839"/>
    <cellStyle name="Note 2 2 2 3 2 4 3" xfId="21840"/>
    <cellStyle name="Note 2 2 2 3 2 5" xfId="21841"/>
    <cellStyle name="Note 2 2 2 3 2 5 2" xfId="21842"/>
    <cellStyle name="Note 2 2 2 3 2 5 2 2" xfId="21843"/>
    <cellStyle name="Note 2 2 2 3 2 5 3" xfId="21844"/>
    <cellStyle name="Note 2 2 2 3 2 6" xfId="21845"/>
    <cellStyle name="Note 2 2 2 3 2 6 2" xfId="21846"/>
    <cellStyle name="Note 2 2 2 3 2 6 2 2" xfId="21847"/>
    <cellStyle name="Note 2 2 2 3 2 6 3" xfId="21848"/>
    <cellStyle name="Note 2 2 2 3 2 7" xfId="21849"/>
    <cellStyle name="Note 2 2 2 3 2 7 2" xfId="21850"/>
    <cellStyle name="Note 2 2 2 3 2 7 2 2" xfId="21851"/>
    <cellStyle name="Note 2 2 2 3 2 7 3" xfId="21852"/>
    <cellStyle name="Note 2 2 2 3 2 8" xfId="21853"/>
    <cellStyle name="Note 2 2 2 3 2 8 2" xfId="21854"/>
    <cellStyle name="Note 2 2 2 3 2 8 2 2" xfId="21855"/>
    <cellStyle name="Note 2 2 2 3 2 8 3" xfId="21856"/>
    <cellStyle name="Note 2 2 2 3 2 9" xfId="21857"/>
    <cellStyle name="Note 2 2 2 3 2 9 2" xfId="21858"/>
    <cellStyle name="Note 2 2 2 3 2 9 2 2" xfId="21859"/>
    <cellStyle name="Note 2 2 2 3 2 9 3" xfId="21860"/>
    <cellStyle name="Note 2 2 2 3 3" xfId="21861"/>
    <cellStyle name="Note 2 2 2 3 3 2" xfId="21862"/>
    <cellStyle name="Note 2 2 2 3 3 2 2" xfId="21863"/>
    <cellStyle name="Note 2 2 2 3 3 3" xfId="21864"/>
    <cellStyle name="Note 2 2 2 3 4" xfId="21865"/>
    <cellStyle name="Note 2 2 2 3 4 2" xfId="21866"/>
    <cellStyle name="Note 2 2 2 3 4 2 2" xfId="21867"/>
    <cellStyle name="Note 2 2 2 3 4 3" xfId="21868"/>
    <cellStyle name="Note 2 2 2 3 5" xfId="21869"/>
    <cellStyle name="Note 2 2 2 3 5 2" xfId="21870"/>
    <cellStyle name="Note 2 2 2 3 5 2 2" xfId="21871"/>
    <cellStyle name="Note 2 2 2 3 5 3" xfId="21872"/>
    <cellStyle name="Note 2 2 2 3 6" xfId="21873"/>
    <cellStyle name="Note 2 2 2 3 6 2" xfId="21874"/>
    <cellStyle name="Note 2 2 2 3 6 2 2" xfId="21875"/>
    <cellStyle name="Note 2 2 2 3 6 3" xfId="21876"/>
    <cellStyle name="Note 2 2 2 3 7" xfId="21877"/>
    <cellStyle name="Note 2 2 2 3 7 2" xfId="21878"/>
    <cellStyle name="Note 2 2 2 3 7 2 2" xfId="21879"/>
    <cellStyle name="Note 2 2 2 3 7 3" xfId="21880"/>
    <cellStyle name="Note 2 2 2 3 8" xfId="21881"/>
    <cellStyle name="Note 2 2 2 3 8 2" xfId="21882"/>
    <cellStyle name="Note 2 2 2 3 8 2 2" xfId="21883"/>
    <cellStyle name="Note 2 2 2 3 8 3" xfId="21884"/>
    <cellStyle name="Note 2 2 2 3 9" xfId="21885"/>
    <cellStyle name="Note 2 2 2 3 9 2" xfId="21886"/>
    <cellStyle name="Note 2 2 2 3 9 2 2" xfId="21887"/>
    <cellStyle name="Note 2 2 2 3 9 3" xfId="21888"/>
    <cellStyle name="Note 2 2 2 4" xfId="21889"/>
    <cellStyle name="Note 2 2 2 4 10" xfId="21890"/>
    <cellStyle name="Note 2 2 2 4 10 2" xfId="21891"/>
    <cellStyle name="Note 2 2 2 4 10 2 2" xfId="21892"/>
    <cellStyle name="Note 2 2 2 4 10 3" xfId="21893"/>
    <cellStyle name="Note 2 2 2 4 11" xfId="21894"/>
    <cellStyle name="Note 2 2 2 4 11 2" xfId="21895"/>
    <cellStyle name="Note 2 2 2 4 11 2 2" xfId="21896"/>
    <cellStyle name="Note 2 2 2 4 11 3" xfId="21897"/>
    <cellStyle name="Note 2 2 2 4 12" xfId="21898"/>
    <cellStyle name="Note 2 2 2 4 12 2" xfId="21899"/>
    <cellStyle name="Note 2 2 2 4 12 2 2" xfId="21900"/>
    <cellStyle name="Note 2 2 2 4 12 3" xfId="21901"/>
    <cellStyle name="Note 2 2 2 4 13" xfId="21902"/>
    <cellStyle name="Note 2 2 2 4 13 2" xfId="21903"/>
    <cellStyle name="Note 2 2 2 4 13 2 2" xfId="21904"/>
    <cellStyle name="Note 2 2 2 4 13 3" xfId="21905"/>
    <cellStyle name="Note 2 2 2 4 14" xfId="21906"/>
    <cellStyle name="Note 2 2 2 4 14 2" xfId="21907"/>
    <cellStyle name="Note 2 2 2 4 14 2 2" xfId="21908"/>
    <cellStyle name="Note 2 2 2 4 14 3" xfId="21909"/>
    <cellStyle name="Note 2 2 2 4 15" xfId="21910"/>
    <cellStyle name="Note 2 2 2 4 15 2" xfId="21911"/>
    <cellStyle name="Note 2 2 2 4 15 2 2" xfId="21912"/>
    <cellStyle name="Note 2 2 2 4 15 3" xfId="21913"/>
    <cellStyle name="Note 2 2 2 4 16" xfId="21914"/>
    <cellStyle name="Note 2 2 2 4 16 2" xfId="21915"/>
    <cellStyle name="Note 2 2 2 4 16 2 2" xfId="21916"/>
    <cellStyle name="Note 2 2 2 4 16 3" xfId="21917"/>
    <cellStyle name="Note 2 2 2 4 17" xfId="21918"/>
    <cellStyle name="Note 2 2 2 4 17 2" xfId="21919"/>
    <cellStyle name="Note 2 2 2 4 17 2 2" xfId="21920"/>
    <cellStyle name="Note 2 2 2 4 17 3" xfId="21921"/>
    <cellStyle name="Note 2 2 2 4 18" xfId="21922"/>
    <cellStyle name="Note 2 2 2 4 18 2" xfId="21923"/>
    <cellStyle name="Note 2 2 2 4 18 2 2" xfId="21924"/>
    <cellStyle name="Note 2 2 2 4 18 3" xfId="21925"/>
    <cellStyle name="Note 2 2 2 4 19" xfId="21926"/>
    <cellStyle name="Note 2 2 2 4 19 2" xfId="21927"/>
    <cellStyle name="Note 2 2 2 4 19 2 2" xfId="21928"/>
    <cellStyle name="Note 2 2 2 4 19 3" xfId="21929"/>
    <cellStyle name="Note 2 2 2 4 2" xfId="21930"/>
    <cellStyle name="Note 2 2 2 4 2 10" xfId="21931"/>
    <cellStyle name="Note 2 2 2 4 2 10 2" xfId="21932"/>
    <cellStyle name="Note 2 2 2 4 2 10 2 2" xfId="21933"/>
    <cellStyle name="Note 2 2 2 4 2 10 3" xfId="21934"/>
    <cellStyle name="Note 2 2 2 4 2 11" xfId="21935"/>
    <cellStyle name="Note 2 2 2 4 2 11 2" xfId="21936"/>
    <cellStyle name="Note 2 2 2 4 2 11 2 2" xfId="21937"/>
    <cellStyle name="Note 2 2 2 4 2 11 3" xfId="21938"/>
    <cellStyle name="Note 2 2 2 4 2 12" xfId="21939"/>
    <cellStyle name="Note 2 2 2 4 2 12 2" xfId="21940"/>
    <cellStyle name="Note 2 2 2 4 2 12 2 2" xfId="21941"/>
    <cellStyle name="Note 2 2 2 4 2 12 3" xfId="21942"/>
    <cellStyle name="Note 2 2 2 4 2 13" xfId="21943"/>
    <cellStyle name="Note 2 2 2 4 2 13 2" xfId="21944"/>
    <cellStyle name="Note 2 2 2 4 2 13 2 2" xfId="21945"/>
    <cellStyle name="Note 2 2 2 4 2 13 3" xfId="21946"/>
    <cellStyle name="Note 2 2 2 4 2 14" xfId="21947"/>
    <cellStyle name="Note 2 2 2 4 2 14 2" xfId="21948"/>
    <cellStyle name="Note 2 2 2 4 2 14 2 2" xfId="21949"/>
    <cellStyle name="Note 2 2 2 4 2 14 3" xfId="21950"/>
    <cellStyle name="Note 2 2 2 4 2 15" xfId="21951"/>
    <cellStyle name="Note 2 2 2 4 2 15 2" xfId="21952"/>
    <cellStyle name="Note 2 2 2 4 2 15 2 2" xfId="21953"/>
    <cellStyle name="Note 2 2 2 4 2 15 3" xfId="21954"/>
    <cellStyle name="Note 2 2 2 4 2 16" xfId="21955"/>
    <cellStyle name="Note 2 2 2 4 2 16 2" xfId="21956"/>
    <cellStyle name="Note 2 2 2 4 2 16 2 2" xfId="21957"/>
    <cellStyle name="Note 2 2 2 4 2 16 3" xfId="21958"/>
    <cellStyle name="Note 2 2 2 4 2 17" xfId="21959"/>
    <cellStyle name="Note 2 2 2 4 2 17 2" xfId="21960"/>
    <cellStyle name="Note 2 2 2 4 2 17 2 2" xfId="21961"/>
    <cellStyle name="Note 2 2 2 4 2 17 3" xfId="21962"/>
    <cellStyle name="Note 2 2 2 4 2 18" xfId="21963"/>
    <cellStyle name="Note 2 2 2 4 2 18 2" xfId="21964"/>
    <cellStyle name="Note 2 2 2 4 2 18 2 2" xfId="21965"/>
    <cellStyle name="Note 2 2 2 4 2 18 3" xfId="21966"/>
    <cellStyle name="Note 2 2 2 4 2 19" xfId="21967"/>
    <cellStyle name="Note 2 2 2 4 2 19 2" xfId="21968"/>
    <cellStyle name="Note 2 2 2 4 2 19 2 2" xfId="21969"/>
    <cellStyle name="Note 2 2 2 4 2 19 3" xfId="21970"/>
    <cellStyle name="Note 2 2 2 4 2 2" xfId="21971"/>
    <cellStyle name="Note 2 2 2 4 2 2 2" xfId="21972"/>
    <cellStyle name="Note 2 2 2 4 2 2 2 2" xfId="21973"/>
    <cellStyle name="Note 2 2 2 4 2 2 3" xfId="21974"/>
    <cellStyle name="Note 2 2 2 4 2 20" xfId="21975"/>
    <cellStyle name="Note 2 2 2 4 2 20 2" xfId="21976"/>
    <cellStyle name="Note 2 2 2 4 2 20 2 2" xfId="21977"/>
    <cellStyle name="Note 2 2 2 4 2 20 3" xfId="21978"/>
    <cellStyle name="Note 2 2 2 4 2 21" xfId="21979"/>
    <cellStyle name="Note 2 2 2 4 2 21 2" xfId="21980"/>
    <cellStyle name="Note 2 2 2 4 2 22" xfId="21981"/>
    <cellStyle name="Note 2 2 2 4 2 3" xfId="21982"/>
    <cellStyle name="Note 2 2 2 4 2 3 2" xfId="21983"/>
    <cellStyle name="Note 2 2 2 4 2 3 2 2" xfId="21984"/>
    <cellStyle name="Note 2 2 2 4 2 3 3" xfId="21985"/>
    <cellStyle name="Note 2 2 2 4 2 4" xfId="21986"/>
    <cellStyle name="Note 2 2 2 4 2 4 2" xfId="21987"/>
    <cellStyle name="Note 2 2 2 4 2 4 2 2" xfId="21988"/>
    <cellStyle name="Note 2 2 2 4 2 4 3" xfId="21989"/>
    <cellStyle name="Note 2 2 2 4 2 5" xfId="21990"/>
    <cellStyle name="Note 2 2 2 4 2 5 2" xfId="21991"/>
    <cellStyle name="Note 2 2 2 4 2 5 2 2" xfId="21992"/>
    <cellStyle name="Note 2 2 2 4 2 5 3" xfId="21993"/>
    <cellStyle name="Note 2 2 2 4 2 6" xfId="21994"/>
    <cellStyle name="Note 2 2 2 4 2 6 2" xfId="21995"/>
    <cellStyle name="Note 2 2 2 4 2 6 2 2" xfId="21996"/>
    <cellStyle name="Note 2 2 2 4 2 6 3" xfId="21997"/>
    <cellStyle name="Note 2 2 2 4 2 7" xfId="21998"/>
    <cellStyle name="Note 2 2 2 4 2 7 2" xfId="21999"/>
    <cellStyle name="Note 2 2 2 4 2 7 2 2" xfId="22000"/>
    <cellStyle name="Note 2 2 2 4 2 7 3" xfId="22001"/>
    <cellStyle name="Note 2 2 2 4 2 8" xfId="22002"/>
    <cellStyle name="Note 2 2 2 4 2 8 2" xfId="22003"/>
    <cellStyle name="Note 2 2 2 4 2 8 2 2" xfId="22004"/>
    <cellStyle name="Note 2 2 2 4 2 8 3" xfId="22005"/>
    <cellStyle name="Note 2 2 2 4 2 9" xfId="22006"/>
    <cellStyle name="Note 2 2 2 4 2 9 2" xfId="22007"/>
    <cellStyle name="Note 2 2 2 4 2 9 2 2" xfId="22008"/>
    <cellStyle name="Note 2 2 2 4 2 9 3" xfId="22009"/>
    <cellStyle name="Note 2 2 2 4 20" xfId="22010"/>
    <cellStyle name="Note 2 2 2 4 20 2" xfId="22011"/>
    <cellStyle name="Note 2 2 2 4 20 2 2" xfId="22012"/>
    <cellStyle name="Note 2 2 2 4 20 3" xfId="22013"/>
    <cellStyle name="Note 2 2 2 4 21" xfId="22014"/>
    <cellStyle name="Note 2 2 2 4 21 2" xfId="22015"/>
    <cellStyle name="Note 2 2 2 4 21 2 2" xfId="22016"/>
    <cellStyle name="Note 2 2 2 4 21 3" xfId="22017"/>
    <cellStyle name="Note 2 2 2 4 22" xfId="22018"/>
    <cellStyle name="Note 2 2 2 4 22 2" xfId="22019"/>
    <cellStyle name="Note 2 2 2 4 23" xfId="22020"/>
    <cellStyle name="Note 2 2 2 4 3" xfId="22021"/>
    <cellStyle name="Note 2 2 2 4 3 2" xfId="22022"/>
    <cellStyle name="Note 2 2 2 4 3 2 2" xfId="22023"/>
    <cellStyle name="Note 2 2 2 4 3 3" xfId="22024"/>
    <cellStyle name="Note 2 2 2 4 4" xfId="22025"/>
    <cellStyle name="Note 2 2 2 4 4 2" xfId="22026"/>
    <cellStyle name="Note 2 2 2 4 4 2 2" xfId="22027"/>
    <cellStyle name="Note 2 2 2 4 4 3" xfId="22028"/>
    <cellStyle name="Note 2 2 2 4 5" xfId="22029"/>
    <cellStyle name="Note 2 2 2 4 5 2" xfId="22030"/>
    <cellStyle name="Note 2 2 2 4 5 2 2" xfId="22031"/>
    <cellStyle name="Note 2 2 2 4 5 3" xfId="22032"/>
    <cellStyle name="Note 2 2 2 4 6" xfId="22033"/>
    <cellStyle name="Note 2 2 2 4 6 2" xfId="22034"/>
    <cellStyle name="Note 2 2 2 4 6 2 2" xfId="22035"/>
    <cellStyle name="Note 2 2 2 4 6 3" xfId="22036"/>
    <cellStyle name="Note 2 2 2 4 7" xfId="22037"/>
    <cellStyle name="Note 2 2 2 4 7 2" xfId="22038"/>
    <cellStyle name="Note 2 2 2 4 7 2 2" xfId="22039"/>
    <cellStyle name="Note 2 2 2 4 7 3" xfId="22040"/>
    <cellStyle name="Note 2 2 2 4 8" xfId="22041"/>
    <cellStyle name="Note 2 2 2 4 8 2" xfId="22042"/>
    <cellStyle name="Note 2 2 2 4 8 2 2" xfId="22043"/>
    <cellStyle name="Note 2 2 2 4 8 3" xfId="22044"/>
    <cellStyle name="Note 2 2 2 4 9" xfId="22045"/>
    <cellStyle name="Note 2 2 2 4 9 2" xfId="22046"/>
    <cellStyle name="Note 2 2 2 4 9 2 2" xfId="22047"/>
    <cellStyle name="Note 2 2 2 4 9 3" xfId="22048"/>
    <cellStyle name="Note 2 2 2 5" xfId="22049"/>
    <cellStyle name="Note 2 2 2 5 10" xfId="22050"/>
    <cellStyle name="Note 2 2 2 5 10 2" xfId="22051"/>
    <cellStyle name="Note 2 2 2 5 10 2 2" xfId="22052"/>
    <cellStyle name="Note 2 2 2 5 10 3" xfId="22053"/>
    <cellStyle name="Note 2 2 2 5 11" xfId="22054"/>
    <cellStyle name="Note 2 2 2 5 11 2" xfId="22055"/>
    <cellStyle name="Note 2 2 2 5 11 2 2" xfId="22056"/>
    <cellStyle name="Note 2 2 2 5 11 3" xfId="22057"/>
    <cellStyle name="Note 2 2 2 5 12" xfId="22058"/>
    <cellStyle name="Note 2 2 2 5 12 2" xfId="22059"/>
    <cellStyle name="Note 2 2 2 5 12 2 2" xfId="22060"/>
    <cellStyle name="Note 2 2 2 5 12 3" xfId="22061"/>
    <cellStyle name="Note 2 2 2 5 13" xfId="22062"/>
    <cellStyle name="Note 2 2 2 5 13 2" xfId="22063"/>
    <cellStyle name="Note 2 2 2 5 13 2 2" xfId="22064"/>
    <cellStyle name="Note 2 2 2 5 13 3" xfId="22065"/>
    <cellStyle name="Note 2 2 2 5 14" xfId="22066"/>
    <cellStyle name="Note 2 2 2 5 14 2" xfId="22067"/>
    <cellStyle name="Note 2 2 2 5 14 2 2" xfId="22068"/>
    <cellStyle name="Note 2 2 2 5 14 3" xfId="22069"/>
    <cellStyle name="Note 2 2 2 5 15" xfId="22070"/>
    <cellStyle name="Note 2 2 2 5 15 2" xfId="22071"/>
    <cellStyle name="Note 2 2 2 5 15 2 2" xfId="22072"/>
    <cellStyle name="Note 2 2 2 5 15 3" xfId="22073"/>
    <cellStyle name="Note 2 2 2 5 16" xfId="22074"/>
    <cellStyle name="Note 2 2 2 5 16 2" xfId="22075"/>
    <cellStyle name="Note 2 2 2 5 16 2 2" xfId="22076"/>
    <cellStyle name="Note 2 2 2 5 16 3" xfId="22077"/>
    <cellStyle name="Note 2 2 2 5 17" xfId="22078"/>
    <cellStyle name="Note 2 2 2 5 17 2" xfId="22079"/>
    <cellStyle name="Note 2 2 2 5 17 2 2" xfId="22080"/>
    <cellStyle name="Note 2 2 2 5 17 3" xfId="22081"/>
    <cellStyle name="Note 2 2 2 5 18" xfId="22082"/>
    <cellStyle name="Note 2 2 2 5 18 2" xfId="22083"/>
    <cellStyle name="Note 2 2 2 5 18 2 2" xfId="22084"/>
    <cellStyle name="Note 2 2 2 5 18 3" xfId="22085"/>
    <cellStyle name="Note 2 2 2 5 19" xfId="22086"/>
    <cellStyle name="Note 2 2 2 5 19 2" xfId="22087"/>
    <cellStyle name="Note 2 2 2 5 19 2 2" xfId="22088"/>
    <cellStyle name="Note 2 2 2 5 19 3" xfId="22089"/>
    <cellStyle name="Note 2 2 2 5 2" xfId="22090"/>
    <cellStyle name="Note 2 2 2 5 2 2" xfId="22091"/>
    <cellStyle name="Note 2 2 2 5 2 2 2" xfId="22092"/>
    <cellStyle name="Note 2 2 2 5 2 3" xfId="22093"/>
    <cellStyle name="Note 2 2 2 5 20" xfId="22094"/>
    <cellStyle name="Note 2 2 2 5 20 2" xfId="22095"/>
    <cellStyle name="Note 2 2 2 5 20 2 2" xfId="22096"/>
    <cellStyle name="Note 2 2 2 5 20 3" xfId="22097"/>
    <cellStyle name="Note 2 2 2 5 21" xfId="22098"/>
    <cellStyle name="Note 2 2 2 5 21 2" xfId="22099"/>
    <cellStyle name="Note 2 2 2 5 22" xfId="22100"/>
    <cellStyle name="Note 2 2 2 5 3" xfId="22101"/>
    <cellStyle name="Note 2 2 2 5 3 2" xfId="22102"/>
    <cellStyle name="Note 2 2 2 5 3 2 2" xfId="22103"/>
    <cellStyle name="Note 2 2 2 5 3 3" xfId="22104"/>
    <cellStyle name="Note 2 2 2 5 4" xfId="22105"/>
    <cellStyle name="Note 2 2 2 5 4 2" xfId="22106"/>
    <cellStyle name="Note 2 2 2 5 4 2 2" xfId="22107"/>
    <cellStyle name="Note 2 2 2 5 4 3" xfId="22108"/>
    <cellStyle name="Note 2 2 2 5 5" xfId="22109"/>
    <cellStyle name="Note 2 2 2 5 5 2" xfId="22110"/>
    <cellStyle name="Note 2 2 2 5 5 2 2" xfId="22111"/>
    <cellStyle name="Note 2 2 2 5 5 3" xfId="22112"/>
    <cellStyle name="Note 2 2 2 5 6" xfId="22113"/>
    <cellStyle name="Note 2 2 2 5 6 2" xfId="22114"/>
    <cellStyle name="Note 2 2 2 5 6 2 2" xfId="22115"/>
    <cellStyle name="Note 2 2 2 5 6 3" xfId="22116"/>
    <cellStyle name="Note 2 2 2 5 7" xfId="22117"/>
    <cellStyle name="Note 2 2 2 5 7 2" xfId="22118"/>
    <cellStyle name="Note 2 2 2 5 7 2 2" xfId="22119"/>
    <cellStyle name="Note 2 2 2 5 7 3" xfId="22120"/>
    <cellStyle name="Note 2 2 2 5 8" xfId="22121"/>
    <cellStyle name="Note 2 2 2 5 8 2" xfId="22122"/>
    <cellStyle name="Note 2 2 2 5 8 2 2" xfId="22123"/>
    <cellStyle name="Note 2 2 2 5 8 3" xfId="22124"/>
    <cellStyle name="Note 2 2 2 5 9" xfId="22125"/>
    <cellStyle name="Note 2 2 2 5 9 2" xfId="22126"/>
    <cellStyle name="Note 2 2 2 5 9 2 2" xfId="22127"/>
    <cellStyle name="Note 2 2 2 5 9 3" xfId="22128"/>
    <cellStyle name="Note 2 2 2 6" xfId="22129"/>
    <cellStyle name="Note 2 2 2 6 2" xfId="22130"/>
    <cellStyle name="Note 2 2 2 6 2 2" xfId="22131"/>
    <cellStyle name="Note 2 2 2 6 3" xfId="22132"/>
    <cellStyle name="Note 2 2 2 7" xfId="22133"/>
    <cellStyle name="Note 2 2 2 7 2" xfId="22134"/>
    <cellStyle name="Note 2 2 2 7 2 2" xfId="22135"/>
    <cellStyle name="Note 2 2 2 7 3" xfId="22136"/>
    <cellStyle name="Note 2 2 2 8" xfId="22137"/>
    <cellStyle name="Note 2 2 2 8 2" xfId="22138"/>
    <cellStyle name="Note 2 2 2 8 2 2" xfId="22139"/>
    <cellStyle name="Note 2 2 2 8 3" xfId="22140"/>
    <cellStyle name="Note 2 2 2 9" xfId="22141"/>
    <cellStyle name="Note 2 2 2 9 2" xfId="22142"/>
    <cellStyle name="Note 2 2 2 9 2 2" xfId="22143"/>
    <cellStyle name="Note 2 2 2 9 3" xfId="22144"/>
    <cellStyle name="Note 2 2 20" xfId="22145"/>
    <cellStyle name="Note 2 2 20 2" xfId="22146"/>
    <cellStyle name="Note 2 2 20 2 2" xfId="22147"/>
    <cellStyle name="Note 2 2 20 3" xfId="22148"/>
    <cellStyle name="Note 2 2 21" xfId="22149"/>
    <cellStyle name="Note 2 2 21 2" xfId="22150"/>
    <cellStyle name="Note 2 2 21 2 2" xfId="22151"/>
    <cellStyle name="Note 2 2 21 3" xfId="22152"/>
    <cellStyle name="Note 2 2 22" xfId="22153"/>
    <cellStyle name="Note 2 2 22 2" xfId="22154"/>
    <cellStyle name="Note 2 2 23" xfId="22155"/>
    <cellStyle name="Note 2 2 24" xfId="22156"/>
    <cellStyle name="Note 2 2 25" xfId="22157"/>
    <cellStyle name="Note 2 2 26" xfId="22158"/>
    <cellStyle name="Note 2 2 3" xfId="22159"/>
    <cellStyle name="Note 2 2 3 10" xfId="22160"/>
    <cellStyle name="Note 2 2 3 10 2" xfId="22161"/>
    <cellStyle name="Note 2 2 3 10 2 2" xfId="22162"/>
    <cellStyle name="Note 2 2 3 10 3" xfId="22163"/>
    <cellStyle name="Note 2 2 3 11" xfId="22164"/>
    <cellStyle name="Note 2 2 3 11 2" xfId="22165"/>
    <cellStyle name="Note 2 2 3 11 2 2" xfId="22166"/>
    <cellStyle name="Note 2 2 3 11 3" xfId="22167"/>
    <cellStyle name="Note 2 2 3 12" xfId="22168"/>
    <cellStyle name="Note 2 2 3 12 2" xfId="22169"/>
    <cellStyle name="Note 2 2 3 12 2 2" xfId="22170"/>
    <cellStyle name="Note 2 2 3 12 3" xfId="22171"/>
    <cellStyle name="Note 2 2 3 13" xfId="22172"/>
    <cellStyle name="Note 2 2 3 13 2" xfId="22173"/>
    <cellStyle name="Note 2 2 3 13 2 2" xfId="22174"/>
    <cellStyle name="Note 2 2 3 13 3" xfId="22175"/>
    <cellStyle name="Note 2 2 3 14" xfId="22176"/>
    <cellStyle name="Note 2 2 3 14 2" xfId="22177"/>
    <cellStyle name="Note 2 2 3 14 2 2" xfId="22178"/>
    <cellStyle name="Note 2 2 3 14 3" xfId="22179"/>
    <cellStyle name="Note 2 2 3 15" xfId="22180"/>
    <cellStyle name="Note 2 2 3 15 2" xfId="22181"/>
    <cellStyle name="Note 2 2 3 15 2 2" xfId="22182"/>
    <cellStyle name="Note 2 2 3 15 3" xfId="22183"/>
    <cellStyle name="Note 2 2 3 16" xfId="22184"/>
    <cellStyle name="Note 2 2 3 16 2" xfId="22185"/>
    <cellStyle name="Note 2 2 3 16 2 2" xfId="22186"/>
    <cellStyle name="Note 2 2 3 16 3" xfId="22187"/>
    <cellStyle name="Note 2 2 3 17" xfId="22188"/>
    <cellStyle name="Note 2 2 3 17 2" xfId="22189"/>
    <cellStyle name="Note 2 2 3 17 2 2" xfId="22190"/>
    <cellStyle name="Note 2 2 3 17 3" xfId="22191"/>
    <cellStyle name="Note 2 2 3 18" xfId="22192"/>
    <cellStyle name="Note 2 2 3 18 2" xfId="22193"/>
    <cellStyle name="Note 2 2 3 19" xfId="22194"/>
    <cellStyle name="Note 2 2 3 2" xfId="22195"/>
    <cellStyle name="Note 2 2 3 2 10" xfId="22196"/>
    <cellStyle name="Note 2 2 3 2 10 2" xfId="22197"/>
    <cellStyle name="Note 2 2 3 2 10 2 2" xfId="22198"/>
    <cellStyle name="Note 2 2 3 2 10 3" xfId="22199"/>
    <cellStyle name="Note 2 2 3 2 11" xfId="22200"/>
    <cellStyle name="Note 2 2 3 2 11 2" xfId="22201"/>
    <cellStyle name="Note 2 2 3 2 11 2 2" xfId="22202"/>
    <cellStyle name="Note 2 2 3 2 11 3" xfId="22203"/>
    <cellStyle name="Note 2 2 3 2 12" xfId="22204"/>
    <cellStyle name="Note 2 2 3 2 12 2" xfId="22205"/>
    <cellStyle name="Note 2 2 3 2 12 2 2" xfId="22206"/>
    <cellStyle name="Note 2 2 3 2 12 3" xfId="22207"/>
    <cellStyle name="Note 2 2 3 2 13" xfId="22208"/>
    <cellStyle name="Note 2 2 3 2 13 2" xfId="22209"/>
    <cellStyle name="Note 2 2 3 2 13 2 2" xfId="22210"/>
    <cellStyle name="Note 2 2 3 2 13 3" xfId="22211"/>
    <cellStyle name="Note 2 2 3 2 14" xfId="22212"/>
    <cellStyle name="Note 2 2 3 2 14 2" xfId="22213"/>
    <cellStyle name="Note 2 2 3 2 14 2 2" xfId="22214"/>
    <cellStyle name="Note 2 2 3 2 14 3" xfId="22215"/>
    <cellStyle name="Note 2 2 3 2 15" xfId="22216"/>
    <cellStyle name="Note 2 2 3 2 15 2" xfId="22217"/>
    <cellStyle name="Note 2 2 3 2 15 2 2" xfId="22218"/>
    <cellStyle name="Note 2 2 3 2 15 3" xfId="22219"/>
    <cellStyle name="Note 2 2 3 2 16" xfId="22220"/>
    <cellStyle name="Note 2 2 3 2 16 2" xfId="22221"/>
    <cellStyle name="Note 2 2 3 2 16 2 2" xfId="22222"/>
    <cellStyle name="Note 2 2 3 2 16 3" xfId="22223"/>
    <cellStyle name="Note 2 2 3 2 17" xfId="22224"/>
    <cellStyle name="Note 2 2 3 2 17 2" xfId="22225"/>
    <cellStyle name="Note 2 2 3 2 17 2 2" xfId="22226"/>
    <cellStyle name="Note 2 2 3 2 17 3" xfId="22227"/>
    <cellStyle name="Note 2 2 3 2 18" xfId="22228"/>
    <cellStyle name="Note 2 2 3 2 18 2" xfId="22229"/>
    <cellStyle name="Note 2 2 3 2 18 2 2" xfId="22230"/>
    <cellStyle name="Note 2 2 3 2 18 3" xfId="22231"/>
    <cellStyle name="Note 2 2 3 2 19" xfId="22232"/>
    <cellStyle name="Note 2 2 3 2 19 2" xfId="22233"/>
    <cellStyle name="Note 2 2 3 2 19 2 2" xfId="22234"/>
    <cellStyle name="Note 2 2 3 2 19 3" xfId="22235"/>
    <cellStyle name="Note 2 2 3 2 2" xfId="22236"/>
    <cellStyle name="Note 2 2 3 2 2 2" xfId="22237"/>
    <cellStyle name="Note 2 2 3 2 2 2 2" xfId="22238"/>
    <cellStyle name="Note 2 2 3 2 2 3" xfId="22239"/>
    <cellStyle name="Note 2 2 3 2 20" xfId="22240"/>
    <cellStyle name="Note 2 2 3 2 20 2" xfId="22241"/>
    <cellStyle name="Note 2 2 3 2 20 2 2" xfId="22242"/>
    <cellStyle name="Note 2 2 3 2 20 3" xfId="22243"/>
    <cellStyle name="Note 2 2 3 2 21" xfId="22244"/>
    <cellStyle name="Note 2 2 3 2 21 2" xfId="22245"/>
    <cellStyle name="Note 2 2 3 2 22" xfId="22246"/>
    <cellStyle name="Note 2 2 3 2 3" xfId="22247"/>
    <cellStyle name="Note 2 2 3 2 3 2" xfId="22248"/>
    <cellStyle name="Note 2 2 3 2 3 2 2" xfId="22249"/>
    <cellStyle name="Note 2 2 3 2 3 3" xfId="22250"/>
    <cellStyle name="Note 2 2 3 2 4" xfId="22251"/>
    <cellStyle name="Note 2 2 3 2 4 2" xfId="22252"/>
    <cellStyle name="Note 2 2 3 2 4 2 2" xfId="22253"/>
    <cellStyle name="Note 2 2 3 2 4 3" xfId="22254"/>
    <cellStyle name="Note 2 2 3 2 5" xfId="22255"/>
    <cellStyle name="Note 2 2 3 2 5 2" xfId="22256"/>
    <cellStyle name="Note 2 2 3 2 5 2 2" xfId="22257"/>
    <cellStyle name="Note 2 2 3 2 5 3" xfId="22258"/>
    <cellStyle name="Note 2 2 3 2 6" xfId="22259"/>
    <cellStyle name="Note 2 2 3 2 6 2" xfId="22260"/>
    <cellStyle name="Note 2 2 3 2 6 2 2" xfId="22261"/>
    <cellStyle name="Note 2 2 3 2 6 3" xfId="22262"/>
    <cellStyle name="Note 2 2 3 2 7" xfId="22263"/>
    <cellStyle name="Note 2 2 3 2 7 2" xfId="22264"/>
    <cellStyle name="Note 2 2 3 2 7 2 2" xfId="22265"/>
    <cellStyle name="Note 2 2 3 2 7 3" xfId="22266"/>
    <cellStyle name="Note 2 2 3 2 8" xfId="22267"/>
    <cellStyle name="Note 2 2 3 2 8 2" xfId="22268"/>
    <cellStyle name="Note 2 2 3 2 8 2 2" xfId="22269"/>
    <cellStyle name="Note 2 2 3 2 8 3" xfId="22270"/>
    <cellStyle name="Note 2 2 3 2 9" xfId="22271"/>
    <cellStyle name="Note 2 2 3 2 9 2" xfId="22272"/>
    <cellStyle name="Note 2 2 3 2 9 2 2" xfId="22273"/>
    <cellStyle name="Note 2 2 3 2 9 3" xfId="22274"/>
    <cellStyle name="Note 2 2 3 3" xfId="22275"/>
    <cellStyle name="Note 2 2 3 3 2" xfId="22276"/>
    <cellStyle name="Note 2 2 3 3 2 2" xfId="22277"/>
    <cellStyle name="Note 2 2 3 3 3" xfId="22278"/>
    <cellStyle name="Note 2 2 3 4" xfId="22279"/>
    <cellStyle name="Note 2 2 3 4 2" xfId="22280"/>
    <cellStyle name="Note 2 2 3 4 2 2" xfId="22281"/>
    <cellStyle name="Note 2 2 3 4 3" xfId="22282"/>
    <cellStyle name="Note 2 2 3 5" xfId="22283"/>
    <cellStyle name="Note 2 2 3 5 2" xfId="22284"/>
    <cellStyle name="Note 2 2 3 5 2 2" xfId="22285"/>
    <cellStyle name="Note 2 2 3 5 3" xfId="22286"/>
    <cellStyle name="Note 2 2 3 6" xfId="22287"/>
    <cellStyle name="Note 2 2 3 6 2" xfId="22288"/>
    <cellStyle name="Note 2 2 3 6 2 2" xfId="22289"/>
    <cellStyle name="Note 2 2 3 6 3" xfId="22290"/>
    <cellStyle name="Note 2 2 3 7" xfId="22291"/>
    <cellStyle name="Note 2 2 3 7 2" xfId="22292"/>
    <cellStyle name="Note 2 2 3 7 2 2" xfId="22293"/>
    <cellStyle name="Note 2 2 3 7 3" xfId="22294"/>
    <cellStyle name="Note 2 2 3 8" xfId="22295"/>
    <cellStyle name="Note 2 2 3 8 2" xfId="22296"/>
    <cellStyle name="Note 2 2 3 8 2 2" xfId="22297"/>
    <cellStyle name="Note 2 2 3 8 3" xfId="22298"/>
    <cellStyle name="Note 2 2 3 9" xfId="22299"/>
    <cellStyle name="Note 2 2 3 9 2" xfId="22300"/>
    <cellStyle name="Note 2 2 3 9 2 2" xfId="22301"/>
    <cellStyle name="Note 2 2 3 9 3" xfId="22302"/>
    <cellStyle name="Note 2 2 4" xfId="22303"/>
    <cellStyle name="Note 2 2 4 10" xfId="22304"/>
    <cellStyle name="Note 2 2 4 10 2" xfId="22305"/>
    <cellStyle name="Note 2 2 4 10 2 2" xfId="22306"/>
    <cellStyle name="Note 2 2 4 10 3" xfId="22307"/>
    <cellStyle name="Note 2 2 4 11" xfId="22308"/>
    <cellStyle name="Note 2 2 4 11 2" xfId="22309"/>
    <cellStyle name="Note 2 2 4 11 2 2" xfId="22310"/>
    <cellStyle name="Note 2 2 4 11 3" xfId="22311"/>
    <cellStyle name="Note 2 2 4 12" xfId="22312"/>
    <cellStyle name="Note 2 2 4 12 2" xfId="22313"/>
    <cellStyle name="Note 2 2 4 12 2 2" xfId="22314"/>
    <cellStyle name="Note 2 2 4 12 3" xfId="22315"/>
    <cellStyle name="Note 2 2 4 13" xfId="22316"/>
    <cellStyle name="Note 2 2 4 13 2" xfId="22317"/>
    <cellStyle name="Note 2 2 4 13 2 2" xfId="22318"/>
    <cellStyle name="Note 2 2 4 13 3" xfId="22319"/>
    <cellStyle name="Note 2 2 4 14" xfId="22320"/>
    <cellStyle name="Note 2 2 4 14 2" xfId="22321"/>
    <cellStyle name="Note 2 2 4 14 2 2" xfId="22322"/>
    <cellStyle name="Note 2 2 4 14 3" xfId="22323"/>
    <cellStyle name="Note 2 2 4 15" xfId="22324"/>
    <cellStyle name="Note 2 2 4 15 2" xfId="22325"/>
    <cellStyle name="Note 2 2 4 15 2 2" xfId="22326"/>
    <cellStyle name="Note 2 2 4 15 3" xfId="22327"/>
    <cellStyle name="Note 2 2 4 16" xfId="22328"/>
    <cellStyle name="Note 2 2 4 16 2" xfId="22329"/>
    <cellStyle name="Note 2 2 4 16 2 2" xfId="22330"/>
    <cellStyle name="Note 2 2 4 16 3" xfId="22331"/>
    <cellStyle name="Note 2 2 4 17" xfId="22332"/>
    <cellStyle name="Note 2 2 4 17 2" xfId="22333"/>
    <cellStyle name="Note 2 2 4 17 2 2" xfId="22334"/>
    <cellStyle name="Note 2 2 4 17 3" xfId="22335"/>
    <cellStyle name="Note 2 2 4 18" xfId="22336"/>
    <cellStyle name="Note 2 2 4 18 2" xfId="22337"/>
    <cellStyle name="Note 2 2 4 19" xfId="22338"/>
    <cellStyle name="Note 2 2 4 2" xfId="22339"/>
    <cellStyle name="Note 2 2 4 2 10" xfId="22340"/>
    <cellStyle name="Note 2 2 4 2 10 2" xfId="22341"/>
    <cellStyle name="Note 2 2 4 2 10 2 2" xfId="22342"/>
    <cellStyle name="Note 2 2 4 2 10 3" xfId="22343"/>
    <cellStyle name="Note 2 2 4 2 11" xfId="22344"/>
    <cellStyle name="Note 2 2 4 2 11 2" xfId="22345"/>
    <cellStyle name="Note 2 2 4 2 11 2 2" xfId="22346"/>
    <cellStyle name="Note 2 2 4 2 11 3" xfId="22347"/>
    <cellStyle name="Note 2 2 4 2 12" xfId="22348"/>
    <cellStyle name="Note 2 2 4 2 12 2" xfId="22349"/>
    <cellStyle name="Note 2 2 4 2 12 2 2" xfId="22350"/>
    <cellStyle name="Note 2 2 4 2 12 3" xfId="22351"/>
    <cellStyle name="Note 2 2 4 2 13" xfId="22352"/>
    <cellStyle name="Note 2 2 4 2 13 2" xfId="22353"/>
    <cellStyle name="Note 2 2 4 2 13 2 2" xfId="22354"/>
    <cellStyle name="Note 2 2 4 2 13 3" xfId="22355"/>
    <cellStyle name="Note 2 2 4 2 14" xfId="22356"/>
    <cellStyle name="Note 2 2 4 2 14 2" xfId="22357"/>
    <cellStyle name="Note 2 2 4 2 14 2 2" xfId="22358"/>
    <cellStyle name="Note 2 2 4 2 14 3" xfId="22359"/>
    <cellStyle name="Note 2 2 4 2 15" xfId="22360"/>
    <cellStyle name="Note 2 2 4 2 15 2" xfId="22361"/>
    <cellStyle name="Note 2 2 4 2 15 2 2" xfId="22362"/>
    <cellStyle name="Note 2 2 4 2 15 3" xfId="22363"/>
    <cellStyle name="Note 2 2 4 2 16" xfId="22364"/>
    <cellStyle name="Note 2 2 4 2 16 2" xfId="22365"/>
    <cellStyle name="Note 2 2 4 2 16 2 2" xfId="22366"/>
    <cellStyle name="Note 2 2 4 2 16 3" xfId="22367"/>
    <cellStyle name="Note 2 2 4 2 17" xfId="22368"/>
    <cellStyle name="Note 2 2 4 2 17 2" xfId="22369"/>
    <cellStyle name="Note 2 2 4 2 17 2 2" xfId="22370"/>
    <cellStyle name="Note 2 2 4 2 17 3" xfId="22371"/>
    <cellStyle name="Note 2 2 4 2 18" xfId="22372"/>
    <cellStyle name="Note 2 2 4 2 18 2" xfId="22373"/>
    <cellStyle name="Note 2 2 4 2 18 2 2" xfId="22374"/>
    <cellStyle name="Note 2 2 4 2 18 3" xfId="22375"/>
    <cellStyle name="Note 2 2 4 2 19" xfId="22376"/>
    <cellStyle name="Note 2 2 4 2 19 2" xfId="22377"/>
    <cellStyle name="Note 2 2 4 2 19 2 2" xfId="22378"/>
    <cellStyle name="Note 2 2 4 2 19 3" xfId="22379"/>
    <cellStyle name="Note 2 2 4 2 2" xfId="22380"/>
    <cellStyle name="Note 2 2 4 2 2 2" xfId="22381"/>
    <cellStyle name="Note 2 2 4 2 2 2 2" xfId="22382"/>
    <cellStyle name="Note 2 2 4 2 2 3" xfId="22383"/>
    <cellStyle name="Note 2 2 4 2 20" xfId="22384"/>
    <cellStyle name="Note 2 2 4 2 20 2" xfId="22385"/>
    <cellStyle name="Note 2 2 4 2 20 2 2" xfId="22386"/>
    <cellStyle name="Note 2 2 4 2 20 3" xfId="22387"/>
    <cellStyle name="Note 2 2 4 2 21" xfId="22388"/>
    <cellStyle name="Note 2 2 4 2 21 2" xfId="22389"/>
    <cellStyle name="Note 2 2 4 2 22" xfId="22390"/>
    <cellStyle name="Note 2 2 4 2 3" xfId="22391"/>
    <cellStyle name="Note 2 2 4 2 3 2" xfId="22392"/>
    <cellStyle name="Note 2 2 4 2 3 2 2" xfId="22393"/>
    <cellStyle name="Note 2 2 4 2 3 3" xfId="22394"/>
    <cellStyle name="Note 2 2 4 2 4" xfId="22395"/>
    <cellStyle name="Note 2 2 4 2 4 2" xfId="22396"/>
    <cellStyle name="Note 2 2 4 2 4 2 2" xfId="22397"/>
    <cellStyle name="Note 2 2 4 2 4 3" xfId="22398"/>
    <cellStyle name="Note 2 2 4 2 5" xfId="22399"/>
    <cellStyle name="Note 2 2 4 2 5 2" xfId="22400"/>
    <cellStyle name="Note 2 2 4 2 5 2 2" xfId="22401"/>
    <cellStyle name="Note 2 2 4 2 5 3" xfId="22402"/>
    <cellStyle name="Note 2 2 4 2 6" xfId="22403"/>
    <cellStyle name="Note 2 2 4 2 6 2" xfId="22404"/>
    <cellStyle name="Note 2 2 4 2 6 2 2" xfId="22405"/>
    <cellStyle name="Note 2 2 4 2 6 3" xfId="22406"/>
    <cellStyle name="Note 2 2 4 2 7" xfId="22407"/>
    <cellStyle name="Note 2 2 4 2 7 2" xfId="22408"/>
    <cellStyle name="Note 2 2 4 2 7 2 2" xfId="22409"/>
    <cellStyle name="Note 2 2 4 2 7 3" xfId="22410"/>
    <cellStyle name="Note 2 2 4 2 8" xfId="22411"/>
    <cellStyle name="Note 2 2 4 2 8 2" xfId="22412"/>
    <cellStyle name="Note 2 2 4 2 8 2 2" xfId="22413"/>
    <cellStyle name="Note 2 2 4 2 8 3" xfId="22414"/>
    <cellStyle name="Note 2 2 4 2 9" xfId="22415"/>
    <cellStyle name="Note 2 2 4 2 9 2" xfId="22416"/>
    <cellStyle name="Note 2 2 4 2 9 2 2" xfId="22417"/>
    <cellStyle name="Note 2 2 4 2 9 3" xfId="22418"/>
    <cellStyle name="Note 2 2 4 3" xfId="22419"/>
    <cellStyle name="Note 2 2 4 3 2" xfId="22420"/>
    <cellStyle name="Note 2 2 4 3 2 2" xfId="22421"/>
    <cellStyle name="Note 2 2 4 3 3" xfId="22422"/>
    <cellStyle name="Note 2 2 4 4" xfId="22423"/>
    <cellStyle name="Note 2 2 4 4 2" xfId="22424"/>
    <cellStyle name="Note 2 2 4 4 2 2" xfId="22425"/>
    <cellStyle name="Note 2 2 4 4 3" xfId="22426"/>
    <cellStyle name="Note 2 2 4 5" xfId="22427"/>
    <cellStyle name="Note 2 2 4 5 2" xfId="22428"/>
    <cellStyle name="Note 2 2 4 5 2 2" xfId="22429"/>
    <cellStyle name="Note 2 2 4 5 3" xfId="22430"/>
    <cellStyle name="Note 2 2 4 6" xfId="22431"/>
    <cellStyle name="Note 2 2 4 6 2" xfId="22432"/>
    <cellStyle name="Note 2 2 4 6 2 2" xfId="22433"/>
    <cellStyle name="Note 2 2 4 6 3" xfId="22434"/>
    <cellStyle name="Note 2 2 4 7" xfId="22435"/>
    <cellStyle name="Note 2 2 4 7 2" xfId="22436"/>
    <cellStyle name="Note 2 2 4 7 2 2" xfId="22437"/>
    <cellStyle name="Note 2 2 4 7 3" xfId="22438"/>
    <cellStyle name="Note 2 2 4 8" xfId="22439"/>
    <cellStyle name="Note 2 2 4 8 2" xfId="22440"/>
    <cellStyle name="Note 2 2 4 8 2 2" xfId="22441"/>
    <cellStyle name="Note 2 2 4 8 3" xfId="22442"/>
    <cellStyle name="Note 2 2 4 9" xfId="22443"/>
    <cellStyle name="Note 2 2 4 9 2" xfId="22444"/>
    <cellStyle name="Note 2 2 4 9 2 2" xfId="22445"/>
    <cellStyle name="Note 2 2 4 9 3" xfId="22446"/>
    <cellStyle name="Note 2 2 5" xfId="22447"/>
    <cellStyle name="Note 2 2 5 10" xfId="22448"/>
    <cellStyle name="Note 2 2 5 10 2" xfId="22449"/>
    <cellStyle name="Note 2 2 5 10 2 2" xfId="22450"/>
    <cellStyle name="Note 2 2 5 10 3" xfId="22451"/>
    <cellStyle name="Note 2 2 5 11" xfId="22452"/>
    <cellStyle name="Note 2 2 5 11 2" xfId="22453"/>
    <cellStyle name="Note 2 2 5 11 2 2" xfId="22454"/>
    <cellStyle name="Note 2 2 5 11 3" xfId="22455"/>
    <cellStyle name="Note 2 2 5 12" xfId="22456"/>
    <cellStyle name="Note 2 2 5 12 2" xfId="22457"/>
    <cellStyle name="Note 2 2 5 12 2 2" xfId="22458"/>
    <cellStyle name="Note 2 2 5 12 3" xfId="22459"/>
    <cellStyle name="Note 2 2 5 13" xfId="22460"/>
    <cellStyle name="Note 2 2 5 13 2" xfId="22461"/>
    <cellStyle name="Note 2 2 5 13 2 2" xfId="22462"/>
    <cellStyle name="Note 2 2 5 13 3" xfId="22463"/>
    <cellStyle name="Note 2 2 5 14" xfId="22464"/>
    <cellStyle name="Note 2 2 5 14 2" xfId="22465"/>
    <cellStyle name="Note 2 2 5 14 2 2" xfId="22466"/>
    <cellStyle name="Note 2 2 5 14 3" xfId="22467"/>
    <cellStyle name="Note 2 2 5 15" xfId="22468"/>
    <cellStyle name="Note 2 2 5 15 2" xfId="22469"/>
    <cellStyle name="Note 2 2 5 15 2 2" xfId="22470"/>
    <cellStyle name="Note 2 2 5 15 3" xfId="22471"/>
    <cellStyle name="Note 2 2 5 16" xfId="22472"/>
    <cellStyle name="Note 2 2 5 16 2" xfId="22473"/>
    <cellStyle name="Note 2 2 5 16 2 2" xfId="22474"/>
    <cellStyle name="Note 2 2 5 16 3" xfId="22475"/>
    <cellStyle name="Note 2 2 5 17" xfId="22476"/>
    <cellStyle name="Note 2 2 5 17 2" xfId="22477"/>
    <cellStyle name="Note 2 2 5 17 2 2" xfId="22478"/>
    <cellStyle name="Note 2 2 5 17 3" xfId="22479"/>
    <cellStyle name="Note 2 2 5 18" xfId="22480"/>
    <cellStyle name="Note 2 2 5 18 2" xfId="22481"/>
    <cellStyle name="Note 2 2 5 18 2 2" xfId="22482"/>
    <cellStyle name="Note 2 2 5 18 3" xfId="22483"/>
    <cellStyle name="Note 2 2 5 19" xfId="22484"/>
    <cellStyle name="Note 2 2 5 19 2" xfId="22485"/>
    <cellStyle name="Note 2 2 5 19 2 2" xfId="22486"/>
    <cellStyle name="Note 2 2 5 19 3" xfId="22487"/>
    <cellStyle name="Note 2 2 5 2" xfId="22488"/>
    <cellStyle name="Note 2 2 5 2 10" xfId="22489"/>
    <cellStyle name="Note 2 2 5 2 10 2" xfId="22490"/>
    <cellStyle name="Note 2 2 5 2 10 2 2" xfId="22491"/>
    <cellStyle name="Note 2 2 5 2 10 3" xfId="22492"/>
    <cellStyle name="Note 2 2 5 2 11" xfId="22493"/>
    <cellStyle name="Note 2 2 5 2 11 2" xfId="22494"/>
    <cellStyle name="Note 2 2 5 2 11 2 2" xfId="22495"/>
    <cellStyle name="Note 2 2 5 2 11 3" xfId="22496"/>
    <cellStyle name="Note 2 2 5 2 12" xfId="22497"/>
    <cellStyle name="Note 2 2 5 2 12 2" xfId="22498"/>
    <cellStyle name="Note 2 2 5 2 12 2 2" xfId="22499"/>
    <cellStyle name="Note 2 2 5 2 12 3" xfId="22500"/>
    <cellStyle name="Note 2 2 5 2 13" xfId="22501"/>
    <cellStyle name="Note 2 2 5 2 13 2" xfId="22502"/>
    <cellStyle name="Note 2 2 5 2 13 2 2" xfId="22503"/>
    <cellStyle name="Note 2 2 5 2 13 3" xfId="22504"/>
    <cellStyle name="Note 2 2 5 2 14" xfId="22505"/>
    <cellStyle name="Note 2 2 5 2 14 2" xfId="22506"/>
    <cellStyle name="Note 2 2 5 2 14 2 2" xfId="22507"/>
    <cellStyle name="Note 2 2 5 2 14 3" xfId="22508"/>
    <cellStyle name="Note 2 2 5 2 15" xfId="22509"/>
    <cellStyle name="Note 2 2 5 2 15 2" xfId="22510"/>
    <cellStyle name="Note 2 2 5 2 15 2 2" xfId="22511"/>
    <cellStyle name="Note 2 2 5 2 15 3" xfId="22512"/>
    <cellStyle name="Note 2 2 5 2 16" xfId="22513"/>
    <cellStyle name="Note 2 2 5 2 16 2" xfId="22514"/>
    <cellStyle name="Note 2 2 5 2 16 2 2" xfId="22515"/>
    <cellStyle name="Note 2 2 5 2 16 3" xfId="22516"/>
    <cellStyle name="Note 2 2 5 2 17" xfId="22517"/>
    <cellStyle name="Note 2 2 5 2 17 2" xfId="22518"/>
    <cellStyle name="Note 2 2 5 2 17 2 2" xfId="22519"/>
    <cellStyle name="Note 2 2 5 2 17 3" xfId="22520"/>
    <cellStyle name="Note 2 2 5 2 18" xfId="22521"/>
    <cellStyle name="Note 2 2 5 2 18 2" xfId="22522"/>
    <cellStyle name="Note 2 2 5 2 18 2 2" xfId="22523"/>
    <cellStyle name="Note 2 2 5 2 18 3" xfId="22524"/>
    <cellStyle name="Note 2 2 5 2 19" xfId="22525"/>
    <cellStyle name="Note 2 2 5 2 19 2" xfId="22526"/>
    <cellStyle name="Note 2 2 5 2 19 2 2" xfId="22527"/>
    <cellStyle name="Note 2 2 5 2 19 3" xfId="22528"/>
    <cellStyle name="Note 2 2 5 2 2" xfId="22529"/>
    <cellStyle name="Note 2 2 5 2 2 2" xfId="22530"/>
    <cellStyle name="Note 2 2 5 2 2 2 2" xfId="22531"/>
    <cellStyle name="Note 2 2 5 2 2 3" xfId="22532"/>
    <cellStyle name="Note 2 2 5 2 20" xfId="22533"/>
    <cellStyle name="Note 2 2 5 2 20 2" xfId="22534"/>
    <cellStyle name="Note 2 2 5 2 20 2 2" xfId="22535"/>
    <cellStyle name="Note 2 2 5 2 20 3" xfId="22536"/>
    <cellStyle name="Note 2 2 5 2 21" xfId="22537"/>
    <cellStyle name="Note 2 2 5 2 21 2" xfId="22538"/>
    <cellStyle name="Note 2 2 5 2 22" xfId="22539"/>
    <cellStyle name="Note 2 2 5 2 3" xfId="22540"/>
    <cellStyle name="Note 2 2 5 2 3 2" xfId="22541"/>
    <cellStyle name="Note 2 2 5 2 3 2 2" xfId="22542"/>
    <cellStyle name="Note 2 2 5 2 3 3" xfId="22543"/>
    <cellStyle name="Note 2 2 5 2 4" xfId="22544"/>
    <cellStyle name="Note 2 2 5 2 4 2" xfId="22545"/>
    <cellStyle name="Note 2 2 5 2 4 2 2" xfId="22546"/>
    <cellStyle name="Note 2 2 5 2 4 3" xfId="22547"/>
    <cellStyle name="Note 2 2 5 2 5" xfId="22548"/>
    <cellStyle name="Note 2 2 5 2 5 2" xfId="22549"/>
    <cellStyle name="Note 2 2 5 2 5 2 2" xfId="22550"/>
    <cellStyle name="Note 2 2 5 2 5 3" xfId="22551"/>
    <cellStyle name="Note 2 2 5 2 6" xfId="22552"/>
    <cellStyle name="Note 2 2 5 2 6 2" xfId="22553"/>
    <cellStyle name="Note 2 2 5 2 6 2 2" xfId="22554"/>
    <cellStyle name="Note 2 2 5 2 6 3" xfId="22555"/>
    <cellStyle name="Note 2 2 5 2 7" xfId="22556"/>
    <cellStyle name="Note 2 2 5 2 7 2" xfId="22557"/>
    <cellStyle name="Note 2 2 5 2 7 2 2" xfId="22558"/>
    <cellStyle name="Note 2 2 5 2 7 3" xfId="22559"/>
    <cellStyle name="Note 2 2 5 2 8" xfId="22560"/>
    <cellStyle name="Note 2 2 5 2 8 2" xfId="22561"/>
    <cellStyle name="Note 2 2 5 2 8 2 2" xfId="22562"/>
    <cellStyle name="Note 2 2 5 2 8 3" xfId="22563"/>
    <cellStyle name="Note 2 2 5 2 9" xfId="22564"/>
    <cellStyle name="Note 2 2 5 2 9 2" xfId="22565"/>
    <cellStyle name="Note 2 2 5 2 9 2 2" xfId="22566"/>
    <cellStyle name="Note 2 2 5 2 9 3" xfId="22567"/>
    <cellStyle name="Note 2 2 5 20" xfId="22568"/>
    <cellStyle name="Note 2 2 5 20 2" xfId="22569"/>
    <cellStyle name="Note 2 2 5 20 2 2" xfId="22570"/>
    <cellStyle name="Note 2 2 5 20 3" xfId="22571"/>
    <cellStyle name="Note 2 2 5 21" xfId="22572"/>
    <cellStyle name="Note 2 2 5 21 2" xfId="22573"/>
    <cellStyle name="Note 2 2 5 21 2 2" xfId="22574"/>
    <cellStyle name="Note 2 2 5 21 3" xfId="22575"/>
    <cellStyle name="Note 2 2 5 22" xfId="22576"/>
    <cellStyle name="Note 2 2 5 22 2" xfId="22577"/>
    <cellStyle name="Note 2 2 5 23" xfId="22578"/>
    <cellStyle name="Note 2 2 5 3" xfId="22579"/>
    <cellStyle name="Note 2 2 5 3 2" xfId="22580"/>
    <cellStyle name="Note 2 2 5 3 2 2" xfId="22581"/>
    <cellStyle name="Note 2 2 5 3 3" xfId="22582"/>
    <cellStyle name="Note 2 2 5 4" xfId="22583"/>
    <cellStyle name="Note 2 2 5 4 2" xfId="22584"/>
    <cellStyle name="Note 2 2 5 4 2 2" xfId="22585"/>
    <cellStyle name="Note 2 2 5 4 3" xfId="22586"/>
    <cellStyle name="Note 2 2 5 5" xfId="22587"/>
    <cellStyle name="Note 2 2 5 5 2" xfId="22588"/>
    <cellStyle name="Note 2 2 5 5 2 2" xfId="22589"/>
    <cellStyle name="Note 2 2 5 5 3" xfId="22590"/>
    <cellStyle name="Note 2 2 5 6" xfId="22591"/>
    <cellStyle name="Note 2 2 5 6 2" xfId="22592"/>
    <cellStyle name="Note 2 2 5 6 2 2" xfId="22593"/>
    <cellStyle name="Note 2 2 5 6 3" xfId="22594"/>
    <cellStyle name="Note 2 2 5 7" xfId="22595"/>
    <cellStyle name="Note 2 2 5 7 2" xfId="22596"/>
    <cellStyle name="Note 2 2 5 7 2 2" xfId="22597"/>
    <cellStyle name="Note 2 2 5 7 3" xfId="22598"/>
    <cellStyle name="Note 2 2 5 8" xfId="22599"/>
    <cellStyle name="Note 2 2 5 8 2" xfId="22600"/>
    <cellStyle name="Note 2 2 5 8 2 2" xfId="22601"/>
    <cellStyle name="Note 2 2 5 8 3" xfId="22602"/>
    <cellStyle name="Note 2 2 5 9" xfId="22603"/>
    <cellStyle name="Note 2 2 5 9 2" xfId="22604"/>
    <cellStyle name="Note 2 2 5 9 2 2" xfId="22605"/>
    <cellStyle name="Note 2 2 5 9 3" xfId="22606"/>
    <cellStyle name="Note 2 2 6" xfId="22607"/>
    <cellStyle name="Note 2 2 6 10" xfId="22608"/>
    <cellStyle name="Note 2 2 6 10 2" xfId="22609"/>
    <cellStyle name="Note 2 2 6 10 2 2" xfId="22610"/>
    <cellStyle name="Note 2 2 6 10 3" xfId="22611"/>
    <cellStyle name="Note 2 2 6 11" xfId="22612"/>
    <cellStyle name="Note 2 2 6 11 2" xfId="22613"/>
    <cellStyle name="Note 2 2 6 11 2 2" xfId="22614"/>
    <cellStyle name="Note 2 2 6 11 3" xfId="22615"/>
    <cellStyle name="Note 2 2 6 12" xfId="22616"/>
    <cellStyle name="Note 2 2 6 12 2" xfId="22617"/>
    <cellStyle name="Note 2 2 6 12 2 2" xfId="22618"/>
    <cellStyle name="Note 2 2 6 12 3" xfId="22619"/>
    <cellStyle name="Note 2 2 6 13" xfId="22620"/>
    <cellStyle name="Note 2 2 6 13 2" xfId="22621"/>
    <cellStyle name="Note 2 2 6 13 2 2" xfId="22622"/>
    <cellStyle name="Note 2 2 6 13 3" xfId="22623"/>
    <cellStyle name="Note 2 2 6 14" xfId="22624"/>
    <cellStyle name="Note 2 2 6 14 2" xfId="22625"/>
    <cellStyle name="Note 2 2 6 14 2 2" xfId="22626"/>
    <cellStyle name="Note 2 2 6 14 3" xfId="22627"/>
    <cellStyle name="Note 2 2 6 15" xfId="22628"/>
    <cellStyle name="Note 2 2 6 15 2" xfId="22629"/>
    <cellStyle name="Note 2 2 6 15 2 2" xfId="22630"/>
    <cellStyle name="Note 2 2 6 15 3" xfId="22631"/>
    <cellStyle name="Note 2 2 6 16" xfId="22632"/>
    <cellStyle name="Note 2 2 6 16 2" xfId="22633"/>
    <cellStyle name="Note 2 2 6 16 2 2" xfId="22634"/>
    <cellStyle name="Note 2 2 6 16 3" xfId="22635"/>
    <cellStyle name="Note 2 2 6 17" xfId="22636"/>
    <cellStyle name="Note 2 2 6 17 2" xfId="22637"/>
    <cellStyle name="Note 2 2 6 17 2 2" xfId="22638"/>
    <cellStyle name="Note 2 2 6 17 3" xfId="22639"/>
    <cellStyle name="Note 2 2 6 18" xfId="22640"/>
    <cellStyle name="Note 2 2 6 18 2" xfId="22641"/>
    <cellStyle name="Note 2 2 6 18 2 2" xfId="22642"/>
    <cellStyle name="Note 2 2 6 18 3" xfId="22643"/>
    <cellStyle name="Note 2 2 6 19" xfId="22644"/>
    <cellStyle name="Note 2 2 6 19 2" xfId="22645"/>
    <cellStyle name="Note 2 2 6 19 2 2" xfId="22646"/>
    <cellStyle name="Note 2 2 6 19 3" xfId="22647"/>
    <cellStyle name="Note 2 2 6 2" xfId="22648"/>
    <cellStyle name="Note 2 2 6 2 2" xfId="22649"/>
    <cellStyle name="Note 2 2 6 2 2 2" xfId="22650"/>
    <cellStyle name="Note 2 2 6 2 3" xfId="22651"/>
    <cellStyle name="Note 2 2 6 20" xfId="22652"/>
    <cellStyle name="Note 2 2 6 20 2" xfId="22653"/>
    <cellStyle name="Note 2 2 6 20 2 2" xfId="22654"/>
    <cellStyle name="Note 2 2 6 20 3" xfId="22655"/>
    <cellStyle name="Note 2 2 6 21" xfId="22656"/>
    <cellStyle name="Note 2 2 6 21 2" xfId="22657"/>
    <cellStyle name="Note 2 2 6 22" xfId="22658"/>
    <cellStyle name="Note 2 2 6 3" xfId="22659"/>
    <cellStyle name="Note 2 2 6 3 2" xfId="22660"/>
    <cellStyle name="Note 2 2 6 3 2 2" xfId="22661"/>
    <cellStyle name="Note 2 2 6 3 3" xfId="22662"/>
    <cellStyle name="Note 2 2 6 4" xfId="22663"/>
    <cellStyle name="Note 2 2 6 4 2" xfId="22664"/>
    <cellStyle name="Note 2 2 6 4 2 2" xfId="22665"/>
    <cellStyle name="Note 2 2 6 4 3" xfId="22666"/>
    <cellStyle name="Note 2 2 6 5" xfId="22667"/>
    <cellStyle name="Note 2 2 6 5 2" xfId="22668"/>
    <cellStyle name="Note 2 2 6 5 2 2" xfId="22669"/>
    <cellStyle name="Note 2 2 6 5 3" xfId="22670"/>
    <cellStyle name="Note 2 2 6 6" xfId="22671"/>
    <cellStyle name="Note 2 2 6 6 2" xfId="22672"/>
    <cellStyle name="Note 2 2 6 6 2 2" xfId="22673"/>
    <cellStyle name="Note 2 2 6 6 3" xfId="22674"/>
    <cellStyle name="Note 2 2 6 7" xfId="22675"/>
    <cellStyle name="Note 2 2 6 7 2" xfId="22676"/>
    <cellStyle name="Note 2 2 6 7 2 2" xfId="22677"/>
    <cellStyle name="Note 2 2 6 7 3" xfId="22678"/>
    <cellStyle name="Note 2 2 6 8" xfId="22679"/>
    <cellStyle name="Note 2 2 6 8 2" xfId="22680"/>
    <cellStyle name="Note 2 2 6 8 2 2" xfId="22681"/>
    <cellStyle name="Note 2 2 6 8 3" xfId="22682"/>
    <cellStyle name="Note 2 2 6 9" xfId="22683"/>
    <cellStyle name="Note 2 2 6 9 2" xfId="22684"/>
    <cellStyle name="Note 2 2 6 9 2 2" xfId="22685"/>
    <cellStyle name="Note 2 2 6 9 3" xfId="22686"/>
    <cellStyle name="Note 2 2 7" xfId="22687"/>
    <cellStyle name="Note 2 2 7 2" xfId="22688"/>
    <cellStyle name="Note 2 2 7 2 2" xfId="22689"/>
    <cellStyle name="Note 2 2 7 3" xfId="22690"/>
    <cellStyle name="Note 2 2 8" xfId="22691"/>
    <cellStyle name="Note 2 2 8 2" xfId="22692"/>
    <cellStyle name="Note 2 2 8 2 2" xfId="22693"/>
    <cellStyle name="Note 2 2 8 3" xfId="22694"/>
    <cellStyle name="Note 2 2 9" xfId="22695"/>
    <cellStyle name="Note 2 2 9 2" xfId="22696"/>
    <cellStyle name="Note 2 2 9 2 2" xfId="22697"/>
    <cellStyle name="Note 2 2 9 3" xfId="22698"/>
    <cellStyle name="Note 2 3" xfId="22699"/>
    <cellStyle name="Note 2 3 2" xfId="22700"/>
    <cellStyle name="Note 2 3 2 2" xfId="22701"/>
    <cellStyle name="Note 2 3 3" xfId="22702"/>
    <cellStyle name="Note 2 3 4" xfId="22703"/>
    <cellStyle name="Note 2 3 5" xfId="22704"/>
    <cellStyle name="Note 2 3 6" xfId="22705"/>
    <cellStyle name="Note 2 4" xfId="22706"/>
    <cellStyle name="Note 2 4 2" xfId="22707"/>
    <cellStyle name="Note 2 4 3" xfId="22708"/>
    <cellStyle name="Note 2 4 4" xfId="22709"/>
    <cellStyle name="Note 2 4 5" xfId="22710"/>
    <cellStyle name="Note 2 4 6" xfId="22711"/>
    <cellStyle name="Note 2 5" xfId="22712"/>
    <cellStyle name="Note 2 5 2" xfId="22713"/>
    <cellStyle name="Note 2 5 3" xfId="22714"/>
    <cellStyle name="Note 2 5 4" xfId="22715"/>
    <cellStyle name="Note 2 5 5" xfId="22716"/>
    <cellStyle name="Note 2 5 6" xfId="22717"/>
    <cellStyle name="Note 2 6" xfId="22718"/>
    <cellStyle name="Note 2 7" xfId="22719"/>
    <cellStyle name="Note 2 8" xfId="22720"/>
    <cellStyle name="Note 2 9" xfId="22721"/>
    <cellStyle name="Note 3" xfId="22722"/>
    <cellStyle name="Note 3 2" xfId="22723"/>
    <cellStyle name="Note 3 2 10" xfId="22724"/>
    <cellStyle name="Note 3 2 10 2" xfId="22725"/>
    <cellStyle name="Note 3 2 10 2 2" xfId="22726"/>
    <cellStyle name="Note 3 2 10 3" xfId="22727"/>
    <cellStyle name="Note 3 2 11" xfId="22728"/>
    <cellStyle name="Note 3 2 11 2" xfId="22729"/>
    <cellStyle name="Note 3 2 11 2 2" xfId="22730"/>
    <cellStyle name="Note 3 2 11 3" xfId="22731"/>
    <cellStyle name="Note 3 2 12" xfId="22732"/>
    <cellStyle name="Note 3 2 12 2" xfId="22733"/>
    <cellStyle name="Note 3 2 12 2 2" xfId="22734"/>
    <cellStyle name="Note 3 2 12 3" xfId="22735"/>
    <cellStyle name="Note 3 2 13" xfId="22736"/>
    <cellStyle name="Note 3 2 13 2" xfId="22737"/>
    <cellStyle name="Note 3 2 13 2 2" xfId="22738"/>
    <cellStyle name="Note 3 2 13 3" xfId="22739"/>
    <cellStyle name="Note 3 2 14" xfId="22740"/>
    <cellStyle name="Note 3 2 14 2" xfId="22741"/>
    <cellStyle name="Note 3 2 14 2 2" xfId="22742"/>
    <cellStyle name="Note 3 2 14 3" xfId="22743"/>
    <cellStyle name="Note 3 2 15" xfId="22744"/>
    <cellStyle name="Note 3 2 15 2" xfId="22745"/>
    <cellStyle name="Note 3 2 15 2 2" xfId="22746"/>
    <cellStyle name="Note 3 2 15 3" xfId="22747"/>
    <cellStyle name="Note 3 2 16" xfId="22748"/>
    <cellStyle name="Note 3 2 16 2" xfId="22749"/>
    <cellStyle name="Note 3 2 16 2 2" xfId="22750"/>
    <cellStyle name="Note 3 2 16 3" xfId="22751"/>
    <cellStyle name="Note 3 2 17" xfId="22752"/>
    <cellStyle name="Note 3 2 17 2" xfId="22753"/>
    <cellStyle name="Note 3 2 17 2 2" xfId="22754"/>
    <cellStyle name="Note 3 2 17 3" xfId="22755"/>
    <cellStyle name="Note 3 2 18" xfId="22756"/>
    <cellStyle name="Note 3 2 18 2" xfId="22757"/>
    <cellStyle name="Note 3 2 18 2 2" xfId="22758"/>
    <cellStyle name="Note 3 2 18 3" xfId="22759"/>
    <cellStyle name="Note 3 2 19" xfId="22760"/>
    <cellStyle name="Note 3 2 19 2" xfId="22761"/>
    <cellStyle name="Note 3 2 19 2 2" xfId="22762"/>
    <cellStyle name="Note 3 2 19 3" xfId="22763"/>
    <cellStyle name="Note 3 2 2" xfId="22764"/>
    <cellStyle name="Note 3 2 2 10" xfId="22765"/>
    <cellStyle name="Note 3 2 2 10 2" xfId="22766"/>
    <cellStyle name="Note 3 2 2 10 2 2" xfId="22767"/>
    <cellStyle name="Note 3 2 2 10 3" xfId="22768"/>
    <cellStyle name="Note 3 2 2 11" xfId="22769"/>
    <cellStyle name="Note 3 2 2 11 2" xfId="22770"/>
    <cellStyle name="Note 3 2 2 11 2 2" xfId="22771"/>
    <cellStyle name="Note 3 2 2 11 3" xfId="22772"/>
    <cellStyle name="Note 3 2 2 12" xfId="22773"/>
    <cellStyle name="Note 3 2 2 12 2" xfId="22774"/>
    <cellStyle name="Note 3 2 2 12 2 2" xfId="22775"/>
    <cellStyle name="Note 3 2 2 12 3" xfId="22776"/>
    <cellStyle name="Note 3 2 2 13" xfId="22777"/>
    <cellStyle name="Note 3 2 2 13 2" xfId="22778"/>
    <cellStyle name="Note 3 2 2 13 2 2" xfId="22779"/>
    <cellStyle name="Note 3 2 2 13 3" xfId="22780"/>
    <cellStyle name="Note 3 2 2 14" xfId="22781"/>
    <cellStyle name="Note 3 2 2 14 2" xfId="22782"/>
    <cellStyle name="Note 3 2 2 14 2 2" xfId="22783"/>
    <cellStyle name="Note 3 2 2 14 3" xfId="22784"/>
    <cellStyle name="Note 3 2 2 15" xfId="22785"/>
    <cellStyle name="Note 3 2 2 15 2" xfId="22786"/>
    <cellStyle name="Note 3 2 2 15 2 2" xfId="22787"/>
    <cellStyle name="Note 3 2 2 15 3" xfId="22788"/>
    <cellStyle name="Note 3 2 2 16" xfId="22789"/>
    <cellStyle name="Note 3 2 2 16 2" xfId="22790"/>
    <cellStyle name="Note 3 2 2 16 2 2" xfId="22791"/>
    <cellStyle name="Note 3 2 2 16 3" xfId="22792"/>
    <cellStyle name="Note 3 2 2 17" xfId="22793"/>
    <cellStyle name="Note 3 2 2 17 2" xfId="22794"/>
    <cellStyle name="Note 3 2 2 17 2 2" xfId="22795"/>
    <cellStyle name="Note 3 2 2 17 3" xfId="22796"/>
    <cellStyle name="Note 3 2 2 18" xfId="22797"/>
    <cellStyle name="Note 3 2 2 18 2" xfId="22798"/>
    <cellStyle name="Note 3 2 2 18 2 2" xfId="22799"/>
    <cellStyle name="Note 3 2 2 18 3" xfId="22800"/>
    <cellStyle name="Note 3 2 2 19" xfId="22801"/>
    <cellStyle name="Note 3 2 2 19 2" xfId="22802"/>
    <cellStyle name="Note 3 2 2 19 2 2" xfId="22803"/>
    <cellStyle name="Note 3 2 2 19 3" xfId="22804"/>
    <cellStyle name="Note 3 2 2 2" xfId="22805"/>
    <cellStyle name="Note 3 2 2 2 10" xfId="22806"/>
    <cellStyle name="Note 3 2 2 2 10 2" xfId="22807"/>
    <cellStyle name="Note 3 2 2 2 10 2 2" xfId="22808"/>
    <cellStyle name="Note 3 2 2 2 10 3" xfId="22809"/>
    <cellStyle name="Note 3 2 2 2 11" xfId="22810"/>
    <cellStyle name="Note 3 2 2 2 11 2" xfId="22811"/>
    <cellStyle name="Note 3 2 2 2 11 2 2" xfId="22812"/>
    <cellStyle name="Note 3 2 2 2 11 3" xfId="22813"/>
    <cellStyle name="Note 3 2 2 2 12" xfId="22814"/>
    <cellStyle name="Note 3 2 2 2 12 2" xfId="22815"/>
    <cellStyle name="Note 3 2 2 2 12 2 2" xfId="22816"/>
    <cellStyle name="Note 3 2 2 2 12 3" xfId="22817"/>
    <cellStyle name="Note 3 2 2 2 13" xfId="22818"/>
    <cellStyle name="Note 3 2 2 2 13 2" xfId="22819"/>
    <cellStyle name="Note 3 2 2 2 13 2 2" xfId="22820"/>
    <cellStyle name="Note 3 2 2 2 13 3" xfId="22821"/>
    <cellStyle name="Note 3 2 2 2 14" xfId="22822"/>
    <cellStyle name="Note 3 2 2 2 14 2" xfId="22823"/>
    <cellStyle name="Note 3 2 2 2 14 2 2" xfId="22824"/>
    <cellStyle name="Note 3 2 2 2 14 3" xfId="22825"/>
    <cellStyle name="Note 3 2 2 2 15" xfId="22826"/>
    <cellStyle name="Note 3 2 2 2 15 2" xfId="22827"/>
    <cellStyle name="Note 3 2 2 2 15 2 2" xfId="22828"/>
    <cellStyle name="Note 3 2 2 2 15 3" xfId="22829"/>
    <cellStyle name="Note 3 2 2 2 16" xfId="22830"/>
    <cellStyle name="Note 3 2 2 2 16 2" xfId="22831"/>
    <cellStyle name="Note 3 2 2 2 16 2 2" xfId="22832"/>
    <cellStyle name="Note 3 2 2 2 16 3" xfId="22833"/>
    <cellStyle name="Note 3 2 2 2 17" xfId="22834"/>
    <cellStyle name="Note 3 2 2 2 17 2" xfId="22835"/>
    <cellStyle name="Note 3 2 2 2 17 2 2" xfId="22836"/>
    <cellStyle name="Note 3 2 2 2 17 3" xfId="22837"/>
    <cellStyle name="Note 3 2 2 2 18" xfId="22838"/>
    <cellStyle name="Note 3 2 2 2 18 2" xfId="22839"/>
    <cellStyle name="Note 3 2 2 2 19" xfId="22840"/>
    <cellStyle name="Note 3 2 2 2 2" xfId="22841"/>
    <cellStyle name="Note 3 2 2 2 2 10" xfId="22842"/>
    <cellStyle name="Note 3 2 2 2 2 10 2" xfId="22843"/>
    <cellStyle name="Note 3 2 2 2 2 10 2 2" xfId="22844"/>
    <cellStyle name="Note 3 2 2 2 2 10 3" xfId="22845"/>
    <cellStyle name="Note 3 2 2 2 2 11" xfId="22846"/>
    <cellStyle name="Note 3 2 2 2 2 11 2" xfId="22847"/>
    <cellStyle name="Note 3 2 2 2 2 11 2 2" xfId="22848"/>
    <cellStyle name="Note 3 2 2 2 2 11 3" xfId="22849"/>
    <cellStyle name="Note 3 2 2 2 2 12" xfId="22850"/>
    <cellStyle name="Note 3 2 2 2 2 12 2" xfId="22851"/>
    <cellStyle name="Note 3 2 2 2 2 12 2 2" xfId="22852"/>
    <cellStyle name="Note 3 2 2 2 2 12 3" xfId="22853"/>
    <cellStyle name="Note 3 2 2 2 2 13" xfId="22854"/>
    <cellStyle name="Note 3 2 2 2 2 13 2" xfId="22855"/>
    <cellStyle name="Note 3 2 2 2 2 13 2 2" xfId="22856"/>
    <cellStyle name="Note 3 2 2 2 2 13 3" xfId="22857"/>
    <cellStyle name="Note 3 2 2 2 2 14" xfId="22858"/>
    <cellStyle name="Note 3 2 2 2 2 14 2" xfId="22859"/>
    <cellStyle name="Note 3 2 2 2 2 14 2 2" xfId="22860"/>
    <cellStyle name="Note 3 2 2 2 2 14 3" xfId="22861"/>
    <cellStyle name="Note 3 2 2 2 2 15" xfId="22862"/>
    <cellStyle name="Note 3 2 2 2 2 15 2" xfId="22863"/>
    <cellStyle name="Note 3 2 2 2 2 15 2 2" xfId="22864"/>
    <cellStyle name="Note 3 2 2 2 2 15 3" xfId="22865"/>
    <cellStyle name="Note 3 2 2 2 2 16" xfId="22866"/>
    <cellStyle name="Note 3 2 2 2 2 16 2" xfId="22867"/>
    <cellStyle name="Note 3 2 2 2 2 16 2 2" xfId="22868"/>
    <cellStyle name="Note 3 2 2 2 2 16 3" xfId="22869"/>
    <cellStyle name="Note 3 2 2 2 2 17" xfId="22870"/>
    <cellStyle name="Note 3 2 2 2 2 17 2" xfId="22871"/>
    <cellStyle name="Note 3 2 2 2 2 17 2 2" xfId="22872"/>
    <cellStyle name="Note 3 2 2 2 2 17 3" xfId="22873"/>
    <cellStyle name="Note 3 2 2 2 2 18" xfId="22874"/>
    <cellStyle name="Note 3 2 2 2 2 18 2" xfId="22875"/>
    <cellStyle name="Note 3 2 2 2 2 18 2 2" xfId="22876"/>
    <cellStyle name="Note 3 2 2 2 2 18 3" xfId="22877"/>
    <cellStyle name="Note 3 2 2 2 2 19" xfId="22878"/>
    <cellStyle name="Note 3 2 2 2 2 19 2" xfId="22879"/>
    <cellStyle name="Note 3 2 2 2 2 19 2 2" xfId="22880"/>
    <cellStyle name="Note 3 2 2 2 2 19 3" xfId="22881"/>
    <cellStyle name="Note 3 2 2 2 2 2" xfId="22882"/>
    <cellStyle name="Note 3 2 2 2 2 2 2" xfId="22883"/>
    <cellStyle name="Note 3 2 2 2 2 2 2 2" xfId="22884"/>
    <cellStyle name="Note 3 2 2 2 2 2 3" xfId="22885"/>
    <cellStyle name="Note 3 2 2 2 2 20" xfId="22886"/>
    <cellStyle name="Note 3 2 2 2 2 20 2" xfId="22887"/>
    <cellStyle name="Note 3 2 2 2 2 20 2 2" xfId="22888"/>
    <cellStyle name="Note 3 2 2 2 2 20 3" xfId="22889"/>
    <cellStyle name="Note 3 2 2 2 2 21" xfId="22890"/>
    <cellStyle name="Note 3 2 2 2 2 21 2" xfId="22891"/>
    <cellStyle name="Note 3 2 2 2 2 22" xfId="22892"/>
    <cellStyle name="Note 3 2 2 2 2 3" xfId="22893"/>
    <cellStyle name="Note 3 2 2 2 2 3 2" xfId="22894"/>
    <cellStyle name="Note 3 2 2 2 2 3 2 2" xfId="22895"/>
    <cellStyle name="Note 3 2 2 2 2 3 3" xfId="22896"/>
    <cellStyle name="Note 3 2 2 2 2 4" xfId="22897"/>
    <cellStyle name="Note 3 2 2 2 2 4 2" xfId="22898"/>
    <cellStyle name="Note 3 2 2 2 2 4 2 2" xfId="22899"/>
    <cellStyle name="Note 3 2 2 2 2 4 3" xfId="22900"/>
    <cellStyle name="Note 3 2 2 2 2 5" xfId="22901"/>
    <cellStyle name="Note 3 2 2 2 2 5 2" xfId="22902"/>
    <cellStyle name="Note 3 2 2 2 2 5 2 2" xfId="22903"/>
    <cellStyle name="Note 3 2 2 2 2 5 3" xfId="22904"/>
    <cellStyle name="Note 3 2 2 2 2 6" xfId="22905"/>
    <cellStyle name="Note 3 2 2 2 2 6 2" xfId="22906"/>
    <cellStyle name="Note 3 2 2 2 2 6 2 2" xfId="22907"/>
    <cellStyle name="Note 3 2 2 2 2 6 3" xfId="22908"/>
    <cellStyle name="Note 3 2 2 2 2 7" xfId="22909"/>
    <cellStyle name="Note 3 2 2 2 2 7 2" xfId="22910"/>
    <cellStyle name="Note 3 2 2 2 2 7 2 2" xfId="22911"/>
    <cellStyle name="Note 3 2 2 2 2 7 3" xfId="22912"/>
    <cellStyle name="Note 3 2 2 2 2 8" xfId="22913"/>
    <cellStyle name="Note 3 2 2 2 2 8 2" xfId="22914"/>
    <cellStyle name="Note 3 2 2 2 2 8 2 2" xfId="22915"/>
    <cellStyle name="Note 3 2 2 2 2 8 3" xfId="22916"/>
    <cellStyle name="Note 3 2 2 2 2 9" xfId="22917"/>
    <cellStyle name="Note 3 2 2 2 2 9 2" xfId="22918"/>
    <cellStyle name="Note 3 2 2 2 2 9 2 2" xfId="22919"/>
    <cellStyle name="Note 3 2 2 2 2 9 3" xfId="22920"/>
    <cellStyle name="Note 3 2 2 2 3" xfId="22921"/>
    <cellStyle name="Note 3 2 2 2 3 2" xfId="22922"/>
    <cellStyle name="Note 3 2 2 2 3 2 2" xfId="22923"/>
    <cellStyle name="Note 3 2 2 2 3 3" xfId="22924"/>
    <cellStyle name="Note 3 2 2 2 4" xfId="22925"/>
    <cellStyle name="Note 3 2 2 2 4 2" xfId="22926"/>
    <cellStyle name="Note 3 2 2 2 4 2 2" xfId="22927"/>
    <cellStyle name="Note 3 2 2 2 4 3" xfId="22928"/>
    <cellStyle name="Note 3 2 2 2 5" xfId="22929"/>
    <cellStyle name="Note 3 2 2 2 5 2" xfId="22930"/>
    <cellStyle name="Note 3 2 2 2 5 2 2" xfId="22931"/>
    <cellStyle name="Note 3 2 2 2 5 3" xfId="22932"/>
    <cellStyle name="Note 3 2 2 2 6" xfId="22933"/>
    <cellStyle name="Note 3 2 2 2 6 2" xfId="22934"/>
    <cellStyle name="Note 3 2 2 2 6 2 2" xfId="22935"/>
    <cellStyle name="Note 3 2 2 2 6 3" xfId="22936"/>
    <cellStyle name="Note 3 2 2 2 7" xfId="22937"/>
    <cellStyle name="Note 3 2 2 2 7 2" xfId="22938"/>
    <cellStyle name="Note 3 2 2 2 7 2 2" xfId="22939"/>
    <cellStyle name="Note 3 2 2 2 7 3" xfId="22940"/>
    <cellStyle name="Note 3 2 2 2 8" xfId="22941"/>
    <cellStyle name="Note 3 2 2 2 8 2" xfId="22942"/>
    <cellStyle name="Note 3 2 2 2 8 2 2" xfId="22943"/>
    <cellStyle name="Note 3 2 2 2 8 3" xfId="22944"/>
    <cellStyle name="Note 3 2 2 2 9" xfId="22945"/>
    <cellStyle name="Note 3 2 2 2 9 2" xfId="22946"/>
    <cellStyle name="Note 3 2 2 2 9 2 2" xfId="22947"/>
    <cellStyle name="Note 3 2 2 2 9 3" xfId="22948"/>
    <cellStyle name="Note 3 2 2 20" xfId="22949"/>
    <cellStyle name="Note 3 2 2 20 2" xfId="22950"/>
    <cellStyle name="Note 3 2 2 20 2 2" xfId="22951"/>
    <cellStyle name="Note 3 2 2 20 3" xfId="22952"/>
    <cellStyle name="Note 3 2 2 21" xfId="22953"/>
    <cellStyle name="Note 3 2 2 21 2" xfId="22954"/>
    <cellStyle name="Note 3 2 2 22" xfId="22955"/>
    <cellStyle name="Note 3 2 2 3" xfId="22956"/>
    <cellStyle name="Note 3 2 2 3 10" xfId="22957"/>
    <cellStyle name="Note 3 2 2 3 10 2" xfId="22958"/>
    <cellStyle name="Note 3 2 2 3 10 2 2" xfId="22959"/>
    <cellStyle name="Note 3 2 2 3 10 3" xfId="22960"/>
    <cellStyle name="Note 3 2 2 3 11" xfId="22961"/>
    <cellStyle name="Note 3 2 2 3 11 2" xfId="22962"/>
    <cellStyle name="Note 3 2 2 3 11 2 2" xfId="22963"/>
    <cellStyle name="Note 3 2 2 3 11 3" xfId="22964"/>
    <cellStyle name="Note 3 2 2 3 12" xfId="22965"/>
    <cellStyle name="Note 3 2 2 3 12 2" xfId="22966"/>
    <cellStyle name="Note 3 2 2 3 12 2 2" xfId="22967"/>
    <cellStyle name="Note 3 2 2 3 12 3" xfId="22968"/>
    <cellStyle name="Note 3 2 2 3 13" xfId="22969"/>
    <cellStyle name="Note 3 2 2 3 13 2" xfId="22970"/>
    <cellStyle name="Note 3 2 2 3 13 2 2" xfId="22971"/>
    <cellStyle name="Note 3 2 2 3 13 3" xfId="22972"/>
    <cellStyle name="Note 3 2 2 3 14" xfId="22973"/>
    <cellStyle name="Note 3 2 2 3 14 2" xfId="22974"/>
    <cellStyle name="Note 3 2 2 3 14 2 2" xfId="22975"/>
    <cellStyle name="Note 3 2 2 3 14 3" xfId="22976"/>
    <cellStyle name="Note 3 2 2 3 15" xfId="22977"/>
    <cellStyle name="Note 3 2 2 3 15 2" xfId="22978"/>
    <cellStyle name="Note 3 2 2 3 15 2 2" xfId="22979"/>
    <cellStyle name="Note 3 2 2 3 15 3" xfId="22980"/>
    <cellStyle name="Note 3 2 2 3 16" xfId="22981"/>
    <cellStyle name="Note 3 2 2 3 16 2" xfId="22982"/>
    <cellStyle name="Note 3 2 2 3 16 2 2" xfId="22983"/>
    <cellStyle name="Note 3 2 2 3 16 3" xfId="22984"/>
    <cellStyle name="Note 3 2 2 3 17" xfId="22985"/>
    <cellStyle name="Note 3 2 2 3 17 2" xfId="22986"/>
    <cellStyle name="Note 3 2 2 3 17 2 2" xfId="22987"/>
    <cellStyle name="Note 3 2 2 3 17 3" xfId="22988"/>
    <cellStyle name="Note 3 2 2 3 18" xfId="22989"/>
    <cellStyle name="Note 3 2 2 3 18 2" xfId="22990"/>
    <cellStyle name="Note 3 2 2 3 19" xfId="22991"/>
    <cellStyle name="Note 3 2 2 3 2" xfId="22992"/>
    <cellStyle name="Note 3 2 2 3 2 10" xfId="22993"/>
    <cellStyle name="Note 3 2 2 3 2 10 2" xfId="22994"/>
    <cellStyle name="Note 3 2 2 3 2 10 2 2" xfId="22995"/>
    <cellStyle name="Note 3 2 2 3 2 10 3" xfId="22996"/>
    <cellStyle name="Note 3 2 2 3 2 11" xfId="22997"/>
    <cellStyle name="Note 3 2 2 3 2 11 2" xfId="22998"/>
    <cellStyle name="Note 3 2 2 3 2 11 2 2" xfId="22999"/>
    <cellStyle name="Note 3 2 2 3 2 11 3" xfId="23000"/>
    <cellStyle name="Note 3 2 2 3 2 12" xfId="23001"/>
    <cellStyle name="Note 3 2 2 3 2 12 2" xfId="23002"/>
    <cellStyle name="Note 3 2 2 3 2 12 2 2" xfId="23003"/>
    <cellStyle name="Note 3 2 2 3 2 12 3" xfId="23004"/>
    <cellStyle name="Note 3 2 2 3 2 13" xfId="23005"/>
    <cellStyle name="Note 3 2 2 3 2 13 2" xfId="23006"/>
    <cellStyle name="Note 3 2 2 3 2 13 2 2" xfId="23007"/>
    <cellStyle name="Note 3 2 2 3 2 13 3" xfId="23008"/>
    <cellStyle name="Note 3 2 2 3 2 14" xfId="23009"/>
    <cellStyle name="Note 3 2 2 3 2 14 2" xfId="23010"/>
    <cellStyle name="Note 3 2 2 3 2 14 2 2" xfId="23011"/>
    <cellStyle name="Note 3 2 2 3 2 14 3" xfId="23012"/>
    <cellStyle name="Note 3 2 2 3 2 15" xfId="23013"/>
    <cellStyle name="Note 3 2 2 3 2 15 2" xfId="23014"/>
    <cellStyle name="Note 3 2 2 3 2 15 2 2" xfId="23015"/>
    <cellStyle name="Note 3 2 2 3 2 15 3" xfId="23016"/>
    <cellStyle name="Note 3 2 2 3 2 16" xfId="23017"/>
    <cellStyle name="Note 3 2 2 3 2 16 2" xfId="23018"/>
    <cellStyle name="Note 3 2 2 3 2 16 2 2" xfId="23019"/>
    <cellStyle name="Note 3 2 2 3 2 16 3" xfId="23020"/>
    <cellStyle name="Note 3 2 2 3 2 17" xfId="23021"/>
    <cellStyle name="Note 3 2 2 3 2 17 2" xfId="23022"/>
    <cellStyle name="Note 3 2 2 3 2 17 2 2" xfId="23023"/>
    <cellStyle name="Note 3 2 2 3 2 17 3" xfId="23024"/>
    <cellStyle name="Note 3 2 2 3 2 18" xfId="23025"/>
    <cellStyle name="Note 3 2 2 3 2 18 2" xfId="23026"/>
    <cellStyle name="Note 3 2 2 3 2 18 2 2" xfId="23027"/>
    <cellStyle name="Note 3 2 2 3 2 18 3" xfId="23028"/>
    <cellStyle name="Note 3 2 2 3 2 19" xfId="23029"/>
    <cellStyle name="Note 3 2 2 3 2 19 2" xfId="23030"/>
    <cellStyle name="Note 3 2 2 3 2 19 2 2" xfId="23031"/>
    <cellStyle name="Note 3 2 2 3 2 19 3" xfId="23032"/>
    <cellStyle name="Note 3 2 2 3 2 2" xfId="23033"/>
    <cellStyle name="Note 3 2 2 3 2 2 2" xfId="23034"/>
    <cellStyle name="Note 3 2 2 3 2 2 2 2" xfId="23035"/>
    <cellStyle name="Note 3 2 2 3 2 2 3" xfId="23036"/>
    <cellStyle name="Note 3 2 2 3 2 20" xfId="23037"/>
    <cellStyle name="Note 3 2 2 3 2 20 2" xfId="23038"/>
    <cellStyle name="Note 3 2 2 3 2 20 2 2" xfId="23039"/>
    <cellStyle name="Note 3 2 2 3 2 20 3" xfId="23040"/>
    <cellStyle name="Note 3 2 2 3 2 21" xfId="23041"/>
    <cellStyle name="Note 3 2 2 3 2 21 2" xfId="23042"/>
    <cellStyle name="Note 3 2 2 3 2 22" xfId="23043"/>
    <cellStyle name="Note 3 2 2 3 2 3" xfId="23044"/>
    <cellStyle name="Note 3 2 2 3 2 3 2" xfId="23045"/>
    <cellStyle name="Note 3 2 2 3 2 3 2 2" xfId="23046"/>
    <cellStyle name="Note 3 2 2 3 2 3 3" xfId="23047"/>
    <cellStyle name="Note 3 2 2 3 2 4" xfId="23048"/>
    <cellStyle name="Note 3 2 2 3 2 4 2" xfId="23049"/>
    <cellStyle name="Note 3 2 2 3 2 4 2 2" xfId="23050"/>
    <cellStyle name="Note 3 2 2 3 2 4 3" xfId="23051"/>
    <cellStyle name="Note 3 2 2 3 2 5" xfId="23052"/>
    <cellStyle name="Note 3 2 2 3 2 5 2" xfId="23053"/>
    <cellStyle name="Note 3 2 2 3 2 5 2 2" xfId="23054"/>
    <cellStyle name="Note 3 2 2 3 2 5 3" xfId="23055"/>
    <cellStyle name="Note 3 2 2 3 2 6" xfId="23056"/>
    <cellStyle name="Note 3 2 2 3 2 6 2" xfId="23057"/>
    <cellStyle name="Note 3 2 2 3 2 6 2 2" xfId="23058"/>
    <cellStyle name="Note 3 2 2 3 2 6 3" xfId="23059"/>
    <cellStyle name="Note 3 2 2 3 2 7" xfId="23060"/>
    <cellStyle name="Note 3 2 2 3 2 7 2" xfId="23061"/>
    <cellStyle name="Note 3 2 2 3 2 7 2 2" xfId="23062"/>
    <cellStyle name="Note 3 2 2 3 2 7 3" xfId="23063"/>
    <cellStyle name="Note 3 2 2 3 2 8" xfId="23064"/>
    <cellStyle name="Note 3 2 2 3 2 8 2" xfId="23065"/>
    <cellStyle name="Note 3 2 2 3 2 8 2 2" xfId="23066"/>
    <cellStyle name="Note 3 2 2 3 2 8 3" xfId="23067"/>
    <cellStyle name="Note 3 2 2 3 2 9" xfId="23068"/>
    <cellStyle name="Note 3 2 2 3 2 9 2" xfId="23069"/>
    <cellStyle name="Note 3 2 2 3 2 9 2 2" xfId="23070"/>
    <cellStyle name="Note 3 2 2 3 2 9 3" xfId="23071"/>
    <cellStyle name="Note 3 2 2 3 3" xfId="23072"/>
    <cellStyle name="Note 3 2 2 3 3 2" xfId="23073"/>
    <cellStyle name="Note 3 2 2 3 3 2 2" xfId="23074"/>
    <cellStyle name="Note 3 2 2 3 3 3" xfId="23075"/>
    <cellStyle name="Note 3 2 2 3 4" xfId="23076"/>
    <cellStyle name="Note 3 2 2 3 4 2" xfId="23077"/>
    <cellStyle name="Note 3 2 2 3 4 2 2" xfId="23078"/>
    <cellStyle name="Note 3 2 2 3 4 3" xfId="23079"/>
    <cellStyle name="Note 3 2 2 3 5" xfId="23080"/>
    <cellStyle name="Note 3 2 2 3 5 2" xfId="23081"/>
    <cellStyle name="Note 3 2 2 3 5 2 2" xfId="23082"/>
    <cellStyle name="Note 3 2 2 3 5 3" xfId="23083"/>
    <cellStyle name="Note 3 2 2 3 6" xfId="23084"/>
    <cellStyle name="Note 3 2 2 3 6 2" xfId="23085"/>
    <cellStyle name="Note 3 2 2 3 6 2 2" xfId="23086"/>
    <cellStyle name="Note 3 2 2 3 6 3" xfId="23087"/>
    <cellStyle name="Note 3 2 2 3 7" xfId="23088"/>
    <cellStyle name="Note 3 2 2 3 7 2" xfId="23089"/>
    <cellStyle name="Note 3 2 2 3 7 2 2" xfId="23090"/>
    <cellStyle name="Note 3 2 2 3 7 3" xfId="23091"/>
    <cellStyle name="Note 3 2 2 3 8" xfId="23092"/>
    <cellStyle name="Note 3 2 2 3 8 2" xfId="23093"/>
    <cellStyle name="Note 3 2 2 3 8 2 2" xfId="23094"/>
    <cellStyle name="Note 3 2 2 3 8 3" xfId="23095"/>
    <cellStyle name="Note 3 2 2 3 9" xfId="23096"/>
    <cellStyle name="Note 3 2 2 3 9 2" xfId="23097"/>
    <cellStyle name="Note 3 2 2 3 9 2 2" xfId="23098"/>
    <cellStyle name="Note 3 2 2 3 9 3" xfId="23099"/>
    <cellStyle name="Note 3 2 2 4" xfId="23100"/>
    <cellStyle name="Note 3 2 2 4 10" xfId="23101"/>
    <cellStyle name="Note 3 2 2 4 10 2" xfId="23102"/>
    <cellStyle name="Note 3 2 2 4 10 2 2" xfId="23103"/>
    <cellStyle name="Note 3 2 2 4 10 3" xfId="23104"/>
    <cellStyle name="Note 3 2 2 4 11" xfId="23105"/>
    <cellStyle name="Note 3 2 2 4 11 2" xfId="23106"/>
    <cellStyle name="Note 3 2 2 4 11 2 2" xfId="23107"/>
    <cellStyle name="Note 3 2 2 4 11 3" xfId="23108"/>
    <cellStyle name="Note 3 2 2 4 12" xfId="23109"/>
    <cellStyle name="Note 3 2 2 4 12 2" xfId="23110"/>
    <cellStyle name="Note 3 2 2 4 12 2 2" xfId="23111"/>
    <cellStyle name="Note 3 2 2 4 12 3" xfId="23112"/>
    <cellStyle name="Note 3 2 2 4 13" xfId="23113"/>
    <cellStyle name="Note 3 2 2 4 13 2" xfId="23114"/>
    <cellStyle name="Note 3 2 2 4 13 2 2" xfId="23115"/>
    <cellStyle name="Note 3 2 2 4 13 3" xfId="23116"/>
    <cellStyle name="Note 3 2 2 4 14" xfId="23117"/>
    <cellStyle name="Note 3 2 2 4 14 2" xfId="23118"/>
    <cellStyle name="Note 3 2 2 4 14 2 2" xfId="23119"/>
    <cellStyle name="Note 3 2 2 4 14 3" xfId="23120"/>
    <cellStyle name="Note 3 2 2 4 15" xfId="23121"/>
    <cellStyle name="Note 3 2 2 4 15 2" xfId="23122"/>
    <cellStyle name="Note 3 2 2 4 15 2 2" xfId="23123"/>
    <cellStyle name="Note 3 2 2 4 15 3" xfId="23124"/>
    <cellStyle name="Note 3 2 2 4 16" xfId="23125"/>
    <cellStyle name="Note 3 2 2 4 16 2" xfId="23126"/>
    <cellStyle name="Note 3 2 2 4 16 2 2" xfId="23127"/>
    <cellStyle name="Note 3 2 2 4 16 3" xfId="23128"/>
    <cellStyle name="Note 3 2 2 4 17" xfId="23129"/>
    <cellStyle name="Note 3 2 2 4 17 2" xfId="23130"/>
    <cellStyle name="Note 3 2 2 4 17 2 2" xfId="23131"/>
    <cellStyle name="Note 3 2 2 4 17 3" xfId="23132"/>
    <cellStyle name="Note 3 2 2 4 18" xfId="23133"/>
    <cellStyle name="Note 3 2 2 4 18 2" xfId="23134"/>
    <cellStyle name="Note 3 2 2 4 18 2 2" xfId="23135"/>
    <cellStyle name="Note 3 2 2 4 18 3" xfId="23136"/>
    <cellStyle name="Note 3 2 2 4 19" xfId="23137"/>
    <cellStyle name="Note 3 2 2 4 19 2" xfId="23138"/>
    <cellStyle name="Note 3 2 2 4 19 2 2" xfId="23139"/>
    <cellStyle name="Note 3 2 2 4 19 3" xfId="23140"/>
    <cellStyle name="Note 3 2 2 4 2" xfId="23141"/>
    <cellStyle name="Note 3 2 2 4 2 10" xfId="23142"/>
    <cellStyle name="Note 3 2 2 4 2 10 2" xfId="23143"/>
    <cellStyle name="Note 3 2 2 4 2 10 2 2" xfId="23144"/>
    <cellStyle name="Note 3 2 2 4 2 10 3" xfId="23145"/>
    <cellStyle name="Note 3 2 2 4 2 11" xfId="23146"/>
    <cellStyle name="Note 3 2 2 4 2 11 2" xfId="23147"/>
    <cellStyle name="Note 3 2 2 4 2 11 2 2" xfId="23148"/>
    <cellStyle name="Note 3 2 2 4 2 11 3" xfId="23149"/>
    <cellStyle name="Note 3 2 2 4 2 12" xfId="23150"/>
    <cellStyle name="Note 3 2 2 4 2 12 2" xfId="23151"/>
    <cellStyle name="Note 3 2 2 4 2 12 2 2" xfId="23152"/>
    <cellStyle name="Note 3 2 2 4 2 12 3" xfId="23153"/>
    <cellStyle name="Note 3 2 2 4 2 13" xfId="23154"/>
    <cellStyle name="Note 3 2 2 4 2 13 2" xfId="23155"/>
    <cellStyle name="Note 3 2 2 4 2 13 2 2" xfId="23156"/>
    <cellStyle name="Note 3 2 2 4 2 13 3" xfId="23157"/>
    <cellStyle name="Note 3 2 2 4 2 14" xfId="23158"/>
    <cellStyle name="Note 3 2 2 4 2 14 2" xfId="23159"/>
    <cellStyle name="Note 3 2 2 4 2 14 2 2" xfId="23160"/>
    <cellStyle name="Note 3 2 2 4 2 14 3" xfId="23161"/>
    <cellStyle name="Note 3 2 2 4 2 15" xfId="23162"/>
    <cellStyle name="Note 3 2 2 4 2 15 2" xfId="23163"/>
    <cellStyle name="Note 3 2 2 4 2 15 2 2" xfId="23164"/>
    <cellStyle name="Note 3 2 2 4 2 15 3" xfId="23165"/>
    <cellStyle name="Note 3 2 2 4 2 16" xfId="23166"/>
    <cellStyle name="Note 3 2 2 4 2 16 2" xfId="23167"/>
    <cellStyle name="Note 3 2 2 4 2 16 2 2" xfId="23168"/>
    <cellStyle name="Note 3 2 2 4 2 16 3" xfId="23169"/>
    <cellStyle name="Note 3 2 2 4 2 17" xfId="23170"/>
    <cellStyle name="Note 3 2 2 4 2 17 2" xfId="23171"/>
    <cellStyle name="Note 3 2 2 4 2 17 2 2" xfId="23172"/>
    <cellStyle name="Note 3 2 2 4 2 17 3" xfId="23173"/>
    <cellStyle name="Note 3 2 2 4 2 18" xfId="23174"/>
    <cellStyle name="Note 3 2 2 4 2 18 2" xfId="23175"/>
    <cellStyle name="Note 3 2 2 4 2 18 2 2" xfId="23176"/>
    <cellStyle name="Note 3 2 2 4 2 18 3" xfId="23177"/>
    <cellStyle name="Note 3 2 2 4 2 19" xfId="23178"/>
    <cellStyle name="Note 3 2 2 4 2 19 2" xfId="23179"/>
    <cellStyle name="Note 3 2 2 4 2 19 2 2" xfId="23180"/>
    <cellStyle name="Note 3 2 2 4 2 19 3" xfId="23181"/>
    <cellStyle name="Note 3 2 2 4 2 2" xfId="23182"/>
    <cellStyle name="Note 3 2 2 4 2 2 2" xfId="23183"/>
    <cellStyle name="Note 3 2 2 4 2 2 2 2" xfId="23184"/>
    <cellStyle name="Note 3 2 2 4 2 2 3" xfId="23185"/>
    <cellStyle name="Note 3 2 2 4 2 20" xfId="23186"/>
    <cellStyle name="Note 3 2 2 4 2 20 2" xfId="23187"/>
    <cellStyle name="Note 3 2 2 4 2 20 2 2" xfId="23188"/>
    <cellStyle name="Note 3 2 2 4 2 20 3" xfId="23189"/>
    <cellStyle name="Note 3 2 2 4 2 21" xfId="23190"/>
    <cellStyle name="Note 3 2 2 4 2 21 2" xfId="23191"/>
    <cellStyle name="Note 3 2 2 4 2 22" xfId="23192"/>
    <cellStyle name="Note 3 2 2 4 2 3" xfId="23193"/>
    <cellStyle name="Note 3 2 2 4 2 3 2" xfId="23194"/>
    <cellStyle name="Note 3 2 2 4 2 3 2 2" xfId="23195"/>
    <cellStyle name="Note 3 2 2 4 2 3 3" xfId="23196"/>
    <cellStyle name="Note 3 2 2 4 2 4" xfId="23197"/>
    <cellStyle name="Note 3 2 2 4 2 4 2" xfId="23198"/>
    <cellStyle name="Note 3 2 2 4 2 4 2 2" xfId="23199"/>
    <cellStyle name="Note 3 2 2 4 2 4 3" xfId="23200"/>
    <cellStyle name="Note 3 2 2 4 2 5" xfId="23201"/>
    <cellStyle name="Note 3 2 2 4 2 5 2" xfId="23202"/>
    <cellStyle name="Note 3 2 2 4 2 5 2 2" xfId="23203"/>
    <cellStyle name="Note 3 2 2 4 2 5 3" xfId="23204"/>
    <cellStyle name="Note 3 2 2 4 2 6" xfId="23205"/>
    <cellStyle name="Note 3 2 2 4 2 6 2" xfId="23206"/>
    <cellStyle name="Note 3 2 2 4 2 6 2 2" xfId="23207"/>
    <cellStyle name="Note 3 2 2 4 2 6 3" xfId="23208"/>
    <cellStyle name="Note 3 2 2 4 2 7" xfId="23209"/>
    <cellStyle name="Note 3 2 2 4 2 7 2" xfId="23210"/>
    <cellStyle name="Note 3 2 2 4 2 7 2 2" xfId="23211"/>
    <cellStyle name="Note 3 2 2 4 2 7 3" xfId="23212"/>
    <cellStyle name="Note 3 2 2 4 2 8" xfId="23213"/>
    <cellStyle name="Note 3 2 2 4 2 8 2" xfId="23214"/>
    <cellStyle name="Note 3 2 2 4 2 8 2 2" xfId="23215"/>
    <cellStyle name="Note 3 2 2 4 2 8 3" xfId="23216"/>
    <cellStyle name="Note 3 2 2 4 2 9" xfId="23217"/>
    <cellStyle name="Note 3 2 2 4 2 9 2" xfId="23218"/>
    <cellStyle name="Note 3 2 2 4 2 9 2 2" xfId="23219"/>
    <cellStyle name="Note 3 2 2 4 2 9 3" xfId="23220"/>
    <cellStyle name="Note 3 2 2 4 20" xfId="23221"/>
    <cellStyle name="Note 3 2 2 4 20 2" xfId="23222"/>
    <cellStyle name="Note 3 2 2 4 20 2 2" xfId="23223"/>
    <cellStyle name="Note 3 2 2 4 20 3" xfId="23224"/>
    <cellStyle name="Note 3 2 2 4 21" xfId="23225"/>
    <cellStyle name="Note 3 2 2 4 21 2" xfId="23226"/>
    <cellStyle name="Note 3 2 2 4 21 2 2" xfId="23227"/>
    <cellStyle name="Note 3 2 2 4 21 3" xfId="23228"/>
    <cellStyle name="Note 3 2 2 4 22" xfId="23229"/>
    <cellStyle name="Note 3 2 2 4 22 2" xfId="23230"/>
    <cellStyle name="Note 3 2 2 4 23" xfId="23231"/>
    <cellStyle name="Note 3 2 2 4 3" xfId="23232"/>
    <cellStyle name="Note 3 2 2 4 3 2" xfId="23233"/>
    <cellStyle name="Note 3 2 2 4 3 2 2" xfId="23234"/>
    <cellStyle name="Note 3 2 2 4 3 3" xfId="23235"/>
    <cellStyle name="Note 3 2 2 4 4" xfId="23236"/>
    <cellStyle name="Note 3 2 2 4 4 2" xfId="23237"/>
    <cellStyle name="Note 3 2 2 4 4 2 2" xfId="23238"/>
    <cellStyle name="Note 3 2 2 4 4 3" xfId="23239"/>
    <cellStyle name="Note 3 2 2 4 5" xfId="23240"/>
    <cellStyle name="Note 3 2 2 4 5 2" xfId="23241"/>
    <cellStyle name="Note 3 2 2 4 5 2 2" xfId="23242"/>
    <cellStyle name="Note 3 2 2 4 5 3" xfId="23243"/>
    <cellStyle name="Note 3 2 2 4 6" xfId="23244"/>
    <cellStyle name="Note 3 2 2 4 6 2" xfId="23245"/>
    <cellStyle name="Note 3 2 2 4 6 2 2" xfId="23246"/>
    <cellStyle name="Note 3 2 2 4 6 3" xfId="23247"/>
    <cellStyle name="Note 3 2 2 4 7" xfId="23248"/>
    <cellStyle name="Note 3 2 2 4 7 2" xfId="23249"/>
    <cellStyle name="Note 3 2 2 4 7 2 2" xfId="23250"/>
    <cellStyle name="Note 3 2 2 4 7 3" xfId="23251"/>
    <cellStyle name="Note 3 2 2 4 8" xfId="23252"/>
    <cellStyle name="Note 3 2 2 4 8 2" xfId="23253"/>
    <cellStyle name="Note 3 2 2 4 8 2 2" xfId="23254"/>
    <cellStyle name="Note 3 2 2 4 8 3" xfId="23255"/>
    <cellStyle name="Note 3 2 2 4 9" xfId="23256"/>
    <cellStyle name="Note 3 2 2 4 9 2" xfId="23257"/>
    <cellStyle name="Note 3 2 2 4 9 2 2" xfId="23258"/>
    <cellStyle name="Note 3 2 2 4 9 3" xfId="23259"/>
    <cellStyle name="Note 3 2 2 5" xfId="23260"/>
    <cellStyle name="Note 3 2 2 5 10" xfId="23261"/>
    <cellStyle name="Note 3 2 2 5 10 2" xfId="23262"/>
    <cellStyle name="Note 3 2 2 5 10 2 2" xfId="23263"/>
    <cellStyle name="Note 3 2 2 5 10 3" xfId="23264"/>
    <cellStyle name="Note 3 2 2 5 11" xfId="23265"/>
    <cellStyle name="Note 3 2 2 5 11 2" xfId="23266"/>
    <cellStyle name="Note 3 2 2 5 11 2 2" xfId="23267"/>
    <cellStyle name="Note 3 2 2 5 11 3" xfId="23268"/>
    <cellStyle name="Note 3 2 2 5 12" xfId="23269"/>
    <cellStyle name="Note 3 2 2 5 12 2" xfId="23270"/>
    <cellStyle name="Note 3 2 2 5 12 2 2" xfId="23271"/>
    <cellStyle name="Note 3 2 2 5 12 3" xfId="23272"/>
    <cellStyle name="Note 3 2 2 5 13" xfId="23273"/>
    <cellStyle name="Note 3 2 2 5 13 2" xfId="23274"/>
    <cellStyle name="Note 3 2 2 5 13 2 2" xfId="23275"/>
    <cellStyle name="Note 3 2 2 5 13 3" xfId="23276"/>
    <cellStyle name="Note 3 2 2 5 14" xfId="23277"/>
    <cellStyle name="Note 3 2 2 5 14 2" xfId="23278"/>
    <cellStyle name="Note 3 2 2 5 14 2 2" xfId="23279"/>
    <cellStyle name="Note 3 2 2 5 14 3" xfId="23280"/>
    <cellStyle name="Note 3 2 2 5 15" xfId="23281"/>
    <cellStyle name="Note 3 2 2 5 15 2" xfId="23282"/>
    <cellStyle name="Note 3 2 2 5 15 2 2" xfId="23283"/>
    <cellStyle name="Note 3 2 2 5 15 3" xfId="23284"/>
    <cellStyle name="Note 3 2 2 5 16" xfId="23285"/>
    <cellStyle name="Note 3 2 2 5 16 2" xfId="23286"/>
    <cellStyle name="Note 3 2 2 5 16 2 2" xfId="23287"/>
    <cellStyle name="Note 3 2 2 5 16 3" xfId="23288"/>
    <cellStyle name="Note 3 2 2 5 17" xfId="23289"/>
    <cellStyle name="Note 3 2 2 5 17 2" xfId="23290"/>
    <cellStyle name="Note 3 2 2 5 17 2 2" xfId="23291"/>
    <cellStyle name="Note 3 2 2 5 17 3" xfId="23292"/>
    <cellStyle name="Note 3 2 2 5 18" xfId="23293"/>
    <cellStyle name="Note 3 2 2 5 18 2" xfId="23294"/>
    <cellStyle name="Note 3 2 2 5 18 2 2" xfId="23295"/>
    <cellStyle name="Note 3 2 2 5 18 3" xfId="23296"/>
    <cellStyle name="Note 3 2 2 5 19" xfId="23297"/>
    <cellStyle name="Note 3 2 2 5 19 2" xfId="23298"/>
    <cellStyle name="Note 3 2 2 5 19 2 2" xfId="23299"/>
    <cellStyle name="Note 3 2 2 5 19 3" xfId="23300"/>
    <cellStyle name="Note 3 2 2 5 2" xfId="23301"/>
    <cellStyle name="Note 3 2 2 5 2 2" xfId="23302"/>
    <cellStyle name="Note 3 2 2 5 2 2 2" xfId="23303"/>
    <cellStyle name="Note 3 2 2 5 2 3" xfId="23304"/>
    <cellStyle name="Note 3 2 2 5 20" xfId="23305"/>
    <cellStyle name="Note 3 2 2 5 20 2" xfId="23306"/>
    <cellStyle name="Note 3 2 2 5 20 2 2" xfId="23307"/>
    <cellStyle name="Note 3 2 2 5 20 3" xfId="23308"/>
    <cellStyle name="Note 3 2 2 5 21" xfId="23309"/>
    <cellStyle name="Note 3 2 2 5 21 2" xfId="23310"/>
    <cellStyle name="Note 3 2 2 5 22" xfId="23311"/>
    <cellStyle name="Note 3 2 2 5 3" xfId="23312"/>
    <cellStyle name="Note 3 2 2 5 3 2" xfId="23313"/>
    <cellStyle name="Note 3 2 2 5 3 2 2" xfId="23314"/>
    <cellStyle name="Note 3 2 2 5 3 3" xfId="23315"/>
    <cellStyle name="Note 3 2 2 5 4" xfId="23316"/>
    <cellStyle name="Note 3 2 2 5 4 2" xfId="23317"/>
    <cellStyle name="Note 3 2 2 5 4 2 2" xfId="23318"/>
    <cellStyle name="Note 3 2 2 5 4 3" xfId="23319"/>
    <cellStyle name="Note 3 2 2 5 5" xfId="23320"/>
    <cellStyle name="Note 3 2 2 5 5 2" xfId="23321"/>
    <cellStyle name="Note 3 2 2 5 5 2 2" xfId="23322"/>
    <cellStyle name="Note 3 2 2 5 5 3" xfId="23323"/>
    <cellStyle name="Note 3 2 2 5 6" xfId="23324"/>
    <cellStyle name="Note 3 2 2 5 6 2" xfId="23325"/>
    <cellStyle name="Note 3 2 2 5 6 2 2" xfId="23326"/>
    <cellStyle name="Note 3 2 2 5 6 3" xfId="23327"/>
    <cellStyle name="Note 3 2 2 5 7" xfId="23328"/>
    <cellStyle name="Note 3 2 2 5 7 2" xfId="23329"/>
    <cellStyle name="Note 3 2 2 5 7 2 2" xfId="23330"/>
    <cellStyle name="Note 3 2 2 5 7 3" xfId="23331"/>
    <cellStyle name="Note 3 2 2 5 8" xfId="23332"/>
    <cellStyle name="Note 3 2 2 5 8 2" xfId="23333"/>
    <cellStyle name="Note 3 2 2 5 8 2 2" xfId="23334"/>
    <cellStyle name="Note 3 2 2 5 8 3" xfId="23335"/>
    <cellStyle name="Note 3 2 2 5 9" xfId="23336"/>
    <cellStyle name="Note 3 2 2 5 9 2" xfId="23337"/>
    <cellStyle name="Note 3 2 2 5 9 2 2" xfId="23338"/>
    <cellStyle name="Note 3 2 2 5 9 3" xfId="23339"/>
    <cellStyle name="Note 3 2 2 6" xfId="23340"/>
    <cellStyle name="Note 3 2 2 6 2" xfId="23341"/>
    <cellStyle name="Note 3 2 2 6 2 2" xfId="23342"/>
    <cellStyle name="Note 3 2 2 6 3" xfId="23343"/>
    <cellStyle name="Note 3 2 2 7" xfId="23344"/>
    <cellStyle name="Note 3 2 2 7 2" xfId="23345"/>
    <cellStyle name="Note 3 2 2 7 2 2" xfId="23346"/>
    <cellStyle name="Note 3 2 2 7 3" xfId="23347"/>
    <cellStyle name="Note 3 2 2 8" xfId="23348"/>
    <cellStyle name="Note 3 2 2 8 2" xfId="23349"/>
    <cellStyle name="Note 3 2 2 8 2 2" xfId="23350"/>
    <cellStyle name="Note 3 2 2 8 3" xfId="23351"/>
    <cellStyle name="Note 3 2 2 9" xfId="23352"/>
    <cellStyle name="Note 3 2 2 9 2" xfId="23353"/>
    <cellStyle name="Note 3 2 2 9 2 2" xfId="23354"/>
    <cellStyle name="Note 3 2 2 9 3" xfId="23355"/>
    <cellStyle name="Note 3 2 20" xfId="23356"/>
    <cellStyle name="Note 3 2 20 2" xfId="23357"/>
    <cellStyle name="Note 3 2 20 2 2" xfId="23358"/>
    <cellStyle name="Note 3 2 20 3" xfId="23359"/>
    <cellStyle name="Note 3 2 21" xfId="23360"/>
    <cellStyle name="Note 3 2 21 2" xfId="23361"/>
    <cellStyle name="Note 3 2 21 2 2" xfId="23362"/>
    <cellStyle name="Note 3 2 21 3" xfId="23363"/>
    <cellStyle name="Note 3 2 22" xfId="23364"/>
    <cellStyle name="Note 3 2 22 2" xfId="23365"/>
    <cellStyle name="Note 3 2 23" xfId="23366"/>
    <cellStyle name="Note 3 2 24" xfId="23367"/>
    <cellStyle name="Note 3 2 25" xfId="23368"/>
    <cellStyle name="Note 3 2 26" xfId="23369"/>
    <cellStyle name="Note 3 2 3" xfId="23370"/>
    <cellStyle name="Note 3 2 3 10" xfId="23371"/>
    <cellStyle name="Note 3 2 3 10 2" xfId="23372"/>
    <cellStyle name="Note 3 2 3 10 2 2" xfId="23373"/>
    <cellStyle name="Note 3 2 3 10 3" xfId="23374"/>
    <cellStyle name="Note 3 2 3 11" xfId="23375"/>
    <cellStyle name="Note 3 2 3 11 2" xfId="23376"/>
    <cellStyle name="Note 3 2 3 11 2 2" xfId="23377"/>
    <cellStyle name="Note 3 2 3 11 3" xfId="23378"/>
    <cellStyle name="Note 3 2 3 12" xfId="23379"/>
    <cellStyle name="Note 3 2 3 12 2" xfId="23380"/>
    <cellStyle name="Note 3 2 3 12 2 2" xfId="23381"/>
    <cellStyle name="Note 3 2 3 12 3" xfId="23382"/>
    <cellStyle name="Note 3 2 3 13" xfId="23383"/>
    <cellStyle name="Note 3 2 3 13 2" xfId="23384"/>
    <cellStyle name="Note 3 2 3 13 2 2" xfId="23385"/>
    <cellStyle name="Note 3 2 3 13 3" xfId="23386"/>
    <cellStyle name="Note 3 2 3 14" xfId="23387"/>
    <cellStyle name="Note 3 2 3 14 2" xfId="23388"/>
    <cellStyle name="Note 3 2 3 14 2 2" xfId="23389"/>
    <cellStyle name="Note 3 2 3 14 3" xfId="23390"/>
    <cellStyle name="Note 3 2 3 15" xfId="23391"/>
    <cellStyle name="Note 3 2 3 15 2" xfId="23392"/>
    <cellStyle name="Note 3 2 3 15 2 2" xfId="23393"/>
    <cellStyle name="Note 3 2 3 15 3" xfId="23394"/>
    <cellStyle name="Note 3 2 3 16" xfId="23395"/>
    <cellStyle name="Note 3 2 3 16 2" xfId="23396"/>
    <cellStyle name="Note 3 2 3 16 2 2" xfId="23397"/>
    <cellStyle name="Note 3 2 3 16 3" xfId="23398"/>
    <cellStyle name="Note 3 2 3 17" xfId="23399"/>
    <cellStyle name="Note 3 2 3 17 2" xfId="23400"/>
    <cellStyle name="Note 3 2 3 17 2 2" xfId="23401"/>
    <cellStyle name="Note 3 2 3 17 3" xfId="23402"/>
    <cellStyle name="Note 3 2 3 18" xfId="23403"/>
    <cellStyle name="Note 3 2 3 18 2" xfId="23404"/>
    <cellStyle name="Note 3 2 3 19" xfId="23405"/>
    <cellStyle name="Note 3 2 3 2" xfId="23406"/>
    <cellStyle name="Note 3 2 3 2 10" xfId="23407"/>
    <cellStyle name="Note 3 2 3 2 10 2" xfId="23408"/>
    <cellStyle name="Note 3 2 3 2 10 2 2" xfId="23409"/>
    <cellStyle name="Note 3 2 3 2 10 3" xfId="23410"/>
    <cellStyle name="Note 3 2 3 2 11" xfId="23411"/>
    <cellStyle name="Note 3 2 3 2 11 2" xfId="23412"/>
    <cellStyle name="Note 3 2 3 2 11 2 2" xfId="23413"/>
    <cellStyle name="Note 3 2 3 2 11 3" xfId="23414"/>
    <cellStyle name="Note 3 2 3 2 12" xfId="23415"/>
    <cellStyle name="Note 3 2 3 2 12 2" xfId="23416"/>
    <cellStyle name="Note 3 2 3 2 12 2 2" xfId="23417"/>
    <cellStyle name="Note 3 2 3 2 12 3" xfId="23418"/>
    <cellStyle name="Note 3 2 3 2 13" xfId="23419"/>
    <cellStyle name="Note 3 2 3 2 13 2" xfId="23420"/>
    <cellStyle name="Note 3 2 3 2 13 2 2" xfId="23421"/>
    <cellStyle name="Note 3 2 3 2 13 3" xfId="23422"/>
    <cellStyle name="Note 3 2 3 2 14" xfId="23423"/>
    <cellStyle name="Note 3 2 3 2 14 2" xfId="23424"/>
    <cellStyle name="Note 3 2 3 2 14 2 2" xfId="23425"/>
    <cellStyle name="Note 3 2 3 2 14 3" xfId="23426"/>
    <cellStyle name="Note 3 2 3 2 15" xfId="23427"/>
    <cellStyle name="Note 3 2 3 2 15 2" xfId="23428"/>
    <cellStyle name="Note 3 2 3 2 15 2 2" xfId="23429"/>
    <cellStyle name="Note 3 2 3 2 15 3" xfId="23430"/>
    <cellStyle name="Note 3 2 3 2 16" xfId="23431"/>
    <cellStyle name="Note 3 2 3 2 16 2" xfId="23432"/>
    <cellStyle name="Note 3 2 3 2 16 2 2" xfId="23433"/>
    <cellStyle name="Note 3 2 3 2 16 3" xfId="23434"/>
    <cellStyle name="Note 3 2 3 2 17" xfId="23435"/>
    <cellStyle name="Note 3 2 3 2 17 2" xfId="23436"/>
    <cellStyle name="Note 3 2 3 2 17 2 2" xfId="23437"/>
    <cellStyle name="Note 3 2 3 2 17 3" xfId="23438"/>
    <cellStyle name="Note 3 2 3 2 18" xfId="23439"/>
    <cellStyle name="Note 3 2 3 2 18 2" xfId="23440"/>
    <cellStyle name="Note 3 2 3 2 18 2 2" xfId="23441"/>
    <cellStyle name="Note 3 2 3 2 18 3" xfId="23442"/>
    <cellStyle name="Note 3 2 3 2 19" xfId="23443"/>
    <cellStyle name="Note 3 2 3 2 19 2" xfId="23444"/>
    <cellStyle name="Note 3 2 3 2 19 2 2" xfId="23445"/>
    <cellStyle name="Note 3 2 3 2 19 3" xfId="23446"/>
    <cellStyle name="Note 3 2 3 2 2" xfId="23447"/>
    <cellStyle name="Note 3 2 3 2 2 2" xfId="23448"/>
    <cellStyle name="Note 3 2 3 2 2 2 2" xfId="23449"/>
    <cellStyle name="Note 3 2 3 2 2 3" xfId="23450"/>
    <cellStyle name="Note 3 2 3 2 20" xfId="23451"/>
    <cellStyle name="Note 3 2 3 2 20 2" xfId="23452"/>
    <cellStyle name="Note 3 2 3 2 20 2 2" xfId="23453"/>
    <cellStyle name="Note 3 2 3 2 20 3" xfId="23454"/>
    <cellStyle name="Note 3 2 3 2 21" xfId="23455"/>
    <cellStyle name="Note 3 2 3 2 21 2" xfId="23456"/>
    <cellStyle name="Note 3 2 3 2 22" xfId="23457"/>
    <cellStyle name="Note 3 2 3 2 3" xfId="23458"/>
    <cellStyle name="Note 3 2 3 2 3 2" xfId="23459"/>
    <cellStyle name="Note 3 2 3 2 3 2 2" xfId="23460"/>
    <cellStyle name="Note 3 2 3 2 3 3" xfId="23461"/>
    <cellStyle name="Note 3 2 3 2 4" xfId="23462"/>
    <cellStyle name="Note 3 2 3 2 4 2" xfId="23463"/>
    <cellStyle name="Note 3 2 3 2 4 2 2" xfId="23464"/>
    <cellStyle name="Note 3 2 3 2 4 3" xfId="23465"/>
    <cellStyle name="Note 3 2 3 2 5" xfId="23466"/>
    <cellStyle name="Note 3 2 3 2 5 2" xfId="23467"/>
    <cellStyle name="Note 3 2 3 2 5 2 2" xfId="23468"/>
    <cellStyle name="Note 3 2 3 2 5 3" xfId="23469"/>
    <cellStyle name="Note 3 2 3 2 6" xfId="23470"/>
    <cellStyle name="Note 3 2 3 2 6 2" xfId="23471"/>
    <cellStyle name="Note 3 2 3 2 6 2 2" xfId="23472"/>
    <cellStyle name="Note 3 2 3 2 6 3" xfId="23473"/>
    <cellStyle name="Note 3 2 3 2 7" xfId="23474"/>
    <cellStyle name="Note 3 2 3 2 7 2" xfId="23475"/>
    <cellStyle name="Note 3 2 3 2 7 2 2" xfId="23476"/>
    <cellStyle name="Note 3 2 3 2 7 3" xfId="23477"/>
    <cellStyle name="Note 3 2 3 2 8" xfId="23478"/>
    <cellStyle name="Note 3 2 3 2 8 2" xfId="23479"/>
    <cellStyle name="Note 3 2 3 2 8 2 2" xfId="23480"/>
    <cellStyle name="Note 3 2 3 2 8 3" xfId="23481"/>
    <cellStyle name="Note 3 2 3 2 9" xfId="23482"/>
    <cellStyle name="Note 3 2 3 2 9 2" xfId="23483"/>
    <cellStyle name="Note 3 2 3 2 9 2 2" xfId="23484"/>
    <cellStyle name="Note 3 2 3 2 9 3" xfId="23485"/>
    <cellStyle name="Note 3 2 3 3" xfId="23486"/>
    <cellStyle name="Note 3 2 3 3 2" xfId="23487"/>
    <cellStyle name="Note 3 2 3 3 2 2" xfId="23488"/>
    <cellStyle name="Note 3 2 3 3 3" xfId="23489"/>
    <cellStyle name="Note 3 2 3 4" xfId="23490"/>
    <cellStyle name="Note 3 2 3 4 2" xfId="23491"/>
    <cellStyle name="Note 3 2 3 4 2 2" xfId="23492"/>
    <cellStyle name="Note 3 2 3 4 3" xfId="23493"/>
    <cellStyle name="Note 3 2 3 5" xfId="23494"/>
    <cellStyle name="Note 3 2 3 5 2" xfId="23495"/>
    <cellStyle name="Note 3 2 3 5 2 2" xfId="23496"/>
    <cellStyle name="Note 3 2 3 5 3" xfId="23497"/>
    <cellStyle name="Note 3 2 3 6" xfId="23498"/>
    <cellStyle name="Note 3 2 3 6 2" xfId="23499"/>
    <cellStyle name="Note 3 2 3 6 2 2" xfId="23500"/>
    <cellStyle name="Note 3 2 3 6 3" xfId="23501"/>
    <cellStyle name="Note 3 2 3 7" xfId="23502"/>
    <cellStyle name="Note 3 2 3 7 2" xfId="23503"/>
    <cellStyle name="Note 3 2 3 7 2 2" xfId="23504"/>
    <cellStyle name="Note 3 2 3 7 3" xfId="23505"/>
    <cellStyle name="Note 3 2 3 8" xfId="23506"/>
    <cellStyle name="Note 3 2 3 8 2" xfId="23507"/>
    <cellStyle name="Note 3 2 3 8 2 2" xfId="23508"/>
    <cellStyle name="Note 3 2 3 8 3" xfId="23509"/>
    <cellStyle name="Note 3 2 3 9" xfId="23510"/>
    <cellStyle name="Note 3 2 3 9 2" xfId="23511"/>
    <cellStyle name="Note 3 2 3 9 2 2" xfId="23512"/>
    <cellStyle name="Note 3 2 3 9 3" xfId="23513"/>
    <cellStyle name="Note 3 2 4" xfId="23514"/>
    <cellStyle name="Note 3 2 4 10" xfId="23515"/>
    <cellStyle name="Note 3 2 4 10 2" xfId="23516"/>
    <cellStyle name="Note 3 2 4 10 2 2" xfId="23517"/>
    <cellStyle name="Note 3 2 4 10 3" xfId="23518"/>
    <cellStyle name="Note 3 2 4 11" xfId="23519"/>
    <cellStyle name="Note 3 2 4 11 2" xfId="23520"/>
    <cellStyle name="Note 3 2 4 11 2 2" xfId="23521"/>
    <cellStyle name="Note 3 2 4 11 3" xfId="23522"/>
    <cellStyle name="Note 3 2 4 12" xfId="23523"/>
    <cellStyle name="Note 3 2 4 12 2" xfId="23524"/>
    <cellStyle name="Note 3 2 4 12 2 2" xfId="23525"/>
    <cellStyle name="Note 3 2 4 12 3" xfId="23526"/>
    <cellStyle name="Note 3 2 4 13" xfId="23527"/>
    <cellStyle name="Note 3 2 4 13 2" xfId="23528"/>
    <cellStyle name="Note 3 2 4 13 2 2" xfId="23529"/>
    <cellStyle name="Note 3 2 4 13 3" xfId="23530"/>
    <cellStyle name="Note 3 2 4 14" xfId="23531"/>
    <cellStyle name="Note 3 2 4 14 2" xfId="23532"/>
    <cellStyle name="Note 3 2 4 14 2 2" xfId="23533"/>
    <cellStyle name="Note 3 2 4 14 3" xfId="23534"/>
    <cellStyle name="Note 3 2 4 15" xfId="23535"/>
    <cellStyle name="Note 3 2 4 15 2" xfId="23536"/>
    <cellStyle name="Note 3 2 4 15 2 2" xfId="23537"/>
    <cellStyle name="Note 3 2 4 15 3" xfId="23538"/>
    <cellStyle name="Note 3 2 4 16" xfId="23539"/>
    <cellStyle name="Note 3 2 4 16 2" xfId="23540"/>
    <cellStyle name="Note 3 2 4 16 2 2" xfId="23541"/>
    <cellStyle name="Note 3 2 4 16 3" xfId="23542"/>
    <cellStyle name="Note 3 2 4 17" xfId="23543"/>
    <cellStyle name="Note 3 2 4 17 2" xfId="23544"/>
    <cellStyle name="Note 3 2 4 17 2 2" xfId="23545"/>
    <cellStyle name="Note 3 2 4 17 3" xfId="23546"/>
    <cellStyle name="Note 3 2 4 18" xfId="23547"/>
    <cellStyle name="Note 3 2 4 18 2" xfId="23548"/>
    <cellStyle name="Note 3 2 4 19" xfId="23549"/>
    <cellStyle name="Note 3 2 4 2" xfId="23550"/>
    <cellStyle name="Note 3 2 4 2 10" xfId="23551"/>
    <cellStyle name="Note 3 2 4 2 10 2" xfId="23552"/>
    <cellStyle name="Note 3 2 4 2 10 2 2" xfId="23553"/>
    <cellStyle name="Note 3 2 4 2 10 3" xfId="23554"/>
    <cellStyle name="Note 3 2 4 2 11" xfId="23555"/>
    <cellStyle name="Note 3 2 4 2 11 2" xfId="23556"/>
    <cellStyle name="Note 3 2 4 2 11 2 2" xfId="23557"/>
    <cellStyle name="Note 3 2 4 2 11 3" xfId="23558"/>
    <cellStyle name="Note 3 2 4 2 12" xfId="23559"/>
    <cellStyle name="Note 3 2 4 2 12 2" xfId="23560"/>
    <cellStyle name="Note 3 2 4 2 12 2 2" xfId="23561"/>
    <cellStyle name="Note 3 2 4 2 12 3" xfId="23562"/>
    <cellStyle name="Note 3 2 4 2 13" xfId="23563"/>
    <cellStyle name="Note 3 2 4 2 13 2" xfId="23564"/>
    <cellStyle name="Note 3 2 4 2 13 2 2" xfId="23565"/>
    <cellStyle name="Note 3 2 4 2 13 3" xfId="23566"/>
    <cellStyle name="Note 3 2 4 2 14" xfId="23567"/>
    <cellStyle name="Note 3 2 4 2 14 2" xfId="23568"/>
    <cellStyle name="Note 3 2 4 2 14 2 2" xfId="23569"/>
    <cellStyle name="Note 3 2 4 2 14 3" xfId="23570"/>
    <cellStyle name="Note 3 2 4 2 15" xfId="23571"/>
    <cellStyle name="Note 3 2 4 2 15 2" xfId="23572"/>
    <cellStyle name="Note 3 2 4 2 15 2 2" xfId="23573"/>
    <cellStyle name="Note 3 2 4 2 15 3" xfId="23574"/>
    <cellStyle name="Note 3 2 4 2 16" xfId="23575"/>
    <cellStyle name="Note 3 2 4 2 16 2" xfId="23576"/>
    <cellStyle name="Note 3 2 4 2 16 2 2" xfId="23577"/>
    <cellStyle name="Note 3 2 4 2 16 3" xfId="23578"/>
    <cellStyle name="Note 3 2 4 2 17" xfId="23579"/>
    <cellStyle name="Note 3 2 4 2 17 2" xfId="23580"/>
    <cellStyle name="Note 3 2 4 2 17 2 2" xfId="23581"/>
    <cellStyle name="Note 3 2 4 2 17 3" xfId="23582"/>
    <cellStyle name="Note 3 2 4 2 18" xfId="23583"/>
    <cellStyle name="Note 3 2 4 2 18 2" xfId="23584"/>
    <cellStyle name="Note 3 2 4 2 18 2 2" xfId="23585"/>
    <cellStyle name="Note 3 2 4 2 18 3" xfId="23586"/>
    <cellStyle name="Note 3 2 4 2 19" xfId="23587"/>
    <cellStyle name="Note 3 2 4 2 19 2" xfId="23588"/>
    <cellStyle name="Note 3 2 4 2 19 2 2" xfId="23589"/>
    <cellStyle name="Note 3 2 4 2 19 3" xfId="23590"/>
    <cellStyle name="Note 3 2 4 2 2" xfId="23591"/>
    <cellStyle name="Note 3 2 4 2 2 2" xfId="23592"/>
    <cellStyle name="Note 3 2 4 2 2 2 2" xfId="23593"/>
    <cellStyle name="Note 3 2 4 2 2 3" xfId="23594"/>
    <cellStyle name="Note 3 2 4 2 20" xfId="23595"/>
    <cellStyle name="Note 3 2 4 2 20 2" xfId="23596"/>
    <cellStyle name="Note 3 2 4 2 20 2 2" xfId="23597"/>
    <cellStyle name="Note 3 2 4 2 20 3" xfId="23598"/>
    <cellStyle name="Note 3 2 4 2 21" xfId="23599"/>
    <cellStyle name="Note 3 2 4 2 21 2" xfId="23600"/>
    <cellStyle name="Note 3 2 4 2 22" xfId="23601"/>
    <cellStyle name="Note 3 2 4 2 3" xfId="23602"/>
    <cellStyle name="Note 3 2 4 2 3 2" xfId="23603"/>
    <cellStyle name="Note 3 2 4 2 3 2 2" xfId="23604"/>
    <cellStyle name="Note 3 2 4 2 3 3" xfId="23605"/>
    <cellStyle name="Note 3 2 4 2 4" xfId="23606"/>
    <cellStyle name="Note 3 2 4 2 4 2" xfId="23607"/>
    <cellStyle name="Note 3 2 4 2 4 2 2" xfId="23608"/>
    <cellStyle name="Note 3 2 4 2 4 3" xfId="23609"/>
    <cellStyle name="Note 3 2 4 2 5" xfId="23610"/>
    <cellStyle name="Note 3 2 4 2 5 2" xfId="23611"/>
    <cellStyle name="Note 3 2 4 2 5 2 2" xfId="23612"/>
    <cellStyle name="Note 3 2 4 2 5 3" xfId="23613"/>
    <cellStyle name="Note 3 2 4 2 6" xfId="23614"/>
    <cellStyle name="Note 3 2 4 2 6 2" xfId="23615"/>
    <cellStyle name="Note 3 2 4 2 6 2 2" xfId="23616"/>
    <cellStyle name="Note 3 2 4 2 6 3" xfId="23617"/>
    <cellStyle name="Note 3 2 4 2 7" xfId="23618"/>
    <cellStyle name="Note 3 2 4 2 7 2" xfId="23619"/>
    <cellStyle name="Note 3 2 4 2 7 2 2" xfId="23620"/>
    <cellStyle name="Note 3 2 4 2 7 3" xfId="23621"/>
    <cellStyle name="Note 3 2 4 2 8" xfId="23622"/>
    <cellStyle name="Note 3 2 4 2 8 2" xfId="23623"/>
    <cellStyle name="Note 3 2 4 2 8 2 2" xfId="23624"/>
    <cellStyle name="Note 3 2 4 2 8 3" xfId="23625"/>
    <cellStyle name="Note 3 2 4 2 9" xfId="23626"/>
    <cellStyle name="Note 3 2 4 2 9 2" xfId="23627"/>
    <cellStyle name="Note 3 2 4 2 9 2 2" xfId="23628"/>
    <cellStyle name="Note 3 2 4 2 9 3" xfId="23629"/>
    <cellStyle name="Note 3 2 4 3" xfId="23630"/>
    <cellStyle name="Note 3 2 4 3 2" xfId="23631"/>
    <cellStyle name="Note 3 2 4 3 2 2" xfId="23632"/>
    <cellStyle name="Note 3 2 4 3 3" xfId="23633"/>
    <cellStyle name="Note 3 2 4 4" xfId="23634"/>
    <cellStyle name="Note 3 2 4 4 2" xfId="23635"/>
    <cellStyle name="Note 3 2 4 4 2 2" xfId="23636"/>
    <cellStyle name="Note 3 2 4 4 3" xfId="23637"/>
    <cellStyle name="Note 3 2 4 5" xfId="23638"/>
    <cellStyle name="Note 3 2 4 5 2" xfId="23639"/>
    <cellStyle name="Note 3 2 4 5 2 2" xfId="23640"/>
    <cellStyle name="Note 3 2 4 5 3" xfId="23641"/>
    <cellStyle name="Note 3 2 4 6" xfId="23642"/>
    <cellStyle name="Note 3 2 4 6 2" xfId="23643"/>
    <cellStyle name="Note 3 2 4 6 2 2" xfId="23644"/>
    <cellStyle name="Note 3 2 4 6 3" xfId="23645"/>
    <cellStyle name="Note 3 2 4 7" xfId="23646"/>
    <cellStyle name="Note 3 2 4 7 2" xfId="23647"/>
    <cellStyle name="Note 3 2 4 7 2 2" xfId="23648"/>
    <cellStyle name="Note 3 2 4 7 3" xfId="23649"/>
    <cellStyle name="Note 3 2 4 8" xfId="23650"/>
    <cellStyle name="Note 3 2 4 8 2" xfId="23651"/>
    <cellStyle name="Note 3 2 4 8 2 2" xfId="23652"/>
    <cellStyle name="Note 3 2 4 8 3" xfId="23653"/>
    <cellStyle name="Note 3 2 4 9" xfId="23654"/>
    <cellStyle name="Note 3 2 4 9 2" xfId="23655"/>
    <cellStyle name="Note 3 2 4 9 2 2" xfId="23656"/>
    <cellStyle name="Note 3 2 4 9 3" xfId="23657"/>
    <cellStyle name="Note 3 2 5" xfId="23658"/>
    <cellStyle name="Note 3 2 5 10" xfId="23659"/>
    <cellStyle name="Note 3 2 5 10 2" xfId="23660"/>
    <cellStyle name="Note 3 2 5 10 2 2" xfId="23661"/>
    <cellStyle name="Note 3 2 5 10 3" xfId="23662"/>
    <cellStyle name="Note 3 2 5 11" xfId="23663"/>
    <cellStyle name="Note 3 2 5 11 2" xfId="23664"/>
    <cellStyle name="Note 3 2 5 11 2 2" xfId="23665"/>
    <cellStyle name="Note 3 2 5 11 3" xfId="23666"/>
    <cellStyle name="Note 3 2 5 12" xfId="23667"/>
    <cellStyle name="Note 3 2 5 12 2" xfId="23668"/>
    <cellStyle name="Note 3 2 5 12 2 2" xfId="23669"/>
    <cellStyle name="Note 3 2 5 12 3" xfId="23670"/>
    <cellStyle name="Note 3 2 5 13" xfId="23671"/>
    <cellStyle name="Note 3 2 5 13 2" xfId="23672"/>
    <cellStyle name="Note 3 2 5 13 2 2" xfId="23673"/>
    <cellStyle name="Note 3 2 5 13 3" xfId="23674"/>
    <cellStyle name="Note 3 2 5 14" xfId="23675"/>
    <cellStyle name="Note 3 2 5 14 2" xfId="23676"/>
    <cellStyle name="Note 3 2 5 14 2 2" xfId="23677"/>
    <cellStyle name="Note 3 2 5 14 3" xfId="23678"/>
    <cellStyle name="Note 3 2 5 15" xfId="23679"/>
    <cellStyle name="Note 3 2 5 15 2" xfId="23680"/>
    <cellStyle name="Note 3 2 5 15 2 2" xfId="23681"/>
    <cellStyle name="Note 3 2 5 15 3" xfId="23682"/>
    <cellStyle name="Note 3 2 5 16" xfId="23683"/>
    <cellStyle name="Note 3 2 5 16 2" xfId="23684"/>
    <cellStyle name="Note 3 2 5 16 2 2" xfId="23685"/>
    <cellStyle name="Note 3 2 5 16 3" xfId="23686"/>
    <cellStyle name="Note 3 2 5 17" xfId="23687"/>
    <cellStyle name="Note 3 2 5 17 2" xfId="23688"/>
    <cellStyle name="Note 3 2 5 17 2 2" xfId="23689"/>
    <cellStyle name="Note 3 2 5 17 3" xfId="23690"/>
    <cellStyle name="Note 3 2 5 18" xfId="23691"/>
    <cellStyle name="Note 3 2 5 18 2" xfId="23692"/>
    <cellStyle name="Note 3 2 5 18 2 2" xfId="23693"/>
    <cellStyle name="Note 3 2 5 18 3" xfId="23694"/>
    <cellStyle name="Note 3 2 5 19" xfId="23695"/>
    <cellStyle name="Note 3 2 5 19 2" xfId="23696"/>
    <cellStyle name="Note 3 2 5 19 2 2" xfId="23697"/>
    <cellStyle name="Note 3 2 5 19 3" xfId="23698"/>
    <cellStyle name="Note 3 2 5 2" xfId="23699"/>
    <cellStyle name="Note 3 2 5 2 10" xfId="23700"/>
    <cellStyle name="Note 3 2 5 2 10 2" xfId="23701"/>
    <cellStyle name="Note 3 2 5 2 10 2 2" xfId="23702"/>
    <cellStyle name="Note 3 2 5 2 10 3" xfId="23703"/>
    <cellStyle name="Note 3 2 5 2 11" xfId="23704"/>
    <cellStyle name="Note 3 2 5 2 11 2" xfId="23705"/>
    <cellStyle name="Note 3 2 5 2 11 2 2" xfId="23706"/>
    <cellStyle name="Note 3 2 5 2 11 3" xfId="23707"/>
    <cellStyle name="Note 3 2 5 2 12" xfId="23708"/>
    <cellStyle name="Note 3 2 5 2 12 2" xfId="23709"/>
    <cellStyle name="Note 3 2 5 2 12 2 2" xfId="23710"/>
    <cellStyle name="Note 3 2 5 2 12 3" xfId="23711"/>
    <cellStyle name="Note 3 2 5 2 13" xfId="23712"/>
    <cellStyle name="Note 3 2 5 2 13 2" xfId="23713"/>
    <cellStyle name="Note 3 2 5 2 13 2 2" xfId="23714"/>
    <cellStyle name="Note 3 2 5 2 13 3" xfId="23715"/>
    <cellStyle name="Note 3 2 5 2 14" xfId="23716"/>
    <cellStyle name="Note 3 2 5 2 14 2" xfId="23717"/>
    <cellStyle name="Note 3 2 5 2 14 2 2" xfId="23718"/>
    <cellStyle name="Note 3 2 5 2 14 3" xfId="23719"/>
    <cellStyle name="Note 3 2 5 2 15" xfId="23720"/>
    <cellStyle name="Note 3 2 5 2 15 2" xfId="23721"/>
    <cellStyle name="Note 3 2 5 2 15 2 2" xfId="23722"/>
    <cellStyle name="Note 3 2 5 2 15 3" xfId="23723"/>
    <cellStyle name="Note 3 2 5 2 16" xfId="23724"/>
    <cellStyle name="Note 3 2 5 2 16 2" xfId="23725"/>
    <cellStyle name="Note 3 2 5 2 16 2 2" xfId="23726"/>
    <cellStyle name="Note 3 2 5 2 16 3" xfId="23727"/>
    <cellStyle name="Note 3 2 5 2 17" xfId="23728"/>
    <cellStyle name="Note 3 2 5 2 17 2" xfId="23729"/>
    <cellStyle name="Note 3 2 5 2 17 2 2" xfId="23730"/>
    <cellStyle name="Note 3 2 5 2 17 3" xfId="23731"/>
    <cellStyle name="Note 3 2 5 2 18" xfId="23732"/>
    <cellStyle name="Note 3 2 5 2 18 2" xfId="23733"/>
    <cellStyle name="Note 3 2 5 2 18 2 2" xfId="23734"/>
    <cellStyle name="Note 3 2 5 2 18 3" xfId="23735"/>
    <cellStyle name="Note 3 2 5 2 19" xfId="23736"/>
    <cellStyle name="Note 3 2 5 2 19 2" xfId="23737"/>
    <cellStyle name="Note 3 2 5 2 19 2 2" xfId="23738"/>
    <cellStyle name="Note 3 2 5 2 19 3" xfId="23739"/>
    <cellStyle name="Note 3 2 5 2 2" xfId="23740"/>
    <cellStyle name="Note 3 2 5 2 2 2" xfId="23741"/>
    <cellStyle name="Note 3 2 5 2 2 2 2" xfId="23742"/>
    <cellStyle name="Note 3 2 5 2 2 3" xfId="23743"/>
    <cellStyle name="Note 3 2 5 2 20" xfId="23744"/>
    <cellStyle name="Note 3 2 5 2 20 2" xfId="23745"/>
    <cellStyle name="Note 3 2 5 2 20 2 2" xfId="23746"/>
    <cellStyle name="Note 3 2 5 2 20 3" xfId="23747"/>
    <cellStyle name="Note 3 2 5 2 21" xfId="23748"/>
    <cellStyle name="Note 3 2 5 2 21 2" xfId="23749"/>
    <cellStyle name="Note 3 2 5 2 22" xfId="23750"/>
    <cellStyle name="Note 3 2 5 2 3" xfId="23751"/>
    <cellStyle name="Note 3 2 5 2 3 2" xfId="23752"/>
    <cellStyle name="Note 3 2 5 2 3 2 2" xfId="23753"/>
    <cellStyle name="Note 3 2 5 2 3 3" xfId="23754"/>
    <cellStyle name="Note 3 2 5 2 4" xfId="23755"/>
    <cellStyle name="Note 3 2 5 2 4 2" xfId="23756"/>
    <cellStyle name="Note 3 2 5 2 4 2 2" xfId="23757"/>
    <cellStyle name="Note 3 2 5 2 4 3" xfId="23758"/>
    <cellStyle name="Note 3 2 5 2 5" xfId="23759"/>
    <cellStyle name="Note 3 2 5 2 5 2" xfId="23760"/>
    <cellStyle name="Note 3 2 5 2 5 2 2" xfId="23761"/>
    <cellStyle name="Note 3 2 5 2 5 3" xfId="23762"/>
    <cellStyle name="Note 3 2 5 2 6" xfId="23763"/>
    <cellStyle name="Note 3 2 5 2 6 2" xfId="23764"/>
    <cellStyle name="Note 3 2 5 2 6 2 2" xfId="23765"/>
    <cellStyle name="Note 3 2 5 2 6 3" xfId="23766"/>
    <cellStyle name="Note 3 2 5 2 7" xfId="23767"/>
    <cellStyle name="Note 3 2 5 2 7 2" xfId="23768"/>
    <cellStyle name="Note 3 2 5 2 7 2 2" xfId="23769"/>
    <cellStyle name="Note 3 2 5 2 7 3" xfId="23770"/>
    <cellStyle name="Note 3 2 5 2 8" xfId="23771"/>
    <cellStyle name="Note 3 2 5 2 8 2" xfId="23772"/>
    <cellStyle name="Note 3 2 5 2 8 2 2" xfId="23773"/>
    <cellStyle name="Note 3 2 5 2 8 3" xfId="23774"/>
    <cellStyle name="Note 3 2 5 2 9" xfId="23775"/>
    <cellStyle name="Note 3 2 5 2 9 2" xfId="23776"/>
    <cellStyle name="Note 3 2 5 2 9 2 2" xfId="23777"/>
    <cellStyle name="Note 3 2 5 2 9 3" xfId="23778"/>
    <cellStyle name="Note 3 2 5 20" xfId="23779"/>
    <cellStyle name="Note 3 2 5 20 2" xfId="23780"/>
    <cellStyle name="Note 3 2 5 20 2 2" xfId="23781"/>
    <cellStyle name="Note 3 2 5 20 3" xfId="23782"/>
    <cellStyle name="Note 3 2 5 21" xfId="23783"/>
    <cellStyle name="Note 3 2 5 21 2" xfId="23784"/>
    <cellStyle name="Note 3 2 5 21 2 2" xfId="23785"/>
    <cellStyle name="Note 3 2 5 21 3" xfId="23786"/>
    <cellStyle name="Note 3 2 5 22" xfId="23787"/>
    <cellStyle name="Note 3 2 5 22 2" xfId="23788"/>
    <cellStyle name="Note 3 2 5 23" xfId="23789"/>
    <cellStyle name="Note 3 2 5 3" xfId="23790"/>
    <cellStyle name="Note 3 2 5 3 2" xfId="23791"/>
    <cellStyle name="Note 3 2 5 3 2 2" xfId="23792"/>
    <cellStyle name="Note 3 2 5 3 3" xfId="23793"/>
    <cellStyle name="Note 3 2 5 4" xfId="23794"/>
    <cellStyle name="Note 3 2 5 4 2" xfId="23795"/>
    <cellStyle name="Note 3 2 5 4 2 2" xfId="23796"/>
    <cellStyle name="Note 3 2 5 4 3" xfId="23797"/>
    <cellStyle name="Note 3 2 5 5" xfId="23798"/>
    <cellStyle name="Note 3 2 5 5 2" xfId="23799"/>
    <cellStyle name="Note 3 2 5 5 2 2" xfId="23800"/>
    <cellStyle name="Note 3 2 5 5 3" xfId="23801"/>
    <cellStyle name="Note 3 2 5 6" xfId="23802"/>
    <cellStyle name="Note 3 2 5 6 2" xfId="23803"/>
    <cellStyle name="Note 3 2 5 6 2 2" xfId="23804"/>
    <cellStyle name="Note 3 2 5 6 3" xfId="23805"/>
    <cellStyle name="Note 3 2 5 7" xfId="23806"/>
    <cellStyle name="Note 3 2 5 7 2" xfId="23807"/>
    <cellStyle name="Note 3 2 5 7 2 2" xfId="23808"/>
    <cellStyle name="Note 3 2 5 7 3" xfId="23809"/>
    <cellStyle name="Note 3 2 5 8" xfId="23810"/>
    <cellStyle name="Note 3 2 5 8 2" xfId="23811"/>
    <cellStyle name="Note 3 2 5 8 2 2" xfId="23812"/>
    <cellStyle name="Note 3 2 5 8 3" xfId="23813"/>
    <cellStyle name="Note 3 2 5 9" xfId="23814"/>
    <cellStyle name="Note 3 2 5 9 2" xfId="23815"/>
    <cellStyle name="Note 3 2 5 9 2 2" xfId="23816"/>
    <cellStyle name="Note 3 2 5 9 3" xfId="23817"/>
    <cellStyle name="Note 3 2 6" xfId="23818"/>
    <cellStyle name="Note 3 2 6 10" xfId="23819"/>
    <cellStyle name="Note 3 2 6 10 2" xfId="23820"/>
    <cellStyle name="Note 3 2 6 10 2 2" xfId="23821"/>
    <cellStyle name="Note 3 2 6 10 3" xfId="23822"/>
    <cellStyle name="Note 3 2 6 11" xfId="23823"/>
    <cellStyle name="Note 3 2 6 11 2" xfId="23824"/>
    <cellStyle name="Note 3 2 6 11 2 2" xfId="23825"/>
    <cellStyle name="Note 3 2 6 11 3" xfId="23826"/>
    <cellStyle name="Note 3 2 6 12" xfId="23827"/>
    <cellStyle name="Note 3 2 6 12 2" xfId="23828"/>
    <cellStyle name="Note 3 2 6 12 2 2" xfId="23829"/>
    <cellStyle name="Note 3 2 6 12 3" xfId="23830"/>
    <cellStyle name="Note 3 2 6 13" xfId="23831"/>
    <cellStyle name="Note 3 2 6 13 2" xfId="23832"/>
    <cellStyle name="Note 3 2 6 13 2 2" xfId="23833"/>
    <cellStyle name="Note 3 2 6 13 3" xfId="23834"/>
    <cellStyle name="Note 3 2 6 14" xfId="23835"/>
    <cellStyle name="Note 3 2 6 14 2" xfId="23836"/>
    <cellStyle name="Note 3 2 6 14 2 2" xfId="23837"/>
    <cellStyle name="Note 3 2 6 14 3" xfId="23838"/>
    <cellStyle name="Note 3 2 6 15" xfId="23839"/>
    <cellStyle name="Note 3 2 6 15 2" xfId="23840"/>
    <cellStyle name="Note 3 2 6 15 2 2" xfId="23841"/>
    <cellStyle name="Note 3 2 6 15 3" xfId="23842"/>
    <cellStyle name="Note 3 2 6 16" xfId="23843"/>
    <cellStyle name="Note 3 2 6 16 2" xfId="23844"/>
    <cellStyle name="Note 3 2 6 16 2 2" xfId="23845"/>
    <cellStyle name="Note 3 2 6 16 3" xfId="23846"/>
    <cellStyle name="Note 3 2 6 17" xfId="23847"/>
    <cellStyle name="Note 3 2 6 17 2" xfId="23848"/>
    <cellStyle name="Note 3 2 6 17 2 2" xfId="23849"/>
    <cellStyle name="Note 3 2 6 17 3" xfId="23850"/>
    <cellStyle name="Note 3 2 6 18" xfId="23851"/>
    <cellStyle name="Note 3 2 6 18 2" xfId="23852"/>
    <cellStyle name="Note 3 2 6 18 2 2" xfId="23853"/>
    <cellStyle name="Note 3 2 6 18 3" xfId="23854"/>
    <cellStyle name="Note 3 2 6 19" xfId="23855"/>
    <cellStyle name="Note 3 2 6 19 2" xfId="23856"/>
    <cellStyle name="Note 3 2 6 19 2 2" xfId="23857"/>
    <cellStyle name="Note 3 2 6 19 3" xfId="23858"/>
    <cellStyle name="Note 3 2 6 2" xfId="23859"/>
    <cellStyle name="Note 3 2 6 2 2" xfId="23860"/>
    <cellStyle name="Note 3 2 6 2 2 2" xfId="23861"/>
    <cellStyle name="Note 3 2 6 2 3" xfId="23862"/>
    <cellStyle name="Note 3 2 6 20" xfId="23863"/>
    <cellStyle name="Note 3 2 6 20 2" xfId="23864"/>
    <cellStyle name="Note 3 2 6 20 2 2" xfId="23865"/>
    <cellStyle name="Note 3 2 6 20 3" xfId="23866"/>
    <cellStyle name="Note 3 2 6 21" xfId="23867"/>
    <cellStyle name="Note 3 2 6 21 2" xfId="23868"/>
    <cellStyle name="Note 3 2 6 22" xfId="23869"/>
    <cellStyle name="Note 3 2 6 3" xfId="23870"/>
    <cellStyle name="Note 3 2 6 3 2" xfId="23871"/>
    <cellStyle name="Note 3 2 6 3 2 2" xfId="23872"/>
    <cellStyle name="Note 3 2 6 3 3" xfId="23873"/>
    <cellStyle name="Note 3 2 6 4" xfId="23874"/>
    <cellStyle name="Note 3 2 6 4 2" xfId="23875"/>
    <cellStyle name="Note 3 2 6 4 2 2" xfId="23876"/>
    <cellStyle name="Note 3 2 6 4 3" xfId="23877"/>
    <cellStyle name="Note 3 2 6 5" xfId="23878"/>
    <cellStyle name="Note 3 2 6 5 2" xfId="23879"/>
    <cellStyle name="Note 3 2 6 5 2 2" xfId="23880"/>
    <cellStyle name="Note 3 2 6 5 3" xfId="23881"/>
    <cellStyle name="Note 3 2 6 6" xfId="23882"/>
    <cellStyle name="Note 3 2 6 6 2" xfId="23883"/>
    <cellStyle name="Note 3 2 6 6 2 2" xfId="23884"/>
    <cellStyle name="Note 3 2 6 6 3" xfId="23885"/>
    <cellStyle name="Note 3 2 6 7" xfId="23886"/>
    <cellStyle name="Note 3 2 6 7 2" xfId="23887"/>
    <cellStyle name="Note 3 2 6 7 2 2" xfId="23888"/>
    <cellStyle name="Note 3 2 6 7 3" xfId="23889"/>
    <cellStyle name="Note 3 2 6 8" xfId="23890"/>
    <cellStyle name="Note 3 2 6 8 2" xfId="23891"/>
    <cellStyle name="Note 3 2 6 8 2 2" xfId="23892"/>
    <cellStyle name="Note 3 2 6 8 3" xfId="23893"/>
    <cellStyle name="Note 3 2 6 9" xfId="23894"/>
    <cellStyle name="Note 3 2 6 9 2" xfId="23895"/>
    <cellStyle name="Note 3 2 6 9 2 2" xfId="23896"/>
    <cellStyle name="Note 3 2 6 9 3" xfId="23897"/>
    <cellStyle name="Note 3 2 7" xfId="23898"/>
    <cellStyle name="Note 3 2 7 2" xfId="23899"/>
    <cellStyle name="Note 3 2 7 2 2" xfId="23900"/>
    <cellStyle name="Note 3 2 7 3" xfId="23901"/>
    <cellStyle name="Note 3 2 8" xfId="23902"/>
    <cellStyle name="Note 3 2 8 2" xfId="23903"/>
    <cellStyle name="Note 3 2 8 2 2" xfId="23904"/>
    <cellStyle name="Note 3 2 8 3" xfId="23905"/>
    <cellStyle name="Note 3 2 9" xfId="23906"/>
    <cellStyle name="Note 3 2 9 2" xfId="23907"/>
    <cellStyle name="Note 3 2 9 2 2" xfId="23908"/>
    <cellStyle name="Note 3 2 9 3" xfId="23909"/>
    <cellStyle name="Note 3 3" xfId="23910"/>
    <cellStyle name="Note 3 3 2" xfId="23911"/>
    <cellStyle name="Note 3 3 2 2" xfId="23912"/>
    <cellStyle name="Note 3 3 3" xfId="23913"/>
    <cellStyle name="Note 3 3 4" xfId="23914"/>
    <cellStyle name="Note 3 3 5" xfId="23915"/>
    <cellStyle name="Note 3 3 6" xfId="23916"/>
    <cellStyle name="Note 3 4" xfId="23917"/>
    <cellStyle name="Note 3 4 2" xfId="23918"/>
    <cellStyle name="Note 3 4 3" xfId="23919"/>
    <cellStyle name="Note 3 4 4" xfId="23920"/>
    <cellStyle name="Note 3 4 5" xfId="23921"/>
    <cellStyle name="Note 3 4 6" xfId="23922"/>
    <cellStyle name="Note 3 5" xfId="23923"/>
    <cellStyle name="Note 3 5 2" xfId="23924"/>
    <cellStyle name="Note 3 5 3" xfId="23925"/>
    <cellStyle name="Note 3 5 4" xfId="23926"/>
    <cellStyle name="Note 3 5 5" xfId="23927"/>
    <cellStyle name="Note 3 5 6" xfId="23928"/>
    <cellStyle name="Note 3 6" xfId="23929"/>
    <cellStyle name="Note 3 7" xfId="23930"/>
    <cellStyle name="Note 3 8" xfId="23931"/>
    <cellStyle name="Note 3 9" xfId="23932"/>
    <cellStyle name="Note 4" xfId="23933"/>
    <cellStyle name="Note 4 10" xfId="23934"/>
    <cellStyle name="Note 4 10 2" xfId="23935"/>
    <cellStyle name="Note 4 10 2 2" xfId="23936"/>
    <cellStyle name="Note 4 10 3" xfId="23937"/>
    <cellStyle name="Note 4 11" xfId="23938"/>
    <cellStyle name="Note 4 11 2" xfId="23939"/>
    <cellStyle name="Note 4 11 2 2" xfId="23940"/>
    <cellStyle name="Note 4 11 3" xfId="23941"/>
    <cellStyle name="Note 4 12" xfId="23942"/>
    <cellStyle name="Note 4 12 2" xfId="23943"/>
    <cellStyle name="Note 4 12 2 2" xfId="23944"/>
    <cellStyle name="Note 4 12 3" xfId="23945"/>
    <cellStyle name="Note 4 13" xfId="23946"/>
    <cellStyle name="Note 4 13 2" xfId="23947"/>
    <cellStyle name="Note 4 13 2 2" xfId="23948"/>
    <cellStyle name="Note 4 13 3" xfId="23949"/>
    <cellStyle name="Note 4 14" xfId="23950"/>
    <cellStyle name="Note 4 14 2" xfId="23951"/>
    <cellStyle name="Note 4 14 2 2" xfId="23952"/>
    <cellStyle name="Note 4 14 3" xfId="23953"/>
    <cellStyle name="Note 4 15" xfId="23954"/>
    <cellStyle name="Note 4 15 2" xfId="23955"/>
    <cellStyle name="Note 4 15 2 2" xfId="23956"/>
    <cellStyle name="Note 4 15 3" xfId="23957"/>
    <cellStyle name="Note 4 16" xfId="23958"/>
    <cellStyle name="Note 4 16 2" xfId="23959"/>
    <cellStyle name="Note 4 16 2 2" xfId="23960"/>
    <cellStyle name="Note 4 16 3" xfId="23961"/>
    <cellStyle name="Note 4 17" xfId="23962"/>
    <cellStyle name="Note 4 17 2" xfId="23963"/>
    <cellStyle name="Note 4 17 2 2" xfId="23964"/>
    <cellStyle name="Note 4 17 3" xfId="23965"/>
    <cellStyle name="Note 4 18" xfId="23966"/>
    <cellStyle name="Note 4 18 2" xfId="23967"/>
    <cellStyle name="Note 4 18 2 2" xfId="23968"/>
    <cellStyle name="Note 4 18 3" xfId="23969"/>
    <cellStyle name="Note 4 19" xfId="23970"/>
    <cellStyle name="Note 4 19 2" xfId="23971"/>
    <cellStyle name="Note 4 19 2 2" xfId="23972"/>
    <cellStyle name="Note 4 19 3" xfId="23973"/>
    <cellStyle name="Note 4 2" xfId="23974"/>
    <cellStyle name="Note 4 2 10" xfId="23975"/>
    <cellStyle name="Note 4 2 10 2" xfId="23976"/>
    <cellStyle name="Note 4 2 10 2 2" xfId="23977"/>
    <cellStyle name="Note 4 2 10 3" xfId="23978"/>
    <cellStyle name="Note 4 2 11" xfId="23979"/>
    <cellStyle name="Note 4 2 11 2" xfId="23980"/>
    <cellStyle name="Note 4 2 11 2 2" xfId="23981"/>
    <cellStyle name="Note 4 2 11 3" xfId="23982"/>
    <cellStyle name="Note 4 2 12" xfId="23983"/>
    <cellStyle name="Note 4 2 12 2" xfId="23984"/>
    <cellStyle name="Note 4 2 12 2 2" xfId="23985"/>
    <cellStyle name="Note 4 2 12 3" xfId="23986"/>
    <cellStyle name="Note 4 2 13" xfId="23987"/>
    <cellStyle name="Note 4 2 13 2" xfId="23988"/>
    <cellStyle name="Note 4 2 13 2 2" xfId="23989"/>
    <cellStyle name="Note 4 2 13 3" xfId="23990"/>
    <cellStyle name="Note 4 2 14" xfId="23991"/>
    <cellStyle name="Note 4 2 14 2" xfId="23992"/>
    <cellStyle name="Note 4 2 14 2 2" xfId="23993"/>
    <cellStyle name="Note 4 2 14 3" xfId="23994"/>
    <cellStyle name="Note 4 2 15" xfId="23995"/>
    <cellStyle name="Note 4 2 15 2" xfId="23996"/>
    <cellStyle name="Note 4 2 15 2 2" xfId="23997"/>
    <cellStyle name="Note 4 2 15 3" xfId="23998"/>
    <cellStyle name="Note 4 2 16" xfId="23999"/>
    <cellStyle name="Note 4 2 16 2" xfId="24000"/>
    <cellStyle name="Note 4 2 16 2 2" xfId="24001"/>
    <cellStyle name="Note 4 2 16 3" xfId="24002"/>
    <cellStyle name="Note 4 2 17" xfId="24003"/>
    <cellStyle name="Note 4 2 17 2" xfId="24004"/>
    <cellStyle name="Note 4 2 17 2 2" xfId="24005"/>
    <cellStyle name="Note 4 2 17 3" xfId="24006"/>
    <cellStyle name="Note 4 2 18" xfId="24007"/>
    <cellStyle name="Note 4 2 18 2" xfId="24008"/>
    <cellStyle name="Note 4 2 18 2 2" xfId="24009"/>
    <cellStyle name="Note 4 2 18 3" xfId="24010"/>
    <cellStyle name="Note 4 2 19" xfId="24011"/>
    <cellStyle name="Note 4 2 19 2" xfId="24012"/>
    <cellStyle name="Note 4 2 19 2 2" xfId="24013"/>
    <cellStyle name="Note 4 2 19 3" xfId="24014"/>
    <cellStyle name="Note 4 2 2" xfId="24015"/>
    <cellStyle name="Note 4 2 2 10" xfId="24016"/>
    <cellStyle name="Note 4 2 2 10 2" xfId="24017"/>
    <cellStyle name="Note 4 2 2 10 2 2" xfId="24018"/>
    <cellStyle name="Note 4 2 2 10 3" xfId="24019"/>
    <cellStyle name="Note 4 2 2 11" xfId="24020"/>
    <cellStyle name="Note 4 2 2 11 2" xfId="24021"/>
    <cellStyle name="Note 4 2 2 11 2 2" xfId="24022"/>
    <cellStyle name="Note 4 2 2 11 3" xfId="24023"/>
    <cellStyle name="Note 4 2 2 12" xfId="24024"/>
    <cellStyle name="Note 4 2 2 12 2" xfId="24025"/>
    <cellStyle name="Note 4 2 2 12 2 2" xfId="24026"/>
    <cellStyle name="Note 4 2 2 12 3" xfId="24027"/>
    <cellStyle name="Note 4 2 2 13" xfId="24028"/>
    <cellStyle name="Note 4 2 2 13 2" xfId="24029"/>
    <cellStyle name="Note 4 2 2 13 2 2" xfId="24030"/>
    <cellStyle name="Note 4 2 2 13 3" xfId="24031"/>
    <cellStyle name="Note 4 2 2 14" xfId="24032"/>
    <cellStyle name="Note 4 2 2 14 2" xfId="24033"/>
    <cellStyle name="Note 4 2 2 14 2 2" xfId="24034"/>
    <cellStyle name="Note 4 2 2 14 3" xfId="24035"/>
    <cellStyle name="Note 4 2 2 15" xfId="24036"/>
    <cellStyle name="Note 4 2 2 15 2" xfId="24037"/>
    <cellStyle name="Note 4 2 2 15 2 2" xfId="24038"/>
    <cellStyle name="Note 4 2 2 15 3" xfId="24039"/>
    <cellStyle name="Note 4 2 2 16" xfId="24040"/>
    <cellStyle name="Note 4 2 2 16 2" xfId="24041"/>
    <cellStyle name="Note 4 2 2 16 2 2" xfId="24042"/>
    <cellStyle name="Note 4 2 2 16 3" xfId="24043"/>
    <cellStyle name="Note 4 2 2 17" xfId="24044"/>
    <cellStyle name="Note 4 2 2 17 2" xfId="24045"/>
    <cellStyle name="Note 4 2 2 17 2 2" xfId="24046"/>
    <cellStyle name="Note 4 2 2 17 3" xfId="24047"/>
    <cellStyle name="Note 4 2 2 18" xfId="24048"/>
    <cellStyle name="Note 4 2 2 18 2" xfId="24049"/>
    <cellStyle name="Note 4 2 2 18 2 2" xfId="24050"/>
    <cellStyle name="Note 4 2 2 18 3" xfId="24051"/>
    <cellStyle name="Note 4 2 2 19" xfId="24052"/>
    <cellStyle name="Note 4 2 2 19 2" xfId="24053"/>
    <cellStyle name="Note 4 2 2 19 2 2" xfId="24054"/>
    <cellStyle name="Note 4 2 2 19 3" xfId="24055"/>
    <cellStyle name="Note 4 2 2 2" xfId="24056"/>
    <cellStyle name="Note 4 2 2 2 10" xfId="24057"/>
    <cellStyle name="Note 4 2 2 2 10 2" xfId="24058"/>
    <cellStyle name="Note 4 2 2 2 10 2 2" xfId="24059"/>
    <cellStyle name="Note 4 2 2 2 10 3" xfId="24060"/>
    <cellStyle name="Note 4 2 2 2 11" xfId="24061"/>
    <cellStyle name="Note 4 2 2 2 11 2" xfId="24062"/>
    <cellStyle name="Note 4 2 2 2 11 2 2" xfId="24063"/>
    <cellStyle name="Note 4 2 2 2 11 3" xfId="24064"/>
    <cellStyle name="Note 4 2 2 2 12" xfId="24065"/>
    <cellStyle name="Note 4 2 2 2 12 2" xfId="24066"/>
    <cellStyle name="Note 4 2 2 2 12 2 2" xfId="24067"/>
    <cellStyle name="Note 4 2 2 2 12 3" xfId="24068"/>
    <cellStyle name="Note 4 2 2 2 13" xfId="24069"/>
    <cellStyle name="Note 4 2 2 2 13 2" xfId="24070"/>
    <cellStyle name="Note 4 2 2 2 13 2 2" xfId="24071"/>
    <cellStyle name="Note 4 2 2 2 13 3" xfId="24072"/>
    <cellStyle name="Note 4 2 2 2 14" xfId="24073"/>
    <cellStyle name="Note 4 2 2 2 14 2" xfId="24074"/>
    <cellStyle name="Note 4 2 2 2 14 2 2" xfId="24075"/>
    <cellStyle name="Note 4 2 2 2 14 3" xfId="24076"/>
    <cellStyle name="Note 4 2 2 2 15" xfId="24077"/>
    <cellStyle name="Note 4 2 2 2 15 2" xfId="24078"/>
    <cellStyle name="Note 4 2 2 2 15 2 2" xfId="24079"/>
    <cellStyle name="Note 4 2 2 2 15 3" xfId="24080"/>
    <cellStyle name="Note 4 2 2 2 16" xfId="24081"/>
    <cellStyle name="Note 4 2 2 2 16 2" xfId="24082"/>
    <cellStyle name="Note 4 2 2 2 16 2 2" xfId="24083"/>
    <cellStyle name="Note 4 2 2 2 16 3" xfId="24084"/>
    <cellStyle name="Note 4 2 2 2 17" xfId="24085"/>
    <cellStyle name="Note 4 2 2 2 17 2" xfId="24086"/>
    <cellStyle name="Note 4 2 2 2 17 2 2" xfId="24087"/>
    <cellStyle name="Note 4 2 2 2 17 3" xfId="24088"/>
    <cellStyle name="Note 4 2 2 2 18" xfId="24089"/>
    <cellStyle name="Note 4 2 2 2 18 2" xfId="24090"/>
    <cellStyle name="Note 4 2 2 2 19" xfId="24091"/>
    <cellStyle name="Note 4 2 2 2 2" xfId="24092"/>
    <cellStyle name="Note 4 2 2 2 2 10" xfId="24093"/>
    <cellStyle name="Note 4 2 2 2 2 10 2" xfId="24094"/>
    <cellStyle name="Note 4 2 2 2 2 10 2 2" xfId="24095"/>
    <cellStyle name="Note 4 2 2 2 2 10 3" xfId="24096"/>
    <cellStyle name="Note 4 2 2 2 2 11" xfId="24097"/>
    <cellStyle name="Note 4 2 2 2 2 11 2" xfId="24098"/>
    <cellStyle name="Note 4 2 2 2 2 11 2 2" xfId="24099"/>
    <cellStyle name="Note 4 2 2 2 2 11 3" xfId="24100"/>
    <cellStyle name="Note 4 2 2 2 2 12" xfId="24101"/>
    <cellStyle name="Note 4 2 2 2 2 12 2" xfId="24102"/>
    <cellStyle name="Note 4 2 2 2 2 12 2 2" xfId="24103"/>
    <cellStyle name="Note 4 2 2 2 2 12 3" xfId="24104"/>
    <cellStyle name="Note 4 2 2 2 2 13" xfId="24105"/>
    <cellStyle name="Note 4 2 2 2 2 13 2" xfId="24106"/>
    <cellStyle name="Note 4 2 2 2 2 13 2 2" xfId="24107"/>
    <cellStyle name="Note 4 2 2 2 2 13 3" xfId="24108"/>
    <cellStyle name="Note 4 2 2 2 2 14" xfId="24109"/>
    <cellStyle name="Note 4 2 2 2 2 14 2" xfId="24110"/>
    <cellStyle name="Note 4 2 2 2 2 14 2 2" xfId="24111"/>
    <cellStyle name="Note 4 2 2 2 2 14 3" xfId="24112"/>
    <cellStyle name="Note 4 2 2 2 2 15" xfId="24113"/>
    <cellStyle name="Note 4 2 2 2 2 15 2" xfId="24114"/>
    <cellStyle name="Note 4 2 2 2 2 15 2 2" xfId="24115"/>
    <cellStyle name="Note 4 2 2 2 2 15 3" xfId="24116"/>
    <cellStyle name="Note 4 2 2 2 2 16" xfId="24117"/>
    <cellStyle name="Note 4 2 2 2 2 16 2" xfId="24118"/>
    <cellStyle name="Note 4 2 2 2 2 16 2 2" xfId="24119"/>
    <cellStyle name="Note 4 2 2 2 2 16 3" xfId="24120"/>
    <cellStyle name="Note 4 2 2 2 2 17" xfId="24121"/>
    <cellStyle name="Note 4 2 2 2 2 17 2" xfId="24122"/>
    <cellStyle name="Note 4 2 2 2 2 17 2 2" xfId="24123"/>
    <cellStyle name="Note 4 2 2 2 2 17 3" xfId="24124"/>
    <cellStyle name="Note 4 2 2 2 2 18" xfId="24125"/>
    <cellStyle name="Note 4 2 2 2 2 18 2" xfId="24126"/>
    <cellStyle name="Note 4 2 2 2 2 18 2 2" xfId="24127"/>
    <cellStyle name="Note 4 2 2 2 2 18 3" xfId="24128"/>
    <cellStyle name="Note 4 2 2 2 2 19" xfId="24129"/>
    <cellStyle name="Note 4 2 2 2 2 19 2" xfId="24130"/>
    <cellStyle name="Note 4 2 2 2 2 19 2 2" xfId="24131"/>
    <cellStyle name="Note 4 2 2 2 2 19 3" xfId="24132"/>
    <cellStyle name="Note 4 2 2 2 2 2" xfId="24133"/>
    <cellStyle name="Note 4 2 2 2 2 2 2" xfId="24134"/>
    <cellStyle name="Note 4 2 2 2 2 2 2 2" xfId="24135"/>
    <cellStyle name="Note 4 2 2 2 2 2 3" xfId="24136"/>
    <cellStyle name="Note 4 2 2 2 2 20" xfId="24137"/>
    <cellStyle name="Note 4 2 2 2 2 20 2" xfId="24138"/>
    <cellStyle name="Note 4 2 2 2 2 20 2 2" xfId="24139"/>
    <cellStyle name="Note 4 2 2 2 2 20 3" xfId="24140"/>
    <cellStyle name="Note 4 2 2 2 2 21" xfId="24141"/>
    <cellStyle name="Note 4 2 2 2 2 21 2" xfId="24142"/>
    <cellStyle name="Note 4 2 2 2 2 22" xfId="24143"/>
    <cellStyle name="Note 4 2 2 2 2 3" xfId="24144"/>
    <cellStyle name="Note 4 2 2 2 2 3 2" xfId="24145"/>
    <cellStyle name="Note 4 2 2 2 2 3 2 2" xfId="24146"/>
    <cellStyle name="Note 4 2 2 2 2 3 3" xfId="24147"/>
    <cellStyle name="Note 4 2 2 2 2 4" xfId="24148"/>
    <cellStyle name="Note 4 2 2 2 2 4 2" xfId="24149"/>
    <cellStyle name="Note 4 2 2 2 2 4 2 2" xfId="24150"/>
    <cellStyle name="Note 4 2 2 2 2 4 3" xfId="24151"/>
    <cellStyle name="Note 4 2 2 2 2 5" xfId="24152"/>
    <cellStyle name="Note 4 2 2 2 2 5 2" xfId="24153"/>
    <cellStyle name="Note 4 2 2 2 2 5 2 2" xfId="24154"/>
    <cellStyle name="Note 4 2 2 2 2 5 3" xfId="24155"/>
    <cellStyle name="Note 4 2 2 2 2 6" xfId="24156"/>
    <cellStyle name="Note 4 2 2 2 2 6 2" xfId="24157"/>
    <cellStyle name="Note 4 2 2 2 2 6 2 2" xfId="24158"/>
    <cellStyle name="Note 4 2 2 2 2 6 3" xfId="24159"/>
    <cellStyle name="Note 4 2 2 2 2 7" xfId="24160"/>
    <cellStyle name="Note 4 2 2 2 2 7 2" xfId="24161"/>
    <cellStyle name="Note 4 2 2 2 2 7 2 2" xfId="24162"/>
    <cellStyle name="Note 4 2 2 2 2 7 3" xfId="24163"/>
    <cellStyle name="Note 4 2 2 2 2 8" xfId="24164"/>
    <cellStyle name="Note 4 2 2 2 2 8 2" xfId="24165"/>
    <cellStyle name="Note 4 2 2 2 2 8 2 2" xfId="24166"/>
    <cellStyle name="Note 4 2 2 2 2 8 3" xfId="24167"/>
    <cellStyle name="Note 4 2 2 2 2 9" xfId="24168"/>
    <cellStyle name="Note 4 2 2 2 2 9 2" xfId="24169"/>
    <cellStyle name="Note 4 2 2 2 2 9 2 2" xfId="24170"/>
    <cellStyle name="Note 4 2 2 2 2 9 3" xfId="24171"/>
    <cellStyle name="Note 4 2 2 2 3" xfId="24172"/>
    <cellStyle name="Note 4 2 2 2 3 2" xfId="24173"/>
    <cellStyle name="Note 4 2 2 2 3 2 2" xfId="24174"/>
    <cellStyle name="Note 4 2 2 2 3 3" xfId="24175"/>
    <cellStyle name="Note 4 2 2 2 4" xfId="24176"/>
    <cellStyle name="Note 4 2 2 2 4 2" xfId="24177"/>
    <cellStyle name="Note 4 2 2 2 4 2 2" xfId="24178"/>
    <cellStyle name="Note 4 2 2 2 4 3" xfId="24179"/>
    <cellStyle name="Note 4 2 2 2 5" xfId="24180"/>
    <cellStyle name="Note 4 2 2 2 5 2" xfId="24181"/>
    <cellStyle name="Note 4 2 2 2 5 2 2" xfId="24182"/>
    <cellStyle name="Note 4 2 2 2 5 3" xfId="24183"/>
    <cellStyle name="Note 4 2 2 2 6" xfId="24184"/>
    <cellStyle name="Note 4 2 2 2 6 2" xfId="24185"/>
    <cellStyle name="Note 4 2 2 2 6 2 2" xfId="24186"/>
    <cellStyle name="Note 4 2 2 2 6 3" xfId="24187"/>
    <cellStyle name="Note 4 2 2 2 7" xfId="24188"/>
    <cellStyle name="Note 4 2 2 2 7 2" xfId="24189"/>
    <cellStyle name="Note 4 2 2 2 7 2 2" xfId="24190"/>
    <cellStyle name="Note 4 2 2 2 7 3" xfId="24191"/>
    <cellStyle name="Note 4 2 2 2 8" xfId="24192"/>
    <cellStyle name="Note 4 2 2 2 8 2" xfId="24193"/>
    <cellStyle name="Note 4 2 2 2 8 2 2" xfId="24194"/>
    <cellStyle name="Note 4 2 2 2 8 3" xfId="24195"/>
    <cellStyle name="Note 4 2 2 2 9" xfId="24196"/>
    <cellStyle name="Note 4 2 2 2 9 2" xfId="24197"/>
    <cellStyle name="Note 4 2 2 2 9 2 2" xfId="24198"/>
    <cellStyle name="Note 4 2 2 2 9 3" xfId="24199"/>
    <cellStyle name="Note 4 2 2 20" xfId="24200"/>
    <cellStyle name="Note 4 2 2 20 2" xfId="24201"/>
    <cellStyle name="Note 4 2 2 20 2 2" xfId="24202"/>
    <cellStyle name="Note 4 2 2 20 3" xfId="24203"/>
    <cellStyle name="Note 4 2 2 21" xfId="24204"/>
    <cellStyle name="Note 4 2 2 21 2" xfId="24205"/>
    <cellStyle name="Note 4 2 2 22" xfId="24206"/>
    <cellStyle name="Note 4 2 2 3" xfId="24207"/>
    <cellStyle name="Note 4 2 2 3 10" xfId="24208"/>
    <cellStyle name="Note 4 2 2 3 10 2" xfId="24209"/>
    <cellStyle name="Note 4 2 2 3 10 2 2" xfId="24210"/>
    <cellStyle name="Note 4 2 2 3 10 3" xfId="24211"/>
    <cellStyle name="Note 4 2 2 3 11" xfId="24212"/>
    <cellStyle name="Note 4 2 2 3 11 2" xfId="24213"/>
    <cellStyle name="Note 4 2 2 3 11 2 2" xfId="24214"/>
    <cellStyle name="Note 4 2 2 3 11 3" xfId="24215"/>
    <cellStyle name="Note 4 2 2 3 12" xfId="24216"/>
    <cellStyle name="Note 4 2 2 3 12 2" xfId="24217"/>
    <cellStyle name="Note 4 2 2 3 12 2 2" xfId="24218"/>
    <cellStyle name="Note 4 2 2 3 12 3" xfId="24219"/>
    <cellStyle name="Note 4 2 2 3 13" xfId="24220"/>
    <cellStyle name="Note 4 2 2 3 13 2" xfId="24221"/>
    <cellStyle name="Note 4 2 2 3 13 2 2" xfId="24222"/>
    <cellStyle name="Note 4 2 2 3 13 3" xfId="24223"/>
    <cellStyle name="Note 4 2 2 3 14" xfId="24224"/>
    <cellStyle name="Note 4 2 2 3 14 2" xfId="24225"/>
    <cellStyle name="Note 4 2 2 3 14 2 2" xfId="24226"/>
    <cellStyle name="Note 4 2 2 3 14 3" xfId="24227"/>
    <cellStyle name="Note 4 2 2 3 15" xfId="24228"/>
    <cellStyle name="Note 4 2 2 3 15 2" xfId="24229"/>
    <cellStyle name="Note 4 2 2 3 15 2 2" xfId="24230"/>
    <cellStyle name="Note 4 2 2 3 15 3" xfId="24231"/>
    <cellStyle name="Note 4 2 2 3 16" xfId="24232"/>
    <cellStyle name="Note 4 2 2 3 16 2" xfId="24233"/>
    <cellStyle name="Note 4 2 2 3 16 2 2" xfId="24234"/>
    <cellStyle name="Note 4 2 2 3 16 3" xfId="24235"/>
    <cellStyle name="Note 4 2 2 3 17" xfId="24236"/>
    <cellStyle name="Note 4 2 2 3 17 2" xfId="24237"/>
    <cellStyle name="Note 4 2 2 3 17 2 2" xfId="24238"/>
    <cellStyle name="Note 4 2 2 3 17 3" xfId="24239"/>
    <cellStyle name="Note 4 2 2 3 18" xfId="24240"/>
    <cellStyle name="Note 4 2 2 3 18 2" xfId="24241"/>
    <cellStyle name="Note 4 2 2 3 19" xfId="24242"/>
    <cellStyle name="Note 4 2 2 3 2" xfId="24243"/>
    <cellStyle name="Note 4 2 2 3 2 10" xfId="24244"/>
    <cellStyle name="Note 4 2 2 3 2 10 2" xfId="24245"/>
    <cellStyle name="Note 4 2 2 3 2 10 2 2" xfId="24246"/>
    <cellStyle name="Note 4 2 2 3 2 10 3" xfId="24247"/>
    <cellStyle name="Note 4 2 2 3 2 11" xfId="24248"/>
    <cellStyle name="Note 4 2 2 3 2 11 2" xfId="24249"/>
    <cellStyle name="Note 4 2 2 3 2 11 2 2" xfId="24250"/>
    <cellStyle name="Note 4 2 2 3 2 11 3" xfId="24251"/>
    <cellStyle name="Note 4 2 2 3 2 12" xfId="24252"/>
    <cellStyle name="Note 4 2 2 3 2 12 2" xfId="24253"/>
    <cellStyle name="Note 4 2 2 3 2 12 2 2" xfId="24254"/>
    <cellStyle name="Note 4 2 2 3 2 12 3" xfId="24255"/>
    <cellStyle name="Note 4 2 2 3 2 13" xfId="24256"/>
    <cellStyle name="Note 4 2 2 3 2 13 2" xfId="24257"/>
    <cellStyle name="Note 4 2 2 3 2 13 2 2" xfId="24258"/>
    <cellStyle name="Note 4 2 2 3 2 13 3" xfId="24259"/>
    <cellStyle name="Note 4 2 2 3 2 14" xfId="24260"/>
    <cellStyle name="Note 4 2 2 3 2 14 2" xfId="24261"/>
    <cellStyle name="Note 4 2 2 3 2 14 2 2" xfId="24262"/>
    <cellStyle name="Note 4 2 2 3 2 14 3" xfId="24263"/>
    <cellStyle name="Note 4 2 2 3 2 15" xfId="24264"/>
    <cellStyle name="Note 4 2 2 3 2 15 2" xfId="24265"/>
    <cellStyle name="Note 4 2 2 3 2 15 2 2" xfId="24266"/>
    <cellStyle name="Note 4 2 2 3 2 15 3" xfId="24267"/>
    <cellStyle name="Note 4 2 2 3 2 16" xfId="24268"/>
    <cellStyle name="Note 4 2 2 3 2 16 2" xfId="24269"/>
    <cellStyle name="Note 4 2 2 3 2 16 2 2" xfId="24270"/>
    <cellStyle name="Note 4 2 2 3 2 16 3" xfId="24271"/>
    <cellStyle name="Note 4 2 2 3 2 17" xfId="24272"/>
    <cellStyle name="Note 4 2 2 3 2 17 2" xfId="24273"/>
    <cellStyle name="Note 4 2 2 3 2 17 2 2" xfId="24274"/>
    <cellStyle name="Note 4 2 2 3 2 17 3" xfId="24275"/>
    <cellStyle name="Note 4 2 2 3 2 18" xfId="24276"/>
    <cellStyle name="Note 4 2 2 3 2 18 2" xfId="24277"/>
    <cellStyle name="Note 4 2 2 3 2 18 2 2" xfId="24278"/>
    <cellStyle name="Note 4 2 2 3 2 18 3" xfId="24279"/>
    <cellStyle name="Note 4 2 2 3 2 19" xfId="24280"/>
    <cellStyle name="Note 4 2 2 3 2 19 2" xfId="24281"/>
    <cellStyle name="Note 4 2 2 3 2 19 2 2" xfId="24282"/>
    <cellStyle name="Note 4 2 2 3 2 19 3" xfId="24283"/>
    <cellStyle name="Note 4 2 2 3 2 2" xfId="24284"/>
    <cellStyle name="Note 4 2 2 3 2 2 2" xfId="24285"/>
    <cellStyle name="Note 4 2 2 3 2 2 2 2" xfId="24286"/>
    <cellStyle name="Note 4 2 2 3 2 2 3" xfId="24287"/>
    <cellStyle name="Note 4 2 2 3 2 20" xfId="24288"/>
    <cellStyle name="Note 4 2 2 3 2 20 2" xfId="24289"/>
    <cellStyle name="Note 4 2 2 3 2 20 2 2" xfId="24290"/>
    <cellStyle name="Note 4 2 2 3 2 20 3" xfId="24291"/>
    <cellStyle name="Note 4 2 2 3 2 21" xfId="24292"/>
    <cellStyle name="Note 4 2 2 3 2 21 2" xfId="24293"/>
    <cellStyle name="Note 4 2 2 3 2 22" xfId="24294"/>
    <cellStyle name="Note 4 2 2 3 2 3" xfId="24295"/>
    <cellStyle name="Note 4 2 2 3 2 3 2" xfId="24296"/>
    <cellStyle name="Note 4 2 2 3 2 3 2 2" xfId="24297"/>
    <cellStyle name="Note 4 2 2 3 2 3 3" xfId="24298"/>
    <cellStyle name="Note 4 2 2 3 2 4" xfId="24299"/>
    <cellStyle name="Note 4 2 2 3 2 4 2" xfId="24300"/>
    <cellStyle name="Note 4 2 2 3 2 4 2 2" xfId="24301"/>
    <cellStyle name="Note 4 2 2 3 2 4 3" xfId="24302"/>
    <cellStyle name="Note 4 2 2 3 2 5" xfId="24303"/>
    <cellStyle name="Note 4 2 2 3 2 5 2" xfId="24304"/>
    <cellStyle name="Note 4 2 2 3 2 5 2 2" xfId="24305"/>
    <cellStyle name="Note 4 2 2 3 2 5 3" xfId="24306"/>
    <cellStyle name="Note 4 2 2 3 2 6" xfId="24307"/>
    <cellStyle name="Note 4 2 2 3 2 6 2" xfId="24308"/>
    <cellStyle name="Note 4 2 2 3 2 6 2 2" xfId="24309"/>
    <cellStyle name="Note 4 2 2 3 2 6 3" xfId="24310"/>
    <cellStyle name="Note 4 2 2 3 2 7" xfId="24311"/>
    <cellStyle name="Note 4 2 2 3 2 7 2" xfId="24312"/>
    <cellStyle name="Note 4 2 2 3 2 7 2 2" xfId="24313"/>
    <cellStyle name="Note 4 2 2 3 2 7 3" xfId="24314"/>
    <cellStyle name="Note 4 2 2 3 2 8" xfId="24315"/>
    <cellStyle name="Note 4 2 2 3 2 8 2" xfId="24316"/>
    <cellStyle name="Note 4 2 2 3 2 8 2 2" xfId="24317"/>
    <cellStyle name="Note 4 2 2 3 2 8 3" xfId="24318"/>
    <cellStyle name="Note 4 2 2 3 2 9" xfId="24319"/>
    <cellStyle name="Note 4 2 2 3 2 9 2" xfId="24320"/>
    <cellStyle name="Note 4 2 2 3 2 9 2 2" xfId="24321"/>
    <cellStyle name="Note 4 2 2 3 2 9 3" xfId="24322"/>
    <cellStyle name="Note 4 2 2 3 3" xfId="24323"/>
    <cellStyle name="Note 4 2 2 3 3 2" xfId="24324"/>
    <cellStyle name="Note 4 2 2 3 3 2 2" xfId="24325"/>
    <cellStyle name="Note 4 2 2 3 3 3" xfId="24326"/>
    <cellStyle name="Note 4 2 2 3 4" xfId="24327"/>
    <cellStyle name="Note 4 2 2 3 4 2" xfId="24328"/>
    <cellStyle name="Note 4 2 2 3 4 2 2" xfId="24329"/>
    <cellStyle name="Note 4 2 2 3 4 3" xfId="24330"/>
    <cellStyle name="Note 4 2 2 3 5" xfId="24331"/>
    <cellStyle name="Note 4 2 2 3 5 2" xfId="24332"/>
    <cellStyle name="Note 4 2 2 3 5 2 2" xfId="24333"/>
    <cellStyle name="Note 4 2 2 3 5 3" xfId="24334"/>
    <cellStyle name="Note 4 2 2 3 6" xfId="24335"/>
    <cellStyle name="Note 4 2 2 3 6 2" xfId="24336"/>
    <cellStyle name="Note 4 2 2 3 6 2 2" xfId="24337"/>
    <cellStyle name="Note 4 2 2 3 6 3" xfId="24338"/>
    <cellStyle name="Note 4 2 2 3 7" xfId="24339"/>
    <cellStyle name="Note 4 2 2 3 7 2" xfId="24340"/>
    <cellStyle name="Note 4 2 2 3 7 2 2" xfId="24341"/>
    <cellStyle name="Note 4 2 2 3 7 3" xfId="24342"/>
    <cellStyle name="Note 4 2 2 3 8" xfId="24343"/>
    <cellStyle name="Note 4 2 2 3 8 2" xfId="24344"/>
    <cellStyle name="Note 4 2 2 3 8 2 2" xfId="24345"/>
    <cellStyle name="Note 4 2 2 3 8 3" xfId="24346"/>
    <cellStyle name="Note 4 2 2 3 9" xfId="24347"/>
    <cellStyle name="Note 4 2 2 3 9 2" xfId="24348"/>
    <cellStyle name="Note 4 2 2 3 9 2 2" xfId="24349"/>
    <cellStyle name="Note 4 2 2 3 9 3" xfId="24350"/>
    <cellStyle name="Note 4 2 2 4" xfId="24351"/>
    <cellStyle name="Note 4 2 2 4 10" xfId="24352"/>
    <cellStyle name="Note 4 2 2 4 10 2" xfId="24353"/>
    <cellStyle name="Note 4 2 2 4 10 2 2" xfId="24354"/>
    <cellStyle name="Note 4 2 2 4 10 3" xfId="24355"/>
    <cellStyle name="Note 4 2 2 4 11" xfId="24356"/>
    <cellStyle name="Note 4 2 2 4 11 2" xfId="24357"/>
    <cellStyle name="Note 4 2 2 4 11 2 2" xfId="24358"/>
    <cellStyle name="Note 4 2 2 4 11 3" xfId="24359"/>
    <cellStyle name="Note 4 2 2 4 12" xfId="24360"/>
    <cellStyle name="Note 4 2 2 4 12 2" xfId="24361"/>
    <cellStyle name="Note 4 2 2 4 12 2 2" xfId="24362"/>
    <cellStyle name="Note 4 2 2 4 12 3" xfId="24363"/>
    <cellStyle name="Note 4 2 2 4 13" xfId="24364"/>
    <cellStyle name="Note 4 2 2 4 13 2" xfId="24365"/>
    <cellStyle name="Note 4 2 2 4 13 2 2" xfId="24366"/>
    <cellStyle name="Note 4 2 2 4 13 3" xfId="24367"/>
    <cellStyle name="Note 4 2 2 4 14" xfId="24368"/>
    <cellStyle name="Note 4 2 2 4 14 2" xfId="24369"/>
    <cellStyle name="Note 4 2 2 4 14 2 2" xfId="24370"/>
    <cellStyle name="Note 4 2 2 4 14 3" xfId="24371"/>
    <cellStyle name="Note 4 2 2 4 15" xfId="24372"/>
    <cellStyle name="Note 4 2 2 4 15 2" xfId="24373"/>
    <cellStyle name="Note 4 2 2 4 15 2 2" xfId="24374"/>
    <cellStyle name="Note 4 2 2 4 15 3" xfId="24375"/>
    <cellStyle name="Note 4 2 2 4 16" xfId="24376"/>
    <cellStyle name="Note 4 2 2 4 16 2" xfId="24377"/>
    <cellStyle name="Note 4 2 2 4 16 2 2" xfId="24378"/>
    <cellStyle name="Note 4 2 2 4 16 3" xfId="24379"/>
    <cellStyle name="Note 4 2 2 4 17" xfId="24380"/>
    <cellStyle name="Note 4 2 2 4 17 2" xfId="24381"/>
    <cellStyle name="Note 4 2 2 4 17 2 2" xfId="24382"/>
    <cellStyle name="Note 4 2 2 4 17 3" xfId="24383"/>
    <cellStyle name="Note 4 2 2 4 18" xfId="24384"/>
    <cellStyle name="Note 4 2 2 4 18 2" xfId="24385"/>
    <cellStyle name="Note 4 2 2 4 18 2 2" xfId="24386"/>
    <cellStyle name="Note 4 2 2 4 18 3" xfId="24387"/>
    <cellStyle name="Note 4 2 2 4 19" xfId="24388"/>
    <cellStyle name="Note 4 2 2 4 19 2" xfId="24389"/>
    <cellStyle name="Note 4 2 2 4 19 2 2" xfId="24390"/>
    <cellStyle name="Note 4 2 2 4 19 3" xfId="24391"/>
    <cellStyle name="Note 4 2 2 4 2" xfId="24392"/>
    <cellStyle name="Note 4 2 2 4 2 10" xfId="24393"/>
    <cellStyle name="Note 4 2 2 4 2 10 2" xfId="24394"/>
    <cellStyle name="Note 4 2 2 4 2 10 2 2" xfId="24395"/>
    <cellStyle name="Note 4 2 2 4 2 10 3" xfId="24396"/>
    <cellStyle name="Note 4 2 2 4 2 11" xfId="24397"/>
    <cellStyle name="Note 4 2 2 4 2 11 2" xfId="24398"/>
    <cellStyle name="Note 4 2 2 4 2 11 2 2" xfId="24399"/>
    <cellStyle name="Note 4 2 2 4 2 11 3" xfId="24400"/>
    <cellStyle name="Note 4 2 2 4 2 12" xfId="24401"/>
    <cellStyle name="Note 4 2 2 4 2 12 2" xfId="24402"/>
    <cellStyle name="Note 4 2 2 4 2 12 2 2" xfId="24403"/>
    <cellStyle name="Note 4 2 2 4 2 12 3" xfId="24404"/>
    <cellStyle name="Note 4 2 2 4 2 13" xfId="24405"/>
    <cellStyle name="Note 4 2 2 4 2 13 2" xfId="24406"/>
    <cellStyle name="Note 4 2 2 4 2 13 2 2" xfId="24407"/>
    <cellStyle name="Note 4 2 2 4 2 13 3" xfId="24408"/>
    <cellStyle name="Note 4 2 2 4 2 14" xfId="24409"/>
    <cellStyle name="Note 4 2 2 4 2 14 2" xfId="24410"/>
    <cellStyle name="Note 4 2 2 4 2 14 2 2" xfId="24411"/>
    <cellStyle name="Note 4 2 2 4 2 14 3" xfId="24412"/>
    <cellStyle name="Note 4 2 2 4 2 15" xfId="24413"/>
    <cellStyle name="Note 4 2 2 4 2 15 2" xfId="24414"/>
    <cellStyle name="Note 4 2 2 4 2 15 2 2" xfId="24415"/>
    <cellStyle name="Note 4 2 2 4 2 15 3" xfId="24416"/>
    <cellStyle name="Note 4 2 2 4 2 16" xfId="24417"/>
    <cellStyle name="Note 4 2 2 4 2 16 2" xfId="24418"/>
    <cellStyle name="Note 4 2 2 4 2 16 2 2" xfId="24419"/>
    <cellStyle name="Note 4 2 2 4 2 16 3" xfId="24420"/>
    <cellStyle name="Note 4 2 2 4 2 17" xfId="24421"/>
    <cellStyle name="Note 4 2 2 4 2 17 2" xfId="24422"/>
    <cellStyle name="Note 4 2 2 4 2 17 2 2" xfId="24423"/>
    <cellStyle name="Note 4 2 2 4 2 17 3" xfId="24424"/>
    <cellStyle name="Note 4 2 2 4 2 18" xfId="24425"/>
    <cellStyle name="Note 4 2 2 4 2 18 2" xfId="24426"/>
    <cellStyle name="Note 4 2 2 4 2 18 2 2" xfId="24427"/>
    <cellStyle name="Note 4 2 2 4 2 18 3" xfId="24428"/>
    <cellStyle name="Note 4 2 2 4 2 19" xfId="24429"/>
    <cellStyle name="Note 4 2 2 4 2 19 2" xfId="24430"/>
    <cellStyle name="Note 4 2 2 4 2 19 2 2" xfId="24431"/>
    <cellStyle name="Note 4 2 2 4 2 19 3" xfId="24432"/>
    <cellStyle name="Note 4 2 2 4 2 2" xfId="24433"/>
    <cellStyle name="Note 4 2 2 4 2 2 2" xfId="24434"/>
    <cellStyle name="Note 4 2 2 4 2 2 2 2" xfId="24435"/>
    <cellStyle name="Note 4 2 2 4 2 2 3" xfId="24436"/>
    <cellStyle name="Note 4 2 2 4 2 20" xfId="24437"/>
    <cellStyle name="Note 4 2 2 4 2 20 2" xfId="24438"/>
    <cellStyle name="Note 4 2 2 4 2 20 2 2" xfId="24439"/>
    <cellStyle name="Note 4 2 2 4 2 20 3" xfId="24440"/>
    <cellStyle name="Note 4 2 2 4 2 21" xfId="24441"/>
    <cellStyle name="Note 4 2 2 4 2 21 2" xfId="24442"/>
    <cellStyle name="Note 4 2 2 4 2 22" xfId="24443"/>
    <cellStyle name="Note 4 2 2 4 2 3" xfId="24444"/>
    <cellStyle name="Note 4 2 2 4 2 3 2" xfId="24445"/>
    <cellStyle name="Note 4 2 2 4 2 3 2 2" xfId="24446"/>
    <cellStyle name="Note 4 2 2 4 2 3 3" xfId="24447"/>
    <cellStyle name="Note 4 2 2 4 2 4" xfId="24448"/>
    <cellStyle name="Note 4 2 2 4 2 4 2" xfId="24449"/>
    <cellStyle name="Note 4 2 2 4 2 4 2 2" xfId="24450"/>
    <cellStyle name="Note 4 2 2 4 2 4 3" xfId="24451"/>
    <cellStyle name="Note 4 2 2 4 2 5" xfId="24452"/>
    <cellStyle name="Note 4 2 2 4 2 5 2" xfId="24453"/>
    <cellStyle name="Note 4 2 2 4 2 5 2 2" xfId="24454"/>
    <cellStyle name="Note 4 2 2 4 2 5 3" xfId="24455"/>
    <cellStyle name="Note 4 2 2 4 2 6" xfId="24456"/>
    <cellStyle name="Note 4 2 2 4 2 6 2" xfId="24457"/>
    <cellStyle name="Note 4 2 2 4 2 6 2 2" xfId="24458"/>
    <cellStyle name="Note 4 2 2 4 2 6 3" xfId="24459"/>
    <cellStyle name="Note 4 2 2 4 2 7" xfId="24460"/>
    <cellStyle name="Note 4 2 2 4 2 7 2" xfId="24461"/>
    <cellStyle name="Note 4 2 2 4 2 7 2 2" xfId="24462"/>
    <cellStyle name="Note 4 2 2 4 2 7 3" xfId="24463"/>
    <cellStyle name="Note 4 2 2 4 2 8" xfId="24464"/>
    <cellStyle name="Note 4 2 2 4 2 8 2" xfId="24465"/>
    <cellStyle name="Note 4 2 2 4 2 8 2 2" xfId="24466"/>
    <cellStyle name="Note 4 2 2 4 2 8 3" xfId="24467"/>
    <cellStyle name="Note 4 2 2 4 2 9" xfId="24468"/>
    <cellStyle name="Note 4 2 2 4 2 9 2" xfId="24469"/>
    <cellStyle name="Note 4 2 2 4 2 9 2 2" xfId="24470"/>
    <cellStyle name="Note 4 2 2 4 2 9 3" xfId="24471"/>
    <cellStyle name="Note 4 2 2 4 20" xfId="24472"/>
    <cellStyle name="Note 4 2 2 4 20 2" xfId="24473"/>
    <cellStyle name="Note 4 2 2 4 20 2 2" xfId="24474"/>
    <cellStyle name="Note 4 2 2 4 20 3" xfId="24475"/>
    <cellStyle name="Note 4 2 2 4 21" xfId="24476"/>
    <cellStyle name="Note 4 2 2 4 21 2" xfId="24477"/>
    <cellStyle name="Note 4 2 2 4 21 2 2" xfId="24478"/>
    <cellStyle name="Note 4 2 2 4 21 3" xfId="24479"/>
    <cellStyle name="Note 4 2 2 4 22" xfId="24480"/>
    <cellStyle name="Note 4 2 2 4 22 2" xfId="24481"/>
    <cellStyle name="Note 4 2 2 4 23" xfId="24482"/>
    <cellStyle name="Note 4 2 2 4 3" xfId="24483"/>
    <cellStyle name="Note 4 2 2 4 3 2" xfId="24484"/>
    <cellStyle name="Note 4 2 2 4 3 2 2" xfId="24485"/>
    <cellStyle name="Note 4 2 2 4 3 3" xfId="24486"/>
    <cellStyle name="Note 4 2 2 4 4" xfId="24487"/>
    <cellStyle name="Note 4 2 2 4 4 2" xfId="24488"/>
    <cellStyle name="Note 4 2 2 4 4 2 2" xfId="24489"/>
    <cellStyle name="Note 4 2 2 4 4 3" xfId="24490"/>
    <cellStyle name="Note 4 2 2 4 5" xfId="24491"/>
    <cellStyle name="Note 4 2 2 4 5 2" xfId="24492"/>
    <cellStyle name="Note 4 2 2 4 5 2 2" xfId="24493"/>
    <cellStyle name="Note 4 2 2 4 5 3" xfId="24494"/>
    <cellStyle name="Note 4 2 2 4 6" xfId="24495"/>
    <cellStyle name="Note 4 2 2 4 6 2" xfId="24496"/>
    <cellStyle name="Note 4 2 2 4 6 2 2" xfId="24497"/>
    <cellStyle name="Note 4 2 2 4 6 3" xfId="24498"/>
    <cellStyle name="Note 4 2 2 4 7" xfId="24499"/>
    <cellStyle name="Note 4 2 2 4 7 2" xfId="24500"/>
    <cellStyle name="Note 4 2 2 4 7 2 2" xfId="24501"/>
    <cellStyle name="Note 4 2 2 4 7 3" xfId="24502"/>
    <cellStyle name="Note 4 2 2 4 8" xfId="24503"/>
    <cellStyle name="Note 4 2 2 4 8 2" xfId="24504"/>
    <cellStyle name="Note 4 2 2 4 8 2 2" xfId="24505"/>
    <cellStyle name="Note 4 2 2 4 8 3" xfId="24506"/>
    <cellStyle name="Note 4 2 2 4 9" xfId="24507"/>
    <cellStyle name="Note 4 2 2 4 9 2" xfId="24508"/>
    <cellStyle name="Note 4 2 2 4 9 2 2" xfId="24509"/>
    <cellStyle name="Note 4 2 2 4 9 3" xfId="24510"/>
    <cellStyle name="Note 4 2 2 5" xfId="24511"/>
    <cellStyle name="Note 4 2 2 5 10" xfId="24512"/>
    <cellStyle name="Note 4 2 2 5 10 2" xfId="24513"/>
    <cellStyle name="Note 4 2 2 5 10 2 2" xfId="24514"/>
    <cellStyle name="Note 4 2 2 5 10 3" xfId="24515"/>
    <cellStyle name="Note 4 2 2 5 11" xfId="24516"/>
    <cellStyle name="Note 4 2 2 5 11 2" xfId="24517"/>
    <cellStyle name="Note 4 2 2 5 11 2 2" xfId="24518"/>
    <cellStyle name="Note 4 2 2 5 11 3" xfId="24519"/>
    <cellStyle name="Note 4 2 2 5 12" xfId="24520"/>
    <cellStyle name="Note 4 2 2 5 12 2" xfId="24521"/>
    <cellStyle name="Note 4 2 2 5 12 2 2" xfId="24522"/>
    <cellStyle name="Note 4 2 2 5 12 3" xfId="24523"/>
    <cellStyle name="Note 4 2 2 5 13" xfId="24524"/>
    <cellStyle name="Note 4 2 2 5 13 2" xfId="24525"/>
    <cellStyle name="Note 4 2 2 5 13 2 2" xfId="24526"/>
    <cellStyle name="Note 4 2 2 5 13 3" xfId="24527"/>
    <cellStyle name="Note 4 2 2 5 14" xfId="24528"/>
    <cellStyle name="Note 4 2 2 5 14 2" xfId="24529"/>
    <cellStyle name="Note 4 2 2 5 14 2 2" xfId="24530"/>
    <cellStyle name="Note 4 2 2 5 14 3" xfId="24531"/>
    <cellStyle name="Note 4 2 2 5 15" xfId="24532"/>
    <cellStyle name="Note 4 2 2 5 15 2" xfId="24533"/>
    <cellStyle name="Note 4 2 2 5 15 2 2" xfId="24534"/>
    <cellStyle name="Note 4 2 2 5 15 3" xfId="24535"/>
    <cellStyle name="Note 4 2 2 5 16" xfId="24536"/>
    <cellStyle name="Note 4 2 2 5 16 2" xfId="24537"/>
    <cellStyle name="Note 4 2 2 5 16 2 2" xfId="24538"/>
    <cellStyle name="Note 4 2 2 5 16 3" xfId="24539"/>
    <cellStyle name="Note 4 2 2 5 17" xfId="24540"/>
    <cellStyle name="Note 4 2 2 5 17 2" xfId="24541"/>
    <cellStyle name="Note 4 2 2 5 17 2 2" xfId="24542"/>
    <cellStyle name="Note 4 2 2 5 17 3" xfId="24543"/>
    <cellStyle name="Note 4 2 2 5 18" xfId="24544"/>
    <cellStyle name="Note 4 2 2 5 18 2" xfId="24545"/>
    <cellStyle name="Note 4 2 2 5 18 2 2" xfId="24546"/>
    <cellStyle name="Note 4 2 2 5 18 3" xfId="24547"/>
    <cellStyle name="Note 4 2 2 5 19" xfId="24548"/>
    <cellStyle name="Note 4 2 2 5 19 2" xfId="24549"/>
    <cellStyle name="Note 4 2 2 5 19 2 2" xfId="24550"/>
    <cellStyle name="Note 4 2 2 5 19 3" xfId="24551"/>
    <cellStyle name="Note 4 2 2 5 2" xfId="24552"/>
    <cellStyle name="Note 4 2 2 5 2 2" xfId="24553"/>
    <cellStyle name="Note 4 2 2 5 2 2 2" xfId="24554"/>
    <cellStyle name="Note 4 2 2 5 2 3" xfId="24555"/>
    <cellStyle name="Note 4 2 2 5 20" xfId="24556"/>
    <cellStyle name="Note 4 2 2 5 20 2" xfId="24557"/>
    <cellStyle name="Note 4 2 2 5 20 2 2" xfId="24558"/>
    <cellStyle name="Note 4 2 2 5 20 3" xfId="24559"/>
    <cellStyle name="Note 4 2 2 5 21" xfId="24560"/>
    <cellStyle name="Note 4 2 2 5 21 2" xfId="24561"/>
    <cellStyle name="Note 4 2 2 5 22" xfId="24562"/>
    <cellStyle name="Note 4 2 2 5 3" xfId="24563"/>
    <cellStyle name="Note 4 2 2 5 3 2" xfId="24564"/>
    <cellStyle name="Note 4 2 2 5 3 2 2" xfId="24565"/>
    <cellStyle name="Note 4 2 2 5 3 3" xfId="24566"/>
    <cellStyle name="Note 4 2 2 5 4" xfId="24567"/>
    <cellStyle name="Note 4 2 2 5 4 2" xfId="24568"/>
    <cellStyle name="Note 4 2 2 5 4 2 2" xfId="24569"/>
    <cellStyle name="Note 4 2 2 5 4 3" xfId="24570"/>
    <cellStyle name="Note 4 2 2 5 5" xfId="24571"/>
    <cellStyle name="Note 4 2 2 5 5 2" xfId="24572"/>
    <cellStyle name="Note 4 2 2 5 5 2 2" xfId="24573"/>
    <cellStyle name="Note 4 2 2 5 5 3" xfId="24574"/>
    <cellStyle name="Note 4 2 2 5 6" xfId="24575"/>
    <cellStyle name="Note 4 2 2 5 6 2" xfId="24576"/>
    <cellStyle name="Note 4 2 2 5 6 2 2" xfId="24577"/>
    <cellStyle name="Note 4 2 2 5 6 3" xfId="24578"/>
    <cellStyle name="Note 4 2 2 5 7" xfId="24579"/>
    <cellStyle name="Note 4 2 2 5 7 2" xfId="24580"/>
    <cellStyle name="Note 4 2 2 5 7 2 2" xfId="24581"/>
    <cellStyle name="Note 4 2 2 5 7 3" xfId="24582"/>
    <cellStyle name="Note 4 2 2 5 8" xfId="24583"/>
    <cellStyle name="Note 4 2 2 5 8 2" xfId="24584"/>
    <cellStyle name="Note 4 2 2 5 8 2 2" xfId="24585"/>
    <cellStyle name="Note 4 2 2 5 8 3" xfId="24586"/>
    <cellStyle name="Note 4 2 2 5 9" xfId="24587"/>
    <cellStyle name="Note 4 2 2 5 9 2" xfId="24588"/>
    <cellStyle name="Note 4 2 2 5 9 2 2" xfId="24589"/>
    <cellStyle name="Note 4 2 2 5 9 3" xfId="24590"/>
    <cellStyle name="Note 4 2 2 6" xfId="24591"/>
    <cellStyle name="Note 4 2 2 6 2" xfId="24592"/>
    <cellStyle name="Note 4 2 2 6 2 2" xfId="24593"/>
    <cellStyle name="Note 4 2 2 6 3" xfId="24594"/>
    <cellStyle name="Note 4 2 2 7" xfId="24595"/>
    <cellStyle name="Note 4 2 2 7 2" xfId="24596"/>
    <cellStyle name="Note 4 2 2 7 2 2" xfId="24597"/>
    <cellStyle name="Note 4 2 2 7 3" xfId="24598"/>
    <cellStyle name="Note 4 2 2 8" xfId="24599"/>
    <cellStyle name="Note 4 2 2 8 2" xfId="24600"/>
    <cellStyle name="Note 4 2 2 8 2 2" xfId="24601"/>
    <cellStyle name="Note 4 2 2 8 3" xfId="24602"/>
    <cellStyle name="Note 4 2 2 9" xfId="24603"/>
    <cellStyle name="Note 4 2 2 9 2" xfId="24604"/>
    <cellStyle name="Note 4 2 2 9 2 2" xfId="24605"/>
    <cellStyle name="Note 4 2 2 9 3" xfId="24606"/>
    <cellStyle name="Note 4 2 20" xfId="24607"/>
    <cellStyle name="Note 4 2 20 2" xfId="24608"/>
    <cellStyle name="Note 4 2 20 2 2" xfId="24609"/>
    <cellStyle name="Note 4 2 20 3" xfId="24610"/>
    <cellStyle name="Note 4 2 21" xfId="24611"/>
    <cellStyle name="Note 4 2 21 2" xfId="24612"/>
    <cellStyle name="Note 4 2 21 2 2" xfId="24613"/>
    <cellStyle name="Note 4 2 21 3" xfId="24614"/>
    <cellStyle name="Note 4 2 22" xfId="24615"/>
    <cellStyle name="Note 4 2 22 2" xfId="24616"/>
    <cellStyle name="Note 4 2 23" xfId="24617"/>
    <cellStyle name="Note 4 2 24" xfId="24618"/>
    <cellStyle name="Note 4 2 25" xfId="24619"/>
    <cellStyle name="Note 4 2 26" xfId="24620"/>
    <cellStyle name="Note 4 2 3" xfId="24621"/>
    <cellStyle name="Note 4 2 3 10" xfId="24622"/>
    <cellStyle name="Note 4 2 3 10 2" xfId="24623"/>
    <cellStyle name="Note 4 2 3 10 2 2" xfId="24624"/>
    <cellStyle name="Note 4 2 3 10 3" xfId="24625"/>
    <cellStyle name="Note 4 2 3 11" xfId="24626"/>
    <cellStyle name="Note 4 2 3 11 2" xfId="24627"/>
    <cellStyle name="Note 4 2 3 11 2 2" xfId="24628"/>
    <cellStyle name="Note 4 2 3 11 3" xfId="24629"/>
    <cellStyle name="Note 4 2 3 12" xfId="24630"/>
    <cellStyle name="Note 4 2 3 12 2" xfId="24631"/>
    <cellStyle name="Note 4 2 3 12 2 2" xfId="24632"/>
    <cellStyle name="Note 4 2 3 12 3" xfId="24633"/>
    <cellStyle name="Note 4 2 3 13" xfId="24634"/>
    <cellStyle name="Note 4 2 3 13 2" xfId="24635"/>
    <cellStyle name="Note 4 2 3 13 2 2" xfId="24636"/>
    <cellStyle name="Note 4 2 3 13 3" xfId="24637"/>
    <cellStyle name="Note 4 2 3 14" xfId="24638"/>
    <cellStyle name="Note 4 2 3 14 2" xfId="24639"/>
    <cellStyle name="Note 4 2 3 14 2 2" xfId="24640"/>
    <cellStyle name="Note 4 2 3 14 3" xfId="24641"/>
    <cellStyle name="Note 4 2 3 15" xfId="24642"/>
    <cellStyle name="Note 4 2 3 15 2" xfId="24643"/>
    <cellStyle name="Note 4 2 3 15 2 2" xfId="24644"/>
    <cellStyle name="Note 4 2 3 15 3" xfId="24645"/>
    <cellStyle name="Note 4 2 3 16" xfId="24646"/>
    <cellStyle name="Note 4 2 3 16 2" xfId="24647"/>
    <cellStyle name="Note 4 2 3 16 2 2" xfId="24648"/>
    <cellStyle name="Note 4 2 3 16 3" xfId="24649"/>
    <cellStyle name="Note 4 2 3 17" xfId="24650"/>
    <cellStyle name="Note 4 2 3 17 2" xfId="24651"/>
    <cellStyle name="Note 4 2 3 17 2 2" xfId="24652"/>
    <cellStyle name="Note 4 2 3 17 3" xfId="24653"/>
    <cellStyle name="Note 4 2 3 18" xfId="24654"/>
    <cellStyle name="Note 4 2 3 18 2" xfId="24655"/>
    <cellStyle name="Note 4 2 3 19" xfId="24656"/>
    <cellStyle name="Note 4 2 3 2" xfId="24657"/>
    <cellStyle name="Note 4 2 3 2 10" xfId="24658"/>
    <cellStyle name="Note 4 2 3 2 10 2" xfId="24659"/>
    <cellStyle name="Note 4 2 3 2 10 2 2" xfId="24660"/>
    <cellStyle name="Note 4 2 3 2 10 3" xfId="24661"/>
    <cellStyle name="Note 4 2 3 2 11" xfId="24662"/>
    <cellStyle name="Note 4 2 3 2 11 2" xfId="24663"/>
    <cellStyle name="Note 4 2 3 2 11 2 2" xfId="24664"/>
    <cellStyle name="Note 4 2 3 2 11 3" xfId="24665"/>
    <cellStyle name="Note 4 2 3 2 12" xfId="24666"/>
    <cellStyle name="Note 4 2 3 2 12 2" xfId="24667"/>
    <cellStyle name="Note 4 2 3 2 12 2 2" xfId="24668"/>
    <cellStyle name="Note 4 2 3 2 12 3" xfId="24669"/>
    <cellStyle name="Note 4 2 3 2 13" xfId="24670"/>
    <cellStyle name="Note 4 2 3 2 13 2" xfId="24671"/>
    <cellStyle name="Note 4 2 3 2 13 2 2" xfId="24672"/>
    <cellStyle name="Note 4 2 3 2 13 3" xfId="24673"/>
    <cellStyle name="Note 4 2 3 2 14" xfId="24674"/>
    <cellStyle name="Note 4 2 3 2 14 2" xfId="24675"/>
    <cellStyle name="Note 4 2 3 2 14 2 2" xfId="24676"/>
    <cellStyle name="Note 4 2 3 2 14 3" xfId="24677"/>
    <cellStyle name="Note 4 2 3 2 15" xfId="24678"/>
    <cellStyle name="Note 4 2 3 2 15 2" xfId="24679"/>
    <cellStyle name="Note 4 2 3 2 15 2 2" xfId="24680"/>
    <cellStyle name="Note 4 2 3 2 15 3" xfId="24681"/>
    <cellStyle name="Note 4 2 3 2 16" xfId="24682"/>
    <cellStyle name="Note 4 2 3 2 16 2" xfId="24683"/>
    <cellStyle name="Note 4 2 3 2 16 2 2" xfId="24684"/>
    <cellStyle name="Note 4 2 3 2 16 3" xfId="24685"/>
    <cellStyle name="Note 4 2 3 2 17" xfId="24686"/>
    <cellStyle name="Note 4 2 3 2 17 2" xfId="24687"/>
    <cellStyle name="Note 4 2 3 2 17 2 2" xfId="24688"/>
    <cellStyle name="Note 4 2 3 2 17 3" xfId="24689"/>
    <cellStyle name="Note 4 2 3 2 18" xfId="24690"/>
    <cellStyle name="Note 4 2 3 2 18 2" xfId="24691"/>
    <cellStyle name="Note 4 2 3 2 18 2 2" xfId="24692"/>
    <cellStyle name="Note 4 2 3 2 18 3" xfId="24693"/>
    <cellStyle name="Note 4 2 3 2 19" xfId="24694"/>
    <cellStyle name="Note 4 2 3 2 19 2" xfId="24695"/>
    <cellStyle name="Note 4 2 3 2 19 2 2" xfId="24696"/>
    <cellStyle name="Note 4 2 3 2 19 3" xfId="24697"/>
    <cellStyle name="Note 4 2 3 2 2" xfId="24698"/>
    <cellStyle name="Note 4 2 3 2 2 2" xfId="24699"/>
    <cellStyle name="Note 4 2 3 2 2 2 2" xfId="24700"/>
    <cellStyle name="Note 4 2 3 2 2 3" xfId="24701"/>
    <cellStyle name="Note 4 2 3 2 20" xfId="24702"/>
    <cellStyle name="Note 4 2 3 2 20 2" xfId="24703"/>
    <cellStyle name="Note 4 2 3 2 20 2 2" xfId="24704"/>
    <cellStyle name="Note 4 2 3 2 20 3" xfId="24705"/>
    <cellStyle name="Note 4 2 3 2 21" xfId="24706"/>
    <cellStyle name="Note 4 2 3 2 21 2" xfId="24707"/>
    <cellStyle name="Note 4 2 3 2 22" xfId="24708"/>
    <cellStyle name="Note 4 2 3 2 3" xfId="24709"/>
    <cellStyle name="Note 4 2 3 2 3 2" xfId="24710"/>
    <cellStyle name="Note 4 2 3 2 3 2 2" xfId="24711"/>
    <cellStyle name="Note 4 2 3 2 3 3" xfId="24712"/>
    <cellStyle name="Note 4 2 3 2 4" xfId="24713"/>
    <cellStyle name="Note 4 2 3 2 4 2" xfId="24714"/>
    <cellStyle name="Note 4 2 3 2 4 2 2" xfId="24715"/>
    <cellStyle name="Note 4 2 3 2 4 3" xfId="24716"/>
    <cellStyle name="Note 4 2 3 2 5" xfId="24717"/>
    <cellStyle name="Note 4 2 3 2 5 2" xfId="24718"/>
    <cellStyle name="Note 4 2 3 2 5 2 2" xfId="24719"/>
    <cellStyle name="Note 4 2 3 2 5 3" xfId="24720"/>
    <cellStyle name="Note 4 2 3 2 6" xfId="24721"/>
    <cellStyle name="Note 4 2 3 2 6 2" xfId="24722"/>
    <cellStyle name="Note 4 2 3 2 6 2 2" xfId="24723"/>
    <cellStyle name="Note 4 2 3 2 6 3" xfId="24724"/>
    <cellStyle name="Note 4 2 3 2 7" xfId="24725"/>
    <cellStyle name="Note 4 2 3 2 7 2" xfId="24726"/>
    <cellStyle name="Note 4 2 3 2 7 2 2" xfId="24727"/>
    <cellStyle name="Note 4 2 3 2 7 3" xfId="24728"/>
    <cellStyle name="Note 4 2 3 2 8" xfId="24729"/>
    <cellStyle name="Note 4 2 3 2 8 2" xfId="24730"/>
    <cellStyle name="Note 4 2 3 2 8 2 2" xfId="24731"/>
    <cellStyle name="Note 4 2 3 2 8 3" xfId="24732"/>
    <cellStyle name="Note 4 2 3 2 9" xfId="24733"/>
    <cellStyle name="Note 4 2 3 2 9 2" xfId="24734"/>
    <cellStyle name="Note 4 2 3 2 9 2 2" xfId="24735"/>
    <cellStyle name="Note 4 2 3 2 9 3" xfId="24736"/>
    <cellStyle name="Note 4 2 3 3" xfId="24737"/>
    <cellStyle name="Note 4 2 3 3 2" xfId="24738"/>
    <cellStyle name="Note 4 2 3 3 2 2" xfId="24739"/>
    <cellStyle name="Note 4 2 3 3 3" xfId="24740"/>
    <cellStyle name="Note 4 2 3 4" xfId="24741"/>
    <cellStyle name="Note 4 2 3 4 2" xfId="24742"/>
    <cellStyle name="Note 4 2 3 4 2 2" xfId="24743"/>
    <cellStyle name="Note 4 2 3 4 3" xfId="24744"/>
    <cellStyle name="Note 4 2 3 5" xfId="24745"/>
    <cellStyle name="Note 4 2 3 5 2" xfId="24746"/>
    <cellStyle name="Note 4 2 3 5 2 2" xfId="24747"/>
    <cellStyle name="Note 4 2 3 5 3" xfId="24748"/>
    <cellStyle name="Note 4 2 3 6" xfId="24749"/>
    <cellStyle name="Note 4 2 3 6 2" xfId="24750"/>
    <cellStyle name="Note 4 2 3 6 2 2" xfId="24751"/>
    <cellStyle name="Note 4 2 3 6 3" xfId="24752"/>
    <cellStyle name="Note 4 2 3 7" xfId="24753"/>
    <cellStyle name="Note 4 2 3 7 2" xfId="24754"/>
    <cellStyle name="Note 4 2 3 7 2 2" xfId="24755"/>
    <cellStyle name="Note 4 2 3 7 3" xfId="24756"/>
    <cellStyle name="Note 4 2 3 8" xfId="24757"/>
    <cellStyle name="Note 4 2 3 8 2" xfId="24758"/>
    <cellStyle name="Note 4 2 3 8 2 2" xfId="24759"/>
    <cellStyle name="Note 4 2 3 8 3" xfId="24760"/>
    <cellStyle name="Note 4 2 3 9" xfId="24761"/>
    <cellStyle name="Note 4 2 3 9 2" xfId="24762"/>
    <cellStyle name="Note 4 2 3 9 2 2" xfId="24763"/>
    <cellStyle name="Note 4 2 3 9 3" xfId="24764"/>
    <cellStyle name="Note 4 2 4" xfId="24765"/>
    <cellStyle name="Note 4 2 4 10" xfId="24766"/>
    <cellStyle name="Note 4 2 4 10 2" xfId="24767"/>
    <cellStyle name="Note 4 2 4 10 2 2" xfId="24768"/>
    <cellStyle name="Note 4 2 4 10 3" xfId="24769"/>
    <cellStyle name="Note 4 2 4 11" xfId="24770"/>
    <cellStyle name="Note 4 2 4 11 2" xfId="24771"/>
    <cellStyle name="Note 4 2 4 11 2 2" xfId="24772"/>
    <cellStyle name="Note 4 2 4 11 3" xfId="24773"/>
    <cellStyle name="Note 4 2 4 12" xfId="24774"/>
    <cellStyle name="Note 4 2 4 12 2" xfId="24775"/>
    <cellStyle name="Note 4 2 4 12 2 2" xfId="24776"/>
    <cellStyle name="Note 4 2 4 12 3" xfId="24777"/>
    <cellStyle name="Note 4 2 4 13" xfId="24778"/>
    <cellStyle name="Note 4 2 4 13 2" xfId="24779"/>
    <cellStyle name="Note 4 2 4 13 2 2" xfId="24780"/>
    <cellStyle name="Note 4 2 4 13 3" xfId="24781"/>
    <cellStyle name="Note 4 2 4 14" xfId="24782"/>
    <cellStyle name="Note 4 2 4 14 2" xfId="24783"/>
    <cellStyle name="Note 4 2 4 14 2 2" xfId="24784"/>
    <cellStyle name="Note 4 2 4 14 3" xfId="24785"/>
    <cellStyle name="Note 4 2 4 15" xfId="24786"/>
    <cellStyle name="Note 4 2 4 15 2" xfId="24787"/>
    <cellStyle name="Note 4 2 4 15 2 2" xfId="24788"/>
    <cellStyle name="Note 4 2 4 15 3" xfId="24789"/>
    <cellStyle name="Note 4 2 4 16" xfId="24790"/>
    <cellStyle name="Note 4 2 4 16 2" xfId="24791"/>
    <cellStyle name="Note 4 2 4 16 2 2" xfId="24792"/>
    <cellStyle name="Note 4 2 4 16 3" xfId="24793"/>
    <cellStyle name="Note 4 2 4 17" xfId="24794"/>
    <cellStyle name="Note 4 2 4 17 2" xfId="24795"/>
    <cellStyle name="Note 4 2 4 17 2 2" xfId="24796"/>
    <cellStyle name="Note 4 2 4 17 3" xfId="24797"/>
    <cellStyle name="Note 4 2 4 18" xfId="24798"/>
    <cellStyle name="Note 4 2 4 18 2" xfId="24799"/>
    <cellStyle name="Note 4 2 4 19" xfId="24800"/>
    <cellStyle name="Note 4 2 4 2" xfId="24801"/>
    <cellStyle name="Note 4 2 4 2 10" xfId="24802"/>
    <cellStyle name="Note 4 2 4 2 10 2" xfId="24803"/>
    <cellStyle name="Note 4 2 4 2 10 2 2" xfId="24804"/>
    <cellStyle name="Note 4 2 4 2 10 3" xfId="24805"/>
    <cellStyle name="Note 4 2 4 2 11" xfId="24806"/>
    <cellStyle name="Note 4 2 4 2 11 2" xfId="24807"/>
    <cellStyle name="Note 4 2 4 2 11 2 2" xfId="24808"/>
    <cellStyle name="Note 4 2 4 2 11 3" xfId="24809"/>
    <cellStyle name="Note 4 2 4 2 12" xfId="24810"/>
    <cellStyle name="Note 4 2 4 2 12 2" xfId="24811"/>
    <cellStyle name="Note 4 2 4 2 12 2 2" xfId="24812"/>
    <cellStyle name="Note 4 2 4 2 12 3" xfId="24813"/>
    <cellStyle name="Note 4 2 4 2 13" xfId="24814"/>
    <cellStyle name="Note 4 2 4 2 13 2" xfId="24815"/>
    <cellStyle name="Note 4 2 4 2 13 2 2" xfId="24816"/>
    <cellStyle name="Note 4 2 4 2 13 3" xfId="24817"/>
    <cellStyle name="Note 4 2 4 2 14" xfId="24818"/>
    <cellStyle name="Note 4 2 4 2 14 2" xfId="24819"/>
    <cellStyle name="Note 4 2 4 2 14 2 2" xfId="24820"/>
    <cellStyle name="Note 4 2 4 2 14 3" xfId="24821"/>
    <cellStyle name="Note 4 2 4 2 15" xfId="24822"/>
    <cellStyle name="Note 4 2 4 2 15 2" xfId="24823"/>
    <cellStyle name="Note 4 2 4 2 15 2 2" xfId="24824"/>
    <cellStyle name="Note 4 2 4 2 15 3" xfId="24825"/>
    <cellStyle name="Note 4 2 4 2 16" xfId="24826"/>
    <cellStyle name="Note 4 2 4 2 16 2" xfId="24827"/>
    <cellStyle name="Note 4 2 4 2 16 2 2" xfId="24828"/>
    <cellStyle name="Note 4 2 4 2 16 3" xfId="24829"/>
    <cellStyle name="Note 4 2 4 2 17" xfId="24830"/>
    <cellStyle name="Note 4 2 4 2 17 2" xfId="24831"/>
    <cellStyle name="Note 4 2 4 2 17 2 2" xfId="24832"/>
    <cellStyle name="Note 4 2 4 2 17 3" xfId="24833"/>
    <cellStyle name="Note 4 2 4 2 18" xfId="24834"/>
    <cellStyle name="Note 4 2 4 2 18 2" xfId="24835"/>
    <cellStyle name="Note 4 2 4 2 18 2 2" xfId="24836"/>
    <cellStyle name="Note 4 2 4 2 18 3" xfId="24837"/>
    <cellStyle name="Note 4 2 4 2 19" xfId="24838"/>
    <cellStyle name="Note 4 2 4 2 19 2" xfId="24839"/>
    <cellStyle name="Note 4 2 4 2 19 2 2" xfId="24840"/>
    <cellStyle name="Note 4 2 4 2 19 3" xfId="24841"/>
    <cellStyle name="Note 4 2 4 2 2" xfId="24842"/>
    <cellStyle name="Note 4 2 4 2 2 2" xfId="24843"/>
    <cellStyle name="Note 4 2 4 2 2 2 2" xfId="24844"/>
    <cellStyle name="Note 4 2 4 2 2 3" xfId="24845"/>
    <cellStyle name="Note 4 2 4 2 20" xfId="24846"/>
    <cellStyle name="Note 4 2 4 2 20 2" xfId="24847"/>
    <cellStyle name="Note 4 2 4 2 20 2 2" xfId="24848"/>
    <cellStyle name="Note 4 2 4 2 20 3" xfId="24849"/>
    <cellStyle name="Note 4 2 4 2 21" xfId="24850"/>
    <cellStyle name="Note 4 2 4 2 21 2" xfId="24851"/>
    <cellStyle name="Note 4 2 4 2 22" xfId="24852"/>
    <cellStyle name="Note 4 2 4 2 3" xfId="24853"/>
    <cellStyle name="Note 4 2 4 2 3 2" xfId="24854"/>
    <cellStyle name="Note 4 2 4 2 3 2 2" xfId="24855"/>
    <cellStyle name="Note 4 2 4 2 3 3" xfId="24856"/>
    <cellStyle name="Note 4 2 4 2 4" xfId="24857"/>
    <cellStyle name="Note 4 2 4 2 4 2" xfId="24858"/>
    <cellStyle name="Note 4 2 4 2 4 2 2" xfId="24859"/>
    <cellStyle name="Note 4 2 4 2 4 3" xfId="24860"/>
    <cellStyle name="Note 4 2 4 2 5" xfId="24861"/>
    <cellStyle name="Note 4 2 4 2 5 2" xfId="24862"/>
    <cellStyle name="Note 4 2 4 2 5 2 2" xfId="24863"/>
    <cellStyle name="Note 4 2 4 2 5 3" xfId="24864"/>
    <cellStyle name="Note 4 2 4 2 6" xfId="24865"/>
    <cellStyle name="Note 4 2 4 2 6 2" xfId="24866"/>
    <cellStyle name="Note 4 2 4 2 6 2 2" xfId="24867"/>
    <cellStyle name="Note 4 2 4 2 6 3" xfId="24868"/>
    <cellStyle name="Note 4 2 4 2 7" xfId="24869"/>
    <cellStyle name="Note 4 2 4 2 7 2" xfId="24870"/>
    <cellStyle name="Note 4 2 4 2 7 2 2" xfId="24871"/>
    <cellStyle name="Note 4 2 4 2 7 3" xfId="24872"/>
    <cellStyle name="Note 4 2 4 2 8" xfId="24873"/>
    <cellStyle name="Note 4 2 4 2 8 2" xfId="24874"/>
    <cellStyle name="Note 4 2 4 2 8 2 2" xfId="24875"/>
    <cellStyle name="Note 4 2 4 2 8 3" xfId="24876"/>
    <cellStyle name="Note 4 2 4 2 9" xfId="24877"/>
    <cellStyle name="Note 4 2 4 2 9 2" xfId="24878"/>
    <cellStyle name="Note 4 2 4 2 9 2 2" xfId="24879"/>
    <cellStyle name="Note 4 2 4 2 9 3" xfId="24880"/>
    <cellStyle name="Note 4 2 4 3" xfId="24881"/>
    <cellStyle name="Note 4 2 4 3 2" xfId="24882"/>
    <cellStyle name="Note 4 2 4 3 2 2" xfId="24883"/>
    <cellStyle name="Note 4 2 4 3 3" xfId="24884"/>
    <cellStyle name="Note 4 2 4 4" xfId="24885"/>
    <cellStyle name="Note 4 2 4 4 2" xfId="24886"/>
    <cellStyle name="Note 4 2 4 4 2 2" xfId="24887"/>
    <cellStyle name="Note 4 2 4 4 3" xfId="24888"/>
    <cellStyle name="Note 4 2 4 5" xfId="24889"/>
    <cellStyle name="Note 4 2 4 5 2" xfId="24890"/>
    <cellStyle name="Note 4 2 4 5 2 2" xfId="24891"/>
    <cellStyle name="Note 4 2 4 5 3" xfId="24892"/>
    <cellStyle name="Note 4 2 4 6" xfId="24893"/>
    <cellStyle name="Note 4 2 4 6 2" xfId="24894"/>
    <cellStyle name="Note 4 2 4 6 2 2" xfId="24895"/>
    <cellStyle name="Note 4 2 4 6 3" xfId="24896"/>
    <cellStyle name="Note 4 2 4 7" xfId="24897"/>
    <cellStyle name="Note 4 2 4 7 2" xfId="24898"/>
    <cellStyle name="Note 4 2 4 7 2 2" xfId="24899"/>
    <cellStyle name="Note 4 2 4 7 3" xfId="24900"/>
    <cellStyle name="Note 4 2 4 8" xfId="24901"/>
    <cellStyle name="Note 4 2 4 8 2" xfId="24902"/>
    <cellStyle name="Note 4 2 4 8 2 2" xfId="24903"/>
    <cellStyle name="Note 4 2 4 8 3" xfId="24904"/>
    <cellStyle name="Note 4 2 4 9" xfId="24905"/>
    <cellStyle name="Note 4 2 4 9 2" xfId="24906"/>
    <cellStyle name="Note 4 2 4 9 2 2" xfId="24907"/>
    <cellStyle name="Note 4 2 4 9 3" xfId="24908"/>
    <cellStyle name="Note 4 2 5" xfId="24909"/>
    <cellStyle name="Note 4 2 5 10" xfId="24910"/>
    <cellStyle name="Note 4 2 5 10 2" xfId="24911"/>
    <cellStyle name="Note 4 2 5 10 2 2" xfId="24912"/>
    <cellStyle name="Note 4 2 5 10 3" xfId="24913"/>
    <cellStyle name="Note 4 2 5 11" xfId="24914"/>
    <cellStyle name="Note 4 2 5 11 2" xfId="24915"/>
    <cellStyle name="Note 4 2 5 11 2 2" xfId="24916"/>
    <cellStyle name="Note 4 2 5 11 3" xfId="24917"/>
    <cellStyle name="Note 4 2 5 12" xfId="24918"/>
    <cellStyle name="Note 4 2 5 12 2" xfId="24919"/>
    <cellStyle name="Note 4 2 5 12 2 2" xfId="24920"/>
    <cellStyle name="Note 4 2 5 12 3" xfId="24921"/>
    <cellStyle name="Note 4 2 5 13" xfId="24922"/>
    <cellStyle name="Note 4 2 5 13 2" xfId="24923"/>
    <cellStyle name="Note 4 2 5 13 2 2" xfId="24924"/>
    <cellStyle name="Note 4 2 5 13 3" xfId="24925"/>
    <cellStyle name="Note 4 2 5 14" xfId="24926"/>
    <cellStyle name="Note 4 2 5 14 2" xfId="24927"/>
    <cellStyle name="Note 4 2 5 14 2 2" xfId="24928"/>
    <cellStyle name="Note 4 2 5 14 3" xfId="24929"/>
    <cellStyle name="Note 4 2 5 15" xfId="24930"/>
    <cellStyle name="Note 4 2 5 15 2" xfId="24931"/>
    <cellStyle name="Note 4 2 5 15 2 2" xfId="24932"/>
    <cellStyle name="Note 4 2 5 15 3" xfId="24933"/>
    <cellStyle name="Note 4 2 5 16" xfId="24934"/>
    <cellStyle name="Note 4 2 5 16 2" xfId="24935"/>
    <cellStyle name="Note 4 2 5 16 2 2" xfId="24936"/>
    <cellStyle name="Note 4 2 5 16 3" xfId="24937"/>
    <cellStyle name="Note 4 2 5 17" xfId="24938"/>
    <cellStyle name="Note 4 2 5 17 2" xfId="24939"/>
    <cellStyle name="Note 4 2 5 17 2 2" xfId="24940"/>
    <cellStyle name="Note 4 2 5 17 3" xfId="24941"/>
    <cellStyle name="Note 4 2 5 18" xfId="24942"/>
    <cellStyle name="Note 4 2 5 18 2" xfId="24943"/>
    <cellStyle name="Note 4 2 5 18 2 2" xfId="24944"/>
    <cellStyle name="Note 4 2 5 18 3" xfId="24945"/>
    <cellStyle name="Note 4 2 5 19" xfId="24946"/>
    <cellStyle name="Note 4 2 5 19 2" xfId="24947"/>
    <cellStyle name="Note 4 2 5 19 2 2" xfId="24948"/>
    <cellStyle name="Note 4 2 5 19 3" xfId="24949"/>
    <cellStyle name="Note 4 2 5 2" xfId="24950"/>
    <cellStyle name="Note 4 2 5 2 10" xfId="24951"/>
    <cellStyle name="Note 4 2 5 2 10 2" xfId="24952"/>
    <cellStyle name="Note 4 2 5 2 10 2 2" xfId="24953"/>
    <cellStyle name="Note 4 2 5 2 10 3" xfId="24954"/>
    <cellStyle name="Note 4 2 5 2 11" xfId="24955"/>
    <cellStyle name="Note 4 2 5 2 11 2" xfId="24956"/>
    <cellStyle name="Note 4 2 5 2 11 2 2" xfId="24957"/>
    <cellStyle name="Note 4 2 5 2 11 3" xfId="24958"/>
    <cellStyle name="Note 4 2 5 2 12" xfId="24959"/>
    <cellStyle name="Note 4 2 5 2 12 2" xfId="24960"/>
    <cellStyle name="Note 4 2 5 2 12 2 2" xfId="24961"/>
    <cellStyle name="Note 4 2 5 2 12 3" xfId="24962"/>
    <cellStyle name="Note 4 2 5 2 13" xfId="24963"/>
    <cellStyle name="Note 4 2 5 2 13 2" xfId="24964"/>
    <cellStyle name="Note 4 2 5 2 13 2 2" xfId="24965"/>
    <cellStyle name="Note 4 2 5 2 13 3" xfId="24966"/>
    <cellStyle name="Note 4 2 5 2 14" xfId="24967"/>
    <cellStyle name="Note 4 2 5 2 14 2" xfId="24968"/>
    <cellStyle name="Note 4 2 5 2 14 2 2" xfId="24969"/>
    <cellStyle name="Note 4 2 5 2 14 3" xfId="24970"/>
    <cellStyle name="Note 4 2 5 2 15" xfId="24971"/>
    <cellStyle name="Note 4 2 5 2 15 2" xfId="24972"/>
    <cellStyle name="Note 4 2 5 2 15 2 2" xfId="24973"/>
    <cellStyle name="Note 4 2 5 2 15 3" xfId="24974"/>
    <cellStyle name="Note 4 2 5 2 16" xfId="24975"/>
    <cellStyle name="Note 4 2 5 2 16 2" xfId="24976"/>
    <cellStyle name="Note 4 2 5 2 16 2 2" xfId="24977"/>
    <cellStyle name="Note 4 2 5 2 16 3" xfId="24978"/>
    <cellStyle name="Note 4 2 5 2 17" xfId="24979"/>
    <cellStyle name="Note 4 2 5 2 17 2" xfId="24980"/>
    <cellStyle name="Note 4 2 5 2 17 2 2" xfId="24981"/>
    <cellStyle name="Note 4 2 5 2 17 3" xfId="24982"/>
    <cellStyle name="Note 4 2 5 2 18" xfId="24983"/>
    <cellStyle name="Note 4 2 5 2 18 2" xfId="24984"/>
    <cellStyle name="Note 4 2 5 2 18 2 2" xfId="24985"/>
    <cellStyle name="Note 4 2 5 2 18 3" xfId="24986"/>
    <cellStyle name="Note 4 2 5 2 19" xfId="24987"/>
    <cellStyle name="Note 4 2 5 2 19 2" xfId="24988"/>
    <cellStyle name="Note 4 2 5 2 19 2 2" xfId="24989"/>
    <cellStyle name="Note 4 2 5 2 19 3" xfId="24990"/>
    <cellStyle name="Note 4 2 5 2 2" xfId="24991"/>
    <cellStyle name="Note 4 2 5 2 2 2" xfId="24992"/>
    <cellStyle name="Note 4 2 5 2 2 2 2" xfId="24993"/>
    <cellStyle name="Note 4 2 5 2 2 3" xfId="24994"/>
    <cellStyle name="Note 4 2 5 2 20" xfId="24995"/>
    <cellStyle name="Note 4 2 5 2 20 2" xfId="24996"/>
    <cellStyle name="Note 4 2 5 2 20 2 2" xfId="24997"/>
    <cellStyle name="Note 4 2 5 2 20 3" xfId="24998"/>
    <cellStyle name="Note 4 2 5 2 21" xfId="24999"/>
    <cellStyle name="Note 4 2 5 2 21 2" xfId="25000"/>
    <cellStyle name="Note 4 2 5 2 22" xfId="25001"/>
    <cellStyle name="Note 4 2 5 2 3" xfId="25002"/>
    <cellStyle name="Note 4 2 5 2 3 2" xfId="25003"/>
    <cellStyle name="Note 4 2 5 2 3 2 2" xfId="25004"/>
    <cellStyle name="Note 4 2 5 2 3 3" xfId="25005"/>
    <cellStyle name="Note 4 2 5 2 4" xfId="25006"/>
    <cellStyle name="Note 4 2 5 2 4 2" xfId="25007"/>
    <cellStyle name="Note 4 2 5 2 4 2 2" xfId="25008"/>
    <cellStyle name="Note 4 2 5 2 4 3" xfId="25009"/>
    <cellStyle name="Note 4 2 5 2 5" xfId="25010"/>
    <cellStyle name="Note 4 2 5 2 5 2" xfId="25011"/>
    <cellStyle name="Note 4 2 5 2 5 2 2" xfId="25012"/>
    <cellStyle name="Note 4 2 5 2 5 3" xfId="25013"/>
    <cellStyle name="Note 4 2 5 2 6" xfId="25014"/>
    <cellStyle name="Note 4 2 5 2 6 2" xfId="25015"/>
    <cellStyle name="Note 4 2 5 2 6 2 2" xfId="25016"/>
    <cellStyle name="Note 4 2 5 2 6 3" xfId="25017"/>
    <cellStyle name="Note 4 2 5 2 7" xfId="25018"/>
    <cellStyle name="Note 4 2 5 2 7 2" xfId="25019"/>
    <cellStyle name="Note 4 2 5 2 7 2 2" xfId="25020"/>
    <cellStyle name="Note 4 2 5 2 7 3" xfId="25021"/>
    <cellStyle name="Note 4 2 5 2 8" xfId="25022"/>
    <cellStyle name="Note 4 2 5 2 8 2" xfId="25023"/>
    <cellStyle name="Note 4 2 5 2 8 2 2" xfId="25024"/>
    <cellStyle name="Note 4 2 5 2 8 3" xfId="25025"/>
    <cellStyle name="Note 4 2 5 2 9" xfId="25026"/>
    <cellStyle name="Note 4 2 5 2 9 2" xfId="25027"/>
    <cellStyle name="Note 4 2 5 2 9 2 2" xfId="25028"/>
    <cellStyle name="Note 4 2 5 2 9 3" xfId="25029"/>
    <cellStyle name="Note 4 2 5 20" xfId="25030"/>
    <cellStyle name="Note 4 2 5 20 2" xfId="25031"/>
    <cellStyle name="Note 4 2 5 20 2 2" xfId="25032"/>
    <cellStyle name="Note 4 2 5 20 3" xfId="25033"/>
    <cellStyle name="Note 4 2 5 21" xfId="25034"/>
    <cellStyle name="Note 4 2 5 21 2" xfId="25035"/>
    <cellStyle name="Note 4 2 5 21 2 2" xfId="25036"/>
    <cellStyle name="Note 4 2 5 21 3" xfId="25037"/>
    <cellStyle name="Note 4 2 5 22" xfId="25038"/>
    <cellStyle name="Note 4 2 5 22 2" xfId="25039"/>
    <cellStyle name="Note 4 2 5 23" xfId="25040"/>
    <cellStyle name="Note 4 2 5 3" xfId="25041"/>
    <cellStyle name="Note 4 2 5 3 2" xfId="25042"/>
    <cellStyle name="Note 4 2 5 3 2 2" xfId="25043"/>
    <cellStyle name="Note 4 2 5 3 3" xfId="25044"/>
    <cellStyle name="Note 4 2 5 4" xfId="25045"/>
    <cellStyle name="Note 4 2 5 4 2" xfId="25046"/>
    <cellStyle name="Note 4 2 5 4 2 2" xfId="25047"/>
    <cellStyle name="Note 4 2 5 4 3" xfId="25048"/>
    <cellStyle name="Note 4 2 5 5" xfId="25049"/>
    <cellStyle name="Note 4 2 5 5 2" xfId="25050"/>
    <cellStyle name="Note 4 2 5 5 2 2" xfId="25051"/>
    <cellStyle name="Note 4 2 5 5 3" xfId="25052"/>
    <cellStyle name="Note 4 2 5 6" xfId="25053"/>
    <cellStyle name="Note 4 2 5 6 2" xfId="25054"/>
    <cellStyle name="Note 4 2 5 6 2 2" xfId="25055"/>
    <cellStyle name="Note 4 2 5 6 3" xfId="25056"/>
    <cellStyle name="Note 4 2 5 7" xfId="25057"/>
    <cellStyle name="Note 4 2 5 7 2" xfId="25058"/>
    <cellStyle name="Note 4 2 5 7 2 2" xfId="25059"/>
    <cellStyle name="Note 4 2 5 7 3" xfId="25060"/>
    <cellStyle name="Note 4 2 5 8" xfId="25061"/>
    <cellStyle name="Note 4 2 5 8 2" xfId="25062"/>
    <cellStyle name="Note 4 2 5 8 2 2" xfId="25063"/>
    <cellStyle name="Note 4 2 5 8 3" xfId="25064"/>
    <cellStyle name="Note 4 2 5 9" xfId="25065"/>
    <cellStyle name="Note 4 2 5 9 2" xfId="25066"/>
    <cellStyle name="Note 4 2 5 9 2 2" xfId="25067"/>
    <cellStyle name="Note 4 2 5 9 3" xfId="25068"/>
    <cellStyle name="Note 4 2 6" xfId="25069"/>
    <cellStyle name="Note 4 2 6 10" xfId="25070"/>
    <cellStyle name="Note 4 2 6 10 2" xfId="25071"/>
    <cellStyle name="Note 4 2 6 10 2 2" xfId="25072"/>
    <cellStyle name="Note 4 2 6 10 3" xfId="25073"/>
    <cellStyle name="Note 4 2 6 11" xfId="25074"/>
    <cellStyle name="Note 4 2 6 11 2" xfId="25075"/>
    <cellStyle name="Note 4 2 6 11 2 2" xfId="25076"/>
    <cellStyle name="Note 4 2 6 11 3" xfId="25077"/>
    <cellStyle name="Note 4 2 6 12" xfId="25078"/>
    <cellStyle name="Note 4 2 6 12 2" xfId="25079"/>
    <cellStyle name="Note 4 2 6 12 2 2" xfId="25080"/>
    <cellStyle name="Note 4 2 6 12 3" xfId="25081"/>
    <cellStyle name="Note 4 2 6 13" xfId="25082"/>
    <cellStyle name="Note 4 2 6 13 2" xfId="25083"/>
    <cellStyle name="Note 4 2 6 13 2 2" xfId="25084"/>
    <cellStyle name="Note 4 2 6 13 3" xfId="25085"/>
    <cellStyle name="Note 4 2 6 14" xfId="25086"/>
    <cellStyle name="Note 4 2 6 14 2" xfId="25087"/>
    <cellStyle name="Note 4 2 6 14 2 2" xfId="25088"/>
    <cellStyle name="Note 4 2 6 14 3" xfId="25089"/>
    <cellStyle name="Note 4 2 6 15" xfId="25090"/>
    <cellStyle name="Note 4 2 6 15 2" xfId="25091"/>
    <cellStyle name="Note 4 2 6 15 2 2" xfId="25092"/>
    <cellStyle name="Note 4 2 6 15 3" xfId="25093"/>
    <cellStyle name="Note 4 2 6 16" xfId="25094"/>
    <cellStyle name="Note 4 2 6 16 2" xfId="25095"/>
    <cellStyle name="Note 4 2 6 16 2 2" xfId="25096"/>
    <cellStyle name="Note 4 2 6 16 3" xfId="25097"/>
    <cellStyle name="Note 4 2 6 17" xfId="25098"/>
    <cellStyle name="Note 4 2 6 17 2" xfId="25099"/>
    <cellStyle name="Note 4 2 6 17 2 2" xfId="25100"/>
    <cellStyle name="Note 4 2 6 17 3" xfId="25101"/>
    <cellStyle name="Note 4 2 6 18" xfId="25102"/>
    <cellStyle name="Note 4 2 6 18 2" xfId="25103"/>
    <cellStyle name="Note 4 2 6 18 2 2" xfId="25104"/>
    <cellStyle name="Note 4 2 6 18 3" xfId="25105"/>
    <cellStyle name="Note 4 2 6 19" xfId="25106"/>
    <cellStyle name="Note 4 2 6 19 2" xfId="25107"/>
    <cellStyle name="Note 4 2 6 19 2 2" xfId="25108"/>
    <cellStyle name="Note 4 2 6 19 3" xfId="25109"/>
    <cellStyle name="Note 4 2 6 2" xfId="25110"/>
    <cellStyle name="Note 4 2 6 2 2" xfId="25111"/>
    <cellStyle name="Note 4 2 6 2 2 2" xfId="25112"/>
    <cellStyle name="Note 4 2 6 2 3" xfId="25113"/>
    <cellStyle name="Note 4 2 6 20" xfId="25114"/>
    <cellStyle name="Note 4 2 6 20 2" xfId="25115"/>
    <cellStyle name="Note 4 2 6 20 2 2" xfId="25116"/>
    <cellStyle name="Note 4 2 6 20 3" xfId="25117"/>
    <cellStyle name="Note 4 2 6 21" xfId="25118"/>
    <cellStyle name="Note 4 2 6 21 2" xfId="25119"/>
    <cellStyle name="Note 4 2 6 22" xfId="25120"/>
    <cellStyle name="Note 4 2 6 3" xfId="25121"/>
    <cellStyle name="Note 4 2 6 3 2" xfId="25122"/>
    <cellStyle name="Note 4 2 6 3 2 2" xfId="25123"/>
    <cellStyle name="Note 4 2 6 3 3" xfId="25124"/>
    <cellStyle name="Note 4 2 6 4" xfId="25125"/>
    <cellStyle name="Note 4 2 6 4 2" xfId="25126"/>
    <cellStyle name="Note 4 2 6 4 2 2" xfId="25127"/>
    <cellStyle name="Note 4 2 6 4 3" xfId="25128"/>
    <cellStyle name="Note 4 2 6 5" xfId="25129"/>
    <cellStyle name="Note 4 2 6 5 2" xfId="25130"/>
    <cellStyle name="Note 4 2 6 5 2 2" xfId="25131"/>
    <cellStyle name="Note 4 2 6 5 3" xfId="25132"/>
    <cellStyle name="Note 4 2 6 6" xfId="25133"/>
    <cellStyle name="Note 4 2 6 6 2" xfId="25134"/>
    <cellStyle name="Note 4 2 6 6 2 2" xfId="25135"/>
    <cellStyle name="Note 4 2 6 6 3" xfId="25136"/>
    <cellStyle name="Note 4 2 6 7" xfId="25137"/>
    <cellStyle name="Note 4 2 6 7 2" xfId="25138"/>
    <cellStyle name="Note 4 2 6 7 2 2" xfId="25139"/>
    <cellStyle name="Note 4 2 6 7 3" xfId="25140"/>
    <cellStyle name="Note 4 2 6 8" xfId="25141"/>
    <cellStyle name="Note 4 2 6 8 2" xfId="25142"/>
    <cellStyle name="Note 4 2 6 8 2 2" xfId="25143"/>
    <cellStyle name="Note 4 2 6 8 3" xfId="25144"/>
    <cellStyle name="Note 4 2 6 9" xfId="25145"/>
    <cellStyle name="Note 4 2 6 9 2" xfId="25146"/>
    <cellStyle name="Note 4 2 6 9 2 2" xfId="25147"/>
    <cellStyle name="Note 4 2 6 9 3" xfId="25148"/>
    <cellStyle name="Note 4 2 7" xfId="25149"/>
    <cellStyle name="Note 4 2 7 2" xfId="25150"/>
    <cellStyle name="Note 4 2 7 2 2" xfId="25151"/>
    <cellStyle name="Note 4 2 7 3" xfId="25152"/>
    <cellStyle name="Note 4 2 8" xfId="25153"/>
    <cellStyle name="Note 4 2 8 2" xfId="25154"/>
    <cellStyle name="Note 4 2 8 2 2" xfId="25155"/>
    <cellStyle name="Note 4 2 8 3" xfId="25156"/>
    <cellStyle name="Note 4 2 9" xfId="25157"/>
    <cellStyle name="Note 4 2 9 2" xfId="25158"/>
    <cellStyle name="Note 4 2 9 2 2" xfId="25159"/>
    <cellStyle name="Note 4 2 9 3" xfId="25160"/>
    <cellStyle name="Note 4 20" xfId="25161"/>
    <cellStyle name="Note 4 20 2" xfId="25162"/>
    <cellStyle name="Note 4 20 2 2" xfId="25163"/>
    <cellStyle name="Note 4 20 3" xfId="25164"/>
    <cellStyle name="Note 4 21" xfId="25165"/>
    <cellStyle name="Note 4 21 2" xfId="25166"/>
    <cellStyle name="Note 4 21 2 2" xfId="25167"/>
    <cellStyle name="Note 4 21 3" xfId="25168"/>
    <cellStyle name="Note 4 22" xfId="25169"/>
    <cellStyle name="Note 4 22 2" xfId="25170"/>
    <cellStyle name="Note 4 22 2 2" xfId="25171"/>
    <cellStyle name="Note 4 22 3" xfId="25172"/>
    <cellStyle name="Note 4 23" xfId="25173"/>
    <cellStyle name="Note 4 23 2" xfId="25174"/>
    <cellStyle name="Note 4 24" xfId="25175"/>
    <cellStyle name="Note 4 25" xfId="25176"/>
    <cellStyle name="Note 4 26" xfId="25177"/>
    <cellStyle name="Note 4 27" xfId="25178"/>
    <cellStyle name="Note 4 3" xfId="25179"/>
    <cellStyle name="Note 4 3 10" xfId="25180"/>
    <cellStyle name="Note 4 3 10 2" xfId="25181"/>
    <cellStyle name="Note 4 3 10 2 2" xfId="25182"/>
    <cellStyle name="Note 4 3 10 3" xfId="25183"/>
    <cellStyle name="Note 4 3 11" xfId="25184"/>
    <cellStyle name="Note 4 3 11 2" xfId="25185"/>
    <cellStyle name="Note 4 3 11 2 2" xfId="25186"/>
    <cellStyle name="Note 4 3 11 3" xfId="25187"/>
    <cellStyle name="Note 4 3 12" xfId="25188"/>
    <cellStyle name="Note 4 3 12 2" xfId="25189"/>
    <cellStyle name="Note 4 3 12 2 2" xfId="25190"/>
    <cellStyle name="Note 4 3 12 3" xfId="25191"/>
    <cellStyle name="Note 4 3 13" xfId="25192"/>
    <cellStyle name="Note 4 3 13 2" xfId="25193"/>
    <cellStyle name="Note 4 3 13 2 2" xfId="25194"/>
    <cellStyle name="Note 4 3 13 3" xfId="25195"/>
    <cellStyle name="Note 4 3 14" xfId="25196"/>
    <cellStyle name="Note 4 3 14 2" xfId="25197"/>
    <cellStyle name="Note 4 3 14 2 2" xfId="25198"/>
    <cellStyle name="Note 4 3 14 3" xfId="25199"/>
    <cellStyle name="Note 4 3 15" xfId="25200"/>
    <cellStyle name="Note 4 3 15 2" xfId="25201"/>
    <cellStyle name="Note 4 3 15 2 2" xfId="25202"/>
    <cellStyle name="Note 4 3 15 3" xfId="25203"/>
    <cellStyle name="Note 4 3 16" xfId="25204"/>
    <cellStyle name="Note 4 3 16 2" xfId="25205"/>
    <cellStyle name="Note 4 3 16 2 2" xfId="25206"/>
    <cellStyle name="Note 4 3 16 3" xfId="25207"/>
    <cellStyle name="Note 4 3 17" xfId="25208"/>
    <cellStyle name="Note 4 3 17 2" xfId="25209"/>
    <cellStyle name="Note 4 3 17 2 2" xfId="25210"/>
    <cellStyle name="Note 4 3 17 3" xfId="25211"/>
    <cellStyle name="Note 4 3 18" xfId="25212"/>
    <cellStyle name="Note 4 3 18 2" xfId="25213"/>
    <cellStyle name="Note 4 3 18 2 2" xfId="25214"/>
    <cellStyle name="Note 4 3 18 3" xfId="25215"/>
    <cellStyle name="Note 4 3 19" xfId="25216"/>
    <cellStyle name="Note 4 3 19 2" xfId="25217"/>
    <cellStyle name="Note 4 3 19 2 2" xfId="25218"/>
    <cellStyle name="Note 4 3 19 3" xfId="25219"/>
    <cellStyle name="Note 4 3 2" xfId="25220"/>
    <cellStyle name="Note 4 3 2 10" xfId="25221"/>
    <cellStyle name="Note 4 3 2 10 2" xfId="25222"/>
    <cellStyle name="Note 4 3 2 10 2 2" xfId="25223"/>
    <cellStyle name="Note 4 3 2 10 3" xfId="25224"/>
    <cellStyle name="Note 4 3 2 11" xfId="25225"/>
    <cellStyle name="Note 4 3 2 11 2" xfId="25226"/>
    <cellStyle name="Note 4 3 2 11 2 2" xfId="25227"/>
    <cellStyle name="Note 4 3 2 11 3" xfId="25228"/>
    <cellStyle name="Note 4 3 2 12" xfId="25229"/>
    <cellStyle name="Note 4 3 2 12 2" xfId="25230"/>
    <cellStyle name="Note 4 3 2 12 2 2" xfId="25231"/>
    <cellStyle name="Note 4 3 2 12 3" xfId="25232"/>
    <cellStyle name="Note 4 3 2 13" xfId="25233"/>
    <cellStyle name="Note 4 3 2 13 2" xfId="25234"/>
    <cellStyle name="Note 4 3 2 13 2 2" xfId="25235"/>
    <cellStyle name="Note 4 3 2 13 3" xfId="25236"/>
    <cellStyle name="Note 4 3 2 14" xfId="25237"/>
    <cellStyle name="Note 4 3 2 14 2" xfId="25238"/>
    <cellStyle name="Note 4 3 2 14 2 2" xfId="25239"/>
    <cellStyle name="Note 4 3 2 14 3" xfId="25240"/>
    <cellStyle name="Note 4 3 2 15" xfId="25241"/>
    <cellStyle name="Note 4 3 2 15 2" xfId="25242"/>
    <cellStyle name="Note 4 3 2 15 2 2" xfId="25243"/>
    <cellStyle name="Note 4 3 2 15 3" xfId="25244"/>
    <cellStyle name="Note 4 3 2 16" xfId="25245"/>
    <cellStyle name="Note 4 3 2 16 2" xfId="25246"/>
    <cellStyle name="Note 4 3 2 16 2 2" xfId="25247"/>
    <cellStyle name="Note 4 3 2 16 3" xfId="25248"/>
    <cellStyle name="Note 4 3 2 17" xfId="25249"/>
    <cellStyle name="Note 4 3 2 17 2" xfId="25250"/>
    <cellStyle name="Note 4 3 2 17 2 2" xfId="25251"/>
    <cellStyle name="Note 4 3 2 17 3" xfId="25252"/>
    <cellStyle name="Note 4 3 2 18" xfId="25253"/>
    <cellStyle name="Note 4 3 2 18 2" xfId="25254"/>
    <cellStyle name="Note 4 3 2 19" xfId="25255"/>
    <cellStyle name="Note 4 3 2 2" xfId="25256"/>
    <cellStyle name="Note 4 3 2 2 10" xfId="25257"/>
    <cellStyle name="Note 4 3 2 2 10 2" xfId="25258"/>
    <cellStyle name="Note 4 3 2 2 10 2 2" xfId="25259"/>
    <cellStyle name="Note 4 3 2 2 10 3" xfId="25260"/>
    <cellStyle name="Note 4 3 2 2 11" xfId="25261"/>
    <cellStyle name="Note 4 3 2 2 11 2" xfId="25262"/>
    <cellStyle name="Note 4 3 2 2 11 2 2" xfId="25263"/>
    <cellStyle name="Note 4 3 2 2 11 3" xfId="25264"/>
    <cellStyle name="Note 4 3 2 2 12" xfId="25265"/>
    <cellStyle name="Note 4 3 2 2 12 2" xfId="25266"/>
    <cellStyle name="Note 4 3 2 2 12 2 2" xfId="25267"/>
    <cellStyle name="Note 4 3 2 2 12 3" xfId="25268"/>
    <cellStyle name="Note 4 3 2 2 13" xfId="25269"/>
    <cellStyle name="Note 4 3 2 2 13 2" xfId="25270"/>
    <cellStyle name="Note 4 3 2 2 13 2 2" xfId="25271"/>
    <cellStyle name="Note 4 3 2 2 13 3" xfId="25272"/>
    <cellStyle name="Note 4 3 2 2 14" xfId="25273"/>
    <cellStyle name="Note 4 3 2 2 14 2" xfId="25274"/>
    <cellStyle name="Note 4 3 2 2 14 2 2" xfId="25275"/>
    <cellStyle name="Note 4 3 2 2 14 3" xfId="25276"/>
    <cellStyle name="Note 4 3 2 2 15" xfId="25277"/>
    <cellStyle name="Note 4 3 2 2 15 2" xfId="25278"/>
    <cellStyle name="Note 4 3 2 2 15 2 2" xfId="25279"/>
    <cellStyle name="Note 4 3 2 2 15 3" xfId="25280"/>
    <cellStyle name="Note 4 3 2 2 16" xfId="25281"/>
    <cellStyle name="Note 4 3 2 2 16 2" xfId="25282"/>
    <cellStyle name="Note 4 3 2 2 16 2 2" xfId="25283"/>
    <cellStyle name="Note 4 3 2 2 16 3" xfId="25284"/>
    <cellStyle name="Note 4 3 2 2 17" xfId="25285"/>
    <cellStyle name="Note 4 3 2 2 17 2" xfId="25286"/>
    <cellStyle name="Note 4 3 2 2 17 2 2" xfId="25287"/>
    <cellStyle name="Note 4 3 2 2 17 3" xfId="25288"/>
    <cellStyle name="Note 4 3 2 2 18" xfId="25289"/>
    <cellStyle name="Note 4 3 2 2 18 2" xfId="25290"/>
    <cellStyle name="Note 4 3 2 2 18 2 2" xfId="25291"/>
    <cellStyle name="Note 4 3 2 2 18 3" xfId="25292"/>
    <cellStyle name="Note 4 3 2 2 19" xfId="25293"/>
    <cellStyle name="Note 4 3 2 2 19 2" xfId="25294"/>
    <cellStyle name="Note 4 3 2 2 19 2 2" xfId="25295"/>
    <cellStyle name="Note 4 3 2 2 19 3" xfId="25296"/>
    <cellStyle name="Note 4 3 2 2 2" xfId="25297"/>
    <cellStyle name="Note 4 3 2 2 2 2" xfId="25298"/>
    <cellStyle name="Note 4 3 2 2 2 2 2" xfId="25299"/>
    <cellStyle name="Note 4 3 2 2 2 3" xfId="25300"/>
    <cellStyle name="Note 4 3 2 2 20" xfId="25301"/>
    <cellStyle name="Note 4 3 2 2 20 2" xfId="25302"/>
    <cellStyle name="Note 4 3 2 2 20 2 2" xfId="25303"/>
    <cellStyle name="Note 4 3 2 2 20 3" xfId="25304"/>
    <cellStyle name="Note 4 3 2 2 21" xfId="25305"/>
    <cellStyle name="Note 4 3 2 2 21 2" xfId="25306"/>
    <cellStyle name="Note 4 3 2 2 22" xfId="25307"/>
    <cellStyle name="Note 4 3 2 2 3" xfId="25308"/>
    <cellStyle name="Note 4 3 2 2 3 2" xfId="25309"/>
    <cellStyle name="Note 4 3 2 2 3 2 2" xfId="25310"/>
    <cellStyle name="Note 4 3 2 2 3 3" xfId="25311"/>
    <cellStyle name="Note 4 3 2 2 4" xfId="25312"/>
    <cellStyle name="Note 4 3 2 2 4 2" xfId="25313"/>
    <cellStyle name="Note 4 3 2 2 4 2 2" xfId="25314"/>
    <cellStyle name="Note 4 3 2 2 4 3" xfId="25315"/>
    <cellStyle name="Note 4 3 2 2 5" xfId="25316"/>
    <cellStyle name="Note 4 3 2 2 5 2" xfId="25317"/>
    <cellStyle name="Note 4 3 2 2 5 2 2" xfId="25318"/>
    <cellStyle name="Note 4 3 2 2 5 3" xfId="25319"/>
    <cellStyle name="Note 4 3 2 2 6" xfId="25320"/>
    <cellStyle name="Note 4 3 2 2 6 2" xfId="25321"/>
    <cellStyle name="Note 4 3 2 2 6 2 2" xfId="25322"/>
    <cellStyle name="Note 4 3 2 2 6 3" xfId="25323"/>
    <cellStyle name="Note 4 3 2 2 7" xfId="25324"/>
    <cellStyle name="Note 4 3 2 2 7 2" xfId="25325"/>
    <cellStyle name="Note 4 3 2 2 7 2 2" xfId="25326"/>
    <cellStyle name="Note 4 3 2 2 7 3" xfId="25327"/>
    <cellStyle name="Note 4 3 2 2 8" xfId="25328"/>
    <cellStyle name="Note 4 3 2 2 8 2" xfId="25329"/>
    <cellStyle name="Note 4 3 2 2 8 2 2" xfId="25330"/>
    <cellStyle name="Note 4 3 2 2 8 3" xfId="25331"/>
    <cellStyle name="Note 4 3 2 2 9" xfId="25332"/>
    <cellStyle name="Note 4 3 2 2 9 2" xfId="25333"/>
    <cellStyle name="Note 4 3 2 2 9 2 2" xfId="25334"/>
    <cellStyle name="Note 4 3 2 2 9 3" xfId="25335"/>
    <cellStyle name="Note 4 3 2 3" xfId="25336"/>
    <cellStyle name="Note 4 3 2 3 2" xfId="25337"/>
    <cellStyle name="Note 4 3 2 3 2 2" xfId="25338"/>
    <cellStyle name="Note 4 3 2 3 3" xfId="25339"/>
    <cellStyle name="Note 4 3 2 4" xfId="25340"/>
    <cellStyle name="Note 4 3 2 4 2" xfId="25341"/>
    <cellStyle name="Note 4 3 2 4 2 2" xfId="25342"/>
    <cellStyle name="Note 4 3 2 4 3" xfId="25343"/>
    <cellStyle name="Note 4 3 2 5" xfId="25344"/>
    <cellStyle name="Note 4 3 2 5 2" xfId="25345"/>
    <cellStyle name="Note 4 3 2 5 2 2" xfId="25346"/>
    <cellStyle name="Note 4 3 2 5 3" xfId="25347"/>
    <cellStyle name="Note 4 3 2 6" xfId="25348"/>
    <cellStyle name="Note 4 3 2 6 2" xfId="25349"/>
    <cellStyle name="Note 4 3 2 6 2 2" xfId="25350"/>
    <cellStyle name="Note 4 3 2 6 3" xfId="25351"/>
    <cellStyle name="Note 4 3 2 7" xfId="25352"/>
    <cellStyle name="Note 4 3 2 7 2" xfId="25353"/>
    <cellStyle name="Note 4 3 2 7 2 2" xfId="25354"/>
    <cellStyle name="Note 4 3 2 7 3" xfId="25355"/>
    <cellStyle name="Note 4 3 2 8" xfId="25356"/>
    <cellStyle name="Note 4 3 2 8 2" xfId="25357"/>
    <cellStyle name="Note 4 3 2 8 2 2" xfId="25358"/>
    <cellStyle name="Note 4 3 2 8 3" xfId="25359"/>
    <cellStyle name="Note 4 3 2 9" xfId="25360"/>
    <cellStyle name="Note 4 3 2 9 2" xfId="25361"/>
    <cellStyle name="Note 4 3 2 9 2 2" xfId="25362"/>
    <cellStyle name="Note 4 3 2 9 3" xfId="25363"/>
    <cellStyle name="Note 4 3 20" xfId="25364"/>
    <cellStyle name="Note 4 3 20 2" xfId="25365"/>
    <cellStyle name="Note 4 3 20 2 2" xfId="25366"/>
    <cellStyle name="Note 4 3 20 3" xfId="25367"/>
    <cellStyle name="Note 4 3 21" xfId="25368"/>
    <cellStyle name="Note 4 3 21 2" xfId="25369"/>
    <cellStyle name="Note 4 3 22" xfId="25370"/>
    <cellStyle name="Note 4 3 3" xfId="25371"/>
    <cellStyle name="Note 4 3 3 10" xfId="25372"/>
    <cellStyle name="Note 4 3 3 10 2" xfId="25373"/>
    <cellStyle name="Note 4 3 3 10 2 2" xfId="25374"/>
    <cellStyle name="Note 4 3 3 10 3" xfId="25375"/>
    <cellStyle name="Note 4 3 3 11" xfId="25376"/>
    <cellStyle name="Note 4 3 3 11 2" xfId="25377"/>
    <cellStyle name="Note 4 3 3 11 2 2" xfId="25378"/>
    <cellStyle name="Note 4 3 3 11 3" xfId="25379"/>
    <cellStyle name="Note 4 3 3 12" xfId="25380"/>
    <cellStyle name="Note 4 3 3 12 2" xfId="25381"/>
    <cellStyle name="Note 4 3 3 12 2 2" xfId="25382"/>
    <cellStyle name="Note 4 3 3 12 3" xfId="25383"/>
    <cellStyle name="Note 4 3 3 13" xfId="25384"/>
    <cellStyle name="Note 4 3 3 13 2" xfId="25385"/>
    <cellStyle name="Note 4 3 3 13 2 2" xfId="25386"/>
    <cellStyle name="Note 4 3 3 13 3" xfId="25387"/>
    <cellStyle name="Note 4 3 3 14" xfId="25388"/>
    <cellStyle name="Note 4 3 3 14 2" xfId="25389"/>
    <cellStyle name="Note 4 3 3 14 2 2" xfId="25390"/>
    <cellStyle name="Note 4 3 3 14 3" xfId="25391"/>
    <cellStyle name="Note 4 3 3 15" xfId="25392"/>
    <cellStyle name="Note 4 3 3 15 2" xfId="25393"/>
    <cellStyle name="Note 4 3 3 15 2 2" xfId="25394"/>
    <cellStyle name="Note 4 3 3 15 3" xfId="25395"/>
    <cellStyle name="Note 4 3 3 16" xfId="25396"/>
    <cellStyle name="Note 4 3 3 16 2" xfId="25397"/>
    <cellStyle name="Note 4 3 3 16 2 2" xfId="25398"/>
    <cellStyle name="Note 4 3 3 16 3" xfId="25399"/>
    <cellStyle name="Note 4 3 3 17" xfId="25400"/>
    <cellStyle name="Note 4 3 3 17 2" xfId="25401"/>
    <cellStyle name="Note 4 3 3 17 2 2" xfId="25402"/>
    <cellStyle name="Note 4 3 3 17 3" xfId="25403"/>
    <cellStyle name="Note 4 3 3 18" xfId="25404"/>
    <cellStyle name="Note 4 3 3 18 2" xfId="25405"/>
    <cellStyle name="Note 4 3 3 19" xfId="25406"/>
    <cellStyle name="Note 4 3 3 2" xfId="25407"/>
    <cellStyle name="Note 4 3 3 2 10" xfId="25408"/>
    <cellStyle name="Note 4 3 3 2 10 2" xfId="25409"/>
    <cellStyle name="Note 4 3 3 2 10 2 2" xfId="25410"/>
    <cellStyle name="Note 4 3 3 2 10 3" xfId="25411"/>
    <cellStyle name="Note 4 3 3 2 11" xfId="25412"/>
    <cellStyle name="Note 4 3 3 2 11 2" xfId="25413"/>
    <cellStyle name="Note 4 3 3 2 11 2 2" xfId="25414"/>
    <cellStyle name="Note 4 3 3 2 11 3" xfId="25415"/>
    <cellStyle name="Note 4 3 3 2 12" xfId="25416"/>
    <cellStyle name="Note 4 3 3 2 12 2" xfId="25417"/>
    <cellStyle name="Note 4 3 3 2 12 2 2" xfId="25418"/>
    <cellStyle name="Note 4 3 3 2 12 3" xfId="25419"/>
    <cellStyle name="Note 4 3 3 2 13" xfId="25420"/>
    <cellStyle name="Note 4 3 3 2 13 2" xfId="25421"/>
    <cellStyle name="Note 4 3 3 2 13 2 2" xfId="25422"/>
    <cellStyle name="Note 4 3 3 2 13 3" xfId="25423"/>
    <cellStyle name="Note 4 3 3 2 14" xfId="25424"/>
    <cellStyle name="Note 4 3 3 2 14 2" xfId="25425"/>
    <cellStyle name="Note 4 3 3 2 14 2 2" xfId="25426"/>
    <cellStyle name="Note 4 3 3 2 14 3" xfId="25427"/>
    <cellStyle name="Note 4 3 3 2 15" xfId="25428"/>
    <cellStyle name="Note 4 3 3 2 15 2" xfId="25429"/>
    <cellStyle name="Note 4 3 3 2 15 2 2" xfId="25430"/>
    <cellStyle name="Note 4 3 3 2 15 3" xfId="25431"/>
    <cellStyle name="Note 4 3 3 2 16" xfId="25432"/>
    <cellStyle name="Note 4 3 3 2 16 2" xfId="25433"/>
    <cellStyle name="Note 4 3 3 2 16 2 2" xfId="25434"/>
    <cellStyle name="Note 4 3 3 2 16 3" xfId="25435"/>
    <cellStyle name="Note 4 3 3 2 17" xfId="25436"/>
    <cellStyle name="Note 4 3 3 2 17 2" xfId="25437"/>
    <cellStyle name="Note 4 3 3 2 17 2 2" xfId="25438"/>
    <cellStyle name="Note 4 3 3 2 17 3" xfId="25439"/>
    <cellStyle name="Note 4 3 3 2 18" xfId="25440"/>
    <cellStyle name="Note 4 3 3 2 18 2" xfId="25441"/>
    <cellStyle name="Note 4 3 3 2 18 2 2" xfId="25442"/>
    <cellStyle name="Note 4 3 3 2 18 3" xfId="25443"/>
    <cellStyle name="Note 4 3 3 2 19" xfId="25444"/>
    <cellStyle name="Note 4 3 3 2 19 2" xfId="25445"/>
    <cellStyle name="Note 4 3 3 2 19 2 2" xfId="25446"/>
    <cellStyle name="Note 4 3 3 2 19 3" xfId="25447"/>
    <cellStyle name="Note 4 3 3 2 2" xfId="25448"/>
    <cellStyle name="Note 4 3 3 2 2 2" xfId="25449"/>
    <cellStyle name="Note 4 3 3 2 2 2 2" xfId="25450"/>
    <cellStyle name="Note 4 3 3 2 2 3" xfId="25451"/>
    <cellStyle name="Note 4 3 3 2 20" xfId="25452"/>
    <cellStyle name="Note 4 3 3 2 20 2" xfId="25453"/>
    <cellStyle name="Note 4 3 3 2 20 2 2" xfId="25454"/>
    <cellStyle name="Note 4 3 3 2 20 3" xfId="25455"/>
    <cellStyle name="Note 4 3 3 2 21" xfId="25456"/>
    <cellStyle name="Note 4 3 3 2 21 2" xfId="25457"/>
    <cellStyle name="Note 4 3 3 2 22" xfId="25458"/>
    <cellStyle name="Note 4 3 3 2 3" xfId="25459"/>
    <cellStyle name="Note 4 3 3 2 3 2" xfId="25460"/>
    <cellStyle name="Note 4 3 3 2 3 2 2" xfId="25461"/>
    <cellStyle name="Note 4 3 3 2 3 3" xfId="25462"/>
    <cellStyle name="Note 4 3 3 2 4" xfId="25463"/>
    <cellStyle name="Note 4 3 3 2 4 2" xfId="25464"/>
    <cellStyle name="Note 4 3 3 2 4 2 2" xfId="25465"/>
    <cellStyle name="Note 4 3 3 2 4 3" xfId="25466"/>
    <cellStyle name="Note 4 3 3 2 5" xfId="25467"/>
    <cellStyle name="Note 4 3 3 2 5 2" xfId="25468"/>
    <cellStyle name="Note 4 3 3 2 5 2 2" xfId="25469"/>
    <cellStyle name="Note 4 3 3 2 5 3" xfId="25470"/>
    <cellStyle name="Note 4 3 3 2 6" xfId="25471"/>
    <cellStyle name="Note 4 3 3 2 6 2" xfId="25472"/>
    <cellStyle name="Note 4 3 3 2 6 2 2" xfId="25473"/>
    <cellStyle name="Note 4 3 3 2 6 3" xfId="25474"/>
    <cellStyle name="Note 4 3 3 2 7" xfId="25475"/>
    <cellStyle name="Note 4 3 3 2 7 2" xfId="25476"/>
    <cellStyle name="Note 4 3 3 2 7 2 2" xfId="25477"/>
    <cellStyle name="Note 4 3 3 2 7 3" xfId="25478"/>
    <cellStyle name="Note 4 3 3 2 8" xfId="25479"/>
    <cellStyle name="Note 4 3 3 2 8 2" xfId="25480"/>
    <cellStyle name="Note 4 3 3 2 8 2 2" xfId="25481"/>
    <cellStyle name="Note 4 3 3 2 8 3" xfId="25482"/>
    <cellStyle name="Note 4 3 3 2 9" xfId="25483"/>
    <cellStyle name="Note 4 3 3 2 9 2" xfId="25484"/>
    <cellStyle name="Note 4 3 3 2 9 2 2" xfId="25485"/>
    <cellStyle name="Note 4 3 3 2 9 3" xfId="25486"/>
    <cellStyle name="Note 4 3 3 3" xfId="25487"/>
    <cellStyle name="Note 4 3 3 3 2" xfId="25488"/>
    <cellStyle name="Note 4 3 3 3 2 2" xfId="25489"/>
    <cellStyle name="Note 4 3 3 3 3" xfId="25490"/>
    <cellStyle name="Note 4 3 3 4" xfId="25491"/>
    <cellStyle name="Note 4 3 3 4 2" xfId="25492"/>
    <cellStyle name="Note 4 3 3 4 2 2" xfId="25493"/>
    <cellStyle name="Note 4 3 3 4 3" xfId="25494"/>
    <cellStyle name="Note 4 3 3 5" xfId="25495"/>
    <cellStyle name="Note 4 3 3 5 2" xfId="25496"/>
    <cellStyle name="Note 4 3 3 5 2 2" xfId="25497"/>
    <cellStyle name="Note 4 3 3 5 3" xfId="25498"/>
    <cellStyle name="Note 4 3 3 6" xfId="25499"/>
    <cellStyle name="Note 4 3 3 6 2" xfId="25500"/>
    <cellStyle name="Note 4 3 3 6 2 2" xfId="25501"/>
    <cellStyle name="Note 4 3 3 6 3" xfId="25502"/>
    <cellStyle name="Note 4 3 3 7" xfId="25503"/>
    <cellStyle name="Note 4 3 3 7 2" xfId="25504"/>
    <cellStyle name="Note 4 3 3 7 2 2" xfId="25505"/>
    <cellStyle name="Note 4 3 3 7 3" xfId="25506"/>
    <cellStyle name="Note 4 3 3 8" xfId="25507"/>
    <cellStyle name="Note 4 3 3 8 2" xfId="25508"/>
    <cellStyle name="Note 4 3 3 8 2 2" xfId="25509"/>
    <cellStyle name="Note 4 3 3 8 3" xfId="25510"/>
    <cellStyle name="Note 4 3 3 9" xfId="25511"/>
    <cellStyle name="Note 4 3 3 9 2" xfId="25512"/>
    <cellStyle name="Note 4 3 3 9 2 2" xfId="25513"/>
    <cellStyle name="Note 4 3 3 9 3" xfId="25514"/>
    <cellStyle name="Note 4 3 4" xfId="25515"/>
    <cellStyle name="Note 4 3 4 10" xfId="25516"/>
    <cellStyle name="Note 4 3 4 10 2" xfId="25517"/>
    <cellStyle name="Note 4 3 4 10 2 2" xfId="25518"/>
    <cellStyle name="Note 4 3 4 10 3" xfId="25519"/>
    <cellStyle name="Note 4 3 4 11" xfId="25520"/>
    <cellStyle name="Note 4 3 4 11 2" xfId="25521"/>
    <cellStyle name="Note 4 3 4 11 2 2" xfId="25522"/>
    <cellStyle name="Note 4 3 4 11 3" xfId="25523"/>
    <cellStyle name="Note 4 3 4 12" xfId="25524"/>
    <cellStyle name="Note 4 3 4 12 2" xfId="25525"/>
    <cellStyle name="Note 4 3 4 12 2 2" xfId="25526"/>
    <cellStyle name="Note 4 3 4 12 3" xfId="25527"/>
    <cellStyle name="Note 4 3 4 13" xfId="25528"/>
    <cellStyle name="Note 4 3 4 13 2" xfId="25529"/>
    <cellStyle name="Note 4 3 4 13 2 2" xfId="25530"/>
    <cellStyle name="Note 4 3 4 13 3" xfId="25531"/>
    <cellStyle name="Note 4 3 4 14" xfId="25532"/>
    <cellStyle name="Note 4 3 4 14 2" xfId="25533"/>
    <cellStyle name="Note 4 3 4 14 2 2" xfId="25534"/>
    <cellStyle name="Note 4 3 4 14 3" xfId="25535"/>
    <cellStyle name="Note 4 3 4 15" xfId="25536"/>
    <cellStyle name="Note 4 3 4 15 2" xfId="25537"/>
    <cellStyle name="Note 4 3 4 15 2 2" xfId="25538"/>
    <cellStyle name="Note 4 3 4 15 3" xfId="25539"/>
    <cellStyle name="Note 4 3 4 16" xfId="25540"/>
    <cellStyle name="Note 4 3 4 16 2" xfId="25541"/>
    <cellStyle name="Note 4 3 4 16 2 2" xfId="25542"/>
    <cellStyle name="Note 4 3 4 16 3" xfId="25543"/>
    <cellStyle name="Note 4 3 4 17" xfId="25544"/>
    <cellStyle name="Note 4 3 4 17 2" xfId="25545"/>
    <cellStyle name="Note 4 3 4 17 2 2" xfId="25546"/>
    <cellStyle name="Note 4 3 4 17 3" xfId="25547"/>
    <cellStyle name="Note 4 3 4 18" xfId="25548"/>
    <cellStyle name="Note 4 3 4 18 2" xfId="25549"/>
    <cellStyle name="Note 4 3 4 18 2 2" xfId="25550"/>
    <cellStyle name="Note 4 3 4 18 3" xfId="25551"/>
    <cellStyle name="Note 4 3 4 19" xfId="25552"/>
    <cellStyle name="Note 4 3 4 19 2" xfId="25553"/>
    <cellStyle name="Note 4 3 4 19 2 2" xfId="25554"/>
    <cellStyle name="Note 4 3 4 19 3" xfId="25555"/>
    <cellStyle name="Note 4 3 4 2" xfId="25556"/>
    <cellStyle name="Note 4 3 4 2 10" xfId="25557"/>
    <cellStyle name="Note 4 3 4 2 10 2" xfId="25558"/>
    <cellStyle name="Note 4 3 4 2 10 2 2" xfId="25559"/>
    <cellStyle name="Note 4 3 4 2 10 3" xfId="25560"/>
    <cellStyle name="Note 4 3 4 2 11" xfId="25561"/>
    <cellStyle name="Note 4 3 4 2 11 2" xfId="25562"/>
    <cellStyle name="Note 4 3 4 2 11 2 2" xfId="25563"/>
    <cellStyle name="Note 4 3 4 2 11 3" xfId="25564"/>
    <cellStyle name="Note 4 3 4 2 12" xfId="25565"/>
    <cellStyle name="Note 4 3 4 2 12 2" xfId="25566"/>
    <cellStyle name="Note 4 3 4 2 12 2 2" xfId="25567"/>
    <cellStyle name="Note 4 3 4 2 12 3" xfId="25568"/>
    <cellStyle name="Note 4 3 4 2 13" xfId="25569"/>
    <cellStyle name="Note 4 3 4 2 13 2" xfId="25570"/>
    <cellStyle name="Note 4 3 4 2 13 2 2" xfId="25571"/>
    <cellStyle name="Note 4 3 4 2 13 3" xfId="25572"/>
    <cellStyle name="Note 4 3 4 2 14" xfId="25573"/>
    <cellStyle name="Note 4 3 4 2 14 2" xfId="25574"/>
    <cellStyle name="Note 4 3 4 2 14 2 2" xfId="25575"/>
    <cellStyle name="Note 4 3 4 2 14 3" xfId="25576"/>
    <cellStyle name="Note 4 3 4 2 15" xfId="25577"/>
    <cellStyle name="Note 4 3 4 2 15 2" xfId="25578"/>
    <cellStyle name="Note 4 3 4 2 15 2 2" xfId="25579"/>
    <cellStyle name="Note 4 3 4 2 15 3" xfId="25580"/>
    <cellStyle name="Note 4 3 4 2 16" xfId="25581"/>
    <cellStyle name="Note 4 3 4 2 16 2" xfId="25582"/>
    <cellStyle name="Note 4 3 4 2 16 2 2" xfId="25583"/>
    <cellStyle name="Note 4 3 4 2 16 3" xfId="25584"/>
    <cellStyle name="Note 4 3 4 2 17" xfId="25585"/>
    <cellStyle name="Note 4 3 4 2 17 2" xfId="25586"/>
    <cellStyle name="Note 4 3 4 2 17 2 2" xfId="25587"/>
    <cellStyle name="Note 4 3 4 2 17 3" xfId="25588"/>
    <cellStyle name="Note 4 3 4 2 18" xfId="25589"/>
    <cellStyle name="Note 4 3 4 2 18 2" xfId="25590"/>
    <cellStyle name="Note 4 3 4 2 18 2 2" xfId="25591"/>
    <cellStyle name="Note 4 3 4 2 18 3" xfId="25592"/>
    <cellStyle name="Note 4 3 4 2 19" xfId="25593"/>
    <cellStyle name="Note 4 3 4 2 19 2" xfId="25594"/>
    <cellStyle name="Note 4 3 4 2 19 2 2" xfId="25595"/>
    <cellStyle name="Note 4 3 4 2 19 3" xfId="25596"/>
    <cellStyle name="Note 4 3 4 2 2" xfId="25597"/>
    <cellStyle name="Note 4 3 4 2 2 2" xfId="25598"/>
    <cellStyle name="Note 4 3 4 2 2 2 2" xfId="25599"/>
    <cellStyle name="Note 4 3 4 2 2 3" xfId="25600"/>
    <cellStyle name="Note 4 3 4 2 20" xfId="25601"/>
    <cellStyle name="Note 4 3 4 2 20 2" xfId="25602"/>
    <cellStyle name="Note 4 3 4 2 20 2 2" xfId="25603"/>
    <cellStyle name="Note 4 3 4 2 20 3" xfId="25604"/>
    <cellStyle name="Note 4 3 4 2 21" xfId="25605"/>
    <cellStyle name="Note 4 3 4 2 21 2" xfId="25606"/>
    <cellStyle name="Note 4 3 4 2 22" xfId="25607"/>
    <cellStyle name="Note 4 3 4 2 3" xfId="25608"/>
    <cellStyle name="Note 4 3 4 2 3 2" xfId="25609"/>
    <cellStyle name="Note 4 3 4 2 3 2 2" xfId="25610"/>
    <cellStyle name="Note 4 3 4 2 3 3" xfId="25611"/>
    <cellStyle name="Note 4 3 4 2 4" xfId="25612"/>
    <cellStyle name="Note 4 3 4 2 4 2" xfId="25613"/>
    <cellStyle name="Note 4 3 4 2 4 2 2" xfId="25614"/>
    <cellStyle name="Note 4 3 4 2 4 3" xfId="25615"/>
    <cellStyle name="Note 4 3 4 2 5" xfId="25616"/>
    <cellStyle name="Note 4 3 4 2 5 2" xfId="25617"/>
    <cellStyle name="Note 4 3 4 2 5 2 2" xfId="25618"/>
    <cellStyle name="Note 4 3 4 2 5 3" xfId="25619"/>
    <cellStyle name="Note 4 3 4 2 6" xfId="25620"/>
    <cellStyle name="Note 4 3 4 2 6 2" xfId="25621"/>
    <cellStyle name="Note 4 3 4 2 6 2 2" xfId="25622"/>
    <cellStyle name="Note 4 3 4 2 6 3" xfId="25623"/>
    <cellStyle name="Note 4 3 4 2 7" xfId="25624"/>
    <cellStyle name="Note 4 3 4 2 7 2" xfId="25625"/>
    <cellStyle name="Note 4 3 4 2 7 2 2" xfId="25626"/>
    <cellStyle name="Note 4 3 4 2 7 3" xfId="25627"/>
    <cellStyle name="Note 4 3 4 2 8" xfId="25628"/>
    <cellStyle name="Note 4 3 4 2 8 2" xfId="25629"/>
    <cellStyle name="Note 4 3 4 2 8 2 2" xfId="25630"/>
    <cellStyle name="Note 4 3 4 2 8 3" xfId="25631"/>
    <cellStyle name="Note 4 3 4 2 9" xfId="25632"/>
    <cellStyle name="Note 4 3 4 2 9 2" xfId="25633"/>
    <cellStyle name="Note 4 3 4 2 9 2 2" xfId="25634"/>
    <cellStyle name="Note 4 3 4 2 9 3" xfId="25635"/>
    <cellStyle name="Note 4 3 4 20" xfId="25636"/>
    <cellStyle name="Note 4 3 4 20 2" xfId="25637"/>
    <cellStyle name="Note 4 3 4 20 2 2" xfId="25638"/>
    <cellStyle name="Note 4 3 4 20 3" xfId="25639"/>
    <cellStyle name="Note 4 3 4 21" xfId="25640"/>
    <cellStyle name="Note 4 3 4 21 2" xfId="25641"/>
    <cellStyle name="Note 4 3 4 21 2 2" xfId="25642"/>
    <cellStyle name="Note 4 3 4 21 3" xfId="25643"/>
    <cellStyle name="Note 4 3 4 22" xfId="25644"/>
    <cellStyle name="Note 4 3 4 22 2" xfId="25645"/>
    <cellStyle name="Note 4 3 4 23" xfId="25646"/>
    <cellStyle name="Note 4 3 4 3" xfId="25647"/>
    <cellStyle name="Note 4 3 4 3 2" xfId="25648"/>
    <cellStyle name="Note 4 3 4 3 2 2" xfId="25649"/>
    <cellStyle name="Note 4 3 4 3 3" xfId="25650"/>
    <cellStyle name="Note 4 3 4 4" xfId="25651"/>
    <cellStyle name="Note 4 3 4 4 2" xfId="25652"/>
    <cellStyle name="Note 4 3 4 4 2 2" xfId="25653"/>
    <cellStyle name="Note 4 3 4 4 3" xfId="25654"/>
    <cellStyle name="Note 4 3 4 5" xfId="25655"/>
    <cellStyle name="Note 4 3 4 5 2" xfId="25656"/>
    <cellStyle name="Note 4 3 4 5 2 2" xfId="25657"/>
    <cellStyle name="Note 4 3 4 5 3" xfId="25658"/>
    <cellStyle name="Note 4 3 4 6" xfId="25659"/>
    <cellStyle name="Note 4 3 4 6 2" xfId="25660"/>
    <cellStyle name="Note 4 3 4 6 2 2" xfId="25661"/>
    <cellStyle name="Note 4 3 4 6 3" xfId="25662"/>
    <cellStyle name="Note 4 3 4 7" xfId="25663"/>
    <cellStyle name="Note 4 3 4 7 2" xfId="25664"/>
    <cellStyle name="Note 4 3 4 7 2 2" xfId="25665"/>
    <cellStyle name="Note 4 3 4 7 3" xfId="25666"/>
    <cellStyle name="Note 4 3 4 8" xfId="25667"/>
    <cellStyle name="Note 4 3 4 8 2" xfId="25668"/>
    <cellStyle name="Note 4 3 4 8 2 2" xfId="25669"/>
    <cellStyle name="Note 4 3 4 8 3" xfId="25670"/>
    <cellStyle name="Note 4 3 4 9" xfId="25671"/>
    <cellStyle name="Note 4 3 4 9 2" xfId="25672"/>
    <cellStyle name="Note 4 3 4 9 2 2" xfId="25673"/>
    <cellStyle name="Note 4 3 4 9 3" xfId="25674"/>
    <cellStyle name="Note 4 3 5" xfId="25675"/>
    <cellStyle name="Note 4 3 5 10" xfId="25676"/>
    <cellStyle name="Note 4 3 5 10 2" xfId="25677"/>
    <cellStyle name="Note 4 3 5 10 2 2" xfId="25678"/>
    <cellStyle name="Note 4 3 5 10 3" xfId="25679"/>
    <cellStyle name="Note 4 3 5 11" xfId="25680"/>
    <cellStyle name="Note 4 3 5 11 2" xfId="25681"/>
    <cellStyle name="Note 4 3 5 11 2 2" xfId="25682"/>
    <cellStyle name="Note 4 3 5 11 3" xfId="25683"/>
    <cellStyle name="Note 4 3 5 12" xfId="25684"/>
    <cellStyle name="Note 4 3 5 12 2" xfId="25685"/>
    <cellStyle name="Note 4 3 5 12 2 2" xfId="25686"/>
    <cellStyle name="Note 4 3 5 12 3" xfId="25687"/>
    <cellStyle name="Note 4 3 5 13" xfId="25688"/>
    <cellStyle name="Note 4 3 5 13 2" xfId="25689"/>
    <cellStyle name="Note 4 3 5 13 2 2" xfId="25690"/>
    <cellStyle name="Note 4 3 5 13 3" xfId="25691"/>
    <cellStyle name="Note 4 3 5 14" xfId="25692"/>
    <cellStyle name="Note 4 3 5 14 2" xfId="25693"/>
    <cellStyle name="Note 4 3 5 14 2 2" xfId="25694"/>
    <cellStyle name="Note 4 3 5 14 3" xfId="25695"/>
    <cellStyle name="Note 4 3 5 15" xfId="25696"/>
    <cellStyle name="Note 4 3 5 15 2" xfId="25697"/>
    <cellStyle name="Note 4 3 5 15 2 2" xfId="25698"/>
    <cellStyle name="Note 4 3 5 15 3" xfId="25699"/>
    <cellStyle name="Note 4 3 5 16" xfId="25700"/>
    <cellStyle name="Note 4 3 5 16 2" xfId="25701"/>
    <cellStyle name="Note 4 3 5 16 2 2" xfId="25702"/>
    <cellStyle name="Note 4 3 5 16 3" xfId="25703"/>
    <cellStyle name="Note 4 3 5 17" xfId="25704"/>
    <cellStyle name="Note 4 3 5 17 2" xfId="25705"/>
    <cellStyle name="Note 4 3 5 17 2 2" xfId="25706"/>
    <cellStyle name="Note 4 3 5 17 3" xfId="25707"/>
    <cellStyle name="Note 4 3 5 18" xfId="25708"/>
    <cellStyle name="Note 4 3 5 18 2" xfId="25709"/>
    <cellStyle name="Note 4 3 5 18 2 2" xfId="25710"/>
    <cellStyle name="Note 4 3 5 18 3" xfId="25711"/>
    <cellStyle name="Note 4 3 5 19" xfId="25712"/>
    <cellStyle name="Note 4 3 5 19 2" xfId="25713"/>
    <cellStyle name="Note 4 3 5 19 2 2" xfId="25714"/>
    <cellStyle name="Note 4 3 5 19 3" xfId="25715"/>
    <cellStyle name="Note 4 3 5 2" xfId="25716"/>
    <cellStyle name="Note 4 3 5 2 2" xfId="25717"/>
    <cellStyle name="Note 4 3 5 2 2 2" xfId="25718"/>
    <cellStyle name="Note 4 3 5 2 3" xfId="25719"/>
    <cellStyle name="Note 4 3 5 20" xfId="25720"/>
    <cellStyle name="Note 4 3 5 20 2" xfId="25721"/>
    <cellStyle name="Note 4 3 5 20 2 2" xfId="25722"/>
    <cellStyle name="Note 4 3 5 20 3" xfId="25723"/>
    <cellStyle name="Note 4 3 5 21" xfId="25724"/>
    <cellStyle name="Note 4 3 5 21 2" xfId="25725"/>
    <cellStyle name="Note 4 3 5 22" xfId="25726"/>
    <cellStyle name="Note 4 3 5 3" xfId="25727"/>
    <cellStyle name="Note 4 3 5 3 2" xfId="25728"/>
    <cellStyle name="Note 4 3 5 3 2 2" xfId="25729"/>
    <cellStyle name="Note 4 3 5 3 3" xfId="25730"/>
    <cellStyle name="Note 4 3 5 4" xfId="25731"/>
    <cellStyle name="Note 4 3 5 4 2" xfId="25732"/>
    <cellStyle name="Note 4 3 5 4 2 2" xfId="25733"/>
    <cellStyle name="Note 4 3 5 4 3" xfId="25734"/>
    <cellStyle name="Note 4 3 5 5" xfId="25735"/>
    <cellStyle name="Note 4 3 5 5 2" xfId="25736"/>
    <cellStyle name="Note 4 3 5 5 2 2" xfId="25737"/>
    <cellStyle name="Note 4 3 5 5 3" xfId="25738"/>
    <cellStyle name="Note 4 3 5 6" xfId="25739"/>
    <cellStyle name="Note 4 3 5 6 2" xfId="25740"/>
    <cellStyle name="Note 4 3 5 6 2 2" xfId="25741"/>
    <cellStyle name="Note 4 3 5 6 3" xfId="25742"/>
    <cellStyle name="Note 4 3 5 7" xfId="25743"/>
    <cellStyle name="Note 4 3 5 7 2" xfId="25744"/>
    <cellStyle name="Note 4 3 5 7 2 2" xfId="25745"/>
    <cellStyle name="Note 4 3 5 7 3" xfId="25746"/>
    <cellStyle name="Note 4 3 5 8" xfId="25747"/>
    <cellStyle name="Note 4 3 5 8 2" xfId="25748"/>
    <cellStyle name="Note 4 3 5 8 2 2" xfId="25749"/>
    <cellStyle name="Note 4 3 5 8 3" xfId="25750"/>
    <cellStyle name="Note 4 3 5 9" xfId="25751"/>
    <cellStyle name="Note 4 3 5 9 2" xfId="25752"/>
    <cellStyle name="Note 4 3 5 9 2 2" xfId="25753"/>
    <cellStyle name="Note 4 3 5 9 3" xfId="25754"/>
    <cellStyle name="Note 4 3 6" xfId="25755"/>
    <cellStyle name="Note 4 3 6 2" xfId="25756"/>
    <cellStyle name="Note 4 3 6 2 2" xfId="25757"/>
    <cellStyle name="Note 4 3 6 3" xfId="25758"/>
    <cellStyle name="Note 4 3 7" xfId="25759"/>
    <cellStyle name="Note 4 3 7 2" xfId="25760"/>
    <cellStyle name="Note 4 3 7 2 2" xfId="25761"/>
    <cellStyle name="Note 4 3 7 3" xfId="25762"/>
    <cellStyle name="Note 4 3 8" xfId="25763"/>
    <cellStyle name="Note 4 3 8 2" xfId="25764"/>
    <cellStyle name="Note 4 3 8 2 2" xfId="25765"/>
    <cellStyle name="Note 4 3 8 3" xfId="25766"/>
    <cellStyle name="Note 4 3 9" xfId="25767"/>
    <cellStyle name="Note 4 3 9 2" xfId="25768"/>
    <cellStyle name="Note 4 3 9 2 2" xfId="25769"/>
    <cellStyle name="Note 4 3 9 3" xfId="25770"/>
    <cellStyle name="Note 4 4" xfId="25771"/>
    <cellStyle name="Note 4 4 10" xfId="25772"/>
    <cellStyle name="Note 4 4 10 2" xfId="25773"/>
    <cellStyle name="Note 4 4 10 2 2" xfId="25774"/>
    <cellStyle name="Note 4 4 10 3" xfId="25775"/>
    <cellStyle name="Note 4 4 11" xfId="25776"/>
    <cellStyle name="Note 4 4 11 2" xfId="25777"/>
    <cellStyle name="Note 4 4 11 2 2" xfId="25778"/>
    <cellStyle name="Note 4 4 11 3" xfId="25779"/>
    <cellStyle name="Note 4 4 12" xfId="25780"/>
    <cellStyle name="Note 4 4 12 2" xfId="25781"/>
    <cellStyle name="Note 4 4 12 2 2" xfId="25782"/>
    <cellStyle name="Note 4 4 12 3" xfId="25783"/>
    <cellStyle name="Note 4 4 13" xfId="25784"/>
    <cellStyle name="Note 4 4 13 2" xfId="25785"/>
    <cellStyle name="Note 4 4 13 2 2" xfId="25786"/>
    <cellStyle name="Note 4 4 13 3" xfId="25787"/>
    <cellStyle name="Note 4 4 14" xfId="25788"/>
    <cellStyle name="Note 4 4 14 2" xfId="25789"/>
    <cellStyle name="Note 4 4 14 2 2" xfId="25790"/>
    <cellStyle name="Note 4 4 14 3" xfId="25791"/>
    <cellStyle name="Note 4 4 15" xfId="25792"/>
    <cellStyle name="Note 4 4 15 2" xfId="25793"/>
    <cellStyle name="Note 4 4 15 2 2" xfId="25794"/>
    <cellStyle name="Note 4 4 15 3" xfId="25795"/>
    <cellStyle name="Note 4 4 16" xfId="25796"/>
    <cellStyle name="Note 4 4 16 2" xfId="25797"/>
    <cellStyle name="Note 4 4 16 2 2" xfId="25798"/>
    <cellStyle name="Note 4 4 16 3" xfId="25799"/>
    <cellStyle name="Note 4 4 17" xfId="25800"/>
    <cellStyle name="Note 4 4 17 2" xfId="25801"/>
    <cellStyle name="Note 4 4 17 2 2" xfId="25802"/>
    <cellStyle name="Note 4 4 17 3" xfId="25803"/>
    <cellStyle name="Note 4 4 18" xfId="25804"/>
    <cellStyle name="Note 4 4 18 2" xfId="25805"/>
    <cellStyle name="Note 4 4 19" xfId="25806"/>
    <cellStyle name="Note 4 4 2" xfId="25807"/>
    <cellStyle name="Note 4 4 2 10" xfId="25808"/>
    <cellStyle name="Note 4 4 2 10 2" xfId="25809"/>
    <cellStyle name="Note 4 4 2 10 2 2" xfId="25810"/>
    <cellStyle name="Note 4 4 2 10 3" xfId="25811"/>
    <cellStyle name="Note 4 4 2 11" xfId="25812"/>
    <cellStyle name="Note 4 4 2 11 2" xfId="25813"/>
    <cellStyle name="Note 4 4 2 11 2 2" xfId="25814"/>
    <cellStyle name="Note 4 4 2 11 3" xfId="25815"/>
    <cellStyle name="Note 4 4 2 12" xfId="25816"/>
    <cellStyle name="Note 4 4 2 12 2" xfId="25817"/>
    <cellStyle name="Note 4 4 2 12 2 2" xfId="25818"/>
    <cellStyle name="Note 4 4 2 12 3" xfId="25819"/>
    <cellStyle name="Note 4 4 2 13" xfId="25820"/>
    <cellStyle name="Note 4 4 2 13 2" xfId="25821"/>
    <cellStyle name="Note 4 4 2 13 2 2" xfId="25822"/>
    <cellStyle name="Note 4 4 2 13 3" xfId="25823"/>
    <cellStyle name="Note 4 4 2 14" xfId="25824"/>
    <cellStyle name="Note 4 4 2 14 2" xfId="25825"/>
    <cellStyle name="Note 4 4 2 14 2 2" xfId="25826"/>
    <cellStyle name="Note 4 4 2 14 3" xfId="25827"/>
    <cellStyle name="Note 4 4 2 15" xfId="25828"/>
    <cellStyle name="Note 4 4 2 15 2" xfId="25829"/>
    <cellStyle name="Note 4 4 2 15 2 2" xfId="25830"/>
    <cellStyle name="Note 4 4 2 15 3" xfId="25831"/>
    <cellStyle name="Note 4 4 2 16" xfId="25832"/>
    <cellStyle name="Note 4 4 2 16 2" xfId="25833"/>
    <cellStyle name="Note 4 4 2 16 2 2" xfId="25834"/>
    <cellStyle name="Note 4 4 2 16 3" xfId="25835"/>
    <cellStyle name="Note 4 4 2 17" xfId="25836"/>
    <cellStyle name="Note 4 4 2 17 2" xfId="25837"/>
    <cellStyle name="Note 4 4 2 17 2 2" xfId="25838"/>
    <cellStyle name="Note 4 4 2 17 3" xfId="25839"/>
    <cellStyle name="Note 4 4 2 18" xfId="25840"/>
    <cellStyle name="Note 4 4 2 18 2" xfId="25841"/>
    <cellStyle name="Note 4 4 2 18 2 2" xfId="25842"/>
    <cellStyle name="Note 4 4 2 18 3" xfId="25843"/>
    <cellStyle name="Note 4 4 2 19" xfId="25844"/>
    <cellStyle name="Note 4 4 2 19 2" xfId="25845"/>
    <cellStyle name="Note 4 4 2 19 2 2" xfId="25846"/>
    <cellStyle name="Note 4 4 2 19 3" xfId="25847"/>
    <cellStyle name="Note 4 4 2 2" xfId="25848"/>
    <cellStyle name="Note 4 4 2 2 2" xfId="25849"/>
    <cellStyle name="Note 4 4 2 2 2 2" xfId="25850"/>
    <cellStyle name="Note 4 4 2 2 3" xfId="25851"/>
    <cellStyle name="Note 4 4 2 20" xfId="25852"/>
    <cellStyle name="Note 4 4 2 20 2" xfId="25853"/>
    <cellStyle name="Note 4 4 2 20 2 2" xfId="25854"/>
    <cellStyle name="Note 4 4 2 20 3" xfId="25855"/>
    <cellStyle name="Note 4 4 2 21" xfId="25856"/>
    <cellStyle name="Note 4 4 2 21 2" xfId="25857"/>
    <cellStyle name="Note 4 4 2 22" xfId="25858"/>
    <cellStyle name="Note 4 4 2 3" xfId="25859"/>
    <cellStyle name="Note 4 4 2 3 2" xfId="25860"/>
    <cellStyle name="Note 4 4 2 3 2 2" xfId="25861"/>
    <cellStyle name="Note 4 4 2 3 3" xfId="25862"/>
    <cellStyle name="Note 4 4 2 4" xfId="25863"/>
    <cellStyle name="Note 4 4 2 4 2" xfId="25864"/>
    <cellStyle name="Note 4 4 2 4 2 2" xfId="25865"/>
    <cellStyle name="Note 4 4 2 4 3" xfId="25866"/>
    <cellStyle name="Note 4 4 2 5" xfId="25867"/>
    <cellStyle name="Note 4 4 2 5 2" xfId="25868"/>
    <cellStyle name="Note 4 4 2 5 2 2" xfId="25869"/>
    <cellStyle name="Note 4 4 2 5 3" xfId="25870"/>
    <cellStyle name="Note 4 4 2 6" xfId="25871"/>
    <cellStyle name="Note 4 4 2 6 2" xfId="25872"/>
    <cellStyle name="Note 4 4 2 6 2 2" xfId="25873"/>
    <cellStyle name="Note 4 4 2 6 3" xfId="25874"/>
    <cellStyle name="Note 4 4 2 7" xfId="25875"/>
    <cellStyle name="Note 4 4 2 7 2" xfId="25876"/>
    <cellStyle name="Note 4 4 2 7 2 2" xfId="25877"/>
    <cellStyle name="Note 4 4 2 7 3" xfId="25878"/>
    <cellStyle name="Note 4 4 2 8" xfId="25879"/>
    <cellStyle name="Note 4 4 2 8 2" xfId="25880"/>
    <cellStyle name="Note 4 4 2 8 2 2" xfId="25881"/>
    <cellStyle name="Note 4 4 2 8 3" xfId="25882"/>
    <cellStyle name="Note 4 4 2 9" xfId="25883"/>
    <cellStyle name="Note 4 4 2 9 2" xfId="25884"/>
    <cellStyle name="Note 4 4 2 9 2 2" xfId="25885"/>
    <cellStyle name="Note 4 4 2 9 3" xfId="25886"/>
    <cellStyle name="Note 4 4 3" xfId="25887"/>
    <cellStyle name="Note 4 4 3 2" xfId="25888"/>
    <cellStyle name="Note 4 4 3 2 2" xfId="25889"/>
    <cellStyle name="Note 4 4 3 3" xfId="25890"/>
    <cellStyle name="Note 4 4 4" xfId="25891"/>
    <cellStyle name="Note 4 4 4 2" xfId="25892"/>
    <cellStyle name="Note 4 4 4 2 2" xfId="25893"/>
    <cellStyle name="Note 4 4 4 3" xfId="25894"/>
    <cellStyle name="Note 4 4 5" xfId="25895"/>
    <cellStyle name="Note 4 4 5 2" xfId="25896"/>
    <cellStyle name="Note 4 4 5 2 2" xfId="25897"/>
    <cellStyle name="Note 4 4 5 3" xfId="25898"/>
    <cellStyle name="Note 4 4 6" xfId="25899"/>
    <cellStyle name="Note 4 4 6 2" xfId="25900"/>
    <cellStyle name="Note 4 4 6 2 2" xfId="25901"/>
    <cellStyle name="Note 4 4 6 3" xfId="25902"/>
    <cellStyle name="Note 4 4 7" xfId="25903"/>
    <cellStyle name="Note 4 4 7 2" xfId="25904"/>
    <cellStyle name="Note 4 4 7 2 2" xfId="25905"/>
    <cellStyle name="Note 4 4 7 3" xfId="25906"/>
    <cellStyle name="Note 4 4 8" xfId="25907"/>
    <cellStyle name="Note 4 4 8 2" xfId="25908"/>
    <cellStyle name="Note 4 4 8 2 2" xfId="25909"/>
    <cellStyle name="Note 4 4 8 3" xfId="25910"/>
    <cellStyle name="Note 4 4 9" xfId="25911"/>
    <cellStyle name="Note 4 4 9 2" xfId="25912"/>
    <cellStyle name="Note 4 4 9 2 2" xfId="25913"/>
    <cellStyle name="Note 4 4 9 3" xfId="25914"/>
    <cellStyle name="Note 4 5" xfId="25915"/>
    <cellStyle name="Note 4 5 10" xfId="25916"/>
    <cellStyle name="Note 4 5 10 2" xfId="25917"/>
    <cellStyle name="Note 4 5 10 2 2" xfId="25918"/>
    <cellStyle name="Note 4 5 10 3" xfId="25919"/>
    <cellStyle name="Note 4 5 11" xfId="25920"/>
    <cellStyle name="Note 4 5 11 2" xfId="25921"/>
    <cellStyle name="Note 4 5 11 2 2" xfId="25922"/>
    <cellStyle name="Note 4 5 11 3" xfId="25923"/>
    <cellStyle name="Note 4 5 12" xfId="25924"/>
    <cellStyle name="Note 4 5 12 2" xfId="25925"/>
    <cellStyle name="Note 4 5 12 2 2" xfId="25926"/>
    <cellStyle name="Note 4 5 12 3" xfId="25927"/>
    <cellStyle name="Note 4 5 13" xfId="25928"/>
    <cellStyle name="Note 4 5 13 2" xfId="25929"/>
    <cellStyle name="Note 4 5 13 2 2" xfId="25930"/>
    <cellStyle name="Note 4 5 13 3" xfId="25931"/>
    <cellStyle name="Note 4 5 14" xfId="25932"/>
    <cellStyle name="Note 4 5 14 2" xfId="25933"/>
    <cellStyle name="Note 4 5 14 2 2" xfId="25934"/>
    <cellStyle name="Note 4 5 14 3" xfId="25935"/>
    <cellStyle name="Note 4 5 15" xfId="25936"/>
    <cellStyle name="Note 4 5 15 2" xfId="25937"/>
    <cellStyle name="Note 4 5 15 2 2" xfId="25938"/>
    <cellStyle name="Note 4 5 15 3" xfId="25939"/>
    <cellStyle name="Note 4 5 16" xfId="25940"/>
    <cellStyle name="Note 4 5 16 2" xfId="25941"/>
    <cellStyle name="Note 4 5 16 2 2" xfId="25942"/>
    <cellStyle name="Note 4 5 16 3" xfId="25943"/>
    <cellStyle name="Note 4 5 17" xfId="25944"/>
    <cellStyle name="Note 4 5 17 2" xfId="25945"/>
    <cellStyle name="Note 4 5 17 2 2" xfId="25946"/>
    <cellStyle name="Note 4 5 17 3" xfId="25947"/>
    <cellStyle name="Note 4 5 18" xfId="25948"/>
    <cellStyle name="Note 4 5 18 2" xfId="25949"/>
    <cellStyle name="Note 4 5 19" xfId="25950"/>
    <cellStyle name="Note 4 5 2" xfId="25951"/>
    <cellStyle name="Note 4 5 2 10" xfId="25952"/>
    <cellStyle name="Note 4 5 2 10 2" xfId="25953"/>
    <cellStyle name="Note 4 5 2 10 2 2" xfId="25954"/>
    <cellStyle name="Note 4 5 2 10 3" xfId="25955"/>
    <cellStyle name="Note 4 5 2 11" xfId="25956"/>
    <cellStyle name="Note 4 5 2 11 2" xfId="25957"/>
    <cellStyle name="Note 4 5 2 11 2 2" xfId="25958"/>
    <cellStyle name="Note 4 5 2 11 3" xfId="25959"/>
    <cellStyle name="Note 4 5 2 12" xfId="25960"/>
    <cellStyle name="Note 4 5 2 12 2" xfId="25961"/>
    <cellStyle name="Note 4 5 2 12 2 2" xfId="25962"/>
    <cellStyle name="Note 4 5 2 12 3" xfId="25963"/>
    <cellStyle name="Note 4 5 2 13" xfId="25964"/>
    <cellStyle name="Note 4 5 2 13 2" xfId="25965"/>
    <cellStyle name="Note 4 5 2 13 2 2" xfId="25966"/>
    <cellStyle name="Note 4 5 2 13 3" xfId="25967"/>
    <cellStyle name="Note 4 5 2 14" xfId="25968"/>
    <cellStyle name="Note 4 5 2 14 2" xfId="25969"/>
    <cellStyle name="Note 4 5 2 14 2 2" xfId="25970"/>
    <cellStyle name="Note 4 5 2 14 3" xfId="25971"/>
    <cellStyle name="Note 4 5 2 15" xfId="25972"/>
    <cellStyle name="Note 4 5 2 15 2" xfId="25973"/>
    <cellStyle name="Note 4 5 2 15 2 2" xfId="25974"/>
    <cellStyle name="Note 4 5 2 15 3" xfId="25975"/>
    <cellStyle name="Note 4 5 2 16" xfId="25976"/>
    <cellStyle name="Note 4 5 2 16 2" xfId="25977"/>
    <cellStyle name="Note 4 5 2 16 2 2" xfId="25978"/>
    <cellStyle name="Note 4 5 2 16 3" xfId="25979"/>
    <cellStyle name="Note 4 5 2 17" xfId="25980"/>
    <cellStyle name="Note 4 5 2 17 2" xfId="25981"/>
    <cellStyle name="Note 4 5 2 17 2 2" xfId="25982"/>
    <cellStyle name="Note 4 5 2 17 3" xfId="25983"/>
    <cellStyle name="Note 4 5 2 18" xfId="25984"/>
    <cellStyle name="Note 4 5 2 18 2" xfId="25985"/>
    <cellStyle name="Note 4 5 2 18 2 2" xfId="25986"/>
    <cellStyle name="Note 4 5 2 18 3" xfId="25987"/>
    <cellStyle name="Note 4 5 2 19" xfId="25988"/>
    <cellStyle name="Note 4 5 2 19 2" xfId="25989"/>
    <cellStyle name="Note 4 5 2 19 2 2" xfId="25990"/>
    <cellStyle name="Note 4 5 2 19 3" xfId="25991"/>
    <cellStyle name="Note 4 5 2 2" xfId="25992"/>
    <cellStyle name="Note 4 5 2 2 2" xfId="25993"/>
    <cellStyle name="Note 4 5 2 2 2 2" xfId="25994"/>
    <cellStyle name="Note 4 5 2 2 3" xfId="25995"/>
    <cellStyle name="Note 4 5 2 20" xfId="25996"/>
    <cellStyle name="Note 4 5 2 20 2" xfId="25997"/>
    <cellStyle name="Note 4 5 2 20 2 2" xfId="25998"/>
    <cellStyle name="Note 4 5 2 20 3" xfId="25999"/>
    <cellStyle name="Note 4 5 2 21" xfId="26000"/>
    <cellStyle name="Note 4 5 2 21 2" xfId="26001"/>
    <cellStyle name="Note 4 5 2 22" xfId="26002"/>
    <cellStyle name="Note 4 5 2 3" xfId="26003"/>
    <cellStyle name="Note 4 5 2 3 2" xfId="26004"/>
    <cellStyle name="Note 4 5 2 3 2 2" xfId="26005"/>
    <cellStyle name="Note 4 5 2 3 3" xfId="26006"/>
    <cellStyle name="Note 4 5 2 4" xfId="26007"/>
    <cellStyle name="Note 4 5 2 4 2" xfId="26008"/>
    <cellStyle name="Note 4 5 2 4 2 2" xfId="26009"/>
    <cellStyle name="Note 4 5 2 4 3" xfId="26010"/>
    <cellStyle name="Note 4 5 2 5" xfId="26011"/>
    <cellStyle name="Note 4 5 2 5 2" xfId="26012"/>
    <cellStyle name="Note 4 5 2 5 2 2" xfId="26013"/>
    <cellStyle name="Note 4 5 2 5 3" xfId="26014"/>
    <cellStyle name="Note 4 5 2 6" xfId="26015"/>
    <cellStyle name="Note 4 5 2 6 2" xfId="26016"/>
    <cellStyle name="Note 4 5 2 6 2 2" xfId="26017"/>
    <cellStyle name="Note 4 5 2 6 3" xfId="26018"/>
    <cellStyle name="Note 4 5 2 7" xfId="26019"/>
    <cellStyle name="Note 4 5 2 7 2" xfId="26020"/>
    <cellStyle name="Note 4 5 2 7 2 2" xfId="26021"/>
    <cellStyle name="Note 4 5 2 7 3" xfId="26022"/>
    <cellStyle name="Note 4 5 2 8" xfId="26023"/>
    <cellStyle name="Note 4 5 2 8 2" xfId="26024"/>
    <cellStyle name="Note 4 5 2 8 2 2" xfId="26025"/>
    <cellStyle name="Note 4 5 2 8 3" xfId="26026"/>
    <cellStyle name="Note 4 5 2 9" xfId="26027"/>
    <cellStyle name="Note 4 5 2 9 2" xfId="26028"/>
    <cellStyle name="Note 4 5 2 9 2 2" xfId="26029"/>
    <cellStyle name="Note 4 5 2 9 3" xfId="26030"/>
    <cellStyle name="Note 4 5 3" xfId="26031"/>
    <cellStyle name="Note 4 5 3 2" xfId="26032"/>
    <cellStyle name="Note 4 5 3 2 2" xfId="26033"/>
    <cellStyle name="Note 4 5 3 3" xfId="26034"/>
    <cellStyle name="Note 4 5 4" xfId="26035"/>
    <cellStyle name="Note 4 5 4 2" xfId="26036"/>
    <cellStyle name="Note 4 5 4 2 2" xfId="26037"/>
    <cellStyle name="Note 4 5 4 3" xfId="26038"/>
    <cellStyle name="Note 4 5 5" xfId="26039"/>
    <cellStyle name="Note 4 5 5 2" xfId="26040"/>
    <cellStyle name="Note 4 5 5 2 2" xfId="26041"/>
    <cellStyle name="Note 4 5 5 3" xfId="26042"/>
    <cellStyle name="Note 4 5 6" xfId="26043"/>
    <cellStyle name="Note 4 5 6 2" xfId="26044"/>
    <cellStyle name="Note 4 5 6 2 2" xfId="26045"/>
    <cellStyle name="Note 4 5 6 3" xfId="26046"/>
    <cellStyle name="Note 4 5 7" xfId="26047"/>
    <cellStyle name="Note 4 5 7 2" xfId="26048"/>
    <cellStyle name="Note 4 5 7 2 2" xfId="26049"/>
    <cellStyle name="Note 4 5 7 3" xfId="26050"/>
    <cellStyle name="Note 4 5 8" xfId="26051"/>
    <cellStyle name="Note 4 5 8 2" xfId="26052"/>
    <cellStyle name="Note 4 5 8 2 2" xfId="26053"/>
    <cellStyle name="Note 4 5 8 3" xfId="26054"/>
    <cellStyle name="Note 4 5 9" xfId="26055"/>
    <cellStyle name="Note 4 5 9 2" xfId="26056"/>
    <cellStyle name="Note 4 5 9 2 2" xfId="26057"/>
    <cellStyle name="Note 4 5 9 3" xfId="26058"/>
    <cellStyle name="Note 4 6" xfId="26059"/>
    <cellStyle name="Note 4 6 10" xfId="26060"/>
    <cellStyle name="Note 4 6 10 2" xfId="26061"/>
    <cellStyle name="Note 4 6 10 2 2" xfId="26062"/>
    <cellStyle name="Note 4 6 10 3" xfId="26063"/>
    <cellStyle name="Note 4 6 11" xfId="26064"/>
    <cellStyle name="Note 4 6 11 2" xfId="26065"/>
    <cellStyle name="Note 4 6 11 2 2" xfId="26066"/>
    <cellStyle name="Note 4 6 11 3" xfId="26067"/>
    <cellStyle name="Note 4 6 12" xfId="26068"/>
    <cellStyle name="Note 4 6 12 2" xfId="26069"/>
    <cellStyle name="Note 4 6 12 2 2" xfId="26070"/>
    <cellStyle name="Note 4 6 12 3" xfId="26071"/>
    <cellStyle name="Note 4 6 13" xfId="26072"/>
    <cellStyle name="Note 4 6 13 2" xfId="26073"/>
    <cellStyle name="Note 4 6 13 2 2" xfId="26074"/>
    <cellStyle name="Note 4 6 13 3" xfId="26075"/>
    <cellStyle name="Note 4 6 14" xfId="26076"/>
    <cellStyle name="Note 4 6 14 2" xfId="26077"/>
    <cellStyle name="Note 4 6 14 2 2" xfId="26078"/>
    <cellStyle name="Note 4 6 14 3" xfId="26079"/>
    <cellStyle name="Note 4 6 15" xfId="26080"/>
    <cellStyle name="Note 4 6 15 2" xfId="26081"/>
    <cellStyle name="Note 4 6 15 2 2" xfId="26082"/>
    <cellStyle name="Note 4 6 15 3" xfId="26083"/>
    <cellStyle name="Note 4 6 16" xfId="26084"/>
    <cellStyle name="Note 4 6 16 2" xfId="26085"/>
    <cellStyle name="Note 4 6 16 2 2" xfId="26086"/>
    <cellStyle name="Note 4 6 16 3" xfId="26087"/>
    <cellStyle name="Note 4 6 17" xfId="26088"/>
    <cellStyle name="Note 4 6 17 2" xfId="26089"/>
    <cellStyle name="Note 4 6 17 2 2" xfId="26090"/>
    <cellStyle name="Note 4 6 17 3" xfId="26091"/>
    <cellStyle name="Note 4 6 18" xfId="26092"/>
    <cellStyle name="Note 4 6 18 2" xfId="26093"/>
    <cellStyle name="Note 4 6 18 2 2" xfId="26094"/>
    <cellStyle name="Note 4 6 18 3" xfId="26095"/>
    <cellStyle name="Note 4 6 19" xfId="26096"/>
    <cellStyle name="Note 4 6 19 2" xfId="26097"/>
    <cellStyle name="Note 4 6 19 2 2" xfId="26098"/>
    <cellStyle name="Note 4 6 19 3" xfId="26099"/>
    <cellStyle name="Note 4 6 2" xfId="26100"/>
    <cellStyle name="Note 4 6 2 10" xfId="26101"/>
    <cellStyle name="Note 4 6 2 10 2" xfId="26102"/>
    <cellStyle name="Note 4 6 2 10 2 2" xfId="26103"/>
    <cellStyle name="Note 4 6 2 10 3" xfId="26104"/>
    <cellStyle name="Note 4 6 2 11" xfId="26105"/>
    <cellStyle name="Note 4 6 2 11 2" xfId="26106"/>
    <cellStyle name="Note 4 6 2 11 2 2" xfId="26107"/>
    <cellStyle name="Note 4 6 2 11 3" xfId="26108"/>
    <cellStyle name="Note 4 6 2 12" xfId="26109"/>
    <cellStyle name="Note 4 6 2 12 2" xfId="26110"/>
    <cellStyle name="Note 4 6 2 12 2 2" xfId="26111"/>
    <cellStyle name="Note 4 6 2 12 3" xfId="26112"/>
    <cellStyle name="Note 4 6 2 13" xfId="26113"/>
    <cellStyle name="Note 4 6 2 13 2" xfId="26114"/>
    <cellStyle name="Note 4 6 2 13 2 2" xfId="26115"/>
    <cellStyle name="Note 4 6 2 13 3" xfId="26116"/>
    <cellStyle name="Note 4 6 2 14" xfId="26117"/>
    <cellStyle name="Note 4 6 2 14 2" xfId="26118"/>
    <cellStyle name="Note 4 6 2 14 2 2" xfId="26119"/>
    <cellStyle name="Note 4 6 2 14 3" xfId="26120"/>
    <cellStyle name="Note 4 6 2 15" xfId="26121"/>
    <cellStyle name="Note 4 6 2 15 2" xfId="26122"/>
    <cellStyle name="Note 4 6 2 15 2 2" xfId="26123"/>
    <cellStyle name="Note 4 6 2 15 3" xfId="26124"/>
    <cellStyle name="Note 4 6 2 16" xfId="26125"/>
    <cellStyle name="Note 4 6 2 16 2" xfId="26126"/>
    <cellStyle name="Note 4 6 2 16 2 2" xfId="26127"/>
    <cellStyle name="Note 4 6 2 16 3" xfId="26128"/>
    <cellStyle name="Note 4 6 2 17" xfId="26129"/>
    <cellStyle name="Note 4 6 2 17 2" xfId="26130"/>
    <cellStyle name="Note 4 6 2 17 2 2" xfId="26131"/>
    <cellStyle name="Note 4 6 2 17 3" xfId="26132"/>
    <cellStyle name="Note 4 6 2 18" xfId="26133"/>
    <cellStyle name="Note 4 6 2 18 2" xfId="26134"/>
    <cellStyle name="Note 4 6 2 18 2 2" xfId="26135"/>
    <cellStyle name="Note 4 6 2 18 3" xfId="26136"/>
    <cellStyle name="Note 4 6 2 19" xfId="26137"/>
    <cellStyle name="Note 4 6 2 19 2" xfId="26138"/>
    <cellStyle name="Note 4 6 2 19 2 2" xfId="26139"/>
    <cellStyle name="Note 4 6 2 19 3" xfId="26140"/>
    <cellStyle name="Note 4 6 2 2" xfId="26141"/>
    <cellStyle name="Note 4 6 2 2 2" xfId="26142"/>
    <cellStyle name="Note 4 6 2 2 2 2" xfId="26143"/>
    <cellStyle name="Note 4 6 2 2 3" xfId="26144"/>
    <cellStyle name="Note 4 6 2 20" xfId="26145"/>
    <cellStyle name="Note 4 6 2 20 2" xfId="26146"/>
    <cellStyle name="Note 4 6 2 20 2 2" xfId="26147"/>
    <cellStyle name="Note 4 6 2 20 3" xfId="26148"/>
    <cellStyle name="Note 4 6 2 21" xfId="26149"/>
    <cellStyle name="Note 4 6 2 21 2" xfId="26150"/>
    <cellStyle name="Note 4 6 2 22" xfId="26151"/>
    <cellStyle name="Note 4 6 2 3" xfId="26152"/>
    <cellStyle name="Note 4 6 2 3 2" xfId="26153"/>
    <cellStyle name="Note 4 6 2 3 2 2" xfId="26154"/>
    <cellStyle name="Note 4 6 2 3 3" xfId="26155"/>
    <cellStyle name="Note 4 6 2 4" xfId="26156"/>
    <cellStyle name="Note 4 6 2 4 2" xfId="26157"/>
    <cellStyle name="Note 4 6 2 4 2 2" xfId="26158"/>
    <cellStyle name="Note 4 6 2 4 3" xfId="26159"/>
    <cellStyle name="Note 4 6 2 5" xfId="26160"/>
    <cellStyle name="Note 4 6 2 5 2" xfId="26161"/>
    <cellStyle name="Note 4 6 2 5 2 2" xfId="26162"/>
    <cellStyle name="Note 4 6 2 5 3" xfId="26163"/>
    <cellStyle name="Note 4 6 2 6" xfId="26164"/>
    <cellStyle name="Note 4 6 2 6 2" xfId="26165"/>
    <cellStyle name="Note 4 6 2 6 2 2" xfId="26166"/>
    <cellStyle name="Note 4 6 2 6 3" xfId="26167"/>
    <cellStyle name="Note 4 6 2 7" xfId="26168"/>
    <cellStyle name="Note 4 6 2 7 2" xfId="26169"/>
    <cellStyle name="Note 4 6 2 7 2 2" xfId="26170"/>
    <cellStyle name="Note 4 6 2 7 3" xfId="26171"/>
    <cellStyle name="Note 4 6 2 8" xfId="26172"/>
    <cellStyle name="Note 4 6 2 8 2" xfId="26173"/>
    <cellStyle name="Note 4 6 2 8 2 2" xfId="26174"/>
    <cellStyle name="Note 4 6 2 8 3" xfId="26175"/>
    <cellStyle name="Note 4 6 2 9" xfId="26176"/>
    <cellStyle name="Note 4 6 2 9 2" xfId="26177"/>
    <cellStyle name="Note 4 6 2 9 2 2" xfId="26178"/>
    <cellStyle name="Note 4 6 2 9 3" xfId="26179"/>
    <cellStyle name="Note 4 6 20" xfId="26180"/>
    <cellStyle name="Note 4 6 20 2" xfId="26181"/>
    <cellStyle name="Note 4 6 20 2 2" xfId="26182"/>
    <cellStyle name="Note 4 6 20 3" xfId="26183"/>
    <cellStyle name="Note 4 6 21" xfId="26184"/>
    <cellStyle name="Note 4 6 21 2" xfId="26185"/>
    <cellStyle name="Note 4 6 21 2 2" xfId="26186"/>
    <cellStyle name="Note 4 6 21 3" xfId="26187"/>
    <cellStyle name="Note 4 6 22" xfId="26188"/>
    <cellStyle name="Note 4 6 22 2" xfId="26189"/>
    <cellStyle name="Note 4 6 23" xfId="26190"/>
    <cellStyle name="Note 4 6 3" xfId="26191"/>
    <cellStyle name="Note 4 6 3 2" xfId="26192"/>
    <cellStyle name="Note 4 6 3 2 2" xfId="26193"/>
    <cellStyle name="Note 4 6 3 3" xfId="26194"/>
    <cellStyle name="Note 4 6 4" xfId="26195"/>
    <cellStyle name="Note 4 6 4 2" xfId="26196"/>
    <cellStyle name="Note 4 6 4 2 2" xfId="26197"/>
    <cellStyle name="Note 4 6 4 3" xfId="26198"/>
    <cellStyle name="Note 4 6 5" xfId="26199"/>
    <cellStyle name="Note 4 6 5 2" xfId="26200"/>
    <cellStyle name="Note 4 6 5 2 2" xfId="26201"/>
    <cellStyle name="Note 4 6 5 3" xfId="26202"/>
    <cellStyle name="Note 4 6 6" xfId="26203"/>
    <cellStyle name="Note 4 6 6 2" xfId="26204"/>
    <cellStyle name="Note 4 6 6 2 2" xfId="26205"/>
    <cellStyle name="Note 4 6 6 3" xfId="26206"/>
    <cellStyle name="Note 4 6 7" xfId="26207"/>
    <cellStyle name="Note 4 6 7 2" xfId="26208"/>
    <cellStyle name="Note 4 6 7 2 2" xfId="26209"/>
    <cellStyle name="Note 4 6 7 3" xfId="26210"/>
    <cellStyle name="Note 4 6 8" xfId="26211"/>
    <cellStyle name="Note 4 6 8 2" xfId="26212"/>
    <cellStyle name="Note 4 6 8 2 2" xfId="26213"/>
    <cellStyle name="Note 4 6 8 3" xfId="26214"/>
    <cellStyle name="Note 4 6 9" xfId="26215"/>
    <cellStyle name="Note 4 6 9 2" xfId="26216"/>
    <cellStyle name="Note 4 6 9 2 2" xfId="26217"/>
    <cellStyle name="Note 4 6 9 3" xfId="26218"/>
    <cellStyle name="Note 4 7" xfId="26219"/>
    <cellStyle name="Note 4 7 10" xfId="26220"/>
    <cellStyle name="Note 4 7 10 2" xfId="26221"/>
    <cellStyle name="Note 4 7 10 2 2" xfId="26222"/>
    <cellStyle name="Note 4 7 10 3" xfId="26223"/>
    <cellStyle name="Note 4 7 11" xfId="26224"/>
    <cellStyle name="Note 4 7 11 2" xfId="26225"/>
    <cellStyle name="Note 4 7 11 2 2" xfId="26226"/>
    <cellStyle name="Note 4 7 11 3" xfId="26227"/>
    <cellStyle name="Note 4 7 12" xfId="26228"/>
    <cellStyle name="Note 4 7 12 2" xfId="26229"/>
    <cellStyle name="Note 4 7 12 2 2" xfId="26230"/>
    <cellStyle name="Note 4 7 12 3" xfId="26231"/>
    <cellStyle name="Note 4 7 13" xfId="26232"/>
    <cellStyle name="Note 4 7 13 2" xfId="26233"/>
    <cellStyle name="Note 4 7 13 2 2" xfId="26234"/>
    <cellStyle name="Note 4 7 13 3" xfId="26235"/>
    <cellStyle name="Note 4 7 14" xfId="26236"/>
    <cellStyle name="Note 4 7 14 2" xfId="26237"/>
    <cellStyle name="Note 4 7 14 2 2" xfId="26238"/>
    <cellStyle name="Note 4 7 14 3" xfId="26239"/>
    <cellStyle name="Note 4 7 15" xfId="26240"/>
    <cellStyle name="Note 4 7 15 2" xfId="26241"/>
    <cellStyle name="Note 4 7 15 2 2" xfId="26242"/>
    <cellStyle name="Note 4 7 15 3" xfId="26243"/>
    <cellStyle name="Note 4 7 16" xfId="26244"/>
    <cellStyle name="Note 4 7 16 2" xfId="26245"/>
    <cellStyle name="Note 4 7 16 2 2" xfId="26246"/>
    <cellStyle name="Note 4 7 16 3" xfId="26247"/>
    <cellStyle name="Note 4 7 17" xfId="26248"/>
    <cellStyle name="Note 4 7 17 2" xfId="26249"/>
    <cellStyle name="Note 4 7 17 2 2" xfId="26250"/>
    <cellStyle name="Note 4 7 17 3" xfId="26251"/>
    <cellStyle name="Note 4 7 18" xfId="26252"/>
    <cellStyle name="Note 4 7 18 2" xfId="26253"/>
    <cellStyle name="Note 4 7 18 2 2" xfId="26254"/>
    <cellStyle name="Note 4 7 18 3" xfId="26255"/>
    <cellStyle name="Note 4 7 19" xfId="26256"/>
    <cellStyle name="Note 4 7 19 2" xfId="26257"/>
    <cellStyle name="Note 4 7 19 2 2" xfId="26258"/>
    <cellStyle name="Note 4 7 19 3" xfId="26259"/>
    <cellStyle name="Note 4 7 2" xfId="26260"/>
    <cellStyle name="Note 4 7 2 2" xfId="26261"/>
    <cellStyle name="Note 4 7 2 2 2" xfId="26262"/>
    <cellStyle name="Note 4 7 2 3" xfId="26263"/>
    <cellStyle name="Note 4 7 20" xfId="26264"/>
    <cellStyle name="Note 4 7 20 2" xfId="26265"/>
    <cellStyle name="Note 4 7 20 2 2" xfId="26266"/>
    <cellStyle name="Note 4 7 20 3" xfId="26267"/>
    <cellStyle name="Note 4 7 21" xfId="26268"/>
    <cellStyle name="Note 4 7 21 2" xfId="26269"/>
    <cellStyle name="Note 4 7 22" xfId="26270"/>
    <cellStyle name="Note 4 7 3" xfId="26271"/>
    <cellStyle name="Note 4 7 3 2" xfId="26272"/>
    <cellStyle name="Note 4 7 3 2 2" xfId="26273"/>
    <cellStyle name="Note 4 7 3 3" xfId="26274"/>
    <cellStyle name="Note 4 7 4" xfId="26275"/>
    <cellStyle name="Note 4 7 4 2" xfId="26276"/>
    <cellStyle name="Note 4 7 4 2 2" xfId="26277"/>
    <cellStyle name="Note 4 7 4 3" xfId="26278"/>
    <cellStyle name="Note 4 7 5" xfId="26279"/>
    <cellStyle name="Note 4 7 5 2" xfId="26280"/>
    <cellStyle name="Note 4 7 5 2 2" xfId="26281"/>
    <cellStyle name="Note 4 7 5 3" xfId="26282"/>
    <cellStyle name="Note 4 7 6" xfId="26283"/>
    <cellStyle name="Note 4 7 6 2" xfId="26284"/>
    <cellStyle name="Note 4 7 6 2 2" xfId="26285"/>
    <cellStyle name="Note 4 7 6 3" xfId="26286"/>
    <cellStyle name="Note 4 7 7" xfId="26287"/>
    <cellStyle name="Note 4 7 7 2" xfId="26288"/>
    <cellStyle name="Note 4 7 7 2 2" xfId="26289"/>
    <cellStyle name="Note 4 7 7 3" xfId="26290"/>
    <cellStyle name="Note 4 7 8" xfId="26291"/>
    <cellStyle name="Note 4 7 8 2" xfId="26292"/>
    <cellStyle name="Note 4 7 8 2 2" xfId="26293"/>
    <cellStyle name="Note 4 7 8 3" xfId="26294"/>
    <cellStyle name="Note 4 7 9" xfId="26295"/>
    <cellStyle name="Note 4 7 9 2" xfId="26296"/>
    <cellStyle name="Note 4 7 9 2 2" xfId="26297"/>
    <cellStyle name="Note 4 7 9 3" xfId="26298"/>
    <cellStyle name="Note 4 8" xfId="26299"/>
    <cellStyle name="Note 4 8 2" xfId="26300"/>
    <cellStyle name="Note 4 8 2 2" xfId="26301"/>
    <cellStyle name="Note 4 8 3" xfId="26302"/>
    <cellStyle name="Note 4 9" xfId="26303"/>
    <cellStyle name="Note 4 9 2" xfId="26304"/>
    <cellStyle name="Note 4 9 2 2" xfId="26305"/>
    <cellStyle name="Note 4 9 3" xfId="26306"/>
    <cellStyle name="Note 5" xfId="26307"/>
    <cellStyle name="Note 5 10" xfId="26308"/>
    <cellStyle name="Note 5 10 2" xfId="26309"/>
    <cellStyle name="Note 5 10 2 2" xfId="26310"/>
    <cellStyle name="Note 5 10 3" xfId="26311"/>
    <cellStyle name="Note 5 11" xfId="26312"/>
    <cellStyle name="Note 5 11 2" xfId="26313"/>
    <cellStyle name="Note 5 11 2 2" xfId="26314"/>
    <cellStyle name="Note 5 11 3" xfId="26315"/>
    <cellStyle name="Note 5 12" xfId="26316"/>
    <cellStyle name="Note 5 12 2" xfId="26317"/>
    <cellStyle name="Note 5 12 2 2" xfId="26318"/>
    <cellStyle name="Note 5 12 3" xfId="26319"/>
    <cellStyle name="Note 5 13" xfId="26320"/>
    <cellStyle name="Note 5 13 2" xfId="26321"/>
    <cellStyle name="Note 5 13 2 2" xfId="26322"/>
    <cellStyle name="Note 5 13 3" xfId="26323"/>
    <cellStyle name="Note 5 14" xfId="26324"/>
    <cellStyle name="Note 5 14 2" xfId="26325"/>
    <cellStyle name="Note 5 14 2 2" xfId="26326"/>
    <cellStyle name="Note 5 14 3" xfId="26327"/>
    <cellStyle name="Note 5 15" xfId="26328"/>
    <cellStyle name="Note 5 15 2" xfId="26329"/>
    <cellStyle name="Note 5 15 2 2" xfId="26330"/>
    <cellStyle name="Note 5 15 3" xfId="26331"/>
    <cellStyle name="Note 5 16" xfId="26332"/>
    <cellStyle name="Note 5 16 2" xfId="26333"/>
    <cellStyle name="Note 5 16 2 2" xfId="26334"/>
    <cellStyle name="Note 5 16 3" xfId="26335"/>
    <cellStyle name="Note 5 17" xfId="26336"/>
    <cellStyle name="Note 5 17 2" xfId="26337"/>
    <cellStyle name="Note 5 17 2 2" xfId="26338"/>
    <cellStyle name="Note 5 17 3" xfId="26339"/>
    <cellStyle name="Note 5 18" xfId="26340"/>
    <cellStyle name="Note 5 18 2" xfId="26341"/>
    <cellStyle name="Note 5 18 2 2" xfId="26342"/>
    <cellStyle name="Note 5 18 3" xfId="26343"/>
    <cellStyle name="Note 5 19" xfId="26344"/>
    <cellStyle name="Note 5 19 2" xfId="26345"/>
    <cellStyle name="Note 5 19 2 2" xfId="26346"/>
    <cellStyle name="Note 5 19 3" xfId="26347"/>
    <cellStyle name="Note 5 2" xfId="26348"/>
    <cellStyle name="Note 5 2 10" xfId="26349"/>
    <cellStyle name="Note 5 2 10 2" xfId="26350"/>
    <cellStyle name="Note 5 2 10 2 2" xfId="26351"/>
    <cellStyle name="Note 5 2 10 3" xfId="26352"/>
    <cellStyle name="Note 5 2 11" xfId="26353"/>
    <cellStyle name="Note 5 2 11 2" xfId="26354"/>
    <cellStyle name="Note 5 2 11 2 2" xfId="26355"/>
    <cellStyle name="Note 5 2 11 3" xfId="26356"/>
    <cellStyle name="Note 5 2 12" xfId="26357"/>
    <cellStyle name="Note 5 2 12 2" xfId="26358"/>
    <cellStyle name="Note 5 2 12 2 2" xfId="26359"/>
    <cellStyle name="Note 5 2 12 3" xfId="26360"/>
    <cellStyle name="Note 5 2 13" xfId="26361"/>
    <cellStyle name="Note 5 2 13 2" xfId="26362"/>
    <cellStyle name="Note 5 2 13 2 2" xfId="26363"/>
    <cellStyle name="Note 5 2 13 3" xfId="26364"/>
    <cellStyle name="Note 5 2 14" xfId="26365"/>
    <cellStyle name="Note 5 2 14 2" xfId="26366"/>
    <cellStyle name="Note 5 2 14 2 2" xfId="26367"/>
    <cellStyle name="Note 5 2 14 3" xfId="26368"/>
    <cellStyle name="Note 5 2 15" xfId="26369"/>
    <cellStyle name="Note 5 2 15 2" xfId="26370"/>
    <cellStyle name="Note 5 2 15 2 2" xfId="26371"/>
    <cellStyle name="Note 5 2 15 3" xfId="26372"/>
    <cellStyle name="Note 5 2 16" xfId="26373"/>
    <cellStyle name="Note 5 2 16 2" xfId="26374"/>
    <cellStyle name="Note 5 2 16 2 2" xfId="26375"/>
    <cellStyle name="Note 5 2 16 3" xfId="26376"/>
    <cellStyle name="Note 5 2 17" xfId="26377"/>
    <cellStyle name="Note 5 2 17 2" xfId="26378"/>
    <cellStyle name="Note 5 2 17 2 2" xfId="26379"/>
    <cellStyle name="Note 5 2 17 3" xfId="26380"/>
    <cellStyle name="Note 5 2 18" xfId="26381"/>
    <cellStyle name="Note 5 2 18 2" xfId="26382"/>
    <cellStyle name="Note 5 2 18 2 2" xfId="26383"/>
    <cellStyle name="Note 5 2 18 3" xfId="26384"/>
    <cellStyle name="Note 5 2 19" xfId="26385"/>
    <cellStyle name="Note 5 2 19 2" xfId="26386"/>
    <cellStyle name="Note 5 2 19 2 2" xfId="26387"/>
    <cellStyle name="Note 5 2 19 3" xfId="26388"/>
    <cellStyle name="Note 5 2 2" xfId="26389"/>
    <cellStyle name="Note 5 2 2 10" xfId="26390"/>
    <cellStyle name="Note 5 2 2 10 2" xfId="26391"/>
    <cellStyle name="Note 5 2 2 10 2 2" xfId="26392"/>
    <cellStyle name="Note 5 2 2 10 3" xfId="26393"/>
    <cellStyle name="Note 5 2 2 11" xfId="26394"/>
    <cellStyle name="Note 5 2 2 11 2" xfId="26395"/>
    <cellStyle name="Note 5 2 2 11 2 2" xfId="26396"/>
    <cellStyle name="Note 5 2 2 11 3" xfId="26397"/>
    <cellStyle name="Note 5 2 2 12" xfId="26398"/>
    <cellStyle name="Note 5 2 2 12 2" xfId="26399"/>
    <cellStyle name="Note 5 2 2 12 2 2" xfId="26400"/>
    <cellStyle name="Note 5 2 2 12 3" xfId="26401"/>
    <cellStyle name="Note 5 2 2 13" xfId="26402"/>
    <cellStyle name="Note 5 2 2 13 2" xfId="26403"/>
    <cellStyle name="Note 5 2 2 13 2 2" xfId="26404"/>
    <cellStyle name="Note 5 2 2 13 3" xfId="26405"/>
    <cellStyle name="Note 5 2 2 14" xfId="26406"/>
    <cellStyle name="Note 5 2 2 14 2" xfId="26407"/>
    <cellStyle name="Note 5 2 2 14 2 2" xfId="26408"/>
    <cellStyle name="Note 5 2 2 14 3" xfId="26409"/>
    <cellStyle name="Note 5 2 2 15" xfId="26410"/>
    <cellStyle name="Note 5 2 2 15 2" xfId="26411"/>
    <cellStyle name="Note 5 2 2 15 2 2" xfId="26412"/>
    <cellStyle name="Note 5 2 2 15 3" xfId="26413"/>
    <cellStyle name="Note 5 2 2 16" xfId="26414"/>
    <cellStyle name="Note 5 2 2 16 2" xfId="26415"/>
    <cellStyle name="Note 5 2 2 16 2 2" xfId="26416"/>
    <cellStyle name="Note 5 2 2 16 3" xfId="26417"/>
    <cellStyle name="Note 5 2 2 17" xfId="26418"/>
    <cellStyle name="Note 5 2 2 17 2" xfId="26419"/>
    <cellStyle name="Note 5 2 2 17 2 2" xfId="26420"/>
    <cellStyle name="Note 5 2 2 17 3" xfId="26421"/>
    <cellStyle name="Note 5 2 2 18" xfId="26422"/>
    <cellStyle name="Note 5 2 2 18 2" xfId="26423"/>
    <cellStyle name="Note 5 2 2 18 2 2" xfId="26424"/>
    <cellStyle name="Note 5 2 2 18 3" xfId="26425"/>
    <cellStyle name="Note 5 2 2 19" xfId="26426"/>
    <cellStyle name="Note 5 2 2 19 2" xfId="26427"/>
    <cellStyle name="Note 5 2 2 19 2 2" xfId="26428"/>
    <cellStyle name="Note 5 2 2 19 3" xfId="26429"/>
    <cellStyle name="Note 5 2 2 2" xfId="26430"/>
    <cellStyle name="Note 5 2 2 2 10" xfId="26431"/>
    <cellStyle name="Note 5 2 2 2 10 2" xfId="26432"/>
    <cellStyle name="Note 5 2 2 2 10 2 2" xfId="26433"/>
    <cellStyle name="Note 5 2 2 2 10 3" xfId="26434"/>
    <cellStyle name="Note 5 2 2 2 11" xfId="26435"/>
    <cellStyle name="Note 5 2 2 2 11 2" xfId="26436"/>
    <cellStyle name="Note 5 2 2 2 11 2 2" xfId="26437"/>
    <cellStyle name="Note 5 2 2 2 11 3" xfId="26438"/>
    <cellStyle name="Note 5 2 2 2 12" xfId="26439"/>
    <cellStyle name="Note 5 2 2 2 12 2" xfId="26440"/>
    <cellStyle name="Note 5 2 2 2 12 2 2" xfId="26441"/>
    <cellStyle name="Note 5 2 2 2 12 3" xfId="26442"/>
    <cellStyle name="Note 5 2 2 2 13" xfId="26443"/>
    <cellStyle name="Note 5 2 2 2 13 2" xfId="26444"/>
    <cellStyle name="Note 5 2 2 2 13 2 2" xfId="26445"/>
    <cellStyle name="Note 5 2 2 2 13 3" xfId="26446"/>
    <cellStyle name="Note 5 2 2 2 14" xfId="26447"/>
    <cellStyle name="Note 5 2 2 2 14 2" xfId="26448"/>
    <cellStyle name="Note 5 2 2 2 14 2 2" xfId="26449"/>
    <cellStyle name="Note 5 2 2 2 14 3" xfId="26450"/>
    <cellStyle name="Note 5 2 2 2 15" xfId="26451"/>
    <cellStyle name="Note 5 2 2 2 15 2" xfId="26452"/>
    <cellStyle name="Note 5 2 2 2 15 2 2" xfId="26453"/>
    <cellStyle name="Note 5 2 2 2 15 3" xfId="26454"/>
    <cellStyle name="Note 5 2 2 2 16" xfId="26455"/>
    <cellStyle name="Note 5 2 2 2 16 2" xfId="26456"/>
    <cellStyle name="Note 5 2 2 2 16 2 2" xfId="26457"/>
    <cellStyle name="Note 5 2 2 2 16 3" xfId="26458"/>
    <cellStyle name="Note 5 2 2 2 17" xfId="26459"/>
    <cellStyle name="Note 5 2 2 2 17 2" xfId="26460"/>
    <cellStyle name="Note 5 2 2 2 17 2 2" xfId="26461"/>
    <cellStyle name="Note 5 2 2 2 17 3" xfId="26462"/>
    <cellStyle name="Note 5 2 2 2 18" xfId="26463"/>
    <cellStyle name="Note 5 2 2 2 18 2" xfId="26464"/>
    <cellStyle name="Note 5 2 2 2 19" xfId="26465"/>
    <cellStyle name="Note 5 2 2 2 2" xfId="26466"/>
    <cellStyle name="Note 5 2 2 2 2 10" xfId="26467"/>
    <cellStyle name="Note 5 2 2 2 2 10 2" xfId="26468"/>
    <cellStyle name="Note 5 2 2 2 2 10 2 2" xfId="26469"/>
    <cellStyle name="Note 5 2 2 2 2 10 3" xfId="26470"/>
    <cellStyle name="Note 5 2 2 2 2 11" xfId="26471"/>
    <cellStyle name="Note 5 2 2 2 2 11 2" xfId="26472"/>
    <cellStyle name="Note 5 2 2 2 2 11 2 2" xfId="26473"/>
    <cellStyle name="Note 5 2 2 2 2 11 3" xfId="26474"/>
    <cellStyle name="Note 5 2 2 2 2 12" xfId="26475"/>
    <cellStyle name="Note 5 2 2 2 2 12 2" xfId="26476"/>
    <cellStyle name="Note 5 2 2 2 2 12 2 2" xfId="26477"/>
    <cellStyle name="Note 5 2 2 2 2 12 3" xfId="26478"/>
    <cellStyle name="Note 5 2 2 2 2 13" xfId="26479"/>
    <cellStyle name="Note 5 2 2 2 2 13 2" xfId="26480"/>
    <cellStyle name="Note 5 2 2 2 2 13 2 2" xfId="26481"/>
    <cellStyle name="Note 5 2 2 2 2 13 3" xfId="26482"/>
    <cellStyle name="Note 5 2 2 2 2 14" xfId="26483"/>
    <cellStyle name="Note 5 2 2 2 2 14 2" xfId="26484"/>
    <cellStyle name="Note 5 2 2 2 2 14 2 2" xfId="26485"/>
    <cellStyle name="Note 5 2 2 2 2 14 3" xfId="26486"/>
    <cellStyle name="Note 5 2 2 2 2 15" xfId="26487"/>
    <cellStyle name="Note 5 2 2 2 2 15 2" xfId="26488"/>
    <cellStyle name="Note 5 2 2 2 2 15 2 2" xfId="26489"/>
    <cellStyle name="Note 5 2 2 2 2 15 3" xfId="26490"/>
    <cellStyle name="Note 5 2 2 2 2 16" xfId="26491"/>
    <cellStyle name="Note 5 2 2 2 2 16 2" xfId="26492"/>
    <cellStyle name="Note 5 2 2 2 2 16 2 2" xfId="26493"/>
    <cellStyle name="Note 5 2 2 2 2 16 3" xfId="26494"/>
    <cellStyle name="Note 5 2 2 2 2 17" xfId="26495"/>
    <cellStyle name="Note 5 2 2 2 2 17 2" xfId="26496"/>
    <cellStyle name="Note 5 2 2 2 2 17 2 2" xfId="26497"/>
    <cellStyle name="Note 5 2 2 2 2 17 3" xfId="26498"/>
    <cellStyle name="Note 5 2 2 2 2 18" xfId="26499"/>
    <cellStyle name="Note 5 2 2 2 2 18 2" xfId="26500"/>
    <cellStyle name="Note 5 2 2 2 2 18 2 2" xfId="26501"/>
    <cellStyle name="Note 5 2 2 2 2 18 3" xfId="26502"/>
    <cellStyle name="Note 5 2 2 2 2 19" xfId="26503"/>
    <cellStyle name="Note 5 2 2 2 2 19 2" xfId="26504"/>
    <cellStyle name="Note 5 2 2 2 2 19 2 2" xfId="26505"/>
    <cellStyle name="Note 5 2 2 2 2 19 3" xfId="26506"/>
    <cellStyle name="Note 5 2 2 2 2 2" xfId="26507"/>
    <cellStyle name="Note 5 2 2 2 2 2 2" xfId="26508"/>
    <cellStyle name="Note 5 2 2 2 2 2 2 2" xfId="26509"/>
    <cellStyle name="Note 5 2 2 2 2 2 3" xfId="26510"/>
    <cellStyle name="Note 5 2 2 2 2 20" xfId="26511"/>
    <cellStyle name="Note 5 2 2 2 2 20 2" xfId="26512"/>
    <cellStyle name="Note 5 2 2 2 2 20 2 2" xfId="26513"/>
    <cellStyle name="Note 5 2 2 2 2 20 3" xfId="26514"/>
    <cellStyle name="Note 5 2 2 2 2 21" xfId="26515"/>
    <cellStyle name="Note 5 2 2 2 2 21 2" xfId="26516"/>
    <cellStyle name="Note 5 2 2 2 2 22" xfId="26517"/>
    <cellStyle name="Note 5 2 2 2 2 3" xfId="26518"/>
    <cellStyle name="Note 5 2 2 2 2 3 2" xfId="26519"/>
    <cellStyle name="Note 5 2 2 2 2 3 2 2" xfId="26520"/>
    <cellStyle name="Note 5 2 2 2 2 3 3" xfId="26521"/>
    <cellStyle name="Note 5 2 2 2 2 4" xfId="26522"/>
    <cellStyle name="Note 5 2 2 2 2 4 2" xfId="26523"/>
    <cellStyle name="Note 5 2 2 2 2 4 2 2" xfId="26524"/>
    <cellStyle name="Note 5 2 2 2 2 4 3" xfId="26525"/>
    <cellStyle name="Note 5 2 2 2 2 5" xfId="26526"/>
    <cellStyle name="Note 5 2 2 2 2 5 2" xfId="26527"/>
    <cellStyle name="Note 5 2 2 2 2 5 2 2" xfId="26528"/>
    <cellStyle name="Note 5 2 2 2 2 5 3" xfId="26529"/>
    <cellStyle name="Note 5 2 2 2 2 6" xfId="26530"/>
    <cellStyle name="Note 5 2 2 2 2 6 2" xfId="26531"/>
    <cellStyle name="Note 5 2 2 2 2 6 2 2" xfId="26532"/>
    <cellStyle name="Note 5 2 2 2 2 6 3" xfId="26533"/>
    <cellStyle name="Note 5 2 2 2 2 7" xfId="26534"/>
    <cellStyle name="Note 5 2 2 2 2 7 2" xfId="26535"/>
    <cellStyle name="Note 5 2 2 2 2 7 2 2" xfId="26536"/>
    <cellStyle name="Note 5 2 2 2 2 7 3" xfId="26537"/>
    <cellStyle name="Note 5 2 2 2 2 8" xfId="26538"/>
    <cellStyle name="Note 5 2 2 2 2 8 2" xfId="26539"/>
    <cellStyle name="Note 5 2 2 2 2 8 2 2" xfId="26540"/>
    <cellStyle name="Note 5 2 2 2 2 8 3" xfId="26541"/>
    <cellStyle name="Note 5 2 2 2 2 9" xfId="26542"/>
    <cellStyle name="Note 5 2 2 2 2 9 2" xfId="26543"/>
    <cellStyle name="Note 5 2 2 2 2 9 2 2" xfId="26544"/>
    <cellStyle name="Note 5 2 2 2 2 9 3" xfId="26545"/>
    <cellStyle name="Note 5 2 2 2 3" xfId="26546"/>
    <cellStyle name="Note 5 2 2 2 3 2" xfId="26547"/>
    <cellStyle name="Note 5 2 2 2 3 2 2" xfId="26548"/>
    <cellStyle name="Note 5 2 2 2 3 3" xfId="26549"/>
    <cellStyle name="Note 5 2 2 2 4" xfId="26550"/>
    <cellStyle name="Note 5 2 2 2 4 2" xfId="26551"/>
    <cellStyle name="Note 5 2 2 2 4 2 2" xfId="26552"/>
    <cellStyle name="Note 5 2 2 2 4 3" xfId="26553"/>
    <cellStyle name="Note 5 2 2 2 5" xfId="26554"/>
    <cellStyle name="Note 5 2 2 2 5 2" xfId="26555"/>
    <cellStyle name="Note 5 2 2 2 5 2 2" xfId="26556"/>
    <cellStyle name="Note 5 2 2 2 5 3" xfId="26557"/>
    <cellStyle name="Note 5 2 2 2 6" xfId="26558"/>
    <cellStyle name="Note 5 2 2 2 6 2" xfId="26559"/>
    <cellStyle name="Note 5 2 2 2 6 2 2" xfId="26560"/>
    <cellStyle name="Note 5 2 2 2 6 3" xfId="26561"/>
    <cellStyle name="Note 5 2 2 2 7" xfId="26562"/>
    <cellStyle name="Note 5 2 2 2 7 2" xfId="26563"/>
    <cellStyle name="Note 5 2 2 2 7 2 2" xfId="26564"/>
    <cellStyle name="Note 5 2 2 2 7 3" xfId="26565"/>
    <cellStyle name="Note 5 2 2 2 8" xfId="26566"/>
    <cellStyle name="Note 5 2 2 2 8 2" xfId="26567"/>
    <cellStyle name="Note 5 2 2 2 8 2 2" xfId="26568"/>
    <cellStyle name="Note 5 2 2 2 8 3" xfId="26569"/>
    <cellStyle name="Note 5 2 2 2 9" xfId="26570"/>
    <cellStyle name="Note 5 2 2 2 9 2" xfId="26571"/>
    <cellStyle name="Note 5 2 2 2 9 2 2" xfId="26572"/>
    <cellStyle name="Note 5 2 2 2 9 3" xfId="26573"/>
    <cellStyle name="Note 5 2 2 20" xfId="26574"/>
    <cellStyle name="Note 5 2 2 20 2" xfId="26575"/>
    <cellStyle name="Note 5 2 2 20 2 2" xfId="26576"/>
    <cellStyle name="Note 5 2 2 20 3" xfId="26577"/>
    <cellStyle name="Note 5 2 2 21" xfId="26578"/>
    <cellStyle name="Note 5 2 2 21 2" xfId="26579"/>
    <cellStyle name="Note 5 2 2 22" xfId="26580"/>
    <cellStyle name="Note 5 2 2 3" xfId="26581"/>
    <cellStyle name="Note 5 2 2 3 10" xfId="26582"/>
    <cellStyle name="Note 5 2 2 3 10 2" xfId="26583"/>
    <cellStyle name="Note 5 2 2 3 10 2 2" xfId="26584"/>
    <cellStyle name="Note 5 2 2 3 10 3" xfId="26585"/>
    <cellStyle name="Note 5 2 2 3 11" xfId="26586"/>
    <cellStyle name="Note 5 2 2 3 11 2" xfId="26587"/>
    <cellStyle name="Note 5 2 2 3 11 2 2" xfId="26588"/>
    <cellStyle name="Note 5 2 2 3 11 3" xfId="26589"/>
    <cellStyle name="Note 5 2 2 3 12" xfId="26590"/>
    <cellStyle name="Note 5 2 2 3 12 2" xfId="26591"/>
    <cellStyle name="Note 5 2 2 3 12 2 2" xfId="26592"/>
    <cellStyle name="Note 5 2 2 3 12 3" xfId="26593"/>
    <cellStyle name="Note 5 2 2 3 13" xfId="26594"/>
    <cellStyle name="Note 5 2 2 3 13 2" xfId="26595"/>
    <cellStyle name="Note 5 2 2 3 13 2 2" xfId="26596"/>
    <cellStyle name="Note 5 2 2 3 13 3" xfId="26597"/>
    <cellStyle name="Note 5 2 2 3 14" xfId="26598"/>
    <cellStyle name="Note 5 2 2 3 14 2" xfId="26599"/>
    <cellStyle name="Note 5 2 2 3 14 2 2" xfId="26600"/>
    <cellStyle name="Note 5 2 2 3 14 3" xfId="26601"/>
    <cellStyle name="Note 5 2 2 3 15" xfId="26602"/>
    <cellStyle name="Note 5 2 2 3 15 2" xfId="26603"/>
    <cellStyle name="Note 5 2 2 3 15 2 2" xfId="26604"/>
    <cellStyle name="Note 5 2 2 3 15 3" xfId="26605"/>
    <cellStyle name="Note 5 2 2 3 16" xfId="26606"/>
    <cellStyle name="Note 5 2 2 3 16 2" xfId="26607"/>
    <cellStyle name="Note 5 2 2 3 16 2 2" xfId="26608"/>
    <cellStyle name="Note 5 2 2 3 16 3" xfId="26609"/>
    <cellStyle name="Note 5 2 2 3 17" xfId="26610"/>
    <cellStyle name="Note 5 2 2 3 17 2" xfId="26611"/>
    <cellStyle name="Note 5 2 2 3 17 2 2" xfId="26612"/>
    <cellStyle name="Note 5 2 2 3 17 3" xfId="26613"/>
    <cellStyle name="Note 5 2 2 3 18" xfId="26614"/>
    <cellStyle name="Note 5 2 2 3 18 2" xfId="26615"/>
    <cellStyle name="Note 5 2 2 3 19" xfId="26616"/>
    <cellStyle name="Note 5 2 2 3 2" xfId="26617"/>
    <cellStyle name="Note 5 2 2 3 2 10" xfId="26618"/>
    <cellStyle name="Note 5 2 2 3 2 10 2" xfId="26619"/>
    <cellStyle name="Note 5 2 2 3 2 10 2 2" xfId="26620"/>
    <cellStyle name="Note 5 2 2 3 2 10 3" xfId="26621"/>
    <cellStyle name="Note 5 2 2 3 2 11" xfId="26622"/>
    <cellStyle name="Note 5 2 2 3 2 11 2" xfId="26623"/>
    <cellStyle name="Note 5 2 2 3 2 11 2 2" xfId="26624"/>
    <cellStyle name="Note 5 2 2 3 2 11 3" xfId="26625"/>
    <cellStyle name="Note 5 2 2 3 2 12" xfId="26626"/>
    <cellStyle name="Note 5 2 2 3 2 12 2" xfId="26627"/>
    <cellStyle name="Note 5 2 2 3 2 12 2 2" xfId="26628"/>
    <cellStyle name="Note 5 2 2 3 2 12 3" xfId="26629"/>
    <cellStyle name="Note 5 2 2 3 2 13" xfId="26630"/>
    <cellStyle name="Note 5 2 2 3 2 13 2" xfId="26631"/>
    <cellStyle name="Note 5 2 2 3 2 13 2 2" xfId="26632"/>
    <cellStyle name="Note 5 2 2 3 2 13 3" xfId="26633"/>
    <cellStyle name="Note 5 2 2 3 2 14" xfId="26634"/>
    <cellStyle name="Note 5 2 2 3 2 14 2" xfId="26635"/>
    <cellStyle name="Note 5 2 2 3 2 14 2 2" xfId="26636"/>
    <cellStyle name="Note 5 2 2 3 2 14 3" xfId="26637"/>
    <cellStyle name="Note 5 2 2 3 2 15" xfId="26638"/>
    <cellStyle name="Note 5 2 2 3 2 15 2" xfId="26639"/>
    <cellStyle name="Note 5 2 2 3 2 15 2 2" xfId="26640"/>
    <cellStyle name="Note 5 2 2 3 2 15 3" xfId="26641"/>
    <cellStyle name="Note 5 2 2 3 2 16" xfId="26642"/>
    <cellStyle name="Note 5 2 2 3 2 16 2" xfId="26643"/>
    <cellStyle name="Note 5 2 2 3 2 16 2 2" xfId="26644"/>
    <cellStyle name="Note 5 2 2 3 2 16 3" xfId="26645"/>
    <cellStyle name="Note 5 2 2 3 2 17" xfId="26646"/>
    <cellStyle name="Note 5 2 2 3 2 17 2" xfId="26647"/>
    <cellStyle name="Note 5 2 2 3 2 17 2 2" xfId="26648"/>
    <cellStyle name="Note 5 2 2 3 2 17 3" xfId="26649"/>
    <cellStyle name="Note 5 2 2 3 2 18" xfId="26650"/>
    <cellStyle name="Note 5 2 2 3 2 18 2" xfId="26651"/>
    <cellStyle name="Note 5 2 2 3 2 18 2 2" xfId="26652"/>
    <cellStyle name="Note 5 2 2 3 2 18 3" xfId="26653"/>
    <cellStyle name="Note 5 2 2 3 2 19" xfId="26654"/>
    <cellStyle name="Note 5 2 2 3 2 19 2" xfId="26655"/>
    <cellStyle name="Note 5 2 2 3 2 19 2 2" xfId="26656"/>
    <cellStyle name="Note 5 2 2 3 2 19 3" xfId="26657"/>
    <cellStyle name="Note 5 2 2 3 2 2" xfId="26658"/>
    <cellStyle name="Note 5 2 2 3 2 2 2" xfId="26659"/>
    <cellStyle name="Note 5 2 2 3 2 2 2 2" xfId="26660"/>
    <cellStyle name="Note 5 2 2 3 2 2 3" xfId="26661"/>
    <cellStyle name="Note 5 2 2 3 2 20" xfId="26662"/>
    <cellStyle name="Note 5 2 2 3 2 20 2" xfId="26663"/>
    <cellStyle name="Note 5 2 2 3 2 20 2 2" xfId="26664"/>
    <cellStyle name="Note 5 2 2 3 2 20 3" xfId="26665"/>
    <cellStyle name="Note 5 2 2 3 2 21" xfId="26666"/>
    <cellStyle name="Note 5 2 2 3 2 21 2" xfId="26667"/>
    <cellStyle name="Note 5 2 2 3 2 22" xfId="26668"/>
    <cellStyle name="Note 5 2 2 3 2 3" xfId="26669"/>
    <cellStyle name="Note 5 2 2 3 2 3 2" xfId="26670"/>
    <cellStyle name="Note 5 2 2 3 2 3 2 2" xfId="26671"/>
    <cellStyle name="Note 5 2 2 3 2 3 3" xfId="26672"/>
    <cellStyle name="Note 5 2 2 3 2 4" xfId="26673"/>
    <cellStyle name="Note 5 2 2 3 2 4 2" xfId="26674"/>
    <cellStyle name="Note 5 2 2 3 2 4 2 2" xfId="26675"/>
    <cellStyle name="Note 5 2 2 3 2 4 3" xfId="26676"/>
    <cellStyle name="Note 5 2 2 3 2 5" xfId="26677"/>
    <cellStyle name="Note 5 2 2 3 2 5 2" xfId="26678"/>
    <cellStyle name="Note 5 2 2 3 2 5 2 2" xfId="26679"/>
    <cellStyle name="Note 5 2 2 3 2 5 3" xfId="26680"/>
    <cellStyle name="Note 5 2 2 3 2 6" xfId="26681"/>
    <cellStyle name="Note 5 2 2 3 2 6 2" xfId="26682"/>
    <cellStyle name="Note 5 2 2 3 2 6 2 2" xfId="26683"/>
    <cellStyle name="Note 5 2 2 3 2 6 3" xfId="26684"/>
    <cellStyle name="Note 5 2 2 3 2 7" xfId="26685"/>
    <cellStyle name="Note 5 2 2 3 2 7 2" xfId="26686"/>
    <cellStyle name="Note 5 2 2 3 2 7 2 2" xfId="26687"/>
    <cellStyle name="Note 5 2 2 3 2 7 3" xfId="26688"/>
    <cellStyle name="Note 5 2 2 3 2 8" xfId="26689"/>
    <cellStyle name="Note 5 2 2 3 2 8 2" xfId="26690"/>
    <cellStyle name="Note 5 2 2 3 2 8 2 2" xfId="26691"/>
    <cellStyle name="Note 5 2 2 3 2 8 3" xfId="26692"/>
    <cellStyle name="Note 5 2 2 3 2 9" xfId="26693"/>
    <cellStyle name="Note 5 2 2 3 2 9 2" xfId="26694"/>
    <cellStyle name="Note 5 2 2 3 2 9 2 2" xfId="26695"/>
    <cellStyle name="Note 5 2 2 3 2 9 3" xfId="26696"/>
    <cellStyle name="Note 5 2 2 3 3" xfId="26697"/>
    <cellStyle name="Note 5 2 2 3 3 2" xfId="26698"/>
    <cellStyle name="Note 5 2 2 3 3 2 2" xfId="26699"/>
    <cellStyle name="Note 5 2 2 3 3 3" xfId="26700"/>
    <cellStyle name="Note 5 2 2 3 4" xfId="26701"/>
    <cellStyle name="Note 5 2 2 3 4 2" xfId="26702"/>
    <cellStyle name="Note 5 2 2 3 4 2 2" xfId="26703"/>
    <cellStyle name="Note 5 2 2 3 4 3" xfId="26704"/>
    <cellStyle name="Note 5 2 2 3 5" xfId="26705"/>
    <cellStyle name="Note 5 2 2 3 5 2" xfId="26706"/>
    <cellStyle name="Note 5 2 2 3 5 2 2" xfId="26707"/>
    <cellStyle name="Note 5 2 2 3 5 3" xfId="26708"/>
    <cellStyle name="Note 5 2 2 3 6" xfId="26709"/>
    <cellStyle name="Note 5 2 2 3 6 2" xfId="26710"/>
    <cellStyle name="Note 5 2 2 3 6 2 2" xfId="26711"/>
    <cellStyle name="Note 5 2 2 3 6 3" xfId="26712"/>
    <cellStyle name="Note 5 2 2 3 7" xfId="26713"/>
    <cellStyle name="Note 5 2 2 3 7 2" xfId="26714"/>
    <cellStyle name="Note 5 2 2 3 7 2 2" xfId="26715"/>
    <cellStyle name="Note 5 2 2 3 7 3" xfId="26716"/>
    <cellStyle name="Note 5 2 2 3 8" xfId="26717"/>
    <cellStyle name="Note 5 2 2 3 8 2" xfId="26718"/>
    <cellStyle name="Note 5 2 2 3 8 2 2" xfId="26719"/>
    <cellStyle name="Note 5 2 2 3 8 3" xfId="26720"/>
    <cellStyle name="Note 5 2 2 3 9" xfId="26721"/>
    <cellStyle name="Note 5 2 2 3 9 2" xfId="26722"/>
    <cellStyle name="Note 5 2 2 3 9 2 2" xfId="26723"/>
    <cellStyle name="Note 5 2 2 3 9 3" xfId="26724"/>
    <cellStyle name="Note 5 2 2 4" xfId="26725"/>
    <cellStyle name="Note 5 2 2 4 10" xfId="26726"/>
    <cellStyle name="Note 5 2 2 4 10 2" xfId="26727"/>
    <cellStyle name="Note 5 2 2 4 10 2 2" xfId="26728"/>
    <cellStyle name="Note 5 2 2 4 10 3" xfId="26729"/>
    <cellStyle name="Note 5 2 2 4 11" xfId="26730"/>
    <cellStyle name="Note 5 2 2 4 11 2" xfId="26731"/>
    <cellStyle name="Note 5 2 2 4 11 2 2" xfId="26732"/>
    <cellStyle name="Note 5 2 2 4 11 3" xfId="26733"/>
    <cellStyle name="Note 5 2 2 4 12" xfId="26734"/>
    <cellStyle name="Note 5 2 2 4 12 2" xfId="26735"/>
    <cellStyle name="Note 5 2 2 4 12 2 2" xfId="26736"/>
    <cellStyle name="Note 5 2 2 4 12 3" xfId="26737"/>
    <cellStyle name="Note 5 2 2 4 13" xfId="26738"/>
    <cellStyle name="Note 5 2 2 4 13 2" xfId="26739"/>
    <cellStyle name="Note 5 2 2 4 13 2 2" xfId="26740"/>
    <cellStyle name="Note 5 2 2 4 13 3" xfId="26741"/>
    <cellStyle name="Note 5 2 2 4 14" xfId="26742"/>
    <cellStyle name="Note 5 2 2 4 14 2" xfId="26743"/>
    <cellStyle name="Note 5 2 2 4 14 2 2" xfId="26744"/>
    <cellStyle name="Note 5 2 2 4 14 3" xfId="26745"/>
    <cellStyle name="Note 5 2 2 4 15" xfId="26746"/>
    <cellStyle name="Note 5 2 2 4 15 2" xfId="26747"/>
    <cellStyle name="Note 5 2 2 4 15 2 2" xfId="26748"/>
    <cellStyle name="Note 5 2 2 4 15 3" xfId="26749"/>
    <cellStyle name="Note 5 2 2 4 16" xfId="26750"/>
    <cellStyle name="Note 5 2 2 4 16 2" xfId="26751"/>
    <cellStyle name="Note 5 2 2 4 16 2 2" xfId="26752"/>
    <cellStyle name="Note 5 2 2 4 16 3" xfId="26753"/>
    <cellStyle name="Note 5 2 2 4 17" xfId="26754"/>
    <cellStyle name="Note 5 2 2 4 17 2" xfId="26755"/>
    <cellStyle name="Note 5 2 2 4 17 2 2" xfId="26756"/>
    <cellStyle name="Note 5 2 2 4 17 3" xfId="26757"/>
    <cellStyle name="Note 5 2 2 4 18" xfId="26758"/>
    <cellStyle name="Note 5 2 2 4 18 2" xfId="26759"/>
    <cellStyle name="Note 5 2 2 4 18 2 2" xfId="26760"/>
    <cellStyle name="Note 5 2 2 4 18 3" xfId="26761"/>
    <cellStyle name="Note 5 2 2 4 19" xfId="26762"/>
    <cellStyle name="Note 5 2 2 4 19 2" xfId="26763"/>
    <cellStyle name="Note 5 2 2 4 19 2 2" xfId="26764"/>
    <cellStyle name="Note 5 2 2 4 19 3" xfId="26765"/>
    <cellStyle name="Note 5 2 2 4 2" xfId="26766"/>
    <cellStyle name="Note 5 2 2 4 2 10" xfId="26767"/>
    <cellStyle name="Note 5 2 2 4 2 10 2" xfId="26768"/>
    <cellStyle name="Note 5 2 2 4 2 10 2 2" xfId="26769"/>
    <cellStyle name="Note 5 2 2 4 2 10 3" xfId="26770"/>
    <cellStyle name="Note 5 2 2 4 2 11" xfId="26771"/>
    <cellStyle name="Note 5 2 2 4 2 11 2" xfId="26772"/>
    <cellStyle name="Note 5 2 2 4 2 11 2 2" xfId="26773"/>
    <cellStyle name="Note 5 2 2 4 2 11 3" xfId="26774"/>
    <cellStyle name="Note 5 2 2 4 2 12" xfId="26775"/>
    <cellStyle name="Note 5 2 2 4 2 12 2" xfId="26776"/>
    <cellStyle name="Note 5 2 2 4 2 12 2 2" xfId="26777"/>
    <cellStyle name="Note 5 2 2 4 2 12 3" xfId="26778"/>
    <cellStyle name="Note 5 2 2 4 2 13" xfId="26779"/>
    <cellStyle name="Note 5 2 2 4 2 13 2" xfId="26780"/>
    <cellStyle name="Note 5 2 2 4 2 13 2 2" xfId="26781"/>
    <cellStyle name="Note 5 2 2 4 2 13 3" xfId="26782"/>
    <cellStyle name="Note 5 2 2 4 2 14" xfId="26783"/>
    <cellStyle name="Note 5 2 2 4 2 14 2" xfId="26784"/>
    <cellStyle name="Note 5 2 2 4 2 14 2 2" xfId="26785"/>
    <cellStyle name="Note 5 2 2 4 2 14 3" xfId="26786"/>
    <cellStyle name="Note 5 2 2 4 2 15" xfId="26787"/>
    <cellStyle name="Note 5 2 2 4 2 15 2" xfId="26788"/>
    <cellStyle name="Note 5 2 2 4 2 15 2 2" xfId="26789"/>
    <cellStyle name="Note 5 2 2 4 2 15 3" xfId="26790"/>
    <cellStyle name="Note 5 2 2 4 2 16" xfId="26791"/>
    <cellStyle name="Note 5 2 2 4 2 16 2" xfId="26792"/>
    <cellStyle name="Note 5 2 2 4 2 16 2 2" xfId="26793"/>
    <cellStyle name="Note 5 2 2 4 2 16 3" xfId="26794"/>
    <cellStyle name="Note 5 2 2 4 2 17" xfId="26795"/>
    <cellStyle name="Note 5 2 2 4 2 17 2" xfId="26796"/>
    <cellStyle name="Note 5 2 2 4 2 17 2 2" xfId="26797"/>
    <cellStyle name="Note 5 2 2 4 2 17 3" xfId="26798"/>
    <cellStyle name="Note 5 2 2 4 2 18" xfId="26799"/>
    <cellStyle name="Note 5 2 2 4 2 18 2" xfId="26800"/>
    <cellStyle name="Note 5 2 2 4 2 18 2 2" xfId="26801"/>
    <cellStyle name="Note 5 2 2 4 2 18 3" xfId="26802"/>
    <cellStyle name="Note 5 2 2 4 2 19" xfId="26803"/>
    <cellStyle name="Note 5 2 2 4 2 19 2" xfId="26804"/>
    <cellStyle name="Note 5 2 2 4 2 19 2 2" xfId="26805"/>
    <cellStyle name="Note 5 2 2 4 2 19 3" xfId="26806"/>
    <cellStyle name="Note 5 2 2 4 2 2" xfId="26807"/>
    <cellStyle name="Note 5 2 2 4 2 2 2" xfId="26808"/>
    <cellStyle name="Note 5 2 2 4 2 2 2 2" xfId="26809"/>
    <cellStyle name="Note 5 2 2 4 2 2 3" xfId="26810"/>
    <cellStyle name="Note 5 2 2 4 2 20" xfId="26811"/>
    <cellStyle name="Note 5 2 2 4 2 20 2" xfId="26812"/>
    <cellStyle name="Note 5 2 2 4 2 20 2 2" xfId="26813"/>
    <cellStyle name="Note 5 2 2 4 2 20 3" xfId="26814"/>
    <cellStyle name="Note 5 2 2 4 2 21" xfId="26815"/>
    <cellStyle name="Note 5 2 2 4 2 21 2" xfId="26816"/>
    <cellStyle name="Note 5 2 2 4 2 22" xfId="26817"/>
    <cellStyle name="Note 5 2 2 4 2 3" xfId="26818"/>
    <cellStyle name="Note 5 2 2 4 2 3 2" xfId="26819"/>
    <cellStyle name="Note 5 2 2 4 2 3 2 2" xfId="26820"/>
    <cellStyle name="Note 5 2 2 4 2 3 3" xfId="26821"/>
    <cellStyle name="Note 5 2 2 4 2 4" xfId="26822"/>
    <cellStyle name="Note 5 2 2 4 2 4 2" xfId="26823"/>
    <cellStyle name="Note 5 2 2 4 2 4 2 2" xfId="26824"/>
    <cellStyle name="Note 5 2 2 4 2 4 3" xfId="26825"/>
    <cellStyle name="Note 5 2 2 4 2 5" xfId="26826"/>
    <cellStyle name="Note 5 2 2 4 2 5 2" xfId="26827"/>
    <cellStyle name="Note 5 2 2 4 2 5 2 2" xfId="26828"/>
    <cellStyle name="Note 5 2 2 4 2 5 3" xfId="26829"/>
    <cellStyle name="Note 5 2 2 4 2 6" xfId="26830"/>
    <cellStyle name="Note 5 2 2 4 2 6 2" xfId="26831"/>
    <cellStyle name="Note 5 2 2 4 2 6 2 2" xfId="26832"/>
    <cellStyle name="Note 5 2 2 4 2 6 3" xfId="26833"/>
    <cellStyle name="Note 5 2 2 4 2 7" xfId="26834"/>
    <cellStyle name="Note 5 2 2 4 2 7 2" xfId="26835"/>
    <cellStyle name="Note 5 2 2 4 2 7 2 2" xfId="26836"/>
    <cellStyle name="Note 5 2 2 4 2 7 3" xfId="26837"/>
    <cellStyle name="Note 5 2 2 4 2 8" xfId="26838"/>
    <cellStyle name="Note 5 2 2 4 2 8 2" xfId="26839"/>
    <cellStyle name="Note 5 2 2 4 2 8 2 2" xfId="26840"/>
    <cellStyle name="Note 5 2 2 4 2 8 3" xfId="26841"/>
    <cellStyle name="Note 5 2 2 4 2 9" xfId="26842"/>
    <cellStyle name="Note 5 2 2 4 2 9 2" xfId="26843"/>
    <cellStyle name="Note 5 2 2 4 2 9 2 2" xfId="26844"/>
    <cellStyle name="Note 5 2 2 4 2 9 3" xfId="26845"/>
    <cellStyle name="Note 5 2 2 4 20" xfId="26846"/>
    <cellStyle name="Note 5 2 2 4 20 2" xfId="26847"/>
    <cellStyle name="Note 5 2 2 4 20 2 2" xfId="26848"/>
    <cellStyle name="Note 5 2 2 4 20 3" xfId="26849"/>
    <cellStyle name="Note 5 2 2 4 21" xfId="26850"/>
    <cellStyle name="Note 5 2 2 4 21 2" xfId="26851"/>
    <cellStyle name="Note 5 2 2 4 21 2 2" xfId="26852"/>
    <cellStyle name="Note 5 2 2 4 21 3" xfId="26853"/>
    <cellStyle name="Note 5 2 2 4 22" xfId="26854"/>
    <cellStyle name="Note 5 2 2 4 22 2" xfId="26855"/>
    <cellStyle name="Note 5 2 2 4 23" xfId="26856"/>
    <cellStyle name="Note 5 2 2 4 3" xfId="26857"/>
    <cellStyle name="Note 5 2 2 4 3 2" xfId="26858"/>
    <cellStyle name="Note 5 2 2 4 3 2 2" xfId="26859"/>
    <cellStyle name="Note 5 2 2 4 3 3" xfId="26860"/>
    <cellStyle name="Note 5 2 2 4 4" xfId="26861"/>
    <cellStyle name="Note 5 2 2 4 4 2" xfId="26862"/>
    <cellStyle name="Note 5 2 2 4 4 2 2" xfId="26863"/>
    <cellStyle name="Note 5 2 2 4 4 3" xfId="26864"/>
    <cellStyle name="Note 5 2 2 4 5" xfId="26865"/>
    <cellStyle name="Note 5 2 2 4 5 2" xfId="26866"/>
    <cellStyle name="Note 5 2 2 4 5 2 2" xfId="26867"/>
    <cellStyle name="Note 5 2 2 4 5 3" xfId="26868"/>
    <cellStyle name="Note 5 2 2 4 6" xfId="26869"/>
    <cellStyle name="Note 5 2 2 4 6 2" xfId="26870"/>
    <cellStyle name="Note 5 2 2 4 6 2 2" xfId="26871"/>
    <cellStyle name="Note 5 2 2 4 6 3" xfId="26872"/>
    <cellStyle name="Note 5 2 2 4 7" xfId="26873"/>
    <cellStyle name="Note 5 2 2 4 7 2" xfId="26874"/>
    <cellStyle name="Note 5 2 2 4 7 2 2" xfId="26875"/>
    <cellStyle name="Note 5 2 2 4 7 3" xfId="26876"/>
    <cellStyle name="Note 5 2 2 4 8" xfId="26877"/>
    <cellStyle name="Note 5 2 2 4 8 2" xfId="26878"/>
    <cellStyle name="Note 5 2 2 4 8 2 2" xfId="26879"/>
    <cellStyle name="Note 5 2 2 4 8 3" xfId="26880"/>
    <cellStyle name="Note 5 2 2 4 9" xfId="26881"/>
    <cellStyle name="Note 5 2 2 4 9 2" xfId="26882"/>
    <cellStyle name="Note 5 2 2 4 9 2 2" xfId="26883"/>
    <cellStyle name="Note 5 2 2 4 9 3" xfId="26884"/>
    <cellStyle name="Note 5 2 2 5" xfId="26885"/>
    <cellStyle name="Note 5 2 2 5 10" xfId="26886"/>
    <cellStyle name="Note 5 2 2 5 10 2" xfId="26887"/>
    <cellStyle name="Note 5 2 2 5 10 2 2" xfId="26888"/>
    <cellStyle name="Note 5 2 2 5 10 3" xfId="26889"/>
    <cellStyle name="Note 5 2 2 5 11" xfId="26890"/>
    <cellStyle name="Note 5 2 2 5 11 2" xfId="26891"/>
    <cellStyle name="Note 5 2 2 5 11 2 2" xfId="26892"/>
    <cellStyle name="Note 5 2 2 5 11 3" xfId="26893"/>
    <cellStyle name="Note 5 2 2 5 12" xfId="26894"/>
    <cellStyle name="Note 5 2 2 5 12 2" xfId="26895"/>
    <cellStyle name="Note 5 2 2 5 12 2 2" xfId="26896"/>
    <cellStyle name="Note 5 2 2 5 12 3" xfId="26897"/>
    <cellStyle name="Note 5 2 2 5 13" xfId="26898"/>
    <cellStyle name="Note 5 2 2 5 13 2" xfId="26899"/>
    <cellStyle name="Note 5 2 2 5 13 2 2" xfId="26900"/>
    <cellStyle name="Note 5 2 2 5 13 3" xfId="26901"/>
    <cellStyle name="Note 5 2 2 5 14" xfId="26902"/>
    <cellStyle name="Note 5 2 2 5 14 2" xfId="26903"/>
    <cellStyle name="Note 5 2 2 5 14 2 2" xfId="26904"/>
    <cellStyle name="Note 5 2 2 5 14 3" xfId="26905"/>
    <cellStyle name="Note 5 2 2 5 15" xfId="26906"/>
    <cellStyle name="Note 5 2 2 5 15 2" xfId="26907"/>
    <cellStyle name="Note 5 2 2 5 15 2 2" xfId="26908"/>
    <cellStyle name="Note 5 2 2 5 15 3" xfId="26909"/>
    <cellStyle name="Note 5 2 2 5 16" xfId="26910"/>
    <cellStyle name="Note 5 2 2 5 16 2" xfId="26911"/>
    <cellStyle name="Note 5 2 2 5 16 2 2" xfId="26912"/>
    <cellStyle name="Note 5 2 2 5 16 3" xfId="26913"/>
    <cellStyle name="Note 5 2 2 5 17" xfId="26914"/>
    <cellStyle name="Note 5 2 2 5 17 2" xfId="26915"/>
    <cellStyle name="Note 5 2 2 5 17 2 2" xfId="26916"/>
    <cellStyle name="Note 5 2 2 5 17 3" xfId="26917"/>
    <cellStyle name="Note 5 2 2 5 18" xfId="26918"/>
    <cellStyle name="Note 5 2 2 5 18 2" xfId="26919"/>
    <cellStyle name="Note 5 2 2 5 18 2 2" xfId="26920"/>
    <cellStyle name="Note 5 2 2 5 18 3" xfId="26921"/>
    <cellStyle name="Note 5 2 2 5 19" xfId="26922"/>
    <cellStyle name="Note 5 2 2 5 19 2" xfId="26923"/>
    <cellStyle name="Note 5 2 2 5 19 2 2" xfId="26924"/>
    <cellStyle name="Note 5 2 2 5 19 3" xfId="26925"/>
    <cellStyle name="Note 5 2 2 5 2" xfId="26926"/>
    <cellStyle name="Note 5 2 2 5 2 2" xfId="26927"/>
    <cellStyle name="Note 5 2 2 5 2 2 2" xfId="26928"/>
    <cellStyle name="Note 5 2 2 5 2 3" xfId="26929"/>
    <cellStyle name="Note 5 2 2 5 20" xfId="26930"/>
    <cellStyle name="Note 5 2 2 5 20 2" xfId="26931"/>
    <cellStyle name="Note 5 2 2 5 20 2 2" xfId="26932"/>
    <cellStyle name="Note 5 2 2 5 20 3" xfId="26933"/>
    <cellStyle name="Note 5 2 2 5 21" xfId="26934"/>
    <cellStyle name="Note 5 2 2 5 21 2" xfId="26935"/>
    <cellStyle name="Note 5 2 2 5 22" xfId="26936"/>
    <cellStyle name="Note 5 2 2 5 3" xfId="26937"/>
    <cellStyle name="Note 5 2 2 5 3 2" xfId="26938"/>
    <cellStyle name="Note 5 2 2 5 3 2 2" xfId="26939"/>
    <cellStyle name="Note 5 2 2 5 3 3" xfId="26940"/>
    <cellStyle name="Note 5 2 2 5 4" xfId="26941"/>
    <cellStyle name="Note 5 2 2 5 4 2" xfId="26942"/>
    <cellStyle name="Note 5 2 2 5 4 2 2" xfId="26943"/>
    <cellStyle name="Note 5 2 2 5 4 3" xfId="26944"/>
    <cellStyle name="Note 5 2 2 5 5" xfId="26945"/>
    <cellStyle name="Note 5 2 2 5 5 2" xfId="26946"/>
    <cellStyle name="Note 5 2 2 5 5 2 2" xfId="26947"/>
    <cellStyle name="Note 5 2 2 5 5 3" xfId="26948"/>
    <cellStyle name="Note 5 2 2 5 6" xfId="26949"/>
    <cellStyle name="Note 5 2 2 5 6 2" xfId="26950"/>
    <cellStyle name="Note 5 2 2 5 6 2 2" xfId="26951"/>
    <cellStyle name="Note 5 2 2 5 6 3" xfId="26952"/>
    <cellStyle name="Note 5 2 2 5 7" xfId="26953"/>
    <cellStyle name="Note 5 2 2 5 7 2" xfId="26954"/>
    <cellStyle name="Note 5 2 2 5 7 2 2" xfId="26955"/>
    <cellStyle name="Note 5 2 2 5 7 3" xfId="26956"/>
    <cellStyle name="Note 5 2 2 5 8" xfId="26957"/>
    <cellStyle name="Note 5 2 2 5 8 2" xfId="26958"/>
    <cellStyle name="Note 5 2 2 5 8 2 2" xfId="26959"/>
    <cellStyle name="Note 5 2 2 5 8 3" xfId="26960"/>
    <cellStyle name="Note 5 2 2 5 9" xfId="26961"/>
    <cellStyle name="Note 5 2 2 5 9 2" xfId="26962"/>
    <cellStyle name="Note 5 2 2 5 9 2 2" xfId="26963"/>
    <cellStyle name="Note 5 2 2 5 9 3" xfId="26964"/>
    <cellStyle name="Note 5 2 2 6" xfId="26965"/>
    <cellStyle name="Note 5 2 2 6 2" xfId="26966"/>
    <cellStyle name="Note 5 2 2 6 2 2" xfId="26967"/>
    <cellStyle name="Note 5 2 2 6 3" xfId="26968"/>
    <cellStyle name="Note 5 2 2 7" xfId="26969"/>
    <cellStyle name="Note 5 2 2 7 2" xfId="26970"/>
    <cellStyle name="Note 5 2 2 7 2 2" xfId="26971"/>
    <cellStyle name="Note 5 2 2 7 3" xfId="26972"/>
    <cellStyle name="Note 5 2 2 8" xfId="26973"/>
    <cellStyle name="Note 5 2 2 8 2" xfId="26974"/>
    <cellStyle name="Note 5 2 2 8 2 2" xfId="26975"/>
    <cellStyle name="Note 5 2 2 8 3" xfId="26976"/>
    <cellStyle name="Note 5 2 2 9" xfId="26977"/>
    <cellStyle name="Note 5 2 2 9 2" xfId="26978"/>
    <cellStyle name="Note 5 2 2 9 2 2" xfId="26979"/>
    <cellStyle name="Note 5 2 2 9 3" xfId="26980"/>
    <cellStyle name="Note 5 2 20" xfId="26981"/>
    <cellStyle name="Note 5 2 20 2" xfId="26982"/>
    <cellStyle name="Note 5 2 20 2 2" xfId="26983"/>
    <cellStyle name="Note 5 2 20 3" xfId="26984"/>
    <cellStyle name="Note 5 2 21" xfId="26985"/>
    <cellStyle name="Note 5 2 21 2" xfId="26986"/>
    <cellStyle name="Note 5 2 21 2 2" xfId="26987"/>
    <cellStyle name="Note 5 2 21 3" xfId="26988"/>
    <cellStyle name="Note 5 2 22" xfId="26989"/>
    <cellStyle name="Note 5 2 22 2" xfId="26990"/>
    <cellStyle name="Note 5 2 23" xfId="26991"/>
    <cellStyle name="Note 5 2 24" xfId="26992"/>
    <cellStyle name="Note 5 2 25" xfId="26993"/>
    <cellStyle name="Note 5 2 26" xfId="26994"/>
    <cellStyle name="Note 5 2 3" xfId="26995"/>
    <cellStyle name="Note 5 2 3 10" xfId="26996"/>
    <cellStyle name="Note 5 2 3 10 2" xfId="26997"/>
    <cellStyle name="Note 5 2 3 10 2 2" xfId="26998"/>
    <cellStyle name="Note 5 2 3 10 3" xfId="26999"/>
    <cellStyle name="Note 5 2 3 11" xfId="27000"/>
    <cellStyle name="Note 5 2 3 11 2" xfId="27001"/>
    <cellStyle name="Note 5 2 3 11 2 2" xfId="27002"/>
    <cellStyle name="Note 5 2 3 11 3" xfId="27003"/>
    <cellStyle name="Note 5 2 3 12" xfId="27004"/>
    <cellStyle name="Note 5 2 3 12 2" xfId="27005"/>
    <cellStyle name="Note 5 2 3 12 2 2" xfId="27006"/>
    <cellStyle name="Note 5 2 3 12 3" xfId="27007"/>
    <cellStyle name="Note 5 2 3 13" xfId="27008"/>
    <cellStyle name="Note 5 2 3 13 2" xfId="27009"/>
    <cellStyle name="Note 5 2 3 13 2 2" xfId="27010"/>
    <cellStyle name="Note 5 2 3 13 3" xfId="27011"/>
    <cellStyle name="Note 5 2 3 14" xfId="27012"/>
    <cellStyle name="Note 5 2 3 14 2" xfId="27013"/>
    <cellStyle name="Note 5 2 3 14 2 2" xfId="27014"/>
    <cellStyle name="Note 5 2 3 14 3" xfId="27015"/>
    <cellStyle name="Note 5 2 3 15" xfId="27016"/>
    <cellStyle name="Note 5 2 3 15 2" xfId="27017"/>
    <cellStyle name="Note 5 2 3 15 2 2" xfId="27018"/>
    <cellStyle name="Note 5 2 3 15 3" xfId="27019"/>
    <cellStyle name="Note 5 2 3 16" xfId="27020"/>
    <cellStyle name="Note 5 2 3 16 2" xfId="27021"/>
    <cellStyle name="Note 5 2 3 16 2 2" xfId="27022"/>
    <cellStyle name="Note 5 2 3 16 3" xfId="27023"/>
    <cellStyle name="Note 5 2 3 17" xfId="27024"/>
    <cellStyle name="Note 5 2 3 17 2" xfId="27025"/>
    <cellStyle name="Note 5 2 3 17 2 2" xfId="27026"/>
    <cellStyle name="Note 5 2 3 17 3" xfId="27027"/>
    <cellStyle name="Note 5 2 3 18" xfId="27028"/>
    <cellStyle name="Note 5 2 3 18 2" xfId="27029"/>
    <cellStyle name="Note 5 2 3 19" xfId="27030"/>
    <cellStyle name="Note 5 2 3 2" xfId="27031"/>
    <cellStyle name="Note 5 2 3 2 10" xfId="27032"/>
    <cellStyle name="Note 5 2 3 2 10 2" xfId="27033"/>
    <cellStyle name="Note 5 2 3 2 10 2 2" xfId="27034"/>
    <cellStyle name="Note 5 2 3 2 10 3" xfId="27035"/>
    <cellStyle name="Note 5 2 3 2 11" xfId="27036"/>
    <cellStyle name="Note 5 2 3 2 11 2" xfId="27037"/>
    <cellStyle name="Note 5 2 3 2 11 2 2" xfId="27038"/>
    <cellStyle name="Note 5 2 3 2 11 3" xfId="27039"/>
    <cellStyle name="Note 5 2 3 2 12" xfId="27040"/>
    <cellStyle name="Note 5 2 3 2 12 2" xfId="27041"/>
    <cellStyle name="Note 5 2 3 2 12 2 2" xfId="27042"/>
    <cellStyle name="Note 5 2 3 2 12 3" xfId="27043"/>
    <cellStyle name="Note 5 2 3 2 13" xfId="27044"/>
    <cellStyle name="Note 5 2 3 2 13 2" xfId="27045"/>
    <cellStyle name="Note 5 2 3 2 13 2 2" xfId="27046"/>
    <cellStyle name="Note 5 2 3 2 13 3" xfId="27047"/>
    <cellStyle name="Note 5 2 3 2 14" xfId="27048"/>
    <cellStyle name="Note 5 2 3 2 14 2" xfId="27049"/>
    <cellStyle name="Note 5 2 3 2 14 2 2" xfId="27050"/>
    <cellStyle name="Note 5 2 3 2 14 3" xfId="27051"/>
    <cellStyle name="Note 5 2 3 2 15" xfId="27052"/>
    <cellStyle name="Note 5 2 3 2 15 2" xfId="27053"/>
    <cellStyle name="Note 5 2 3 2 15 2 2" xfId="27054"/>
    <cellStyle name="Note 5 2 3 2 15 3" xfId="27055"/>
    <cellStyle name="Note 5 2 3 2 16" xfId="27056"/>
    <cellStyle name="Note 5 2 3 2 16 2" xfId="27057"/>
    <cellStyle name="Note 5 2 3 2 16 2 2" xfId="27058"/>
    <cellStyle name="Note 5 2 3 2 16 3" xfId="27059"/>
    <cellStyle name="Note 5 2 3 2 17" xfId="27060"/>
    <cellStyle name="Note 5 2 3 2 17 2" xfId="27061"/>
    <cellStyle name="Note 5 2 3 2 17 2 2" xfId="27062"/>
    <cellStyle name="Note 5 2 3 2 17 3" xfId="27063"/>
    <cellStyle name="Note 5 2 3 2 18" xfId="27064"/>
    <cellStyle name="Note 5 2 3 2 18 2" xfId="27065"/>
    <cellStyle name="Note 5 2 3 2 18 2 2" xfId="27066"/>
    <cellStyle name="Note 5 2 3 2 18 3" xfId="27067"/>
    <cellStyle name="Note 5 2 3 2 19" xfId="27068"/>
    <cellStyle name="Note 5 2 3 2 19 2" xfId="27069"/>
    <cellStyle name="Note 5 2 3 2 19 2 2" xfId="27070"/>
    <cellStyle name="Note 5 2 3 2 19 3" xfId="27071"/>
    <cellStyle name="Note 5 2 3 2 2" xfId="27072"/>
    <cellStyle name="Note 5 2 3 2 2 2" xfId="27073"/>
    <cellStyle name="Note 5 2 3 2 2 2 2" xfId="27074"/>
    <cellStyle name="Note 5 2 3 2 2 3" xfId="27075"/>
    <cellStyle name="Note 5 2 3 2 20" xfId="27076"/>
    <cellStyle name="Note 5 2 3 2 20 2" xfId="27077"/>
    <cellStyle name="Note 5 2 3 2 20 2 2" xfId="27078"/>
    <cellStyle name="Note 5 2 3 2 20 3" xfId="27079"/>
    <cellStyle name="Note 5 2 3 2 21" xfId="27080"/>
    <cellStyle name="Note 5 2 3 2 21 2" xfId="27081"/>
    <cellStyle name="Note 5 2 3 2 22" xfId="27082"/>
    <cellStyle name="Note 5 2 3 2 3" xfId="27083"/>
    <cellStyle name="Note 5 2 3 2 3 2" xfId="27084"/>
    <cellStyle name="Note 5 2 3 2 3 2 2" xfId="27085"/>
    <cellStyle name="Note 5 2 3 2 3 3" xfId="27086"/>
    <cellStyle name="Note 5 2 3 2 4" xfId="27087"/>
    <cellStyle name="Note 5 2 3 2 4 2" xfId="27088"/>
    <cellStyle name="Note 5 2 3 2 4 2 2" xfId="27089"/>
    <cellStyle name="Note 5 2 3 2 4 3" xfId="27090"/>
    <cellStyle name="Note 5 2 3 2 5" xfId="27091"/>
    <cellStyle name="Note 5 2 3 2 5 2" xfId="27092"/>
    <cellStyle name="Note 5 2 3 2 5 2 2" xfId="27093"/>
    <cellStyle name="Note 5 2 3 2 5 3" xfId="27094"/>
    <cellStyle name="Note 5 2 3 2 6" xfId="27095"/>
    <cellStyle name="Note 5 2 3 2 6 2" xfId="27096"/>
    <cellStyle name="Note 5 2 3 2 6 2 2" xfId="27097"/>
    <cellStyle name="Note 5 2 3 2 6 3" xfId="27098"/>
    <cellStyle name="Note 5 2 3 2 7" xfId="27099"/>
    <cellStyle name="Note 5 2 3 2 7 2" xfId="27100"/>
    <cellStyle name="Note 5 2 3 2 7 2 2" xfId="27101"/>
    <cellStyle name="Note 5 2 3 2 7 3" xfId="27102"/>
    <cellStyle name="Note 5 2 3 2 8" xfId="27103"/>
    <cellStyle name="Note 5 2 3 2 8 2" xfId="27104"/>
    <cellStyle name="Note 5 2 3 2 8 2 2" xfId="27105"/>
    <cellStyle name="Note 5 2 3 2 8 3" xfId="27106"/>
    <cellStyle name="Note 5 2 3 2 9" xfId="27107"/>
    <cellStyle name="Note 5 2 3 2 9 2" xfId="27108"/>
    <cellStyle name="Note 5 2 3 2 9 2 2" xfId="27109"/>
    <cellStyle name="Note 5 2 3 2 9 3" xfId="27110"/>
    <cellStyle name="Note 5 2 3 3" xfId="27111"/>
    <cellStyle name="Note 5 2 3 3 2" xfId="27112"/>
    <cellStyle name="Note 5 2 3 3 2 2" xfId="27113"/>
    <cellStyle name="Note 5 2 3 3 3" xfId="27114"/>
    <cellStyle name="Note 5 2 3 4" xfId="27115"/>
    <cellStyle name="Note 5 2 3 4 2" xfId="27116"/>
    <cellStyle name="Note 5 2 3 4 2 2" xfId="27117"/>
    <cellStyle name="Note 5 2 3 4 3" xfId="27118"/>
    <cellStyle name="Note 5 2 3 5" xfId="27119"/>
    <cellStyle name="Note 5 2 3 5 2" xfId="27120"/>
    <cellStyle name="Note 5 2 3 5 2 2" xfId="27121"/>
    <cellStyle name="Note 5 2 3 5 3" xfId="27122"/>
    <cellStyle name="Note 5 2 3 6" xfId="27123"/>
    <cellStyle name="Note 5 2 3 6 2" xfId="27124"/>
    <cellStyle name="Note 5 2 3 6 2 2" xfId="27125"/>
    <cellStyle name="Note 5 2 3 6 3" xfId="27126"/>
    <cellStyle name="Note 5 2 3 7" xfId="27127"/>
    <cellStyle name="Note 5 2 3 7 2" xfId="27128"/>
    <cellStyle name="Note 5 2 3 7 2 2" xfId="27129"/>
    <cellStyle name="Note 5 2 3 7 3" xfId="27130"/>
    <cellStyle name="Note 5 2 3 8" xfId="27131"/>
    <cellStyle name="Note 5 2 3 8 2" xfId="27132"/>
    <cellStyle name="Note 5 2 3 8 2 2" xfId="27133"/>
    <cellStyle name="Note 5 2 3 8 3" xfId="27134"/>
    <cellStyle name="Note 5 2 3 9" xfId="27135"/>
    <cellStyle name="Note 5 2 3 9 2" xfId="27136"/>
    <cellStyle name="Note 5 2 3 9 2 2" xfId="27137"/>
    <cellStyle name="Note 5 2 3 9 3" xfId="27138"/>
    <cellStyle name="Note 5 2 4" xfId="27139"/>
    <cellStyle name="Note 5 2 4 10" xfId="27140"/>
    <cellStyle name="Note 5 2 4 10 2" xfId="27141"/>
    <cellStyle name="Note 5 2 4 10 2 2" xfId="27142"/>
    <cellStyle name="Note 5 2 4 10 3" xfId="27143"/>
    <cellStyle name="Note 5 2 4 11" xfId="27144"/>
    <cellStyle name="Note 5 2 4 11 2" xfId="27145"/>
    <cellStyle name="Note 5 2 4 11 2 2" xfId="27146"/>
    <cellStyle name="Note 5 2 4 11 3" xfId="27147"/>
    <cellStyle name="Note 5 2 4 12" xfId="27148"/>
    <cellStyle name="Note 5 2 4 12 2" xfId="27149"/>
    <cellStyle name="Note 5 2 4 12 2 2" xfId="27150"/>
    <cellStyle name="Note 5 2 4 12 3" xfId="27151"/>
    <cellStyle name="Note 5 2 4 13" xfId="27152"/>
    <cellStyle name="Note 5 2 4 13 2" xfId="27153"/>
    <cellStyle name="Note 5 2 4 13 2 2" xfId="27154"/>
    <cellStyle name="Note 5 2 4 13 3" xfId="27155"/>
    <cellStyle name="Note 5 2 4 14" xfId="27156"/>
    <cellStyle name="Note 5 2 4 14 2" xfId="27157"/>
    <cellStyle name="Note 5 2 4 14 2 2" xfId="27158"/>
    <cellStyle name="Note 5 2 4 14 3" xfId="27159"/>
    <cellStyle name="Note 5 2 4 15" xfId="27160"/>
    <cellStyle name="Note 5 2 4 15 2" xfId="27161"/>
    <cellStyle name="Note 5 2 4 15 2 2" xfId="27162"/>
    <cellStyle name="Note 5 2 4 15 3" xfId="27163"/>
    <cellStyle name="Note 5 2 4 16" xfId="27164"/>
    <cellStyle name="Note 5 2 4 16 2" xfId="27165"/>
    <cellStyle name="Note 5 2 4 16 2 2" xfId="27166"/>
    <cellStyle name="Note 5 2 4 16 3" xfId="27167"/>
    <cellStyle name="Note 5 2 4 17" xfId="27168"/>
    <cellStyle name="Note 5 2 4 17 2" xfId="27169"/>
    <cellStyle name="Note 5 2 4 17 2 2" xfId="27170"/>
    <cellStyle name="Note 5 2 4 17 3" xfId="27171"/>
    <cellStyle name="Note 5 2 4 18" xfId="27172"/>
    <cellStyle name="Note 5 2 4 18 2" xfId="27173"/>
    <cellStyle name="Note 5 2 4 19" xfId="27174"/>
    <cellStyle name="Note 5 2 4 2" xfId="27175"/>
    <cellStyle name="Note 5 2 4 2 10" xfId="27176"/>
    <cellStyle name="Note 5 2 4 2 10 2" xfId="27177"/>
    <cellStyle name="Note 5 2 4 2 10 2 2" xfId="27178"/>
    <cellStyle name="Note 5 2 4 2 10 3" xfId="27179"/>
    <cellStyle name="Note 5 2 4 2 11" xfId="27180"/>
    <cellStyle name="Note 5 2 4 2 11 2" xfId="27181"/>
    <cellStyle name="Note 5 2 4 2 11 2 2" xfId="27182"/>
    <cellStyle name="Note 5 2 4 2 11 3" xfId="27183"/>
    <cellStyle name="Note 5 2 4 2 12" xfId="27184"/>
    <cellStyle name="Note 5 2 4 2 12 2" xfId="27185"/>
    <cellStyle name="Note 5 2 4 2 12 2 2" xfId="27186"/>
    <cellStyle name="Note 5 2 4 2 12 3" xfId="27187"/>
    <cellStyle name="Note 5 2 4 2 13" xfId="27188"/>
    <cellStyle name="Note 5 2 4 2 13 2" xfId="27189"/>
    <cellStyle name="Note 5 2 4 2 13 2 2" xfId="27190"/>
    <cellStyle name="Note 5 2 4 2 13 3" xfId="27191"/>
    <cellStyle name="Note 5 2 4 2 14" xfId="27192"/>
    <cellStyle name="Note 5 2 4 2 14 2" xfId="27193"/>
    <cellStyle name="Note 5 2 4 2 14 2 2" xfId="27194"/>
    <cellStyle name="Note 5 2 4 2 14 3" xfId="27195"/>
    <cellStyle name="Note 5 2 4 2 15" xfId="27196"/>
    <cellStyle name="Note 5 2 4 2 15 2" xfId="27197"/>
    <cellStyle name="Note 5 2 4 2 15 2 2" xfId="27198"/>
    <cellStyle name="Note 5 2 4 2 15 3" xfId="27199"/>
    <cellStyle name="Note 5 2 4 2 16" xfId="27200"/>
    <cellStyle name="Note 5 2 4 2 16 2" xfId="27201"/>
    <cellStyle name="Note 5 2 4 2 16 2 2" xfId="27202"/>
    <cellStyle name="Note 5 2 4 2 16 3" xfId="27203"/>
    <cellStyle name="Note 5 2 4 2 17" xfId="27204"/>
    <cellStyle name="Note 5 2 4 2 17 2" xfId="27205"/>
    <cellStyle name="Note 5 2 4 2 17 2 2" xfId="27206"/>
    <cellStyle name="Note 5 2 4 2 17 3" xfId="27207"/>
    <cellStyle name="Note 5 2 4 2 18" xfId="27208"/>
    <cellStyle name="Note 5 2 4 2 18 2" xfId="27209"/>
    <cellStyle name="Note 5 2 4 2 18 2 2" xfId="27210"/>
    <cellStyle name="Note 5 2 4 2 18 3" xfId="27211"/>
    <cellStyle name="Note 5 2 4 2 19" xfId="27212"/>
    <cellStyle name="Note 5 2 4 2 19 2" xfId="27213"/>
    <cellStyle name="Note 5 2 4 2 19 2 2" xfId="27214"/>
    <cellStyle name="Note 5 2 4 2 19 3" xfId="27215"/>
    <cellStyle name="Note 5 2 4 2 2" xfId="27216"/>
    <cellStyle name="Note 5 2 4 2 2 2" xfId="27217"/>
    <cellStyle name="Note 5 2 4 2 2 2 2" xfId="27218"/>
    <cellStyle name="Note 5 2 4 2 2 3" xfId="27219"/>
    <cellStyle name="Note 5 2 4 2 20" xfId="27220"/>
    <cellStyle name="Note 5 2 4 2 20 2" xfId="27221"/>
    <cellStyle name="Note 5 2 4 2 20 2 2" xfId="27222"/>
    <cellStyle name="Note 5 2 4 2 20 3" xfId="27223"/>
    <cellStyle name="Note 5 2 4 2 21" xfId="27224"/>
    <cellStyle name="Note 5 2 4 2 21 2" xfId="27225"/>
    <cellStyle name="Note 5 2 4 2 22" xfId="27226"/>
    <cellStyle name="Note 5 2 4 2 3" xfId="27227"/>
    <cellStyle name="Note 5 2 4 2 3 2" xfId="27228"/>
    <cellStyle name="Note 5 2 4 2 3 2 2" xfId="27229"/>
    <cellStyle name="Note 5 2 4 2 3 3" xfId="27230"/>
    <cellStyle name="Note 5 2 4 2 4" xfId="27231"/>
    <cellStyle name="Note 5 2 4 2 4 2" xfId="27232"/>
    <cellStyle name="Note 5 2 4 2 4 2 2" xfId="27233"/>
    <cellStyle name="Note 5 2 4 2 4 3" xfId="27234"/>
    <cellStyle name="Note 5 2 4 2 5" xfId="27235"/>
    <cellStyle name="Note 5 2 4 2 5 2" xfId="27236"/>
    <cellStyle name="Note 5 2 4 2 5 2 2" xfId="27237"/>
    <cellStyle name="Note 5 2 4 2 5 3" xfId="27238"/>
    <cellStyle name="Note 5 2 4 2 6" xfId="27239"/>
    <cellStyle name="Note 5 2 4 2 6 2" xfId="27240"/>
    <cellStyle name="Note 5 2 4 2 6 2 2" xfId="27241"/>
    <cellStyle name="Note 5 2 4 2 6 3" xfId="27242"/>
    <cellStyle name="Note 5 2 4 2 7" xfId="27243"/>
    <cellStyle name="Note 5 2 4 2 7 2" xfId="27244"/>
    <cellStyle name="Note 5 2 4 2 7 2 2" xfId="27245"/>
    <cellStyle name="Note 5 2 4 2 7 3" xfId="27246"/>
    <cellStyle name="Note 5 2 4 2 8" xfId="27247"/>
    <cellStyle name="Note 5 2 4 2 8 2" xfId="27248"/>
    <cellStyle name="Note 5 2 4 2 8 2 2" xfId="27249"/>
    <cellStyle name="Note 5 2 4 2 8 3" xfId="27250"/>
    <cellStyle name="Note 5 2 4 2 9" xfId="27251"/>
    <cellStyle name="Note 5 2 4 2 9 2" xfId="27252"/>
    <cellStyle name="Note 5 2 4 2 9 2 2" xfId="27253"/>
    <cellStyle name="Note 5 2 4 2 9 3" xfId="27254"/>
    <cellStyle name="Note 5 2 4 3" xfId="27255"/>
    <cellStyle name="Note 5 2 4 3 2" xfId="27256"/>
    <cellStyle name="Note 5 2 4 3 2 2" xfId="27257"/>
    <cellStyle name="Note 5 2 4 3 3" xfId="27258"/>
    <cellStyle name="Note 5 2 4 4" xfId="27259"/>
    <cellStyle name="Note 5 2 4 4 2" xfId="27260"/>
    <cellStyle name="Note 5 2 4 4 2 2" xfId="27261"/>
    <cellStyle name="Note 5 2 4 4 3" xfId="27262"/>
    <cellStyle name="Note 5 2 4 5" xfId="27263"/>
    <cellStyle name="Note 5 2 4 5 2" xfId="27264"/>
    <cellStyle name="Note 5 2 4 5 2 2" xfId="27265"/>
    <cellStyle name="Note 5 2 4 5 3" xfId="27266"/>
    <cellStyle name="Note 5 2 4 6" xfId="27267"/>
    <cellStyle name="Note 5 2 4 6 2" xfId="27268"/>
    <cellStyle name="Note 5 2 4 6 2 2" xfId="27269"/>
    <cellStyle name="Note 5 2 4 6 3" xfId="27270"/>
    <cellStyle name="Note 5 2 4 7" xfId="27271"/>
    <cellStyle name="Note 5 2 4 7 2" xfId="27272"/>
    <cellStyle name="Note 5 2 4 7 2 2" xfId="27273"/>
    <cellStyle name="Note 5 2 4 7 3" xfId="27274"/>
    <cellStyle name="Note 5 2 4 8" xfId="27275"/>
    <cellStyle name="Note 5 2 4 8 2" xfId="27276"/>
    <cellStyle name="Note 5 2 4 8 2 2" xfId="27277"/>
    <cellStyle name="Note 5 2 4 8 3" xfId="27278"/>
    <cellStyle name="Note 5 2 4 9" xfId="27279"/>
    <cellStyle name="Note 5 2 4 9 2" xfId="27280"/>
    <cellStyle name="Note 5 2 4 9 2 2" xfId="27281"/>
    <cellStyle name="Note 5 2 4 9 3" xfId="27282"/>
    <cellStyle name="Note 5 2 5" xfId="27283"/>
    <cellStyle name="Note 5 2 5 10" xfId="27284"/>
    <cellStyle name="Note 5 2 5 10 2" xfId="27285"/>
    <cellStyle name="Note 5 2 5 10 2 2" xfId="27286"/>
    <cellStyle name="Note 5 2 5 10 3" xfId="27287"/>
    <cellStyle name="Note 5 2 5 11" xfId="27288"/>
    <cellStyle name="Note 5 2 5 11 2" xfId="27289"/>
    <cellStyle name="Note 5 2 5 11 2 2" xfId="27290"/>
    <cellStyle name="Note 5 2 5 11 3" xfId="27291"/>
    <cellStyle name="Note 5 2 5 12" xfId="27292"/>
    <cellStyle name="Note 5 2 5 12 2" xfId="27293"/>
    <cellStyle name="Note 5 2 5 12 2 2" xfId="27294"/>
    <cellStyle name="Note 5 2 5 12 3" xfId="27295"/>
    <cellStyle name="Note 5 2 5 13" xfId="27296"/>
    <cellStyle name="Note 5 2 5 13 2" xfId="27297"/>
    <cellStyle name="Note 5 2 5 13 2 2" xfId="27298"/>
    <cellStyle name="Note 5 2 5 13 3" xfId="27299"/>
    <cellStyle name="Note 5 2 5 14" xfId="27300"/>
    <cellStyle name="Note 5 2 5 14 2" xfId="27301"/>
    <cellStyle name="Note 5 2 5 14 2 2" xfId="27302"/>
    <cellStyle name="Note 5 2 5 14 3" xfId="27303"/>
    <cellStyle name="Note 5 2 5 15" xfId="27304"/>
    <cellStyle name="Note 5 2 5 15 2" xfId="27305"/>
    <cellStyle name="Note 5 2 5 15 2 2" xfId="27306"/>
    <cellStyle name="Note 5 2 5 15 3" xfId="27307"/>
    <cellStyle name="Note 5 2 5 16" xfId="27308"/>
    <cellStyle name="Note 5 2 5 16 2" xfId="27309"/>
    <cellStyle name="Note 5 2 5 16 2 2" xfId="27310"/>
    <cellStyle name="Note 5 2 5 16 3" xfId="27311"/>
    <cellStyle name="Note 5 2 5 17" xfId="27312"/>
    <cellStyle name="Note 5 2 5 17 2" xfId="27313"/>
    <cellStyle name="Note 5 2 5 17 2 2" xfId="27314"/>
    <cellStyle name="Note 5 2 5 17 3" xfId="27315"/>
    <cellStyle name="Note 5 2 5 18" xfId="27316"/>
    <cellStyle name="Note 5 2 5 18 2" xfId="27317"/>
    <cellStyle name="Note 5 2 5 18 2 2" xfId="27318"/>
    <cellStyle name="Note 5 2 5 18 3" xfId="27319"/>
    <cellStyle name="Note 5 2 5 19" xfId="27320"/>
    <cellStyle name="Note 5 2 5 19 2" xfId="27321"/>
    <cellStyle name="Note 5 2 5 19 2 2" xfId="27322"/>
    <cellStyle name="Note 5 2 5 19 3" xfId="27323"/>
    <cellStyle name="Note 5 2 5 2" xfId="27324"/>
    <cellStyle name="Note 5 2 5 2 10" xfId="27325"/>
    <cellStyle name="Note 5 2 5 2 10 2" xfId="27326"/>
    <cellStyle name="Note 5 2 5 2 10 2 2" xfId="27327"/>
    <cellStyle name="Note 5 2 5 2 10 3" xfId="27328"/>
    <cellStyle name="Note 5 2 5 2 11" xfId="27329"/>
    <cellStyle name="Note 5 2 5 2 11 2" xfId="27330"/>
    <cellStyle name="Note 5 2 5 2 11 2 2" xfId="27331"/>
    <cellStyle name="Note 5 2 5 2 11 3" xfId="27332"/>
    <cellStyle name="Note 5 2 5 2 12" xfId="27333"/>
    <cellStyle name="Note 5 2 5 2 12 2" xfId="27334"/>
    <cellStyle name="Note 5 2 5 2 12 2 2" xfId="27335"/>
    <cellStyle name="Note 5 2 5 2 12 3" xfId="27336"/>
    <cellStyle name="Note 5 2 5 2 13" xfId="27337"/>
    <cellStyle name="Note 5 2 5 2 13 2" xfId="27338"/>
    <cellStyle name="Note 5 2 5 2 13 2 2" xfId="27339"/>
    <cellStyle name="Note 5 2 5 2 13 3" xfId="27340"/>
    <cellStyle name="Note 5 2 5 2 14" xfId="27341"/>
    <cellStyle name="Note 5 2 5 2 14 2" xfId="27342"/>
    <cellStyle name="Note 5 2 5 2 14 2 2" xfId="27343"/>
    <cellStyle name="Note 5 2 5 2 14 3" xfId="27344"/>
    <cellStyle name="Note 5 2 5 2 15" xfId="27345"/>
    <cellStyle name="Note 5 2 5 2 15 2" xfId="27346"/>
    <cellStyle name="Note 5 2 5 2 15 2 2" xfId="27347"/>
    <cellStyle name="Note 5 2 5 2 15 3" xfId="27348"/>
    <cellStyle name="Note 5 2 5 2 16" xfId="27349"/>
    <cellStyle name="Note 5 2 5 2 16 2" xfId="27350"/>
    <cellStyle name="Note 5 2 5 2 16 2 2" xfId="27351"/>
    <cellStyle name="Note 5 2 5 2 16 3" xfId="27352"/>
    <cellStyle name="Note 5 2 5 2 17" xfId="27353"/>
    <cellStyle name="Note 5 2 5 2 17 2" xfId="27354"/>
    <cellStyle name="Note 5 2 5 2 17 2 2" xfId="27355"/>
    <cellStyle name="Note 5 2 5 2 17 3" xfId="27356"/>
    <cellStyle name="Note 5 2 5 2 18" xfId="27357"/>
    <cellStyle name="Note 5 2 5 2 18 2" xfId="27358"/>
    <cellStyle name="Note 5 2 5 2 18 2 2" xfId="27359"/>
    <cellStyle name="Note 5 2 5 2 18 3" xfId="27360"/>
    <cellStyle name="Note 5 2 5 2 19" xfId="27361"/>
    <cellStyle name="Note 5 2 5 2 19 2" xfId="27362"/>
    <cellStyle name="Note 5 2 5 2 19 2 2" xfId="27363"/>
    <cellStyle name="Note 5 2 5 2 19 3" xfId="27364"/>
    <cellStyle name="Note 5 2 5 2 2" xfId="27365"/>
    <cellStyle name="Note 5 2 5 2 2 2" xfId="27366"/>
    <cellStyle name="Note 5 2 5 2 2 2 2" xfId="27367"/>
    <cellStyle name="Note 5 2 5 2 2 3" xfId="27368"/>
    <cellStyle name="Note 5 2 5 2 20" xfId="27369"/>
    <cellStyle name="Note 5 2 5 2 20 2" xfId="27370"/>
    <cellStyle name="Note 5 2 5 2 20 2 2" xfId="27371"/>
    <cellStyle name="Note 5 2 5 2 20 3" xfId="27372"/>
    <cellStyle name="Note 5 2 5 2 21" xfId="27373"/>
    <cellStyle name="Note 5 2 5 2 21 2" xfId="27374"/>
    <cellStyle name="Note 5 2 5 2 22" xfId="27375"/>
    <cellStyle name="Note 5 2 5 2 3" xfId="27376"/>
    <cellStyle name="Note 5 2 5 2 3 2" xfId="27377"/>
    <cellStyle name="Note 5 2 5 2 3 2 2" xfId="27378"/>
    <cellStyle name="Note 5 2 5 2 3 3" xfId="27379"/>
    <cellStyle name="Note 5 2 5 2 4" xfId="27380"/>
    <cellStyle name="Note 5 2 5 2 4 2" xfId="27381"/>
    <cellStyle name="Note 5 2 5 2 4 2 2" xfId="27382"/>
    <cellStyle name="Note 5 2 5 2 4 3" xfId="27383"/>
    <cellStyle name="Note 5 2 5 2 5" xfId="27384"/>
    <cellStyle name="Note 5 2 5 2 5 2" xfId="27385"/>
    <cellStyle name="Note 5 2 5 2 5 2 2" xfId="27386"/>
    <cellStyle name="Note 5 2 5 2 5 3" xfId="27387"/>
    <cellStyle name="Note 5 2 5 2 6" xfId="27388"/>
    <cellStyle name="Note 5 2 5 2 6 2" xfId="27389"/>
    <cellStyle name="Note 5 2 5 2 6 2 2" xfId="27390"/>
    <cellStyle name="Note 5 2 5 2 6 3" xfId="27391"/>
    <cellStyle name="Note 5 2 5 2 7" xfId="27392"/>
    <cellStyle name="Note 5 2 5 2 7 2" xfId="27393"/>
    <cellStyle name="Note 5 2 5 2 7 2 2" xfId="27394"/>
    <cellStyle name="Note 5 2 5 2 7 3" xfId="27395"/>
    <cellStyle name="Note 5 2 5 2 8" xfId="27396"/>
    <cellStyle name="Note 5 2 5 2 8 2" xfId="27397"/>
    <cellStyle name="Note 5 2 5 2 8 2 2" xfId="27398"/>
    <cellStyle name="Note 5 2 5 2 8 3" xfId="27399"/>
    <cellStyle name="Note 5 2 5 2 9" xfId="27400"/>
    <cellStyle name="Note 5 2 5 2 9 2" xfId="27401"/>
    <cellStyle name="Note 5 2 5 2 9 2 2" xfId="27402"/>
    <cellStyle name="Note 5 2 5 2 9 3" xfId="27403"/>
    <cellStyle name="Note 5 2 5 20" xfId="27404"/>
    <cellStyle name="Note 5 2 5 20 2" xfId="27405"/>
    <cellStyle name="Note 5 2 5 20 2 2" xfId="27406"/>
    <cellStyle name="Note 5 2 5 20 3" xfId="27407"/>
    <cellStyle name="Note 5 2 5 21" xfId="27408"/>
    <cellStyle name="Note 5 2 5 21 2" xfId="27409"/>
    <cellStyle name="Note 5 2 5 21 2 2" xfId="27410"/>
    <cellStyle name="Note 5 2 5 21 3" xfId="27411"/>
    <cellStyle name="Note 5 2 5 22" xfId="27412"/>
    <cellStyle name="Note 5 2 5 22 2" xfId="27413"/>
    <cellStyle name="Note 5 2 5 23" xfId="27414"/>
    <cellStyle name="Note 5 2 5 3" xfId="27415"/>
    <cellStyle name="Note 5 2 5 3 2" xfId="27416"/>
    <cellStyle name="Note 5 2 5 3 2 2" xfId="27417"/>
    <cellStyle name="Note 5 2 5 3 3" xfId="27418"/>
    <cellStyle name="Note 5 2 5 4" xfId="27419"/>
    <cellStyle name="Note 5 2 5 4 2" xfId="27420"/>
    <cellStyle name="Note 5 2 5 4 2 2" xfId="27421"/>
    <cellStyle name="Note 5 2 5 4 3" xfId="27422"/>
    <cellStyle name="Note 5 2 5 5" xfId="27423"/>
    <cellStyle name="Note 5 2 5 5 2" xfId="27424"/>
    <cellStyle name="Note 5 2 5 5 2 2" xfId="27425"/>
    <cellStyle name="Note 5 2 5 5 3" xfId="27426"/>
    <cellStyle name="Note 5 2 5 6" xfId="27427"/>
    <cellStyle name="Note 5 2 5 6 2" xfId="27428"/>
    <cellStyle name="Note 5 2 5 6 2 2" xfId="27429"/>
    <cellStyle name="Note 5 2 5 6 3" xfId="27430"/>
    <cellStyle name="Note 5 2 5 7" xfId="27431"/>
    <cellStyle name="Note 5 2 5 7 2" xfId="27432"/>
    <cellStyle name="Note 5 2 5 7 2 2" xfId="27433"/>
    <cellStyle name="Note 5 2 5 7 3" xfId="27434"/>
    <cellStyle name="Note 5 2 5 8" xfId="27435"/>
    <cellStyle name="Note 5 2 5 8 2" xfId="27436"/>
    <cellStyle name="Note 5 2 5 8 2 2" xfId="27437"/>
    <cellStyle name="Note 5 2 5 8 3" xfId="27438"/>
    <cellStyle name="Note 5 2 5 9" xfId="27439"/>
    <cellStyle name="Note 5 2 5 9 2" xfId="27440"/>
    <cellStyle name="Note 5 2 5 9 2 2" xfId="27441"/>
    <cellStyle name="Note 5 2 5 9 3" xfId="27442"/>
    <cellStyle name="Note 5 2 6" xfId="27443"/>
    <cellStyle name="Note 5 2 6 10" xfId="27444"/>
    <cellStyle name="Note 5 2 6 10 2" xfId="27445"/>
    <cellStyle name="Note 5 2 6 10 2 2" xfId="27446"/>
    <cellStyle name="Note 5 2 6 10 3" xfId="27447"/>
    <cellStyle name="Note 5 2 6 11" xfId="27448"/>
    <cellStyle name="Note 5 2 6 11 2" xfId="27449"/>
    <cellStyle name="Note 5 2 6 11 2 2" xfId="27450"/>
    <cellStyle name="Note 5 2 6 11 3" xfId="27451"/>
    <cellStyle name="Note 5 2 6 12" xfId="27452"/>
    <cellStyle name="Note 5 2 6 12 2" xfId="27453"/>
    <cellStyle name="Note 5 2 6 12 2 2" xfId="27454"/>
    <cellStyle name="Note 5 2 6 12 3" xfId="27455"/>
    <cellStyle name="Note 5 2 6 13" xfId="27456"/>
    <cellStyle name="Note 5 2 6 13 2" xfId="27457"/>
    <cellStyle name="Note 5 2 6 13 2 2" xfId="27458"/>
    <cellStyle name="Note 5 2 6 13 3" xfId="27459"/>
    <cellStyle name="Note 5 2 6 14" xfId="27460"/>
    <cellStyle name="Note 5 2 6 14 2" xfId="27461"/>
    <cellStyle name="Note 5 2 6 14 2 2" xfId="27462"/>
    <cellStyle name="Note 5 2 6 14 3" xfId="27463"/>
    <cellStyle name="Note 5 2 6 15" xfId="27464"/>
    <cellStyle name="Note 5 2 6 15 2" xfId="27465"/>
    <cellStyle name="Note 5 2 6 15 2 2" xfId="27466"/>
    <cellStyle name="Note 5 2 6 15 3" xfId="27467"/>
    <cellStyle name="Note 5 2 6 16" xfId="27468"/>
    <cellStyle name="Note 5 2 6 16 2" xfId="27469"/>
    <cellStyle name="Note 5 2 6 16 2 2" xfId="27470"/>
    <cellStyle name="Note 5 2 6 16 3" xfId="27471"/>
    <cellStyle name="Note 5 2 6 17" xfId="27472"/>
    <cellStyle name="Note 5 2 6 17 2" xfId="27473"/>
    <cellStyle name="Note 5 2 6 17 2 2" xfId="27474"/>
    <cellStyle name="Note 5 2 6 17 3" xfId="27475"/>
    <cellStyle name="Note 5 2 6 18" xfId="27476"/>
    <cellStyle name="Note 5 2 6 18 2" xfId="27477"/>
    <cellStyle name="Note 5 2 6 18 2 2" xfId="27478"/>
    <cellStyle name="Note 5 2 6 18 3" xfId="27479"/>
    <cellStyle name="Note 5 2 6 19" xfId="27480"/>
    <cellStyle name="Note 5 2 6 19 2" xfId="27481"/>
    <cellStyle name="Note 5 2 6 19 2 2" xfId="27482"/>
    <cellStyle name="Note 5 2 6 19 3" xfId="27483"/>
    <cellStyle name="Note 5 2 6 2" xfId="27484"/>
    <cellStyle name="Note 5 2 6 2 2" xfId="27485"/>
    <cellStyle name="Note 5 2 6 2 2 2" xfId="27486"/>
    <cellStyle name="Note 5 2 6 2 3" xfId="27487"/>
    <cellStyle name="Note 5 2 6 20" xfId="27488"/>
    <cellStyle name="Note 5 2 6 20 2" xfId="27489"/>
    <cellStyle name="Note 5 2 6 20 2 2" xfId="27490"/>
    <cellStyle name="Note 5 2 6 20 3" xfId="27491"/>
    <cellStyle name="Note 5 2 6 21" xfId="27492"/>
    <cellStyle name="Note 5 2 6 21 2" xfId="27493"/>
    <cellStyle name="Note 5 2 6 22" xfId="27494"/>
    <cellStyle name="Note 5 2 6 3" xfId="27495"/>
    <cellStyle name="Note 5 2 6 3 2" xfId="27496"/>
    <cellStyle name="Note 5 2 6 3 2 2" xfId="27497"/>
    <cellStyle name="Note 5 2 6 3 3" xfId="27498"/>
    <cellStyle name="Note 5 2 6 4" xfId="27499"/>
    <cellStyle name="Note 5 2 6 4 2" xfId="27500"/>
    <cellStyle name="Note 5 2 6 4 2 2" xfId="27501"/>
    <cellStyle name="Note 5 2 6 4 3" xfId="27502"/>
    <cellStyle name="Note 5 2 6 5" xfId="27503"/>
    <cellStyle name="Note 5 2 6 5 2" xfId="27504"/>
    <cellStyle name="Note 5 2 6 5 2 2" xfId="27505"/>
    <cellStyle name="Note 5 2 6 5 3" xfId="27506"/>
    <cellStyle name="Note 5 2 6 6" xfId="27507"/>
    <cellStyle name="Note 5 2 6 6 2" xfId="27508"/>
    <cellStyle name="Note 5 2 6 6 2 2" xfId="27509"/>
    <cellStyle name="Note 5 2 6 6 3" xfId="27510"/>
    <cellStyle name="Note 5 2 6 7" xfId="27511"/>
    <cellStyle name="Note 5 2 6 7 2" xfId="27512"/>
    <cellStyle name="Note 5 2 6 7 2 2" xfId="27513"/>
    <cellStyle name="Note 5 2 6 7 3" xfId="27514"/>
    <cellStyle name="Note 5 2 6 8" xfId="27515"/>
    <cellStyle name="Note 5 2 6 8 2" xfId="27516"/>
    <cellStyle name="Note 5 2 6 8 2 2" xfId="27517"/>
    <cellStyle name="Note 5 2 6 8 3" xfId="27518"/>
    <cellStyle name="Note 5 2 6 9" xfId="27519"/>
    <cellStyle name="Note 5 2 6 9 2" xfId="27520"/>
    <cellStyle name="Note 5 2 6 9 2 2" xfId="27521"/>
    <cellStyle name="Note 5 2 6 9 3" xfId="27522"/>
    <cellStyle name="Note 5 2 7" xfId="27523"/>
    <cellStyle name="Note 5 2 7 2" xfId="27524"/>
    <cellStyle name="Note 5 2 7 2 2" xfId="27525"/>
    <cellStyle name="Note 5 2 7 3" xfId="27526"/>
    <cellStyle name="Note 5 2 8" xfId="27527"/>
    <cellStyle name="Note 5 2 8 2" xfId="27528"/>
    <cellStyle name="Note 5 2 8 2 2" xfId="27529"/>
    <cellStyle name="Note 5 2 8 3" xfId="27530"/>
    <cellStyle name="Note 5 2 9" xfId="27531"/>
    <cellStyle name="Note 5 2 9 2" xfId="27532"/>
    <cellStyle name="Note 5 2 9 2 2" xfId="27533"/>
    <cellStyle name="Note 5 2 9 3" xfId="27534"/>
    <cellStyle name="Note 5 20" xfId="27535"/>
    <cellStyle name="Note 5 20 2" xfId="27536"/>
    <cellStyle name="Note 5 20 2 2" xfId="27537"/>
    <cellStyle name="Note 5 20 3" xfId="27538"/>
    <cellStyle name="Note 5 21" xfId="27539"/>
    <cellStyle name="Note 5 21 2" xfId="27540"/>
    <cellStyle name="Note 5 21 2 2" xfId="27541"/>
    <cellStyle name="Note 5 21 3" xfId="27542"/>
    <cellStyle name="Note 5 22" xfId="27543"/>
    <cellStyle name="Note 5 22 2" xfId="27544"/>
    <cellStyle name="Note 5 22 2 2" xfId="27545"/>
    <cellStyle name="Note 5 22 3" xfId="27546"/>
    <cellStyle name="Note 5 23" xfId="27547"/>
    <cellStyle name="Note 5 23 2" xfId="27548"/>
    <cellStyle name="Note 5 24" xfId="27549"/>
    <cellStyle name="Note 5 25" xfId="27550"/>
    <cellStyle name="Note 5 26" xfId="27551"/>
    <cellStyle name="Note 5 27" xfId="27552"/>
    <cellStyle name="Note 5 3" xfId="27553"/>
    <cellStyle name="Note 5 3 10" xfId="27554"/>
    <cellStyle name="Note 5 3 10 2" xfId="27555"/>
    <cellStyle name="Note 5 3 10 2 2" xfId="27556"/>
    <cellStyle name="Note 5 3 10 3" xfId="27557"/>
    <cellStyle name="Note 5 3 11" xfId="27558"/>
    <cellStyle name="Note 5 3 11 2" xfId="27559"/>
    <cellStyle name="Note 5 3 11 2 2" xfId="27560"/>
    <cellStyle name="Note 5 3 11 3" xfId="27561"/>
    <cellStyle name="Note 5 3 12" xfId="27562"/>
    <cellStyle name="Note 5 3 12 2" xfId="27563"/>
    <cellStyle name="Note 5 3 12 2 2" xfId="27564"/>
    <cellStyle name="Note 5 3 12 3" xfId="27565"/>
    <cellStyle name="Note 5 3 13" xfId="27566"/>
    <cellStyle name="Note 5 3 13 2" xfId="27567"/>
    <cellStyle name="Note 5 3 13 2 2" xfId="27568"/>
    <cellStyle name="Note 5 3 13 3" xfId="27569"/>
    <cellStyle name="Note 5 3 14" xfId="27570"/>
    <cellStyle name="Note 5 3 14 2" xfId="27571"/>
    <cellStyle name="Note 5 3 14 2 2" xfId="27572"/>
    <cellStyle name="Note 5 3 14 3" xfId="27573"/>
    <cellStyle name="Note 5 3 15" xfId="27574"/>
    <cellStyle name="Note 5 3 15 2" xfId="27575"/>
    <cellStyle name="Note 5 3 15 2 2" xfId="27576"/>
    <cellStyle name="Note 5 3 15 3" xfId="27577"/>
    <cellStyle name="Note 5 3 16" xfId="27578"/>
    <cellStyle name="Note 5 3 16 2" xfId="27579"/>
    <cellStyle name="Note 5 3 16 2 2" xfId="27580"/>
    <cellStyle name="Note 5 3 16 3" xfId="27581"/>
    <cellStyle name="Note 5 3 17" xfId="27582"/>
    <cellStyle name="Note 5 3 17 2" xfId="27583"/>
    <cellStyle name="Note 5 3 17 2 2" xfId="27584"/>
    <cellStyle name="Note 5 3 17 3" xfId="27585"/>
    <cellStyle name="Note 5 3 18" xfId="27586"/>
    <cellStyle name="Note 5 3 18 2" xfId="27587"/>
    <cellStyle name="Note 5 3 18 2 2" xfId="27588"/>
    <cellStyle name="Note 5 3 18 3" xfId="27589"/>
    <cellStyle name="Note 5 3 19" xfId="27590"/>
    <cellStyle name="Note 5 3 19 2" xfId="27591"/>
    <cellStyle name="Note 5 3 19 2 2" xfId="27592"/>
    <cellStyle name="Note 5 3 19 3" xfId="27593"/>
    <cellStyle name="Note 5 3 2" xfId="27594"/>
    <cellStyle name="Note 5 3 2 10" xfId="27595"/>
    <cellStyle name="Note 5 3 2 10 2" xfId="27596"/>
    <cellStyle name="Note 5 3 2 10 2 2" xfId="27597"/>
    <cellStyle name="Note 5 3 2 10 3" xfId="27598"/>
    <cellStyle name="Note 5 3 2 11" xfId="27599"/>
    <cellStyle name="Note 5 3 2 11 2" xfId="27600"/>
    <cellStyle name="Note 5 3 2 11 2 2" xfId="27601"/>
    <cellStyle name="Note 5 3 2 11 3" xfId="27602"/>
    <cellStyle name="Note 5 3 2 12" xfId="27603"/>
    <cellStyle name="Note 5 3 2 12 2" xfId="27604"/>
    <cellStyle name="Note 5 3 2 12 2 2" xfId="27605"/>
    <cellStyle name="Note 5 3 2 12 3" xfId="27606"/>
    <cellStyle name="Note 5 3 2 13" xfId="27607"/>
    <cellStyle name="Note 5 3 2 13 2" xfId="27608"/>
    <cellStyle name="Note 5 3 2 13 2 2" xfId="27609"/>
    <cellStyle name="Note 5 3 2 13 3" xfId="27610"/>
    <cellStyle name="Note 5 3 2 14" xfId="27611"/>
    <cellStyle name="Note 5 3 2 14 2" xfId="27612"/>
    <cellStyle name="Note 5 3 2 14 2 2" xfId="27613"/>
    <cellStyle name="Note 5 3 2 14 3" xfId="27614"/>
    <cellStyle name="Note 5 3 2 15" xfId="27615"/>
    <cellStyle name="Note 5 3 2 15 2" xfId="27616"/>
    <cellStyle name="Note 5 3 2 15 2 2" xfId="27617"/>
    <cellStyle name="Note 5 3 2 15 3" xfId="27618"/>
    <cellStyle name="Note 5 3 2 16" xfId="27619"/>
    <cellStyle name="Note 5 3 2 16 2" xfId="27620"/>
    <cellStyle name="Note 5 3 2 16 2 2" xfId="27621"/>
    <cellStyle name="Note 5 3 2 16 3" xfId="27622"/>
    <cellStyle name="Note 5 3 2 17" xfId="27623"/>
    <cellStyle name="Note 5 3 2 17 2" xfId="27624"/>
    <cellStyle name="Note 5 3 2 17 2 2" xfId="27625"/>
    <cellStyle name="Note 5 3 2 17 3" xfId="27626"/>
    <cellStyle name="Note 5 3 2 18" xfId="27627"/>
    <cellStyle name="Note 5 3 2 18 2" xfId="27628"/>
    <cellStyle name="Note 5 3 2 19" xfId="27629"/>
    <cellStyle name="Note 5 3 2 2" xfId="27630"/>
    <cellStyle name="Note 5 3 2 2 10" xfId="27631"/>
    <cellStyle name="Note 5 3 2 2 10 2" xfId="27632"/>
    <cellStyle name="Note 5 3 2 2 10 2 2" xfId="27633"/>
    <cellStyle name="Note 5 3 2 2 10 3" xfId="27634"/>
    <cellStyle name="Note 5 3 2 2 11" xfId="27635"/>
    <cellStyle name="Note 5 3 2 2 11 2" xfId="27636"/>
    <cellStyle name="Note 5 3 2 2 11 2 2" xfId="27637"/>
    <cellStyle name="Note 5 3 2 2 11 3" xfId="27638"/>
    <cellStyle name="Note 5 3 2 2 12" xfId="27639"/>
    <cellStyle name="Note 5 3 2 2 12 2" xfId="27640"/>
    <cellStyle name="Note 5 3 2 2 12 2 2" xfId="27641"/>
    <cellStyle name="Note 5 3 2 2 12 3" xfId="27642"/>
    <cellStyle name="Note 5 3 2 2 13" xfId="27643"/>
    <cellStyle name="Note 5 3 2 2 13 2" xfId="27644"/>
    <cellStyle name="Note 5 3 2 2 13 2 2" xfId="27645"/>
    <cellStyle name="Note 5 3 2 2 13 3" xfId="27646"/>
    <cellStyle name="Note 5 3 2 2 14" xfId="27647"/>
    <cellStyle name="Note 5 3 2 2 14 2" xfId="27648"/>
    <cellStyle name="Note 5 3 2 2 14 2 2" xfId="27649"/>
    <cellStyle name="Note 5 3 2 2 14 3" xfId="27650"/>
    <cellStyle name="Note 5 3 2 2 15" xfId="27651"/>
    <cellStyle name="Note 5 3 2 2 15 2" xfId="27652"/>
    <cellStyle name="Note 5 3 2 2 15 2 2" xfId="27653"/>
    <cellStyle name="Note 5 3 2 2 15 3" xfId="27654"/>
    <cellStyle name="Note 5 3 2 2 16" xfId="27655"/>
    <cellStyle name="Note 5 3 2 2 16 2" xfId="27656"/>
    <cellStyle name="Note 5 3 2 2 16 2 2" xfId="27657"/>
    <cellStyle name="Note 5 3 2 2 16 3" xfId="27658"/>
    <cellStyle name="Note 5 3 2 2 17" xfId="27659"/>
    <cellStyle name="Note 5 3 2 2 17 2" xfId="27660"/>
    <cellStyle name="Note 5 3 2 2 17 2 2" xfId="27661"/>
    <cellStyle name="Note 5 3 2 2 17 3" xfId="27662"/>
    <cellStyle name="Note 5 3 2 2 18" xfId="27663"/>
    <cellStyle name="Note 5 3 2 2 18 2" xfId="27664"/>
    <cellStyle name="Note 5 3 2 2 18 2 2" xfId="27665"/>
    <cellStyle name="Note 5 3 2 2 18 3" xfId="27666"/>
    <cellStyle name="Note 5 3 2 2 19" xfId="27667"/>
    <cellStyle name="Note 5 3 2 2 19 2" xfId="27668"/>
    <cellStyle name="Note 5 3 2 2 19 2 2" xfId="27669"/>
    <cellStyle name="Note 5 3 2 2 19 3" xfId="27670"/>
    <cellStyle name="Note 5 3 2 2 2" xfId="27671"/>
    <cellStyle name="Note 5 3 2 2 2 2" xfId="27672"/>
    <cellStyle name="Note 5 3 2 2 2 2 2" xfId="27673"/>
    <cellStyle name="Note 5 3 2 2 2 3" xfId="27674"/>
    <cellStyle name="Note 5 3 2 2 20" xfId="27675"/>
    <cellStyle name="Note 5 3 2 2 20 2" xfId="27676"/>
    <cellStyle name="Note 5 3 2 2 20 2 2" xfId="27677"/>
    <cellStyle name="Note 5 3 2 2 20 3" xfId="27678"/>
    <cellStyle name="Note 5 3 2 2 21" xfId="27679"/>
    <cellStyle name="Note 5 3 2 2 21 2" xfId="27680"/>
    <cellStyle name="Note 5 3 2 2 22" xfId="27681"/>
    <cellStyle name="Note 5 3 2 2 3" xfId="27682"/>
    <cellStyle name="Note 5 3 2 2 3 2" xfId="27683"/>
    <cellStyle name="Note 5 3 2 2 3 2 2" xfId="27684"/>
    <cellStyle name="Note 5 3 2 2 3 3" xfId="27685"/>
    <cellStyle name="Note 5 3 2 2 4" xfId="27686"/>
    <cellStyle name="Note 5 3 2 2 4 2" xfId="27687"/>
    <cellStyle name="Note 5 3 2 2 4 2 2" xfId="27688"/>
    <cellStyle name="Note 5 3 2 2 4 3" xfId="27689"/>
    <cellStyle name="Note 5 3 2 2 5" xfId="27690"/>
    <cellStyle name="Note 5 3 2 2 5 2" xfId="27691"/>
    <cellStyle name="Note 5 3 2 2 5 2 2" xfId="27692"/>
    <cellStyle name="Note 5 3 2 2 5 3" xfId="27693"/>
    <cellStyle name="Note 5 3 2 2 6" xfId="27694"/>
    <cellStyle name="Note 5 3 2 2 6 2" xfId="27695"/>
    <cellStyle name="Note 5 3 2 2 6 2 2" xfId="27696"/>
    <cellStyle name="Note 5 3 2 2 6 3" xfId="27697"/>
    <cellStyle name="Note 5 3 2 2 7" xfId="27698"/>
    <cellStyle name="Note 5 3 2 2 7 2" xfId="27699"/>
    <cellStyle name="Note 5 3 2 2 7 2 2" xfId="27700"/>
    <cellStyle name="Note 5 3 2 2 7 3" xfId="27701"/>
    <cellStyle name="Note 5 3 2 2 8" xfId="27702"/>
    <cellStyle name="Note 5 3 2 2 8 2" xfId="27703"/>
    <cellStyle name="Note 5 3 2 2 8 2 2" xfId="27704"/>
    <cellStyle name="Note 5 3 2 2 8 3" xfId="27705"/>
    <cellStyle name="Note 5 3 2 2 9" xfId="27706"/>
    <cellStyle name="Note 5 3 2 2 9 2" xfId="27707"/>
    <cellStyle name="Note 5 3 2 2 9 2 2" xfId="27708"/>
    <cellStyle name="Note 5 3 2 2 9 3" xfId="27709"/>
    <cellStyle name="Note 5 3 2 3" xfId="27710"/>
    <cellStyle name="Note 5 3 2 3 2" xfId="27711"/>
    <cellStyle name="Note 5 3 2 3 2 2" xfId="27712"/>
    <cellStyle name="Note 5 3 2 3 3" xfId="27713"/>
    <cellStyle name="Note 5 3 2 4" xfId="27714"/>
    <cellStyle name="Note 5 3 2 4 2" xfId="27715"/>
    <cellStyle name="Note 5 3 2 4 2 2" xfId="27716"/>
    <cellStyle name="Note 5 3 2 4 3" xfId="27717"/>
    <cellStyle name="Note 5 3 2 5" xfId="27718"/>
    <cellStyle name="Note 5 3 2 5 2" xfId="27719"/>
    <cellStyle name="Note 5 3 2 5 2 2" xfId="27720"/>
    <cellStyle name="Note 5 3 2 5 3" xfId="27721"/>
    <cellStyle name="Note 5 3 2 6" xfId="27722"/>
    <cellStyle name="Note 5 3 2 6 2" xfId="27723"/>
    <cellStyle name="Note 5 3 2 6 2 2" xfId="27724"/>
    <cellStyle name="Note 5 3 2 6 3" xfId="27725"/>
    <cellStyle name="Note 5 3 2 7" xfId="27726"/>
    <cellStyle name="Note 5 3 2 7 2" xfId="27727"/>
    <cellStyle name="Note 5 3 2 7 2 2" xfId="27728"/>
    <cellStyle name="Note 5 3 2 7 3" xfId="27729"/>
    <cellStyle name="Note 5 3 2 8" xfId="27730"/>
    <cellStyle name="Note 5 3 2 8 2" xfId="27731"/>
    <cellStyle name="Note 5 3 2 8 2 2" xfId="27732"/>
    <cellStyle name="Note 5 3 2 8 3" xfId="27733"/>
    <cellStyle name="Note 5 3 2 9" xfId="27734"/>
    <cellStyle name="Note 5 3 2 9 2" xfId="27735"/>
    <cellStyle name="Note 5 3 2 9 2 2" xfId="27736"/>
    <cellStyle name="Note 5 3 2 9 3" xfId="27737"/>
    <cellStyle name="Note 5 3 20" xfId="27738"/>
    <cellStyle name="Note 5 3 20 2" xfId="27739"/>
    <cellStyle name="Note 5 3 20 2 2" xfId="27740"/>
    <cellStyle name="Note 5 3 20 3" xfId="27741"/>
    <cellStyle name="Note 5 3 21" xfId="27742"/>
    <cellStyle name="Note 5 3 21 2" xfId="27743"/>
    <cellStyle name="Note 5 3 22" xfId="27744"/>
    <cellStyle name="Note 5 3 3" xfId="27745"/>
    <cellStyle name="Note 5 3 3 10" xfId="27746"/>
    <cellStyle name="Note 5 3 3 10 2" xfId="27747"/>
    <cellStyle name="Note 5 3 3 10 2 2" xfId="27748"/>
    <cellStyle name="Note 5 3 3 10 3" xfId="27749"/>
    <cellStyle name="Note 5 3 3 11" xfId="27750"/>
    <cellStyle name="Note 5 3 3 11 2" xfId="27751"/>
    <cellStyle name="Note 5 3 3 11 2 2" xfId="27752"/>
    <cellStyle name="Note 5 3 3 11 3" xfId="27753"/>
    <cellStyle name="Note 5 3 3 12" xfId="27754"/>
    <cellStyle name="Note 5 3 3 12 2" xfId="27755"/>
    <cellStyle name="Note 5 3 3 12 2 2" xfId="27756"/>
    <cellStyle name="Note 5 3 3 12 3" xfId="27757"/>
    <cellStyle name="Note 5 3 3 13" xfId="27758"/>
    <cellStyle name="Note 5 3 3 13 2" xfId="27759"/>
    <cellStyle name="Note 5 3 3 13 2 2" xfId="27760"/>
    <cellStyle name="Note 5 3 3 13 3" xfId="27761"/>
    <cellStyle name="Note 5 3 3 14" xfId="27762"/>
    <cellStyle name="Note 5 3 3 14 2" xfId="27763"/>
    <cellStyle name="Note 5 3 3 14 2 2" xfId="27764"/>
    <cellStyle name="Note 5 3 3 14 3" xfId="27765"/>
    <cellStyle name="Note 5 3 3 15" xfId="27766"/>
    <cellStyle name="Note 5 3 3 15 2" xfId="27767"/>
    <cellStyle name="Note 5 3 3 15 2 2" xfId="27768"/>
    <cellStyle name="Note 5 3 3 15 3" xfId="27769"/>
    <cellStyle name="Note 5 3 3 16" xfId="27770"/>
    <cellStyle name="Note 5 3 3 16 2" xfId="27771"/>
    <cellStyle name="Note 5 3 3 16 2 2" xfId="27772"/>
    <cellStyle name="Note 5 3 3 16 3" xfId="27773"/>
    <cellStyle name="Note 5 3 3 17" xfId="27774"/>
    <cellStyle name="Note 5 3 3 17 2" xfId="27775"/>
    <cellStyle name="Note 5 3 3 17 2 2" xfId="27776"/>
    <cellStyle name="Note 5 3 3 17 3" xfId="27777"/>
    <cellStyle name="Note 5 3 3 18" xfId="27778"/>
    <cellStyle name="Note 5 3 3 18 2" xfId="27779"/>
    <cellStyle name="Note 5 3 3 19" xfId="27780"/>
    <cellStyle name="Note 5 3 3 2" xfId="27781"/>
    <cellStyle name="Note 5 3 3 2 10" xfId="27782"/>
    <cellStyle name="Note 5 3 3 2 10 2" xfId="27783"/>
    <cellStyle name="Note 5 3 3 2 10 2 2" xfId="27784"/>
    <cellStyle name="Note 5 3 3 2 10 3" xfId="27785"/>
    <cellStyle name="Note 5 3 3 2 11" xfId="27786"/>
    <cellStyle name="Note 5 3 3 2 11 2" xfId="27787"/>
    <cellStyle name="Note 5 3 3 2 11 2 2" xfId="27788"/>
    <cellStyle name="Note 5 3 3 2 11 3" xfId="27789"/>
    <cellStyle name="Note 5 3 3 2 12" xfId="27790"/>
    <cellStyle name="Note 5 3 3 2 12 2" xfId="27791"/>
    <cellStyle name="Note 5 3 3 2 12 2 2" xfId="27792"/>
    <cellStyle name="Note 5 3 3 2 12 3" xfId="27793"/>
    <cellStyle name="Note 5 3 3 2 13" xfId="27794"/>
    <cellStyle name="Note 5 3 3 2 13 2" xfId="27795"/>
    <cellStyle name="Note 5 3 3 2 13 2 2" xfId="27796"/>
    <cellStyle name="Note 5 3 3 2 13 3" xfId="27797"/>
    <cellStyle name="Note 5 3 3 2 14" xfId="27798"/>
    <cellStyle name="Note 5 3 3 2 14 2" xfId="27799"/>
    <cellStyle name="Note 5 3 3 2 14 2 2" xfId="27800"/>
    <cellStyle name="Note 5 3 3 2 14 3" xfId="27801"/>
    <cellStyle name="Note 5 3 3 2 15" xfId="27802"/>
    <cellStyle name="Note 5 3 3 2 15 2" xfId="27803"/>
    <cellStyle name="Note 5 3 3 2 15 2 2" xfId="27804"/>
    <cellStyle name="Note 5 3 3 2 15 3" xfId="27805"/>
    <cellStyle name="Note 5 3 3 2 16" xfId="27806"/>
    <cellStyle name="Note 5 3 3 2 16 2" xfId="27807"/>
    <cellStyle name="Note 5 3 3 2 16 2 2" xfId="27808"/>
    <cellStyle name="Note 5 3 3 2 16 3" xfId="27809"/>
    <cellStyle name="Note 5 3 3 2 17" xfId="27810"/>
    <cellStyle name="Note 5 3 3 2 17 2" xfId="27811"/>
    <cellStyle name="Note 5 3 3 2 17 2 2" xfId="27812"/>
    <cellStyle name="Note 5 3 3 2 17 3" xfId="27813"/>
    <cellStyle name="Note 5 3 3 2 18" xfId="27814"/>
    <cellStyle name="Note 5 3 3 2 18 2" xfId="27815"/>
    <cellStyle name="Note 5 3 3 2 18 2 2" xfId="27816"/>
    <cellStyle name="Note 5 3 3 2 18 3" xfId="27817"/>
    <cellStyle name="Note 5 3 3 2 19" xfId="27818"/>
    <cellStyle name="Note 5 3 3 2 19 2" xfId="27819"/>
    <cellStyle name="Note 5 3 3 2 19 2 2" xfId="27820"/>
    <cellStyle name="Note 5 3 3 2 19 3" xfId="27821"/>
    <cellStyle name="Note 5 3 3 2 2" xfId="27822"/>
    <cellStyle name="Note 5 3 3 2 2 2" xfId="27823"/>
    <cellStyle name="Note 5 3 3 2 2 2 2" xfId="27824"/>
    <cellStyle name="Note 5 3 3 2 2 3" xfId="27825"/>
    <cellStyle name="Note 5 3 3 2 20" xfId="27826"/>
    <cellStyle name="Note 5 3 3 2 20 2" xfId="27827"/>
    <cellStyle name="Note 5 3 3 2 20 2 2" xfId="27828"/>
    <cellStyle name="Note 5 3 3 2 20 3" xfId="27829"/>
    <cellStyle name="Note 5 3 3 2 21" xfId="27830"/>
    <cellStyle name="Note 5 3 3 2 21 2" xfId="27831"/>
    <cellStyle name="Note 5 3 3 2 22" xfId="27832"/>
    <cellStyle name="Note 5 3 3 2 3" xfId="27833"/>
    <cellStyle name="Note 5 3 3 2 3 2" xfId="27834"/>
    <cellStyle name="Note 5 3 3 2 3 2 2" xfId="27835"/>
    <cellStyle name="Note 5 3 3 2 3 3" xfId="27836"/>
    <cellStyle name="Note 5 3 3 2 4" xfId="27837"/>
    <cellStyle name="Note 5 3 3 2 4 2" xfId="27838"/>
    <cellStyle name="Note 5 3 3 2 4 2 2" xfId="27839"/>
    <cellStyle name="Note 5 3 3 2 4 3" xfId="27840"/>
    <cellStyle name="Note 5 3 3 2 5" xfId="27841"/>
    <cellStyle name="Note 5 3 3 2 5 2" xfId="27842"/>
    <cellStyle name="Note 5 3 3 2 5 2 2" xfId="27843"/>
    <cellStyle name="Note 5 3 3 2 5 3" xfId="27844"/>
    <cellStyle name="Note 5 3 3 2 6" xfId="27845"/>
    <cellStyle name="Note 5 3 3 2 6 2" xfId="27846"/>
    <cellStyle name="Note 5 3 3 2 6 2 2" xfId="27847"/>
    <cellStyle name="Note 5 3 3 2 6 3" xfId="27848"/>
    <cellStyle name="Note 5 3 3 2 7" xfId="27849"/>
    <cellStyle name="Note 5 3 3 2 7 2" xfId="27850"/>
    <cellStyle name="Note 5 3 3 2 7 2 2" xfId="27851"/>
    <cellStyle name="Note 5 3 3 2 7 3" xfId="27852"/>
    <cellStyle name="Note 5 3 3 2 8" xfId="27853"/>
    <cellStyle name="Note 5 3 3 2 8 2" xfId="27854"/>
    <cellStyle name="Note 5 3 3 2 8 2 2" xfId="27855"/>
    <cellStyle name="Note 5 3 3 2 8 3" xfId="27856"/>
    <cellStyle name="Note 5 3 3 2 9" xfId="27857"/>
    <cellStyle name="Note 5 3 3 2 9 2" xfId="27858"/>
    <cellStyle name="Note 5 3 3 2 9 2 2" xfId="27859"/>
    <cellStyle name="Note 5 3 3 2 9 3" xfId="27860"/>
    <cellStyle name="Note 5 3 3 3" xfId="27861"/>
    <cellStyle name="Note 5 3 3 3 2" xfId="27862"/>
    <cellStyle name="Note 5 3 3 3 2 2" xfId="27863"/>
    <cellStyle name="Note 5 3 3 3 3" xfId="27864"/>
    <cellStyle name="Note 5 3 3 4" xfId="27865"/>
    <cellStyle name="Note 5 3 3 4 2" xfId="27866"/>
    <cellStyle name="Note 5 3 3 4 2 2" xfId="27867"/>
    <cellStyle name="Note 5 3 3 4 3" xfId="27868"/>
    <cellStyle name="Note 5 3 3 5" xfId="27869"/>
    <cellStyle name="Note 5 3 3 5 2" xfId="27870"/>
    <cellStyle name="Note 5 3 3 5 2 2" xfId="27871"/>
    <cellStyle name="Note 5 3 3 5 3" xfId="27872"/>
    <cellStyle name="Note 5 3 3 6" xfId="27873"/>
    <cellStyle name="Note 5 3 3 6 2" xfId="27874"/>
    <cellStyle name="Note 5 3 3 6 2 2" xfId="27875"/>
    <cellStyle name="Note 5 3 3 6 3" xfId="27876"/>
    <cellStyle name="Note 5 3 3 7" xfId="27877"/>
    <cellStyle name="Note 5 3 3 7 2" xfId="27878"/>
    <cellStyle name="Note 5 3 3 7 2 2" xfId="27879"/>
    <cellStyle name="Note 5 3 3 7 3" xfId="27880"/>
    <cellStyle name="Note 5 3 3 8" xfId="27881"/>
    <cellStyle name="Note 5 3 3 8 2" xfId="27882"/>
    <cellStyle name="Note 5 3 3 8 2 2" xfId="27883"/>
    <cellStyle name="Note 5 3 3 8 3" xfId="27884"/>
    <cellStyle name="Note 5 3 3 9" xfId="27885"/>
    <cellStyle name="Note 5 3 3 9 2" xfId="27886"/>
    <cellStyle name="Note 5 3 3 9 2 2" xfId="27887"/>
    <cellStyle name="Note 5 3 3 9 3" xfId="27888"/>
    <cellStyle name="Note 5 3 4" xfId="27889"/>
    <cellStyle name="Note 5 3 4 10" xfId="27890"/>
    <cellStyle name="Note 5 3 4 10 2" xfId="27891"/>
    <cellStyle name="Note 5 3 4 10 2 2" xfId="27892"/>
    <cellStyle name="Note 5 3 4 10 3" xfId="27893"/>
    <cellStyle name="Note 5 3 4 11" xfId="27894"/>
    <cellStyle name="Note 5 3 4 11 2" xfId="27895"/>
    <cellStyle name="Note 5 3 4 11 2 2" xfId="27896"/>
    <cellStyle name="Note 5 3 4 11 3" xfId="27897"/>
    <cellStyle name="Note 5 3 4 12" xfId="27898"/>
    <cellStyle name="Note 5 3 4 12 2" xfId="27899"/>
    <cellStyle name="Note 5 3 4 12 2 2" xfId="27900"/>
    <cellStyle name="Note 5 3 4 12 3" xfId="27901"/>
    <cellStyle name="Note 5 3 4 13" xfId="27902"/>
    <cellStyle name="Note 5 3 4 13 2" xfId="27903"/>
    <cellStyle name="Note 5 3 4 13 2 2" xfId="27904"/>
    <cellStyle name="Note 5 3 4 13 3" xfId="27905"/>
    <cellStyle name="Note 5 3 4 14" xfId="27906"/>
    <cellStyle name="Note 5 3 4 14 2" xfId="27907"/>
    <cellStyle name="Note 5 3 4 14 2 2" xfId="27908"/>
    <cellStyle name="Note 5 3 4 14 3" xfId="27909"/>
    <cellStyle name="Note 5 3 4 15" xfId="27910"/>
    <cellStyle name="Note 5 3 4 15 2" xfId="27911"/>
    <cellStyle name="Note 5 3 4 15 2 2" xfId="27912"/>
    <cellStyle name="Note 5 3 4 15 3" xfId="27913"/>
    <cellStyle name="Note 5 3 4 16" xfId="27914"/>
    <cellStyle name="Note 5 3 4 16 2" xfId="27915"/>
    <cellStyle name="Note 5 3 4 16 2 2" xfId="27916"/>
    <cellStyle name="Note 5 3 4 16 3" xfId="27917"/>
    <cellStyle name="Note 5 3 4 17" xfId="27918"/>
    <cellStyle name="Note 5 3 4 17 2" xfId="27919"/>
    <cellStyle name="Note 5 3 4 17 2 2" xfId="27920"/>
    <cellStyle name="Note 5 3 4 17 3" xfId="27921"/>
    <cellStyle name="Note 5 3 4 18" xfId="27922"/>
    <cellStyle name="Note 5 3 4 18 2" xfId="27923"/>
    <cellStyle name="Note 5 3 4 18 2 2" xfId="27924"/>
    <cellStyle name="Note 5 3 4 18 3" xfId="27925"/>
    <cellStyle name="Note 5 3 4 19" xfId="27926"/>
    <cellStyle name="Note 5 3 4 19 2" xfId="27927"/>
    <cellStyle name="Note 5 3 4 19 2 2" xfId="27928"/>
    <cellStyle name="Note 5 3 4 19 3" xfId="27929"/>
    <cellStyle name="Note 5 3 4 2" xfId="27930"/>
    <cellStyle name="Note 5 3 4 2 10" xfId="27931"/>
    <cellStyle name="Note 5 3 4 2 10 2" xfId="27932"/>
    <cellStyle name="Note 5 3 4 2 10 2 2" xfId="27933"/>
    <cellStyle name="Note 5 3 4 2 10 3" xfId="27934"/>
    <cellStyle name="Note 5 3 4 2 11" xfId="27935"/>
    <cellStyle name="Note 5 3 4 2 11 2" xfId="27936"/>
    <cellStyle name="Note 5 3 4 2 11 2 2" xfId="27937"/>
    <cellStyle name="Note 5 3 4 2 11 3" xfId="27938"/>
    <cellStyle name="Note 5 3 4 2 12" xfId="27939"/>
    <cellStyle name="Note 5 3 4 2 12 2" xfId="27940"/>
    <cellStyle name="Note 5 3 4 2 12 2 2" xfId="27941"/>
    <cellStyle name="Note 5 3 4 2 12 3" xfId="27942"/>
    <cellStyle name="Note 5 3 4 2 13" xfId="27943"/>
    <cellStyle name="Note 5 3 4 2 13 2" xfId="27944"/>
    <cellStyle name="Note 5 3 4 2 13 2 2" xfId="27945"/>
    <cellStyle name="Note 5 3 4 2 13 3" xfId="27946"/>
    <cellStyle name="Note 5 3 4 2 14" xfId="27947"/>
    <cellStyle name="Note 5 3 4 2 14 2" xfId="27948"/>
    <cellStyle name="Note 5 3 4 2 14 2 2" xfId="27949"/>
    <cellStyle name="Note 5 3 4 2 14 3" xfId="27950"/>
    <cellStyle name="Note 5 3 4 2 15" xfId="27951"/>
    <cellStyle name="Note 5 3 4 2 15 2" xfId="27952"/>
    <cellStyle name="Note 5 3 4 2 15 2 2" xfId="27953"/>
    <cellStyle name="Note 5 3 4 2 15 3" xfId="27954"/>
    <cellStyle name="Note 5 3 4 2 16" xfId="27955"/>
    <cellStyle name="Note 5 3 4 2 16 2" xfId="27956"/>
    <cellStyle name="Note 5 3 4 2 16 2 2" xfId="27957"/>
    <cellStyle name="Note 5 3 4 2 16 3" xfId="27958"/>
    <cellStyle name="Note 5 3 4 2 17" xfId="27959"/>
    <cellStyle name="Note 5 3 4 2 17 2" xfId="27960"/>
    <cellStyle name="Note 5 3 4 2 17 2 2" xfId="27961"/>
    <cellStyle name="Note 5 3 4 2 17 3" xfId="27962"/>
    <cellStyle name="Note 5 3 4 2 18" xfId="27963"/>
    <cellStyle name="Note 5 3 4 2 18 2" xfId="27964"/>
    <cellStyle name="Note 5 3 4 2 18 2 2" xfId="27965"/>
    <cellStyle name="Note 5 3 4 2 18 3" xfId="27966"/>
    <cellStyle name="Note 5 3 4 2 19" xfId="27967"/>
    <cellStyle name="Note 5 3 4 2 19 2" xfId="27968"/>
    <cellStyle name="Note 5 3 4 2 19 2 2" xfId="27969"/>
    <cellStyle name="Note 5 3 4 2 19 3" xfId="27970"/>
    <cellStyle name="Note 5 3 4 2 2" xfId="27971"/>
    <cellStyle name="Note 5 3 4 2 2 2" xfId="27972"/>
    <cellStyle name="Note 5 3 4 2 2 2 2" xfId="27973"/>
    <cellStyle name="Note 5 3 4 2 2 3" xfId="27974"/>
    <cellStyle name="Note 5 3 4 2 20" xfId="27975"/>
    <cellStyle name="Note 5 3 4 2 20 2" xfId="27976"/>
    <cellStyle name="Note 5 3 4 2 20 2 2" xfId="27977"/>
    <cellStyle name="Note 5 3 4 2 20 3" xfId="27978"/>
    <cellStyle name="Note 5 3 4 2 21" xfId="27979"/>
    <cellStyle name="Note 5 3 4 2 21 2" xfId="27980"/>
    <cellStyle name="Note 5 3 4 2 22" xfId="27981"/>
    <cellStyle name="Note 5 3 4 2 3" xfId="27982"/>
    <cellStyle name="Note 5 3 4 2 3 2" xfId="27983"/>
    <cellStyle name="Note 5 3 4 2 3 2 2" xfId="27984"/>
    <cellStyle name="Note 5 3 4 2 3 3" xfId="27985"/>
    <cellStyle name="Note 5 3 4 2 4" xfId="27986"/>
    <cellStyle name="Note 5 3 4 2 4 2" xfId="27987"/>
    <cellStyle name="Note 5 3 4 2 4 2 2" xfId="27988"/>
    <cellStyle name="Note 5 3 4 2 4 3" xfId="27989"/>
    <cellStyle name="Note 5 3 4 2 5" xfId="27990"/>
    <cellStyle name="Note 5 3 4 2 5 2" xfId="27991"/>
    <cellStyle name="Note 5 3 4 2 5 2 2" xfId="27992"/>
    <cellStyle name="Note 5 3 4 2 5 3" xfId="27993"/>
    <cellStyle name="Note 5 3 4 2 6" xfId="27994"/>
    <cellStyle name="Note 5 3 4 2 6 2" xfId="27995"/>
    <cellStyle name="Note 5 3 4 2 6 2 2" xfId="27996"/>
    <cellStyle name="Note 5 3 4 2 6 3" xfId="27997"/>
    <cellStyle name="Note 5 3 4 2 7" xfId="27998"/>
    <cellStyle name="Note 5 3 4 2 7 2" xfId="27999"/>
    <cellStyle name="Note 5 3 4 2 7 2 2" xfId="28000"/>
    <cellStyle name="Note 5 3 4 2 7 3" xfId="28001"/>
    <cellStyle name="Note 5 3 4 2 8" xfId="28002"/>
    <cellStyle name="Note 5 3 4 2 8 2" xfId="28003"/>
    <cellStyle name="Note 5 3 4 2 8 2 2" xfId="28004"/>
    <cellStyle name="Note 5 3 4 2 8 3" xfId="28005"/>
    <cellStyle name="Note 5 3 4 2 9" xfId="28006"/>
    <cellStyle name="Note 5 3 4 2 9 2" xfId="28007"/>
    <cellStyle name="Note 5 3 4 2 9 2 2" xfId="28008"/>
    <cellStyle name="Note 5 3 4 2 9 3" xfId="28009"/>
    <cellStyle name="Note 5 3 4 20" xfId="28010"/>
    <cellStyle name="Note 5 3 4 20 2" xfId="28011"/>
    <cellStyle name="Note 5 3 4 20 2 2" xfId="28012"/>
    <cellStyle name="Note 5 3 4 20 3" xfId="28013"/>
    <cellStyle name="Note 5 3 4 21" xfId="28014"/>
    <cellStyle name="Note 5 3 4 21 2" xfId="28015"/>
    <cellStyle name="Note 5 3 4 21 2 2" xfId="28016"/>
    <cellStyle name="Note 5 3 4 21 3" xfId="28017"/>
    <cellStyle name="Note 5 3 4 22" xfId="28018"/>
    <cellStyle name="Note 5 3 4 22 2" xfId="28019"/>
    <cellStyle name="Note 5 3 4 23" xfId="28020"/>
    <cellStyle name="Note 5 3 4 3" xfId="28021"/>
    <cellStyle name="Note 5 3 4 3 2" xfId="28022"/>
    <cellStyle name="Note 5 3 4 3 2 2" xfId="28023"/>
    <cellStyle name="Note 5 3 4 3 3" xfId="28024"/>
    <cellStyle name="Note 5 3 4 4" xfId="28025"/>
    <cellStyle name="Note 5 3 4 4 2" xfId="28026"/>
    <cellStyle name="Note 5 3 4 4 2 2" xfId="28027"/>
    <cellStyle name="Note 5 3 4 4 3" xfId="28028"/>
    <cellStyle name="Note 5 3 4 5" xfId="28029"/>
    <cellStyle name="Note 5 3 4 5 2" xfId="28030"/>
    <cellStyle name="Note 5 3 4 5 2 2" xfId="28031"/>
    <cellStyle name="Note 5 3 4 5 3" xfId="28032"/>
    <cellStyle name="Note 5 3 4 6" xfId="28033"/>
    <cellStyle name="Note 5 3 4 6 2" xfId="28034"/>
    <cellStyle name="Note 5 3 4 6 2 2" xfId="28035"/>
    <cellStyle name="Note 5 3 4 6 3" xfId="28036"/>
    <cellStyle name="Note 5 3 4 7" xfId="28037"/>
    <cellStyle name="Note 5 3 4 7 2" xfId="28038"/>
    <cellStyle name="Note 5 3 4 7 2 2" xfId="28039"/>
    <cellStyle name="Note 5 3 4 7 3" xfId="28040"/>
    <cellStyle name="Note 5 3 4 8" xfId="28041"/>
    <cellStyle name="Note 5 3 4 8 2" xfId="28042"/>
    <cellStyle name="Note 5 3 4 8 2 2" xfId="28043"/>
    <cellStyle name="Note 5 3 4 8 3" xfId="28044"/>
    <cellStyle name="Note 5 3 4 9" xfId="28045"/>
    <cellStyle name="Note 5 3 4 9 2" xfId="28046"/>
    <cellStyle name="Note 5 3 4 9 2 2" xfId="28047"/>
    <cellStyle name="Note 5 3 4 9 3" xfId="28048"/>
    <cellStyle name="Note 5 3 5" xfId="28049"/>
    <cellStyle name="Note 5 3 5 10" xfId="28050"/>
    <cellStyle name="Note 5 3 5 10 2" xfId="28051"/>
    <cellStyle name="Note 5 3 5 10 2 2" xfId="28052"/>
    <cellStyle name="Note 5 3 5 10 3" xfId="28053"/>
    <cellStyle name="Note 5 3 5 11" xfId="28054"/>
    <cellStyle name="Note 5 3 5 11 2" xfId="28055"/>
    <cellStyle name="Note 5 3 5 11 2 2" xfId="28056"/>
    <cellStyle name="Note 5 3 5 11 3" xfId="28057"/>
    <cellStyle name="Note 5 3 5 12" xfId="28058"/>
    <cellStyle name="Note 5 3 5 12 2" xfId="28059"/>
    <cellStyle name="Note 5 3 5 12 2 2" xfId="28060"/>
    <cellStyle name="Note 5 3 5 12 3" xfId="28061"/>
    <cellStyle name="Note 5 3 5 13" xfId="28062"/>
    <cellStyle name="Note 5 3 5 13 2" xfId="28063"/>
    <cellStyle name="Note 5 3 5 13 2 2" xfId="28064"/>
    <cellStyle name="Note 5 3 5 13 3" xfId="28065"/>
    <cellStyle name="Note 5 3 5 14" xfId="28066"/>
    <cellStyle name="Note 5 3 5 14 2" xfId="28067"/>
    <cellStyle name="Note 5 3 5 14 2 2" xfId="28068"/>
    <cellStyle name="Note 5 3 5 14 3" xfId="28069"/>
    <cellStyle name="Note 5 3 5 15" xfId="28070"/>
    <cellStyle name="Note 5 3 5 15 2" xfId="28071"/>
    <cellStyle name="Note 5 3 5 15 2 2" xfId="28072"/>
    <cellStyle name="Note 5 3 5 15 3" xfId="28073"/>
    <cellStyle name="Note 5 3 5 16" xfId="28074"/>
    <cellStyle name="Note 5 3 5 16 2" xfId="28075"/>
    <cellStyle name="Note 5 3 5 16 2 2" xfId="28076"/>
    <cellStyle name="Note 5 3 5 16 3" xfId="28077"/>
    <cellStyle name="Note 5 3 5 17" xfId="28078"/>
    <cellStyle name="Note 5 3 5 17 2" xfId="28079"/>
    <cellStyle name="Note 5 3 5 17 2 2" xfId="28080"/>
    <cellStyle name="Note 5 3 5 17 3" xfId="28081"/>
    <cellStyle name="Note 5 3 5 18" xfId="28082"/>
    <cellStyle name="Note 5 3 5 18 2" xfId="28083"/>
    <cellStyle name="Note 5 3 5 18 2 2" xfId="28084"/>
    <cellStyle name="Note 5 3 5 18 3" xfId="28085"/>
    <cellStyle name="Note 5 3 5 19" xfId="28086"/>
    <cellStyle name="Note 5 3 5 19 2" xfId="28087"/>
    <cellStyle name="Note 5 3 5 19 2 2" xfId="28088"/>
    <cellStyle name="Note 5 3 5 19 3" xfId="28089"/>
    <cellStyle name="Note 5 3 5 2" xfId="28090"/>
    <cellStyle name="Note 5 3 5 2 2" xfId="28091"/>
    <cellStyle name="Note 5 3 5 2 2 2" xfId="28092"/>
    <cellStyle name="Note 5 3 5 2 3" xfId="28093"/>
    <cellStyle name="Note 5 3 5 20" xfId="28094"/>
    <cellStyle name="Note 5 3 5 20 2" xfId="28095"/>
    <cellStyle name="Note 5 3 5 20 2 2" xfId="28096"/>
    <cellStyle name="Note 5 3 5 20 3" xfId="28097"/>
    <cellStyle name="Note 5 3 5 21" xfId="28098"/>
    <cellStyle name="Note 5 3 5 21 2" xfId="28099"/>
    <cellStyle name="Note 5 3 5 22" xfId="28100"/>
    <cellStyle name="Note 5 3 5 3" xfId="28101"/>
    <cellStyle name="Note 5 3 5 3 2" xfId="28102"/>
    <cellStyle name="Note 5 3 5 3 2 2" xfId="28103"/>
    <cellStyle name="Note 5 3 5 3 3" xfId="28104"/>
    <cellStyle name="Note 5 3 5 4" xfId="28105"/>
    <cellStyle name="Note 5 3 5 4 2" xfId="28106"/>
    <cellStyle name="Note 5 3 5 4 2 2" xfId="28107"/>
    <cellStyle name="Note 5 3 5 4 3" xfId="28108"/>
    <cellStyle name="Note 5 3 5 5" xfId="28109"/>
    <cellStyle name="Note 5 3 5 5 2" xfId="28110"/>
    <cellStyle name="Note 5 3 5 5 2 2" xfId="28111"/>
    <cellStyle name="Note 5 3 5 5 3" xfId="28112"/>
    <cellStyle name="Note 5 3 5 6" xfId="28113"/>
    <cellStyle name="Note 5 3 5 6 2" xfId="28114"/>
    <cellStyle name="Note 5 3 5 6 2 2" xfId="28115"/>
    <cellStyle name="Note 5 3 5 6 3" xfId="28116"/>
    <cellStyle name="Note 5 3 5 7" xfId="28117"/>
    <cellStyle name="Note 5 3 5 7 2" xfId="28118"/>
    <cellStyle name="Note 5 3 5 7 2 2" xfId="28119"/>
    <cellStyle name="Note 5 3 5 7 3" xfId="28120"/>
    <cellStyle name="Note 5 3 5 8" xfId="28121"/>
    <cellStyle name="Note 5 3 5 8 2" xfId="28122"/>
    <cellStyle name="Note 5 3 5 8 2 2" xfId="28123"/>
    <cellStyle name="Note 5 3 5 8 3" xfId="28124"/>
    <cellStyle name="Note 5 3 5 9" xfId="28125"/>
    <cellStyle name="Note 5 3 5 9 2" xfId="28126"/>
    <cellStyle name="Note 5 3 5 9 2 2" xfId="28127"/>
    <cellStyle name="Note 5 3 5 9 3" xfId="28128"/>
    <cellStyle name="Note 5 3 6" xfId="28129"/>
    <cellStyle name="Note 5 3 6 2" xfId="28130"/>
    <cellStyle name="Note 5 3 6 2 2" xfId="28131"/>
    <cellStyle name="Note 5 3 6 3" xfId="28132"/>
    <cellStyle name="Note 5 3 7" xfId="28133"/>
    <cellStyle name="Note 5 3 7 2" xfId="28134"/>
    <cellStyle name="Note 5 3 7 2 2" xfId="28135"/>
    <cellStyle name="Note 5 3 7 3" xfId="28136"/>
    <cellStyle name="Note 5 3 8" xfId="28137"/>
    <cellStyle name="Note 5 3 8 2" xfId="28138"/>
    <cellStyle name="Note 5 3 8 2 2" xfId="28139"/>
    <cellStyle name="Note 5 3 8 3" xfId="28140"/>
    <cellStyle name="Note 5 3 9" xfId="28141"/>
    <cellStyle name="Note 5 3 9 2" xfId="28142"/>
    <cellStyle name="Note 5 3 9 2 2" xfId="28143"/>
    <cellStyle name="Note 5 3 9 3" xfId="28144"/>
    <cellStyle name="Note 5 4" xfId="28145"/>
    <cellStyle name="Note 5 4 10" xfId="28146"/>
    <cellStyle name="Note 5 4 10 2" xfId="28147"/>
    <cellStyle name="Note 5 4 10 2 2" xfId="28148"/>
    <cellStyle name="Note 5 4 10 3" xfId="28149"/>
    <cellStyle name="Note 5 4 11" xfId="28150"/>
    <cellStyle name="Note 5 4 11 2" xfId="28151"/>
    <cellStyle name="Note 5 4 11 2 2" xfId="28152"/>
    <cellStyle name="Note 5 4 11 3" xfId="28153"/>
    <cellStyle name="Note 5 4 12" xfId="28154"/>
    <cellStyle name="Note 5 4 12 2" xfId="28155"/>
    <cellStyle name="Note 5 4 12 2 2" xfId="28156"/>
    <cellStyle name="Note 5 4 12 3" xfId="28157"/>
    <cellStyle name="Note 5 4 13" xfId="28158"/>
    <cellStyle name="Note 5 4 13 2" xfId="28159"/>
    <cellStyle name="Note 5 4 13 2 2" xfId="28160"/>
    <cellStyle name="Note 5 4 13 3" xfId="28161"/>
    <cellStyle name="Note 5 4 14" xfId="28162"/>
    <cellStyle name="Note 5 4 14 2" xfId="28163"/>
    <cellStyle name="Note 5 4 14 2 2" xfId="28164"/>
    <cellStyle name="Note 5 4 14 3" xfId="28165"/>
    <cellStyle name="Note 5 4 15" xfId="28166"/>
    <cellStyle name="Note 5 4 15 2" xfId="28167"/>
    <cellStyle name="Note 5 4 15 2 2" xfId="28168"/>
    <cellStyle name="Note 5 4 15 3" xfId="28169"/>
    <cellStyle name="Note 5 4 16" xfId="28170"/>
    <cellStyle name="Note 5 4 16 2" xfId="28171"/>
    <cellStyle name="Note 5 4 16 2 2" xfId="28172"/>
    <cellStyle name="Note 5 4 16 3" xfId="28173"/>
    <cellStyle name="Note 5 4 17" xfId="28174"/>
    <cellStyle name="Note 5 4 17 2" xfId="28175"/>
    <cellStyle name="Note 5 4 17 2 2" xfId="28176"/>
    <cellStyle name="Note 5 4 17 3" xfId="28177"/>
    <cellStyle name="Note 5 4 18" xfId="28178"/>
    <cellStyle name="Note 5 4 18 2" xfId="28179"/>
    <cellStyle name="Note 5 4 19" xfId="28180"/>
    <cellStyle name="Note 5 4 2" xfId="28181"/>
    <cellStyle name="Note 5 4 2 10" xfId="28182"/>
    <cellStyle name="Note 5 4 2 10 2" xfId="28183"/>
    <cellStyle name="Note 5 4 2 10 2 2" xfId="28184"/>
    <cellStyle name="Note 5 4 2 10 3" xfId="28185"/>
    <cellStyle name="Note 5 4 2 11" xfId="28186"/>
    <cellStyle name="Note 5 4 2 11 2" xfId="28187"/>
    <cellStyle name="Note 5 4 2 11 2 2" xfId="28188"/>
    <cellStyle name="Note 5 4 2 11 3" xfId="28189"/>
    <cellStyle name="Note 5 4 2 12" xfId="28190"/>
    <cellStyle name="Note 5 4 2 12 2" xfId="28191"/>
    <cellStyle name="Note 5 4 2 12 2 2" xfId="28192"/>
    <cellStyle name="Note 5 4 2 12 3" xfId="28193"/>
    <cellStyle name="Note 5 4 2 13" xfId="28194"/>
    <cellStyle name="Note 5 4 2 13 2" xfId="28195"/>
    <cellStyle name="Note 5 4 2 13 2 2" xfId="28196"/>
    <cellStyle name="Note 5 4 2 13 3" xfId="28197"/>
    <cellStyle name="Note 5 4 2 14" xfId="28198"/>
    <cellStyle name="Note 5 4 2 14 2" xfId="28199"/>
    <cellStyle name="Note 5 4 2 14 2 2" xfId="28200"/>
    <cellStyle name="Note 5 4 2 14 3" xfId="28201"/>
    <cellStyle name="Note 5 4 2 15" xfId="28202"/>
    <cellStyle name="Note 5 4 2 15 2" xfId="28203"/>
    <cellStyle name="Note 5 4 2 15 2 2" xfId="28204"/>
    <cellStyle name="Note 5 4 2 15 3" xfId="28205"/>
    <cellStyle name="Note 5 4 2 16" xfId="28206"/>
    <cellStyle name="Note 5 4 2 16 2" xfId="28207"/>
    <cellStyle name="Note 5 4 2 16 2 2" xfId="28208"/>
    <cellStyle name="Note 5 4 2 16 3" xfId="28209"/>
    <cellStyle name="Note 5 4 2 17" xfId="28210"/>
    <cellStyle name="Note 5 4 2 17 2" xfId="28211"/>
    <cellStyle name="Note 5 4 2 17 2 2" xfId="28212"/>
    <cellStyle name="Note 5 4 2 17 3" xfId="28213"/>
    <cellStyle name="Note 5 4 2 18" xfId="28214"/>
    <cellStyle name="Note 5 4 2 18 2" xfId="28215"/>
    <cellStyle name="Note 5 4 2 18 2 2" xfId="28216"/>
    <cellStyle name="Note 5 4 2 18 3" xfId="28217"/>
    <cellStyle name="Note 5 4 2 19" xfId="28218"/>
    <cellStyle name="Note 5 4 2 19 2" xfId="28219"/>
    <cellStyle name="Note 5 4 2 19 2 2" xfId="28220"/>
    <cellStyle name="Note 5 4 2 19 3" xfId="28221"/>
    <cellStyle name="Note 5 4 2 2" xfId="28222"/>
    <cellStyle name="Note 5 4 2 2 2" xfId="28223"/>
    <cellStyle name="Note 5 4 2 2 2 2" xfId="28224"/>
    <cellStyle name="Note 5 4 2 2 3" xfId="28225"/>
    <cellStyle name="Note 5 4 2 20" xfId="28226"/>
    <cellStyle name="Note 5 4 2 20 2" xfId="28227"/>
    <cellStyle name="Note 5 4 2 20 2 2" xfId="28228"/>
    <cellStyle name="Note 5 4 2 20 3" xfId="28229"/>
    <cellStyle name="Note 5 4 2 21" xfId="28230"/>
    <cellStyle name="Note 5 4 2 21 2" xfId="28231"/>
    <cellStyle name="Note 5 4 2 22" xfId="28232"/>
    <cellStyle name="Note 5 4 2 3" xfId="28233"/>
    <cellStyle name="Note 5 4 2 3 2" xfId="28234"/>
    <cellStyle name="Note 5 4 2 3 2 2" xfId="28235"/>
    <cellStyle name="Note 5 4 2 3 3" xfId="28236"/>
    <cellStyle name="Note 5 4 2 4" xfId="28237"/>
    <cellStyle name="Note 5 4 2 4 2" xfId="28238"/>
    <cellStyle name="Note 5 4 2 4 2 2" xfId="28239"/>
    <cellStyle name="Note 5 4 2 4 3" xfId="28240"/>
    <cellStyle name="Note 5 4 2 5" xfId="28241"/>
    <cellStyle name="Note 5 4 2 5 2" xfId="28242"/>
    <cellStyle name="Note 5 4 2 5 2 2" xfId="28243"/>
    <cellStyle name="Note 5 4 2 5 3" xfId="28244"/>
    <cellStyle name="Note 5 4 2 6" xfId="28245"/>
    <cellStyle name="Note 5 4 2 6 2" xfId="28246"/>
    <cellStyle name="Note 5 4 2 6 2 2" xfId="28247"/>
    <cellStyle name="Note 5 4 2 6 3" xfId="28248"/>
    <cellStyle name="Note 5 4 2 7" xfId="28249"/>
    <cellStyle name="Note 5 4 2 7 2" xfId="28250"/>
    <cellStyle name="Note 5 4 2 7 2 2" xfId="28251"/>
    <cellStyle name="Note 5 4 2 7 3" xfId="28252"/>
    <cellStyle name="Note 5 4 2 8" xfId="28253"/>
    <cellStyle name="Note 5 4 2 8 2" xfId="28254"/>
    <cellStyle name="Note 5 4 2 8 2 2" xfId="28255"/>
    <cellStyle name="Note 5 4 2 8 3" xfId="28256"/>
    <cellStyle name="Note 5 4 2 9" xfId="28257"/>
    <cellStyle name="Note 5 4 2 9 2" xfId="28258"/>
    <cellStyle name="Note 5 4 2 9 2 2" xfId="28259"/>
    <cellStyle name="Note 5 4 2 9 3" xfId="28260"/>
    <cellStyle name="Note 5 4 3" xfId="28261"/>
    <cellStyle name="Note 5 4 3 2" xfId="28262"/>
    <cellStyle name="Note 5 4 3 2 2" xfId="28263"/>
    <cellStyle name="Note 5 4 3 3" xfId="28264"/>
    <cellStyle name="Note 5 4 4" xfId="28265"/>
    <cellStyle name="Note 5 4 4 2" xfId="28266"/>
    <cellStyle name="Note 5 4 4 2 2" xfId="28267"/>
    <cellStyle name="Note 5 4 4 3" xfId="28268"/>
    <cellStyle name="Note 5 4 5" xfId="28269"/>
    <cellStyle name="Note 5 4 5 2" xfId="28270"/>
    <cellStyle name="Note 5 4 5 2 2" xfId="28271"/>
    <cellStyle name="Note 5 4 5 3" xfId="28272"/>
    <cellStyle name="Note 5 4 6" xfId="28273"/>
    <cellStyle name="Note 5 4 6 2" xfId="28274"/>
    <cellStyle name="Note 5 4 6 2 2" xfId="28275"/>
    <cellStyle name="Note 5 4 6 3" xfId="28276"/>
    <cellStyle name="Note 5 4 7" xfId="28277"/>
    <cellStyle name="Note 5 4 7 2" xfId="28278"/>
    <cellStyle name="Note 5 4 7 2 2" xfId="28279"/>
    <cellStyle name="Note 5 4 7 3" xfId="28280"/>
    <cellStyle name="Note 5 4 8" xfId="28281"/>
    <cellStyle name="Note 5 4 8 2" xfId="28282"/>
    <cellStyle name="Note 5 4 8 2 2" xfId="28283"/>
    <cellStyle name="Note 5 4 8 3" xfId="28284"/>
    <cellStyle name="Note 5 4 9" xfId="28285"/>
    <cellStyle name="Note 5 4 9 2" xfId="28286"/>
    <cellStyle name="Note 5 4 9 2 2" xfId="28287"/>
    <cellStyle name="Note 5 4 9 3" xfId="28288"/>
    <cellStyle name="Note 5 5" xfId="28289"/>
    <cellStyle name="Note 5 5 10" xfId="28290"/>
    <cellStyle name="Note 5 5 10 2" xfId="28291"/>
    <cellStyle name="Note 5 5 10 2 2" xfId="28292"/>
    <cellStyle name="Note 5 5 10 3" xfId="28293"/>
    <cellStyle name="Note 5 5 11" xfId="28294"/>
    <cellStyle name="Note 5 5 11 2" xfId="28295"/>
    <cellStyle name="Note 5 5 11 2 2" xfId="28296"/>
    <cellStyle name="Note 5 5 11 3" xfId="28297"/>
    <cellStyle name="Note 5 5 12" xfId="28298"/>
    <cellStyle name="Note 5 5 12 2" xfId="28299"/>
    <cellStyle name="Note 5 5 12 2 2" xfId="28300"/>
    <cellStyle name="Note 5 5 12 3" xfId="28301"/>
    <cellStyle name="Note 5 5 13" xfId="28302"/>
    <cellStyle name="Note 5 5 13 2" xfId="28303"/>
    <cellStyle name="Note 5 5 13 2 2" xfId="28304"/>
    <cellStyle name="Note 5 5 13 3" xfId="28305"/>
    <cellStyle name="Note 5 5 14" xfId="28306"/>
    <cellStyle name="Note 5 5 14 2" xfId="28307"/>
    <cellStyle name="Note 5 5 14 2 2" xfId="28308"/>
    <cellStyle name="Note 5 5 14 3" xfId="28309"/>
    <cellStyle name="Note 5 5 15" xfId="28310"/>
    <cellStyle name="Note 5 5 15 2" xfId="28311"/>
    <cellStyle name="Note 5 5 15 2 2" xfId="28312"/>
    <cellStyle name="Note 5 5 15 3" xfId="28313"/>
    <cellStyle name="Note 5 5 16" xfId="28314"/>
    <cellStyle name="Note 5 5 16 2" xfId="28315"/>
    <cellStyle name="Note 5 5 16 2 2" xfId="28316"/>
    <cellStyle name="Note 5 5 16 3" xfId="28317"/>
    <cellStyle name="Note 5 5 17" xfId="28318"/>
    <cellStyle name="Note 5 5 17 2" xfId="28319"/>
    <cellStyle name="Note 5 5 17 2 2" xfId="28320"/>
    <cellStyle name="Note 5 5 17 3" xfId="28321"/>
    <cellStyle name="Note 5 5 18" xfId="28322"/>
    <cellStyle name="Note 5 5 18 2" xfId="28323"/>
    <cellStyle name="Note 5 5 19" xfId="28324"/>
    <cellStyle name="Note 5 5 2" xfId="28325"/>
    <cellStyle name="Note 5 5 2 10" xfId="28326"/>
    <cellStyle name="Note 5 5 2 10 2" xfId="28327"/>
    <cellStyle name="Note 5 5 2 10 2 2" xfId="28328"/>
    <cellStyle name="Note 5 5 2 10 3" xfId="28329"/>
    <cellStyle name="Note 5 5 2 11" xfId="28330"/>
    <cellStyle name="Note 5 5 2 11 2" xfId="28331"/>
    <cellStyle name="Note 5 5 2 11 2 2" xfId="28332"/>
    <cellStyle name="Note 5 5 2 11 3" xfId="28333"/>
    <cellStyle name="Note 5 5 2 12" xfId="28334"/>
    <cellStyle name="Note 5 5 2 12 2" xfId="28335"/>
    <cellStyle name="Note 5 5 2 12 2 2" xfId="28336"/>
    <cellStyle name="Note 5 5 2 12 3" xfId="28337"/>
    <cellStyle name="Note 5 5 2 13" xfId="28338"/>
    <cellStyle name="Note 5 5 2 13 2" xfId="28339"/>
    <cellStyle name="Note 5 5 2 13 2 2" xfId="28340"/>
    <cellStyle name="Note 5 5 2 13 3" xfId="28341"/>
    <cellStyle name="Note 5 5 2 14" xfId="28342"/>
    <cellStyle name="Note 5 5 2 14 2" xfId="28343"/>
    <cellStyle name="Note 5 5 2 14 2 2" xfId="28344"/>
    <cellStyle name="Note 5 5 2 14 3" xfId="28345"/>
    <cellStyle name="Note 5 5 2 15" xfId="28346"/>
    <cellStyle name="Note 5 5 2 15 2" xfId="28347"/>
    <cellStyle name="Note 5 5 2 15 2 2" xfId="28348"/>
    <cellStyle name="Note 5 5 2 15 3" xfId="28349"/>
    <cellStyle name="Note 5 5 2 16" xfId="28350"/>
    <cellStyle name="Note 5 5 2 16 2" xfId="28351"/>
    <cellStyle name="Note 5 5 2 16 2 2" xfId="28352"/>
    <cellStyle name="Note 5 5 2 16 3" xfId="28353"/>
    <cellStyle name="Note 5 5 2 17" xfId="28354"/>
    <cellStyle name="Note 5 5 2 17 2" xfId="28355"/>
    <cellStyle name="Note 5 5 2 17 2 2" xfId="28356"/>
    <cellStyle name="Note 5 5 2 17 3" xfId="28357"/>
    <cellStyle name="Note 5 5 2 18" xfId="28358"/>
    <cellStyle name="Note 5 5 2 18 2" xfId="28359"/>
    <cellStyle name="Note 5 5 2 18 2 2" xfId="28360"/>
    <cellStyle name="Note 5 5 2 18 3" xfId="28361"/>
    <cellStyle name="Note 5 5 2 19" xfId="28362"/>
    <cellStyle name="Note 5 5 2 19 2" xfId="28363"/>
    <cellStyle name="Note 5 5 2 19 2 2" xfId="28364"/>
    <cellStyle name="Note 5 5 2 19 3" xfId="28365"/>
    <cellStyle name="Note 5 5 2 2" xfId="28366"/>
    <cellStyle name="Note 5 5 2 2 2" xfId="28367"/>
    <cellStyle name="Note 5 5 2 2 2 2" xfId="28368"/>
    <cellStyle name="Note 5 5 2 2 3" xfId="28369"/>
    <cellStyle name="Note 5 5 2 20" xfId="28370"/>
    <cellStyle name="Note 5 5 2 20 2" xfId="28371"/>
    <cellStyle name="Note 5 5 2 20 2 2" xfId="28372"/>
    <cellStyle name="Note 5 5 2 20 3" xfId="28373"/>
    <cellStyle name="Note 5 5 2 21" xfId="28374"/>
    <cellStyle name="Note 5 5 2 21 2" xfId="28375"/>
    <cellStyle name="Note 5 5 2 22" xfId="28376"/>
    <cellStyle name="Note 5 5 2 3" xfId="28377"/>
    <cellStyle name="Note 5 5 2 3 2" xfId="28378"/>
    <cellStyle name="Note 5 5 2 3 2 2" xfId="28379"/>
    <cellStyle name="Note 5 5 2 3 3" xfId="28380"/>
    <cellStyle name="Note 5 5 2 4" xfId="28381"/>
    <cellStyle name="Note 5 5 2 4 2" xfId="28382"/>
    <cellStyle name="Note 5 5 2 4 2 2" xfId="28383"/>
    <cellStyle name="Note 5 5 2 4 3" xfId="28384"/>
    <cellStyle name="Note 5 5 2 5" xfId="28385"/>
    <cellStyle name="Note 5 5 2 5 2" xfId="28386"/>
    <cellStyle name="Note 5 5 2 5 2 2" xfId="28387"/>
    <cellStyle name="Note 5 5 2 5 3" xfId="28388"/>
    <cellStyle name="Note 5 5 2 6" xfId="28389"/>
    <cellStyle name="Note 5 5 2 6 2" xfId="28390"/>
    <cellStyle name="Note 5 5 2 6 2 2" xfId="28391"/>
    <cellStyle name="Note 5 5 2 6 3" xfId="28392"/>
    <cellStyle name="Note 5 5 2 7" xfId="28393"/>
    <cellStyle name="Note 5 5 2 7 2" xfId="28394"/>
    <cellStyle name="Note 5 5 2 7 2 2" xfId="28395"/>
    <cellStyle name="Note 5 5 2 7 3" xfId="28396"/>
    <cellStyle name="Note 5 5 2 8" xfId="28397"/>
    <cellStyle name="Note 5 5 2 8 2" xfId="28398"/>
    <cellStyle name="Note 5 5 2 8 2 2" xfId="28399"/>
    <cellStyle name="Note 5 5 2 8 3" xfId="28400"/>
    <cellStyle name="Note 5 5 2 9" xfId="28401"/>
    <cellStyle name="Note 5 5 2 9 2" xfId="28402"/>
    <cellStyle name="Note 5 5 2 9 2 2" xfId="28403"/>
    <cellStyle name="Note 5 5 2 9 3" xfId="28404"/>
    <cellStyle name="Note 5 5 3" xfId="28405"/>
    <cellStyle name="Note 5 5 3 2" xfId="28406"/>
    <cellStyle name="Note 5 5 3 2 2" xfId="28407"/>
    <cellStyle name="Note 5 5 3 3" xfId="28408"/>
    <cellStyle name="Note 5 5 4" xfId="28409"/>
    <cellStyle name="Note 5 5 4 2" xfId="28410"/>
    <cellStyle name="Note 5 5 4 2 2" xfId="28411"/>
    <cellStyle name="Note 5 5 4 3" xfId="28412"/>
    <cellStyle name="Note 5 5 5" xfId="28413"/>
    <cellStyle name="Note 5 5 5 2" xfId="28414"/>
    <cellStyle name="Note 5 5 5 2 2" xfId="28415"/>
    <cellStyle name="Note 5 5 5 3" xfId="28416"/>
    <cellStyle name="Note 5 5 6" xfId="28417"/>
    <cellStyle name="Note 5 5 6 2" xfId="28418"/>
    <cellStyle name="Note 5 5 6 2 2" xfId="28419"/>
    <cellStyle name="Note 5 5 6 3" xfId="28420"/>
    <cellStyle name="Note 5 5 7" xfId="28421"/>
    <cellStyle name="Note 5 5 7 2" xfId="28422"/>
    <cellStyle name="Note 5 5 7 2 2" xfId="28423"/>
    <cellStyle name="Note 5 5 7 3" xfId="28424"/>
    <cellStyle name="Note 5 5 8" xfId="28425"/>
    <cellStyle name="Note 5 5 8 2" xfId="28426"/>
    <cellStyle name="Note 5 5 8 2 2" xfId="28427"/>
    <cellStyle name="Note 5 5 8 3" xfId="28428"/>
    <cellStyle name="Note 5 5 9" xfId="28429"/>
    <cellStyle name="Note 5 5 9 2" xfId="28430"/>
    <cellStyle name="Note 5 5 9 2 2" xfId="28431"/>
    <cellStyle name="Note 5 5 9 3" xfId="28432"/>
    <cellStyle name="Note 5 6" xfId="28433"/>
    <cellStyle name="Note 5 6 10" xfId="28434"/>
    <cellStyle name="Note 5 6 10 2" xfId="28435"/>
    <cellStyle name="Note 5 6 10 2 2" xfId="28436"/>
    <cellStyle name="Note 5 6 10 3" xfId="28437"/>
    <cellStyle name="Note 5 6 11" xfId="28438"/>
    <cellStyle name="Note 5 6 11 2" xfId="28439"/>
    <cellStyle name="Note 5 6 11 2 2" xfId="28440"/>
    <cellStyle name="Note 5 6 11 3" xfId="28441"/>
    <cellStyle name="Note 5 6 12" xfId="28442"/>
    <cellStyle name="Note 5 6 12 2" xfId="28443"/>
    <cellStyle name="Note 5 6 12 2 2" xfId="28444"/>
    <cellStyle name="Note 5 6 12 3" xfId="28445"/>
    <cellStyle name="Note 5 6 13" xfId="28446"/>
    <cellStyle name="Note 5 6 13 2" xfId="28447"/>
    <cellStyle name="Note 5 6 13 2 2" xfId="28448"/>
    <cellStyle name="Note 5 6 13 3" xfId="28449"/>
    <cellStyle name="Note 5 6 14" xfId="28450"/>
    <cellStyle name="Note 5 6 14 2" xfId="28451"/>
    <cellStyle name="Note 5 6 14 2 2" xfId="28452"/>
    <cellStyle name="Note 5 6 14 3" xfId="28453"/>
    <cellStyle name="Note 5 6 15" xfId="28454"/>
    <cellStyle name="Note 5 6 15 2" xfId="28455"/>
    <cellStyle name="Note 5 6 15 2 2" xfId="28456"/>
    <cellStyle name="Note 5 6 15 3" xfId="28457"/>
    <cellStyle name="Note 5 6 16" xfId="28458"/>
    <cellStyle name="Note 5 6 16 2" xfId="28459"/>
    <cellStyle name="Note 5 6 16 2 2" xfId="28460"/>
    <cellStyle name="Note 5 6 16 3" xfId="28461"/>
    <cellStyle name="Note 5 6 17" xfId="28462"/>
    <cellStyle name="Note 5 6 17 2" xfId="28463"/>
    <cellStyle name="Note 5 6 17 2 2" xfId="28464"/>
    <cellStyle name="Note 5 6 17 3" xfId="28465"/>
    <cellStyle name="Note 5 6 18" xfId="28466"/>
    <cellStyle name="Note 5 6 18 2" xfId="28467"/>
    <cellStyle name="Note 5 6 18 2 2" xfId="28468"/>
    <cellStyle name="Note 5 6 18 3" xfId="28469"/>
    <cellStyle name="Note 5 6 19" xfId="28470"/>
    <cellStyle name="Note 5 6 19 2" xfId="28471"/>
    <cellStyle name="Note 5 6 19 2 2" xfId="28472"/>
    <cellStyle name="Note 5 6 19 3" xfId="28473"/>
    <cellStyle name="Note 5 6 2" xfId="28474"/>
    <cellStyle name="Note 5 6 2 10" xfId="28475"/>
    <cellStyle name="Note 5 6 2 10 2" xfId="28476"/>
    <cellStyle name="Note 5 6 2 10 2 2" xfId="28477"/>
    <cellStyle name="Note 5 6 2 10 3" xfId="28478"/>
    <cellStyle name="Note 5 6 2 11" xfId="28479"/>
    <cellStyle name="Note 5 6 2 11 2" xfId="28480"/>
    <cellStyle name="Note 5 6 2 11 2 2" xfId="28481"/>
    <cellStyle name="Note 5 6 2 11 3" xfId="28482"/>
    <cellStyle name="Note 5 6 2 12" xfId="28483"/>
    <cellStyle name="Note 5 6 2 12 2" xfId="28484"/>
    <cellStyle name="Note 5 6 2 12 2 2" xfId="28485"/>
    <cellStyle name="Note 5 6 2 12 3" xfId="28486"/>
    <cellStyle name="Note 5 6 2 13" xfId="28487"/>
    <cellStyle name="Note 5 6 2 13 2" xfId="28488"/>
    <cellStyle name="Note 5 6 2 13 2 2" xfId="28489"/>
    <cellStyle name="Note 5 6 2 13 3" xfId="28490"/>
    <cellStyle name="Note 5 6 2 14" xfId="28491"/>
    <cellStyle name="Note 5 6 2 14 2" xfId="28492"/>
    <cellStyle name="Note 5 6 2 14 2 2" xfId="28493"/>
    <cellStyle name="Note 5 6 2 14 3" xfId="28494"/>
    <cellStyle name="Note 5 6 2 15" xfId="28495"/>
    <cellStyle name="Note 5 6 2 15 2" xfId="28496"/>
    <cellStyle name="Note 5 6 2 15 2 2" xfId="28497"/>
    <cellStyle name="Note 5 6 2 15 3" xfId="28498"/>
    <cellStyle name="Note 5 6 2 16" xfId="28499"/>
    <cellStyle name="Note 5 6 2 16 2" xfId="28500"/>
    <cellStyle name="Note 5 6 2 16 2 2" xfId="28501"/>
    <cellStyle name="Note 5 6 2 16 3" xfId="28502"/>
    <cellStyle name="Note 5 6 2 17" xfId="28503"/>
    <cellStyle name="Note 5 6 2 17 2" xfId="28504"/>
    <cellStyle name="Note 5 6 2 17 2 2" xfId="28505"/>
    <cellStyle name="Note 5 6 2 17 3" xfId="28506"/>
    <cellStyle name="Note 5 6 2 18" xfId="28507"/>
    <cellStyle name="Note 5 6 2 18 2" xfId="28508"/>
    <cellStyle name="Note 5 6 2 18 2 2" xfId="28509"/>
    <cellStyle name="Note 5 6 2 18 3" xfId="28510"/>
    <cellStyle name="Note 5 6 2 19" xfId="28511"/>
    <cellStyle name="Note 5 6 2 19 2" xfId="28512"/>
    <cellStyle name="Note 5 6 2 19 2 2" xfId="28513"/>
    <cellStyle name="Note 5 6 2 19 3" xfId="28514"/>
    <cellStyle name="Note 5 6 2 2" xfId="28515"/>
    <cellStyle name="Note 5 6 2 2 2" xfId="28516"/>
    <cellStyle name="Note 5 6 2 2 2 2" xfId="28517"/>
    <cellStyle name="Note 5 6 2 2 3" xfId="28518"/>
    <cellStyle name="Note 5 6 2 20" xfId="28519"/>
    <cellStyle name="Note 5 6 2 20 2" xfId="28520"/>
    <cellStyle name="Note 5 6 2 20 2 2" xfId="28521"/>
    <cellStyle name="Note 5 6 2 20 3" xfId="28522"/>
    <cellStyle name="Note 5 6 2 21" xfId="28523"/>
    <cellStyle name="Note 5 6 2 21 2" xfId="28524"/>
    <cellStyle name="Note 5 6 2 22" xfId="28525"/>
    <cellStyle name="Note 5 6 2 3" xfId="28526"/>
    <cellStyle name="Note 5 6 2 3 2" xfId="28527"/>
    <cellStyle name="Note 5 6 2 3 2 2" xfId="28528"/>
    <cellStyle name="Note 5 6 2 3 3" xfId="28529"/>
    <cellStyle name="Note 5 6 2 4" xfId="28530"/>
    <cellStyle name="Note 5 6 2 4 2" xfId="28531"/>
    <cellStyle name="Note 5 6 2 4 2 2" xfId="28532"/>
    <cellStyle name="Note 5 6 2 4 3" xfId="28533"/>
    <cellStyle name="Note 5 6 2 5" xfId="28534"/>
    <cellStyle name="Note 5 6 2 5 2" xfId="28535"/>
    <cellStyle name="Note 5 6 2 5 2 2" xfId="28536"/>
    <cellStyle name="Note 5 6 2 5 3" xfId="28537"/>
    <cellStyle name="Note 5 6 2 6" xfId="28538"/>
    <cellStyle name="Note 5 6 2 6 2" xfId="28539"/>
    <cellStyle name="Note 5 6 2 6 2 2" xfId="28540"/>
    <cellStyle name="Note 5 6 2 6 3" xfId="28541"/>
    <cellStyle name="Note 5 6 2 7" xfId="28542"/>
    <cellStyle name="Note 5 6 2 7 2" xfId="28543"/>
    <cellStyle name="Note 5 6 2 7 2 2" xfId="28544"/>
    <cellStyle name="Note 5 6 2 7 3" xfId="28545"/>
    <cellStyle name="Note 5 6 2 8" xfId="28546"/>
    <cellStyle name="Note 5 6 2 8 2" xfId="28547"/>
    <cellStyle name="Note 5 6 2 8 2 2" xfId="28548"/>
    <cellStyle name="Note 5 6 2 8 3" xfId="28549"/>
    <cellStyle name="Note 5 6 2 9" xfId="28550"/>
    <cellStyle name="Note 5 6 2 9 2" xfId="28551"/>
    <cellStyle name="Note 5 6 2 9 2 2" xfId="28552"/>
    <cellStyle name="Note 5 6 2 9 3" xfId="28553"/>
    <cellStyle name="Note 5 6 20" xfId="28554"/>
    <cellStyle name="Note 5 6 20 2" xfId="28555"/>
    <cellStyle name="Note 5 6 20 2 2" xfId="28556"/>
    <cellStyle name="Note 5 6 20 3" xfId="28557"/>
    <cellStyle name="Note 5 6 21" xfId="28558"/>
    <cellStyle name="Note 5 6 21 2" xfId="28559"/>
    <cellStyle name="Note 5 6 21 2 2" xfId="28560"/>
    <cellStyle name="Note 5 6 21 3" xfId="28561"/>
    <cellStyle name="Note 5 6 22" xfId="28562"/>
    <cellStyle name="Note 5 6 22 2" xfId="28563"/>
    <cellStyle name="Note 5 6 23" xfId="28564"/>
    <cellStyle name="Note 5 6 3" xfId="28565"/>
    <cellStyle name="Note 5 6 3 2" xfId="28566"/>
    <cellStyle name="Note 5 6 3 2 2" xfId="28567"/>
    <cellStyle name="Note 5 6 3 3" xfId="28568"/>
    <cellStyle name="Note 5 6 4" xfId="28569"/>
    <cellStyle name="Note 5 6 4 2" xfId="28570"/>
    <cellStyle name="Note 5 6 4 2 2" xfId="28571"/>
    <cellStyle name="Note 5 6 4 3" xfId="28572"/>
    <cellStyle name="Note 5 6 5" xfId="28573"/>
    <cellStyle name="Note 5 6 5 2" xfId="28574"/>
    <cellStyle name="Note 5 6 5 2 2" xfId="28575"/>
    <cellStyle name="Note 5 6 5 3" xfId="28576"/>
    <cellStyle name="Note 5 6 6" xfId="28577"/>
    <cellStyle name="Note 5 6 6 2" xfId="28578"/>
    <cellStyle name="Note 5 6 6 2 2" xfId="28579"/>
    <cellStyle name="Note 5 6 6 3" xfId="28580"/>
    <cellStyle name="Note 5 6 7" xfId="28581"/>
    <cellStyle name="Note 5 6 7 2" xfId="28582"/>
    <cellStyle name="Note 5 6 7 2 2" xfId="28583"/>
    <cellStyle name="Note 5 6 7 3" xfId="28584"/>
    <cellStyle name="Note 5 6 8" xfId="28585"/>
    <cellStyle name="Note 5 6 8 2" xfId="28586"/>
    <cellStyle name="Note 5 6 8 2 2" xfId="28587"/>
    <cellStyle name="Note 5 6 8 3" xfId="28588"/>
    <cellStyle name="Note 5 6 9" xfId="28589"/>
    <cellStyle name="Note 5 6 9 2" xfId="28590"/>
    <cellStyle name="Note 5 6 9 2 2" xfId="28591"/>
    <cellStyle name="Note 5 6 9 3" xfId="28592"/>
    <cellStyle name="Note 5 7" xfId="28593"/>
    <cellStyle name="Note 5 7 10" xfId="28594"/>
    <cellStyle name="Note 5 7 10 2" xfId="28595"/>
    <cellStyle name="Note 5 7 10 2 2" xfId="28596"/>
    <cellStyle name="Note 5 7 10 3" xfId="28597"/>
    <cellStyle name="Note 5 7 11" xfId="28598"/>
    <cellStyle name="Note 5 7 11 2" xfId="28599"/>
    <cellStyle name="Note 5 7 11 2 2" xfId="28600"/>
    <cellStyle name="Note 5 7 11 3" xfId="28601"/>
    <cellStyle name="Note 5 7 12" xfId="28602"/>
    <cellStyle name="Note 5 7 12 2" xfId="28603"/>
    <cellStyle name="Note 5 7 12 2 2" xfId="28604"/>
    <cellStyle name="Note 5 7 12 3" xfId="28605"/>
    <cellStyle name="Note 5 7 13" xfId="28606"/>
    <cellStyle name="Note 5 7 13 2" xfId="28607"/>
    <cellStyle name="Note 5 7 13 2 2" xfId="28608"/>
    <cellStyle name="Note 5 7 13 3" xfId="28609"/>
    <cellStyle name="Note 5 7 14" xfId="28610"/>
    <cellStyle name="Note 5 7 14 2" xfId="28611"/>
    <cellStyle name="Note 5 7 14 2 2" xfId="28612"/>
    <cellStyle name="Note 5 7 14 3" xfId="28613"/>
    <cellStyle name="Note 5 7 15" xfId="28614"/>
    <cellStyle name="Note 5 7 15 2" xfId="28615"/>
    <cellStyle name="Note 5 7 15 2 2" xfId="28616"/>
    <cellStyle name="Note 5 7 15 3" xfId="28617"/>
    <cellStyle name="Note 5 7 16" xfId="28618"/>
    <cellStyle name="Note 5 7 16 2" xfId="28619"/>
    <cellStyle name="Note 5 7 16 2 2" xfId="28620"/>
    <cellStyle name="Note 5 7 16 3" xfId="28621"/>
    <cellStyle name="Note 5 7 17" xfId="28622"/>
    <cellStyle name="Note 5 7 17 2" xfId="28623"/>
    <cellStyle name="Note 5 7 17 2 2" xfId="28624"/>
    <cellStyle name="Note 5 7 17 3" xfId="28625"/>
    <cellStyle name="Note 5 7 18" xfId="28626"/>
    <cellStyle name="Note 5 7 18 2" xfId="28627"/>
    <cellStyle name="Note 5 7 18 2 2" xfId="28628"/>
    <cellStyle name="Note 5 7 18 3" xfId="28629"/>
    <cellStyle name="Note 5 7 19" xfId="28630"/>
    <cellStyle name="Note 5 7 19 2" xfId="28631"/>
    <cellStyle name="Note 5 7 19 2 2" xfId="28632"/>
    <cellStyle name="Note 5 7 19 3" xfId="28633"/>
    <cellStyle name="Note 5 7 2" xfId="28634"/>
    <cellStyle name="Note 5 7 2 2" xfId="28635"/>
    <cellStyle name="Note 5 7 2 2 2" xfId="28636"/>
    <cellStyle name="Note 5 7 2 3" xfId="28637"/>
    <cellStyle name="Note 5 7 20" xfId="28638"/>
    <cellStyle name="Note 5 7 20 2" xfId="28639"/>
    <cellStyle name="Note 5 7 20 2 2" xfId="28640"/>
    <cellStyle name="Note 5 7 20 3" xfId="28641"/>
    <cellStyle name="Note 5 7 21" xfId="28642"/>
    <cellStyle name="Note 5 7 21 2" xfId="28643"/>
    <cellStyle name="Note 5 7 22" xfId="28644"/>
    <cellStyle name="Note 5 7 3" xfId="28645"/>
    <cellStyle name="Note 5 7 3 2" xfId="28646"/>
    <cellStyle name="Note 5 7 3 2 2" xfId="28647"/>
    <cellStyle name="Note 5 7 3 3" xfId="28648"/>
    <cellStyle name="Note 5 7 4" xfId="28649"/>
    <cellStyle name="Note 5 7 4 2" xfId="28650"/>
    <cellStyle name="Note 5 7 4 2 2" xfId="28651"/>
    <cellStyle name="Note 5 7 4 3" xfId="28652"/>
    <cellStyle name="Note 5 7 5" xfId="28653"/>
    <cellStyle name="Note 5 7 5 2" xfId="28654"/>
    <cellStyle name="Note 5 7 5 2 2" xfId="28655"/>
    <cellStyle name="Note 5 7 5 3" xfId="28656"/>
    <cellStyle name="Note 5 7 6" xfId="28657"/>
    <cellStyle name="Note 5 7 6 2" xfId="28658"/>
    <cellStyle name="Note 5 7 6 2 2" xfId="28659"/>
    <cellStyle name="Note 5 7 6 3" xfId="28660"/>
    <cellStyle name="Note 5 7 7" xfId="28661"/>
    <cellStyle name="Note 5 7 7 2" xfId="28662"/>
    <cellStyle name="Note 5 7 7 2 2" xfId="28663"/>
    <cellStyle name="Note 5 7 7 3" xfId="28664"/>
    <cellStyle name="Note 5 7 8" xfId="28665"/>
    <cellStyle name="Note 5 7 8 2" xfId="28666"/>
    <cellStyle name="Note 5 7 8 2 2" xfId="28667"/>
    <cellStyle name="Note 5 7 8 3" xfId="28668"/>
    <cellStyle name="Note 5 7 9" xfId="28669"/>
    <cellStyle name="Note 5 7 9 2" xfId="28670"/>
    <cellStyle name="Note 5 7 9 2 2" xfId="28671"/>
    <cellStyle name="Note 5 7 9 3" xfId="28672"/>
    <cellStyle name="Note 5 8" xfId="28673"/>
    <cellStyle name="Note 5 8 2" xfId="28674"/>
    <cellStyle name="Note 5 8 2 2" xfId="28675"/>
    <cellStyle name="Note 5 8 3" xfId="28676"/>
    <cellStyle name="Note 5 9" xfId="28677"/>
    <cellStyle name="Note 5 9 2" xfId="28678"/>
    <cellStyle name="Note 5 9 2 2" xfId="28679"/>
    <cellStyle name="Note 5 9 3" xfId="28680"/>
    <cellStyle name="Note 6" xfId="28681"/>
    <cellStyle name="Note 6 10" xfId="28682"/>
    <cellStyle name="Note 6 10 2" xfId="28683"/>
    <cellStyle name="Note 6 10 2 2" xfId="28684"/>
    <cellStyle name="Note 6 10 3" xfId="28685"/>
    <cellStyle name="Note 6 11" xfId="28686"/>
    <cellStyle name="Note 6 11 2" xfId="28687"/>
    <cellStyle name="Note 6 11 2 2" xfId="28688"/>
    <cellStyle name="Note 6 11 3" xfId="28689"/>
    <cellStyle name="Note 6 12" xfId="28690"/>
    <cellStyle name="Note 6 12 2" xfId="28691"/>
    <cellStyle name="Note 6 12 2 2" xfId="28692"/>
    <cellStyle name="Note 6 12 3" xfId="28693"/>
    <cellStyle name="Note 6 13" xfId="28694"/>
    <cellStyle name="Note 6 13 2" xfId="28695"/>
    <cellStyle name="Note 6 13 2 2" xfId="28696"/>
    <cellStyle name="Note 6 13 3" xfId="28697"/>
    <cellStyle name="Note 6 14" xfId="28698"/>
    <cellStyle name="Note 6 14 2" xfId="28699"/>
    <cellStyle name="Note 6 14 2 2" xfId="28700"/>
    <cellStyle name="Note 6 14 3" xfId="28701"/>
    <cellStyle name="Note 6 15" xfId="28702"/>
    <cellStyle name="Note 6 15 2" xfId="28703"/>
    <cellStyle name="Note 6 15 2 2" xfId="28704"/>
    <cellStyle name="Note 6 15 3" xfId="28705"/>
    <cellStyle name="Note 6 16" xfId="28706"/>
    <cellStyle name="Note 6 16 2" xfId="28707"/>
    <cellStyle name="Note 6 16 2 2" xfId="28708"/>
    <cellStyle name="Note 6 16 3" xfId="28709"/>
    <cellStyle name="Note 6 17" xfId="28710"/>
    <cellStyle name="Note 6 17 2" xfId="28711"/>
    <cellStyle name="Note 6 17 2 2" xfId="28712"/>
    <cellStyle name="Note 6 17 3" xfId="28713"/>
    <cellStyle name="Note 6 18" xfId="28714"/>
    <cellStyle name="Note 6 18 2" xfId="28715"/>
    <cellStyle name="Note 6 18 2 2" xfId="28716"/>
    <cellStyle name="Note 6 18 3" xfId="28717"/>
    <cellStyle name="Note 6 19" xfId="28718"/>
    <cellStyle name="Note 6 19 2" xfId="28719"/>
    <cellStyle name="Note 6 19 2 2" xfId="28720"/>
    <cellStyle name="Note 6 19 3" xfId="28721"/>
    <cellStyle name="Note 6 2" xfId="28722"/>
    <cellStyle name="Note 6 2 10" xfId="28723"/>
    <cellStyle name="Note 6 2 10 2" xfId="28724"/>
    <cellStyle name="Note 6 2 10 2 2" xfId="28725"/>
    <cellStyle name="Note 6 2 10 3" xfId="28726"/>
    <cellStyle name="Note 6 2 11" xfId="28727"/>
    <cellStyle name="Note 6 2 11 2" xfId="28728"/>
    <cellStyle name="Note 6 2 11 2 2" xfId="28729"/>
    <cellStyle name="Note 6 2 11 3" xfId="28730"/>
    <cellStyle name="Note 6 2 12" xfId="28731"/>
    <cellStyle name="Note 6 2 12 2" xfId="28732"/>
    <cellStyle name="Note 6 2 12 2 2" xfId="28733"/>
    <cellStyle name="Note 6 2 12 3" xfId="28734"/>
    <cellStyle name="Note 6 2 13" xfId="28735"/>
    <cellStyle name="Note 6 2 13 2" xfId="28736"/>
    <cellStyle name="Note 6 2 13 2 2" xfId="28737"/>
    <cellStyle name="Note 6 2 13 3" xfId="28738"/>
    <cellStyle name="Note 6 2 14" xfId="28739"/>
    <cellStyle name="Note 6 2 14 2" xfId="28740"/>
    <cellStyle name="Note 6 2 14 2 2" xfId="28741"/>
    <cellStyle name="Note 6 2 14 3" xfId="28742"/>
    <cellStyle name="Note 6 2 15" xfId="28743"/>
    <cellStyle name="Note 6 2 15 2" xfId="28744"/>
    <cellStyle name="Note 6 2 15 2 2" xfId="28745"/>
    <cellStyle name="Note 6 2 15 3" xfId="28746"/>
    <cellStyle name="Note 6 2 16" xfId="28747"/>
    <cellStyle name="Note 6 2 16 2" xfId="28748"/>
    <cellStyle name="Note 6 2 16 2 2" xfId="28749"/>
    <cellStyle name="Note 6 2 16 3" xfId="28750"/>
    <cellStyle name="Note 6 2 17" xfId="28751"/>
    <cellStyle name="Note 6 2 17 2" xfId="28752"/>
    <cellStyle name="Note 6 2 17 2 2" xfId="28753"/>
    <cellStyle name="Note 6 2 17 3" xfId="28754"/>
    <cellStyle name="Note 6 2 18" xfId="28755"/>
    <cellStyle name="Note 6 2 18 2" xfId="28756"/>
    <cellStyle name="Note 6 2 18 2 2" xfId="28757"/>
    <cellStyle name="Note 6 2 18 3" xfId="28758"/>
    <cellStyle name="Note 6 2 19" xfId="28759"/>
    <cellStyle name="Note 6 2 19 2" xfId="28760"/>
    <cellStyle name="Note 6 2 19 2 2" xfId="28761"/>
    <cellStyle name="Note 6 2 19 3" xfId="28762"/>
    <cellStyle name="Note 6 2 2" xfId="28763"/>
    <cellStyle name="Note 6 2 2 10" xfId="28764"/>
    <cellStyle name="Note 6 2 2 10 2" xfId="28765"/>
    <cellStyle name="Note 6 2 2 10 2 2" xfId="28766"/>
    <cellStyle name="Note 6 2 2 10 3" xfId="28767"/>
    <cellStyle name="Note 6 2 2 11" xfId="28768"/>
    <cellStyle name="Note 6 2 2 11 2" xfId="28769"/>
    <cellStyle name="Note 6 2 2 11 2 2" xfId="28770"/>
    <cellStyle name="Note 6 2 2 11 3" xfId="28771"/>
    <cellStyle name="Note 6 2 2 12" xfId="28772"/>
    <cellStyle name="Note 6 2 2 12 2" xfId="28773"/>
    <cellStyle name="Note 6 2 2 12 2 2" xfId="28774"/>
    <cellStyle name="Note 6 2 2 12 3" xfId="28775"/>
    <cellStyle name="Note 6 2 2 13" xfId="28776"/>
    <cellStyle name="Note 6 2 2 13 2" xfId="28777"/>
    <cellStyle name="Note 6 2 2 13 2 2" xfId="28778"/>
    <cellStyle name="Note 6 2 2 13 3" xfId="28779"/>
    <cellStyle name="Note 6 2 2 14" xfId="28780"/>
    <cellStyle name="Note 6 2 2 14 2" xfId="28781"/>
    <cellStyle name="Note 6 2 2 14 2 2" xfId="28782"/>
    <cellStyle name="Note 6 2 2 14 3" xfId="28783"/>
    <cellStyle name="Note 6 2 2 15" xfId="28784"/>
    <cellStyle name="Note 6 2 2 15 2" xfId="28785"/>
    <cellStyle name="Note 6 2 2 15 2 2" xfId="28786"/>
    <cellStyle name="Note 6 2 2 15 3" xfId="28787"/>
    <cellStyle name="Note 6 2 2 16" xfId="28788"/>
    <cellStyle name="Note 6 2 2 16 2" xfId="28789"/>
    <cellStyle name="Note 6 2 2 16 2 2" xfId="28790"/>
    <cellStyle name="Note 6 2 2 16 3" xfId="28791"/>
    <cellStyle name="Note 6 2 2 17" xfId="28792"/>
    <cellStyle name="Note 6 2 2 17 2" xfId="28793"/>
    <cellStyle name="Note 6 2 2 17 2 2" xfId="28794"/>
    <cellStyle name="Note 6 2 2 17 3" xfId="28795"/>
    <cellStyle name="Note 6 2 2 18" xfId="28796"/>
    <cellStyle name="Note 6 2 2 18 2" xfId="28797"/>
    <cellStyle name="Note 6 2 2 18 2 2" xfId="28798"/>
    <cellStyle name="Note 6 2 2 18 3" xfId="28799"/>
    <cellStyle name="Note 6 2 2 19" xfId="28800"/>
    <cellStyle name="Note 6 2 2 19 2" xfId="28801"/>
    <cellStyle name="Note 6 2 2 19 2 2" xfId="28802"/>
    <cellStyle name="Note 6 2 2 19 3" xfId="28803"/>
    <cellStyle name="Note 6 2 2 2" xfId="28804"/>
    <cellStyle name="Note 6 2 2 2 10" xfId="28805"/>
    <cellStyle name="Note 6 2 2 2 10 2" xfId="28806"/>
    <cellStyle name="Note 6 2 2 2 10 2 2" xfId="28807"/>
    <cellStyle name="Note 6 2 2 2 10 3" xfId="28808"/>
    <cellStyle name="Note 6 2 2 2 11" xfId="28809"/>
    <cellStyle name="Note 6 2 2 2 11 2" xfId="28810"/>
    <cellStyle name="Note 6 2 2 2 11 2 2" xfId="28811"/>
    <cellStyle name="Note 6 2 2 2 11 3" xfId="28812"/>
    <cellStyle name="Note 6 2 2 2 12" xfId="28813"/>
    <cellStyle name="Note 6 2 2 2 12 2" xfId="28814"/>
    <cellStyle name="Note 6 2 2 2 12 2 2" xfId="28815"/>
    <cellStyle name="Note 6 2 2 2 12 3" xfId="28816"/>
    <cellStyle name="Note 6 2 2 2 13" xfId="28817"/>
    <cellStyle name="Note 6 2 2 2 13 2" xfId="28818"/>
    <cellStyle name="Note 6 2 2 2 13 2 2" xfId="28819"/>
    <cellStyle name="Note 6 2 2 2 13 3" xfId="28820"/>
    <cellStyle name="Note 6 2 2 2 14" xfId="28821"/>
    <cellStyle name="Note 6 2 2 2 14 2" xfId="28822"/>
    <cellStyle name="Note 6 2 2 2 14 2 2" xfId="28823"/>
    <cellStyle name="Note 6 2 2 2 14 3" xfId="28824"/>
    <cellStyle name="Note 6 2 2 2 15" xfId="28825"/>
    <cellStyle name="Note 6 2 2 2 15 2" xfId="28826"/>
    <cellStyle name="Note 6 2 2 2 15 2 2" xfId="28827"/>
    <cellStyle name="Note 6 2 2 2 15 3" xfId="28828"/>
    <cellStyle name="Note 6 2 2 2 16" xfId="28829"/>
    <cellStyle name="Note 6 2 2 2 16 2" xfId="28830"/>
    <cellStyle name="Note 6 2 2 2 16 2 2" xfId="28831"/>
    <cellStyle name="Note 6 2 2 2 16 3" xfId="28832"/>
    <cellStyle name="Note 6 2 2 2 17" xfId="28833"/>
    <cellStyle name="Note 6 2 2 2 17 2" xfId="28834"/>
    <cellStyle name="Note 6 2 2 2 17 2 2" xfId="28835"/>
    <cellStyle name="Note 6 2 2 2 17 3" xfId="28836"/>
    <cellStyle name="Note 6 2 2 2 18" xfId="28837"/>
    <cellStyle name="Note 6 2 2 2 18 2" xfId="28838"/>
    <cellStyle name="Note 6 2 2 2 19" xfId="28839"/>
    <cellStyle name="Note 6 2 2 2 2" xfId="28840"/>
    <cellStyle name="Note 6 2 2 2 2 10" xfId="28841"/>
    <cellStyle name="Note 6 2 2 2 2 10 2" xfId="28842"/>
    <cellStyle name="Note 6 2 2 2 2 10 2 2" xfId="28843"/>
    <cellStyle name="Note 6 2 2 2 2 10 3" xfId="28844"/>
    <cellStyle name="Note 6 2 2 2 2 11" xfId="28845"/>
    <cellStyle name="Note 6 2 2 2 2 11 2" xfId="28846"/>
    <cellStyle name="Note 6 2 2 2 2 11 2 2" xfId="28847"/>
    <cellStyle name="Note 6 2 2 2 2 11 3" xfId="28848"/>
    <cellStyle name="Note 6 2 2 2 2 12" xfId="28849"/>
    <cellStyle name="Note 6 2 2 2 2 12 2" xfId="28850"/>
    <cellStyle name="Note 6 2 2 2 2 12 2 2" xfId="28851"/>
    <cellStyle name="Note 6 2 2 2 2 12 3" xfId="28852"/>
    <cellStyle name="Note 6 2 2 2 2 13" xfId="28853"/>
    <cellStyle name="Note 6 2 2 2 2 13 2" xfId="28854"/>
    <cellStyle name="Note 6 2 2 2 2 13 2 2" xfId="28855"/>
    <cellStyle name="Note 6 2 2 2 2 13 3" xfId="28856"/>
    <cellStyle name="Note 6 2 2 2 2 14" xfId="28857"/>
    <cellStyle name="Note 6 2 2 2 2 14 2" xfId="28858"/>
    <cellStyle name="Note 6 2 2 2 2 14 2 2" xfId="28859"/>
    <cellStyle name="Note 6 2 2 2 2 14 3" xfId="28860"/>
    <cellStyle name="Note 6 2 2 2 2 15" xfId="28861"/>
    <cellStyle name="Note 6 2 2 2 2 15 2" xfId="28862"/>
    <cellStyle name="Note 6 2 2 2 2 15 2 2" xfId="28863"/>
    <cellStyle name="Note 6 2 2 2 2 15 3" xfId="28864"/>
    <cellStyle name="Note 6 2 2 2 2 16" xfId="28865"/>
    <cellStyle name="Note 6 2 2 2 2 16 2" xfId="28866"/>
    <cellStyle name="Note 6 2 2 2 2 16 2 2" xfId="28867"/>
    <cellStyle name="Note 6 2 2 2 2 16 3" xfId="28868"/>
    <cellStyle name="Note 6 2 2 2 2 17" xfId="28869"/>
    <cellStyle name="Note 6 2 2 2 2 17 2" xfId="28870"/>
    <cellStyle name="Note 6 2 2 2 2 17 2 2" xfId="28871"/>
    <cellStyle name="Note 6 2 2 2 2 17 3" xfId="28872"/>
    <cellStyle name="Note 6 2 2 2 2 18" xfId="28873"/>
    <cellStyle name="Note 6 2 2 2 2 18 2" xfId="28874"/>
    <cellStyle name="Note 6 2 2 2 2 18 2 2" xfId="28875"/>
    <cellStyle name="Note 6 2 2 2 2 18 3" xfId="28876"/>
    <cellStyle name="Note 6 2 2 2 2 19" xfId="28877"/>
    <cellStyle name="Note 6 2 2 2 2 19 2" xfId="28878"/>
    <cellStyle name="Note 6 2 2 2 2 19 2 2" xfId="28879"/>
    <cellStyle name="Note 6 2 2 2 2 19 3" xfId="28880"/>
    <cellStyle name="Note 6 2 2 2 2 2" xfId="28881"/>
    <cellStyle name="Note 6 2 2 2 2 2 2" xfId="28882"/>
    <cellStyle name="Note 6 2 2 2 2 2 2 2" xfId="28883"/>
    <cellStyle name="Note 6 2 2 2 2 2 3" xfId="28884"/>
    <cellStyle name="Note 6 2 2 2 2 20" xfId="28885"/>
    <cellStyle name="Note 6 2 2 2 2 20 2" xfId="28886"/>
    <cellStyle name="Note 6 2 2 2 2 20 2 2" xfId="28887"/>
    <cellStyle name="Note 6 2 2 2 2 20 3" xfId="28888"/>
    <cellStyle name="Note 6 2 2 2 2 21" xfId="28889"/>
    <cellStyle name="Note 6 2 2 2 2 21 2" xfId="28890"/>
    <cellStyle name="Note 6 2 2 2 2 22" xfId="28891"/>
    <cellStyle name="Note 6 2 2 2 2 3" xfId="28892"/>
    <cellStyle name="Note 6 2 2 2 2 3 2" xfId="28893"/>
    <cellStyle name="Note 6 2 2 2 2 3 2 2" xfId="28894"/>
    <cellStyle name="Note 6 2 2 2 2 3 3" xfId="28895"/>
    <cellStyle name="Note 6 2 2 2 2 4" xfId="28896"/>
    <cellStyle name="Note 6 2 2 2 2 4 2" xfId="28897"/>
    <cellStyle name="Note 6 2 2 2 2 4 2 2" xfId="28898"/>
    <cellStyle name="Note 6 2 2 2 2 4 3" xfId="28899"/>
    <cellStyle name="Note 6 2 2 2 2 5" xfId="28900"/>
    <cellStyle name="Note 6 2 2 2 2 5 2" xfId="28901"/>
    <cellStyle name="Note 6 2 2 2 2 5 2 2" xfId="28902"/>
    <cellStyle name="Note 6 2 2 2 2 5 3" xfId="28903"/>
    <cellStyle name="Note 6 2 2 2 2 6" xfId="28904"/>
    <cellStyle name="Note 6 2 2 2 2 6 2" xfId="28905"/>
    <cellStyle name="Note 6 2 2 2 2 6 2 2" xfId="28906"/>
    <cellStyle name="Note 6 2 2 2 2 6 3" xfId="28907"/>
    <cellStyle name="Note 6 2 2 2 2 7" xfId="28908"/>
    <cellStyle name="Note 6 2 2 2 2 7 2" xfId="28909"/>
    <cellStyle name="Note 6 2 2 2 2 7 2 2" xfId="28910"/>
    <cellStyle name="Note 6 2 2 2 2 7 3" xfId="28911"/>
    <cellStyle name="Note 6 2 2 2 2 8" xfId="28912"/>
    <cellStyle name="Note 6 2 2 2 2 8 2" xfId="28913"/>
    <cellStyle name="Note 6 2 2 2 2 8 2 2" xfId="28914"/>
    <cellStyle name="Note 6 2 2 2 2 8 3" xfId="28915"/>
    <cellStyle name="Note 6 2 2 2 2 9" xfId="28916"/>
    <cellStyle name="Note 6 2 2 2 2 9 2" xfId="28917"/>
    <cellStyle name="Note 6 2 2 2 2 9 2 2" xfId="28918"/>
    <cellStyle name="Note 6 2 2 2 2 9 3" xfId="28919"/>
    <cellStyle name="Note 6 2 2 2 3" xfId="28920"/>
    <cellStyle name="Note 6 2 2 2 3 2" xfId="28921"/>
    <cellStyle name="Note 6 2 2 2 3 2 2" xfId="28922"/>
    <cellStyle name="Note 6 2 2 2 3 3" xfId="28923"/>
    <cellStyle name="Note 6 2 2 2 4" xfId="28924"/>
    <cellStyle name="Note 6 2 2 2 4 2" xfId="28925"/>
    <cellStyle name="Note 6 2 2 2 4 2 2" xfId="28926"/>
    <cellStyle name="Note 6 2 2 2 4 3" xfId="28927"/>
    <cellStyle name="Note 6 2 2 2 5" xfId="28928"/>
    <cellStyle name="Note 6 2 2 2 5 2" xfId="28929"/>
    <cellStyle name="Note 6 2 2 2 5 2 2" xfId="28930"/>
    <cellStyle name="Note 6 2 2 2 5 3" xfId="28931"/>
    <cellStyle name="Note 6 2 2 2 6" xfId="28932"/>
    <cellStyle name="Note 6 2 2 2 6 2" xfId="28933"/>
    <cellStyle name="Note 6 2 2 2 6 2 2" xfId="28934"/>
    <cellStyle name="Note 6 2 2 2 6 3" xfId="28935"/>
    <cellStyle name="Note 6 2 2 2 7" xfId="28936"/>
    <cellStyle name="Note 6 2 2 2 7 2" xfId="28937"/>
    <cellStyle name="Note 6 2 2 2 7 2 2" xfId="28938"/>
    <cellStyle name="Note 6 2 2 2 7 3" xfId="28939"/>
    <cellStyle name="Note 6 2 2 2 8" xfId="28940"/>
    <cellStyle name="Note 6 2 2 2 8 2" xfId="28941"/>
    <cellStyle name="Note 6 2 2 2 8 2 2" xfId="28942"/>
    <cellStyle name="Note 6 2 2 2 8 3" xfId="28943"/>
    <cellStyle name="Note 6 2 2 2 9" xfId="28944"/>
    <cellStyle name="Note 6 2 2 2 9 2" xfId="28945"/>
    <cellStyle name="Note 6 2 2 2 9 2 2" xfId="28946"/>
    <cellStyle name="Note 6 2 2 2 9 3" xfId="28947"/>
    <cellStyle name="Note 6 2 2 20" xfId="28948"/>
    <cellStyle name="Note 6 2 2 20 2" xfId="28949"/>
    <cellStyle name="Note 6 2 2 20 2 2" xfId="28950"/>
    <cellStyle name="Note 6 2 2 20 3" xfId="28951"/>
    <cellStyle name="Note 6 2 2 21" xfId="28952"/>
    <cellStyle name="Note 6 2 2 21 2" xfId="28953"/>
    <cellStyle name="Note 6 2 2 22" xfId="28954"/>
    <cellStyle name="Note 6 2 2 3" xfId="28955"/>
    <cellStyle name="Note 6 2 2 3 10" xfId="28956"/>
    <cellStyle name="Note 6 2 2 3 10 2" xfId="28957"/>
    <cellStyle name="Note 6 2 2 3 10 2 2" xfId="28958"/>
    <cellStyle name="Note 6 2 2 3 10 3" xfId="28959"/>
    <cellStyle name="Note 6 2 2 3 11" xfId="28960"/>
    <cellStyle name="Note 6 2 2 3 11 2" xfId="28961"/>
    <cellStyle name="Note 6 2 2 3 11 2 2" xfId="28962"/>
    <cellStyle name="Note 6 2 2 3 11 3" xfId="28963"/>
    <cellStyle name="Note 6 2 2 3 12" xfId="28964"/>
    <cellStyle name="Note 6 2 2 3 12 2" xfId="28965"/>
    <cellStyle name="Note 6 2 2 3 12 2 2" xfId="28966"/>
    <cellStyle name="Note 6 2 2 3 12 3" xfId="28967"/>
    <cellStyle name="Note 6 2 2 3 13" xfId="28968"/>
    <cellStyle name="Note 6 2 2 3 13 2" xfId="28969"/>
    <cellStyle name="Note 6 2 2 3 13 2 2" xfId="28970"/>
    <cellStyle name="Note 6 2 2 3 13 3" xfId="28971"/>
    <cellStyle name="Note 6 2 2 3 14" xfId="28972"/>
    <cellStyle name="Note 6 2 2 3 14 2" xfId="28973"/>
    <cellStyle name="Note 6 2 2 3 14 2 2" xfId="28974"/>
    <cellStyle name="Note 6 2 2 3 14 3" xfId="28975"/>
    <cellStyle name="Note 6 2 2 3 15" xfId="28976"/>
    <cellStyle name="Note 6 2 2 3 15 2" xfId="28977"/>
    <cellStyle name="Note 6 2 2 3 15 2 2" xfId="28978"/>
    <cellStyle name="Note 6 2 2 3 15 3" xfId="28979"/>
    <cellStyle name="Note 6 2 2 3 16" xfId="28980"/>
    <cellStyle name="Note 6 2 2 3 16 2" xfId="28981"/>
    <cellStyle name="Note 6 2 2 3 16 2 2" xfId="28982"/>
    <cellStyle name="Note 6 2 2 3 16 3" xfId="28983"/>
    <cellStyle name="Note 6 2 2 3 17" xfId="28984"/>
    <cellStyle name="Note 6 2 2 3 17 2" xfId="28985"/>
    <cellStyle name="Note 6 2 2 3 17 2 2" xfId="28986"/>
    <cellStyle name="Note 6 2 2 3 17 3" xfId="28987"/>
    <cellStyle name="Note 6 2 2 3 18" xfId="28988"/>
    <cellStyle name="Note 6 2 2 3 18 2" xfId="28989"/>
    <cellStyle name="Note 6 2 2 3 19" xfId="28990"/>
    <cellStyle name="Note 6 2 2 3 2" xfId="28991"/>
    <cellStyle name="Note 6 2 2 3 2 10" xfId="28992"/>
    <cellStyle name="Note 6 2 2 3 2 10 2" xfId="28993"/>
    <cellStyle name="Note 6 2 2 3 2 10 2 2" xfId="28994"/>
    <cellStyle name="Note 6 2 2 3 2 10 3" xfId="28995"/>
    <cellStyle name="Note 6 2 2 3 2 11" xfId="28996"/>
    <cellStyle name="Note 6 2 2 3 2 11 2" xfId="28997"/>
    <cellStyle name="Note 6 2 2 3 2 11 2 2" xfId="28998"/>
    <cellStyle name="Note 6 2 2 3 2 11 3" xfId="28999"/>
    <cellStyle name="Note 6 2 2 3 2 12" xfId="29000"/>
    <cellStyle name="Note 6 2 2 3 2 12 2" xfId="29001"/>
    <cellStyle name="Note 6 2 2 3 2 12 2 2" xfId="29002"/>
    <cellStyle name="Note 6 2 2 3 2 12 3" xfId="29003"/>
    <cellStyle name="Note 6 2 2 3 2 13" xfId="29004"/>
    <cellStyle name="Note 6 2 2 3 2 13 2" xfId="29005"/>
    <cellStyle name="Note 6 2 2 3 2 13 2 2" xfId="29006"/>
    <cellStyle name="Note 6 2 2 3 2 13 3" xfId="29007"/>
    <cellStyle name="Note 6 2 2 3 2 14" xfId="29008"/>
    <cellStyle name="Note 6 2 2 3 2 14 2" xfId="29009"/>
    <cellStyle name="Note 6 2 2 3 2 14 2 2" xfId="29010"/>
    <cellStyle name="Note 6 2 2 3 2 14 3" xfId="29011"/>
    <cellStyle name="Note 6 2 2 3 2 15" xfId="29012"/>
    <cellStyle name="Note 6 2 2 3 2 15 2" xfId="29013"/>
    <cellStyle name="Note 6 2 2 3 2 15 2 2" xfId="29014"/>
    <cellStyle name="Note 6 2 2 3 2 15 3" xfId="29015"/>
    <cellStyle name="Note 6 2 2 3 2 16" xfId="29016"/>
    <cellStyle name="Note 6 2 2 3 2 16 2" xfId="29017"/>
    <cellStyle name="Note 6 2 2 3 2 16 2 2" xfId="29018"/>
    <cellStyle name="Note 6 2 2 3 2 16 3" xfId="29019"/>
    <cellStyle name="Note 6 2 2 3 2 17" xfId="29020"/>
    <cellStyle name="Note 6 2 2 3 2 17 2" xfId="29021"/>
    <cellStyle name="Note 6 2 2 3 2 17 2 2" xfId="29022"/>
    <cellStyle name="Note 6 2 2 3 2 17 3" xfId="29023"/>
    <cellStyle name="Note 6 2 2 3 2 18" xfId="29024"/>
    <cellStyle name="Note 6 2 2 3 2 18 2" xfId="29025"/>
    <cellStyle name="Note 6 2 2 3 2 18 2 2" xfId="29026"/>
    <cellStyle name="Note 6 2 2 3 2 18 3" xfId="29027"/>
    <cellStyle name="Note 6 2 2 3 2 19" xfId="29028"/>
    <cellStyle name="Note 6 2 2 3 2 19 2" xfId="29029"/>
    <cellStyle name="Note 6 2 2 3 2 19 2 2" xfId="29030"/>
    <cellStyle name="Note 6 2 2 3 2 19 3" xfId="29031"/>
    <cellStyle name="Note 6 2 2 3 2 2" xfId="29032"/>
    <cellStyle name="Note 6 2 2 3 2 2 2" xfId="29033"/>
    <cellStyle name="Note 6 2 2 3 2 2 2 2" xfId="29034"/>
    <cellStyle name="Note 6 2 2 3 2 2 3" xfId="29035"/>
    <cellStyle name="Note 6 2 2 3 2 20" xfId="29036"/>
    <cellStyle name="Note 6 2 2 3 2 20 2" xfId="29037"/>
    <cellStyle name="Note 6 2 2 3 2 20 2 2" xfId="29038"/>
    <cellStyle name="Note 6 2 2 3 2 20 3" xfId="29039"/>
    <cellStyle name="Note 6 2 2 3 2 21" xfId="29040"/>
    <cellStyle name="Note 6 2 2 3 2 21 2" xfId="29041"/>
    <cellStyle name="Note 6 2 2 3 2 22" xfId="29042"/>
    <cellStyle name="Note 6 2 2 3 2 3" xfId="29043"/>
    <cellStyle name="Note 6 2 2 3 2 3 2" xfId="29044"/>
    <cellStyle name="Note 6 2 2 3 2 3 2 2" xfId="29045"/>
    <cellStyle name="Note 6 2 2 3 2 3 3" xfId="29046"/>
    <cellStyle name="Note 6 2 2 3 2 4" xfId="29047"/>
    <cellStyle name="Note 6 2 2 3 2 4 2" xfId="29048"/>
    <cellStyle name="Note 6 2 2 3 2 4 2 2" xfId="29049"/>
    <cellStyle name="Note 6 2 2 3 2 4 3" xfId="29050"/>
    <cellStyle name="Note 6 2 2 3 2 5" xfId="29051"/>
    <cellStyle name="Note 6 2 2 3 2 5 2" xfId="29052"/>
    <cellStyle name="Note 6 2 2 3 2 5 2 2" xfId="29053"/>
    <cellStyle name="Note 6 2 2 3 2 5 3" xfId="29054"/>
    <cellStyle name="Note 6 2 2 3 2 6" xfId="29055"/>
    <cellStyle name="Note 6 2 2 3 2 6 2" xfId="29056"/>
    <cellStyle name="Note 6 2 2 3 2 6 2 2" xfId="29057"/>
    <cellStyle name="Note 6 2 2 3 2 6 3" xfId="29058"/>
    <cellStyle name="Note 6 2 2 3 2 7" xfId="29059"/>
    <cellStyle name="Note 6 2 2 3 2 7 2" xfId="29060"/>
    <cellStyle name="Note 6 2 2 3 2 7 2 2" xfId="29061"/>
    <cellStyle name="Note 6 2 2 3 2 7 3" xfId="29062"/>
    <cellStyle name="Note 6 2 2 3 2 8" xfId="29063"/>
    <cellStyle name="Note 6 2 2 3 2 8 2" xfId="29064"/>
    <cellStyle name="Note 6 2 2 3 2 8 2 2" xfId="29065"/>
    <cellStyle name="Note 6 2 2 3 2 8 3" xfId="29066"/>
    <cellStyle name="Note 6 2 2 3 2 9" xfId="29067"/>
    <cellStyle name="Note 6 2 2 3 2 9 2" xfId="29068"/>
    <cellStyle name="Note 6 2 2 3 2 9 2 2" xfId="29069"/>
    <cellStyle name="Note 6 2 2 3 2 9 3" xfId="29070"/>
    <cellStyle name="Note 6 2 2 3 3" xfId="29071"/>
    <cellStyle name="Note 6 2 2 3 3 2" xfId="29072"/>
    <cellStyle name="Note 6 2 2 3 3 2 2" xfId="29073"/>
    <cellStyle name="Note 6 2 2 3 3 3" xfId="29074"/>
    <cellStyle name="Note 6 2 2 3 4" xfId="29075"/>
    <cellStyle name="Note 6 2 2 3 4 2" xfId="29076"/>
    <cellStyle name="Note 6 2 2 3 4 2 2" xfId="29077"/>
    <cellStyle name="Note 6 2 2 3 4 3" xfId="29078"/>
    <cellStyle name="Note 6 2 2 3 5" xfId="29079"/>
    <cellStyle name="Note 6 2 2 3 5 2" xfId="29080"/>
    <cellStyle name="Note 6 2 2 3 5 2 2" xfId="29081"/>
    <cellStyle name="Note 6 2 2 3 5 3" xfId="29082"/>
    <cellStyle name="Note 6 2 2 3 6" xfId="29083"/>
    <cellStyle name="Note 6 2 2 3 6 2" xfId="29084"/>
    <cellStyle name="Note 6 2 2 3 6 2 2" xfId="29085"/>
    <cellStyle name="Note 6 2 2 3 6 3" xfId="29086"/>
    <cellStyle name="Note 6 2 2 3 7" xfId="29087"/>
    <cellStyle name="Note 6 2 2 3 7 2" xfId="29088"/>
    <cellStyle name="Note 6 2 2 3 7 2 2" xfId="29089"/>
    <cellStyle name="Note 6 2 2 3 7 3" xfId="29090"/>
    <cellStyle name="Note 6 2 2 3 8" xfId="29091"/>
    <cellStyle name="Note 6 2 2 3 8 2" xfId="29092"/>
    <cellStyle name="Note 6 2 2 3 8 2 2" xfId="29093"/>
    <cellStyle name="Note 6 2 2 3 8 3" xfId="29094"/>
    <cellStyle name="Note 6 2 2 3 9" xfId="29095"/>
    <cellStyle name="Note 6 2 2 3 9 2" xfId="29096"/>
    <cellStyle name="Note 6 2 2 3 9 2 2" xfId="29097"/>
    <cellStyle name="Note 6 2 2 3 9 3" xfId="29098"/>
    <cellStyle name="Note 6 2 2 4" xfId="29099"/>
    <cellStyle name="Note 6 2 2 4 10" xfId="29100"/>
    <cellStyle name="Note 6 2 2 4 10 2" xfId="29101"/>
    <cellStyle name="Note 6 2 2 4 10 2 2" xfId="29102"/>
    <cellStyle name="Note 6 2 2 4 10 3" xfId="29103"/>
    <cellStyle name="Note 6 2 2 4 11" xfId="29104"/>
    <cellStyle name="Note 6 2 2 4 11 2" xfId="29105"/>
    <cellStyle name="Note 6 2 2 4 11 2 2" xfId="29106"/>
    <cellStyle name="Note 6 2 2 4 11 3" xfId="29107"/>
    <cellStyle name="Note 6 2 2 4 12" xfId="29108"/>
    <cellStyle name="Note 6 2 2 4 12 2" xfId="29109"/>
    <cellStyle name="Note 6 2 2 4 12 2 2" xfId="29110"/>
    <cellStyle name="Note 6 2 2 4 12 3" xfId="29111"/>
    <cellStyle name="Note 6 2 2 4 13" xfId="29112"/>
    <cellStyle name="Note 6 2 2 4 13 2" xfId="29113"/>
    <cellStyle name="Note 6 2 2 4 13 2 2" xfId="29114"/>
    <cellStyle name="Note 6 2 2 4 13 3" xfId="29115"/>
    <cellStyle name="Note 6 2 2 4 14" xfId="29116"/>
    <cellStyle name="Note 6 2 2 4 14 2" xfId="29117"/>
    <cellStyle name="Note 6 2 2 4 14 2 2" xfId="29118"/>
    <cellStyle name="Note 6 2 2 4 14 3" xfId="29119"/>
    <cellStyle name="Note 6 2 2 4 15" xfId="29120"/>
    <cellStyle name="Note 6 2 2 4 15 2" xfId="29121"/>
    <cellStyle name="Note 6 2 2 4 15 2 2" xfId="29122"/>
    <cellStyle name="Note 6 2 2 4 15 3" xfId="29123"/>
    <cellStyle name="Note 6 2 2 4 16" xfId="29124"/>
    <cellStyle name="Note 6 2 2 4 16 2" xfId="29125"/>
    <cellStyle name="Note 6 2 2 4 16 2 2" xfId="29126"/>
    <cellStyle name="Note 6 2 2 4 16 3" xfId="29127"/>
    <cellStyle name="Note 6 2 2 4 17" xfId="29128"/>
    <cellStyle name="Note 6 2 2 4 17 2" xfId="29129"/>
    <cellStyle name="Note 6 2 2 4 17 2 2" xfId="29130"/>
    <cellStyle name="Note 6 2 2 4 17 3" xfId="29131"/>
    <cellStyle name="Note 6 2 2 4 18" xfId="29132"/>
    <cellStyle name="Note 6 2 2 4 18 2" xfId="29133"/>
    <cellStyle name="Note 6 2 2 4 18 2 2" xfId="29134"/>
    <cellStyle name="Note 6 2 2 4 18 3" xfId="29135"/>
    <cellStyle name="Note 6 2 2 4 19" xfId="29136"/>
    <cellStyle name="Note 6 2 2 4 19 2" xfId="29137"/>
    <cellStyle name="Note 6 2 2 4 19 2 2" xfId="29138"/>
    <cellStyle name="Note 6 2 2 4 19 3" xfId="29139"/>
    <cellStyle name="Note 6 2 2 4 2" xfId="29140"/>
    <cellStyle name="Note 6 2 2 4 2 10" xfId="29141"/>
    <cellStyle name="Note 6 2 2 4 2 10 2" xfId="29142"/>
    <cellStyle name="Note 6 2 2 4 2 10 2 2" xfId="29143"/>
    <cellStyle name="Note 6 2 2 4 2 10 3" xfId="29144"/>
    <cellStyle name="Note 6 2 2 4 2 11" xfId="29145"/>
    <cellStyle name="Note 6 2 2 4 2 11 2" xfId="29146"/>
    <cellStyle name="Note 6 2 2 4 2 11 2 2" xfId="29147"/>
    <cellStyle name="Note 6 2 2 4 2 11 3" xfId="29148"/>
    <cellStyle name="Note 6 2 2 4 2 12" xfId="29149"/>
    <cellStyle name="Note 6 2 2 4 2 12 2" xfId="29150"/>
    <cellStyle name="Note 6 2 2 4 2 12 2 2" xfId="29151"/>
    <cellStyle name="Note 6 2 2 4 2 12 3" xfId="29152"/>
    <cellStyle name="Note 6 2 2 4 2 13" xfId="29153"/>
    <cellStyle name="Note 6 2 2 4 2 13 2" xfId="29154"/>
    <cellStyle name="Note 6 2 2 4 2 13 2 2" xfId="29155"/>
    <cellStyle name="Note 6 2 2 4 2 13 3" xfId="29156"/>
    <cellStyle name="Note 6 2 2 4 2 14" xfId="29157"/>
    <cellStyle name="Note 6 2 2 4 2 14 2" xfId="29158"/>
    <cellStyle name="Note 6 2 2 4 2 14 2 2" xfId="29159"/>
    <cellStyle name="Note 6 2 2 4 2 14 3" xfId="29160"/>
    <cellStyle name="Note 6 2 2 4 2 15" xfId="29161"/>
    <cellStyle name="Note 6 2 2 4 2 15 2" xfId="29162"/>
    <cellStyle name="Note 6 2 2 4 2 15 2 2" xfId="29163"/>
    <cellStyle name="Note 6 2 2 4 2 15 3" xfId="29164"/>
    <cellStyle name="Note 6 2 2 4 2 16" xfId="29165"/>
    <cellStyle name="Note 6 2 2 4 2 16 2" xfId="29166"/>
    <cellStyle name="Note 6 2 2 4 2 16 2 2" xfId="29167"/>
    <cellStyle name="Note 6 2 2 4 2 16 3" xfId="29168"/>
    <cellStyle name="Note 6 2 2 4 2 17" xfId="29169"/>
    <cellStyle name="Note 6 2 2 4 2 17 2" xfId="29170"/>
    <cellStyle name="Note 6 2 2 4 2 17 2 2" xfId="29171"/>
    <cellStyle name="Note 6 2 2 4 2 17 3" xfId="29172"/>
    <cellStyle name="Note 6 2 2 4 2 18" xfId="29173"/>
    <cellStyle name="Note 6 2 2 4 2 18 2" xfId="29174"/>
    <cellStyle name="Note 6 2 2 4 2 18 2 2" xfId="29175"/>
    <cellStyle name="Note 6 2 2 4 2 18 3" xfId="29176"/>
    <cellStyle name="Note 6 2 2 4 2 19" xfId="29177"/>
    <cellStyle name="Note 6 2 2 4 2 19 2" xfId="29178"/>
    <cellStyle name="Note 6 2 2 4 2 19 2 2" xfId="29179"/>
    <cellStyle name="Note 6 2 2 4 2 19 3" xfId="29180"/>
    <cellStyle name="Note 6 2 2 4 2 2" xfId="29181"/>
    <cellStyle name="Note 6 2 2 4 2 2 2" xfId="29182"/>
    <cellStyle name="Note 6 2 2 4 2 2 2 2" xfId="29183"/>
    <cellStyle name="Note 6 2 2 4 2 2 3" xfId="29184"/>
    <cellStyle name="Note 6 2 2 4 2 20" xfId="29185"/>
    <cellStyle name="Note 6 2 2 4 2 20 2" xfId="29186"/>
    <cellStyle name="Note 6 2 2 4 2 20 2 2" xfId="29187"/>
    <cellStyle name="Note 6 2 2 4 2 20 3" xfId="29188"/>
    <cellStyle name="Note 6 2 2 4 2 21" xfId="29189"/>
    <cellStyle name="Note 6 2 2 4 2 21 2" xfId="29190"/>
    <cellStyle name="Note 6 2 2 4 2 22" xfId="29191"/>
    <cellStyle name="Note 6 2 2 4 2 3" xfId="29192"/>
    <cellStyle name="Note 6 2 2 4 2 3 2" xfId="29193"/>
    <cellStyle name="Note 6 2 2 4 2 3 2 2" xfId="29194"/>
    <cellStyle name="Note 6 2 2 4 2 3 3" xfId="29195"/>
    <cellStyle name="Note 6 2 2 4 2 4" xfId="29196"/>
    <cellStyle name="Note 6 2 2 4 2 4 2" xfId="29197"/>
    <cellStyle name="Note 6 2 2 4 2 4 2 2" xfId="29198"/>
    <cellStyle name="Note 6 2 2 4 2 4 3" xfId="29199"/>
    <cellStyle name="Note 6 2 2 4 2 5" xfId="29200"/>
    <cellStyle name="Note 6 2 2 4 2 5 2" xfId="29201"/>
    <cellStyle name="Note 6 2 2 4 2 5 2 2" xfId="29202"/>
    <cellStyle name="Note 6 2 2 4 2 5 3" xfId="29203"/>
    <cellStyle name="Note 6 2 2 4 2 6" xfId="29204"/>
    <cellStyle name="Note 6 2 2 4 2 6 2" xfId="29205"/>
    <cellStyle name="Note 6 2 2 4 2 6 2 2" xfId="29206"/>
    <cellStyle name="Note 6 2 2 4 2 6 3" xfId="29207"/>
    <cellStyle name="Note 6 2 2 4 2 7" xfId="29208"/>
    <cellStyle name="Note 6 2 2 4 2 7 2" xfId="29209"/>
    <cellStyle name="Note 6 2 2 4 2 7 2 2" xfId="29210"/>
    <cellStyle name="Note 6 2 2 4 2 7 3" xfId="29211"/>
    <cellStyle name="Note 6 2 2 4 2 8" xfId="29212"/>
    <cellStyle name="Note 6 2 2 4 2 8 2" xfId="29213"/>
    <cellStyle name="Note 6 2 2 4 2 8 2 2" xfId="29214"/>
    <cellStyle name="Note 6 2 2 4 2 8 3" xfId="29215"/>
    <cellStyle name="Note 6 2 2 4 2 9" xfId="29216"/>
    <cellStyle name="Note 6 2 2 4 2 9 2" xfId="29217"/>
    <cellStyle name="Note 6 2 2 4 2 9 2 2" xfId="29218"/>
    <cellStyle name="Note 6 2 2 4 2 9 3" xfId="29219"/>
    <cellStyle name="Note 6 2 2 4 20" xfId="29220"/>
    <cellStyle name="Note 6 2 2 4 20 2" xfId="29221"/>
    <cellStyle name="Note 6 2 2 4 20 2 2" xfId="29222"/>
    <cellStyle name="Note 6 2 2 4 20 3" xfId="29223"/>
    <cellStyle name="Note 6 2 2 4 21" xfId="29224"/>
    <cellStyle name="Note 6 2 2 4 21 2" xfId="29225"/>
    <cellStyle name="Note 6 2 2 4 21 2 2" xfId="29226"/>
    <cellStyle name="Note 6 2 2 4 21 3" xfId="29227"/>
    <cellStyle name="Note 6 2 2 4 22" xfId="29228"/>
    <cellStyle name="Note 6 2 2 4 22 2" xfId="29229"/>
    <cellStyle name="Note 6 2 2 4 23" xfId="29230"/>
    <cellStyle name="Note 6 2 2 4 3" xfId="29231"/>
    <cellStyle name="Note 6 2 2 4 3 2" xfId="29232"/>
    <cellStyle name="Note 6 2 2 4 3 2 2" xfId="29233"/>
    <cellStyle name="Note 6 2 2 4 3 3" xfId="29234"/>
    <cellStyle name="Note 6 2 2 4 4" xfId="29235"/>
    <cellStyle name="Note 6 2 2 4 4 2" xfId="29236"/>
    <cellStyle name="Note 6 2 2 4 4 2 2" xfId="29237"/>
    <cellStyle name="Note 6 2 2 4 4 3" xfId="29238"/>
    <cellStyle name="Note 6 2 2 4 5" xfId="29239"/>
    <cellStyle name="Note 6 2 2 4 5 2" xfId="29240"/>
    <cellStyle name="Note 6 2 2 4 5 2 2" xfId="29241"/>
    <cellStyle name="Note 6 2 2 4 5 3" xfId="29242"/>
    <cellStyle name="Note 6 2 2 4 6" xfId="29243"/>
    <cellStyle name="Note 6 2 2 4 6 2" xfId="29244"/>
    <cellStyle name="Note 6 2 2 4 6 2 2" xfId="29245"/>
    <cellStyle name="Note 6 2 2 4 6 3" xfId="29246"/>
    <cellStyle name="Note 6 2 2 4 7" xfId="29247"/>
    <cellStyle name="Note 6 2 2 4 7 2" xfId="29248"/>
    <cellStyle name="Note 6 2 2 4 7 2 2" xfId="29249"/>
    <cellStyle name="Note 6 2 2 4 7 3" xfId="29250"/>
    <cellStyle name="Note 6 2 2 4 8" xfId="29251"/>
    <cellStyle name="Note 6 2 2 4 8 2" xfId="29252"/>
    <cellStyle name="Note 6 2 2 4 8 2 2" xfId="29253"/>
    <cellStyle name="Note 6 2 2 4 8 3" xfId="29254"/>
    <cellStyle name="Note 6 2 2 4 9" xfId="29255"/>
    <cellStyle name="Note 6 2 2 4 9 2" xfId="29256"/>
    <cellStyle name="Note 6 2 2 4 9 2 2" xfId="29257"/>
    <cellStyle name="Note 6 2 2 4 9 3" xfId="29258"/>
    <cellStyle name="Note 6 2 2 5" xfId="29259"/>
    <cellStyle name="Note 6 2 2 5 10" xfId="29260"/>
    <cellStyle name="Note 6 2 2 5 10 2" xfId="29261"/>
    <cellStyle name="Note 6 2 2 5 10 2 2" xfId="29262"/>
    <cellStyle name="Note 6 2 2 5 10 3" xfId="29263"/>
    <cellStyle name="Note 6 2 2 5 11" xfId="29264"/>
    <cellStyle name="Note 6 2 2 5 11 2" xfId="29265"/>
    <cellStyle name="Note 6 2 2 5 11 2 2" xfId="29266"/>
    <cellStyle name="Note 6 2 2 5 11 3" xfId="29267"/>
    <cellStyle name="Note 6 2 2 5 12" xfId="29268"/>
    <cellStyle name="Note 6 2 2 5 12 2" xfId="29269"/>
    <cellStyle name="Note 6 2 2 5 12 2 2" xfId="29270"/>
    <cellStyle name="Note 6 2 2 5 12 3" xfId="29271"/>
    <cellStyle name="Note 6 2 2 5 13" xfId="29272"/>
    <cellStyle name="Note 6 2 2 5 13 2" xfId="29273"/>
    <cellStyle name="Note 6 2 2 5 13 2 2" xfId="29274"/>
    <cellStyle name="Note 6 2 2 5 13 3" xfId="29275"/>
    <cellStyle name="Note 6 2 2 5 14" xfId="29276"/>
    <cellStyle name="Note 6 2 2 5 14 2" xfId="29277"/>
    <cellStyle name="Note 6 2 2 5 14 2 2" xfId="29278"/>
    <cellStyle name="Note 6 2 2 5 14 3" xfId="29279"/>
    <cellStyle name="Note 6 2 2 5 15" xfId="29280"/>
    <cellStyle name="Note 6 2 2 5 15 2" xfId="29281"/>
    <cellStyle name="Note 6 2 2 5 15 2 2" xfId="29282"/>
    <cellStyle name="Note 6 2 2 5 15 3" xfId="29283"/>
    <cellStyle name="Note 6 2 2 5 16" xfId="29284"/>
    <cellStyle name="Note 6 2 2 5 16 2" xfId="29285"/>
    <cellStyle name="Note 6 2 2 5 16 2 2" xfId="29286"/>
    <cellStyle name="Note 6 2 2 5 16 3" xfId="29287"/>
    <cellStyle name="Note 6 2 2 5 17" xfId="29288"/>
    <cellStyle name="Note 6 2 2 5 17 2" xfId="29289"/>
    <cellStyle name="Note 6 2 2 5 17 2 2" xfId="29290"/>
    <cellStyle name="Note 6 2 2 5 17 3" xfId="29291"/>
    <cellStyle name="Note 6 2 2 5 18" xfId="29292"/>
    <cellStyle name="Note 6 2 2 5 18 2" xfId="29293"/>
    <cellStyle name="Note 6 2 2 5 18 2 2" xfId="29294"/>
    <cellStyle name="Note 6 2 2 5 18 3" xfId="29295"/>
    <cellStyle name="Note 6 2 2 5 19" xfId="29296"/>
    <cellStyle name="Note 6 2 2 5 19 2" xfId="29297"/>
    <cellStyle name="Note 6 2 2 5 19 2 2" xfId="29298"/>
    <cellStyle name="Note 6 2 2 5 19 3" xfId="29299"/>
    <cellStyle name="Note 6 2 2 5 2" xfId="29300"/>
    <cellStyle name="Note 6 2 2 5 2 2" xfId="29301"/>
    <cellStyle name="Note 6 2 2 5 2 2 2" xfId="29302"/>
    <cellStyle name="Note 6 2 2 5 2 3" xfId="29303"/>
    <cellStyle name="Note 6 2 2 5 20" xfId="29304"/>
    <cellStyle name="Note 6 2 2 5 20 2" xfId="29305"/>
    <cellStyle name="Note 6 2 2 5 20 2 2" xfId="29306"/>
    <cellStyle name="Note 6 2 2 5 20 3" xfId="29307"/>
    <cellStyle name="Note 6 2 2 5 21" xfId="29308"/>
    <cellStyle name="Note 6 2 2 5 21 2" xfId="29309"/>
    <cellStyle name="Note 6 2 2 5 22" xfId="29310"/>
    <cellStyle name="Note 6 2 2 5 3" xfId="29311"/>
    <cellStyle name="Note 6 2 2 5 3 2" xfId="29312"/>
    <cellStyle name="Note 6 2 2 5 3 2 2" xfId="29313"/>
    <cellStyle name="Note 6 2 2 5 3 3" xfId="29314"/>
    <cellStyle name="Note 6 2 2 5 4" xfId="29315"/>
    <cellStyle name="Note 6 2 2 5 4 2" xfId="29316"/>
    <cellStyle name="Note 6 2 2 5 4 2 2" xfId="29317"/>
    <cellStyle name="Note 6 2 2 5 4 3" xfId="29318"/>
    <cellStyle name="Note 6 2 2 5 5" xfId="29319"/>
    <cellStyle name="Note 6 2 2 5 5 2" xfId="29320"/>
    <cellStyle name="Note 6 2 2 5 5 2 2" xfId="29321"/>
    <cellStyle name="Note 6 2 2 5 5 3" xfId="29322"/>
    <cellStyle name="Note 6 2 2 5 6" xfId="29323"/>
    <cellStyle name="Note 6 2 2 5 6 2" xfId="29324"/>
    <cellStyle name="Note 6 2 2 5 6 2 2" xfId="29325"/>
    <cellStyle name="Note 6 2 2 5 6 3" xfId="29326"/>
    <cellStyle name="Note 6 2 2 5 7" xfId="29327"/>
    <cellStyle name="Note 6 2 2 5 7 2" xfId="29328"/>
    <cellStyle name="Note 6 2 2 5 7 2 2" xfId="29329"/>
    <cellStyle name="Note 6 2 2 5 7 3" xfId="29330"/>
    <cellStyle name="Note 6 2 2 5 8" xfId="29331"/>
    <cellStyle name="Note 6 2 2 5 8 2" xfId="29332"/>
    <cellStyle name="Note 6 2 2 5 8 2 2" xfId="29333"/>
    <cellStyle name="Note 6 2 2 5 8 3" xfId="29334"/>
    <cellStyle name="Note 6 2 2 5 9" xfId="29335"/>
    <cellStyle name="Note 6 2 2 5 9 2" xfId="29336"/>
    <cellStyle name="Note 6 2 2 5 9 2 2" xfId="29337"/>
    <cellStyle name="Note 6 2 2 5 9 3" xfId="29338"/>
    <cellStyle name="Note 6 2 2 6" xfId="29339"/>
    <cellStyle name="Note 6 2 2 6 2" xfId="29340"/>
    <cellStyle name="Note 6 2 2 6 2 2" xfId="29341"/>
    <cellStyle name="Note 6 2 2 6 3" xfId="29342"/>
    <cellStyle name="Note 6 2 2 7" xfId="29343"/>
    <cellStyle name="Note 6 2 2 7 2" xfId="29344"/>
    <cellStyle name="Note 6 2 2 7 2 2" xfId="29345"/>
    <cellStyle name="Note 6 2 2 7 3" xfId="29346"/>
    <cellStyle name="Note 6 2 2 8" xfId="29347"/>
    <cellStyle name="Note 6 2 2 8 2" xfId="29348"/>
    <cellStyle name="Note 6 2 2 8 2 2" xfId="29349"/>
    <cellStyle name="Note 6 2 2 8 3" xfId="29350"/>
    <cellStyle name="Note 6 2 2 9" xfId="29351"/>
    <cellStyle name="Note 6 2 2 9 2" xfId="29352"/>
    <cellStyle name="Note 6 2 2 9 2 2" xfId="29353"/>
    <cellStyle name="Note 6 2 2 9 3" xfId="29354"/>
    <cellStyle name="Note 6 2 20" xfId="29355"/>
    <cellStyle name="Note 6 2 20 2" xfId="29356"/>
    <cellStyle name="Note 6 2 20 2 2" xfId="29357"/>
    <cellStyle name="Note 6 2 20 3" xfId="29358"/>
    <cellStyle name="Note 6 2 21" xfId="29359"/>
    <cellStyle name="Note 6 2 21 2" xfId="29360"/>
    <cellStyle name="Note 6 2 21 2 2" xfId="29361"/>
    <cellStyle name="Note 6 2 21 3" xfId="29362"/>
    <cellStyle name="Note 6 2 22" xfId="29363"/>
    <cellStyle name="Note 6 2 22 2" xfId="29364"/>
    <cellStyle name="Note 6 2 23" xfId="29365"/>
    <cellStyle name="Note 6 2 24" xfId="29366"/>
    <cellStyle name="Note 6 2 25" xfId="29367"/>
    <cellStyle name="Note 6 2 26" xfId="29368"/>
    <cellStyle name="Note 6 2 3" xfId="29369"/>
    <cellStyle name="Note 6 2 3 10" xfId="29370"/>
    <cellStyle name="Note 6 2 3 10 2" xfId="29371"/>
    <cellStyle name="Note 6 2 3 10 2 2" xfId="29372"/>
    <cellStyle name="Note 6 2 3 10 3" xfId="29373"/>
    <cellStyle name="Note 6 2 3 11" xfId="29374"/>
    <cellStyle name="Note 6 2 3 11 2" xfId="29375"/>
    <cellStyle name="Note 6 2 3 11 2 2" xfId="29376"/>
    <cellStyle name="Note 6 2 3 11 3" xfId="29377"/>
    <cellStyle name="Note 6 2 3 12" xfId="29378"/>
    <cellStyle name="Note 6 2 3 12 2" xfId="29379"/>
    <cellStyle name="Note 6 2 3 12 2 2" xfId="29380"/>
    <cellStyle name="Note 6 2 3 12 3" xfId="29381"/>
    <cellStyle name="Note 6 2 3 13" xfId="29382"/>
    <cellStyle name="Note 6 2 3 13 2" xfId="29383"/>
    <cellStyle name="Note 6 2 3 13 2 2" xfId="29384"/>
    <cellStyle name="Note 6 2 3 13 3" xfId="29385"/>
    <cellStyle name="Note 6 2 3 14" xfId="29386"/>
    <cellStyle name="Note 6 2 3 14 2" xfId="29387"/>
    <cellStyle name="Note 6 2 3 14 2 2" xfId="29388"/>
    <cellStyle name="Note 6 2 3 14 3" xfId="29389"/>
    <cellStyle name="Note 6 2 3 15" xfId="29390"/>
    <cellStyle name="Note 6 2 3 15 2" xfId="29391"/>
    <cellStyle name="Note 6 2 3 15 2 2" xfId="29392"/>
    <cellStyle name="Note 6 2 3 15 3" xfId="29393"/>
    <cellStyle name="Note 6 2 3 16" xfId="29394"/>
    <cellStyle name="Note 6 2 3 16 2" xfId="29395"/>
    <cellStyle name="Note 6 2 3 16 2 2" xfId="29396"/>
    <cellStyle name="Note 6 2 3 16 3" xfId="29397"/>
    <cellStyle name="Note 6 2 3 17" xfId="29398"/>
    <cellStyle name="Note 6 2 3 17 2" xfId="29399"/>
    <cellStyle name="Note 6 2 3 17 2 2" xfId="29400"/>
    <cellStyle name="Note 6 2 3 17 3" xfId="29401"/>
    <cellStyle name="Note 6 2 3 18" xfId="29402"/>
    <cellStyle name="Note 6 2 3 18 2" xfId="29403"/>
    <cellStyle name="Note 6 2 3 19" xfId="29404"/>
    <cellStyle name="Note 6 2 3 2" xfId="29405"/>
    <cellStyle name="Note 6 2 3 2 10" xfId="29406"/>
    <cellStyle name="Note 6 2 3 2 10 2" xfId="29407"/>
    <cellStyle name="Note 6 2 3 2 10 2 2" xfId="29408"/>
    <cellStyle name="Note 6 2 3 2 10 3" xfId="29409"/>
    <cellStyle name="Note 6 2 3 2 11" xfId="29410"/>
    <cellStyle name="Note 6 2 3 2 11 2" xfId="29411"/>
    <cellStyle name="Note 6 2 3 2 11 2 2" xfId="29412"/>
    <cellStyle name="Note 6 2 3 2 11 3" xfId="29413"/>
    <cellStyle name="Note 6 2 3 2 12" xfId="29414"/>
    <cellStyle name="Note 6 2 3 2 12 2" xfId="29415"/>
    <cellStyle name="Note 6 2 3 2 12 2 2" xfId="29416"/>
    <cellStyle name="Note 6 2 3 2 12 3" xfId="29417"/>
    <cellStyle name="Note 6 2 3 2 13" xfId="29418"/>
    <cellStyle name="Note 6 2 3 2 13 2" xfId="29419"/>
    <cellStyle name="Note 6 2 3 2 13 2 2" xfId="29420"/>
    <cellStyle name="Note 6 2 3 2 13 3" xfId="29421"/>
    <cellStyle name="Note 6 2 3 2 14" xfId="29422"/>
    <cellStyle name="Note 6 2 3 2 14 2" xfId="29423"/>
    <cellStyle name="Note 6 2 3 2 14 2 2" xfId="29424"/>
    <cellStyle name="Note 6 2 3 2 14 3" xfId="29425"/>
    <cellStyle name="Note 6 2 3 2 15" xfId="29426"/>
    <cellStyle name="Note 6 2 3 2 15 2" xfId="29427"/>
    <cellStyle name="Note 6 2 3 2 15 2 2" xfId="29428"/>
    <cellStyle name="Note 6 2 3 2 15 3" xfId="29429"/>
    <cellStyle name="Note 6 2 3 2 16" xfId="29430"/>
    <cellStyle name="Note 6 2 3 2 16 2" xfId="29431"/>
    <cellStyle name="Note 6 2 3 2 16 2 2" xfId="29432"/>
    <cellStyle name="Note 6 2 3 2 16 3" xfId="29433"/>
    <cellStyle name="Note 6 2 3 2 17" xfId="29434"/>
    <cellStyle name="Note 6 2 3 2 17 2" xfId="29435"/>
    <cellStyle name="Note 6 2 3 2 17 2 2" xfId="29436"/>
    <cellStyle name="Note 6 2 3 2 17 3" xfId="29437"/>
    <cellStyle name="Note 6 2 3 2 18" xfId="29438"/>
    <cellStyle name="Note 6 2 3 2 18 2" xfId="29439"/>
    <cellStyle name="Note 6 2 3 2 18 2 2" xfId="29440"/>
    <cellStyle name="Note 6 2 3 2 18 3" xfId="29441"/>
    <cellStyle name="Note 6 2 3 2 19" xfId="29442"/>
    <cellStyle name="Note 6 2 3 2 19 2" xfId="29443"/>
    <cellStyle name="Note 6 2 3 2 19 2 2" xfId="29444"/>
    <cellStyle name="Note 6 2 3 2 19 3" xfId="29445"/>
    <cellStyle name="Note 6 2 3 2 2" xfId="29446"/>
    <cellStyle name="Note 6 2 3 2 2 2" xfId="29447"/>
    <cellStyle name="Note 6 2 3 2 2 2 2" xfId="29448"/>
    <cellStyle name="Note 6 2 3 2 2 3" xfId="29449"/>
    <cellStyle name="Note 6 2 3 2 20" xfId="29450"/>
    <cellStyle name="Note 6 2 3 2 20 2" xfId="29451"/>
    <cellStyle name="Note 6 2 3 2 20 2 2" xfId="29452"/>
    <cellStyle name="Note 6 2 3 2 20 3" xfId="29453"/>
    <cellStyle name="Note 6 2 3 2 21" xfId="29454"/>
    <cellStyle name="Note 6 2 3 2 21 2" xfId="29455"/>
    <cellStyle name="Note 6 2 3 2 22" xfId="29456"/>
    <cellStyle name="Note 6 2 3 2 3" xfId="29457"/>
    <cellStyle name="Note 6 2 3 2 3 2" xfId="29458"/>
    <cellStyle name="Note 6 2 3 2 3 2 2" xfId="29459"/>
    <cellStyle name="Note 6 2 3 2 3 3" xfId="29460"/>
    <cellStyle name="Note 6 2 3 2 4" xfId="29461"/>
    <cellStyle name="Note 6 2 3 2 4 2" xfId="29462"/>
    <cellStyle name="Note 6 2 3 2 4 2 2" xfId="29463"/>
    <cellStyle name="Note 6 2 3 2 4 3" xfId="29464"/>
    <cellStyle name="Note 6 2 3 2 5" xfId="29465"/>
    <cellStyle name="Note 6 2 3 2 5 2" xfId="29466"/>
    <cellStyle name="Note 6 2 3 2 5 2 2" xfId="29467"/>
    <cellStyle name="Note 6 2 3 2 5 3" xfId="29468"/>
    <cellStyle name="Note 6 2 3 2 6" xfId="29469"/>
    <cellStyle name="Note 6 2 3 2 6 2" xfId="29470"/>
    <cellStyle name="Note 6 2 3 2 6 2 2" xfId="29471"/>
    <cellStyle name="Note 6 2 3 2 6 3" xfId="29472"/>
    <cellStyle name="Note 6 2 3 2 7" xfId="29473"/>
    <cellStyle name="Note 6 2 3 2 7 2" xfId="29474"/>
    <cellStyle name="Note 6 2 3 2 7 2 2" xfId="29475"/>
    <cellStyle name="Note 6 2 3 2 7 3" xfId="29476"/>
    <cellStyle name="Note 6 2 3 2 8" xfId="29477"/>
    <cellStyle name="Note 6 2 3 2 8 2" xfId="29478"/>
    <cellStyle name="Note 6 2 3 2 8 2 2" xfId="29479"/>
    <cellStyle name="Note 6 2 3 2 8 3" xfId="29480"/>
    <cellStyle name="Note 6 2 3 2 9" xfId="29481"/>
    <cellStyle name="Note 6 2 3 2 9 2" xfId="29482"/>
    <cellStyle name="Note 6 2 3 2 9 2 2" xfId="29483"/>
    <cellStyle name="Note 6 2 3 2 9 3" xfId="29484"/>
    <cellStyle name="Note 6 2 3 3" xfId="29485"/>
    <cellStyle name="Note 6 2 3 3 2" xfId="29486"/>
    <cellStyle name="Note 6 2 3 3 2 2" xfId="29487"/>
    <cellStyle name="Note 6 2 3 3 3" xfId="29488"/>
    <cellStyle name="Note 6 2 3 4" xfId="29489"/>
    <cellStyle name="Note 6 2 3 4 2" xfId="29490"/>
    <cellStyle name="Note 6 2 3 4 2 2" xfId="29491"/>
    <cellStyle name="Note 6 2 3 4 3" xfId="29492"/>
    <cellStyle name="Note 6 2 3 5" xfId="29493"/>
    <cellStyle name="Note 6 2 3 5 2" xfId="29494"/>
    <cellStyle name="Note 6 2 3 5 2 2" xfId="29495"/>
    <cellStyle name="Note 6 2 3 5 3" xfId="29496"/>
    <cellStyle name="Note 6 2 3 6" xfId="29497"/>
    <cellStyle name="Note 6 2 3 6 2" xfId="29498"/>
    <cellStyle name="Note 6 2 3 6 2 2" xfId="29499"/>
    <cellStyle name="Note 6 2 3 6 3" xfId="29500"/>
    <cellStyle name="Note 6 2 3 7" xfId="29501"/>
    <cellStyle name="Note 6 2 3 7 2" xfId="29502"/>
    <cellStyle name="Note 6 2 3 7 2 2" xfId="29503"/>
    <cellStyle name="Note 6 2 3 7 3" xfId="29504"/>
    <cellStyle name="Note 6 2 3 8" xfId="29505"/>
    <cellStyle name="Note 6 2 3 8 2" xfId="29506"/>
    <cellStyle name="Note 6 2 3 8 2 2" xfId="29507"/>
    <cellStyle name="Note 6 2 3 8 3" xfId="29508"/>
    <cellStyle name="Note 6 2 3 9" xfId="29509"/>
    <cellStyle name="Note 6 2 3 9 2" xfId="29510"/>
    <cellStyle name="Note 6 2 3 9 2 2" xfId="29511"/>
    <cellStyle name="Note 6 2 3 9 3" xfId="29512"/>
    <cellStyle name="Note 6 2 4" xfId="29513"/>
    <cellStyle name="Note 6 2 4 10" xfId="29514"/>
    <cellStyle name="Note 6 2 4 10 2" xfId="29515"/>
    <cellStyle name="Note 6 2 4 10 2 2" xfId="29516"/>
    <cellStyle name="Note 6 2 4 10 3" xfId="29517"/>
    <cellStyle name="Note 6 2 4 11" xfId="29518"/>
    <cellStyle name="Note 6 2 4 11 2" xfId="29519"/>
    <cellStyle name="Note 6 2 4 11 2 2" xfId="29520"/>
    <cellStyle name="Note 6 2 4 11 3" xfId="29521"/>
    <cellStyle name="Note 6 2 4 12" xfId="29522"/>
    <cellStyle name="Note 6 2 4 12 2" xfId="29523"/>
    <cellStyle name="Note 6 2 4 12 2 2" xfId="29524"/>
    <cellStyle name="Note 6 2 4 12 3" xfId="29525"/>
    <cellStyle name="Note 6 2 4 13" xfId="29526"/>
    <cellStyle name="Note 6 2 4 13 2" xfId="29527"/>
    <cellStyle name="Note 6 2 4 13 2 2" xfId="29528"/>
    <cellStyle name="Note 6 2 4 13 3" xfId="29529"/>
    <cellStyle name="Note 6 2 4 14" xfId="29530"/>
    <cellStyle name="Note 6 2 4 14 2" xfId="29531"/>
    <cellStyle name="Note 6 2 4 14 2 2" xfId="29532"/>
    <cellStyle name="Note 6 2 4 14 3" xfId="29533"/>
    <cellStyle name="Note 6 2 4 15" xfId="29534"/>
    <cellStyle name="Note 6 2 4 15 2" xfId="29535"/>
    <cellStyle name="Note 6 2 4 15 2 2" xfId="29536"/>
    <cellStyle name="Note 6 2 4 15 3" xfId="29537"/>
    <cellStyle name="Note 6 2 4 16" xfId="29538"/>
    <cellStyle name="Note 6 2 4 16 2" xfId="29539"/>
    <cellStyle name="Note 6 2 4 16 2 2" xfId="29540"/>
    <cellStyle name="Note 6 2 4 16 3" xfId="29541"/>
    <cellStyle name="Note 6 2 4 17" xfId="29542"/>
    <cellStyle name="Note 6 2 4 17 2" xfId="29543"/>
    <cellStyle name="Note 6 2 4 17 2 2" xfId="29544"/>
    <cellStyle name="Note 6 2 4 17 3" xfId="29545"/>
    <cellStyle name="Note 6 2 4 18" xfId="29546"/>
    <cellStyle name="Note 6 2 4 18 2" xfId="29547"/>
    <cellStyle name="Note 6 2 4 19" xfId="29548"/>
    <cellStyle name="Note 6 2 4 2" xfId="29549"/>
    <cellStyle name="Note 6 2 4 2 10" xfId="29550"/>
    <cellStyle name="Note 6 2 4 2 10 2" xfId="29551"/>
    <cellStyle name="Note 6 2 4 2 10 2 2" xfId="29552"/>
    <cellStyle name="Note 6 2 4 2 10 3" xfId="29553"/>
    <cellStyle name="Note 6 2 4 2 11" xfId="29554"/>
    <cellStyle name="Note 6 2 4 2 11 2" xfId="29555"/>
    <cellStyle name="Note 6 2 4 2 11 2 2" xfId="29556"/>
    <cellStyle name="Note 6 2 4 2 11 3" xfId="29557"/>
    <cellStyle name="Note 6 2 4 2 12" xfId="29558"/>
    <cellStyle name="Note 6 2 4 2 12 2" xfId="29559"/>
    <cellStyle name="Note 6 2 4 2 12 2 2" xfId="29560"/>
    <cellStyle name="Note 6 2 4 2 12 3" xfId="29561"/>
    <cellStyle name="Note 6 2 4 2 13" xfId="29562"/>
    <cellStyle name="Note 6 2 4 2 13 2" xfId="29563"/>
    <cellStyle name="Note 6 2 4 2 13 2 2" xfId="29564"/>
    <cellStyle name="Note 6 2 4 2 13 3" xfId="29565"/>
    <cellStyle name="Note 6 2 4 2 14" xfId="29566"/>
    <cellStyle name="Note 6 2 4 2 14 2" xfId="29567"/>
    <cellStyle name="Note 6 2 4 2 14 2 2" xfId="29568"/>
    <cellStyle name="Note 6 2 4 2 14 3" xfId="29569"/>
    <cellStyle name="Note 6 2 4 2 15" xfId="29570"/>
    <cellStyle name="Note 6 2 4 2 15 2" xfId="29571"/>
    <cellStyle name="Note 6 2 4 2 15 2 2" xfId="29572"/>
    <cellStyle name="Note 6 2 4 2 15 3" xfId="29573"/>
    <cellStyle name="Note 6 2 4 2 16" xfId="29574"/>
    <cellStyle name="Note 6 2 4 2 16 2" xfId="29575"/>
    <cellStyle name="Note 6 2 4 2 16 2 2" xfId="29576"/>
    <cellStyle name="Note 6 2 4 2 16 3" xfId="29577"/>
    <cellStyle name="Note 6 2 4 2 17" xfId="29578"/>
    <cellStyle name="Note 6 2 4 2 17 2" xfId="29579"/>
    <cellStyle name="Note 6 2 4 2 17 2 2" xfId="29580"/>
    <cellStyle name="Note 6 2 4 2 17 3" xfId="29581"/>
    <cellStyle name="Note 6 2 4 2 18" xfId="29582"/>
    <cellStyle name="Note 6 2 4 2 18 2" xfId="29583"/>
    <cellStyle name="Note 6 2 4 2 18 2 2" xfId="29584"/>
    <cellStyle name="Note 6 2 4 2 18 3" xfId="29585"/>
    <cellStyle name="Note 6 2 4 2 19" xfId="29586"/>
    <cellStyle name="Note 6 2 4 2 19 2" xfId="29587"/>
    <cellStyle name="Note 6 2 4 2 19 2 2" xfId="29588"/>
    <cellStyle name="Note 6 2 4 2 19 3" xfId="29589"/>
    <cellStyle name="Note 6 2 4 2 2" xfId="29590"/>
    <cellStyle name="Note 6 2 4 2 2 2" xfId="29591"/>
    <cellStyle name="Note 6 2 4 2 2 2 2" xfId="29592"/>
    <cellStyle name="Note 6 2 4 2 2 3" xfId="29593"/>
    <cellStyle name="Note 6 2 4 2 20" xfId="29594"/>
    <cellStyle name="Note 6 2 4 2 20 2" xfId="29595"/>
    <cellStyle name="Note 6 2 4 2 20 2 2" xfId="29596"/>
    <cellStyle name="Note 6 2 4 2 20 3" xfId="29597"/>
    <cellStyle name="Note 6 2 4 2 21" xfId="29598"/>
    <cellStyle name="Note 6 2 4 2 21 2" xfId="29599"/>
    <cellStyle name="Note 6 2 4 2 22" xfId="29600"/>
    <cellStyle name="Note 6 2 4 2 3" xfId="29601"/>
    <cellStyle name="Note 6 2 4 2 3 2" xfId="29602"/>
    <cellStyle name="Note 6 2 4 2 3 2 2" xfId="29603"/>
    <cellStyle name="Note 6 2 4 2 3 3" xfId="29604"/>
    <cellStyle name="Note 6 2 4 2 4" xfId="29605"/>
    <cellStyle name="Note 6 2 4 2 4 2" xfId="29606"/>
    <cellStyle name="Note 6 2 4 2 4 2 2" xfId="29607"/>
    <cellStyle name="Note 6 2 4 2 4 3" xfId="29608"/>
    <cellStyle name="Note 6 2 4 2 5" xfId="29609"/>
    <cellStyle name="Note 6 2 4 2 5 2" xfId="29610"/>
    <cellStyle name="Note 6 2 4 2 5 2 2" xfId="29611"/>
    <cellStyle name="Note 6 2 4 2 5 3" xfId="29612"/>
    <cellStyle name="Note 6 2 4 2 6" xfId="29613"/>
    <cellStyle name="Note 6 2 4 2 6 2" xfId="29614"/>
    <cellStyle name="Note 6 2 4 2 6 2 2" xfId="29615"/>
    <cellStyle name="Note 6 2 4 2 6 3" xfId="29616"/>
    <cellStyle name="Note 6 2 4 2 7" xfId="29617"/>
    <cellStyle name="Note 6 2 4 2 7 2" xfId="29618"/>
    <cellStyle name="Note 6 2 4 2 7 2 2" xfId="29619"/>
    <cellStyle name="Note 6 2 4 2 7 3" xfId="29620"/>
    <cellStyle name="Note 6 2 4 2 8" xfId="29621"/>
    <cellStyle name="Note 6 2 4 2 8 2" xfId="29622"/>
    <cellStyle name="Note 6 2 4 2 8 2 2" xfId="29623"/>
    <cellStyle name="Note 6 2 4 2 8 3" xfId="29624"/>
    <cellStyle name="Note 6 2 4 2 9" xfId="29625"/>
    <cellStyle name="Note 6 2 4 2 9 2" xfId="29626"/>
    <cellStyle name="Note 6 2 4 2 9 2 2" xfId="29627"/>
    <cellStyle name="Note 6 2 4 2 9 3" xfId="29628"/>
    <cellStyle name="Note 6 2 4 3" xfId="29629"/>
    <cellStyle name="Note 6 2 4 3 2" xfId="29630"/>
    <cellStyle name="Note 6 2 4 3 2 2" xfId="29631"/>
    <cellStyle name="Note 6 2 4 3 3" xfId="29632"/>
    <cellStyle name="Note 6 2 4 4" xfId="29633"/>
    <cellStyle name="Note 6 2 4 4 2" xfId="29634"/>
    <cellStyle name="Note 6 2 4 4 2 2" xfId="29635"/>
    <cellStyle name="Note 6 2 4 4 3" xfId="29636"/>
    <cellStyle name="Note 6 2 4 5" xfId="29637"/>
    <cellStyle name="Note 6 2 4 5 2" xfId="29638"/>
    <cellStyle name="Note 6 2 4 5 2 2" xfId="29639"/>
    <cellStyle name="Note 6 2 4 5 3" xfId="29640"/>
    <cellStyle name="Note 6 2 4 6" xfId="29641"/>
    <cellStyle name="Note 6 2 4 6 2" xfId="29642"/>
    <cellStyle name="Note 6 2 4 6 2 2" xfId="29643"/>
    <cellStyle name="Note 6 2 4 6 3" xfId="29644"/>
    <cellStyle name="Note 6 2 4 7" xfId="29645"/>
    <cellStyle name="Note 6 2 4 7 2" xfId="29646"/>
    <cellStyle name="Note 6 2 4 7 2 2" xfId="29647"/>
    <cellStyle name="Note 6 2 4 7 3" xfId="29648"/>
    <cellStyle name="Note 6 2 4 8" xfId="29649"/>
    <cellStyle name="Note 6 2 4 8 2" xfId="29650"/>
    <cellStyle name="Note 6 2 4 8 2 2" xfId="29651"/>
    <cellStyle name="Note 6 2 4 8 3" xfId="29652"/>
    <cellStyle name="Note 6 2 4 9" xfId="29653"/>
    <cellStyle name="Note 6 2 4 9 2" xfId="29654"/>
    <cellStyle name="Note 6 2 4 9 2 2" xfId="29655"/>
    <cellStyle name="Note 6 2 4 9 3" xfId="29656"/>
    <cellStyle name="Note 6 2 5" xfId="29657"/>
    <cellStyle name="Note 6 2 5 10" xfId="29658"/>
    <cellStyle name="Note 6 2 5 10 2" xfId="29659"/>
    <cellStyle name="Note 6 2 5 10 2 2" xfId="29660"/>
    <cellStyle name="Note 6 2 5 10 3" xfId="29661"/>
    <cellStyle name="Note 6 2 5 11" xfId="29662"/>
    <cellStyle name="Note 6 2 5 11 2" xfId="29663"/>
    <cellStyle name="Note 6 2 5 11 2 2" xfId="29664"/>
    <cellStyle name="Note 6 2 5 11 3" xfId="29665"/>
    <cellStyle name="Note 6 2 5 12" xfId="29666"/>
    <cellStyle name="Note 6 2 5 12 2" xfId="29667"/>
    <cellStyle name="Note 6 2 5 12 2 2" xfId="29668"/>
    <cellStyle name="Note 6 2 5 12 3" xfId="29669"/>
    <cellStyle name="Note 6 2 5 13" xfId="29670"/>
    <cellStyle name="Note 6 2 5 13 2" xfId="29671"/>
    <cellStyle name="Note 6 2 5 13 2 2" xfId="29672"/>
    <cellStyle name="Note 6 2 5 13 3" xfId="29673"/>
    <cellStyle name="Note 6 2 5 14" xfId="29674"/>
    <cellStyle name="Note 6 2 5 14 2" xfId="29675"/>
    <cellStyle name="Note 6 2 5 14 2 2" xfId="29676"/>
    <cellStyle name="Note 6 2 5 14 3" xfId="29677"/>
    <cellStyle name="Note 6 2 5 15" xfId="29678"/>
    <cellStyle name="Note 6 2 5 15 2" xfId="29679"/>
    <cellStyle name="Note 6 2 5 15 2 2" xfId="29680"/>
    <cellStyle name="Note 6 2 5 15 3" xfId="29681"/>
    <cellStyle name="Note 6 2 5 16" xfId="29682"/>
    <cellStyle name="Note 6 2 5 16 2" xfId="29683"/>
    <cellStyle name="Note 6 2 5 16 2 2" xfId="29684"/>
    <cellStyle name="Note 6 2 5 16 3" xfId="29685"/>
    <cellStyle name="Note 6 2 5 17" xfId="29686"/>
    <cellStyle name="Note 6 2 5 17 2" xfId="29687"/>
    <cellStyle name="Note 6 2 5 17 2 2" xfId="29688"/>
    <cellStyle name="Note 6 2 5 17 3" xfId="29689"/>
    <cellStyle name="Note 6 2 5 18" xfId="29690"/>
    <cellStyle name="Note 6 2 5 18 2" xfId="29691"/>
    <cellStyle name="Note 6 2 5 18 2 2" xfId="29692"/>
    <cellStyle name="Note 6 2 5 18 3" xfId="29693"/>
    <cellStyle name="Note 6 2 5 19" xfId="29694"/>
    <cellStyle name="Note 6 2 5 19 2" xfId="29695"/>
    <cellStyle name="Note 6 2 5 19 2 2" xfId="29696"/>
    <cellStyle name="Note 6 2 5 19 3" xfId="29697"/>
    <cellStyle name="Note 6 2 5 2" xfId="29698"/>
    <cellStyle name="Note 6 2 5 2 10" xfId="29699"/>
    <cellStyle name="Note 6 2 5 2 10 2" xfId="29700"/>
    <cellStyle name="Note 6 2 5 2 10 2 2" xfId="29701"/>
    <cellStyle name="Note 6 2 5 2 10 3" xfId="29702"/>
    <cellStyle name="Note 6 2 5 2 11" xfId="29703"/>
    <cellStyle name="Note 6 2 5 2 11 2" xfId="29704"/>
    <cellStyle name="Note 6 2 5 2 11 2 2" xfId="29705"/>
    <cellStyle name="Note 6 2 5 2 11 3" xfId="29706"/>
    <cellStyle name="Note 6 2 5 2 12" xfId="29707"/>
    <cellStyle name="Note 6 2 5 2 12 2" xfId="29708"/>
    <cellStyle name="Note 6 2 5 2 12 2 2" xfId="29709"/>
    <cellStyle name="Note 6 2 5 2 12 3" xfId="29710"/>
    <cellStyle name="Note 6 2 5 2 13" xfId="29711"/>
    <cellStyle name="Note 6 2 5 2 13 2" xfId="29712"/>
    <cellStyle name="Note 6 2 5 2 13 2 2" xfId="29713"/>
    <cellStyle name="Note 6 2 5 2 13 3" xfId="29714"/>
    <cellStyle name="Note 6 2 5 2 14" xfId="29715"/>
    <cellStyle name="Note 6 2 5 2 14 2" xfId="29716"/>
    <cellStyle name="Note 6 2 5 2 14 2 2" xfId="29717"/>
    <cellStyle name="Note 6 2 5 2 14 3" xfId="29718"/>
    <cellStyle name="Note 6 2 5 2 15" xfId="29719"/>
    <cellStyle name="Note 6 2 5 2 15 2" xfId="29720"/>
    <cellStyle name="Note 6 2 5 2 15 2 2" xfId="29721"/>
    <cellStyle name="Note 6 2 5 2 15 3" xfId="29722"/>
    <cellStyle name="Note 6 2 5 2 16" xfId="29723"/>
    <cellStyle name="Note 6 2 5 2 16 2" xfId="29724"/>
    <cellStyle name="Note 6 2 5 2 16 2 2" xfId="29725"/>
    <cellStyle name="Note 6 2 5 2 16 3" xfId="29726"/>
    <cellStyle name="Note 6 2 5 2 17" xfId="29727"/>
    <cellStyle name="Note 6 2 5 2 17 2" xfId="29728"/>
    <cellStyle name="Note 6 2 5 2 17 2 2" xfId="29729"/>
    <cellStyle name="Note 6 2 5 2 17 3" xfId="29730"/>
    <cellStyle name="Note 6 2 5 2 18" xfId="29731"/>
    <cellStyle name="Note 6 2 5 2 18 2" xfId="29732"/>
    <cellStyle name="Note 6 2 5 2 18 2 2" xfId="29733"/>
    <cellStyle name="Note 6 2 5 2 18 3" xfId="29734"/>
    <cellStyle name="Note 6 2 5 2 19" xfId="29735"/>
    <cellStyle name="Note 6 2 5 2 19 2" xfId="29736"/>
    <cellStyle name="Note 6 2 5 2 19 2 2" xfId="29737"/>
    <cellStyle name="Note 6 2 5 2 19 3" xfId="29738"/>
    <cellStyle name="Note 6 2 5 2 2" xfId="29739"/>
    <cellStyle name="Note 6 2 5 2 2 2" xfId="29740"/>
    <cellStyle name="Note 6 2 5 2 2 2 2" xfId="29741"/>
    <cellStyle name="Note 6 2 5 2 2 3" xfId="29742"/>
    <cellStyle name="Note 6 2 5 2 20" xfId="29743"/>
    <cellStyle name="Note 6 2 5 2 20 2" xfId="29744"/>
    <cellStyle name="Note 6 2 5 2 20 2 2" xfId="29745"/>
    <cellStyle name="Note 6 2 5 2 20 3" xfId="29746"/>
    <cellStyle name="Note 6 2 5 2 21" xfId="29747"/>
    <cellStyle name="Note 6 2 5 2 21 2" xfId="29748"/>
    <cellStyle name="Note 6 2 5 2 22" xfId="29749"/>
    <cellStyle name="Note 6 2 5 2 3" xfId="29750"/>
    <cellStyle name="Note 6 2 5 2 3 2" xfId="29751"/>
    <cellStyle name="Note 6 2 5 2 3 2 2" xfId="29752"/>
    <cellStyle name="Note 6 2 5 2 3 3" xfId="29753"/>
    <cellStyle name="Note 6 2 5 2 4" xfId="29754"/>
    <cellStyle name="Note 6 2 5 2 4 2" xfId="29755"/>
    <cellStyle name="Note 6 2 5 2 4 2 2" xfId="29756"/>
    <cellStyle name="Note 6 2 5 2 4 3" xfId="29757"/>
    <cellStyle name="Note 6 2 5 2 5" xfId="29758"/>
    <cellStyle name="Note 6 2 5 2 5 2" xfId="29759"/>
    <cellStyle name="Note 6 2 5 2 5 2 2" xfId="29760"/>
    <cellStyle name="Note 6 2 5 2 5 3" xfId="29761"/>
    <cellStyle name="Note 6 2 5 2 6" xfId="29762"/>
    <cellStyle name="Note 6 2 5 2 6 2" xfId="29763"/>
    <cellStyle name="Note 6 2 5 2 6 2 2" xfId="29764"/>
    <cellStyle name="Note 6 2 5 2 6 3" xfId="29765"/>
    <cellStyle name="Note 6 2 5 2 7" xfId="29766"/>
    <cellStyle name="Note 6 2 5 2 7 2" xfId="29767"/>
    <cellStyle name="Note 6 2 5 2 7 2 2" xfId="29768"/>
    <cellStyle name="Note 6 2 5 2 7 3" xfId="29769"/>
    <cellStyle name="Note 6 2 5 2 8" xfId="29770"/>
    <cellStyle name="Note 6 2 5 2 8 2" xfId="29771"/>
    <cellStyle name="Note 6 2 5 2 8 2 2" xfId="29772"/>
    <cellStyle name="Note 6 2 5 2 8 3" xfId="29773"/>
    <cellStyle name="Note 6 2 5 2 9" xfId="29774"/>
    <cellStyle name="Note 6 2 5 2 9 2" xfId="29775"/>
    <cellStyle name="Note 6 2 5 2 9 2 2" xfId="29776"/>
    <cellStyle name="Note 6 2 5 2 9 3" xfId="29777"/>
    <cellStyle name="Note 6 2 5 20" xfId="29778"/>
    <cellStyle name="Note 6 2 5 20 2" xfId="29779"/>
    <cellStyle name="Note 6 2 5 20 2 2" xfId="29780"/>
    <cellStyle name="Note 6 2 5 20 3" xfId="29781"/>
    <cellStyle name="Note 6 2 5 21" xfId="29782"/>
    <cellStyle name="Note 6 2 5 21 2" xfId="29783"/>
    <cellStyle name="Note 6 2 5 21 2 2" xfId="29784"/>
    <cellStyle name="Note 6 2 5 21 3" xfId="29785"/>
    <cellStyle name="Note 6 2 5 22" xfId="29786"/>
    <cellStyle name="Note 6 2 5 22 2" xfId="29787"/>
    <cellStyle name="Note 6 2 5 23" xfId="29788"/>
    <cellStyle name="Note 6 2 5 3" xfId="29789"/>
    <cellStyle name="Note 6 2 5 3 2" xfId="29790"/>
    <cellStyle name="Note 6 2 5 3 2 2" xfId="29791"/>
    <cellStyle name="Note 6 2 5 3 3" xfId="29792"/>
    <cellStyle name="Note 6 2 5 4" xfId="29793"/>
    <cellStyle name="Note 6 2 5 4 2" xfId="29794"/>
    <cellStyle name="Note 6 2 5 4 2 2" xfId="29795"/>
    <cellStyle name="Note 6 2 5 4 3" xfId="29796"/>
    <cellStyle name="Note 6 2 5 5" xfId="29797"/>
    <cellStyle name="Note 6 2 5 5 2" xfId="29798"/>
    <cellStyle name="Note 6 2 5 5 2 2" xfId="29799"/>
    <cellStyle name="Note 6 2 5 5 3" xfId="29800"/>
    <cellStyle name="Note 6 2 5 6" xfId="29801"/>
    <cellStyle name="Note 6 2 5 6 2" xfId="29802"/>
    <cellStyle name="Note 6 2 5 6 2 2" xfId="29803"/>
    <cellStyle name="Note 6 2 5 6 3" xfId="29804"/>
    <cellStyle name="Note 6 2 5 7" xfId="29805"/>
    <cellStyle name="Note 6 2 5 7 2" xfId="29806"/>
    <cellStyle name="Note 6 2 5 7 2 2" xfId="29807"/>
    <cellStyle name="Note 6 2 5 7 3" xfId="29808"/>
    <cellStyle name="Note 6 2 5 8" xfId="29809"/>
    <cellStyle name="Note 6 2 5 8 2" xfId="29810"/>
    <cellStyle name="Note 6 2 5 8 2 2" xfId="29811"/>
    <cellStyle name="Note 6 2 5 8 3" xfId="29812"/>
    <cellStyle name="Note 6 2 5 9" xfId="29813"/>
    <cellStyle name="Note 6 2 5 9 2" xfId="29814"/>
    <cellStyle name="Note 6 2 5 9 2 2" xfId="29815"/>
    <cellStyle name="Note 6 2 5 9 3" xfId="29816"/>
    <cellStyle name="Note 6 2 6" xfId="29817"/>
    <cellStyle name="Note 6 2 6 10" xfId="29818"/>
    <cellStyle name="Note 6 2 6 10 2" xfId="29819"/>
    <cellStyle name="Note 6 2 6 10 2 2" xfId="29820"/>
    <cellStyle name="Note 6 2 6 10 3" xfId="29821"/>
    <cellStyle name="Note 6 2 6 11" xfId="29822"/>
    <cellStyle name="Note 6 2 6 11 2" xfId="29823"/>
    <cellStyle name="Note 6 2 6 11 2 2" xfId="29824"/>
    <cellStyle name="Note 6 2 6 11 3" xfId="29825"/>
    <cellStyle name="Note 6 2 6 12" xfId="29826"/>
    <cellStyle name="Note 6 2 6 12 2" xfId="29827"/>
    <cellStyle name="Note 6 2 6 12 2 2" xfId="29828"/>
    <cellStyle name="Note 6 2 6 12 3" xfId="29829"/>
    <cellStyle name="Note 6 2 6 13" xfId="29830"/>
    <cellStyle name="Note 6 2 6 13 2" xfId="29831"/>
    <cellStyle name="Note 6 2 6 13 2 2" xfId="29832"/>
    <cellStyle name="Note 6 2 6 13 3" xfId="29833"/>
    <cellStyle name="Note 6 2 6 14" xfId="29834"/>
    <cellStyle name="Note 6 2 6 14 2" xfId="29835"/>
    <cellStyle name="Note 6 2 6 14 2 2" xfId="29836"/>
    <cellStyle name="Note 6 2 6 14 3" xfId="29837"/>
    <cellStyle name="Note 6 2 6 15" xfId="29838"/>
    <cellStyle name="Note 6 2 6 15 2" xfId="29839"/>
    <cellStyle name="Note 6 2 6 15 2 2" xfId="29840"/>
    <cellStyle name="Note 6 2 6 15 3" xfId="29841"/>
    <cellStyle name="Note 6 2 6 16" xfId="29842"/>
    <cellStyle name="Note 6 2 6 16 2" xfId="29843"/>
    <cellStyle name="Note 6 2 6 16 2 2" xfId="29844"/>
    <cellStyle name="Note 6 2 6 16 3" xfId="29845"/>
    <cellStyle name="Note 6 2 6 17" xfId="29846"/>
    <cellStyle name="Note 6 2 6 17 2" xfId="29847"/>
    <cellStyle name="Note 6 2 6 17 2 2" xfId="29848"/>
    <cellStyle name="Note 6 2 6 17 3" xfId="29849"/>
    <cellStyle name="Note 6 2 6 18" xfId="29850"/>
    <cellStyle name="Note 6 2 6 18 2" xfId="29851"/>
    <cellStyle name="Note 6 2 6 18 2 2" xfId="29852"/>
    <cellStyle name="Note 6 2 6 18 3" xfId="29853"/>
    <cellStyle name="Note 6 2 6 19" xfId="29854"/>
    <cellStyle name="Note 6 2 6 19 2" xfId="29855"/>
    <cellStyle name="Note 6 2 6 19 2 2" xfId="29856"/>
    <cellStyle name="Note 6 2 6 19 3" xfId="29857"/>
    <cellStyle name="Note 6 2 6 2" xfId="29858"/>
    <cellStyle name="Note 6 2 6 2 2" xfId="29859"/>
    <cellStyle name="Note 6 2 6 2 2 2" xfId="29860"/>
    <cellStyle name="Note 6 2 6 2 3" xfId="29861"/>
    <cellStyle name="Note 6 2 6 20" xfId="29862"/>
    <cellStyle name="Note 6 2 6 20 2" xfId="29863"/>
    <cellStyle name="Note 6 2 6 20 2 2" xfId="29864"/>
    <cellStyle name="Note 6 2 6 20 3" xfId="29865"/>
    <cellStyle name="Note 6 2 6 21" xfId="29866"/>
    <cellStyle name="Note 6 2 6 21 2" xfId="29867"/>
    <cellStyle name="Note 6 2 6 22" xfId="29868"/>
    <cellStyle name="Note 6 2 6 3" xfId="29869"/>
    <cellStyle name="Note 6 2 6 3 2" xfId="29870"/>
    <cellStyle name="Note 6 2 6 3 2 2" xfId="29871"/>
    <cellStyle name="Note 6 2 6 3 3" xfId="29872"/>
    <cellStyle name="Note 6 2 6 4" xfId="29873"/>
    <cellStyle name="Note 6 2 6 4 2" xfId="29874"/>
    <cellStyle name="Note 6 2 6 4 2 2" xfId="29875"/>
    <cellStyle name="Note 6 2 6 4 3" xfId="29876"/>
    <cellStyle name="Note 6 2 6 5" xfId="29877"/>
    <cellStyle name="Note 6 2 6 5 2" xfId="29878"/>
    <cellStyle name="Note 6 2 6 5 2 2" xfId="29879"/>
    <cellStyle name="Note 6 2 6 5 3" xfId="29880"/>
    <cellStyle name="Note 6 2 6 6" xfId="29881"/>
    <cellStyle name="Note 6 2 6 6 2" xfId="29882"/>
    <cellStyle name="Note 6 2 6 6 2 2" xfId="29883"/>
    <cellStyle name="Note 6 2 6 6 3" xfId="29884"/>
    <cellStyle name="Note 6 2 6 7" xfId="29885"/>
    <cellStyle name="Note 6 2 6 7 2" xfId="29886"/>
    <cellStyle name="Note 6 2 6 7 2 2" xfId="29887"/>
    <cellStyle name="Note 6 2 6 7 3" xfId="29888"/>
    <cellStyle name="Note 6 2 6 8" xfId="29889"/>
    <cellStyle name="Note 6 2 6 8 2" xfId="29890"/>
    <cellStyle name="Note 6 2 6 8 2 2" xfId="29891"/>
    <cellStyle name="Note 6 2 6 8 3" xfId="29892"/>
    <cellStyle name="Note 6 2 6 9" xfId="29893"/>
    <cellStyle name="Note 6 2 6 9 2" xfId="29894"/>
    <cellStyle name="Note 6 2 6 9 2 2" xfId="29895"/>
    <cellStyle name="Note 6 2 6 9 3" xfId="29896"/>
    <cellStyle name="Note 6 2 7" xfId="29897"/>
    <cellStyle name="Note 6 2 7 2" xfId="29898"/>
    <cellStyle name="Note 6 2 7 2 2" xfId="29899"/>
    <cellStyle name="Note 6 2 7 3" xfId="29900"/>
    <cellStyle name="Note 6 2 8" xfId="29901"/>
    <cellStyle name="Note 6 2 8 2" xfId="29902"/>
    <cellStyle name="Note 6 2 8 2 2" xfId="29903"/>
    <cellStyle name="Note 6 2 8 3" xfId="29904"/>
    <cellStyle name="Note 6 2 9" xfId="29905"/>
    <cellStyle name="Note 6 2 9 2" xfId="29906"/>
    <cellStyle name="Note 6 2 9 2 2" xfId="29907"/>
    <cellStyle name="Note 6 2 9 3" xfId="29908"/>
    <cellStyle name="Note 6 20" xfId="29909"/>
    <cellStyle name="Note 6 20 2" xfId="29910"/>
    <cellStyle name="Note 6 20 2 2" xfId="29911"/>
    <cellStyle name="Note 6 20 3" xfId="29912"/>
    <cellStyle name="Note 6 21" xfId="29913"/>
    <cellStyle name="Note 6 21 2" xfId="29914"/>
    <cellStyle name="Note 6 21 2 2" xfId="29915"/>
    <cellStyle name="Note 6 21 3" xfId="29916"/>
    <cellStyle name="Note 6 22" xfId="29917"/>
    <cellStyle name="Note 6 22 2" xfId="29918"/>
    <cellStyle name="Note 6 22 2 2" xfId="29919"/>
    <cellStyle name="Note 6 22 3" xfId="29920"/>
    <cellStyle name="Note 6 23" xfId="29921"/>
    <cellStyle name="Note 6 23 2" xfId="29922"/>
    <cellStyle name="Note 6 24" xfId="29923"/>
    <cellStyle name="Note 6 25" xfId="29924"/>
    <cellStyle name="Note 6 26" xfId="29925"/>
    <cellStyle name="Note 6 27" xfId="29926"/>
    <cellStyle name="Note 6 3" xfId="29927"/>
    <cellStyle name="Note 6 3 10" xfId="29928"/>
    <cellStyle name="Note 6 3 10 2" xfId="29929"/>
    <cellStyle name="Note 6 3 10 2 2" xfId="29930"/>
    <cellStyle name="Note 6 3 10 3" xfId="29931"/>
    <cellStyle name="Note 6 3 11" xfId="29932"/>
    <cellStyle name="Note 6 3 11 2" xfId="29933"/>
    <cellStyle name="Note 6 3 11 2 2" xfId="29934"/>
    <cellStyle name="Note 6 3 11 3" xfId="29935"/>
    <cellStyle name="Note 6 3 12" xfId="29936"/>
    <cellStyle name="Note 6 3 12 2" xfId="29937"/>
    <cellStyle name="Note 6 3 12 2 2" xfId="29938"/>
    <cellStyle name="Note 6 3 12 3" xfId="29939"/>
    <cellStyle name="Note 6 3 13" xfId="29940"/>
    <cellStyle name="Note 6 3 13 2" xfId="29941"/>
    <cellStyle name="Note 6 3 13 2 2" xfId="29942"/>
    <cellStyle name="Note 6 3 13 3" xfId="29943"/>
    <cellStyle name="Note 6 3 14" xfId="29944"/>
    <cellStyle name="Note 6 3 14 2" xfId="29945"/>
    <cellStyle name="Note 6 3 14 2 2" xfId="29946"/>
    <cellStyle name="Note 6 3 14 3" xfId="29947"/>
    <cellStyle name="Note 6 3 15" xfId="29948"/>
    <cellStyle name="Note 6 3 15 2" xfId="29949"/>
    <cellStyle name="Note 6 3 15 2 2" xfId="29950"/>
    <cellStyle name="Note 6 3 15 3" xfId="29951"/>
    <cellStyle name="Note 6 3 16" xfId="29952"/>
    <cellStyle name="Note 6 3 16 2" xfId="29953"/>
    <cellStyle name="Note 6 3 16 2 2" xfId="29954"/>
    <cellStyle name="Note 6 3 16 3" xfId="29955"/>
    <cellStyle name="Note 6 3 17" xfId="29956"/>
    <cellStyle name="Note 6 3 17 2" xfId="29957"/>
    <cellStyle name="Note 6 3 17 2 2" xfId="29958"/>
    <cellStyle name="Note 6 3 17 3" xfId="29959"/>
    <cellStyle name="Note 6 3 18" xfId="29960"/>
    <cellStyle name="Note 6 3 18 2" xfId="29961"/>
    <cellStyle name="Note 6 3 18 2 2" xfId="29962"/>
    <cellStyle name="Note 6 3 18 3" xfId="29963"/>
    <cellStyle name="Note 6 3 19" xfId="29964"/>
    <cellStyle name="Note 6 3 19 2" xfId="29965"/>
    <cellStyle name="Note 6 3 19 2 2" xfId="29966"/>
    <cellStyle name="Note 6 3 19 3" xfId="29967"/>
    <cellStyle name="Note 6 3 2" xfId="29968"/>
    <cellStyle name="Note 6 3 2 10" xfId="29969"/>
    <cellStyle name="Note 6 3 2 10 2" xfId="29970"/>
    <cellStyle name="Note 6 3 2 10 2 2" xfId="29971"/>
    <cellStyle name="Note 6 3 2 10 3" xfId="29972"/>
    <cellStyle name="Note 6 3 2 11" xfId="29973"/>
    <cellStyle name="Note 6 3 2 11 2" xfId="29974"/>
    <cellStyle name="Note 6 3 2 11 2 2" xfId="29975"/>
    <cellStyle name="Note 6 3 2 11 3" xfId="29976"/>
    <cellStyle name="Note 6 3 2 12" xfId="29977"/>
    <cellStyle name="Note 6 3 2 12 2" xfId="29978"/>
    <cellStyle name="Note 6 3 2 12 2 2" xfId="29979"/>
    <cellStyle name="Note 6 3 2 12 3" xfId="29980"/>
    <cellStyle name="Note 6 3 2 13" xfId="29981"/>
    <cellStyle name="Note 6 3 2 13 2" xfId="29982"/>
    <cellStyle name="Note 6 3 2 13 2 2" xfId="29983"/>
    <cellStyle name="Note 6 3 2 13 3" xfId="29984"/>
    <cellStyle name="Note 6 3 2 14" xfId="29985"/>
    <cellStyle name="Note 6 3 2 14 2" xfId="29986"/>
    <cellStyle name="Note 6 3 2 14 2 2" xfId="29987"/>
    <cellStyle name="Note 6 3 2 14 3" xfId="29988"/>
    <cellStyle name="Note 6 3 2 15" xfId="29989"/>
    <cellStyle name="Note 6 3 2 15 2" xfId="29990"/>
    <cellStyle name="Note 6 3 2 15 2 2" xfId="29991"/>
    <cellStyle name="Note 6 3 2 15 3" xfId="29992"/>
    <cellStyle name="Note 6 3 2 16" xfId="29993"/>
    <cellStyle name="Note 6 3 2 16 2" xfId="29994"/>
    <cellStyle name="Note 6 3 2 16 2 2" xfId="29995"/>
    <cellStyle name="Note 6 3 2 16 3" xfId="29996"/>
    <cellStyle name="Note 6 3 2 17" xfId="29997"/>
    <cellStyle name="Note 6 3 2 17 2" xfId="29998"/>
    <cellStyle name="Note 6 3 2 17 2 2" xfId="29999"/>
    <cellStyle name="Note 6 3 2 17 3" xfId="30000"/>
    <cellStyle name="Note 6 3 2 18" xfId="30001"/>
    <cellStyle name="Note 6 3 2 18 2" xfId="30002"/>
    <cellStyle name="Note 6 3 2 19" xfId="30003"/>
    <cellStyle name="Note 6 3 2 2" xfId="30004"/>
    <cellStyle name="Note 6 3 2 2 10" xfId="30005"/>
    <cellStyle name="Note 6 3 2 2 10 2" xfId="30006"/>
    <cellStyle name="Note 6 3 2 2 10 2 2" xfId="30007"/>
    <cellStyle name="Note 6 3 2 2 10 3" xfId="30008"/>
    <cellStyle name="Note 6 3 2 2 11" xfId="30009"/>
    <cellStyle name="Note 6 3 2 2 11 2" xfId="30010"/>
    <cellStyle name="Note 6 3 2 2 11 2 2" xfId="30011"/>
    <cellStyle name="Note 6 3 2 2 11 3" xfId="30012"/>
    <cellStyle name="Note 6 3 2 2 12" xfId="30013"/>
    <cellStyle name="Note 6 3 2 2 12 2" xfId="30014"/>
    <cellStyle name="Note 6 3 2 2 12 2 2" xfId="30015"/>
    <cellStyle name="Note 6 3 2 2 12 3" xfId="30016"/>
    <cellStyle name="Note 6 3 2 2 13" xfId="30017"/>
    <cellStyle name="Note 6 3 2 2 13 2" xfId="30018"/>
    <cellStyle name="Note 6 3 2 2 13 2 2" xfId="30019"/>
    <cellStyle name="Note 6 3 2 2 13 3" xfId="30020"/>
    <cellStyle name="Note 6 3 2 2 14" xfId="30021"/>
    <cellStyle name="Note 6 3 2 2 14 2" xfId="30022"/>
    <cellStyle name="Note 6 3 2 2 14 2 2" xfId="30023"/>
    <cellStyle name="Note 6 3 2 2 14 3" xfId="30024"/>
    <cellStyle name="Note 6 3 2 2 15" xfId="30025"/>
    <cellStyle name="Note 6 3 2 2 15 2" xfId="30026"/>
    <cellStyle name="Note 6 3 2 2 15 2 2" xfId="30027"/>
    <cellStyle name="Note 6 3 2 2 15 3" xfId="30028"/>
    <cellStyle name="Note 6 3 2 2 16" xfId="30029"/>
    <cellStyle name="Note 6 3 2 2 16 2" xfId="30030"/>
    <cellStyle name="Note 6 3 2 2 16 2 2" xfId="30031"/>
    <cellStyle name="Note 6 3 2 2 16 3" xfId="30032"/>
    <cellStyle name="Note 6 3 2 2 17" xfId="30033"/>
    <cellStyle name="Note 6 3 2 2 17 2" xfId="30034"/>
    <cellStyle name="Note 6 3 2 2 17 2 2" xfId="30035"/>
    <cellStyle name="Note 6 3 2 2 17 3" xfId="30036"/>
    <cellStyle name="Note 6 3 2 2 18" xfId="30037"/>
    <cellStyle name="Note 6 3 2 2 18 2" xfId="30038"/>
    <cellStyle name="Note 6 3 2 2 18 2 2" xfId="30039"/>
    <cellStyle name="Note 6 3 2 2 18 3" xfId="30040"/>
    <cellStyle name="Note 6 3 2 2 19" xfId="30041"/>
    <cellStyle name="Note 6 3 2 2 19 2" xfId="30042"/>
    <cellStyle name="Note 6 3 2 2 19 2 2" xfId="30043"/>
    <cellStyle name="Note 6 3 2 2 19 3" xfId="30044"/>
    <cellStyle name="Note 6 3 2 2 2" xfId="30045"/>
    <cellStyle name="Note 6 3 2 2 2 2" xfId="30046"/>
    <cellStyle name="Note 6 3 2 2 2 2 2" xfId="30047"/>
    <cellStyle name="Note 6 3 2 2 2 3" xfId="30048"/>
    <cellStyle name="Note 6 3 2 2 20" xfId="30049"/>
    <cellStyle name="Note 6 3 2 2 20 2" xfId="30050"/>
    <cellStyle name="Note 6 3 2 2 20 2 2" xfId="30051"/>
    <cellStyle name="Note 6 3 2 2 20 3" xfId="30052"/>
    <cellStyle name="Note 6 3 2 2 21" xfId="30053"/>
    <cellStyle name="Note 6 3 2 2 21 2" xfId="30054"/>
    <cellStyle name="Note 6 3 2 2 22" xfId="30055"/>
    <cellStyle name="Note 6 3 2 2 3" xfId="30056"/>
    <cellStyle name="Note 6 3 2 2 3 2" xfId="30057"/>
    <cellStyle name="Note 6 3 2 2 3 2 2" xfId="30058"/>
    <cellStyle name="Note 6 3 2 2 3 3" xfId="30059"/>
    <cellStyle name="Note 6 3 2 2 4" xfId="30060"/>
    <cellStyle name="Note 6 3 2 2 4 2" xfId="30061"/>
    <cellStyle name="Note 6 3 2 2 4 2 2" xfId="30062"/>
    <cellStyle name="Note 6 3 2 2 4 3" xfId="30063"/>
    <cellStyle name="Note 6 3 2 2 5" xfId="30064"/>
    <cellStyle name="Note 6 3 2 2 5 2" xfId="30065"/>
    <cellStyle name="Note 6 3 2 2 5 2 2" xfId="30066"/>
    <cellStyle name="Note 6 3 2 2 5 3" xfId="30067"/>
    <cellStyle name="Note 6 3 2 2 6" xfId="30068"/>
    <cellStyle name="Note 6 3 2 2 6 2" xfId="30069"/>
    <cellStyle name="Note 6 3 2 2 6 2 2" xfId="30070"/>
    <cellStyle name="Note 6 3 2 2 6 3" xfId="30071"/>
    <cellStyle name="Note 6 3 2 2 7" xfId="30072"/>
    <cellStyle name="Note 6 3 2 2 7 2" xfId="30073"/>
    <cellStyle name="Note 6 3 2 2 7 2 2" xfId="30074"/>
    <cellStyle name="Note 6 3 2 2 7 3" xfId="30075"/>
    <cellStyle name="Note 6 3 2 2 8" xfId="30076"/>
    <cellStyle name="Note 6 3 2 2 8 2" xfId="30077"/>
    <cellStyle name="Note 6 3 2 2 8 2 2" xfId="30078"/>
    <cellStyle name="Note 6 3 2 2 8 3" xfId="30079"/>
    <cellStyle name="Note 6 3 2 2 9" xfId="30080"/>
    <cellStyle name="Note 6 3 2 2 9 2" xfId="30081"/>
    <cellStyle name="Note 6 3 2 2 9 2 2" xfId="30082"/>
    <cellStyle name="Note 6 3 2 2 9 3" xfId="30083"/>
    <cellStyle name="Note 6 3 2 3" xfId="30084"/>
    <cellStyle name="Note 6 3 2 3 2" xfId="30085"/>
    <cellStyle name="Note 6 3 2 3 2 2" xfId="30086"/>
    <cellStyle name="Note 6 3 2 3 3" xfId="30087"/>
    <cellStyle name="Note 6 3 2 4" xfId="30088"/>
    <cellStyle name="Note 6 3 2 4 2" xfId="30089"/>
    <cellStyle name="Note 6 3 2 4 2 2" xfId="30090"/>
    <cellStyle name="Note 6 3 2 4 3" xfId="30091"/>
    <cellStyle name="Note 6 3 2 5" xfId="30092"/>
    <cellStyle name="Note 6 3 2 5 2" xfId="30093"/>
    <cellStyle name="Note 6 3 2 5 2 2" xfId="30094"/>
    <cellStyle name="Note 6 3 2 5 3" xfId="30095"/>
    <cellStyle name="Note 6 3 2 6" xfId="30096"/>
    <cellStyle name="Note 6 3 2 6 2" xfId="30097"/>
    <cellStyle name="Note 6 3 2 6 2 2" xfId="30098"/>
    <cellStyle name="Note 6 3 2 6 3" xfId="30099"/>
    <cellStyle name="Note 6 3 2 7" xfId="30100"/>
    <cellStyle name="Note 6 3 2 7 2" xfId="30101"/>
    <cellStyle name="Note 6 3 2 7 2 2" xfId="30102"/>
    <cellStyle name="Note 6 3 2 7 3" xfId="30103"/>
    <cellStyle name="Note 6 3 2 8" xfId="30104"/>
    <cellStyle name="Note 6 3 2 8 2" xfId="30105"/>
    <cellStyle name="Note 6 3 2 8 2 2" xfId="30106"/>
    <cellStyle name="Note 6 3 2 8 3" xfId="30107"/>
    <cellStyle name="Note 6 3 2 9" xfId="30108"/>
    <cellStyle name="Note 6 3 2 9 2" xfId="30109"/>
    <cellStyle name="Note 6 3 2 9 2 2" xfId="30110"/>
    <cellStyle name="Note 6 3 2 9 3" xfId="30111"/>
    <cellStyle name="Note 6 3 20" xfId="30112"/>
    <cellStyle name="Note 6 3 20 2" xfId="30113"/>
    <cellStyle name="Note 6 3 20 2 2" xfId="30114"/>
    <cellStyle name="Note 6 3 20 3" xfId="30115"/>
    <cellStyle name="Note 6 3 21" xfId="30116"/>
    <cellStyle name="Note 6 3 21 2" xfId="30117"/>
    <cellStyle name="Note 6 3 22" xfId="30118"/>
    <cellStyle name="Note 6 3 3" xfId="30119"/>
    <cellStyle name="Note 6 3 3 10" xfId="30120"/>
    <cellStyle name="Note 6 3 3 10 2" xfId="30121"/>
    <cellStyle name="Note 6 3 3 10 2 2" xfId="30122"/>
    <cellStyle name="Note 6 3 3 10 3" xfId="30123"/>
    <cellStyle name="Note 6 3 3 11" xfId="30124"/>
    <cellStyle name="Note 6 3 3 11 2" xfId="30125"/>
    <cellStyle name="Note 6 3 3 11 2 2" xfId="30126"/>
    <cellStyle name="Note 6 3 3 11 3" xfId="30127"/>
    <cellStyle name="Note 6 3 3 12" xfId="30128"/>
    <cellStyle name="Note 6 3 3 12 2" xfId="30129"/>
    <cellStyle name="Note 6 3 3 12 2 2" xfId="30130"/>
    <cellStyle name="Note 6 3 3 12 3" xfId="30131"/>
    <cellStyle name="Note 6 3 3 13" xfId="30132"/>
    <cellStyle name="Note 6 3 3 13 2" xfId="30133"/>
    <cellStyle name="Note 6 3 3 13 2 2" xfId="30134"/>
    <cellStyle name="Note 6 3 3 13 3" xfId="30135"/>
    <cellStyle name="Note 6 3 3 14" xfId="30136"/>
    <cellStyle name="Note 6 3 3 14 2" xfId="30137"/>
    <cellStyle name="Note 6 3 3 14 2 2" xfId="30138"/>
    <cellStyle name="Note 6 3 3 14 3" xfId="30139"/>
    <cellStyle name="Note 6 3 3 15" xfId="30140"/>
    <cellStyle name="Note 6 3 3 15 2" xfId="30141"/>
    <cellStyle name="Note 6 3 3 15 2 2" xfId="30142"/>
    <cellStyle name="Note 6 3 3 15 3" xfId="30143"/>
    <cellStyle name="Note 6 3 3 16" xfId="30144"/>
    <cellStyle name="Note 6 3 3 16 2" xfId="30145"/>
    <cellStyle name="Note 6 3 3 16 2 2" xfId="30146"/>
    <cellStyle name="Note 6 3 3 16 3" xfId="30147"/>
    <cellStyle name="Note 6 3 3 17" xfId="30148"/>
    <cellStyle name="Note 6 3 3 17 2" xfId="30149"/>
    <cellStyle name="Note 6 3 3 17 2 2" xfId="30150"/>
    <cellStyle name="Note 6 3 3 17 3" xfId="30151"/>
    <cellStyle name="Note 6 3 3 18" xfId="30152"/>
    <cellStyle name="Note 6 3 3 18 2" xfId="30153"/>
    <cellStyle name="Note 6 3 3 19" xfId="30154"/>
    <cellStyle name="Note 6 3 3 2" xfId="30155"/>
    <cellStyle name="Note 6 3 3 2 10" xfId="30156"/>
    <cellStyle name="Note 6 3 3 2 10 2" xfId="30157"/>
    <cellStyle name="Note 6 3 3 2 10 2 2" xfId="30158"/>
    <cellStyle name="Note 6 3 3 2 10 3" xfId="30159"/>
    <cellStyle name="Note 6 3 3 2 11" xfId="30160"/>
    <cellStyle name="Note 6 3 3 2 11 2" xfId="30161"/>
    <cellStyle name="Note 6 3 3 2 11 2 2" xfId="30162"/>
    <cellStyle name="Note 6 3 3 2 11 3" xfId="30163"/>
    <cellStyle name="Note 6 3 3 2 12" xfId="30164"/>
    <cellStyle name="Note 6 3 3 2 12 2" xfId="30165"/>
    <cellStyle name="Note 6 3 3 2 12 2 2" xfId="30166"/>
    <cellStyle name="Note 6 3 3 2 12 3" xfId="30167"/>
    <cellStyle name="Note 6 3 3 2 13" xfId="30168"/>
    <cellStyle name="Note 6 3 3 2 13 2" xfId="30169"/>
    <cellStyle name="Note 6 3 3 2 13 2 2" xfId="30170"/>
    <cellStyle name="Note 6 3 3 2 13 3" xfId="30171"/>
    <cellStyle name="Note 6 3 3 2 14" xfId="30172"/>
    <cellStyle name="Note 6 3 3 2 14 2" xfId="30173"/>
    <cellStyle name="Note 6 3 3 2 14 2 2" xfId="30174"/>
    <cellStyle name="Note 6 3 3 2 14 3" xfId="30175"/>
    <cellStyle name="Note 6 3 3 2 15" xfId="30176"/>
    <cellStyle name="Note 6 3 3 2 15 2" xfId="30177"/>
    <cellStyle name="Note 6 3 3 2 15 2 2" xfId="30178"/>
    <cellStyle name="Note 6 3 3 2 15 3" xfId="30179"/>
    <cellStyle name="Note 6 3 3 2 16" xfId="30180"/>
    <cellStyle name="Note 6 3 3 2 16 2" xfId="30181"/>
    <cellStyle name="Note 6 3 3 2 16 2 2" xfId="30182"/>
    <cellStyle name="Note 6 3 3 2 16 3" xfId="30183"/>
    <cellStyle name="Note 6 3 3 2 17" xfId="30184"/>
    <cellStyle name="Note 6 3 3 2 17 2" xfId="30185"/>
    <cellStyle name="Note 6 3 3 2 17 2 2" xfId="30186"/>
    <cellStyle name="Note 6 3 3 2 17 3" xfId="30187"/>
    <cellStyle name="Note 6 3 3 2 18" xfId="30188"/>
    <cellStyle name="Note 6 3 3 2 18 2" xfId="30189"/>
    <cellStyle name="Note 6 3 3 2 18 2 2" xfId="30190"/>
    <cellStyle name="Note 6 3 3 2 18 3" xfId="30191"/>
    <cellStyle name="Note 6 3 3 2 19" xfId="30192"/>
    <cellStyle name="Note 6 3 3 2 19 2" xfId="30193"/>
    <cellStyle name="Note 6 3 3 2 19 2 2" xfId="30194"/>
    <cellStyle name="Note 6 3 3 2 19 3" xfId="30195"/>
    <cellStyle name="Note 6 3 3 2 2" xfId="30196"/>
    <cellStyle name="Note 6 3 3 2 2 2" xfId="30197"/>
    <cellStyle name="Note 6 3 3 2 2 2 2" xfId="30198"/>
    <cellStyle name="Note 6 3 3 2 2 3" xfId="30199"/>
    <cellStyle name="Note 6 3 3 2 20" xfId="30200"/>
    <cellStyle name="Note 6 3 3 2 20 2" xfId="30201"/>
    <cellStyle name="Note 6 3 3 2 20 2 2" xfId="30202"/>
    <cellStyle name="Note 6 3 3 2 20 3" xfId="30203"/>
    <cellStyle name="Note 6 3 3 2 21" xfId="30204"/>
    <cellStyle name="Note 6 3 3 2 21 2" xfId="30205"/>
    <cellStyle name="Note 6 3 3 2 22" xfId="30206"/>
    <cellStyle name="Note 6 3 3 2 3" xfId="30207"/>
    <cellStyle name="Note 6 3 3 2 3 2" xfId="30208"/>
    <cellStyle name="Note 6 3 3 2 3 2 2" xfId="30209"/>
    <cellStyle name="Note 6 3 3 2 3 3" xfId="30210"/>
    <cellStyle name="Note 6 3 3 2 4" xfId="30211"/>
    <cellStyle name="Note 6 3 3 2 4 2" xfId="30212"/>
    <cellStyle name="Note 6 3 3 2 4 2 2" xfId="30213"/>
    <cellStyle name="Note 6 3 3 2 4 3" xfId="30214"/>
    <cellStyle name="Note 6 3 3 2 5" xfId="30215"/>
    <cellStyle name="Note 6 3 3 2 5 2" xfId="30216"/>
    <cellStyle name="Note 6 3 3 2 5 2 2" xfId="30217"/>
    <cellStyle name="Note 6 3 3 2 5 3" xfId="30218"/>
    <cellStyle name="Note 6 3 3 2 6" xfId="30219"/>
    <cellStyle name="Note 6 3 3 2 6 2" xfId="30220"/>
    <cellStyle name="Note 6 3 3 2 6 2 2" xfId="30221"/>
    <cellStyle name="Note 6 3 3 2 6 3" xfId="30222"/>
    <cellStyle name="Note 6 3 3 2 7" xfId="30223"/>
    <cellStyle name="Note 6 3 3 2 7 2" xfId="30224"/>
    <cellStyle name="Note 6 3 3 2 7 2 2" xfId="30225"/>
    <cellStyle name="Note 6 3 3 2 7 3" xfId="30226"/>
    <cellStyle name="Note 6 3 3 2 8" xfId="30227"/>
    <cellStyle name="Note 6 3 3 2 8 2" xfId="30228"/>
    <cellStyle name="Note 6 3 3 2 8 2 2" xfId="30229"/>
    <cellStyle name="Note 6 3 3 2 8 3" xfId="30230"/>
    <cellStyle name="Note 6 3 3 2 9" xfId="30231"/>
    <cellStyle name="Note 6 3 3 2 9 2" xfId="30232"/>
    <cellStyle name="Note 6 3 3 2 9 2 2" xfId="30233"/>
    <cellStyle name="Note 6 3 3 2 9 3" xfId="30234"/>
    <cellStyle name="Note 6 3 3 3" xfId="30235"/>
    <cellStyle name="Note 6 3 3 3 2" xfId="30236"/>
    <cellStyle name="Note 6 3 3 3 2 2" xfId="30237"/>
    <cellStyle name="Note 6 3 3 3 3" xfId="30238"/>
    <cellStyle name="Note 6 3 3 4" xfId="30239"/>
    <cellStyle name="Note 6 3 3 4 2" xfId="30240"/>
    <cellStyle name="Note 6 3 3 4 2 2" xfId="30241"/>
    <cellStyle name="Note 6 3 3 4 3" xfId="30242"/>
    <cellStyle name="Note 6 3 3 5" xfId="30243"/>
    <cellStyle name="Note 6 3 3 5 2" xfId="30244"/>
    <cellStyle name="Note 6 3 3 5 2 2" xfId="30245"/>
    <cellStyle name="Note 6 3 3 5 3" xfId="30246"/>
    <cellStyle name="Note 6 3 3 6" xfId="30247"/>
    <cellStyle name="Note 6 3 3 6 2" xfId="30248"/>
    <cellStyle name="Note 6 3 3 6 2 2" xfId="30249"/>
    <cellStyle name="Note 6 3 3 6 3" xfId="30250"/>
    <cellStyle name="Note 6 3 3 7" xfId="30251"/>
    <cellStyle name="Note 6 3 3 7 2" xfId="30252"/>
    <cellStyle name="Note 6 3 3 7 2 2" xfId="30253"/>
    <cellStyle name="Note 6 3 3 7 3" xfId="30254"/>
    <cellStyle name="Note 6 3 3 8" xfId="30255"/>
    <cellStyle name="Note 6 3 3 8 2" xfId="30256"/>
    <cellStyle name="Note 6 3 3 8 2 2" xfId="30257"/>
    <cellStyle name="Note 6 3 3 8 3" xfId="30258"/>
    <cellStyle name="Note 6 3 3 9" xfId="30259"/>
    <cellStyle name="Note 6 3 3 9 2" xfId="30260"/>
    <cellStyle name="Note 6 3 3 9 2 2" xfId="30261"/>
    <cellStyle name="Note 6 3 3 9 3" xfId="30262"/>
    <cellStyle name="Note 6 3 4" xfId="30263"/>
    <cellStyle name="Note 6 3 4 10" xfId="30264"/>
    <cellStyle name="Note 6 3 4 10 2" xfId="30265"/>
    <cellStyle name="Note 6 3 4 10 2 2" xfId="30266"/>
    <cellStyle name="Note 6 3 4 10 3" xfId="30267"/>
    <cellStyle name="Note 6 3 4 11" xfId="30268"/>
    <cellStyle name="Note 6 3 4 11 2" xfId="30269"/>
    <cellStyle name="Note 6 3 4 11 2 2" xfId="30270"/>
    <cellStyle name="Note 6 3 4 11 3" xfId="30271"/>
    <cellStyle name="Note 6 3 4 12" xfId="30272"/>
    <cellStyle name="Note 6 3 4 12 2" xfId="30273"/>
    <cellStyle name="Note 6 3 4 12 2 2" xfId="30274"/>
    <cellStyle name="Note 6 3 4 12 3" xfId="30275"/>
    <cellStyle name="Note 6 3 4 13" xfId="30276"/>
    <cellStyle name="Note 6 3 4 13 2" xfId="30277"/>
    <cellStyle name="Note 6 3 4 13 2 2" xfId="30278"/>
    <cellStyle name="Note 6 3 4 13 3" xfId="30279"/>
    <cellStyle name="Note 6 3 4 14" xfId="30280"/>
    <cellStyle name="Note 6 3 4 14 2" xfId="30281"/>
    <cellStyle name="Note 6 3 4 14 2 2" xfId="30282"/>
    <cellStyle name="Note 6 3 4 14 3" xfId="30283"/>
    <cellStyle name="Note 6 3 4 15" xfId="30284"/>
    <cellStyle name="Note 6 3 4 15 2" xfId="30285"/>
    <cellStyle name="Note 6 3 4 15 2 2" xfId="30286"/>
    <cellStyle name="Note 6 3 4 15 3" xfId="30287"/>
    <cellStyle name="Note 6 3 4 16" xfId="30288"/>
    <cellStyle name="Note 6 3 4 16 2" xfId="30289"/>
    <cellStyle name="Note 6 3 4 16 2 2" xfId="30290"/>
    <cellStyle name="Note 6 3 4 16 3" xfId="30291"/>
    <cellStyle name="Note 6 3 4 17" xfId="30292"/>
    <cellStyle name="Note 6 3 4 17 2" xfId="30293"/>
    <cellStyle name="Note 6 3 4 17 2 2" xfId="30294"/>
    <cellStyle name="Note 6 3 4 17 3" xfId="30295"/>
    <cellStyle name="Note 6 3 4 18" xfId="30296"/>
    <cellStyle name="Note 6 3 4 18 2" xfId="30297"/>
    <cellStyle name="Note 6 3 4 18 2 2" xfId="30298"/>
    <cellStyle name="Note 6 3 4 18 3" xfId="30299"/>
    <cellStyle name="Note 6 3 4 19" xfId="30300"/>
    <cellStyle name="Note 6 3 4 19 2" xfId="30301"/>
    <cellStyle name="Note 6 3 4 19 2 2" xfId="30302"/>
    <cellStyle name="Note 6 3 4 19 3" xfId="30303"/>
    <cellStyle name="Note 6 3 4 2" xfId="30304"/>
    <cellStyle name="Note 6 3 4 2 10" xfId="30305"/>
    <cellStyle name="Note 6 3 4 2 10 2" xfId="30306"/>
    <cellStyle name="Note 6 3 4 2 10 2 2" xfId="30307"/>
    <cellStyle name="Note 6 3 4 2 10 3" xfId="30308"/>
    <cellStyle name="Note 6 3 4 2 11" xfId="30309"/>
    <cellStyle name="Note 6 3 4 2 11 2" xfId="30310"/>
    <cellStyle name="Note 6 3 4 2 11 2 2" xfId="30311"/>
    <cellStyle name="Note 6 3 4 2 11 3" xfId="30312"/>
    <cellStyle name="Note 6 3 4 2 12" xfId="30313"/>
    <cellStyle name="Note 6 3 4 2 12 2" xfId="30314"/>
    <cellStyle name="Note 6 3 4 2 12 2 2" xfId="30315"/>
    <cellStyle name="Note 6 3 4 2 12 3" xfId="30316"/>
    <cellStyle name="Note 6 3 4 2 13" xfId="30317"/>
    <cellStyle name="Note 6 3 4 2 13 2" xfId="30318"/>
    <cellStyle name="Note 6 3 4 2 13 2 2" xfId="30319"/>
    <cellStyle name="Note 6 3 4 2 13 3" xfId="30320"/>
    <cellStyle name="Note 6 3 4 2 14" xfId="30321"/>
    <cellStyle name="Note 6 3 4 2 14 2" xfId="30322"/>
    <cellStyle name="Note 6 3 4 2 14 2 2" xfId="30323"/>
    <cellStyle name="Note 6 3 4 2 14 3" xfId="30324"/>
    <cellStyle name="Note 6 3 4 2 15" xfId="30325"/>
    <cellStyle name="Note 6 3 4 2 15 2" xfId="30326"/>
    <cellStyle name="Note 6 3 4 2 15 2 2" xfId="30327"/>
    <cellStyle name="Note 6 3 4 2 15 3" xfId="30328"/>
    <cellStyle name="Note 6 3 4 2 16" xfId="30329"/>
    <cellStyle name="Note 6 3 4 2 16 2" xfId="30330"/>
    <cellStyle name="Note 6 3 4 2 16 2 2" xfId="30331"/>
    <cellStyle name="Note 6 3 4 2 16 3" xfId="30332"/>
    <cellStyle name="Note 6 3 4 2 17" xfId="30333"/>
    <cellStyle name="Note 6 3 4 2 17 2" xfId="30334"/>
    <cellStyle name="Note 6 3 4 2 17 2 2" xfId="30335"/>
    <cellStyle name="Note 6 3 4 2 17 3" xfId="30336"/>
    <cellStyle name="Note 6 3 4 2 18" xfId="30337"/>
    <cellStyle name="Note 6 3 4 2 18 2" xfId="30338"/>
    <cellStyle name="Note 6 3 4 2 18 2 2" xfId="30339"/>
    <cellStyle name="Note 6 3 4 2 18 3" xfId="30340"/>
    <cellStyle name="Note 6 3 4 2 19" xfId="30341"/>
    <cellStyle name="Note 6 3 4 2 19 2" xfId="30342"/>
    <cellStyle name="Note 6 3 4 2 19 2 2" xfId="30343"/>
    <cellStyle name="Note 6 3 4 2 19 3" xfId="30344"/>
    <cellStyle name="Note 6 3 4 2 2" xfId="30345"/>
    <cellStyle name="Note 6 3 4 2 2 2" xfId="30346"/>
    <cellStyle name="Note 6 3 4 2 2 2 2" xfId="30347"/>
    <cellStyle name="Note 6 3 4 2 2 3" xfId="30348"/>
    <cellStyle name="Note 6 3 4 2 20" xfId="30349"/>
    <cellStyle name="Note 6 3 4 2 20 2" xfId="30350"/>
    <cellStyle name="Note 6 3 4 2 20 2 2" xfId="30351"/>
    <cellStyle name="Note 6 3 4 2 20 3" xfId="30352"/>
    <cellStyle name="Note 6 3 4 2 21" xfId="30353"/>
    <cellStyle name="Note 6 3 4 2 21 2" xfId="30354"/>
    <cellStyle name="Note 6 3 4 2 22" xfId="30355"/>
    <cellStyle name="Note 6 3 4 2 3" xfId="30356"/>
    <cellStyle name="Note 6 3 4 2 3 2" xfId="30357"/>
    <cellStyle name="Note 6 3 4 2 3 2 2" xfId="30358"/>
    <cellStyle name="Note 6 3 4 2 3 3" xfId="30359"/>
    <cellStyle name="Note 6 3 4 2 4" xfId="30360"/>
    <cellStyle name="Note 6 3 4 2 4 2" xfId="30361"/>
    <cellStyle name="Note 6 3 4 2 4 2 2" xfId="30362"/>
    <cellStyle name="Note 6 3 4 2 4 3" xfId="30363"/>
    <cellStyle name="Note 6 3 4 2 5" xfId="30364"/>
    <cellStyle name="Note 6 3 4 2 5 2" xfId="30365"/>
    <cellStyle name="Note 6 3 4 2 5 2 2" xfId="30366"/>
    <cellStyle name="Note 6 3 4 2 5 3" xfId="30367"/>
    <cellStyle name="Note 6 3 4 2 6" xfId="30368"/>
    <cellStyle name="Note 6 3 4 2 6 2" xfId="30369"/>
    <cellStyle name="Note 6 3 4 2 6 2 2" xfId="30370"/>
    <cellStyle name="Note 6 3 4 2 6 3" xfId="30371"/>
    <cellStyle name="Note 6 3 4 2 7" xfId="30372"/>
    <cellStyle name="Note 6 3 4 2 7 2" xfId="30373"/>
    <cellStyle name="Note 6 3 4 2 7 2 2" xfId="30374"/>
    <cellStyle name="Note 6 3 4 2 7 3" xfId="30375"/>
    <cellStyle name="Note 6 3 4 2 8" xfId="30376"/>
    <cellStyle name="Note 6 3 4 2 8 2" xfId="30377"/>
    <cellStyle name="Note 6 3 4 2 8 2 2" xfId="30378"/>
    <cellStyle name="Note 6 3 4 2 8 3" xfId="30379"/>
    <cellStyle name="Note 6 3 4 2 9" xfId="30380"/>
    <cellStyle name="Note 6 3 4 2 9 2" xfId="30381"/>
    <cellStyle name="Note 6 3 4 2 9 2 2" xfId="30382"/>
    <cellStyle name="Note 6 3 4 2 9 3" xfId="30383"/>
    <cellStyle name="Note 6 3 4 20" xfId="30384"/>
    <cellStyle name="Note 6 3 4 20 2" xfId="30385"/>
    <cellStyle name="Note 6 3 4 20 2 2" xfId="30386"/>
    <cellStyle name="Note 6 3 4 20 3" xfId="30387"/>
    <cellStyle name="Note 6 3 4 21" xfId="30388"/>
    <cellStyle name="Note 6 3 4 21 2" xfId="30389"/>
    <cellStyle name="Note 6 3 4 21 2 2" xfId="30390"/>
    <cellStyle name="Note 6 3 4 21 3" xfId="30391"/>
    <cellStyle name="Note 6 3 4 22" xfId="30392"/>
    <cellStyle name="Note 6 3 4 22 2" xfId="30393"/>
    <cellStyle name="Note 6 3 4 23" xfId="30394"/>
    <cellStyle name="Note 6 3 4 3" xfId="30395"/>
    <cellStyle name="Note 6 3 4 3 2" xfId="30396"/>
    <cellStyle name="Note 6 3 4 3 2 2" xfId="30397"/>
    <cellStyle name="Note 6 3 4 3 3" xfId="30398"/>
    <cellStyle name="Note 6 3 4 4" xfId="30399"/>
    <cellStyle name="Note 6 3 4 4 2" xfId="30400"/>
    <cellStyle name="Note 6 3 4 4 2 2" xfId="30401"/>
    <cellStyle name="Note 6 3 4 4 3" xfId="30402"/>
    <cellStyle name="Note 6 3 4 5" xfId="30403"/>
    <cellStyle name="Note 6 3 4 5 2" xfId="30404"/>
    <cellStyle name="Note 6 3 4 5 2 2" xfId="30405"/>
    <cellStyle name="Note 6 3 4 5 3" xfId="30406"/>
    <cellStyle name="Note 6 3 4 6" xfId="30407"/>
    <cellStyle name="Note 6 3 4 6 2" xfId="30408"/>
    <cellStyle name="Note 6 3 4 6 2 2" xfId="30409"/>
    <cellStyle name="Note 6 3 4 6 3" xfId="30410"/>
    <cellStyle name="Note 6 3 4 7" xfId="30411"/>
    <cellStyle name="Note 6 3 4 7 2" xfId="30412"/>
    <cellStyle name="Note 6 3 4 7 2 2" xfId="30413"/>
    <cellStyle name="Note 6 3 4 7 3" xfId="30414"/>
    <cellStyle name="Note 6 3 4 8" xfId="30415"/>
    <cellStyle name="Note 6 3 4 8 2" xfId="30416"/>
    <cellStyle name="Note 6 3 4 8 2 2" xfId="30417"/>
    <cellStyle name="Note 6 3 4 8 3" xfId="30418"/>
    <cellStyle name="Note 6 3 4 9" xfId="30419"/>
    <cellStyle name="Note 6 3 4 9 2" xfId="30420"/>
    <cellStyle name="Note 6 3 4 9 2 2" xfId="30421"/>
    <cellStyle name="Note 6 3 4 9 3" xfId="30422"/>
    <cellStyle name="Note 6 3 5" xfId="30423"/>
    <cellStyle name="Note 6 3 5 10" xfId="30424"/>
    <cellStyle name="Note 6 3 5 10 2" xfId="30425"/>
    <cellStyle name="Note 6 3 5 10 2 2" xfId="30426"/>
    <cellStyle name="Note 6 3 5 10 3" xfId="30427"/>
    <cellStyle name="Note 6 3 5 11" xfId="30428"/>
    <cellStyle name="Note 6 3 5 11 2" xfId="30429"/>
    <cellStyle name="Note 6 3 5 11 2 2" xfId="30430"/>
    <cellStyle name="Note 6 3 5 11 3" xfId="30431"/>
    <cellStyle name="Note 6 3 5 12" xfId="30432"/>
    <cellStyle name="Note 6 3 5 12 2" xfId="30433"/>
    <cellStyle name="Note 6 3 5 12 2 2" xfId="30434"/>
    <cellStyle name="Note 6 3 5 12 3" xfId="30435"/>
    <cellStyle name="Note 6 3 5 13" xfId="30436"/>
    <cellStyle name="Note 6 3 5 13 2" xfId="30437"/>
    <cellStyle name="Note 6 3 5 13 2 2" xfId="30438"/>
    <cellStyle name="Note 6 3 5 13 3" xfId="30439"/>
    <cellStyle name="Note 6 3 5 14" xfId="30440"/>
    <cellStyle name="Note 6 3 5 14 2" xfId="30441"/>
    <cellStyle name="Note 6 3 5 14 2 2" xfId="30442"/>
    <cellStyle name="Note 6 3 5 14 3" xfId="30443"/>
    <cellStyle name="Note 6 3 5 15" xfId="30444"/>
    <cellStyle name="Note 6 3 5 15 2" xfId="30445"/>
    <cellStyle name="Note 6 3 5 15 2 2" xfId="30446"/>
    <cellStyle name="Note 6 3 5 15 3" xfId="30447"/>
    <cellStyle name="Note 6 3 5 16" xfId="30448"/>
    <cellStyle name="Note 6 3 5 16 2" xfId="30449"/>
    <cellStyle name="Note 6 3 5 16 2 2" xfId="30450"/>
    <cellStyle name="Note 6 3 5 16 3" xfId="30451"/>
    <cellStyle name="Note 6 3 5 17" xfId="30452"/>
    <cellStyle name="Note 6 3 5 17 2" xfId="30453"/>
    <cellStyle name="Note 6 3 5 17 2 2" xfId="30454"/>
    <cellStyle name="Note 6 3 5 17 3" xfId="30455"/>
    <cellStyle name="Note 6 3 5 18" xfId="30456"/>
    <cellStyle name="Note 6 3 5 18 2" xfId="30457"/>
    <cellStyle name="Note 6 3 5 18 2 2" xfId="30458"/>
    <cellStyle name="Note 6 3 5 18 3" xfId="30459"/>
    <cellStyle name="Note 6 3 5 19" xfId="30460"/>
    <cellStyle name="Note 6 3 5 19 2" xfId="30461"/>
    <cellStyle name="Note 6 3 5 19 2 2" xfId="30462"/>
    <cellStyle name="Note 6 3 5 19 3" xfId="30463"/>
    <cellStyle name="Note 6 3 5 2" xfId="30464"/>
    <cellStyle name="Note 6 3 5 2 2" xfId="30465"/>
    <cellStyle name="Note 6 3 5 2 2 2" xfId="30466"/>
    <cellStyle name="Note 6 3 5 2 3" xfId="30467"/>
    <cellStyle name="Note 6 3 5 20" xfId="30468"/>
    <cellStyle name="Note 6 3 5 20 2" xfId="30469"/>
    <cellStyle name="Note 6 3 5 20 2 2" xfId="30470"/>
    <cellStyle name="Note 6 3 5 20 3" xfId="30471"/>
    <cellStyle name="Note 6 3 5 21" xfId="30472"/>
    <cellStyle name="Note 6 3 5 21 2" xfId="30473"/>
    <cellStyle name="Note 6 3 5 22" xfId="30474"/>
    <cellStyle name="Note 6 3 5 3" xfId="30475"/>
    <cellStyle name="Note 6 3 5 3 2" xfId="30476"/>
    <cellStyle name="Note 6 3 5 3 2 2" xfId="30477"/>
    <cellStyle name="Note 6 3 5 3 3" xfId="30478"/>
    <cellStyle name="Note 6 3 5 4" xfId="30479"/>
    <cellStyle name="Note 6 3 5 4 2" xfId="30480"/>
    <cellStyle name="Note 6 3 5 4 2 2" xfId="30481"/>
    <cellStyle name="Note 6 3 5 4 3" xfId="30482"/>
    <cellStyle name="Note 6 3 5 5" xfId="30483"/>
    <cellStyle name="Note 6 3 5 5 2" xfId="30484"/>
    <cellStyle name="Note 6 3 5 5 2 2" xfId="30485"/>
    <cellStyle name="Note 6 3 5 5 3" xfId="30486"/>
    <cellStyle name="Note 6 3 5 6" xfId="30487"/>
    <cellStyle name="Note 6 3 5 6 2" xfId="30488"/>
    <cellStyle name="Note 6 3 5 6 2 2" xfId="30489"/>
    <cellStyle name="Note 6 3 5 6 3" xfId="30490"/>
    <cellStyle name="Note 6 3 5 7" xfId="30491"/>
    <cellStyle name="Note 6 3 5 7 2" xfId="30492"/>
    <cellStyle name="Note 6 3 5 7 2 2" xfId="30493"/>
    <cellStyle name="Note 6 3 5 7 3" xfId="30494"/>
    <cellStyle name="Note 6 3 5 8" xfId="30495"/>
    <cellStyle name="Note 6 3 5 8 2" xfId="30496"/>
    <cellStyle name="Note 6 3 5 8 2 2" xfId="30497"/>
    <cellStyle name="Note 6 3 5 8 3" xfId="30498"/>
    <cellStyle name="Note 6 3 5 9" xfId="30499"/>
    <cellStyle name="Note 6 3 5 9 2" xfId="30500"/>
    <cellStyle name="Note 6 3 5 9 2 2" xfId="30501"/>
    <cellStyle name="Note 6 3 5 9 3" xfId="30502"/>
    <cellStyle name="Note 6 3 6" xfId="30503"/>
    <cellStyle name="Note 6 3 6 2" xfId="30504"/>
    <cellStyle name="Note 6 3 6 2 2" xfId="30505"/>
    <cellStyle name="Note 6 3 6 3" xfId="30506"/>
    <cellStyle name="Note 6 3 7" xfId="30507"/>
    <cellStyle name="Note 6 3 7 2" xfId="30508"/>
    <cellStyle name="Note 6 3 7 2 2" xfId="30509"/>
    <cellStyle name="Note 6 3 7 3" xfId="30510"/>
    <cellStyle name="Note 6 3 8" xfId="30511"/>
    <cellStyle name="Note 6 3 8 2" xfId="30512"/>
    <cellStyle name="Note 6 3 8 2 2" xfId="30513"/>
    <cellStyle name="Note 6 3 8 3" xfId="30514"/>
    <cellStyle name="Note 6 3 9" xfId="30515"/>
    <cellStyle name="Note 6 3 9 2" xfId="30516"/>
    <cellStyle name="Note 6 3 9 2 2" xfId="30517"/>
    <cellStyle name="Note 6 3 9 3" xfId="30518"/>
    <cellStyle name="Note 6 4" xfId="30519"/>
    <cellStyle name="Note 6 4 10" xfId="30520"/>
    <cellStyle name="Note 6 4 10 2" xfId="30521"/>
    <cellStyle name="Note 6 4 10 2 2" xfId="30522"/>
    <cellStyle name="Note 6 4 10 3" xfId="30523"/>
    <cellStyle name="Note 6 4 11" xfId="30524"/>
    <cellStyle name="Note 6 4 11 2" xfId="30525"/>
    <cellStyle name="Note 6 4 11 2 2" xfId="30526"/>
    <cellStyle name="Note 6 4 11 3" xfId="30527"/>
    <cellStyle name="Note 6 4 12" xfId="30528"/>
    <cellStyle name="Note 6 4 12 2" xfId="30529"/>
    <cellStyle name="Note 6 4 12 2 2" xfId="30530"/>
    <cellStyle name="Note 6 4 12 3" xfId="30531"/>
    <cellStyle name="Note 6 4 13" xfId="30532"/>
    <cellStyle name="Note 6 4 13 2" xfId="30533"/>
    <cellStyle name="Note 6 4 13 2 2" xfId="30534"/>
    <cellStyle name="Note 6 4 13 3" xfId="30535"/>
    <cellStyle name="Note 6 4 14" xfId="30536"/>
    <cellStyle name="Note 6 4 14 2" xfId="30537"/>
    <cellStyle name="Note 6 4 14 2 2" xfId="30538"/>
    <cellStyle name="Note 6 4 14 3" xfId="30539"/>
    <cellStyle name="Note 6 4 15" xfId="30540"/>
    <cellStyle name="Note 6 4 15 2" xfId="30541"/>
    <cellStyle name="Note 6 4 15 2 2" xfId="30542"/>
    <cellStyle name="Note 6 4 15 3" xfId="30543"/>
    <cellStyle name="Note 6 4 16" xfId="30544"/>
    <cellStyle name="Note 6 4 16 2" xfId="30545"/>
    <cellStyle name="Note 6 4 16 2 2" xfId="30546"/>
    <cellStyle name="Note 6 4 16 3" xfId="30547"/>
    <cellStyle name="Note 6 4 17" xfId="30548"/>
    <cellStyle name="Note 6 4 17 2" xfId="30549"/>
    <cellStyle name="Note 6 4 17 2 2" xfId="30550"/>
    <cellStyle name="Note 6 4 17 3" xfId="30551"/>
    <cellStyle name="Note 6 4 18" xfId="30552"/>
    <cellStyle name="Note 6 4 18 2" xfId="30553"/>
    <cellStyle name="Note 6 4 19" xfId="30554"/>
    <cellStyle name="Note 6 4 2" xfId="30555"/>
    <cellStyle name="Note 6 4 2 10" xfId="30556"/>
    <cellStyle name="Note 6 4 2 10 2" xfId="30557"/>
    <cellStyle name="Note 6 4 2 10 2 2" xfId="30558"/>
    <cellStyle name="Note 6 4 2 10 3" xfId="30559"/>
    <cellStyle name="Note 6 4 2 11" xfId="30560"/>
    <cellStyle name="Note 6 4 2 11 2" xfId="30561"/>
    <cellStyle name="Note 6 4 2 11 2 2" xfId="30562"/>
    <cellStyle name="Note 6 4 2 11 3" xfId="30563"/>
    <cellStyle name="Note 6 4 2 12" xfId="30564"/>
    <cellStyle name="Note 6 4 2 12 2" xfId="30565"/>
    <cellStyle name="Note 6 4 2 12 2 2" xfId="30566"/>
    <cellStyle name="Note 6 4 2 12 3" xfId="30567"/>
    <cellStyle name="Note 6 4 2 13" xfId="30568"/>
    <cellStyle name="Note 6 4 2 13 2" xfId="30569"/>
    <cellStyle name="Note 6 4 2 13 2 2" xfId="30570"/>
    <cellStyle name="Note 6 4 2 13 3" xfId="30571"/>
    <cellStyle name="Note 6 4 2 14" xfId="30572"/>
    <cellStyle name="Note 6 4 2 14 2" xfId="30573"/>
    <cellStyle name="Note 6 4 2 14 2 2" xfId="30574"/>
    <cellStyle name="Note 6 4 2 14 3" xfId="30575"/>
    <cellStyle name="Note 6 4 2 15" xfId="30576"/>
    <cellStyle name="Note 6 4 2 15 2" xfId="30577"/>
    <cellStyle name="Note 6 4 2 15 2 2" xfId="30578"/>
    <cellStyle name="Note 6 4 2 15 3" xfId="30579"/>
    <cellStyle name="Note 6 4 2 16" xfId="30580"/>
    <cellStyle name="Note 6 4 2 16 2" xfId="30581"/>
    <cellStyle name="Note 6 4 2 16 2 2" xfId="30582"/>
    <cellStyle name="Note 6 4 2 16 3" xfId="30583"/>
    <cellStyle name="Note 6 4 2 17" xfId="30584"/>
    <cellStyle name="Note 6 4 2 17 2" xfId="30585"/>
    <cellStyle name="Note 6 4 2 17 2 2" xfId="30586"/>
    <cellStyle name="Note 6 4 2 17 3" xfId="30587"/>
    <cellStyle name="Note 6 4 2 18" xfId="30588"/>
    <cellStyle name="Note 6 4 2 18 2" xfId="30589"/>
    <cellStyle name="Note 6 4 2 18 2 2" xfId="30590"/>
    <cellStyle name="Note 6 4 2 18 3" xfId="30591"/>
    <cellStyle name="Note 6 4 2 19" xfId="30592"/>
    <cellStyle name="Note 6 4 2 19 2" xfId="30593"/>
    <cellStyle name="Note 6 4 2 19 2 2" xfId="30594"/>
    <cellStyle name="Note 6 4 2 19 3" xfId="30595"/>
    <cellStyle name="Note 6 4 2 2" xfId="30596"/>
    <cellStyle name="Note 6 4 2 2 2" xfId="30597"/>
    <cellStyle name="Note 6 4 2 2 2 2" xfId="30598"/>
    <cellStyle name="Note 6 4 2 2 3" xfId="30599"/>
    <cellStyle name="Note 6 4 2 20" xfId="30600"/>
    <cellStyle name="Note 6 4 2 20 2" xfId="30601"/>
    <cellStyle name="Note 6 4 2 20 2 2" xfId="30602"/>
    <cellStyle name="Note 6 4 2 20 3" xfId="30603"/>
    <cellStyle name="Note 6 4 2 21" xfId="30604"/>
    <cellStyle name="Note 6 4 2 21 2" xfId="30605"/>
    <cellStyle name="Note 6 4 2 22" xfId="30606"/>
    <cellStyle name="Note 6 4 2 3" xfId="30607"/>
    <cellStyle name="Note 6 4 2 3 2" xfId="30608"/>
    <cellStyle name="Note 6 4 2 3 2 2" xfId="30609"/>
    <cellStyle name="Note 6 4 2 3 3" xfId="30610"/>
    <cellStyle name="Note 6 4 2 4" xfId="30611"/>
    <cellStyle name="Note 6 4 2 4 2" xfId="30612"/>
    <cellStyle name="Note 6 4 2 4 2 2" xfId="30613"/>
    <cellStyle name="Note 6 4 2 4 3" xfId="30614"/>
    <cellStyle name="Note 6 4 2 5" xfId="30615"/>
    <cellStyle name="Note 6 4 2 5 2" xfId="30616"/>
    <cellStyle name="Note 6 4 2 5 2 2" xfId="30617"/>
    <cellStyle name="Note 6 4 2 5 3" xfId="30618"/>
    <cellStyle name="Note 6 4 2 6" xfId="30619"/>
    <cellStyle name="Note 6 4 2 6 2" xfId="30620"/>
    <cellStyle name="Note 6 4 2 6 2 2" xfId="30621"/>
    <cellStyle name="Note 6 4 2 6 3" xfId="30622"/>
    <cellStyle name="Note 6 4 2 7" xfId="30623"/>
    <cellStyle name="Note 6 4 2 7 2" xfId="30624"/>
    <cellStyle name="Note 6 4 2 7 2 2" xfId="30625"/>
    <cellStyle name="Note 6 4 2 7 3" xfId="30626"/>
    <cellStyle name="Note 6 4 2 8" xfId="30627"/>
    <cellStyle name="Note 6 4 2 8 2" xfId="30628"/>
    <cellStyle name="Note 6 4 2 8 2 2" xfId="30629"/>
    <cellStyle name="Note 6 4 2 8 3" xfId="30630"/>
    <cellStyle name="Note 6 4 2 9" xfId="30631"/>
    <cellStyle name="Note 6 4 2 9 2" xfId="30632"/>
    <cellStyle name="Note 6 4 2 9 2 2" xfId="30633"/>
    <cellStyle name="Note 6 4 2 9 3" xfId="30634"/>
    <cellStyle name="Note 6 4 3" xfId="30635"/>
    <cellStyle name="Note 6 4 3 2" xfId="30636"/>
    <cellStyle name="Note 6 4 3 2 2" xfId="30637"/>
    <cellStyle name="Note 6 4 3 3" xfId="30638"/>
    <cellStyle name="Note 6 4 4" xfId="30639"/>
    <cellStyle name="Note 6 4 4 2" xfId="30640"/>
    <cellStyle name="Note 6 4 4 2 2" xfId="30641"/>
    <cellStyle name="Note 6 4 4 3" xfId="30642"/>
    <cellStyle name="Note 6 4 5" xfId="30643"/>
    <cellStyle name="Note 6 4 5 2" xfId="30644"/>
    <cellStyle name="Note 6 4 5 2 2" xfId="30645"/>
    <cellStyle name="Note 6 4 5 3" xfId="30646"/>
    <cellStyle name="Note 6 4 6" xfId="30647"/>
    <cellStyle name="Note 6 4 6 2" xfId="30648"/>
    <cellStyle name="Note 6 4 6 2 2" xfId="30649"/>
    <cellStyle name="Note 6 4 6 3" xfId="30650"/>
    <cellStyle name="Note 6 4 7" xfId="30651"/>
    <cellStyle name="Note 6 4 7 2" xfId="30652"/>
    <cellStyle name="Note 6 4 7 2 2" xfId="30653"/>
    <cellStyle name="Note 6 4 7 3" xfId="30654"/>
    <cellStyle name="Note 6 4 8" xfId="30655"/>
    <cellStyle name="Note 6 4 8 2" xfId="30656"/>
    <cellStyle name="Note 6 4 8 2 2" xfId="30657"/>
    <cellStyle name="Note 6 4 8 3" xfId="30658"/>
    <cellStyle name="Note 6 4 9" xfId="30659"/>
    <cellStyle name="Note 6 4 9 2" xfId="30660"/>
    <cellStyle name="Note 6 4 9 2 2" xfId="30661"/>
    <cellStyle name="Note 6 4 9 3" xfId="30662"/>
    <cellStyle name="Note 6 5" xfId="30663"/>
    <cellStyle name="Note 6 5 10" xfId="30664"/>
    <cellStyle name="Note 6 5 10 2" xfId="30665"/>
    <cellStyle name="Note 6 5 10 2 2" xfId="30666"/>
    <cellStyle name="Note 6 5 10 3" xfId="30667"/>
    <cellStyle name="Note 6 5 11" xfId="30668"/>
    <cellStyle name="Note 6 5 11 2" xfId="30669"/>
    <cellStyle name="Note 6 5 11 2 2" xfId="30670"/>
    <cellStyle name="Note 6 5 11 3" xfId="30671"/>
    <cellStyle name="Note 6 5 12" xfId="30672"/>
    <cellStyle name="Note 6 5 12 2" xfId="30673"/>
    <cellStyle name="Note 6 5 12 2 2" xfId="30674"/>
    <cellStyle name="Note 6 5 12 3" xfId="30675"/>
    <cellStyle name="Note 6 5 13" xfId="30676"/>
    <cellStyle name="Note 6 5 13 2" xfId="30677"/>
    <cellStyle name="Note 6 5 13 2 2" xfId="30678"/>
    <cellStyle name="Note 6 5 13 3" xfId="30679"/>
    <cellStyle name="Note 6 5 14" xfId="30680"/>
    <cellStyle name="Note 6 5 14 2" xfId="30681"/>
    <cellStyle name="Note 6 5 14 2 2" xfId="30682"/>
    <cellStyle name="Note 6 5 14 3" xfId="30683"/>
    <cellStyle name="Note 6 5 15" xfId="30684"/>
    <cellStyle name="Note 6 5 15 2" xfId="30685"/>
    <cellStyle name="Note 6 5 15 2 2" xfId="30686"/>
    <cellStyle name="Note 6 5 15 3" xfId="30687"/>
    <cellStyle name="Note 6 5 16" xfId="30688"/>
    <cellStyle name="Note 6 5 16 2" xfId="30689"/>
    <cellStyle name="Note 6 5 16 2 2" xfId="30690"/>
    <cellStyle name="Note 6 5 16 3" xfId="30691"/>
    <cellStyle name="Note 6 5 17" xfId="30692"/>
    <cellStyle name="Note 6 5 17 2" xfId="30693"/>
    <cellStyle name="Note 6 5 17 2 2" xfId="30694"/>
    <cellStyle name="Note 6 5 17 3" xfId="30695"/>
    <cellStyle name="Note 6 5 18" xfId="30696"/>
    <cellStyle name="Note 6 5 18 2" xfId="30697"/>
    <cellStyle name="Note 6 5 19" xfId="30698"/>
    <cellStyle name="Note 6 5 2" xfId="30699"/>
    <cellStyle name="Note 6 5 2 10" xfId="30700"/>
    <cellStyle name="Note 6 5 2 10 2" xfId="30701"/>
    <cellStyle name="Note 6 5 2 10 2 2" xfId="30702"/>
    <cellStyle name="Note 6 5 2 10 3" xfId="30703"/>
    <cellStyle name="Note 6 5 2 11" xfId="30704"/>
    <cellStyle name="Note 6 5 2 11 2" xfId="30705"/>
    <cellStyle name="Note 6 5 2 11 2 2" xfId="30706"/>
    <cellStyle name="Note 6 5 2 11 3" xfId="30707"/>
    <cellStyle name="Note 6 5 2 12" xfId="30708"/>
    <cellStyle name="Note 6 5 2 12 2" xfId="30709"/>
    <cellStyle name="Note 6 5 2 12 2 2" xfId="30710"/>
    <cellStyle name="Note 6 5 2 12 3" xfId="30711"/>
    <cellStyle name="Note 6 5 2 13" xfId="30712"/>
    <cellStyle name="Note 6 5 2 13 2" xfId="30713"/>
    <cellStyle name="Note 6 5 2 13 2 2" xfId="30714"/>
    <cellStyle name="Note 6 5 2 13 3" xfId="30715"/>
    <cellStyle name="Note 6 5 2 14" xfId="30716"/>
    <cellStyle name="Note 6 5 2 14 2" xfId="30717"/>
    <cellStyle name="Note 6 5 2 14 2 2" xfId="30718"/>
    <cellStyle name="Note 6 5 2 14 3" xfId="30719"/>
    <cellStyle name="Note 6 5 2 15" xfId="30720"/>
    <cellStyle name="Note 6 5 2 15 2" xfId="30721"/>
    <cellStyle name="Note 6 5 2 15 2 2" xfId="30722"/>
    <cellStyle name="Note 6 5 2 15 3" xfId="30723"/>
    <cellStyle name="Note 6 5 2 16" xfId="30724"/>
    <cellStyle name="Note 6 5 2 16 2" xfId="30725"/>
    <cellStyle name="Note 6 5 2 16 2 2" xfId="30726"/>
    <cellStyle name="Note 6 5 2 16 3" xfId="30727"/>
    <cellStyle name="Note 6 5 2 17" xfId="30728"/>
    <cellStyle name="Note 6 5 2 17 2" xfId="30729"/>
    <cellStyle name="Note 6 5 2 17 2 2" xfId="30730"/>
    <cellStyle name="Note 6 5 2 17 3" xfId="30731"/>
    <cellStyle name="Note 6 5 2 18" xfId="30732"/>
    <cellStyle name="Note 6 5 2 18 2" xfId="30733"/>
    <cellStyle name="Note 6 5 2 18 2 2" xfId="30734"/>
    <cellStyle name="Note 6 5 2 18 3" xfId="30735"/>
    <cellStyle name="Note 6 5 2 19" xfId="30736"/>
    <cellStyle name="Note 6 5 2 19 2" xfId="30737"/>
    <cellStyle name="Note 6 5 2 19 2 2" xfId="30738"/>
    <cellStyle name="Note 6 5 2 19 3" xfId="30739"/>
    <cellStyle name="Note 6 5 2 2" xfId="30740"/>
    <cellStyle name="Note 6 5 2 2 2" xfId="30741"/>
    <cellStyle name="Note 6 5 2 2 2 2" xfId="30742"/>
    <cellStyle name="Note 6 5 2 2 3" xfId="30743"/>
    <cellStyle name="Note 6 5 2 20" xfId="30744"/>
    <cellStyle name="Note 6 5 2 20 2" xfId="30745"/>
    <cellStyle name="Note 6 5 2 20 2 2" xfId="30746"/>
    <cellStyle name="Note 6 5 2 20 3" xfId="30747"/>
    <cellStyle name="Note 6 5 2 21" xfId="30748"/>
    <cellStyle name="Note 6 5 2 21 2" xfId="30749"/>
    <cellStyle name="Note 6 5 2 22" xfId="30750"/>
    <cellStyle name="Note 6 5 2 3" xfId="30751"/>
    <cellStyle name="Note 6 5 2 3 2" xfId="30752"/>
    <cellStyle name="Note 6 5 2 3 2 2" xfId="30753"/>
    <cellStyle name="Note 6 5 2 3 3" xfId="30754"/>
    <cellStyle name="Note 6 5 2 4" xfId="30755"/>
    <cellStyle name="Note 6 5 2 4 2" xfId="30756"/>
    <cellStyle name="Note 6 5 2 4 2 2" xfId="30757"/>
    <cellStyle name="Note 6 5 2 4 3" xfId="30758"/>
    <cellStyle name="Note 6 5 2 5" xfId="30759"/>
    <cellStyle name="Note 6 5 2 5 2" xfId="30760"/>
    <cellStyle name="Note 6 5 2 5 2 2" xfId="30761"/>
    <cellStyle name="Note 6 5 2 5 3" xfId="30762"/>
    <cellStyle name="Note 6 5 2 6" xfId="30763"/>
    <cellStyle name="Note 6 5 2 6 2" xfId="30764"/>
    <cellStyle name="Note 6 5 2 6 2 2" xfId="30765"/>
    <cellStyle name="Note 6 5 2 6 3" xfId="30766"/>
    <cellStyle name="Note 6 5 2 7" xfId="30767"/>
    <cellStyle name="Note 6 5 2 7 2" xfId="30768"/>
    <cellStyle name="Note 6 5 2 7 2 2" xfId="30769"/>
    <cellStyle name="Note 6 5 2 7 3" xfId="30770"/>
    <cellStyle name="Note 6 5 2 8" xfId="30771"/>
    <cellStyle name="Note 6 5 2 8 2" xfId="30772"/>
    <cellStyle name="Note 6 5 2 8 2 2" xfId="30773"/>
    <cellStyle name="Note 6 5 2 8 3" xfId="30774"/>
    <cellStyle name="Note 6 5 2 9" xfId="30775"/>
    <cellStyle name="Note 6 5 2 9 2" xfId="30776"/>
    <cellStyle name="Note 6 5 2 9 2 2" xfId="30777"/>
    <cellStyle name="Note 6 5 2 9 3" xfId="30778"/>
    <cellStyle name="Note 6 5 3" xfId="30779"/>
    <cellStyle name="Note 6 5 3 2" xfId="30780"/>
    <cellStyle name="Note 6 5 3 2 2" xfId="30781"/>
    <cellStyle name="Note 6 5 3 3" xfId="30782"/>
    <cellStyle name="Note 6 5 4" xfId="30783"/>
    <cellStyle name="Note 6 5 4 2" xfId="30784"/>
    <cellStyle name="Note 6 5 4 2 2" xfId="30785"/>
    <cellStyle name="Note 6 5 4 3" xfId="30786"/>
    <cellStyle name="Note 6 5 5" xfId="30787"/>
    <cellStyle name="Note 6 5 5 2" xfId="30788"/>
    <cellStyle name="Note 6 5 5 2 2" xfId="30789"/>
    <cellStyle name="Note 6 5 5 3" xfId="30790"/>
    <cellStyle name="Note 6 5 6" xfId="30791"/>
    <cellStyle name="Note 6 5 6 2" xfId="30792"/>
    <cellStyle name="Note 6 5 6 2 2" xfId="30793"/>
    <cellStyle name="Note 6 5 6 3" xfId="30794"/>
    <cellStyle name="Note 6 5 7" xfId="30795"/>
    <cellStyle name="Note 6 5 7 2" xfId="30796"/>
    <cellStyle name="Note 6 5 7 2 2" xfId="30797"/>
    <cellStyle name="Note 6 5 7 3" xfId="30798"/>
    <cellStyle name="Note 6 5 8" xfId="30799"/>
    <cellStyle name="Note 6 5 8 2" xfId="30800"/>
    <cellStyle name="Note 6 5 8 2 2" xfId="30801"/>
    <cellStyle name="Note 6 5 8 3" xfId="30802"/>
    <cellStyle name="Note 6 5 9" xfId="30803"/>
    <cellStyle name="Note 6 5 9 2" xfId="30804"/>
    <cellStyle name="Note 6 5 9 2 2" xfId="30805"/>
    <cellStyle name="Note 6 5 9 3" xfId="30806"/>
    <cellStyle name="Note 6 6" xfId="30807"/>
    <cellStyle name="Note 6 6 10" xfId="30808"/>
    <cellStyle name="Note 6 6 10 2" xfId="30809"/>
    <cellStyle name="Note 6 6 10 2 2" xfId="30810"/>
    <cellStyle name="Note 6 6 10 3" xfId="30811"/>
    <cellStyle name="Note 6 6 11" xfId="30812"/>
    <cellStyle name="Note 6 6 11 2" xfId="30813"/>
    <cellStyle name="Note 6 6 11 2 2" xfId="30814"/>
    <cellStyle name="Note 6 6 11 3" xfId="30815"/>
    <cellStyle name="Note 6 6 12" xfId="30816"/>
    <cellStyle name="Note 6 6 12 2" xfId="30817"/>
    <cellStyle name="Note 6 6 12 2 2" xfId="30818"/>
    <cellStyle name="Note 6 6 12 3" xfId="30819"/>
    <cellStyle name="Note 6 6 13" xfId="30820"/>
    <cellStyle name="Note 6 6 13 2" xfId="30821"/>
    <cellStyle name="Note 6 6 13 2 2" xfId="30822"/>
    <cellStyle name="Note 6 6 13 3" xfId="30823"/>
    <cellStyle name="Note 6 6 14" xfId="30824"/>
    <cellStyle name="Note 6 6 14 2" xfId="30825"/>
    <cellStyle name="Note 6 6 14 2 2" xfId="30826"/>
    <cellStyle name="Note 6 6 14 3" xfId="30827"/>
    <cellStyle name="Note 6 6 15" xfId="30828"/>
    <cellStyle name="Note 6 6 15 2" xfId="30829"/>
    <cellStyle name="Note 6 6 15 2 2" xfId="30830"/>
    <cellStyle name="Note 6 6 15 3" xfId="30831"/>
    <cellStyle name="Note 6 6 16" xfId="30832"/>
    <cellStyle name="Note 6 6 16 2" xfId="30833"/>
    <cellStyle name="Note 6 6 16 2 2" xfId="30834"/>
    <cellStyle name="Note 6 6 16 3" xfId="30835"/>
    <cellStyle name="Note 6 6 17" xfId="30836"/>
    <cellStyle name="Note 6 6 17 2" xfId="30837"/>
    <cellStyle name="Note 6 6 17 2 2" xfId="30838"/>
    <cellStyle name="Note 6 6 17 3" xfId="30839"/>
    <cellStyle name="Note 6 6 18" xfId="30840"/>
    <cellStyle name="Note 6 6 18 2" xfId="30841"/>
    <cellStyle name="Note 6 6 18 2 2" xfId="30842"/>
    <cellStyle name="Note 6 6 18 3" xfId="30843"/>
    <cellStyle name="Note 6 6 19" xfId="30844"/>
    <cellStyle name="Note 6 6 19 2" xfId="30845"/>
    <cellStyle name="Note 6 6 19 2 2" xfId="30846"/>
    <cellStyle name="Note 6 6 19 3" xfId="30847"/>
    <cellStyle name="Note 6 6 2" xfId="30848"/>
    <cellStyle name="Note 6 6 2 10" xfId="30849"/>
    <cellStyle name="Note 6 6 2 10 2" xfId="30850"/>
    <cellStyle name="Note 6 6 2 10 2 2" xfId="30851"/>
    <cellStyle name="Note 6 6 2 10 3" xfId="30852"/>
    <cellStyle name="Note 6 6 2 11" xfId="30853"/>
    <cellStyle name="Note 6 6 2 11 2" xfId="30854"/>
    <cellStyle name="Note 6 6 2 11 2 2" xfId="30855"/>
    <cellStyle name="Note 6 6 2 11 3" xfId="30856"/>
    <cellStyle name="Note 6 6 2 12" xfId="30857"/>
    <cellStyle name="Note 6 6 2 12 2" xfId="30858"/>
    <cellStyle name="Note 6 6 2 12 2 2" xfId="30859"/>
    <cellStyle name="Note 6 6 2 12 3" xfId="30860"/>
    <cellStyle name="Note 6 6 2 13" xfId="30861"/>
    <cellStyle name="Note 6 6 2 13 2" xfId="30862"/>
    <cellStyle name="Note 6 6 2 13 2 2" xfId="30863"/>
    <cellStyle name="Note 6 6 2 13 3" xfId="30864"/>
    <cellStyle name="Note 6 6 2 14" xfId="30865"/>
    <cellStyle name="Note 6 6 2 14 2" xfId="30866"/>
    <cellStyle name="Note 6 6 2 14 2 2" xfId="30867"/>
    <cellStyle name="Note 6 6 2 14 3" xfId="30868"/>
    <cellStyle name="Note 6 6 2 15" xfId="30869"/>
    <cellStyle name="Note 6 6 2 15 2" xfId="30870"/>
    <cellStyle name="Note 6 6 2 15 2 2" xfId="30871"/>
    <cellStyle name="Note 6 6 2 15 3" xfId="30872"/>
    <cellStyle name="Note 6 6 2 16" xfId="30873"/>
    <cellStyle name="Note 6 6 2 16 2" xfId="30874"/>
    <cellStyle name="Note 6 6 2 16 2 2" xfId="30875"/>
    <cellStyle name="Note 6 6 2 16 3" xfId="30876"/>
    <cellStyle name="Note 6 6 2 17" xfId="30877"/>
    <cellStyle name="Note 6 6 2 17 2" xfId="30878"/>
    <cellStyle name="Note 6 6 2 17 2 2" xfId="30879"/>
    <cellStyle name="Note 6 6 2 17 3" xfId="30880"/>
    <cellStyle name="Note 6 6 2 18" xfId="30881"/>
    <cellStyle name="Note 6 6 2 18 2" xfId="30882"/>
    <cellStyle name="Note 6 6 2 18 2 2" xfId="30883"/>
    <cellStyle name="Note 6 6 2 18 3" xfId="30884"/>
    <cellStyle name="Note 6 6 2 19" xfId="30885"/>
    <cellStyle name="Note 6 6 2 19 2" xfId="30886"/>
    <cellStyle name="Note 6 6 2 19 2 2" xfId="30887"/>
    <cellStyle name="Note 6 6 2 19 3" xfId="30888"/>
    <cellStyle name="Note 6 6 2 2" xfId="30889"/>
    <cellStyle name="Note 6 6 2 2 2" xfId="30890"/>
    <cellStyle name="Note 6 6 2 2 2 2" xfId="30891"/>
    <cellStyle name="Note 6 6 2 2 3" xfId="30892"/>
    <cellStyle name="Note 6 6 2 20" xfId="30893"/>
    <cellStyle name="Note 6 6 2 20 2" xfId="30894"/>
    <cellStyle name="Note 6 6 2 20 2 2" xfId="30895"/>
    <cellStyle name="Note 6 6 2 20 3" xfId="30896"/>
    <cellStyle name="Note 6 6 2 21" xfId="30897"/>
    <cellStyle name="Note 6 6 2 21 2" xfId="30898"/>
    <cellStyle name="Note 6 6 2 22" xfId="30899"/>
    <cellStyle name="Note 6 6 2 3" xfId="30900"/>
    <cellStyle name="Note 6 6 2 3 2" xfId="30901"/>
    <cellStyle name="Note 6 6 2 3 2 2" xfId="30902"/>
    <cellStyle name="Note 6 6 2 3 3" xfId="30903"/>
    <cellStyle name="Note 6 6 2 4" xfId="30904"/>
    <cellStyle name="Note 6 6 2 4 2" xfId="30905"/>
    <cellStyle name="Note 6 6 2 4 2 2" xfId="30906"/>
    <cellStyle name="Note 6 6 2 4 3" xfId="30907"/>
    <cellStyle name="Note 6 6 2 5" xfId="30908"/>
    <cellStyle name="Note 6 6 2 5 2" xfId="30909"/>
    <cellStyle name="Note 6 6 2 5 2 2" xfId="30910"/>
    <cellStyle name="Note 6 6 2 5 3" xfId="30911"/>
    <cellStyle name="Note 6 6 2 6" xfId="30912"/>
    <cellStyle name="Note 6 6 2 6 2" xfId="30913"/>
    <cellStyle name="Note 6 6 2 6 2 2" xfId="30914"/>
    <cellStyle name="Note 6 6 2 6 3" xfId="30915"/>
    <cellStyle name="Note 6 6 2 7" xfId="30916"/>
    <cellStyle name="Note 6 6 2 7 2" xfId="30917"/>
    <cellStyle name="Note 6 6 2 7 2 2" xfId="30918"/>
    <cellStyle name="Note 6 6 2 7 3" xfId="30919"/>
    <cellStyle name="Note 6 6 2 8" xfId="30920"/>
    <cellStyle name="Note 6 6 2 8 2" xfId="30921"/>
    <cellStyle name="Note 6 6 2 8 2 2" xfId="30922"/>
    <cellStyle name="Note 6 6 2 8 3" xfId="30923"/>
    <cellStyle name="Note 6 6 2 9" xfId="30924"/>
    <cellStyle name="Note 6 6 2 9 2" xfId="30925"/>
    <cellStyle name="Note 6 6 2 9 2 2" xfId="30926"/>
    <cellStyle name="Note 6 6 2 9 3" xfId="30927"/>
    <cellStyle name="Note 6 6 20" xfId="30928"/>
    <cellStyle name="Note 6 6 20 2" xfId="30929"/>
    <cellStyle name="Note 6 6 20 2 2" xfId="30930"/>
    <cellStyle name="Note 6 6 20 3" xfId="30931"/>
    <cellStyle name="Note 6 6 21" xfId="30932"/>
    <cellStyle name="Note 6 6 21 2" xfId="30933"/>
    <cellStyle name="Note 6 6 21 2 2" xfId="30934"/>
    <cellStyle name="Note 6 6 21 3" xfId="30935"/>
    <cellStyle name="Note 6 6 22" xfId="30936"/>
    <cellStyle name="Note 6 6 22 2" xfId="30937"/>
    <cellStyle name="Note 6 6 23" xfId="30938"/>
    <cellStyle name="Note 6 6 3" xfId="30939"/>
    <cellStyle name="Note 6 6 3 2" xfId="30940"/>
    <cellStyle name="Note 6 6 3 2 2" xfId="30941"/>
    <cellStyle name="Note 6 6 3 3" xfId="30942"/>
    <cellStyle name="Note 6 6 4" xfId="30943"/>
    <cellStyle name="Note 6 6 4 2" xfId="30944"/>
    <cellStyle name="Note 6 6 4 2 2" xfId="30945"/>
    <cellStyle name="Note 6 6 4 3" xfId="30946"/>
    <cellStyle name="Note 6 6 5" xfId="30947"/>
    <cellStyle name="Note 6 6 5 2" xfId="30948"/>
    <cellStyle name="Note 6 6 5 2 2" xfId="30949"/>
    <cellStyle name="Note 6 6 5 3" xfId="30950"/>
    <cellStyle name="Note 6 6 6" xfId="30951"/>
    <cellStyle name="Note 6 6 6 2" xfId="30952"/>
    <cellStyle name="Note 6 6 6 2 2" xfId="30953"/>
    <cellStyle name="Note 6 6 6 3" xfId="30954"/>
    <cellStyle name="Note 6 6 7" xfId="30955"/>
    <cellStyle name="Note 6 6 7 2" xfId="30956"/>
    <cellStyle name="Note 6 6 7 2 2" xfId="30957"/>
    <cellStyle name="Note 6 6 7 3" xfId="30958"/>
    <cellStyle name="Note 6 6 8" xfId="30959"/>
    <cellStyle name="Note 6 6 8 2" xfId="30960"/>
    <cellStyle name="Note 6 6 8 2 2" xfId="30961"/>
    <cellStyle name="Note 6 6 8 3" xfId="30962"/>
    <cellStyle name="Note 6 6 9" xfId="30963"/>
    <cellStyle name="Note 6 6 9 2" xfId="30964"/>
    <cellStyle name="Note 6 6 9 2 2" xfId="30965"/>
    <cellStyle name="Note 6 6 9 3" xfId="30966"/>
    <cellStyle name="Note 6 7" xfId="30967"/>
    <cellStyle name="Note 6 7 10" xfId="30968"/>
    <cellStyle name="Note 6 7 10 2" xfId="30969"/>
    <cellStyle name="Note 6 7 10 2 2" xfId="30970"/>
    <cellStyle name="Note 6 7 10 3" xfId="30971"/>
    <cellStyle name="Note 6 7 11" xfId="30972"/>
    <cellStyle name="Note 6 7 11 2" xfId="30973"/>
    <cellStyle name="Note 6 7 11 2 2" xfId="30974"/>
    <cellStyle name="Note 6 7 11 3" xfId="30975"/>
    <cellStyle name="Note 6 7 12" xfId="30976"/>
    <cellStyle name="Note 6 7 12 2" xfId="30977"/>
    <cellStyle name="Note 6 7 12 2 2" xfId="30978"/>
    <cellStyle name="Note 6 7 12 3" xfId="30979"/>
    <cellStyle name="Note 6 7 13" xfId="30980"/>
    <cellStyle name="Note 6 7 13 2" xfId="30981"/>
    <cellStyle name="Note 6 7 13 2 2" xfId="30982"/>
    <cellStyle name="Note 6 7 13 3" xfId="30983"/>
    <cellStyle name="Note 6 7 14" xfId="30984"/>
    <cellStyle name="Note 6 7 14 2" xfId="30985"/>
    <cellStyle name="Note 6 7 14 2 2" xfId="30986"/>
    <cellStyle name="Note 6 7 14 3" xfId="30987"/>
    <cellStyle name="Note 6 7 15" xfId="30988"/>
    <cellStyle name="Note 6 7 15 2" xfId="30989"/>
    <cellStyle name="Note 6 7 15 2 2" xfId="30990"/>
    <cellStyle name="Note 6 7 15 3" xfId="30991"/>
    <cellStyle name="Note 6 7 16" xfId="30992"/>
    <cellStyle name="Note 6 7 16 2" xfId="30993"/>
    <cellStyle name="Note 6 7 16 2 2" xfId="30994"/>
    <cellStyle name="Note 6 7 16 3" xfId="30995"/>
    <cellStyle name="Note 6 7 17" xfId="30996"/>
    <cellStyle name="Note 6 7 17 2" xfId="30997"/>
    <cellStyle name="Note 6 7 17 2 2" xfId="30998"/>
    <cellStyle name="Note 6 7 17 3" xfId="30999"/>
    <cellStyle name="Note 6 7 18" xfId="31000"/>
    <cellStyle name="Note 6 7 18 2" xfId="31001"/>
    <cellStyle name="Note 6 7 18 2 2" xfId="31002"/>
    <cellStyle name="Note 6 7 18 3" xfId="31003"/>
    <cellStyle name="Note 6 7 19" xfId="31004"/>
    <cellStyle name="Note 6 7 19 2" xfId="31005"/>
    <cellStyle name="Note 6 7 19 2 2" xfId="31006"/>
    <cellStyle name="Note 6 7 19 3" xfId="31007"/>
    <cellStyle name="Note 6 7 2" xfId="31008"/>
    <cellStyle name="Note 6 7 2 2" xfId="31009"/>
    <cellStyle name="Note 6 7 2 2 2" xfId="31010"/>
    <cellStyle name="Note 6 7 2 3" xfId="31011"/>
    <cellStyle name="Note 6 7 20" xfId="31012"/>
    <cellStyle name="Note 6 7 20 2" xfId="31013"/>
    <cellStyle name="Note 6 7 20 2 2" xfId="31014"/>
    <cellStyle name="Note 6 7 20 3" xfId="31015"/>
    <cellStyle name="Note 6 7 21" xfId="31016"/>
    <cellStyle name="Note 6 7 21 2" xfId="31017"/>
    <cellStyle name="Note 6 7 22" xfId="31018"/>
    <cellStyle name="Note 6 7 3" xfId="31019"/>
    <cellStyle name="Note 6 7 3 2" xfId="31020"/>
    <cellStyle name="Note 6 7 3 2 2" xfId="31021"/>
    <cellStyle name="Note 6 7 3 3" xfId="31022"/>
    <cellStyle name="Note 6 7 4" xfId="31023"/>
    <cellStyle name="Note 6 7 4 2" xfId="31024"/>
    <cellStyle name="Note 6 7 4 2 2" xfId="31025"/>
    <cellStyle name="Note 6 7 4 3" xfId="31026"/>
    <cellStyle name="Note 6 7 5" xfId="31027"/>
    <cellStyle name="Note 6 7 5 2" xfId="31028"/>
    <cellStyle name="Note 6 7 5 2 2" xfId="31029"/>
    <cellStyle name="Note 6 7 5 3" xfId="31030"/>
    <cellStyle name="Note 6 7 6" xfId="31031"/>
    <cellStyle name="Note 6 7 6 2" xfId="31032"/>
    <cellStyle name="Note 6 7 6 2 2" xfId="31033"/>
    <cellStyle name="Note 6 7 6 3" xfId="31034"/>
    <cellStyle name="Note 6 7 7" xfId="31035"/>
    <cellStyle name="Note 6 7 7 2" xfId="31036"/>
    <cellStyle name="Note 6 7 7 2 2" xfId="31037"/>
    <cellStyle name="Note 6 7 7 3" xfId="31038"/>
    <cellStyle name="Note 6 7 8" xfId="31039"/>
    <cellStyle name="Note 6 7 8 2" xfId="31040"/>
    <cellStyle name="Note 6 7 8 2 2" xfId="31041"/>
    <cellStyle name="Note 6 7 8 3" xfId="31042"/>
    <cellStyle name="Note 6 7 9" xfId="31043"/>
    <cellStyle name="Note 6 7 9 2" xfId="31044"/>
    <cellStyle name="Note 6 7 9 2 2" xfId="31045"/>
    <cellStyle name="Note 6 7 9 3" xfId="31046"/>
    <cellStyle name="Note 6 8" xfId="31047"/>
    <cellStyle name="Note 6 8 2" xfId="31048"/>
    <cellStyle name="Note 6 8 2 2" xfId="31049"/>
    <cellStyle name="Note 6 8 3" xfId="31050"/>
    <cellStyle name="Note 6 9" xfId="31051"/>
    <cellStyle name="Note 6 9 2" xfId="31052"/>
    <cellStyle name="Note 6 9 2 2" xfId="31053"/>
    <cellStyle name="Note 6 9 3" xfId="31054"/>
    <cellStyle name="Output 2" xfId="31055"/>
    <cellStyle name="Output 2 10" xfId="31056"/>
    <cellStyle name="Output 2 10 2" xfId="31057"/>
    <cellStyle name="Output 2 10 2 2" xfId="31058"/>
    <cellStyle name="Output 2 10 3" xfId="31059"/>
    <cellStyle name="Output 2 11" xfId="31060"/>
    <cellStyle name="Output 2 11 2" xfId="31061"/>
    <cellStyle name="Output 2 11 2 2" xfId="31062"/>
    <cellStyle name="Output 2 11 3" xfId="31063"/>
    <cellStyle name="Output 2 12" xfId="31064"/>
    <cellStyle name="Output 2 12 2" xfId="31065"/>
    <cellStyle name="Output 2 12 2 2" xfId="31066"/>
    <cellStyle name="Output 2 12 3" xfId="31067"/>
    <cellStyle name="Output 2 13" xfId="31068"/>
    <cellStyle name="Output 2 13 2" xfId="31069"/>
    <cellStyle name="Output 2 13 2 2" xfId="31070"/>
    <cellStyle name="Output 2 13 3" xfId="31071"/>
    <cellStyle name="Output 2 14" xfId="31072"/>
    <cellStyle name="Output 2 14 2" xfId="31073"/>
    <cellStyle name="Output 2 14 2 2" xfId="31074"/>
    <cellStyle name="Output 2 14 3" xfId="31075"/>
    <cellStyle name="Output 2 15" xfId="31076"/>
    <cellStyle name="Output 2 15 2" xfId="31077"/>
    <cellStyle name="Output 2 15 2 2" xfId="31078"/>
    <cellStyle name="Output 2 15 3" xfId="31079"/>
    <cellStyle name="Output 2 16" xfId="31080"/>
    <cellStyle name="Output 2 16 2" xfId="31081"/>
    <cellStyle name="Output 2 16 2 2" xfId="31082"/>
    <cellStyle name="Output 2 16 3" xfId="31083"/>
    <cellStyle name="Output 2 17" xfId="31084"/>
    <cellStyle name="Output 2 17 2" xfId="31085"/>
    <cellStyle name="Output 2 17 2 2" xfId="31086"/>
    <cellStyle name="Output 2 17 3" xfId="31087"/>
    <cellStyle name="Output 2 18" xfId="31088"/>
    <cellStyle name="Output 2 18 2" xfId="31089"/>
    <cellStyle name="Output 2 18 2 2" xfId="31090"/>
    <cellStyle name="Output 2 18 3" xfId="31091"/>
    <cellStyle name="Output 2 19" xfId="31092"/>
    <cellStyle name="Output 2 19 2" xfId="31093"/>
    <cellStyle name="Output 2 19 2 2" xfId="31094"/>
    <cellStyle name="Output 2 19 3" xfId="31095"/>
    <cellStyle name="Output 2 2" xfId="31096"/>
    <cellStyle name="Output 2 2 10" xfId="31097"/>
    <cellStyle name="Output 2 2 10 2" xfId="31098"/>
    <cellStyle name="Output 2 2 10 2 2" xfId="31099"/>
    <cellStyle name="Output 2 2 10 3" xfId="31100"/>
    <cellStyle name="Output 2 2 11" xfId="31101"/>
    <cellStyle name="Output 2 2 11 2" xfId="31102"/>
    <cellStyle name="Output 2 2 11 2 2" xfId="31103"/>
    <cellStyle name="Output 2 2 11 3" xfId="31104"/>
    <cellStyle name="Output 2 2 12" xfId="31105"/>
    <cellStyle name="Output 2 2 12 2" xfId="31106"/>
    <cellStyle name="Output 2 2 12 2 2" xfId="31107"/>
    <cellStyle name="Output 2 2 12 3" xfId="31108"/>
    <cellStyle name="Output 2 2 13" xfId="31109"/>
    <cellStyle name="Output 2 2 13 2" xfId="31110"/>
    <cellStyle name="Output 2 2 13 2 2" xfId="31111"/>
    <cellStyle name="Output 2 2 13 3" xfId="31112"/>
    <cellStyle name="Output 2 2 14" xfId="31113"/>
    <cellStyle name="Output 2 2 14 2" xfId="31114"/>
    <cellStyle name="Output 2 2 14 2 2" xfId="31115"/>
    <cellStyle name="Output 2 2 14 3" xfId="31116"/>
    <cellStyle name="Output 2 2 15" xfId="31117"/>
    <cellStyle name="Output 2 2 15 2" xfId="31118"/>
    <cellStyle name="Output 2 2 15 2 2" xfId="31119"/>
    <cellStyle name="Output 2 2 15 3" xfId="31120"/>
    <cellStyle name="Output 2 2 16" xfId="31121"/>
    <cellStyle name="Output 2 2 16 2" xfId="31122"/>
    <cellStyle name="Output 2 2 16 2 2" xfId="31123"/>
    <cellStyle name="Output 2 2 16 3" xfId="31124"/>
    <cellStyle name="Output 2 2 17" xfId="31125"/>
    <cellStyle name="Output 2 2 17 2" xfId="31126"/>
    <cellStyle name="Output 2 2 17 2 2" xfId="31127"/>
    <cellStyle name="Output 2 2 17 3" xfId="31128"/>
    <cellStyle name="Output 2 2 18" xfId="31129"/>
    <cellStyle name="Output 2 2 18 2" xfId="31130"/>
    <cellStyle name="Output 2 2 18 2 2" xfId="31131"/>
    <cellStyle name="Output 2 2 18 3" xfId="31132"/>
    <cellStyle name="Output 2 2 19" xfId="31133"/>
    <cellStyle name="Output 2 2 19 2" xfId="31134"/>
    <cellStyle name="Output 2 2 19 2 2" xfId="31135"/>
    <cellStyle name="Output 2 2 19 3" xfId="31136"/>
    <cellStyle name="Output 2 2 2" xfId="31137"/>
    <cellStyle name="Output 2 2 2 10" xfId="31138"/>
    <cellStyle name="Output 2 2 2 10 2" xfId="31139"/>
    <cellStyle name="Output 2 2 2 10 2 2" xfId="31140"/>
    <cellStyle name="Output 2 2 2 10 3" xfId="31141"/>
    <cellStyle name="Output 2 2 2 11" xfId="31142"/>
    <cellStyle name="Output 2 2 2 11 2" xfId="31143"/>
    <cellStyle name="Output 2 2 2 11 2 2" xfId="31144"/>
    <cellStyle name="Output 2 2 2 11 3" xfId="31145"/>
    <cellStyle name="Output 2 2 2 12" xfId="31146"/>
    <cellStyle name="Output 2 2 2 12 2" xfId="31147"/>
    <cellStyle name="Output 2 2 2 12 2 2" xfId="31148"/>
    <cellStyle name="Output 2 2 2 12 3" xfId="31149"/>
    <cellStyle name="Output 2 2 2 13" xfId="31150"/>
    <cellStyle name="Output 2 2 2 13 2" xfId="31151"/>
    <cellStyle name="Output 2 2 2 13 2 2" xfId="31152"/>
    <cellStyle name="Output 2 2 2 13 3" xfId="31153"/>
    <cellStyle name="Output 2 2 2 14" xfId="31154"/>
    <cellStyle name="Output 2 2 2 14 2" xfId="31155"/>
    <cellStyle name="Output 2 2 2 14 2 2" xfId="31156"/>
    <cellStyle name="Output 2 2 2 14 3" xfId="31157"/>
    <cellStyle name="Output 2 2 2 15" xfId="31158"/>
    <cellStyle name="Output 2 2 2 15 2" xfId="31159"/>
    <cellStyle name="Output 2 2 2 15 2 2" xfId="31160"/>
    <cellStyle name="Output 2 2 2 15 3" xfId="31161"/>
    <cellStyle name="Output 2 2 2 16" xfId="31162"/>
    <cellStyle name="Output 2 2 2 16 2" xfId="31163"/>
    <cellStyle name="Output 2 2 2 16 2 2" xfId="31164"/>
    <cellStyle name="Output 2 2 2 16 3" xfId="31165"/>
    <cellStyle name="Output 2 2 2 17" xfId="31166"/>
    <cellStyle name="Output 2 2 2 17 2" xfId="31167"/>
    <cellStyle name="Output 2 2 2 17 2 2" xfId="31168"/>
    <cellStyle name="Output 2 2 2 17 3" xfId="31169"/>
    <cellStyle name="Output 2 2 2 18" xfId="31170"/>
    <cellStyle name="Output 2 2 2 18 2" xfId="31171"/>
    <cellStyle name="Output 2 2 2 19" xfId="31172"/>
    <cellStyle name="Output 2 2 2 2" xfId="31173"/>
    <cellStyle name="Output 2 2 2 2 10" xfId="31174"/>
    <cellStyle name="Output 2 2 2 2 10 2" xfId="31175"/>
    <cellStyle name="Output 2 2 2 2 10 2 2" xfId="31176"/>
    <cellStyle name="Output 2 2 2 2 10 3" xfId="31177"/>
    <cellStyle name="Output 2 2 2 2 11" xfId="31178"/>
    <cellStyle name="Output 2 2 2 2 11 2" xfId="31179"/>
    <cellStyle name="Output 2 2 2 2 11 2 2" xfId="31180"/>
    <cellStyle name="Output 2 2 2 2 11 3" xfId="31181"/>
    <cellStyle name="Output 2 2 2 2 12" xfId="31182"/>
    <cellStyle name="Output 2 2 2 2 12 2" xfId="31183"/>
    <cellStyle name="Output 2 2 2 2 12 2 2" xfId="31184"/>
    <cellStyle name="Output 2 2 2 2 12 3" xfId="31185"/>
    <cellStyle name="Output 2 2 2 2 13" xfId="31186"/>
    <cellStyle name="Output 2 2 2 2 13 2" xfId="31187"/>
    <cellStyle name="Output 2 2 2 2 13 2 2" xfId="31188"/>
    <cellStyle name="Output 2 2 2 2 13 3" xfId="31189"/>
    <cellStyle name="Output 2 2 2 2 14" xfId="31190"/>
    <cellStyle name="Output 2 2 2 2 14 2" xfId="31191"/>
    <cellStyle name="Output 2 2 2 2 14 2 2" xfId="31192"/>
    <cellStyle name="Output 2 2 2 2 14 3" xfId="31193"/>
    <cellStyle name="Output 2 2 2 2 15" xfId="31194"/>
    <cellStyle name="Output 2 2 2 2 15 2" xfId="31195"/>
    <cellStyle name="Output 2 2 2 2 15 2 2" xfId="31196"/>
    <cellStyle name="Output 2 2 2 2 15 3" xfId="31197"/>
    <cellStyle name="Output 2 2 2 2 16" xfId="31198"/>
    <cellStyle name="Output 2 2 2 2 16 2" xfId="31199"/>
    <cellStyle name="Output 2 2 2 2 16 2 2" xfId="31200"/>
    <cellStyle name="Output 2 2 2 2 16 3" xfId="31201"/>
    <cellStyle name="Output 2 2 2 2 17" xfId="31202"/>
    <cellStyle name="Output 2 2 2 2 17 2" xfId="31203"/>
    <cellStyle name="Output 2 2 2 2 17 2 2" xfId="31204"/>
    <cellStyle name="Output 2 2 2 2 17 3" xfId="31205"/>
    <cellStyle name="Output 2 2 2 2 18" xfId="31206"/>
    <cellStyle name="Output 2 2 2 2 18 2" xfId="31207"/>
    <cellStyle name="Output 2 2 2 2 18 2 2" xfId="31208"/>
    <cellStyle name="Output 2 2 2 2 18 3" xfId="31209"/>
    <cellStyle name="Output 2 2 2 2 19" xfId="31210"/>
    <cellStyle name="Output 2 2 2 2 19 2" xfId="31211"/>
    <cellStyle name="Output 2 2 2 2 19 2 2" xfId="31212"/>
    <cellStyle name="Output 2 2 2 2 19 3" xfId="31213"/>
    <cellStyle name="Output 2 2 2 2 2" xfId="31214"/>
    <cellStyle name="Output 2 2 2 2 2 2" xfId="31215"/>
    <cellStyle name="Output 2 2 2 2 2 2 2" xfId="31216"/>
    <cellStyle name="Output 2 2 2 2 2 3" xfId="31217"/>
    <cellStyle name="Output 2 2 2 2 20" xfId="31218"/>
    <cellStyle name="Output 2 2 2 2 20 2" xfId="31219"/>
    <cellStyle name="Output 2 2 2 2 20 2 2" xfId="31220"/>
    <cellStyle name="Output 2 2 2 2 20 3" xfId="31221"/>
    <cellStyle name="Output 2 2 2 2 21" xfId="31222"/>
    <cellStyle name="Output 2 2 2 2 21 2" xfId="31223"/>
    <cellStyle name="Output 2 2 2 2 22" xfId="31224"/>
    <cellStyle name="Output 2 2 2 2 3" xfId="31225"/>
    <cellStyle name="Output 2 2 2 2 3 2" xfId="31226"/>
    <cellStyle name="Output 2 2 2 2 3 2 2" xfId="31227"/>
    <cellStyle name="Output 2 2 2 2 3 3" xfId="31228"/>
    <cellStyle name="Output 2 2 2 2 4" xfId="31229"/>
    <cellStyle name="Output 2 2 2 2 4 2" xfId="31230"/>
    <cellStyle name="Output 2 2 2 2 4 2 2" xfId="31231"/>
    <cellStyle name="Output 2 2 2 2 4 3" xfId="31232"/>
    <cellStyle name="Output 2 2 2 2 5" xfId="31233"/>
    <cellStyle name="Output 2 2 2 2 5 2" xfId="31234"/>
    <cellStyle name="Output 2 2 2 2 5 2 2" xfId="31235"/>
    <cellStyle name="Output 2 2 2 2 5 3" xfId="31236"/>
    <cellStyle name="Output 2 2 2 2 6" xfId="31237"/>
    <cellStyle name="Output 2 2 2 2 6 2" xfId="31238"/>
    <cellStyle name="Output 2 2 2 2 6 2 2" xfId="31239"/>
    <cellStyle name="Output 2 2 2 2 6 3" xfId="31240"/>
    <cellStyle name="Output 2 2 2 2 7" xfId="31241"/>
    <cellStyle name="Output 2 2 2 2 7 2" xfId="31242"/>
    <cellStyle name="Output 2 2 2 2 7 2 2" xfId="31243"/>
    <cellStyle name="Output 2 2 2 2 7 3" xfId="31244"/>
    <cellStyle name="Output 2 2 2 2 8" xfId="31245"/>
    <cellStyle name="Output 2 2 2 2 8 2" xfId="31246"/>
    <cellStyle name="Output 2 2 2 2 8 2 2" xfId="31247"/>
    <cellStyle name="Output 2 2 2 2 8 3" xfId="31248"/>
    <cellStyle name="Output 2 2 2 2 9" xfId="31249"/>
    <cellStyle name="Output 2 2 2 2 9 2" xfId="31250"/>
    <cellStyle name="Output 2 2 2 2 9 2 2" xfId="31251"/>
    <cellStyle name="Output 2 2 2 2 9 3" xfId="31252"/>
    <cellStyle name="Output 2 2 2 3" xfId="31253"/>
    <cellStyle name="Output 2 2 2 3 2" xfId="31254"/>
    <cellStyle name="Output 2 2 2 3 2 2" xfId="31255"/>
    <cellStyle name="Output 2 2 2 3 3" xfId="31256"/>
    <cellStyle name="Output 2 2 2 4" xfId="31257"/>
    <cellStyle name="Output 2 2 2 4 2" xfId="31258"/>
    <cellStyle name="Output 2 2 2 4 2 2" xfId="31259"/>
    <cellStyle name="Output 2 2 2 4 3" xfId="31260"/>
    <cellStyle name="Output 2 2 2 5" xfId="31261"/>
    <cellStyle name="Output 2 2 2 5 2" xfId="31262"/>
    <cellStyle name="Output 2 2 2 5 2 2" xfId="31263"/>
    <cellStyle name="Output 2 2 2 5 3" xfId="31264"/>
    <cellStyle name="Output 2 2 2 6" xfId="31265"/>
    <cellStyle name="Output 2 2 2 6 2" xfId="31266"/>
    <cellStyle name="Output 2 2 2 6 2 2" xfId="31267"/>
    <cellStyle name="Output 2 2 2 6 3" xfId="31268"/>
    <cellStyle name="Output 2 2 2 7" xfId="31269"/>
    <cellStyle name="Output 2 2 2 7 2" xfId="31270"/>
    <cellStyle name="Output 2 2 2 7 2 2" xfId="31271"/>
    <cellStyle name="Output 2 2 2 7 3" xfId="31272"/>
    <cellStyle name="Output 2 2 2 8" xfId="31273"/>
    <cellStyle name="Output 2 2 2 8 2" xfId="31274"/>
    <cellStyle name="Output 2 2 2 8 2 2" xfId="31275"/>
    <cellStyle name="Output 2 2 2 8 3" xfId="31276"/>
    <cellStyle name="Output 2 2 2 9" xfId="31277"/>
    <cellStyle name="Output 2 2 2 9 2" xfId="31278"/>
    <cellStyle name="Output 2 2 2 9 2 2" xfId="31279"/>
    <cellStyle name="Output 2 2 2 9 3" xfId="31280"/>
    <cellStyle name="Output 2 2 20" xfId="31281"/>
    <cellStyle name="Output 2 2 20 2" xfId="31282"/>
    <cellStyle name="Output 2 2 20 2 2" xfId="31283"/>
    <cellStyle name="Output 2 2 20 3" xfId="31284"/>
    <cellStyle name="Output 2 2 21" xfId="31285"/>
    <cellStyle name="Output 2 2 21 2" xfId="31286"/>
    <cellStyle name="Output 2 2 22" xfId="31287"/>
    <cellStyle name="Output 2 2 3" xfId="31288"/>
    <cellStyle name="Output 2 2 3 10" xfId="31289"/>
    <cellStyle name="Output 2 2 3 10 2" xfId="31290"/>
    <cellStyle name="Output 2 2 3 10 2 2" xfId="31291"/>
    <cellStyle name="Output 2 2 3 10 3" xfId="31292"/>
    <cellStyle name="Output 2 2 3 11" xfId="31293"/>
    <cellStyle name="Output 2 2 3 11 2" xfId="31294"/>
    <cellStyle name="Output 2 2 3 11 2 2" xfId="31295"/>
    <cellStyle name="Output 2 2 3 11 3" xfId="31296"/>
    <cellStyle name="Output 2 2 3 12" xfId="31297"/>
    <cellStyle name="Output 2 2 3 12 2" xfId="31298"/>
    <cellStyle name="Output 2 2 3 12 2 2" xfId="31299"/>
    <cellStyle name="Output 2 2 3 12 3" xfId="31300"/>
    <cellStyle name="Output 2 2 3 13" xfId="31301"/>
    <cellStyle name="Output 2 2 3 13 2" xfId="31302"/>
    <cellStyle name="Output 2 2 3 13 2 2" xfId="31303"/>
    <cellStyle name="Output 2 2 3 13 3" xfId="31304"/>
    <cellStyle name="Output 2 2 3 14" xfId="31305"/>
    <cellStyle name="Output 2 2 3 14 2" xfId="31306"/>
    <cellStyle name="Output 2 2 3 14 2 2" xfId="31307"/>
    <cellStyle name="Output 2 2 3 14 3" xfId="31308"/>
    <cellStyle name="Output 2 2 3 15" xfId="31309"/>
    <cellStyle name="Output 2 2 3 15 2" xfId="31310"/>
    <cellStyle name="Output 2 2 3 15 2 2" xfId="31311"/>
    <cellStyle name="Output 2 2 3 15 3" xfId="31312"/>
    <cellStyle name="Output 2 2 3 16" xfId="31313"/>
    <cellStyle name="Output 2 2 3 16 2" xfId="31314"/>
    <cellStyle name="Output 2 2 3 16 2 2" xfId="31315"/>
    <cellStyle name="Output 2 2 3 16 3" xfId="31316"/>
    <cellStyle name="Output 2 2 3 17" xfId="31317"/>
    <cellStyle name="Output 2 2 3 17 2" xfId="31318"/>
    <cellStyle name="Output 2 2 3 17 2 2" xfId="31319"/>
    <cellStyle name="Output 2 2 3 17 3" xfId="31320"/>
    <cellStyle name="Output 2 2 3 18" xfId="31321"/>
    <cellStyle name="Output 2 2 3 18 2" xfId="31322"/>
    <cellStyle name="Output 2 2 3 19" xfId="31323"/>
    <cellStyle name="Output 2 2 3 2" xfId="31324"/>
    <cellStyle name="Output 2 2 3 2 10" xfId="31325"/>
    <cellStyle name="Output 2 2 3 2 10 2" xfId="31326"/>
    <cellStyle name="Output 2 2 3 2 10 2 2" xfId="31327"/>
    <cellStyle name="Output 2 2 3 2 10 3" xfId="31328"/>
    <cellStyle name="Output 2 2 3 2 11" xfId="31329"/>
    <cellStyle name="Output 2 2 3 2 11 2" xfId="31330"/>
    <cellStyle name="Output 2 2 3 2 11 2 2" xfId="31331"/>
    <cellStyle name="Output 2 2 3 2 11 3" xfId="31332"/>
    <cellStyle name="Output 2 2 3 2 12" xfId="31333"/>
    <cellStyle name="Output 2 2 3 2 12 2" xfId="31334"/>
    <cellStyle name="Output 2 2 3 2 12 2 2" xfId="31335"/>
    <cellStyle name="Output 2 2 3 2 12 3" xfId="31336"/>
    <cellStyle name="Output 2 2 3 2 13" xfId="31337"/>
    <cellStyle name="Output 2 2 3 2 13 2" xfId="31338"/>
    <cellStyle name="Output 2 2 3 2 13 2 2" xfId="31339"/>
    <cellStyle name="Output 2 2 3 2 13 3" xfId="31340"/>
    <cellStyle name="Output 2 2 3 2 14" xfId="31341"/>
    <cellStyle name="Output 2 2 3 2 14 2" xfId="31342"/>
    <cellStyle name="Output 2 2 3 2 14 2 2" xfId="31343"/>
    <cellStyle name="Output 2 2 3 2 14 3" xfId="31344"/>
    <cellStyle name="Output 2 2 3 2 15" xfId="31345"/>
    <cellStyle name="Output 2 2 3 2 15 2" xfId="31346"/>
    <cellStyle name="Output 2 2 3 2 15 2 2" xfId="31347"/>
    <cellStyle name="Output 2 2 3 2 15 3" xfId="31348"/>
    <cellStyle name="Output 2 2 3 2 16" xfId="31349"/>
    <cellStyle name="Output 2 2 3 2 16 2" xfId="31350"/>
    <cellStyle name="Output 2 2 3 2 16 2 2" xfId="31351"/>
    <cellStyle name="Output 2 2 3 2 16 3" xfId="31352"/>
    <cellStyle name="Output 2 2 3 2 17" xfId="31353"/>
    <cellStyle name="Output 2 2 3 2 17 2" xfId="31354"/>
    <cellStyle name="Output 2 2 3 2 17 2 2" xfId="31355"/>
    <cellStyle name="Output 2 2 3 2 17 3" xfId="31356"/>
    <cellStyle name="Output 2 2 3 2 18" xfId="31357"/>
    <cellStyle name="Output 2 2 3 2 18 2" xfId="31358"/>
    <cellStyle name="Output 2 2 3 2 18 2 2" xfId="31359"/>
    <cellStyle name="Output 2 2 3 2 18 3" xfId="31360"/>
    <cellStyle name="Output 2 2 3 2 19" xfId="31361"/>
    <cellStyle name="Output 2 2 3 2 19 2" xfId="31362"/>
    <cellStyle name="Output 2 2 3 2 19 2 2" xfId="31363"/>
    <cellStyle name="Output 2 2 3 2 19 3" xfId="31364"/>
    <cellStyle name="Output 2 2 3 2 2" xfId="31365"/>
    <cellStyle name="Output 2 2 3 2 2 2" xfId="31366"/>
    <cellStyle name="Output 2 2 3 2 2 2 2" xfId="31367"/>
    <cellStyle name="Output 2 2 3 2 2 3" xfId="31368"/>
    <cellStyle name="Output 2 2 3 2 20" xfId="31369"/>
    <cellStyle name="Output 2 2 3 2 20 2" xfId="31370"/>
    <cellStyle name="Output 2 2 3 2 20 2 2" xfId="31371"/>
    <cellStyle name="Output 2 2 3 2 20 3" xfId="31372"/>
    <cellStyle name="Output 2 2 3 2 21" xfId="31373"/>
    <cellStyle name="Output 2 2 3 2 21 2" xfId="31374"/>
    <cellStyle name="Output 2 2 3 2 22" xfId="31375"/>
    <cellStyle name="Output 2 2 3 2 3" xfId="31376"/>
    <cellStyle name="Output 2 2 3 2 3 2" xfId="31377"/>
    <cellStyle name="Output 2 2 3 2 3 2 2" xfId="31378"/>
    <cellStyle name="Output 2 2 3 2 3 3" xfId="31379"/>
    <cellStyle name="Output 2 2 3 2 4" xfId="31380"/>
    <cellStyle name="Output 2 2 3 2 4 2" xfId="31381"/>
    <cellStyle name="Output 2 2 3 2 4 2 2" xfId="31382"/>
    <cellStyle name="Output 2 2 3 2 4 3" xfId="31383"/>
    <cellStyle name="Output 2 2 3 2 5" xfId="31384"/>
    <cellStyle name="Output 2 2 3 2 5 2" xfId="31385"/>
    <cellStyle name="Output 2 2 3 2 5 2 2" xfId="31386"/>
    <cellStyle name="Output 2 2 3 2 5 3" xfId="31387"/>
    <cellStyle name="Output 2 2 3 2 6" xfId="31388"/>
    <cellStyle name="Output 2 2 3 2 6 2" xfId="31389"/>
    <cellStyle name="Output 2 2 3 2 6 2 2" xfId="31390"/>
    <cellStyle name="Output 2 2 3 2 6 3" xfId="31391"/>
    <cellStyle name="Output 2 2 3 2 7" xfId="31392"/>
    <cellStyle name="Output 2 2 3 2 7 2" xfId="31393"/>
    <cellStyle name="Output 2 2 3 2 7 2 2" xfId="31394"/>
    <cellStyle name="Output 2 2 3 2 7 3" xfId="31395"/>
    <cellStyle name="Output 2 2 3 2 8" xfId="31396"/>
    <cellStyle name="Output 2 2 3 2 8 2" xfId="31397"/>
    <cellStyle name="Output 2 2 3 2 8 2 2" xfId="31398"/>
    <cellStyle name="Output 2 2 3 2 8 3" xfId="31399"/>
    <cellStyle name="Output 2 2 3 2 9" xfId="31400"/>
    <cellStyle name="Output 2 2 3 2 9 2" xfId="31401"/>
    <cellStyle name="Output 2 2 3 2 9 2 2" xfId="31402"/>
    <cellStyle name="Output 2 2 3 2 9 3" xfId="31403"/>
    <cellStyle name="Output 2 2 3 3" xfId="31404"/>
    <cellStyle name="Output 2 2 3 3 2" xfId="31405"/>
    <cellStyle name="Output 2 2 3 3 2 2" xfId="31406"/>
    <cellStyle name="Output 2 2 3 3 3" xfId="31407"/>
    <cellStyle name="Output 2 2 3 4" xfId="31408"/>
    <cellStyle name="Output 2 2 3 4 2" xfId="31409"/>
    <cellStyle name="Output 2 2 3 4 2 2" xfId="31410"/>
    <cellStyle name="Output 2 2 3 4 3" xfId="31411"/>
    <cellStyle name="Output 2 2 3 5" xfId="31412"/>
    <cellStyle name="Output 2 2 3 5 2" xfId="31413"/>
    <cellStyle name="Output 2 2 3 5 2 2" xfId="31414"/>
    <cellStyle name="Output 2 2 3 5 3" xfId="31415"/>
    <cellStyle name="Output 2 2 3 6" xfId="31416"/>
    <cellStyle name="Output 2 2 3 6 2" xfId="31417"/>
    <cellStyle name="Output 2 2 3 6 2 2" xfId="31418"/>
    <cellStyle name="Output 2 2 3 6 3" xfId="31419"/>
    <cellStyle name="Output 2 2 3 7" xfId="31420"/>
    <cellStyle name="Output 2 2 3 7 2" xfId="31421"/>
    <cellStyle name="Output 2 2 3 7 2 2" xfId="31422"/>
    <cellStyle name="Output 2 2 3 7 3" xfId="31423"/>
    <cellStyle name="Output 2 2 3 8" xfId="31424"/>
    <cellStyle name="Output 2 2 3 8 2" xfId="31425"/>
    <cellStyle name="Output 2 2 3 8 2 2" xfId="31426"/>
    <cellStyle name="Output 2 2 3 8 3" xfId="31427"/>
    <cellStyle name="Output 2 2 3 9" xfId="31428"/>
    <cellStyle name="Output 2 2 3 9 2" xfId="31429"/>
    <cellStyle name="Output 2 2 3 9 2 2" xfId="31430"/>
    <cellStyle name="Output 2 2 3 9 3" xfId="31431"/>
    <cellStyle name="Output 2 2 4" xfId="31432"/>
    <cellStyle name="Output 2 2 4 10" xfId="31433"/>
    <cellStyle name="Output 2 2 4 10 2" xfId="31434"/>
    <cellStyle name="Output 2 2 4 10 2 2" xfId="31435"/>
    <cellStyle name="Output 2 2 4 10 3" xfId="31436"/>
    <cellStyle name="Output 2 2 4 11" xfId="31437"/>
    <cellStyle name="Output 2 2 4 11 2" xfId="31438"/>
    <cellStyle name="Output 2 2 4 11 2 2" xfId="31439"/>
    <cellStyle name="Output 2 2 4 11 3" xfId="31440"/>
    <cellStyle name="Output 2 2 4 12" xfId="31441"/>
    <cellStyle name="Output 2 2 4 12 2" xfId="31442"/>
    <cellStyle name="Output 2 2 4 12 2 2" xfId="31443"/>
    <cellStyle name="Output 2 2 4 12 3" xfId="31444"/>
    <cellStyle name="Output 2 2 4 13" xfId="31445"/>
    <cellStyle name="Output 2 2 4 13 2" xfId="31446"/>
    <cellStyle name="Output 2 2 4 13 2 2" xfId="31447"/>
    <cellStyle name="Output 2 2 4 13 3" xfId="31448"/>
    <cellStyle name="Output 2 2 4 14" xfId="31449"/>
    <cellStyle name="Output 2 2 4 14 2" xfId="31450"/>
    <cellStyle name="Output 2 2 4 14 2 2" xfId="31451"/>
    <cellStyle name="Output 2 2 4 14 3" xfId="31452"/>
    <cellStyle name="Output 2 2 4 15" xfId="31453"/>
    <cellStyle name="Output 2 2 4 15 2" xfId="31454"/>
    <cellStyle name="Output 2 2 4 15 2 2" xfId="31455"/>
    <cellStyle name="Output 2 2 4 15 3" xfId="31456"/>
    <cellStyle name="Output 2 2 4 16" xfId="31457"/>
    <cellStyle name="Output 2 2 4 16 2" xfId="31458"/>
    <cellStyle name="Output 2 2 4 16 2 2" xfId="31459"/>
    <cellStyle name="Output 2 2 4 16 3" xfId="31460"/>
    <cellStyle name="Output 2 2 4 17" xfId="31461"/>
    <cellStyle name="Output 2 2 4 17 2" xfId="31462"/>
    <cellStyle name="Output 2 2 4 17 2 2" xfId="31463"/>
    <cellStyle name="Output 2 2 4 17 3" xfId="31464"/>
    <cellStyle name="Output 2 2 4 18" xfId="31465"/>
    <cellStyle name="Output 2 2 4 18 2" xfId="31466"/>
    <cellStyle name="Output 2 2 4 18 2 2" xfId="31467"/>
    <cellStyle name="Output 2 2 4 18 3" xfId="31468"/>
    <cellStyle name="Output 2 2 4 19" xfId="31469"/>
    <cellStyle name="Output 2 2 4 19 2" xfId="31470"/>
    <cellStyle name="Output 2 2 4 19 2 2" xfId="31471"/>
    <cellStyle name="Output 2 2 4 19 3" xfId="31472"/>
    <cellStyle name="Output 2 2 4 2" xfId="31473"/>
    <cellStyle name="Output 2 2 4 2 10" xfId="31474"/>
    <cellStyle name="Output 2 2 4 2 10 2" xfId="31475"/>
    <cellStyle name="Output 2 2 4 2 10 2 2" xfId="31476"/>
    <cellStyle name="Output 2 2 4 2 10 3" xfId="31477"/>
    <cellStyle name="Output 2 2 4 2 11" xfId="31478"/>
    <cellStyle name="Output 2 2 4 2 11 2" xfId="31479"/>
    <cellStyle name="Output 2 2 4 2 11 2 2" xfId="31480"/>
    <cellStyle name="Output 2 2 4 2 11 3" xfId="31481"/>
    <cellStyle name="Output 2 2 4 2 12" xfId="31482"/>
    <cellStyle name="Output 2 2 4 2 12 2" xfId="31483"/>
    <cellStyle name="Output 2 2 4 2 12 2 2" xfId="31484"/>
    <cellStyle name="Output 2 2 4 2 12 3" xfId="31485"/>
    <cellStyle name="Output 2 2 4 2 13" xfId="31486"/>
    <cellStyle name="Output 2 2 4 2 13 2" xfId="31487"/>
    <cellStyle name="Output 2 2 4 2 13 2 2" xfId="31488"/>
    <cellStyle name="Output 2 2 4 2 13 3" xfId="31489"/>
    <cellStyle name="Output 2 2 4 2 14" xfId="31490"/>
    <cellStyle name="Output 2 2 4 2 14 2" xfId="31491"/>
    <cellStyle name="Output 2 2 4 2 14 2 2" xfId="31492"/>
    <cellStyle name="Output 2 2 4 2 14 3" xfId="31493"/>
    <cellStyle name="Output 2 2 4 2 15" xfId="31494"/>
    <cellStyle name="Output 2 2 4 2 15 2" xfId="31495"/>
    <cellStyle name="Output 2 2 4 2 15 2 2" xfId="31496"/>
    <cellStyle name="Output 2 2 4 2 15 3" xfId="31497"/>
    <cellStyle name="Output 2 2 4 2 16" xfId="31498"/>
    <cellStyle name="Output 2 2 4 2 16 2" xfId="31499"/>
    <cellStyle name="Output 2 2 4 2 16 2 2" xfId="31500"/>
    <cellStyle name="Output 2 2 4 2 16 3" xfId="31501"/>
    <cellStyle name="Output 2 2 4 2 17" xfId="31502"/>
    <cellStyle name="Output 2 2 4 2 17 2" xfId="31503"/>
    <cellStyle name="Output 2 2 4 2 17 2 2" xfId="31504"/>
    <cellStyle name="Output 2 2 4 2 17 3" xfId="31505"/>
    <cellStyle name="Output 2 2 4 2 18" xfId="31506"/>
    <cellStyle name="Output 2 2 4 2 18 2" xfId="31507"/>
    <cellStyle name="Output 2 2 4 2 18 2 2" xfId="31508"/>
    <cellStyle name="Output 2 2 4 2 18 3" xfId="31509"/>
    <cellStyle name="Output 2 2 4 2 19" xfId="31510"/>
    <cellStyle name="Output 2 2 4 2 19 2" xfId="31511"/>
    <cellStyle name="Output 2 2 4 2 19 2 2" xfId="31512"/>
    <cellStyle name="Output 2 2 4 2 19 3" xfId="31513"/>
    <cellStyle name="Output 2 2 4 2 2" xfId="31514"/>
    <cellStyle name="Output 2 2 4 2 2 2" xfId="31515"/>
    <cellStyle name="Output 2 2 4 2 2 2 2" xfId="31516"/>
    <cellStyle name="Output 2 2 4 2 2 3" xfId="31517"/>
    <cellStyle name="Output 2 2 4 2 20" xfId="31518"/>
    <cellStyle name="Output 2 2 4 2 20 2" xfId="31519"/>
    <cellStyle name="Output 2 2 4 2 20 2 2" xfId="31520"/>
    <cellStyle name="Output 2 2 4 2 20 3" xfId="31521"/>
    <cellStyle name="Output 2 2 4 2 21" xfId="31522"/>
    <cellStyle name="Output 2 2 4 2 21 2" xfId="31523"/>
    <cellStyle name="Output 2 2 4 2 22" xfId="31524"/>
    <cellStyle name="Output 2 2 4 2 3" xfId="31525"/>
    <cellStyle name="Output 2 2 4 2 3 2" xfId="31526"/>
    <cellStyle name="Output 2 2 4 2 3 2 2" xfId="31527"/>
    <cellStyle name="Output 2 2 4 2 3 3" xfId="31528"/>
    <cellStyle name="Output 2 2 4 2 4" xfId="31529"/>
    <cellStyle name="Output 2 2 4 2 4 2" xfId="31530"/>
    <cellStyle name="Output 2 2 4 2 4 2 2" xfId="31531"/>
    <cellStyle name="Output 2 2 4 2 4 3" xfId="31532"/>
    <cellStyle name="Output 2 2 4 2 5" xfId="31533"/>
    <cellStyle name="Output 2 2 4 2 5 2" xfId="31534"/>
    <cellStyle name="Output 2 2 4 2 5 2 2" xfId="31535"/>
    <cellStyle name="Output 2 2 4 2 5 3" xfId="31536"/>
    <cellStyle name="Output 2 2 4 2 6" xfId="31537"/>
    <cellStyle name="Output 2 2 4 2 6 2" xfId="31538"/>
    <cellStyle name="Output 2 2 4 2 6 2 2" xfId="31539"/>
    <cellStyle name="Output 2 2 4 2 6 3" xfId="31540"/>
    <cellStyle name="Output 2 2 4 2 7" xfId="31541"/>
    <cellStyle name="Output 2 2 4 2 7 2" xfId="31542"/>
    <cellStyle name="Output 2 2 4 2 7 2 2" xfId="31543"/>
    <cellStyle name="Output 2 2 4 2 7 3" xfId="31544"/>
    <cellStyle name="Output 2 2 4 2 8" xfId="31545"/>
    <cellStyle name="Output 2 2 4 2 8 2" xfId="31546"/>
    <cellStyle name="Output 2 2 4 2 8 2 2" xfId="31547"/>
    <cellStyle name="Output 2 2 4 2 8 3" xfId="31548"/>
    <cellStyle name="Output 2 2 4 2 9" xfId="31549"/>
    <cellStyle name="Output 2 2 4 2 9 2" xfId="31550"/>
    <cellStyle name="Output 2 2 4 2 9 2 2" xfId="31551"/>
    <cellStyle name="Output 2 2 4 2 9 3" xfId="31552"/>
    <cellStyle name="Output 2 2 4 20" xfId="31553"/>
    <cellStyle name="Output 2 2 4 20 2" xfId="31554"/>
    <cellStyle name="Output 2 2 4 20 2 2" xfId="31555"/>
    <cellStyle name="Output 2 2 4 20 3" xfId="31556"/>
    <cellStyle name="Output 2 2 4 21" xfId="31557"/>
    <cellStyle name="Output 2 2 4 21 2" xfId="31558"/>
    <cellStyle name="Output 2 2 4 21 2 2" xfId="31559"/>
    <cellStyle name="Output 2 2 4 21 3" xfId="31560"/>
    <cellStyle name="Output 2 2 4 22" xfId="31561"/>
    <cellStyle name="Output 2 2 4 22 2" xfId="31562"/>
    <cellStyle name="Output 2 2 4 23" xfId="31563"/>
    <cellStyle name="Output 2 2 4 3" xfId="31564"/>
    <cellStyle name="Output 2 2 4 3 2" xfId="31565"/>
    <cellStyle name="Output 2 2 4 3 2 2" xfId="31566"/>
    <cellStyle name="Output 2 2 4 3 3" xfId="31567"/>
    <cellStyle name="Output 2 2 4 4" xfId="31568"/>
    <cellStyle name="Output 2 2 4 4 2" xfId="31569"/>
    <cellStyle name="Output 2 2 4 4 2 2" xfId="31570"/>
    <cellStyle name="Output 2 2 4 4 3" xfId="31571"/>
    <cellStyle name="Output 2 2 4 5" xfId="31572"/>
    <cellStyle name="Output 2 2 4 5 2" xfId="31573"/>
    <cellStyle name="Output 2 2 4 5 2 2" xfId="31574"/>
    <cellStyle name="Output 2 2 4 5 3" xfId="31575"/>
    <cellStyle name="Output 2 2 4 6" xfId="31576"/>
    <cellStyle name="Output 2 2 4 6 2" xfId="31577"/>
    <cellStyle name="Output 2 2 4 6 2 2" xfId="31578"/>
    <cellStyle name="Output 2 2 4 6 3" xfId="31579"/>
    <cellStyle name="Output 2 2 4 7" xfId="31580"/>
    <cellStyle name="Output 2 2 4 7 2" xfId="31581"/>
    <cellStyle name="Output 2 2 4 7 2 2" xfId="31582"/>
    <cellStyle name="Output 2 2 4 7 3" xfId="31583"/>
    <cellStyle name="Output 2 2 4 8" xfId="31584"/>
    <cellStyle name="Output 2 2 4 8 2" xfId="31585"/>
    <cellStyle name="Output 2 2 4 8 2 2" xfId="31586"/>
    <cellStyle name="Output 2 2 4 8 3" xfId="31587"/>
    <cellStyle name="Output 2 2 4 9" xfId="31588"/>
    <cellStyle name="Output 2 2 4 9 2" xfId="31589"/>
    <cellStyle name="Output 2 2 4 9 2 2" xfId="31590"/>
    <cellStyle name="Output 2 2 4 9 3" xfId="31591"/>
    <cellStyle name="Output 2 2 5" xfId="31592"/>
    <cellStyle name="Output 2 2 5 10" xfId="31593"/>
    <cellStyle name="Output 2 2 5 10 2" xfId="31594"/>
    <cellStyle name="Output 2 2 5 10 2 2" xfId="31595"/>
    <cellStyle name="Output 2 2 5 10 3" xfId="31596"/>
    <cellStyle name="Output 2 2 5 11" xfId="31597"/>
    <cellStyle name="Output 2 2 5 11 2" xfId="31598"/>
    <cellStyle name="Output 2 2 5 11 2 2" xfId="31599"/>
    <cellStyle name="Output 2 2 5 11 3" xfId="31600"/>
    <cellStyle name="Output 2 2 5 12" xfId="31601"/>
    <cellStyle name="Output 2 2 5 12 2" xfId="31602"/>
    <cellStyle name="Output 2 2 5 12 2 2" xfId="31603"/>
    <cellStyle name="Output 2 2 5 12 3" xfId="31604"/>
    <cellStyle name="Output 2 2 5 13" xfId="31605"/>
    <cellStyle name="Output 2 2 5 13 2" xfId="31606"/>
    <cellStyle name="Output 2 2 5 13 2 2" xfId="31607"/>
    <cellStyle name="Output 2 2 5 13 3" xfId="31608"/>
    <cellStyle name="Output 2 2 5 14" xfId="31609"/>
    <cellStyle name="Output 2 2 5 14 2" xfId="31610"/>
    <cellStyle name="Output 2 2 5 14 2 2" xfId="31611"/>
    <cellStyle name="Output 2 2 5 14 3" xfId="31612"/>
    <cellStyle name="Output 2 2 5 15" xfId="31613"/>
    <cellStyle name="Output 2 2 5 15 2" xfId="31614"/>
    <cellStyle name="Output 2 2 5 15 2 2" xfId="31615"/>
    <cellStyle name="Output 2 2 5 15 3" xfId="31616"/>
    <cellStyle name="Output 2 2 5 16" xfId="31617"/>
    <cellStyle name="Output 2 2 5 16 2" xfId="31618"/>
    <cellStyle name="Output 2 2 5 16 2 2" xfId="31619"/>
    <cellStyle name="Output 2 2 5 16 3" xfId="31620"/>
    <cellStyle name="Output 2 2 5 17" xfId="31621"/>
    <cellStyle name="Output 2 2 5 17 2" xfId="31622"/>
    <cellStyle name="Output 2 2 5 17 2 2" xfId="31623"/>
    <cellStyle name="Output 2 2 5 17 3" xfId="31624"/>
    <cellStyle name="Output 2 2 5 18" xfId="31625"/>
    <cellStyle name="Output 2 2 5 18 2" xfId="31626"/>
    <cellStyle name="Output 2 2 5 18 2 2" xfId="31627"/>
    <cellStyle name="Output 2 2 5 18 3" xfId="31628"/>
    <cellStyle name="Output 2 2 5 19" xfId="31629"/>
    <cellStyle name="Output 2 2 5 19 2" xfId="31630"/>
    <cellStyle name="Output 2 2 5 19 2 2" xfId="31631"/>
    <cellStyle name="Output 2 2 5 19 3" xfId="31632"/>
    <cellStyle name="Output 2 2 5 2" xfId="31633"/>
    <cellStyle name="Output 2 2 5 2 2" xfId="31634"/>
    <cellStyle name="Output 2 2 5 2 2 2" xfId="31635"/>
    <cellStyle name="Output 2 2 5 2 3" xfId="31636"/>
    <cellStyle name="Output 2 2 5 20" xfId="31637"/>
    <cellStyle name="Output 2 2 5 20 2" xfId="31638"/>
    <cellStyle name="Output 2 2 5 20 2 2" xfId="31639"/>
    <cellStyle name="Output 2 2 5 20 3" xfId="31640"/>
    <cellStyle name="Output 2 2 5 21" xfId="31641"/>
    <cellStyle name="Output 2 2 5 21 2" xfId="31642"/>
    <cellStyle name="Output 2 2 5 22" xfId="31643"/>
    <cellStyle name="Output 2 2 5 3" xfId="31644"/>
    <cellStyle name="Output 2 2 5 3 2" xfId="31645"/>
    <cellStyle name="Output 2 2 5 3 2 2" xfId="31646"/>
    <cellStyle name="Output 2 2 5 3 3" xfId="31647"/>
    <cellStyle name="Output 2 2 5 4" xfId="31648"/>
    <cellStyle name="Output 2 2 5 4 2" xfId="31649"/>
    <cellStyle name="Output 2 2 5 4 2 2" xfId="31650"/>
    <cellStyle name="Output 2 2 5 4 3" xfId="31651"/>
    <cellStyle name="Output 2 2 5 5" xfId="31652"/>
    <cellStyle name="Output 2 2 5 5 2" xfId="31653"/>
    <cellStyle name="Output 2 2 5 5 2 2" xfId="31654"/>
    <cellStyle name="Output 2 2 5 5 3" xfId="31655"/>
    <cellStyle name="Output 2 2 5 6" xfId="31656"/>
    <cellStyle name="Output 2 2 5 6 2" xfId="31657"/>
    <cellStyle name="Output 2 2 5 6 2 2" xfId="31658"/>
    <cellStyle name="Output 2 2 5 6 3" xfId="31659"/>
    <cellStyle name="Output 2 2 5 7" xfId="31660"/>
    <cellStyle name="Output 2 2 5 7 2" xfId="31661"/>
    <cellStyle name="Output 2 2 5 7 2 2" xfId="31662"/>
    <cellStyle name="Output 2 2 5 7 3" xfId="31663"/>
    <cellStyle name="Output 2 2 5 8" xfId="31664"/>
    <cellStyle name="Output 2 2 5 8 2" xfId="31665"/>
    <cellStyle name="Output 2 2 5 8 2 2" xfId="31666"/>
    <cellStyle name="Output 2 2 5 8 3" xfId="31667"/>
    <cellStyle name="Output 2 2 5 9" xfId="31668"/>
    <cellStyle name="Output 2 2 5 9 2" xfId="31669"/>
    <cellStyle name="Output 2 2 5 9 2 2" xfId="31670"/>
    <cellStyle name="Output 2 2 5 9 3" xfId="31671"/>
    <cellStyle name="Output 2 2 6" xfId="31672"/>
    <cellStyle name="Output 2 2 6 2" xfId="31673"/>
    <cellStyle name="Output 2 2 6 2 2" xfId="31674"/>
    <cellStyle name="Output 2 2 6 3" xfId="31675"/>
    <cellStyle name="Output 2 2 7" xfId="31676"/>
    <cellStyle name="Output 2 2 7 2" xfId="31677"/>
    <cellStyle name="Output 2 2 7 2 2" xfId="31678"/>
    <cellStyle name="Output 2 2 7 3" xfId="31679"/>
    <cellStyle name="Output 2 2 8" xfId="31680"/>
    <cellStyle name="Output 2 2 8 2" xfId="31681"/>
    <cellStyle name="Output 2 2 8 2 2" xfId="31682"/>
    <cellStyle name="Output 2 2 8 3" xfId="31683"/>
    <cellStyle name="Output 2 2 9" xfId="31684"/>
    <cellStyle name="Output 2 2 9 2" xfId="31685"/>
    <cellStyle name="Output 2 2 9 2 2" xfId="31686"/>
    <cellStyle name="Output 2 2 9 3" xfId="31687"/>
    <cellStyle name="Output 2 20" xfId="31688"/>
    <cellStyle name="Output 2 20 2" xfId="31689"/>
    <cellStyle name="Output 2 20 2 2" xfId="31690"/>
    <cellStyle name="Output 2 20 3" xfId="31691"/>
    <cellStyle name="Output 2 21" xfId="31692"/>
    <cellStyle name="Output 2 21 2" xfId="31693"/>
    <cellStyle name="Output 2 21 2 2" xfId="31694"/>
    <cellStyle name="Output 2 21 3" xfId="31695"/>
    <cellStyle name="Output 2 22" xfId="31696"/>
    <cellStyle name="Output 2 22 2" xfId="31697"/>
    <cellStyle name="Output 2 23" xfId="31698"/>
    <cellStyle name="Output 2 24" xfId="31699"/>
    <cellStyle name="Output 2 25" xfId="31700"/>
    <cellStyle name="Output 2 26" xfId="31701"/>
    <cellStyle name="Output 2 27" xfId="31702"/>
    <cellStyle name="Output 2 3" xfId="31703"/>
    <cellStyle name="Output 2 3 10" xfId="31704"/>
    <cellStyle name="Output 2 3 10 2" xfId="31705"/>
    <cellStyle name="Output 2 3 10 2 2" xfId="31706"/>
    <cellStyle name="Output 2 3 10 3" xfId="31707"/>
    <cellStyle name="Output 2 3 11" xfId="31708"/>
    <cellStyle name="Output 2 3 11 2" xfId="31709"/>
    <cellStyle name="Output 2 3 11 2 2" xfId="31710"/>
    <cellStyle name="Output 2 3 11 3" xfId="31711"/>
    <cellStyle name="Output 2 3 12" xfId="31712"/>
    <cellStyle name="Output 2 3 12 2" xfId="31713"/>
    <cellStyle name="Output 2 3 12 2 2" xfId="31714"/>
    <cellStyle name="Output 2 3 12 3" xfId="31715"/>
    <cellStyle name="Output 2 3 13" xfId="31716"/>
    <cellStyle name="Output 2 3 13 2" xfId="31717"/>
    <cellStyle name="Output 2 3 13 2 2" xfId="31718"/>
    <cellStyle name="Output 2 3 13 3" xfId="31719"/>
    <cellStyle name="Output 2 3 14" xfId="31720"/>
    <cellStyle name="Output 2 3 14 2" xfId="31721"/>
    <cellStyle name="Output 2 3 14 2 2" xfId="31722"/>
    <cellStyle name="Output 2 3 14 3" xfId="31723"/>
    <cellStyle name="Output 2 3 15" xfId="31724"/>
    <cellStyle name="Output 2 3 15 2" xfId="31725"/>
    <cellStyle name="Output 2 3 15 2 2" xfId="31726"/>
    <cellStyle name="Output 2 3 15 3" xfId="31727"/>
    <cellStyle name="Output 2 3 16" xfId="31728"/>
    <cellStyle name="Output 2 3 16 2" xfId="31729"/>
    <cellStyle name="Output 2 3 16 2 2" xfId="31730"/>
    <cellStyle name="Output 2 3 16 3" xfId="31731"/>
    <cellStyle name="Output 2 3 17" xfId="31732"/>
    <cellStyle name="Output 2 3 17 2" xfId="31733"/>
    <cellStyle name="Output 2 3 17 2 2" xfId="31734"/>
    <cellStyle name="Output 2 3 17 3" xfId="31735"/>
    <cellStyle name="Output 2 3 18" xfId="31736"/>
    <cellStyle name="Output 2 3 18 2" xfId="31737"/>
    <cellStyle name="Output 2 3 19" xfId="31738"/>
    <cellStyle name="Output 2 3 2" xfId="31739"/>
    <cellStyle name="Output 2 3 2 10" xfId="31740"/>
    <cellStyle name="Output 2 3 2 10 2" xfId="31741"/>
    <cellStyle name="Output 2 3 2 10 2 2" xfId="31742"/>
    <cellStyle name="Output 2 3 2 10 3" xfId="31743"/>
    <cellStyle name="Output 2 3 2 11" xfId="31744"/>
    <cellStyle name="Output 2 3 2 11 2" xfId="31745"/>
    <cellStyle name="Output 2 3 2 11 2 2" xfId="31746"/>
    <cellStyle name="Output 2 3 2 11 3" xfId="31747"/>
    <cellStyle name="Output 2 3 2 12" xfId="31748"/>
    <cellStyle name="Output 2 3 2 12 2" xfId="31749"/>
    <cellStyle name="Output 2 3 2 12 2 2" xfId="31750"/>
    <cellStyle name="Output 2 3 2 12 3" xfId="31751"/>
    <cellStyle name="Output 2 3 2 13" xfId="31752"/>
    <cellStyle name="Output 2 3 2 13 2" xfId="31753"/>
    <cellStyle name="Output 2 3 2 13 2 2" xfId="31754"/>
    <cellStyle name="Output 2 3 2 13 3" xfId="31755"/>
    <cellStyle name="Output 2 3 2 14" xfId="31756"/>
    <cellStyle name="Output 2 3 2 14 2" xfId="31757"/>
    <cellStyle name="Output 2 3 2 14 2 2" xfId="31758"/>
    <cellStyle name="Output 2 3 2 14 3" xfId="31759"/>
    <cellStyle name="Output 2 3 2 15" xfId="31760"/>
    <cellStyle name="Output 2 3 2 15 2" xfId="31761"/>
    <cellStyle name="Output 2 3 2 15 2 2" xfId="31762"/>
    <cellStyle name="Output 2 3 2 15 3" xfId="31763"/>
    <cellStyle name="Output 2 3 2 16" xfId="31764"/>
    <cellStyle name="Output 2 3 2 16 2" xfId="31765"/>
    <cellStyle name="Output 2 3 2 16 2 2" xfId="31766"/>
    <cellStyle name="Output 2 3 2 16 3" xfId="31767"/>
    <cellStyle name="Output 2 3 2 17" xfId="31768"/>
    <cellStyle name="Output 2 3 2 17 2" xfId="31769"/>
    <cellStyle name="Output 2 3 2 17 2 2" xfId="31770"/>
    <cellStyle name="Output 2 3 2 17 3" xfId="31771"/>
    <cellStyle name="Output 2 3 2 18" xfId="31772"/>
    <cellStyle name="Output 2 3 2 18 2" xfId="31773"/>
    <cellStyle name="Output 2 3 2 18 2 2" xfId="31774"/>
    <cellStyle name="Output 2 3 2 18 3" xfId="31775"/>
    <cellStyle name="Output 2 3 2 19" xfId="31776"/>
    <cellStyle name="Output 2 3 2 19 2" xfId="31777"/>
    <cellStyle name="Output 2 3 2 19 2 2" xfId="31778"/>
    <cellStyle name="Output 2 3 2 19 3" xfId="31779"/>
    <cellStyle name="Output 2 3 2 2" xfId="31780"/>
    <cellStyle name="Output 2 3 2 2 2" xfId="31781"/>
    <cellStyle name="Output 2 3 2 2 2 2" xfId="31782"/>
    <cellStyle name="Output 2 3 2 2 3" xfId="31783"/>
    <cellStyle name="Output 2 3 2 20" xfId="31784"/>
    <cellStyle name="Output 2 3 2 20 2" xfId="31785"/>
    <cellStyle name="Output 2 3 2 20 2 2" xfId="31786"/>
    <cellStyle name="Output 2 3 2 20 3" xfId="31787"/>
    <cellStyle name="Output 2 3 2 21" xfId="31788"/>
    <cellStyle name="Output 2 3 2 21 2" xfId="31789"/>
    <cellStyle name="Output 2 3 2 22" xfId="31790"/>
    <cellStyle name="Output 2 3 2 3" xfId="31791"/>
    <cellStyle name="Output 2 3 2 3 2" xfId="31792"/>
    <cellStyle name="Output 2 3 2 3 2 2" xfId="31793"/>
    <cellStyle name="Output 2 3 2 3 3" xfId="31794"/>
    <cellStyle name="Output 2 3 2 4" xfId="31795"/>
    <cellStyle name="Output 2 3 2 4 2" xfId="31796"/>
    <cellStyle name="Output 2 3 2 4 2 2" xfId="31797"/>
    <cellStyle name="Output 2 3 2 4 3" xfId="31798"/>
    <cellStyle name="Output 2 3 2 5" xfId="31799"/>
    <cellStyle name="Output 2 3 2 5 2" xfId="31800"/>
    <cellStyle name="Output 2 3 2 5 2 2" xfId="31801"/>
    <cellStyle name="Output 2 3 2 5 3" xfId="31802"/>
    <cellStyle name="Output 2 3 2 6" xfId="31803"/>
    <cellStyle name="Output 2 3 2 6 2" xfId="31804"/>
    <cellStyle name="Output 2 3 2 6 2 2" xfId="31805"/>
    <cellStyle name="Output 2 3 2 6 3" xfId="31806"/>
    <cellStyle name="Output 2 3 2 7" xfId="31807"/>
    <cellStyle name="Output 2 3 2 7 2" xfId="31808"/>
    <cellStyle name="Output 2 3 2 7 2 2" xfId="31809"/>
    <cellStyle name="Output 2 3 2 7 3" xfId="31810"/>
    <cellStyle name="Output 2 3 2 8" xfId="31811"/>
    <cellStyle name="Output 2 3 2 8 2" xfId="31812"/>
    <cellStyle name="Output 2 3 2 8 2 2" xfId="31813"/>
    <cellStyle name="Output 2 3 2 8 3" xfId="31814"/>
    <cellStyle name="Output 2 3 2 9" xfId="31815"/>
    <cellStyle name="Output 2 3 2 9 2" xfId="31816"/>
    <cellStyle name="Output 2 3 2 9 2 2" xfId="31817"/>
    <cellStyle name="Output 2 3 2 9 3" xfId="31818"/>
    <cellStyle name="Output 2 3 3" xfId="31819"/>
    <cellStyle name="Output 2 3 3 2" xfId="31820"/>
    <cellStyle name="Output 2 3 3 2 2" xfId="31821"/>
    <cellStyle name="Output 2 3 3 3" xfId="31822"/>
    <cellStyle name="Output 2 3 4" xfId="31823"/>
    <cellStyle name="Output 2 3 4 2" xfId="31824"/>
    <cellStyle name="Output 2 3 4 2 2" xfId="31825"/>
    <cellStyle name="Output 2 3 4 3" xfId="31826"/>
    <cellStyle name="Output 2 3 5" xfId="31827"/>
    <cellStyle name="Output 2 3 5 2" xfId="31828"/>
    <cellStyle name="Output 2 3 5 2 2" xfId="31829"/>
    <cellStyle name="Output 2 3 5 3" xfId="31830"/>
    <cellStyle name="Output 2 3 6" xfId="31831"/>
    <cellStyle name="Output 2 3 6 2" xfId="31832"/>
    <cellStyle name="Output 2 3 6 2 2" xfId="31833"/>
    <cellStyle name="Output 2 3 6 3" xfId="31834"/>
    <cellStyle name="Output 2 3 7" xfId="31835"/>
    <cellStyle name="Output 2 3 7 2" xfId="31836"/>
    <cellStyle name="Output 2 3 7 2 2" xfId="31837"/>
    <cellStyle name="Output 2 3 7 3" xfId="31838"/>
    <cellStyle name="Output 2 3 8" xfId="31839"/>
    <cellStyle name="Output 2 3 8 2" xfId="31840"/>
    <cellStyle name="Output 2 3 8 2 2" xfId="31841"/>
    <cellStyle name="Output 2 3 8 3" xfId="31842"/>
    <cellStyle name="Output 2 3 9" xfId="31843"/>
    <cellStyle name="Output 2 3 9 2" xfId="31844"/>
    <cellStyle name="Output 2 3 9 2 2" xfId="31845"/>
    <cellStyle name="Output 2 3 9 3" xfId="31846"/>
    <cellStyle name="Output 2 4" xfId="31847"/>
    <cellStyle name="Output 2 4 10" xfId="31848"/>
    <cellStyle name="Output 2 4 10 2" xfId="31849"/>
    <cellStyle name="Output 2 4 10 2 2" xfId="31850"/>
    <cellStyle name="Output 2 4 10 3" xfId="31851"/>
    <cellStyle name="Output 2 4 11" xfId="31852"/>
    <cellStyle name="Output 2 4 11 2" xfId="31853"/>
    <cellStyle name="Output 2 4 11 2 2" xfId="31854"/>
    <cellStyle name="Output 2 4 11 3" xfId="31855"/>
    <cellStyle name="Output 2 4 12" xfId="31856"/>
    <cellStyle name="Output 2 4 12 2" xfId="31857"/>
    <cellStyle name="Output 2 4 12 2 2" xfId="31858"/>
    <cellStyle name="Output 2 4 12 3" xfId="31859"/>
    <cellStyle name="Output 2 4 13" xfId="31860"/>
    <cellStyle name="Output 2 4 13 2" xfId="31861"/>
    <cellStyle name="Output 2 4 13 2 2" xfId="31862"/>
    <cellStyle name="Output 2 4 13 3" xfId="31863"/>
    <cellStyle name="Output 2 4 14" xfId="31864"/>
    <cellStyle name="Output 2 4 14 2" xfId="31865"/>
    <cellStyle name="Output 2 4 14 2 2" xfId="31866"/>
    <cellStyle name="Output 2 4 14 3" xfId="31867"/>
    <cellStyle name="Output 2 4 15" xfId="31868"/>
    <cellStyle name="Output 2 4 15 2" xfId="31869"/>
    <cellStyle name="Output 2 4 15 2 2" xfId="31870"/>
    <cellStyle name="Output 2 4 15 3" xfId="31871"/>
    <cellStyle name="Output 2 4 16" xfId="31872"/>
    <cellStyle name="Output 2 4 16 2" xfId="31873"/>
    <cellStyle name="Output 2 4 16 2 2" xfId="31874"/>
    <cellStyle name="Output 2 4 16 3" xfId="31875"/>
    <cellStyle name="Output 2 4 17" xfId="31876"/>
    <cellStyle name="Output 2 4 17 2" xfId="31877"/>
    <cellStyle name="Output 2 4 17 2 2" xfId="31878"/>
    <cellStyle name="Output 2 4 17 3" xfId="31879"/>
    <cellStyle name="Output 2 4 18" xfId="31880"/>
    <cellStyle name="Output 2 4 18 2" xfId="31881"/>
    <cellStyle name="Output 2 4 19" xfId="31882"/>
    <cellStyle name="Output 2 4 2" xfId="31883"/>
    <cellStyle name="Output 2 4 2 10" xfId="31884"/>
    <cellStyle name="Output 2 4 2 10 2" xfId="31885"/>
    <cellStyle name="Output 2 4 2 10 2 2" xfId="31886"/>
    <cellStyle name="Output 2 4 2 10 3" xfId="31887"/>
    <cellStyle name="Output 2 4 2 11" xfId="31888"/>
    <cellStyle name="Output 2 4 2 11 2" xfId="31889"/>
    <cellStyle name="Output 2 4 2 11 2 2" xfId="31890"/>
    <cellStyle name="Output 2 4 2 11 3" xfId="31891"/>
    <cellStyle name="Output 2 4 2 12" xfId="31892"/>
    <cellStyle name="Output 2 4 2 12 2" xfId="31893"/>
    <cellStyle name="Output 2 4 2 12 2 2" xfId="31894"/>
    <cellStyle name="Output 2 4 2 12 3" xfId="31895"/>
    <cellStyle name="Output 2 4 2 13" xfId="31896"/>
    <cellStyle name="Output 2 4 2 13 2" xfId="31897"/>
    <cellStyle name="Output 2 4 2 13 2 2" xfId="31898"/>
    <cellStyle name="Output 2 4 2 13 3" xfId="31899"/>
    <cellStyle name="Output 2 4 2 14" xfId="31900"/>
    <cellStyle name="Output 2 4 2 14 2" xfId="31901"/>
    <cellStyle name="Output 2 4 2 14 2 2" xfId="31902"/>
    <cellStyle name="Output 2 4 2 14 3" xfId="31903"/>
    <cellStyle name="Output 2 4 2 15" xfId="31904"/>
    <cellStyle name="Output 2 4 2 15 2" xfId="31905"/>
    <cellStyle name="Output 2 4 2 15 2 2" xfId="31906"/>
    <cellStyle name="Output 2 4 2 15 3" xfId="31907"/>
    <cellStyle name="Output 2 4 2 16" xfId="31908"/>
    <cellStyle name="Output 2 4 2 16 2" xfId="31909"/>
    <cellStyle name="Output 2 4 2 16 2 2" xfId="31910"/>
    <cellStyle name="Output 2 4 2 16 3" xfId="31911"/>
    <cellStyle name="Output 2 4 2 17" xfId="31912"/>
    <cellStyle name="Output 2 4 2 17 2" xfId="31913"/>
    <cellStyle name="Output 2 4 2 17 2 2" xfId="31914"/>
    <cellStyle name="Output 2 4 2 17 3" xfId="31915"/>
    <cellStyle name="Output 2 4 2 18" xfId="31916"/>
    <cellStyle name="Output 2 4 2 18 2" xfId="31917"/>
    <cellStyle name="Output 2 4 2 18 2 2" xfId="31918"/>
    <cellStyle name="Output 2 4 2 18 3" xfId="31919"/>
    <cellStyle name="Output 2 4 2 19" xfId="31920"/>
    <cellStyle name="Output 2 4 2 19 2" xfId="31921"/>
    <cellStyle name="Output 2 4 2 19 2 2" xfId="31922"/>
    <cellStyle name="Output 2 4 2 19 3" xfId="31923"/>
    <cellStyle name="Output 2 4 2 2" xfId="31924"/>
    <cellStyle name="Output 2 4 2 2 2" xfId="31925"/>
    <cellStyle name="Output 2 4 2 2 2 2" xfId="31926"/>
    <cellStyle name="Output 2 4 2 2 3" xfId="31927"/>
    <cellStyle name="Output 2 4 2 20" xfId="31928"/>
    <cellStyle name="Output 2 4 2 20 2" xfId="31929"/>
    <cellStyle name="Output 2 4 2 20 2 2" xfId="31930"/>
    <cellStyle name="Output 2 4 2 20 3" xfId="31931"/>
    <cellStyle name="Output 2 4 2 21" xfId="31932"/>
    <cellStyle name="Output 2 4 2 21 2" xfId="31933"/>
    <cellStyle name="Output 2 4 2 22" xfId="31934"/>
    <cellStyle name="Output 2 4 2 3" xfId="31935"/>
    <cellStyle name="Output 2 4 2 3 2" xfId="31936"/>
    <cellStyle name="Output 2 4 2 3 2 2" xfId="31937"/>
    <cellStyle name="Output 2 4 2 3 3" xfId="31938"/>
    <cellStyle name="Output 2 4 2 4" xfId="31939"/>
    <cellStyle name="Output 2 4 2 4 2" xfId="31940"/>
    <cellStyle name="Output 2 4 2 4 2 2" xfId="31941"/>
    <cellStyle name="Output 2 4 2 4 3" xfId="31942"/>
    <cellStyle name="Output 2 4 2 5" xfId="31943"/>
    <cellStyle name="Output 2 4 2 5 2" xfId="31944"/>
    <cellStyle name="Output 2 4 2 5 2 2" xfId="31945"/>
    <cellStyle name="Output 2 4 2 5 3" xfId="31946"/>
    <cellStyle name="Output 2 4 2 6" xfId="31947"/>
    <cellStyle name="Output 2 4 2 6 2" xfId="31948"/>
    <cellStyle name="Output 2 4 2 6 2 2" xfId="31949"/>
    <cellStyle name="Output 2 4 2 6 3" xfId="31950"/>
    <cellStyle name="Output 2 4 2 7" xfId="31951"/>
    <cellStyle name="Output 2 4 2 7 2" xfId="31952"/>
    <cellStyle name="Output 2 4 2 7 2 2" xfId="31953"/>
    <cellStyle name="Output 2 4 2 7 3" xfId="31954"/>
    <cellStyle name="Output 2 4 2 8" xfId="31955"/>
    <cellStyle name="Output 2 4 2 8 2" xfId="31956"/>
    <cellStyle name="Output 2 4 2 8 2 2" xfId="31957"/>
    <cellStyle name="Output 2 4 2 8 3" xfId="31958"/>
    <cellStyle name="Output 2 4 2 9" xfId="31959"/>
    <cellStyle name="Output 2 4 2 9 2" xfId="31960"/>
    <cellStyle name="Output 2 4 2 9 2 2" xfId="31961"/>
    <cellStyle name="Output 2 4 2 9 3" xfId="31962"/>
    <cellStyle name="Output 2 4 3" xfId="31963"/>
    <cellStyle name="Output 2 4 3 2" xfId="31964"/>
    <cellStyle name="Output 2 4 3 2 2" xfId="31965"/>
    <cellStyle name="Output 2 4 3 3" xfId="31966"/>
    <cellStyle name="Output 2 4 4" xfId="31967"/>
    <cellStyle name="Output 2 4 4 2" xfId="31968"/>
    <cellStyle name="Output 2 4 4 2 2" xfId="31969"/>
    <cellStyle name="Output 2 4 4 3" xfId="31970"/>
    <cellStyle name="Output 2 4 5" xfId="31971"/>
    <cellStyle name="Output 2 4 5 2" xfId="31972"/>
    <cellStyle name="Output 2 4 5 2 2" xfId="31973"/>
    <cellStyle name="Output 2 4 5 3" xfId="31974"/>
    <cellStyle name="Output 2 4 6" xfId="31975"/>
    <cellStyle name="Output 2 4 6 2" xfId="31976"/>
    <cellStyle name="Output 2 4 6 2 2" xfId="31977"/>
    <cellStyle name="Output 2 4 6 3" xfId="31978"/>
    <cellStyle name="Output 2 4 7" xfId="31979"/>
    <cellStyle name="Output 2 4 7 2" xfId="31980"/>
    <cellStyle name="Output 2 4 7 2 2" xfId="31981"/>
    <cellStyle name="Output 2 4 7 3" xfId="31982"/>
    <cellStyle name="Output 2 4 8" xfId="31983"/>
    <cellStyle name="Output 2 4 8 2" xfId="31984"/>
    <cellStyle name="Output 2 4 8 2 2" xfId="31985"/>
    <cellStyle name="Output 2 4 8 3" xfId="31986"/>
    <cellStyle name="Output 2 4 9" xfId="31987"/>
    <cellStyle name="Output 2 4 9 2" xfId="31988"/>
    <cellStyle name="Output 2 4 9 2 2" xfId="31989"/>
    <cellStyle name="Output 2 4 9 3" xfId="31990"/>
    <cellStyle name="Output 2 5" xfId="31991"/>
    <cellStyle name="Output 2 5 10" xfId="31992"/>
    <cellStyle name="Output 2 5 10 2" xfId="31993"/>
    <cellStyle name="Output 2 5 10 2 2" xfId="31994"/>
    <cellStyle name="Output 2 5 10 3" xfId="31995"/>
    <cellStyle name="Output 2 5 11" xfId="31996"/>
    <cellStyle name="Output 2 5 11 2" xfId="31997"/>
    <cellStyle name="Output 2 5 11 2 2" xfId="31998"/>
    <cellStyle name="Output 2 5 11 3" xfId="31999"/>
    <cellStyle name="Output 2 5 12" xfId="32000"/>
    <cellStyle name="Output 2 5 12 2" xfId="32001"/>
    <cellStyle name="Output 2 5 12 2 2" xfId="32002"/>
    <cellStyle name="Output 2 5 12 3" xfId="32003"/>
    <cellStyle name="Output 2 5 13" xfId="32004"/>
    <cellStyle name="Output 2 5 13 2" xfId="32005"/>
    <cellStyle name="Output 2 5 13 2 2" xfId="32006"/>
    <cellStyle name="Output 2 5 13 3" xfId="32007"/>
    <cellStyle name="Output 2 5 14" xfId="32008"/>
    <cellStyle name="Output 2 5 14 2" xfId="32009"/>
    <cellStyle name="Output 2 5 14 2 2" xfId="32010"/>
    <cellStyle name="Output 2 5 14 3" xfId="32011"/>
    <cellStyle name="Output 2 5 15" xfId="32012"/>
    <cellStyle name="Output 2 5 15 2" xfId="32013"/>
    <cellStyle name="Output 2 5 15 2 2" xfId="32014"/>
    <cellStyle name="Output 2 5 15 3" xfId="32015"/>
    <cellStyle name="Output 2 5 16" xfId="32016"/>
    <cellStyle name="Output 2 5 16 2" xfId="32017"/>
    <cellStyle name="Output 2 5 16 2 2" xfId="32018"/>
    <cellStyle name="Output 2 5 16 3" xfId="32019"/>
    <cellStyle name="Output 2 5 17" xfId="32020"/>
    <cellStyle name="Output 2 5 17 2" xfId="32021"/>
    <cellStyle name="Output 2 5 17 2 2" xfId="32022"/>
    <cellStyle name="Output 2 5 17 3" xfId="32023"/>
    <cellStyle name="Output 2 5 18" xfId="32024"/>
    <cellStyle name="Output 2 5 18 2" xfId="32025"/>
    <cellStyle name="Output 2 5 18 2 2" xfId="32026"/>
    <cellStyle name="Output 2 5 18 3" xfId="32027"/>
    <cellStyle name="Output 2 5 19" xfId="32028"/>
    <cellStyle name="Output 2 5 19 2" xfId="32029"/>
    <cellStyle name="Output 2 5 19 2 2" xfId="32030"/>
    <cellStyle name="Output 2 5 19 3" xfId="32031"/>
    <cellStyle name="Output 2 5 2" xfId="32032"/>
    <cellStyle name="Output 2 5 2 10" xfId="32033"/>
    <cellStyle name="Output 2 5 2 10 2" xfId="32034"/>
    <cellStyle name="Output 2 5 2 10 2 2" xfId="32035"/>
    <cellStyle name="Output 2 5 2 10 3" xfId="32036"/>
    <cellStyle name="Output 2 5 2 11" xfId="32037"/>
    <cellStyle name="Output 2 5 2 11 2" xfId="32038"/>
    <cellStyle name="Output 2 5 2 11 2 2" xfId="32039"/>
    <cellStyle name="Output 2 5 2 11 3" xfId="32040"/>
    <cellStyle name="Output 2 5 2 12" xfId="32041"/>
    <cellStyle name="Output 2 5 2 12 2" xfId="32042"/>
    <cellStyle name="Output 2 5 2 12 2 2" xfId="32043"/>
    <cellStyle name="Output 2 5 2 12 3" xfId="32044"/>
    <cellStyle name="Output 2 5 2 13" xfId="32045"/>
    <cellStyle name="Output 2 5 2 13 2" xfId="32046"/>
    <cellStyle name="Output 2 5 2 13 2 2" xfId="32047"/>
    <cellStyle name="Output 2 5 2 13 3" xfId="32048"/>
    <cellStyle name="Output 2 5 2 14" xfId="32049"/>
    <cellStyle name="Output 2 5 2 14 2" xfId="32050"/>
    <cellStyle name="Output 2 5 2 14 2 2" xfId="32051"/>
    <cellStyle name="Output 2 5 2 14 3" xfId="32052"/>
    <cellStyle name="Output 2 5 2 15" xfId="32053"/>
    <cellStyle name="Output 2 5 2 15 2" xfId="32054"/>
    <cellStyle name="Output 2 5 2 15 2 2" xfId="32055"/>
    <cellStyle name="Output 2 5 2 15 3" xfId="32056"/>
    <cellStyle name="Output 2 5 2 16" xfId="32057"/>
    <cellStyle name="Output 2 5 2 16 2" xfId="32058"/>
    <cellStyle name="Output 2 5 2 16 2 2" xfId="32059"/>
    <cellStyle name="Output 2 5 2 16 3" xfId="32060"/>
    <cellStyle name="Output 2 5 2 17" xfId="32061"/>
    <cellStyle name="Output 2 5 2 17 2" xfId="32062"/>
    <cellStyle name="Output 2 5 2 17 2 2" xfId="32063"/>
    <cellStyle name="Output 2 5 2 17 3" xfId="32064"/>
    <cellStyle name="Output 2 5 2 18" xfId="32065"/>
    <cellStyle name="Output 2 5 2 18 2" xfId="32066"/>
    <cellStyle name="Output 2 5 2 18 2 2" xfId="32067"/>
    <cellStyle name="Output 2 5 2 18 3" xfId="32068"/>
    <cellStyle name="Output 2 5 2 19" xfId="32069"/>
    <cellStyle name="Output 2 5 2 19 2" xfId="32070"/>
    <cellStyle name="Output 2 5 2 19 2 2" xfId="32071"/>
    <cellStyle name="Output 2 5 2 19 3" xfId="32072"/>
    <cellStyle name="Output 2 5 2 2" xfId="32073"/>
    <cellStyle name="Output 2 5 2 2 2" xfId="32074"/>
    <cellStyle name="Output 2 5 2 2 2 2" xfId="32075"/>
    <cellStyle name="Output 2 5 2 2 3" xfId="32076"/>
    <cellStyle name="Output 2 5 2 20" xfId="32077"/>
    <cellStyle name="Output 2 5 2 20 2" xfId="32078"/>
    <cellStyle name="Output 2 5 2 20 2 2" xfId="32079"/>
    <cellStyle name="Output 2 5 2 20 3" xfId="32080"/>
    <cellStyle name="Output 2 5 2 21" xfId="32081"/>
    <cellStyle name="Output 2 5 2 21 2" xfId="32082"/>
    <cellStyle name="Output 2 5 2 22" xfId="32083"/>
    <cellStyle name="Output 2 5 2 3" xfId="32084"/>
    <cellStyle name="Output 2 5 2 3 2" xfId="32085"/>
    <cellStyle name="Output 2 5 2 3 2 2" xfId="32086"/>
    <cellStyle name="Output 2 5 2 3 3" xfId="32087"/>
    <cellStyle name="Output 2 5 2 4" xfId="32088"/>
    <cellStyle name="Output 2 5 2 4 2" xfId="32089"/>
    <cellStyle name="Output 2 5 2 4 2 2" xfId="32090"/>
    <cellStyle name="Output 2 5 2 4 3" xfId="32091"/>
    <cellStyle name="Output 2 5 2 5" xfId="32092"/>
    <cellStyle name="Output 2 5 2 5 2" xfId="32093"/>
    <cellStyle name="Output 2 5 2 5 2 2" xfId="32094"/>
    <cellStyle name="Output 2 5 2 5 3" xfId="32095"/>
    <cellStyle name="Output 2 5 2 6" xfId="32096"/>
    <cellStyle name="Output 2 5 2 6 2" xfId="32097"/>
    <cellStyle name="Output 2 5 2 6 2 2" xfId="32098"/>
    <cellStyle name="Output 2 5 2 6 3" xfId="32099"/>
    <cellStyle name="Output 2 5 2 7" xfId="32100"/>
    <cellStyle name="Output 2 5 2 7 2" xfId="32101"/>
    <cellStyle name="Output 2 5 2 7 2 2" xfId="32102"/>
    <cellStyle name="Output 2 5 2 7 3" xfId="32103"/>
    <cellStyle name="Output 2 5 2 8" xfId="32104"/>
    <cellStyle name="Output 2 5 2 8 2" xfId="32105"/>
    <cellStyle name="Output 2 5 2 8 2 2" xfId="32106"/>
    <cellStyle name="Output 2 5 2 8 3" xfId="32107"/>
    <cellStyle name="Output 2 5 2 9" xfId="32108"/>
    <cellStyle name="Output 2 5 2 9 2" xfId="32109"/>
    <cellStyle name="Output 2 5 2 9 2 2" xfId="32110"/>
    <cellStyle name="Output 2 5 2 9 3" xfId="32111"/>
    <cellStyle name="Output 2 5 20" xfId="32112"/>
    <cellStyle name="Output 2 5 20 2" xfId="32113"/>
    <cellStyle name="Output 2 5 20 2 2" xfId="32114"/>
    <cellStyle name="Output 2 5 20 3" xfId="32115"/>
    <cellStyle name="Output 2 5 21" xfId="32116"/>
    <cellStyle name="Output 2 5 21 2" xfId="32117"/>
    <cellStyle name="Output 2 5 21 2 2" xfId="32118"/>
    <cellStyle name="Output 2 5 21 3" xfId="32119"/>
    <cellStyle name="Output 2 5 22" xfId="32120"/>
    <cellStyle name="Output 2 5 22 2" xfId="32121"/>
    <cellStyle name="Output 2 5 23" xfId="32122"/>
    <cellStyle name="Output 2 5 3" xfId="32123"/>
    <cellStyle name="Output 2 5 3 2" xfId="32124"/>
    <cellStyle name="Output 2 5 3 2 2" xfId="32125"/>
    <cellStyle name="Output 2 5 3 3" xfId="32126"/>
    <cellStyle name="Output 2 5 4" xfId="32127"/>
    <cellStyle name="Output 2 5 4 2" xfId="32128"/>
    <cellStyle name="Output 2 5 4 2 2" xfId="32129"/>
    <cellStyle name="Output 2 5 4 3" xfId="32130"/>
    <cellStyle name="Output 2 5 5" xfId="32131"/>
    <cellStyle name="Output 2 5 5 2" xfId="32132"/>
    <cellStyle name="Output 2 5 5 2 2" xfId="32133"/>
    <cellStyle name="Output 2 5 5 3" xfId="32134"/>
    <cellStyle name="Output 2 5 6" xfId="32135"/>
    <cellStyle name="Output 2 5 6 2" xfId="32136"/>
    <cellStyle name="Output 2 5 6 2 2" xfId="32137"/>
    <cellStyle name="Output 2 5 6 3" xfId="32138"/>
    <cellStyle name="Output 2 5 7" xfId="32139"/>
    <cellStyle name="Output 2 5 7 2" xfId="32140"/>
    <cellStyle name="Output 2 5 7 2 2" xfId="32141"/>
    <cellStyle name="Output 2 5 7 3" xfId="32142"/>
    <cellStyle name="Output 2 5 8" xfId="32143"/>
    <cellStyle name="Output 2 5 8 2" xfId="32144"/>
    <cellStyle name="Output 2 5 8 2 2" xfId="32145"/>
    <cellStyle name="Output 2 5 8 3" xfId="32146"/>
    <cellStyle name="Output 2 5 9" xfId="32147"/>
    <cellStyle name="Output 2 5 9 2" xfId="32148"/>
    <cellStyle name="Output 2 5 9 2 2" xfId="32149"/>
    <cellStyle name="Output 2 5 9 3" xfId="32150"/>
    <cellStyle name="Output 2 6" xfId="32151"/>
    <cellStyle name="Output 2 6 10" xfId="32152"/>
    <cellStyle name="Output 2 6 10 2" xfId="32153"/>
    <cellStyle name="Output 2 6 10 2 2" xfId="32154"/>
    <cellStyle name="Output 2 6 10 3" xfId="32155"/>
    <cellStyle name="Output 2 6 11" xfId="32156"/>
    <cellStyle name="Output 2 6 11 2" xfId="32157"/>
    <cellStyle name="Output 2 6 11 2 2" xfId="32158"/>
    <cellStyle name="Output 2 6 11 3" xfId="32159"/>
    <cellStyle name="Output 2 6 12" xfId="32160"/>
    <cellStyle name="Output 2 6 12 2" xfId="32161"/>
    <cellStyle name="Output 2 6 12 2 2" xfId="32162"/>
    <cellStyle name="Output 2 6 12 3" xfId="32163"/>
    <cellStyle name="Output 2 6 13" xfId="32164"/>
    <cellStyle name="Output 2 6 13 2" xfId="32165"/>
    <cellStyle name="Output 2 6 13 2 2" xfId="32166"/>
    <cellStyle name="Output 2 6 13 3" xfId="32167"/>
    <cellStyle name="Output 2 6 14" xfId="32168"/>
    <cellStyle name="Output 2 6 14 2" xfId="32169"/>
    <cellStyle name="Output 2 6 14 2 2" xfId="32170"/>
    <cellStyle name="Output 2 6 14 3" xfId="32171"/>
    <cellStyle name="Output 2 6 15" xfId="32172"/>
    <cellStyle name="Output 2 6 15 2" xfId="32173"/>
    <cellStyle name="Output 2 6 15 2 2" xfId="32174"/>
    <cellStyle name="Output 2 6 15 3" xfId="32175"/>
    <cellStyle name="Output 2 6 16" xfId="32176"/>
    <cellStyle name="Output 2 6 16 2" xfId="32177"/>
    <cellStyle name="Output 2 6 16 2 2" xfId="32178"/>
    <cellStyle name="Output 2 6 16 3" xfId="32179"/>
    <cellStyle name="Output 2 6 17" xfId="32180"/>
    <cellStyle name="Output 2 6 17 2" xfId="32181"/>
    <cellStyle name="Output 2 6 17 2 2" xfId="32182"/>
    <cellStyle name="Output 2 6 17 3" xfId="32183"/>
    <cellStyle name="Output 2 6 18" xfId="32184"/>
    <cellStyle name="Output 2 6 18 2" xfId="32185"/>
    <cellStyle name="Output 2 6 18 2 2" xfId="32186"/>
    <cellStyle name="Output 2 6 18 3" xfId="32187"/>
    <cellStyle name="Output 2 6 19" xfId="32188"/>
    <cellStyle name="Output 2 6 19 2" xfId="32189"/>
    <cellStyle name="Output 2 6 19 2 2" xfId="32190"/>
    <cellStyle name="Output 2 6 19 3" xfId="32191"/>
    <cellStyle name="Output 2 6 2" xfId="32192"/>
    <cellStyle name="Output 2 6 2 2" xfId="32193"/>
    <cellStyle name="Output 2 6 2 2 2" xfId="32194"/>
    <cellStyle name="Output 2 6 2 3" xfId="32195"/>
    <cellStyle name="Output 2 6 20" xfId="32196"/>
    <cellStyle name="Output 2 6 20 2" xfId="32197"/>
    <cellStyle name="Output 2 6 20 2 2" xfId="32198"/>
    <cellStyle name="Output 2 6 20 3" xfId="32199"/>
    <cellStyle name="Output 2 6 21" xfId="32200"/>
    <cellStyle name="Output 2 6 21 2" xfId="32201"/>
    <cellStyle name="Output 2 6 22" xfId="32202"/>
    <cellStyle name="Output 2 6 3" xfId="32203"/>
    <cellStyle name="Output 2 6 3 2" xfId="32204"/>
    <cellStyle name="Output 2 6 3 2 2" xfId="32205"/>
    <cellStyle name="Output 2 6 3 3" xfId="32206"/>
    <cellStyle name="Output 2 6 4" xfId="32207"/>
    <cellStyle name="Output 2 6 4 2" xfId="32208"/>
    <cellStyle name="Output 2 6 4 2 2" xfId="32209"/>
    <cellStyle name="Output 2 6 4 3" xfId="32210"/>
    <cellStyle name="Output 2 6 5" xfId="32211"/>
    <cellStyle name="Output 2 6 5 2" xfId="32212"/>
    <cellStyle name="Output 2 6 5 2 2" xfId="32213"/>
    <cellStyle name="Output 2 6 5 3" xfId="32214"/>
    <cellStyle name="Output 2 6 6" xfId="32215"/>
    <cellStyle name="Output 2 6 6 2" xfId="32216"/>
    <cellStyle name="Output 2 6 6 2 2" xfId="32217"/>
    <cellStyle name="Output 2 6 6 3" xfId="32218"/>
    <cellStyle name="Output 2 6 7" xfId="32219"/>
    <cellStyle name="Output 2 6 7 2" xfId="32220"/>
    <cellStyle name="Output 2 6 7 2 2" xfId="32221"/>
    <cellStyle name="Output 2 6 7 3" xfId="32222"/>
    <cellStyle name="Output 2 6 8" xfId="32223"/>
    <cellStyle name="Output 2 6 8 2" xfId="32224"/>
    <cellStyle name="Output 2 6 8 2 2" xfId="32225"/>
    <cellStyle name="Output 2 6 8 3" xfId="32226"/>
    <cellStyle name="Output 2 6 9" xfId="32227"/>
    <cellStyle name="Output 2 6 9 2" xfId="32228"/>
    <cellStyle name="Output 2 6 9 2 2" xfId="32229"/>
    <cellStyle name="Output 2 6 9 3" xfId="32230"/>
    <cellStyle name="Output 2 7" xfId="32231"/>
    <cellStyle name="Output 2 7 2" xfId="32232"/>
    <cellStyle name="Output 2 7 2 2" xfId="32233"/>
    <cellStyle name="Output 2 7 3" xfId="32234"/>
    <cellStyle name="Output 2 8" xfId="32235"/>
    <cellStyle name="Output 2 8 2" xfId="32236"/>
    <cellStyle name="Output 2 8 2 2" xfId="32237"/>
    <cellStyle name="Output 2 8 3" xfId="32238"/>
    <cellStyle name="Output 2 9" xfId="32239"/>
    <cellStyle name="Output 2 9 2" xfId="32240"/>
    <cellStyle name="Output 2 9 2 2" xfId="32241"/>
    <cellStyle name="Output 2 9 3" xfId="32242"/>
    <cellStyle name="Output 3" xfId="32243"/>
    <cellStyle name="Output 3 10" xfId="32244"/>
    <cellStyle name="Output 3 10 2" xfId="32245"/>
    <cellStyle name="Output 3 10 2 2" xfId="32246"/>
    <cellStyle name="Output 3 10 3" xfId="32247"/>
    <cellStyle name="Output 3 11" xfId="32248"/>
    <cellStyle name="Output 3 11 2" xfId="32249"/>
    <cellStyle name="Output 3 11 2 2" xfId="32250"/>
    <cellStyle name="Output 3 11 3" xfId="32251"/>
    <cellStyle name="Output 3 12" xfId="32252"/>
    <cellStyle name="Output 3 12 2" xfId="32253"/>
    <cellStyle name="Output 3 12 2 2" xfId="32254"/>
    <cellStyle name="Output 3 12 3" xfId="32255"/>
    <cellStyle name="Output 3 13" xfId="32256"/>
    <cellStyle name="Output 3 13 2" xfId="32257"/>
    <cellStyle name="Output 3 13 2 2" xfId="32258"/>
    <cellStyle name="Output 3 13 3" xfId="32259"/>
    <cellStyle name="Output 3 14" xfId="32260"/>
    <cellStyle name="Output 3 14 2" xfId="32261"/>
    <cellStyle name="Output 3 14 2 2" xfId="32262"/>
    <cellStyle name="Output 3 14 3" xfId="32263"/>
    <cellStyle name="Output 3 15" xfId="32264"/>
    <cellStyle name="Output 3 15 2" xfId="32265"/>
    <cellStyle name="Output 3 15 2 2" xfId="32266"/>
    <cellStyle name="Output 3 15 3" xfId="32267"/>
    <cellStyle name="Output 3 16" xfId="32268"/>
    <cellStyle name="Output 3 16 2" xfId="32269"/>
    <cellStyle name="Output 3 16 2 2" xfId="32270"/>
    <cellStyle name="Output 3 16 3" xfId="32271"/>
    <cellStyle name="Output 3 17" xfId="32272"/>
    <cellStyle name="Output 3 17 2" xfId="32273"/>
    <cellStyle name="Output 3 17 2 2" xfId="32274"/>
    <cellStyle name="Output 3 17 3" xfId="32275"/>
    <cellStyle name="Output 3 18" xfId="32276"/>
    <cellStyle name="Output 3 18 2" xfId="32277"/>
    <cellStyle name="Output 3 18 2 2" xfId="32278"/>
    <cellStyle name="Output 3 18 3" xfId="32279"/>
    <cellStyle name="Output 3 19" xfId="32280"/>
    <cellStyle name="Output 3 19 2" xfId="32281"/>
    <cellStyle name="Output 3 19 2 2" xfId="32282"/>
    <cellStyle name="Output 3 19 3" xfId="32283"/>
    <cellStyle name="Output 3 2" xfId="32284"/>
    <cellStyle name="Output 3 2 10" xfId="32285"/>
    <cellStyle name="Output 3 2 10 2" xfId="32286"/>
    <cellStyle name="Output 3 2 10 2 2" xfId="32287"/>
    <cellStyle name="Output 3 2 10 3" xfId="32288"/>
    <cellStyle name="Output 3 2 11" xfId="32289"/>
    <cellStyle name="Output 3 2 11 2" xfId="32290"/>
    <cellStyle name="Output 3 2 11 2 2" xfId="32291"/>
    <cellStyle name="Output 3 2 11 3" xfId="32292"/>
    <cellStyle name="Output 3 2 12" xfId="32293"/>
    <cellStyle name="Output 3 2 12 2" xfId="32294"/>
    <cellStyle name="Output 3 2 12 2 2" xfId="32295"/>
    <cellStyle name="Output 3 2 12 3" xfId="32296"/>
    <cellStyle name="Output 3 2 13" xfId="32297"/>
    <cellStyle name="Output 3 2 13 2" xfId="32298"/>
    <cellStyle name="Output 3 2 13 2 2" xfId="32299"/>
    <cellStyle name="Output 3 2 13 3" xfId="32300"/>
    <cellStyle name="Output 3 2 14" xfId="32301"/>
    <cellStyle name="Output 3 2 14 2" xfId="32302"/>
    <cellStyle name="Output 3 2 14 2 2" xfId="32303"/>
    <cellStyle name="Output 3 2 14 3" xfId="32304"/>
    <cellStyle name="Output 3 2 15" xfId="32305"/>
    <cellStyle name="Output 3 2 15 2" xfId="32306"/>
    <cellStyle name="Output 3 2 15 2 2" xfId="32307"/>
    <cellStyle name="Output 3 2 15 3" xfId="32308"/>
    <cellStyle name="Output 3 2 16" xfId="32309"/>
    <cellStyle name="Output 3 2 16 2" xfId="32310"/>
    <cellStyle name="Output 3 2 16 2 2" xfId="32311"/>
    <cellStyle name="Output 3 2 16 3" xfId="32312"/>
    <cellStyle name="Output 3 2 17" xfId="32313"/>
    <cellStyle name="Output 3 2 17 2" xfId="32314"/>
    <cellStyle name="Output 3 2 17 2 2" xfId="32315"/>
    <cellStyle name="Output 3 2 17 3" xfId="32316"/>
    <cellStyle name="Output 3 2 18" xfId="32317"/>
    <cellStyle name="Output 3 2 18 2" xfId="32318"/>
    <cellStyle name="Output 3 2 18 2 2" xfId="32319"/>
    <cellStyle name="Output 3 2 18 3" xfId="32320"/>
    <cellStyle name="Output 3 2 19" xfId="32321"/>
    <cellStyle name="Output 3 2 19 2" xfId="32322"/>
    <cellStyle name="Output 3 2 19 2 2" xfId="32323"/>
    <cellStyle name="Output 3 2 19 3" xfId="32324"/>
    <cellStyle name="Output 3 2 2" xfId="32325"/>
    <cellStyle name="Output 3 2 2 10" xfId="32326"/>
    <cellStyle name="Output 3 2 2 10 2" xfId="32327"/>
    <cellStyle name="Output 3 2 2 10 2 2" xfId="32328"/>
    <cellStyle name="Output 3 2 2 10 3" xfId="32329"/>
    <cellStyle name="Output 3 2 2 11" xfId="32330"/>
    <cellStyle name="Output 3 2 2 11 2" xfId="32331"/>
    <cellStyle name="Output 3 2 2 11 2 2" xfId="32332"/>
    <cellStyle name="Output 3 2 2 11 3" xfId="32333"/>
    <cellStyle name="Output 3 2 2 12" xfId="32334"/>
    <cellStyle name="Output 3 2 2 12 2" xfId="32335"/>
    <cellStyle name="Output 3 2 2 12 2 2" xfId="32336"/>
    <cellStyle name="Output 3 2 2 12 3" xfId="32337"/>
    <cellStyle name="Output 3 2 2 13" xfId="32338"/>
    <cellStyle name="Output 3 2 2 13 2" xfId="32339"/>
    <cellStyle name="Output 3 2 2 13 2 2" xfId="32340"/>
    <cellStyle name="Output 3 2 2 13 3" xfId="32341"/>
    <cellStyle name="Output 3 2 2 14" xfId="32342"/>
    <cellStyle name="Output 3 2 2 14 2" xfId="32343"/>
    <cellStyle name="Output 3 2 2 14 2 2" xfId="32344"/>
    <cellStyle name="Output 3 2 2 14 3" xfId="32345"/>
    <cellStyle name="Output 3 2 2 15" xfId="32346"/>
    <cellStyle name="Output 3 2 2 15 2" xfId="32347"/>
    <cellStyle name="Output 3 2 2 15 2 2" xfId="32348"/>
    <cellStyle name="Output 3 2 2 15 3" xfId="32349"/>
    <cellStyle name="Output 3 2 2 16" xfId="32350"/>
    <cellStyle name="Output 3 2 2 16 2" xfId="32351"/>
    <cellStyle name="Output 3 2 2 16 2 2" xfId="32352"/>
    <cellStyle name="Output 3 2 2 16 3" xfId="32353"/>
    <cellStyle name="Output 3 2 2 17" xfId="32354"/>
    <cellStyle name="Output 3 2 2 17 2" xfId="32355"/>
    <cellStyle name="Output 3 2 2 17 2 2" xfId="32356"/>
    <cellStyle name="Output 3 2 2 17 3" xfId="32357"/>
    <cellStyle name="Output 3 2 2 18" xfId="32358"/>
    <cellStyle name="Output 3 2 2 18 2" xfId="32359"/>
    <cellStyle name="Output 3 2 2 19" xfId="32360"/>
    <cellStyle name="Output 3 2 2 2" xfId="32361"/>
    <cellStyle name="Output 3 2 2 2 10" xfId="32362"/>
    <cellStyle name="Output 3 2 2 2 10 2" xfId="32363"/>
    <cellStyle name="Output 3 2 2 2 10 2 2" xfId="32364"/>
    <cellStyle name="Output 3 2 2 2 10 3" xfId="32365"/>
    <cellStyle name="Output 3 2 2 2 11" xfId="32366"/>
    <cellStyle name="Output 3 2 2 2 11 2" xfId="32367"/>
    <cellStyle name="Output 3 2 2 2 11 2 2" xfId="32368"/>
    <cellStyle name="Output 3 2 2 2 11 3" xfId="32369"/>
    <cellStyle name="Output 3 2 2 2 12" xfId="32370"/>
    <cellStyle name="Output 3 2 2 2 12 2" xfId="32371"/>
    <cellStyle name="Output 3 2 2 2 12 2 2" xfId="32372"/>
    <cellStyle name="Output 3 2 2 2 12 3" xfId="32373"/>
    <cellStyle name="Output 3 2 2 2 13" xfId="32374"/>
    <cellStyle name="Output 3 2 2 2 13 2" xfId="32375"/>
    <cellStyle name="Output 3 2 2 2 13 2 2" xfId="32376"/>
    <cellStyle name="Output 3 2 2 2 13 3" xfId="32377"/>
    <cellStyle name="Output 3 2 2 2 14" xfId="32378"/>
    <cellStyle name="Output 3 2 2 2 14 2" xfId="32379"/>
    <cellStyle name="Output 3 2 2 2 14 2 2" xfId="32380"/>
    <cellStyle name="Output 3 2 2 2 14 3" xfId="32381"/>
    <cellStyle name="Output 3 2 2 2 15" xfId="32382"/>
    <cellStyle name="Output 3 2 2 2 15 2" xfId="32383"/>
    <cellStyle name="Output 3 2 2 2 15 2 2" xfId="32384"/>
    <cellStyle name="Output 3 2 2 2 15 3" xfId="32385"/>
    <cellStyle name="Output 3 2 2 2 16" xfId="32386"/>
    <cellStyle name="Output 3 2 2 2 16 2" xfId="32387"/>
    <cellStyle name="Output 3 2 2 2 16 2 2" xfId="32388"/>
    <cellStyle name="Output 3 2 2 2 16 3" xfId="32389"/>
    <cellStyle name="Output 3 2 2 2 17" xfId="32390"/>
    <cellStyle name="Output 3 2 2 2 17 2" xfId="32391"/>
    <cellStyle name="Output 3 2 2 2 17 2 2" xfId="32392"/>
    <cellStyle name="Output 3 2 2 2 17 3" xfId="32393"/>
    <cellStyle name="Output 3 2 2 2 18" xfId="32394"/>
    <cellStyle name="Output 3 2 2 2 18 2" xfId="32395"/>
    <cellStyle name="Output 3 2 2 2 18 2 2" xfId="32396"/>
    <cellStyle name="Output 3 2 2 2 18 3" xfId="32397"/>
    <cellStyle name="Output 3 2 2 2 19" xfId="32398"/>
    <cellStyle name="Output 3 2 2 2 19 2" xfId="32399"/>
    <cellStyle name="Output 3 2 2 2 19 2 2" xfId="32400"/>
    <cellStyle name="Output 3 2 2 2 19 3" xfId="32401"/>
    <cellStyle name="Output 3 2 2 2 2" xfId="32402"/>
    <cellStyle name="Output 3 2 2 2 2 2" xfId="32403"/>
    <cellStyle name="Output 3 2 2 2 2 2 2" xfId="32404"/>
    <cellStyle name="Output 3 2 2 2 2 3" xfId="32405"/>
    <cellStyle name="Output 3 2 2 2 20" xfId="32406"/>
    <cellStyle name="Output 3 2 2 2 20 2" xfId="32407"/>
    <cellStyle name="Output 3 2 2 2 20 2 2" xfId="32408"/>
    <cellStyle name="Output 3 2 2 2 20 3" xfId="32409"/>
    <cellStyle name="Output 3 2 2 2 21" xfId="32410"/>
    <cellStyle name="Output 3 2 2 2 21 2" xfId="32411"/>
    <cellStyle name="Output 3 2 2 2 22" xfId="32412"/>
    <cellStyle name="Output 3 2 2 2 3" xfId="32413"/>
    <cellStyle name="Output 3 2 2 2 3 2" xfId="32414"/>
    <cellStyle name="Output 3 2 2 2 3 2 2" xfId="32415"/>
    <cellStyle name="Output 3 2 2 2 3 3" xfId="32416"/>
    <cellStyle name="Output 3 2 2 2 4" xfId="32417"/>
    <cellStyle name="Output 3 2 2 2 4 2" xfId="32418"/>
    <cellStyle name="Output 3 2 2 2 4 2 2" xfId="32419"/>
    <cellStyle name="Output 3 2 2 2 4 3" xfId="32420"/>
    <cellStyle name="Output 3 2 2 2 5" xfId="32421"/>
    <cellStyle name="Output 3 2 2 2 5 2" xfId="32422"/>
    <cellStyle name="Output 3 2 2 2 5 2 2" xfId="32423"/>
    <cellStyle name="Output 3 2 2 2 5 3" xfId="32424"/>
    <cellStyle name="Output 3 2 2 2 6" xfId="32425"/>
    <cellStyle name="Output 3 2 2 2 6 2" xfId="32426"/>
    <cellStyle name="Output 3 2 2 2 6 2 2" xfId="32427"/>
    <cellStyle name="Output 3 2 2 2 6 3" xfId="32428"/>
    <cellStyle name="Output 3 2 2 2 7" xfId="32429"/>
    <cellStyle name="Output 3 2 2 2 7 2" xfId="32430"/>
    <cellStyle name="Output 3 2 2 2 7 2 2" xfId="32431"/>
    <cellStyle name="Output 3 2 2 2 7 3" xfId="32432"/>
    <cellStyle name="Output 3 2 2 2 8" xfId="32433"/>
    <cellStyle name="Output 3 2 2 2 8 2" xfId="32434"/>
    <cellStyle name="Output 3 2 2 2 8 2 2" xfId="32435"/>
    <cellStyle name="Output 3 2 2 2 8 3" xfId="32436"/>
    <cellStyle name="Output 3 2 2 2 9" xfId="32437"/>
    <cellStyle name="Output 3 2 2 2 9 2" xfId="32438"/>
    <cellStyle name="Output 3 2 2 2 9 2 2" xfId="32439"/>
    <cellStyle name="Output 3 2 2 2 9 3" xfId="32440"/>
    <cellStyle name="Output 3 2 2 3" xfId="32441"/>
    <cellStyle name="Output 3 2 2 3 2" xfId="32442"/>
    <cellStyle name="Output 3 2 2 3 2 2" xfId="32443"/>
    <cellStyle name="Output 3 2 2 3 3" xfId="32444"/>
    <cellStyle name="Output 3 2 2 4" xfId="32445"/>
    <cellStyle name="Output 3 2 2 4 2" xfId="32446"/>
    <cellStyle name="Output 3 2 2 4 2 2" xfId="32447"/>
    <cellStyle name="Output 3 2 2 4 3" xfId="32448"/>
    <cellStyle name="Output 3 2 2 5" xfId="32449"/>
    <cellStyle name="Output 3 2 2 5 2" xfId="32450"/>
    <cellStyle name="Output 3 2 2 5 2 2" xfId="32451"/>
    <cellStyle name="Output 3 2 2 5 3" xfId="32452"/>
    <cellStyle name="Output 3 2 2 6" xfId="32453"/>
    <cellStyle name="Output 3 2 2 6 2" xfId="32454"/>
    <cellStyle name="Output 3 2 2 6 2 2" xfId="32455"/>
    <cellStyle name="Output 3 2 2 6 3" xfId="32456"/>
    <cellStyle name="Output 3 2 2 7" xfId="32457"/>
    <cellStyle name="Output 3 2 2 7 2" xfId="32458"/>
    <cellStyle name="Output 3 2 2 7 2 2" xfId="32459"/>
    <cellStyle name="Output 3 2 2 7 3" xfId="32460"/>
    <cellStyle name="Output 3 2 2 8" xfId="32461"/>
    <cellStyle name="Output 3 2 2 8 2" xfId="32462"/>
    <cellStyle name="Output 3 2 2 8 2 2" xfId="32463"/>
    <cellStyle name="Output 3 2 2 8 3" xfId="32464"/>
    <cellStyle name="Output 3 2 2 9" xfId="32465"/>
    <cellStyle name="Output 3 2 2 9 2" xfId="32466"/>
    <cellStyle name="Output 3 2 2 9 2 2" xfId="32467"/>
    <cellStyle name="Output 3 2 2 9 3" xfId="32468"/>
    <cellStyle name="Output 3 2 20" xfId="32469"/>
    <cellStyle name="Output 3 2 20 2" xfId="32470"/>
    <cellStyle name="Output 3 2 20 2 2" xfId="32471"/>
    <cellStyle name="Output 3 2 20 3" xfId="32472"/>
    <cellStyle name="Output 3 2 21" xfId="32473"/>
    <cellStyle name="Output 3 2 21 2" xfId="32474"/>
    <cellStyle name="Output 3 2 22" xfId="32475"/>
    <cellStyle name="Output 3 2 3" xfId="32476"/>
    <cellStyle name="Output 3 2 3 10" xfId="32477"/>
    <cellStyle name="Output 3 2 3 10 2" xfId="32478"/>
    <cellStyle name="Output 3 2 3 10 2 2" xfId="32479"/>
    <cellStyle name="Output 3 2 3 10 3" xfId="32480"/>
    <cellStyle name="Output 3 2 3 11" xfId="32481"/>
    <cellStyle name="Output 3 2 3 11 2" xfId="32482"/>
    <cellStyle name="Output 3 2 3 11 2 2" xfId="32483"/>
    <cellStyle name="Output 3 2 3 11 3" xfId="32484"/>
    <cellStyle name="Output 3 2 3 12" xfId="32485"/>
    <cellStyle name="Output 3 2 3 12 2" xfId="32486"/>
    <cellStyle name="Output 3 2 3 12 2 2" xfId="32487"/>
    <cellStyle name="Output 3 2 3 12 3" xfId="32488"/>
    <cellStyle name="Output 3 2 3 13" xfId="32489"/>
    <cellStyle name="Output 3 2 3 13 2" xfId="32490"/>
    <cellStyle name="Output 3 2 3 13 2 2" xfId="32491"/>
    <cellStyle name="Output 3 2 3 13 3" xfId="32492"/>
    <cellStyle name="Output 3 2 3 14" xfId="32493"/>
    <cellStyle name="Output 3 2 3 14 2" xfId="32494"/>
    <cellStyle name="Output 3 2 3 14 2 2" xfId="32495"/>
    <cellStyle name="Output 3 2 3 14 3" xfId="32496"/>
    <cellStyle name="Output 3 2 3 15" xfId="32497"/>
    <cellStyle name="Output 3 2 3 15 2" xfId="32498"/>
    <cellStyle name="Output 3 2 3 15 2 2" xfId="32499"/>
    <cellStyle name="Output 3 2 3 15 3" xfId="32500"/>
    <cellStyle name="Output 3 2 3 16" xfId="32501"/>
    <cellStyle name="Output 3 2 3 16 2" xfId="32502"/>
    <cellStyle name="Output 3 2 3 16 2 2" xfId="32503"/>
    <cellStyle name="Output 3 2 3 16 3" xfId="32504"/>
    <cellStyle name="Output 3 2 3 17" xfId="32505"/>
    <cellStyle name="Output 3 2 3 17 2" xfId="32506"/>
    <cellStyle name="Output 3 2 3 17 2 2" xfId="32507"/>
    <cellStyle name="Output 3 2 3 17 3" xfId="32508"/>
    <cellStyle name="Output 3 2 3 18" xfId="32509"/>
    <cellStyle name="Output 3 2 3 18 2" xfId="32510"/>
    <cellStyle name="Output 3 2 3 19" xfId="32511"/>
    <cellStyle name="Output 3 2 3 2" xfId="32512"/>
    <cellStyle name="Output 3 2 3 2 10" xfId="32513"/>
    <cellStyle name="Output 3 2 3 2 10 2" xfId="32514"/>
    <cellStyle name="Output 3 2 3 2 10 2 2" xfId="32515"/>
    <cellStyle name="Output 3 2 3 2 10 3" xfId="32516"/>
    <cellStyle name="Output 3 2 3 2 11" xfId="32517"/>
    <cellStyle name="Output 3 2 3 2 11 2" xfId="32518"/>
    <cellStyle name="Output 3 2 3 2 11 2 2" xfId="32519"/>
    <cellStyle name="Output 3 2 3 2 11 3" xfId="32520"/>
    <cellStyle name="Output 3 2 3 2 12" xfId="32521"/>
    <cellStyle name="Output 3 2 3 2 12 2" xfId="32522"/>
    <cellStyle name="Output 3 2 3 2 12 2 2" xfId="32523"/>
    <cellStyle name="Output 3 2 3 2 12 3" xfId="32524"/>
    <cellStyle name="Output 3 2 3 2 13" xfId="32525"/>
    <cellStyle name="Output 3 2 3 2 13 2" xfId="32526"/>
    <cellStyle name="Output 3 2 3 2 13 2 2" xfId="32527"/>
    <cellStyle name="Output 3 2 3 2 13 3" xfId="32528"/>
    <cellStyle name="Output 3 2 3 2 14" xfId="32529"/>
    <cellStyle name="Output 3 2 3 2 14 2" xfId="32530"/>
    <cellStyle name="Output 3 2 3 2 14 2 2" xfId="32531"/>
    <cellStyle name="Output 3 2 3 2 14 3" xfId="32532"/>
    <cellStyle name="Output 3 2 3 2 15" xfId="32533"/>
    <cellStyle name="Output 3 2 3 2 15 2" xfId="32534"/>
    <cellStyle name="Output 3 2 3 2 15 2 2" xfId="32535"/>
    <cellStyle name="Output 3 2 3 2 15 3" xfId="32536"/>
    <cellStyle name="Output 3 2 3 2 16" xfId="32537"/>
    <cellStyle name="Output 3 2 3 2 16 2" xfId="32538"/>
    <cellStyle name="Output 3 2 3 2 16 2 2" xfId="32539"/>
    <cellStyle name="Output 3 2 3 2 16 3" xfId="32540"/>
    <cellStyle name="Output 3 2 3 2 17" xfId="32541"/>
    <cellStyle name="Output 3 2 3 2 17 2" xfId="32542"/>
    <cellStyle name="Output 3 2 3 2 17 2 2" xfId="32543"/>
    <cellStyle name="Output 3 2 3 2 17 3" xfId="32544"/>
    <cellStyle name="Output 3 2 3 2 18" xfId="32545"/>
    <cellStyle name="Output 3 2 3 2 18 2" xfId="32546"/>
    <cellStyle name="Output 3 2 3 2 18 2 2" xfId="32547"/>
    <cellStyle name="Output 3 2 3 2 18 3" xfId="32548"/>
    <cellStyle name="Output 3 2 3 2 19" xfId="32549"/>
    <cellStyle name="Output 3 2 3 2 19 2" xfId="32550"/>
    <cellStyle name="Output 3 2 3 2 19 2 2" xfId="32551"/>
    <cellStyle name="Output 3 2 3 2 19 3" xfId="32552"/>
    <cellStyle name="Output 3 2 3 2 2" xfId="32553"/>
    <cellStyle name="Output 3 2 3 2 2 2" xfId="32554"/>
    <cellStyle name="Output 3 2 3 2 2 2 2" xfId="32555"/>
    <cellStyle name="Output 3 2 3 2 2 3" xfId="32556"/>
    <cellStyle name="Output 3 2 3 2 20" xfId="32557"/>
    <cellStyle name="Output 3 2 3 2 20 2" xfId="32558"/>
    <cellStyle name="Output 3 2 3 2 20 2 2" xfId="32559"/>
    <cellStyle name="Output 3 2 3 2 20 3" xfId="32560"/>
    <cellStyle name="Output 3 2 3 2 21" xfId="32561"/>
    <cellStyle name="Output 3 2 3 2 21 2" xfId="32562"/>
    <cellStyle name="Output 3 2 3 2 22" xfId="32563"/>
    <cellStyle name="Output 3 2 3 2 3" xfId="32564"/>
    <cellStyle name="Output 3 2 3 2 3 2" xfId="32565"/>
    <cellStyle name="Output 3 2 3 2 3 2 2" xfId="32566"/>
    <cellStyle name="Output 3 2 3 2 3 3" xfId="32567"/>
    <cellStyle name="Output 3 2 3 2 4" xfId="32568"/>
    <cellStyle name="Output 3 2 3 2 4 2" xfId="32569"/>
    <cellStyle name="Output 3 2 3 2 4 2 2" xfId="32570"/>
    <cellStyle name="Output 3 2 3 2 4 3" xfId="32571"/>
    <cellStyle name="Output 3 2 3 2 5" xfId="32572"/>
    <cellStyle name="Output 3 2 3 2 5 2" xfId="32573"/>
    <cellStyle name="Output 3 2 3 2 5 2 2" xfId="32574"/>
    <cellStyle name="Output 3 2 3 2 5 3" xfId="32575"/>
    <cellStyle name="Output 3 2 3 2 6" xfId="32576"/>
    <cellStyle name="Output 3 2 3 2 6 2" xfId="32577"/>
    <cellStyle name="Output 3 2 3 2 6 2 2" xfId="32578"/>
    <cellStyle name="Output 3 2 3 2 6 3" xfId="32579"/>
    <cellStyle name="Output 3 2 3 2 7" xfId="32580"/>
    <cellStyle name="Output 3 2 3 2 7 2" xfId="32581"/>
    <cellStyle name="Output 3 2 3 2 7 2 2" xfId="32582"/>
    <cellStyle name="Output 3 2 3 2 7 3" xfId="32583"/>
    <cellStyle name="Output 3 2 3 2 8" xfId="32584"/>
    <cellStyle name="Output 3 2 3 2 8 2" xfId="32585"/>
    <cellStyle name="Output 3 2 3 2 8 2 2" xfId="32586"/>
    <cellStyle name="Output 3 2 3 2 8 3" xfId="32587"/>
    <cellStyle name="Output 3 2 3 2 9" xfId="32588"/>
    <cellStyle name="Output 3 2 3 2 9 2" xfId="32589"/>
    <cellStyle name="Output 3 2 3 2 9 2 2" xfId="32590"/>
    <cellStyle name="Output 3 2 3 2 9 3" xfId="32591"/>
    <cellStyle name="Output 3 2 3 3" xfId="32592"/>
    <cellStyle name="Output 3 2 3 3 2" xfId="32593"/>
    <cellStyle name="Output 3 2 3 3 2 2" xfId="32594"/>
    <cellStyle name="Output 3 2 3 3 3" xfId="32595"/>
    <cellStyle name="Output 3 2 3 4" xfId="32596"/>
    <cellStyle name="Output 3 2 3 4 2" xfId="32597"/>
    <cellStyle name="Output 3 2 3 4 2 2" xfId="32598"/>
    <cellStyle name="Output 3 2 3 4 3" xfId="32599"/>
    <cellStyle name="Output 3 2 3 5" xfId="32600"/>
    <cellStyle name="Output 3 2 3 5 2" xfId="32601"/>
    <cellStyle name="Output 3 2 3 5 2 2" xfId="32602"/>
    <cellStyle name="Output 3 2 3 5 3" xfId="32603"/>
    <cellStyle name="Output 3 2 3 6" xfId="32604"/>
    <cellStyle name="Output 3 2 3 6 2" xfId="32605"/>
    <cellStyle name="Output 3 2 3 6 2 2" xfId="32606"/>
    <cellStyle name="Output 3 2 3 6 3" xfId="32607"/>
    <cellStyle name="Output 3 2 3 7" xfId="32608"/>
    <cellStyle name="Output 3 2 3 7 2" xfId="32609"/>
    <cellStyle name="Output 3 2 3 7 2 2" xfId="32610"/>
    <cellStyle name="Output 3 2 3 7 3" xfId="32611"/>
    <cellStyle name="Output 3 2 3 8" xfId="32612"/>
    <cellStyle name="Output 3 2 3 8 2" xfId="32613"/>
    <cellStyle name="Output 3 2 3 8 2 2" xfId="32614"/>
    <cellStyle name="Output 3 2 3 8 3" xfId="32615"/>
    <cellStyle name="Output 3 2 3 9" xfId="32616"/>
    <cellStyle name="Output 3 2 3 9 2" xfId="32617"/>
    <cellStyle name="Output 3 2 3 9 2 2" xfId="32618"/>
    <cellStyle name="Output 3 2 3 9 3" xfId="32619"/>
    <cellStyle name="Output 3 2 4" xfId="32620"/>
    <cellStyle name="Output 3 2 4 10" xfId="32621"/>
    <cellStyle name="Output 3 2 4 10 2" xfId="32622"/>
    <cellStyle name="Output 3 2 4 10 2 2" xfId="32623"/>
    <cellStyle name="Output 3 2 4 10 3" xfId="32624"/>
    <cellStyle name="Output 3 2 4 11" xfId="32625"/>
    <cellStyle name="Output 3 2 4 11 2" xfId="32626"/>
    <cellStyle name="Output 3 2 4 11 2 2" xfId="32627"/>
    <cellStyle name="Output 3 2 4 11 3" xfId="32628"/>
    <cellStyle name="Output 3 2 4 12" xfId="32629"/>
    <cellStyle name="Output 3 2 4 12 2" xfId="32630"/>
    <cellStyle name="Output 3 2 4 12 2 2" xfId="32631"/>
    <cellStyle name="Output 3 2 4 12 3" xfId="32632"/>
    <cellStyle name="Output 3 2 4 13" xfId="32633"/>
    <cellStyle name="Output 3 2 4 13 2" xfId="32634"/>
    <cellStyle name="Output 3 2 4 13 2 2" xfId="32635"/>
    <cellStyle name="Output 3 2 4 13 3" xfId="32636"/>
    <cellStyle name="Output 3 2 4 14" xfId="32637"/>
    <cellStyle name="Output 3 2 4 14 2" xfId="32638"/>
    <cellStyle name="Output 3 2 4 14 2 2" xfId="32639"/>
    <cellStyle name="Output 3 2 4 14 3" xfId="32640"/>
    <cellStyle name="Output 3 2 4 15" xfId="32641"/>
    <cellStyle name="Output 3 2 4 15 2" xfId="32642"/>
    <cellStyle name="Output 3 2 4 15 2 2" xfId="32643"/>
    <cellStyle name="Output 3 2 4 15 3" xfId="32644"/>
    <cellStyle name="Output 3 2 4 16" xfId="32645"/>
    <cellStyle name="Output 3 2 4 16 2" xfId="32646"/>
    <cellStyle name="Output 3 2 4 16 2 2" xfId="32647"/>
    <cellStyle name="Output 3 2 4 16 3" xfId="32648"/>
    <cellStyle name="Output 3 2 4 17" xfId="32649"/>
    <cellStyle name="Output 3 2 4 17 2" xfId="32650"/>
    <cellStyle name="Output 3 2 4 17 2 2" xfId="32651"/>
    <cellStyle name="Output 3 2 4 17 3" xfId="32652"/>
    <cellStyle name="Output 3 2 4 18" xfId="32653"/>
    <cellStyle name="Output 3 2 4 18 2" xfId="32654"/>
    <cellStyle name="Output 3 2 4 18 2 2" xfId="32655"/>
    <cellStyle name="Output 3 2 4 18 3" xfId="32656"/>
    <cellStyle name="Output 3 2 4 19" xfId="32657"/>
    <cellStyle name="Output 3 2 4 19 2" xfId="32658"/>
    <cellStyle name="Output 3 2 4 19 2 2" xfId="32659"/>
    <cellStyle name="Output 3 2 4 19 3" xfId="32660"/>
    <cellStyle name="Output 3 2 4 2" xfId="32661"/>
    <cellStyle name="Output 3 2 4 2 10" xfId="32662"/>
    <cellStyle name="Output 3 2 4 2 10 2" xfId="32663"/>
    <cellStyle name="Output 3 2 4 2 10 2 2" xfId="32664"/>
    <cellStyle name="Output 3 2 4 2 10 3" xfId="32665"/>
    <cellStyle name="Output 3 2 4 2 11" xfId="32666"/>
    <cellStyle name="Output 3 2 4 2 11 2" xfId="32667"/>
    <cellStyle name="Output 3 2 4 2 11 2 2" xfId="32668"/>
    <cellStyle name="Output 3 2 4 2 11 3" xfId="32669"/>
    <cellStyle name="Output 3 2 4 2 12" xfId="32670"/>
    <cellStyle name="Output 3 2 4 2 12 2" xfId="32671"/>
    <cellStyle name="Output 3 2 4 2 12 2 2" xfId="32672"/>
    <cellStyle name="Output 3 2 4 2 12 3" xfId="32673"/>
    <cellStyle name="Output 3 2 4 2 13" xfId="32674"/>
    <cellStyle name="Output 3 2 4 2 13 2" xfId="32675"/>
    <cellStyle name="Output 3 2 4 2 13 2 2" xfId="32676"/>
    <cellStyle name="Output 3 2 4 2 13 3" xfId="32677"/>
    <cellStyle name="Output 3 2 4 2 14" xfId="32678"/>
    <cellStyle name="Output 3 2 4 2 14 2" xfId="32679"/>
    <cellStyle name="Output 3 2 4 2 14 2 2" xfId="32680"/>
    <cellStyle name="Output 3 2 4 2 14 3" xfId="32681"/>
    <cellStyle name="Output 3 2 4 2 15" xfId="32682"/>
    <cellStyle name="Output 3 2 4 2 15 2" xfId="32683"/>
    <cellStyle name="Output 3 2 4 2 15 2 2" xfId="32684"/>
    <cellStyle name="Output 3 2 4 2 15 3" xfId="32685"/>
    <cellStyle name="Output 3 2 4 2 16" xfId="32686"/>
    <cellStyle name="Output 3 2 4 2 16 2" xfId="32687"/>
    <cellStyle name="Output 3 2 4 2 16 2 2" xfId="32688"/>
    <cellStyle name="Output 3 2 4 2 16 3" xfId="32689"/>
    <cellStyle name="Output 3 2 4 2 17" xfId="32690"/>
    <cellStyle name="Output 3 2 4 2 17 2" xfId="32691"/>
    <cellStyle name="Output 3 2 4 2 17 2 2" xfId="32692"/>
    <cellStyle name="Output 3 2 4 2 17 3" xfId="32693"/>
    <cellStyle name="Output 3 2 4 2 18" xfId="32694"/>
    <cellStyle name="Output 3 2 4 2 18 2" xfId="32695"/>
    <cellStyle name="Output 3 2 4 2 18 2 2" xfId="32696"/>
    <cellStyle name="Output 3 2 4 2 18 3" xfId="32697"/>
    <cellStyle name="Output 3 2 4 2 19" xfId="32698"/>
    <cellStyle name="Output 3 2 4 2 19 2" xfId="32699"/>
    <cellStyle name="Output 3 2 4 2 19 2 2" xfId="32700"/>
    <cellStyle name="Output 3 2 4 2 19 3" xfId="32701"/>
    <cellStyle name="Output 3 2 4 2 2" xfId="32702"/>
    <cellStyle name="Output 3 2 4 2 2 2" xfId="32703"/>
    <cellStyle name="Output 3 2 4 2 2 2 2" xfId="32704"/>
    <cellStyle name="Output 3 2 4 2 2 3" xfId="32705"/>
    <cellStyle name="Output 3 2 4 2 20" xfId="32706"/>
    <cellStyle name="Output 3 2 4 2 20 2" xfId="32707"/>
    <cellStyle name="Output 3 2 4 2 20 2 2" xfId="32708"/>
    <cellStyle name="Output 3 2 4 2 20 3" xfId="32709"/>
    <cellStyle name="Output 3 2 4 2 21" xfId="32710"/>
    <cellStyle name="Output 3 2 4 2 21 2" xfId="32711"/>
    <cellStyle name="Output 3 2 4 2 22" xfId="32712"/>
    <cellStyle name="Output 3 2 4 2 3" xfId="32713"/>
    <cellStyle name="Output 3 2 4 2 3 2" xfId="32714"/>
    <cellStyle name="Output 3 2 4 2 3 2 2" xfId="32715"/>
    <cellStyle name="Output 3 2 4 2 3 3" xfId="32716"/>
    <cellStyle name="Output 3 2 4 2 4" xfId="32717"/>
    <cellStyle name="Output 3 2 4 2 4 2" xfId="32718"/>
    <cellStyle name="Output 3 2 4 2 4 2 2" xfId="32719"/>
    <cellStyle name="Output 3 2 4 2 4 3" xfId="32720"/>
    <cellStyle name="Output 3 2 4 2 5" xfId="32721"/>
    <cellStyle name="Output 3 2 4 2 5 2" xfId="32722"/>
    <cellStyle name="Output 3 2 4 2 5 2 2" xfId="32723"/>
    <cellStyle name="Output 3 2 4 2 5 3" xfId="32724"/>
    <cellStyle name="Output 3 2 4 2 6" xfId="32725"/>
    <cellStyle name="Output 3 2 4 2 6 2" xfId="32726"/>
    <cellStyle name="Output 3 2 4 2 6 2 2" xfId="32727"/>
    <cellStyle name="Output 3 2 4 2 6 3" xfId="32728"/>
    <cellStyle name="Output 3 2 4 2 7" xfId="32729"/>
    <cellStyle name="Output 3 2 4 2 7 2" xfId="32730"/>
    <cellStyle name="Output 3 2 4 2 7 2 2" xfId="32731"/>
    <cellStyle name="Output 3 2 4 2 7 3" xfId="32732"/>
    <cellStyle name="Output 3 2 4 2 8" xfId="32733"/>
    <cellStyle name="Output 3 2 4 2 8 2" xfId="32734"/>
    <cellStyle name="Output 3 2 4 2 8 2 2" xfId="32735"/>
    <cellStyle name="Output 3 2 4 2 8 3" xfId="32736"/>
    <cellStyle name="Output 3 2 4 2 9" xfId="32737"/>
    <cellStyle name="Output 3 2 4 2 9 2" xfId="32738"/>
    <cellStyle name="Output 3 2 4 2 9 2 2" xfId="32739"/>
    <cellStyle name="Output 3 2 4 2 9 3" xfId="32740"/>
    <cellStyle name="Output 3 2 4 20" xfId="32741"/>
    <cellStyle name="Output 3 2 4 20 2" xfId="32742"/>
    <cellStyle name="Output 3 2 4 20 2 2" xfId="32743"/>
    <cellStyle name="Output 3 2 4 20 3" xfId="32744"/>
    <cellStyle name="Output 3 2 4 21" xfId="32745"/>
    <cellStyle name="Output 3 2 4 21 2" xfId="32746"/>
    <cellStyle name="Output 3 2 4 21 2 2" xfId="32747"/>
    <cellStyle name="Output 3 2 4 21 3" xfId="32748"/>
    <cellStyle name="Output 3 2 4 22" xfId="32749"/>
    <cellStyle name="Output 3 2 4 22 2" xfId="32750"/>
    <cellStyle name="Output 3 2 4 23" xfId="32751"/>
    <cellStyle name="Output 3 2 4 3" xfId="32752"/>
    <cellStyle name="Output 3 2 4 3 2" xfId="32753"/>
    <cellStyle name="Output 3 2 4 3 2 2" xfId="32754"/>
    <cellStyle name="Output 3 2 4 3 3" xfId="32755"/>
    <cellStyle name="Output 3 2 4 4" xfId="32756"/>
    <cellStyle name="Output 3 2 4 4 2" xfId="32757"/>
    <cellStyle name="Output 3 2 4 4 2 2" xfId="32758"/>
    <cellStyle name="Output 3 2 4 4 3" xfId="32759"/>
    <cellStyle name="Output 3 2 4 5" xfId="32760"/>
    <cellStyle name="Output 3 2 4 5 2" xfId="32761"/>
    <cellStyle name="Output 3 2 4 5 2 2" xfId="32762"/>
    <cellStyle name="Output 3 2 4 5 3" xfId="32763"/>
    <cellStyle name="Output 3 2 4 6" xfId="32764"/>
    <cellStyle name="Output 3 2 4 6 2" xfId="32765"/>
    <cellStyle name="Output 3 2 4 6 2 2" xfId="32766"/>
    <cellStyle name="Output 3 2 4 6 3" xfId="32767"/>
    <cellStyle name="Output 3 2 4 7" xfId="32768"/>
    <cellStyle name="Output 3 2 4 7 2" xfId="32769"/>
    <cellStyle name="Output 3 2 4 7 2 2" xfId="32770"/>
    <cellStyle name="Output 3 2 4 7 3" xfId="32771"/>
    <cellStyle name="Output 3 2 4 8" xfId="32772"/>
    <cellStyle name="Output 3 2 4 8 2" xfId="32773"/>
    <cellStyle name="Output 3 2 4 8 2 2" xfId="32774"/>
    <cellStyle name="Output 3 2 4 8 3" xfId="32775"/>
    <cellStyle name="Output 3 2 4 9" xfId="32776"/>
    <cellStyle name="Output 3 2 4 9 2" xfId="32777"/>
    <cellStyle name="Output 3 2 4 9 2 2" xfId="32778"/>
    <cellStyle name="Output 3 2 4 9 3" xfId="32779"/>
    <cellStyle name="Output 3 2 5" xfId="32780"/>
    <cellStyle name="Output 3 2 5 10" xfId="32781"/>
    <cellStyle name="Output 3 2 5 10 2" xfId="32782"/>
    <cellStyle name="Output 3 2 5 10 2 2" xfId="32783"/>
    <cellStyle name="Output 3 2 5 10 3" xfId="32784"/>
    <cellStyle name="Output 3 2 5 11" xfId="32785"/>
    <cellStyle name="Output 3 2 5 11 2" xfId="32786"/>
    <cellStyle name="Output 3 2 5 11 2 2" xfId="32787"/>
    <cellStyle name="Output 3 2 5 11 3" xfId="32788"/>
    <cellStyle name="Output 3 2 5 12" xfId="32789"/>
    <cellStyle name="Output 3 2 5 12 2" xfId="32790"/>
    <cellStyle name="Output 3 2 5 12 2 2" xfId="32791"/>
    <cellStyle name="Output 3 2 5 12 3" xfId="32792"/>
    <cellStyle name="Output 3 2 5 13" xfId="32793"/>
    <cellStyle name="Output 3 2 5 13 2" xfId="32794"/>
    <cellStyle name="Output 3 2 5 13 2 2" xfId="32795"/>
    <cellStyle name="Output 3 2 5 13 3" xfId="32796"/>
    <cellStyle name="Output 3 2 5 14" xfId="32797"/>
    <cellStyle name="Output 3 2 5 14 2" xfId="32798"/>
    <cellStyle name="Output 3 2 5 14 2 2" xfId="32799"/>
    <cellStyle name="Output 3 2 5 14 3" xfId="32800"/>
    <cellStyle name="Output 3 2 5 15" xfId="32801"/>
    <cellStyle name="Output 3 2 5 15 2" xfId="32802"/>
    <cellStyle name="Output 3 2 5 15 2 2" xfId="32803"/>
    <cellStyle name="Output 3 2 5 15 3" xfId="32804"/>
    <cellStyle name="Output 3 2 5 16" xfId="32805"/>
    <cellStyle name="Output 3 2 5 16 2" xfId="32806"/>
    <cellStyle name="Output 3 2 5 16 2 2" xfId="32807"/>
    <cellStyle name="Output 3 2 5 16 3" xfId="32808"/>
    <cellStyle name="Output 3 2 5 17" xfId="32809"/>
    <cellStyle name="Output 3 2 5 17 2" xfId="32810"/>
    <cellStyle name="Output 3 2 5 17 2 2" xfId="32811"/>
    <cellStyle name="Output 3 2 5 17 3" xfId="32812"/>
    <cellStyle name="Output 3 2 5 18" xfId="32813"/>
    <cellStyle name="Output 3 2 5 18 2" xfId="32814"/>
    <cellStyle name="Output 3 2 5 18 2 2" xfId="32815"/>
    <cellStyle name="Output 3 2 5 18 3" xfId="32816"/>
    <cellStyle name="Output 3 2 5 19" xfId="32817"/>
    <cellStyle name="Output 3 2 5 19 2" xfId="32818"/>
    <cellStyle name="Output 3 2 5 19 2 2" xfId="32819"/>
    <cellStyle name="Output 3 2 5 19 3" xfId="32820"/>
    <cellStyle name="Output 3 2 5 2" xfId="32821"/>
    <cellStyle name="Output 3 2 5 2 2" xfId="32822"/>
    <cellStyle name="Output 3 2 5 2 2 2" xfId="32823"/>
    <cellStyle name="Output 3 2 5 2 3" xfId="32824"/>
    <cellStyle name="Output 3 2 5 20" xfId="32825"/>
    <cellStyle name="Output 3 2 5 20 2" xfId="32826"/>
    <cellStyle name="Output 3 2 5 20 2 2" xfId="32827"/>
    <cellStyle name="Output 3 2 5 20 3" xfId="32828"/>
    <cellStyle name="Output 3 2 5 21" xfId="32829"/>
    <cellStyle name="Output 3 2 5 21 2" xfId="32830"/>
    <cellStyle name="Output 3 2 5 22" xfId="32831"/>
    <cellStyle name="Output 3 2 5 3" xfId="32832"/>
    <cellStyle name="Output 3 2 5 3 2" xfId="32833"/>
    <cellStyle name="Output 3 2 5 3 2 2" xfId="32834"/>
    <cellStyle name="Output 3 2 5 3 3" xfId="32835"/>
    <cellStyle name="Output 3 2 5 4" xfId="32836"/>
    <cellStyle name="Output 3 2 5 4 2" xfId="32837"/>
    <cellStyle name="Output 3 2 5 4 2 2" xfId="32838"/>
    <cellStyle name="Output 3 2 5 4 3" xfId="32839"/>
    <cellStyle name="Output 3 2 5 5" xfId="32840"/>
    <cellStyle name="Output 3 2 5 5 2" xfId="32841"/>
    <cellStyle name="Output 3 2 5 5 2 2" xfId="32842"/>
    <cellStyle name="Output 3 2 5 5 3" xfId="32843"/>
    <cellStyle name="Output 3 2 5 6" xfId="32844"/>
    <cellStyle name="Output 3 2 5 6 2" xfId="32845"/>
    <cellStyle name="Output 3 2 5 6 2 2" xfId="32846"/>
    <cellStyle name="Output 3 2 5 6 3" xfId="32847"/>
    <cellStyle name="Output 3 2 5 7" xfId="32848"/>
    <cellStyle name="Output 3 2 5 7 2" xfId="32849"/>
    <cellStyle name="Output 3 2 5 7 2 2" xfId="32850"/>
    <cellStyle name="Output 3 2 5 7 3" xfId="32851"/>
    <cellStyle name="Output 3 2 5 8" xfId="32852"/>
    <cellStyle name="Output 3 2 5 8 2" xfId="32853"/>
    <cellStyle name="Output 3 2 5 8 2 2" xfId="32854"/>
    <cellStyle name="Output 3 2 5 8 3" xfId="32855"/>
    <cellStyle name="Output 3 2 5 9" xfId="32856"/>
    <cellStyle name="Output 3 2 5 9 2" xfId="32857"/>
    <cellStyle name="Output 3 2 5 9 2 2" xfId="32858"/>
    <cellStyle name="Output 3 2 5 9 3" xfId="32859"/>
    <cellStyle name="Output 3 2 6" xfId="32860"/>
    <cellStyle name="Output 3 2 6 2" xfId="32861"/>
    <cellStyle name="Output 3 2 6 2 2" xfId="32862"/>
    <cellStyle name="Output 3 2 6 3" xfId="32863"/>
    <cellStyle name="Output 3 2 7" xfId="32864"/>
    <cellStyle name="Output 3 2 7 2" xfId="32865"/>
    <cellStyle name="Output 3 2 7 2 2" xfId="32866"/>
    <cellStyle name="Output 3 2 7 3" xfId="32867"/>
    <cellStyle name="Output 3 2 8" xfId="32868"/>
    <cellStyle name="Output 3 2 8 2" xfId="32869"/>
    <cellStyle name="Output 3 2 8 2 2" xfId="32870"/>
    <cellStyle name="Output 3 2 8 3" xfId="32871"/>
    <cellStyle name="Output 3 2 9" xfId="32872"/>
    <cellStyle name="Output 3 2 9 2" xfId="32873"/>
    <cellStyle name="Output 3 2 9 2 2" xfId="32874"/>
    <cellStyle name="Output 3 2 9 3" xfId="32875"/>
    <cellStyle name="Output 3 20" xfId="32876"/>
    <cellStyle name="Output 3 20 2" xfId="32877"/>
    <cellStyle name="Output 3 20 2 2" xfId="32878"/>
    <cellStyle name="Output 3 20 3" xfId="32879"/>
    <cellStyle name="Output 3 21" xfId="32880"/>
    <cellStyle name="Output 3 21 2" xfId="32881"/>
    <cellStyle name="Output 3 21 2 2" xfId="32882"/>
    <cellStyle name="Output 3 21 3" xfId="32883"/>
    <cellStyle name="Output 3 22" xfId="32884"/>
    <cellStyle name="Output 3 22 2" xfId="32885"/>
    <cellStyle name="Output 3 23" xfId="32886"/>
    <cellStyle name="Output 3 24" xfId="32887"/>
    <cellStyle name="Output 3 25" xfId="32888"/>
    <cellStyle name="Output 3 26" xfId="32889"/>
    <cellStyle name="Output 3 3" xfId="32890"/>
    <cellStyle name="Output 3 3 10" xfId="32891"/>
    <cellStyle name="Output 3 3 10 2" xfId="32892"/>
    <cellStyle name="Output 3 3 10 2 2" xfId="32893"/>
    <cellStyle name="Output 3 3 10 3" xfId="32894"/>
    <cellStyle name="Output 3 3 11" xfId="32895"/>
    <cellStyle name="Output 3 3 11 2" xfId="32896"/>
    <cellStyle name="Output 3 3 11 2 2" xfId="32897"/>
    <cellStyle name="Output 3 3 11 3" xfId="32898"/>
    <cellStyle name="Output 3 3 12" xfId="32899"/>
    <cellStyle name="Output 3 3 12 2" xfId="32900"/>
    <cellStyle name="Output 3 3 12 2 2" xfId="32901"/>
    <cellStyle name="Output 3 3 12 3" xfId="32902"/>
    <cellStyle name="Output 3 3 13" xfId="32903"/>
    <cellStyle name="Output 3 3 13 2" xfId="32904"/>
    <cellStyle name="Output 3 3 13 2 2" xfId="32905"/>
    <cellStyle name="Output 3 3 13 3" xfId="32906"/>
    <cellStyle name="Output 3 3 14" xfId="32907"/>
    <cellStyle name="Output 3 3 14 2" xfId="32908"/>
    <cellStyle name="Output 3 3 14 2 2" xfId="32909"/>
    <cellStyle name="Output 3 3 14 3" xfId="32910"/>
    <cellStyle name="Output 3 3 15" xfId="32911"/>
    <cellStyle name="Output 3 3 15 2" xfId="32912"/>
    <cellStyle name="Output 3 3 15 2 2" xfId="32913"/>
    <cellStyle name="Output 3 3 15 3" xfId="32914"/>
    <cellStyle name="Output 3 3 16" xfId="32915"/>
    <cellStyle name="Output 3 3 16 2" xfId="32916"/>
    <cellStyle name="Output 3 3 16 2 2" xfId="32917"/>
    <cellStyle name="Output 3 3 16 3" xfId="32918"/>
    <cellStyle name="Output 3 3 17" xfId="32919"/>
    <cellStyle name="Output 3 3 17 2" xfId="32920"/>
    <cellStyle name="Output 3 3 17 2 2" xfId="32921"/>
    <cellStyle name="Output 3 3 17 3" xfId="32922"/>
    <cellStyle name="Output 3 3 18" xfId="32923"/>
    <cellStyle name="Output 3 3 18 2" xfId="32924"/>
    <cellStyle name="Output 3 3 19" xfId="32925"/>
    <cellStyle name="Output 3 3 2" xfId="32926"/>
    <cellStyle name="Output 3 3 2 10" xfId="32927"/>
    <cellStyle name="Output 3 3 2 10 2" xfId="32928"/>
    <cellStyle name="Output 3 3 2 10 2 2" xfId="32929"/>
    <cellStyle name="Output 3 3 2 10 3" xfId="32930"/>
    <cellStyle name="Output 3 3 2 11" xfId="32931"/>
    <cellStyle name="Output 3 3 2 11 2" xfId="32932"/>
    <cellStyle name="Output 3 3 2 11 2 2" xfId="32933"/>
    <cellStyle name="Output 3 3 2 11 3" xfId="32934"/>
    <cellStyle name="Output 3 3 2 12" xfId="32935"/>
    <cellStyle name="Output 3 3 2 12 2" xfId="32936"/>
    <cellStyle name="Output 3 3 2 12 2 2" xfId="32937"/>
    <cellStyle name="Output 3 3 2 12 3" xfId="32938"/>
    <cellStyle name="Output 3 3 2 13" xfId="32939"/>
    <cellStyle name="Output 3 3 2 13 2" xfId="32940"/>
    <cellStyle name="Output 3 3 2 13 2 2" xfId="32941"/>
    <cellStyle name="Output 3 3 2 13 3" xfId="32942"/>
    <cellStyle name="Output 3 3 2 14" xfId="32943"/>
    <cellStyle name="Output 3 3 2 14 2" xfId="32944"/>
    <cellStyle name="Output 3 3 2 14 2 2" xfId="32945"/>
    <cellStyle name="Output 3 3 2 14 3" xfId="32946"/>
    <cellStyle name="Output 3 3 2 15" xfId="32947"/>
    <cellStyle name="Output 3 3 2 15 2" xfId="32948"/>
    <cellStyle name="Output 3 3 2 15 2 2" xfId="32949"/>
    <cellStyle name="Output 3 3 2 15 3" xfId="32950"/>
    <cellStyle name="Output 3 3 2 16" xfId="32951"/>
    <cellStyle name="Output 3 3 2 16 2" xfId="32952"/>
    <cellStyle name="Output 3 3 2 16 2 2" xfId="32953"/>
    <cellStyle name="Output 3 3 2 16 3" xfId="32954"/>
    <cellStyle name="Output 3 3 2 17" xfId="32955"/>
    <cellStyle name="Output 3 3 2 17 2" xfId="32956"/>
    <cellStyle name="Output 3 3 2 17 2 2" xfId="32957"/>
    <cellStyle name="Output 3 3 2 17 3" xfId="32958"/>
    <cellStyle name="Output 3 3 2 18" xfId="32959"/>
    <cellStyle name="Output 3 3 2 18 2" xfId="32960"/>
    <cellStyle name="Output 3 3 2 18 2 2" xfId="32961"/>
    <cellStyle name="Output 3 3 2 18 3" xfId="32962"/>
    <cellStyle name="Output 3 3 2 19" xfId="32963"/>
    <cellStyle name="Output 3 3 2 19 2" xfId="32964"/>
    <cellStyle name="Output 3 3 2 19 2 2" xfId="32965"/>
    <cellStyle name="Output 3 3 2 19 3" xfId="32966"/>
    <cellStyle name="Output 3 3 2 2" xfId="32967"/>
    <cellStyle name="Output 3 3 2 2 2" xfId="32968"/>
    <cellStyle name="Output 3 3 2 2 2 2" xfId="32969"/>
    <cellStyle name="Output 3 3 2 2 3" xfId="32970"/>
    <cellStyle name="Output 3 3 2 20" xfId="32971"/>
    <cellStyle name="Output 3 3 2 20 2" xfId="32972"/>
    <cellStyle name="Output 3 3 2 20 2 2" xfId="32973"/>
    <cellStyle name="Output 3 3 2 20 3" xfId="32974"/>
    <cellStyle name="Output 3 3 2 21" xfId="32975"/>
    <cellStyle name="Output 3 3 2 21 2" xfId="32976"/>
    <cellStyle name="Output 3 3 2 22" xfId="32977"/>
    <cellStyle name="Output 3 3 2 3" xfId="32978"/>
    <cellStyle name="Output 3 3 2 3 2" xfId="32979"/>
    <cellStyle name="Output 3 3 2 3 2 2" xfId="32980"/>
    <cellStyle name="Output 3 3 2 3 3" xfId="32981"/>
    <cellStyle name="Output 3 3 2 4" xfId="32982"/>
    <cellStyle name="Output 3 3 2 4 2" xfId="32983"/>
    <cellStyle name="Output 3 3 2 4 2 2" xfId="32984"/>
    <cellStyle name="Output 3 3 2 4 3" xfId="32985"/>
    <cellStyle name="Output 3 3 2 5" xfId="32986"/>
    <cellStyle name="Output 3 3 2 5 2" xfId="32987"/>
    <cellStyle name="Output 3 3 2 5 2 2" xfId="32988"/>
    <cellStyle name="Output 3 3 2 5 3" xfId="32989"/>
    <cellStyle name="Output 3 3 2 6" xfId="32990"/>
    <cellStyle name="Output 3 3 2 6 2" xfId="32991"/>
    <cellStyle name="Output 3 3 2 6 2 2" xfId="32992"/>
    <cellStyle name="Output 3 3 2 6 3" xfId="32993"/>
    <cellStyle name="Output 3 3 2 7" xfId="32994"/>
    <cellStyle name="Output 3 3 2 7 2" xfId="32995"/>
    <cellStyle name="Output 3 3 2 7 2 2" xfId="32996"/>
    <cellStyle name="Output 3 3 2 7 3" xfId="32997"/>
    <cellStyle name="Output 3 3 2 8" xfId="32998"/>
    <cellStyle name="Output 3 3 2 8 2" xfId="32999"/>
    <cellStyle name="Output 3 3 2 8 2 2" xfId="33000"/>
    <cellStyle name="Output 3 3 2 8 3" xfId="33001"/>
    <cellStyle name="Output 3 3 2 9" xfId="33002"/>
    <cellStyle name="Output 3 3 2 9 2" xfId="33003"/>
    <cellStyle name="Output 3 3 2 9 2 2" xfId="33004"/>
    <cellStyle name="Output 3 3 2 9 3" xfId="33005"/>
    <cellStyle name="Output 3 3 3" xfId="33006"/>
    <cellStyle name="Output 3 3 3 2" xfId="33007"/>
    <cellStyle name="Output 3 3 3 2 2" xfId="33008"/>
    <cellStyle name="Output 3 3 3 3" xfId="33009"/>
    <cellStyle name="Output 3 3 4" xfId="33010"/>
    <cellStyle name="Output 3 3 4 2" xfId="33011"/>
    <cellStyle name="Output 3 3 4 2 2" xfId="33012"/>
    <cellStyle name="Output 3 3 4 3" xfId="33013"/>
    <cellStyle name="Output 3 3 5" xfId="33014"/>
    <cellStyle name="Output 3 3 5 2" xfId="33015"/>
    <cellStyle name="Output 3 3 5 2 2" xfId="33016"/>
    <cellStyle name="Output 3 3 5 3" xfId="33017"/>
    <cellStyle name="Output 3 3 6" xfId="33018"/>
    <cellStyle name="Output 3 3 6 2" xfId="33019"/>
    <cellStyle name="Output 3 3 6 2 2" xfId="33020"/>
    <cellStyle name="Output 3 3 6 3" xfId="33021"/>
    <cellStyle name="Output 3 3 7" xfId="33022"/>
    <cellStyle name="Output 3 3 7 2" xfId="33023"/>
    <cellStyle name="Output 3 3 7 2 2" xfId="33024"/>
    <cellStyle name="Output 3 3 7 3" xfId="33025"/>
    <cellStyle name="Output 3 3 8" xfId="33026"/>
    <cellStyle name="Output 3 3 8 2" xfId="33027"/>
    <cellStyle name="Output 3 3 8 2 2" xfId="33028"/>
    <cellStyle name="Output 3 3 8 3" xfId="33029"/>
    <cellStyle name="Output 3 3 9" xfId="33030"/>
    <cellStyle name="Output 3 3 9 2" xfId="33031"/>
    <cellStyle name="Output 3 3 9 2 2" xfId="33032"/>
    <cellStyle name="Output 3 3 9 3" xfId="33033"/>
    <cellStyle name="Output 3 4" xfId="33034"/>
    <cellStyle name="Output 3 4 10" xfId="33035"/>
    <cellStyle name="Output 3 4 10 2" xfId="33036"/>
    <cellStyle name="Output 3 4 10 2 2" xfId="33037"/>
    <cellStyle name="Output 3 4 10 3" xfId="33038"/>
    <cellStyle name="Output 3 4 11" xfId="33039"/>
    <cellStyle name="Output 3 4 11 2" xfId="33040"/>
    <cellStyle name="Output 3 4 11 2 2" xfId="33041"/>
    <cellStyle name="Output 3 4 11 3" xfId="33042"/>
    <cellStyle name="Output 3 4 12" xfId="33043"/>
    <cellStyle name="Output 3 4 12 2" xfId="33044"/>
    <cellStyle name="Output 3 4 12 2 2" xfId="33045"/>
    <cellStyle name="Output 3 4 12 3" xfId="33046"/>
    <cellStyle name="Output 3 4 13" xfId="33047"/>
    <cellStyle name="Output 3 4 13 2" xfId="33048"/>
    <cellStyle name="Output 3 4 13 2 2" xfId="33049"/>
    <cellStyle name="Output 3 4 13 3" xfId="33050"/>
    <cellStyle name="Output 3 4 14" xfId="33051"/>
    <cellStyle name="Output 3 4 14 2" xfId="33052"/>
    <cellStyle name="Output 3 4 14 2 2" xfId="33053"/>
    <cellStyle name="Output 3 4 14 3" xfId="33054"/>
    <cellStyle name="Output 3 4 15" xfId="33055"/>
    <cellStyle name="Output 3 4 15 2" xfId="33056"/>
    <cellStyle name="Output 3 4 15 2 2" xfId="33057"/>
    <cellStyle name="Output 3 4 15 3" xfId="33058"/>
    <cellStyle name="Output 3 4 16" xfId="33059"/>
    <cellStyle name="Output 3 4 16 2" xfId="33060"/>
    <cellStyle name="Output 3 4 16 2 2" xfId="33061"/>
    <cellStyle name="Output 3 4 16 3" xfId="33062"/>
    <cellStyle name="Output 3 4 17" xfId="33063"/>
    <cellStyle name="Output 3 4 17 2" xfId="33064"/>
    <cellStyle name="Output 3 4 17 2 2" xfId="33065"/>
    <cellStyle name="Output 3 4 17 3" xfId="33066"/>
    <cellStyle name="Output 3 4 18" xfId="33067"/>
    <cellStyle name="Output 3 4 18 2" xfId="33068"/>
    <cellStyle name="Output 3 4 19" xfId="33069"/>
    <cellStyle name="Output 3 4 2" xfId="33070"/>
    <cellStyle name="Output 3 4 2 10" xfId="33071"/>
    <cellStyle name="Output 3 4 2 10 2" xfId="33072"/>
    <cellStyle name="Output 3 4 2 10 2 2" xfId="33073"/>
    <cellStyle name="Output 3 4 2 10 3" xfId="33074"/>
    <cellStyle name="Output 3 4 2 11" xfId="33075"/>
    <cellStyle name="Output 3 4 2 11 2" xfId="33076"/>
    <cellStyle name="Output 3 4 2 11 2 2" xfId="33077"/>
    <cellStyle name="Output 3 4 2 11 3" xfId="33078"/>
    <cellStyle name="Output 3 4 2 12" xfId="33079"/>
    <cellStyle name="Output 3 4 2 12 2" xfId="33080"/>
    <cellStyle name="Output 3 4 2 12 2 2" xfId="33081"/>
    <cellStyle name="Output 3 4 2 12 3" xfId="33082"/>
    <cellStyle name="Output 3 4 2 13" xfId="33083"/>
    <cellStyle name="Output 3 4 2 13 2" xfId="33084"/>
    <cellStyle name="Output 3 4 2 13 2 2" xfId="33085"/>
    <cellStyle name="Output 3 4 2 13 3" xfId="33086"/>
    <cellStyle name="Output 3 4 2 14" xfId="33087"/>
    <cellStyle name="Output 3 4 2 14 2" xfId="33088"/>
    <cellStyle name="Output 3 4 2 14 2 2" xfId="33089"/>
    <cellStyle name="Output 3 4 2 14 3" xfId="33090"/>
    <cellStyle name="Output 3 4 2 15" xfId="33091"/>
    <cellStyle name="Output 3 4 2 15 2" xfId="33092"/>
    <cellStyle name="Output 3 4 2 15 2 2" xfId="33093"/>
    <cellStyle name="Output 3 4 2 15 3" xfId="33094"/>
    <cellStyle name="Output 3 4 2 16" xfId="33095"/>
    <cellStyle name="Output 3 4 2 16 2" xfId="33096"/>
    <cellStyle name="Output 3 4 2 16 2 2" xfId="33097"/>
    <cellStyle name="Output 3 4 2 16 3" xfId="33098"/>
    <cellStyle name="Output 3 4 2 17" xfId="33099"/>
    <cellStyle name="Output 3 4 2 17 2" xfId="33100"/>
    <cellStyle name="Output 3 4 2 17 2 2" xfId="33101"/>
    <cellStyle name="Output 3 4 2 17 3" xfId="33102"/>
    <cellStyle name="Output 3 4 2 18" xfId="33103"/>
    <cellStyle name="Output 3 4 2 18 2" xfId="33104"/>
    <cellStyle name="Output 3 4 2 18 2 2" xfId="33105"/>
    <cellStyle name="Output 3 4 2 18 3" xfId="33106"/>
    <cellStyle name="Output 3 4 2 19" xfId="33107"/>
    <cellStyle name="Output 3 4 2 19 2" xfId="33108"/>
    <cellStyle name="Output 3 4 2 19 2 2" xfId="33109"/>
    <cellStyle name="Output 3 4 2 19 3" xfId="33110"/>
    <cellStyle name="Output 3 4 2 2" xfId="33111"/>
    <cellStyle name="Output 3 4 2 2 2" xfId="33112"/>
    <cellStyle name="Output 3 4 2 2 2 2" xfId="33113"/>
    <cellStyle name="Output 3 4 2 2 3" xfId="33114"/>
    <cellStyle name="Output 3 4 2 20" xfId="33115"/>
    <cellStyle name="Output 3 4 2 20 2" xfId="33116"/>
    <cellStyle name="Output 3 4 2 20 2 2" xfId="33117"/>
    <cellStyle name="Output 3 4 2 20 3" xfId="33118"/>
    <cellStyle name="Output 3 4 2 21" xfId="33119"/>
    <cellStyle name="Output 3 4 2 21 2" xfId="33120"/>
    <cellStyle name="Output 3 4 2 22" xfId="33121"/>
    <cellStyle name="Output 3 4 2 3" xfId="33122"/>
    <cellStyle name="Output 3 4 2 3 2" xfId="33123"/>
    <cellStyle name="Output 3 4 2 3 2 2" xfId="33124"/>
    <cellStyle name="Output 3 4 2 3 3" xfId="33125"/>
    <cellStyle name="Output 3 4 2 4" xfId="33126"/>
    <cellStyle name="Output 3 4 2 4 2" xfId="33127"/>
    <cellStyle name="Output 3 4 2 4 2 2" xfId="33128"/>
    <cellStyle name="Output 3 4 2 4 3" xfId="33129"/>
    <cellStyle name="Output 3 4 2 5" xfId="33130"/>
    <cellStyle name="Output 3 4 2 5 2" xfId="33131"/>
    <cellStyle name="Output 3 4 2 5 2 2" xfId="33132"/>
    <cellStyle name="Output 3 4 2 5 3" xfId="33133"/>
    <cellStyle name="Output 3 4 2 6" xfId="33134"/>
    <cellStyle name="Output 3 4 2 6 2" xfId="33135"/>
    <cellStyle name="Output 3 4 2 6 2 2" xfId="33136"/>
    <cellStyle name="Output 3 4 2 6 3" xfId="33137"/>
    <cellStyle name="Output 3 4 2 7" xfId="33138"/>
    <cellStyle name="Output 3 4 2 7 2" xfId="33139"/>
    <cellStyle name="Output 3 4 2 7 2 2" xfId="33140"/>
    <cellStyle name="Output 3 4 2 7 3" xfId="33141"/>
    <cellStyle name="Output 3 4 2 8" xfId="33142"/>
    <cellStyle name="Output 3 4 2 8 2" xfId="33143"/>
    <cellStyle name="Output 3 4 2 8 2 2" xfId="33144"/>
    <cellStyle name="Output 3 4 2 8 3" xfId="33145"/>
    <cellStyle name="Output 3 4 2 9" xfId="33146"/>
    <cellStyle name="Output 3 4 2 9 2" xfId="33147"/>
    <cellStyle name="Output 3 4 2 9 2 2" xfId="33148"/>
    <cellStyle name="Output 3 4 2 9 3" xfId="33149"/>
    <cellStyle name="Output 3 4 3" xfId="33150"/>
    <cellStyle name="Output 3 4 3 2" xfId="33151"/>
    <cellStyle name="Output 3 4 3 2 2" xfId="33152"/>
    <cellStyle name="Output 3 4 3 3" xfId="33153"/>
    <cellStyle name="Output 3 4 4" xfId="33154"/>
    <cellStyle name="Output 3 4 4 2" xfId="33155"/>
    <cellStyle name="Output 3 4 4 2 2" xfId="33156"/>
    <cellStyle name="Output 3 4 4 3" xfId="33157"/>
    <cellStyle name="Output 3 4 5" xfId="33158"/>
    <cellStyle name="Output 3 4 5 2" xfId="33159"/>
    <cellStyle name="Output 3 4 5 2 2" xfId="33160"/>
    <cellStyle name="Output 3 4 5 3" xfId="33161"/>
    <cellStyle name="Output 3 4 6" xfId="33162"/>
    <cellStyle name="Output 3 4 6 2" xfId="33163"/>
    <cellStyle name="Output 3 4 6 2 2" xfId="33164"/>
    <cellStyle name="Output 3 4 6 3" xfId="33165"/>
    <cellStyle name="Output 3 4 7" xfId="33166"/>
    <cellStyle name="Output 3 4 7 2" xfId="33167"/>
    <cellStyle name="Output 3 4 7 2 2" xfId="33168"/>
    <cellStyle name="Output 3 4 7 3" xfId="33169"/>
    <cellStyle name="Output 3 4 8" xfId="33170"/>
    <cellStyle name="Output 3 4 8 2" xfId="33171"/>
    <cellStyle name="Output 3 4 8 2 2" xfId="33172"/>
    <cellStyle name="Output 3 4 8 3" xfId="33173"/>
    <cellStyle name="Output 3 4 9" xfId="33174"/>
    <cellStyle name="Output 3 4 9 2" xfId="33175"/>
    <cellStyle name="Output 3 4 9 2 2" xfId="33176"/>
    <cellStyle name="Output 3 4 9 3" xfId="33177"/>
    <cellStyle name="Output 3 5" xfId="33178"/>
    <cellStyle name="Output 3 5 10" xfId="33179"/>
    <cellStyle name="Output 3 5 10 2" xfId="33180"/>
    <cellStyle name="Output 3 5 10 2 2" xfId="33181"/>
    <cellStyle name="Output 3 5 10 3" xfId="33182"/>
    <cellStyle name="Output 3 5 11" xfId="33183"/>
    <cellStyle name="Output 3 5 11 2" xfId="33184"/>
    <cellStyle name="Output 3 5 11 2 2" xfId="33185"/>
    <cellStyle name="Output 3 5 11 3" xfId="33186"/>
    <cellStyle name="Output 3 5 12" xfId="33187"/>
    <cellStyle name="Output 3 5 12 2" xfId="33188"/>
    <cellStyle name="Output 3 5 12 2 2" xfId="33189"/>
    <cellStyle name="Output 3 5 12 3" xfId="33190"/>
    <cellStyle name="Output 3 5 13" xfId="33191"/>
    <cellStyle name="Output 3 5 13 2" xfId="33192"/>
    <cellStyle name="Output 3 5 13 2 2" xfId="33193"/>
    <cellStyle name="Output 3 5 13 3" xfId="33194"/>
    <cellStyle name="Output 3 5 14" xfId="33195"/>
    <cellStyle name="Output 3 5 14 2" xfId="33196"/>
    <cellStyle name="Output 3 5 14 2 2" xfId="33197"/>
    <cellStyle name="Output 3 5 14 3" xfId="33198"/>
    <cellStyle name="Output 3 5 15" xfId="33199"/>
    <cellStyle name="Output 3 5 15 2" xfId="33200"/>
    <cellStyle name="Output 3 5 15 2 2" xfId="33201"/>
    <cellStyle name="Output 3 5 15 3" xfId="33202"/>
    <cellStyle name="Output 3 5 16" xfId="33203"/>
    <cellStyle name="Output 3 5 16 2" xfId="33204"/>
    <cellStyle name="Output 3 5 16 2 2" xfId="33205"/>
    <cellStyle name="Output 3 5 16 3" xfId="33206"/>
    <cellStyle name="Output 3 5 17" xfId="33207"/>
    <cellStyle name="Output 3 5 17 2" xfId="33208"/>
    <cellStyle name="Output 3 5 17 2 2" xfId="33209"/>
    <cellStyle name="Output 3 5 17 3" xfId="33210"/>
    <cellStyle name="Output 3 5 18" xfId="33211"/>
    <cellStyle name="Output 3 5 18 2" xfId="33212"/>
    <cellStyle name="Output 3 5 18 2 2" xfId="33213"/>
    <cellStyle name="Output 3 5 18 3" xfId="33214"/>
    <cellStyle name="Output 3 5 19" xfId="33215"/>
    <cellStyle name="Output 3 5 19 2" xfId="33216"/>
    <cellStyle name="Output 3 5 19 2 2" xfId="33217"/>
    <cellStyle name="Output 3 5 19 3" xfId="33218"/>
    <cellStyle name="Output 3 5 2" xfId="33219"/>
    <cellStyle name="Output 3 5 2 10" xfId="33220"/>
    <cellStyle name="Output 3 5 2 10 2" xfId="33221"/>
    <cellStyle name="Output 3 5 2 10 2 2" xfId="33222"/>
    <cellStyle name="Output 3 5 2 10 3" xfId="33223"/>
    <cellStyle name="Output 3 5 2 11" xfId="33224"/>
    <cellStyle name="Output 3 5 2 11 2" xfId="33225"/>
    <cellStyle name="Output 3 5 2 11 2 2" xfId="33226"/>
    <cellStyle name="Output 3 5 2 11 3" xfId="33227"/>
    <cellStyle name="Output 3 5 2 12" xfId="33228"/>
    <cellStyle name="Output 3 5 2 12 2" xfId="33229"/>
    <cellStyle name="Output 3 5 2 12 2 2" xfId="33230"/>
    <cellStyle name="Output 3 5 2 12 3" xfId="33231"/>
    <cellStyle name="Output 3 5 2 13" xfId="33232"/>
    <cellStyle name="Output 3 5 2 13 2" xfId="33233"/>
    <cellStyle name="Output 3 5 2 13 2 2" xfId="33234"/>
    <cellStyle name="Output 3 5 2 13 3" xfId="33235"/>
    <cellStyle name="Output 3 5 2 14" xfId="33236"/>
    <cellStyle name="Output 3 5 2 14 2" xfId="33237"/>
    <cellStyle name="Output 3 5 2 14 2 2" xfId="33238"/>
    <cellStyle name="Output 3 5 2 14 3" xfId="33239"/>
    <cellStyle name="Output 3 5 2 15" xfId="33240"/>
    <cellStyle name="Output 3 5 2 15 2" xfId="33241"/>
    <cellStyle name="Output 3 5 2 15 2 2" xfId="33242"/>
    <cellStyle name="Output 3 5 2 15 3" xfId="33243"/>
    <cellStyle name="Output 3 5 2 16" xfId="33244"/>
    <cellStyle name="Output 3 5 2 16 2" xfId="33245"/>
    <cellStyle name="Output 3 5 2 16 2 2" xfId="33246"/>
    <cellStyle name="Output 3 5 2 16 3" xfId="33247"/>
    <cellStyle name="Output 3 5 2 17" xfId="33248"/>
    <cellStyle name="Output 3 5 2 17 2" xfId="33249"/>
    <cellStyle name="Output 3 5 2 17 2 2" xfId="33250"/>
    <cellStyle name="Output 3 5 2 17 3" xfId="33251"/>
    <cellStyle name="Output 3 5 2 18" xfId="33252"/>
    <cellStyle name="Output 3 5 2 18 2" xfId="33253"/>
    <cellStyle name="Output 3 5 2 18 2 2" xfId="33254"/>
    <cellStyle name="Output 3 5 2 18 3" xfId="33255"/>
    <cellStyle name="Output 3 5 2 19" xfId="33256"/>
    <cellStyle name="Output 3 5 2 19 2" xfId="33257"/>
    <cellStyle name="Output 3 5 2 19 2 2" xfId="33258"/>
    <cellStyle name="Output 3 5 2 19 3" xfId="33259"/>
    <cellStyle name="Output 3 5 2 2" xfId="33260"/>
    <cellStyle name="Output 3 5 2 2 2" xfId="33261"/>
    <cellStyle name="Output 3 5 2 2 2 2" xfId="33262"/>
    <cellStyle name="Output 3 5 2 2 3" xfId="33263"/>
    <cellStyle name="Output 3 5 2 20" xfId="33264"/>
    <cellStyle name="Output 3 5 2 20 2" xfId="33265"/>
    <cellStyle name="Output 3 5 2 20 2 2" xfId="33266"/>
    <cellStyle name="Output 3 5 2 20 3" xfId="33267"/>
    <cellStyle name="Output 3 5 2 21" xfId="33268"/>
    <cellStyle name="Output 3 5 2 21 2" xfId="33269"/>
    <cellStyle name="Output 3 5 2 22" xfId="33270"/>
    <cellStyle name="Output 3 5 2 3" xfId="33271"/>
    <cellStyle name="Output 3 5 2 3 2" xfId="33272"/>
    <cellStyle name="Output 3 5 2 3 2 2" xfId="33273"/>
    <cellStyle name="Output 3 5 2 3 3" xfId="33274"/>
    <cellStyle name="Output 3 5 2 4" xfId="33275"/>
    <cellStyle name="Output 3 5 2 4 2" xfId="33276"/>
    <cellStyle name="Output 3 5 2 4 2 2" xfId="33277"/>
    <cellStyle name="Output 3 5 2 4 3" xfId="33278"/>
    <cellStyle name="Output 3 5 2 5" xfId="33279"/>
    <cellStyle name="Output 3 5 2 5 2" xfId="33280"/>
    <cellStyle name="Output 3 5 2 5 2 2" xfId="33281"/>
    <cellStyle name="Output 3 5 2 5 3" xfId="33282"/>
    <cellStyle name="Output 3 5 2 6" xfId="33283"/>
    <cellStyle name="Output 3 5 2 6 2" xfId="33284"/>
    <cellStyle name="Output 3 5 2 6 2 2" xfId="33285"/>
    <cellStyle name="Output 3 5 2 6 3" xfId="33286"/>
    <cellStyle name="Output 3 5 2 7" xfId="33287"/>
    <cellStyle name="Output 3 5 2 7 2" xfId="33288"/>
    <cellStyle name="Output 3 5 2 7 2 2" xfId="33289"/>
    <cellStyle name="Output 3 5 2 7 3" xfId="33290"/>
    <cellStyle name="Output 3 5 2 8" xfId="33291"/>
    <cellStyle name="Output 3 5 2 8 2" xfId="33292"/>
    <cellStyle name="Output 3 5 2 8 2 2" xfId="33293"/>
    <cellStyle name="Output 3 5 2 8 3" xfId="33294"/>
    <cellStyle name="Output 3 5 2 9" xfId="33295"/>
    <cellStyle name="Output 3 5 2 9 2" xfId="33296"/>
    <cellStyle name="Output 3 5 2 9 2 2" xfId="33297"/>
    <cellStyle name="Output 3 5 2 9 3" xfId="33298"/>
    <cellStyle name="Output 3 5 20" xfId="33299"/>
    <cellStyle name="Output 3 5 20 2" xfId="33300"/>
    <cellStyle name="Output 3 5 20 2 2" xfId="33301"/>
    <cellStyle name="Output 3 5 20 3" xfId="33302"/>
    <cellStyle name="Output 3 5 21" xfId="33303"/>
    <cellStyle name="Output 3 5 21 2" xfId="33304"/>
    <cellStyle name="Output 3 5 21 2 2" xfId="33305"/>
    <cellStyle name="Output 3 5 21 3" xfId="33306"/>
    <cellStyle name="Output 3 5 22" xfId="33307"/>
    <cellStyle name="Output 3 5 22 2" xfId="33308"/>
    <cellStyle name="Output 3 5 23" xfId="33309"/>
    <cellStyle name="Output 3 5 3" xfId="33310"/>
    <cellStyle name="Output 3 5 3 2" xfId="33311"/>
    <cellStyle name="Output 3 5 3 2 2" xfId="33312"/>
    <cellStyle name="Output 3 5 3 3" xfId="33313"/>
    <cellStyle name="Output 3 5 4" xfId="33314"/>
    <cellStyle name="Output 3 5 4 2" xfId="33315"/>
    <cellStyle name="Output 3 5 4 2 2" xfId="33316"/>
    <cellStyle name="Output 3 5 4 3" xfId="33317"/>
    <cellStyle name="Output 3 5 5" xfId="33318"/>
    <cellStyle name="Output 3 5 5 2" xfId="33319"/>
    <cellStyle name="Output 3 5 5 2 2" xfId="33320"/>
    <cellStyle name="Output 3 5 5 3" xfId="33321"/>
    <cellStyle name="Output 3 5 6" xfId="33322"/>
    <cellStyle name="Output 3 5 6 2" xfId="33323"/>
    <cellStyle name="Output 3 5 6 2 2" xfId="33324"/>
    <cellStyle name="Output 3 5 6 3" xfId="33325"/>
    <cellStyle name="Output 3 5 7" xfId="33326"/>
    <cellStyle name="Output 3 5 7 2" xfId="33327"/>
    <cellStyle name="Output 3 5 7 2 2" xfId="33328"/>
    <cellStyle name="Output 3 5 7 3" xfId="33329"/>
    <cellStyle name="Output 3 5 8" xfId="33330"/>
    <cellStyle name="Output 3 5 8 2" xfId="33331"/>
    <cellStyle name="Output 3 5 8 2 2" xfId="33332"/>
    <cellStyle name="Output 3 5 8 3" xfId="33333"/>
    <cellStyle name="Output 3 5 9" xfId="33334"/>
    <cellStyle name="Output 3 5 9 2" xfId="33335"/>
    <cellStyle name="Output 3 5 9 2 2" xfId="33336"/>
    <cellStyle name="Output 3 5 9 3" xfId="33337"/>
    <cellStyle name="Output 3 6" xfId="33338"/>
    <cellStyle name="Output 3 6 10" xfId="33339"/>
    <cellStyle name="Output 3 6 10 2" xfId="33340"/>
    <cellStyle name="Output 3 6 10 2 2" xfId="33341"/>
    <cellStyle name="Output 3 6 10 3" xfId="33342"/>
    <cellStyle name="Output 3 6 11" xfId="33343"/>
    <cellStyle name="Output 3 6 11 2" xfId="33344"/>
    <cellStyle name="Output 3 6 11 2 2" xfId="33345"/>
    <cellStyle name="Output 3 6 11 3" xfId="33346"/>
    <cellStyle name="Output 3 6 12" xfId="33347"/>
    <cellStyle name="Output 3 6 12 2" xfId="33348"/>
    <cellStyle name="Output 3 6 12 2 2" xfId="33349"/>
    <cellStyle name="Output 3 6 12 3" xfId="33350"/>
    <cellStyle name="Output 3 6 13" xfId="33351"/>
    <cellStyle name="Output 3 6 13 2" xfId="33352"/>
    <cellStyle name="Output 3 6 13 2 2" xfId="33353"/>
    <cellStyle name="Output 3 6 13 3" xfId="33354"/>
    <cellStyle name="Output 3 6 14" xfId="33355"/>
    <cellStyle name="Output 3 6 14 2" xfId="33356"/>
    <cellStyle name="Output 3 6 14 2 2" xfId="33357"/>
    <cellStyle name="Output 3 6 14 3" xfId="33358"/>
    <cellStyle name="Output 3 6 15" xfId="33359"/>
    <cellStyle name="Output 3 6 15 2" xfId="33360"/>
    <cellStyle name="Output 3 6 15 2 2" xfId="33361"/>
    <cellStyle name="Output 3 6 15 3" xfId="33362"/>
    <cellStyle name="Output 3 6 16" xfId="33363"/>
    <cellStyle name="Output 3 6 16 2" xfId="33364"/>
    <cellStyle name="Output 3 6 16 2 2" xfId="33365"/>
    <cellStyle name="Output 3 6 16 3" xfId="33366"/>
    <cellStyle name="Output 3 6 17" xfId="33367"/>
    <cellStyle name="Output 3 6 17 2" xfId="33368"/>
    <cellStyle name="Output 3 6 17 2 2" xfId="33369"/>
    <cellStyle name="Output 3 6 17 3" xfId="33370"/>
    <cellStyle name="Output 3 6 18" xfId="33371"/>
    <cellStyle name="Output 3 6 18 2" xfId="33372"/>
    <cellStyle name="Output 3 6 18 2 2" xfId="33373"/>
    <cellStyle name="Output 3 6 18 3" xfId="33374"/>
    <cellStyle name="Output 3 6 19" xfId="33375"/>
    <cellStyle name="Output 3 6 19 2" xfId="33376"/>
    <cellStyle name="Output 3 6 19 2 2" xfId="33377"/>
    <cellStyle name="Output 3 6 19 3" xfId="33378"/>
    <cellStyle name="Output 3 6 2" xfId="33379"/>
    <cellStyle name="Output 3 6 2 2" xfId="33380"/>
    <cellStyle name="Output 3 6 2 2 2" xfId="33381"/>
    <cellStyle name="Output 3 6 2 3" xfId="33382"/>
    <cellStyle name="Output 3 6 20" xfId="33383"/>
    <cellStyle name="Output 3 6 20 2" xfId="33384"/>
    <cellStyle name="Output 3 6 20 2 2" xfId="33385"/>
    <cellStyle name="Output 3 6 20 3" xfId="33386"/>
    <cellStyle name="Output 3 6 21" xfId="33387"/>
    <cellStyle name="Output 3 6 21 2" xfId="33388"/>
    <cellStyle name="Output 3 6 22" xfId="33389"/>
    <cellStyle name="Output 3 6 3" xfId="33390"/>
    <cellStyle name="Output 3 6 3 2" xfId="33391"/>
    <cellStyle name="Output 3 6 3 2 2" xfId="33392"/>
    <cellStyle name="Output 3 6 3 3" xfId="33393"/>
    <cellStyle name="Output 3 6 4" xfId="33394"/>
    <cellStyle name="Output 3 6 4 2" xfId="33395"/>
    <cellStyle name="Output 3 6 4 2 2" xfId="33396"/>
    <cellStyle name="Output 3 6 4 3" xfId="33397"/>
    <cellStyle name="Output 3 6 5" xfId="33398"/>
    <cellStyle name="Output 3 6 5 2" xfId="33399"/>
    <cellStyle name="Output 3 6 5 2 2" xfId="33400"/>
    <cellStyle name="Output 3 6 5 3" xfId="33401"/>
    <cellStyle name="Output 3 6 6" xfId="33402"/>
    <cellStyle name="Output 3 6 6 2" xfId="33403"/>
    <cellStyle name="Output 3 6 6 2 2" xfId="33404"/>
    <cellStyle name="Output 3 6 6 3" xfId="33405"/>
    <cellStyle name="Output 3 6 7" xfId="33406"/>
    <cellStyle name="Output 3 6 7 2" xfId="33407"/>
    <cellStyle name="Output 3 6 7 2 2" xfId="33408"/>
    <cellStyle name="Output 3 6 7 3" xfId="33409"/>
    <cellStyle name="Output 3 6 8" xfId="33410"/>
    <cellStyle name="Output 3 6 8 2" xfId="33411"/>
    <cellStyle name="Output 3 6 8 2 2" xfId="33412"/>
    <cellStyle name="Output 3 6 8 3" xfId="33413"/>
    <cellStyle name="Output 3 6 9" xfId="33414"/>
    <cellStyle name="Output 3 6 9 2" xfId="33415"/>
    <cellStyle name="Output 3 6 9 2 2" xfId="33416"/>
    <cellStyle name="Output 3 6 9 3" xfId="33417"/>
    <cellStyle name="Output 3 7" xfId="33418"/>
    <cellStyle name="Output 3 7 2" xfId="33419"/>
    <cellStyle name="Output 3 7 2 2" xfId="33420"/>
    <cellStyle name="Output 3 7 3" xfId="33421"/>
    <cellStyle name="Output 3 8" xfId="33422"/>
    <cellStyle name="Output 3 8 2" xfId="33423"/>
    <cellStyle name="Output 3 8 2 2" xfId="33424"/>
    <cellStyle name="Output 3 8 3" xfId="33425"/>
    <cellStyle name="Output 3 9" xfId="33426"/>
    <cellStyle name="Output 3 9 2" xfId="33427"/>
    <cellStyle name="Output 3 9 2 2" xfId="33428"/>
    <cellStyle name="Output 3 9 3" xfId="33429"/>
    <cellStyle name="Output 4" xfId="33430"/>
    <cellStyle name="Output 4 10" xfId="33431"/>
    <cellStyle name="Output 4 10 2" xfId="33432"/>
    <cellStyle name="Output 4 10 2 2" xfId="33433"/>
    <cellStyle name="Output 4 10 3" xfId="33434"/>
    <cellStyle name="Output 4 11" xfId="33435"/>
    <cellStyle name="Output 4 11 2" xfId="33436"/>
    <cellStyle name="Output 4 11 2 2" xfId="33437"/>
    <cellStyle name="Output 4 11 3" xfId="33438"/>
    <cellStyle name="Output 4 12" xfId="33439"/>
    <cellStyle name="Output 4 12 2" xfId="33440"/>
    <cellStyle name="Output 4 12 2 2" xfId="33441"/>
    <cellStyle name="Output 4 12 3" xfId="33442"/>
    <cellStyle name="Output 4 13" xfId="33443"/>
    <cellStyle name="Output 4 13 2" xfId="33444"/>
    <cellStyle name="Output 4 13 2 2" xfId="33445"/>
    <cellStyle name="Output 4 13 3" xfId="33446"/>
    <cellStyle name="Output 4 14" xfId="33447"/>
    <cellStyle name="Output 4 14 2" xfId="33448"/>
    <cellStyle name="Output 4 14 2 2" xfId="33449"/>
    <cellStyle name="Output 4 14 3" xfId="33450"/>
    <cellStyle name="Output 4 15" xfId="33451"/>
    <cellStyle name="Output 4 15 2" xfId="33452"/>
    <cellStyle name="Output 4 15 2 2" xfId="33453"/>
    <cellStyle name="Output 4 15 3" xfId="33454"/>
    <cellStyle name="Output 4 16" xfId="33455"/>
    <cellStyle name="Output 4 16 2" xfId="33456"/>
    <cellStyle name="Output 4 16 2 2" xfId="33457"/>
    <cellStyle name="Output 4 16 3" xfId="33458"/>
    <cellStyle name="Output 4 17" xfId="33459"/>
    <cellStyle name="Output 4 17 2" xfId="33460"/>
    <cellStyle name="Output 4 17 2 2" xfId="33461"/>
    <cellStyle name="Output 4 17 3" xfId="33462"/>
    <cellStyle name="Output 4 18" xfId="33463"/>
    <cellStyle name="Output 4 18 2" xfId="33464"/>
    <cellStyle name="Output 4 18 2 2" xfId="33465"/>
    <cellStyle name="Output 4 18 3" xfId="33466"/>
    <cellStyle name="Output 4 19" xfId="33467"/>
    <cellStyle name="Output 4 19 2" xfId="33468"/>
    <cellStyle name="Output 4 19 2 2" xfId="33469"/>
    <cellStyle name="Output 4 19 3" xfId="33470"/>
    <cellStyle name="Output 4 2" xfId="33471"/>
    <cellStyle name="Output 4 2 10" xfId="33472"/>
    <cellStyle name="Output 4 2 10 2" xfId="33473"/>
    <cellStyle name="Output 4 2 10 2 2" xfId="33474"/>
    <cellStyle name="Output 4 2 10 3" xfId="33475"/>
    <cellStyle name="Output 4 2 11" xfId="33476"/>
    <cellStyle name="Output 4 2 11 2" xfId="33477"/>
    <cellStyle name="Output 4 2 11 2 2" xfId="33478"/>
    <cellStyle name="Output 4 2 11 3" xfId="33479"/>
    <cellStyle name="Output 4 2 12" xfId="33480"/>
    <cellStyle name="Output 4 2 12 2" xfId="33481"/>
    <cellStyle name="Output 4 2 12 2 2" xfId="33482"/>
    <cellStyle name="Output 4 2 12 3" xfId="33483"/>
    <cellStyle name="Output 4 2 13" xfId="33484"/>
    <cellStyle name="Output 4 2 13 2" xfId="33485"/>
    <cellStyle name="Output 4 2 13 2 2" xfId="33486"/>
    <cellStyle name="Output 4 2 13 3" xfId="33487"/>
    <cellStyle name="Output 4 2 14" xfId="33488"/>
    <cellStyle name="Output 4 2 14 2" xfId="33489"/>
    <cellStyle name="Output 4 2 14 2 2" xfId="33490"/>
    <cellStyle name="Output 4 2 14 3" xfId="33491"/>
    <cellStyle name="Output 4 2 15" xfId="33492"/>
    <cellStyle name="Output 4 2 15 2" xfId="33493"/>
    <cellStyle name="Output 4 2 15 2 2" xfId="33494"/>
    <cellStyle name="Output 4 2 15 3" xfId="33495"/>
    <cellStyle name="Output 4 2 16" xfId="33496"/>
    <cellStyle name="Output 4 2 16 2" xfId="33497"/>
    <cellStyle name="Output 4 2 16 2 2" xfId="33498"/>
    <cellStyle name="Output 4 2 16 3" xfId="33499"/>
    <cellStyle name="Output 4 2 17" xfId="33500"/>
    <cellStyle name="Output 4 2 17 2" xfId="33501"/>
    <cellStyle name="Output 4 2 17 2 2" xfId="33502"/>
    <cellStyle name="Output 4 2 17 3" xfId="33503"/>
    <cellStyle name="Output 4 2 18" xfId="33504"/>
    <cellStyle name="Output 4 2 18 2" xfId="33505"/>
    <cellStyle name="Output 4 2 18 2 2" xfId="33506"/>
    <cellStyle name="Output 4 2 18 3" xfId="33507"/>
    <cellStyle name="Output 4 2 19" xfId="33508"/>
    <cellStyle name="Output 4 2 19 2" xfId="33509"/>
    <cellStyle name="Output 4 2 19 2 2" xfId="33510"/>
    <cellStyle name="Output 4 2 19 3" xfId="33511"/>
    <cellStyle name="Output 4 2 2" xfId="33512"/>
    <cellStyle name="Output 4 2 2 10" xfId="33513"/>
    <cellStyle name="Output 4 2 2 10 2" xfId="33514"/>
    <cellStyle name="Output 4 2 2 10 2 2" xfId="33515"/>
    <cellStyle name="Output 4 2 2 10 3" xfId="33516"/>
    <cellStyle name="Output 4 2 2 11" xfId="33517"/>
    <cellStyle name="Output 4 2 2 11 2" xfId="33518"/>
    <cellStyle name="Output 4 2 2 11 2 2" xfId="33519"/>
    <cellStyle name="Output 4 2 2 11 3" xfId="33520"/>
    <cellStyle name="Output 4 2 2 12" xfId="33521"/>
    <cellStyle name="Output 4 2 2 12 2" xfId="33522"/>
    <cellStyle name="Output 4 2 2 12 2 2" xfId="33523"/>
    <cellStyle name="Output 4 2 2 12 3" xfId="33524"/>
    <cellStyle name="Output 4 2 2 13" xfId="33525"/>
    <cellStyle name="Output 4 2 2 13 2" xfId="33526"/>
    <cellStyle name="Output 4 2 2 13 2 2" xfId="33527"/>
    <cellStyle name="Output 4 2 2 13 3" xfId="33528"/>
    <cellStyle name="Output 4 2 2 14" xfId="33529"/>
    <cellStyle name="Output 4 2 2 14 2" xfId="33530"/>
    <cellStyle name="Output 4 2 2 14 2 2" xfId="33531"/>
    <cellStyle name="Output 4 2 2 14 3" xfId="33532"/>
    <cellStyle name="Output 4 2 2 15" xfId="33533"/>
    <cellStyle name="Output 4 2 2 15 2" xfId="33534"/>
    <cellStyle name="Output 4 2 2 15 2 2" xfId="33535"/>
    <cellStyle name="Output 4 2 2 15 3" xfId="33536"/>
    <cellStyle name="Output 4 2 2 16" xfId="33537"/>
    <cellStyle name="Output 4 2 2 16 2" xfId="33538"/>
    <cellStyle name="Output 4 2 2 16 2 2" xfId="33539"/>
    <cellStyle name="Output 4 2 2 16 3" xfId="33540"/>
    <cellStyle name="Output 4 2 2 17" xfId="33541"/>
    <cellStyle name="Output 4 2 2 17 2" xfId="33542"/>
    <cellStyle name="Output 4 2 2 17 2 2" xfId="33543"/>
    <cellStyle name="Output 4 2 2 17 3" xfId="33544"/>
    <cellStyle name="Output 4 2 2 18" xfId="33545"/>
    <cellStyle name="Output 4 2 2 18 2" xfId="33546"/>
    <cellStyle name="Output 4 2 2 19" xfId="33547"/>
    <cellStyle name="Output 4 2 2 2" xfId="33548"/>
    <cellStyle name="Output 4 2 2 2 10" xfId="33549"/>
    <cellStyle name="Output 4 2 2 2 10 2" xfId="33550"/>
    <cellStyle name="Output 4 2 2 2 10 2 2" xfId="33551"/>
    <cellStyle name="Output 4 2 2 2 10 3" xfId="33552"/>
    <cellStyle name="Output 4 2 2 2 11" xfId="33553"/>
    <cellStyle name="Output 4 2 2 2 11 2" xfId="33554"/>
    <cellStyle name="Output 4 2 2 2 11 2 2" xfId="33555"/>
    <cellStyle name="Output 4 2 2 2 11 3" xfId="33556"/>
    <cellStyle name="Output 4 2 2 2 12" xfId="33557"/>
    <cellStyle name="Output 4 2 2 2 12 2" xfId="33558"/>
    <cellStyle name="Output 4 2 2 2 12 2 2" xfId="33559"/>
    <cellStyle name="Output 4 2 2 2 12 3" xfId="33560"/>
    <cellStyle name="Output 4 2 2 2 13" xfId="33561"/>
    <cellStyle name="Output 4 2 2 2 13 2" xfId="33562"/>
    <cellStyle name="Output 4 2 2 2 13 2 2" xfId="33563"/>
    <cellStyle name="Output 4 2 2 2 13 3" xfId="33564"/>
    <cellStyle name="Output 4 2 2 2 14" xfId="33565"/>
    <cellStyle name="Output 4 2 2 2 14 2" xfId="33566"/>
    <cellStyle name="Output 4 2 2 2 14 2 2" xfId="33567"/>
    <cellStyle name="Output 4 2 2 2 14 3" xfId="33568"/>
    <cellStyle name="Output 4 2 2 2 15" xfId="33569"/>
    <cellStyle name="Output 4 2 2 2 15 2" xfId="33570"/>
    <cellStyle name="Output 4 2 2 2 15 2 2" xfId="33571"/>
    <cellStyle name="Output 4 2 2 2 15 3" xfId="33572"/>
    <cellStyle name="Output 4 2 2 2 16" xfId="33573"/>
    <cellStyle name="Output 4 2 2 2 16 2" xfId="33574"/>
    <cellStyle name="Output 4 2 2 2 16 2 2" xfId="33575"/>
    <cellStyle name="Output 4 2 2 2 16 3" xfId="33576"/>
    <cellStyle name="Output 4 2 2 2 17" xfId="33577"/>
    <cellStyle name="Output 4 2 2 2 17 2" xfId="33578"/>
    <cellStyle name="Output 4 2 2 2 17 2 2" xfId="33579"/>
    <cellStyle name="Output 4 2 2 2 17 3" xfId="33580"/>
    <cellStyle name="Output 4 2 2 2 18" xfId="33581"/>
    <cellStyle name="Output 4 2 2 2 18 2" xfId="33582"/>
    <cellStyle name="Output 4 2 2 2 18 2 2" xfId="33583"/>
    <cellStyle name="Output 4 2 2 2 18 3" xfId="33584"/>
    <cellStyle name="Output 4 2 2 2 19" xfId="33585"/>
    <cellStyle name="Output 4 2 2 2 19 2" xfId="33586"/>
    <cellStyle name="Output 4 2 2 2 19 2 2" xfId="33587"/>
    <cellStyle name="Output 4 2 2 2 19 3" xfId="33588"/>
    <cellStyle name="Output 4 2 2 2 2" xfId="33589"/>
    <cellStyle name="Output 4 2 2 2 2 2" xfId="33590"/>
    <cellStyle name="Output 4 2 2 2 2 2 2" xfId="33591"/>
    <cellStyle name="Output 4 2 2 2 2 3" xfId="33592"/>
    <cellStyle name="Output 4 2 2 2 20" xfId="33593"/>
    <cellStyle name="Output 4 2 2 2 20 2" xfId="33594"/>
    <cellStyle name="Output 4 2 2 2 20 2 2" xfId="33595"/>
    <cellStyle name="Output 4 2 2 2 20 3" xfId="33596"/>
    <cellStyle name="Output 4 2 2 2 21" xfId="33597"/>
    <cellStyle name="Output 4 2 2 2 21 2" xfId="33598"/>
    <cellStyle name="Output 4 2 2 2 22" xfId="33599"/>
    <cellStyle name="Output 4 2 2 2 3" xfId="33600"/>
    <cellStyle name="Output 4 2 2 2 3 2" xfId="33601"/>
    <cellStyle name="Output 4 2 2 2 3 2 2" xfId="33602"/>
    <cellStyle name="Output 4 2 2 2 3 3" xfId="33603"/>
    <cellStyle name="Output 4 2 2 2 4" xfId="33604"/>
    <cellStyle name="Output 4 2 2 2 4 2" xfId="33605"/>
    <cellStyle name="Output 4 2 2 2 4 2 2" xfId="33606"/>
    <cellStyle name="Output 4 2 2 2 4 3" xfId="33607"/>
    <cellStyle name="Output 4 2 2 2 5" xfId="33608"/>
    <cellStyle name="Output 4 2 2 2 5 2" xfId="33609"/>
    <cellStyle name="Output 4 2 2 2 5 2 2" xfId="33610"/>
    <cellStyle name="Output 4 2 2 2 5 3" xfId="33611"/>
    <cellStyle name="Output 4 2 2 2 6" xfId="33612"/>
    <cellStyle name="Output 4 2 2 2 6 2" xfId="33613"/>
    <cellStyle name="Output 4 2 2 2 6 2 2" xfId="33614"/>
    <cellStyle name="Output 4 2 2 2 6 3" xfId="33615"/>
    <cellStyle name="Output 4 2 2 2 7" xfId="33616"/>
    <cellStyle name="Output 4 2 2 2 7 2" xfId="33617"/>
    <cellStyle name="Output 4 2 2 2 7 2 2" xfId="33618"/>
    <cellStyle name="Output 4 2 2 2 7 3" xfId="33619"/>
    <cellStyle name="Output 4 2 2 2 8" xfId="33620"/>
    <cellStyle name="Output 4 2 2 2 8 2" xfId="33621"/>
    <cellStyle name="Output 4 2 2 2 8 2 2" xfId="33622"/>
    <cellStyle name="Output 4 2 2 2 8 3" xfId="33623"/>
    <cellStyle name="Output 4 2 2 2 9" xfId="33624"/>
    <cellStyle name="Output 4 2 2 2 9 2" xfId="33625"/>
    <cellStyle name="Output 4 2 2 2 9 2 2" xfId="33626"/>
    <cellStyle name="Output 4 2 2 2 9 3" xfId="33627"/>
    <cellStyle name="Output 4 2 2 3" xfId="33628"/>
    <cellStyle name="Output 4 2 2 3 2" xfId="33629"/>
    <cellStyle name="Output 4 2 2 3 2 2" xfId="33630"/>
    <cellStyle name="Output 4 2 2 3 3" xfId="33631"/>
    <cellStyle name="Output 4 2 2 4" xfId="33632"/>
    <cellStyle name="Output 4 2 2 4 2" xfId="33633"/>
    <cellStyle name="Output 4 2 2 4 2 2" xfId="33634"/>
    <cellStyle name="Output 4 2 2 4 3" xfId="33635"/>
    <cellStyle name="Output 4 2 2 5" xfId="33636"/>
    <cellStyle name="Output 4 2 2 5 2" xfId="33637"/>
    <cellStyle name="Output 4 2 2 5 2 2" xfId="33638"/>
    <cellStyle name="Output 4 2 2 5 3" xfId="33639"/>
    <cellStyle name="Output 4 2 2 6" xfId="33640"/>
    <cellStyle name="Output 4 2 2 6 2" xfId="33641"/>
    <cellStyle name="Output 4 2 2 6 2 2" xfId="33642"/>
    <cellStyle name="Output 4 2 2 6 3" xfId="33643"/>
    <cellStyle name="Output 4 2 2 7" xfId="33644"/>
    <cellStyle name="Output 4 2 2 7 2" xfId="33645"/>
    <cellStyle name="Output 4 2 2 7 2 2" xfId="33646"/>
    <cellStyle name="Output 4 2 2 7 3" xfId="33647"/>
    <cellStyle name="Output 4 2 2 8" xfId="33648"/>
    <cellStyle name="Output 4 2 2 8 2" xfId="33649"/>
    <cellStyle name="Output 4 2 2 8 2 2" xfId="33650"/>
    <cellStyle name="Output 4 2 2 8 3" xfId="33651"/>
    <cellStyle name="Output 4 2 2 9" xfId="33652"/>
    <cellStyle name="Output 4 2 2 9 2" xfId="33653"/>
    <cellStyle name="Output 4 2 2 9 2 2" xfId="33654"/>
    <cellStyle name="Output 4 2 2 9 3" xfId="33655"/>
    <cellStyle name="Output 4 2 20" xfId="33656"/>
    <cellStyle name="Output 4 2 20 2" xfId="33657"/>
    <cellStyle name="Output 4 2 20 2 2" xfId="33658"/>
    <cellStyle name="Output 4 2 20 3" xfId="33659"/>
    <cellStyle name="Output 4 2 21" xfId="33660"/>
    <cellStyle name="Output 4 2 21 2" xfId="33661"/>
    <cellStyle name="Output 4 2 22" xfId="33662"/>
    <cellStyle name="Output 4 2 3" xfId="33663"/>
    <cellStyle name="Output 4 2 3 10" xfId="33664"/>
    <cellStyle name="Output 4 2 3 10 2" xfId="33665"/>
    <cellStyle name="Output 4 2 3 10 2 2" xfId="33666"/>
    <cellStyle name="Output 4 2 3 10 3" xfId="33667"/>
    <cellStyle name="Output 4 2 3 11" xfId="33668"/>
    <cellStyle name="Output 4 2 3 11 2" xfId="33669"/>
    <cellStyle name="Output 4 2 3 11 2 2" xfId="33670"/>
    <cellStyle name="Output 4 2 3 11 3" xfId="33671"/>
    <cellStyle name="Output 4 2 3 12" xfId="33672"/>
    <cellStyle name="Output 4 2 3 12 2" xfId="33673"/>
    <cellStyle name="Output 4 2 3 12 2 2" xfId="33674"/>
    <cellStyle name="Output 4 2 3 12 3" xfId="33675"/>
    <cellStyle name="Output 4 2 3 13" xfId="33676"/>
    <cellStyle name="Output 4 2 3 13 2" xfId="33677"/>
    <cellStyle name="Output 4 2 3 13 2 2" xfId="33678"/>
    <cellStyle name="Output 4 2 3 13 3" xfId="33679"/>
    <cellStyle name="Output 4 2 3 14" xfId="33680"/>
    <cellStyle name="Output 4 2 3 14 2" xfId="33681"/>
    <cellStyle name="Output 4 2 3 14 2 2" xfId="33682"/>
    <cellStyle name="Output 4 2 3 14 3" xfId="33683"/>
    <cellStyle name="Output 4 2 3 15" xfId="33684"/>
    <cellStyle name="Output 4 2 3 15 2" xfId="33685"/>
    <cellStyle name="Output 4 2 3 15 2 2" xfId="33686"/>
    <cellStyle name="Output 4 2 3 15 3" xfId="33687"/>
    <cellStyle name="Output 4 2 3 16" xfId="33688"/>
    <cellStyle name="Output 4 2 3 16 2" xfId="33689"/>
    <cellStyle name="Output 4 2 3 16 2 2" xfId="33690"/>
    <cellStyle name="Output 4 2 3 16 3" xfId="33691"/>
    <cellStyle name="Output 4 2 3 17" xfId="33692"/>
    <cellStyle name="Output 4 2 3 17 2" xfId="33693"/>
    <cellStyle name="Output 4 2 3 17 2 2" xfId="33694"/>
    <cellStyle name="Output 4 2 3 17 3" xfId="33695"/>
    <cellStyle name="Output 4 2 3 18" xfId="33696"/>
    <cellStyle name="Output 4 2 3 18 2" xfId="33697"/>
    <cellStyle name="Output 4 2 3 19" xfId="33698"/>
    <cellStyle name="Output 4 2 3 2" xfId="33699"/>
    <cellStyle name="Output 4 2 3 2 10" xfId="33700"/>
    <cellStyle name="Output 4 2 3 2 10 2" xfId="33701"/>
    <cellStyle name="Output 4 2 3 2 10 2 2" xfId="33702"/>
    <cellStyle name="Output 4 2 3 2 10 3" xfId="33703"/>
    <cellStyle name="Output 4 2 3 2 11" xfId="33704"/>
    <cellStyle name="Output 4 2 3 2 11 2" xfId="33705"/>
    <cellStyle name="Output 4 2 3 2 11 2 2" xfId="33706"/>
    <cellStyle name="Output 4 2 3 2 11 3" xfId="33707"/>
    <cellStyle name="Output 4 2 3 2 12" xfId="33708"/>
    <cellStyle name="Output 4 2 3 2 12 2" xfId="33709"/>
    <cellStyle name="Output 4 2 3 2 12 2 2" xfId="33710"/>
    <cellStyle name="Output 4 2 3 2 12 3" xfId="33711"/>
    <cellStyle name="Output 4 2 3 2 13" xfId="33712"/>
    <cellStyle name="Output 4 2 3 2 13 2" xfId="33713"/>
    <cellStyle name="Output 4 2 3 2 13 2 2" xfId="33714"/>
    <cellStyle name="Output 4 2 3 2 13 3" xfId="33715"/>
    <cellStyle name="Output 4 2 3 2 14" xfId="33716"/>
    <cellStyle name="Output 4 2 3 2 14 2" xfId="33717"/>
    <cellStyle name="Output 4 2 3 2 14 2 2" xfId="33718"/>
    <cellStyle name="Output 4 2 3 2 14 3" xfId="33719"/>
    <cellStyle name="Output 4 2 3 2 15" xfId="33720"/>
    <cellStyle name="Output 4 2 3 2 15 2" xfId="33721"/>
    <cellStyle name="Output 4 2 3 2 15 2 2" xfId="33722"/>
    <cellStyle name="Output 4 2 3 2 15 3" xfId="33723"/>
    <cellStyle name="Output 4 2 3 2 16" xfId="33724"/>
    <cellStyle name="Output 4 2 3 2 16 2" xfId="33725"/>
    <cellStyle name="Output 4 2 3 2 16 2 2" xfId="33726"/>
    <cellStyle name="Output 4 2 3 2 16 3" xfId="33727"/>
    <cellStyle name="Output 4 2 3 2 17" xfId="33728"/>
    <cellStyle name="Output 4 2 3 2 17 2" xfId="33729"/>
    <cellStyle name="Output 4 2 3 2 17 2 2" xfId="33730"/>
    <cellStyle name="Output 4 2 3 2 17 3" xfId="33731"/>
    <cellStyle name="Output 4 2 3 2 18" xfId="33732"/>
    <cellStyle name="Output 4 2 3 2 18 2" xfId="33733"/>
    <cellStyle name="Output 4 2 3 2 18 2 2" xfId="33734"/>
    <cellStyle name="Output 4 2 3 2 18 3" xfId="33735"/>
    <cellStyle name="Output 4 2 3 2 19" xfId="33736"/>
    <cellStyle name="Output 4 2 3 2 19 2" xfId="33737"/>
    <cellStyle name="Output 4 2 3 2 19 2 2" xfId="33738"/>
    <cellStyle name="Output 4 2 3 2 19 3" xfId="33739"/>
    <cellStyle name="Output 4 2 3 2 2" xfId="33740"/>
    <cellStyle name="Output 4 2 3 2 2 2" xfId="33741"/>
    <cellStyle name="Output 4 2 3 2 2 2 2" xfId="33742"/>
    <cellStyle name="Output 4 2 3 2 2 3" xfId="33743"/>
    <cellStyle name="Output 4 2 3 2 20" xfId="33744"/>
    <cellStyle name="Output 4 2 3 2 20 2" xfId="33745"/>
    <cellStyle name="Output 4 2 3 2 20 2 2" xfId="33746"/>
    <cellStyle name="Output 4 2 3 2 20 3" xfId="33747"/>
    <cellStyle name="Output 4 2 3 2 21" xfId="33748"/>
    <cellStyle name="Output 4 2 3 2 21 2" xfId="33749"/>
    <cellStyle name="Output 4 2 3 2 22" xfId="33750"/>
    <cellStyle name="Output 4 2 3 2 3" xfId="33751"/>
    <cellStyle name="Output 4 2 3 2 3 2" xfId="33752"/>
    <cellStyle name="Output 4 2 3 2 3 2 2" xfId="33753"/>
    <cellStyle name="Output 4 2 3 2 3 3" xfId="33754"/>
    <cellStyle name="Output 4 2 3 2 4" xfId="33755"/>
    <cellStyle name="Output 4 2 3 2 4 2" xfId="33756"/>
    <cellStyle name="Output 4 2 3 2 4 2 2" xfId="33757"/>
    <cellStyle name="Output 4 2 3 2 4 3" xfId="33758"/>
    <cellStyle name="Output 4 2 3 2 5" xfId="33759"/>
    <cellStyle name="Output 4 2 3 2 5 2" xfId="33760"/>
    <cellStyle name="Output 4 2 3 2 5 2 2" xfId="33761"/>
    <cellStyle name="Output 4 2 3 2 5 3" xfId="33762"/>
    <cellStyle name="Output 4 2 3 2 6" xfId="33763"/>
    <cellStyle name="Output 4 2 3 2 6 2" xfId="33764"/>
    <cellStyle name="Output 4 2 3 2 6 2 2" xfId="33765"/>
    <cellStyle name="Output 4 2 3 2 6 3" xfId="33766"/>
    <cellStyle name="Output 4 2 3 2 7" xfId="33767"/>
    <cellStyle name="Output 4 2 3 2 7 2" xfId="33768"/>
    <cellStyle name="Output 4 2 3 2 7 2 2" xfId="33769"/>
    <cellStyle name="Output 4 2 3 2 7 3" xfId="33770"/>
    <cellStyle name="Output 4 2 3 2 8" xfId="33771"/>
    <cellStyle name="Output 4 2 3 2 8 2" xfId="33772"/>
    <cellStyle name="Output 4 2 3 2 8 2 2" xfId="33773"/>
    <cellStyle name="Output 4 2 3 2 8 3" xfId="33774"/>
    <cellStyle name="Output 4 2 3 2 9" xfId="33775"/>
    <cellStyle name="Output 4 2 3 2 9 2" xfId="33776"/>
    <cellStyle name="Output 4 2 3 2 9 2 2" xfId="33777"/>
    <cellStyle name="Output 4 2 3 2 9 3" xfId="33778"/>
    <cellStyle name="Output 4 2 3 3" xfId="33779"/>
    <cellStyle name="Output 4 2 3 3 2" xfId="33780"/>
    <cellStyle name="Output 4 2 3 3 2 2" xfId="33781"/>
    <cellStyle name="Output 4 2 3 3 3" xfId="33782"/>
    <cellStyle name="Output 4 2 3 4" xfId="33783"/>
    <cellStyle name="Output 4 2 3 4 2" xfId="33784"/>
    <cellStyle name="Output 4 2 3 4 2 2" xfId="33785"/>
    <cellStyle name="Output 4 2 3 4 3" xfId="33786"/>
    <cellStyle name="Output 4 2 3 5" xfId="33787"/>
    <cellStyle name="Output 4 2 3 5 2" xfId="33788"/>
    <cellStyle name="Output 4 2 3 5 2 2" xfId="33789"/>
    <cellStyle name="Output 4 2 3 5 3" xfId="33790"/>
    <cellStyle name="Output 4 2 3 6" xfId="33791"/>
    <cellStyle name="Output 4 2 3 6 2" xfId="33792"/>
    <cellStyle name="Output 4 2 3 6 2 2" xfId="33793"/>
    <cellStyle name="Output 4 2 3 6 3" xfId="33794"/>
    <cellStyle name="Output 4 2 3 7" xfId="33795"/>
    <cellStyle name="Output 4 2 3 7 2" xfId="33796"/>
    <cellStyle name="Output 4 2 3 7 2 2" xfId="33797"/>
    <cellStyle name="Output 4 2 3 7 3" xfId="33798"/>
    <cellStyle name="Output 4 2 3 8" xfId="33799"/>
    <cellStyle name="Output 4 2 3 8 2" xfId="33800"/>
    <cellStyle name="Output 4 2 3 8 2 2" xfId="33801"/>
    <cellStyle name="Output 4 2 3 8 3" xfId="33802"/>
    <cellStyle name="Output 4 2 3 9" xfId="33803"/>
    <cellStyle name="Output 4 2 3 9 2" xfId="33804"/>
    <cellStyle name="Output 4 2 3 9 2 2" xfId="33805"/>
    <cellStyle name="Output 4 2 3 9 3" xfId="33806"/>
    <cellStyle name="Output 4 2 4" xfId="33807"/>
    <cellStyle name="Output 4 2 4 10" xfId="33808"/>
    <cellStyle name="Output 4 2 4 10 2" xfId="33809"/>
    <cellStyle name="Output 4 2 4 10 2 2" xfId="33810"/>
    <cellStyle name="Output 4 2 4 10 3" xfId="33811"/>
    <cellStyle name="Output 4 2 4 11" xfId="33812"/>
    <cellStyle name="Output 4 2 4 11 2" xfId="33813"/>
    <cellStyle name="Output 4 2 4 11 2 2" xfId="33814"/>
    <cellStyle name="Output 4 2 4 11 3" xfId="33815"/>
    <cellStyle name="Output 4 2 4 12" xfId="33816"/>
    <cellStyle name="Output 4 2 4 12 2" xfId="33817"/>
    <cellStyle name="Output 4 2 4 12 2 2" xfId="33818"/>
    <cellStyle name="Output 4 2 4 12 3" xfId="33819"/>
    <cellStyle name="Output 4 2 4 13" xfId="33820"/>
    <cellStyle name="Output 4 2 4 13 2" xfId="33821"/>
    <cellStyle name="Output 4 2 4 13 2 2" xfId="33822"/>
    <cellStyle name="Output 4 2 4 13 3" xfId="33823"/>
    <cellStyle name="Output 4 2 4 14" xfId="33824"/>
    <cellStyle name="Output 4 2 4 14 2" xfId="33825"/>
    <cellStyle name="Output 4 2 4 14 2 2" xfId="33826"/>
    <cellStyle name="Output 4 2 4 14 3" xfId="33827"/>
    <cellStyle name="Output 4 2 4 15" xfId="33828"/>
    <cellStyle name="Output 4 2 4 15 2" xfId="33829"/>
    <cellStyle name="Output 4 2 4 15 2 2" xfId="33830"/>
    <cellStyle name="Output 4 2 4 15 3" xfId="33831"/>
    <cellStyle name="Output 4 2 4 16" xfId="33832"/>
    <cellStyle name="Output 4 2 4 16 2" xfId="33833"/>
    <cellStyle name="Output 4 2 4 16 2 2" xfId="33834"/>
    <cellStyle name="Output 4 2 4 16 3" xfId="33835"/>
    <cellStyle name="Output 4 2 4 17" xfId="33836"/>
    <cellStyle name="Output 4 2 4 17 2" xfId="33837"/>
    <cellStyle name="Output 4 2 4 17 2 2" xfId="33838"/>
    <cellStyle name="Output 4 2 4 17 3" xfId="33839"/>
    <cellStyle name="Output 4 2 4 18" xfId="33840"/>
    <cellStyle name="Output 4 2 4 18 2" xfId="33841"/>
    <cellStyle name="Output 4 2 4 18 2 2" xfId="33842"/>
    <cellStyle name="Output 4 2 4 18 3" xfId="33843"/>
    <cellStyle name="Output 4 2 4 19" xfId="33844"/>
    <cellStyle name="Output 4 2 4 19 2" xfId="33845"/>
    <cellStyle name="Output 4 2 4 19 2 2" xfId="33846"/>
    <cellStyle name="Output 4 2 4 19 3" xfId="33847"/>
    <cellStyle name="Output 4 2 4 2" xfId="33848"/>
    <cellStyle name="Output 4 2 4 2 10" xfId="33849"/>
    <cellStyle name="Output 4 2 4 2 10 2" xfId="33850"/>
    <cellStyle name="Output 4 2 4 2 10 2 2" xfId="33851"/>
    <cellStyle name="Output 4 2 4 2 10 3" xfId="33852"/>
    <cellStyle name="Output 4 2 4 2 11" xfId="33853"/>
    <cellStyle name="Output 4 2 4 2 11 2" xfId="33854"/>
    <cellStyle name="Output 4 2 4 2 11 2 2" xfId="33855"/>
    <cellStyle name="Output 4 2 4 2 11 3" xfId="33856"/>
    <cellStyle name="Output 4 2 4 2 12" xfId="33857"/>
    <cellStyle name="Output 4 2 4 2 12 2" xfId="33858"/>
    <cellStyle name="Output 4 2 4 2 12 2 2" xfId="33859"/>
    <cellStyle name="Output 4 2 4 2 12 3" xfId="33860"/>
    <cellStyle name="Output 4 2 4 2 13" xfId="33861"/>
    <cellStyle name="Output 4 2 4 2 13 2" xfId="33862"/>
    <cellStyle name="Output 4 2 4 2 13 2 2" xfId="33863"/>
    <cellStyle name="Output 4 2 4 2 13 3" xfId="33864"/>
    <cellStyle name="Output 4 2 4 2 14" xfId="33865"/>
    <cellStyle name="Output 4 2 4 2 14 2" xfId="33866"/>
    <cellStyle name="Output 4 2 4 2 14 2 2" xfId="33867"/>
    <cellStyle name="Output 4 2 4 2 14 3" xfId="33868"/>
    <cellStyle name="Output 4 2 4 2 15" xfId="33869"/>
    <cellStyle name="Output 4 2 4 2 15 2" xfId="33870"/>
    <cellStyle name="Output 4 2 4 2 15 2 2" xfId="33871"/>
    <cellStyle name="Output 4 2 4 2 15 3" xfId="33872"/>
    <cellStyle name="Output 4 2 4 2 16" xfId="33873"/>
    <cellStyle name="Output 4 2 4 2 16 2" xfId="33874"/>
    <cellStyle name="Output 4 2 4 2 16 2 2" xfId="33875"/>
    <cellStyle name="Output 4 2 4 2 16 3" xfId="33876"/>
    <cellStyle name="Output 4 2 4 2 17" xfId="33877"/>
    <cellStyle name="Output 4 2 4 2 17 2" xfId="33878"/>
    <cellStyle name="Output 4 2 4 2 17 2 2" xfId="33879"/>
    <cellStyle name="Output 4 2 4 2 17 3" xfId="33880"/>
    <cellStyle name="Output 4 2 4 2 18" xfId="33881"/>
    <cellStyle name="Output 4 2 4 2 18 2" xfId="33882"/>
    <cellStyle name="Output 4 2 4 2 18 2 2" xfId="33883"/>
    <cellStyle name="Output 4 2 4 2 18 3" xfId="33884"/>
    <cellStyle name="Output 4 2 4 2 19" xfId="33885"/>
    <cellStyle name="Output 4 2 4 2 19 2" xfId="33886"/>
    <cellStyle name="Output 4 2 4 2 19 2 2" xfId="33887"/>
    <cellStyle name="Output 4 2 4 2 19 3" xfId="33888"/>
    <cellStyle name="Output 4 2 4 2 2" xfId="33889"/>
    <cellStyle name="Output 4 2 4 2 2 2" xfId="33890"/>
    <cellStyle name="Output 4 2 4 2 2 2 2" xfId="33891"/>
    <cellStyle name="Output 4 2 4 2 2 3" xfId="33892"/>
    <cellStyle name="Output 4 2 4 2 20" xfId="33893"/>
    <cellStyle name="Output 4 2 4 2 20 2" xfId="33894"/>
    <cellStyle name="Output 4 2 4 2 20 2 2" xfId="33895"/>
    <cellStyle name="Output 4 2 4 2 20 3" xfId="33896"/>
    <cellStyle name="Output 4 2 4 2 21" xfId="33897"/>
    <cellStyle name="Output 4 2 4 2 21 2" xfId="33898"/>
    <cellStyle name="Output 4 2 4 2 22" xfId="33899"/>
    <cellStyle name="Output 4 2 4 2 3" xfId="33900"/>
    <cellStyle name="Output 4 2 4 2 3 2" xfId="33901"/>
    <cellStyle name="Output 4 2 4 2 3 2 2" xfId="33902"/>
    <cellStyle name="Output 4 2 4 2 3 3" xfId="33903"/>
    <cellStyle name="Output 4 2 4 2 4" xfId="33904"/>
    <cellStyle name="Output 4 2 4 2 4 2" xfId="33905"/>
    <cellStyle name="Output 4 2 4 2 4 2 2" xfId="33906"/>
    <cellStyle name="Output 4 2 4 2 4 3" xfId="33907"/>
    <cellStyle name="Output 4 2 4 2 5" xfId="33908"/>
    <cellStyle name="Output 4 2 4 2 5 2" xfId="33909"/>
    <cellStyle name="Output 4 2 4 2 5 2 2" xfId="33910"/>
    <cellStyle name="Output 4 2 4 2 5 3" xfId="33911"/>
    <cellStyle name="Output 4 2 4 2 6" xfId="33912"/>
    <cellStyle name="Output 4 2 4 2 6 2" xfId="33913"/>
    <cellStyle name="Output 4 2 4 2 6 2 2" xfId="33914"/>
    <cellStyle name="Output 4 2 4 2 6 3" xfId="33915"/>
    <cellStyle name="Output 4 2 4 2 7" xfId="33916"/>
    <cellStyle name="Output 4 2 4 2 7 2" xfId="33917"/>
    <cellStyle name="Output 4 2 4 2 7 2 2" xfId="33918"/>
    <cellStyle name="Output 4 2 4 2 7 3" xfId="33919"/>
    <cellStyle name="Output 4 2 4 2 8" xfId="33920"/>
    <cellStyle name="Output 4 2 4 2 8 2" xfId="33921"/>
    <cellStyle name="Output 4 2 4 2 8 2 2" xfId="33922"/>
    <cellStyle name="Output 4 2 4 2 8 3" xfId="33923"/>
    <cellStyle name="Output 4 2 4 2 9" xfId="33924"/>
    <cellStyle name="Output 4 2 4 2 9 2" xfId="33925"/>
    <cellStyle name="Output 4 2 4 2 9 2 2" xfId="33926"/>
    <cellStyle name="Output 4 2 4 2 9 3" xfId="33927"/>
    <cellStyle name="Output 4 2 4 20" xfId="33928"/>
    <cellStyle name="Output 4 2 4 20 2" xfId="33929"/>
    <cellStyle name="Output 4 2 4 20 2 2" xfId="33930"/>
    <cellStyle name="Output 4 2 4 20 3" xfId="33931"/>
    <cellStyle name="Output 4 2 4 21" xfId="33932"/>
    <cellStyle name="Output 4 2 4 21 2" xfId="33933"/>
    <cellStyle name="Output 4 2 4 21 2 2" xfId="33934"/>
    <cellStyle name="Output 4 2 4 21 3" xfId="33935"/>
    <cellStyle name="Output 4 2 4 22" xfId="33936"/>
    <cellStyle name="Output 4 2 4 22 2" xfId="33937"/>
    <cellStyle name="Output 4 2 4 23" xfId="33938"/>
    <cellStyle name="Output 4 2 4 3" xfId="33939"/>
    <cellStyle name="Output 4 2 4 3 2" xfId="33940"/>
    <cellStyle name="Output 4 2 4 3 2 2" xfId="33941"/>
    <cellStyle name="Output 4 2 4 3 3" xfId="33942"/>
    <cellStyle name="Output 4 2 4 4" xfId="33943"/>
    <cellStyle name="Output 4 2 4 4 2" xfId="33944"/>
    <cellStyle name="Output 4 2 4 4 2 2" xfId="33945"/>
    <cellStyle name="Output 4 2 4 4 3" xfId="33946"/>
    <cellStyle name="Output 4 2 4 5" xfId="33947"/>
    <cellStyle name="Output 4 2 4 5 2" xfId="33948"/>
    <cellStyle name="Output 4 2 4 5 2 2" xfId="33949"/>
    <cellStyle name="Output 4 2 4 5 3" xfId="33950"/>
    <cellStyle name="Output 4 2 4 6" xfId="33951"/>
    <cellStyle name="Output 4 2 4 6 2" xfId="33952"/>
    <cellStyle name="Output 4 2 4 6 2 2" xfId="33953"/>
    <cellStyle name="Output 4 2 4 6 3" xfId="33954"/>
    <cellStyle name="Output 4 2 4 7" xfId="33955"/>
    <cellStyle name="Output 4 2 4 7 2" xfId="33956"/>
    <cellStyle name="Output 4 2 4 7 2 2" xfId="33957"/>
    <cellStyle name="Output 4 2 4 7 3" xfId="33958"/>
    <cellStyle name="Output 4 2 4 8" xfId="33959"/>
    <cellStyle name="Output 4 2 4 8 2" xfId="33960"/>
    <cellStyle name="Output 4 2 4 8 2 2" xfId="33961"/>
    <cellStyle name="Output 4 2 4 8 3" xfId="33962"/>
    <cellStyle name="Output 4 2 4 9" xfId="33963"/>
    <cellStyle name="Output 4 2 4 9 2" xfId="33964"/>
    <cellStyle name="Output 4 2 4 9 2 2" xfId="33965"/>
    <cellStyle name="Output 4 2 4 9 3" xfId="33966"/>
    <cellStyle name="Output 4 2 5" xfId="33967"/>
    <cellStyle name="Output 4 2 5 10" xfId="33968"/>
    <cellStyle name="Output 4 2 5 10 2" xfId="33969"/>
    <cellStyle name="Output 4 2 5 10 2 2" xfId="33970"/>
    <cellStyle name="Output 4 2 5 10 3" xfId="33971"/>
    <cellStyle name="Output 4 2 5 11" xfId="33972"/>
    <cellStyle name="Output 4 2 5 11 2" xfId="33973"/>
    <cellStyle name="Output 4 2 5 11 2 2" xfId="33974"/>
    <cellStyle name="Output 4 2 5 11 3" xfId="33975"/>
    <cellStyle name="Output 4 2 5 12" xfId="33976"/>
    <cellStyle name="Output 4 2 5 12 2" xfId="33977"/>
    <cellStyle name="Output 4 2 5 12 2 2" xfId="33978"/>
    <cellStyle name="Output 4 2 5 12 3" xfId="33979"/>
    <cellStyle name="Output 4 2 5 13" xfId="33980"/>
    <cellStyle name="Output 4 2 5 13 2" xfId="33981"/>
    <cellStyle name="Output 4 2 5 13 2 2" xfId="33982"/>
    <cellStyle name="Output 4 2 5 13 3" xfId="33983"/>
    <cellStyle name="Output 4 2 5 14" xfId="33984"/>
    <cellStyle name="Output 4 2 5 14 2" xfId="33985"/>
    <cellStyle name="Output 4 2 5 14 2 2" xfId="33986"/>
    <cellStyle name="Output 4 2 5 14 3" xfId="33987"/>
    <cellStyle name="Output 4 2 5 15" xfId="33988"/>
    <cellStyle name="Output 4 2 5 15 2" xfId="33989"/>
    <cellStyle name="Output 4 2 5 15 2 2" xfId="33990"/>
    <cellStyle name="Output 4 2 5 15 3" xfId="33991"/>
    <cellStyle name="Output 4 2 5 16" xfId="33992"/>
    <cellStyle name="Output 4 2 5 16 2" xfId="33993"/>
    <cellStyle name="Output 4 2 5 16 2 2" xfId="33994"/>
    <cellStyle name="Output 4 2 5 16 3" xfId="33995"/>
    <cellStyle name="Output 4 2 5 17" xfId="33996"/>
    <cellStyle name="Output 4 2 5 17 2" xfId="33997"/>
    <cellStyle name="Output 4 2 5 17 2 2" xfId="33998"/>
    <cellStyle name="Output 4 2 5 17 3" xfId="33999"/>
    <cellStyle name="Output 4 2 5 18" xfId="34000"/>
    <cellStyle name="Output 4 2 5 18 2" xfId="34001"/>
    <cellStyle name="Output 4 2 5 18 2 2" xfId="34002"/>
    <cellStyle name="Output 4 2 5 18 3" xfId="34003"/>
    <cellStyle name="Output 4 2 5 19" xfId="34004"/>
    <cellStyle name="Output 4 2 5 19 2" xfId="34005"/>
    <cellStyle name="Output 4 2 5 19 2 2" xfId="34006"/>
    <cellStyle name="Output 4 2 5 19 3" xfId="34007"/>
    <cellStyle name="Output 4 2 5 2" xfId="34008"/>
    <cellStyle name="Output 4 2 5 2 2" xfId="34009"/>
    <cellStyle name="Output 4 2 5 2 2 2" xfId="34010"/>
    <cellStyle name="Output 4 2 5 2 3" xfId="34011"/>
    <cellStyle name="Output 4 2 5 20" xfId="34012"/>
    <cellStyle name="Output 4 2 5 20 2" xfId="34013"/>
    <cellStyle name="Output 4 2 5 20 2 2" xfId="34014"/>
    <cellStyle name="Output 4 2 5 20 3" xfId="34015"/>
    <cellStyle name="Output 4 2 5 21" xfId="34016"/>
    <cellStyle name="Output 4 2 5 21 2" xfId="34017"/>
    <cellStyle name="Output 4 2 5 22" xfId="34018"/>
    <cellStyle name="Output 4 2 5 3" xfId="34019"/>
    <cellStyle name="Output 4 2 5 3 2" xfId="34020"/>
    <cellStyle name="Output 4 2 5 3 2 2" xfId="34021"/>
    <cellStyle name="Output 4 2 5 3 3" xfId="34022"/>
    <cellStyle name="Output 4 2 5 4" xfId="34023"/>
    <cellStyle name="Output 4 2 5 4 2" xfId="34024"/>
    <cellStyle name="Output 4 2 5 4 2 2" xfId="34025"/>
    <cellStyle name="Output 4 2 5 4 3" xfId="34026"/>
    <cellStyle name="Output 4 2 5 5" xfId="34027"/>
    <cellStyle name="Output 4 2 5 5 2" xfId="34028"/>
    <cellStyle name="Output 4 2 5 5 2 2" xfId="34029"/>
    <cellStyle name="Output 4 2 5 5 3" xfId="34030"/>
    <cellStyle name="Output 4 2 5 6" xfId="34031"/>
    <cellStyle name="Output 4 2 5 6 2" xfId="34032"/>
    <cellStyle name="Output 4 2 5 6 2 2" xfId="34033"/>
    <cellStyle name="Output 4 2 5 6 3" xfId="34034"/>
    <cellStyle name="Output 4 2 5 7" xfId="34035"/>
    <cellStyle name="Output 4 2 5 7 2" xfId="34036"/>
    <cellStyle name="Output 4 2 5 7 2 2" xfId="34037"/>
    <cellStyle name="Output 4 2 5 7 3" xfId="34038"/>
    <cellStyle name="Output 4 2 5 8" xfId="34039"/>
    <cellStyle name="Output 4 2 5 8 2" xfId="34040"/>
    <cellStyle name="Output 4 2 5 8 2 2" xfId="34041"/>
    <cellStyle name="Output 4 2 5 8 3" xfId="34042"/>
    <cellStyle name="Output 4 2 5 9" xfId="34043"/>
    <cellStyle name="Output 4 2 5 9 2" xfId="34044"/>
    <cellStyle name="Output 4 2 5 9 2 2" xfId="34045"/>
    <cellStyle name="Output 4 2 5 9 3" xfId="34046"/>
    <cellStyle name="Output 4 2 6" xfId="34047"/>
    <cellStyle name="Output 4 2 6 2" xfId="34048"/>
    <cellStyle name="Output 4 2 6 2 2" xfId="34049"/>
    <cellStyle name="Output 4 2 6 3" xfId="34050"/>
    <cellStyle name="Output 4 2 7" xfId="34051"/>
    <cellStyle name="Output 4 2 7 2" xfId="34052"/>
    <cellStyle name="Output 4 2 7 2 2" xfId="34053"/>
    <cellStyle name="Output 4 2 7 3" xfId="34054"/>
    <cellStyle name="Output 4 2 8" xfId="34055"/>
    <cellStyle name="Output 4 2 8 2" xfId="34056"/>
    <cellStyle name="Output 4 2 8 2 2" xfId="34057"/>
    <cellStyle name="Output 4 2 8 3" xfId="34058"/>
    <cellStyle name="Output 4 2 9" xfId="34059"/>
    <cellStyle name="Output 4 2 9 2" xfId="34060"/>
    <cellStyle name="Output 4 2 9 2 2" xfId="34061"/>
    <cellStyle name="Output 4 2 9 3" xfId="34062"/>
    <cellStyle name="Output 4 20" xfId="34063"/>
    <cellStyle name="Output 4 20 2" xfId="34064"/>
    <cellStyle name="Output 4 20 2 2" xfId="34065"/>
    <cellStyle name="Output 4 20 3" xfId="34066"/>
    <cellStyle name="Output 4 21" xfId="34067"/>
    <cellStyle name="Output 4 21 2" xfId="34068"/>
    <cellStyle name="Output 4 21 2 2" xfId="34069"/>
    <cellStyle name="Output 4 21 3" xfId="34070"/>
    <cellStyle name="Output 4 22" xfId="34071"/>
    <cellStyle name="Output 4 22 2" xfId="34072"/>
    <cellStyle name="Output 4 23" xfId="34073"/>
    <cellStyle name="Output 4 24" xfId="34074"/>
    <cellStyle name="Output 4 25" xfId="34075"/>
    <cellStyle name="Output 4 26" xfId="34076"/>
    <cellStyle name="Output 4 3" xfId="34077"/>
    <cellStyle name="Output 4 3 10" xfId="34078"/>
    <cellStyle name="Output 4 3 10 2" xfId="34079"/>
    <cellStyle name="Output 4 3 10 2 2" xfId="34080"/>
    <cellStyle name="Output 4 3 10 3" xfId="34081"/>
    <cellStyle name="Output 4 3 11" xfId="34082"/>
    <cellStyle name="Output 4 3 11 2" xfId="34083"/>
    <cellStyle name="Output 4 3 11 2 2" xfId="34084"/>
    <cellStyle name="Output 4 3 11 3" xfId="34085"/>
    <cellStyle name="Output 4 3 12" xfId="34086"/>
    <cellStyle name="Output 4 3 12 2" xfId="34087"/>
    <cellStyle name="Output 4 3 12 2 2" xfId="34088"/>
    <cellStyle name="Output 4 3 12 3" xfId="34089"/>
    <cellStyle name="Output 4 3 13" xfId="34090"/>
    <cellStyle name="Output 4 3 13 2" xfId="34091"/>
    <cellStyle name="Output 4 3 13 2 2" xfId="34092"/>
    <cellStyle name="Output 4 3 13 3" xfId="34093"/>
    <cellStyle name="Output 4 3 14" xfId="34094"/>
    <cellStyle name="Output 4 3 14 2" xfId="34095"/>
    <cellStyle name="Output 4 3 14 2 2" xfId="34096"/>
    <cellStyle name="Output 4 3 14 3" xfId="34097"/>
    <cellStyle name="Output 4 3 15" xfId="34098"/>
    <cellStyle name="Output 4 3 15 2" xfId="34099"/>
    <cellStyle name="Output 4 3 15 2 2" xfId="34100"/>
    <cellStyle name="Output 4 3 15 3" xfId="34101"/>
    <cellStyle name="Output 4 3 16" xfId="34102"/>
    <cellStyle name="Output 4 3 16 2" xfId="34103"/>
    <cellStyle name="Output 4 3 16 2 2" xfId="34104"/>
    <cellStyle name="Output 4 3 16 3" xfId="34105"/>
    <cellStyle name="Output 4 3 17" xfId="34106"/>
    <cellStyle name="Output 4 3 17 2" xfId="34107"/>
    <cellStyle name="Output 4 3 17 2 2" xfId="34108"/>
    <cellStyle name="Output 4 3 17 3" xfId="34109"/>
    <cellStyle name="Output 4 3 18" xfId="34110"/>
    <cellStyle name="Output 4 3 18 2" xfId="34111"/>
    <cellStyle name="Output 4 3 19" xfId="34112"/>
    <cellStyle name="Output 4 3 2" xfId="34113"/>
    <cellStyle name="Output 4 3 2 10" xfId="34114"/>
    <cellStyle name="Output 4 3 2 10 2" xfId="34115"/>
    <cellStyle name="Output 4 3 2 10 2 2" xfId="34116"/>
    <cellStyle name="Output 4 3 2 10 3" xfId="34117"/>
    <cellStyle name="Output 4 3 2 11" xfId="34118"/>
    <cellStyle name="Output 4 3 2 11 2" xfId="34119"/>
    <cellStyle name="Output 4 3 2 11 2 2" xfId="34120"/>
    <cellStyle name="Output 4 3 2 11 3" xfId="34121"/>
    <cellStyle name="Output 4 3 2 12" xfId="34122"/>
    <cellStyle name="Output 4 3 2 12 2" xfId="34123"/>
    <cellStyle name="Output 4 3 2 12 2 2" xfId="34124"/>
    <cellStyle name="Output 4 3 2 12 3" xfId="34125"/>
    <cellStyle name="Output 4 3 2 13" xfId="34126"/>
    <cellStyle name="Output 4 3 2 13 2" xfId="34127"/>
    <cellStyle name="Output 4 3 2 13 2 2" xfId="34128"/>
    <cellStyle name="Output 4 3 2 13 3" xfId="34129"/>
    <cellStyle name="Output 4 3 2 14" xfId="34130"/>
    <cellStyle name="Output 4 3 2 14 2" xfId="34131"/>
    <cellStyle name="Output 4 3 2 14 2 2" xfId="34132"/>
    <cellStyle name="Output 4 3 2 14 3" xfId="34133"/>
    <cellStyle name="Output 4 3 2 15" xfId="34134"/>
    <cellStyle name="Output 4 3 2 15 2" xfId="34135"/>
    <cellStyle name="Output 4 3 2 15 2 2" xfId="34136"/>
    <cellStyle name="Output 4 3 2 15 3" xfId="34137"/>
    <cellStyle name="Output 4 3 2 16" xfId="34138"/>
    <cellStyle name="Output 4 3 2 16 2" xfId="34139"/>
    <cellStyle name="Output 4 3 2 16 2 2" xfId="34140"/>
    <cellStyle name="Output 4 3 2 16 3" xfId="34141"/>
    <cellStyle name="Output 4 3 2 17" xfId="34142"/>
    <cellStyle name="Output 4 3 2 17 2" xfId="34143"/>
    <cellStyle name="Output 4 3 2 17 2 2" xfId="34144"/>
    <cellStyle name="Output 4 3 2 17 3" xfId="34145"/>
    <cellStyle name="Output 4 3 2 18" xfId="34146"/>
    <cellStyle name="Output 4 3 2 18 2" xfId="34147"/>
    <cellStyle name="Output 4 3 2 18 2 2" xfId="34148"/>
    <cellStyle name="Output 4 3 2 18 3" xfId="34149"/>
    <cellStyle name="Output 4 3 2 19" xfId="34150"/>
    <cellStyle name="Output 4 3 2 19 2" xfId="34151"/>
    <cellStyle name="Output 4 3 2 19 2 2" xfId="34152"/>
    <cellStyle name="Output 4 3 2 19 3" xfId="34153"/>
    <cellStyle name="Output 4 3 2 2" xfId="34154"/>
    <cellStyle name="Output 4 3 2 2 2" xfId="34155"/>
    <cellStyle name="Output 4 3 2 2 2 2" xfId="34156"/>
    <cellStyle name="Output 4 3 2 2 3" xfId="34157"/>
    <cellStyle name="Output 4 3 2 20" xfId="34158"/>
    <cellStyle name="Output 4 3 2 20 2" xfId="34159"/>
    <cellStyle name="Output 4 3 2 20 2 2" xfId="34160"/>
    <cellStyle name="Output 4 3 2 20 3" xfId="34161"/>
    <cellStyle name="Output 4 3 2 21" xfId="34162"/>
    <cellStyle name="Output 4 3 2 21 2" xfId="34163"/>
    <cellStyle name="Output 4 3 2 22" xfId="34164"/>
    <cellStyle name="Output 4 3 2 3" xfId="34165"/>
    <cellStyle name="Output 4 3 2 3 2" xfId="34166"/>
    <cellStyle name="Output 4 3 2 3 2 2" xfId="34167"/>
    <cellStyle name="Output 4 3 2 3 3" xfId="34168"/>
    <cellStyle name="Output 4 3 2 4" xfId="34169"/>
    <cellStyle name="Output 4 3 2 4 2" xfId="34170"/>
    <cellStyle name="Output 4 3 2 4 2 2" xfId="34171"/>
    <cellStyle name="Output 4 3 2 4 3" xfId="34172"/>
    <cellStyle name="Output 4 3 2 5" xfId="34173"/>
    <cellStyle name="Output 4 3 2 5 2" xfId="34174"/>
    <cellStyle name="Output 4 3 2 5 2 2" xfId="34175"/>
    <cellStyle name="Output 4 3 2 5 3" xfId="34176"/>
    <cellStyle name="Output 4 3 2 6" xfId="34177"/>
    <cellStyle name="Output 4 3 2 6 2" xfId="34178"/>
    <cellStyle name="Output 4 3 2 6 2 2" xfId="34179"/>
    <cellStyle name="Output 4 3 2 6 3" xfId="34180"/>
    <cellStyle name="Output 4 3 2 7" xfId="34181"/>
    <cellStyle name="Output 4 3 2 7 2" xfId="34182"/>
    <cellStyle name="Output 4 3 2 7 2 2" xfId="34183"/>
    <cellStyle name="Output 4 3 2 7 3" xfId="34184"/>
    <cellStyle name="Output 4 3 2 8" xfId="34185"/>
    <cellStyle name="Output 4 3 2 8 2" xfId="34186"/>
    <cellStyle name="Output 4 3 2 8 2 2" xfId="34187"/>
    <cellStyle name="Output 4 3 2 8 3" xfId="34188"/>
    <cellStyle name="Output 4 3 2 9" xfId="34189"/>
    <cellStyle name="Output 4 3 2 9 2" xfId="34190"/>
    <cellStyle name="Output 4 3 2 9 2 2" xfId="34191"/>
    <cellStyle name="Output 4 3 2 9 3" xfId="34192"/>
    <cellStyle name="Output 4 3 3" xfId="34193"/>
    <cellStyle name="Output 4 3 3 2" xfId="34194"/>
    <cellStyle name="Output 4 3 3 2 2" xfId="34195"/>
    <cellStyle name="Output 4 3 3 3" xfId="34196"/>
    <cellStyle name="Output 4 3 4" xfId="34197"/>
    <cellStyle name="Output 4 3 4 2" xfId="34198"/>
    <cellStyle name="Output 4 3 4 2 2" xfId="34199"/>
    <cellStyle name="Output 4 3 4 3" xfId="34200"/>
    <cellStyle name="Output 4 3 5" xfId="34201"/>
    <cellStyle name="Output 4 3 5 2" xfId="34202"/>
    <cellStyle name="Output 4 3 5 2 2" xfId="34203"/>
    <cellStyle name="Output 4 3 5 3" xfId="34204"/>
    <cellStyle name="Output 4 3 6" xfId="34205"/>
    <cellStyle name="Output 4 3 6 2" xfId="34206"/>
    <cellStyle name="Output 4 3 6 2 2" xfId="34207"/>
    <cellStyle name="Output 4 3 6 3" xfId="34208"/>
    <cellStyle name="Output 4 3 7" xfId="34209"/>
    <cellStyle name="Output 4 3 7 2" xfId="34210"/>
    <cellStyle name="Output 4 3 7 2 2" xfId="34211"/>
    <cellStyle name="Output 4 3 7 3" xfId="34212"/>
    <cellStyle name="Output 4 3 8" xfId="34213"/>
    <cellStyle name="Output 4 3 8 2" xfId="34214"/>
    <cellStyle name="Output 4 3 8 2 2" xfId="34215"/>
    <cellStyle name="Output 4 3 8 3" xfId="34216"/>
    <cellStyle name="Output 4 3 9" xfId="34217"/>
    <cellStyle name="Output 4 3 9 2" xfId="34218"/>
    <cellStyle name="Output 4 3 9 2 2" xfId="34219"/>
    <cellStyle name="Output 4 3 9 3" xfId="34220"/>
    <cellStyle name="Output 4 4" xfId="34221"/>
    <cellStyle name="Output 4 4 10" xfId="34222"/>
    <cellStyle name="Output 4 4 10 2" xfId="34223"/>
    <cellStyle name="Output 4 4 10 2 2" xfId="34224"/>
    <cellStyle name="Output 4 4 10 3" xfId="34225"/>
    <cellStyle name="Output 4 4 11" xfId="34226"/>
    <cellStyle name="Output 4 4 11 2" xfId="34227"/>
    <cellStyle name="Output 4 4 11 2 2" xfId="34228"/>
    <cellStyle name="Output 4 4 11 3" xfId="34229"/>
    <cellStyle name="Output 4 4 12" xfId="34230"/>
    <cellStyle name="Output 4 4 12 2" xfId="34231"/>
    <cellStyle name="Output 4 4 12 2 2" xfId="34232"/>
    <cellStyle name="Output 4 4 12 3" xfId="34233"/>
    <cellStyle name="Output 4 4 13" xfId="34234"/>
    <cellStyle name="Output 4 4 13 2" xfId="34235"/>
    <cellStyle name="Output 4 4 13 2 2" xfId="34236"/>
    <cellStyle name="Output 4 4 13 3" xfId="34237"/>
    <cellStyle name="Output 4 4 14" xfId="34238"/>
    <cellStyle name="Output 4 4 14 2" xfId="34239"/>
    <cellStyle name="Output 4 4 14 2 2" xfId="34240"/>
    <cellStyle name="Output 4 4 14 3" xfId="34241"/>
    <cellStyle name="Output 4 4 15" xfId="34242"/>
    <cellStyle name="Output 4 4 15 2" xfId="34243"/>
    <cellStyle name="Output 4 4 15 2 2" xfId="34244"/>
    <cellStyle name="Output 4 4 15 3" xfId="34245"/>
    <cellStyle name="Output 4 4 16" xfId="34246"/>
    <cellStyle name="Output 4 4 16 2" xfId="34247"/>
    <cellStyle name="Output 4 4 16 2 2" xfId="34248"/>
    <cellStyle name="Output 4 4 16 3" xfId="34249"/>
    <cellStyle name="Output 4 4 17" xfId="34250"/>
    <cellStyle name="Output 4 4 17 2" xfId="34251"/>
    <cellStyle name="Output 4 4 17 2 2" xfId="34252"/>
    <cellStyle name="Output 4 4 17 3" xfId="34253"/>
    <cellStyle name="Output 4 4 18" xfId="34254"/>
    <cellStyle name="Output 4 4 18 2" xfId="34255"/>
    <cellStyle name="Output 4 4 19" xfId="34256"/>
    <cellStyle name="Output 4 4 2" xfId="34257"/>
    <cellStyle name="Output 4 4 2 10" xfId="34258"/>
    <cellStyle name="Output 4 4 2 10 2" xfId="34259"/>
    <cellStyle name="Output 4 4 2 10 2 2" xfId="34260"/>
    <cellStyle name="Output 4 4 2 10 3" xfId="34261"/>
    <cellStyle name="Output 4 4 2 11" xfId="34262"/>
    <cellStyle name="Output 4 4 2 11 2" xfId="34263"/>
    <cellStyle name="Output 4 4 2 11 2 2" xfId="34264"/>
    <cellStyle name="Output 4 4 2 11 3" xfId="34265"/>
    <cellStyle name="Output 4 4 2 12" xfId="34266"/>
    <cellStyle name="Output 4 4 2 12 2" xfId="34267"/>
    <cellStyle name="Output 4 4 2 12 2 2" xfId="34268"/>
    <cellStyle name="Output 4 4 2 12 3" xfId="34269"/>
    <cellStyle name="Output 4 4 2 13" xfId="34270"/>
    <cellStyle name="Output 4 4 2 13 2" xfId="34271"/>
    <cellStyle name="Output 4 4 2 13 2 2" xfId="34272"/>
    <cellStyle name="Output 4 4 2 13 3" xfId="34273"/>
    <cellStyle name="Output 4 4 2 14" xfId="34274"/>
    <cellStyle name="Output 4 4 2 14 2" xfId="34275"/>
    <cellStyle name="Output 4 4 2 14 2 2" xfId="34276"/>
    <cellStyle name="Output 4 4 2 14 3" xfId="34277"/>
    <cellStyle name="Output 4 4 2 15" xfId="34278"/>
    <cellStyle name="Output 4 4 2 15 2" xfId="34279"/>
    <cellStyle name="Output 4 4 2 15 2 2" xfId="34280"/>
    <cellStyle name="Output 4 4 2 15 3" xfId="34281"/>
    <cellStyle name="Output 4 4 2 16" xfId="34282"/>
    <cellStyle name="Output 4 4 2 16 2" xfId="34283"/>
    <cellStyle name="Output 4 4 2 16 2 2" xfId="34284"/>
    <cellStyle name="Output 4 4 2 16 3" xfId="34285"/>
    <cellStyle name="Output 4 4 2 17" xfId="34286"/>
    <cellStyle name="Output 4 4 2 17 2" xfId="34287"/>
    <cellStyle name="Output 4 4 2 17 2 2" xfId="34288"/>
    <cellStyle name="Output 4 4 2 17 3" xfId="34289"/>
    <cellStyle name="Output 4 4 2 18" xfId="34290"/>
    <cellStyle name="Output 4 4 2 18 2" xfId="34291"/>
    <cellStyle name="Output 4 4 2 18 2 2" xfId="34292"/>
    <cellStyle name="Output 4 4 2 18 3" xfId="34293"/>
    <cellStyle name="Output 4 4 2 19" xfId="34294"/>
    <cellStyle name="Output 4 4 2 19 2" xfId="34295"/>
    <cellStyle name="Output 4 4 2 19 2 2" xfId="34296"/>
    <cellStyle name="Output 4 4 2 19 3" xfId="34297"/>
    <cellStyle name="Output 4 4 2 2" xfId="34298"/>
    <cellStyle name="Output 4 4 2 2 2" xfId="34299"/>
    <cellStyle name="Output 4 4 2 2 2 2" xfId="34300"/>
    <cellStyle name="Output 4 4 2 2 3" xfId="34301"/>
    <cellStyle name="Output 4 4 2 20" xfId="34302"/>
    <cellStyle name="Output 4 4 2 20 2" xfId="34303"/>
    <cellStyle name="Output 4 4 2 20 2 2" xfId="34304"/>
    <cellStyle name="Output 4 4 2 20 3" xfId="34305"/>
    <cellStyle name="Output 4 4 2 21" xfId="34306"/>
    <cellStyle name="Output 4 4 2 21 2" xfId="34307"/>
    <cellStyle name="Output 4 4 2 22" xfId="34308"/>
    <cellStyle name="Output 4 4 2 3" xfId="34309"/>
    <cellStyle name="Output 4 4 2 3 2" xfId="34310"/>
    <cellStyle name="Output 4 4 2 3 2 2" xfId="34311"/>
    <cellStyle name="Output 4 4 2 3 3" xfId="34312"/>
    <cellStyle name="Output 4 4 2 4" xfId="34313"/>
    <cellStyle name="Output 4 4 2 4 2" xfId="34314"/>
    <cellStyle name="Output 4 4 2 4 2 2" xfId="34315"/>
    <cellStyle name="Output 4 4 2 4 3" xfId="34316"/>
    <cellStyle name="Output 4 4 2 5" xfId="34317"/>
    <cellStyle name="Output 4 4 2 5 2" xfId="34318"/>
    <cellStyle name="Output 4 4 2 5 2 2" xfId="34319"/>
    <cellStyle name="Output 4 4 2 5 3" xfId="34320"/>
    <cellStyle name="Output 4 4 2 6" xfId="34321"/>
    <cellStyle name="Output 4 4 2 6 2" xfId="34322"/>
    <cellStyle name="Output 4 4 2 6 2 2" xfId="34323"/>
    <cellStyle name="Output 4 4 2 6 3" xfId="34324"/>
    <cellStyle name="Output 4 4 2 7" xfId="34325"/>
    <cellStyle name="Output 4 4 2 7 2" xfId="34326"/>
    <cellStyle name="Output 4 4 2 7 2 2" xfId="34327"/>
    <cellStyle name="Output 4 4 2 7 3" xfId="34328"/>
    <cellStyle name="Output 4 4 2 8" xfId="34329"/>
    <cellStyle name="Output 4 4 2 8 2" xfId="34330"/>
    <cellStyle name="Output 4 4 2 8 2 2" xfId="34331"/>
    <cellStyle name="Output 4 4 2 8 3" xfId="34332"/>
    <cellStyle name="Output 4 4 2 9" xfId="34333"/>
    <cellStyle name="Output 4 4 2 9 2" xfId="34334"/>
    <cellStyle name="Output 4 4 2 9 2 2" xfId="34335"/>
    <cellStyle name="Output 4 4 2 9 3" xfId="34336"/>
    <cellStyle name="Output 4 4 3" xfId="34337"/>
    <cellStyle name="Output 4 4 3 2" xfId="34338"/>
    <cellStyle name="Output 4 4 3 2 2" xfId="34339"/>
    <cellStyle name="Output 4 4 3 3" xfId="34340"/>
    <cellStyle name="Output 4 4 4" xfId="34341"/>
    <cellStyle name="Output 4 4 4 2" xfId="34342"/>
    <cellStyle name="Output 4 4 4 2 2" xfId="34343"/>
    <cellStyle name="Output 4 4 4 3" xfId="34344"/>
    <cellStyle name="Output 4 4 5" xfId="34345"/>
    <cellStyle name="Output 4 4 5 2" xfId="34346"/>
    <cellStyle name="Output 4 4 5 2 2" xfId="34347"/>
    <cellStyle name="Output 4 4 5 3" xfId="34348"/>
    <cellStyle name="Output 4 4 6" xfId="34349"/>
    <cellStyle name="Output 4 4 6 2" xfId="34350"/>
    <cellStyle name="Output 4 4 6 2 2" xfId="34351"/>
    <cellStyle name="Output 4 4 6 3" xfId="34352"/>
    <cellStyle name="Output 4 4 7" xfId="34353"/>
    <cellStyle name="Output 4 4 7 2" xfId="34354"/>
    <cellStyle name="Output 4 4 7 2 2" xfId="34355"/>
    <cellStyle name="Output 4 4 7 3" xfId="34356"/>
    <cellStyle name="Output 4 4 8" xfId="34357"/>
    <cellStyle name="Output 4 4 8 2" xfId="34358"/>
    <cellStyle name="Output 4 4 8 2 2" xfId="34359"/>
    <cellStyle name="Output 4 4 8 3" xfId="34360"/>
    <cellStyle name="Output 4 4 9" xfId="34361"/>
    <cellStyle name="Output 4 4 9 2" xfId="34362"/>
    <cellStyle name="Output 4 4 9 2 2" xfId="34363"/>
    <cellStyle name="Output 4 4 9 3" xfId="34364"/>
    <cellStyle name="Output 4 5" xfId="34365"/>
    <cellStyle name="Output 4 5 10" xfId="34366"/>
    <cellStyle name="Output 4 5 10 2" xfId="34367"/>
    <cellStyle name="Output 4 5 10 2 2" xfId="34368"/>
    <cellStyle name="Output 4 5 10 3" xfId="34369"/>
    <cellStyle name="Output 4 5 11" xfId="34370"/>
    <cellStyle name="Output 4 5 11 2" xfId="34371"/>
    <cellStyle name="Output 4 5 11 2 2" xfId="34372"/>
    <cellStyle name="Output 4 5 11 3" xfId="34373"/>
    <cellStyle name="Output 4 5 12" xfId="34374"/>
    <cellStyle name="Output 4 5 12 2" xfId="34375"/>
    <cellStyle name="Output 4 5 12 2 2" xfId="34376"/>
    <cellStyle name="Output 4 5 12 3" xfId="34377"/>
    <cellStyle name="Output 4 5 13" xfId="34378"/>
    <cellStyle name="Output 4 5 13 2" xfId="34379"/>
    <cellStyle name="Output 4 5 13 2 2" xfId="34380"/>
    <cellStyle name="Output 4 5 13 3" xfId="34381"/>
    <cellStyle name="Output 4 5 14" xfId="34382"/>
    <cellStyle name="Output 4 5 14 2" xfId="34383"/>
    <cellStyle name="Output 4 5 14 2 2" xfId="34384"/>
    <cellStyle name="Output 4 5 14 3" xfId="34385"/>
    <cellStyle name="Output 4 5 15" xfId="34386"/>
    <cellStyle name="Output 4 5 15 2" xfId="34387"/>
    <cellStyle name="Output 4 5 15 2 2" xfId="34388"/>
    <cellStyle name="Output 4 5 15 3" xfId="34389"/>
    <cellStyle name="Output 4 5 16" xfId="34390"/>
    <cellStyle name="Output 4 5 16 2" xfId="34391"/>
    <cellStyle name="Output 4 5 16 2 2" xfId="34392"/>
    <cellStyle name="Output 4 5 16 3" xfId="34393"/>
    <cellStyle name="Output 4 5 17" xfId="34394"/>
    <cellStyle name="Output 4 5 17 2" xfId="34395"/>
    <cellStyle name="Output 4 5 17 2 2" xfId="34396"/>
    <cellStyle name="Output 4 5 17 3" xfId="34397"/>
    <cellStyle name="Output 4 5 18" xfId="34398"/>
    <cellStyle name="Output 4 5 18 2" xfId="34399"/>
    <cellStyle name="Output 4 5 18 2 2" xfId="34400"/>
    <cellStyle name="Output 4 5 18 3" xfId="34401"/>
    <cellStyle name="Output 4 5 19" xfId="34402"/>
    <cellStyle name="Output 4 5 19 2" xfId="34403"/>
    <cellStyle name="Output 4 5 19 2 2" xfId="34404"/>
    <cellStyle name="Output 4 5 19 3" xfId="34405"/>
    <cellStyle name="Output 4 5 2" xfId="34406"/>
    <cellStyle name="Output 4 5 2 10" xfId="34407"/>
    <cellStyle name="Output 4 5 2 10 2" xfId="34408"/>
    <cellStyle name="Output 4 5 2 10 2 2" xfId="34409"/>
    <cellStyle name="Output 4 5 2 10 3" xfId="34410"/>
    <cellStyle name="Output 4 5 2 11" xfId="34411"/>
    <cellStyle name="Output 4 5 2 11 2" xfId="34412"/>
    <cellStyle name="Output 4 5 2 11 2 2" xfId="34413"/>
    <cellStyle name="Output 4 5 2 11 3" xfId="34414"/>
    <cellStyle name="Output 4 5 2 12" xfId="34415"/>
    <cellStyle name="Output 4 5 2 12 2" xfId="34416"/>
    <cellStyle name="Output 4 5 2 12 2 2" xfId="34417"/>
    <cellStyle name="Output 4 5 2 12 3" xfId="34418"/>
    <cellStyle name="Output 4 5 2 13" xfId="34419"/>
    <cellStyle name="Output 4 5 2 13 2" xfId="34420"/>
    <cellStyle name="Output 4 5 2 13 2 2" xfId="34421"/>
    <cellStyle name="Output 4 5 2 13 3" xfId="34422"/>
    <cellStyle name="Output 4 5 2 14" xfId="34423"/>
    <cellStyle name="Output 4 5 2 14 2" xfId="34424"/>
    <cellStyle name="Output 4 5 2 14 2 2" xfId="34425"/>
    <cellStyle name="Output 4 5 2 14 3" xfId="34426"/>
    <cellStyle name="Output 4 5 2 15" xfId="34427"/>
    <cellStyle name="Output 4 5 2 15 2" xfId="34428"/>
    <cellStyle name="Output 4 5 2 15 2 2" xfId="34429"/>
    <cellStyle name="Output 4 5 2 15 3" xfId="34430"/>
    <cellStyle name="Output 4 5 2 16" xfId="34431"/>
    <cellStyle name="Output 4 5 2 16 2" xfId="34432"/>
    <cellStyle name="Output 4 5 2 16 2 2" xfId="34433"/>
    <cellStyle name="Output 4 5 2 16 3" xfId="34434"/>
    <cellStyle name="Output 4 5 2 17" xfId="34435"/>
    <cellStyle name="Output 4 5 2 17 2" xfId="34436"/>
    <cellStyle name="Output 4 5 2 17 2 2" xfId="34437"/>
    <cellStyle name="Output 4 5 2 17 3" xfId="34438"/>
    <cellStyle name="Output 4 5 2 18" xfId="34439"/>
    <cellStyle name="Output 4 5 2 18 2" xfId="34440"/>
    <cellStyle name="Output 4 5 2 18 2 2" xfId="34441"/>
    <cellStyle name="Output 4 5 2 18 3" xfId="34442"/>
    <cellStyle name="Output 4 5 2 19" xfId="34443"/>
    <cellStyle name="Output 4 5 2 19 2" xfId="34444"/>
    <cellStyle name="Output 4 5 2 19 2 2" xfId="34445"/>
    <cellStyle name="Output 4 5 2 19 3" xfId="34446"/>
    <cellStyle name="Output 4 5 2 2" xfId="34447"/>
    <cellStyle name="Output 4 5 2 2 2" xfId="34448"/>
    <cellStyle name="Output 4 5 2 2 2 2" xfId="34449"/>
    <cellStyle name="Output 4 5 2 2 3" xfId="34450"/>
    <cellStyle name="Output 4 5 2 20" xfId="34451"/>
    <cellStyle name="Output 4 5 2 20 2" xfId="34452"/>
    <cellStyle name="Output 4 5 2 20 2 2" xfId="34453"/>
    <cellStyle name="Output 4 5 2 20 3" xfId="34454"/>
    <cellStyle name="Output 4 5 2 21" xfId="34455"/>
    <cellStyle name="Output 4 5 2 21 2" xfId="34456"/>
    <cellStyle name="Output 4 5 2 22" xfId="34457"/>
    <cellStyle name="Output 4 5 2 3" xfId="34458"/>
    <cellStyle name="Output 4 5 2 3 2" xfId="34459"/>
    <cellStyle name="Output 4 5 2 3 2 2" xfId="34460"/>
    <cellStyle name="Output 4 5 2 3 3" xfId="34461"/>
    <cellStyle name="Output 4 5 2 4" xfId="34462"/>
    <cellStyle name="Output 4 5 2 4 2" xfId="34463"/>
    <cellStyle name="Output 4 5 2 4 2 2" xfId="34464"/>
    <cellStyle name="Output 4 5 2 4 3" xfId="34465"/>
    <cellStyle name="Output 4 5 2 5" xfId="34466"/>
    <cellStyle name="Output 4 5 2 5 2" xfId="34467"/>
    <cellStyle name="Output 4 5 2 5 2 2" xfId="34468"/>
    <cellStyle name="Output 4 5 2 5 3" xfId="34469"/>
    <cellStyle name="Output 4 5 2 6" xfId="34470"/>
    <cellStyle name="Output 4 5 2 6 2" xfId="34471"/>
    <cellStyle name="Output 4 5 2 6 2 2" xfId="34472"/>
    <cellStyle name="Output 4 5 2 6 3" xfId="34473"/>
    <cellStyle name="Output 4 5 2 7" xfId="34474"/>
    <cellStyle name="Output 4 5 2 7 2" xfId="34475"/>
    <cellStyle name="Output 4 5 2 7 2 2" xfId="34476"/>
    <cellStyle name="Output 4 5 2 7 3" xfId="34477"/>
    <cellStyle name="Output 4 5 2 8" xfId="34478"/>
    <cellStyle name="Output 4 5 2 8 2" xfId="34479"/>
    <cellStyle name="Output 4 5 2 8 2 2" xfId="34480"/>
    <cellStyle name="Output 4 5 2 8 3" xfId="34481"/>
    <cellStyle name="Output 4 5 2 9" xfId="34482"/>
    <cellStyle name="Output 4 5 2 9 2" xfId="34483"/>
    <cellStyle name="Output 4 5 2 9 2 2" xfId="34484"/>
    <cellStyle name="Output 4 5 2 9 3" xfId="34485"/>
    <cellStyle name="Output 4 5 20" xfId="34486"/>
    <cellStyle name="Output 4 5 20 2" xfId="34487"/>
    <cellStyle name="Output 4 5 20 2 2" xfId="34488"/>
    <cellStyle name="Output 4 5 20 3" xfId="34489"/>
    <cellStyle name="Output 4 5 21" xfId="34490"/>
    <cellStyle name="Output 4 5 21 2" xfId="34491"/>
    <cellStyle name="Output 4 5 21 2 2" xfId="34492"/>
    <cellStyle name="Output 4 5 21 3" xfId="34493"/>
    <cellStyle name="Output 4 5 22" xfId="34494"/>
    <cellStyle name="Output 4 5 22 2" xfId="34495"/>
    <cellStyle name="Output 4 5 23" xfId="34496"/>
    <cellStyle name="Output 4 5 3" xfId="34497"/>
    <cellStyle name="Output 4 5 3 2" xfId="34498"/>
    <cellStyle name="Output 4 5 3 2 2" xfId="34499"/>
    <cellStyle name="Output 4 5 3 3" xfId="34500"/>
    <cellStyle name="Output 4 5 4" xfId="34501"/>
    <cellStyle name="Output 4 5 4 2" xfId="34502"/>
    <cellStyle name="Output 4 5 4 2 2" xfId="34503"/>
    <cellStyle name="Output 4 5 4 3" xfId="34504"/>
    <cellStyle name="Output 4 5 5" xfId="34505"/>
    <cellStyle name="Output 4 5 5 2" xfId="34506"/>
    <cellStyle name="Output 4 5 5 2 2" xfId="34507"/>
    <cellStyle name="Output 4 5 5 3" xfId="34508"/>
    <cellStyle name="Output 4 5 6" xfId="34509"/>
    <cellStyle name="Output 4 5 6 2" xfId="34510"/>
    <cellStyle name="Output 4 5 6 2 2" xfId="34511"/>
    <cellStyle name="Output 4 5 6 3" xfId="34512"/>
    <cellStyle name="Output 4 5 7" xfId="34513"/>
    <cellStyle name="Output 4 5 7 2" xfId="34514"/>
    <cellStyle name="Output 4 5 7 2 2" xfId="34515"/>
    <cellStyle name="Output 4 5 7 3" xfId="34516"/>
    <cellStyle name="Output 4 5 8" xfId="34517"/>
    <cellStyle name="Output 4 5 8 2" xfId="34518"/>
    <cellStyle name="Output 4 5 8 2 2" xfId="34519"/>
    <cellStyle name="Output 4 5 8 3" xfId="34520"/>
    <cellStyle name="Output 4 5 9" xfId="34521"/>
    <cellStyle name="Output 4 5 9 2" xfId="34522"/>
    <cellStyle name="Output 4 5 9 2 2" xfId="34523"/>
    <cellStyle name="Output 4 5 9 3" xfId="34524"/>
    <cellStyle name="Output 4 6" xfId="34525"/>
    <cellStyle name="Output 4 6 10" xfId="34526"/>
    <cellStyle name="Output 4 6 10 2" xfId="34527"/>
    <cellStyle name="Output 4 6 10 2 2" xfId="34528"/>
    <cellStyle name="Output 4 6 10 3" xfId="34529"/>
    <cellStyle name="Output 4 6 11" xfId="34530"/>
    <cellStyle name="Output 4 6 11 2" xfId="34531"/>
    <cellStyle name="Output 4 6 11 2 2" xfId="34532"/>
    <cellStyle name="Output 4 6 11 3" xfId="34533"/>
    <cellStyle name="Output 4 6 12" xfId="34534"/>
    <cellStyle name="Output 4 6 12 2" xfId="34535"/>
    <cellStyle name="Output 4 6 12 2 2" xfId="34536"/>
    <cellStyle name="Output 4 6 12 3" xfId="34537"/>
    <cellStyle name="Output 4 6 13" xfId="34538"/>
    <cellStyle name="Output 4 6 13 2" xfId="34539"/>
    <cellStyle name="Output 4 6 13 2 2" xfId="34540"/>
    <cellStyle name="Output 4 6 13 3" xfId="34541"/>
    <cellStyle name="Output 4 6 14" xfId="34542"/>
    <cellStyle name="Output 4 6 14 2" xfId="34543"/>
    <cellStyle name="Output 4 6 14 2 2" xfId="34544"/>
    <cellStyle name="Output 4 6 14 3" xfId="34545"/>
    <cellStyle name="Output 4 6 15" xfId="34546"/>
    <cellStyle name="Output 4 6 15 2" xfId="34547"/>
    <cellStyle name="Output 4 6 15 2 2" xfId="34548"/>
    <cellStyle name="Output 4 6 15 3" xfId="34549"/>
    <cellStyle name="Output 4 6 16" xfId="34550"/>
    <cellStyle name="Output 4 6 16 2" xfId="34551"/>
    <cellStyle name="Output 4 6 16 2 2" xfId="34552"/>
    <cellStyle name="Output 4 6 16 3" xfId="34553"/>
    <cellStyle name="Output 4 6 17" xfId="34554"/>
    <cellStyle name="Output 4 6 17 2" xfId="34555"/>
    <cellStyle name="Output 4 6 17 2 2" xfId="34556"/>
    <cellStyle name="Output 4 6 17 3" xfId="34557"/>
    <cellStyle name="Output 4 6 18" xfId="34558"/>
    <cellStyle name="Output 4 6 18 2" xfId="34559"/>
    <cellStyle name="Output 4 6 18 2 2" xfId="34560"/>
    <cellStyle name="Output 4 6 18 3" xfId="34561"/>
    <cellStyle name="Output 4 6 19" xfId="34562"/>
    <cellStyle name="Output 4 6 19 2" xfId="34563"/>
    <cellStyle name="Output 4 6 19 2 2" xfId="34564"/>
    <cellStyle name="Output 4 6 19 3" xfId="34565"/>
    <cellStyle name="Output 4 6 2" xfId="34566"/>
    <cellStyle name="Output 4 6 2 2" xfId="34567"/>
    <cellStyle name="Output 4 6 2 2 2" xfId="34568"/>
    <cellStyle name="Output 4 6 2 3" xfId="34569"/>
    <cellStyle name="Output 4 6 20" xfId="34570"/>
    <cellStyle name="Output 4 6 20 2" xfId="34571"/>
    <cellStyle name="Output 4 6 20 2 2" xfId="34572"/>
    <cellStyle name="Output 4 6 20 3" xfId="34573"/>
    <cellStyle name="Output 4 6 21" xfId="34574"/>
    <cellStyle name="Output 4 6 21 2" xfId="34575"/>
    <cellStyle name="Output 4 6 22" xfId="34576"/>
    <cellStyle name="Output 4 6 3" xfId="34577"/>
    <cellStyle name="Output 4 6 3 2" xfId="34578"/>
    <cellStyle name="Output 4 6 3 2 2" xfId="34579"/>
    <cellStyle name="Output 4 6 3 3" xfId="34580"/>
    <cellStyle name="Output 4 6 4" xfId="34581"/>
    <cellStyle name="Output 4 6 4 2" xfId="34582"/>
    <cellStyle name="Output 4 6 4 2 2" xfId="34583"/>
    <cellStyle name="Output 4 6 4 3" xfId="34584"/>
    <cellStyle name="Output 4 6 5" xfId="34585"/>
    <cellStyle name="Output 4 6 5 2" xfId="34586"/>
    <cellStyle name="Output 4 6 5 2 2" xfId="34587"/>
    <cellStyle name="Output 4 6 5 3" xfId="34588"/>
    <cellStyle name="Output 4 6 6" xfId="34589"/>
    <cellStyle name="Output 4 6 6 2" xfId="34590"/>
    <cellStyle name="Output 4 6 6 2 2" xfId="34591"/>
    <cellStyle name="Output 4 6 6 3" xfId="34592"/>
    <cellStyle name="Output 4 6 7" xfId="34593"/>
    <cellStyle name="Output 4 6 7 2" xfId="34594"/>
    <cellStyle name="Output 4 6 7 2 2" xfId="34595"/>
    <cellStyle name="Output 4 6 7 3" xfId="34596"/>
    <cellStyle name="Output 4 6 8" xfId="34597"/>
    <cellStyle name="Output 4 6 8 2" xfId="34598"/>
    <cellStyle name="Output 4 6 8 2 2" xfId="34599"/>
    <cellStyle name="Output 4 6 8 3" xfId="34600"/>
    <cellStyle name="Output 4 6 9" xfId="34601"/>
    <cellStyle name="Output 4 6 9 2" xfId="34602"/>
    <cellStyle name="Output 4 6 9 2 2" xfId="34603"/>
    <cellStyle name="Output 4 6 9 3" xfId="34604"/>
    <cellStyle name="Output 4 7" xfId="34605"/>
    <cellStyle name="Output 4 7 2" xfId="34606"/>
    <cellStyle name="Output 4 7 2 2" xfId="34607"/>
    <cellStyle name="Output 4 7 3" xfId="34608"/>
    <cellStyle name="Output 4 8" xfId="34609"/>
    <cellStyle name="Output 4 8 2" xfId="34610"/>
    <cellStyle name="Output 4 8 2 2" xfId="34611"/>
    <cellStyle name="Output 4 8 3" xfId="34612"/>
    <cellStyle name="Output 4 9" xfId="34613"/>
    <cellStyle name="Output 4 9 2" xfId="34614"/>
    <cellStyle name="Output 4 9 2 2" xfId="34615"/>
    <cellStyle name="Output 4 9 3" xfId="34616"/>
    <cellStyle name="Output 5" xfId="34617"/>
    <cellStyle name="Output 5 10" xfId="34618"/>
    <cellStyle name="Output 5 10 2" xfId="34619"/>
    <cellStyle name="Output 5 10 2 2" xfId="34620"/>
    <cellStyle name="Output 5 10 3" xfId="34621"/>
    <cellStyle name="Output 5 11" xfId="34622"/>
    <cellStyle name="Output 5 11 2" xfId="34623"/>
    <cellStyle name="Output 5 11 2 2" xfId="34624"/>
    <cellStyle name="Output 5 11 3" xfId="34625"/>
    <cellStyle name="Output 5 12" xfId="34626"/>
    <cellStyle name="Output 5 12 2" xfId="34627"/>
    <cellStyle name="Output 5 12 2 2" xfId="34628"/>
    <cellStyle name="Output 5 12 3" xfId="34629"/>
    <cellStyle name="Output 5 13" xfId="34630"/>
    <cellStyle name="Output 5 13 2" xfId="34631"/>
    <cellStyle name="Output 5 13 2 2" xfId="34632"/>
    <cellStyle name="Output 5 13 3" xfId="34633"/>
    <cellStyle name="Output 5 14" xfId="34634"/>
    <cellStyle name="Output 5 14 2" xfId="34635"/>
    <cellStyle name="Output 5 14 2 2" xfId="34636"/>
    <cellStyle name="Output 5 14 3" xfId="34637"/>
    <cellStyle name="Output 5 15" xfId="34638"/>
    <cellStyle name="Output 5 15 2" xfId="34639"/>
    <cellStyle name="Output 5 15 2 2" xfId="34640"/>
    <cellStyle name="Output 5 15 3" xfId="34641"/>
    <cellStyle name="Output 5 16" xfId="34642"/>
    <cellStyle name="Output 5 16 2" xfId="34643"/>
    <cellStyle name="Output 5 16 2 2" xfId="34644"/>
    <cellStyle name="Output 5 16 3" xfId="34645"/>
    <cellStyle name="Output 5 17" xfId="34646"/>
    <cellStyle name="Output 5 17 2" xfId="34647"/>
    <cellStyle name="Output 5 17 2 2" xfId="34648"/>
    <cellStyle name="Output 5 17 3" xfId="34649"/>
    <cellStyle name="Output 5 18" xfId="34650"/>
    <cellStyle name="Output 5 18 2" xfId="34651"/>
    <cellStyle name="Output 5 18 2 2" xfId="34652"/>
    <cellStyle name="Output 5 18 3" xfId="34653"/>
    <cellStyle name="Output 5 19" xfId="34654"/>
    <cellStyle name="Output 5 19 2" xfId="34655"/>
    <cellStyle name="Output 5 19 2 2" xfId="34656"/>
    <cellStyle name="Output 5 19 3" xfId="34657"/>
    <cellStyle name="Output 5 2" xfId="34658"/>
    <cellStyle name="Output 5 2 10" xfId="34659"/>
    <cellStyle name="Output 5 2 10 2" xfId="34660"/>
    <cellStyle name="Output 5 2 10 2 2" xfId="34661"/>
    <cellStyle name="Output 5 2 10 3" xfId="34662"/>
    <cellStyle name="Output 5 2 11" xfId="34663"/>
    <cellStyle name="Output 5 2 11 2" xfId="34664"/>
    <cellStyle name="Output 5 2 11 2 2" xfId="34665"/>
    <cellStyle name="Output 5 2 11 3" xfId="34666"/>
    <cellStyle name="Output 5 2 12" xfId="34667"/>
    <cellStyle name="Output 5 2 12 2" xfId="34668"/>
    <cellStyle name="Output 5 2 12 2 2" xfId="34669"/>
    <cellStyle name="Output 5 2 12 3" xfId="34670"/>
    <cellStyle name="Output 5 2 13" xfId="34671"/>
    <cellStyle name="Output 5 2 13 2" xfId="34672"/>
    <cellStyle name="Output 5 2 13 2 2" xfId="34673"/>
    <cellStyle name="Output 5 2 13 3" xfId="34674"/>
    <cellStyle name="Output 5 2 14" xfId="34675"/>
    <cellStyle name="Output 5 2 14 2" xfId="34676"/>
    <cellStyle name="Output 5 2 14 2 2" xfId="34677"/>
    <cellStyle name="Output 5 2 14 3" xfId="34678"/>
    <cellStyle name="Output 5 2 15" xfId="34679"/>
    <cellStyle name="Output 5 2 15 2" xfId="34680"/>
    <cellStyle name="Output 5 2 15 2 2" xfId="34681"/>
    <cellStyle name="Output 5 2 15 3" xfId="34682"/>
    <cellStyle name="Output 5 2 16" xfId="34683"/>
    <cellStyle name="Output 5 2 16 2" xfId="34684"/>
    <cellStyle name="Output 5 2 16 2 2" xfId="34685"/>
    <cellStyle name="Output 5 2 16 3" xfId="34686"/>
    <cellStyle name="Output 5 2 17" xfId="34687"/>
    <cellStyle name="Output 5 2 17 2" xfId="34688"/>
    <cellStyle name="Output 5 2 17 2 2" xfId="34689"/>
    <cellStyle name="Output 5 2 17 3" xfId="34690"/>
    <cellStyle name="Output 5 2 18" xfId="34691"/>
    <cellStyle name="Output 5 2 18 2" xfId="34692"/>
    <cellStyle name="Output 5 2 18 2 2" xfId="34693"/>
    <cellStyle name="Output 5 2 18 3" xfId="34694"/>
    <cellStyle name="Output 5 2 19" xfId="34695"/>
    <cellStyle name="Output 5 2 19 2" xfId="34696"/>
    <cellStyle name="Output 5 2 19 2 2" xfId="34697"/>
    <cellStyle name="Output 5 2 19 3" xfId="34698"/>
    <cellStyle name="Output 5 2 2" xfId="34699"/>
    <cellStyle name="Output 5 2 2 10" xfId="34700"/>
    <cellStyle name="Output 5 2 2 10 2" xfId="34701"/>
    <cellStyle name="Output 5 2 2 10 2 2" xfId="34702"/>
    <cellStyle name="Output 5 2 2 10 3" xfId="34703"/>
    <cellStyle name="Output 5 2 2 11" xfId="34704"/>
    <cellStyle name="Output 5 2 2 11 2" xfId="34705"/>
    <cellStyle name="Output 5 2 2 11 2 2" xfId="34706"/>
    <cellStyle name="Output 5 2 2 11 3" xfId="34707"/>
    <cellStyle name="Output 5 2 2 12" xfId="34708"/>
    <cellStyle name="Output 5 2 2 12 2" xfId="34709"/>
    <cellStyle name="Output 5 2 2 12 2 2" xfId="34710"/>
    <cellStyle name="Output 5 2 2 12 3" xfId="34711"/>
    <cellStyle name="Output 5 2 2 13" xfId="34712"/>
    <cellStyle name="Output 5 2 2 13 2" xfId="34713"/>
    <cellStyle name="Output 5 2 2 13 2 2" xfId="34714"/>
    <cellStyle name="Output 5 2 2 13 3" xfId="34715"/>
    <cellStyle name="Output 5 2 2 14" xfId="34716"/>
    <cellStyle name="Output 5 2 2 14 2" xfId="34717"/>
    <cellStyle name="Output 5 2 2 14 2 2" xfId="34718"/>
    <cellStyle name="Output 5 2 2 14 3" xfId="34719"/>
    <cellStyle name="Output 5 2 2 15" xfId="34720"/>
    <cellStyle name="Output 5 2 2 15 2" xfId="34721"/>
    <cellStyle name="Output 5 2 2 15 2 2" xfId="34722"/>
    <cellStyle name="Output 5 2 2 15 3" xfId="34723"/>
    <cellStyle name="Output 5 2 2 16" xfId="34724"/>
    <cellStyle name="Output 5 2 2 16 2" xfId="34725"/>
    <cellStyle name="Output 5 2 2 16 2 2" xfId="34726"/>
    <cellStyle name="Output 5 2 2 16 3" xfId="34727"/>
    <cellStyle name="Output 5 2 2 17" xfId="34728"/>
    <cellStyle name="Output 5 2 2 17 2" xfId="34729"/>
    <cellStyle name="Output 5 2 2 17 2 2" xfId="34730"/>
    <cellStyle name="Output 5 2 2 17 3" xfId="34731"/>
    <cellStyle name="Output 5 2 2 18" xfId="34732"/>
    <cellStyle name="Output 5 2 2 18 2" xfId="34733"/>
    <cellStyle name="Output 5 2 2 19" xfId="34734"/>
    <cellStyle name="Output 5 2 2 2" xfId="34735"/>
    <cellStyle name="Output 5 2 2 2 10" xfId="34736"/>
    <cellStyle name="Output 5 2 2 2 10 2" xfId="34737"/>
    <cellStyle name="Output 5 2 2 2 10 2 2" xfId="34738"/>
    <cellStyle name="Output 5 2 2 2 10 3" xfId="34739"/>
    <cellStyle name="Output 5 2 2 2 11" xfId="34740"/>
    <cellStyle name="Output 5 2 2 2 11 2" xfId="34741"/>
    <cellStyle name="Output 5 2 2 2 11 2 2" xfId="34742"/>
    <cellStyle name="Output 5 2 2 2 11 3" xfId="34743"/>
    <cellStyle name="Output 5 2 2 2 12" xfId="34744"/>
    <cellStyle name="Output 5 2 2 2 12 2" xfId="34745"/>
    <cellStyle name="Output 5 2 2 2 12 2 2" xfId="34746"/>
    <cellStyle name="Output 5 2 2 2 12 3" xfId="34747"/>
    <cellStyle name="Output 5 2 2 2 13" xfId="34748"/>
    <cellStyle name="Output 5 2 2 2 13 2" xfId="34749"/>
    <cellStyle name="Output 5 2 2 2 13 2 2" xfId="34750"/>
    <cellStyle name="Output 5 2 2 2 13 3" xfId="34751"/>
    <cellStyle name="Output 5 2 2 2 14" xfId="34752"/>
    <cellStyle name="Output 5 2 2 2 14 2" xfId="34753"/>
    <cellStyle name="Output 5 2 2 2 14 2 2" xfId="34754"/>
    <cellStyle name="Output 5 2 2 2 14 3" xfId="34755"/>
    <cellStyle name="Output 5 2 2 2 15" xfId="34756"/>
    <cellStyle name="Output 5 2 2 2 15 2" xfId="34757"/>
    <cellStyle name="Output 5 2 2 2 15 2 2" xfId="34758"/>
    <cellStyle name="Output 5 2 2 2 15 3" xfId="34759"/>
    <cellStyle name="Output 5 2 2 2 16" xfId="34760"/>
    <cellStyle name="Output 5 2 2 2 16 2" xfId="34761"/>
    <cellStyle name="Output 5 2 2 2 16 2 2" xfId="34762"/>
    <cellStyle name="Output 5 2 2 2 16 3" xfId="34763"/>
    <cellStyle name="Output 5 2 2 2 17" xfId="34764"/>
    <cellStyle name="Output 5 2 2 2 17 2" xfId="34765"/>
    <cellStyle name="Output 5 2 2 2 17 2 2" xfId="34766"/>
    <cellStyle name="Output 5 2 2 2 17 3" xfId="34767"/>
    <cellStyle name="Output 5 2 2 2 18" xfId="34768"/>
    <cellStyle name="Output 5 2 2 2 18 2" xfId="34769"/>
    <cellStyle name="Output 5 2 2 2 18 2 2" xfId="34770"/>
    <cellStyle name="Output 5 2 2 2 18 3" xfId="34771"/>
    <cellStyle name="Output 5 2 2 2 19" xfId="34772"/>
    <cellStyle name="Output 5 2 2 2 19 2" xfId="34773"/>
    <cellStyle name="Output 5 2 2 2 19 2 2" xfId="34774"/>
    <cellStyle name="Output 5 2 2 2 19 3" xfId="34775"/>
    <cellStyle name="Output 5 2 2 2 2" xfId="34776"/>
    <cellStyle name="Output 5 2 2 2 2 2" xfId="34777"/>
    <cellStyle name="Output 5 2 2 2 2 2 2" xfId="34778"/>
    <cellStyle name="Output 5 2 2 2 2 3" xfId="34779"/>
    <cellStyle name="Output 5 2 2 2 20" xfId="34780"/>
    <cellStyle name="Output 5 2 2 2 20 2" xfId="34781"/>
    <cellStyle name="Output 5 2 2 2 20 2 2" xfId="34782"/>
    <cellStyle name="Output 5 2 2 2 20 3" xfId="34783"/>
    <cellStyle name="Output 5 2 2 2 21" xfId="34784"/>
    <cellStyle name="Output 5 2 2 2 21 2" xfId="34785"/>
    <cellStyle name="Output 5 2 2 2 22" xfId="34786"/>
    <cellStyle name="Output 5 2 2 2 3" xfId="34787"/>
    <cellStyle name="Output 5 2 2 2 3 2" xfId="34788"/>
    <cellStyle name="Output 5 2 2 2 3 2 2" xfId="34789"/>
    <cellStyle name="Output 5 2 2 2 3 3" xfId="34790"/>
    <cellStyle name="Output 5 2 2 2 4" xfId="34791"/>
    <cellStyle name="Output 5 2 2 2 4 2" xfId="34792"/>
    <cellStyle name="Output 5 2 2 2 4 2 2" xfId="34793"/>
    <cellStyle name="Output 5 2 2 2 4 3" xfId="34794"/>
    <cellStyle name="Output 5 2 2 2 5" xfId="34795"/>
    <cellStyle name="Output 5 2 2 2 5 2" xfId="34796"/>
    <cellStyle name="Output 5 2 2 2 5 2 2" xfId="34797"/>
    <cellStyle name="Output 5 2 2 2 5 3" xfId="34798"/>
    <cellStyle name="Output 5 2 2 2 6" xfId="34799"/>
    <cellStyle name="Output 5 2 2 2 6 2" xfId="34800"/>
    <cellStyle name="Output 5 2 2 2 6 2 2" xfId="34801"/>
    <cellStyle name="Output 5 2 2 2 6 3" xfId="34802"/>
    <cellStyle name="Output 5 2 2 2 7" xfId="34803"/>
    <cellStyle name="Output 5 2 2 2 7 2" xfId="34804"/>
    <cellStyle name="Output 5 2 2 2 7 2 2" xfId="34805"/>
    <cellStyle name="Output 5 2 2 2 7 3" xfId="34806"/>
    <cellStyle name="Output 5 2 2 2 8" xfId="34807"/>
    <cellStyle name="Output 5 2 2 2 8 2" xfId="34808"/>
    <cellStyle name="Output 5 2 2 2 8 2 2" xfId="34809"/>
    <cellStyle name="Output 5 2 2 2 8 3" xfId="34810"/>
    <cellStyle name="Output 5 2 2 2 9" xfId="34811"/>
    <cellStyle name="Output 5 2 2 2 9 2" xfId="34812"/>
    <cellStyle name="Output 5 2 2 2 9 2 2" xfId="34813"/>
    <cellStyle name="Output 5 2 2 2 9 3" xfId="34814"/>
    <cellStyle name="Output 5 2 2 3" xfId="34815"/>
    <cellStyle name="Output 5 2 2 3 2" xfId="34816"/>
    <cellStyle name="Output 5 2 2 3 2 2" xfId="34817"/>
    <cellStyle name="Output 5 2 2 3 3" xfId="34818"/>
    <cellStyle name="Output 5 2 2 4" xfId="34819"/>
    <cellStyle name="Output 5 2 2 4 2" xfId="34820"/>
    <cellStyle name="Output 5 2 2 4 2 2" xfId="34821"/>
    <cellStyle name="Output 5 2 2 4 3" xfId="34822"/>
    <cellStyle name="Output 5 2 2 5" xfId="34823"/>
    <cellStyle name="Output 5 2 2 5 2" xfId="34824"/>
    <cellStyle name="Output 5 2 2 5 2 2" xfId="34825"/>
    <cellStyle name="Output 5 2 2 5 3" xfId="34826"/>
    <cellStyle name="Output 5 2 2 6" xfId="34827"/>
    <cellStyle name="Output 5 2 2 6 2" xfId="34828"/>
    <cellStyle name="Output 5 2 2 6 2 2" xfId="34829"/>
    <cellStyle name="Output 5 2 2 6 3" xfId="34830"/>
    <cellStyle name="Output 5 2 2 7" xfId="34831"/>
    <cellStyle name="Output 5 2 2 7 2" xfId="34832"/>
    <cellStyle name="Output 5 2 2 7 2 2" xfId="34833"/>
    <cellStyle name="Output 5 2 2 7 3" xfId="34834"/>
    <cellStyle name="Output 5 2 2 8" xfId="34835"/>
    <cellStyle name="Output 5 2 2 8 2" xfId="34836"/>
    <cellStyle name="Output 5 2 2 8 2 2" xfId="34837"/>
    <cellStyle name="Output 5 2 2 8 3" xfId="34838"/>
    <cellStyle name="Output 5 2 2 9" xfId="34839"/>
    <cellStyle name="Output 5 2 2 9 2" xfId="34840"/>
    <cellStyle name="Output 5 2 2 9 2 2" xfId="34841"/>
    <cellStyle name="Output 5 2 2 9 3" xfId="34842"/>
    <cellStyle name="Output 5 2 20" xfId="34843"/>
    <cellStyle name="Output 5 2 20 2" xfId="34844"/>
    <cellStyle name="Output 5 2 20 2 2" xfId="34845"/>
    <cellStyle name="Output 5 2 20 3" xfId="34846"/>
    <cellStyle name="Output 5 2 21" xfId="34847"/>
    <cellStyle name="Output 5 2 21 2" xfId="34848"/>
    <cellStyle name="Output 5 2 22" xfId="34849"/>
    <cellStyle name="Output 5 2 3" xfId="34850"/>
    <cellStyle name="Output 5 2 3 10" xfId="34851"/>
    <cellStyle name="Output 5 2 3 10 2" xfId="34852"/>
    <cellStyle name="Output 5 2 3 10 2 2" xfId="34853"/>
    <cellStyle name="Output 5 2 3 10 3" xfId="34854"/>
    <cellStyle name="Output 5 2 3 11" xfId="34855"/>
    <cellStyle name="Output 5 2 3 11 2" xfId="34856"/>
    <cellStyle name="Output 5 2 3 11 2 2" xfId="34857"/>
    <cellStyle name="Output 5 2 3 11 3" xfId="34858"/>
    <cellStyle name="Output 5 2 3 12" xfId="34859"/>
    <cellStyle name="Output 5 2 3 12 2" xfId="34860"/>
    <cellStyle name="Output 5 2 3 12 2 2" xfId="34861"/>
    <cellStyle name="Output 5 2 3 12 3" xfId="34862"/>
    <cellStyle name="Output 5 2 3 13" xfId="34863"/>
    <cellStyle name="Output 5 2 3 13 2" xfId="34864"/>
    <cellStyle name="Output 5 2 3 13 2 2" xfId="34865"/>
    <cellStyle name="Output 5 2 3 13 3" xfId="34866"/>
    <cellStyle name="Output 5 2 3 14" xfId="34867"/>
    <cellStyle name="Output 5 2 3 14 2" xfId="34868"/>
    <cellStyle name="Output 5 2 3 14 2 2" xfId="34869"/>
    <cellStyle name="Output 5 2 3 14 3" xfId="34870"/>
    <cellStyle name="Output 5 2 3 15" xfId="34871"/>
    <cellStyle name="Output 5 2 3 15 2" xfId="34872"/>
    <cellStyle name="Output 5 2 3 15 2 2" xfId="34873"/>
    <cellStyle name="Output 5 2 3 15 3" xfId="34874"/>
    <cellStyle name="Output 5 2 3 16" xfId="34875"/>
    <cellStyle name="Output 5 2 3 16 2" xfId="34876"/>
    <cellStyle name="Output 5 2 3 16 2 2" xfId="34877"/>
    <cellStyle name="Output 5 2 3 16 3" xfId="34878"/>
    <cellStyle name="Output 5 2 3 17" xfId="34879"/>
    <cellStyle name="Output 5 2 3 17 2" xfId="34880"/>
    <cellStyle name="Output 5 2 3 17 2 2" xfId="34881"/>
    <cellStyle name="Output 5 2 3 17 3" xfId="34882"/>
    <cellStyle name="Output 5 2 3 18" xfId="34883"/>
    <cellStyle name="Output 5 2 3 18 2" xfId="34884"/>
    <cellStyle name="Output 5 2 3 19" xfId="34885"/>
    <cellStyle name="Output 5 2 3 2" xfId="34886"/>
    <cellStyle name="Output 5 2 3 2 10" xfId="34887"/>
    <cellStyle name="Output 5 2 3 2 10 2" xfId="34888"/>
    <cellStyle name="Output 5 2 3 2 10 2 2" xfId="34889"/>
    <cellStyle name="Output 5 2 3 2 10 3" xfId="34890"/>
    <cellStyle name="Output 5 2 3 2 11" xfId="34891"/>
    <cellStyle name="Output 5 2 3 2 11 2" xfId="34892"/>
    <cellStyle name="Output 5 2 3 2 11 2 2" xfId="34893"/>
    <cellStyle name="Output 5 2 3 2 11 3" xfId="34894"/>
    <cellStyle name="Output 5 2 3 2 12" xfId="34895"/>
    <cellStyle name="Output 5 2 3 2 12 2" xfId="34896"/>
    <cellStyle name="Output 5 2 3 2 12 2 2" xfId="34897"/>
    <cellStyle name="Output 5 2 3 2 12 3" xfId="34898"/>
    <cellStyle name="Output 5 2 3 2 13" xfId="34899"/>
    <cellStyle name="Output 5 2 3 2 13 2" xfId="34900"/>
    <cellStyle name="Output 5 2 3 2 13 2 2" xfId="34901"/>
    <cellStyle name="Output 5 2 3 2 13 3" xfId="34902"/>
    <cellStyle name="Output 5 2 3 2 14" xfId="34903"/>
    <cellStyle name="Output 5 2 3 2 14 2" xfId="34904"/>
    <cellStyle name="Output 5 2 3 2 14 2 2" xfId="34905"/>
    <cellStyle name="Output 5 2 3 2 14 3" xfId="34906"/>
    <cellStyle name="Output 5 2 3 2 15" xfId="34907"/>
    <cellStyle name="Output 5 2 3 2 15 2" xfId="34908"/>
    <cellStyle name="Output 5 2 3 2 15 2 2" xfId="34909"/>
    <cellStyle name="Output 5 2 3 2 15 3" xfId="34910"/>
    <cellStyle name="Output 5 2 3 2 16" xfId="34911"/>
    <cellStyle name="Output 5 2 3 2 16 2" xfId="34912"/>
    <cellStyle name="Output 5 2 3 2 16 2 2" xfId="34913"/>
    <cellStyle name="Output 5 2 3 2 16 3" xfId="34914"/>
    <cellStyle name="Output 5 2 3 2 17" xfId="34915"/>
    <cellStyle name="Output 5 2 3 2 17 2" xfId="34916"/>
    <cellStyle name="Output 5 2 3 2 17 2 2" xfId="34917"/>
    <cellStyle name="Output 5 2 3 2 17 3" xfId="34918"/>
    <cellStyle name="Output 5 2 3 2 18" xfId="34919"/>
    <cellStyle name="Output 5 2 3 2 18 2" xfId="34920"/>
    <cellStyle name="Output 5 2 3 2 18 2 2" xfId="34921"/>
    <cellStyle name="Output 5 2 3 2 18 3" xfId="34922"/>
    <cellStyle name="Output 5 2 3 2 19" xfId="34923"/>
    <cellStyle name="Output 5 2 3 2 19 2" xfId="34924"/>
    <cellStyle name="Output 5 2 3 2 19 2 2" xfId="34925"/>
    <cellStyle name="Output 5 2 3 2 19 3" xfId="34926"/>
    <cellStyle name="Output 5 2 3 2 2" xfId="34927"/>
    <cellStyle name="Output 5 2 3 2 2 2" xfId="34928"/>
    <cellStyle name="Output 5 2 3 2 2 2 2" xfId="34929"/>
    <cellStyle name="Output 5 2 3 2 2 3" xfId="34930"/>
    <cellStyle name="Output 5 2 3 2 20" xfId="34931"/>
    <cellStyle name="Output 5 2 3 2 20 2" xfId="34932"/>
    <cellStyle name="Output 5 2 3 2 20 2 2" xfId="34933"/>
    <cellStyle name="Output 5 2 3 2 20 3" xfId="34934"/>
    <cellStyle name="Output 5 2 3 2 21" xfId="34935"/>
    <cellStyle name="Output 5 2 3 2 21 2" xfId="34936"/>
    <cellStyle name="Output 5 2 3 2 22" xfId="34937"/>
    <cellStyle name="Output 5 2 3 2 3" xfId="34938"/>
    <cellStyle name="Output 5 2 3 2 3 2" xfId="34939"/>
    <cellStyle name="Output 5 2 3 2 3 2 2" xfId="34940"/>
    <cellStyle name="Output 5 2 3 2 3 3" xfId="34941"/>
    <cellStyle name="Output 5 2 3 2 4" xfId="34942"/>
    <cellStyle name="Output 5 2 3 2 4 2" xfId="34943"/>
    <cellStyle name="Output 5 2 3 2 4 2 2" xfId="34944"/>
    <cellStyle name="Output 5 2 3 2 4 3" xfId="34945"/>
    <cellStyle name="Output 5 2 3 2 5" xfId="34946"/>
    <cellStyle name="Output 5 2 3 2 5 2" xfId="34947"/>
    <cellStyle name="Output 5 2 3 2 5 2 2" xfId="34948"/>
    <cellStyle name="Output 5 2 3 2 5 3" xfId="34949"/>
    <cellStyle name="Output 5 2 3 2 6" xfId="34950"/>
    <cellStyle name="Output 5 2 3 2 6 2" xfId="34951"/>
    <cellStyle name="Output 5 2 3 2 6 2 2" xfId="34952"/>
    <cellStyle name="Output 5 2 3 2 6 3" xfId="34953"/>
    <cellStyle name="Output 5 2 3 2 7" xfId="34954"/>
    <cellStyle name="Output 5 2 3 2 7 2" xfId="34955"/>
    <cellStyle name="Output 5 2 3 2 7 2 2" xfId="34956"/>
    <cellStyle name="Output 5 2 3 2 7 3" xfId="34957"/>
    <cellStyle name="Output 5 2 3 2 8" xfId="34958"/>
    <cellStyle name="Output 5 2 3 2 8 2" xfId="34959"/>
    <cellStyle name="Output 5 2 3 2 8 2 2" xfId="34960"/>
    <cellStyle name="Output 5 2 3 2 8 3" xfId="34961"/>
    <cellStyle name="Output 5 2 3 2 9" xfId="34962"/>
    <cellStyle name="Output 5 2 3 2 9 2" xfId="34963"/>
    <cellStyle name="Output 5 2 3 2 9 2 2" xfId="34964"/>
    <cellStyle name="Output 5 2 3 2 9 3" xfId="34965"/>
    <cellStyle name="Output 5 2 3 3" xfId="34966"/>
    <cellStyle name="Output 5 2 3 3 2" xfId="34967"/>
    <cellStyle name="Output 5 2 3 3 2 2" xfId="34968"/>
    <cellStyle name="Output 5 2 3 3 3" xfId="34969"/>
    <cellStyle name="Output 5 2 3 4" xfId="34970"/>
    <cellStyle name="Output 5 2 3 4 2" xfId="34971"/>
    <cellStyle name="Output 5 2 3 4 2 2" xfId="34972"/>
    <cellStyle name="Output 5 2 3 4 3" xfId="34973"/>
    <cellStyle name="Output 5 2 3 5" xfId="34974"/>
    <cellStyle name="Output 5 2 3 5 2" xfId="34975"/>
    <cellStyle name="Output 5 2 3 5 2 2" xfId="34976"/>
    <cellStyle name="Output 5 2 3 5 3" xfId="34977"/>
    <cellStyle name="Output 5 2 3 6" xfId="34978"/>
    <cellStyle name="Output 5 2 3 6 2" xfId="34979"/>
    <cellStyle name="Output 5 2 3 6 2 2" xfId="34980"/>
    <cellStyle name="Output 5 2 3 6 3" xfId="34981"/>
    <cellStyle name="Output 5 2 3 7" xfId="34982"/>
    <cellStyle name="Output 5 2 3 7 2" xfId="34983"/>
    <cellStyle name="Output 5 2 3 7 2 2" xfId="34984"/>
    <cellStyle name="Output 5 2 3 7 3" xfId="34985"/>
    <cellStyle name="Output 5 2 3 8" xfId="34986"/>
    <cellStyle name="Output 5 2 3 8 2" xfId="34987"/>
    <cellStyle name="Output 5 2 3 8 2 2" xfId="34988"/>
    <cellStyle name="Output 5 2 3 8 3" xfId="34989"/>
    <cellStyle name="Output 5 2 3 9" xfId="34990"/>
    <cellStyle name="Output 5 2 3 9 2" xfId="34991"/>
    <cellStyle name="Output 5 2 3 9 2 2" xfId="34992"/>
    <cellStyle name="Output 5 2 3 9 3" xfId="34993"/>
    <cellStyle name="Output 5 2 4" xfId="34994"/>
    <cellStyle name="Output 5 2 4 10" xfId="34995"/>
    <cellStyle name="Output 5 2 4 10 2" xfId="34996"/>
    <cellStyle name="Output 5 2 4 10 2 2" xfId="34997"/>
    <cellStyle name="Output 5 2 4 10 3" xfId="34998"/>
    <cellStyle name="Output 5 2 4 11" xfId="34999"/>
    <cellStyle name="Output 5 2 4 11 2" xfId="35000"/>
    <cellStyle name="Output 5 2 4 11 2 2" xfId="35001"/>
    <cellStyle name="Output 5 2 4 11 3" xfId="35002"/>
    <cellStyle name="Output 5 2 4 12" xfId="35003"/>
    <cellStyle name="Output 5 2 4 12 2" xfId="35004"/>
    <cellStyle name="Output 5 2 4 12 2 2" xfId="35005"/>
    <cellStyle name="Output 5 2 4 12 3" xfId="35006"/>
    <cellStyle name="Output 5 2 4 13" xfId="35007"/>
    <cellStyle name="Output 5 2 4 13 2" xfId="35008"/>
    <cellStyle name="Output 5 2 4 13 2 2" xfId="35009"/>
    <cellStyle name="Output 5 2 4 13 3" xfId="35010"/>
    <cellStyle name="Output 5 2 4 14" xfId="35011"/>
    <cellStyle name="Output 5 2 4 14 2" xfId="35012"/>
    <cellStyle name="Output 5 2 4 14 2 2" xfId="35013"/>
    <cellStyle name="Output 5 2 4 14 3" xfId="35014"/>
    <cellStyle name="Output 5 2 4 15" xfId="35015"/>
    <cellStyle name="Output 5 2 4 15 2" xfId="35016"/>
    <cellStyle name="Output 5 2 4 15 2 2" xfId="35017"/>
    <cellStyle name="Output 5 2 4 15 3" xfId="35018"/>
    <cellStyle name="Output 5 2 4 16" xfId="35019"/>
    <cellStyle name="Output 5 2 4 16 2" xfId="35020"/>
    <cellStyle name="Output 5 2 4 16 2 2" xfId="35021"/>
    <cellStyle name="Output 5 2 4 16 3" xfId="35022"/>
    <cellStyle name="Output 5 2 4 17" xfId="35023"/>
    <cellStyle name="Output 5 2 4 17 2" xfId="35024"/>
    <cellStyle name="Output 5 2 4 17 2 2" xfId="35025"/>
    <cellStyle name="Output 5 2 4 17 3" xfId="35026"/>
    <cellStyle name="Output 5 2 4 18" xfId="35027"/>
    <cellStyle name="Output 5 2 4 18 2" xfId="35028"/>
    <cellStyle name="Output 5 2 4 18 2 2" xfId="35029"/>
    <cellStyle name="Output 5 2 4 18 3" xfId="35030"/>
    <cellStyle name="Output 5 2 4 19" xfId="35031"/>
    <cellStyle name="Output 5 2 4 19 2" xfId="35032"/>
    <cellStyle name="Output 5 2 4 19 2 2" xfId="35033"/>
    <cellStyle name="Output 5 2 4 19 3" xfId="35034"/>
    <cellStyle name="Output 5 2 4 2" xfId="35035"/>
    <cellStyle name="Output 5 2 4 2 10" xfId="35036"/>
    <cellStyle name="Output 5 2 4 2 10 2" xfId="35037"/>
    <cellStyle name="Output 5 2 4 2 10 2 2" xfId="35038"/>
    <cellStyle name="Output 5 2 4 2 10 3" xfId="35039"/>
    <cellStyle name="Output 5 2 4 2 11" xfId="35040"/>
    <cellStyle name="Output 5 2 4 2 11 2" xfId="35041"/>
    <cellStyle name="Output 5 2 4 2 11 2 2" xfId="35042"/>
    <cellStyle name="Output 5 2 4 2 11 3" xfId="35043"/>
    <cellStyle name="Output 5 2 4 2 12" xfId="35044"/>
    <cellStyle name="Output 5 2 4 2 12 2" xfId="35045"/>
    <cellStyle name="Output 5 2 4 2 12 2 2" xfId="35046"/>
    <cellStyle name="Output 5 2 4 2 12 3" xfId="35047"/>
    <cellStyle name="Output 5 2 4 2 13" xfId="35048"/>
    <cellStyle name="Output 5 2 4 2 13 2" xfId="35049"/>
    <cellStyle name="Output 5 2 4 2 13 2 2" xfId="35050"/>
    <cellStyle name="Output 5 2 4 2 13 3" xfId="35051"/>
    <cellStyle name="Output 5 2 4 2 14" xfId="35052"/>
    <cellStyle name="Output 5 2 4 2 14 2" xfId="35053"/>
    <cellStyle name="Output 5 2 4 2 14 2 2" xfId="35054"/>
    <cellStyle name="Output 5 2 4 2 14 3" xfId="35055"/>
    <cellStyle name="Output 5 2 4 2 15" xfId="35056"/>
    <cellStyle name="Output 5 2 4 2 15 2" xfId="35057"/>
    <cellStyle name="Output 5 2 4 2 15 2 2" xfId="35058"/>
    <cellStyle name="Output 5 2 4 2 15 3" xfId="35059"/>
    <cellStyle name="Output 5 2 4 2 16" xfId="35060"/>
    <cellStyle name="Output 5 2 4 2 16 2" xfId="35061"/>
    <cellStyle name="Output 5 2 4 2 16 2 2" xfId="35062"/>
    <cellStyle name="Output 5 2 4 2 16 3" xfId="35063"/>
    <cellStyle name="Output 5 2 4 2 17" xfId="35064"/>
    <cellStyle name="Output 5 2 4 2 17 2" xfId="35065"/>
    <cellStyle name="Output 5 2 4 2 17 2 2" xfId="35066"/>
    <cellStyle name="Output 5 2 4 2 17 3" xfId="35067"/>
    <cellStyle name="Output 5 2 4 2 18" xfId="35068"/>
    <cellStyle name="Output 5 2 4 2 18 2" xfId="35069"/>
    <cellStyle name="Output 5 2 4 2 18 2 2" xfId="35070"/>
    <cellStyle name="Output 5 2 4 2 18 3" xfId="35071"/>
    <cellStyle name="Output 5 2 4 2 19" xfId="35072"/>
    <cellStyle name="Output 5 2 4 2 19 2" xfId="35073"/>
    <cellStyle name="Output 5 2 4 2 19 2 2" xfId="35074"/>
    <cellStyle name="Output 5 2 4 2 19 3" xfId="35075"/>
    <cellStyle name="Output 5 2 4 2 2" xfId="35076"/>
    <cellStyle name="Output 5 2 4 2 2 2" xfId="35077"/>
    <cellStyle name="Output 5 2 4 2 2 2 2" xfId="35078"/>
    <cellStyle name="Output 5 2 4 2 2 3" xfId="35079"/>
    <cellStyle name="Output 5 2 4 2 20" xfId="35080"/>
    <cellStyle name="Output 5 2 4 2 20 2" xfId="35081"/>
    <cellStyle name="Output 5 2 4 2 20 2 2" xfId="35082"/>
    <cellStyle name="Output 5 2 4 2 20 3" xfId="35083"/>
    <cellStyle name="Output 5 2 4 2 21" xfId="35084"/>
    <cellStyle name="Output 5 2 4 2 21 2" xfId="35085"/>
    <cellStyle name="Output 5 2 4 2 22" xfId="35086"/>
    <cellStyle name="Output 5 2 4 2 3" xfId="35087"/>
    <cellStyle name="Output 5 2 4 2 3 2" xfId="35088"/>
    <cellStyle name="Output 5 2 4 2 3 2 2" xfId="35089"/>
    <cellStyle name="Output 5 2 4 2 3 3" xfId="35090"/>
    <cellStyle name="Output 5 2 4 2 4" xfId="35091"/>
    <cellStyle name="Output 5 2 4 2 4 2" xfId="35092"/>
    <cellStyle name="Output 5 2 4 2 4 2 2" xfId="35093"/>
    <cellStyle name="Output 5 2 4 2 4 3" xfId="35094"/>
    <cellStyle name="Output 5 2 4 2 5" xfId="35095"/>
    <cellStyle name="Output 5 2 4 2 5 2" xfId="35096"/>
    <cellStyle name="Output 5 2 4 2 5 2 2" xfId="35097"/>
    <cellStyle name="Output 5 2 4 2 5 3" xfId="35098"/>
    <cellStyle name="Output 5 2 4 2 6" xfId="35099"/>
    <cellStyle name="Output 5 2 4 2 6 2" xfId="35100"/>
    <cellStyle name="Output 5 2 4 2 6 2 2" xfId="35101"/>
    <cellStyle name="Output 5 2 4 2 6 3" xfId="35102"/>
    <cellStyle name="Output 5 2 4 2 7" xfId="35103"/>
    <cellStyle name="Output 5 2 4 2 7 2" xfId="35104"/>
    <cellStyle name="Output 5 2 4 2 7 2 2" xfId="35105"/>
    <cellStyle name="Output 5 2 4 2 7 3" xfId="35106"/>
    <cellStyle name="Output 5 2 4 2 8" xfId="35107"/>
    <cellStyle name="Output 5 2 4 2 8 2" xfId="35108"/>
    <cellStyle name="Output 5 2 4 2 8 2 2" xfId="35109"/>
    <cellStyle name="Output 5 2 4 2 8 3" xfId="35110"/>
    <cellStyle name="Output 5 2 4 2 9" xfId="35111"/>
    <cellStyle name="Output 5 2 4 2 9 2" xfId="35112"/>
    <cellStyle name="Output 5 2 4 2 9 2 2" xfId="35113"/>
    <cellStyle name="Output 5 2 4 2 9 3" xfId="35114"/>
    <cellStyle name="Output 5 2 4 20" xfId="35115"/>
    <cellStyle name="Output 5 2 4 20 2" xfId="35116"/>
    <cellStyle name="Output 5 2 4 20 2 2" xfId="35117"/>
    <cellStyle name="Output 5 2 4 20 3" xfId="35118"/>
    <cellStyle name="Output 5 2 4 21" xfId="35119"/>
    <cellStyle name="Output 5 2 4 21 2" xfId="35120"/>
    <cellStyle name="Output 5 2 4 21 2 2" xfId="35121"/>
    <cellStyle name="Output 5 2 4 21 3" xfId="35122"/>
    <cellStyle name="Output 5 2 4 22" xfId="35123"/>
    <cellStyle name="Output 5 2 4 22 2" xfId="35124"/>
    <cellStyle name="Output 5 2 4 23" xfId="35125"/>
    <cellStyle name="Output 5 2 4 3" xfId="35126"/>
    <cellStyle name="Output 5 2 4 3 2" xfId="35127"/>
    <cellStyle name="Output 5 2 4 3 2 2" xfId="35128"/>
    <cellStyle name="Output 5 2 4 3 3" xfId="35129"/>
    <cellStyle name="Output 5 2 4 4" xfId="35130"/>
    <cellStyle name="Output 5 2 4 4 2" xfId="35131"/>
    <cellStyle name="Output 5 2 4 4 2 2" xfId="35132"/>
    <cellStyle name="Output 5 2 4 4 3" xfId="35133"/>
    <cellStyle name="Output 5 2 4 5" xfId="35134"/>
    <cellStyle name="Output 5 2 4 5 2" xfId="35135"/>
    <cellStyle name="Output 5 2 4 5 2 2" xfId="35136"/>
    <cellStyle name="Output 5 2 4 5 3" xfId="35137"/>
    <cellStyle name="Output 5 2 4 6" xfId="35138"/>
    <cellStyle name="Output 5 2 4 6 2" xfId="35139"/>
    <cellStyle name="Output 5 2 4 6 2 2" xfId="35140"/>
    <cellStyle name="Output 5 2 4 6 3" xfId="35141"/>
    <cellStyle name="Output 5 2 4 7" xfId="35142"/>
    <cellStyle name="Output 5 2 4 7 2" xfId="35143"/>
    <cellStyle name="Output 5 2 4 7 2 2" xfId="35144"/>
    <cellStyle name="Output 5 2 4 7 3" xfId="35145"/>
    <cellStyle name="Output 5 2 4 8" xfId="35146"/>
    <cellStyle name="Output 5 2 4 8 2" xfId="35147"/>
    <cellStyle name="Output 5 2 4 8 2 2" xfId="35148"/>
    <cellStyle name="Output 5 2 4 8 3" xfId="35149"/>
    <cellStyle name="Output 5 2 4 9" xfId="35150"/>
    <cellStyle name="Output 5 2 4 9 2" xfId="35151"/>
    <cellStyle name="Output 5 2 4 9 2 2" xfId="35152"/>
    <cellStyle name="Output 5 2 4 9 3" xfId="35153"/>
    <cellStyle name="Output 5 2 5" xfId="35154"/>
    <cellStyle name="Output 5 2 5 10" xfId="35155"/>
    <cellStyle name="Output 5 2 5 10 2" xfId="35156"/>
    <cellStyle name="Output 5 2 5 10 2 2" xfId="35157"/>
    <cellStyle name="Output 5 2 5 10 3" xfId="35158"/>
    <cellStyle name="Output 5 2 5 11" xfId="35159"/>
    <cellStyle name="Output 5 2 5 11 2" xfId="35160"/>
    <cellStyle name="Output 5 2 5 11 2 2" xfId="35161"/>
    <cellStyle name="Output 5 2 5 11 3" xfId="35162"/>
    <cellStyle name="Output 5 2 5 12" xfId="35163"/>
    <cellStyle name="Output 5 2 5 12 2" xfId="35164"/>
    <cellStyle name="Output 5 2 5 12 2 2" xfId="35165"/>
    <cellStyle name="Output 5 2 5 12 3" xfId="35166"/>
    <cellStyle name="Output 5 2 5 13" xfId="35167"/>
    <cellStyle name="Output 5 2 5 13 2" xfId="35168"/>
    <cellStyle name="Output 5 2 5 13 2 2" xfId="35169"/>
    <cellStyle name="Output 5 2 5 13 3" xfId="35170"/>
    <cellStyle name="Output 5 2 5 14" xfId="35171"/>
    <cellStyle name="Output 5 2 5 14 2" xfId="35172"/>
    <cellStyle name="Output 5 2 5 14 2 2" xfId="35173"/>
    <cellStyle name="Output 5 2 5 14 3" xfId="35174"/>
    <cellStyle name="Output 5 2 5 15" xfId="35175"/>
    <cellStyle name="Output 5 2 5 15 2" xfId="35176"/>
    <cellStyle name="Output 5 2 5 15 2 2" xfId="35177"/>
    <cellStyle name="Output 5 2 5 15 3" xfId="35178"/>
    <cellStyle name="Output 5 2 5 16" xfId="35179"/>
    <cellStyle name="Output 5 2 5 16 2" xfId="35180"/>
    <cellStyle name="Output 5 2 5 16 2 2" xfId="35181"/>
    <cellStyle name="Output 5 2 5 16 3" xfId="35182"/>
    <cellStyle name="Output 5 2 5 17" xfId="35183"/>
    <cellStyle name="Output 5 2 5 17 2" xfId="35184"/>
    <cellStyle name="Output 5 2 5 17 2 2" xfId="35185"/>
    <cellStyle name="Output 5 2 5 17 3" xfId="35186"/>
    <cellStyle name="Output 5 2 5 18" xfId="35187"/>
    <cellStyle name="Output 5 2 5 18 2" xfId="35188"/>
    <cellStyle name="Output 5 2 5 18 2 2" xfId="35189"/>
    <cellStyle name="Output 5 2 5 18 3" xfId="35190"/>
    <cellStyle name="Output 5 2 5 19" xfId="35191"/>
    <cellStyle name="Output 5 2 5 19 2" xfId="35192"/>
    <cellStyle name="Output 5 2 5 19 2 2" xfId="35193"/>
    <cellStyle name="Output 5 2 5 19 3" xfId="35194"/>
    <cellStyle name="Output 5 2 5 2" xfId="35195"/>
    <cellStyle name="Output 5 2 5 2 2" xfId="35196"/>
    <cellStyle name="Output 5 2 5 2 2 2" xfId="35197"/>
    <cellStyle name="Output 5 2 5 2 3" xfId="35198"/>
    <cellStyle name="Output 5 2 5 20" xfId="35199"/>
    <cellStyle name="Output 5 2 5 20 2" xfId="35200"/>
    <cellStyle name="Output 5 2 5 20 2 2" xfId="35201"/>
    <cellStyle name="Output 5 2 5 20 3" xfId="35202"/>
    <cellStyle name="Output 5 2 5 21" xfId="35203"/>
    <cellStyle name="Output 5 2 5 21 2" xfId="35204"/>
    <cellStyle name="Output 5 2 5 22" xfId="35205"/>
    <cellStyle name="Output 5 2 5 3" xfId="35206"/>
    <cellStyle name="Output 5 2 5 3 2" xfId="35207"/>
    <cellStyle name="Output 5 2 5 3 2 2" xfId="35208"/>
    <cellStyle name="Output 5 2 5 3 3" xfId="35209"/>
    <cellStyle name="Output 5 2 5 4" xfId="35210"/>
    <cellStyle name="Output 5 2 5 4 2" xfId="35211"/>
    <cellStyle name="Output 5 2 5 4 2 2" xfId="35212"/>
    <cellStyle name="Output 5 2 5 4 3" xfId="35213"/>
    <cellStyle name="Output 5 2 5 5" xfId="35214"/>
    <cellStyle name="Output 5 2 5 5 2" xfId="35215"/>
    <cellStyle name="Output 5 2 5 5 2 2" xfId="35216"/>
    <cellStyle name="Output 5 2 5 5 3" xfId="35217"/>
    <cellStyle name="Output 5 2 5 6" xfId="35218"/>
    <cellStyle name="Output 5 2 5 6 2" xfId="35219"/>
    <cellStyle name="Output 5 2 5 6 2 2" xfId="35220"/>
    <cellStyle name="Output 5 2 5 6 3" xfId="35221"/>
    <cellStyle name="Output 5 2 5 7" xfId="35222"/>
    <cellStyle name="Output 5 2 5 7 2" xfId="35223"/>
    <cellStyle name="Output 5 2 5 7 2 2" xfId="35224"/>
    <cellStyle name="Output 5 2 5 7 3" xfId="35225"/>
    <cellStyle name="Output 5 2 5 8" xfId="35226"/>
    <cellStyle name="Output 5 2 5 8 2" xfId="35227"/>
    <cellStyle name="Output 5 2 5 8 2 2" xfId="35228"/>
    <cellStyle name="Output 5 2 5 8 3" xfId="35229"/>
    <cellStyle name="Output 5 2 5 9" xfId="35230"/>
    <cellStyle name="Output 5 2 5 9 2" xfId="35231"/>
    <cellStyle name="Output 5 2 5 9 2 2" xfId="35232"/>
    <cellStyle name="Output 5 2 5 9 3" xfId="35233"/>
    <cellStyle name="Output 5 2 6" xfId="35234"/>
    <cellStyle name="Output 5 2 6 2" xfId="35235"/>
    <cellStyle name="Output 5 2 6 2 2" xfId="35236"/>
    <cellStyle name="Output 5 2 6 3" xfId="35237"/>
    <cellStyle name="Output 5 2 7" xfId="35238"/>
    <cellStyle name="Output 5 2 7 2" xfId="35239"/>
    <cellStyle name="Output 5 2 7 2 2" xfId="35240"/>
    <cellStyle name="Output 5 2 7 3" xfId="35241"/>
    <cellStyle name="Output 5 2 8" xfId="35242"/>
    <cellStyle name="Output 5 2 8 2" xfId="35243"/>
    <cellStyle name="Output 5 2 8 2 2" xfId="35244"/>
    <cellStyle name="Output 5 2 8 3" xfId="35245"/>
    <cellStyle name="Output 5 2 9" xfId="35246"/>
    <cellStyle name="Output 5 2 9 2" xfId="35247"/>
    <cellStyle name="Output 5 2 9 2 2" xfId="35248"/>
    <cellStyle name="Output 5 2 9 3" xfId="35249"/>
    <cellStyle name="Output 5 20" xfId="35250"/>
    <cellStyle name="Output 5 20 2" xfId="35251"/>
    <cellStyle name="Output 5 20 2 2" xfId="35252"/>
    <cellStyle name="Output 5 20 3" xfId="35253"/>
    <cellStyle name="Output 5 21" xfId="35254"/>
    <cellStyle name="Output 5 21 2" xfId="35255"/>
    <cellStyle name="Output 5 21 2 2" xfId="35256"/>
    <cellStyle name="Output 5 21 3" xfId="35257"/>
    <cellStyle name="Output 5 22" xfId="35258"/>
    <cellStyle name="Output 5 22 2" xfId="35259"/>
    <cellStyle name="Output 5 23" xfId="35260"/>
    <cellStyle name="Output 5 24" xfId="35261"/>
    <cellStyle name="Output 5 25" xfId="35262"/>
    <cellStyle name="Output 5 26" xfId="35263"/>
    <cellStyle name="Output 5 3" xfId="35264"/>
    <cellStyle name="Output 5 3 10" xfId="35265"/>
    <cellStyle name="Output 5 3 10 2" xfId="35266"/>
    <cellStyle name="Output 5 3 10 2 2" xfId="35267"/>
    <cellStyle name="Output 5 3 10 3" xfId="35268"/>
    <cellStyle name="Output 5 3 11" xfId="35269"/>
    <cellStyle name="Output 5 3 11 2" xfId="35270"/>
    <cellStyle name="Output 5 3 11 2 2" xfId="35271"/>
    <cellStyle name="Output 5 3 11 3" xfId="35272"/>
    <cellStyle name="Output 5 3 12" xfId="35273"/>
    <cellStyle name="Output 5 3 12 2" xfId="35274"/>
    <cellStyle name="Output 5 3 12 2 2" xfId="35275"/>
    <cellStyle name="Output 5 3 12 3" xfId="35276"/>
    <cellStyle name="Output 5 3 13" xfId="35277"/>
    <cellStyle name="Output 5 3 13 2" xfId="35278"/>
    <cellStyle name="Output 5 3 13 2 2" xfId="35279"/>
    <cellStyle name="Output 5 3 13 3" xfId="35280"/>
    <cellStyle name="Output 5 3 14" xfId="35281"/>
    <cellStyle name="Output 5 3 14 2" xfId="35282"/>
    <cellStyle name="Output 5 3 14 2 2" xfId="35283"/>
    <cellStyle name="Output 5 3 14 3" xfId="35284"/>
    <cellStyle name="Output 5 3 15" xfId="35285"/>
    <cellStyle name="Output 5 3 15 2" xfId="35286"/>
    <cellStyle name="Output 5 3 15 2 2" xfId="35287"/>
    <cellStyle name="Output 5 3 15 3" xfId="35288"/>
    <cellStyle name="Output 5 3 16" xfId="35289"/>
    <cellStyle name="Output 5 3 16 2" xfId="35290"/>
    <cellStyle name="Output 5 3 16 2 2" xfId="35291"/>
    <cellStyle name="Output 5 3 16 3" xfId="35292"/>
    <cellStyle name="Output 5 3 17" xfId="35293"/>
    <cellStyle name="Output 5 3 17 2" xfId="35294"/>
    <cellStyle name="Output 5 3 17 2 2" xfId="35295"/>
    <cellStyle name="Output 5 3 17 3" xfId="35296"/>
    <cellStyle name="Output 5 3 18" xfId="35297"/>
    <cellStyle name="Output 5 3 18 2" xfId="35298"/>
    <cellStyle name="Output 5 3 19" xfId="35299"/>
    <cellStyle name="Output 5 3 2" xfId="35300"/>
    <cellStyle name="Output 5 3 2 10" xfId="35301"/>
    <cellStyle name="Output 5 3 2 10 2" xfId="35302"/>
    <cellStyle name="Output 5 3 2 10 2 2" xfId="35303"/>
    <cellStyle name="Output 5 3 2 10 3" xfId="35304"/>
    <cellStyle name="Output 5 3 2 11" xfId="35305"/>
    <cellStyle name="Output 5 3 2 11 2" xfId="35306"/>
    <cellStyle name="Output 5 3 2 11 2 2" xfId="35307"/>
    <cellStyle name="Output 5 3 2 11 3" xfId="35308"/>
    <cellStyle name="Output 5 3 2 12" xfId="35309"/>
    <cellStyle name="Output 5 3 2 12 2" xfId="35310"/>
    <cellStyle name="Output 5 3 2 12 2 2" xfId="35311"/>
    <cellStyle name="Output 5 3 2 12 3" xfId="35312"/>
    <cellStyle name="Output 5 3 2 13" xfId="35313"/>
    <cellStyle name="Output 5 3 2 13 2" xfId="35314"/>
    <cellStyle name="Output 5 3 2 13 2 2" xfId="35315"/>
    <cellStyle name="Output 5 3 2 13 3" xfId="35316"/>
    <cellStyle name="Output 5 3 2 14" xfId="35317"/>
    <cellStyle name="Output 5 3 2 14 2" xfId="35318"/>
    <cellStyle name="Output 5 3 2 14 2 2" xfId="35319"/>
    <cellStyle name="Output 5 3 2 14 3" xfId="35320"/>
    <cellStyle name="Output 5 3 2 15" xfId="35321"/>
    <cellStyle name="Output 5 3 2 15 2" xfId="35322"/>
    <cellStyle name="Output 5 3 2 15 2 2" xfId="35323"/>
    <cellStyle name="Output 5 3 2 15 3" xfId="35324"/>
    <cellStyle name="Output 5 3 2 16" xfId="35325"/>
    <cellStyle name="Output 5 3 2 16 2" xfId="35326"/>
    <cellStyle name="Output 5 3 2 16 2 2" xfId="35327"/>
    <cellStyle name="Output 5 3 2 16 3" xfId="35328"/>
    <cellStyle name="Output 5 3 2 17" xfId="35329"/>
    <cellStyle name="Output 5 3 2 17 2" xfId="35330"/>
    <cellStyle name="Output 5 3 2 17 2 2" xfId="35331"/>
    <cellStyle name="Output 5 3 2 17 3" xfId="35332"/>
    <cellStyle name="Output 5 3 2 18" xfId="35333"/>
    <cellStyle name="Output 5 3 2 18 2" xfId="35334"/>
    <cellStyle name="Output 5 3 2 18 2 2" xfId="35335"/>
    <cellStyle name="Output 5 3 2 18 3" xfId="35336"/>
    <cellStyle name="Output 5 3 2 19" xfId="35337"/>
    <cellStyle name="Output 5 3 2 19 2" xfId="35338"/>
    <cellStyle name="Output 5 3 2 19 2 2" xfId="35339"/>
    <cellStyle name="Output 5 3 2 19 3" xfId="35340"/>
    <cellStyle name="Output 5 3 2 2" xfId="35341"/>
    <cellStyle name="Output 5 3 2 2 2" xfId="35342"/>
    <cellStyle name="Output 5 3 2 2 2 2" xfId="35343"/>
    <cellStyle name="Output 5 3 2 2 3" xfId="35344"/>
    <cellStyle name="Output 5 3 2 20" xfId="35345"/>
    <cellStyle name="Output 5 3 2 20 2" xfId="35346"/>
    <cellStyle name="Output 5 3 2 20 2 2" xfId="35347"/>
    <cellStyle name="Output 5 3 2 20 3" xfId="35348"/>
    <cellStyle name="Output 5 3 2 21" xfId="35349"/>
    <cellStyle name="Output 5 3 2 21 2" xfId="35350"/>
    <cellStyle name="Output 5 3 2 22" xfId="35351"/>
    <cellStyle name="Output 5 3 2 3" xfId="35352"/>
    <cellStyle name="Output 5 3 2 3 2" xfId="35353"/>
    <cellStyle name="Output 5 3 2 3 2 2" xfId="35354"/>
    <cellStyle name="Output 5 3 2 3 3" xfId="35355"/>
    <cellStyle name="Output 5 3 2 4" xfId="35356"/>
    <cellStyle name="Output 5 3 2 4 2" xfId="35357"/>
    <cellStyle name="Output 5 3 2 4 2 2" xfId="35358"/>
    <cellStyle name="Output 5 3 2 4 3" xfId="35359"/>
    <cellStyle name="Output 5 3 2 5" xfId="35360"/>
    <cellStyle name="Output 5 3 2 5 2" xfId="35361"/>
    <cellStyle name="Output 5 3 2 5 2 2" xfId="35362"/>
    <cellStyle name="Output 5 3 2 5 3" xfId="35363"/>
    <cellStyle name="Output 5 3 2 6" xfId="35364"/>
    <cellStyle name="Output 5 3 2 6 2" xfId="35365"/>
    <cellStyle name="Output 5 3 2 6 2 2" xfId="35366"/>
    <cellStyle name="Output 5 3 2 6 3" xfId="35367"/>
    <cellStyle name="Output 5 3 2 7" xfId="35368"/>
    <cellStyle name="Output 5 3 2 7 2" xfId="35369"/>
    <cellStyle name="Output 5 3 2 7 2 2" xfId="35370"/>
    <cellStyle name="Output 5 3 2 7 3" xfId="35371"/>
    <cellStyle name="Output 5 3 2 8" xfId="35372"/>
    <cellStyle name="Output 5 3 2 8 2" xfId="35373"/>
    <cellStyle name="Output 5 3 2 8 2 2" xfId="35374"/>
    <cellStyle name="Output 5 3 2 8 3" xfId="35375"/>
    <cellStyle name="Output 5 3 2 9" xfId="35376"/>
    <cellStyle name="Output 5 3 2 9 2" xfId="35377"/>
    <cellStyle name="Output 5 3 2 9 2 2" xfId="35378"/>
    <cellStyle name="Output 5 3 2 9 3" xfId="35379"/>
    <cellStyle name="Output 5 3 3" xfId="35380"/>
    <cellStyle name="Output 5 3 3 2" xfId="35381"/>
    <cellStyle name="Output 5 3 3 2 2" xfId="35382"/>
    <cellStyle name="Output 5 3 3 3" xfId="35383"/>
    <cellStyle name="Output 5 3 4" xfId="35384"/>
    <cellStyle name="Output 5 3 4 2" xfId="35385"/>
    <cellStyle name="Output 5 3 4 2 2" xfId="35386"/>
    <cellStyle name="Output 5 3 4 3" xfId="35387"/>
    <cellStyle name="Output 5 3 5" xfId="35388"/>
    <cellStyle name="Output 5 3 5 2" xfId="35389"/>
    <cellStyle name="Output 5 3 5 2 2" xfId="35390"/>
    <cellStyle name="Output 5 3 5 3" xfId="35391"/>
    <cellStyle name="Output 5 3 6" xfId="35392"/>
    <cellStyle name="Output 5 3 6 2" xfId="35393"/>
    <cellStyle name="Output 5 3 6 2 2" xfId="35394"/>
    <cellStyle name="Output 5 3 6 3" xfId="35395"/>
    <cellStyle name="Output 5 3 7" xfId="35396"/>
    <cellStyle name="Output 5 3 7 2" xfId="35397"/>
    <cellStyle name="Output 5 3 7 2 2" xfId="35398"/>
    <cellStyle name="Output 5 3 7 3" xfId="35399"/>
    <cellStyle name="Output 5 3 8" xfId="35400"/>
    <cellStyle name="Output 5 3 8 2" xfId="35401"/>
    <cellStyle name="Output 5 3 8 2 2" xfId="35402"/>
    <cellStyle name="Output 5 3 8 3" xfId="35403"/>
    <cellStyle name="Output 5 3 9" xfId="35404"/>
    <cellStyle name="Output 5 3 9 2" xfId="35405"/>
    <cellStyle name="Output 5 3 9 2 2" xfId="35406"/>
    <cellStyle name="Output 5 3 9 3" xfId="35407"/>
    <cellStyle name="Output 5 4" xfId="35408"/>
    <cellStyle name="Output 5 4 10" xfId="35409"/>
    <cellStyle name="Output 5 4 10 2" xfId="35410"/>
    <cellStyle name="Output 5 4 10 2 2" xfId="35411"/>
    <cellStyle name="Output 5 4 10 3" xfId="35412"/>
    <cellStyle name="Output 5 4 11" xfId="35413"/>
    <cellStyle name="Output 5 4 11 2" xfId="35414"/>
    <cellStyle name="Output 5 4 11 2 2" xfId="35415"/>
    <cellStyle name="Output 5 4 11 3" xfId="35416"/>
    <cellStyle name="Output 5 4 12" xfId="35417"/>
    <cellStyle name="Output 5 4 12 2" xfId="35418"/>
    <cellStyle name="Output 5 4 12 2 2" xfId="35419"/>
    <cellStyle name="Output 5 4 12 3" xfId="35420"/>
    <cellStyle name="Output 5 4 13" xfId="35421"/>
    <cellStyle name="Output 5 4 13 2" xfId="35422"/>
    <cellStyle name="Output 5 4 13 2 2" xfId="35423"/>
    <cellStyle name="Output 5 4 13 3" xfId="35424"/>
    <cellStyle name="Output 5 4 14" xfId="35425"/>
    <cellStyle name="Output 5 4 14 2" xfId="35426"/>
    <cellStyle name="Output 5 4 14 2 2" xfId="35427"/>
    <cellStyle name="Output 5 4 14 3" xfId="35428"/>
    <cellStyle name="Output 5 4 15" xfId="35429"/>
    <cellStyle name="Output 5 4 15 2" xfId="35430"/>
    <cellStyle name="Output 5 4 15 2 2" xfId="35431"/>
    <cellStyle name="Output 5 4 15 3" xfId="35432"/>
    <cellStyle name="Output 5 4 16" xfId="35433"/>
    <cellStyle name="Output 5 4 16 2" xfId="35434"/>
    <cellStyle name="Output 5 4 16 2 2" xfId="35435"/>
    <cellStyle name="Output 5 4 16 3" xfId="35436"/>
    <cellStyle name="Output 5 4 17" xfId="35437"/>
    <cellStyle name="Output 5 4 17 2" xfId="35438"/>
    <cellStyle name="Output 5 4 17 2 2" xfId="35439"/>
    <cellStyle name="Output 5 4 17 3" xfId="35440"/>
    <cellStyle name="Output 5 4 18" xfId="35441"/>
    <cellStyle name="Output 5 4 18 2" xfId="35442"/>
    <cellStyle name="Output 5 4 19" xfId="35443"/>
    <cellStyle name="Output 5 4 2" xfId="35444"/>
    <cellStyle name="Output 5 4 2 10" xfId="35445"/>
    <cellStyle name="Output 5 4 2 10 2" xfId="35446"/>
    <cellStyle name="Output 5 4 2 10 2 2" xfId="35447"/>
    <cellStyle name="Output 5 4 2 10 3" xfId="35448"/>
    <cellStyle name="Output 5 4 2 11" xfId="35449"/>
    <cellStyle name="Output 5 4 2 11 2" xfId="35450"/>
    <cellStyle name="Output 5 4 2 11 2 2" xfId="35451"/>
    <cellStyle name="Output 5 4 2 11 3" xfId="35452"/>
    <cellStyle name="Output 5 4 2 12" xfId="35453"/>
    <cellStyle name="Output 5 4 2 12 2" xfId="35454"/>
    <cellStyle name="Output 5 4 2 12 2 2" xfId="35455"/>
    <cellStyle name="Output 5 4 2 12 3" xfId="35456"/>
    <cellStyle name="Output 5 4 2 13" xfId="35457"/>
    <cellStyle name="Output 5 4 2 13 2" xfId="35458"/>
    <cellStyle name="Output 5 4 2 13 2 2" xfId="35459"/>
    <cellStyle name="Output 5 4 2 13 3" xfId="35460"/>
    <cellStyle name="Output 5 4 2 14" xfId="35461"/>
    <cellStyle name="Output 5 4 2 14 2" xfId="35462"/>
    <cellStyle name="Output 5 4 2 14 2 2" xfId="35463"/>
    <cellStyle name="Output 5 4 2 14 3" xfId="35464"/>
    <cellStyle name="Output 5 4 2 15" xfId="35465"/>
    <cellStyle name="Output 5 4 2 15 2" xfId="35466"/>
    <cellStyle name="Output 5 4 2 15 2 2" xfId="35467"/>
    <cellStyle name="Output 5 4 2 15 3" xfId="35468"/>
    <cellStyle name="Output 5 4 2 16" xfId="35469"/>
    <cellStyle name="Output 5 4 2 16 2" xfId="35470"/>
    <cellStyle name="Output 5 4 2 16 2 2" xfId="35471"/>
    <cellStyle name="Output 5 4 2 16 3" xfId="35472"/>
    <cellStyle name="Output 5 4 2 17" xfId="35473"/>
    <cellStyle name="Output 5 4 2 17 2" xfId="35474"/>
    <cellStyle name="Output 5 4 2 17 2 2" xfId="35475"/>
    <cellStyle name="Output 5 4 2 17 3" xfId="35476"/>
    <cellStyle name="Output 5 4 2 18" xfId="35477"/>
    <cellStyle name="Output 5 4 2 18 2" xfId="35478"/>
    <cellStyle name="Output 5 4 2 18 2 2" xfId="35479"/>
    <cellStyle name="Output 5 4 2 18 3" xfId="35480"/>
    <cellStyle name="Output 5 4 2 19" xfId="35481"/>
    <cellStyle name="Output 5 4 2 19 2" xfId="35482"/>
    <cellStyle name="Output 5 4 2 19 2 2" xfId="35483"/>
    <cellStyle name="Output 5 4 2 19 3" xfId="35484"/>
    <cellStyle name="Output 5 4 2 2" xfId="35485"/>
    <cellStyle name="Output 5 4 2 2 2" xfId="35486"/>
    <cellStyle name="Output 5 4 2 2 2 2" xfId="35487"/>
    <cellStyle name="Output 5 4 2 2 3" xfId="35488"/>
    <cellStyle name="Output 5 4 2 20" xfId="35489"/>
    <cellStyle name="Output 5 4 2 20 2" xfId="35490"/>
    <cellStyle name="Output 5 4 2 20 2 2" xfId="35491"/>
    <cellStyle name="Output 5 4 2 20 3" xfId="35492"/>
    <cellStyle name="Output 5 4 2 21" xfId="35493"/>
    <cellStyle name="Output 5 4 2 21 2" xfId="35494"/>
    <cellStyle name="Output 5 4 2 22" xfId="35495"/>
    <cellStyle name="Output 5 4 2 3" xfId="35496"/>
    <cellStyle name="Output 5 4 2 3 2" xfId="35497"/>
    <cellStyle name="Output 5 4 2 3 2 2" xfId="35498"/>
    <cellStyle name="Output 5 4 2 3 3" xfId="35499"/>
    <cellStyle name="Output 5 4 2 4" xfId="35500"/>
    <cellStyle name="Output 5 4 2 4 2" xfId="35501"/>
    <cellStyle name="Output 5 4 2 4 2 2" xfId="35502"/>
    <cellStyle name="Output 5 4 2 4 3" xfId="35503"/>
    <cellStyle name="Output 5 4 2 5" xfId="35504"/>
    <cellStyle name="Output 5 4 2 5 2" xfId="35505"/>
    <cellStyle name="Output 5 4 2 5 2 2" xfId="35506"/>
    <cellStyle name="Output 5 4 2 5 3" xfId="35507"/>
    <cellStyle name="Output 5 4 2 6" xfId="35508"/>
    <cellStyle name="Output 5 4 2 6 2" xfId="35509"/>
    <cellStyle name="Output 5 4 2 6 2 2" xfId="35510"/>
    <cellStyle name="Output 5 4 2 6 3" xfId="35511"/>
    <cellStyle name="Output 5 4 2 7" xfId="35512"/>
    <cellStyle name="Output 5 4 2 7 2" xfId="35513"/>
    <cellStyle name="Output 5 4 2 7 2 2" xfId="35514"/>
    <cellStyle name="Output 5 4 2 7 3" xfId="35515"/>
    <cellStyle name="Output 5 4 2 8" xfId="35516"/>
    <cellStyle name="Output 5 4 2 8 2" xfId="35517"/>
    <cellStyle name="Output 5 4 2 8 2 2" xfId="35518"/>
    <cellStyle name="Output 5 4 2 8 3" xfId="35519"/>
    <cellStyle name="Output 5 4 2 9" xfId="35520"/>
    <cellStyle name="Output 5 4 2 9 2" xfId="35521"/>
    <cellStyle name="Output 5 4 2 9 2 2" xfId="35522"/>
    <cellStyle name="Output 5 4 2 9 3" xfId="35523"/>
    <cellStyle name="Output 5 4 3" xfId="35524"/>
    <cellStyle name="Output 5 4 3 2" xfId="35525"/>
    <cellStyle name="Output 5 4 3 2 2" xfId="35526"/>
    <cellStyle name="Output 5 4 3 3" xfId="35527"/>
    <cellStyle name="Output 5 4 4" xfId="35528"/>
    <cellStyle name="Output 5 4 4 2" xfId="35529"/>
    <cellStyle name="Output 5 4 4 2 2" xfId="35530"/>
    <cellStyle name="Output 5 4 4 3" xfId="35531"/>
    <cellStyle name="Output 5 4 5" xfId="35532"/>
    <cellStyle name="Output 5 4 5 2" xfId="35533"/>
    <cellStyle name="Output 5 4 5 2 2" xfId="35534"/>
    <cellStyle name="Output 5 4 5 3" xfId="35535"/>
    <cellStyle name="Output 5 4 6" xfId="35536"/>
    <cellStyle name="Output 5 4 6 2" xfId="35537"/>
    <cellStyle name="Output 5 4 6 2 2" xfId="35538"/>
    <cellStyle name="Output 5 4 6 3" xfId="35539"/>
    <cellStyle name="Output 5 4 7" xfId="35540"/>
    <cellStyle name="Output 5 4 7 2" xfId="35541"/>
    <cellStyle name="Output 5 4 7 2 2" xfId="35542"/>
    <cellStyle name="Output 5 4 7 3" xfId="35543"/>
    <cellStyle name="Output 5 4 8" xfId="35544"/>
    <cellStyle name="Output 5 4 8 2" xfId="35545"/>
    <cellStyle name="Output 5 4 8 2 2" xfId="35546"/>
    <cellStyle name="Output 5 4 8 3" xfId="35547"/>
    <cellStyle name="Output 5 4 9" xfId="35548"/>
    <cellStyle name="Output 5 4 9 2" xfId="35549"/>
    <cellStyle name="Output 5 4 9 2 2" xfId="35550"/>
    <cellStyle name="Output 5 4 9 3" xfId="35551"/>
    <cellStyle name="Output 5 5" xfId="35552"/>
    <cellStyle name="Output 5 5 10" xfId="35553"/>
    <cellStyle name="Output 5 5 10 2" xfId="35554"/>
    <cellStyle name="Output 5 5 10 2 2" xfId="35555"/>
    <cellStyle name="Output 5 5 10 3" xfId="35556"/>
    <cellStyle name="Output 5 5 11" xfId="35557"/>
    <cellStyle name="Output 5 5 11 2" xfId="35558"/>
    <cellStyle name="Output 5 5 11 2 2" xfId="35559"/>
    <cellStyle name="Output 5 5 11 3" xfId="35560"/>
    <cellStyle name="Output 5 5 12" xfId="35561"/>
    <cellStyle name="Output 5 5 12 2" xfId="35562"/>
    <cellStyle name="Output 5 5 12 2 2" xfId="35563"/>
    <cellStyle name="Output 5 5 12 3" xfId="35564"/>
    <cellStyle name="Output 5 5 13" xfId="35565"/>
    <cellStyle name="Output 5 5 13 2" xfId="35566"/>
    <cellStyle name="Output 5 5 13 2 2" xfId="35567"/>
    <cellStyle name="Output 5 5 13 3" xfId="35568"/>
    <cellStyle name="Output 5 5 14" xfId="35569"/>
    <cellStyle name="Output 5 5 14 2" xfId="35570"/>
    <cellStyle name="Output 5 5 14 2 2" xfId="35571"/>
    <cellStyle name="Output 5 5 14 3" xfId="35572"/>
    <cellStyle name="Output 5 5 15" xfId="35573"/>
    <cellStyle name="Output 5 5 15 2" xfId="35574"/>
    <cellStyle name="Output 5 5 15 2 2" xfId="35575"/>
    <cellStyle name="Output 5 5 15 3" xfId="35576"/>
    <cellStyle name="Output 5 5 16" xfId="35577"/>
    <cellStyle name="Output 5 5 16 2" xfId="35578"/>
    <cellStyle name="Output 5 5 16 2 2" xfId="35579"/>
    <cellStyle name="Output 5 5 16 3" xfId="35580"/>
    <cellStyle name="Output 5 5 17" xfId="35581"/>
    <cellStyle name="Output 5 5 17 2" xfId="35582"/>
    <cellStyle name="Output 5 5 17 2 2" xfId="35583"/>
    <cellStyle name="Output 5 5 17 3" xfId="35584"/>
    <cellStyle name="Output 5 5 18" xfId="35585"/>
    <cellStyle name="Output 5 5 18 2" xfId="35586"/>
    <cellStyle name="Output 5 5 18 2 2" xfId="35587"/>
    <cellStyle name="Output 5 5 18 3" xfId="35588"/>
    <cellStyle name="Output 5 5 19" xfId="35589"/>
    <cellStyle name="Output 5 5 19 2" xfId="35590"/>
    <cellStyle name="Output 5 5 19 2 2" xfId="35591"/>
    <cellStyle name="Output 5 5 19 3" xfId="35592"/>
    <cellStyle name="Output 5 5 2" xfId="35593"/>
    <cellStyle name="Output 5 5 2 10" xfId="35594"/>
    <cellStyle name="Output 5 5 2 10 2" xfId="35595"/>
    <cellStyle name="Output 5 5 2 10 2 2" xfId="35596"/>
    <cellStyle name="Output 5 5 2 10 3" xfId="35597"/>
    <cellStyle name="Output 5 5 2 11" xfId="35598"/>
    <cellStyle name="Output 5 5 2 11 2" xfId="35599"/>
    <cellStyle name="Output 5 5 2 11 2 2" xfId="35600"/>
    <cellStyle name="Output 5 5 2 11 3" xfId="35601"/>
    <cellStyle name="Output 5 5 2 12" xfId="35602"/>
    <cellStyle name="Output 5 5 2 12 2" xfId="35603"/>
    <cellStyle name="Output 5 5 2 12 2 2" xfId="35604"/>
    <cellStyle name="Output 5 5 2 12 3" xfId="35605"/>
    <cellStyle name="Output 5 5 2 13" xfId="35606"/>
    <cellStyle name="Output 5 5 2 13 2" xfId="35607"/>
    <cellStyle name="Output 5 5 2 13 2 2" xfId="35608"/>
    <cellStyle name="Output 5 5 2 13 3" xfId="35609"/>
    <cellStyle name="Output 5 5 2 14" xfId="35610"/>
    <cellStyle name="Output 5 5 2 14 2" xfId="35611"/>
    <cellStyle name="Output 5 5 2 14 2 2" xfId="35612"/>
    <cellStyle name="Output 5 5 2 14 3" xfId="35613"/>
    <cellStyle name="Output 5 5 2 15" xfId="35614"/>
    <cellStyle name="Output 5 5 2 15 2" xfId="35615"/>
    <cellStyle name="Output 5 5 2 15 2 2" xfId="35616"/>
    <cellStyle name="Output 5 5 2 15 3" xfId="35617"/>
    <cellStyle name="Output 5 5 2 16" xfId="35618"/>
    <cellStyle name="Output 5 5 2 16 2" xfId="35619"/>
    <cellStyle name="Output 5 5 2 16 2 2" xfId="35620"/>
    <cellStyle name="Output 5 5 2 16 3" xfId="35621"/>
    <cellStyle name="Output 5 5 2 17" xfId="35622"/>
    <cellStyle name="Output 5 5 2 17 2" xfId="35623"/>
    <cellStyle name="Output 5 5 2 17 2 2" xfId="35624"/>
    <cellStyle name="Output 5 5 2 17 3" xfId="35625"/>
    <cellStyle name="Output 5 5 2 18" xfId="35626"/>
    <cellStyle name="Output 5 5 2 18 2" xfId="35627"/>
    <cellStyle name="Output 5 5 2 18 2 2" xfId="35628"/>
    <cellStyle name="Output 5 5 2 18 3" xfId="35629"/>
    <cellStyle name="Output 5 5 2 19" xfId="35630"/>
    <cellStyle name="Output 5 5 2 19 2" xfId="35631"/>
    <cellStyle name="Output 5 5 2 19 2 2" xfId="35632"/>
    <cellStyle name="Output 5 5 2 19 3" xfId="35633"/>
    <cellStyle name="Output 5 5 2 2" xfId="35634"/>
    <cellStyle name="Output 5 5 2 2 2" xfId="35635"/>
    <cellStyle name="Output 5 5 2 2 2 2" xfId="35636"/>
    <cellStyle name="Output 5 5 2 2 3" xfId="35637"/>
    <cellStyle name="Output 5 5 2 20" xfId="35638"/>
    <cellStyle name="Output 5 5 2 20 2" xfId="35639"/>
    <cellStyle name="Output 5 5 2 20 2 2" xfId="35640"/>
    <cellStyle name="Output 5 5 2 20 3" xfId="35641"/>
    <cellStyle name="Output 5 5 2 21" xfId="35642"/>
    <cellStyle name="Output 5 5 2 21 2" xfId="35643"/>
    <cellStyle name="Output 5 5 2 22" xfId="35644"/>
    <cellStyle name="Output 5 5 2 3" xfId="35645"/>
    <cellStyle name="Output 5 5 2 3 2" xfId="35646"/>
    <cellStyle name="Output 5 5 2 3 2 2" xfId="35647"/>
    <cellStyle name="Output 5 5 2 3 3" xfId="35648"/>
    <cellStyle name="Output 5 5 2 4" xfId="35649"/>
    <cellStyle name="Output 5 5 2 4 2" xfId="35650"/>
    <cellStyle name="Output 5 5 2 4 2 2" xfId="35651"/>
    <cellStyle name="Output 5 5 2 4 3" xfId="35652"/>
    <cellStyle name="Output 5 5 2 5" xfId="35653"/>
    <cellStyle name="Output 5 5 2 5 2" xfId="35654"/>
    <cellStyle name="Output 5 5 2 5 2 2" xfId="35655"/>
    <cellStyle name="Output 5 5 2 5 3" xfId="35656"/>
    <cellStyle name="Output 5 5 2 6" xfId="35657"/>
    <cellStyle name="Output 5 5 2 6 2" xfId="35658"/>
    <cellStyle name="Output 5 5 2 6 2 2" xfId="35659"/>
    <cellStyle name="Output 5 5 2 6 3" xfId="35660"/>
    <cellStyle name="Output 5 5 2 7" xfId="35661"/>
    <cellStyle name="Output 5 5 2 7 2" xfId="35662"/>
    <cellStyle name="Output 5 5 2 7 2 2" xfId="35663"/>
    <cellStyle name="Output 5 5 2 7 3" xfId="35664"/>
    <cellStyle name="Output 5 5 2 8" xfId="35665"/>
    <cellStyle name="Output 5 5 2 8 2" xfId="35666"/>
    <cellStyle name="Output 5 5 2 8 2 2" xfId="35667"/>
    <cellStyle name="Output 5 5 2 8 3" xfId="35668"/>
    <cellStyle name="Output 5 5 2 9" xfId="35669"/>
    <cellStyle name="Output 5 5 2 9 2" xfId="35670"/>
    <cellStyle name="Output 5 5 2 9 2 2" xfId="35671"/>
    <cellStyle name="Output 5 5 2 9 3" xfId="35672"/>
    <cellStyle name="Output 5 5 20" xfId="35673"/>
    <cellStyle name="Output 5 5 20 2" xfId="35674"/>
    <cellStyle name="Output 5 5 20 2 2" xfId="35675"/>
    <cellStyle name="Output 5 5 20 3" xfId="35676"/>
    <cellStyle name="Output 5 5 21" xfId="35677"/>
    <cellStyle name="Output 5 5 21 2" xfId="35678"/>
    <cellStyle name="Output 5 5 21 2 2" xfId="35679"/>
    <cellStyle name="Output 5 5 21 3" xfId="35680"/>
    <cellStyle name="Output 5 5 22" xfId="35681"/>
    <cellStyle name="Output 5 5 22 2" xfId="35682"/>
    <cellStyle name="Output 5 5 23" xfId="35683"/>
    <cellStyle name="Output 5 5 3" xfId="35684"/>
    <cellStyle name="Output 5 5 3 2" xfId="35685"/>
    <cellStyle name="Output 5 5 3 2 2" xfId="35686"/>
    <cellStyle name="Output 5 5 3 3" xfId="35687"/>
    <cellStyle name="Output 5 5 4" xfId="35688"/>
    <cellStyle name="Output 5 5 4 2" xfId="35689"/>
    <cellStyle name="Output 5 5 4 2 2" xfId="35690"/>
    <cellStyle name="Output 5 5 4 3" xfId="35691"/>
    <cellStyle name="Output 5 5 5" xfId="35692"/>
    <cellStyle name="Output 5 5 5 2" xfId="35693"/>
    <cellStyle name="Output 5 5 5 2 2" xfId="35694"/>
    <cellStyle name="Output 5 5 5 3" xfId="35695"/>
    <cellStyle name="Output 5 5 6" xfId="35696"/>
    <cellStyle name="Output 5 5 6 2" xfId="35697"/>
    <cellStyle name="Output 5 5 6 2 2" xfId="35698"/>
    <cellStyle name="Output 5 5 6 3" xfId="35699"/>
    <cellStyle name="Output 5 5 7" xfId="35700"/>
    <cellStyle name="Output 5 5 7 2" xfId="35701"/>
    <cellStyle name="Output 5 5 7 2 2" xfId="35702"/>
    <cellStyle name="Output 5 5 7 3" xfId="35703"/>
    <cellStyle name="Output 5 5 8" xfId="35704"/>
    <cellStyle name="Output 5 5 8 2" xfId="35705"/>
    <cellStyle name="Output 5 5 8 2 2" xfId="35706"/>
    <cellStyle name="Output 5 5 8 3" xfId="35707"/>
    <cellStyle name="Output 5 5 9" xfId="35708"/>
    <cellStyle name="Output 5 5 9 2" xfId="35709"/>
    <cellStyle name="Output 5 5 9 2 2" xfId="35710"/>
    <cellStyle name="Output 5 5 9 3" xfId="35711"/>
    <cellStyle name="Output 5 6" xfId="35712"/>
    <cellStyle name="Output 5 6 10" xfId="35713"/>
    <cellStyle name="Output 5 6 10 2" xfId="35714"/>
    <cellStyle name="Output 5 6 10 2 2" xfId="35715"/>
    <cellStyle name="Output 5 6 10 3" xfId="35716"/>
    <cellStyle name="Output 5 6 11" xfId="35717"/>
    <cellStyle name="Output 5 6 11 2" xfId="35718"/>
    <cellStyle name="Output 5 6 11 2 2" xfId="35719"/>
    <cellStyle name="Output 5 6 11 3" xfId="35720"/>
    <cellStyle name="Output 5 6 12" xfId="35721"/>
    <cellStyle name="Output 5 6 12 2" xfId="35722"/>
    <cellStyle name="Output 5 6 12 2 2" xfId="35723"/>
    <cellStyle name="Output 5 6 12 3" xfId="35724"/>
    <cellStyle name="Output 5 6 13" xfId="35725"/>
    <cellStyle name="Output 5 6 13 2" xfId="35726"/>
    <cellStyle name="Output 5 6 13 2 2" xfId="35727"/>
    <cellStyle name="Output 5 6 13 3" xfId="35728"/>
    <cellStyle name="Output 5 6 14" xfId="35729"/>
    <cellStyle name="Output 5 6 14 2" xfId="35730"/>
    <cellStyle name="Output 5 6 14 2 2" xfId="35731"/>
    <cellStyle name="Output 5 6 14 3" xfId="35732"/>
    <cellStyle name="Output 5 6 15" xfId="35733"/>
    <cellStyle name="Output 5 6 15 2" xfId="35734"/>
    <cellStyle name="Output 5 6 15 2 2" xfId="35735"/>
    <cellStyle name="Output 5 6 15 3" xfId="35736"/>
    <cellStyle name="Output 5 6 16" xfId="35737"/>
    <cellStyle name="Output 5 6 16 2" xfId="35738"/>
    <cellStyle name="Output 5 6 16 2 2" xfId="35739"/>
    <cellStyle name="Output 5 6 16 3" xfId="35740"/>
    <cellStyle name="Output 5 6 17" xfId="35741"/>
    <cellStyle name="Output 5 6 17 2" xfId="35742"/>
    <cellStyle name="Output 5 6 17 2 2" xfId="35743"/>
    <cellStyle name="Output 5 6 17 3" xfId="35744"/>
    <cellStyle name="Output 5 6 18" xfId="35745"/>
    <cellStyle name="Output 5 6 18 2" xfId="35746"/>
    <cellStyle name="Output 5 6 18 2 2" xfId="35747"/>
    <cellStyle name="Output 5 6 18 3" xfId="35748"/>
    <cellStyle name="Output 5 6 19" xfId="35749"/>
    <cellStyle name="Output 5 6 19 2" xfId="35750"/>
    <cellStyle name="Output 5 6 19 2 2" xfId="35751"/>
    <cellStyle name="Output 5 6 19 3" xfId="35752"/>
    <cellStyle name="Output 5 6 2" xfId="35753"/>
    <cellStyle name="Output 5 6 2 2" xfId="35754"/>
    <cellStyle name="Output 5 6 2 2 2" xfId="35755"/>
    <cellStyle name="Output 5 6 2 3" xfId="35756"/>
    <cellStyle name="Output 5 6 20" xfId="35757"/>
    <cellStyle name="Output 5 6 20 2" xfId="35758"/>
    <cellStyle name="Output 5 6 20 2 2" xfId="35759"/>
    <cellStyle name="Output 5 6 20 3" xfId="35760"/>
    <cellStyle name="Output 5 6 21" xfId="35761"/>
    <cellStyle name="Output 5 6 21 2" xfId="35762"/>
    <cellStyle name="Output 5 6 22" xfId="35763"/>
    <cellStyle name="Output 5 6 3" xfId="35764"/>
    <cellStyle name="Output 5 6 3 2" xfId="35765"/>
    <cellStyle name="Output 5 6 3 2 2" xfId="35766"/>
    <cellStyle name="Output 5 6 3 3" xfId="35767"/>
    <cellStyle name="Output 5 6 4" xfId="35768"/>
    <cellStyle name="Output 5 6 4 2" xfId="35769"/>
    <cellStyle name="Output 5 6 4 2 2" xfId="35770"/>
    <cellStyle name="Output 5 6 4 3" xfId="35771"/>
    <cellStyle name="Output 5 6 5" xfId="35772"/>
    <cellStyle name="Output 5 6 5 2" xfId="35773"/>
    <cellStyle name="Output 5 6 5 2 2" xfId="35774"/>
    <cellStyle name="Output 5 6 5 3" xfId="35775"/>
    <cellStyle name="Output 5 6 6" xfId="35776"/>
    <cellStyle name="Output 5 6 6 2" xfId="35777"/>
    <cellStyle name="Output 5 6 6 2 2" xfId="35778"/>
    <cellStyle name="Output 5 6 6 3" xfId="35779"/>
    <cellStyle name="Output 5 6 7" xfId="35780"/>
    <cellStyle name="Output 5 6 7 2" xfId="35781"/>
    <cellStyle name="Output 5 6 7 2 2" xfId="35782"/>
    <cellStyle name="Output 5 6 7 3" xfId="35783"/>
    <cellStyle name="Output 5 6 8" xfId="35784"/>
    <cellStyle name="Output 5 6 8 2" xfId="35785"/>
    <cellStyle name="Output 5 6 8 2 2" xfId="35786"/>
    <cellStyle name="Output 5 6 8 3" xfId="35787"/>
    <cellStyle name="Output 5 6 9" xfId="35788"/>
    <cellStyle name="Output 5 6 9 2" xfId="35789"/>
    <cellStyle name="Output 5 6 9 2 2" xfId="35790"/>
    <cellStyle name="Output 5 6 9 3" xfId="35791"/>
    <cellStyle name="Output 5 7" xfId="35792"/>
    <cellStyle name="Output 5 7 2" xfId="35793"/>
    <cellStyle name="Output 5 7 2 2" xfId="35794"/>
    <cellStyle name="Output 5 7 3" xfId="35795"/>
    <cellStyle name="Output 5 8" xfId="35796"/>
    <cellStyle name="Output 5 8 2" xfId="35797"/>
    <cellStyle name="Output 5 8 2 2" xfId="35798"/>
    <cellStyle name="Output 5 8 3" xfId="35799"/>
    <cellStyle name="Output 5 9" xfId="35800"/>
    <cellStyle name="Output 5 9 2" xfId="35801"/>
    <cellStyle name="Output 5 9 2 2" xfId="35802"/>
    <cellStyle name="Output 5 9 3" xfId="35803"/>
    <cellStyle name="Output 6" xfId="35804"/>
    <cellStyle name="Output 6 10" xfId="35805"/>
    <cellStyle name="Output 6 10 2" xfId="35806"/>
    <cellStyle name="Output 6 10 2 2" xfId="35807"/>
    <cellStyle name="Output 6 10 3" xfId="35808"/>
    <cellStyle name="Output 6 11" xfId="35809"/>
    <cellStyle name="Output 6 11 2" xfId="35810"/>
    <cellStyle name="Output 6 11 2 2" xfId="35811"/>
    <cellStyle name="Output 6 11 3" xfId="35812"/>
    <cellStyle name="Output 6 12" xfId="35813"/>
    <cellStyle name="Output 6 12 2" xfId="35814"/>
    <cellStyle name="Output 6 12 2 2" xfId="35815"/>
    <cellStyle name="Output 6 12 3" xfId="35816"/>
    <cellStyle name="Output 6 13" xfId="35817"/>
    <cellStyle name="Output 6 13 2" xfId="35818"/>
    <cellStyle name="Output 6 13 2 2" xfId="35819"/>
    <cellStyle name="Output 6 13 3" xfId="35820"/>
    <cellStyle name="Output 6 14" xfId="35821"/>
    <cellStyle name="Output 6 14 2" xfId="35822"/>
    <cellStyle name="Output 6 14 2 2" xfId="35823"/>
    <cellStyle name="Output 6 14 3" xfId="35824"/>
    <cellStyle name="Output 6 15" xfId="35825"/>
    <cellStyle name="Output 6 15 2" xfId="35826"/>
    <cellStyle name="Output 6 15 2 2" xfId="35827"/>
    <cellStyle name="Output 6 15 3" xfId="35828"/>
    <cellStyle name="Output 6 16" xfId="35829"/>
    <cellStyle name="Output 6 16 2" xfId="35830"/>
    <cellStyle name="Output 6 16 2 2" xfId="35831"/>
    <cellStyle name="Output 6 16 3" xfId="35832"/>
    <cellStyle name="Output 6 17" xfId="35833"/>
    <cellStyle name="Output 6 17 2" xfId="35834"/>
    <cellStyle name="Output 6 17 2 2" xfId="35835"/>
    <cellStyle name="Output 6 17 3" xfId="35836"/>
    <cellStyle name="Output 6 18" xfId="35837"/>
    <cellStyle name="Output 6 18 2" xfId="35838"/>
    <cellStyle name="Output 6 18 2 2" xfId="35839"/>
    <cellStyle name="Output 6 18 3" xfId="35840"/>
    <cellStyle name="Output 6 19" xfId="35841"/>
    <cellStyle name="Output 6 19 2" xfId="35842"/>
    <cellStyle name="Output 6 19 2 2" xfId="35843"/>
    <cellStyle name="Output 6 19 3" xfId="35844"/>
    <cellStyle name="Output 6 2" xfId="35845"/>
    <cellStyle name="Output 6 2 10" xfId="35846"/>
    <cellStyle name="Output 6 2 10 2" xfId="35847"/>
    <cellStyle name="Output 6 2 10 2 2" xfId="35848"/>
    <cellStyle name="Output 6 2 10 3" xfId="35849"/>
    <cellStyle name="Output 6 2 11" xfId="35850"/>
    <cellStyle name="Output 6 2 11 2" xfId="35851"/>
    <cellStyle name="Output 6 2 11 2 2" xfId="35852"/>
    <cellStyle name="Output 6 2 11 3" xfId="35853"/>
    <cellStyle name="Output 6 2 12" xfId="35854"/>
    <cellStyle name="Output 6 2 12 2" xfId="35855"/>
    <cellStyle name="Output 6 2 12 2 2" xfId="35856"/>
    <cellStyle name="Output 6 2 12 3" xfId="35857"/>
    <cellStyle name="Output 6 2 13" xfId="35858"/>
    <cellStyle name="Output 6 2 13 2" xfId="35859"/>
    <cellStyle name="Output 6 2 13 2 2" xfId="35860"/>
    <cellStyle name="Output 6 2 13 3" xfId="35861"/>
    <cellStyle name="Output 6 2 14" xfId="35862"/>
    <cellStyle name="Output 6 2 14 2" xfId="35863"/>
    <cellStyle name="Output 6 2 14 2 2" xfId="35864"/>
    <cellStyle name="Output 6 2 14 3" xfId="35865"/>
    <cellStyle name="Output 6 2 15" xfId="35866"/>
    <cellStyle name="Output 6 2 15 2" xfId="35867"/>
    <cellStyle name="Output 6 2 15 2 2" xfId="35868"/>
    <cellStyle name="Output 6 2 15 3" xfId="35869"/>
    <cellStyle name="Output 6 2 16" xfId="35870"/>
    <cellStyle name="Output 6 2 16 2" xfId="35871"/>
    <cellStyle name="Output 6 2 16 2 2" xfId="35872"/>
    <cellStyle name="Output 6 2 16 3" xfId="35873"/>
    <cellStyle name="Output 6 2 17" xfId="35874"/>
    <cellStyle name="Output 6 2 17 2" xfId="35875"/>
    <cellStyle name="Output 6 2 17 2 2" xfId="35876"/>
    <cellStyle name="Output 6 2 17 3" xfId="35877"/>
    <cellStyle name="Output 6 2 18" xfId="35878"/>
    <cellStyle name="Output 6 2 18 2" xfId="35879"/>
    <cellStyle name="Output 6 2 18 2 2" xfId="35880"/>
    <cellStyle name="Output 6 2 18 3" xfId="35881"/>
    <cellStyle name="Output 6 2 19" xfId="35882"/>
    <cellStyle name="Output 6 2 19 2" xfId="35883"/>
    <cellStyle name="Output 6 2 19 2 2" xfId="35884"/>
    <cellStyle name="Output 6 2 19 3" xfId="35885"/>
    <cellStyle name="Output 6 2 2" xfId="35886"/>
    <cellStyle name="Output 6 2 2 10" xfId="35887"/>
    <cellStyle name="Output 6 2 2 10 2" xfId="35888"/>
    <cellStyle name="Output 6 2 2 10 2 2" xfId="35889"/>
    <cellStyle name="Output 6 2 2 10 3" xfId="35890"/>
    <cellStyle name="Output 6 2 2 11" xfId="35891"/>
    <cellStyle name="Output 6 2 2 11 2" xfId="35892"/>
    <cellStyle name="Output 6 2 2 11 2 2" xfId="35893"/>
    <cellStyle name="Output 6 2 2 11 3" xfId="35894"/>
    <cellStyle name="Output 6 2 2 12" xfId="35895"/>
    <cellStyle name="Output 6 2 2 12 2" xfId="35896"/>
    <cellStyle name="Output 6 2 2 12 2 2" xfId="35897"/>
    <cellStyle name="Output 6 2 2 12 3" xfId="35898"/>
    <cellStyle name="Output 6 2 2 13" xfId="35899"/>
    <cellStyle name="Output 6 2 2 13 2" xfId="35900"/>
    <cellStyle name="Output 6 2 2 13 2 2" xfId="35901"/>
    <cellStyle name="Output 6 2 2 13 3" xfId="35902"/>
    <cellStyle name="Output 6 2 2 14" xfId="35903"/>
    <cellStyle name="Output 6 2 2 14 2" xfId="35904"/>
    <cellStyle name="Output 6 2 2 14 2 2" xfId="35905"/>
    <cellStyle name="Output 6 2 2 14 3" xfId="35906"/>
    <cellStyle name="Output 6 2 2 15" xfId="35907"/>
    <cellStyle name="Output 6 2 2 15 2" xfId="35908"/>
    <cellStyle name="Output 6 2 2 15 2 2" xfId="35909"/>
    <cellStyle name="Output 6 2 2 15 3" xfId="35910"/>
    <cellStyle name="Output 6 2 2 16" xfId="35911"/>
    <cellStyle name="Output 6 2 2 16 2" xfId="35912"/>
    <cellStyle name="Output 6 2 2 16 2 2" xfId="35913"/>
    <cellStyle name="Output 6 2 2 16 3" xfId="35914"/>
    <cellStyle name="Output 6 2 2 17" xfId="35915"/>
    <cellStyle name="Output 6 2 2 17 2" xfId="35916"/>
    <cellStyle name="Output 6 2 2 17 2 2" xfId="35917"/>
    <cellStyle name="Output 6 2 2 17 3" xfId="35918"/>
    <cellStyle name="Output 6 2 2 18" xfId="35919"/>
    <cellStyle name="Output 6 2 2 18 2" xfId="35920"/>
    <cellStyle name="Output 6 2 2 19" xfId="35921"/>
    <cellStyle name="Output 6 2 2 2" xfId="35922"/>
    <cellStyle name="Output 6 2 2 2 10" xfId="35923"/>
    <cellStyle name="Output 6 2 2 2 10 2" xfId="35924"/>
    <cellStyle name="Output 6 2 2 2 10 2 2" xfId="35925"/>
    <cellStyle name="Output 6 2 2 2 10 3" xfId="35926"/>
    <cellStyle name="Output 6 2 2 2 11" xfId="35927"/>
    <cellStyle name="Output 6 2 2 2 11 2" xfId="35928"/>
    <cellStyle name="Output 6 2 2 2 11 2 2" xfId="35929"/>
    <cellStyle name="Output 6 2 2 2 11 3" xfId="35930"/>
    <cellStyle name="Output 6 2 2 2 12" xfId="35931"/>
    <cellStyle name="Output 6 2 2 2 12 2" xfId="35932"/>
    <cellStyle name="Output 6 2 2 2 12 2 2" xfId="35933"/>
    <cellStyle name="Output 6 2 2 2 12 3" xfId="35934"/>
    <cellStyle name="Output 6 2 2 2 13" xfId="35935"/>
    <cellStyle name="Output 6 2 2 2 13 2" xfId="35936"/>
    <cellStyle name="Output 6 2 2 2 13 2 2" xfId="35937"/>
    <cellStyle name="Output 6 2 2 2 13 3" xfId="35938"/>
    <cellStyle name="Output 6 2 2 2 14" xfId="35939"/>
    <cellStyle name="Output 6 2 2 2 14 2" xfId="35940"/>
    <cellStyle name="Output 6 2 2 2 14 2 2" xfId="35941"/>
    <cellStyle name="Output 6 2 2 2 14 3" xfId="35942"/>
    <cellStyle name="Output 6 2 2 2 15" xfId="35943"/>
    <cellStyle name="Output 6 2 2 2 15 2" xfId="35944"/>
    <cellStyle name="Output 6 2 2 2 15 2 2" xfId="35945"/>
    <cellStyle name="Output 6 2 2 2 15 3" xfId="35946"/>
    <cellStyle name="Output 6 2 2 2 16" xfId="35947"/>
    <cellStyle name="Output 6 2 2 2 16 2" xfId="35948"/>
    <cellStyle name="Output 6 2 2 2 16 2 2" xfId="35949"/>
    <cellStyle name="Output 6 2 2 2 16 3" xfId="35950"/>
    <cellStyle name="Output 6 2 2 2 17" xfId="35951"/>
    <cellStyle name="Output 6 2 2 2 17 2" xfId="35952"/>
    <cellStyle name="Output 6 2 2 2 17 2 2" xfId="35953"/>
    <cellStyle name="Output 6 2 2 2 17 3" xfId="35954"/>
    <cellStyle name="Output 6 2 2 2 18" xfId="35955"/>
    <cellStyle name="Output 6 2 2 2 18 2" xfId="35956"/>
    <cellStyle name="Output 6 2 2 2 18 2 2" xfId="35957"/>
    <cellStyle name="Output 6 2 2 2 18 3" xfId="35958"/>
    <cellStyle name="Output 6 2 2 2 19" xfId="35959"/>
    <cellStyle name="Output 6 2 2 2 19 2" xfId="35960"/>
    <cellStyle name="Output 6 2 2 2 19 2 2" xfId="35961"/>
    <cellStyle name="Output 6 2 2 2 19 3" xfId="35962"/>
    <cellStyle name="Output 6 2 2 2 2" xfId="35963"/>
    <cellStyle name="Output 6 2 2 2 2 2" xfId="35964"/>
    <cellStyle name="Output 6 2 2 2 2 2 2" xfId="35965"/>
    <cellStyle name="Output 6 2 2 2 2 3" xfId="35966"/>
    <cellStyle name="Output 6 2 2 2 20" xfId="35967"/>
    <cellStyle name="Output 6 2 2 2 20 2" xfId="35968"/>
    <cellStyle name="Output 6 2 2 2 20 2 2" xfId="35969"/>
    <cellStyle name="Output 6 2 2 2 20 3" xfId="35970"/>
    <cellStyle name="Output 6 2 2 2 21" xfId="35971"/>
    <cellStyle name="Output 6 2 2 2 21 2" xfId="35972"/>
    <cellStyle name="Output 6 2 2 2 22" xfId="35973"/>
    <cellStyle name="Output 6 2 2 2 3" xfId="35974"/>
    <cellStyle name="Output 6 2 2 2 3 2" xfId="35975"/>
    <cellStyle name="Output 6 2 2 2 3 2 2" xfId="35976"/>
    <cellStyle name="Output 6 2 2 2 3 3" xfId="35977"/>
    <cellStyle name="Output 6 2 2 2 4" xfId="35978"/>
    <cellStyle name="Output 6 2 2 2 4 2" xfId="35979"/>
    <cellStyle name="Output 6 2 2 2 4 2 2" xfId="35980"/>
    <cellStyle name="Output 6 2 2 2 4 3" xfId="35981"/>
    <cellStyle name="Output 6 2 2 2 5" xfId="35982"/>
    <cellStyle name="Output 6 2 2 2 5 2" xfId="35983"/>
    <cellStyle name="Output 6 2 2 2 5 2 2" xfId="35984"/>
    <cellStyle name="Output 6 2 2 2 5 3" xfId="35985"/>
    <cellStyle name="Output 6 2 2 2 6" xfId="35986"/>
    <cellStyle name="Output 6 2 2 2 6 2" xfId="35987"/>
    <cellStyle name="Output 6 2 2 2 6 2 2" xfId="35988"/>
    <cellStyle name="Output 6 2 2 2 6 3" xfId="35989"/>
    <cellStyle name="Output 6 2 2 2 7" xfId="35990"/>
    <cellStyle name="Output 6 2 2 2 7 2" xfId="35991"/>
    <cellStyle name="Output 6 2 2 2 7 2 2" xfId="35992"/>
    <cellStyle name="Output 6 2 2 2 7 3" xfId="35993"/>
    <cellStyle name="Output 6 2 2 2 8" xfId="35994"/>
    <cellStyle name="Output 6 2 2 2 8 2" xfId="35995"/>
    <cellStyle name="Output 6 2 2 2 8 2 2" xfId="35996"/>
    <cellStyle name="Output 6 2 2 2 8 3" xfId="35997"/>
    <cellStyle name="Output 6 2 2 2 9" xfId="35998"/>
    <cellStyle name="Output 6 2 2 2 9 2" xfId="35999"/>
    <cellStyle name="Output 6 2 2 2 9 2 2" xfId="36000"/>
    <cellStyle name="Output 6 2 2 2 9 3" xfId="36001"/>
    <cellStyle name="Output 6 2 2 3" xfId="36002"/>
    <cellStyle name="Output 6 2 2 3 2" xfId="36003"/>
    <cellStyle name="Output 6 2 2 3 2 2" xfId="36004"/>
    <cellStyle name="Output 6 2 2 3 3" xfId="36005"/>
    <cellStyle name="Output 6 2 2 4" xfId="36006"/>
    <cellStyle name="Output 6 2 2 4 2" xfId="36007"/>
    <cellStyle name="Output 6 2 2 4 2 2" xfId="36008"/>
    <cellStyle name="Output 6 2 2 4 3" xfId="36009"/>
    <cellStyle name="Output 6 2 2 5" xfId="36010"/>
    <cellStyle name="Output 6 2 2 5 2" xfId="36011"/>
    <cellStyle name="Output 6 2 2 5 2 2" xfId="36012"/>
    <cellStyle name="Output 6 2 2 5 3" xfId="36013"/>
    <cellStyle name="Output 6 2 2 6" xfId="36014"/>
    <cellStyle name="Output 6 2 2 6 2" xfId="36015"/>
    <cellStyle name="Output 6 2 2 6 2 2" xfId="36016"/>
    <cellStyle name="Output 6 2 2 6 3" xfId="36017"/>
    <cellStyle name="Output 6 2 2 7" xfId="36018"/>
    <cellStyle name="Output 6 2 2 7 2" xfId="36019"/>
    <cellStyle name="Output 6 2 2 7 2 2" xfId="36020"/>
    <cellStyle name="Output 6 2 2 7 3" xfId="36021"/>
    <cellStyle name="Output 6 2 2 8" xfId="36022"/>
    <cellStyle name="Output 6 2 2 8 2" xfId="36023"/>
    <cellStyle name="Output 6 2 2 8 2 2" xfId="36024"/>
    <cellStyle name="Output 6 2 2 8 3" xfId="36025"/>
    <cellStyle name="Output 6 2 2 9" xfId="36026"/>
    <cellStyle name="Output 6 2 2 9 2" xfId="36027"/>
    <cellStyle name="Output 6 2 2 9 2 2" xfId="36028"/>
    <cellStyle name="Output 6 2 2 9 3" xfId="36029"/>
    <cellStyle name="Output 6 2 20" xfId="36030"/>
    <cellStyle name="Output 6 2 20 2" xfId="36031"/>
    <cellStyle name="Output 6 2 20 2 2" xfId="36032"/>
    <cellStyle name="Output 6 2 20 3" xfId="36033"/>
    <cellStyle name="Output 6 2 21" xfId="36034"/>
    <cellStyle name="Output 6 2 21 2" xfId="36035"/>
    <cellStyle name="Output 6 2 22" xfId="36036"/>
    <cellStyle name="Output 6 2 3" xfId="36037"/>
    <cellStyle name="Output 6 2 3 10" xfId="36038"/>
    <cellStyle name="Output 6 2 3 10 2" xfId="36039"/>
    <cellStyle name="Output 6 2 3 10 2 2" xfId="36040"/>
    <cellStyle name="Output 6 2 3 10 3" xfId="36041"/>
    <cellStyle name="Output 6 2 3 11" xfId="36042"/>
    <cellStyle name="Output 6 2 3 11 2" xfId="36043"/>
    <cellStyle name="Output 6 2 3 11 2 2" xfId="36044"/>
    <cellStyle name="Output 6 2 3 11 3" xfId="36045"/>
    <cellStyle name="Output 6 2 3 12" xfId="36046"/>
    <cellStyle name="Output 6 2 3 12 2" xfId="36047"/>
    <cellStyle name="Output 6 2 3 12 2 2" xfId="36048"/>
    <cellStyle name="Output 6 2 3 12 3" xfId="36049"/>
    <cellStyle name="Output 6 2 3 13" xfId="36050"/>
    <cellStyle name="Output 6 2 3 13 2" xfId="36051"/>
    <cellStyle name="Output 6 2 3 13 2 2" xfId="36052"/>
    <cellStyle name="Output 6 2 3 13 3" xfId="36053"/>
    <cellStyle name="Output 6 2 3 14" xfId="36054"/>
    <cellStyle name="Output 6 2 3 14 2" xfId="36055"/>
    <cellStyle name="Output 6 2 3 14 2 2" xfId="36056"/>
    <cellStyle name="Output 6 2 3 14 3" xfId="36057"/>
    <cellStyle name="Output 6 2 3 15" xfId="36058"/>
    <cellStyle name="Output 6 2 3 15 2" xfId="36059"/>
    <cellStyle name="Output 6 2 3 15 2 2" xfId="36060"/>
    <cellStyle name="Output 6 2 3 15 3" xfId="36061"/>
    <cellStyle name="Output 6 2 3 16" xfId="36062"/>
    <cellStyle name="Output 6 2 3 16 2" xfId="36063"/>
    <cellStyle name="Output 6 2 3 16 2 2" xfId="36064"/>
    <cellStyle name="Output 6 2 3 16 3" xfId="36065"/>
    <cellStyle name="Output 6 2 3 17" xfId="36066"/>
    <cellStyle name="Output 6 2 3 17 2" xfId="36067"/>
    <cellStyle name="Output 6 2 3 17 2 2" xfId="36068"/>
    <cellStyle name="Output 6 2 3 17 3" xfId="36069"/>
    <cellStyle name="Output 6 2 3 18" xfId="36070"/>
    <cellStyle name="Output 6 2 3 18 2" xfId="36071"/>
    <cellStyle name="Output 6 2 3 19" xfId="36072"/>
    <cellStyle name="Output 6 2 3 2" xfId="36073"/>
    <cellStyle name="Output 6 2 3 2 10" xfId="36074"/>
    <cellStyle name="Output 6 2 3 2 10 2" xfId="36075"/>
    <cellStyle name="Output 6 2 3 2 10 2 2" xfId="36076"/>
    <cellStyle name="Output 6 2 3 2 10 3" xfId="36077"/>
    <cellStyle name="Output 6 2 3 2 11" xfId="36078"/>
    <cellStyle name="Output 6 2 3 2 11 2" xfId="36079"/>
    <cellStyle name="Output 6 2 3 2 11 2 2" xfId="36080"/>
    <cellStyle name="Output 6 2 3 2 11 3" xfId="36081"/>
    <cellStyle name="Output 6 2 3 2 12" xfId="36082"/>
    <cellStyle name="Output 6 2 3 2 12 2" xfId="36083"/>
    <cellStyle name="Output 6 2 3 2 12 2 2" xfId="36084"/>
    <cellStyle name="Output 6 2 3 2 12 3" xfId="36085"/>
    <cellStyle name="Output 6 2 3 2 13" xfId="36086"/>
    <cellStyle name="Output 6 2 3 2 13 2" xfId="36087"/>
    <cellStyle name="Output 6 2 3 2 13 2 2" xfId="36088"/>
    <cellStyle name="Output 6 2 3 2 13 3" xfId="36089"/>
    <cellStyle name="Output 6 2 3 2 14" xfId="36090"/>
    <cellStyle name="Output 6 2 3 2 14 2" xfId="36091"/>
    <cellStyle name="Output 6 2 3 2 14 2 2" xfId="36092"/>
    <cellStyle name="Output 6 2 3 2 14 3" xfId="36093"/>
    <cellStyle name="Output 6 2 3 2 15" xfId="36094"/>
    <cellStyle name="Output 6 2 3 2 15 2" xfId="36095"/>
    <cellStyle name="Output 6 2 3 2 15 2 2" xfId="36096"/>
    <cellStyle name="Output 6 2 3 2 15 3" xfId="36097"/>
    <cellStyle name="Output 6 2 3 2 16" xfId="36098"/>
    <cellStyle name="Output 6 2 3 2 16 2" xfId="36099"/>
    <cellStyle name="Output 6 2 3 2 16 2 2" xfId="36100"/>
    <cellStyle name="Output 6 2 3 2 16 3" xfId="36101"/>
    <cellStyle name="Output 6 2 3 2 17" xfId="36102"/>
    <cellStyle name="Output 6 2 3 2 17 2" xfId="36103"/>
    <cellStyle name="Output 6 2 3 2 17 2 2" xfId="36104"/>
    <cellStyle name="Output 6 2 3 2 17 3" xfId="36105"/>
    <cellStyle name="Output 6 2 3 2 18" xfId="36106"/>
    <cellStyle name="Output 6 2 3 2 18 2" xfId="36107"/>
    <cellStyle name="Output 6 2 3 2 18 2 2" xfId="36108"/>
    <cellStyle name="Output 6 2 3 2 18 3" xfId="36109"/>
    <cellStyle name="Output 6 2 3 2 19" xfId="36110"/>
    <cellStyle name="Output 6 2 3 2 19 2" xfId="36111"/>
    <cellStyle name="Output 6 2 3 2 19 2 2" xfId="36112"/>
    <cellStyle name="Output 6 2 3 2 19 3" xfId="36113"/>
    <cellStyle name="Output 6 2 3 2 2" xfId="36114"/>
    <cellStyle name="Output 6 2 3 2 2 2" xfId="36115"/>
    <cellStyle name="Output 6 2 3 2 2 2 2" xfId="36116"/>
    <cellStyle name="Output 6 2 3 2 2 3" xfId="36117"/>
    <cellStyle name="Output 6 2 3 2 20" xfId="36118"/>
    <cellStyle name="Output 6 2 3 2 20 2" xfId="36119"/>
    <cellStyle name="Output 6 2 3 2 20 2 2" xfId="36120"/>
    <cellStyle name="Output 6 2 3 2 20 3" xfId="36121"/>
    <cellStyle name="Output 6 2 3 2 21" xfId="36122"/>
    <cellStyle name="Output 6 2 3 2 21 2" xfId="36123"/>
    <cellStyle name="Output 6 2 3 2 22" xfId="36124"/>
    <cellStyle name="Output 6 2 3 2 3" xfId="36125"/>
    <cellStyle name="Output 6 2 3 2 3 2" xfId="36126"/>
    <cellStyle name="Output 6 2 3 2 3 2 2" xfId="36127"/>
    <cellStyle name="Output 6 2 3 2 3 3" xfId="36128"/>
    <cellStyle name="Output 6 2 3 2 4" xfId="36129"/>
    <cellStyle name="Output 6 2 3 2 4 2" xfId="36130"/>
    <cellStyle name="Output 6 2 3 2 4 2 2" xfId="36131"/>
    <cellStyle name="Output 6 2 3 2 4 3" xfId="36132"/>
    <cellStyle name="Output 6 2 3 2 5" xfId="36133"/>
    <cellStyle name="Output 6 2 3 2 5 2" xfId="36134"/>
    <cellStyle name="Output 6 2 3 2 5 2 2" xfId="36135"/>
    <cellStyle name="Output 6 2 3 2 5 3" xfId="36136"/>
    <cellStyle name="Output 6 2 3 2 6" xfId="36137"/>
    <cellStyle name="Output 6 2 3 2 6 2" xfId="36138"/>
    <cellStyle name="Output 6 2 3 2 6 2 2" xfId="36139"/>
    <cellStyle name="Output 6 2 3 2 6 3" xfId="36140"/>
    <cellStyle name="Output 6 2 3 2 7" xfId="36141"/>
    <cellStyle name="Output 6 2 3 2 7 2" xfId="36142"/>
    <cellStyle name="Output 6 2 3 2 7 2 2" xfId="36143"/>
    <cellStyle name="Output 6 2 3 2 7 3" xfId="36144"/>
    <cellStyle name="Output 6 2 3 2 8" xfId="36145"/>
    <cellStyle name="Output 6 2 3 2 8 2" xfId="36146"/>
    <cellStyle name="Output 6 2 3 2 8 2 2" xfId="36147"/>
    <cellStyle name="Output 6 2 3 2 8 3" xfId="36148"/>
    <cellStyle name="Output 6 2 3 2 9" xfId="36149"/>
    <cellStyle name="Output 6 2 3 2 9 2" xfId="36150"/>
    <cellStyle name="Output 6 2 3 2 9 2 2" xfId="36151"/>
    <cellStyle name="Output 6 2 3 2 9 3" xfId="36152"/>
    <cellStyle name="Output 6 2 3 3" xfId="36153"/>
    <cellStyle name="Output 6 2 3 3 2" xfId="36154"/>
    <cellStyle name="Output 6 2 3 3 2 2" xfId="36155"/>
    <cellStyle name="Output 6 2 3 3 3" xfId="36156"/>
    <cellStyle name="Output 6 2 3 4" xfId="36157"/>
    <cellStyle name="Output 6 2 3 4 2" xfId="36158"/>
    <cellStyle name="Output 6 2 3 4 2 2" xfId="36159"/>
    <cellStyle name="Output 6 2 3 4 3" xfId="36160"/>
    <cellStyle name="Output 6 2 3 5" xfId="36161"/>
    <cellStyle name="Output 6 2 3 5 2" xfId="36162"/>
    <cellStyle name="Output 6 2 3 5 2 2" xfId="36163"/>
    <cellStyle name="Output 6 2 3 5 3" xfId="36164"/>
    <cellStyle name="Output 6 2 3 6" xfId="36165"/>
    <cellStyle name="Output 6 2 3 6 2" xfId="36166"/>
    <cellStyle name="Output 6 2 3 6 2 2" xfId="36167"/>
    <cellStyle name="Output 6 2 3 6 3" xfId="36168"/>
    <cellStyle name="Output 6 2 3 7" xfId="36169"/>
    <cellStyle name="Output 6 2 3 7 2" xfId="36170"/>
    <cellStyle name="Output 6 2 3 7 2 2" xfId="36171"/>
    <cellStyle name="Output 6 2 3 7 3" xfId="36172"/>
    <cellStyle name="Output 6 2 3 8" xfId="36173"/>
    <cellStyle name="Output 6 2 3 8 2" xfId="36174"/>
    <cellStyle name="Output 6 2 3 8 2 2" xfId="36175"/>
    <cellStyle name="Output 6 2 3 8 3" xfId="36176"/>
    <cellStyle name="Output 6 2 3 9" xfId="36177"/>
    <cellStyle name="Output 6 2 3 9 2" xfId="36178"/>
    <cellStyle name="Output 6 2 3 9 2 2" xfId="36179"/>
    <cellStyle name="Output 6 2 3 9 3" xfId="36180"/>
    <cellStyle name="Output 6 2 4" xfId="36181"/>
    <cellStyle name="Output 6 2 4 10" xfId="36182"/>
    <cellStyle name="Output 6 2 4 10 2" xfId="36183"/>
    <cellStyle name="Output 6 2 4 10 2 2" xfId="36184"/>
    <cellStyle name="Output 6 2 4 10 3" xfId="36185"/>
    <cellStyle name="Output 6 2 4 11" xfId="36186"/>
    <cellStyle name="Output 6 2 4 11 2" xfId="36187"/>
    <cellStyle name="Output 6 2 4 11 2 2" xfId="36188"/>
    <cellStyle name="Output 6 2 4 11 3" xfId="36189"/>
    <cellStyle name="Output 6 2 4 12" xfId="36190"/>
    <cellStyle name="Output 6 2 4 12 2" xfId="36191"/>
    <cellStyle name="Output 6 2 4 12 2 2" xfId="36192"/>
    <cellStyle name="Output 6 2 4 12 3" xfId="36193"/>
    <cellStyle name="Output 6 2 4 13" xfId="36194"/>
    <cellStyle name="Output 6 2 4 13 2" xfId="36195"/>
    <cellStyle name="Output 6 2 4 13 2 2" xfId="36196"/>
    <cellStyle name="Output 6 2 4 13 3" xfId="36197"/>
    <cellStyle name="Output 6 2 4 14" xfId="36198"/>
    <cellStyle name="Output 6 2 4 14 2" xfId="36199"/>
    <cellStyle name="Output 6 2 4 14 2 2" xfId="36200"/>
    <cellStyle name="Output 6 2 4 14 3" xfId="36201"/>
    <cellStyle name="Output 6 2 4 15" xfId="36202"/>
    <cellStyle name="Output 6 2 4 15 2" xfId="36203"/>
    <cellStyle name="Output 6 2 4 15 2 2" xfId="36204"/>
    <cellStyle name="Output 6 2 4 15 3" xfId="36205"/>
    <cellStyle name="Output 6 2 4 16" xfId="36206"/>
    <cellStyle name="Output 6 2 4 16 2" xfId="36207"/>
    <cellStyle name="Output 6 2 4 16 2 2" xfId="36208"/>
    <cellStyle name="Output 6 2 4 16 3" xfId="36209"/>
    <cellStyle name="Output 6 2 4 17" xfId="36210"/>
    <cellStyle name="Output 6 2 4 17 2" xfId="36211"/>
    <cellStyle name="Output 6 2 4 17 2 2" xfId="36212"/>
    <cellStyle name="Output 6 2 4 17 3" xfId="36213"/>
    <cellStyle name="Output 6 2 4 18" xfId="36214"/>
    <cellStyle name="Output 6 2 4 18 2" xfId="36215"/>
    <cellStyle name="Output 6 2 4 18 2 2" xfId="36216"/>
    <cellStyle name="Output 6 2 4 18 3" xfId="36217"/>
    <cellStyle name="Output 6 2 4 19" xfId="36218"/>
    <cellStyle name="Output 6 2 4 19 2" xfId="36219"/>
    <cellStyle name="Output 6 2 4 19 2 2" xfId="36220"/>
    <cellStyle name="Output 6 2 4 19 3" xfId="36221"/>
    <cellStyle name="Output 6 2 4 2" xfId="36222"/>
    <cellStyle name="Output 6 2 4 2 10" xfId="36223"/>
    <cellStyle name="Output 6 2 4 2 10 2" xfId="36224"/>
    <cellStyle name="Output 6 2 4 2 10 2 2" xfId="36225"/>
    <cellStyle name="Output 6 2 4 2 10 3" xfId="36226"/>
    <cellStyle name="Output 6 2 4 2 11" xfId="36227"/>
    <cellStyle name="Output 6 2 4 2 11 2" xfId="36228"/>
    <cellStyle name="Output 6 2 4 2 11 2 2" xfId="36229"/>
    <cellStyle name="Output 6 2 4 2 11 3" xfId="36230"/>
    <cellStyle name="Output 6 2 4 2 12" xfId="36231"/>
    <cellStyle name="Output 6 2 4 2 12 2" xfId="36232"/>
    <cellStyle name="Output 6 2 4 2 12 2 2" xfId="36233"/>
    <cellStyle name="Output 6 2 4 2 12 3" xfId="36234"/>
    <cellStyle name="Output 6 2 4 2 13" xfId="36235"/>
    <cellStyle name="Output 6 2 4 2 13 2" xfId="36236"/>
    <cellStyle name="Output 6 2 4 2 13 2 2" xfId="36237"/>
    <cellStyle name="Output 6 2 4 2 13 3" xfId="36238"/>
    <cellStyle name="Output 6 2 4 2 14" xfId="36239"/>
    <cellStyle name="Output 6 2 4 2 14 2" xfId="36240"/>
    <cellStyle name="Output 6 2 4 2 14 2 2" xfId="36241"/>
    <cellStyle name="Output 6 2 4 2 14 3" xfId="36242"/>
    <cellStyle name="Output 6 2 4 2 15" xfId="36243"/>
    <cellStyle name="Output 6 2 4 2 15 2" xfId="36244"/>
    <cellStyle name="Output 6 2 4 2 15 2 2" xfId="36245"/>
    <cellStyle name="Output 6 2 4 2 15 3" xfId="36246"/>
    <cellStyle name="Output 6 2 4 2 16" xfId="36247"/>
    <cellStyle name="Output 6 2 4 2 16 2" xfId="36248"/>
    <cellStyle name="Output 6 2 4 2 16 2 2" xfId="36249"/>
    <cellStyle name="Output 6 2 4 2 16 3" xfId="36250"/>
    <cellStyle name="Output 6 2 4 2 17" xfId="36251"/>
    <cellStyle name="Output 6 2 4 2 17 2" xfId="36252"/>
    <cellStyle name="Output 6 2 4 2 17 2 2" xfId="36253"/>
    <cellStyle name="Output 6 2 4 2 17 3" xfId="36254"/>
    <cellStyle name="Output 6 2 4 2 18" xfId="36255"/>
    <cellStyle name="Output 6 2 4 2 18 2" xfId="36256"/>
    <cellStyle name="Output 6 2 4 2 18 2 2" xfId="36257"/>
    <cellStyle name="Output 6 2 4 2 18 3" xfId="36258"/>
    <cellStyle name="Output 6 2 4 2 19" xfId="36259"/>
    <cellStyle name="Output 6 2 4 2 19 2" xfId="36260"/>
    <cellStyle name="Output 6 2 4 2 19 2 2" xfId="36261"/>
    <cellStyle name="Output 6 2 4 2 19 3" xfId="36262"/>
    <cellStyle name="Output 6 2 4 2 2" xfId="36263"/>
    <cellStyle name="Output 6 2 4 2 2 2" xfId="36264"/>
    <cellStyle name="Output 6 2 4 2 2 2 2" xfId="36265"/>
    <cellStyle name="Output 6 2 4 2 2 3" xfId="36266"/>
    <cellStyle name="Output 6 2 4 2 20" xfId="36267"/>
    <cellStyle name="Output 6 2 4 2 20 2" xfId="36268"/>
    <cellStyle name="Output 6 2 4 2 20 2 2" xfId="36269"/>
    <cellStyle name="Output 6 2 4 2 20 3" xfId="36270"/>
    <cellStyle name="Output 6 2 4 2 21" xfId="36271"/>
    <cellStyle name="Output 6 2 4 2 21 2" xfId="36272"/>
    <cellStyle name="Output 6 2 4 2 22" xfId="36273"/>
    <cellStyle name="Output 6 2 4 2 3" xfId="36274"/>
    <cellStyle name="Output 6 2 4 2 3 2" xfId="36275"/>
    <cellStyle name="Output 6 2 4 2 3 2 2" xfId="36276"/>
    <cellStyle name="Output 6 2 4 2 3 3" xfId="36277"/>
    <cellStyle name="Output 6 2 4 2 4" xfId="36278"/>
    <cellStyle name="Output 6 2 4 2 4 2" xfId="36279"/>
    <cellStyle name="Output 6 2 4 2 4 2 2" xfId="36280"/>
    <cellStyle name="Output 6 2 4 2 4 3" xfId="36281"/>
    <cellStyle name="Output 6 2 4 2 5" xfId="36282"/>
    <cellStyle name="Output 6 2 4 2 5 2" xfId="36283"/>
    <cellStyle name="Output 6 2 4 2 5 2 2" xfId="36284"/>
    <cellStyle name="Output 6 2 4 2 5 3" xfId="36285"/>
    <cellStyle name="Output 6 2 4 2 6" xfId="36286"/>
    <cellStyle name="Output 6 2 4 2 6 2" xfId="36287"/>
    <cellStyle name="Output 6 2 4 2 6 2 2" xfId="36288"/>
    <cellStyle name="Output 6 2 4 2 6 3" xfId="36289"/>
    <cellStyle name="Output 6 2 4 2 7" xfId="36290"/>
    <cellStyle name="Output 6 2 4 2 7 2" xfId="36291"/>
    <cellStyle name="Output 6 2 4 2 7 2 2" xfId="36292"/>
    <cellStyle name="Output 6 2 4 2 7 3" xfId="36293"/>
    <cellStyle name="Output 6 2 4 2 8" xfId="36294"/>
    <cellStyle name="Output 6 2 4 2 8 2" xfId="36295"/>
    <cellStyle name="Output 6 2 4 2 8 2 2" xfId="36296"/>
    <cellStyle name="Output 6 2 4 2 8 3" xfId="36297"/>
    <cellStyle name="Output 6 2 4 2 9" xfId="36298"/>
    <cellStyle name="Output 6 2 4 2 9 2" xfId="36299"/>
    <cellStyle name="Output 6 2 4 2 9 2 2" xfId="36300"/>
    <cellStyle name="Output 6 2 4 2 9 3" xfId="36301"/>
    <cellStyle name="Output 6 2 4 20" xfId="36302"/>
    <cellStyle name="Output 6 2 4 20 2" xfId="36303"/>
    <cellStyle name="Output 6 2 4 20 2 2" xfId="36304"/>
    <cellStyle name="Output 6 2 4 20 3" xfId="36305"/>
    <cellStyle name="Output 6 2 4 21" xfId="36306"/>
    <cellStyle name="Output 6 2 4 21 2" xfId="36307"/>
    <cellStyle name="Output 6 2 4 21 2 2" xfId="36308"/>
    <cellStyle name="Output 6 2 4 21 3" xfId="36309"/>
    <cellStyle name="Output 6 2 4 22" xfId="36310"/>
    <cellStyle name="Output 6 2 4 22 2" xfId="36311"/>
    <cellStyle name="Output 6 2 4 23" xfId="36312"/>
    <cellStyle name="Output 6 2 4 3" xfId="36313"/>
    <cellStyle name="Output 6 2 4 3 2" xfId="36314"/>
    <cellStyle name="Output 6 2 4 3 2 2" xfId="36315"/>
    <cellStyle name="Output 6 2 4 3 3" xfId="36316"/>
    <cellStyle name="Output 6 2 4 4" xfId="36317"/>
    <cellStyle name="Output 6 2 4 4 2" xfId="36318"/>
    <cellStyle name="Output 6 2 4 4 2 2" xfId="36319"/>
    <cellStyle name="Output 6 2 4 4 3" xfId="36320"/>
    <cellStyle name="Output 6 2 4 5" xfId="36321"/>
    <cellStyle name="Output 6 2 4 5 2" xfId="36322"/>
    <cellStyle name="Output 6 2 4 5 2 2" xfId="36323"/>
    <cellStyle name="Output 6 2 4 5 3" xfId="36324"/>
    <cellStyle name="Output 6 2 4 6" xfId="36325"/>
    <cellStyle name="Output 6 2 4 6 2" xfId="36326"/>
    <cellStyle name="Output 6 2 4 6 2 2" xfId="36327"/>
    <cellStyle name="Output 6 2 4 6 3" xfId="36328"/>
    <cellStyle name="Output 6 2 4 7" xfId="36329"/>
    <cellStyle name="Output 6 2 4 7 2" xfId="36330"/>
    <cellStyle name="Output 6 2 4 7 2 2" xfId="36331"/>
    <cellStyle name="Output 6 2 4 7 3" xfId="36332"/>
    <cellStyle name="Output 6 2 4 8" xfId="36333"/>
    <cellStyle name="Output 6 2 4 8 2" xfId="36334"/>
    <cellStyle name="Output 6 2 4 8 2 2" xfId="36335"/>
    <cellStyle name="Output 6 2 4 8 3" xfId="36336"/>
    <cellStyle name="Output 6 2 4 9" xfId="36337"/>
    <cellStyle name="Output 6 2 4 9 2" xfId="36338"/>
    <cellStyle name="Output 6 2 4 9 2 2" xfId="36339"/>
    <cellStyle name="Output 6 2 4 9 3" xfId="36340"/>
    <cellStyle name="Output 6 2 5" xfId="36341"/>
    <cellStyle name="Output 6 2 5 10" xfId="36342"/>
    <cellStyle name="Output 6 2 5 10 2" xfId="36343"/>
    <cellStyle name="Output 6 2 5 10 2 2" xfId="36344"/>
    <cellStyle name="Output 6 2 5 10 3" xfId="36345"/>
    <cellStyle name="Output 6 2 5 11" xfId="36346"/>
    <cellStyle name="Output 6 2 5 11 2" xfId="36347"/>
    <cellStyle name="Output 6 2 5 11 2 2" xfId="36348"/>
    <cellStyle name="Output 6 2 5 11 3" xfId="36349"/>
    <cellStyle name="Output 6 2 5 12" xfId="36350"/>
    <cellStyle name="Output 6 2 5 12 2" xfId="36351"/>
    <cellStyle name="Output 6 2 5 12 2 2" xfId="36352"/>
    <cellStyle name="Output 6 2 5 12 3" xfId="36353"/>
    <cellStyle name="Output 6 2 5 13" xfId="36354"/>
    <cellStyle name="Output 6 2 5 13 2" xfId="36355"/>
    <cellStyle name="Output 6 2 5 13 2 2" xfId="36356"/>
    <cellStyle name="Output 6 2 5 13 3" xfId="36357"/>
    <cellStyle name="Output 6 2 5 14" xfId="36358"/>
    <cellStyle name="Output 6 2 5 14 2" xfId="36359"/>
    <cellStyle name="Output 6 2 5 14 2 2" xfId="36360"/>
    <cellStyle name="Output 6 2 5 14 3" xfId="36361"/>
    <cellStyle name="Output 6 2 5 15" xfId="36362"/>
    <cellStyle name="Output 6 2 5 15 2" xfId="36363"/>
    <cellStyle name="Output 6 2 5 15 2 2" xfId="36364"/>
    <cellStyle name="Output 6 2 5 15 3" xfId="36365"/>
    <cellStyle name="Output 6 2 5 16" xfId="36366"/>
    <cellStyle name="Output 6 2 5 16 2" xfId="36367"/>
    <cellStyle name="Output 6 2 5 16 2 2" xfId="36368"/>
    <cellStyle name="Output 6 2 5 16 3" xfId="36369"/>
    <cellStyle name="Output 6 2 5 17" xfId="36370"/>
    <cellStyle name="Output 6 2 5 17 2" xfId="36371"/>
    <cellStyle name="Output 6 2 5 17 2 2" xfId="36372"/>
    <cellStyle name="Output 6 2 5 17 3" xfId="36373"/>
    <cellStyle name="Output 6 2 5 18" xfId="36374"/>
    <cellStyle name="Output 6 2 5 18 2" xfId="36375"/>
    <cellStyle name="Output 6 2 5 18 2 2" xfId="36376"/>
    <cellStyle name="Output 6 2 5 18 3" xfId="36377"/>
    <cellStyle name="Output 6 2 5 19" xfId="36378"/>
    <cellStyle name="Output 6 2 5 19 2" xfId="36379"/>
    <cellStyle name="Output 6 2 5 19 2 2" xfId="36380"/>
    <cellStyle name="Output 6 2 5 19 3" xfId="36381"/>
    <cellStyle name="Output 6 2 5 2" xfId="36382"/>
    <cellStyle name="Output 6 2 5 2 2" xfId="36383"/>
    <cellStyle name="Output 6 2 5 2 2 2" xfId="36384"/>
    <cellStyle name="Output 6 2 5 2 3" xfId="36385"/>
    <cellStyle name="Output 6 2 5 20" xfId="36386"/>
    <cellStyle name="Output 6 2 5 20 2" xfId="36387"/>
    <cellStyle name="Output 6 2 5 20 2 2" xfId="36388"/>
    <cellStyle name="Output 6 2 5 20 3" xfId="36389"/>
    <cellStyle name="Output 6 2 5 21" xfId="36390"/>
    <cellStyle name="Output 6 2 5 21 2" xfId="36391"/>
    <cellStyle name="Output 6 2 5 22" xfId="36392"/>
    <cellStyle name="Output 6 2 5 3" xfId="36393"/>
    <cellStyle name="Output 6 2 5 3 2" xfId="36394"/>
    <cellStyle name="Output 6 2 5 3 2 2" xfId="36395"/>
    <cellStyle name="Output 6 2 5 3 3" xfId="36396"/>
    <cellStyle name="Output 6 2 5 4" xfId="36397"/>
    <cellStyle name="Output 6 2 5 4 2" xfId="36398"/>
    <cellStyle name="Output 6 2 5 4 2 2" xfId="36399"/>
    <cellStyle name="Output 6 2 5 4 3" xfId="36400"/>
    <cellStyle name="Output 6 2 5 5" xfId="36401"/>
    <cellStyle name="Output 6 2 5 5 2" xfId="36402"/>
    <cellStyle name="Output 6 2 5 5 2 2" xfId="36403"/>
    <cellStyle name="Output 6 2 5 5 3" xfId="36404"/>
    <cellStyle name="Output 6 2 5 6" xfId="36405"/>
    <cellStyle name="Output 6 2 5 6 2" xfId="36406"/>
    <cellStyle name="Output 6 2 5 6 2 2" xfId="36407"/>
    <cellStyle name="Output 6 2 5 6 3" xfId="36408"/>
    <cellStyle name="Output 6 2 5 7" xfId="36409"/>
    <cellStyle name="Output 6 2 5 7 2" xfId="36410"/>
    <cellStyle name="Output 6 2 5 7 2 2" xfId="36411"/>
    <cellStyle name="Output 6 2 5 7 3" xfId="36412"/>
    <cellStyle name="Output 6 2 5 8" xfId="36413"/>
    <cellStyle name="Output 6 2 5 8 2" xfId="36414"/>
    <cellStyle name="Output 6 2 5 8 2 2" xfId="36415"/>
    <cellStyle name="Output 6 2 5 8 3" xfId="36416"/>
    <cellStyle name="Output 6 2 5 9" xfId="36417"/>
    <cellStyle name="Output 6 2 5 9 2" xfId="36418"/>
    <cellStyle name="Output 6 2 5 9 2 2" xfId="36419"/>
    <cellStyle name="Output 6 2 5 9 3" xfId="36420"/>
    <cellStyle name="Output 6 2 6" xfId="36421"/>
    <cellStyle name="Output 6 2 6 2" xfId="36422"/>
    <cellStyle name="Output 6 2 6 2 2" xfId="36423"/>
    <cellStyle name="Output 6 2 6 3" xfId="36424"/>
    <cellStyle name="Output 6 2 7" xfId="36425"/>
    <cellStyle name="Output 6 2 7 2" xfId="36426"/>
    <cellStyle name="Output 6 2 7 2 2" xfId="36427"/>
    <cellStyle name="Output 6 2 7 3" xfId="36428"/>
    <cellStyle name="Output 6 2 8" xfId="36429"/>
    <cellStyle name="Output 6 2 8 2" xfId="36430"/>
    <cellStyle name="Output 6 2 8 2 2" xfId="36431"/>
    <cellStyle name="Output 6 2 8 3" xfId="36432"/>
    <cellStyle name="Output 6 2 9" xfId="36433"/>
    <cellStyle name="Output 6 2 9 2" xfId="36434"/>
    <cellStyle name="Output 6 2 9 2 2" xfId="36435"/>
    <cellStyle name="Output 6 2 9 3" xfId="36436"/>
    <cellStyle name="Output 6 20" xfId="36437"/>
    <cellStyle name="Output 6 20 2" xfId="36438"/>
    <cellStyle name="Output 6 20 2 2" xfId="36439"/>
    <cellStyle name="Output 6 20 3" xfId="36440"/>
    <cellStyle name="Output 6 21" xfId="36441"/>
    <cellStyle name="Output 6 21 2" xfId="36442"/>
    <cellStyle name="Output 6 21 2 2" xfId="36443"/>
    <cellStyle name="Output 6 21 3" xfId="36444"/>
    <cellStyle name="Output 6 22" xfId="36445"/>
    <cellStyle name="Output 6 22 2" xfId="36446"/>
    <cellStyle name="Output 6 23" xfId="36447"/>
    <cellStyle name="Output 6 24" xfId="36448"/>
    <cellStyle name="Output 6 25" xfId="36449"/>
    <cellStyle name="Output 6 26" xfId="36450"/>
    <cellStyle name="Output 6 3" xfId="36451"/>
    <cellStyle name="Output 6 3 10" xfId="36452"/>
    <cellStyle name="Output 6 3 10 2" xfId="36453"/>
    <cellStyle name="Output 6 3 10 2 2" xfId="36454"/>
    <cellStyle name="Output 6 3 10 3" xfId="36455"/>
    <cellStyle name="Output 6 3 11" xfId="36456"/>
    <cellStyle name="Output 6 3 11 2" xfId="36457"/>
    <cellStyle name="Output 6 3 11 2 2" xfId="36458"/>
    <cellStyle name="Output 6 3 11 3" xfId="36459"/>
    <cellStyle name="Output 6 3 12" xfId="36460"/>
    <cellStyle name="Output 6 3 12 2" xfId="36461"/>
    <cellStyle name="Output 6 3 12 2 2" xfId="36462"/>
    <cellStyle name="Output 6 3 12 3" xfId="36463"/>
    <cellStyle name="Output 6 3 13" xfId="36464"/>
    <cellStyle name="Output 6 3 13 2" xfId="36465"/>
    <cellStyle name="Output 6 3 13 2 2" xfId="36466"/>
    <cellStyle name="Output 6 3 13 3" xfId="36467"/>
    <cellStyle name="Output 6 3 14" xfId="36468"/>
    <cellStyle name="Output 6 3 14 2" xfId="36469"/>
    <cellStyle name="Output 6 3 14 2 2" xfId="36470"/>
    <cellStyle name="Output 6 3 14 3" xfId="36471"/>
    <cellStyle name="Output 6 3 15" xfId="36472"/>
    <cellStyle name="Output 6 3 15 2" xfId="36473"/>
    <cellStyle name="Output 6 3 15 2 2" xfId="36474"/>
    <cellStyle name="Output 6 3 15 3" xfId="36475"/>
    <cellStyle name="Output 6 3 16" xfId="36476"/>
    <cellStyle name="Output 6 3 16 2" xfId="36477"/>
    <cellStyle name="Output 6 3 16 2 2" xfId="36478"/>
    <cellStyle name="Output 6 3 16 3" xfId="36479"/>
    <cellStyle name="Output 6 3 17" xfId="36480"/>
    <cellStyle name="Output 6 3 17 2" xfId="36481"/>
    <cellStyle name="Output 6 3 17 2 2" xfId="36482"/>
    <cellStyle name="Output 6 3 17 3" xfId="36483"/>
    <cellStyle name="Output 6 3 18" xfId="36484"/>
    <cellStyle name="Output 6 3 18 2" xfId="36485"/>
    <cellStyle name="Output 6 3 19" xfId="36486"/>
    <cellStyle name="Output 6 3 2" xfId="36487"/>
    <cellStyle name="Output 6 3 2 10" xfId="36488"/>
    <cellStyle name="Output 6 3 2 10 2" xfId="36489"/>
    <cellStyle name="Output 6 3 2 10 2 2" xfId="36490"/>
    <cellStyle name="Output 6 3 2 10 3" xfId="36491"/>
    <cellStyle name="Output 6 3 2 11" xfId="36492"/>
    <cellStyle name="Output 6 3 2 11 2" xfId="36493"/>
    <cellStyle name="Output 6 3 2 11 2 2" xfId="36494"/>
    <cellStyle name="Output 6 3 2 11 3" xfId="36495"/>
    <cellStyle name="Output 6 3 2 12" xfId="36496"/>
    <cellStyle name="Output 6 3 2 12 2" xfId="36497"/>
    <cellStyle name="Output 6 3 2 12 2 2" xfId="36498"/>
    <cellStyle name="Output 6 3 2 12 3" xfId="36499"/>
    <cellStyle name="Output 6 3 2 13" xfId="36500"/>
    <cellStyle name="Output 6 3 2 13 2" xfId="36501"/>
    <cellStyle name="Output 6 3 2 13 2 2" xfId="36502"/>
    <cellStyle name="Output 6 3 2 13 3" xfId="36503"/>
    <cellStyle name="Output 6 3 2 14" xfId="36504"/>
    <cellStyle name="Output 6 3 2 14 2" xfId="36505"/>
    <cellStyle name="Output 6 3 2 14 2 2" xfId="36506"/>
    <cellStyle name="Output 6 3 2 14 3" xfId="36507"/>
    <cellStyle name="Output 6 3 2 15" xfId="36508"/>
    <cellStyle name="Output 6 3 2 15 2" xfId="36509"/>
    <cellStyle name="Output 6 3 2 15 2 2" xfId="36510"/>
    <cellStyle name="Output 6 3 2 15 3" xfId="36511"/>
    <cellStyle name="Output 6 3 2 16" xfId="36512"/>
    <cellStyle name="Output 6 3 2 16 2" xfId="36513"/>
    <cellStyle name="Output 6 3 2 16 2 2" xfId="36514"/>
    <cellStyle name="Output 6 3 2 16 3" xfId="36515"/>
    <cellStyle name="Output 6 3 2 17" xfId="36516"/>
    <cellStyle name="Output 6 3 2 17 2" xfId="36517"/>
    <cellStyle name="Output 6 3 2 17 2 2" xfId="36518"/>
    <cellStyle name="Output 6 3 2 17 3" xfId="36519"/>
    <cellStyle name="Output 6 3 2 18" xfId="36520"/>
    <cellStyle name="Output 6 3 2 18 2" xfId="36521"/>
    <cellStyle name="Output 6 3 2 18 2 2" xfId="36522"/>
    <cellStyle name="Output 6 3 2 18 3" xfId="36523"/>
    <cellStyle name="Output 6 3 2 19" xfId="36524"/>
    <cellStyle name="Output 6 3 2 19 2" xfId="36525"/>
    <cellStyle name="Output 6 3 2 19 2 2" xfId="36526"/>
    <cellStyle name="Output 6 3 2 19 3" xfId="36527"/>
    <cellStyle name="Output 6 3 2 2" xfId="36528"/>
    <cellStyle name="Output 6 3 2 2 2" xfId="36529"/>
    <cellStyle name="Output 6 3 2 2 2 2" xfId="36530"/>
    <cellStyle name="Output 6 3 2 2 3" xfId="36531"/>
    <cellStyle name="Output 6 3 2 20" xfId="36532"/>
    <cellStyle name="Output 6 3 2 20 2" xfId="36533"/>
    <cellStyle name="Output 6 3 2 20 2 2" xfId="36534"/>
    <cellStyle name="Output 6 3 2 20 3" xfId="36535"/>
    <cellStyle name="Output 6 3 2 21" xfId="36536"/>
    <cellStyle name="Output 6 3 2 21 2" xfId="36537"/>
    <cellStyle name="Output 6 3 2 22" xfId="36538"/>
    <cellStyle name="Output 6 3 2 3" xfId="36539"/>
    <cellStyle name="Output 6 3 2 3 2" xfId="36540"/>
    <cellStyle name="Output 6 3 2 3 2 2" xfId="36541"/>
    <cellStyle name="Output 6 3 2 3 3" xfId="36542"/>
    <cellStyle name="Output 6 3 2 4" xfId="36543"/>
    <cellStyle name="Output 6 3 2 4 2" xfId="36544"/>
    <cellStyle name="Output 6 3 2 4 2 2" xfId="36545"/>
    <cellStyle name="Output 6 3 2 4 3" xfId="36546"/>
    <cellStyle name="Output 6 3 2 5" xfId="36547"/>
    <cellStyle name="Output 6 3 2 5 2" xfId="36548"/>
    <cellStyle name="Output 6 3 2 5 2 2" xfId="36549"/>
    <cellStyle name="Output 6 3 2 5 3" xfId="36550"/>
    <cellStyle name="Output 6 3 2 6" xfId="36551"/>
    <cellStyle name="Output 6 3 2 6 2" xfId="36552"/>
    <cellStyle name="Output 6 3 2 6 2 2" xfId="36553"/>
    <cellStyle name="Output 6 3 2 6 3" xfId="36554"/>
    <cellStyle name="Output 6 3 2 7" xfId="36555"/>
    <cellStyle name="Output 6 3 2 7 2" xfId="36556"/>
    <cellStyle name="Output 6 3 2 7 2 2" xfId="36557"/>
    <cellStyle name="Output 6 3 2 7 3" xfId="36558"/>
    <cellStyle name="Output 6 3 2 8" xfId="36559"/>
    <cellStyle name="Output 6 3 2 8 2" xfId="36560"/>
    <cellStyle name="Output 6 3 2 8 2 2" xfId="36561"/>
    <cellStyle name="Output 6 3 2 8 3" xfId="36562"/>
    <cellStyle name="Output 6 3 2 9" xfId="36563"/>
    <cellStyle name="Output 6 3 2 9 2" xfId="36564"/>
    <cellStyle name="Output 6 3 2 9 2 2" xfId="36565"/>
    <cellStyle name="Output 6 3 2 9 3" xfId="36566"/>
    <cellStyle name="Output 6 3 3" xfId="36567"/>
    <cellStyle name="Output 6 3 3 2" xfId="36568"/>
    <cellStyle name="Output 6 3 3 2 2" xfId="36569"/>
    <cellStyle name="Output 6 3 3 3" xfId="36570"/>
    <cellStyle name="Output 6 3 4" xfId="36571"/>
    <cellStyle name="Output 6 3 4 2" xfId="36572"/>
    <cellStyle name="Output 6 3 4 2 2" xfId="36573"/>
    <cellStyle name="Output 6 3 4 3" xfId="36574"/>
    <cellStyle name="Output 6 3 5" xfId="36575"/>
    <cellStyle name="Output 6 3 5 2" xfId="36576"/>
    <cellStyle name="Output 6 3 5 2 2" xfId="36577"/>
    <cellStyle name="Output 6 3 5 3" xfId="36578"/>
    <cellStyle name="Output 6 3 6" xfId="36579"/>
    <cellStyle name="Output 6 3 6 2" xfId="36580"/>
    <cellStyle name="Output 6 3 6 2 2" xfId="36581"/>
    <cellStyle name="Output 6 3 6 3" xfId="36582"/>
    <cellStyle name="Output 6 3 7" xfId="36583"/>
    <cellStyle name="Output 6 3 7 2" xfId="36584"/>
    <cellStyle name="Output 6 3 7 2 2" xfId="36585"/>
    <cellStyle name="Output 6 3 7 3" xfId="36586"/>
    <cellStyle name="Output 6 3 8" xfId="36587"/>
    <cellStyle name="Output 6 3 8 2" xfId="36588"/>
    <cellStyle name="Output 6 3 8 2 2" xfId="36589"/>
    <cellStyle name="Output 6 3 8 3" xfId="36590"/>
    <cellStyle name="Output 6 3 9" xfId="36591"/>
    <cellStyle name="Output 6 3 9 2" xfId="36592"/>
    <cellStyle name="Output 6 3 9 2 2" xfId="36593"/>
    <cellStyle name="Output 6 3 9 3" xfId="36594"/>
    <cellStyle name="Output 6 4" xfId="36595"/>
    <cellStyle name="Output 6 4 10" xfId="36596"/>
    <cellStyle name="Output 6 4 10 2" xfId="36597"/>
    <cellStyle name="Output 6 4 10 2 2" xfId="36598"/>
    <cellStyle name="Output 6 4 10 3" xfId="36599"/>
    <cellStyle name="Output 6 4 11" xfId="36600"/>
    <cellStyle name="Output 6 4 11 2" xfId="36601"/>
    <cellStyle name="Output 6 4 11 2 2" xfId="36602"/>
    <cellStyle name="Output 6 4 11 3" xfId="36603"/>
    <cellStyle name="Output 6 4 12" xfId="36604"/>
    <cellStyle name="Output 6 4 12 2" xfId="36605"/>
    <cellStyle name="Output 6 4 12 2 2" xfId="36606"/>
    <cellStyle name="Output 6 4 12 3" xfId="36607"/>
    <cellStyle name="Output 6 4 13" xfId="36608"/>
    <cellStyle name="Output 6 4 13 2" xfId="36609"/>
    <cellStyle name="Output 6 4 13 2 2" xfId="36610"/>
    <cellStyle name="Output 6 4 13 3" xfId="36611"/>
    <cellStyle name="Output 6 4 14" xfId="36612"/>
    <cellStyle name="Output 6 4 14 2" xfId="36613"/>
    <cellStyle name="Output 6 4 14 2 2" xfId="36614"/>
    <cellStyle name="Output 6 4 14 3" xfId="36615"/>
    <cellStyle name="Output 6 4 15" xfId="36616"/>
    <cellStyle name="Output 6 4 15 2" xfId="36617"/>
    <cellStyle name="Output 6 4 15 2 2" xfId="36618"/>
    <cellStyle name="Output 6 4 15 3" xfId="36619"/>
    <cellStyle name="Output 6 4 16" xfId="36620"/>
    <cellStyle name="Output 6 4 16 2" xfId="36621"/>
    <cellStyle name="Output 6 4 16 2 2" xfId="36622"/>
    <cellStyle name="Output 6 4 16 3" xfId="36623"/>
    <cellStyle name="Output 6 4 17" xfId="36624"/>
    <cellStyle name="Output 6 4 17 2" xfId="36625"/>
    <cellStyle name="Output 6 4 17 2 2" xfId="36626"/>
    <cellStyle name="Output 6 4 17 3" xfId="36627"/>
    <cellStyle name="Output 6 4 18" xfId="36628"/>
    <cellStyle name="Output 6 4 18 2" xfId="36629"/>
    <cellStyle name="Output 6 4 19" xfId="36630"/>
    <cellStyle name="Output 6 4 2" xfId="36631"/>
    <cellStyle name="Output 6 4 2 10" xfId="36632"/>
    <cellStyle name="Output 6 4 2 10 2" xfId="36633"/>
    <cellStyle name="Output 6 4 2 10 2 2" xfId="36634"/>
    <cellStyle name="Output 6 4 2 10 3" xfId="36635"/>
    <cellStyle name="Output 6 4 2 11" xfId="36636"/>
    <cellStyle name="Output 6 4 2 11 2" xfId="36637"/>
    <cellStyle name="Output 6 4 2 11 2 2" xfId="36638"/>
    <cellStyle name="Output 6 4 2 11 3" xfId="36639"/>
    <cellStyle name="Output 6 4 2 12" xfId="36640"/>
    <cellStyle name="Output 6 4 2 12 2" xfId="36641"/>
    <cellStyle name="Output 6 4 2 12 2 2" xfId="36642"/>
    <cellStyle name="Output 6 4 2 12 3" xfId="36643"/>
    <cellStyle name="Output 6 4 2 13" xfId="36644"/>
    <cellStyle name="Output 6 4 2 13 2" xfId="36645"/>
    <cellStyle name="Output 6 4 2 13 2 2" xfId="36646"/>
    <cellStyle name="Output 6 4 2 13 3" xfId="36647"/>
    <cellStyle name="Output 6 4 2 14" xfId="36648"/>
    <cellStyle name="Output 6 4 2 14 2" xfId="36649"/>
    <cellStyle name="Output 6 4 2 14 2 2" xfId="36650"/>
    <cellStyle name="Output 6 4 2 14 3" xfId="36651"/>
    <cellStyle name="Output 6 4 2 15" xfId="36652"/>
    <cellStyle name="Output 6 4 2 15 2" xfId="36653"/>
    <cellStyle name="Output 6 4 2 15 2 2" xfId="36654"/>
    <cellStyle name="Output 6 4 2 15 3" xfId="36655"/>
    <cellStyle name="Output 6 4 2 16" xfId="36656"/>
    <cellStyle name="Output 6 4 2 16 2" xfId="36657"/>
    <cellStyle name="Output 6 4 2 16 2 2" xfId="36658"/>
    <cellStyle name="Output 6 4 2 16 3" xfId="36659"/>
    <cellStyle name="Output 6 4 2 17" xfId="36660"/>
    <cellStyle name="Output 6 4 2 17 2" xfId="36661"/>
    <cellStyle name="Output 6 4 2 17 2 2" xfId="36662"/>
    <cellStyle name="Output 6 4 2 17 3" xfId="36663"/>
    <cellStyle name="Output 6 4 2 18" xfId="36664"/>
    <cellStyle name="Output 6 4 2 18 2" xfId="36665"/>
    <cellStyle name="Output 6 4 2 18 2 2" xfId="36666"/>
    <cellStyle name="Output 6 4 2 18 3" xfId="36667"/>
    <cellStyle name="Output 6 4 2 19" xfId="36668"/>
    <cellStyle name="Output 6 4 2 19 2" xfId="36669"/>
    <cellStyle name="Output 6 4 2 19 2 2" xfId="36670"/>
    <cellStyle name="Output 6 4 2 19 3" xfId="36671"/>
    <cellStyle name="Output 6 4 2 2" xfId="36672"/>
    <cellStyle name="Output 6 4 2 2 2" xfId="36673"/>
    <cellStyle name="Output 6 4 2 2 2 2" xfId="36674"/>
    <cellStyle name="Output 6 4 2 2 3" xfId="36675"/>
    <cellStyle name="Output 6 4 2 20" xfId="36676"/>
    <cellStyle name="Output 6 4 2 20 2" xfId="36677"/>
    <cellStyle name="Output 6 4 2 20 2 2" xfId="36678"/>
    <cellStyle name="Output 6 4 2 20 3" xfId="36679"/>
    <cellStyle name="Output 6 4 2 21" xfId="36680"/>
    <cellStyle name="Output 6 4 2 21 2" xfId="36681"/>
    <cellStyle name="Output 6 4 2 22" xfId="36682"/>
    <cellStyle name="Output 6 4 2 3" xfId="36683"/>
    <cellStyle name="Output 6 4 2 3 2" xfId="36684"/>
    <cellStyle name="Output 6 4 2 3 2 2" xfId="36685"/>
    <cellStyle name="Output 6 4 2 3 3" xfId="36686"/>
    <cellStyle name="Output 6 4 2 4" xfId="36687"/>
    <cellStyle name="Output 6 4 2 4 2" xfId="36688"/>
    <cellStyle name="Output 6 4 2 4 2 2" xfId="36689"/>
    <cellStyle name="Output 6 4 2 4 3" xfId="36690"/>
    <cellStyle name="Output 6 4 2 5" xfId="36691"/>
    <cellStyle name="Output 6 4 2 5 2" xfId="36692"/>
    <cellStyle name="Output 6 4 2 5 2 2" xfId="36693"/>
    <cellStyle name="Output 6 4 2 5 3" xfId="36694"/>
    <cellStyle name="Output 6 4 2 6" xfId="36695"/>
    <cellStyle name="Output 6 4 2 6 2" xfId="36696"/>
    <cellStyle name="Output 6 4 2 6 2 2" xfId="36697"/>
    <cellStyle name="Output 6 4 2 6 3" xfId="36698"/>
    <cellStyle name="Output 6 4 2 7" xfId="36699"/>
    <cellStyle name="Output 6 4 2 7 2" xfId="36700"/>
    <cellStyle name="Output 6 4 2 7 2 2" xfId="36701"/>
    <cellStyle name="Output 6 4 2 7 3" xfId="36702"/>
    <cellStyle name="Output 6 4 2 8" xfId="36703"/>
    <cellStyle name="Output 6 4 2 8 2" xfId="36704"/>
    <cellStyle name="Output 6 4 2 8 2 2" xfId="36705"/>
    <cellStyle name="Output 6 4 2 8 3" xfId="36706"/>
    <cellStyle name="Output 6 4 2 9" xfId="36707"/>
    <cellStyle name="Output 6 4 2 9 2" xfId="36708"/>
    <cellStyle name="Output 6 4 2 9 2 2" xfId="36709"/>
    <cellStyle name="Output 6 4 2 9 3" xfId="36710"/>
    <cellStyle name="Output 6 4 3" xfId="36711"/>
    <cellStyle name="Output 6 4 3 2" xfId="36712"/>
    <cellStyle name="Output 6 4 3 2 2" xfId="36713"/>
    <cellStyle name="Output 6 4 3 3" xfId="36714"/>
    <cellStyle name="Output 6 4 4" xfId="36715"/>
    <cellStyle name="Output 6 4 4 2" xfId="36716"/>
    <cellStyle name="Output 6 4 4 2 2" xfId="36717"/>
    <cellStyle name="Output 6 4 4 3" xfId="36718"/>
    <cellStyle name="Output 6 4 5" xfId="36719"/>
    <cellStyle name="Output 6 4 5 2" xfId="36720"/>
    <cellStyle name="Output 6 4 5 2 2" xfId="36721"/>
    <cellStyle name="Output 6 4 5 3" xfId="36722"/>
    <cellStyle name="Output 6 4 6" xfId="36723"/>
    <cellStyle name="Output 6 4 6 2" xfId="36724"/>
    <cellStyle name="Output 6 4 6 2 2" xfId="36725"/>
    <cellStyle name="Output 6 4 6 3" xfId="36726"/>
    <cellStyle name="Output 6 4 7" xfId="36727"/>
    <cellStyle name="Output 6 4 7 2" xfId="36728"/>
    <cellStyle name="Output 6 4 7 2 2" xfId="36729"/>
    <cellStyle name="Output 6 4 7 3" xfId="36730"/>
    <cellStyle name="Output 6 4 8" xfId="36731"/>
    <cellStyle name="Output 6 4 8 2" xfId="36732"/>
    <cellStyle name="Output 6 4 8 2 2" xfId="36733"/>
    <cellStyle name="Output 6 4 8 3" xfId="36734"/>
    <cellStyle name="Output 6 4 9" xfId="36735"/>
    <cellStyle name="Output 6 4 9 2" xfId="36736"/>
    <cellStyle name="Output 6 4 9 2 2" xfId="36737"/>
    <cellStyle name="Output 6 4 9 3" xfId="36738"/>
    <cellStyle name="Output 6 5" xfId="36739"/>
    <cellStyle name="Output 6 5 10" xfId="36740"/>
    <cellStyle name="Output 6 5 10 2" xfId="36741"/>
    <cellStyle name="Output 6 5 10 2 2" xfId="36742"/>
    <cellStyle name="Output 6 5 10 3" xfId="36743"/>
    <cellStyle name="Output 6 5 11" xfId="36744"/>
    <cellStyle name="Output 6 5 11 2" xfId="36745"/>
    <cellStyle name="Output 6 5 11 2 2" xfId="36746"/>
    <cellStyle name="Output 6 5 11 3" xfId="36747"/>
    <cellStyle name="Output 6 5 12" xfId="36748"/>
    <cellStyle name="Output 6 5 12 2" xfId="36749"/>
    <cellStyle name="Output 6 5 12 2 2" xfId="36750"/>
    <cellStyle name="Output 6 5 12 3" xfId="36751"/>
    <cellStyle name="Output 6 5 13" xfId="36752"/>
    <cellStyle name="Output 6 5 13 2" xfId="36753"/>
    <cellStyle name="Output 6 5 13 2 2" xfId="36754"/>
    <cellStyle name="Output 6 5 13 3" xfId="36755"/>
    <cellStyle name="Output 6 5 14" xfId="36756"/>
    <cellStyle name="Output 6 5 14 2" xfId="36757"/>
    <cellStyle name="Output 6 5 14 2 2" xfId="36758"/>
    <cellStyle name="Output 6 5 14 3" xfId="36759"/>
    <cellStyle name="Output 6 5 15" xfId="36760"/>
    <cellStyle name="Output 6 5 15 2" xfId="36761"/>
    <cellStyle name="Output 6 5 15 2 2" xfId="36762"/>
    <cellStyle name="Output 6 5 15 3" xfId="36763"/>
    <cellStyle name="Output 6 5 16" xfId="36764"/>
    <cellStyle name="Output 6 5 16 2" xfId="36765"/>
    <cellStyle name="Output 6 5 16 2 2" xfId="36766"/>
    <cellStyle name="Output 6 5 16 3" xfId="36767"/>
    <cellStyle name="Output 6 5 17" xfId="36768"/>
    <cellStyle name="Output 6 5 17 2" xfId="36769"/>
    <cellStyle name="Output 6 5 17 2 2" xfId="36770"/>
    <cellStyle name="Output 6 5 17 3" xfId="36771"/>
    <cellStyle name="Output 6 5 18" xfId="36772"/>
    <cellStyle name="Output 6 5 18 2" xfId="36773"/>
    <cellStyle name="Output 6 5 18 2 2" xfId="36774"/>
    <cellStyle name="Output 6 5 18 3" xfId="36775"/>
    <cellStyle name="Output 6 5 19" xfId="36776"/>
    <cellStyle name="Output 6 5 19 2" xfId="36777"/>
    <cellStyle name="Output 6 5 19 2 2" xfId="36778"/>
    <cellStyle name="Output 6 5 19 3" xfId="36779"/>
    <cellStyle name="Output 6 5 2" xfId="36780"/>
    <cellStyle name="Output 6 5 2 10" xfId="36781"/>
    <cellStyle name="Output 6 5 2 10 2" xfId="36782"/>
    <cellStyle name="Output 6 5 2 10 2 2" xfId="36783"/>
    <cellStyle name="Output 6 5 2 10 3" xfId="36784"/>
    <cellStyle name="Output 6 5 2 11" xfId="36785"/>
    <cellStyle name="Output 6 5 2 11 2" xfId="36786"/>
    <cellStyle name="Output 6 5 2 11 2 2" xfId="36787"/>
    <cellStyle name="Output 6 5 2 11 3" xfId="36788"/>
    <cellStyle name="Output 6 5 2 12" xfId="36789"/>
    <cellStyle name="Output 6 5 2 12 2" xfId="36790"/>
    <cellStyle name="Output 6 5 2 12 2 2" xfId="36791"/>
    <cellStyle name="Output 6 5 2 12 3" xfId="36792"/>
    <cellStyle name="Output 6 5 2 13" xfId="36793"/>
    <cellStyle name="Output 6 5 2 13 2" xfId="36794"/>
    <cellStyle name="Output 6 5 2 13 2 2" xfId="36795"/>
    <cellStyle name="Output 6 5 2 13 3" xfId="36796"/>
    <cellStyle name="Output 6 5 2 14" xfId="36797"/>
    <cellStyle name="Output 6 5 2 14 2" xfId="36798"/>
    <cellStyle name="Output 6 5 2 14 2 2" xfId="36799"/>
    <cellStyle name="Output 6 5 2 14 3" xfId="36800"/>
    <cellStyle name="Output 6 5 2 15" xfId="36801"/>
    <cellStyle name="Output 6 5 2 15 2" xfId="36802"/>
    <cellStyle name="Output 6 5 2 15 2 2" xfId="36803"/>
    <cellStyle name="Output 6 5 2 15 3" xfId="36804"/>
    <cellStyle name="Output 6 5 2 16" xfId="36805"/>
    <cellStyle name="Output 6 5 2 16 2" xfId="36806"/>
    <cellStyle name="Output 6 5 2 16 2 2" xfId="36807"/>
    <cellStyle name="Output 6 5 2 16 3" xfId="36808"/>
    <cellStyle name="Output 6 5 2 17" xfId="36809"/>
    <cellStyle name="Output 6 5 2 17 2" xfId="36810"/>
    <cellStyle name="Output 6 5 2 17 2 2" xfId="36811"/>
    <cellStyle name="Output 6 5 2 17 3" xfId="36812"/>
    <cellStyle name="Output 6 5 2 18" xfId="36813"/>
    <cellStyle name="Output 6 5 2 18 2" xfId="36814"/>
    <cellStyle name="Output 6 5 2 18 2 2" xfId="36815"/>
    <cellStyle name="Output 6 5 2 18 3" xfId="36816"/>
    <cellStyle name="Output 6 5 2 19" xfId="36817"/>
    <cellStyle name="Output 6 5 2 19 2" xfId="36818"/>
    <cellStyle name="Output 6 5 2 19 2 2" xfId="36819"/>
    <cellStyle name="Output 6 5 2 19 3" xfId="36820"/>
    <cellStyle name="Output 6 5 2 2" xfId="36821"/>
    <cellStyle name="Output 6 5 2 2 2" xfId="36822"/>
    <cellStyle name="Output 6 5 2 2 2 2" xfId="36823"/>
    <cellStyle name="Output 6 5 2 2 3" xfId="36824"/>
    <cellStyle name="Output 6 5 2 20" xfId="36825"/>
    <cellStyle name="Output 6 5 2 20 2" xfId="36826"/>
    <cellStyle name="Output 6 5 2 20 2 2" xfId="36827"/>
    <cellStyle name="Output 6 5 2 20 3" xfId="36828"/>
    <cellStyle name="Output 6 5 2 21" xfId="36829"/>
    <cellStyle name="Output 6 5 2 21 2" xfId="36830"/>
    <cellStyle name="Output 6 5 2 22" xfId="36831"/>
    <cellStyle name="Output 6 5 2 3" xfId="36832"/>
    <cellStyle name="Output 6 5 2 3 2" xfId="36833"/>
    <cellStyle name="Output 6 5 2 3 2 2" xfId="36834"/>
    <cellStyle name="Output 6 5 2 3 3" xfId="36835"/>
    <cellStyle name="Output 6 5 2 4" xfId="36836"/>
    <cellStyle name="Output 6 5 2 4 2" xfId="36837"/>
    <cellStyle name="Output 6 5 2 4 2 2" xfId="36838"/>
    <cellStyle name="Output 6 5 2 4 3" xfId="36839"/>
    <cellStyle name="Output 6 5 2 5" xfId="36840"/>
    <cellStyle name="Output 6 5 2 5 2" xfId="36841"/>
    <cellStyle name="Output 6 5 2 5 2 2" xfId="36842"/>
    <cellStyle name="Output 6 5 2 5 3" xfId="36843"/>
    <cellStyle name="Output 6 5 2 6" xfId="36844"/>
    <cellStyle name="Output 6 5 2 6 2" xfId="36845"/>
    <cellStyle name="Output 6 5 2 6 2 2" xfId="36846"/>
    <cellStyle name="Output 6 5 2 6 3" xfId="36847"/>
    <cellStyle name="Output 6 5 2 7" xfId="36848"/>
    <cellStyle name="Output 6 5 2 7 2" xfId="36849"/>
    <cellStyle name="Output 6 5 2 7 2 2" xfId="36850"/>
    <cellStyle name="Output 6 5 2 7 3" xfId="36851"/>
    <cellStyle name="Output 6 5 2 8" xfId="36852"/>
    <cellStyle name="Output 6 5 2 8 2" xfId="36853"/>
    <cellStyle name="Output 6 5 2 8 2 2" xfId="36854"/>
    <cellStyle name="Output 6 5 2 8 3" xfId="36855"/>
    <cellStyle name="Output 6 5 2 9" xfId="36856"/>
    <cellStyle name="Output 6 5 2 9 2" xfId="36857"/>
    <cellStyle name="Output 6 5 2 9 2 2" xfId="36858"/>
    <cellStyle name="Output 6 5 2 9 3" xfId="36859"/>
    <cellStyle name="Output 6 5 20" xfId="36860"/>
    <cellStyle name="Output 6 5 20 2" xfId="36861"/>
    <cellStyle name="Output 6 5 20 2 2" xfId="36862"/>
    <cellStyle name="Output 6 5 20 3" xfId="36863"/>
    <cellStyle name="Output 6 5 21" xfId="36864"/>
    <cellStyle name="Output 6 5 21 2" xfId="36865"/>
    <cellStyle name="Output 6 5 21 2 2" xfId="36866"/>
    <cellStyle name="Output 6 5 21 3" xfId="36867"/>
    <cellStyle name="Output 6 5 22" xfId="36868"/>
    <cellStyle name="Output 6 5 22 2" xfId="36869"/>
    <cellStyle name="Output 6 5 23" xfId="36870"/>
    <cellStyle name="Output 6 5 3" xfId="36871"/>
    <cellStyle name="Output 6 5 3 2" xfId="36872"/>
    <cellStyle name="Output 6 5 3 2 2" xfId="36873"/>
    <cellStyle name="Output 6 5 3 3" xfId="36874"/>
    <cellStyle name="Output 6 5 4" xfId="36875"/>
    <cellStyle name="Output 6 5 4 2" xfId="36876"/>
    <cellStyle name="Output 6 5 4 2 2" xfId="36877"/>
    <cellStyle name="Output 6 5 4 3" xfId="36878"/>
    <cellStyle name="Output 6 5 5" xfId="36879"/>
    <cellStyle name="Output 6 5 5 2" xfId="36880"/>
    <cellStyle name="Output 6 5 5 2 2" xfId="36881"/>
    <cellStyle name="Output 6 5 5 3" xfId="36882"/>
    <cellStyle name="Output 6 5 6" xfId="36883"/>
    <cellStyle name="Output 6 5 6 2" xfId="36884"/>
    <cellStyle name="Output 6 5 6 2 2" xfId="36885"/>
    <cellStyle name="Output 6 5 6 3" xfId="36886"/>
    <cellStyle name="Output 6 5 7" xfId="36887"/>
    <cellStyle name="Output 6 5 7 2" xfId="36888"/>
    <cellStyle name="Output 6 5 7 2 2" xfId="36889"/>
    <cellStyle name="Output 6 5 7 3" xfId="36890"/>
    <cellStyle name="Output 6 5 8" xfId="36891"/>
    <cellStyle name="Output 6 5 8 2" xfId="36892"/>
    <cellStyle name="Output 6 5 8 2 2" xfId="36893"/>
    <cellStyle name="Output 6 5 8 3" xfId="36894"/>
    <cellStyle name="Output 6 5 9" xfId="36895"/>
    <cellStyle name="Output 6 5 9 2" xfId="36896"/>
    <cellStyle name="Output 6 5 9 2 2" xfId="36897"/>
    <cellStyle name="Output 6 5 9 3" xfId="36898"/>
    <cellStyle name="Output 6 6" xfId="36899"/>
    <cellStyle name="Output 6 6 10" xfId="36900"/>
    <cellStyle name="Output 6 6 10 2" xfId="36901"/>
    <cellStyle name="Output 6 6 10 2 2" xfId="36902"/>
    <cellStyle name="Output 6 6 10 3" xfId="36903"/>
    <cellStyle name="Output 6 6 11" xfId="36904"/>
    <cellStyle name="Output 6 6 11 2" xfId="36905"/>
    <cellStyle name="Output 6 6 11 2 2" xfId="36906"/>
    <cellStyle name="Output 6 6 11 3" xfId="36907"/>
    <cellStyle name="Output 6 6 12" xfId="36908"/>
    <cellStyle name="Output 6 6 12 2" xfId="36909"/>
    <cellStyle name="Output 6 6 12 2 2" xfId="36910"/>
    <cellStyle name="Output 6 6 12 3" xfId="36911"/>
    <cellStyle name="Output 6 6 13" xfId="36912"/>
    <cellStyle name="Output 6 6 13 2" xfId="36913"/>
    <cellStyle name="Output 6 6 13 2 2" xfId="36914"/>
    <cellStyle name="Output 6 6 13 3" xfId="36915"/>
    <cellStyle name="Output 6 6 14" xfId="36916"/>
    <cellStyle name="Output 6 6 14 2" xfId="36917"/>
    <cellStyle name="Output 6 6 14 2 2" xfId="36918"/>
    <cellStyle name="Output 6 6 14 3" xfId="36919"/>
    <cellStyle name="Output 6 6 15" xfId="36920"/>
    <cellStyle name="Output 6 6 15 2" xfId="36921"/>
    <cellStyle name="Output 6 6 15 2 2" xfId="36922"/>
    <cellStyle name="Output 6 6 15 3" xfId="36923"/>
    <cellStyle name="Output 6 6 16" xfId="36924"/>
    <cellStyle name="Output 6 6 16 2" xfId="36925"/>
    <cellStyle name="Output 6 6 16 2 2" xfId="36926"/>
    <cellStyle name="Output 6 6 16 3" xfId="36927"/>
    <cellStyle name="Output 6 6 17" xfId="36928"/>
    <cellStyle name="Output 6 6 17 2" xfId="36929"/>
    <cellStyle name="Output 6 6 17 2 2" xfId="36930"/>
    <cellStyle name="Output 6 6 17 3" xfId="36931"/>
    <cellStyle name="Output 6 6 18" xfId="36932"/>
    <cellStyle name="Output 6 6 18 2" xfId="36933"/>
    <cellStyle name="Output 6 6 18 2 2" xfId="36934"/>
    <cellStyle name="Output 6 6 18 3" xfId="36935"/>
    <cellStyle name="Output 6 6 19" xfId="36936"/>
    <cellStyle name="Output 6 6 19 2" xfId="36937"/>
    <cellStyle name="Output 6 6 19 2 2" xfId="36938"/>
    <cellStyle name="Output 6 6 19 3" xfId="36939"/>
    <cellStyle name="Output 6 6 2" xfId="36940"/>
    <cellStyle name="Output 6 6 2 2" xfId="36941"/>
    <cellStyle name="Output 6 6 2 2 2" xfId="36942"/>
    <cellStyle name="Output 6 6 2 3" xfId="36943"/>
    <cellStyle name="Output 6 6 20" xfId="36944"/>
    <cellStyle name="Output 6 6 20 2" xfId="36945"/>
    <cellStyle name="Output 6 6 20 2 2" xfId="36946"/>
    <cellStyle name="Output 6 6 20 3" xfId="36947"/>
    <cellStyle name="Output 6 6 21" xfId="36948"/>
    <cellStyle name="Output 6 6 21 2" xfId="36949"/>
    <cellStyle name="Output 6 6 22" xfId="36950"/>
    <cellStyle name="Output 6 6 3" xfId="36951"/>
    <cellStyle name="Output 6 6 3 2" xfId="36952"/>
    <cellStyle name="Output 6 6 3 2 2" xfId="36953"/>
    <cellStyle name="Output 6 6 3 3" xfId="36954"/>
    <cellStyle name="Output 6 6 4" xfId="36955"/>
    <cellStyle name="Output 6 6 4 2" xfId="36956"/>
    <cellStyle name="Output 6 6 4 2 2" xfId="36957"/>
    <cellStyle name="Output 6 6 4 3" xfId="36958"/>
    <cellStyle name="Output 6 6 5" xfId="36959"/>
    <cellStyle name="Output 6 6 5 2" xfId="36960"/>
    <cellStyle name="Output 6 6 5 2 2" xfId="36961"/>
    <cellStyle name="Output 6 6 5 3" xfId="36962"/>
    <cellStyle name="Output 6 6 6" xfId="36963"/>
    <cellStyle name="Output 6 6 6 2" xfId="36964"/>
    <cellStyle name="Output 6 6 6 2 2" xfId="36965"/>
    <cellStyle name="Output 6 6 6 3" xfId="36966"/>
    <cellStyle name="Output 6 6 7" xfId="36967"/>
    <cellStyle name="Output 6 6 7 2" xfId="36968"/>
    <cellStyle name="Output 6 6 7 2 2" xfId="36969"/>
    <cellStyle name="Output 6 6 7 3" xfId="36970"/>
    <cellStyle name="Output 6 6 8" xfId="36971"/>
    <cellStyle name="Output 6 6 8 2" xfId="36972"/>
    <cellStyle name="Output 6 6 8 2 2" xfId="36973"/>
    <cellStyle name="Output 6 6 8 3" xfId="36974"/>
    <cellStyle name="Output 6 6 9" xfId="36975"/>
    <cellStyle name="Output 6 6 9 2" xfId="36976"/>
    <cellStyle name="Output 6 6 9 2 2" xfId="36977"/>
    <cellStyle name="Output 6 6 9 3" xfId="36978"/>
    <cellStyle name="Output 6 7" xfId="36979"/>
    <cellStyle name="Output 6 7 2" xfId="36980"/>
    <cellStyle name="Output 6 7 2 2" xfId="36981"/>
    <cellStyle name="Output 6 7 3" xfId="36982"/>
    <cellStyle name="Output 6 8" xfId="36983"/>
    <cellStyle name="Output 6 8 2" xfId="36984"/>
    <cellStyle name="Output 6 8 2 2" xfId="36985"/>
    <cellStyle name="Output 6 8 3" xfId="36986"/>
    <cellStyle name="Output 6 9" xfId="36987"/>
    <cellStyle name="Output 6 9 2" xfId="36988"/>
    <cellStyle name="Output 6 9 2 2" xfId="36989"/>
    <cellStyle name="Output 6 9 3" xfId="36990"/>
    <cellStyle name="Output Amounts" xfId="36991"/>
    <cellStyle name="Output Column Headings" xfId="36992"/>
    <cellStyle name="Output Line Items" xfId="36993"/>
    <cellStyle name="Output Report Heading" xfId="36994"/>
    <cellStyle name="Output Report Title" xfId="36995"/>
    <cellStyle name="Percent" xfId="42976" builtinId="5"/>
    <cellStyle name="Percent +/-" xfId="36996"/>
    <cellStyle name="Percent 128" xfId="36997"/>
    <cellStyle name="Percent 2" xfId="36998"/>
    <cellStyle name="Percent 2 2" xfId="36999"/>
    <cellStyle name="Percent 2 3" xfId="37000"/>
    <cellStyle name="Percent 3" xfId="37001"/>
    <cellStyle name="Percent 3 2" xfId="37002"/>
    <cellStyle name="Percent 3 2 2" xfId="37003"/>
    <cellStyle name="Percent 3 2 3" xfId="37004"/>
    <cellStyle name="Percent 3 2 4" xfId="37005"/>
    <cellStyle name="Percent 3 3" xfId="37006"/>
    <cellStyle name="Percent 3 4" xfId="37007"/>
    <cellStyle name="Percent 3 5" xfId="37008"/>
    <cellStyle name="Percent 4" xfId="37009"/>
    <cellStyle name="Percent 5" xfId="37010"/>
    <cellStyle name="Plain" xfId="37011"/>
    <cellStyle name="Shaded" xfId="37012"/>
    <cellStyle name="Shaded 2" xfId="37013"/>
    <cellStyle name="Style 1" xfId="37014"/>
    <cellStyle name="Style 1 2" xfId="37015"/>
    <cellStyle name="Style 1 3" xfId="37016"/>
    <cellStyle name="Style 1_MONTH 5" xfId="37017"/>
    <cellStyle name="Title 1" xfId="37018"/>
    <cellStyle name="Title 2" xfId="37019"/>
    <cellStyle name="Title 2 2" xfId="37020"/>
    <cellStyle name="Title 2 2 2" xfId="37021"/>
    <cellStyle name="Title 2 2 3" xfId="37022"/>
    <cellStyle name="Title 2 2 4" xfId="37023"/>
    <cellStyle name="Title 2 3" xfId="37024"/>
    <cellStyle name="Title 2 4" xfId="37025"/>
    <cellStyle name="Title 2 5" xfId="37026"/>
    <cellStyle name="Title 2 6" xfId="37027"/>
    <cellStyle name="Title 2_5A4 10-11 Templates Final" xfId="37028"/>
    <cellStyle name="Title 3" xfId="37029"/>
    <cellStyle name="Title 4" xfId="37030"/>
    <cellStyle name="Title 5" xfId="37031"/>
    <cellStyle name="Title 6" xfId="37032"/>
    <cellStyle name="Top_Centred" xfId="37033"/>
    <cellStyle name="Total 2" xfId="37034"/>
    <cellStyle name="Total 2 10" xfId="37035"/>
    <cellStyle name="Total 2 10 2" xfId="37036"/>
    <cellStyle name="Total 2 10 2 2" xfId="37037"/>
    <cellStyle name="Total 2 10 3" xfId="37038"/>
    <cellStyle name="Total 2 11" xfId="37039"/>
    <cellStyle name="Total 2 11 2" xfId="37040"/>
    <cellStyle name="Total 2 11 2 2" xfId="37041"/>
    <cellStyle name="Total 2 11 3" xfId="37042"/>
    <cellStyle name="Total 2 12" xfId="37043"/>
    <cellStyle name="Total 2 12 2" xfId="37044"/>
    <cellStyle name="Total 2 12 2 2" xfId="37045"/>
    <cellStyle name="Total 2 12 3" xfId="37046"/>
    <cellStyle name="Total 2 13" xfId="37047"/>
    <cellStyle name="Total 2 13 2" xfId="37048"/>
    <cellStyle name="Total 2 13 2 2" xfId="37049"/>
    <cellStyle name="Total 2 13 3" xfId="37050"/>
    <cellStyle name="Total 2 14" xfId="37051"/>
    <cellStyle name="Total 2 14 2" xfId="37052"/>
    <cellStyle name="Total 2 14 2 2" xfId="37053"/>
    <cellStyle name="Total 2 14 3" xfId="37054"/>
    <cellStyle name="Total 2 15" xfId="37055"/>
    <cellStyle name="Total 2 15 2" xfId="37056"/>
    <cellStyle name="Total 2 15 2 2" xfId="37057"/>
    <cellStyle name="Total 2 15 3" xfId="37058"/>
    <cellStyle name="Total 2 16" xfId="37059"/>
    <cellStyle name="Total 2 16 2" xfId="37060"/>
    <cellStyle name="Total 2 16 2 2" xfId="37061"/>
    <cellStyle name="Total 2 16 3" xfId="37062"/>
    <cellStyle name="Total 2 17" xfId="37063"/>
    <cellStyle name="Total 2 17 2" xfId="37064"/>
    <cellStyle name="Total 2 17 2 2" xfId="37065"/>
    <cellStyle name="Total 2 17 3" xfId="37066"/>
    <cellStyle name="Total 2 18" xfId="37067"/>
    <cellStyle name="Total 2 18 2" xfId="37068"/>
    <cellStyle name="Total 2 18 2 2" xfId="37069"/>
    <cellStyle name="Total 2 18 3" xfId="37070"/>
    <cellStyle name="Total 2 19" xfId="37071"/>
    <cellStyle name="Total 2 19 2" xfId="37072"/>
    <cellStyle name="Total 2 19 2 2" xfId="37073"/>
    <cellStyle name="Total 2 19 3" xfId="37074"/>
    <cellStyle name="Total 2 2" xfId="37075"/>
    <cellStyle name="Total 2 2 10" xfId="37076"/>
    <cellStyle name="Total 2 2 10 2" xfId="37077"/>
    <cellStyle name="Total 2 2 10 2 2" xfId="37078"/>
    <cellStyle name="Total 2 2 10 3" xfId="37079"/>
    <cellStyle name="Total 2 2 11" xfId="37080"/>
    <cellStyle name="Total 2 2 11 2" xfId="37081"/>
    <cellStyle name="Total 2 2 11 2 2" xfId="37082"/>
    <cellStyle name="Total 2 2 11 3" xfId="37083"/>
    <cellStyle name="Total 2 2 12" xfId="37084"/>
    <cellStyle name="Total 2 2 12 2" xfId="37085"/>
    <cellStyle name="Total 2 2 12 2 2" xfId="37086"/>
    <cellStyle name="Total 2 2 12 3" xfId="37087"/>
    <cellStyle name="Total 2 2 13" xfId="37088"/>
    <cellStyle name="Total 2 2 13 2" xfId="37089"/>
    <cellStyle name="Total 2 2 13 2 2" xfId="37090"/>
    <cellStyle name="Total 2 2 13 3" xfId="37091"/>
    <cellStyle name="Total 2 2 14" xfId="37092"/>
    <cellStyle name="Total 2 2 14 2" xfId="37093"/>
    <cellStyle name="Total 2 2 14 2 2" xfId="37094"/>
    <cellStyle name="Total 2 2 14 3" xfId="37095"/>
    <cellStyle name="Total 2 2 15" xfId="37096"/>
    <cellStyle name="Total 2 2 15 2" xfId="37097"/>
    <cellStyle name="Total 2 2 15 2 2" xfId="37098"/>
    <cellStyle name="Total 2 2 15 3" xfId="37099"/>
    <cellStyle name="Total 2 2 16" xfId="37100"/>
    <cellStyle name="Total 2 2 16 2" xfId="37101"/>
    <cellStyle name="Total 2 2 16 2 2" xfId="37102"/>
    <cellStyle name="Total 2 2 16 3" xfId="37103"/>
    <cellStyle name="Total 2 2 17" xfId="37104"/>
    <cellStyle name="Total 2 2 17 2" xfId="37105"/>
    <cellStyle name="Total 2 2 17 2 2" xfId="37106"/>
    <cellStyle name="Total 2 2 17 3" xfId="37107"/>
    <cellStyle name="Total 2 2 18" xfId="37108"/>
    <cellStyle name="Total 2 2 18 2" xfId="37109"/>
    <cellStyle name="Total 2 2 18 2 2" xfId="37110"/>
    <cellStyle name="Total 2 2 18 3" xfId="37111"/>
    <cellStyle name="Total 2 2 19" xfId="37112"/>
    <cellStyle name="Total 2 2 19 2" xfId="37113"/>
    <cellStyle name="Total 2 2 19 2 2" xfId="37114"/>
    <cellStyle name="Total 2 2 19 3" xfId="37115"/>
    <cellStyle name="Total 2 2 2" xfId="37116"/>
    <cellStyle name="Total 2 2 2 10" xfId="37117"/>
    <cellStyle name="Total 2 2 2 10 2" xfId="37118"/>
    <cellStyle name="Total 2 2 2 10 2 2" xfId="37119"/>
    <cellStyle name="Total 2 2 2 10 3" xfId="37120"/>
    <cellStyle name="Total 2 2 2 11" xfId="37121"/>
    <cellStyle name="Total 2 2 2 11 2" xfId="37122"/>
    <cellStyle name="Total 2 2 2 11 2 2" xfId="37123"/>
    <cellStyle name="Total 2 2 2 11 3" xfId="37124"/>
    <cellStyle name="Total 2 2 2 12" xfId="37125"/>
    <cellStyle name="Total 2 2 2 12 2" xfId="37126"/>
    <cellStyle name="Total 2 2 2 12 2 2" xfId="37127"/>
    <cellStyle name="Total 2 2 2 12 3" xfId="37128"/>
    <cellStyle name="Total 2 2 2 13" xfId="37129"/>
    <cellStyle name="Total 2 2 2 13 2" xfId="37130"/>
    <cellStyle name="Total 2 2 2 13 2 2" xfId="37131"/>
    <cellStyle name="Total 2 2 2 13 3" xfId="37132"/>
    <cellStyle name="Total 2 2 2 14" xfId="37133"/>
    <cellStyle name="Total 2 2 2 14 2" xfId="37134"/>
    <cellStyle name="Total 2 2 2 14 2 2" xfId="37135"/>
    <cellStyle name="Total 2 2 2 14 3" xfId="37136"/>
    <cellStyle name="Total 2 2 2 15" xfId="37137"/>
    <cellStyle name="Total 2 2 2 15 2" xfId="37138"/>
    <cellStyle name="Total 2 2 2 15 2 2" xfId="37139"/>
    <cellStyle name="Total 2 2 2 15 3" xfId="37140"/>
    <cellStyle name="Total 2 2 2 16" xfId="37141"/>
    <cellStyle name="Total 2 2 2 16 2" xfId="37142"/>
    <cellStyle name="Total 2 2 2 16 2 2" xfId="37143"/>
    <cellStyle name="Total 2 2 2 16 3" xfId="37144"/>
    <cellStyle name="Total 2 2 2 17" xfId="37145"/>
    <cellStyle name="Total 2 2 2 17 2" xfId="37146"/>
    <cellStyle name="Total 2 2 2 17 2 2" xfId="37147"/>
    <cellStyle name="Total 2 2 2 17 3" xfId="37148"/>
    <cellStyle name="Total 2 2 2 18" xfId="37149"/>
    <cellStyle name="Total 2 2 2 18 2" xfId="37150"/>
    <cellStyle name="Total 2 2 2 19" xfId="37151"/>
    <cellStyle name="Total 2 2 2 2" xfId="37152"/>
    <cellStyle name="Total 2 2 2 2 10" xfId="37153"/>
    <cellStyle name="Total 2 2 2 2 10 2" xfId="37154"/>
    <cellStyle name="Total 2 2 2 2 10 2 2" xfId="37155"/>
    <cellStyle name="Total 2 2 2 2 10 3" xfId="37156"/>
    <cellStyle name="Total 2 2 2 2 11" xfId="37157"/>
    <cellStyle name="Total 2 2 2 2 11 2" xfId="37158"/>
    <cellStyle name="Total 2 2 2 2 11 2 2" xfId="37159"/>
    <cellStyle name="Total 2 2 2 2 11 3" xfId="37160"/>
    <cellStyle name="Total 2 2 2 2 12" xfId="37161"/>
    <cellStyle name="Total 2 2 2 2 12 2" xfId="37162"/>
    <cellStyle name="Total 2 2 2 2 12 2 2" xfId="37163"/>
    <cellStyle name="Total 2 2 2 2 12 3" xfId="37164"/>
    <cellStyle name="Total 2 2 2 2 13" xfId="37165"/>
    <cellStyle name="Total 2 2 2 2 13 2" xfId="37166"/>
    <cellStyle name="Total 2 2 2 2 13 2 2" xfId="37167"/>
    <cellStyle name="Total 2 2 2 2 13 3" xfId="37168"/>
    <cellStyle name="Total 2 2 2 2 14" xfId="37169"/>
    <cellStyle name="Total 2 2 2 2 14 2" xfId="37170"/>
    <cellStyle name="Total 2 2 2 2 14 2 2" xfId="37171"/>
    <cellStyle name="Total 2 2 2 2 14 3" xfId="37172"/>
    <cellStyle name="Total 2 2 2 2 15" xfId="37173"/>
    <cellStyle name="Total 2 2 2 2 15 2" xfId="37174"/>
    <cellStyle name="Total 2 2 2 2 15 2 2" xfId="37175"/>
    <cellStyle name="Total 2 2 2 2 15 3" xfId="37176"/>
    <cellStyle name="Total 2 2 2 2 16" xfId="37177"/>
    <cellStyle name="Total 2 2 2 2 16 2" xfId="37178"/>
    <cellStyle name="Total 2 2 2 2 16 2 2" xfId="37179"/>
    <cellStyle name="Total 2 2 2 2 16 3" xfId="37180"/>
    <cellStyle name="Total 2 2 2 2 17" xfId="37181"/>
    <cellStyle name="Total 2 2 2 2 17 2" xfId="37182"/>
    <cellStyle name="Total 2 2 2 2 17 2 2" xfId="37183"/>
    <cellStyle name="Total 2 2 2 2 17 3" xfId="37184"/>
    <cellStyle name="Total 2 2 2 2 18" xfId="37185"/>
    <cellStyle name="Total 2 2 2 2 18 2" xfId="37186"/>
    <cellStyle name="Total 2 2 2 2 18 2 2" xfId="37187"/>
    <cellStyle name="Total 2 2 2 2 18 3" xfId="37188"/>
    <cellStyle name="Total 2 2 2 2 19" xfId="37189"/>
    <cellStyle name="Total 2 2 2 2 19 2" xfId="37190"/>
    <cellStyle name="Total 2 2 2 2 19 2 2" xfId="37191"/>
    <cellStyle name="Total 2 2 2 2 19 3" xfId="37192"/>
    <cellStyle name="Total 2 2 2 2 2" xfId="37193"/>
    <cellStyle name="Total 2 2 2 2 2 2" xfId="37194"/>
    <cellStyle name="Total 2 2 2 2 2 2 2" xfId="37195"/>
    <cellStyle name="Total 2 2 2 2 2 3" xfId="37196"/>
    <cellStyle name="Total 2 2 2 2 20" xfId="37197"/>
    <cellStyle name="Total 2 2 2 2 20 2" xfId="37198"/>
    <cellStyle name="Total 2 2 2 2 20 2 2" xfId="37199"/>
    <cellStyle name="Total 2 2 2 2 20 3" xfId="37200"/>
    <cellStyle name="Total 2 2 2 2 21" xfId="37201"/>
    <cellStyle name="Total 2 2 2 2 21 2" xfId="37202"/>
    <cellStyle name="Total 2 2 2 2 22" xfId="37203"/>
    <cellStyle name="Total 2 2 2 2 3" xfId="37204"/>
    <cellStyle name="Total 2 2 2 2 3 2" xfId="37205"/>
    <cellStyle name="Total 2 2 2 2 3 2 2" xfId="37206"/>
    <cellStyle name="Total 2 2 2 2 3 3" xfId="37207"/>
    <cellStyle name="Total 2 2 2 2 4" xfId="37208"/>
    <cellStyle name="Total 2 2 2 2 4 2" xfId="37209"/>
    <cellStyle name="Total 2 2 2 2 4 2 2" xfId="37210"/>
    <cellStyle name="Total 2 2 2 2 4 3" xfId="37211"/>
    <cellStyle name="Total 2 2 2 2 5" xfId="37212"/>
    <cellStyle name="Total 2 2 2 2 5 2" xfId="37213"/>
    <cellStyle name="Total 2 2 2 2 5 2 2" xfId="37214"/>
    <cellStyle name="Total 2 2 2 2 5 3" xfId="37215"/>
    <cellStyle name="Total 2 2 2 2 6" xfId="37216"/>
    <cellStyle name="Total 2 2 2 2 6 2" xfId="37217"/>
    <cellStyle name="Total 2 2 2 2 6 2 2" xfId="37218"/>
    <cellStyle name="Total 2 2 2 2 6 3" xfId="37219"/>
    <cellStyle name="Total 2 2 2 2 7" xfId="37220"/>
    <cellStyle name="Total 2 2 2 2 7 2" xfId="37221"/>
    <cellStyle name="Total 2 2 2 2 7 2 2" xfId="37222"/>
    <cellStyle name="Total 2 2 2 2 7 3" xfId="37223"/>
    <cellStyle name="Total 2 2 2 2 8" xfId="37224"/>
    <cellStyle name="Total 2 2 2 2 8 2" xfId="37225"/>
    <cellStyle name="Total 2 2 2 2 8 2 2" xfId="37226"/>
    <cellStyle name="Total 2 2 2 2 8 3" xfId="37227"/>
    <cellStyle name="Total 2 2 2 2 9" xfId="37228"/>
    <cellStyle name="Total 2 2 2 2 9 2" xfId="37229"/>
    <cellStyle name="Total 2 2 2 2 9 2 2" xfId="37230"/>
    <cellStyle name="Total 2 2 2 2 9 3" xfId="37231"/>
    <cellStyle name="Total 2 2 2 3" xfId="37232"/>
    <cellStyle name="Total 2 2 2 3 2" xfId="37233"/>
    <cellStyle name="Total 2 2 2 3 2 2" xfId="37234"/>
    <cellStyle name="Total 2 2 2 3 3" xfId="37235"/>
    <cellStyle name="Total 2 2 2 4" xfId="37236"/>
    <cellStyle name="Total 2 2 2 4 2" xfId="37237"/>
    <cellStyle name="Total 2 2 2 4 2 2" xfId="37238"/>
    <cellStyle name="Total 2 2 2 4 3" xfId="37239"/>
    <cellStyle name="Total 2 2 2 5" xfId="37240"/>
    <cellStyle name="Total 2 2 2 5 2" xfId="37241"/>
    <cellStyle name="Total 2 2 2 5 2 2" xfId="37242"/>
    <cellStyle name="Total 2 2 2 5 3" xfId="37243"/>
    <cellStyle name="Total 2 2 2 6" xfId="37244"/>
    <cellStyle name="Total 2 2 2 6 2" xfId="37245"/>
    <cellStyle name="Total 2 2 2 6 2 2" xfId="37246"/>
    <cellStyle name="Total 2 2 2 6 3" xfId="37247"/>
    <cellStyle name="Total 2 2 2 7" xfId="37248"/>
    <cellStyle name="Total 2 2 2 7 2" xfId="37249"/>
    <cellStyle name="Total 2 2 2 7 2 2" xfId="37250"/>
    <cellStyle name="Total 2 2 2 7 3" xfId="37251"/>
    <cellStyle name="Total 2 2 2 8" xfId="37252"/>
    <cellStyle name="Total 2 2 2 8 2" xfId="37253"/>
    <cellStyle name="Total 2 2 2 8 2 2" xfId="37254"/>
    <cellStyle name="Total 2 2 2 8 3" xfId="37255"/>
    <cellStyle name="Total 2 2 2 9" xfId="37256"/>
    <cellStyle name="Total 2 2 2 9 2" xfId="37257"/>
    <cellStyle name="Total 2 2 2 9 2 2" xfId="37258"/>
    <cellStyle name="Total 2 2 2 9 3" xfId="37259"/>
    <cellStyle name="Total 2 2 20" xfId="37260"/>
    <cellStyle name="Total 2 2 20 2" xfId="37261"/>
    <cellStyle name="Total 2 2 20 2 2" xfId="37262"/>
    <cellStyle name="Total 2 2 20 3" xfId="37263"/>
    <cellStyle name="Total 2 2 21" xfId="37264"/>
    <cellStyle name="Total 2 2 21 2" xfId="37265"/>
    <cellStyle name="Total 2 2 22" xfId="37266"/>
    <cellStyle name="Total 2 2 3" xfId="37267"/>
    <cellStyle name="Total 2 2 3 10" xfId="37268"/>
    <cellStyle name="Total 2 2 3 10 2" xfId="37269"/>
    <cellStyle name="Total 2 2 3 10 2 2" xfId="37270"/>
    <cellStyle name="Total 2 2 3 10 3" xfId="37271"/>
    <cellStyle name="Total 2 2 3 11" xfId="37272"/>
    <cellStyle name="Total 2 2 3 11 2" xfId="37273"/>
    <cellStyle name="Total 2 2 3 11 2 2" xfId="37274"/>
    <cellStyle name="Total 2 2 3 11 3" xfId="37275"/>
    <cellStyle name="Total 2 2 3 12" xfId="37276"/>
    <cellStyle name="Total 2 2 3 12 2" xfId="37277"/>
    <cellStyle name="Total 2 2 3 12 2 2" xfId="37278"/>
    <cellStyle name="Total 2 2 3 12 3" xfId="37279"/>
    <cellStyle name="Total 2 2 3 13" xfId="37280"/>
    <cellStyle name="Total 2 2 3 13 2" xfId="37281"/>
    <cellStyle name="Total 2 2 3 13 2 2" xfId="37282"/>
    <cellStyle name="Total 2 2 3 13 3" xfId="37283"/>
    <cellStyle name="Total 2 2 3 14" xfId="37284"/>
    <cellStyle name="Total 2 2 3 14 2" xfId="37285"/>
    <cellStyle name="Total 2 2 3 14 2 2" xfId="37286"/>
    <cellStyle name="Total 2 2 3 14 3" xfId="37287"/>
    <cellStyle name="Total 2 2 3 15" xfId="37288"/>
    <cellStyle name="Total 2 2 3 15 2" xfId="37289"/>
    <cellStyle name="Total 2 2 3 15 2 2" xfId="37290"/>
    <cellStyle name="Total 2 2 3 15 3" xfId="37291"/>
    <cellStyle name="Total 2 2 3 16" xfId="37292"/>
    <cellStyle name="Total 2 2 3 16 2" xfId="37293"/>
    <cellStyle name="Total 2 2 3 16 2 2" xfId="37294"/>
    <cellStyle name="Total 2 2 3 16 3" xfId="37295"/>
    <cellStyle name="Total 2 2 3 17" xfId="37296"/>
    <cellStyle name="Total 2 2 3 17 2" xfId="37297"/>
    <cellStyle name="Total 2 2 3 17 2 2" xfId="37298"/>
    <cellStyle name="Total 2 2 3 17 3" xfId="37299"/>
    <cellStyle name="Total 2 2 3 18" xfId="37300"/>
    <cellStyle name="Total 2 2 3 18 2" xfId="37301"/>
    <cellStyle name="Total 2 2 3 19" xfId="37302"/>
    <cellStyle name="Total 2 2 3 2" xfId="37303"/>
    <cellStyle name="Total 2 2 3 2 10" xfId="37304"/>
    <cellStyle name="Total 2 2 3 2 10 2" xfId="37305"/>
    <cellStyle name="Total 2 2 3 2 10 2 2" xfId="37306"/>
    <cellStyle name="Total 2 2 3 2 10 3" xfId="37307"/>
    <cellStyle name="Total 2 2 3 2 11" xfId="37308"/>
    <cellStyle name="Total 2 2 3 2 11 2" xfId="37309"/>
    <cellStyle name="Total 2 2 3 2 11 2 2" xfId="37310"/>
    <cellStyle name="Total 2 2 3 2 11 3" xfId="37311"/>
    <cellStyle name="Total 2 2 3 2 12" xfId="37312"/>
    <cellStyle name="Total 2 2 3 2 12 2" xfId="37313"/>
    <cellStyle name="Total 2 2 3 2 12 2 2" xfId="37314"/>
    <cellStyle name="Total 2 2 3 2 12 3" xfId="37315"/>
    <cellStyle name="Total 2 2 3 2 13" xfId="37316"/>
    <cellStyle name="Total 2 2 3 2 13 2" xfId="37317"/>
    <cellStyle name="Total 2 2 3 2 13 2 2" xfId="37318"/>
    <cellStyle name="Total 2 2 3 2 13 3" xfId="37319"/>
    <cellStyle name="Total 2 2 3 2 14" xfId="37320"/>
    <cellStyle name="Total 2 2 3 2 14 2" xfId="37321"/>
    <cellStyle name="Total 2 2 3 2 14 2 2" xfId="37322"/>
    <cellStyle name="Total 2 2 3 2 14 3" xfId="37323"/>
    <cellStyle name="Total 2 2 3 2 15" xfId="37324"/>
    <cellStyle name="Total 2 2 3 2 15 2" xfId="37325"/>
    <cellStyle name="Total 2 2 3 2 15 2 2" xfId="37326"/>
    <cellStyle name="Total 2 2 3 2 15 3" xfId="37327"/>
    <cellStyle name="Total 2 2 3 2 16" xfId="37328"/>
    <cellStyle name="Total 2 2 3 2 16 2" xfId="37329"/>
    <cellStyle name="Total 2 2 3 2 16 2 2" xfId="37330"/>
    <cellStyle name="Total 2 2 3 2 16 3" xfId="37331"/>
    <cellStyle name="Total 2 2 3 2 17" xfId="37332"/>
    <cellStyle name="Total 2 2 3 2 17 2" xfId="37333"/>
    <cellStyle name="Total 2 2 3 2 17 2 2" xfId="37334"/>
    <cellStyle name="Total 2 2 3 2 17 3" xfId="37335"/>
    <cellStyle name="Total 2 2 3 2 18" xfId="37336"/>
    <cellStyle name="Total 2 2 3 2 18 2" xfId="37337"/>
    <cellStyle name="Total 2 2 3 2 18 2 2" xfId="37338"/>
    <cellStyle name="Total 2 2 3 2 18 3" xfId="37339"/>
    <cellStyle name="Total 2 2 3 2 19" xfId="37340"/>
    <cellStyle name="Total 2 2 3 2 19 2" xfId="37341"/>
    <cellStyle name="Total 2 2 3 2 19 2 2" xfId="37342"/>
    <cellStyle name="Total 2 2 3 2 19 3" xfId="37343"/>
    <cellStyle name="Total 2 2 3 2 2" xfId="37344"/>
    <cellStyle name="Total 2 2 3 2 2 2" xfId="37345"/>
    <cellStyle name="Total 2 2 3 2 2 2 2" xfId="37346"/>
    <cellStyle name="Total 2 2 3 2 2 3" xfId="37347"/>
    <cellStyle name="Total 2 2 3 2 20" xfId="37348"/>
    <cellStyle name="Total 2 2 3 2 20 2" xfId="37349"/>
    <cellStyle name="Total 2 2 3 2 20 2 2" xfId="37350"/>
    <cellStyle name="Total 2 2 3 2 20 3" xfId="37351"/>
    <cellStyle name="Total 2 2 3 2 21" xfId="37352"/>
    <cellStyle name="Total 2 2 3 2 21 2" xfId="37353"/>
    <cellStyle name="Total 2 2 3 2 22" xfId="37354"/>
    <cellStyle name="Total 2 2 3 2 3" xfId="37355"/>
    <cellStyle name="Total 2 2 3 2 3 2" xfId="37356"/>
    <cellStyle name="Total 2 2 3 2 3 2 2" xfId="37357"/>
    <cellStyle name="Total 2 2 3 2 3 3" xfId="37358"/>
    <cellStyle name="Total 2 2 3 2 4" xfId="37359"/>
    <cellStyle name="Total 2 2 3 2 4 2" xfId="37360"/>
    <cellStyle name="Total 2 2 3 2 4 2 2" xfId="37361"/>
    <cellStyle name="Total 2 2 3 2 4 3" xfId="37362"/>
    <cellStyle name="Total 2 2 3 2 5" xfId="37363"/>
    <cellStyle name="Total 2 2 3 2 5 2" xfId="37364"/>
    <cellStyle name="Total 2 2 3 2 5 2 2" xfId="37365"/>
    <cellStyle name="Total 2 2 3 2 5 3" xfId="37366"/>
    <cellStyle name="Total 2 2 3 2 6" xfId="37367"/>
    <cellStyle name="Total 2 2 3 2 6 2" xfId="37368"/>
    <cellStyle name="Total 2 2 3 2 6 2 2" xfId="37369"/>
    <cellStyle name="Total 2 2 3 2 6 3" xfId="37370"/>
    <cellStyle name="Total 2 2 3 2 7" xfId="37371"/>
    <cellStyle name="Total 2 2 3 2 7 2" xfId="37372"/>
    <cellStyle name="Total 2 2 3 2 7 2 2" xfId="37373"/>
    <cellStyle name="Total 2 2 3 2 7 3" xfId="37374"/>
    <cellStyle name="Total 2 2 3 2 8" xfId="37375"/>
    <cellStyle name="Total 2 2 3 2 8 2" xfId="37376"/>
    <cellStyle name="Total 2 2 3 2 8 2 2" xfId="37377"/>
    <cellStyle name="Total 2 2 3 2 8 3" xfId="37378"/>
    <cellStyle name="Total 2 2 3 2 9" xfId="37379"/>
    <cellStyle name="Total 2 2 3 2 9 2" xfId="37380"/>
    <cellStyle name="Total 2 2 3 2 9 2 2" xfId="37381"/>
    <cellStyle name="Total 2 2 3 2 9 3" xfId="37382"/>
    <cellStyle name="Total 2 2 3 3" xfId="37383"/>
    <cellStyle name="Total 2 2 3 3 2" xfId="37384"/>
    <cellStyle name="Total 2 2 3 3 2 2" xfId="37385"/>
    <cellStyle name="Total 2 2 3 3 3" xfId="37386"/>
    <cellStyle name="Total 2 2 3 4" xfId="37387"/>
    <cellStyle name="Total 2 2 3 4 2" xfId="37388"/>
    <cellStyle name="Total 2 2 3 4 2 2" xfId="37389"/>
    <cellStyle name="Total 2 2 3 4 3" xfId="37390"/>
    <cellStyle name="Total 2 2 3 5" xfId="37391"/>
    <cellStyle name="Total 2 2 3 5 2" xfId="37392"/>
    <cellStyle name="Total 2 2 3 5 2 2" xfId="37393"/>
    <cellStyle name="Total 2 2 3 5 3" xfId="37394"/>
    <cellStyle name="Total 2 2 3 6" xfId="37395"/>
    <cellStyle name="Total 2 2 3 6 2" xfId="37396"/>
    <cellStyle name="Total 2 2 3 6 2 2" xfId="37397"/>
    <cellStyle name="Total 2 2 3 6 3" xfId="37398"/>
    <cellStyle name="Total 2 2 3 7" xfId="37399"/>
    <cellStyle name="Total 2 2 3 7 2" xfId="37400"/>
    <cellStyle name="Total 2 2 3 7 2 2" xfId="37401"/>
    <cellStyle name="Total 2 2 3 7 3" xfId="37402"/>
    <cellStyle name="Total 2 2 3 8" xfId="37403"/>
    <cellStyle name="Total 2 2 3 8 2" xfId="37404"/>
    <cellStyle name="Total 2 2 3 8 2 2" xfId="37405"/>
    <cellStyle name="Total 2 2 3 8 3" xfId="37406"/>
    <cellStyle name="Total 2 2 3 9" xfId="37407"/>
    <cellStyle name="Total 2 2 3 9 2" xfId="37408"/>
    <cellStyle name="Total 2 2 3 9 2 2" xfId="37409"/>
    <cellStyle name="Total 2 2 3 9 3" xfId="37410"/>
    <cellStyle name="Total 2 2 4" xfId="37411"/>
    <cellStyle name="Total 2 2 4 10" xfId="37412"/>
    <cellStyle name="Total 2 2 4 10 2" xfId="37413"/>
    <cellStyle name="Total 2 2 4 10 2 2" xfId="37414"/>
    <cellStyle name="Total 2 2 4 10 3" xfId="37415"/>
    <cellStyle name="Total 2 2 4 11" xfId="37416"/>
    <cellStyle name="Total 2 2 4 11 2" xfId="37417"/>
    <cellStyle name="Total 2 2 4 11 2 2" xfId="37418"/>
    <cellStyle name="Total 2 2 4 11 3" xfId="37419"/>
    <cellStyle name="Total 2 2 4 12" xfId="37420"/>
    <cellStyle name="Total 2 2 4 12 2" xfId="37421"/>
    <cellStyle name="Total 2 2 4 12 2 2" xfId="37422"/>
    <cellStyle name="Total 2 2 4 12 3" xfId="37423"/>
    <cellStyle name="Total 2 2 4 13" xfId="37424"/>
    <cellStyle name="Total 2 2 4 13 2" xfId="37425"/>
    <cellStyle name="Total 2 2 4 13 2 2" xfId="37426"/>
    <cellStyle name="Total 2 2 4 13 3" xfId="37427"/>
    <cellStyle name="Total 2 2 4 14" xfId="37428"/>
    <cellStyle name="Total 2 2 4 14 2" xfId="37429"/>
    <cellStyle name="Total 2 2 4 14 2 2" xfId="37430"/>
    <cellStyle name="Total 2 2 4 14 3" xfId="37431"/>
    <cellStyle name="Total 2 2 4 15" xfId="37432"/>
    <cellStyle name="Total 2 2 4 15 2" xfId="37433"/>
    <cellStyle name="Total 2 2 4 15 2 2" xfId="37434"/>
    <cellStyle name="Total 2 2 4 15 3" xfId="37435"/>
    <cellStyle name="Total 2 2 4 16" xfId="37436"/>
    <cellStyle name="Total 2 2 4 16 2" xfId="37437"/>
    <cellStyle name="Total 2 2 4 16 2 2" xfId="37438"/>
    <cellStyle name="Total 2 2 4 16 3" xfId="37439"/>
    <cellStyle name="Total 2 2 4 17" xfId="37440"/>
    <cellStyle name="Total 2 2 4 17 2" xfId="37441"/>
    <cellStyle name="Total 2 2 4 17 2 2" xfId="37442"/>
    <cellStyle name="Total 2 2 4 17 3" xfId="37443"/>
    <cellStyle name="Total 2 2 4 18" xfId="37444"/>
    <cellStyle name="Total 2 2 4 18 2" xfId="37445"/>
    <cellStyle name="Total 2 2 4 18 2 2" xfId="37446"/>
    <cellStyle name="Total 2 2 4 18 3" xfId="37447"/>
    <cellStyle name="Total 2 2 4 19" xfId="37448"/>
    <cellStyle name="Total 2 2 4 19 2" xfId="37449"/>
    <cellStyle name="Total 2 2 4 19 2 2" xfId="37450"/>
    <cellStyle name="Total 2 2 4 19 3" xfId="37451"/>
    <cellStyle name="Total 2 2 4 2" xfId="37452"/>
    <cellStyle name="Total 2 2 4 2 10" xfId="37453"/>
    <cellStyle name="Total 2 2 4 2 10 2" xfId="37454"/>
    <cellStyle name="Total 2 2 4 2 10 2 2" xfId="37455"/>
    <cellStyle name="Total 2 2 4 2 10 3" xfId="37456"/>
    <cellStyle name="Total 2 2 4 2 11" xfId="37457"/>
    <cellStyle name="Total 2 2 4 2 11 2" xfId="37458"/>
    <cellStyle name="Total 2 2 4 2 11 2 2" xfId="37459"/>
    <cellStyle name="Total 2 2 4 2 11 3" xfId="37460"/>
    <cellStyle name="Total 2 2 4 2 12" xfId="37461"/>
    <cellStyle name="Total 2 2 4 2 12 2" xfId="37462"/>
    <cellStyle name="Total 2 2 4 2 12 2 2" xfId="37463"/>
    <cellStyle name="Total 2 2 4 2 12 3" xfId="37464"/>
    <cellStyle name="Total 2 2 4 2 13" xfId="37465"/>
    <cellStyle name="Total 2 2 4 2 13 2" xfId="37466"/>
    <cellStyle name="Total 2 2 4 2 13 2 2" xfId="37467"/>
    <cellStyle name="Total 2 2 4 2 13 3" xfId="37468"/>
    <cellStyle name="Total 2 2 4 2 14" xfId="37469"/>
    <cellStyle name="Total 2 2 4 2 14 2" xfId="37470"/>
    <cellStyle name="Total 2 2 4 2 14 2 2" xfId="37471"/>
    <cellStyle name="Total 2 2 4 2 14 3" xfId="37472"/>
    <cellStyle name="Total 2 2 4 2 15" xfId="37473"/>
    <cellStyle name="Total 2 2 4 2 15 2" xfId="37474"/>
    <cellStyle name="Total 2 2 4 2 15 2 2" xfId="37475"/>
    <cellStyle name="Total 2 2 4 2 15 3" xfId="37476"/>
    <cellStyle name="Total 2 2 4 2 16" xfId="37477"/>
    <cellStyle name="Total 2 2 4 2 16 2" xfId="37478"/>
    <cellStyle name="Total 2 2 4 2 16 2 2" xfId="37479"/>
    <cellStyle name="Total 2 2 4 2 16 3" xfId="37480"/>
    <cellStyle name="Total 2 2 4 2 17" xfId="37481"/>
    <cellStyle name="Total 2 2 4 2 17 2" xfId="37482"/>
    <cellStyle name="Total 2 2 4 2 17 2 2" xfId="37483"/>
    <cellStyle name="Total 2 2 4 2 17 3" xfId="37484"/>
    <cellStyle name="Total 2 2 4 2 18" xfId="37485"/>
    <cellStyle name="Total 2 2 4 2 18 2" xfId="37486"/>
    <cellStyle name="Total 2 2 4 2 18 2 2" xfId="37487"/>
    <cellStyle name="Total 2 2 4 2 18 3" xfId="37488"/>
    <cellStyle name="Total 2 2 4 2 19" xfId="37489"/>
    <cellStyle name="Total 2 2 4 2 19 2" xfId="37490"/>
    <cellStyle name="Total 2 2 4 2 19 2 2" xfId="37491"/>
    <cellStyle name="Total 2 2 4 2 19 3" xfId="37492"/>
    <cellStyle name="Total 2 2 4 2 2" xfId="37493"/>
    <cellStyle name="Total 2 2 4 2 2 2" xfId="37494"/>
    <cellStyle name="Total 2 2 4 2 2 2 2" xfId="37495"/>
    <cellStyle name="Total 2 2 4 2 2 3" xfId="37496"/>
    <cellStyle name="Total 2 2 4 2 20" xfId="37497"/>
    <cellStyle name="Total 2 2 4 2 20 2" xfId="37498"/>
    <cellStyle name="Total 2 2 4 2 20 2 2" xfId="37499"/>
    <cellStyle name="Total 2 2 4 2 20 3" xfId="37500"/>
    <cellStyle name="Total 2 2 4 2 21" xfId="37501"/>
    <cellStyle name="Total 2 2 4 2 21 2" xfId="37502"/>
    <cellStyle name="Total 2 2 4 2 22" xfId="37503"/>
    <cellStyle name="Total 2 2 4 2 3" xfId="37504"/>
    <cellStyle name="Total 2 2 4 2 3 2" xfId="37505"/>
    <cellStyle name="Total 2 2 4 2 3 2 2" xfId="37506"/>
    <cellStyle name="Total 2 2 4 2 3 3" xfId="37507"/>
    <cellStyle name="Total 2 2 4 2 4" xfId="37508"/>
    <cellStyle name="Total 2 2 4 2 4 2" xfId="37509"/>
    <cellStyle name="Total 2 2 4 2 4 2 2" xfId="37510"/>
    <cellStyle name="Total 2 2 4 2 4 3" xfId="37511"/>
    <cellStyle name="Total 2 2 4 2 5" xfId="37512"/>
    <cellStyle name="Total 2 2 4 2 5 2" xfId="37513"/>
    <cellStyle name="Total 2 2 4 2 5 2 2" xfId="37514"/>
    <cellStyle name="Total 2 2 4 2 5 3" xfId="37515"/>
    <cellStyle name="Total 2 2 4 2 6" xfId="37516"/>
    <cellStyle name="Total 2 2 4 2 6 2" xfId="37517"/>
    <cellStyle name="Total 2 2 4 2 6 2 2" xfId="37518"/>
    <cellStyle name="Total 2 2 4 2 6 3" xfId="37519"/>
    <cellStyle name="Total 2 2 4 2 7" xfId="37520"/>
    <cellStyle name="Total 2 2 4 2 7 2" xfId="37521"/>
    <cellStyle name="Total 2 2 4 2 7 2 2" xfId="37522"/>
    <cellStyle name="Total 2 2 4 2 7 3" xfId="37523"/>
    <cellStyle name="Total 2 2 4 2 8" xfId="37524"/>
    <cellStyle name="Total 2 2 4 2 8 2" xfId="37525"/>
    <cellStyle name="Total 2 2 4 2 8 2 2" xfId="37526"/>
    <cellStyle name="Total 2 2 4 2 8 3" xfId="37527"/>
    <cellStyle name="Total 2 2 4 2 9" xfId="37528"/>
    <cellStyle name="Total 2 2 4 2 9 2" xfId="37529"/>
    <cellStyle name="Total 2 2 4 2 9 2 2" xfId="37530"/>
    <cellStyle name="Total 2 2 4 2 9 3" xfId="37531"/>
    <cellStyle name="Total 2 2 4 20" xfId="37532"/>
    <cellStyle name="Total 2 2 4 20 2" xfId="37533"/>
    <cellStyle name="Total 2 2 4 20 2 2" xfId="37534"/>
    <cellStyle name="Total 2 2 4 20 3" xfId="37535"/>
    <cellStyle name="Total 2 2 4 21" xfId="37536"/>
    <cellStyle name="Total 2 2 4 21 2" xfId="37537"/>
    <cellStyle name="Total 2 2 4 21 2 2" xfId="37538"/>
    <cellStyle name="Total 2 2 4 21 3" xfId="37539"/>
    <cellStyle name="Total 2 2 4 22" xfId="37540"/>
    <cellStyle name="Total 2 2 4 22 2" xfId="37541"/>
    <cellStyle name="Total 2 2 4 23" xfId="37542"/>
    <cellStyle name="Total 2 2 4 3" xfId="37543"/>
    <cellStyle name="Total 2 2 4 3 2" xfId="37544"/>
    <cellStyle name="Total 2 2 4 3 2 2" xfId="37545"/>
    <cellStyle name="Total 2 2 4 3 3" xfId="37546"/>
    <cellStyle name="Total 2 2 4 4" xfId="37547"/>
    <cellStyle name="Total 2 2 4 4 2" xfId="37548"/>
    <cellStyle name="Total 2 2 4 4 2 2" xfId="37549"/>
    <cellStyle name="Total 2 2 4 4 3" xfId="37550"/>
    <cellStyle name="Total 2 2 4 5" xfId="37551"/>
    <cellStyle name="Total 2 2 4 5 2" xfId="37552"/>
    <cellStyle name="Total 2 2 4 5 2 2" xfId="37553"/>
    <cellStyle name="Total 2 2 4 5 3" xfId="37554"/>
    <cellStyle name="Total 2 2 4 6" xfId="37555"/>
    <cellStyle name="Total 2 2 4 6 2" xfId="37556"/>
    <cellStyle name="Total 2 2 4 6 2 2" xfId="37557"/>
    <cellStyle name="Total 2 2 4 6 3" xfId="37558"/>
    <cellStyle name="Total 2 2 4 7" xfId="37559"/>
    <cellStyle name="Total 2 2 4 7 2" xfId="37560"/>
    <cellStyle name="Total 2 2 4 7 2 2" xfId="37561"/>
    <cellStyle name="Total 2 2 4 7 3" xfId="37562"/>
    <cellStyle name="Total 2 2 4 8" xfId="37563"/>
    <cellStyle name="Total 2 2 4 8 2" xfId="37564"/>
    <cellStyle name="Total 2 2 4 8 2 2" xfId="37565"/>
    <cellStyle name="Total 2 2 4 8 3" xfId="37566"/>
    <cellStyle name="Total 2 2 4 9" xfId="37567"/>
    <cellStyle name="Total 2 2 4 9 2" xfId="37568"/>
    <cellStyle name="Total 2 2 4 9 2 2" xfId="37569"/>
    <cellStyle name="Total 2 2 4 9 3" xfId="37570"/>
    <cellStyle name="Total 2 2 5" xfId="37571"/>
    <cellStyle name="Total 2 2 5 10" xfId="37572"/>
    <cellStyle name="Total 2 2 5 10 2" xfId="37573"/>
    <cellStyle name="Total 2 2 5 10 2 2" xfId="37574"/>
    <cellStyle name="Total 2 2 5 10 3" xfId="37575"/>
    <cellStyle name="Total 2 2 5 11" xfId="37576"/>
    <cellStyle name="Total 2 2 5 11 2" xfId="37577"/>
    <cellStyle name="Total 2 2 5 11 2 2" xfId="37578"/>
    <cellStyle name="Total 2 2 5 11 3" xfId="37579"/>
    <cellStyle name="Total 2 2 5 12" xfId="37580"/>
    <cellStyle name="Total 2 2 5 12 2" xfId="37581"/>
    <cellStyle name="Total 2 2 5 12 2 2" xfId="37582"/>
    <cellStyle name="Total 2 2 5 12 3" xfId="37583"/>
    <cellStyle name="Total 2 2 5 13" xfId="37584"/>
    <cellStyle name="Total 2 2 5 13 2" xfId="37585"/>
    <cellStyle name="Total 2 2 5 13 2 2" xfId="37586"/>
    <cellStyle name="Total 2 2 5 13 3" xfId="37587"/>
    <cellStyle name="Total 2 2 5 14" xfId="37588"/>
    <cellStyle name="Total 2 2 5 14 2" xfId="37589"/>
    <cellStyle name="Total 2 2 5 14 2 2" xfId="37590"/>
    <cellStyle name="Total 2 2 5 14 3" xfId="37591"/>
    <cellStyle name="Total 2 2 5 15" xfId="37592"/>
    <cellStyle name="Total 2 2 5 15 2" xfId="37593"/>
    <cellStyle name="Total 2 2 5 15 2 2" xfId="37594"/>
    <cellStyle name="Total 2 2 5 15 3" xfId="37595"/>
    <cellStyle name="Total 2 2 5 16" xfId="37596"/>
    <cellStyle name="Total 2 2 5 16 2" xfId="37597"/>
    <cellStyle name="Total 2 2 5 16 2 2" xfId="37598"/>
    <cellStyle name="Total 2 2 5 16 3" xfId="37599"/>
    <cellStyle name="Total 2 2 5 17" xfId="37600"/>
    <cellStyle name="Total 2 2 5 17 2" xfId="37601"/>
    <cellStyle name="Total 2 2 5 17 2 2" xfId="37602"/>
    <cellStyle name="Total 2 2 5 17 3" xfId="37603"/>
    <cellStyle name="Total 2 2 5 18" xfId="37604"/>
    <cellStyle name="Total 2 2 5 18 2" xfId="37605"/>
    <cellStyle name="Total 2 2 5 18 2 2" xfId="37606"/>
    <cellStyle name="Total 2 2 5 18 3" xfId="37607"/>
    <cellStyle name="Total 2 2 5 19" xfId="37608"/>
    <cellStyle name="Total 2 2 5 19 2" xfId="37609"/>
    <cellStyle name="Total 2 2 5 19 2 2" xfId="37610"/>
    <cellStyle name="Total 2 2 5 19 3" xfId="37611"/>
    <cellStyle name="Total 2 2 5 2" xfId="37612"/>
    <cellStyle name="Total 2 2 5 2 2" xfId="37613"/>
    <cellStyle name="Total 2 2 5 2 2 2" xfId="37614"/>
    <cellStyle name="Total 2 2 5 2 3" xfId="37615"/>
    <cellStyle name="Total 2 2 5 20" xfId="37616"/>
    <cellStyle name="Total 2 2 5 20 2" xfId="37617"/>
    <cellStyle name="Total 2 2 5 20 2 2" xfId="37618"/>
    <cellStyle name="Total 2 2 5 20 3" xfId="37619"/>
    <cellStyle name="Total 2 2 5 21" xfId="37620"/>
    <cellStyle name="Total 2 2 5 21 2" xfId="37621"/>
    <cellStyle name="Total 2 2 5 22" xfId="37622"/>
    <cellStyle name="Total 2 2 5 3" xfId="37623"/>
    <cellStyle name="Total 2 2 5 3 2" xfId="37624"/>
    <cellStyle name="Total 2 2 5 3 2 2" xfId="37625"/>
    <cellStyle name="Total 2 2 5 3 3" xfId="37626"/>
    <cellStyle name="Total 2 2 5 4" xfId="37627"/>
    <cellStyle name="Total 2 2 5 4 2" xfId="37628"/>
    <cellStyle name="Total 2 2 5 4 2 2" xfId="37629"/>
    <cellStyle name="Total 2 2 5 4 3" xfId="37630"/>
    <cellStyle name="Total 2 2 5 5" xfId="37631"/>
    <cellStyle name="Total 2 2 5 5 2" xfId="37632"/>
    <cellStyle name="Total 2 2 5 5 2 2" xfId="37633"/>
    <cellStyle name="Total 2 2 5 5 3" xfId="37634"/>
    <cellStyle name="Total 2 2 5 6" xfId="37635"/>
    <cellStyle name="Total 2 2 5 6 2" xfId="37636"/>
    <cellStyle name="Total 2 2 5 6 2 2" xfId="37637"/>
    <cellStyle name="Total 2 2 5 6 3" xfId="37638"/>
    <cellStyle name="Total 2 2 5 7" xfId="37639"/>
    <cellStyle name="Total 2 2 5 7 2" xfId="37640"/>
    <cellStyle name="Total 2 2 5 7 2 2" xfId="37641"/>
    <cellStyle name="Total 2 2 5 7 3" xfId="37642"/>
    <cellStyle name="Total 2 2 5 8" xfId="37643"/>
    <cellStyle name="Total 2 2 5 8 2" xfId="37644"/>
    <cellStyle name="Total 2 2 5 8 2 2" xfId="37645"/>
    <cellStyle name="Total 2 2 5 8 3" xfId="37646"/>
    <cellStyle name="Total 2 2 5 9" xfId="37647"/>
    <cellStyle name="Total 2 2 5 9 2" xfId="37648"/>
    <cellStyle name="Total 2 2 5 9 2 2" xfId="37649"/>
    <cellStyle name="Total 2 2 5 9 3" xfId="37650"/>
    <cellStyle name="Total 2 2 6" xfId="37651"/>
    <cellStyle name="Total 2 2 6 2" xfId="37652"/>
    <cellStyle name="Total 2 2 6 2 2" xfId="37653"/>
    <cellStyle name="Total 2 2 6 3" xfId="37654"/>
    <cellStyle name="Total 2 2 7" xfId="37655"/>
    <cellStyle name="Total 2 2 7 2" xfId="37656"/>
    <cellStyle name="Total 2 2 7 2 2" xfId="37657"/>
    <cellStyle name="Total 2 2 7 3" xfId="37658"/>
    <cellStyle name="Total 2 2 8" xfId="37659"/>
    <cellStyle name="Total 2 2 8 2" xfId="37660"/>
    <cellStyle name="Total 2 2 8 2 2" xfId="37661"/>
    <cellStyle name="Total 2 2 8 3" xfId="37662"/>
    <cellStyle name="Total 2 2 9" xfId="37663"/>
    <cellStyle name="Total 2 2 9 2" xfId="37664"/>
    <cellStyle name="Total 2 2 9 2 2" xfId="37665"/>
    <cellStyle name="Total 2 2 9 3" xfId="37666"/>
    <cellStyle name="Total 2 20" xfId="37667"/>
    <cellStyle name="Total 2 20 2" xfId="37668"/>
    <cellStyle name="Total 2 20 2 2" xfId="37669"/>
    <cellStyle name="Total 2 20 3" xfId="37670"/>
    <cellStyle name="Total 2 21" xfId="37671"/>
    <cellStyle name="Total 2 21 2" xfId="37672"/>
    <cellStyle name="Total 2 21 2 2" xfId="37673"/>
    <cellStyle name="Total 2 21 3" xfId="37674"/>
    <cellStyle name="Total 2 22" xfId="37675"/>
    <cellStyle name="Total 2 22 2" xfId="37676"/>
    <cellStyle name="Total 2 23" xfId="37677"/>
    <cellStyle name="Total 2 24" xfId="37678"/>
    <cellStyle name="Total 2 25" xfId="37679"/>
    <cellStyle name="Total 2 26" xfId="37680"/>
    <cellStyle name="Total 2 27" xfId="37681"/>
    <cellStyle name="Total 2 3" xfId="37682"/>
    <cellStyle name="Total 2 3 10" xfId="37683"/>
    <cellStyle name="Total 2 3 10 2" xfId="37684"/>
    <cellStyle name="Total 2 3 10 2 2" xfId="37685"/>
    <cellStyle name="Total 2 3 10 3" xfId="37686"/>
    <cellStyle name="Total 2 3 11" xfId="37687"/>
    <cellStyle name="Total 2 3 11 2" xfId="37688"/>
    <cellStyle name="Total 2 3 11 2 2" xfId="37689"/>
    <cellStyle name="Total 2 3 11 3" xfId="37690"/>
    <cellStyle name="Total 2 3 12" xfId="37691"/>
    <cellStyle name="Total 2 3 12 2" xfId="37692"/>
    <cellStyle name="Total 2 3 12 2 2" xfId="37693"/>
    <cellStyle name="Total 2 3 12 3" xfId="37694"/>
    <cellStyle name="Total 2 3 13" xfId="37695"/>
    <cellStyle name="Total 2 3 13 2" xfId="37696"/>
    <cellStyle name="Total 2 3 13 2 2" xfId="37697"/>
    <cellStyle name="Total 2 3 13 3" xfId="37698"/>
    <cellStyle name="Total 2 3 14" xfId="37699"/>
    <cellStyle name="Total 2 3 14 2" xfId="37700"/>
    <cellStyle name="Total 2 3 14 2 2" xfId="37701"/>
    <cellStyle name="Total 2 3 14 3" xfId="37702"/>
    <cellStyle name="Total 2 3 15" xfId="37703"/>
    <cellStyle name="Total 2 3 15 2" xfId="37704"/>
    <cellStyle name="Total 2 3 15 2 2" xfId="37705"/>
    <cellStyle name="Total 2 3 15 3" xfId="37706"/>
    <cellStyle name="Total 2 3 16" xfId="37707"/>
    <cellStyle name="Total 2 3 16 2" xfId="37708"/>
    <cellStyle name="Total 2 3 16 2 2" xfId="37709"/>
    <cellStyle name="Total 2 3 16 3" xfId="37710"/>
    <cellStyle name="Total 2 3 17" xfId="37711"/>
    <cellStyle name="Total 2 3 17 2" xfId="37712"/>
    <cellStyle name="Total 2 3 17 2 2" xfId="37713"/>
    <cellStyle name="Total 2 3 17 3" xfId="37714"/>
    <cellStyle name="Total 2 3 18" xfId="37715"/>
    <cellStyle name="Total 2 3 18 2" xfId="37716"/>
    <cellStyle name="Total 2 3 19" xfId="37717"/>
    <cellStyle name="Total 2 3 2" xfId="37718"/>
    <cellStyle name="Total 2 3 2 10" xfId="37719"/>
    <cellStyle name="Total 2 3 2 10 2" xfId="37720"/>
    <cellStyle name="Total 2 3 2 10 2 2" xfId="37721"/>
    <cellStyle name="Total 2 3 2 10 3" xfId="37722"/>
    <cellStyle name="Total 2 3 2 11" xfId="37723"/>
    <cellStyle name="Total 2 3 2 11 2" xfId="37724"/>
    <cellStyle name="Total 2 3 2 11 2 2" xfId="37725"/>
    <cellStyle name="Total 2 3 2 11 3" xfId="37726"/>
    <cellStyle name="Total 2 3 2 12" xfId="37727"/>
    <cellStyle name="Total 2 3 2 12 2" xfId="37728"/>
    <cellStyle name="Total 2 3 2 12 2 2" xfId="37729"/>
    <cellStyle name="Total 2 3 2 12 3" xfId="37730"/>
    <cellStyle name="Total 2 3 2 13" xfId="37731"/>
    <cellStyle name="Total 2 3 2 13 2" xfId="37732"/>
    <cellStyle name="Total 2 3 2 13 2 2" xfId="37733"/>
    <cellStyle name="Total 2 3 2 13 3" xfId="37734"/>
    <cellStyle name="Total 2 3 2 14" xfId="37735"/>
    <cellStyle name="Total 2 3 2 14 2" xfId="37736"/>
    <cellStyle name="Total 2 3 2 14 2 2" xfId="37737"/>
    <cellStyle name="Total 2 3 2 14 3" xfId="37738"/>
    <cellStyle name="Total 2 3 2 15" xfId="37739"/>
    <cellStyle name="Total 2 3 2 15 2" xfId="37740"/>
    <cellStyle name="Total 2 3 2 15 2 2" xfId="37741"/>
    <cellStyle name="Total 2 3 2 15 3" xfId="37742"/>
    <cellStyle name="Total 2 3 2 16" xfId="37743"/>
    <cellStyle name="Total 2 3 2 16 2" xfId="37744"/>
    <cellStyle name="Total 2 3 2 16 2 2" xfId="37745"/>
    <cellStyle name="Total 2 3 2 16 3" xfId="37746"/>
    <cellStyle name="Total 2 3 2 17" xfId="37747"/>
    <cellStyle name="Total 2 3 2 17 2" xfId="37748"/>
    <cellStyle name="Total 2 3 2 17 2 2" xfId="37749"/>
    <cellStyle name="Total 2 3 2 17 3" xfId="37750"/>
    <cellStyle name="Total 2 3 2 18" xfId="37751"/>
    <cellStyle name="Total 2 3 2 18 2" xfId="37752"/>
    <cellStyle name="Total 2 3 2 18 2 2" xfId="37753"/>
    <cellStyle name="Total 2 3 2 18 3" xfId="37754"/>
    <cellStyle name="Total 2 3 2 19" xfId="37755"/>
    <cellStyle name="Total 2 3 2 19 2" xfId="37756"/>
    <cellStyle name="Total 2 3 2 19 2 2" xfId="37757"/>
    <cellStyle name="Total 2 3 2 19 3" xfId="37758"/>
    <cellStyle name="Total 2 3 2 2" xfId="37759"/>
    <cellStyle name="Total 2 3 2 2 2" xfId="37760"/>
    <cellStyle name="Total 2 3 2 2 2 2" xfId="37761"/>
    <cellStyle name="Total 2 3 2 2 3" xfId="37762"/>
    <cellStyle name="Total 2 3 2 20" xfId="37763"/>
    <cellStyle name="Total 2 3 2 20 2" xfId="37764"/>
    <cellStyle name="Total 2 3 2 20 2 2" xfId="37765"/>
    <cellStyle name="Total 2 3 2 20 3" xfId="37766"/>
    <cellStyle name="Total 2 3 2 21" xfId="37767"/>
    <cellStyle name="Total 2 3 2 21 2" xfId="37768"/>
    <cellStyle name="Total 2 3 2 22" xfId="37769"/>
    <cellStyle name="Total 2 3 2 3" xfId="37770"/>
    <cellStyle name="Total 2 3 2 3 2" xfId="37771"/>
    <cellStyle name="Total 2 3 2 3 2 2" xfId="37772"/>
    <cellStyle name="Total 2 3 2 3 3" xfId="37773"/>
    <cellStyle name="Total 2 3 2 4" xfId="37774"/>
    <cellStyle name="Total 2 3 2 4 2" xfId="37775"/>
    <cellStyle name="Total 2 3 2 4 2 2" xfId="37776"/>
    <cellStyle name="Total 2 3 2 4 3" xfId="37777"/>
    <cellStyle name="Total 2 3 2 5" xfId="37778"/>
    <cellStyle name="Total 2 3 2 5 2" xfId="37779"/>
    <cellStyle name="Total 2 3 2 5 2 2" xfId="37780"/>
    <cellStyle name="Total 2 3 2 5 3" xfId="37781"/>
    <cellStyle name="Total 2 3 2 6" xfId="37782"/>
    <cellStyle name="Total 2 3 2 6 2" xfId="37783"/>
    <cellStyle name="Total 2 3 2 6 2 2" xfId="37784"/>
    <cellStyle name="Total 2 3 2 6 3" xfId="37785"/>
    <cellStyle name="Total 2 3 2 7" xfId="37786"/>
    <cellStyle name="Total 2 3 2 7 2" xfId="37787"/>
    <cellStyle name="Total 2 3 2 7 2 2" xfId="37788"/>
    <cellStyle name="Total 2 3 2 7 3" xfId="37789"/>
    <cellStyle name="Total 2 3 2 8" xfId="37790"/>
    <cellStyle name="Total 2 3 2 8 2" xfId="37791"/>
    <cellStyle name="Total 2 3 2 8 2 2" xfId="37792"/>
    <cellStyle name="Total 2 3 2 8 3" xfId="37793"/>
    <cellStyle name="Total 2 3 2 9" xfId="37794"/>
    <cellStyle name="Total 2 3 2 9 2" xfId="37795"/>
    <cellStyle name="Total 2 3 2 9 2 2" xfId="37796"/>
    <cellStyle name="Total 2 3 2 9 3" xfId="37797"/>
    <cellStyle name="Total 2 3 3" xfId="37798"/>
    <cellStyle name="Total 2 3 3 2" xfId="37799"/>
    <cellStyle name="Total 2 3 3 2 2" xfId="37800"/>
    <cellStyle name="Total 2 3 3 3" xfId="37801"/>
    <cellStyle name="Total 2 3 4" xfId="37802"/>
    <cellStyle name="Total 2 3 4 2" xfId="37803"/>
    <cellStyle name="Total 2 3 4 2 2" xfId="37804"/>
    <cellStyle name="Total 2 3 4 3" xfId="37805"/>
    <cellStyle name="Total 2 3 5" xfId="37806"/>
    <cellStyle name="Total 2 3 5 2" xfId="37807"/>
    <cellStyle name="Total 2 3 5 2 2" xfId="37808"/>
    <cellStyle name="Total 2 3 5 3" xfId="37809"/>
    <cellStyle name="Total 2 3 6" xfId="37810"/>
    <cellStyle name="Total 2 3 6 2" xfId="37811"/>
    <cellStyle name="Total 2 3 6 2 2" xfId="37812"/>
    <cellStyle name="Total 2 3 6 3" xfId="37813"/>
    <cellStyle name="Total 2 3 7" xfId="37814"/>
    <cellStyle name="Total 2 3 7 2" xfId="37815"/>
    <cellStyle name="Total 2 3 7 2 2" xfId="37816"/>
    <cellStyle name="Total 2 3 7 3" xfId="37817"/>
    <cellStyle name="Total 2 3 8" xfId="37818"/>
    <cellStyle name="Total 2 3 8 2" xfId="37819"/>
    <cellStyle name="Total 2 3 8 2 2" xfId="37820"/>
    <cellStyle name="Total 2 3 8 3" xfId="37821"/>
    <cellStyle name="Total 2 3 9" xfId="37822"/>
    <cellStyle name="Total 2 3 9 2" xfId="37823"/>
    <cellStyle name="Total 2 3 9 2 2" xfId="37824"/>
    <cellStyle name="Total 2 3 9 3" xfId="37825"/>
    <cellStyle name="Total 2 4" xfId="37826"/>
    <cellStyle name="Total 2 4 10" xfId="37827"/>
    <cellStyle name="Total 2 4 10 2" xfId="37828"/>
    <cellStyle name="Total 2 4 10 2 2" xfId="37829"/>
    <cellStyle name="Total 2 4 10 3" xfId="37830"/>
    <cellStyle name="Total 2 4 11" xfId="37831"/>
    <cellStyle name="Total 2 4 11 2" xfId="37832"/>
    <cellStyle name="Total 2 4 11 2 2" xfId="37833"/>
    <cellStyle name="Total 2 4 11 3" xfId="37834"/>
    <cellStyle name="Total 2 4 12" xfId="37835"/>
    <cellStyle name="Total 2 4 12 2" xfId="37836"/>
    <cellStyle name="Total 2 4 12 2 2" xfId="37837"/>
    <cellStyle name="Total 2 4 12 3" xfId="37838"/>
    <cellStyle name="Total 2 4 13" xfId="37839"/>
    <cellStyle name="Total 2 4 13 2" xfId="37840"/>
    <cellStyle name="Total 2 4 13 2 2" xfId="37841"/>
    <cellStyle name="Total 2 4 13 3" xfId="37842"/>
    <cellStyle name="Total 2 4 14" xfId="37843"/>
    <cellStyle name="Total 2 4 14 2" xfId="37844"/>
    <cellStyle name="Total 2 4 14 2 2" xfId="37845"/>
    <cellStyle name="Total 2 4 14 3" xfId="37846"/>
    <cellStyle name="Total 2 4 15" xfId="37847"/>
    <cellStyle name="Total 2 4 15 2" xfId="37848"/>
    <cellStyle name="Total 2 4 15 2 2" xfId="37849"/>
    <cellStyle name="Total 2 4 15 3" xfId="37850"/>
    <cellStyle name="Total 2 4 16" xfId="37851"/>
    <cellStyle name="Total 2 4 16 2" xfId="37852"/>
    <cellStyle name="Total 2 4 16 2 2" xfId="37853"/>
    <cellStyle name="Total 2 4 16 3" xfId="37854"/>
    <cellStyle name="Total 2 4 17" xfId="37855"/>
    <cellStyle name="Total 2 4 17 2" xfId="37856"/>
    <cellStyle name="Total 2 4 17 2 2" xfId="37857"/>
    <cellStyle name="Total 2 4 17 3" xfId="37858"/>
    <cellStyle name="Total 2 4 18" xfId="37859"/>
    <cellStyle name="Total 2 4 18 2" xfId="37860"/>
    <cellStyle name="Total 2 4 19" xfId="37861"/>
    <cellStyle name="Total 2 4 2" xfId="37862"/>
    <cellStyle name="Total 2 4 2 10" xfId="37863"/>
    <cellStyle name="Total 2 4 2 10 2" xfId="37864"/>
    <cellStyle name="Total 2 4 2 10 2 2" xfId="37865"/>
    <cellStyle name="Total 2 4 2 10 3" xfId="37866"/>
    <cellStyle name="Total 2 4 2 11" xfId="37867"/>
    <cellStyle name="Total 2 4 2 11 2" xfId="37868"/>
    <cellStyle name="Total 2 4 2 11 2 2" xfId="37869"/>
    <cellStyle name="Total 2 4 2 11 3" xfId="37870"/>
    <cellStyle name="Total 2 4 2 12" xfId="37871"/>
    <cellStyle name="Total 2 4 2 12 2" xfId="37872"/>
    <cellStyle name="Total 2 4 2 12 2 2" xfId="37873"/>
    <cellStyle name="Total 2 4 2 12 3" xfId="37874"/>
    <cellStyle name="Total 2 4 2 13" xfId="37875"/>
    <cellStyle name="Total 2 4 2 13 2" xfId="37876"/>
    <cellStyle name="Total 2 4 2 13 2 2" xfId="37877"/>
    <cellStyle name="Total 2 4 2 13 3" xfId="37878"/>
    <cellStyle name="Total 2 4 2 14" xfId="37879"/>
    <cellStyle name="Total 2 4 2 14 2" xfId="37880"/>
    <cellStyle name="Total 2 4 2 14 2 2" xfId="37881"/>
    <cellStyle name="Total 2 4 2 14 3" xfId="37882"/>
    <cellStyle name="Total 2 4 2 15" xfId="37883"/>
    <cellStyle name="Total 2 4 2 15 2" xfId="37884"/>
    <cellStyle name="Total 2 4 2 15 2 2" xfId="37885"/>
    <cellStyle name="Total 2 4 2 15 3" xfId="37886"/>
    <cellStyle name="Total 2 4 2 16" xfId="37887"/>
    <cellStyle name="Total 2 4 2 16 2" xfId="37888"/>
    <cellStyle name="Total 2 4 2 16 2 2" xfId="37889"/>
    <cellStyle name="Total 2 4 2 16 3" xfId="37890"/>
    <cellStyle name="Total 2 4 2 17" xfId="37891"/>
    <cellStyle name="Total 2 4 2 17 2" xfId="37892"/>
    <cellStyle name="Total 2 4 2 17 2 2" xfId="37893"/>
    <cellStyle name="Total 2 4 2 17 3" xfId="37894"/>
    <cellStyle name="Total 2 4 2 18" xfId="37895"/>
    <cellStyle name="Total 2 4 2 18 2" xfId="37896"/>
    <cellStyle name="Total 2 4 2 18 2 2" xfId="37897"/>
    <cellStyle name="Total 2 4 2 18 3" xfId="37898"/>
    <cellStyle name="Total 2 4 2 19" xfId="37899"/>
    <cellStyle name="Total 2 4 2 19 2" xfId="37900"/>
    <cellStyle name="Total 2 4 2 19 2 2" xfId="37901"/>
    <cellStyle name="Total 2 4 2 19 3" xfId="37902"/>
    <cellStyle name="Total 2 4 2 2" xfId="37903"/>
    <cellStyle name="Total 2 4 2 2 2" xfId="37904"/>
    <cellStyle name="Total 2 4 2 2 2 2" xfId="37905"/>
    <cellStyle name="Total 2 4 2 2 3" xfId="37906"/>
    <cellStyle name="Total 2 4 2 20" xfId="37907"/>
    <cellStyle name="Total 2 4 2 20 2" xfId="37908"/>
    <cellStyle name="Total 2 4 2 20 2 2" xfId="37909"/>
    <cellStyle name="Total 2 4 2 20 3" xfId="37910"/>
    <cellStyle name="Total 2 4 2 21" xfId="37911"/>
    <cellStyle name="Total 2 4 2 21 2" xfId="37912"/>
    <cellStyle name="Total 2 4 2 22" xfId="37913"/>
    <cellStyle name="Total 2 4 2 3" xfId="37914"/>
    <cellStyle name="Total 2 4 2 3 2" xfId="37915"/>
    <cellStyle name="Total 2 4 2 3 2 2" xfId="37916"/>
    <cellStyle name="Total 2 4 2 3 3" xfId="37917"/>
    <cellStyle name="Total 2 4 2 4" xfId="37918"/>
    <cellStyle name="Total 2 4 2 4 2" xfId="37919"/>
    <cellStyle name="Total 2 4 2 4 2 2" xfId="37920"/>
    <cellStyle name="Total 2 4 2 4 3" xfId="37921"/>
    <cellStyle name="Total 2 4 2 5" xfId="37922"/>
    <cellStyle name="Total 2 4 2 5 2" xfId="37923"/>
    <cellStyle name="Total 2 4 2 5 2 2" xfId="37924"/>
    <cellStyle name="Total 2 4 2 5 3" xfId="37925"/>
    <cellStyle name="Total 2 4 2 6" xfId="37926"/>
    <cellStyle name="Total 2 4 2 6 2" xfId="37927"/>
    <cellStyle name="Total 2 4 2 6 2 2" xfId="37928"/>
    <cellStyle name="Total 2 4 2 6 3" xfId="37929"/>
    <cellStyle name="Total 2 4 2 7" xfId="37930"/>
    <cellStyle name="Total 2 4 2 7 2" xfId="37931"/>
    <cellStyle name="Total 2 4 2 7 2 2" xfId="37932"/>
    <cellStyle name="Total 2 4 2 7 3" xfId="37933"/>
    <cellStyle name="Total 2 4 2 8" xfId="37934"/>
    <cellStyle name="Total 2 4 2 8 2" xfId="37935"/>
    <cellStyle name="Total 2 4 2 8 2 2" xfId="37936"/>
    <cellStyle name="Total 2 4 2 8 3" xfId="37937"/>
    <cellStyle name="Total 2 4 2 9" xfId="37938"/>
    <cellStyle name="Total 2 4 2 9 2" xfId="37939"/>
    <cellStyle name="Total 2 4 2 9 2 2" xfId="37940"/>
    <cellStyle name="Total 2 4 2 9 3" xfId="37941"/>
    <cellStyle name="Total 2 4 3" xfId="37942"/>
    <cellStyle name="Total 2 4 3 2" xfId="37943"/>
    <cellStyle name="Total 2 4 3 2 2" xfId="37944"/>
    <cellStyle name="Total 2 4 3 3" xfId="37945"/>
    <cellStyle name="Total 2 4 4" xfId="37946"/>
    <cellStyle name="Total 2 4 4 2" xfId="37947"/>
    <cellStyle name="Total 2 4 4 2 2" xfId="37948"/>
    <cellStyle name="Total 2 4 4 3" xfId="37949"/>
    <cellStyle name="Total 2 4 5" xfId="37950"/>
    <cellStyle name="Total 2 4 5 2" xfId="37951"/>
    <cellStyle name="Total 2 4 5 2 2" xfId="37952"/>
    <cellStyle name="Total 2 4 5 3" xfId="37953"/>
    <cellStyle name="Total 2 4 6" xfId="37954"/>
    <cellStyle name="Total 2 4 6 2" xfId="37955"/>
    <cellStyle name="Total 2 4 6 2 2" xfId="37956"/>
    <cellStyle name="Total 2 4 6 3" xfId="37957"/>
    <cellStyle name="Total 2 4 7" xfId="37958"/>
    <cellStyle name="Total 2 4 7 2" xfId="37959"/>
    <cellStyle name="Total 2 4 7 2 2" xfId="37960"/>
    <cellStyle name="Total 2 4 7 3" xfId="37961"/>
    <cellStyle name="Total 2 4 8" xfId="37962"/>
    <cellStyle name="Total 2 4 8 2" xfId="37963"/>
    <cellStyle name="Total 2 4 8 2 2" xfId="37964"/>
    <cellStyle name="Total 2 4 8 3" xfId="37965"/>
    <cellStyle name="Total 2 4 9" xfId="37966"/>
    <cellStyle name="Total 2 4 9 2" xfId="37967"/>
    <cellStyle name="Total 2 4 9 2 2" xfId="37968"/>
    <cellStyle name="Total 2 4 9 3" xfId="37969"/>
    <cellStyle name="Total 2 5" xfId="37970"/>
    <cellStyle name="Total 2 5 10" xfId="37971"/>
    <cellStyle name="Total 2 5 10 2" xfId="37972"/>
    <cellStyle name="Total 2 5 10 2 2" xfId="37973"/>
    <cellStyle name="Total 2 5 10 3" xfId="37974"/>
    <cellStyle name="Total 2 5 11" xfId="37975"/>
    <cellStyle name="Total 2 5 11 2" xfId="37976"/>
    <cellStyle name="Total 2 5 11 2 2" xfId="37977"/>
    <cellStyle name="Total 2 5 11 3" xfId="37978"/>
    <cellStyle name="Total 2 5 12" xfId="37979"/>
    <cellStyle name="Total 2 5 12 2" xfId="37980"/>
    <cellStyle name="Total 2 5 12 2 2" xfId="37981"/>
    <cellStyle name="Total 2 5 12 3" xfId="37982"/>
    <cellStyle name="Total 2 5 13" xfId="37983"/>
    <cellStyle name="Total 2 5 13 2" xfId="37984"/>
    <cellStyle name="Total 2 5 13 2 2" xfId="37985"/>
    <cellStyle name="Total 2 5 13 3" xfId="37986"/>
    <cellStyle name="Total 2 5 14" xfId="37987"/>
    <cellStyle name="Total 2 5 14 2" xfId="37988"/>
    <cellStyle name="Total 2 5 14 2 2" xfId="37989"/>
    <cellStyle name="Total 2 5 14 3" xfId="37990"/>
    <cellStyle name="Total 2 5 15" xfId="37991"/>
    <cellStyle name="Total 2 5 15 2" xfId="37992"/>
    <cellStyle name="Total 2 5 15 2 2" xfId="37993"/>
    <cellStyle name="Total 2 5 15 3" xfId="37994"/>
    <cellStyle name="Total 2 5 16" xfId="37995"/>
    <cellStyle name="Total 2 5 16 2" xfId="37996"/>
    <cellStyle name="Total 2 5 16 2 2" xfId="37997"/>
    <cellStyle name="Total 2 5 16 3" xfId="37998"/>
    <cellStyle name="Total 2 5 17" xfId="37999"/>
    <cellStyle name="Total 2 5 17 2" xfId="38000"/>
    <cellStyle name="Total 2 5 17 2 2" xfId="38001"/>
    <cellStyle name="Total 2 5 17 3" xfId="38002"/>
    <cellStyle name="Total 2 5 18" xfId="38003"/>
    <cellStyle name="Total 2 5 18 2" xfId="38004"/>
    <cellStyle name="Total 2 5 18 2 2" xfId="38005"/>
    <cellStyle name="Total 2 5 18 3" xfId="38006"/>
    <cellStyle name="Total 2 5 19" xfId="38007"/>
    <cellStyle name="Total 2 5 19 2" xfId="38008"/>
    <cellStyle name="Total 2 5 19 2 2" xfId="38009"/>
    <cellStyle name="Total 2 5 19 3" xfId="38010"/>
    <cellStyle name="Total 2 5 2" xfId="38011"/>
    <cellStyle name="Total 2 5 2 10" xfId="38012"/>
    <cellStyle name="Total 2 5 2 10 2" xfId="38013"/>
    <cellStyle name="Total 2 5 2 10 2 2" xfId="38014"/>
    <cellStyle name="Total 2 5 2 10 3" xfId="38015"/>
    <cellStyle name="Total 2 5 2 11" xfId="38016"/>
    <cellStyle name="Total 2 5 2 11 2" xfId="38017"/>
    <cellStyle name="Total 2 5 2 11 2 2" xfId="38018"/>
    <cellStyle name="Total 2 5 2 11 3" xfId="38019"/>
    <cellStyle name="Total 2 5 2 12" xfId="38020"/>
    <cellStyle name="Total 2 5 2 12 2" xfId="38021"/>
    <cellStyle name="Total 2 5 2 12 2 2" xfId="38022"/>
    <cellStyle name="Total 2 5 2 12 3" xfId="38023"/>
    <cellStyle name="Total 2 5 2 13" xfId="38024"/>
    <cellStyle name="Total 2 5 2 13 2" xfId="38025"/>
    <cellStyle name="Total 2 5 2 13 2 2" xfId="38026"/>
    <cellStyle name="Total 2 5 2 13 3" xfId="38027"/>
    <cellStyle name="Total 2 5 2 14" xfId="38028"/>
    <cellStyle name="Total 2 5 2 14 2" xfId="38029"/>
    <cellStyle name="Total 2 5 2 14 2 2" xfId="38030"/>
    <cellStyle name="Total 2 5 2 14 3" xfId="38031"/>
    <cellStyle name="Total 2 5 2 15" xfId="38032"/>
    <cellStyle name="Total 2 5 2 15 2" xfId="38033"/>
    <cellStyle name="Total 2 5 2 15 2 2" xfId="38034"/>
    <cellStyle name="Total 2 5 2 15 3" xfId="38035"/>
    <cellStyle name="Total 2 5 2 16" xfId="38036"/>
    <cellStyle name="Total 2 5 2 16 2" xfId="38037"/>
    <cellStyle name="Total 2 5 2 16 2 2" xfId="38038"/>
    <cellStyle name="Total 2 5 2 16 3" xfId="38039"/>
    <cellStyle name="Total 2 5 2 17" xfId="38040"/>
    <cellStyle name="Total 2 5 2 17 2" xfId="38041"/>
    <cellStyle name="Total 2 5 2 17 2 2" xfId="38042"/>
    <cellStyle name="Total 2 5 2 17 3" xfId="38043"/>
    <cellStyle name="Total 2 5 2 18" xfId="38044"/>
    <cellStyle name="Total 2 5 2 18 2" xfId="38045"/>
    <cellStyle name="Total 2 5 2 18 2 2" xfId="38046"/>
    <cellStyle name="Total 2 5 2 18 3" xfId="38047"/>
    <cellStyle name="Total 2 5 2 19" xfId="38048"/>
    <cellStyle name="Total 2 5 2 19 2" xfId="38049"/>
    <cellStyle name="Total 2 5 2 19 2 2" xfId="38050"/>
    <cellStyle name="Total 2 5 2 19 3" xfId="38051"/>
    <cellStyle name="Total 2 5 2 2" xfId="38052"/>
    <cellStyle name="Total 2 5 2 2 2" xfId="38053"/>
    <cellStyle name="Total 2 5 2 2 2 2" xfId="38054"/>
    <cellStyle name="Total 2 5 2 2 3" xfId="38055"/>
    <cellStyle name="Total 2 5 2 20" xfId="38056"/>
    <cellStyle name="Total 2 5 2 20 2" xfId="38057"/>
    <cellStyle name="Total 2 5 2 20 2 2" xfId="38058"/>
    <cellStyle name="Total 2 5 2 20 3" xfId="38059"/>
    <cellStyle name="Total 2 5 2 21" xfId="38060"/>
    <cellStyle name="Total 2 5 2 21 2" xfId="38061"/>
    <cellStyle name="Total 2 5 2 22" xfId="38062"/>
    <cellStyle name="Total 2 5 2 3" xfId="38063"/>
    <cellStyle name="Total 2 5 2 3 2" xfId="38064"/>
    <cellStyle name="Total 2 5 2 3 2 2" xfId="38065"/>
    <cellStyle name="Total 2 5 2 3 3" xfId="38066"/>
    <cellStyle name="Total 2 5 2 4" xfId="38067"/>
    <cellStyle name="Total 2 5 2 4 2" xfId="38068"/>
    <cellStyle name="Total 2 5 2 4 2 2" xfId="38069"/>
    <cellStyle name="Total 2 5 2 4 3" xfId="38070"/>
    <cellStyle name="Total 2 5 2 5" xfId="38071"/>
    <cellStyle name="Total 2 5 2 5 2" xfId="38072"/>
    <cellStyle name="Total 2 5 2 5 2 2" xfId="38073"/>
    <cellStyle name="Total 2 5 2 5 3" xfId="38074"/>
    <cellStyle name="Total 2 5 2 6" xfId="38075"/>
    <cellStyle name="Total 2 5 2 6 2" xfId="38076"/>
    <cellStyle name="Total 2 5 2 6 2 2" xfId="38077"/>
    <cellStyle name="Total 2 5 2 6 3" xfId="38078"/>
    <cellStyle name="Total 2 5 2 7" xfId="38079"/>
    <cellStyle name="Total 2 5 2 7 2" xfId="38080"/>
    <cellStyle name="Total 2 5 2 7 2 2" xfId="38081"/>
    <cellStyle name="Total 2 5 2 7 3" xfId="38082"/>
    <cellStyle name="Total 2 5 2 8" xfId="38083"/>
    <cellStyle name="Total 2 5 2 8 2" xfId="38084"/>
    <cellStyle name="Total 2 5 2 8 2 2" xfId="38085"/>
    <cellStyle name="Total 2 5 2 8 3" xfId="38086"/>
    <cellStyle name="Total 2 5 2 9" xfId="38087"/>
    <cellStyle name="Total 2 5 2 9 2" xfId="38088"/>
    <cellStyle name="Total 2 5 2 9 2 2" xfId="38089"/>
    <cellStyle name="Total 2 5 2 9 3" xfId="38090"/>
    <cellStyle name="Total 2 5 20" xfId="38091"/>
    <cellStyle name="Total 2 5 20 2" xfId="38092"/>
    <cellStyle name="Total 2 5 20 2 2" xfId="38093"/>
    <cellStyle name="Total 2 5 20 3" xfId="38094"/>
    <cellStyle name="Total 2 5 21" xfId="38095"/>
    <cellStyle name="Total 2 5 21 2" xfId="38096"/>
    <cellStyle name="Total 2 5 21 2 2" xfId="38097"/>
    <cellStyle name="Total 2 5 21 3" xfId="38098"/>
    <cellStyle name="Total 2 5 22" xfId="38099"/>
    <cellStyle name="Total 2 5 22 2" xfId="38100"/>
    <cellStyle name="Total 2 5 23" xfId="38101"/>
    <cellStyle name="Total 2 5 3" xfId="38102"/>
    <cellStyle name="Total 2 5 3 2" xfId="38103"/>
    <cellStyle name="Total 2 5 3 2 2" xfId="38104"/>
    <cellStyle name="Total 2 5 3 3" xfId="38105"/>
    <cellStyle name="Total 2 5 4" xfId="38106"/>
    <cellStyle name="Total 2 5 4 2" xfId="38107"/>
    <cellStyle name="Total 2 5 4 2 2" xfId="38108"/>
    <cellStyle name="Total 2 5 4 3" xfId="38109"/>
    <cellStyle name="Total 2 5 5" xfId="38110"/>
    <cellStyle name="Total 2 5 5 2" xfId="38111"/>
    <cellStyle name="Total 2 5 5 2 2" xfId="38112"/>
    <cellStyle name="Total 2 5 5 3" xfId="38113"/>
    <cellStyle name="Total 2 5 6" xfId="38114"/>
    <cellStyle name="Total 2 5 6 2" xfId="38115"/>
    <cellStyle name="Total 2 5 6 2 2" xfId="38116"/>
    <cellStyle name="Total 2 5 6 3" xfId="38117"/>
    <cellStyle name="Total 2 5 7" xfId="38118"/>
    <cellStyle name="Total 2 5 7 2" xfId="38119"/>
    <cellStyle name="Total 2 5 7 2 2" xfId="38120"/>
    <cellStyle name="Total 2 5 7 3" xfId="38121"/>
    <cellStyle name="Total 2 5 8" xfId="38122"/>
    <cellStyle name="Total 2 5 8 2" xfId="38123"/>
    <cellStyle name="Total 2 5 8 2 2" xfId="38124"/>
    <cellStyle name="Total 2 5 8 3" xfId="38125"/>
    <cellStyle name="Total 2 5 9" xfId="38126"/>
    <cellStyle name="Total 2 5 9 2" xfId="38127"/>
    <cellStyle name="Total 2 5 9 2 2" xfId="38128"/>
    <cellStyle name="Total 2 5 9 3" xfId="38129"/>
    <cellStyle name="Total 2 6" xfId="38130"/>
    <cellStyle name="Total 2 6 10" xfId="38131"/>
    <cellStyle name="Total 2 6 10 2" xfId="38132"/>
    <cellStyle name="Total 2 6 10 2 2" xfId="38133"/>
    <cellStyle name="Total 2 6 10 3" xfId="38134"/>
    <cellStyle name="Total 2 6 11" xfId="38135"/>
    <cellStyle name="Total 2 6 11 2" xfId="38136"/>
    <cellStyle name="Total 2 6 11 2 2" xfId="38137"/>
    <cellStyle name="Total 2 6 11 3" xfId="38138"/>
    <cellStyle name="Total 2 6 12" xfId="38139"/>
    <cellStyle name="Total 2 6 12 2" xfId="38140"/>
    <cellStyle name="Total 2 6 12 2 2" xfId="38141"/>
    <cellStyle name="Total 2 6 12 3" xfId="38142"/>
    <cellStyle name="Total 2 6 13" xfId="38143"/>
    <cellStyle name="Total 2 6 13 2" xfId="38144"/>
    <cellStyle name="Total 2 6 13 2 2" xfId="38145"/>
    <cellStyle name="Total 2 6 13 3" xfId="38146"/>
    <cellStyle name="Total 2 6 14" xfId="38147"/>
    <cellStyle name="Total 2 6 14 2" xfId="38148"/>
    <cellStyle name="Total 2 6 14 2 2" xfId="38149"/>
    <cellStyle name="Total 2 6 14 3" xfId="38150"/>
    <cellStyle name="Total 2 6 15" xfId="38151"/>
    <cellStyle name="Total 2 6 15 2" xfId="38152"/>
    <cellStyle name="Total 2 6 15 2 2" xfId="38153"/>
    <cellStyle name="Total 2 6 15 3" xfId="38154"/>
    <cellStyle name="Total 2 6 16" xfId="38155"/>
    <cellStyle name="Total 2 6 16 2" xfId="38156"/>
    <cellStyle name="Total 2 6 16 2 2" xfId="38157"/>
    <cellStyle name="Total 2 6 16 3" xfId="38158"/>
    <cellStyle name="Total 2 6 17" xfId="38159"/>
    <cellStyle name="Total 2 6 17 2" xfId="38160"/>
    <cellStyle name="Total 2 6 17 2 2" xfId="38161"/>
    <cellStyle name="Total 2 6 17 3" xfId="38162"/>
    <cellStyle name="Total 2 6 18" xfId="38163"/>
    <cellStyle name="Total 2 6 18 2" xfId="38164"/>
    <cellStyle name="Total 2 6 18 2 2" xfId="38165"/>
    <cellStyle name="Total 2 6 18 3" xfId="38166"/>
    <cellStyle name="Total 2 6 19" xfId="38167"/>
    <cellStyle name="Total 2 6 19 2" xfId="38168"/>
    <cellStyle name="Total 2 6 19 2 2" xfId="38169"/>
    <cellStyle name="Total 2 6 19 3" xfId="38170"/>
    <cellStyle name="Total 2 6 2" xfId="38171"/>
    <cellStyle name="Total 2 6 2 2" xfId="38172"/>
    <cellStyle name="Total 2 6 2 2 2" xfId="38173"/>
    <cellStyle name="Total 2 6 2 3" xfId="38174"/>
    <cellStyle name="Total 2 6 20" xfId="38175"/>
    <cellStyle name="Total 2 6 20 2" xfId="38176"/>
    <cellStyle name="Total 2 6 20 2 2" xfId="38177"/>
    <cellStyle name="Total 2 6 20 3" xfId="38178"/>
    <cellStyle name="Total 2 6 21" xfId="38179"/>
    <cellStyle name="Total 2 6 21 2" xfId="38180"/>
    <cellStyle name="Total 2 6 22" xfId="38181"/>
    <cellStyle name="Total 2 6 3" xfId="38182"/>
    <cellStyle name="Total 2 6 3 2" xfId="38183"/>
    <cellStyle name="Total 2 6 3 2 2" xfId="38184"/>
    <cellStyle name="Total 2 6 3 3" xfId="38185"/>
    <cellStyle name="Total 2 6 4" xfId="38186"/>
    <cellStyle name="Total 2 6 4 2" xfId="38187"/>
    <cellStyle name="Total 2 6 4 2 2" xfId="38188"/>
    <cellStyle name="Total 2 6 4 3" xfId="38189"/>
    <cellStyle name="Total 2 6 5" xfId="38190"/>
    <cellStyle name="Total 2 6 5 2" xfId="38191"/>
    <cellStyle name="Total 2 6 5 2 2" xfId="38192"/>
    <cellStyle name="Total 2 6 5 3" xfId="38193"/>
    <cellStyle name="Total 2 6 6" xfId="38194"/>
    <cellStyle name="Total 2 6 6 2" xfId="38195"/>
    <cellStyle name="Total 2 6 6 2 2" xfId="38196"/>
    <cellStyle name="Total 2 6 6 3" xfId="38197"/>
    <cellStyle name="Total 2 6 7" xfId="38198"/>
    <cellStyle name="Total 2 6 7 2" xfId="38199"/>
    <cellStyle name="Total 2 6 7 2 2" xfId="38200"/>
    <cellStyle name="Total 2 6 7 3" xfId="38201"/>
    <cellStyle name="Total 2 6 8" xfId="38202"/>
    <cellStyle name="Total 2 6 8 2" xfId="38203"/>
    <cellStyle name="Total 2 6 8 2 2" xfId="38204"/>
    <cellStyle name="Total 2 6 8 3" xfId="38205"/>
    <cellStyle name="Total 2 6 9" xfId="38206"/>
    <cellStyle name="Total 2 6 9 2" xfId="38207"/>
    <cellStyle name="Total 2 6 9 2 2" xfId="38208"/>
    <cellStyle name="Total 2 6 9 3" xfId="38209"/>
    <cellStyle name="Total 2 7" xfId="38210"/>
    <cellStyle name="Total 2 7 2" xfId="38211"/>
    <cellStyle name="Total 2 7 2 2" xfId="38212"/>
    <cellStyle name="Total 2 7 3" xfId="38213"/>
    <cellStyle name="Total 2 8" xfId="38214"/>
    <cellStyle name="Total 2 8 2" xfId="38215"/>
    <cellStyle name="Total 2 8 2 2" xfId="38216"/>
    <cellStyle name="Total 2 8 3" xfId="38217"/>
    <cellStyle name="Total 2 9" xfId="38218"/>
    <cellStyle name="Total 2 9 2" xfId="38219"/>
    <cellStyle name="Total 2 9 2 2" xfId="38220"/>
    <cellStyle name="Total 2 9 3" xfId="38221"/>
    <cellStyle name="Total 3" xfId="38222"/>
    <cellStyle name="Total 3 10" xfId="38223"/>
    <cellStyle name="Total 3 10 2" xfId="38224"/>
    <cellStyle name="Total 3 10 2 2" xfId="38225"/>
    <cellStyle name="Total 3 10 3" xfId="38226"/>
    <cellStyle name="Total 3 11" xfId="38227"/>
    <cellStyle name="Total 3 11 2" xfId="38228"/>
    <cellStyle name="Total 3 11 2 2" xfId="38229"/>
    <cellStyle name="Total 3 11 3" xfId="38230"/>
    <cellStyle name="Total 3 12" xfId="38231"/>
    <cellStyle name="Total 3 12 2" xfId="38232"/>
    <cellStyle name="Total 3 12 2 2" xfId="38233"/>
    <cellStyle name="Total 3 12 3" xfId="38234"/>
    <cellStyle name="Total 3 13" xfId="38235"/>
    <cellStyle name="Total 3 13 2" xfId="38236"/>
    <cellStyle name="Total 3 13 2 2" xfId="38237"/>
    <cellStyle name="Total 3 13 3" xfId="38238"/>
    <cellStyle name="Total 3 14" xfId="38239"/>
    <cellStyle name="Total 3 14 2" xfId="38240"/>
    <cellStyle name="Total 3 14 2 2" xfId="38241"/>
    <cellStyle name="Total 3 14 3" xfId="38242"/>
    <cellStyle name="Total 3 15" xfId="38243"/>
    <cellStyle name="Total 3 15 2" xfId="38244"/>
    <cellStyle name="Total 3 15 2 2" xfId="38245"/>
    <cellStyle name="Total 3 15 3" xfId="38246"/>
    <cellStyle name="Total 3 16" xfId="38247"/>
    <cellStyle name="Total 3 16 2" xfId="38248"/>
    <cellStyle name="Total 3 16 2 2" xfId="38249"/>
    <cellStyle name="Total 3 16 3" xfId="38250"/>
    <cellStyle name="Total 3 17" xfId="38251"/>
    <cellStyle name="Total 3 17 2" xfId="38252"/>
    <cellStyle name="Total 3 17 2 2" xfId="38253"/>
    <cellStyle name="Total 3 17 3" xfId="38254"/>
    <cellStyle name="Total 3 18" xfId="38255"/>
    <cellStyle name="Total 3 18 2" xfId="38256"/>
    <cellStyle name="Total 3 18 2 2" xfId="38257"/>
    <cellStyle name="Total 3 18 3" xfId="38258"/>
    <cellStyle name="Total 3 19" xfId="38259"/>
    <cellStyle name="Total 3 19 2" xfId="38260"/>
    <cellStyle name="Total 3 19 2 2" xfId="38261"/>
    <cellStyle name="Total 3 19 3" xfId="38262"/>
    <cellStyle name="Total 3 2" xfId="38263"/>
    <cellStyle name="Total 3 2 10" xfId="38264"/>
    <cellStyle name="Total 3 2 10 2" xfId="38265"/>
    <cellStyle name="Total 3 2 10 2 2" xfId="38266"/>
    <cellStyle name="Total 3 2 10 3" xfId="38267"/>
    <cellStyle name="Total 3 2 11" xfId="38268"/>
    <cellStyle name="Total 3 2 11 2" xfId="38269"/>
    <cellStyle name="Total 3 2 11 2 2" xfId="38270"/>
    <cellStyle name="Total 3 2 11 3" xfId="38271"/>
    <cellStyle name="Total 3 2 12" xfId="38272"/>
    <cellStyle name="Total 3 2 12 2" xfId="38273"/>
    <cellStyle name="Total 3 2 12 2 2" xfId="38274"/>
    <cellStyle name="Total 3 2 12 3" xfId="38275"/>
    <cellStyle name="Total 3 2 13" xfId="38276"/>
    <cellStyle name="Total 3 2 13 2" xfId="38277"/>
    <cellStyle name="Total 3 2 13 2 2" xfId="38278"/>
    <cellStyle name="Total 3 2 13 3" xfId="38279"/>
    <cellStyle name="Total 3 2 14" xfId="38280"/>
    <cellStyle name="Total 3 2 14 2" xfId="38281"/>
    <cellStyle name="Total 3 2 14 2 2" xfId="38282"/>
    <cellStyle name="Total 3 2 14 3" xfId="38283"/>
    <cellStyle name="Total 3 2 15" xfId="38284"/>
    <cellStyle name="Total 3 2 15 2" xfId="38285"/>
    <cellStyle name="Total 3 2 15 2 2" xfId="38286"/>
    <cellStyle name="Total 3 2 15 3" xfId="38287"/>
    <cellStyle name="Total 3 2 16" xfId="38288"/>
    <cellStyle name="Total 3 2 16 2" xfId="38289"/>
    <cellStyle name="Total 3 2 16 2 2" xfId="38290"/>
    <cellStyle name="Total 3 2 16 3" xfId="38291"/>
    <cellStyle name="Total 3 2 17" xfId="38292"/>
    <cellStyle name="Total 3 2 17 2" xfId="38293"/>
    <cellStyle name="Total 3 2 17 2 2" xfId="38294"/>
    <cellStyle name="Total 3 2 17 3" xfId="38295"/>
    <cellStyle name="Total 3 2 18" xfId="38296"/>
    <cellStyle name="Total 3 2 18 2" xfId="38297"/>
    <cellStyle name="Total 3 2 18 2 2" xfId="38298"/>
    <cellStyle name="Total 3 2 18 3" xfId="38299"/>
    <cellStyle name="Total 3 2 19" xfId="38300"/>
    <cellStyle name="Total 3 2 19 2" xfId="38301"/>
    <cellStyle name="Total 3 2 19 2 2" xfId="38302"/>
    <cellStyle name="Total 3 2 19 3" xfId="38303"/>
    <cellStyle name="Total 3 2 2" xfId="38304"/>
    <cellStyle name="Total 3 2 2 10" xfId="38305"/>
    <cellStyle name="Total 3 2 2 10 2" xfId="38306"/>
    <cellStyle name="Total 3 2 2 10 2 2" xfId="38307"/>
    <cellStyle name="Total 3 2 2 10 3" xfId="38308"/>
    <cellStyle name="Total 3 2 2 11" xfId="38309"/>
    <cellStyle name="Total 3 2 2 11 2" xfId="38310"/>
    <cellStyle name="Total 3 2 2 11 2 2" xfId="38311"/>
    <cellStyle name="Total 3 2 2 11 3" xfId="38312"/>
    <cellStyle name="Total 3 2 2 12" xfId="38313"/>
    <cellStyle name="Total 3 2 2 12 2" xfId="38314"/>
    <cellStyle name="Total 3 2 2 12 2 2" xfId="38315"/>
    <cellStyle name="Total 3 2 2 12 3" xfId="38316"/>
    <cellStyle name="Total 3 2 2 13" xfId="38317"/>
    <cellStyle name="Total 3 2 2 13 2" xfId="38318"/>
    <cellStyle name="Total 3 2 2 13 2 2" xfId="38319"/>
    <cellStyle name="Total 3 2 2 13 3" xfId="38320"/>
    <cellStyle name="Total 3 2 2 14" xfId="38321"/>
    <cellStyle name="Total 3 2 2 14 2" xfId="38322"/>
    <cellStyle name="Total 3 2 2 14 2 2" xfId="38323"/>
    <cellStyle name="Total 3 2 2 14 3" xfId="38324"/>
    <cellStyle name="Total 3 2 2 15" xfId="38325"/>
    <cellStyle name="Total 3 2 2 15 2" xfId="38326"/>
    <cellStyle name="Total 3 2 2 15 2 2" xfId="38327"/>
    <cellStyle name="Total 3 2 2 15 3" xfId="38328"/>
    <cellStyle name="Total 3 2 2 16" xfId="38329"/>
    <cellStyle name="Total 3 2 2 16 2" xfId="38330"/>
    <cellStyle name="Total 3 2 2 16 2 2" xfId="38331"/>
    <cellStyle name="Total 3 2 2 16 3" xfId="38332"/>
    <cellStyle name="Total 3 2 2 17" xfId="38333"/>
    <cellStyle name="Total 3 2 2 17 2" xfId="38334"/>
    <cellStyle name="Total 3 2 2 17 2 2" xfId="38335"/>
    <cellStyle name="Total 3 2 2 17 3" xfId="38336"/>
    <cellStyle name="Total 3 2 2 18" xfId="38337"/>
    <cellStyle name="Total 3 2 2 18 2" xfId="38338"/>
    <cellStyle name="Total 3 2 2 19" xfId="38339"/>
    <cellStyle name="Total 3 2 2 2" xfId="38340"/>
    <cellStyle name="Total 3 2 2 2 10" xfId="38341"/>
    <cellStyle name="Total 3 2 2 2 10 2" xfId="38342"/>
    <cellStyle name="Total 3 2 2 2 10 2 2" xfId="38343"/>
    <cellStyle name="Total 3 2 2 2 10 3" xfId="38344"/>
    <cellStyle name="Total 3 2 2 2 11" xfId="38345"/>
    <cellStyle name="Total 3 2 2 2 11 2" xfId="38346"/>
    <cellStyle name="Total 3 2 2 2 11 2 2" xfId="38347"/>
    <cellStyle name="Total 3 2 2 2 11 3" xfId="38348"/>
    <cellStyle name="Total 3 2 2 2 12" xfId="38349"/>
    <cellStyle name="Total 3 2 2 2 12 2" xfId="38350"/>
    <cellStyle name="Total 3 2 2 2 12 2 2" xfId="38351"/>
    <cellStyle name="Total 3 2 2 2 12 3" xfId="38352"/>
    <cellStyle name="Total 3 2 2 2 13" xfId="38353"/>
    <cellStyle name="Total 3 2 2 2 13 2" xfId="38354"/>
    <cellStyle name="Total 3 2 2 2 13 2 2" xfId="38355"/>
    <cellStyle name="Total 3 2 2 2 13 3" xfId="38356"/>
    <cellStyle name="Total 3 2 2 2 14" xfId="38357"/>
    <cellStyle name="Total 3 2 2 2 14 2" xfId="38358"/>
    <cellStyle name="Total 3 2 2 2 14 2 2" xfId="38359"/>
    <cellStyle name="Total 3 2 2 2 14 3" xfId="38360"/>
    <cellStyle name="Total 3 2 2 2 15" xfId="38361"/>
    <cellStyle name="Total 3 2 2 2 15 2" xfId="38362"/>
    <cellStyle name="Total 3 2 2 2 15 2 2" xfId="38363"/>
    <cellStyle name="Total 3 2 2 2 15 3" xfId="38364"/>
    <cellStyle name="Total 3 2 2 2 16" xfId="38365"/>
    <cellStyle name="Total 3 2 2 2 16 2" xfId="38366"/>
    <cellStyle name="Total 3 2 2 2 16 2 2" xfId="38367"/>
    <cellStyle name="Total 3 2 2 2 16 3" xfId="38368"/>
    <cellStyle name="Total 3 2 2 2 17" xfId="38369"/>
    <cellStyle name="Total 3 2 2 2 17 2" xfId="38370"/>
    <cellStyle name="Total 3 2 2 2 17 2 2" xfId="38371"/>
    <cellStyle name="Total 3 2 2 2 17 3" xfId="38372"/>
    <cellStyle name="Total 3 2 2 2 18" xfId="38373"/>
    <cellStyle name="Total 3 2 2 2 18 2" xfId="38374"/>
    <cellStyle name="Total 3 2 2 2 18 2 2" xfId="38375"/>
    <cellStyle name="Total 3 2 2 2 18 3" xfId="38376"/>
    <cellStyle name="Total 3 2 2 2 19" xfId="38377"/>
    <cellStyle name="Total 3 2 2 2 19 2" xfId="38378"/>
    <cellStyle name="Total 3 2 2 2 19 2 2" xfId="38379"/>
    <cellStyle name="Total 3 2 2 2 19 3" xfId="38380"/>
    <cellStyle name="Total 3 2 2 2 2" xfId="38381"/>
    <cellStyle name="Total 3 2 2 2 2 2" xfId="38382"/>
    <cellStyle name="Total 3 2 2 2 2 2 2" xfId="38383"/>
    <cellStyle name="Total 3 2 2 2 2 3" xfId="38384"/>
    <cellStyle name="Total 3 2 2 2 20" xfId="38385"/>
    <cellStyle name="Total 3 2 2 2 20 2" xfId="38386"/>
    <cellStyle name="Total 3 2 2 2 20 2 2" xfId="38387"/>
    <cellStyle name="Total 3 2 2 2 20 3" xfId="38388"/>
    <cellStyle name="Total 3 2 2 2 21" xfId="38389"/>
    <cellStyle name="Total 3 2 2 2 21 2" xfId="38390"/>
    <cellStyle name="Total 3 2 2 2 22" xfId="38391"/>
    <cellStyle name="Total 3 2 2 2 3" xfId="38392"/>
    <cellStyle name="Total 3 2 2 2 3 2" xfId="38393"/>
    <cellStyle name="Total 3 2 2 2 3 2 2" xfId="38394"/>
    <cellStyle name="Total 3 2 2 2 3 3" xfId="38395"/>
    <cellStyle name="Total 3 2 2 2 4" xfId="38396"/>
    <cellStyle name="Total 3 2 2 2 4 2" xfId="38397"/>
    <cellStyle name="Total 3 2 2 2 4 2 2" xfId="38398"/>
    <cellStyle name="Total 3 2 2 2 4 3" xfId="38399"/>
    <cellStyle name="Total 3 2 2 2 5" xfId="38400"/>
    <cellStyle name="Total 3 2 2 2 5 2" xfId="38401"/>
    <cellStyle name="Total 3 2 2 2 5 2 2" xfId="38402"/>
    <cellStyle name="Total 3 2 2 2 5 3" xfId="38403"/>
    <cellStyle name="Total 3 2 2 2 6" xfId="38404"/>
    <cellStyle name="Total 3 2 2 2 6 2" xfId="38405"/>
    <cellStyle name="Total 3 2 2 2 6 2 2" xfId="38406"/>
    <cellStyle name="Total 3 2 2 2 6 3" xfId="38407"/>
    <cellStyle name="Total 3 2 2 2 7" xfId="38408"/>
    <cellStyle name="Total 3 2 2 2 7 2" xfId="38409"/>
    <cellStyle name="Total 3 2 2 2 7 2 2" xfId="38410"/>
    <cellStyle name="Total 3 2 2 2 7 3" xfId="38411"/>
    <cellStyle name="Total 3 2 2 2 8" xfId="38412"/>
    <cellStyle name="Total 3 2 2 2 8 2" xfId="38413"/>
    <cellStyle name="Total 3 2 2 2 8 2 2" xfId="38414"/>
    <cellStyle name="Total 3 2 2 2 8 3" xfId="38415"/>
    <cellStyle name="Total 3 2 2 2 9" xfId="38416"/>
    <cellStyle name="Total 3 2 2 2 9 2" xfId="38417"/>
    <cellStyle name="Total 3 2 2 2 9 2 2" xfId="38418"/>
    <cellStyle name="Total 3 2 2 2 9 3" xfId="38419"/>
    <cellStyle name="Total 3 2 2 3" xfId="38420"/>
    <cellStyle name="Total 3 2 2 3 2" xfId="38421"/>
    <cellStyle name="Total 3 2 2 3 2 2" xfId="38422"/>
    <cellStyle name="Total 3 2 2 3 3" xfId="38423"/>
    <cellStyle name="Total 3 2 2 4" xfId="38424"/>
    <cellStyle name="Total 3 2 2 4 2" xfId="38425"/>
    <cellStyle name="Total 3 2 2 4 2 2" xfId="38426"/>
    <cellStyle name="Total 3 2 2 4 3" xfId="38427"/>
    <cellStyle name="Total 3 2 2 5" xfId="38428"/>
    <cellStyle name="Total 3 2 2 5 2" xfId="38429"/>
    <cellStyle name="Total 3 2 2 5 2 2" xfId="38430"/>
    <cellStyle name="Total 3 2 2 5 3" xfId="38431"/>
    <cellStyle name="Total 3 2 2 6" xfId="38432"/>
    <cellStyle name="Total 3 2 2 6 2" xfId="38433"/>
    <cellStyle name="Total 3 2 2 6 2 2" xfId="38434"/>
    <cellStyle name="Total 3 2 2 6 3" xfId="38435"/>
    <cellStyle name="Total 3 2 2 7" xfId="38436"/>
    <cellStyle name="Total 3 2 2 7 2" xfId="38437"/>
    <cellStyle name="Total 3 2 2 7 2 2" xfId="38438"/>
    <cellStyle name="Total 3 2 2 7 3" xfId="38439"/>
    <cellStyle name="Total 3 2 2 8" xfId="38440"/>
    <cellStyle name="Total 3 2 2 8 2" xfId="38441"/>
    <cellStyle name="Total 3 2 2 8 2 2" xfId="38442"/>
    <cellStyle name="Total 3 2 2 8 3" xfId="38443"/>
    <cellStyle name="Total 3 2 2 9" xfId="38444"/>
    <cellStyle name="Total 3 2 2 9 2" xfId="38445"/>
    <cellStyle name="Total 3 2 2 9 2 2" xfId="38446"/>
    <cellStyle name="Total 3 2 2 9 3" xfId="38447"/>
    <cellStyle name="Total 3 2 20" xfId="38448"/>
    <cellStyle name="Total 3 2 20 2" xfId="38449"/>
    <cellStyle name="Total 3 2 20 2 2" xfId="38450"/>
    <cellStyle name="Total 3 2 20 3" xfId="38451"/>
    <cellStyle name="Total 3 2 21" xfId="38452"/>
    <cellStyle name="Total 3 2 21 2" xfId="38453"/>
    <cellStyle name="Total 3 2 22" xfId="38454"/>
    <cellStyle name="Total 3 2 3" xfId="38455"/>
    <cellStyle name="Total 3 2 3 10" xfId="38456"/>
    <cellStyle name="Total 3 2 3 10 2" xfId="38457"/>
    <cellStyle name="Total 3 2 3 10 2 2" xfId="38458"/>
    <cellStyle name="Total 3 2 3 10 3" xfId="38459"/>
    <cellStyle name="Total 3 2 3 11" xfId="38460"/>
    <cellStyle name="Total 3 2 3 11 2" xfId="38461"/>
    <cellStyle name="Total 3 2 3 11 2 2" xfId="38462"/>
    <cellStyle name="Total 3 2 3 11 3" xfId="38463"/>
    <cellStyle name="Total 3 2 3 12" xfId="38464"/>
    <cellStyle name="Total 3 2 3 12 2" xfId="38465"/>
    <cellStyle name="Total 3 2 3 12 2 2" xfId="38466"/>
    <cellStyle name="Total 3 2 3 12 3" xfId="38467"/>
    <cellStyle name="Total 3 2 3 13" xfId="38468"/>
    <cellStyle name="Total 3 2 3 13 2" xfId="38469"/>
    <cellStyle name="Total 3 2 3 13 2 2" xfId="38470"/>
    <cellStyle name="Total 3 2 3 13 3" xfId="38471"/>
    <cellStyle name="Total 3 2 3 14" xfId="38472"/>
    <cellStyle name="Total 3 2 3 14 2" xfId="38473"/>
    <cellStyle name="Total 3 2 3 14 2 2" xfId="38474"/>
    <cellStyle name="Total 3 2 3 14 3" xfId="38475"/>
    <cellStyle name="Total 3 2 3 15" xfId="38476"/>
    <cellStyle name="Total 3 2 3 15 2" xfId="38477"/>
    <cellStyle name="Total 3 2 3 15 2 2" xfId="38478"/>
    <cellStyle name="Total 3 2 3 15 3" xfId="38479"/>
    <cellStyle name="Total 3 2 3 16" xfId="38480"/>
    <cellStyle name="Total 3 2 3 16 2" xfId="38481"/>
    <cellStyle name="Total 3 2 3 16 2 2" xfId="38482"/>
    <cellStyle name="Total 3 2 3 16 3" xfId="38483"/>
    <cellStyle name="Total 3 2 3 17" xfId="38484"/>
    <cellStyle name="Total 3 2 3 17 2" xfId="38485"/>
    <cellStyle name="Total 3 2 3 17 2 2" xfId="38486"/>
    <cellStyle name="Total 3 2 3 17 3" xfId="38487"/>
    <cellStyle name="Total 3 2 3 18" xfId="38488"/>
    <cellStyle name="Total 3 2 3 18 2" xfId="38489"/>
    <cellStyle name="Total 3 2 3 19" xfId="38490"/>
    <cellStyle name="Total 3 2 3 2" xfId="38491"/>
    <cellStyle name="Total 3 2 3 2 10" xfId="38492"/>
    <cellStyle name="Total 3 2 3 2 10 2" xfId="38493"/>
    <cellStyle name="Total 3 2 3 2 10 2 2" xfId="38494"/>
    <cellStyle name="Total 3 2 3 2 10 3" xfId="38495"/>
    <cellStyle name="Total 3 2 3 2 11" xfId="38496"/>
    <cellStyle name="Total 3 2 3 2 11 2" xfId="38497"/>
    <cellStyle name="Total 3 2 3 2 11 2 2" xfId="38498"/>
    <cellStyle name="Total 3 2 3 2 11 3" xfId="38499"/>
    <cellStyle name="Total 3 2 3 2 12" xfId="38500"/>
    <cellStyle name="Total 3 2 3 2 12 2" xfId="38501"/>
    <cellStyle name="Total 3 2 3 2 12 2 2" xfId="38502"/>
    <cellStyle name="Total 3 2 3 2 12 3" xfId="38503"/>
    <cellStyle name="Total 3 2 3 2 13" xfId="38504"/>
    <cellStyle name="Total 3 2 3 2 13 2" xfId="38505"/>
    <cellStyle name="Total 3 2 3 2 13 2 2" xfId="38506"/>
    <cellStyle name="Total 3 2 3 2 13 3" xfId="38507"/>
    <cellStyle name="Total 3 2 3 2 14" xfId="38508"/>
    <cellStyle name="Total 3 2 3 2 14 2" xfId="38509"/>
    <cellStyle name="Total 3 2 3 2 14 2 2" xfId="38510"/>
    <cellStyle name="Total 3 2 3 2 14 3" xfId="38511"/>
    <cellStyle name="Total 3 2 3 2 15" xfId="38512"/>
    <cellStyle name="Total 3 2 3 2 15 2" xfId="38513"/>
    <cellStyle name="Total 3 2 3 2 15 2 2" xfId="38514"/>
    <cellStyle name="Total 3 2 3 2 15 3" xfId="38515"/>
    <cellStyle name="Total 3 2 3 2 16" xfId="38516"/>
    <cellStyle name="Total 3 2 3 2 16 2" xfId="38517"/>
    <cellStyle name="Total 3 2 3 2 16 2 2" xfId="38518"/>
    <cellStyle name="Total 3 2 3 2 16 3" xfId="38519"/>
    <cellStyle name="Total 3 2 3 2 17" xfId="38520"/>
    <cellStyle name="Total 3 2 3 2 17 2" xfId="38521"/>
    <cellStyle name="Total 3 2 3 2 17 2 2" xfId="38522"/>
    <cellStyle name="Total 3 2 3 2 17 3" xfId="38523"/>
    <cellStyle name="Total 3 2 3 2 18" xfId="38524"/>
    <cellStyle name="Total 3 2 3 2 18 2" xfId="38525"/>
    <cellStyle name="Total 3 2 3 2 18 2 2" xfId="38526"/>
    <cellStyle name="Total 3 2 3 2 18 3" xfId="38527"/>
    <cellStyle name="Total 3 2 3 2 19" xfId="38528"/>
    <cellStyle name="Total 3 2 3 2 19 2" xfId="38529"/>
    <cellStyle name="Total 3 2 3 2 19 2 2" xfId="38530"/>
    <cellStyle name="Total 3 2 3 2 19 3" xfId="38531"/>
    <cellStyle name="Total 3 2 3 2 2" xfId="38532"/>
    <cellStyle name="Total 3 2 3 2 2 2" xfId="38533"/>
    <cellStyle name="Total 3 2 3 2 2 2 2" xfId="38534"/>
    <cellStyle name="Total 3 2 3 2 2 3" xfId="38535"/>
    <cellStyle name="Total 3 2 3 2 20" xfId="38536"/>
    <cellStyle name="Total 3 2 3 2 20 2" xfId="38537"/>
    <cellStyle name="Total 3 2 3 2 20 2 2" xfId="38538"/>
    <cellStyle name="Total 3 2 3 2 20 3" xfId="38539"/>
    <cellStyle name="Total 3 2 3 2 21" xfId="38540"/>
    <cellStyle name="Total 3 2 3 2 21 2" xfId="38541"/>
    <cellStyle name="Total 3 2 3 2 22" xfId="38542"/>
    <cellStyle name="Total 3 2 3 2 3" xfId="38543"/>
    <cellStyle name="Total 3 2 3 2 3 2" xfId="38544"/>
    <cellStyle name="Total 3 2 3 2 3 2 2" xfId="38545"/>
    <cellStyle name="Total 3 2 3 2 3 3" xfId="38546"/>
    <cellStyle name="Total 3 2 3 2 4" xfId="38547"/>
    <cellStyle name="Total 3 2 3 2 4 2" xfId="38548"/>
    <cellStyle name="Total 3 2 3 2 4 2 2" xfId="38549"/>
    <cellStyle name="Total 3 2 3 2 4 3" xfId="38550"/>
    <cellStyle name="Total 3 2 3 2 5" xfId="38551"/>
    <cellStyle name="Total 3 2 3 2 5 2" xfId="38552"/>
    <cellStyle name="Total 3 2 3 2 5 2 2" xfId="38553"/>
    <cellStyle name="Total 3 2 3 2 5 3" xfId="38554"/>
    <cellStyle name="Total 3 2 3 2 6" xfId="38555"/>
    <cellStyle name="Total 3 2 3 2 6 2" xfId="38556"/>
    <cellStyle name="Total 3 2 3 2 6 2 2" xfId="38557"/>
    <cellStyle name="Total 3 2 3 2 6 3" xfId="38558"/>
    <cellStyle name="Total 3 2 3 2 7" xfId="38559"/>
    <cellStyle name="Total 3 2 3 2 7 2" xfId="38560"/>
    <cellStyle name="Total 3 2 3 2 7 2 2" xfId="38561"/>
    <cellStyle name="Total 3 2 3 2 7 3" xfId="38562"/>
    <cellStyle name="Total 3 2 3 2 8" xfId="38563"/>
    <cellStyle name="Total 3 2 3 2 8 2" xfId="38564"/>
    <cellStyle name="Total 3 2 3 2 8 2 2" xfId="38565"/>
    <cellStyle name="Total 3 2 3 2 8 3" xfId="38566"/>
    <cellStyle name="Total 3 2 3 2 9" xfId="38567"/>
    <cellStyle name="Total 3 2 3 2 9 2" xfId="38568"/>
    <cellStyle name="Total 3 2 3 2 9 2 2" xfId="38569"/>
    <cellStyle name="Total 3 2 3 2 9 3" xfId="38570"/>
    <cellStyle name="Total 3 2 3 3" xfId="38571"/>
    <cellStyle name="Total 3 2 3 3 2" xfId="38572"/>
    <cellStyle name="Total 3 2 3 3 2 2" xfId="38573"/>
    <cellStyle name="Total 3 2 3 3 3" xfId="38574"/>
    <cellStyle name="Total 3 2 3 4" xfId="38575"/>
    <cellStyle name="Total 3 2 3 4 2" xfId="38576"/>
    <cellStyle name="Total 3 2 3 4 2 2" xfId="38577"/>
    <cellStyle name="Total 3 2 3 4 3" xfId="38578"/>
    <cellStyle name="Total 3 2 3 5" xfId="38579"/>
    <cellStyle name="Total 3 2 3 5 2" xfId="38580"/>
    <cellStyle name="Total 3 2 3 5 2 2" xfId="38581"/>
    <cellStyle name="Total 3 2 3 5 3" xfId="38582"/>
    <cellStyle name="Total 3 2 3 6" xfId="38583"/>
    <cellStyle name="Total 3 2 3 6 2" xfId="38584"/>
    <cellStyle name="Total 3 2 3 6 2 2" xfId="38585"/>
    <cellStyle name="Total 3 2 3 6 3" xfId="38586"/>
    <cellStyle name="Total 3 2 3 7" xfId="38587"/>
    <cellStyle name="Total 3 2 3 7 2" xfId="38588"/>
    <cellStyle name="Total 3 2 3 7 2 2" xfId="38589"/>
    <cellStyle name="Total 3 2 3 7 3" xfId="38590"/>
    <cellStyle name="Total 3 2 3 8" xfId="38591"/>
    <cellStyle name="Total 3 2 3 8 2" xfId="38592"/>
    <cellStyle name="Total 3 2 3 8 2 2" xfId="38593"/>
    <cellStyle name="Total 3 2 3 8 3" xfId="38594"/>
    <cellStyle name="Total 3 2 3 9" xfId="38595"/>
    <cellStyle name="Total 3 2 3 9 2" xfId="38596"/>
    <cellStyle name="Total 3 2 3 9 2 2" xfId="38597"/>
    <cellStyle name="Total 3 2 3 9 3" xfId="38598"/>
    <cellStyle name="Total 3 2 4" xfId="38599"/>
    <cellStyle name="Total 3 2 4 10" xfId="38600"/>
    <cellStyle name="Total 3 2 4 10 2" xfId="38601"/>
    <cellStyle name="Total 3 2 4 10 2 2" xfId="38602"/>
    <cellStyle name="Total 3 2 4 10 3" xfId="38603"/>
    <cellStyle name="Total 3 2 4 11" xfId="38604"/>
    <cellStyle name="Total 3 2 4 11 2" xfId="38605"/>
    <cellStyle name="Total 3 2 4 11 2 2" xfId="38606"/>
    <cellStyle name="Total 3 2 4 11 3" xfId="38607"/>
    <cellStyle name="Total 3 2 4 12" xfId="38608"/>
    <cellStyle name="Total 3 2 4 12 2" xfId="38609"/>
    <cellStyle name="Total 3 2 4 12 2 2" xfId="38610"/>
    <cellStyle name="Total 3 2 4 12 3" xfId="38611"/>
    <cellStyle name="Total 3 2 4 13" xfId="38612"/>
    <cellStyle name="Total 3 2 4 13 2" xfId="38613"/>
    <cellStyle name="Total 3 2 4 13 2 2" xfId="38614"/>
    <cellStyle name="Total 3 2 4 13 3" xfId="38615"/>
    <cellStyle name="Total 3 2 4 14" xfId="38616"/>
    <cellStyle name="Total 3 2 4 14 2" xfId="38617"/>
    <cellStyle name="Total 3 2 4 14 2 2" xfId="38618"/>
    <cellStyle name="Total 3 2 4 14 3" xfId="38619"/>
    <cellStyle name="Total 3 2 4 15" xfId="38620"/>
    <cellStyle name="Total 3 2 4 15 2" xfId="38621"/>
    <cellStyle name="Total 3 2 4 15 2 2" xfId="38622"/>
    <cellStyle name="Total 3 2 4 15 3" xfId="38623"/>
    <cellStyle name="Total 3 2 4 16" xfId="38624"/>
    <cellStyle name="Total 3 2 4 16 2" xfId="38625"/>
    <cellStyle name="Total 3 2 4 16 2 2" xfId="38626"/>
    <cellStyle name="Total 3 2 4 16 3" xfId="38627"/>
    <cellStyle name="Total 3 2 4 17" xfId="38628"/>
    <cellStyle name="Total 3 2 4 17 2" xfId="38629"/>
    <cellStyle name="Total 3 2 4 17 2 2" xfId="38630"/>
    <cellStyle name="Total 3 2 4 17 3" xfId="38631"/>
    <cellStyle name="Total 3 2 4 18" xfId="38632"/>
    <cellStyle name="Total 3 2 4 18 2" xfId="38633"/>
    <cellStyle name="Total 3 2 4 18 2 2" xfId="38634"/>
    <cellStyle name="Total 3 2 4 18 3" xfId="38635"/>
    <cellStyle name="Total 3 2 4 19" xfId="38636"/>
    <cellStyle name="Total 3 2 4 19 2" xfId="38637"/>
    <cellStyle name="Total 3 2 4 19 2 2" xfId="38638"/>
    <cellStyle name="Total 3 2 4 19 3" xfId="38639"/>
    <cellStyle name="Total 3 2 4 2" xfId="38640"/>
    <cellStyle name="Total 3 2 4 2 10" xfId="38641"/>
    <cellStyle name="Total 3 2 4 2 10 2" xfId="38642"/>
    <cellStyle name="Total 3 2 4 2 10 2 2" xfId="38643"/>
    <cellStyle name="Total 3 2 4 2 10 3" xfId="38644"/>
    <cellStyle name="Total 3 2 4 2 11" xfId="38645"/>
    <cellStyle name="Total 3 2 4 2 11 2" xfId="38646"/>
    <cellStyle name="Total 3 2 4 2 11 2 2" xfId="38647"/>
    <cellStyle name="Total 3 2 4 2 11 3" xfId="38648"/>
    <cellStyle name="Total 3 2 4 2 12" xfId="38649"/>
    <cellStyle name="Total 3 2 4 2 12 2" xfId="38650"/>
    <cellStyle name="Total 3 2 4 2 12 2 2" xfId="38651"/>
    <cellStyle name="Total 3 2 4 2 12 3" xfId="38652"/>
    <cellStyle name="Total 3 2 4 2 13" xfId="38653"/>
    <cellStyle name="Total 3 2 4 2 13 2" xfId="38654"/>
    <cellStyle name="Total 3 2 4 2 13 2 2" xfId="38655"/>
    <cellStyle name="Total 3 2 4 2 13 3" xfId="38656"/>
    <cellStyle name="Total 3 2 4 2 14" xfId="38657"/>
    <cellStyle name="Total 3 2 4 2 14 2" xfId="38658"/>
    <cellStyle name="Total 3 2 4 2 14 2 2" xfId="38659"/>
    <cellStyle name="Total 3 2 4 2 14 3" xfId="38660"/>
    <cellStyle name="Total 3 2 4 2 15" xfId="38661"/>
    <cellStyle name="Total 3 2 4 2 15 2" xfId="38662"/>
    <cellStyle name="Total 3 2 4 2 15 2 2" xfId="38663"/>
    <cellStyle name="Total 3 2 4 2 15 3" xfId="38664"/>
    <cellStyle name="Total 3 2 4 2 16" xfId="38665"/>
    <cellStyle name="Total 3 2 4 2 16 2" xfId="38666"/>
    <cellStyle name="Total 3 2 4 2 16 2 2" xfId="38667"/>
    <cellStyle name="Total 3 2 4 2 16 3" xfId="38668"/>
    <cellStyle name="Total 3 2 4 2 17" xfId="38669"/>
    <cellStyle name="Total 3 2 4 2 17 2" xfId="38670"/>
    <cellStyle name="Total 3 2 4 2 17 2 2" xfId="38671"/>
    <cellStyle name="Total 3 2 4 2 17 3" xfId="38672"/>
    <cellStyle name="Total 3 2 4 2 18" xfId="38673"/>
    <cellStyle name="Total 3 2 4 2 18 2" xfId="38674"/>
    <cellStyle name="Total 3 2 4 2 18 2 2" xfId="38675"/>
    <cellStyle name="Total 3 2 4 2 18 3" xfId="38676"/>
    <cellStyle name="Total 3 2 4 2 19" xfId="38677"/>
    <cellStyle name="Total 3 2 4 2 19 2" xfId="38678"/>
    <cellStyle name="Total 3 2 4 2 19 2 2" xfId="38679"/>
    <cellStyle name="Total 3 2 4 2 19 3" xfId="38680"/>
    <cellStyle name="Total 3 2 4 2 2" xfId="38681"/>
    <cellStyle name="Total 3 2 4 2 2 2" xfId="38682"/>
    <cellStyle name="Total 3 2 4 2 2 2 2" xfId="38683"/>
    <cellStyle name="Total 3 2 4 2 2 3" xfId="38684"/>
    <cellStyle name="Total 3 2 4 2 20" xfId="38685"/>
    <cellStyle name="Total 3 2 4 2 20 2" xfId="38686"/>
    <cellStyle name="Total 3 2 4 2 20 2 2" xfId="38687"/>
    <cellStyle name="Total 3 2 4 2 20 3" xfId="38688"/>
    <cellStyle name="Total 3 2 4 2 21" xfId="38689"/>
    <cellStyle name="Total 3 2 4 2 21 2" xfId="38690"/>
    <cellStyle name="Total 3 2 4 2 22" xfId="38691"/>
    <cellStyle name="Total 3 2 4 2 3" xfId="38692"/>
    <cellStyle name="Total 3 2 4 2 3 2" xfId="38693"/>
    <cellStyle name="Total 3 2 4 2 3 2 2" xfId="38694"/>
    <cellStyle name="Total 3 2 4 2 3 3" xfId="38695"/>
    <cellStyle name="Total 3 2 4 2 4" xfId="38696"/>
    <cellStyle name="Total 3 2 4 2 4 2" xfId="38697"/>
    <cellStyle name="Total 3 2 4 2 4 2 2" xfId="38698"/>
    <cellStyle name="Total 3 2 4 2 4 3" xfId="38699"/>
    <cellStyle name="Total 3 2 4 2 5" xfId="38700"/>
    <cellStyle name="Total 3 2 4 2 5 2" xfId="38701"/>
    <cellStyle name="Total 3 2 4 2 5 2 2" xfId="38702"/>
    <cellStyle name="Total 3 2 4 2 5 3" xfId="38703"/>
    <cellStyle name="Total 3 2 4 2 6" xfId="38704"/>
    <cellStyle name="Total 3 2 4 2 6 2" xfId="38705"/>
    <cellStyle name="Total 3 2 4 2 6 2 2" xfId="38706"/>
    <cellStyle name="Total 3 2 4 2 6 3" xfId="38707"/>
    <cellStyle name="Total 3 2 4 2 7" xfId="38708"/>
    <cellStyle name="Total 3 2 4 2 7 2" xfId="38709"/>
    <cellStyle name="Total 3 2 4 2 7 2 2" xfId="38710"/>
    <cellStyle name="Total 3 2 4 2 7 3" xfId="38711"/>
    <cellStyle name="Total 3 2 4 2 8" xfId="38712"/>
    <cellStyle name="Total 3 2 4 2 8 2" xfId="38713"/>
    <cellStyle name="Total 3 2 4 2 8 2 2" xfId="38714"/>
    <cellStyle name="Total 3 2 4 2 8 3" xfId="38715"/>
    <cellStyle name="Total 3 2 4 2 9" xfId="38716"/>
    <cellStyle name="Total 3 2 4 2 9 2" xfId="38717"/>
    <cellStyle name="Total 3 2 4 2 9 2 2" xfId="38718"/>
    <cellStyle name="Total 3 2 4 2 9 3" xfId="38719"/>
    <cellStyle name="Total 3 2 4 20" xfId="38720"/>
    <cellStyle name="Total 3 2 4 20 2" xfId="38721"/>
    <cellStyle name="Total 3 2 4 20 2 2" xfId="38722"/>
    <cellStyle name="Total 3 2 4 20 3" xfId="38723"/>
    <cellStyle name="Total 3 2 4 21" xfId="38724"/>
    <cellStyle name="Total 3 2 4 21 2" xfId="38725"/>
    <cellStyle name="Total 3 2 4 21 2 2" xfId="38726"/>
    <cellStyle name="Total 3 2 4 21 3" xfId="38727"/>
    <cellStyle name="Total 3 2 4 22" xfId="38728"/>
    <cellStyle name="Total 3 2 4 22 2" xfId="38729"/>
    <cellStyle name="Total 3 2 4 23" xfId="38730"/>
    <cellStyle name="Total 3 2 4 3" xfId="38731"/>
    <cellStyle name="Total 3 2 4 3 2" xfId="38732"/>
    <cellStyle name="Total 3 2 4 3 2 2" xfId="38733"/>
    <cellStyle name="Total 3 2 4 3 3" xfId="38734"/>
    <cellStyle name="Total 3 2 4 4" xfId="38735"/>
    <cellStyle name="Total 3 2 4 4 2" xfId="38736"/>
    <cellStyle name="Total 3 2 4 4 2 2" xfId="38737"/>
    <cellStyle name="Total 3 2 4 4 3" xfId="38738"/>
    <cellStyle name="Total 3 2 4 5" xfId="38739"/>
    <cellStyle name="Total 3 2 4 5 2" xfId="38740"/>
    <cellStyle name="Total 3 2 4 5 2 2" xfId="38741"/>
    <cellStyle name="Total 3 2 4 5 3" xfId="38742"/>
    <cellStyle name="Total 3 2 4 6" xfId="38743"/>
    <cellStyle name="Total 3 2 4 6 2" xfId="38744"/>
    <cellStyle name="Total 3 2 4 6 2 2" xfId="38745"/>
    <cellStyle name="Total 3 2 4 6 3" xfId="38746"/>
    <cellStyle name="Total 3 2 4 7" xfId="38747"/>
    <cellStyle name="Total 3 2 4 7 2" xfId="38748"/>
    <cellStyle name="Total 3 2 4 7 2 2" xfId="38749"/>
    <cellStyle name="Total 3 2 4 7 3" xfId="38750"/>
    <cellStyle name="Total 3 2 4 8" xfId="38751"/>
    <cellStyle name="Total 3 2 4 8 2" xfId="38752"/>
    <cellStyle name="Total 3 2 4 8 2 2" xfId="38753"/>
    <cellStyle name="Total 3 2 4 8 3" xfId="38754"/>
    <cellStyle name="Total 3 2 4 9" xfId="38755"/>
    <cellStyle name="Total 3 2 4 9 2" xfId="38756"/>
    <cellStyle name="Total 3 2 4 9 2 2" xfId="38757"/>
    <cellStyle name="Total 3 2 4 9 3" xfId="38758"/>
    <cellStyle name="Total 3 2 5" xfId="38759"/>
    <cellStyle name="Total 3 2 5 10" xfId="38760"/>
    <cellStyle name="Total 3 2 5 10 2" xfId="38761"/>
    <cellStyle name="Total 3 2 5 10 2 2" xfId="38762"/>
    <cellStyle name="Total 3 2 5 10 3" xfId="38763"/>
    <cellStyle name="Total 3 2 5 11" xfId="38764"/>
    <cellStyle name="Total 3 2 5 11 2" xfId="38765"/>
    <cellStyle name="Total 3 2 5 11 2 2" xfId="38766"/>
    <cellStyle name="Total 3 2 5 11 3" xfId="38767"/>
    <cellStyle name="Total 3 2 5 12" xfId="38768"/>
    <cellStyle name="Total 3 2 5 12 2" xfId="38769"/>
    <cellStyle name="Total 3 2 5 12 2 2" xfId="38770"/>
    <cellStyle name="Total 3 2 5 12 3" xfId="38771"/>
    <cellStyle name="Total 3 2 5 13" xfId="38772"/>
    <cellStyle name="Total 3 2 5 13 2" xfId="38773"/>
    <cellStyle name="Total 3 2 5 13 2 2" xfId="38774"/>
    <cellStyle name="Total 3 2 5 13 3" xfId="38775"/>
    <cellStyle name="Total 3 2 5 14" xfId="38776"/>
    <cellStyle name="Total 3 2 5 14 2" xfId="38777"/>
    <cellStyle name="Total 3 2 5 14 2 2" xfId="38778"/>
    <cellStyle name="Total 3 2 5 14 3" xfId="38779"/>
    <cellStyle name="Total 3 2 5 15" xfId="38780"/>
    <cellStyle name="Total 3 2 5 15 2" xfId="38781"/>
    <cellStyle name="Total 3 2 5 15 2 2" xfId="38782"/>
    <cellStyle name="Total 3 2 5 15 3" xfId="38783"/>
    <cellStyle name="Total 3 2 5 16" xfId="38784"/>
    <cellStyle name="Total 3 2 5 16 2" xfId="38785"/>
    <cellStyle name="Total 3 2 5 16 2 2" xfId="38786"/>
    <cellStyle name="Total 3 2 5 16 3" xfId="38787"/>
    <cellStyle name="Total 3 2 5 17" xfId="38788"/>
    <cellStyle name="Total 3 2 5 17 2" xfId="38789"/>
    <cellStyle name="Total 3 2 5 17 2 2" xfId="38790"/>
    <cellStyle name="Total 3 2 5 17 3" xfId="38791"/>
    <cellStyle name="Total 3 2 5 18" xfId="38792"/>
    <cellStyle name="Total 3 2 5 18 2" xfId="38793"/>
    <cellStyle name="Total 3 2 5 18 2 2" xfId="38794"/>
    <cellStyle name="Total 3 2 5 18 3" xfId="38795"/>
    <cellStyle name="Total 3 2 5 19" xfId="38796"/>
    <cellStyle name="Total 3 2 5 19 2" xfId="38797"/>
    <cellStyle name="Total 3 2 5 19 2 2" xfId="38798"/>
    <cellStyle name="Total 3 2 5 19 3" xfId="38799"/>
    <cellStyle name="Total 3 2 5 2" xfId="38800"/>
    <cellStyle name="Total 3 2 5 2 2" xfId="38801"/>
    <cellStyle name="Total 3 2 5 2 2 2" xfId="38802"/>
    <cellStyle name="Total 3 2 5 2 3" xfId="38803"/>
    <cellStyle name="Total 3 2 5 20" xfId="38804"/>
    <cellStyle name="Total 3 2 5 20 2" xfId="38805"/>
    <cellStyle name="Total 3 2 5 20 2 2" xfId="38806"/>
    <cellStyle name="Total 3 2 5 20 3" xfId="38807"/>
    <cellStyle name="Total 3 2 5 21" xfId="38808"/>
    <cellStyle name="Total 3 2 5 21 2" xfId="38809"/>
    <cellStyle name="Total 3 2 5 22" xfId="38810"/>
    <cellStyle name="Total 3 2 5 3" xfId="38811"/>
    <cellStyle name="Total 3 2 5 3 2" xfId="38812"/>
    <cellStyle name="Total 3 2 5 3 2 2" xfId="38813"/>
    <cellStyle name="Total 3 2 5 3 3" xfId="38814"/>
    <cellStyle name="Total 3 2 5 4" xfId="38815"/>
    <cellStyle name="Total 3 2 5 4 2" xfId="38816"/>
    <cellStyle name="Total 3 2 5 4 2 2" xfId="38817"/>
    <cellStyle name="Total 3 2 5 4 3" xfId="38818"/>
    <cellStyle name="Total 3 2 5 5" xfId="38819"/>
    <cellStyle name="Total 3 2 5 5 2" xfId="38820"/>
    <cellStyle name="Total 3 2 5 5 2 2" xfId="38821"/>
    <cellStyle name="Total 3 2 5 5 3" xfId="38822"/>
    <cellStyle name="Total 3 2 5 6" xfId="38823"/>
    <cellStyle name="Total 3 2 5 6 2" xfId="38824"/>
    <cellStyle name="Total 3 2 5 6 2 2" xfId="38825"/>
    <cellStyle name="Total 3 2 5 6 3" xfId="38826"/>
    <cellStyle name="Total 3 2 5 7" xfId="38827"/>
    <cellStyle name="Total 3 2 5 7 2" xfId="38828"/>
    <cellStyle name="Total 3 2 5 7 2 2" xfId="38829"/>
    <cellStyle name="Total 3 2 5 7 3" xfId="38830"/>
    <cellStyle name="Total 3 2 5 8" xfId="38831"/>
    <cellStyle name="Total 3 2 5 8 2" xfId="38832"/>
    <cellStyle name="Total 3 2 5 8 2 2" xfId="38833"/>
    <cellStyle name="Total 3 2 5 8 3" xfId="38834"/>
    <cellStyle name="Total 3 2 5 9" xfId="38835"/>
    <cellStyle name="Total 3 2 5 9 2" xfId="38836"/>
    <cellStyle name="Total 3 2 5 9 2 2" xfId="38837"/>
    <cellStyle name="Total 3 2 5 9 3" xfId="38838"/>
    <cellStyle name="Total 3 2 6" xfId="38839"/>
    <cellStyle name="Total 3 2 6 2" xfId="38840"/>
    <cellStyle name="Total 3 2 6 2 2" xfId="38841"/>
    <cellStyle name="Total 3 2 6 3" xfId="38842"/>
    <cellStyle name="Total 3 2 7" xfId="38843"/>
    <cellStyle name="Total 3 2 7 2" xfId="38844"/>
    <cellStyle name="Total 3 2 7 2 2" xfId="38845"/>
    <cellStyle name="Total 3 2 7 3" xfId="38846"/>
    <cellStyle name="Total 3 2 8" xfId="38847"/>
    <cellStyle name="Total 3 2 8 2" xfId="38848"/>
    <cellStyle name="Total 3 2 8 2 2" xfId="38849"/>
    <cellStyle name="Total 3 2 8 3" xfId="38850"/>
    <cellStyle name="Total 3 2 9" xfId="38851"/>
    <cellStyle name="Total 3 2 9 2" xfId="38852"/>
    <cellStyle name="Total 3 2 9 2 2" xfId="38853"/>
    <cellStyle name="Total 3 2 9 3" xfId="38854"/>
    <cellStyle name="Total 3 20" xfId="38855"/>
    <cellStyle name="Total 3 20 2" xfId="38856"/>
    <cellStyle name="Total 3 20 2 2" xfId="38857"/>
    <cellStyle name="Total 3 20 3" xfId="38858"/>
    <cellStyle name="Total 3 21" xfId="38859"/>
    <cellStyle name="Total 3 21 2" xfId="38860"/>
    <cellStyle name="Total 3 21 2 2" xfId="38861"/>
    <cellStyle name="Total 3 21 3" xfId="38862"/>
    <cellStyle name="Total 3 22" xfId="38863"/>
    <cellStyle name="Total 3 22 2" xfId="38864"/>
    <cellStyle name="Total 3 23" xfId="38865"/>
    <cellStyle name="Total 3 24" xfId="38866"/>
    <cellStyle name="Total 3 25" xfId="38867"/>
    <cellStyle name="Total 3 26" xfId="38868"/>
    <cellStyle name="Total 3 3" xfId="38869"/>
    <cellStyle name="Total 3 3 10" xfId="38870"/>
    <cellStyle name="Total 3 3 10 2" xfId="38871"/>
    <cellStyle name="Total 3 3 10 2 2" xfId="38872"/>
    <cellStyle name="Total 3 3 10 3" xfId="38873"/>
    <cellStyle name="Total 3 3 11" xfId="38874"/>
    <cellStyle name="Total 3 3 11 2" xfId="38875"/>
    <cellStyle name="Total 3 3 11 2 2" xfId="38876"/>
    <cellStyle name="Total 3 3 11 3" xfId="38877"/>
    <cellStyle name="Total 3 3 12" xfId="38878"/>
    <cellStyle name="Total 3 3 12 2" xfId="38879"/>
    <cellStyle name="Total 3 3 12 2 2" xfId="38880"/>
    <cellStyle name="Total 3 3 12 3" xfId="38881"/>
    <cellStyle name="Total 3 3 13" xfId="38882"/>
    <cellStyle name="Total 3 3 13 2" xfId="38883"/>
    <cellStyle name="Total 3 3 13 2 2" xfId="38884"/>
    <cellStyle name="Total 3 3 13 3" xfId="38885"/>
    <cellStyle name="Total 3 3 14" xfId="38886"/>
    <cellStyle name="Total 3 3 14 2" xfId="38887"/>
    <cellStyle name="Total 3 3 14 2 2" xfId="38888"/>
    <cellStyle name="Total 3 3 14 3" xfId="38889"/>
    <cellStyle name="Total 3 3 15" xfId="38890"/>
    <cellStyle name="Total 3 3 15 2" xfId="38891"/>
    <cellStyle name="Total 3 3 15 2 2" xfId="38892"/>
    <cellStyle name="Total 3 3 15 3" xfId="38893"/>
    <cellStyle name="Total 3 3 16" xfId="38894"/>
    <cellStyle name="Total 3 3 16 2" xfId="38895"/>
    <cellStyle name="Total 3 3 16 2 2" xfId="38896"/>
    <cellStyle name="Total 3 3 16 3" xfId="38897"/>
    <cellStyle name="Total 3 3 17" xfId="38898"/>
    <cellStyle name="Total 3 3 17 2" xfId="38899"/>
    <cellStyle name="Total 3 3 17 2 2" xfId="38900"/>
    <cellStyle name="Total 3 3 17 3" xfId="38901"/>
    <cellStyle name="Total 3 3 18" xfId="38902"/>
    <cellStyle name="Total 3 3 18 2" xfId="38903"/>
    <cellStyle name="Total 3 3 19" xfId="38904"/>
    <cellStyle name="Total 3 3 2" xfId="38905"/>
    <cellStyle name="Total 3 3 2 10" xfId="38906"/>
    <cellStyle name="Total 3 3 2 10 2" xfId="38907"/>
    <cellStyle name="Total 3 3 2 10 2 2" xfId="38908"/>
    <cellStyle name="Total 3 3 2 10 3" xfId="38909"/>
    <cellStyle name="Total 3 3 2 11" xfId="38910"/>
    <cellStyle name="Total 3 3 2 11 2" xfId="38911"/>
    <cellStyle name="Total 3 3 2 11 2 2" xfId="38912"/>
    <cellStyle name="Total 3 3 2 11 3" xfId="38913"/>
    <cellStyle name="Total 3 3 2 12" xfId="38914"/>
    <cellStyle name="Total 3 3 2 12 2" xfId="38915"/>
    <cellStyle name="Total 3 3 2 12 2 2" xfId="38916"/>
    <cellStyle name="Total 3 3 2 12 3" xfId="38917"/>
    <cellStyle name="Total 3 3 2 13" xfId="38918"/>
    <cellStyle name="Total 3 3 2 13 2" xfId="38919"/>
    <cellStyle name="Total 3 3 2 13 2 2" xfId="38920"/>
    <cellStyle name="Total 3 3 2 13 3" xfId="38921"/>
    <cellStyle name="Total 3 3 2 14" xfId="38922"/>
    <cellStyle name="Total 3 3 2 14 2" xfId="38923"/>
    <cellStyle name="Total 3 3 2 14 2 2" xfId="38924"/>
    <cellStyle name="Total 3 3 2 14 3" xfId="38925"/>
    <cellStyle name="Total 3 3 2 15" xfId="38926"/>
    <cellStyle name="Total 3 3 2 15 2" xfId="38927"/>
    <cellStyle name="Total 3 3 2 15 2 2" xfId="38928"/>
    <cellStyle name="Total 3 3 2 15 3" xfId="38929"/>
    <cellStyle name="Total 3 3 2 16" xfId="38930"/>
    <cellStyle name="Total 3 3 2 16 2" xfId="38931"/>
    <cellStyle name="Total 3 3 2 16 2 2" xfId="38932"/>
    <cellStyle name="Total 3 3 2 16 3" xfId="38933"/>
    <cellStyle name="Total 3 3 2 17" xfId="38934"/>
    <cellStyle name="Total 3 3 2 17 2" xfId="38935"/>
    <cellStyle name="Total 3 3 2 17 2 2" xfId="38936"/>
    <cellStyle name="Total 3 3 2 17 3" xfId="38937"/>
    <cellStyle name="Total 3 3 2 18" xfId="38938"/>
    <cellStyle name="Total 3 3 2 18 2" xfId="38939"/>
    <cellStyle name="Total 3 3 2 18 2 2" xfId="38940"/>
    <cellStyle name="Total 3 3 2 18 3" xfId="38941"/>
    <cellStyle name="Total 3 3 2 19" xfId="38942"/>
    <cellStyle name="Total 3 3 2 19 2" xfId="38943"/>
    <cellStyle name="Total 3 3 2 19 2 2" xfId="38944"/>
    <cellStyle name="Total 3 3 2 19 3" xfId="38945"/>
    <cellStyle name="Total 3 3 2 2" xfId="38946"/>
    <cellStyle name="Total 3 3 2 2 2" xfId="38947"/>
    <cellStyle name="Total 3 3 2 2 2 2" xfId="38948"/>
    <cellStyle name="Total 3 3 2 2 3" xfId="38949"/>
    <cellStyle name="Total 3 3 2 20" xfId="38950"/>
    <cellStyle name="Total 3 3 2 20 2" xfId="38951"/>
    <cellStyle name="Total 3 3 2 20 2 2" xfId="38952"/>
    <cellStyle name="Total 3 3 2 20 3" xfId="38953"/>
    <cellStyle name="Total 3 3 2 21" xfId="38954"/>
    <cellStyle name="Total 3 3 2 21 2" xfId="38955"/>
    <cellStyle name="Total 3 3 2 22" xfId="38956"/>
    <cellStyle name="Total 3 3 2 3" xfId="38957"/>
    <cellStyle name="Total 3 3 2 3 2" xfId="38958"/>
    <cellStyle name="Total 3 3 2 3 2 2" xfId="38959"/>
    <cellStyle name="Total 3 3 2 3 3" xfId="38960"/>
    <cellStyle name="Total 3 3 2 4" xfId="38961"/>
    <cellStyle name="Total 3 3 2 4 2" xfId="38962"/>
    <cellStyle name="Total 3 3 2 4 2 2" xfId="38963"/>
    <cellStyle name="Total 3 3 2 4 3" xfId="38964"/>
    <cellStyle name="Total 3 3 2 5" xfId="38965"/>
    <cellStyle name="Total 3 3 2 5 2" xfId="38966"/>
    <cellStyle name="Total 3 3 2 5 2 2" xfId="38967"/>
    <cellStyle name="Total 3 3 2 5 3" xfId="38968"/>
    <cellStyle name="Total 3 3 2 6" xfId="38969"/>
    <cellStyle name="Total 3 3 2 6 2" xfId="38970"/>
    <cellStyle name="Total 3 3 2 6 2 2" xfId="38971"/>
    <cellStyle name="Total 3 3 2 6 3" xfId="38972"/>
    <cellStyle name="Total 3 3 2 7" xfId="38973"/>
    <cellStyle name="Total 3 3 2 7 2" xfId="38974"/>
    <cellStyle name="Total 3 3 2 7 2 2" xfId="38975"/>
    <cellStyle name="Total 3 3 2 7 3" xfId="38976"/>
    <cellStyle name="Total 3 3 2 8" xfId="38977"/>
    <cellStyle name="Total 3 3 2 8 2" xfId="38978"/>
    <cellStyle name="Total 3 3 2 8 2 2" xfId="38979"/>
    <cellStyle name="Total 3 3 2 8 3" xfId="38980"/>
    <cellStyle name="Total 3 3 2 9" xfId="38981"/>
    <cellStyle name="Total 3 3 2 9 2" xfId="38982"/>
    <cellStyle name="Total 3 3 2 9 2 2" xfId="38983"/>
    <cellStyle name="Total 3 3 2 9 3" xfId="38984"/>
    <cellStyle name="Total 3 3 3" xfId="38985"/>
    <cellStyle name="Total 3 3 3 2" xfId="38986"/>
    <cellStyle name="Total 3 3 3 2 2" xfId="38987"/>
    <cellStyle name="Total 3 3 3 3" xfId="38988"/>
    <cellStyle name="Total 3 3 4" xfId="38989"/>
    <cellStyle name="Total 3 3 4 2" xfId="38990"/>
    <cellStyle name="Total 3 3 4 2 2" xfId="38991"/>
    <cellStyle name="Total 3 3 4 3" xfId="38992"/>
    <cellStyle name="Total 3 3 5" xfId="38993"/>
    <cellStyle name="Total 3 3 5 2" xfId="38994"/>
    <cellStyle name="Total 3 3 5 2 2" xfId="38995"/>
    <cellStyle name="Total 3 3 5 3" xfId="38996"/>
    <cellStyle name="Total 3 3 6" xfId="38997"/>
    <cellStyle name="Total 3 3 6 2" xfId="38998"/>
    <cellStyle name="Total 3 3 6 2 2" xfId="38999"/>
    <cellStyle name="Total 3 3 6 3" xfId="39000"/>
    <cellStyle name="Total 3 3 7" xfId="39001"/>
    <cellStyle name="Total 3 3 7 2" xfId="39002"/>
    <cellStyle name="Total 3 3 7 2 2" xfId="39003"/>
    <cellStyle name="Total 3 3 7 3" xfId="39004"/>
    <cellStyle name="Total 3 3 8" xfId="39005"/>
    <cellStyle name="Total 3 3 8 2" xfId="39006"/>
    <cellStyle name="Total 3 3 8 2 2" xfId="39007"/>
    <cellStyle name="Total 3 3 8 3" xfId="39008"/>
    <cellStyle name="Total 3 3 9" xfId="39009"/>
    <cellStyle name="Total 3 3 9 2" xfId="39010"/>
    <cellStyle name="Total 3 3 9 2 2" xfId="39011"/>
    <cellStyle name="Total 3 3 9 3" xfId="39012"/>
    <cellStyle name="Total 3 4" xfId="39013"/>
    <cellStyle name="Total 3 4 10" xfId="39014"/>
    <cellStyle name="Total 3 4 10 2" xfId="39015"/>
    <cellStyle name="Total 3 4 10 2 2" xfId="39016"/>
    <cellStyle name="Total 3 4 10 3" xfId="39017"/>
    <cellStyle name="Total 3 4 11" xfId="39018"/>
    <cellStyle name="Total 3 4 11 2" xfId="39019"/>
    <cellStyle name="Total 3 4 11 2 2" xfId="39020"/>
    <cellStyle name="Total 3 4 11 3" xfId="39021"/>
    <cellStyle name="Total 3 4 12" xfId="39022"/>
    <cellStyle name="Total 3 4 12 2" xfId="39023"/>
    <cellStyle name="Total 3 4 12 2 2" xfId="39024"/>
    <cellStyle name="Total 3 4 12 3" xfId="39025"/>
    <cellStyle name="Total 3 4 13" xfId="39026"/>
    <cellStyle name="Total 3 4 13 2" xfId="39027"/>
    <cellStyle name="Total 3 4 13 2 2" xfId="39028"/>
    <cellStyle name="Total 3 4 13 3" xfId="39029"/>
    <cellStyle name="Total 3 4 14" xfId="39030"/>
    <cellStyle name="Total 3 4 14 2" xfId="39031"/>
    <cellStyle name="Total 3 4 14 2 2" xfId="39032"/>
    <cellStyle name="Total 3 4 14 3" xfId="39033"/>
    <cellStyle name="Total 3 4 15" xfId="39034"/>
    <cellStyle name="Total 3 4 15 2" xfId="39035"/>
    <cellStyle name="Total 3 4 15 2 2" xfId="39036"/>
    <cellStyle name="Total 3 4 15 3" xfId="39037"/>
    <cellStyle name="Total 3 4 16" xfId="39038"/>
    <cellStyle name="Total 3 4 16 2" xfId="39039"/>
    <cellStyle name="Total 3 4 16 2 2" xfId="39040"/>
    <cellStyle name="Total 3 4 16 3" xfId="39041"/>
    <cellStyle name="Total 3 4 17" xfId="39042"/>
    <cellStyle name="Total 3 4 17 2" xfId="39043"/>
    <cellStyle name="Total 3 4 17 2 2" xfId="39044"/>
    <cellStyle name="Total 3 4 17 3" xfId="39045"/>
    <cellStyle name="Total 3 4 18" xfId="39046"/>
    <cellStyle name="Total 3 4 18 2" xfId="39047"/>
    <cellStyle name="Total 3 4 19" xfId="39048"/>
    <cellStyle name="Total 3 4 2" xfId="39049"/>
    <cellStyle name="Total 3 4 2 10" xfId="39050"/>
    <cellStyle name="Total 3 4 2 10 2" xfId="39051"/>
    <cellStyle name="Total 3 4 2 10 2 2" xfId="39052"/>
    <cellStyle name="Total 3 4 2 10 3" xfId="39053"/>
    <cellStyle name="Total 3 4 2 11" xfId="39054"/>
    <cellStyle name="Total 3 4 2 11 2" xfId="39055"/>
    <cellStyle name="Total 3 4 2 11 2 2" xfId="39056"/>
    <cellStyle name="Total 3 4 2 11 3" xfId="39057"/>
    <cellStyle name="Total 3 4 2 12" xfId="39058"/>
    <cellStyle name="Total 3 4 2 12 2" xfId="39059"/>
    <cellStyle name="Total 3 4 2 12 2 2" xfId="39060"/>
    <cellStyle name="Total 3 4 2 12 3" xfId="39061"/>
    <cellStyle name="Total 3 4 2 13" xfId="39062"/>
    <cellStyle name="Total 3 4 2 13 2" xfId="39063"/>
    <cellStyle name="Total 3 4 2 13 2 2" xfId="39064"/>
    <cellStyle name="Total 3 4 2 13 3" xfId="39065"/>
    <cellStyle name="Total 3 4 2 14" xfId="39066"/>
    <cellStyle name="Total 3 4 2 14 2" xfId="39067"/>
    <cellStyle name="Total 3 4 2 14 2 2" xfId="39068"/>
    <cellStyle name="Total 3 4 2 14 3" xfId="39069"/>
    <cellStyle name="Total 3 4 2 15" xfId="39070"/>
    <cellStyle name="Total 3 4 2 15 2" xfId="39071"/>
    <cellStyle name="Total 3 4 2 15 2 2" xfId="39072"/>
    <cellStyle name="Total 3 4 2 15 3" xfId="39073"/>
    <cellStyle name="Total 3 4 2 16" xfId="39074"/>
    <cellStyle name="Total 3 4 2 16 2" xfId="39075"/>
    <cellStyle name="Total 3 4 2 16 2 2" xfId="39076"/>
    <cellStyle name="Total 3 4 2 16 3" xfId="39077"/>
    <cellStyle name="Total 3 4 2 17" xfId="39078"/>
    <cellStyle name="Total 3 4 2 17 2" xfId="39079"/>
    <cellStyle name="Total 3 4 2 17 2 2" xfId="39080"/>
    <cellStyle name="Total 3 4 2 17 3" xfId="39081"/>
    <cellStyle name="Total 3 4 2 18" xfId="39082"/>
    <cellStyle name="Total 3 4 2 18 2" xfId="39083"/>
    <cellStyle name="Total 3 4 2 18 2 2" xfId="39084"/>
    <cellStyle name="Total 3 4 2 18 3" xfId="39085"/>
    <cellStyle name="Total 3 4 2 19" xfId="39086"/>
    <cellStyle name="Total 3 4 2 19 2" xfId="39087"/>
    <cellStyle name="Total 3 4 2 19 2 2" xfId="39088"/>
    <cellStyle name="Total 3 4 2 19 3" xfId="39089"/>
    <cellStyle name="Total 3 4 2 2" xfId="39090"/>
    <cellStyle name="Total 3 4 2 2 2" xfId="39091"/>
    <cellStyle name="Total 3 4 2 2 2 2" xfId="39092"/>
    <cellStyle name="Total 3 4 2 2 3" xfId="39093"/>
    <cellStyle name="Total 3 4 2 20" xfId="39094"/>
    <cellStyle name="Total 3 4 2 20 2" xfId="39095"/>
    <cellStyle name="Total 3 4 2 20 2 2" xfId="39096"/>
    <cellStyle name="Total 3 4 2 20 3" xfId="39097"/>
    <cellStyle name="Total 3 4 2 21" xfId="39098"/>
    <cellStyle name="Total 3 4 2 21 2" xfId="39099"/>
    <cellStyle name="Total 3 4 2 22" xfId="39100"/>
    <cellStyle name="Total 3 4 2 3" xfId="39101"/>
    <cellStyle name="Total 3 4 2 3 2" xfId="39102"/>
    <cellStyle name="Total 3 4 2 3 2 2" xfId="39103"/>
    <cellStyle name="Total 3 4 2 3 3" xfId="39104"/>
    <cellStyle name="Total 3 4 2 4" xfId="39105"/>
    <cellStyle name="Total 3 4 2 4 2" xfId="39106"/>
    <cellStyle name="Total 3 4 2 4 2 2" xfId="39107"/>
    <cellStyle name="Total 3 4 2 4 3" xfId="39108"/>
    <cellStyle name="Total 3 4 2 5" xfId="39109"/>
    <cellStyle name="Total 3 4 2 5 2" xfId="39110"/>
    <cellStyle name="Total 3 4 2 5 2 2" xfId="39111"/>
    <cellStyle name="Total 3 4 2 5 3" xfId="39112"/>
    <cellStyle name="Total 3 4 2 6" xfId="39113"/>
    <cellStyle name="Total 3 4 2 6 2" xfId="39114"/>
    <cellStyle name="Total 3 4 2 6 2 2" xfId="39115"/>
    <cellStyle name="Total 3 4 2 6 3" xfId="39116"/>
    <cellStyle name="Total 3 4 2 7" xfId="39117"/>
    <cellStyle name="Total 3 4 2 7 2" xfId="39118"/>
    <cellStyle name="Total 3 4 2 7 2 2" xfId="39119"/>
    <cellStyle name="Total 3 4 2 7 3" xfId="39120"/>
    <cellStyle name="Total 3 4 2 8" xfId="39121"/>
    <cellStyle name="Total 3 4 2 8 2" xfId="39122"/>
    <cellStyle name="Total 3 4 2 8 2 2" xfId="39123"/>
    <cellStyle name="Total 3 4 2 8 3" xfId="39124"/>
    <cellStyle name="Total 3 4 2 9" xfId="39125"/>
    <cellStyle name="Total 3 4 2 9 2" xfId="39126"/>
    <cellStyle name="Total 3 4 2 9 2 2" xfId="39127"/>
    <cellStyle name="Total 3 4 2 9 3" xfId="39128"/>
    <cellStyle name="Total 3 4 3" xfId="39129"/>
    <cellStyle name="Total 3 4 3 2" xfId="39130"/>
    <cellStyle name="Total 3 4 3 2 2" xfId="39131"/>
    <cellStyle name="Total 3 4 3 3" xfId="39132"/>
    <cellStyle name="Total 3 4 4" xfId="39133"/>
    <cellStyle name="Total 3 4 4 2" xfId="39134"/>
    <cellStyle name="Total 3 4 4 2 2" xfId="39135"/>
    <cellStyle name="Total 3 4 4 3" xfId="39136"/>
    <cellStyle name="Total 3 4 5" xfId="39137"/>
    <cellStyle name="Total 3 4 5 2" xfId="39138"/>
    <cellStyle name="Total 3 4 5 2 2" xfId="39139"/>
    <cellStyle name="Total 3 4 5 3" xfId="39140"/>
    <cellStyle name="Total 3 4 6" xfId="39141"/>
    <cellStyle name="Total 3 4 6 2" xfId="39142"/>
    <cellStyle name="Total 3 4 6 2 2" xfId="39143"/>
    <cellStyle name="Total 3 4 6 3" xfId="39144"/>
    <cellStyle name="Total 3 4 7" xfId="39145"/>
    <cellStyle name="Total 3 4 7 2" xfId="39146"/>
    <cellStyle name="Total 3 4 7 2 2" xfId="39147"/>
    <cellStyle name="Total 3 4 7 3" xfId="39148"/>
    <cellStyle name="Total 3 4 8" xfId="39149"/>
    <cellStyle name="Total 3 4 8 2" xfId="39150"/>
    <cellStyle name="Total 3 4 8 2 2" xfId="39151"/>
    <cellStyle name="Total 3 4 8 3" xfId="39152"/>
    <cellStyle name="Total 3 4 9" xfId="39153"/>
    <cellStyle name="Total 3 4 9 2" xfId="39154"/>
    <cellStyle name="Total 3 4 9 2 2" xfId="39155"/>
    <cellStyle name="Total 3 4 9 3" xfId="39156"/>
    <cellStyle name="Total 3 5" xfId="39157"/>
    <cellStyle name="Total 3 5 10" xfId="39158"/>
    <cellStyle name="Total 3 5 10 2" xfId="39159"/>
    <cellStyle name="Total 3 5 10 2 2" xfId="39160"/>
    <cellStyle name="Total 3 5 10 3" xfId="39161"/>
    <cellStyle name="Total 3 5 11" xfId="39162"/>
    <cellStyle name="Total 3 5 11 2" xfId="39163"/>
    <cellStyle name="Total 3 5 11 2 2" xfId="39164"/>
    <cellStyle name="Total 3 5 11 3" xfId="39165"/>
    <cellStyle name="Total 3 5 12" xfId="39166"/>
    <cellStyle name="Total 3 5 12 2" xfId="39167"/>
    <cellStyle name="Total 3 5 12 2 2" xfId="39168"/>
    <cellStyle name="Total 3 5 12 3" xfId="39169"/>
    <cellStyle name="Total 3 5 13" xfId="39170"/>
    <cellStyle name="Total 3 5 13 2" xfId="39171"/>
    <cellStyle name="Total 3 5 13 2 2" xfId="39172"/>
    <cellStyle name="Total 3 5 13 3" xfId="39173"/>
    <cellStyle name="Total 3 5 14" xfId="39174"/>
    <cellStyle name="Total 3 5 14 2" xfId="39175"/>
    <cellStyle name="Total 3 5 14 2 2" xfId="39176"/>
    <cellStyle name="Total 3 5 14 3" xfId="39177"/>
    <cellStyle name="Total 3 5 15" xfId="39178"/>
    <cellStyle name="Total 3 5 15 2" xfId="39179"/>
    <cellStyle name="Total 3 5 15 2 2" xfId="39180"/>
    <cellStyle name="Total 3 5 15 3" xfId="39181"/>
    <cellStyle name="Total 3 5 16" xfId="39182"/>
    <cellStyle name="Total 3 5 16 2" xfId="39183"/>
    <cellStyle name="Total 3 5 16 2 2" xfId="39184"/>
    <cellStyle name="Total 3 5 16 3" xfId="39185"/>
    <cellStyle name="Total 3 5 17" xfId="39186"/>
    <cellStyle name="Total 3 5 17 2" xfId="39187"/>
    <cellStyle name="Total 3 5 17 2 2" xfId="39188"/>
    <cellStyle name="Total 3 5 17 3" xfId="39189"/>
    <cellStyle name="Total 3 5 18" xfId="39190"/>
    <cellStyle name="Total 3 5 18 2" xfId="39191"/>
    <cellStyle name="Total 3 5 18 2 2" xfId="39192"/>
    <cellStyle name="Total 3 5 18 3" xfId="39193"/>
    <cellStyle name="Total 3 5 19" xfId="39194"/>
    <cellStyle name="Total 3 5 19 2" xfId="39195"/>
    <cellStyle name="Total 3 5 19 2 2" xfId="39196"/>
    <cellStyle name="Total 3 5 19 3" xfId="39197"/>
    <cellStyle name="Total 3 5 2" xfId="39198"/>
    <cellStyle name="Total 3 5 2 10" xfId="39199"/>
    <cellStyle name="Total 3 5 2 10 2" xfId="39200"/>
    <cellStyle name="Total 3 5 2 10 2 2" xfId="39201"/>
    <cellStyle name="Total 3 5 2 10 3" xfId="39202"/>
    <cellStyle name="Total 3 5 2 11" xfId="39203"/>
    <cellStyle name="Total 3 5 2 11 2" xfId="39204"/>
    <cellStyle name="Total 3 5 2 11 2 2" xfId="39205"/>
    <cellStyle name="Total 3 5 2 11 3" xfId="39206"/>
    <cellStyle name="Total 3 5 2 12" xfId="39207"/>
    <cellStyle name="Total 3 5 2 12 2" xfId="39208"/>
    <cellStyle name="Total 3 5 2 12 2 2" xfId="39209"/>
    <cellStyle name="Total 3 5 2 12 3" xfId="39210"/>
    <cellStyle name="Total 3 5 2 13" xfId="39211"/>
    <cellStyle name="Total 3 5 2 13 2" xfId="39212"/>
    <cellStyle name="Total 3 5 2 13 2 2" xfId="39213"/>
    <cellStyle name="Total 3 5 2 13 3" xfId="39214"/>
    <cellStyle name="Total 3 5 2 14" xfId="39215"/>
    <cellStyle name="Total 3 5 2 14 2" xfId="39216"/>
    <cellStyle name="Total 3 5 2 14 2 2" xfId="39217"/>
    <cellStyle name="Total 3 5 2 14 3" xfId="39218"/>
    <cellStyle name="Total 3 5 2 15" xfId="39219"/>
    <cellStyle name="Total 3 5 2 15 2" xfId="39220"/>
    <cellStyle name="Total 3 5 2 15 2 2" xfId="39221"/>
    <cellStyle name="Total 3 5 2 15 3" xfId="39222"/>
    <cellStyle name="Total 3 5 2 16" xfId="39223"/>
    <cellStyle name="Total 3 5 2 16 2" xfId="39224"/>
    <cellStyle name="Total 3 5 2 16 2 2" xfId="39225"/>
    <cellStyle name="Total 3 5 2 16 3" xfId="39226"/>
    <cellStyle name="Total 3 5 2 17" xfId="39227"/>
    <cellStyle name="Total 3 5 2 17 2" xfId="39228"/>
    <cellStyle name="Total 3 5 2 17 2 2" xfId="39229"/>
    <cellStyle name="Total 3 5 2 17 3" xfId="39230"/>
    <cellStyle name="Total 3 5 2 18" xfId="39231"/>
    <cellStyle name="Total 3 5 2 18 2" xfId="39232"/>
    <cellStyle name="Total 3 5 2 18 2 2" xfId="39233"/>
    <cellStyle name="Total 3 5 2 18 3" xfId="39234"/>
    <cellStyle name="Total 3 5 2 19" xfId="39235"/>
    <cellStyle name="Total 3 5 2 19 2" xfId="39236"/>
    <cellStyle name="Total 3 5 2 19 2 2" xfId="39237"/>
    <cellStyle name="Total 3 5 2 19 3" xfId="39238"/>
    <cellStyle name="Total 3 5 2 2" xfId="39239"/>
    <cellStyle name="Total 3 5 2 2 2" xfId="39240"/>
    <cellStyle name="Total 3 5 2 2 2 2" xfId="39241"/>
    <cellStyle name="Total 3 5 2 2 3" xfId="39242"/>
    <cellStyle name="Total 3 5 2 20" xfId="39243"/>
    <cellStyle name="Total 3 5 2 20 2" xfId="39244"/>
    <cellStyle name="Total 3 5 2 20 2 2" xfId="39245"/>
    <cellStyle name="Total 3 5 2 20 3" xfId="39246"/>
    <cellStyle name="Total 3 5 2 21" xfId="39247"/>
    <cellStyle name="Total 3 5 2 21 2" xfId="39248"/>
    <cellStyle name="Total 3 5 2 22" xfId="39249"/>
    <cellStyle name="Total 3 5 2 3" xfId="39250"/>
    <cellStyle name="Total 3 5 2 3 2" xfId="39251"/>
    <cellStyle name="Total 3 5 2 3 2 2" xfId="39252"/>
    <cellStyle name="Total 3 5 2 3 3" xfId="39253"/>
    <cellStyle name="Total 3 5 2 4" xfId="39254"/>
    <cellStyle name="Total 3 5 2 4 2" xfId="39255"/>
    <cellStyle name="Total 3 5 2 4 2 2" xfId="39256"/>
    <cellStyle name="Total 3 5 2 4 3" xfId="39257"/>
    <cellStyle name="Total 3 5 2 5" xfId="39258"/>
    <cellStyle name="Total 3 5 2 5 2" xfId="39259"/>
    <cellStyle name="Total 3 5 2 5 2 2" xfId="39260"/>
    <cellStyle name="Total 3 5 2 5 3" xfId="39261"/>
    <cellStyle name="Total 3 5 2 6" xfId="39262"/>
    <cellStyle name="Total 3 5 2 6 2" xfId="39263"/>
    <cellStyle name="Total 3 5 2 6 2 2" xfId="39264"/>
    <cellStyle name="Total 3 5 2 6 3" xfId="39265"/>
    <cellStyle name="Total 3 5 2 7" xfId="39266"/>
    <cellStyle name="Total 3 5 2 7 2" xfId="39267"/>
    <cellStyle name="Total 3 5 2 7 2 2" xfId="39268"/>
    <cellStyle name="Total 3 5 2 7 3" xfId="39269"/>
    <cellStyle name="Total 3 5 2 8" xfId="39270"/>
    <cellStyle name="Total 3 5 2 8 2" xfId="39271"/>
    <cellStyle name="Total 3 5 2 8 2 2" xfId="39272"/>
    <cellStyle name="Total 3 5 2 8 3" xfId="39273"/>
    <cellStyle name="Total 3 5 2 9" xfId="39274"/>
    <cellStyle name="Total 3 5 2 9 2" xfId="39275"/>
    <cellStyle name="Total 3 5 2 9 2 2" xfId="39276"/>
    <cellStyle name="Total 3 5 2 9 3" xfId="39277"/>
    <cellStyle name="Total 3 5 20" xfId="39278"/>
    <cellStyle name="Total 3 5 20 2" xfId="39279"/>
    <cellStyle name="Total 3 5 20 2 2" xfId="39280"/>
    <cellStyle name="Total 3 5 20 3" xfId="39281"/>
    <cellStyle name="Total 3 5 21" xfId="39282"/>
    <cellStyle name="Total 3 5 21 2" xfId="39283"/>
    <cellStyle name="Total 3 5 21 2 2" xfId="39284"/>
    <cellStyle name="Total 3 5 21 3" xfId="39285"/>
    <cellStyle name="Total 3 5 22" xfId="39286"/>
    <cellStyle name="Total 3 5 22 2" xfId="39287"/>
    <cellStyle name="Total 3 5 23" xfId="39288"/>
    <cellStyle name="Total 3 5 3" xfId="39289"/>
    <cellStyle name="Total 3 5 3 2" xfId="39290"/>
    <cellStyle name="Total 3 5 3 2 2" xfId="39291"/>
    <cellStyle name="Total 3 5 3 3" xfId="39292"/>
    <cellStyle name="Total 3 5 4" xfId="39293"/>
    <cellStyle name="Total 3 5 4 2" xfId="39294"/>
    <cellStyle name="Total 3 5 4 2 2" xfId="39295"/>
    <cellStyle name="Total 3 5 4 3" xfId="39296"/>
    <cellStyle name="Total 3 5 5" xfId="39297"/>
    <cellStyle name="Total 3 5 5 2" xfId="39298"/>
    <cellStyle name="Total 3 5 5 2 2" xfId="39299"/>
    <cellStyle name="Total 3 5 5 3" xfId="39300"/>
    <cellStyle name="Total 3 5 6" xfId="39301"/>
    <cellStyle name="Total 3 5 6 2" xfId="39302"/>
    <cellStyle name="Total 3 5 6 2 2" xfId="39303"/>
    <cellStyle name="Total 3 5 6 3" xfId="39304"/>
    <cellStyle name="Total 3 5 7" xfId="39305"/>
    <cellStyle name="Total 3 5 7 2" xfId="39306"/>
    <cellStyle name="Total 3 5 7 2 2" xfId="39307"/>
    <cellStyle name="Total 3 5 7 3" xfId="39308"/>
    <cellStyle name="Total 3 5 8" xfId="39309"/>
    <cellStyle name="Total 3 5 8 2" xfId="39310"/>
    <cellStyle name="Total 3 5 8 2 2" xfId="39311"/>
    <cellStyle name="Total 3 5 8 3" xfId="39312"/>
    <cellStyle name="Total 3 5 9" xfId="39313"/>
    <cellStyle name="Total 3 5 9 2" xfId="39314"/>
    <cellStyle name="Total 3 5 9 2 2" xfId="39315"/>
    <cellStyle name="Total 3 5 9 3" xfId="39316"/>
    <cellStyle name="Total 3 6" xfId="39317"/>
    <cellStyle name="Total 3 6 10" xfId="39318"/>
    <cellStyle name="Total 3 6 10 2" xfId="39319"/>
    <cellStyle name="Total 3 6 10 2 2" xfId="39320"/>
    <cellStyle name="Total 3 6 10 3" xfId="39321"/>
    <cellStyle name="Total 3 6 11" xfId="39322"/>
    <cellStyle name="Total 3 6 11 2" xfId="39323"/>
    <cellStyle name="Total 3 6 11 2 2" xfId="39324"/>
    <cellStyle name="Total 3 6 11 3" xfId="39325"/>
    <cellStyle name="Total 3 6 12" xfId="39326"/>
    <cellStyle name="Total 3 6 12 2" xfId="39327"/>
    <cellStyle name="Total 3 6 12 2 2" xfId="39328"/>
    <cellStyle name="Total 3 6 12 3" xfId="39329"/>
    <cellStyle name="Total 3 6 13" xfId="39330"/>
    <cellStyle name="Total 3 6 13 2" xfId="39331"/>
    <cellStyle name="Total 3 6 13 2 2" xfId="39332"/>
    <cellStyle name="Total 3 6 13 3" xfId="39333"/>
    <cellStyle name="Total 3 6 14" xfId="39334"/>
    <cellStyle name="Total 3 6 14 2" xfId="39335"/>
    <cellStyle name="Total 3 6 14 2 2" xfId="39336"/>
    <cellStyle name="Total 3 6 14 3" xfId="39337"/>
    <cellStyle name="Total 3 6 15" xfId="39338"/>
    <cellStyle name="Total 3 6 15 2" xfId="39339"/>
    <cellStyle name="Total 3 6 15 2 2" xfId="39340"/>
    <cellStyle name="Total 3 6 15 3" xfId="39341"/>
    <cellStyle name="Total 3 6 16" xfId="39342"/>
    <cellStyle name="Total 3 6 16 2" xfId="39343"/>
    <cellStyle name="Total 3 6 16 2 2" xfId="39344"/>
    <cellStyle name="Total 3 6 16 3" xfId="39345"/>
    <cellStyle name="Total 3 6 17" xfId="39346"/>
    <cellStyle name="Total 3 6 17 2" xfId="39347"/>
    <cellStyle name="Total 3 6 17 2 2" xfId="39348"/>
    <cellStyle name="Total 3 6 17 3" xfId="39349"/>
    <cellStyle name="Total 3 6 18" xfId="39350"/>
    <cellStyle name="Total 3 6 18 2" xfId="39351"/>
    <cellStyle name="Total 3 6 18 2 2" xfId="39352"/>
    <cellStyle name="Total 3 6 18 3" xfId="39353"/>
    <cellStyle name="Total 3 6 19" xfId="39354"/>
    <cellStyle name="Total 3 6 19 2" xfId="39355"/>
    <cellStyle name="Total 3 6 19 2 2" xfId="39356"/>
    <cellStyle name="Total 3 6 19 3" xfId="39357"/>
    <cellStyle name="Total 3 6 2" xfId="39358"/>
    <cellStyle name="Total 3 6 2 2" xfId="39359"/>
    <cellStyle name="Total 3 6 2 2 2" xfId="39360"/>
    <cellStyle name="Total 3 6 2 3" xfId="39361"/>
    <cellStyle name="Total 3 6 20" xfId="39362"/>
    <cellStyle name="Total 3 6 20 2" xfId="39363"/>
    <cellStyle name="Total 3 6 20 2 2" xfId="39364"/>
    <cellStyle name="Total 3 6 20 3" xfId="39365"/>
    <cellStyle name="Total 3 6 21" xfId="39366"/>
    <cellStyle name="Total 3 6 21 2" xfId="39367"/>
    <cellStyle name="Total 3 6 22" xfId="39368"/>
    <cellStyle name="Total 3 6 3" xfId="39369"/>
    <cellStyle name="Total 3 6 3 2" xfId="39370"/>
    <cellStyle name="Total 3 6 3 2 2" xfId="39371"/>
    <cellStyle name="Total 3 6 3 3" xfId="39372"/>
    <cellStyle name="Total 3 6 4" xfId="39373"/>
    <cellStyle name="Total 3 6 4 2" xfId="39374"/>
    <cellStyle name="Total 3 6 4 2 2" xfId="39375"/>
    <cellStyle name="Total 3 6 4 3" xfId="39376"/>
    <cellStyle name="Total 3 6 5" xfId="39377"/>
    <cellStyle name="Total 3 6 5 2" xfId="39378"/>
    <cellStyle name="Total 3 6 5 2 2" xfId="39379"/>
    <cellStyle name="Total 3 6 5 3" xfId="39380"/>
    <cellStyle name="Total 3 6 6" xfId="39381"/>
    <cellStyle name="Total 3 6 6 2" xfId="39382"/>
    <cellStyle name="Total 3 6 6 2 2" xfId="39383"/>
    <cellStyle name="Total 3 6 6 3" xfId="39384"/>
    <cellStyle name="Total 3 6 7" xfId="39385"/>
    <cellStyle name="Total 3 6 7 2" xfId="39386"/>
    <cellStyle name="Total 3 6 7 2 2" xfId="39387"/>
    <cellStyle name="Total 3 6 7 3" xfId="39388"/>
    <cellStyle name="Total 3 6 8" xfId="39389"/>
    <cellStyle name="Total 3 6 8 2" xfId="39390"/>
    <cellStyle name="Total 3 6 8 2 2" xfId="39391"/>
    <cellStyle name="Total 3 6 8 3" xfId="39392"/>
    <cellStyle name="Total 3 6 9" xfId="39393"/>
    <cellStyle name="Total 3 6 9 2" xfId="39394"/>
    <cellStyle name="Total 3 6 9 2 2" xfId="39395"/>
    <cellStyle name="Total 3 6 9 3" xfId="39396"/>
    <cellStyle name="Total 3 7" xfId="39397"/>
    <cellStyle name="Total 3 7 2" xfId="39398"/>
    <cellStyle name="Total 3 7 2 2" xfId="39399"/>
    <cellStyle name="Total 3 7 3" xfId="39400"/>
    <cellStyle name="Total 3 8" xfId="39401"/>
    <cellStyle name="Total 3 8 2" xfId="39402"/>
    <cellStyle name="Total 3 8 2 2" xfId="39403"/>
    <cellStyle name="Total 3 8 3" xfId="39404"/>
    <cellStyle name="Total 3 9" xfId="39405"/>
    <cellStyle name="Total 3 9 2" xfId="39406"/>
    <cellStyle name="Total 3 9 2 2" xfId="39407"/>
    <cellStyle name="Total 3 9 3" xfId="39408"/>
    <cellStyle name="Total 4" xfId="39409"/>
    <cellStyle name="Total 4 10" xfId="39410"/>
    <cellStyle name="Total 4 10 2" xfId="39411"/>
    <cellStyle name="Total 4 10 2 2" xfId="39412"/>
    <cellStyle name="Total 4 10 3" xfId="39413"/>
    <cellStyle name="Total 4 11" xfId="39414"/>
    <cellStyle name="Total 4 11 2" xfId="39415"/>
    <cellStyle name="Total 4 11 2 2" xfId="39416"/>
    <cellStyle name="Total 4 11 3" xfId="39417"/>
    <cellStyle name="Total 4 12" xfId="39418"/>
    <cellStyle name="Total 4 12 2" xfId="39419"/>
    <cellStyle name="Total 4 12 2 2" xfId="39420"/>
    <cellStyle name="Total 4 12 3" xfId="39421"/>
    <cellStyle name="Total 4 13" xfId="39422"/>
    <cellStyle name="Total 4 13 2" xfId="39423"/>
    <cellStyle name="Total 4 13 2 2" xfId="39424"/>
    <cellStyle name="Total 4 13 3" xfId="39425"/>
    <cellStyle name="Total 4 14" xfId="39426"/>
    <cellStyle name="Total 4 14 2" xfId="39427"/>
    <cellStyle name="Total 4 14 2 2" xfId="39428"/>
    <cellStyle name="Total 4 14 3" xfId="39429"/>
    <cellStyle name="Total 4 15" xfId="39430"/>
    <cellStyle name="Total 4 15 2" xfId="39431"/>
    <cellStyle name="Total 4 15 2 2" xfId="39432"/>
    <cellStyle name="Total 4 15 3" xfId="39433"/>
    <cellStyle name="Total 4 16" xfId="39434"/>
    <cellStyle name="Total 4 16 2" xfId="39435"/>
    <cellStyle name="Total 4 16 2 2" xfId="39436"/>
    <cellStyle name="Total 4 16 3" xfId="39437"/>
    <cellStyle name="Total 4 17" xfId="39438"/>
    <cellStyle name="Total 4 17 2" xfId="39439"/>
    <cellStyle name="Total 4 17 2 2" xfId="39440"/>
    <cellStyle name="Total 4 17 3" xfId="39441"/>
    <cellStyle name="Total 4 18" xfId="39442"/>
    <cellStyle name="Total 4 18 2" xfId="39443"/>
    <cellStyle name="Total 4 18 2 2" xfId="39444"/>
    <cellStyle name="Total 4 18 3" xfId="39445"/>
    <cellStyle name="Total 4 19" xfId="39446"/>
    <cellStyle name="Total 4 19 2" xfId="39447"/>
    <cellStyle name="Total 4 19 2 2" xfId="39448"/>
    <cellStyle name="Total 4 19 3" xfId="39449"/>
    <cellStyle name="Total 4 2" xfId="39450"/>
    <cellStyle name="Total 4 2 10" xfId="39451"/>
    <cellStyle name="Total 4 2 10 2" xfId="39452"/>
    <cellStyle name="Total 4 2 10 2 2" xfId="39453"/>
    <cellStyle name="Total 4 2 10 3" xfId="39454"/>
    <cellStyle name="Total 4 2 11" xfId="39455"/>
    <cellStyle name="Total 4 2 11 2" xfId="39456"/>
    <cellStyle name="Total 4 2 11 2 2" xfId="39457"/>
    <cellStyle name="Total 4 2 11 3" xfId="39458"/>
    <cellStyle name="Total 4 2 12" xfId="39459"/>
    <cellStyle name="Total 4 2 12 2" xfId="39460"/>
    <cellStyle name="Total 4 2 12 2 2" xfId="39461"/>
    <cellStyle name="Total 4 2 12 3" xfId="39462"/>
    <cellStyle name="Total 4 2 13" xfId="39463"/>
    <cellStyle name="Total 4 2 13 2" xfId="39464"/>
    <cellStyle name="Total 4 2 13 2 2" xfId="39465"/>
    <cellStyle name="Total 4 2 13 3" xfId="39466"/>
    <cellStyle name="Total 4 2 14" xfId="39467"/>
    <cellStyle name="Total 4 2 14 2" xfId="39468"/>
    <cellStyle name="Total 4 2 14 2 2" xfId="39469"/>
    <cellStyle name="Total 4 2 14 3" xfId="39470"/>
    <cellStyle name="Total 4 2 15" xfId="39471"/>
    <cellStyle name="Total 4 2 15 2" xfId="39472"/>
    <cellStyle name="Total 4 2 15 2 2" xfId="39473"/>
    <cellStyle name="Total 4 2 15 3" xfId="39474"/>
    <cellStyle name="Total 4 2 16" xfId="39475"/>
    <cellStyle name="Total 4 2 16 2" xfId="39476"/>
    <cellStyle name="Total 4 2 16 2 2" xfId="39477"/>
    <cellStyle name="Total 4 2 16 3" xfId="39478"/>
    <cellStyle name="Total 4 2 17" xfId="39479"/>
    <cellStyle name="Total 4 2 17 2" xfId="39480"/>
    <cellStyle name="Total 4 2 17 2 2" xfId="39481"/>
    <cellStyle name="Total 4 2 17 3" xfId="39482"/>
    <cellStyle name="Total 4 2 18" xfId="39483"/>
    <cellStyle name="Total 4 2 18 2" xfId="39484"/>
    <cellStyle name="Total 4 2 18 2 2" xfId="39485"/>
    <cellStyle name="Total 4 2 18 3" xfId="39486"/>
    <cellStyle name="Total 4 2 19" xfId="39487"/>
    <cellStyle name="Total 4 2 19 2" xfId="39488"/>
    <cellStyle name="Total 4 2 19 2 2" xfId="39489"/>
    <cellStyle name="Total 4 2 19 3" xfId="39490"/>
    <cellStyle name="Total 4 2 2" xfId="39491"/>
    <cellStyle name="Total 4 2 2 10" xfId="39492"/>
    <cellStyle name="Total 4 2 2 10 2" xfId="39493"/>
    <cellStyle name="Total 4 2 2 10 2 2" xfId="39494"/>
    <cellStyle name="Total 4 2 2 10 3" xfId="39495"/>
    <cellStyle name="Total 4 2 2 11" xfId="39496"/>
    <cellStyle name="Total 4 2 2 11 2" xfId="39497"/>
    <cellStyle name="Total 4 2 2 11 2 2" xfId="39498"/>
    <cellStyle name="Total 4 2 2 11 3" xfId="39499"/>
    <cellStyle name="Total 4 2 2 12" xfId="39500"/>
    <cellStyle name="Total 4 2 2 12 2" xfId="39501"/>
    <cellStyle name="Total 4 2 2 12 2 2" xfId="39502"/>
    <cellStyle name="Total 4 2 2 12 3" xfId="39503"/>
    <cellStyle name="Total 4 2 2 13" xfId="39504"/>
    <cellStyle name="Total 4 2 2 13 2" xfId="39505"/>
    <cellStyle name="Total 4 2 2 13 2 2" xfId="39506"/>
    <cellStyle name="Total 4 2 2 13 3" xfId="39507"/>
    <cellStyle name="Total 4 2 2 14" xfId="39508"/>
    <cellStyle name="Total 4 2 2 14 2" xfId="39509"/>
    <cellStyle name="Total 4 2 2 14 2 2" xfId="39510"/>
    <cellStyle name="Total 4 2 2 14 3" xfId="39511"/>
    <cellStyle name="Total 4 2 2 15" xfId="39512"/>
    <cellStyle name="Total 4 2 2 15 2" xfId="39513"/>
    <cellStyle name="Total 4 2 2 15 2 2" xfId="39514"/>
    <cellStyle name="Total 4 2 2 15 3" xfId="39515"/>
    <cellStyle name="Total 4 2 2 16" xfId="39516"/>
    <cellStyle name="Total 4 2 2 16 2" xfId="39517"/>
    <cellStyle name="Total 4 2 2 16 2 2" xfId="39518"/>
    <cellStyle name="Total 4 2 2 16 3" xfId="39519"/>
    <cellStyle name="Total 4 2 2 17" xfId="39520"/>
    <cellStyle name="Total 4 2 2 17 2" xfId="39521"/>
    <cellStyle name="Total 4 2 2 17 2 2" xfId="39522"/>
    <cellStyle name="Total 4 2 2 17 3" xfId="39523"/>
    <cellStyle name="Total 4 2 2 18" xfId="39524"/>
    <cellStyle name="Total 4 2 2 18 2" xfId="39525"/>
    <cellStyle name="Total 4 2 2 19" xfId="39526"/>
    <cellStyle name="Total 4 2 2 2" xfId="39527"/>
    <cellStyle name="Total 4 2 2 2 10" xfId="39528"/>
    <cellStyle name="Total 4 2 2 2 10 2" xfId="39529"/>
    <cellStyle name="Total 4 2 2 2 10 2 2" xfId="39530"/>
    <cellStyle name="Total 4 2 2 2 10 3" xfId="39531"/>
    <cellStyle name="Total 4 2 2 2 11" xfId="39532"/>
    <cellStyle name="Total 4 2 2 2 11 2" xfId="39533"/>
    <cellStyle name="Total 4 2 2 2 11 2 2" xfId="39534"/>
    <cellStyle name="Total 4 2 2 2 11 3" xfId="39535"/>
    <cellStyle name="Total 4 2 2 2 12" xfId="39536"/>
    <cellStyle name="Total 4 2 2 2 12 2" xfId="39537"/>
    <cellStyle name="Total 4 2 2 2 12 2 2" xfId="39538"/>
    <cellStyle name="Total 4 2 2 2 12 3" xfId="39539"/>
    <cellStyle name="Total 4 2 2 2 13" xfId="39540"/>
    <cellStyle name="Total 4 2 2 2 13 2" xfId="39541"/>
    <cellStyle name="Total 4 2 2 2 13 2 2" xfId="39542"/>
    <cellStyle name="Total 4 2 2 2 13 3" xfId="39543"/>
    <cellStyle name="Total 4 2 2 2 14" xfId="39544"/>
    <cellStyle name="Total 4 2 2 2 14 2" xfId="39545"/>
    <cellStyle name="Total 4 2 2 2 14 2 2" xfId="39546"/>
    <cellStyle name="Total 4 2 2 2 14 3" xfId="39547"/>
    <cellStyle name="Total 4 2 2 2 15" xfId="39548"/>
    <cellStyle name="Total 4 2 2 2 15 2" xfId="39549"/>
    <cellStyle name="Total 4 2 2 2 15 2 2" xfId="39550"/>
    <cellStyle name="Total 4 2 2 2 15 3" xfId="39551"/>
    <cellStyle name="Total 4 2 2 2 16" xfId="39552"/>
    <cellStyle name="Total 4 2 2 2 16 2" xfId="39553"/>
    <cellStyle name="Total 4 2 2 2 16 2 2" xfId="39554"/>
    <cellStyle name="Total 4 2 2 2 16 3" xfId="39555"/>
    <cellStyle name="Total 4 2 2 2 17" xfId="39556"/>
    <cellStyle name="Total 4 2 2 2 17 2" xfId="39557"/>
    <cellStyle name="Total 4 2 2 2 17 2 2" xfId="39558"/>
    <cellStyle name="Total 4 2 2 2 17 3" xfId="39559"/>
    <cellStyle name="Total 4 2 2 2 18" xfId="39560"/>
    <cellStyle name="Total 4 2 2 2 18 2" xfId="39561"/>
    <cellStyle name="Total 4 2 2 2 18 2 2" xfId="39562"/>
    <cellStyle name="Total 4 2 2 2 18 3" xfId="39563"/>
    <cellStyle name="Total 4 2 2 2 19" xfId="39564"/>
    <cellStyle name="Total 4 2 2 2 19 2" xfId="39565"/>
    <cellStyle name="Total 4 2 2 2 19 2 2" xfId="39566"/>
    <cellStyle name="Total 4 2 2 2 19 3" xfId="39567"/>
    <cellStyle name="Total 4 2 2 2 2" xfId="39568"/>
    <cellStyle name="Total 4 2 2 2 2 2" xfId="39569"/>
    <cellStyle name="Total 4 2 2 2 2 2 2" xfId="39570"/>
    <cellStyle name="Total 4 2 2 2 2 3" xfId="39571"/>
    <cellStyle name="Total 4 2 2 2 20" xfId="39572"/>
    <cellStyle name="Total 4 2 2 2 20 2" xfId="39573"/>
    <cellStyle name="Total 4 2 2 2 20 2 2" xfId="39574"/>
    <cellStyle name="Total 4 2 2 2 20 3" xfId="39575"/>
    <cellStyle name="Total 4 2 2 2 21" xfId="39576"/>
    <cellStyle name="Total 4 2 2 2 21 2" xfId="39577"/>
    <cellStyle name="Total 4 2 2 2 22" xfId="39578"/>
    <cellStyle name="Total 4 2 2 2 3" xfId="39579"/>
    <cellStyle name="Total 4 2 2 2 3 2" xfId="39580"/>
    <cellStyle name="Total 4 2 2 2 3 2 2" xfId="39581"/>
    <cellStyle name="Total 4 2 2 2 3 3" xfId="39582"/>
    <cellStyle name="Total 4 2 2 2 4" xfId="39583"/>
    <cellStyle name="Total 4 2 2 2 4 2" xfId="39584"/>
    <cellStyle name="Total 4 2 2 2 4 2 2" xfId="39585"/>
    <cellStyle name="Total 4 2 2 2 4 3" xfId="39586"/>
    <cellStyle name="Total 4 2 2 2 5" xfId="39587"/>
    <cellStyle name="Total 4 2 2 2 5 2" xfId="39588"/>
    <cellStyle name="Total 4 2 2 2 5 2 2" xfId="39589"/>
    <cellStyle name="Total 4 2 2 2 5 3" xfId="39590"/>
    <cellStyle name="Total 4 2 2 2 6" xfId="39591"/>
    <cellStyle name="Total 4 2 2 2 6 2" xfId="39592"/>
    <cellStyle name="Total 4 2 2 2 6 2 2" xfId="39593"/>
    <cellStyle name="Total 4 2 2 2 6 3" xfId="39594"/>
    <cellStyle name="Total 4 2 2 2 7" xfId="39595"/>
    <cellStyle name="Total 4 2 2 2 7 2" xfId="39596"/>
    <cellStyle name="Total 4 2 2 2 7 2 2" xfId="39597"/>
    <cellStyle name="Total 4 2 2 2 7 3" xfId="39598"/>
    <cellStyle name="Total 4 2 2 2 8" xfId="39599"/>
    <cellStyle name="Total 4 2 2 2 8 2" xfId="39600"/>
    <cellStyle name="Total 4 2 2 2 8 2 2" xfId="39601"/>
    <cellStyle name="Total 4 2 2 2 8 3" xfId="39602"/>
    <cellStyle name="Total 4 2 2 2 9" xfId="39603"/>
    <cellStyle name="Total 4 2 2 2 9 2" xfId="39604"/>
    <cellStyle name="Total 4 2 2 2 9 2 2" xfId="39605"/>
    <cellStyle name="Total 4 2 2 2 9 3" xfId="39606"/>
    <cellStyle name="Total 4 2 2 3" xfId="39607"/>
    <cellStyle name="Total 4 2 2 3 2" xfId="39608"/>
    <cellStyle name="Total 4 2 2 3 2 2" xfId="39609"/>
    <cellStyle name="Total 4 2 2 3 3" xfId="39610"/>
    <cellStyle name="Total 4 2 2 4" xfId="39611"/>
    <cellStyle name="Total 4 2 2 4 2" xfId="39612"/>
    <cellStyle name="Total 4 2 2 4 2 2" xfId="39613"/>
    <cellStyle name="Total 4 2 2 4 3" xfId="39614"/>
    <cellStyle name="Total 4 2 2 5" xfId="39615"/>
    <cellStyle name="Total 4 2 2 5 2" xfId="39616"/>
    <cellStyle name="Total 4 2 2 5 2 2" xfId="39617"/>
    <cellStyle name="Total 4 2 2 5 3" xfId="39618"/>
    <cellStyle name="Total 4 2 2 6" xfId="39619"/>
    <cellStyle name="Total 4 2 2 6 2" xfId="39620"/>
    <cellStyle name="Total 4 2 2 6 2 2" xfId="39621"/>
    <cellStyle name="Total 4 2 2 6 3" xfId="39622"/>
    <cellStyle name="Total 4 2 2 7" xfId="39623"/>
    <cellStyle name="Total 4 2 2 7 2" xfId="39624"/>
    <cellStyle name="Total 4 2 2 7 2 2" xfId="39625"/>
    <cellStyle name="Total 4 2 2 7 3" xfId="39626"/>
    <cellStyle name="Total 4 2 2 8" xfId="39627"/>
    <cellStyle name="Total 4 2 2 8 2" xfId="39628"/>
    <cellStyle name="Total 4 2 2 8 2 2" xfId="39629"/>
    <cellStyle name="Total 4 2 2 8 3" xfId="39630"/>
    <cellStyle name="Total 4 2 2 9" xfId="39631"/>
    <cellStyle name="Total 4 2 2 9 2" xfId="39632"/>
    <cellStyle name="Total 4 2 2 9 2 2" xfId="39633"/>
    <cellStyle name="Total 4 2 2 9 3" xfId="39634"/>
    <cellStyle name="Total 4 2 20" xfId="39635"/>
    <cellStyle name="Total 4 2 20 2" xfId="39636"/>
    <cellStyle name="Total 4 2 20 2 2" xfId="39637"/>
    <cellStyle name="Total 4 2 20 3" xfId="39638"/>
    <cellStyle name="Total 4 2 21" xfId="39639"/>
    <cellStyle name="Total 4 2 21 2" xfId="39640"/>
    <cellStyle name="Total 4 2 22" xfId="39641"/>
    <cellStyle name="Total 4 2 3" xfId="39642"/>
    <cellStyle name="Total 4 2 3 10" xfId="39643"/>
    <cellStyle name="Total 4 2 3 10 2" xfId="39644"/>
    <cellStyle name="Total 4 2 3 10 2 2" xfId="39645"/>
    <cellStyle name="Total 4 2 3 10 3" xfId="39646"/>
    <cellStyle name="Total 4 2 3 11" xfId="39647"/>
    <cellStyle name="Total 4 2 3 11 2" xfId="39648"/>
    <cellStyle name="Total 4 2 3 11 2 2" xfId="39649"/>
    <cellStyle name="Total 4 2 3 11 3" xfId="39650"/>
    <cellStyle name="Total 4 2 3 12" xfId="39651"/>
    <cellStyle name="Total 4 2 3 12 2" xfId="39652"/>
    <cellStyle name="Total 4 2 3 12 2 2" xfId="39653"/>
    <cellStyle name="Total 4 2 3 12 3" xfId="39654"/>
    <cellStyle name="Total 4 2 3 13" xfId="39655"/>
    <cellStyle name="Total 4 2 3 13 2" xfId="39656"/>
    <cellStyle name="Total 4 2 3 13 2 2" xfId="39657"/>
    <cellStyle name="Total 4 2 3 13 3" xfId="39658"/>
    <cellStyle name="Total 4 2 3 14" xfId="39659"/>
    <cellStyle name="Total 4 2 3 14 2" xfId="39660"/>
    <cellStyle name="Total 4 2 3 14 2 2" xfId="39661"/>
    <cellStyle name="Total 4 2 3 14 3" xfId="39662"/>
    <cellStyle name="Total 4 2 3 15" xfId="39663"/>
    <cellStyle name="Total 4 2 3 15 2" xfId="39664"/>
    <cellStyle name="Total 4 2 3 15 2 2" xfId="39665"/>
    <cellStyle name="Total 4 2 3 15 3" xfId="39666"/>
    <cellStyle name="Total 4 2 3 16" xfId="39667"/>
    <cellStyle name="Total 4 2 3 16 2" xfId="39668"/>
    <cellStyle name="Total 4 2 3 16 2 2" xfId="39669"/>
    <cellStyle name="Total 4 2 3 16 3" xfId="39670"/>
    <cellStyle name="Total 4 2 3 17" xfId="39671"/>
    <cellStyle name="Total 4 2 3 17 2" xfId="39672"/>
    <cellStyle name="Total 4 2 3 17 2 2" xfId="39673"/>
    <cellStyle name="Total 4 2 3 17 3" xfId="39674"/>
    <cellStyle name="Total 4 2 3 18" xfId="39675"/>
    <cellStyle name="Total 4 2 3 18 2" xfId="39676"/>
    <cellStyle name="Total 4 2 3 19" xfId="39677"/>
    <cellStyle name="Total 4 2 3 2" xfId="39678"/>
    <cellStyle name="Total 4 2 3 2 10" xfId="39679"/>
    <cellStyle name="Total 4 2 3 2 10 2" xfId="39680"/>
    <cellStyle name="Total 4 2 3 2 10 2 2" xfId="39681"/>
    <cellStyle name="Total 4 2 3 2 10 3" xfId="39682"/>
    <cellStyle name="Total 4 2 3 2 11" xfId="39683"/>
    <cellStyle name="Total 4 2 3 2 11 2" xfId="39684"/>
    <cellStyle name="Total 4 2 3 2 11 2 2" xfId="39685"/>
    <cellStyle name="Total 4 2 3 2 11 3" xfId="39686"/>
    <cellStyle name="Total 4 2 3 2 12" xfId="39687"/>
    <cellStyle name="Total 4 2 3 2 12 2" xfId="39688"/>
    <cellStyle name="Total 4 2 3 2 12 2 2" xfId="39689"/>
    <cellStyle name="Total 4 2 3 2 12 3" xfId="39690"/>
    <cellStyle name="Total 4 2 3 2 13" xfId="39691"/>
    <cellStyle name="Total 4 2 3 2 13 2" xfId="39692"/>
    <cellStyle name="Total 4 2 3 2 13 2 2" xfId="39693"/>
    <cellStyle name="Total 4 2 3 2 13 3" xfId="39694"/>
    <cellStyle name="Total 4 2 3 2 14" xfId="39695"/>
    <cellStyle name="Total 4 2 3 2 14 2" xfId="39696"/>
    <cellStyle name="Total 4 2 3 2 14 2 2" xfId="39697"/>
    <cellStyle name="Total 4 2 3 2 14 3" xfId="39698"/>
    <cellStyle name="Total 4 2 3 2 15" xfId="39699"/>
    <cellStyle name="Total 4 2 3 2 15 2" xfId="39700"/>
    <cellStyle name="Total 4 2 3 2 15 2 2" xfId="39701"/>
    <cellStyle name="Total 4 2 3 2 15 3" xfId="39702"/>
    <cellStyle name="Total 4 2 3 2 16" xfId="39703"/>
    <cellStyle name="Total 4 2 3 2 16 2" xfId="39704"/>
    <cellStyle name="Total 4 2 3 2 16 2 2" xfId="39705"/>
    <cellStyle name="Total 4 2 3 2 16 3" xfId="39706"/>
    <cellStyle name="Total 4 2 3 2 17" xfId="39707"/>
    <cellStyle name="Total 4 2 3 2 17 2" xfId="39708"/>
    <cellStyle name="Total 4 2 3 2 17 2 2" xfId="39709"/>
    <cellStyle name="Total 4 2 3 2 17 3" xfId="39710"/>
    <cellStyle name="Total 4 2 3 2 18" xfId="39711"/>
    <cellStyle name="Total 4 2 3 2 18 2" xfId="39712"/>
    <cellStyle name="Total 4 2 3 2 18 2 2" xfId="39713"/>
    <cellStyle name="Total 4 2 3 2 18 3" xfId="39714"/>
    <cellStyle name="Total 4 2 3 2 19" xfId="39715"/>
    <cellStyle name="Total 4 2 3 2 19 2" xfId="39716"/>
    <cellStyle name="Total 4 2 3 2 19 2 2" xfId="39717"/>
    <cellStyle name="Total 4 2 3 2 19 3" xfId="39718"/>
    <cellStyle name="Total 4 2 3 2 2" xfId="39719"/>
    <cellStyle name="Total 4 2 3 2 2 2" xfId="39720"/>
    <cellStyle name="Total 4 2 3 2 2 2 2" xfId="39721"/>
    <cellStyle name="Total 4 2 3 2 2 3" xfId="39722"/>
    <cellStyle name="Total 4 2 3 2 20" xfId="39723"/>
    <cellStyle name="Total 4 2 3 2 20 2" xfId="39724"/>
    <cellStyle name="Total 4 2 3 2 20 2 2" xfId="39725"/>
    <cellStyle name="Total 4 2 3 2 20 3" xfId="39726"/>
    <cellStyle name="Total 4 2 3 2 21" xfId="39727"/>
    <cellStyle name="Total 4 2 3 2 21 2" xfId="39728"/>
    <cellStyle name="Total 4 2 3 2 22" xfId="39729"/>
    <cellStyle name="Total 4 2 3 2 3" xfId="39730"/>
    <cellStyle name="Total 4 2 3 2 3 2" xfId="39731"/>
    <cellStyle name="Total 4 2 3 2 3 2 2" xfId="39732"/>
    <cellStyle name="Total 4 2 3 2 3 3" xfId="39733"/>
    <cellStyle name="Total 4 2 3 2 4" xfId="39734"/>
    <cellStyle name="Total 4 2 3 2 4 2" xfId="39735"/>
    <cellStyle name="Total 4 2 3 2 4 2 2" xfId="39736"/>
    <cellStyle name="Total 4 2 3 2 4 3" xfId="39737"/>
    <cellStyle name="Total 4 2 3 2 5" xfId="39738"/>
    <cellStyle name="Total 4 2 3 2 5 2" xfId="39739"/>
    <cellStyle name="Total 4 2 3 2 5 2 2" xfId="39740"/>
    <cellStyle name="Total 4 2 3 2 5 3" xfId="39741"/>
    <cellStyle name="Total 4 2 3 2 6" xfId="39742"/>
    <cellStyle name="Total 4 2 3 2 6 2" xfId="39743"/>
    <cellStyle name="Total 4 2 3 2 6 2 2" xfId="39744"/>
    <cellStyle name="Total 4 2 3 2 6 3" xfId="39745"/>
    <cellStyle name="Total 4 2 3 2 7" xfId="39746"/>
    <cellStyle name="Total 4 2 3 2 7 2" xfId="39747"/>
    <cellStyle name="Total 4 2 3 2 7 2 2" xfId="39748"/>
    <cellStyle name="Total 4 2 3 2 7 3" xfId="39749"/>
    <cellStyle name="Total 4 2 3 2 8" xfId="39750"/>
    <cellStyle name="Total 4 2 3 2 8 2" xfId="39751"/>
    <cellStyle name="Total 4 2 3 2 8 2 2" xfId="39752"/>
    <cellStyle name="Total 4 2 3 2 8 3" xfId="39753"/>
    <cellStyle name="Total 4 2 3 2 9" xfId="39754"/>
    <cellStyle name="Total 4 2 3 2 9 2" xfId="39755"/>
    <cellStyle name="Total 4 2 3 2 9 2 2" xfId="39756"/>
    <cellStyle name="Total 4 2 3 2 9 3" xfId="39757"/>
    <cellStyle name="Total 4 2 3 3" xfId="39758"/>
    <cellStyle name="Total 4 2 3 3 2" xfId="39759"/>
    <cellStyle name="Total 4 2 3 3 2 2" xfId="39760"/>
    <cellStyle name="Total 4 2 3 3 3" xfId="39761"/>
    <cellStyle name="Total 4 2 3 4" xfId="39762"/>
    <cellStyle name="Total 4 2 3 4 2" xfId="39763"/>
    <cellStyle name="Total 4 2 3 4 2 2" xfId="39764"/>
    <cellStyle name="Total 4 2 3 4 3" xfId="39765"/>
    <cellStyle name="Total 4 2 3 5" xfId="39766"/>
    <cellStyle name="Total 4 2 3 5 2" xfId="39767"/>
    <cellStyle name="Total 4 2 3 5 2 2" xfId="39768"/>
    <cellStyle name="Total 4 2 3 5 3" xfId="39769"/>
    <cellStyle name="Total 4 2 3 6" xfId="39770"/>
    <cellStyle name="Total 4 2 3 6 2" xfId="39771"/>
    <cellStyle name="Total 4 2 3 6 2 2" xfId="39772"/>
    <cellStyle name="Total 4 2 3 6 3" xfId="39773"/>
    <cellStyle name="Total 4 2 3 7" xfId="39774"/>
    <cellStyle name="Total 4 2 3 7 2" xfId="39775"/>
    <cellStyle name="Total 4 2 3 7 2 2" xfId="39776"/>
    <cellStyle name="Total 4 2 3 7 3" xfId="39777"/>
    <cellStyle name="Total 4 2 3 8" xfId="39778"/>
    <cellStyle name="Total 4 2 3 8 2" xfId="39779"/>
    <cellStyle name="Total 4 2 3 8 2 2" xfId="39780"/>
    <cellStyle name="Total 4 2 3 8 3" xfId="39781"/>
    <cellStyle name="Total 4 2 3 9" xfId="39782"/>
    <cellStyle name="Total 4 2 3 9 2" xfId="39783"/>
    <cellStyle name="Total 4 2 3 9 2 2" xfId="39784"/>
    <cellStyle name="Total 4 2 3 9 3" xfId="39785"/>
    <cellStyle name="Total 4 2 4" xfId="39786"/>
    <cellStyle name="Total 4 2 4 10" xfId="39787"/>
    <cellStyle name="Total 4 2 4 10 2" xfId="39788"/>
    <cellStyle name="Total 4 2 4 10 2 2" xfId="39789"/>
    <cellStyle name="Total 4 2 4 10 3" xfId="39790"/>
    <cellStyle name="Total 4 2 4 11" xfId="39791"/>
    <cellStyle name="Total 4 2 4 11 2" xfId="39792"/>
    <cellStyle name="Total 4 2 4 11 2 2" xfId="39793"/>
    <cellStyle name="Total 4 2 4 11 3" xfId="39794"/>
    <cellStyle name="Total 4 2 4 12" xfId="39795"/>
    <cellStyle name="Total 4 2 4 12 2" xfId="39796"/>
    <cellStyle name="Total 4 2 4 12 2 2" xfId="39797"/>
    <cellStyle name="Total 4 2 4 12 3" xfId="39798"/>
    <cellStyle name="Total 4 2 4 13" xfId="39799"/>
    <cellStyle name="Total 4 2 4 13 2" xfId="39800"/>
    <cellStyle name="Total 4 2 4 13 2 2" xfId="39801"/>
    <cellStyle name="Total 4 2 4 13 3" xfId="39802"/>
    <cellStyle name="Total 4 2 4 14" xfId="39803"/>
    <cellStyle name="Total 4 2 4 14 2" xfId="39804"/>
    <cellStyle name="Total 4 2 4 14 2 2" xfId="39805"/>
    <cellStyle name="Total 4 2 4 14 3" xfId="39806"/>
    <cellStyle name="Total 4 2 4 15" xfId="39807"/>
    <cellStyle name="Total 4 2 4 15 2" xfId="39808"/>
    <cellStyle name="Total 4 2 4 15 2 2" xfId="39809"/>
    <cellStyle name="Total 4 2 4 15 3" xfId="39810"/>
    <cellStyle name="Total 4 2 4 16" xfId="39811"/>
    <cellStyle name="Total 4 2 4 16 2" xfId="39812"/>
    <cellStyle name="Total 4 2 4 16 2 2" xfId="39813"/>
    <cellStyle name="Total 4 2 4 16 3" xfId="39814"/>
    <cellStyle name="Total 4 2 4 17" xfId="39815"/>
    <cellStyle name="Total 4 2 4 17 2" xfId="39816"/>
    <cellStyle name="Total 4 2 4 17 2 2" xfId="39817"/>
    <cellStyle name="Total 4 2 4 17 3" xfId="39818"/>
    <cellStyle name="Total 4 2 4 18" xfId="39819"/>
    <cellStyle name="Total 4 2 4 18 2" xfId="39820"/>
    <cellStyle name="Total 4 2 4 18 2 2" xfId="39821"/>
    <cellStyle name="Total 4 2 4 18 3" xfId="39822"/>
    <cellStyle name="Total 4 2 4 19" xfId="39823"/>
    <cellStyle name="Total 4 2 4 19 2" xfId="39824"/>
    <cellStyle name="Total 4 2 4 19 2 2" xfId="39825"/>
    <cellStyle name="Total 4 2 4 19 3" xfId="39826"/>
    <cellStyle name="Total 4 2 4 2" xfId="39827"/>
    <cellStyle name="Total 4 2 4 2 10" xfId="39828"/>
    <cellStyle name="Total 4 2 4 2 10 2" xfId="39829"/>
    <cellStyle name="Total 4 2 4 2 10 2 2" xfId="39830"/>
    <cellStyle name="Total 4 2 4 2 10 3" xfId="39831"/>
    <cellStyle name="Total 4 2 4 2 11" xfId="39832"/>
    <cellStyle name="Total 4 2 4 2 11 2" xfId="39833"/>
    <cellStyle name="Total 4 2 4 2 11 2 2" xfId="39834"/>
    <cellStyle name="Total 4 2 4 2 11 3" xfId="39835"/>
    <cellStyle name="Total 4 2 4 2 12" xfId="39836"/>
    <cellStyle name="Total 4 2 4 2 12 2" xfId="39837"/>
    <cellStyle name="Total 4 2 4 2 12 2 2" xfId="39838"/>
    <cellStyle name="Total 4 2 4 2 12 3" xfId="39839"/>
    <cellStyle name="Total 4 2 4 2 13" xfId="39840"/>
    <cellStyle name="Total 4 2 4 2 13 2" xfId="39841"/>
    <cellStyle name="Total 4 2 4 2 13 2 2" xfId="39842"/>
    <cellStyle name="Total 4 2 4 2 13 3" xfId="39843"/>
    <cellStyle name="Total 4 2 4 2 14" xfId="39844"/>
    <cellStyle name="Total 4 2 4 2 14 2" xfId="39845"/>
    <cellStyle name="Total 4 2 4 2 14 2 2" xfId="39846"/>
    <cellStyle name="Total 4 2 4 2 14 3" xfId="39847"/>
    <cellStyle name="Total 4 2 4 2 15" xfId="39848"/>
    <cellStyle name="Total 4 2 4 2 15 2" xfId="39849"/>
    <cellStyle name="Total 4 2 4 2 15 2 2" xfId="39850"/>
    <cellStyle name="Total 4 2 4 2 15 3" xfId="39851"/>
    <cellStyle name="Total 4 2 4 2 16" xfId="39852"/>
    <cellStyle name="Total 4 2 4 2 16 2" xfId="39853"/>
    <cellStyle name="Total 4 2 4 2 16 2 2" xfId="39854"/>
    <cellStyle name="Total 4 2 4 2 16 3" xfId="39855"/>
    <cellStyle name="Total 4 2 4 2 17" xfId="39856"/>
    <cellStyle name="Total 4 2 4 2 17 2" xfId="39857"/>
    <cellStyle name="Total 4 2 4 2 17 2 2" xfId="39858"/>
    <cellStyle name="Total 4 2 4 2 17 3" xfId="39859"/>
    <cellStyle name="Total 4 2 4 2 18" xfId="39860"/>
    <cellStyle name="Total 4 2 4 2 18 2" xfId="39861"/>
    <cellStyle name="Total 4 2 4 2 18 2 2" xfId="39862"/>
    <cellStyle name="Total 4 2 4 2 18 3" xfId="39863"/>
    <cellStyle name="Total 4 2 4 2 19" xfId="39864"/>
    <cellStyle name="Total 4 2 4 2 19 2" xfId="39865"/>
    <cellStyle name="Total 4 2 4 2 19 2 2" xfId="39866"/>
    <cellStyle name="Total 4 2 4 2 19 3" xfId="39867"/>
    <cellStyle name="Total 4 2 4 2 2" xfId="39868"/>
    <cellStyle name="Total 4 2 4 2 2 2" xfId="39869"/>
    <cellStyle name="Total 4 2 4 2 2 2 2" xfId="39870"/>
    <cellStyle name="Total 4 2 4 2 2 3" xfId="39871"/>
    <cellStyle name="Total 4 2 4 2 20" xfId="39872"/>
    <cellStyle name="Total 4 2 4 2 20 2" xfId="39873"/>
    <cellStyle name="Total 4 2 4 2 20 2 2" xfId="39874"/>
    <cellStyle name="Total 4 2 4 2 20 3" xfId="39875"/>
    <cellStyle name="Total 4 2 4 2 21" xfId="39876"/>
    <cellStyle name="Total 4 2 4 2 21 2" xfId="39877"/>
    <cellStyle name="Total 4 2 4 2 22" xfId="39878"/>
    <cellStyle name="Total 4 2 4 2 3" xfId="39879"/>
    <cellStyle name="Total 4 2 4 2 3 2" xfId="39880"/>
    <cellStyle name="Total 4 2 4 2 3 2 2" xfId="39881"/>
    <cellStyle name="Total 4 2 4 2 3 3" xfId="39882"/>
    <cellStyle name="Total 4 2 4 2 4" xfId="39883"/>
    <cellStyle name="Total 4 2 4 2 4 2" xfId="39884"/>
    <cellStyle name="Total 4 2 4 2 4 2 2" xfId="39885"/>
    <cellStyle name="Total 4 2 4 2 4 3" xfId="39886"/>
    <cellStyle name="Total 4 2 4 2 5" xfId="39887"/>
    <cellStyle name="Total 4 2 4 2 5 2" xfId="39888"/>
    <cellStyle name="Total 4 2 4 2 5 2 2" xfId="39889"/>
    <cellStyle name="Total 4 2 4 2 5 3" xfId="39890"/>
    <cellStyle name="Total 4 2 4 2 6" xfId="39891"/>
    <cellStyle name="Total 4 2 4 2 6 2" xfId="39892"/>
    <cellStyle name="Total 4 2 4 2 6 2 2" xfId="39893"/>
    <cellStyle name="Total 4 2 4 2 6 3" xfId="39894"/>
    <cellStyle name="Total 4 2 4 2 7" xfId="39895"/>
    <cellStyle name="Total 4 2 4 2 7 2" xfId="39896"/>
    <cellStyle name="Total 4 2 4 2 7 2 2" xfId="39897"/>
    <cellStyle name="Total 4 2 4 2 7 3" xfId="39898"/>
    <cellStyle name="Total 4 2 4 2 8" xfId="39899"/>
    <cellStyle name="Total 4 2 4 2 8 2" xfId="39900"/>
    <cellStyle name="Total 4 2 4 2 8 2 2" xfId="39901"/>
    <cellStyle name="Total 4 2 4 2 8 3" xfId="39902"/>
    <cellStyle name="Total 4 2 4 2 9" xfId="39903"/>
    <cellStyle name="Total 4 2 4 2 9 2" xfId="39904"/>
    <cellStyle name="Total 4 2 4 2 9 2 2" xfId="39905"/>
    <cellStyle name="Total 4 2 4 2 9 3" xfId="39906"/>
    <cellStyle name="Total 4 2 4 20" xfId="39907"/>
    <cellStyle name="Total 4 2 4 20 2" xfId="39908"/>
    <cellStyle name="Total 4 2 4 20 2 2" xfId="39909"/>
    <cellStyle name="Total 4 2 4 20 3" xfId="39910"/>
    <cellStyle name="Total 4 2 4 21" xfId="39911"/>
    <cellStyle name="Total 4 2 4 21 2" xfId="39912"/>
    <cellStyle name="Total 4 2 4 21 2 2" xfId="39913"/>
    <cellStyle name="Total 4 2 4 21 3" xfId="39914"/>
    <cellStyle name="Total 4 2 4 22" xfId="39915"/>
    <cellStyle name="Total 4 2 4 22 2" xfId="39916"/>
    <cellStyle name="Total 4 2 4 23" xfId="39917"/>
    <cellStyle name="Total 4 2 4 3" xfId="39918"/>
    <cellStyle name="Total 4 2 4 3 2" xfId="39919"/>
    <cellStyle name="Total 4 2 4 3 2 2" xfId="39920"/>
    <cellStyle name="Total 4 2 4 3 3" xfId="39921"/>
    <cellStyle name="Total 4 2 4 4" xfId="39922"/>
    <cellStyle name="Total 4 2 4 4 2" xfId="39923"/>
    <cellStyle name="Total 4 2 4 4 2 2" xfId="39924"/>
    <cellStyle name="Total 4 2 4 4 3" xfId="39925"/>
    <cellStyle name="Total 4 2 4 5" xfId="39926"/>
    <cellStyle name="Total 4 2 4 5 2" xfId="39927"/>
    <cellStyle name="Total 4 2 4 5 2 2" xfId="39928"/>
    <cellStyle name="Total 4 2 4 5 3" xfId="39929"/>
    <cellStyle name="Total 4 2 4 6" xfId="39930"/>
    <cellStyle name="Total 4 2 4 6 2" xfId="39931"/>
    <cellStyle name="Total 4 2 4 6 2 2" xfId="39932"/>
    <cellStyle name="Total 4 2 4 6 3" xfId="39933"/>
    <cellStyle name="Total 4 2 4 7" xfId="39934"/>
    <cellStyle name="Total 4 2 4 7 2" xfId="39935"/>
    <cellStyle name="Total 4 2 4 7 2 2" xfId="39936"/>
    <cellStyle name="Total 4 2 4 7 3" xfId="39937"/>
    <cellStyle name="Total 4 2 4 8" xfId="39938"/>
    <cellStyle name="Total 4 2 4 8 2" xfId="39939"/>
    <cellStyle name="Total 4 2 4 8 2 2" xfId="39940"/>
    <cellStyle name="Total 4 2 4 8 3" xfId="39941"/>
    <cellStyle name="Total 4 2 4 9" xfId="39942"/>
    <cellStyle name="Total 4 2 4 9 2" xfId="39943"/>
    <cellStyle name="Total 4 2 4 9 2 2" xfId="39944"/>
    <cellStyle name="Total 4 2 4 9 3" xfId="39945"/>
    <cellStyle name="Total 4 2 5" xfId="39946"/>
    <cellStyle name="Total 4 2 5 10" xfId="39947"/>
    <cellStyle name="Total 4 2 5 10 2" xfId="39948"/>
    <cellStyle name="Total 4 2 5 10 2 2" xfId="39949"/>
    <cellStyle name="Total 4 2 5 10 3" xfId="39950"/>
    <cellStyle name="Total 4 2 5 11" xfId="39951"/>
    <cellStyle name="Total 4 2 5 11 2" xfId="39952"/>
    <cellStyle name="Total 4 2 5 11 2 2" xfId="39953"/>
    <cellStyle name="Total 4 2 5 11 3" xfId="39954"/>
    <cellStyle name="Total 4 2 5 12" xfId="39955"/>
    <cellStyle name="Total 4 2 5 12 2" xfId="39956"/>
    <cellStyle name="Total 4 2 5 12 2 2" xfId="39957"/>
    <cellStyle name="Total 4 2 5 12 3" xfId="39958"/>
    <cellStyle name="Total 4 2 5 13" xfId="39959"/>
    <cellStyle name="Total 4 2 5 13 2" xfId="39960"/>
    <cellStyle name="Total 4 2 5 13 2 2" xfId="39961"/>
    <cellStyle name="Total 4 2 5 13 3" xfId="39962"/>
    <cellStyle name="Total 4 2 5 14" xfId="39963"/>
    <cellStyle name="Total 4 2 5 14 2" xfId="39964"/>
    <cellStyle name="Total 4 2 5 14 2 2" xfId="39965"/>
    <cellStyle name="Total 4 2 5 14 3" xfId="39966"/>
    <cellStyle name="Total 4 2 5 15" xfId="39967"/>
    <cellStyle name="Total 4 2 5 15 2" xfId="39968"/>
    <cellStyle name="Total 4 2 5 15 2 2" xfId="39969"/>
    <cellStyle name="Total 4 2 5 15 3" xfId="39970"/>
    <cellStyle name="Total 4 2 5 16" xfId="39971"/>
    <cellStyle name="Total 4 2 5 16 2" xfId="39972"/>
    <cellStyle name="Total 4 2 5 16 2 2" xfId="39973"/>
    <cellStyle name="Total 4 2 5 16 3" xfId="39974"/>
    <cellStyle name="Total 4 2 5 17" xfId="39975"/>
    <cellStyle name="Total 4 2 5 17 2" xfId="39976"/>
    <cellStyle name="Total 4 2 5 17 2 2" xfId="39977"/>
    <cellStyle name="Total 4 2 5 17 3" xfId="39978"/>
    <cellStyle name="Total 4 2 5 18" xfId="39979"/>
    <cellStyle name="Total 4 2 5 18 2" xfId="39980"/>
    <cellStyle name="Total 4 2 5 18 2 2" xfId="39981"/>
    <cellStyle name="Total 4 2 5 18 3" xfId="39982"/>
    <cellStyle name="Total 4 2 5 19" xfId="39983"/>
    <cellStyle name="Total 4 2 5 19 2" xfId="39984"/>
    <cellStyle name="Total 4 2 5 19 2 2" xfId="39985"/>
    <cellStyle name="Total 4 2 5 19 3" xfId="39986"/>
    <cellStyle name="Total 4 2 5 2" xfId="39987"/>
    <cellStyle name="Total 4 2 5 2 2" xfId="39988"/>
    <cellStyle name="Total 4 2 5 2 2 2" xfId="39989"/>
    <cellStyle name="Total 4 2 5 2 3" xfId="39990"/>
    <cellStyle name="Total 4 2 5 20" xfId="39991"/>
    <cellStyle name="Total 4 2 5 20 2" xfId="39992"/>
    <cellStyle name="Total 4 2 5 20 2 2" xfId="39993"/>
    <cellStyle name="Total 4 2 5 20 3" xfId="39994"/>
    <cellStyle name="Total 4 2 5 21" xfId="39995"/>
    <cellStyle name="Total 4 2 5 21 2" xfId="39996"/>
    <cellStyle name="Total 4 2 5 22" xfId="39997"/>
    <cellStyle name="Total 4 2 5 3" xfId="39998"/>
    <cellStyle name="Total 4 2 5 3 2" xfId="39999"/>
    <cellStyle name="Total 4 2 5 3 2 2" xfId="40000"/>
    <cellStyle name="Total 4 2 5 3 3" xfId="40001"/>
    <cellStyle name="Total 4 2 5 4" xfId="40002"/>
    <cellStyle name="Total 4 2 5 4 2" xfId="40003"/>
    <cellStyle name="Total 4 2 5 4 2 2" xfId="40004"/>
    <cellStyle name="Total 4 2 5 4 3" xfId="40005"/>
    <cellStyle name="Total 4 2 5 5" xfId="40006"/>
    <cellStyle name="Total 4 2 5 5 2" xfId="40007"/>
    <cellStyle name="Total 4 2 5 5 2 2" xfId="40008"/>
    <cellStyle name="Total 4 2 5 5 3" xfId="40009"/>
    <cellStyle name="Total 4 2 5 6" xfId="40010"/>
    <cellStyle name="Total 4 2 5 6 2" xfId="40011"/>
    <cellStyle name="Total 4 2 5 6 2 2" xfId="40012"/>
    <cellStyle name="Total 4 2 5 6 3" xfId="40013"/>
    <cellStyle name="Total 4 2 5 7" xfId="40014"/>
    <cellStyle name="Total 4 2 5 7 2" xfId="40015"/>
    <cellStyle name="Total 4 2 5 7 2 2" xfId="40016"/>
    <cellStyle name="Total 4 2 5 7 3" xfId="40017"/>
    <cellStyle name="Total 4 2 5 8" xfId="40018"/>
    <cellStyle name="Total 4 2 5 8 2" xfId="40019"/>
    <cellStyle name="Total 4 2 5 8 2 2" xfId="40020"/>
    <cellStyle name="Total 4 2 5 8 3" xfId="40021"/>
    <cellStyle name="Total 4 2 5 9" xfId="40022"/>
    <cellStyle name="Total 4 2 5 9 2" xfId="40023"/>
    <cellStyle name="Total 4 2 5 9 2 2" xfId="40024"/>
    <cellStyle name="Total 4 2 5 9 3" xfId="40025"/>
    <cellStyle name="Total 4 2 6" xfId="40026"/>
    <cellStyle name="Total 4 2 6 2" xfId="40027"/>
    <cellStyle name="Total 4 2 6 2 2" xfId="40028"/>
    <cellStyle name="Total 4 2 6 3" xfId="40029"/>
    <cellStyle name="Total 4 2 7" xfId="40030"/>
    <cellStyle name="Total 4 2 7 2" xfId="40031"/>
    <cellStyle name="Total 4 2 7 2 2" xfId="40032"/>
    <cellStyle name="Total 4 2 7 3" xfId="40033"/>
    <cellStyle name="Total 4 2 8" xfId="40034"/>
    <cellStyle name="Total 4 2 8 2" xfId="40035"/>
    <cellStyle name="Total 4 2 8 2 2" xfId="40036"/>
    <cellStyle name="Total 4 2 8 3" xfId="40037"/>
    <cellStyle name="Total 4 2 9" xfId="40038"/>
    <cellStyle name="Total 4 2 9 2" xfId="40039"/>
    <cellStyle name="Total 4 2 9 2 2" xfId="40040"/>
    <cellStyle name="Total 4 2 9 3" xfId="40041"/>
    <cellStyle name="Total 4 20" xfId="40042"/>
    <cellStyle name="Total 4 20 2" xfId="40043"/>
    <cellStyle name="Total 4 20 2 2" xfId="40044"/>
    <cellStyle name="Total 4 20 3" xfId="40045"/>
    <cellStyle name="Total 4 21" xfId="40046"/>
    <cellStyle name="Total 4 21 2" xfId="40047"/>
    <cellStyle name="Total 4 21 2 2" xfId="40048"/>
    <cellStyle name="Total 4 21 3" xfId="40049"/>
    <cellStyle name="Total 4 22" xfId="40050"/>
    <cellStyle name="Total 4 22 2" xfId="40051"/>
    <cellStyle name="Total 4 23" xfId="40052"/>
    <cellStyle name="Total 4 24" xfId="40053"/>
    <cellStyle name="Total 4 25" xfId="40054"/>
    <cellStyle name="Total 4 26" xfId="40055"/>
    <cellStyle name="Total 4 3" xfId="40056"/>
    <cellStyle name="Total 4 3 10" xfId="40057"/>
    <cellStyle name="Total 4 3 10 2" xfId="40058"/>
    <cellStyle name="Total 4 3 10 2 2" xfId="40059"/>
    <cellStyle name="Total 4 3 10 3" xfId="40060"/>
    <cellStyle name="Total 4 3 11" xfId="40061"/>
    <cellStyle name="Total 4 3 11 2" xfId="40062"/>
    <cellStyle name="Total 4 3 11 2 2" xfId="40063"/>
    <cellStyle name="Total 4 3 11 3" xfId="40064"/>
    <cellStyle name="Total 4 3 12" xfId="40065"/>
    <cellStyle name="Total 4 3 12 2" xfId="40066"/>
    <cellStyle name="Total 4 3 12 2 2" xfId="40067"/>
    <cellStyle name="Total 4 3 12 3" xfId="40068"/>
    <cellStyle name="Total 4 3 13" xfId="40069"/>
    <cellStyle name="Total 4 3 13 2" xfId="40070"/>
    <cellStyle name="Total 4 3 13 2 2" xfId="40071"/>
    <cellStyle name="Total 4 3 13 3" xfId="40072"/>
    <cellStyle name="Total 4 3 14" xfId="40073"/>
    <cellStyle name="Total 4 3 14 2" xfId="40074"/>
    <cellStyle name="Total 4 3 14 2 2" xfId="40075"/>
    <cellStyle name="Total 4 3 14 3" xfId="40076"/>
    <cellStyle name="Total 4 3 15" xfId="40077"/>
    <cellStyle name="Total 4 3 15 2" xfId="40078"/>
    <cellStyle name="Total 4 3 15 2 2" xfId="40079"/>
    <cellStyle name="Total 4 3 15 3" xfId="40080"/>
    <cellStyle name="Total 4 3 16" xfId="40081"/>
    <cellStyle name="Total 4 3 16 2" xfId="40082"/>
    <cellStyle name="Total 4 3 16 2 2" xfId="40083"/>
    <cellStyle name="Total 4 3 16 3" xfId="40084"/>
    <cellStyle name="Total 4 3 17" xfId="40085"/>
    <cellStyle name="Total 4 3 17 2" xfId="40086"/>
    <cellStyle name="Total 4 3 17 2 2" xfId="40087"/>
    <cellStyle name="Total 4 3 17 3" xfId="40088"/>
    <cellStyle name="Total 4 3 18" xfId="40089"/>
    <cellStyle name="Total 4 3 18 2" xfId="40090"/>
    <cellStyle name="Total 4 3 19" xfId="40091"/>
    <cellStyle name="Total 4 3 2" xfId="40092"/>
    <cellStyle name="Total 4 3 2 10" xfId="40093"/>
    <cellStyle name="Total 4 3 2 10 2" xfId="40094"/>
    <cellStyle name="Total 4 3 2 10 2 2" xfId="40095"/>
    <cellStyle name="Total 4 3 2 10 3" xfId="40096"/>
    <cellStyle name="Total 4 3 2 11" xfId="40097"/>
    <cellStyle name="Total 4 3 2 11 2" xfId="40098"/>
    <cellStyle name="Total 4 3 2 11 2 2" xfId="40099"/>
    <cellStyle name="Total 4 3 2 11 3" xfId="40100"/>
    <cellStyle name="Total 4 3 2 12" xfId="40101"/>
    <cellStyle name="Total 4 3 2 12 2" xfId="40102"/>
    <cellStyle name="Total 4 3 2 12 2 2" xfId="40103"/>
    <cellStyle name="Total 4 3 2 12 3" xfId="40104"/>
    <cellStyle name="Total 4 3 2 13" xfId="40105"/>
    <cellStyle name="Total 4 3 2 13 2" xfId="40106"/>
    <cellStyle name="Total 4 3 2 13 2 2" xfId="40107"/>
    <cellStyle name="Total 4 3 2 13 3" xfId="40108"/>
    <cellStyle name="Total 4 3 2 14" xfId="40109"/>
    <cellStyle name="Total 4 3 2 14 2" xfId="40110"/>
    <cellStyle name="Total 4 3 2 14 2 2" xfId="40111"/>
    <cellStyle name="Total 4 3 2 14 3" xfId="40112"/>
    <cellStyle name="Total 4 3 2 15" xfId="40113"/>
    <cellStyle name="Total 4 3 2 15 2" xfId="40114"/>
    <cellStyle name="Total 4 3 2 15 2 2" xfId="40115"/>
    <cellStyle name="Total 4 3 2 15 3" xfId="40116"/>
    <cellStyle name="Total 4 3 2 16" xfId="40117"/>
    <cellStyle name="Total 4 3 2 16 2" xfId="40118"/>
    <cellStyle name="Total 4 3 2 16 2 2" xfId="40119"/>
    <cellStyle name="Total 4 3 2 16 3" xfId="40120"/>
    <cellStyle name="Total 4 3 2 17" xfId="40121"/>
    <cellStyle name="Total 4 3 2 17 2" xfId="40122"/>
    <cellStyle name="Total 4 3 2 17 2 2" xfId="40123"/>
    <cellStyle name="Total 4 3 2 17 3" xfId="40124"/>
    <cellStyle name="Total 4 3 2 18" xfId="40125"/>
    <cellStyle name="Total 4 3 2 18 2" xfId="40126"/>
    <cellStyle name="Total 4 3 2 18 2 2" xfId="40127"/>
    <cellStyle name="Total 4 3 2 18 3" xfId="40128"/>
    <cellStyle name="Total 4 3 2 19" xfId="40129"/>
    <cellStyle name="Total 4 3 2 19 2" xfId="40130"/>
    <cellStyle name="Total 4 3 2 19 2 2" xfId="40131"/>
    <cellStyle name="Total 4 3 2 19 3" xfId="40132"/>
    <cellStyle name="Total 4 3 2 2" xfId="40133"/>
    <cellStyle name="Total 4 3 2 2 2" xfId="40134"/>
    <cellStyle name="Total 4 3 2 2 2 2" xfId="40135"/>
    <cellStyle name="Total 4 3 2 2 3" xfId="40136"/>
    <cellStyle name="Total 4 3 2 20" xfId="40137"/>
    <cellStyle name="Total 4 3 2 20 2" xfId="40138"/>
    <cellStyle name="Total 4 3 2 20 2 2" xfId="40139"/>
    <cellStyle name="Total 4 3 2 20 3" xfId="40140"/>
    <cellStyle name="Total 4 3 2 21" xfId="40141"/>
    <cellStyle name="Total 4 3 2 21 2" xfId="40142"/>
    <cellStyle name="Total 4 3 2 22" xfId="40143"/>
    <cellStyle name="Total 4 3 2 3" xfId="40144"/>
    <cellStyle name="Total 4 3 2 3 2" xfId="40145"/>
    <cellStyle name="Total 4 3 2 3 2 2" xfId="40146"/>
    <cellStyle name="Total 4 3 2 3 3" xfId="40147"/>
    <cellStyle name="Total 4 3 2 4" xfId="40148"/>
    <cellStyle name="Total 4 3 2 4 2" xfId="40149"/>
    <cellStyle name="Total 4 3 2 4 2 2" xfId="40150"/>
    <cellStyle name="Total 4 3 2 4 3" xfId="40151"/>
    <cellStyle name="Total 4 3 2 5" xfId="40152"/>
    <cellStyle name="Total 4 3 2 5 2" xfId="40153"/>
    <cellStyle name="Total 4 3 2 5 2 2" xfId="40154"/>
    <cellStyle name="Total 4 3 2 5 3" xfId="40155"/>
    <cellStyle name="Total 4 3 2 6" xfId="40156"/>
    <cellStyle name="Total 4 3 2 6 2" xfId="40157"/>
    <cellStyle name="Total 4 3 2 6 2 2" xfId="40158"/>
    <cellStyle name="Total 4 3 2 6 3" xfId="40159"/>
    <cellStyle name="Total 4 3 2 7" xfId="40160"/>
    <cellStyle name="Total 4 3 2 7 2" xfId="40161"/>
    <cellStyle name="Total 4 3 2 7 2 2" xfId="40162"/>
    <cellStyle name="Total 4 3 2 7 3" xfId="40163"/>
    <cellStyle name="Total 4 3 2 8" xfId="40164"/>
    <cellStyle name="Total 4 3 2 8 2" xfId="40165"/>
    <cellStyle name="Total 4 3 2 8 2 2" xfId="40166"/>
    <cellStyle name="Total 4 3 2 8 3" xfId="40167"/>
    <cellStyle name="Total 4 3 2 9" xfId="40168"/>
    <cellStyle name="Total 4 3 2 9 2" xfId="40169"/>
    <cellStyle name="Total 4 3 2 9 2 2" xfId="40170"/>
    <cellStyle name="Total 4 3 2 9 3" xfId="40171"/>
    <cellStyle name="Total 4 3 3" xfId="40172"/>
    <cellStyle name="Total 4 3 3 2" xfId="40173"/>
    <cellStyle name="Total 4 3 3 2 2" xfId="40174"/>
    <cellStyle name="Total 4 3 3 3" xfId="40175"/>
    <cellStyle name="Total 4 3 4" xfId="40176"/>
    <cellStyle name="Total 4 3 4 2" xfId="40177"/>
    <cellStyle name="Total 4 3 4 2 2" xfId="40178"/>
    <cellStyle name="Total 4 3 4 3" xfId="40179"/>
    <cellStyle name="Total 4 3 5" xfId="40180"/>
    <cellStyle name="Total 4 3 5 2" xfId="40181"/>
    <cellStyle name="Total 4 3 5 2 2" xfId="40182"/>
    <cellStyle name="Total 4 3 5 3" xfId="40183"/>
    <cellStyle name="Total 4 3 6" xfId="40184"/>
    <cellStyle name="Total 4 3 6 2" xfId="40185"/>
    <cellStyle name="Total 4 3 6 2 2" xfId="40186"/>
    <cellStyle name="Total 4 3 6 3" xfId="40187"/>
    <cellStyle name="Total 4 3 7" xfId="40188"/>
    <cellStyle name="Total 4 3 7 2" xfId="40189"/>
    <cellStyle name="Total 4 3 7 2 2" xfId="40190"/>
    <cellStyle name="Total 4 3 7 3" xfId="40191"/>
    <cellStyle name="Total 4 3 8" xfId="40192"/>
    <cellStyle name="Total 4 3 8 2" xfId="40193"/>
    <cellStyle name="Total 4 3 8 2 2" xfId="40194"/>
    <cellStyle name="Total 4 3 8 3" xfId="40195"/>
    <cellStyle name="Total 4 3 9" xfId="40196"/>
    <cellStyle name="Total 4 3 9 2" xfId="40197"/>
    <cellStyle name="Total 4 3 9 2 2" xfId="40198"/>
    <cellStyle name="Total 4 3 9 3" xfId="40199"/>
    <cellStyle name="Total 4 4" xfId="40200"/>
    <cellStyle name="Total 4 4 10" xfId="40201"/>
    <cellStyle name="Total 4 4 10 2" xfId="40202"/>
    <cellStyle name="Total 4 4 10 2 2" xfId="40203"/>
    <cellStyle name="Total 4 4 10 3" xfId="40204"/>
    <cellStyle name="Total 4 4 11" xfId="40205"/>
    <cellStyle name="Total 4 4 11 2" xfId="40206"/>
    <cellStyle name="Total 4 4 11 2 2" xfId="40207"/>
    <cellStyle name="Total 4 4 11 3" xfId="40208"/>
    <cellStyle name="Total 4 4 12" xfId="40209"/>
    <cellStyle name="Total 4 4 12 2" xfId="40210"/>
    <cellStyle name="Total 4 4 12 2 2" xfId="40211"/>
    <cellStyle name="Total 4 4 12 3" xfId="40212"/>
    <cellStyle name="Total 4 4 13" xfId="40213"/>
    <cellStyle name="Total 4 4 13 2" xfId="40214"/>
    <cellStyle name="Total 4 4 13 2 2" xfId="40215"/>
    <cellStyle name="Total 4 4 13 3" xfId="40216"/>
    <cellStyle name="Total 4 4 14" xfId="40217"/>
    <cellStyle name="Total 4 4 14 2" xfId="40218"/>
    <cellStyle name="Total 4 4 14 2 2" xfId="40219"/>
    <cellStyle name="Total 4 4 14 3" xfId="40220"/>
    <cellStyle name="Total 4 4 15" xfId="40221"/>
    <cellStyle name="Total 4 4 15 2" xfId="40222"/>
    <cellStyle name="Total 4 4 15 2 2" xfId="40223"/>
    <cellStyle name="Total 4 4 15 3" xfId="40224"/>
    <cellStyle name="Total 4 4 16" xfId="40225"/>
    <cellStyle name="Total 4 4 16 2" xfId="40226"/>
    <cellStyle name="Total 4 4 16 2 2" xfId="40227"/>
    <cellStyle name="Total 4 4 16 3" xfId="40228"/>
    <cellStyle name="Total 4 4 17" xfId="40229"/>
    <cellStyle name="Total 4 4 17 2" xfId="40230"/>
    <cellStyle name="Total 4 4 17 2 2" xfId="40231"/>
    <cellStyle name="Total 4 4 17 3" xfId="40232"/>
    <cellStyle name="Total 4 4 18" xfId="40233"/>
    <cellStyle name="Total 4 4 18 2" xfId="40234"/>
    <cellStyle name="Total 4 4 19" xfId="40235"/>
    <cellStyle name="Total 4 4 2" xfId="40236"/>
    <cellStyle name="Total 4 4 2 10" xfId="40237"/>
    <cellStyle name="Total 4 4 2 10 2" xfId="40238"/>
    <cellStyle name="Total 4 4 2 10 2 2" xfId="40239"/>
    <cellStyle name="Total 4 4 2 10 3" xfId="40240"/>
    <cellStyle name="Total 4 4 2 11" xfId="40241"/>
    <cellStyle name="Total 4 4 2 11 2" xfId="40242"/>
    <cellStyle name="Total 4 4 2 11 2 2" xfId="40243"/>
    <cellStyle name="Total 4 4 2 11 3" xfId="40244"/>
    <cellStyle name="Total 4 4 2 12" xfId="40245"/>
    <cellStyle name="Total 4 4 2 12 2" xfId="40246"/>
    <cellStyle name="Total 4 4 2 12 2 2" xfId="40247"/>
    <cellStyle name="Total 4 4 2 12 3" xfId="40248"/>
    <cellStyle name="Total 4 4 2 13" xfId="40249"/>
    <cellStyle name="Total 4 4 2 13 2" xfId="40250"/>
    <cellStyle name="Total 4 4 2 13 2 2" xfId="40251"/>
    <cellStyle name="Total 4 4 2 13 3" xfId="40252"/>
    <cellStyle name="Total 4 4 2 14" xfId="40253"/>
    <cellStyle name="Total 4 4 2 14 2" xfId="40254"/>
    <cellStyle name="Total 4 4 2 14 2 2" xfId="40255"/>
    <cellStyle name="Total 4 4 2 14 3" xfId="40256"/>
    <cellStyle name="Total 4 4 2 15" xfId="40257"/>
    <cellStyle name="Total 4 4 2 15 2" xfId="40258"/>
    <cellStyle name="Total 4 4 2 15 2 2" xfId="40259"/>
    <cellStyle name="Total 4 4 2 15 3" xfId="40260"/>
    <cellStyle name="Total 4 4 2 16" xfId="40261"/>
    <cellStyle name="Total 4 4 2 16 2" xfId="40262"/>
    <cellStyle name="Total 4 4 2 16 2 2" xfId="40263"/>
    <cellStyle name="Total 4 4 2 16 3" xfId="40264"/>
    <cellStyle name="Total 4 4 2 17" xfId="40265"/>
    <cellStyle name="Total 4 4 2 17 2" xfId="40266"/>
    <cellStyle name="Total 4 4 2 17 2 2" xfId="40267"/>
    <cellStyle name="Total 4 4 2 17 3" xfId="40268"/>
    <cellStyle name="Total 4 4 2 18" xfId="40269"/>
    <cellStyle name="Total 4 4 2 18 2" xfId="40270"/>
    <cellStyle name="Total 4 4 2 18 2 2" xfId="40271"/>
    <cellStyle name="Total 4 4 2 18 3" xfId="40272"/>
    <cellStyle name="Total 4 4 2 19" xfId="40273"/>
    <cellStyle name="Total 4 4 2 19 2" xfId="40274"/>
    <cellStyle name="Total 4 4 2 19 2 2" xfId="40275"/>
    <cellStyle name="Total 4 4 2 19 3" xfId="40276"/>
    <cellStyle name="Total 4 4 2 2" xfId="40277"/>
    <cellStyle name="Total 4 4 2 2 2" xfId="40278"/>
    <cellStyle name="Total 4 4 2 2 2 2" xfId="40279"/>
    <cellStyle name="Total 4 4 2 2 3" xfId="40280"/>
    <cellStyle name="Total 4 4 2 20" xfId="40281"/>
    <cellStyle name="Total 4 4 2 20 2" xfId="40282"/>
    <cellStyle name="Total 4 4 2 20 2 2" xfId="40283"/>
    <cellStyle name="Total 4 4 2 20 3" xfId="40284"/>
    <cellStyle name="Total 4 4 2 21" xfId="40285"/>
    <cellStyle name="Total 4 4 2 21 2" xfId="40286"/>
    <cellStyle name="Total 4 4 2 22" xfId="40287"/>
    <cellStyle name="Total 4 4 2 3" xfId="40288"/>
    <cellStyle name="Total 4 4 2 3 2" xfId="40289"/>
    <cellStyle name="Total 4 4 2 3 2 2" xfId="40290"/>
    <cellStyle name="Total 4 4 2 3 3" xfId="40291"/>
    <cellStyle name="Total 4 4 2 4" xfId="40292"/>
    <cellStyle name="Total 4 4 2 4 2" xfId="40293"/>
    <cellStyle name="Total 4 4 2 4 2 2" xfId="40294"/>
    <cellStyle name="Total 4 4 2 4 3" xfId="40295"/>
    <cellStyle name="Total 4 4 2 5" xfId="40296"/>
    <cellStyle name="Total 4 4 2 5 2" xfId="40297"/>
    <cellStyle name="Total 4 4 2 5 2 2" xfId="40298"/>
    <cellStyle name="Total 4 4 2 5 3" xfId="40299"/>
    <cellStyle name="Total 4 4 2 6" xfId="40300"/>
    <cellStyle name="Total 4 4 2 6 2" xfId="40301"/>
    <cellStyle name="Total 4 4 2 6 2 2" xfId="40302"/>
    <cellStyle name="Total 4 4 2 6 3" xfId="40303"/>
    <cellStyle name="Total 4 4 2 7" xfId="40304"/>
    <cellStyle name="Total 4 4 2 7 2" xfId="40305"/>
    <cellStyle name="Total 4 4 2 7 2 2" xfId="40306"/>
    <cellStyle name="Total 4 4 2 7 3" xfId="40307"/>
    <cellStyle name="Total 4 4 2 8" xfId="40308"/>
    <cellStyle name="Total 4 4 2 8 2" xfId="40309"/>
    <cellStyle name="Total 4 4 2 8 2 2" xfId="40310"/>
    <cellStyle name="Total 4 4 2 8 3" xfId="40311"/>
    <cellStyle name="Total 4 4 2 9" xfId="40312"/>
    <cellStyle name="Total 4 4 2 9 2" xfId="40313"/>
    <cellStyle name="Total 4 4 2 9 2 2" xfId="40314"/>
    <cellStyle name="Total 4 4 2 9 3" xfId="40315"/>
    <cellStyle name="Total 4 4 3" xfId="40316"/>
    <cellStyle name="Total 4 4 3 2" xfId="40317"/>
    <cellStyle name="Total 4 4 3 2 2" xfId="40318"/>
    <cellStyle name="Total 4 4 3 3" xfId="40319"/>
    <cellStyle name="Total 4 4 4" xfId="40320"/>
    <cellStyle name="Total 4 4 4 2" xfId="40321"/>
    <cellStyle name="Total 4 4 4 2 2" xfId="40322"/>
    <cellStyle name="Total 4 4 4 3" xfId="40323"/>
    <cellStyle name="Total 4 4 5" xfId="40324"/>
    <cellStyle name="Total 4 4 5 2" xfId="40325"/>
    <cellStyle name="Total 4 4 5 2 2" xfId="40326"/>
    <cellStyle name="Total 4 4 5 3" xfId="40327"/>
    <cellStyle name="Total 4 4 6" xfId="40328"/>
    <cellStyle name="Total 4 4 6 2" xfId="40329"/>
    <cellStyle name="Total 4 4 6 2 2" xfId="40330"/>
    <cellStyle name="Total 4 4 6 3" xfId="40331"/>
    <cellStyle name="Total 4 4 7" xfId="40332"/>
    <cellStyle name="Total 4 4 7 2" xfId="40333"/>
    <cellStyle name="Total 4 4 7 2 2" xfId="40334"/>
    <cellStyle name="Total 4 4 7 3" xfId="40335"/>
    <cellStyle name="Total 4 4 8" xfId="40336"/>
    <cellStyle name="Total 4 4 8 2" xfId="40337"/>
    <cellStyle name="Total 4 4 8 2 2" xfId="40338"/>
    <cellStyle name="Total 4 4 8 3" xfId="40339"/>
    <cellStyle name="Total 4 4 9" xfId="40340"/>
    <cellStyle name="Total 4 4 9 2" xfId="40341"/>
    <cellStyle name="Total 4 4 9 2 2" xfId="40342"/>
    <cellStyle name="Total 4 4 9 3" xfId="40343"/>
    <cellStyle name="Total 4 5" xfId="40344"/>
    <cellStyle name="Total 4 5 10" xfId="40345"/>
    <cellStyle name="Total 4 5 10 2" xfId="40346"/>
    <cellStyle name="Total 4 5 10 2 2" xfId="40347"/>
    <cellStyle name="Total 4 5 10 3" xfId="40348"/>
    <cellStyle name="Total 4 5 11" xfId="40349"/>
    <cellStyle name="Total 4 5 11 2" xfId="40350"/>
    <cellStyle name="Total 4 5 11 2 2" xfId="40351"/>
    <cellStyle name="Total 4 5 11 3" xfId="40352"/>
    <cellStyle name="Total 4 5 12" xfId="40353"/>
    <cellStyle name="Total 4 5 12 2" xfId="40354"/>
    <cellStyle name="Total 4 5 12 2 2" xfId="40355"/>
    <cellStyle name="Total 4 5 12 3" xfId="40356"/>
    <cellStyle name="Total 4 5 13" xfId="40357"/>
    <cellStyle name="Total 4 5 13 2" xfId="40358"/>
    <cellStyle name="Total 4 5 13 2 2" xfId="40359"/>
    <cellStyle name="Total 4 5 13 3" xfId="40360"/>
    <cellStyle name="Total 4 5 14" xfId="40361"/>
    <cellStyle name="Total 4 5 14 2" xfId="40362"/>
    <cellStyle name="Total 4 5 14 2 2" xfId="40363"/>
    <cellStyle name="Total 4 5 14 3" xfId="40364"/>
    <cellStyle name="Total 4 5 15" xfId="40365"/>
    <cellStyle name="Total 4 5 15 2" xfId="40366"/>
    <cellStyle name="Total 4 5 15 2 2" xfId="40367"/>
    <cellStyle name="Total 4 5 15 3" xfId="40368"/>
    <cellStyle name="Total 4 5 16" xfId="40369"/>
    <cellStyle name="Total 4 5 16 2" xfId="40370"/>
    <cellStyle name="Total 4 5 16 2 2" xfId="40371"/>
    <cellStyle name="Total 4 5 16 3" xfId="40372"/>
    <cellStyle name="Total 4 5 17" xfId="40373"/>
    <cellStyle name="Total 4 5 17 2" xfId="40374"/>
    <cellStyle name="Total 4 5 17 2 2" xfId="40375"/>
    <cellStyle name="Total 4 5 17 3" xfId="40376"/>
    <cellStyle name="Total 4 5 18" xfId="40377"/>
    <cellStyle name="Total 4 5 18 2" xfId="40378"/>
    <cellStyle name="Total 4 5 18 2 2" xfId="40379"/>
    <cellStyle name="Total 4 5 18 3" xfId="40380"/>
    <cellStyle name="Total 4 5 19" xfId="40381"/>
    <cellStyle name="Total 4 5 19 2" xfId="40382"/>
    <cellStyle name="Total 4 5 19 2 2" xfId="40383"/>
    <cellStyle name="Total 4 5 19 3" xfId="40384"/>
    <cellStyle name="Total 4 5 2" xfId="40385"/>
    <cellStyle name="Total 4 5 2 10" xfId="40386"/>
    <cellStyle name="Total 4 5 2 10 2" xfId="40387"/>
    <cellStyle name="Total 4 5 2 10 2 2" xfId="40388"/>
    <cellStyle name="Total 4 5 2 10 3" xfId="40389"/>
    <cellStyle name="Total 4 5 2 11" xfId="40390"/>
    <cellStyle name="Total 4 5 2 11 2" xfId="40391"/>
    <cellStyle name="Total 4 5 2 11 2 2" xfId="40392"/>
    <cellStyle name="Total 4 5 2 11 3" xfId="40393"/>
    <cellStyle name="Total 4 5 2 12" xfId="40394"/>
    <cellStyle name="Total 4 5 2 12 2" xfId="40395"/>
    <cellStyle name="Total 4 5 2 12 2 2" xfId="40396"/>
    <cellStyle name="Total 4 5 2 12 3" xfId="40397"/>
    <cellStyle name="Total 4 5 2 13" xfId="40398"/>
    <cellStyle name="Total 4 5 2 13 2" xfId="40399"/>
    <cellStyle name="Total 4 5 2 13 2 2" xfId="40400"/>
    <cellStyle name="Total 4 5 2 13 3" xfId="40401"/>
    <cellStyle name="Total 4 5 2 14" xfId="40402"/>
    <cellStyle name="Total 4 5 2 14 2" xfId="40403"/>
    <cellStyle name="Total 4 5 2 14 2 2" xfId="40404"/>
    <cellStyle name="Total 4 5 2 14 3" xfId="40405"/>
    <cellStyle name="Total 4 5 2 15" xfId="40406"/>
    <cellStyle name="Total 4 5 2 15 2" xfId="40407"/>
    <cellStyle name="Total 4 5 2 15 2 2" xfId="40408"/>
    <cellStyle name="Total 4 5 2 15 3" xfId="40409"/>
    <cellStyle name="Total 4 5 2 16" xfId="40410"/>
    <cellStyle name="Total 4 5 2 16 2" xfId="40411"/>
    <cellStyle name="Total 4 5 2 16 2 2" xfId="40412"/>
    <cellStyle name="Total 4 5 2 16 3" xfId="40413"/>
    <cellStyle name="Total 4 5 2 17" xfId="40414"/>
    <cellStyle name="Total 4 5 2 17 2" xfId="40415"/>
    <cellStyle name="Total 4 5 2 17 2 2" xfId="40416"/>
    <cellStyle name="Total 4 5 2 17 3" xfId="40417"/>
    <cellStyle name="Total 4 5 2 18" xfId="40418"/>
    <cellStyle name="Total 4 5 2 18 2" xfId="40419"/>
    <cellStyle name="Total 4 5 2 18 2 2" xfId="40420"/>
    <cellStyle name="Total 4 5 2 18 3" xfId="40421"/>
    <cellStyle name="Total 4 5 2 19" xfId="40422"/>
    <cellStyle name="Total 4 5 2 19 2" xfId="40423"/>
    <cellStyle name="Total 4 5 2 19 2 2" xfId="40424"/>
    <cellStyle name="Total 4 5 2 19 3" xfId="40425"/>
    <cellStyle name="Total 4 5 2 2" xfId="40426"/>
    <cellStyle name="Total 4 5 2 2 2" xfId="40427"/>
    <cellStyle name="Total 4 5 2 2 2 2" xfId="40428"/>
    <cellStyle name="Total 4 5 2 2 3" xfId="40429"/>
    <cellStyle name="Total 4 5 2 20" xfId="40430"/>
    <cellStyle name="Total 4 5 2 20 2" xfId="40431"/>
    <cellStyle name="Total 4 5 2 20 2 2" xfId="40432"/>
    <cellStyle name="Total 4 5 2 20 3" xfId="40433"/>
    <cellStyle name="Total 4 5 2 21" xfId="40434"/>
    <cellStyle name="Total 4 5 2 21 2" xfId="40435"/>
    <cellStyle name="Total 4 5 2 22" xfId="40436"/>
    <cellStyle name="Total 4 5 2 3" xfId="40437"/>
    <cellStyle name="Total 4 5 2 3 2" xfId="40438"/>
    <cellStyle name="Total 4 5 2 3 2 2" xfId="40439"/>
    <cellStyle name="Total 4 5 2 3 3" xfId="40440"/>
    <cellStyle name="Total 4 5 2 4" xfId="40441"/>
    <cellStyle name="Total 4 5 2 4 2" xfId="40442"/>
    <cellStyle name="Total 4 5 2 4 2 2" xfId="40443"/>
    <cellStyle name="Total 4 5 2 4 3" xfId="40444"/>
    <cellStyle name="Total 4 5 2 5" xfId="40445"/>
    <cellStyle name="Total 4 5 2 5 2" xfId="40446"/>
    <cellStyle name="Total 4 5 2 5 2 2" xfId="40447"/>
    <cellStyle name="Total 4 5 2 5 3" xfId="40448"/>
    <cellStyle name="Total 4 5 2 6" xfId="40449"/>
    <cellStyle name="Total 4 5 2 6 2" xfId="40450"/>
    <cellStyle name="Total 4 5 2 6 2 2" xfId="40451"/>
    <cellStyle name="Total 4 5 2 6 3" xfId="40452"/>
    <cellStyle name="Total 4 5 2 7" xfId="40453"/>
    <cellStyle name="Total 4 5 2 7 2" xfId="40454"/>
    <cellStyle name="Total 4 5 2 7 2 2" xfId="40455"/>
    <cellStyle name="Total 4 5 2 7 3" xfId="40456"/>
    <cellStyle name="Total 4 5 2 8" xfId="40457"/>
    <cellStyle name="Total 4 5 2 8 2" xfId="40458"/>
    <cellStyle name="Total 4 5 2 8 2 2" xfId="40459"/>
    <cellStyle name="Total 4 5 2 8 3" xfId="40460"/>
    <cellStyle name="Total 4 5 2 9" xfId="40461"/>
    <cellStyle name="Total 4 5 2 9 2" xfId="40462"/>
    <cellStyle name="Total 4 5 2 9 2 2" xfId="40463"/>
    <cellStyle name="Total 4 5 2 9 3" xfId="40464"/>
    <cellStyle name="Total 4 5 20" xfId="40465"/>
    <cellStyle name="Total 4 5 20 2" xfId="40466"/>
    <cellStyle name="Total 4 5 20 2 2" xfId="40467"/>
    <cellStyle name="Total 4 5 20 3" xfId="40468"/>
    <cellStyle name="Total 4 5 21" xfId="40469"/>
    <cellStyle name="Total 4 5 21 2" xfId="40470"/>
    <cellStyle name="Total 4 5 21 2 2" xfId="40471"/>
    <cellStyle name="Total 4 5 21 3" xfId="40472"/>
    <cellStyle name="Total 4 5 22" xfId="40473"/>
    <cellStyle name="Total 4 5 22 2" xfId="40474"/>
    <cellStyle name="Total 4 5 23" xfId="40475"/>
    <cellStyle name="Total 4 5 3" xfId="40476"/>
    <cellStyle name="Total 4 5 3 2" xfId="40477"/>
    <cellStyle name="Total 4 5 3 2 2" xfId="40478"/>
    <cellStyle name="Total 4 5 3 3" xfId="40479"/>
    <cellStyle name="Total 4 5 4" xfId="40480"/>
    <cellStyle name="Total 4 5 4 2" xfId="40481"/>
    <cellStyle name="Total 4 5 4 2 2" xfId="40482"/>
    <cellStyle name="Total 4 5 4 3" xfId="40483"/>
    <cellStyle name="Total 4 5 5" xfId="40484"/>
    <cellStyle name="Total 4 5 5 2" xfId="40485"/>
    <cellStyle name="Total 4 5 5 2 2" xfId="40486"/>
    <cellStyle name="Total 4 5 5 3" xfId="40487"/>
    <cellStyle name="Total 4 5 6" xfId="40488"/>
    <cellStyle name="Total 4 5 6 2" xfId="40489"/>
    <cellStyle name="Total 4 5 6 2 2" xfId="40490"/>
    <cellStyle name="Total 4 5 6 3" xfId="40491"/>
    <cellStyle name="Total 4 5 7" xfId="40492"/>
    <cellStyle name="Total 4 5 7 2" xfId="40493"/>
    <cellStyle name="Total 4 5 7 2 2" xfId="40494"/>
    <cellStyle name="Total 4 5 7 3" xfId="40495"/>
    <cellStyle name="Total 4 5 8" xfId="40496"/>
    <cellStyle name="Total 4 5 8 2" xfId="40497"/>
    <cellStyle name="Total 4 5 8 2 2" xfId="40498"/>
    <cellStyle name="Total 4 5 8 3" xfId="40499"/>
    <cellStyle name="Total 4 5 9" xfId="40500"/>
    <cellStyle name="Total 4 5 9 2" xfId="40501"/>
    <cellStyle name="Total 4 5 9 2 2" xfId="40502"/>
    <cellStyle name="Total 4 5 9 3" xfId="40503"/>
    <cellStyle name="Total 4 6" xfId="40504"/>
    <cellStyle name="Total 4 6 10" xfId="40505"/>
    <cellStyle name="Total 4 6 10 2" xfId="40506"/>
    <cellStyle name="Total 4 6 10 2 2" xfId="40507"/>
    <cellStyle name="Total 4 6 10 3" xfId="40508"/>
    <cellStyle name="Total 4 6 11" xfId="40509"/>
    <cellStyle name="Total 4 6 11 2" xfId="40510"/>
    <cellStyle name="Total 4 6 11 2 2" xfId="40511"/>
    <cellStyle name="Total 4 6 11 3" xfId="40512"/>
    <cellStyle name="Total 4 6 12" xfId="40513"/>
    <cellStyle name="Total 4 6 12 2" xfId="40514"/>
    <cellStyle name="Total 4 6 12 2 2" xfId="40515"/>
    <cellStyle name="Total 4 6 12 3" xfId="40516"/>
    <cellStyle name="Total 4 6 13" xfId="40517"/>
    <cellStyle name="Total 4 6 13 2" xfId="40518"/>
    <cellStyle name="Total 4 6 13 2 2" xfId="40519"/>
    <cellStyle name="Total 4 6 13 3" xfId="40520"/>
    <cellStyle name="Total 4 6 14" xfId="40521"/>
    <cellStyle name="Total 4 6 14 2" xfId="40522"/>
    <cellStyle name="Total 4 6 14 2 2" xfId="40523"/>
    <cellStyle name="Total 4 6 14 3" xfId="40524"/>
    <cellStyle name="Total 4 6 15" xfId="40525"/>
    <cellStyle name="Total 4 6 15 2" xfId="40526"/>
    <cellStyle name="Total 4 6 15 2 2" xfId="40527"/>
    <cellStyle name="Total 4 6 15 3" xfId="40528"/>
    <cellStyle name="Total 4 6 16" xfId="40529"/>
    <cellStyle name="Total 4 6 16 2" xfId="40530"/>
    <cellStyle name="Total 4 6 16 2 2" xfId="40531"/>
    <cellStyle name="Total 4 6 16 3" xfId="40532"/>
    <cellStyle name="Total 4 6 17" xfId="40533"/>
    <cellStyle name="Total 4 6 17 2" xfId="40534"/>
    <cellStyle name="Total 4 6 17 2 2" xfId="40535"/>
    <cellStyle name="Total 4 6 17 3" xfId="40536"/>
    <cellStyle name="Total 4 6 18" xfId="40537"/>
    <cellStyle name="Total 4 6 18 2" xfId="40538"/>
    <cellStyle name="Total 4 6 18 2 2" xfId="40539"/>
    <cellStyle name="Total 4 6 18 3" xfId="40540"/>
    <cellStyle name="Total 4 6 19" xfId="40541"/>
    <cellStyle name="Total 4 6 19 2" xfId="40542"/>
    <cellStyle name="Total 4 6 19 2 2" xfId="40543"/>
    <cellStyle name="Total 4 6 19 3" xfId="40544"/>
    <cellStyle name="Total 4 6 2" xfId="40545"/>
    <cellStyle name="Total 4 6 2 2" xfId="40546"/>
    <cellStyle name="Total 4 6 2 2 2" xfId="40547"/>
    <cellStyle name="Total 4 6 2 3" xfId="40548"/>
    <cellStyle name="Total 4 6 20" xfId="40549"/>
    <cellStyle name="Total 4 6 20 2" xfId="40550"/>
    <cellStyle name="Total 4 6 20 2 2" xfId="40551"/>
    <cellStyle name="Total 4 6 20 3" xfId="40552"/>
    <cellStyle name="Total 4 6 21" xfId="40553"/>
    <cellStyle name="Total 4 6 21 2" xfId="40554"/>
    <cellStyle name="Total 4 6 22" xfId="40555"/>
    <cellStyle name="Total 4 6 3" xfId="40556"/>
    <cellStyle name="Total 4 6 3 2" xfId="40557"/>
    <cellStyle name="Total 4 6 3 2 2" xfId="40558"/>
    <cellStyle name="Total 4 6 3 3" xfId="40559"/>
    <cellStyle name="Total 4 6 4" xfId="40560"/>
    <cellStyle name="Total 4 6 4 2" xfId="40561"/>
    <cellStyle name="Total 4 6 4 2 2" xfId="40562"/>
    <cellStyle name="Total 4 6 4 3" xfId="40563"/>
    <cellStyle name="Total 4 6 5" xfId="40564"/>
    <cellStyle name="Total 4 6 5 2" xfId="40565"/>
    <cellStyle name="Total 4 6 5 2 2" xfId="40566"/>
    <cellStyle name="Total 4 6 5 3" xfId="40567"/>
    <cellStyle name="Total 4 6 6" xfId="40568"/>
    <cellStyle name="Total 4 6 6 2" xfId="40569"/>
    <cellStyle name="Total 4 6 6 2 2" xfId="40570"/>
    <cellStyle name="Total 4 6 6 3" xfId="40571"/>
    <cellStyle name="Total 4 6 7" xfId="40572"/>
    <cellStyle name="Total 4 6 7 2" xfId="40573"/>
    <cellStyle name="Total 4 6 7 2 2" xfId="40574"/>
    <cellStyle name="Total 4 6 7 3" xfId="40575"/>
    <cellStyle name="Total 4 6 8" xfId="40576"/>
    <cellStyle name="Total 4 6 8 2" xfId="40577"/>
    <cellStyle name="Total 4 6 8 2 2" xfId="40578"/>
    <cellStyle name="Total 4 6 8 3" xfId="40579"/>
    <cellStyle name="Total 4 6 9" xfId="40580"/>
    <cellStyle name="Total 4 6 9 2" xfId="40581"/>
    <cellStyle name="Total 4 6 9 2 2" xfId="40582"/>
    <cellStyle name="Total 4 6 9 3" xfId="40583"/>
    <cellStyle name="Total 4 7" xfId="40584"/>
    <cellStyle name="Total 4 7 2" xfId="40585"/>
    <cellStyle name="Total 4 7 2 2" xfId="40586"/>
    <cellStyle name="Total 4 7 3" xfId="40587"/>
    <cellStyle name="Total 4 8" xfId="40588"/>
    <cellStyle name="Total 4 8 2" xfId="40589"/>
    <cellStyle name="Total 4 8 2 2" xfId="40590"/>
    <cellStyle name="Total 4 8 3" xfId="40591"/>
    <cellStyle name="Total 4 9" xfId="40592"/>
    <cellStyle name="Total 4 9 2" xfId="40593"/>
    <cellStyle name="Total 4 9 2 2" xfId="40594"/>
    <cellStyle name="Total 4 9 3" xfId="40595"/>
    <cellStyle name="Total 5" xfId="40596"/>
    <cellStyle name="Total 5 10" xfId="40597"/>
    <cellStyle name="Total 5 10 2" xfId="40598"/>
    <cellStyle name="Total 5 10 2 2" xfId="40599"/>
    <cellStyle name="Total 5 10 3" xfId="40600"/>
    <cellStyle name="Total 5 11" xfId="40601"/>
    <cellStyle name="Total 5 11 2" xfId="40602"/>
    <cellStyle name="Total 5 11 2 2" xfId="40603"/>
    <cellStyle name="Total 5 11 3" xfId="40604"/>
    <cellStyle name="Total 5 12" xfId="40605"/>
    <cellStyle name="Total 5 12 2" xfId="40606"/>
    <cellStyle name="Total 5 12 2 2" xfId="40607"/>
    <cellStyle name="Total 5 12 3" xfId="40608"/>
    <cellStyle name="Total 5 13" xfId="40609"/>
    <cellStyle name="Total 5 13 2" xfId="40610"/>
    <cellStyle name="Total 5 13 2 2" xfId="40611"/>
    <cellStyle name="Total 5 13 3" xfId="40612"/>
    <cellStyle name="Total 5 14" xfId="40613"/>
    <cellStyle name="Total 5 14 2" xfId="40614"/>
    <cellStyle name="Total 5 14 2 2" xfId="40615"/>
    <cellStyle name="Total 5 14 3" xfId="40616"/>
    <cellStyle name="Total 5 15" xfId="40617"/>
    <cellStyle name="Total 5 15 2" xfId="40618"/>
    <cellStyle name="Total 5 15 2 2" xfId="40619"/>
    <cellStyle name="Total 5 15 3" xfId="40620"/>
    <cellStyle name="Total 5 16" xfId="40621"/>
    <cellStyle name="Total 5 16 2" xfId="40622"/>
    <cellStyle name="Total 5 16 2 2" xfId="40623"/>
    <cellStyle name="Total 5 16 3" xfId="40624"/>
    <cellStyle name="Total 5 17" xfId="40625"/>
    <cellStyle name="Total 5 17 2" xfId="40626"/>
    <cellStyle name="Total 5 17 2 2" xfId="40627"/>
    <cellStyle name="Total 5 17 3" xfId="40628"/>
    <cellStyle name="Total 5 18" xfId="40629"/>
    <cellStyle name="Total 5 18 2" xfId="40630"/>
    <cellStyle name="Total 5 18 2 2" xfId="40631"/>
    <cellStyle name="Total 5 18 3" xfId="40632"/>
    <cellStyle name="Total 5 19" xfId="40633"/>
    <cellStyle name="Total 5 19 2" xfId="40634"/>
    <cellStyle name="Total 5 19 2 2" xfId="40635"/>
    <cellStyle name="Total 5 19 3" xfId="40636"/>
    <cellStyle name="Total 5 2" xfId="40637"/>
    <cellStyle name="Total 5 2 10" xfId="40638"/>
    <cellStyle name="Total 5 2 10 2" xfId="40639"/>
    <cellStyle name="Total 5 2 10 2 2" xfId="40640"/>
    <cellStyle name="Total 5 2 10 3" xfId="40641"/>
    <cellStyle name="Total 5 2 11" xfId="40642"/>
    <cellStyle name="Total 5 2 11 2" xfId="40643"/>
    <cellStyle name="Total 5 2 11 2 2" xfId="40644"/>
    <cellStyle name="Total 5 2 11 3" xfId="40645"/>
    <cellStyle name="Total 5 2 12" xfId="40646"/>
    <cellStyle name="Total 5 2 12 2" xfId="40647"/>
    <cellStyle name="Total 5 2 12 2 2" xfId="40648"/>
    <cellStyle name="Total 5 2 12 3" xfId="40649"/>
    <cellStyle name="Total 5 2 13" xfId="40650"/>
    <cellStyle name="Total 5 2 13 2" xfId="40651"/>
    <cellStyle name="Total 5 2 13 2 2" xfId="40652"/>
    <cellStyle name="Total 5 2 13 3" xfId="40653"/>
    <cellStyle name="Total 5 2 14" xfId="40654"/>
    <cellStyle name="Total 5 2 14 2" xfId="40655"/>
    <cellStyle name="Total 5 2 14 2 2" xfId="40656"/>
    <cellStyle name="Total 5 2 14 3" xfId="40657"/>
    <cellStyle name="Total 5 2 15" xfId="40658"/>
    <cellStyle name="Total 5 2 15 2" xfId="40659"/>
    <cellStyle name="Total 5 2 15 2 2" xfId="40660"/>
    <cellStyle name="Total 5 2 15 3" xfId="40661"/>
    <cellStyle name="Total 5 2 16" xfId="40662"/>
    <cellStyle name="Total 5 2 16 2" xfId="40663"/>
    <cellStyle name="Total 5 2 16 2 2" xfId="40664"/>
    <cellStyle name="Total 5 2 16 3" xfId="40665"/>
    <cellStyle name="Total 5 2 17" xfId="40666"/>
    <cellStyle name="Total 5 2 17 2" xfId="40667"/>
    <cellStyle name="Total 5 2 17 2 2" xfId="40668"/>
    <cellStyle name="Total 5 2 17 3" xfId="40669"/>
    <cellStyle name="Total 5 2 18" xfId="40670"/>
    <cellStyle name="Total 5 2 18 2" xfId="40671"/>
    <cellStyle name="Total 5 2 18 2 2" xfId="40672"/>
    <cellStyle name="Total 5 2 18 3" xfId="40673"/>
    <cellStyle name="Total 5 2 19" xfId="40674"/>
    <cellStyle name="Total 5 2 19 2" xfId="40675"/>
    <cellStyle name="Total 5 2 19 2 2" xfId="40676"/>
    <cellStyle name="Total 5 2 19 3" xfId="40677"/>
    <cellStyle name="Total 5 2 2" xfId="40678"/>
    <cellStyle name="Total 5 2 2 10" xfId="40679"/>
    <cellStyle name="Total 5 2 2 10 2" xfId="40680"/>
    <cellStyle name="Total 5 2 2 10 2 2" xfId="40681"/>
    <cellStyle name="Total 5 2 2 10 3" xfId="40682"/>
    <cellStyle name="Total 5 2 2 11" xfId="40683"/>
    <cellStyle name="Total 5 2 2 11 2" xfId="40684"/>
    <cellStyle name="Total 5 2 2 11 2 2" xfId="40685"/>
    <cellStyle name="Total 5 2 2 11 3" xfId="40686"/>
    <cellStyle name="Total 5 2 2 12" xfId="40687"/>
    <cellStyle name="Total 5 2 2 12 2" xfId="40688"/>
    <cellStyle name="Total 5 2 2 12 2 2" xfId="40689"/>
    <cellStyle name="Total 5 2 2 12 3" xfId="40690"/>
    <cellStyle name="Total 5 2 2 13" xfId="40691"/>
    <cellStyle name="Total 5 2 2 13 2" xfId="40692"/>
    <cellStyle name="Total 5 2 2 13 2 2" xfId="40693"/>
    <cellStyle name="Total 5 2 2 13 3" xfId="40694"/>
    <cellStyle name="Total 5 2 2 14" xfId="40695"/>
    <cellStyle name="Total 5 2 2 14 2" xfId="40696"/>
    <cellStyle name="Total 5 2 2 14 2 2" xfId="40697"/>
    <cellStyle name="Total 5 2 2 14 3" xfId="40698"/>
    <cellStyle name="Total 5 2 2 15" xfId="40699"/>
    <cellStyle name="Total 5 2 2 15 2" xfId="40700"/>
    <cellStyle name="Total 5 2 2 15 2 2" xfId="40701"/>
    <cellStyle name="Total 5 2 2 15 3" xfId="40702"/>
    <cellStyle name="Total 5 2 2 16" xfId="40703"/>
    <cellStyle name="Total 5 2 2 16 2" xfId="40704"/>
    <cellStyle name="Total 5 2 2 16 2 2" xfId="40705"/>
    <cellStyle name="Total 5 2 2 16 3" xfId="40706"/>
    <cellStyle name="Total 5 2 2 17" xfId="40707"/>
    <cellStyle name="Total 5 2 2 17 2" xfId="40708"/>
    <cellStyle name="Total 5 2 2 17 2 2" xfId="40709"/>
    <cellStyle name="Total 5 2 2 17 3" xfId="40710"/>
    <cellStyle name="Total 5 2 2 18" xfId="40711"/>
    <cellStyle name="Total 5 2 2 18 2" xfId="40712"/>
    <cellStyle name="Total 5 2 2 19" xfId="40713"/>
    <cellStyle name="Total 5 2 2 2" xfId="40714"/>
    <cellStyle name="Total 5 2 2 2 10" xfId="40715"/>
    <cellStyle name="Total 5 2 2 2 10 2" xfId="40716"/>
    <cellStyle name="Total 5 2 2 2 10 2 2" xfId="40717"/>
    <cellStyle name="Total 5 2 2 2 10 3" xfId="40718"/>
    <cellStyle name="Total 5 2 2 2 11" xfId="40719"/>
    <cellStyle name="Total 5 2 2 2 11 2" xfId="40720"/>
    <cellStyle name="Total 5 2 2 2 11 2 2" xfId="40721"/>
    <cellStyle name="Total 5 2 2 2 11 3" xfId="40722"/>
    <cellStyle name="Total 5 2 2 2 12" xfId="40723"/>
    <cellStyle name="Total 5 2 2 2 12 2" xfId="40724"/>
    <cellStyle name="Total 5 2 2 2 12 2 2" xfId="40725"/>
    <cellStyle name="Total 5 2 2 2 12 3" xfId="40726"/>
    <cellStyle name="Total 5 2 2 2 13" xfId="40727"/>
    <cellStyle name="Total 5 2 2 2 13 2" xfId="40728"/>
    <cellStyle name="Total 5 2 2 2 13 2 2" xfId="40729"/>
    <cellStyle name="Total 5 2 2 2 13 3" xfId="40730"/>
    <cellStyle name="Total 5 2 2 2 14" xfId="40731"/>
    <cellStyle name="Total 5 2 2 2 14 2" xfId="40732"/>
    <cellStyle name="Total 5 2 2 2 14 2 2" xfId="40733"/>
    <cellStyle name="Total 5 2 2 2 14 3" xfId="40734"/>
    <cellStyle name="Total 5 2 2 2 15" xfId="40735"/>
    <cellStyle name="Total 5 2 2 2 15 2" xfId="40736"/>
    <cellStyle name="Total 5 2 2 2 15 2 2" xfId="40737"/>
    <cellStyle name="Total 5 2 2 2 15 3" xfId="40738"/>
    <cellStyle name="Total 5 2 2 2 16" xfId="40739"/>
    <cellStyle name="Total 5 2 2 2 16 2" xfId="40740"/>
    <cellStyle name="Total 5 2 2 2 16 2 2" xfId="40741"/>
    <cellStyle name="Total 5 2 2 2 16 3" xfId="40742"/>
    <cellStyle name="Total 5 2 2 2 17" xfId="40743"/>
    <cellStyle name="Total 5 2 2 2 17 2" xfId="40744"/>
    <cellStyle name="Total 5 2 2 2 17 2 2" xfId="40745"/>
    <cellStyle name="Total 5 2 2 2 17 3" xfId="40746"/>
    <cellStyle name="Total 5 2 2 2 18" xfId="40747"/>
    <cellStyle name="Total 5 2 2 2 18 2" xfId="40748"/>
    <cellStyle name="Total 5 2 2 2 18 2 2" xfId="40749"/>
    <cellStyle name="Total 5 2 2 2 18 3" xfId="40750"/>
    <cellStyle name="Total 5 2 2 2 19" xfId="40751"/>
    <cellStyle name="Total 5 2 2 2 19 2" xfId="40752"/>
    <cellStyle name="Total 5 2 2 2 19 2 2" xfId="40753"/>
    <cellStyle name="Total 5 2 2 2 19 3" xfId="40754"/>
    <cellStyle name="Total 5 2 2 2 2" xfId="40755"/>
    <cellStyle name="Total 5 2 2 2 2 2" xfId="40756"/>
    <cellStyle name="Total 5 2 2 2 2 2 2" xfId="40757"/>
    <cellStyle name="Total 5 2 2 2 2 3" xfId="40758"/>
    <cellStyle name="Total 5 2 2 2 20" xfId="40759"/>
    <cellStyle name="Total 5 2 2 2 20 2" xfId="40760"/>
    <cellStyle name="Total 5 2 2 2 20 2 2" xfId="40761"/>
    <cellStyle name="Total 5 2 2 2 20 3" xfId="40762"/>
    <cellStyle name="Total 5 2 2 2 21" xfId="40763"/>
    <cellStyle name="Total 5 2 2 2 21 2" xfId="40764"/>
    <cellStyle name="Total 5 2 2 2 22" xfId="40765"/>
    <cellStyle name="Total 5 2 2 2 3" xfId="40766"/>
    <cellStyle name="Total 5 2 2 2 3 2" xfId="40767"/>
    <cellStyle name="Total 5 2 2 2 3 2 2" xfId="40768"/>
    <cellStyle name="Total 5 2 2 2 3 3" xfId="40769"/>
    <cellStyle name="Total 5 2 2 2 4" xfId="40770"/>
    <cellStyle name="Total 5 2 2 2 4 2" xfId="40771"/>
    <cellStyle name="Total 5 2 2 2 4 2 2" xfId="40772"/>
    <cellStyle name="Total 5 2 2 2 4 3" xfId="40773"/>
    <cellStyle name="Total 5 2 2 2 5" xfId="40774"/>
    <cellStyle name="Total 5 2 2 2 5 2" xfId="40775"/>
    <cellStyle name="Total 5 2 2 2 5 2 2" xfId="40776"/>
    <cellStyle name="Total 5 2 2 2 5 3" xfId="40777"/>
    <cellStyle name="Total 5 2 2 2 6" xfId="40778"/>
    <cellStyle name="Total 5 2 2 2 6 2" xfId="40779"/>
    <cellStyle name="Total 5 2 2 2 6 2 2" xfId="40780"/>
    <cellStyle name="Total 5 2 2 2 6 3" xfId="40781"/>
    <cellStyle name="Total 5 2 2 2 7" xfId="40782"/>
    <cellStyle name="Total 5 2 2 2 7 2" xfId="40783"/>
    <cellStyle name="Total 5 2 2 2 7 2 2" xfId="40784"/>
    <cellStyle name="Total 5 2 2 2 7 3" xfId="40785"/>
    <cellStyle name="Total 5 2 2 2 8" xfId="40786"/>
    <cellStyle name="Total 5 2 2 2 8 2" xfId="40787"/>
    <cellStyle name="Total 5 2 2 2 8 2 2" xfId="40788"/>
    <cellStyle name="Total 5 2 2 2 8 3" xfId="40789"/>
    <cellStyle name="Total 5 2 2 2 9" xfId="40790"/>
    <cellStyle name="Total 5 2 2 2 9 2" xfId="40791"/>
    <cellStyle name="Total 5 2 2 2 9 2 2" xfId="40792"/>
    <cellStyle name="Total 5 2 2 2 9 3" xfId="40793"/>
    <cellStyle name="Total 5 2 2 3" xfId="40794"/>
    <cellStyle name="Total 5 2 2 3 2" xfId="40795"/>
    <cellStyle name="Total 5 2 2 3 2 2" xfId="40796"/>
    <cellStyle name="Total 5 2 2 3 3" xfId="40797"/>
    <cellStyle name="Total 5 2 2 4" xfId="40798"/>
    <cellStyle name="Total 5 2 2 4 2" xfId="40799"/>
    <cellStyle name="Total 5 2 2 4 2 2" xfId="40800"/>
    <cellStyle name="Total 5 2 2 4 3" xfId="40801"/>
    <cellStyle name="Total 5 2 2 5" xfId="40802"/>
    <cellStyle name="Total 5 2 2 5 2" xfId="40803"/>
    <cellStyle name="Total 5 2 2 5 2 2" xfId="40804"/>
    <cellStyle name="Total 5 2 2 5 3" xfId="40805"/>
    <cellStyle name="Total 5 2 2 6" xfId="40806"/>
    <cellStyle name="Total 5 2 2 6 2" xfId="40807"/>
    <cellStyle name="Total 5 2 2 6 2 2" xfId="40808"/>
    <cellStyle name="Total 5 2 2 6 3" xfId="40809"/>
    <cellStyle name="Total 5 2 2 7" xfId="40810"/>
    <cellStyle name="Total 5 2 2 7 2" xfId="40811"/>
    <cellStyle name="Total 5 2 2 7 2 2" xfId="40812"/>
    <cellStyle name="Total 5 2 2 7 3" xfId="40813"/>
    <cellStyle name="Total 5 2 2 8" xfId="40814"/>
    <cellStyle name="Total 5 2 2 8 2" xfId="40815"/>
    <cellStyle name="Total 5 2 2 8 2 2" xfId="40816"/>
    <cellStyle name="Total 5 2 2 8 3" xfId="40817"/>
    <cellStyle name="Total 5 2 2 9" xfId="40818"/>
    <cellStyle name="Total 5 2 2 9 2" xfId="40819"/>
    <cellStyle name="Total 5 2 2 9 2 2" xfId="40820"/>
    <cellStyle name="Total 5 2 2 9 3" xfId="40821"/>
    <cellStyle name="Total 5 2 20" xfId="40822"/>
    <cellStyle name="Total 5 2 20 2" xfId="40823"/>
    <cellStyle name="Total 5 2 20 2 2" xfId="40824"/>
    <cellStyle name="Total 5 2 20 3" xfId="40825"/>
    <cellStyle name="Total 5 2 21" xfId="40826"/>
    <cellStyle name="Total 5 2 21 2" xfId="40827"/>
    <cellStyle name="Total 5 2 22" xfId="40828"/>
    <cellStyle name="Total 5 2 3" xfId="40829"/>
    <cellStyle name="Total 5 2 3 10" xfId="40830"/>
    <cellStyle name="Total 5 2 3 10 2" xfId="40831"/>
    <cellStyle name="Total 5 2 3 10 2 2" xfId="40832"/>
    <cellStyle name="Total 5 2 3 10 3" xfId="40833"/>
    <cellStyle name="Total 5 2 3 11" xfId="40834"/>
    <cellStyle name="Total 5 2 3 11 2" xfId="40835"/>
    <cellStyle name="Total 5 2 3 11 2 2" xfId="40836"/>
    <cellStyle name="Total 5 2 3 11 3" xfId="40837"/>
    <cellStyle name="Total 5 2 3 12" xfId="40838"/>
    <cellStyle name="Total 5 2 3 12 2" xfId="40839"/>
    <cellStyle name="Total 5 2 3 12 2 2" xfId="40840"/>
    <cellStyle name="Total 5 2 3 12 3" xfId="40841"/>
    <cellStyle name="Total 5 2 3 13" xfId="40842"/>
    <cellStyle name="Total 5 2 3 13 2" xfId="40843"/>
    <cellStyle name="Total 5 2 3 13 2 2" xfId="40844"/>
    <cellStyle name="Total 5 2 3 13 3" xfId="40845"/>
    <cellStyle name="Total 5 2 3 14" xfId="40846"/>
    <cellStyle name="Total 5 2 3 14 2" xfId="40847"/>
    <cellStyle name="Total 5 2 3 14 2 2" xfId="40848"/>
    <cellStyle name="Total 5 2 3 14 3" xfId="40849"/>
    <cellStyle name="Total 5 2 3 15" xfId="40850"/>
    <cellStyle name="Total 5 2 3 15 2" xfId="40851"/>
    <cellStyle name="Total 5 2 3 15 2 2" xfId="40852"/>
    <cellStyle name="Total 5 2 3 15 3" xfId="40853"/>
    <cellStyle name="Total 5 2 3 16" xfId="40854"/>
    <cellStyle name="Total 5 2 3 16 2" xfId="40855"/>
    <cellStyle name="Total 5 2 3 16 2 2" xfId="40856"/>
    <cellStyle name="Total 5 2 3 16 3" xfId="40857"/>
    <cellStyle name="Total 5 2 3 17" xfId="40858"/>
    <cellStyle name="Total 5 2 3 17 2" xfId="40859"/>
    <cellStyle name="Total 5 2 3 17 2 2" xfId="40860"/>
    <cellStyle name="Total 5 2 3 17 3" xfId="40861"/>
    <cellStyle name="Total 5 2 3 18" xfId="40862"/>
    <cellStyle name="Total 5 2 3 18 2" xfId="40863"/>
    <cellStyle name="Total 5 2 3 19" xfId="40864"/>
    <cellStyle name="Total 5 2 3 2" xfId="40865"/>
    <cellStyle name="Total 5 2 3 2 10" xfId="40866"/>
    <cellStyle name="Total 5 2 3 2 10 2" xfId="40867"/>
    <cellStyle name="Total 5 2 3 2 10 2 2" xfId="40868"/>
    <cellStyle name="Total 5 2 3 2 10 3" xfId="40869"/>
    <cellStyle name="Total 5 2 3 2 11" xfId="40870"/>
    <cellStyle name="Total 5 2 3 2 11 2" xfId="40871"/>
    <cellStyle name="Total 5 2 3 2 11 2 2" xfId="40872"/>
    <cellStyle name="Total 5 2 3 2 11 3" xfId="40873"/>
    <cellStyle name="Total 5 2 3 2 12" xfId="40874"/>
    <cellStyle name="Total 5 2 3 2 12 2" xfId="40875"/>
    <cellStyle name="Total 5 2 3 2 12 2 2" xfId="40876"/>
    <cellStyle name="Total 5 2 3 2 12 3" xfId="40877"/>
    <cellStyle name="Total 5 2 3 2 13" xfId="40878"/>
    <cellStyle name="Total 5 2 3 2 13 2" xfId="40879"/>
    <cellStyle name="Total 5 2 3 2 13 2 2" xfId="40880"/>
    <cellStyle name="Total 5 2 3 2 13 3" xfId="40881"/>
    <cellStyle name="Total 5 2 3 2 14" xfId="40882"/>
    <cellStyle name="Total 5 2 3 2 14 2" xfId="40883"/>
    <cellStyle name="Total 5 2 3 2 14 2 2" xfId="40884"/>
    <cellStyle name="Total 5 2 3 2 14 3" xfId="40885"/>
    <cellStyle name="Total 5 2 3 2 15" xfId="40886"/>
    <cellStyle name="Total 5 2 3 2 15 2" xfId="40887"/>
    <cellStyle name="Total 5 2 3 2 15 2 2" xfId="40888"/>
    <cellStyle name="Total 5 2 3 2 15 3" xfId="40889"/>
    <cellStyle name="Total 5 2 3 2 16" xfId="40890"/>
    <cellStyle name="Total 5 2 3 2 16 2" xfId="40891"/>
    <cellStyle name="Total 5 2 3 2 16 2 2" xfId="40892"/>
    <cellStyle name="Total 5 2 3 2 16 3" xfId="40893"/>
    <cellStyle name="Total 5 2 3 2 17" xfId="40894"/>
    <cellStyle name="Total 5 2 3 2 17 2" xfId="40895"/>
    <cellStyle name="Total 5 2 3 2 17 2 2" xfId="40896"/>
    <cellStyle name="Total 5 2 3 2 17 3" xfId="40897"/>
    <cellStyle name="Total 5 2 3 2 18" xfId="40898"/>
    <cellStyle name="Total 5 2 3 2 18 2" xfId="40899"/>
    <cellStyle name="Total 5 2 3 2 18 2 2" xfId="40900"/>
    <cellStyle name="Total 5 2 3 2 18 3" xfId="40901"/>
    <cellStyle name="Total 5 2 3 2 19" xfId="40902"/>
    <cellStyle name="Total 5 2 3 2 19 2" xfId="40903"/>
    <cellStyle name="Total 5 2 3 2 19 2 2" xfId="40904"/>
    <cellStyle name="Total 5 2 3 2 19 3" xfId="40905"/>
    <cellStyle name="Total 5 2 3 2 2" xfId="40906"/>
    <cellStyle name="Total 5 2 3 2 2 2" xfId="40907"/>
    <cellStyle name="Total 5 2 3 2 2 2 2" xfId="40908"/>
    <cellStyle name="Total 5 2 3 2 2 3" xfId="40909"/>
    <cellStyle name="Total 5 2 3 2 20" xfId="40910"/>
    <cellStyle name="Total 5 2 3 2 20 2" xfId="40911"/>
    <cellStyle name="Total 5 2 3 2 20 2 2" xfId="40912"/>
    <cellStyle name="Total 5 2 3 2 20 3" xfId="40913"/>
    <cellStyle name="Total 5 2 3 2 21" xfId="40914"/>
    <cellStyle name="Total 5 2 3 2 21 2" xfId="40915"/>
    <cellStyle name="Total 5 2 3 2 22" xfId="40916"/>
    <cellStyle name="Total 5 2 3 2 3" xfId="40917"/>
    <cellStyle name="Total 5 2 3 2 3 2" xfId="40918"/>
    <cellStyle name="Total 5 2 3 2 3 2 2" xfId="40919"/>
    <cellStyle name="Total 5 2 3 2 3 3" xfId="40920"/>
    <cellStyle name="Total 5 2 3 2 4" xfId="40921"/>
    <cellStyle name="Total 5 2 3 2 4 2" xfId="40922"/>
    <cellStyle name="Total 5 2 3 2 4 2 2" xfId="40923"/>
    <cellStyle name="Total 5 2 3 2 4 3" xfId="40924"/>
    <cellStyle name="Total 5 2 3 2 5" xfId="40925"/>
    <cellStyle name="Total 5 2 3 2 5 2" xfId="40926"/>
    <cellStyle name="Total 5 2 3 2 5 2 2" xfId="40927"/>
    <cellStyle name="Total 5 2 3 2 5 3" xfId="40928"/>
    <cellStyle name="Total 5 2 3 2 6" xfId="40929"/>
    <cellStyle name="Total 5 2 3 2 6 2" xfId="40930"/>
    <cellStyle name="Total 5 2 3 2 6 2 2" xfId="40931"/>
    <cellStyle name="Total 5 2 3 2 6 3" xfId="40932"/>
    <cellStyle name="Total 5 2 3 2 7" xfId="40933"/>
    <cellStyle name="Total 5 2 3 2 7 2" xfId="40934"/>
    <cellStyle name="Total 5 2 3 2 7 2 2" xfId="40935"/>
    <cellStyle name="Total 5 2 3 2 7 3" xfId="40936"/>
    <cellStyle name="Total 5 2 3 2 8" xfId="40937"/>
    <cellStyle name="Total 5 2 3 2 8 2" xfId="40938"/>
    <cellStyle name="Total 5 2 3 2 8 2 2" xfId="40939"/>
    <cellStyle name="Total 5 2 3 2 8 3" xfId="40940"/>
    <cellStyle name="Total 5 2 3 2 9" xfId="40941"/>
    <cellStyle name="Total 5 2 3 2 9 2" xfId="40942"/>
    <cellStyle name="Total 5 2 3 2 9 2 2" xfId="40943"/>
    <cellStyle name="Total 5 2 3 2 9 3" xfId="40944"/>
    <cellStyle name="Total 5 2 3 3" xfId="40945"/>
    <cellStyle name="Total 5 2 3 3 2" xfId="40946"/>
    <cellStyle name="Total 5 2 3 3 2 2" xfId="40947"/>
    <cellStyle name="Total 5 2 3 3 3" xfId="40948"/>
    <cellStyle name="Total 5 2 3 4" xfId="40949"/>
    <cellStyle name="Total 5 2 3 4 2" xfId="40950"/>
    <cellStyle name="Total 5 2 3 4 2 2" xfId="40951"/>
    <cellStyle name="Total 5 2 3 4 3" xfId="40952"/>
    <cellStyle name="Total 5 2 3 5" xfId="40953"/>
    <cellStyle name="Total 5 2 3 5 2" xfId="40954"/>
    <cellStyle name="Total 5 2 3 5 2 2" xfId="40955"/>
    <cellStyle name="Total 5 2 3 5 3" xfId="40956"/>
    <cellStyle name="Total 5 2 3 6" xfId="40957"/>
    <cellStyle name="Total 5 2 3 6 2" xfId="40958"/>
    <cellStyle name="Total 5 2 3 6 2 2" xfId="40959"/>
    <cellStyle name="Total 5 2 3 6 3" xfId="40960"/>
    <cellStyle name="Total 5 2 3 7" xfId="40961"/>
    <cellStyle name="Total 5 2 3 7 2" xfId="40962"/>
    <cellStyle name="Total 5 2 3 7 2 2" xfId="40963"/>
    <cellStyle name="Total 5 2 3 7 3" xfId="40964"/>
    <cellStyle name="Total 5 2 3 8" xfId="40965"/>
    <cellStyle name="Total 5 2 3 8 2" xfId="40966"/>
    <cellStyle name="Total 5 2 3 8 2 2" xfId="40967"/>
    <cellStyle name="Total 5 2 3 8 3" xfId="40968"/>
    <cellStyle name="Total 5 2 3 9" xfId="40969"/>
    <cellStyle name="Total 5 2 3 9 2" xfId="40970"/>
    <cellStyle name="Total 5 2 3 9 2 2" xfId="40971"/>
    <cellStyle name="Total 5 2 3 9 3" xfId="40972"/>
    <cellStyle name="Total 5 2 4" xfId="40973"/>
    <cellStyle name="Total 5 2 4 10" xfId="40974"/>
    <cellStyle name="Total 5 2 4 10 2" xfId="40975"/>
    <cellStyle name="Total 5 2 4 10 2 2" xfId="40976"/>
    <cellStyle name="Total 5 2 4 10 3" xfId="40977"/>
    <cellStyle name="Total 5 2 4 11" xfId="40978"/>
    <cellStyle name="Total 5 2 4 11 2" xfId="40979"/>
    <cellStyle name="Total 5 2 4 11 2 2" xfId="40980"/>
    <cellStyle name="Total 5 2 4 11 3" xfId="40981"/>
    <cellStyle name="Total 5 2 4 12" xfId="40982"/>
    <cellStyle name="Total 5 2 4 12 2" xfId="40983"/>
    <cellStyle name="Total 5 2 4 12 2 2" xfId="40984"/>
    <cellStyle name="Total 5 2 4 12 3" xfId="40985"/>
    <cellStyle name="Total 5 2 4 13" xfId="40986"/>
    <cellStyle name="Total 5 2 4 13 2" xfId="40987"/>
    <cellStyle name="Total 5 2 4 13 2 2" xfId="40988"/>
    <cellStyle name="Total 5 2 4 13 3" xfId="40989"/>
    <cellStyle name="Total 5 2 4 14" xfId="40990"/>
    <cellStyle name="Total 5 2 4 14 2" xfId="40991"/>
    <cellStyle name="Total 5 2 4 14 2 2" xfId="40992"/>
    <cellStyle name="Total 5 2 4 14 3" xfId="40993"/>
    <cellStyle name="Total 5 2 4 15" xfId="40994"/>
    <cellStyle name="Total 5 2 4 15 2" xfId="40995"/>
    <cellStyle name="Total 5 2 4 15 2 2" xfId="40996"/>
    <cellStyle name="Total 5 2 4 15 3" xfId="40997"/>
    <cellStyle name="Total 5 2 4 16" xfId="40998"/>
    <cellStyle name="Total 5 2 4 16 2" xfId="40999"/>
    <cellStyle name="Total 5 2 4 16 2 2" xfId="41000"/>
    <cellStyle name="Total 5 2 4 16 3" xfId="41001"/>
    <cellStyle name="Total 5 2 4 17" xfId="41002"/>
    <cellStyle name="Total 5 2 4 17 2" xfId="41003"/>
    <cellStyle name="Total 5 2 4 17 2 2" xfId="41004"/>
    <cellStyle name="Total 5 2 4 17 3" xfId="41005"/>
    <cellStyle name="Total 5 2 4 18" xfId="41006"/>
    <cellStyle name="Total 5 2 4 18 2" xfId="41007"/>
    <cellStyle name="Total 5 2 4 18 2 2" xfId="41008"/>
    <cellStyle name="Total 5 2 4 18 3" xfId="41009"/>
    <cellStyle name="Total 5 2 4 19" xfId="41010"/>
    <cellStyle name="Total 5 2 4 19 2" xfId="41011"/>
    <cellStyle name="Total 5 2 4 19 2 2" xfId="41012"/>
    <cellStyle name="Total 5 2 4 19 3" xfId="41013"/>
    <cellStyle name="Total 5 2 4 2" xfId="41014"/>
    <cellStyle name="Total 5 2 4 2 10" xfId="41015"/>
    <cellStyle name="Total 5 2 4 2 10 2" xfId="41016"/>
    <cellStyle name="Total 5 2 4 2 10 2 2" xfId="41017"/>
    <cellStyle name="Total 5 2 4 2 10 3" xfId="41018"/>
    <cellStyle name="Total 5 2 4 2 11" xfId="41019"/>
    <cellStyle name="Total 5 2 4 2 11 2" xfId="41020"/>
    <cellStyle name="Total 5 2 4 2 11 2 2" xfId="41021"/>
    <cellStyle name="Total 5 2 4 2 11 3" xfId="41022"/>
    <cellStyle name="Total 5 2 4 2 12" xfId="41023"/>
    <cellStyle name="Total 5 2 4 2 12 2" xfId="41024"/>
    <cellStyle name="Total 5 2 4 2 12 2 2" xfId="41025"/>
    <cellStyle name="Total 5 2 4 2 12 3" xfId="41026"/>
    <cellStyle name="Total 5 2 4 2 13" xfId="41027"/>
    <cellStyle name="Total 5 2 4 2 13 2" xfId="41028"/>
    <cellStyle name="Total 5 2 4 2 13 2 2" xfId="41029"/>
    <cellStyle name="Total 5 2 4 2 13 3" xfId="41030"/>
    <cellStyle name="Total 5 2 4 2 14" xfId="41031"/>
    <cellStyle name="Total 5 2 4 2 14 2" xfId="41032"/>
    <cellStyle name="Total 5 2 4 2 14 2 2" xfId="41033"/>
    <cellStyle name="Total 5 2 4 2 14 3" xfId="41034"/>
    <cellStyle name="Total 5 2 4 2 15" xfId="41035"/>
    <cellStyle name="Total 5 2 4 2 15 2" xfId="41036"/>
    <cellStyle name="Total 5 2 4 2 15 2 2" xfId="41037"/>
    <cellStyle name="Total 5 2 4 2 15 3" xfId="41038"/>
    <cellStyle name="Total 5 2 4 2 16" xfId="41039"/>
    <cellStyle name="Total 5 2 4 2 16 2" xfId="41040"/>
    <cellStyle name="Total 5 2 4 2 16 2 2" xfId="41041"/>
    <cellStyle name="Total 5 2 4 2 16 3" xfId="41042"/>
    <cellStyle name="Total 5 2 4 2 17" xfId="41043"/>
    <cellStyle name="Total 5 2 4 2 17 2" xfId="41044"/>
    <cellStyle name="Total 5 2 4 2 17 2 2" xfId="41045"/>
    <cellStyle name="Total 5 2 4 2 17 3" xfId="41046"/>
    <cellStyle name="Total 5 2 4 2 18" xfId="41047"/>
    <cellStyle name="Total 5 2 4 2 18 2" xfId="41048"/>
    <cellStyle name="Total 5 2 4 2 18 2 2" xfId="41049"/>
    <cellStyle name="Total 5 2 4 2 18 3" xfId="41050"/>
    <cellStyle name="Total 5 2 4 2 19" xfId="41051"/>
    <cellStyle name="Total 5 2 4 2 19 2" xfId="41052"/>
    <cellStyle name="Total 5 2 4 2 19 2 2" xfId="41053"/>
    <cellStyle name="Total 5 2 4 2 19 3" xfId="41054"/>
    <cellStyle name="Total 5 2 4 2 2" xfId="41055"/>
    <cellStyle name="Total 5 2 4 2 2 2" xfId="41056"/>
    <cellStyle name="Total 5 2 4 2 2 2 2" xfId="41057"/>
    <cellStyle name="Total 5 2 4 2 2 3" xfId="41058"/>
    <cellStyle name="Total 5 2 4 2 20" xfId="41059"/>
    <cellStyle name="Total 5 2 4 2 20 2" xfId="41060"/>
    <cellStyle name="Total 5 2 4 2 20 2 2" xfId="41061"/>
    <cellStyle name="Total 5 2 4 2 20 3" xfId="41062"/>
    <cellStyle name="Total 5 2 4 2 21" xfId="41063"/>
    <cellStyle name="Total 5 2 4 2 21 2" xfId="41064"/>
    <cellStyle name="Total 5 2 4 2 22" xfId="41065"/>
    <cellStyle name="Total 5 2 4 2 3" xfId="41066"/>
    <cellStyle name="Total 5 2 4 2 3 2" xfId="41067"/>
    <cellStyle name="Total 5 2 4 2 3 2 2" xfId="41068"/>
    <cellStyle name="Total 5 2 4 2 3 3" xfId="41069"/>
    <cellStyle name="Total 5 2 4 2 4" xfId="41070"/>
    <cellStyle name="Total 5 2 4 2 4 2" xfId="41071"/>
    <cellStyle name="Total 5 2 4 2 4 2 2" xfId="41072"/>
    <cellStyle name="Total 5 2 4 2 4 3" xfId="41073"/>
    <cellStyle name="Total 5 2 4 2 5" xfId="41074"/>
    <cellStyle name="Total 5 2 4 2 5 2" xfId="41075"/>
    <cellStyle name="Total 5 2 4 2 5 2 2" xfId="41076"/>
    <cellStyle name="Total 5 2 4 2 5 3" xfId="41077"/>
    <cellStyle name="Total 5 2 4 2 6" xfId="41078"/>
    <cellStyle name="Total 5 2 4 2 6 2" xfId="41079"/>
    <cellStyle name="Total 5 2 4 2 6 2 2" xfId="41080"/>
    <cellStyle name="Total 5 2 4 2 6 3" xfId="41081"/>
    <cellStyle name="Total 5 2 4 2 7" xfId="41082"/>
    <cellStyle name="Total 5 2 4 2 7 2" xfId="41083"/>
    <cellStyle name="Total 5 2 4 2 7 2 2" xfId="41084"/>
    <cellStyle name="Total 5 2 4 2 7 3" xfId="41085"/>
    <cellStyle name="Total 5 2 4 2 8" xfId="41086"/>
    <cellStyle name="Total 5 2 4 2 8 2" xfId="41087"/>
    <cellStyle name="Total 5 2 4 2 8 2 2" xfId="41088"/>
    <cellStyle name="Total 5 2 4 2 8 3" xfId="41089"/>
    <cellStyle name="Total 5 2 4 2 9" xfId="41090"/>
    <cellStyle name="Total 5 2 4 2 9 2" xfId="41091"/>
    <cellStyle name="Total 5 2 4 2 9 2 2" xfId="41092"/>
    <cellStyle name="Total 5 2 4 2 9 3" xfId="41093"/>
    <cellStyle name="Total 5 2 4 20" xfId="41094"/>
    <cellStyle name="Total 5 2 4 20 2" xfId="41095"/>
    <cellStyle name="Total 5 2 4 20 2 2" xfId="41096"/>
    <cellStyle name="Total 5 2 4 20 3" xfId="41097"/>
    <cellStyle name="Total 5 2 4 21" xfId="41098"/>
    <cellStyle name="Total 5 2 4 21 2" xfId="41099"/>
    <cellStyle name="Total 5 2 4 21 2 2" xfId="41100"/>
    <cellStyle name="Total 5 2 4 21 3" xfId="41101"/>
    <cellStyle name="Total 5 2 4 22" xfId="41102"/>
    <cellStyle name="Total 5 2 4 22 2" xfId="41103"/>
    <cellStyle name="Total 5 2 4 23" xfId="41104"/>
    <cellStyle name="Total 5 2 4 3" xfId="41105"/>
    <cellStyle name="Total 5 2 4 3 2" xfId="41106"/>
    <cellStyle name="Total 5 2 4 3 2 2" xfId="41107"/>
    <cellStyle name="Total 5 2 4 3 3" xfId="41108"/>
    <cellStyle name="Total 5 2 4 4" xfId="41109"/>
    <cellStyle name="Total 5 2 4 4 2" xfId="41110"/>
    <cellStyle name="Total 5 2 4 4 2 2" xfId="41111"/>
    <cellStyle name="Total 5 2 4 4 3" xfId="41112"/>
    <cellStyle name="Total 5 2 4 5" xfId="41113"/>
    <cellStyle name="Total 5 2 4 5 2" xfId="41114"/>
    <cellStyle name="Total 5 2 4 5 2 2" xfId="41115"/>
    <cellStyle name="Total 5 2 4 5 3" xfId="41116"/>
    <cellStyle name="Total 5 2 4 6" xfId="41117"/>
    <cellStyle name="Total 5 2 4 6 2" xfId="41118"/>
    <cellStyle name="Total 5 2 4 6 2 2" xfId="41119"/>
    <cellStyle name="Total 5 2 4 6 3" xfId="41120"/>
    <cellStyle name="Total 5 2 4 7" xfId="41121"/>
    <cellStyle name="Total 5 2 4 7 2" xfId="41122"/>
    <cellStyle name="Total 5 2 4 7 2 2" xfId="41123"/>
    <cellStyle name="Total 5 2 4 7 3" xfId="41124"/>
    <cellStyle name="Total 5 2 4 8" xfId="41125"/>
    <cellStyle name="Total 5 2 4 8 2" xfId="41126"/>
    <cellStyle name="Total 5 2 4 8 2 2" xfId="41127"/>
    <cellStyle name="Total 5 2 4 8 3" xfId="41128"/>
    <cellStyle name="Total 5 2 4 9" xfId="41129"/>
    <cellStyle name="Total 5 2 4 9 2" xfId="41130"/>
    <cellStyle name="Total 5 2 4 9 2 2" xfId="41131"/>
    <cellStyle name="Total 5 2 4 9 3" xfId="41132"/>
    <cellStyle name="Total 5 2 5" xfId="41133"/>
    <cellStyle name="Total 5 2 5 10" xfId="41134"/>
    <cellStyle name="Total 5 2 5 10 2" xfId="41135"/>
    <cellStyle name="Total 5 2 5 10 2 2" xfId="41136"/>
    <cellStyle name="Total 5 2 5 10 3" xfId="41137"/>
    <cellStyle name="Total 5 2 5 11" xfId="41138"/>
    <cellStyle name="Total 5 2 5 11 2" xfId="41139"/>
    <cellStyle name="Total 5 2 5 11 2 2" xfId="41140"/>
    <cellStyle name="Total 5 2 5 11 3" xfId="41141"/>
    <cellStyle name="Total 5 2 5 12" xfId="41142"/>
    <cellStyle name="Total 5 2 5 12 2" xfId="41143"/>
    <cellStyle name="Total 5 2 5 12 2 2" xfId="41144"/>
    <cellStyle name="Total 5 2 5 12 3" xfId="41145"/>
    <cellStyle name="Total 5 2 5 13" xfId="41146"/>
    <cellStyle name="Total 5 2 5 13 2" xfId="41147"/>
    <cellStyle name="Total 5 2 5 13 2 2" xfId="41148"/>
    <cellStyle name="Total 5 2 5 13 3" xfId="41149"/>
    <cellStyle name="Total 5 2 5 14" xfId="41150"/>
    <cellStyle name="Total 5 2 5 14 2" xfId="41151"/>
    <cellStyle name="Total 5 2 5 14 2 2" xfId="41152"/>
    <cellStyle name="Total 5 2 5 14 3" xfId="41153"/>
    <cellStyle name="Total 5 2 5 15" xfId="41154"/>
    <cellStyle name="Total 5 2 5 15 2" xfId="41155"/>
    <cellStyle name="Total 5 2 5 15 2 2" xfId="41156"/>
    <cellStyle name="Total 5 2 5 15 3" xfId="41157"/>
    <cellStyle name="Total 5 2 5 16" xfId="41158"/>
    <cellStyle name="Total 5 2 5 16 2" xfId="41159"/>
    <cellStyle name="Total 5 2 5 16 2 2" xfId="41160"/>
    <cellStyle name="Total 5 2 5 16 3" xfId="41161"/>
    <cellStyle name="Total 5 2 5 17" xfId="41162"/>
    <cellStyle name="Total 5 2 5 17 2" xfId="41163"/>
    <cellStyle name="Total 5 2 5 17 2 2" xfId="41164"/>
    <cellStyle name="Total 5 2 5 17 3" xfId="41165"/>
    <cellStyle name="Total 5 2 5 18" xfId="41166"/>
    <cellStyle name="Total 5 2 5 18 2" xfId="41167"/>
    <cellStyle name="Total 5 2 5 18 2 2" xfId="41168"/>
    <cellStyle name="Total 5 2 5 18 3" xfId="41169"/>
    <cellStyle name="Total 5 2 5 19" xfId="41170"/>
    <cellStyle name="Total 5 2 5 19 2" xfId="41171"/>
    <cellStyle name="Total 5 2 5 19 2 2" xfId="41172"/>
    <cellStyle name="Total 5 2 5 19 3" xfId="41173"/>
    <cellStyle name="Total 5 2 5 2" xfId="41174"/>
    <cellStyle name="Total 5 2 5 2 2" xfId="41175"/>
    <cellStyle name="Total 5 2 5 2 2 2" xfId="41176"/>
    <cellStyle name="Total 5 2 5 2 3" xfId="41177"/>
    <cellStyle name="Total 5 2 5 20" xfId="41178"/>
    <cellStyle name="Total 5 2 5 20 2" xfId="41179"/>
    <cellStyle name="Total 5 2 5 20 2 2" xfId="41180"/>
    <cellStyle name="Total 5 2 5 20 3" xfId="41181"/>
    <cellStyle name="Total 5 2 5 21" xfId="41182"/>
    <cellStyle name="Total 5 2 5 21 2" xfId="41183"/>
    <cellStyle name="Total 5 2 5 22" xfId="41184"/>
    <cellStyle name="Total 5 2 5 3" xfId="41185"/>
    <cellStyle name="Total 5 2 5 3 2" xfId="41186"/>
    <cellStyle name="Total 5 2 5 3 2 2" xfId="41187"/>
    <cellStyle name="Total 5 2 5 3 3" xfId="41188"/>
    <cellStyle name="Total 5 2 5 4" xfId="41189"/>
    <cellStyle name="Total 5 2 5 4 2" xfId="41190"/>
    <cellStyle name="Total 5 2 5 4 2 2" xfId="41191"/>
    <cellStyle name="Total 5 2 5 4 3" xfId="41192"/>
    <cellStyle name="Total 5 2 5 5" xfId="41193"/>
    <cellStyle name="Total 5 2 5 5 2" xfId="41194"/>
    <cellStyle name="Total 5 2 5 5 2 2" xfId="41195"/>
    <cellStyle name="Total 5 2 5 5 3" xfId="41196"/>
    <cellStyle name="Total 5 2 5 6" xfId="41197"/>
    <cellStyle name="Total 5 2 5 6 2" xfId="41198"/>
    <cellStyle name="Total 5 2 5 6 2 2" xfId="41199"/>
    <cellStyle name="Total 5 2 5 6 3" xfId="41200"/>
    <cellStyle name="Total 5 2 5 7" xfId="41201"/>
    <cellStyle name="Total 5 2 5 7 2" xfId="41202"/>
    <cellStyle name="Total 5 2 5 7 2 2" xfId="41203"/>
    <cellStyle name="Total 5 2 5 7 3" xfId="41204"/>
    <cellStyle name="Total 5 2 5 8" xfId="41205"/>
    <cellStyle name="Total 5 2 5 8 2" xfId="41206"/>
    <cellStyle name="Total 5 2 5 8 2 2" xfId="41207"/>
    <cellStyle name="Total 5 2 5 8 3" xfId="41208"/>
    <cellStyle name="Total 5 2 5 9" xfId="41209"/>
    <cellStyle name="Total 5 2 5 9 2" xfId="41210"/>
    <cellStyle name="Total 5 2 5 9 2 2" xfId="41211"/>
    <cellStyle name="Total 5 2 5 9 3" xfId="41212"/>
    <cellStyle name="Total 5 2 6" xfId="41213"/>
    <cellStyle name="Total 5 2 6 2" xfId="41214"/>
    <cellStyle name="Total 5 2 6 2 2" xfId="41215"/>
    <cellStyle name="Total 5 2 6 3" xfId="41216"/>
    <cellStyle name="Total 5 2 7" xfId="41217"/>
    <cellStyle name="Total 5 2 7 2" xfId="41218"/>
    <cellStyle name="Total 5 2 7 2 2" xfId="41219"/>
    <cellStyle name="Total 5 2 7 3" xfId="41220"/>
    <cellStyle name="Total 5 2 8" xfId="41221"/>
    <cellStyle name="Total 5 2 8 2" xfId="41222"/>
    <cellStyle name="Total 5 2 8 2 2" xfId="41223"/>
    <cellStyle name="Total 5 2 8 3" xfId="41224"/>
    <cellStyle name="Total 5 2 9" xfId="41225"/>
    <cellStyle name="Total 5 2 9 2" xfId="41226"/>
    <cellStyle name="Total 5 2 9 2 2" xfId="41227"/>
    <cellStyle name="Total 5 2 9 3" xfId="41228"/>
    <cellStyle name="Total 5 20" xfId="41229"/>
    <cellStyle name="Total 5 20 2" xfId="41230"/>
    <cellStyle name="Total 5 20 2 2" xfId="41231"/>
    <cellStyle name="Total 5 20 3" xfId="41232"/>
    <cellStyle name="Total 5 21" xfId="41233"/>
    <cellStyle name="Total 5 21 2" xfId="41234"/>
    <cellStyle name="Total 5 21 2 2" xfId="41235"/>
    <cellStyle name="Total 5 21 3" xfId="41236"/>
    <cellStyle name="Total 5 22" xfId="41237"/>
    <cellStyle name="Total 5 22 2" xfId="41238"/>
    <cellStyle name="Total 5 23" xfId="41239"/>
    <cellStyle name="Total 5 24" xfId="41240"/>
    <cellStyle name="Total 5 25" xfId="41241"/>
    <cellStyle name="Total 5 26" xfId="41242"/>
    <cellStyle name="Total 5 3" xfId="41243"/>
    <cellStyle name="Total 5 3 10" xfId="41244"/>
    <cellStyle name="Total 5 3 10 2" xfId="41245"/>
    <cellStyle name="Total 5 3 10 2 2" xfId="41246"/>
    <cellStyle name="Total 5 3 10 3" xfId="41247"/>
    <cellStyle name="Total 5 3 11" xfId="41248"/>
    <cellStyle name="Total 5 3 11 2" xfId="41249"/>
    <cellStyle name="Total 5 3 11 2 2" xfId="41250"/>
    <cellStyle name="Total 5 3 11 3" xfId="41251"/>
    <cellStyle name="Total 5 3 12" xfId="41252"/>
    <cellStyle name="Total 5 3 12 2" xfId="41253"/>
    <cellStyle name="Total 5 3 12 2 2" xfId="41254"/>
    <cellStyle name="Total 5 3 12 3" xfId="41255"/>
    <cellStyle name="Total 5 3 13" xfId="41256"/>
    <cellStyle name="Total 5 3 13 2" xfId="41257"/>
    <cellStyle name="Total 5 3 13 2 2" xfId="41258"/>
    <cellStyle name="Total 5 3 13 3" xfId="41259"/>
    <cellStyle name="Total 5 3 14" xfId="41260"/>
    <cellStyle name="Total 5 3 14 2" xfId="41261"/>
    <cellStyle name="Total 5 3 14 2 2" xfId="41262"/>
    <cellStyle name="Total 5 3 14 3" xfId="41263"/>
    <cellStyle name="Total 5 3 15" xfId="41264"/>
    <cellStyle name="Total 5 3 15 2" xfId="41265"/>
    <cellStyle name="Total 5 3 15 2 2" xfId="41266"/>
    <cellStyle name="Total 5 3 15 3" xfId="41267"/>
    <cellStyle name="Total 5 3 16" xfId="41268"/>
    <cellStyle name="Total 5 3 16 2" xfId="41269"/>
    <cellStyle name="Total 5 3 16 2 2" xfId="41270"/>
    <cellStyle name="Total 5 3 16 3" xfId="41271"/>
    <cellStyle name="Total 5 3 17" xfId="41272"/>
    <cellStyle name="Total 5 3 17 2" xfId="41273"/>
    <cellStyle name="Total 5 3 17 2 2" xfId="41274"/>
    <cellStyle name="Total 5 3 17 3" xfId="41275"/>
    <cellStyle name="Total 5 3 18" xfId="41276"/>
    <cellStyle name="Total 5 3 18 2" xfId="41277"/>
    <cellStyle name="Total 5 3 19" xfId="41278"/>
    <cellStyle name="Total 5 3 2" xfId="41279"/>
    <cellStyle name="Total 5 3 2 10" xfId="41280"/>
    <cellStyle name="Total 5 3 2 10 2" xfId="41281"/>
    <cellStyle name="Total 5 3 2 10 2 2" xfId="41282"/>
    <cellStyle name="Total 5 3 2 10 3" xfId="41283"/>
    <cellStyle name="Total 5 3 2 11" xfId="41284"/>
    <cellStyle name="Total 5 3 2 11 2" xfId="41285"/>
    <cellStyle name="Total 5 3 2 11 2 2" xfId="41286"/>
    <cellStyle name="Total 5 3 2 11 3" xfId="41287"/>
    <cellStyle name="Total 5 3 2 12" xfId="41288"/>
    <cellStyle name="Total 5 3 2 12 2" xfId="41289"/>
    <cellStyle name="Total 5 3 2 12 2 2" xfId="41290"/>
    <cellStyle name="Total 5 3 2 12 3" xfId="41291"/>
    <cellStyle name="Total 5 3 2 13" xfId="41292"/>
    <cellStyle name="Total 5 3 2 13 2" xfId="41293"/>
    <cellStyle name="Total 5 3 2 13 2 2" xfId="41294"/>
    <cellStyle name="Total 5 3 2 13 3" xfId="41295"/>
    <cellStyle name="Total 5 3 2 14" xfId="41296"/>
    <cellStyle name="Total 5 3 2 14 2" xfId="41297"/>
    <cellStyle name="Total 5 3 2 14 2 2" xfId="41298"/>
    <cellStyle name="Total 5 3 2 14 3" xfId="41299"/>
    <cellStyle name="Total 5 3 2 15" xfId="41300"/>
    <cellStyle name="Total 5 3 2 15 2" xfId="41301"/>
    <cellStyle name="Total 5 3 2 15 2 2" xfId="41302"/>
    <cellStyle name="Total 5 3 2 15 3" xfId="41303"/>
    <cellStyle name="Total 5 3 2 16" xfId="41304"/>
    <cellStyle name="Total 5 3 2 16 2" xfId="41305"/>
    <cellStyle name="Total 5 3 2 16 2 2" xfId="41306"/>
    <cellStyle name="Total 5 3 2 16 3" xfId="41307"/>
    <cellStyle name="Total 5 3 2 17" xfId="41308"/>
    <cellStyle name="Total 5 3 2 17 2" xfId="41309"/>
    <cellStyle name="Total 5 3 2 17 2 2" xfId="41310"/>
    <cellStyle name="Total 5 3 2 17 3" xfId="41311"/>
    <cellStyle name="Total 5 3 2 18" xfId="41312"/>
    <cellStyle name="Total 5 3 2 18 2" xfId="41313"/>
    <cellStyle name="Total 5 3 2 18 2 2" xfId="41314"/>
    <cellStyle name="Total 5 3 2 18 3" xfId="41315"/>
    <cellStyle name="Total 5 3 2 19" xfId="41316"/>
    <cellStyle name="Total 5 3 2 19 2" xfId="41317"/>
    <cellStyle name="Total 5 3 2 19 2 2" xfId="41318"/>
    <cellStyle name="Total 5 3 2 19 3" xfId="41319"/>
    <cellStyle name="Total 5 3 2 2" xfId="41320"/>
    <cellStyle name="Total 5 3 2 2 2" xfId="41321"/>
    <cellStyle name="Total 5 3 2 2 2 2" xfId="41322"/>
    <cellStyle name="Total 5 3 2 2 3" xfId="41323"/>
    <cellStyle name="Total 5 3 2 20" xfId="41324"/>
    <cellStyle name="Total 5 3 2 20 2" xfId="41325"/>
    <cellStyle name="Total 5 3 2 20 2 2" xfId="41326"/>
    <cellStyle name="Total 5 3 2 20 3" xfId="41327"/>
    <cellStyle name="Total 5 3 2 21" xfId="41328"/>
    <cellStyle name="Total 5 3 2 21 2" xfId="41329"/>
    <cellStyle name="Total 5 3 2 22" xfId="41330"/>
    <cellStyle name="Total 5 3 2 3" xfId="41331"/>
    <cellStyle name="Total 5 3 2 3 2" xfId="41332"/>
    <cellStyle name="Total 5 3 2 3 2 2" xfId="41333"/>
    <cellStyle name="Total 5 3 2 3 3" xfId="41334"/>
    <cellStyle name="Total 5 3 2 4" xfId="41335"/>
    <cellStyle name="Total 5 3 2 4 2" xfId="41336"/>
    <cellStyle name="Total 5 3 2 4 2 2" xfId="41337"/>
    <cellStyle name="Total 5 3 2 4 3" xfId="41338"/>
    <cellStyle name="Total 5 3 2 5" xfId="41339"/>
    <cellStyle name="Total 5 3 2 5 2" xfId="41340"/>
    <cellStyle name="Total 5 3 2 5 2 2" xfId="41341"/>
    <cellStyle name="Total 5 3 2 5 3" xfId="41342"/>
    <cellStyle name="Total 5 3 2 6" xfId="41343"/>
    <cellStyle name="Total 5 3 2 6 2" xfId="41344"/>
    <cellStyle name="Total 5 3 2 6 2 2" xfId="41345"/>
    <cellStyle name="Total 5 3 2 6 3" xfId="41346"/>
    <cellStyle name="Total 5 3 2 7" xfId="41347"/>
    <cellStyle name="Total 5 3 2 7 2" xfId="41348"/>
    <cellStyle name="Total 5 3 2 7 2 2" xfId="41349"/>
    <cellStyle name="Total 5 3 2 7 3" xfId="41350"/>
    <cellStyle name="Total 5 3 2 8" xfId="41351"/>
    <cellStyle name="Total 5 3 2 8 2" xfId="41352"/>
    <cellStyle name="Total 5 3 2 8 2 2" xfId="41353"/>
    <cellStyle name="Total 5 3 2 8 3" xfId="41354"/>
    <cellStyle name="Total 5 3 2 9" xfId="41355"/>
    <cellStyle name="Total 5 3 2 9 2" xfId="41356"/>
    <cellStyle name="Total 5 3 2 9 2 2" xfId="41357"/>
    <cellStyle name="Total 5 3 2 9 3" xfId="41358"/>
    <cellStyle name="Total 5 3 3" xfId="41359"/>
    <cellStyle name="Total 5 3 3 2" xfId="41360"/>
    <cellStyle name="Total 5 3 3 2 2" xfId="41361"/>
    <cellStyle name="Total 5 3 3 3" xfId="41362"/>
    <cellStyle name="Total 5 3 4" xfId="41363"/>
    <cellStyle name="Total 5 3 4 2" xfId="41364"/>
    <cellStyle name="Total 5 3 4 2 2" xfId="41365"/>
    <cellStyle name="Total 5 3 4 3" xfId="41366"/>
    <cellStyle name="Total 5 3 5" xfId="41367"/>
    <cellStyle name="Total 5 3 5 2" xfId="41368"/>
    <cellStyle name="Total 5 3 5 2 2" xfId="41369"/>
    <cellStyle name="Total 5 3 5 3" xfId="41370"/>
    <cellStyle name="Total 5 3 6" xfId="41371"/>
    <cellStyle name="Total 5 3 6 2" xfId="41372"/>
    <cellStyle name="Total 5 3 6 2 2" xfId="41373"/>
    <cellStyle name="Total 5 3 6 3" xfId="41374"/>
    <cellStyle name="Total 5 3 7" xfId="41375"/>
    <cellStyle name="Total 5 3 7 2" xfId="41376"/>
    <cellStyle name="Total 5 3 7 2 2" xfId="41377"/>
    <cellStyle name="Total 5 3 7 3" xfId="41378"/>
    <cellStyle name="Total 5 3 8" xfId="41379"/>
    <cellStyle name="Total 5 3 8 2" xfId="41380"/>
    <cellStyle name="Total 5 3 8 2 2" xfId="41381"/>
    <cellStyle name="Total 5 3 8 3" xfId="41382"/>
    <cellStyle name="Total 5 3 9" xfId="41383"/>
    <cellStyle name="Total 5 3 9 2" xfId="41384"/>
    <cellStyle name="Total 5 3 9 2 2" xfId="41385"/>
    <cellStyle name="Total 5 3 9 3" xfId="41386"/>
    <cellStyle name="Total 5 4" xfId="41387"/>
    <cellStyle name="Total 5 4 10" xfId="41388"/>
    <cellStyle name="Total 5 4 10 2" xfId="41389"/>
    <cellStyle name="Total 5 4 10 2 2" xfId="41390"/>
    <cellStyle name="Total 5 4 10 3" xfId="41391"/>
    <cellStyle name="Total 5 4 11" xfId="41392"/>
    <cellStyle name="Total 5 4 11 2" xfId="41393"/>
    <cellStyle name="Total 5 4 11 2 2" xfId="41394"/>
    <cellStyle name="Total 5 4 11 3" xfId="41395"/>
    <cellStyle name="Total 5 4 12" xfId="41396"/>
    <cellStyle name="Total 5 4 12 2" xfId="41397"/>
    <cellStyle name="Total 5 4 12 2 2" xfId="41398"/>
    <cellStyle name="Total 5 4 12 3" xfId="41399"/>
    <cellStyle name="Total 5 4 13" xfId="41400"/>
    <cellStyle name="Total 5 4 13 2" xfId="41401"/>
    <cellStyle name="Total 5 4 13 2 2" xfId="41402"/>
    <cellStyle name="Total 5 4 13 3" xfId="41403"/>
    <cellStyle name="Total 5 4 14" xfId="41404"/>
    <cellStyle name="Total 5 4 14 2" xfId="41405"/>
    <cellStyle name="Total 5 4 14 2 2" xfId="41406"/>
    <cellStyle name="Total 5 4 14 3" xfId="41407"/>
    <cellStyle name="Total 5 4 15" xfId="41408"/>
    <cellStyle name="Total 5 4 15 2" xfId="41409"/>
    <cellStyle name="Total 5 4 15 2 2" xfId="41410"/>
    <cellStyle name="Total 5 4 15 3" xfId="41411"/>
    <cellStyle name="Total 5 4 16" xfId="41412"/>
    <cellStyle name="Total 5 4 16 2" xfId="41413"/>
    <cellStyle name="Total 5 4 16 2 2" xfId="41414"/>
    <cellStyle name="Total 5 4 16 3" xfId="41415"/>
    <cellStyle name="Total 5 4 17" xfId="41416"/>
    <cellStyle name="Total 5 4 17 2" xfId="41417"/>
    <cellStyle name="Total 5 4 17 2 2" xfId="41418"/>
    <cellStyle name="Total 5 4 17 3" xfId="41419"/>
    <cellStyle name="Total 5 4 18" xfId="41420"/>
    <cellStyle name="Total 5 4 18 2" xfId="41421"/>
    <cellStyle name="Total 5 4 19" xfId="41422"/>
    <cellStyle name="Total 5 4 2" xfId="41423"/>
    <cellStyle name="Total 5 4 2 10" xfId="41424"/>
    <cellStyle name="Total 5 4 2 10 2" xfId="41425"/>
    <cellStyle name="Total 5 4 2 10 2 2" xfId="41426"/>
    <cellStyle name="Total 5 4 2 10 3" xfId="41427"/>
    <cellStyle name="Total 5 4 2 11" xfId="41428"/>
    <cellStyle name="Total 5 4 2 11 2" xfId="41429"/>
    <cellStyle name="Total 5 4 2 11 2 2" xfId="41430"/>
    <cellStyle name="Total 5 4 2 11 3" xfId="41431"/>
    <cellStyle name="Total 5 4 2 12" xfId="41432"/>
    <cellStyle name="Total 5 4 2 12 2" xfId="41433"/>
    <cellStyle name="Total 5 4 2 12 2 2" xfId="41434"/>
    <cellStyle name="Total 5 4 2 12 3" xfId="41435"/>
    <cellStyle name="Total 5 4 2 13" xfId="41436"/>
    <cellStyle name="Total 5 4 2 13 2" xfId="41437"/>
    <cellStyle name="Total 5 4 2 13 2 2" xfId="41438"/>
    <cellStyle name="Total 5 4 2 13 3" xfId="41439"/>
    <cellStyle name="Total 5 4 2 14" xfId="41440"/>
    <cellStyle name="Total 5 4 2 14 2" xfId="41441"/>
    <cellStyle name="Total 5 4 2 14 2 2" xfId="41442"/>
    <cellStyle name="Total 5 4 2 14 3" xfId="41443"/>
    <cellStyle name="Total 5 4 2 15" xfId="41444"/>
    <cellStyle name="Total 5 4 2 15 2" xfId="41445"/>
    <cellStyle name="Total 5 4 2 15 2 2" xfId="41446"/>
    <cellStyle name="Total 5 4 2 15 3" xfId="41447"/>
    <cellStyle name="Total 5 4 2 16" xfId="41448"/>
    <cellStyle name="Total 5 4 2 16 2" xfId="41449"/>
    <cellStyle name="Total 5 4 2 16 2 2" xfId="41450"/>
    <cellStyle name="Total 5 4 2 16 3" xfId="41451"/>
    <cellStyle name="Total 5 4 2 17" xfId="41452"/>
    <cellStyle name="Total 5 4 2 17 2" xfId="41453"/>
    <cellStyle name="Total 5 4 2 17 2 2" xfId="41454"/>
    <cellStyle name="Total 5 4 2 17 3" xfId="41455"/>
    <cellStyle name="Total 5 4 2 18" xfId="41456"/>
    <cellStyle name="Total 5 4 2 18 2" xfId="41457"/>
    <cellStyle name="Total 5 4 2 18 2 2" xfId="41458"/>
    <cellStyle name="Total 5 4 2 18 3" xfId="41459"/>
    <cellStyle name="Total 5 4 2 19" xfId="41460"/>
    <cellStyle name="Total 5 4 2 19 2" xfId="41461"/>
    <cellStyle name="Total 5 4 2 19 2 2" xfId="41462"/>
    <cellStyle name="Total 5 4 2 19 3" xfId="41463"/>
    <cellStyle name="Total 5 4 2 2" xfId="41464"/>
    <cellStyle name="Total 5 4 2 2 2" xfId="41465"/>
    <cellStyle name="Total 5 4 2 2 2 2" xfId="41466"/>
    <cellStyle name="Total 5 4 2 2 3" xfId="41467"/>
    <cellStyle name="Total 5 4 2 20" xfId="41468"/>
    <cellStyle name="Total 5 4 2 20 2" xfId="41469"/>
    <cellStyle name="Total 5 4 2 20 2 2" xfId="41470"/>
    <cellStyle name="Total 5 4 2 20 3" xfId="41471"/>
    <cellStyle name="Total 5 4 2 21" xfId="41472"/>
    <cellStyle name="Total 5 4 2 21 2" xfId="41473"/>
    <cellStyle name="Total 5 4 2 22" xfId="41474"/>
    <cellStyle name="Total 5 4 2 3" xfId="41475"/>
    <cellStyle name="Total 5 4 2 3 2" xfId="41476"/>
    <cellStyle name="Total 5 4 2 3 2 2" xfId="41477"/>
    <cellStyle name="Total 5 4 2 3 3" xfId="41478"/>
    <cellStyle name="Total 5 4 2 4" xfId="41479"/>
    <cellStyle name="Total 5 4 2 4 2" xfId="41480"/>
    <cellStyle name="Total 5 4 2 4 2 2" xfId="41481"/>
    <cellStyle name="Total 5 4 2 4 3" xfId="41482"/>
    <cellStyle name="Total 5 4 2 5" xfId="41483"/>
    <cellStyle name="Total 5 4 2 5 2" xfId="41484"/>
    <cellStyle name="Total 5 4 2 5 2 2" xfId="41485"/>
    <cellStyle name="Total 5 4 2 5 3" xfId="41486"/>
    <cellStyle name="Total 5 4 2 6" xfId="41487"/>
    <cellStyle name="Total 5 4 2 6 2" xfId="41488"/>
    <cellStyle name="Total 5 4 2 6 2 2" xfId="41489"/>
    <cellStyle name="Total 5 4 2 6 3" xfId="41490"/>
    <cellStyle name="Total 5 4 2 7" xfId="41491"/>
    <cellStyle name="Total 5 4 2 7 2" xfId="41492"/>
    <cellStyle name="Total 5 4 2 7 2 2" xfId="41493"/>
    <cellStyle name="Total 5 4 2 7 3" xfId="41494"/>
    <cellStyle name="Total 5 4 2 8" xfId="41495"/>
    <cellStyle name="Total 5 4 2 8 2" xfId="41496"/>
    <cellStyle name="Total 5 4 2 8 2 2" xfId="41497"/>
    <cellStyle name="Total 5 4 2 8 3" xfId="41498"/>
    <cellStyle name="Total 5 4 2 9" xfId="41499"/>
    <cellStyle name="Total 5 4 2 9 2" xfId="41500"/>
    <cellStyle name="Total 5 4 2 9 2 2" xfId="41501"/>
    <cellStyle name="Total 5 4 2 9 3" xfId="41502"/>
    <cellStyle name="Total 5 4 3" xfId="41503"/>
    <cellStyle name="Total 5 4 3 2" xfId="41504"/>
    <cellStyle name="Total 5 4 3 2 2" xfId="41505"/>
    <cellStyle name="Total 5 4 3 3" xfId="41506"/>
    <cellStyle name="Total 5 4 4" xfId="41507"/>
    <cellStyle name="Total 5 4 4 2" xfId="41508"/>
    <cellStyle name="Total 5 4 4 2 2" xfId="41509"/>
    <cellStyle name="Total 5 4 4 3" xfId="41510"/>
    <cellStyle name="Total 5 4 5" xfId="41511"/>
    <cellStyle name="Total 5 4 5 2" xfId="41512"/>
    <cellStyle name="Total 5 4 5 2 2" xfId="41513"/>
    <cellStyle name="Total 5 4 5 3" xfId="41514"/>
    <cellStyle name="Total 5 4 6" xfId="41515"/>
    <cellStyle name="Total 5 4 6 2" xfId="41516"/>
    <cellStyle name="Total 5 4 6 2 2" xfId="41517"/>
    <cellStyle name="Total 5 4 6 3" xfId="41518"/>
    <cellStyle name="Total 5 4 7" xfId="41519"/>
    <cellStyle name="Total 5 4 7 2" xfId="41520"/>
    <cellStyle name="Total 5 4 7 2 2" xfId="41521"/>
    <cellStyle name="Total 5 4 7 3" xfId="41522"/>
    <cellStyle name="Total 5 4 8" xfId="41523"/>
    <cellStyle name="Total 5 4 8 2" xfId="41524"/>
    <cellStyle name="Total 5 4 8 2 2" xfId="41525"/>
    <cellStyle name="Total 5 4 8 3" xfId="41526"/>
    <cellStyle name="Total 5 4 9" xfId="41527"/>
    <cellStyle name="Total 5 4 9 2" xfId="41528"/>
    <cellStyle name="Total 5 4 9 2 2" xfId="41529"/>
    <cellStyle name="Total 5 4 9 3" xfId="41530"/>
    <cellStyle name="Total 5 5" xfId="41531"/>
    <cellStyle name="Total 5 5 10" xfId="41532"/>
    <cellStyle name="Total 5 5 10 2" xfId="41533"/>
    <cellStyle name="Total 5 5 10 2 2" xfId="41534"/>
    <cellStyle name="Total 5 5 10 3" xfId="41535"/>
    <cellStyle name="Total 5 5 11" xfId="41536"/>
    <cellStyle name="Total 5 5 11 2" xfId="41537"/>
    <cellStyle name="Total 5 5 11 2 2" xfId="41538"/>
    <cellStyle name="Total 5 5 11 3" xfId="41539"/>
    <cellStyle name="Total 5 5 12" xfId="41540"/>
    <cellStyle name="Total 5 5 12 2" xfId="41541"/>
    <cellStyle name="Total 5 5 12 2 2" xfId="41542"/>
    <cellStyle name="Total 5 5 12 3" xfId="41543"/>
    <cellStyle name="Total 5 5 13" xfId="41544"/>
    <cellStyle name="Total 5 5 13 2" xfId="41545"/>
    <cellStyle name="Total 5 5 13 2 2" xfId="41546"/>
    <cellStyle name="Total 5 5 13 3" xfId="41547"/>
    <cellStyle name="Total 5 5 14" xfId="41548"/>
    <cellStyle name="Total 5 5 14 2" xfId="41549"/>
    <cellStyle name="Total 5 5 14 2 2" xfId="41550"/>
    <cellStyle name="Total 5 5 14 3" xfId="41551"/>
    <cellStyle name="Total 5 5 15" xfId="41552"/>
    <cellStyle name="Total 5 5 15 2" xfId="41553"/>
    <cellStyle name="Total 5 5 15 2 2" xfId="41554"/>
    <cellStyle name="Total 5 5 15 3" xfId="41555"/>
    <cellStyle name="Total 5 5 16" xfId="41556"/>
    <cellStyle name="Total 5 5 16 2" xfId="41557"/>
    <cellStyle name="Total 5 5 16 2 2" xfId="41558"/>
    <cellStyle name="Total 5 5 16 3" xfId="41559"/>
    <cellStyle name="Total 5 5 17" xfId="41560"/>
    <cellStyle name="Total 5 5 17 2" xfId="41561"/>
    <cellStyle name="Total 5 5 17 2 2" xfId="41562"/>
    <cellStyle name="Total 5 5 17 3" xfId="41563"/>
    <cellStyle name="Total 5 5 18" xfId="41564"/>
    <cellStyle name="Total 5 5 18 2" xfId="41565"/>
    <cellStyle name="Total 5 5 18 2 2" xfId="41566"/>
    <cellStyle name="Total 5 5 18 3" xfId="41567"/>
    <cellStyle name="Total 5 5 19" xfId="41568"/>
    <cellStyle name="Total 5 5 19 2" xfId="41569"/>
    <cellStyle name="Total 5 5 19 2 2" xfId="41570"/>
    <cellStyle name="Total 5 5 19 3" xfId="41571"/>
    <cellStyle name="Total 5 5 2" xfId="41572"/>
    <cellStyle name="Total 5 5 2 10" xfId="41573"/>
    <cellStyle name="Total 5 5 2 10 2" xfId="41574"/>
    <cellStyle name="Total 5 5 2 10 2 2" xfId="41575"/>
    <cellStyle name="Total 5 5 2 10 3" xfId="41576"/>
    <cellStyle name="Total 5 5 2 11" xfId="41577"/>
    <cellStyle name="Total 5 5 2 11 2" xfId="41578"/>
    <cellStyle name="Total 5 5 2 11 2 2" xfId="41579"/>
    <cellStyle name="Total 5 5 2 11 3" xfId="41580"/>
    <cellStyle name="Total 5 5 2 12" xfId="41581"/>
    <cellStyle name="Total 5 5 2 12 2" xfId="41582"/>
    <cellStyle name="Total 5 5 2 12 2 2" xfId="41583"/>
    <cellStyle name="Total 5 5 2 12 3" xfId="41584"/>
    <cellStyle name="Total 5 5 2 13" xfId="41585"/>
    <cellStyle name="Total 5 5 2 13 2" xfId="41586"/>
    <cellStyle name="Total 5 5 2 13 2 2" xfId="41587"/>
    <cellStyle name="Total 5 5 2 13 3" xfId="41588"/>
    <cellStyle name="Total 5 5 2 14" xfId="41589"/>
    <cellStyle name="Total 5 5 2 14 2" xfId="41590"/>
    <cellStyle name="Total 5 5 2 14 2 2" xfId="41591"/>
    <cellStyle name="Total 5 5 2 14 3" xfId="41592"/>
    <cellStyle name="Total 5 5 2 15" xfId="41593"/>
    <cellStyle name="Total 5 5 2 15 2" xfId="41594"/>
    <cellStyle name="Total 5 5 2 15 2 2" xfId="41595"/>
    <cellStyle name="Total 5 5 2 15 3" xfId="41596"/>
    <cellStyle name="Total 5 5 2 16" xfId="41597"/>
    <cellStyle name="Total 5 5 2 16 2" xfId="41598"/>
    <cellStyle name="Total 5 5 2 16 2 2" xfId="41599"/>
    <cellStyle name="Total 5 5 2 16 3" xfId="41600"/>
    <cellStyle name="Total 5 5 2 17" xfId="41601"/>
    <cellStyle name="Total 5 5 2 17 2" xfId="41602"/>
    <cellStyle name="Total 5 5 2 17 2 2" xfId="41603"/>
    <cellStyle name="Total 5 5 2 17 3" xfId="41604"/>
    <cellStyle name="Total 5 5 2 18" xfId="41605"/>
    <cellStyle name="Total 5 5 2 18 2" xfId="41606"/>
    <cellStyle name="Total 5 5 2 18 2 2" xfId="41607"/>
    <cellStyle name="Total 5 5 2 18 3" xfId="41608"/>
    <cellStyle name="Total 5 5 2 19" xfId="41609"/>
    <cellStyle name="Total 5 5 2 19 2" xfId="41610"/>
    <cellStyle name="Total 5 5 2 19 2 2" xfId="41611"/>
    <cellStyle name="Total 5 5 2 19 3" xfId="41612"/>
    <cellStyle name="Total 5 5 2 2" xfId="41613"/>
    <cellStyle name="Total 5 5 2 2 2" xfId="41614"/>
    <cellStyle name="Total 5 5 2 2 2 2" xfId="41615"/>
    <cellStyle name="Total 5 5 2 2 3" xfId="41616"/>
    <cellStyle name="Total 5 5 2 20" xfId="41617"/>
    <cellStyle name="Total 5 5 2 20 2" xfId="41618"/>
    <cellStyle name="Total 5 5 2 20 2 2" xfId="41619"/>
    <cellStyle name="Total 5 5 2 20 3" xfId="41620"/>
    <cellStyle name="Total 5 5 2 21" xfId="41621"/>
    <cellStyle name="Total 5 5 2 21 2" xfId="41622"/>
    <cellStyle name="Total 5 5 2 22" xfId="41623"/>
    <cellStyle name="Total 5 5 2 3" xfId="41624"/>
    <cellStyle name="Total 5 5 2 3 2" xfId="41625"/>
    <cellStyle name="Total 5 5 2 3 2 2" xfId="41626"/>
    <cellStyle name="Total 5 5 2 3 3" xfId="41627"/>
    <cellStyle name="Total 5 5 2 4" xfId="41628"/>
    <cellStyle name="Total 5 5 2 4 2" xfId="41629"/>
    <cellStyle name="Total 5 5 2 4 2 2" xfId="41630"/>
    <cellStyle name="Total 5 5 2 4 3" xfId="41631"/>
    <cellStyle name="Total 5 5 2 5" xfId="41632"/>
    <cellStyle name="Total 5 5 2 5 2" xfId="41633"/>
    <cellStyle name="Total 5 5 2 5 2 2" xfId="41634"/>
    <cellStyle name="Total 5 5 2 5 3" xfId="41635"/>
    <cellStyle name="Total 5 5 2 6" xfId="41636"/>
    <cellStyle name="Total 5 5 2 6 2" xfId="41637"/>
    <cellStyle name="Total 5 5 2 6 2 2" xfId="41638"/>
    <cellStyle name="Total 5 5 2 6 3" xfId="41639"/>
    <cellStyle name="Total 5 5 2 7" xfId="41640"/>
    <cellStyle name="Total 5 5 2 7 2" xfId="41641"/>
    <cellStyle name="Total 5 5 2 7 2 2" xfId="41642"/>
    <cellStyle name="Total 5 5 2 7 3" xfId="41643"/>
    <cellStyle name="Total 5 5 2 8" xfId="41644"/>
    <cellStyle name="Total 5 5 2 8 2" xfId="41645"/>
    <cellStyle name="Total 5 5 2 8 2 2" xfId="41646"/>
    <cellStyle name="Total 5 5 2 8 3" xfId="41647"/>
    <cellStyle name="Total 5 5 2 9" xfId="41648"/>
    <cellStyle name="Total 5 5 2 9 2" xfId="41649"/>
    <cellStyle name="Total 5 5 2 9 2 2" xfId="41650"/>
    <cellStyle name="Total 5 5 2 9 3" xfId="41651"/>
    <cellStyle name="Total 5 5 20" xfId="41652"/>
    <cellStyle name="Total 5 5 20 2" xfId="41653"/>
    <cellStyle name="Total 5 5 20 2 2" xfId="41654"/>
    <cellStyle name="Total 5 5 20 3" xfId="41655"/>
    <cellStyle name="Total 5 5 21" xfId="41656"/>
    <cellStyle name="Total 5 5 21 2" xfId="41657"/>
    <cellStyle name="Total 5 5 21 2 2" xfId="41658"/>
    <cellStyle name="Total 5 5 21 3" xfId="41659"/>
    <cellStyle name="Total 5 5 22" xfId="41660"/>
    <cellStyle name="Total 5 5 22 2" xfId="41661"/>
    <cellStyle name="Total 5 5 23" xfId="41662"/>
    <cellStyle name="Total 5 5 3" xfId="41663"/>
    <cellStyle name="Total 5 5 3 2" xfId="41664"/>
    <cellStyle name="Total 5 5 3 2 2" xfId="41665"/>
    <cellStyle name="Total 5 5 3 3" xfId="41666"/>
    <cellStyle name="Total 5 5 4" xfId="41667"/>
    <cellStyle name="Total 5 5 4 2" xfId="41668"/>
    <cellStyle name="Total 5 5 4 2 2" xfId="41669"/>
    <cellStyle name="Total 5 5 4 3" xfId="41670"/>
    <cellStyle name="Total 5 5 5" xfId="41671"/>
    <cellStyle name="Total 5 5 5 2" xfId="41672"/>
    <cellStyle name="Total 5 5 5 2 2" xfId="41673"/>
    <cellStyle name="Total 5 5 5 3" xfId="41674"/>
    <cellStyle name="Total 5 5 6" xfId="41675"/>
    <cellStyle name="Total 5 5 6 2" xfId="41676"/>
    <cellStyle name="Total 5 5 6 2 2" xfId="41677"/>
    <cellStyle name="Total 5 5 6 3" xfId="41678"/>
    <cellStyle name="Total 5 5 7" xfId="41679"/>
    <cellStyle name="Total 5 5 7 2" xfId="41680"/>
    <cellStyle name="Total 5 5 7 2 2" xfId="41681"/>
    <cellStyle name="Total 5 5 7 3" xfId="41682"/>
    <cellStyle name="Total 5 5 8" xfId="41683"/>
    <cellStyle name="Total 5 5 8 2" xfId="41684"/>
    <cellStyle name="Total 5 5 8 2 2" xfId="41685"/>
    <cellStyle name="Total 5 5 8 3" xfId="41686"/>
    <cellStyle name="Total 5 5 9" xfId="41687"/>
    <cellStyle name="Total 5 5 9 2" xfId="41688"/>
    <cellStyle name="Total 5 5 9 2 2" xfId="41689"/>
    <cellStyle name="Total 5 5 9 3" xfId="41690"/>
    <cellStyle name="Total 5 6" xfId="41691"/>
    <cellStyle name="Total 5 6 10" xfId="41692"/>
    <cellStyle name="Total 5 6 10 2" xfId="41693"/>
    <cellStyle name="Total 5 6 10 2 2" xfId="41694"/>
    <cellStyle name="Total 5 6 10 3" xfId="41695"/>
    <cellStyle name="Total 5 6 11" xfId="41696"/>
    <cellStyle name="Total 5 6 11 2" xfId="41697"/>
    <cellStyle name="Total 5 6 11 2 2" xfId="41698"/>
    <cellStyle name="Total 5 6 11 3" xfId="41699"/>
    <cellStyle name="Total 5 6 12" xfId="41700"/>
    <cellStyle name="Total 5 6 12 2" xfId="41701"/>
    <cellStyle name="Total 5 6 12 2 2" xfId="41702"/>
    <cellStyle name="Total 5 6 12 3" xfId="41703"/>
    <cellStyle name="Total 5 6 13" xfId="41704"/>
    <cellStyle name="Total 5 6 13 2" xfId="41705"/>
    <cellStyle name="Total 5 6 13 2 2" xfId="41706"/>
    <cellStyle name="Total 5 6 13 3" xfId="41707"/>
    <cellStyle name="Total 5 6 14" xfId="41708"/>
    <cellStyle name="Total 5 6 14 2" xfId="41709"/>
    <cellStyle name="Total 5 6 14 2 2" xfId="41710"/>
    <cellStyle name="Total 5 6 14 3" xfId="41711"/>
    <cellStyle name="Total 5 6 15" xfId="41712"/>
    <cellStyle name="Total 5 6 15 2" xfId="41713"/>
    <cellStyle name="Total 5 6 15 2 2" xfId="41714"/>
    <cellStyle name="Total 5 6 15 3" xfId="41715"/>
    <cellStyle name="Total 5 6 16" xfId="41716"/>
    <cellStyle name="Total 5 6 16 2" xfId="41717"/>
    <cellStyle name="Total 5 6 16 2 2" xfId="41718"/>
    <cellStyle name="Total 5 6 16 3" xfId="41719"/>
    <cellStyle name="Total 5 6 17" xfId="41720"/>
    <cellStyle name="Total 5 6 17 2" xfId="41721"/>
    <cellStyle name="Total 5 6 17 2 2" xfId="41722"/>
    <cellStyle name="Total 5 6 17 3" xfId="41723"/>
    <cellStyle name="Total 5 6 18" xfId="41724"/>
    <cellStyle name="Total 5 6 18 2" xfId="41725"/>
    <cellStyle name="Total 5 6 18 2 2" xfId="41726"/>
    <cellStyle name="Total 5 6 18 3" xfId="41727"/>
    <cellStyle name="Total 5 6 19" xfId="41728"/>
    <cellStyle name="Total 5 6 19 2" xfId="41729"/>
    <cellStyle name="Total 5 6 19 2 2" xfId="41730"/>
    <cellStyle name="Total 5 6 19 3" xfId="41731"/>
    <cellStyle name="Total 5 6 2" xfId="41732"/>
    <cellStyle name="Total 5 6 2 2" xfId="41733"/>
    <cellStyle name="Total 5 6 2 2 2" xfId="41734"/>
    <cellStyle name="Total 5 6 2 3" xfId="41735"/>
    <cellStyle name="Total 5 6 20" xfId="41736"/>
    <cellStyle name="Total 5 6 20 2" xfId="41737"/>
    <cellStyle name="Total 5 6 20 2 2" xfId="41738"/>
    <cellStyle name="Total 5 6 20 3" xfId="41739"/>
    <cellStyle name="Total 5 6 21" xfId="41740"/>
    <cellStyle name="Total 5 6 21 2" xfId="41741"/>
    <cellStyle name="Total 5 6 22" xfId="41742"/>
    <cellStyle name="Total 5 6 3" xfId="41743"/>
    <cellStyle name="Total 5 6 3 2" xfId="41744"/>
    <cellStyle name="Total 5 6 3 2 2" xfId="41745"/>
    <cellStyle name="Total 5 6 3 3" xfId="41746"/>
    <cellStyle name="Total 5 6 4" xfId="41747"/>
    <cellStyle name="Total 5 6 4 2" xfId="41748"/>
    <cellStyle name="Total 5 6 4 2 2" xfId="41749"/>
    <cellStyle name="Total 5 6 4 3" xfId="41750"/>
    <cellStyle name="Total 5 6 5" xfId="41751"/>
    <cellStyle name="Total 5 6 5 2" xfId="41752"/>
    <cellStyle name="Total 5 6 5 2 2" xfId="41753"/>
    <cellStyle name="Total 5 6 5 3" xfId="41754"/>
    <cellStyle name="Total 5 6 6" xfId="41755"/>
    <cellStyle name="Total 5 6 6 2" xfId="41756"/>
    <cellStyle name="Total 5 6 6 2 2" xfId="41757"/>
    <cellStyle name="Total 5 6 6 3" xfId="41758"/>
    <cellStyle name="Total 5 6 7" xfId="41759"/>
    <cellStyle name="Total 5 6 7 2" xfId="41760"/>
    <cellStyle name="Total 5 6 7 2 2" xfId="41761"/>
    <cellStyle name="Total 5 6 7 3" xfId="41762"/>
    <cellStyle name="Total 5 6 8" xfId="41763"/>
    <cellStyle name="Total 5 6 8 2" xfId="41764"/>
    <cellStyle name="Total 5 6 8 2 2" xfId="41765"/>
    <cellStyle name="Total 5 6 8 3" xfId="41766"/>
    <cellStyle name="Total 5 6 9" xfId="41767"/>
    <cellStyle name="Total 5 6 9 2" xfId="41768"/>
    <cellStyle name="Total 5 6 9 2 2" xfId="41769"/>
    <cellStyle name="Total 5 6 9 3" xfId="41770"/>
    <cellStyle name="Total 5 7" xfId="41771"/>
    <cellStyle name="Total 5 7 2" xfId="41772"/>
    <cellStyle name="Total 5 7 2 2" xfId="41773"/>
    <cellStyle name="Total 5 7 3" xfId="41774"/>
    <cellStyle name="Total 5 8" xfId="41775"/>
    <cellStyle name="Total 5 8 2" xfId="41776"/>
    <cellStyle name="Total 5 8 2 2" xfId="41777"/>
    <cellStyle name="Total 5 8 3" xfId="41778"/>
    <cellStyle name="Total 5 9" xfId="41779"/>
    <cellStyle name="Total 5 9 2" xfId="41780"/>
    <cellStyle name="Total 5 9 2 2" xfId="41781"/>
    <cellStyle name="Total 5 9 3" xfId="41782"/>
    <cellStyle name="Total 6" xfId="41783"/>
    <cellStyle name="Total 6 10" xfId="41784"/>
    <cellStyle name="Total 6 10 2" xfId="41785"/>
    <cellStyle name="Total 6 10 2 2" xfId="41786"/>
    <cellStyle name="Total 6 10 3" xfId="41787"/>
    <cellStyle name="Total 6 11" xfId="41788"/>
    <cellStyle name="Total 6 11 2" xfId="41789"/>
    <cellStyle name="Total 6 11 2 2" xfId="41790"/>
    <cellStyle name="Total 6 11 3" xfId="41791"/>
    <cellStyle name="Total 6 12" xfId="41792"/>
    <cellStyle name="Total 6 12 2" xfId="41793"/>
    <cellStyle name="Total 6 12 2 2" xfId="41794"/>
    <cellStyle name="Total 6 12 3" xfId="41795"/>
    <cellStyle name="Total 6 13" xfId="41796"/>
    <cellStyle name="Total 6 13 2" xfId="41797"/>
    <cellStyle name="Total 6 13 2 2" xfId="41798"/>
    <cellStyle name="Total 6 13 3" xfId="41799"/>
    <cellStyle name="Total 6 14" xfId="41800"/>
    <cellStyle name="Total 6 14 2" xfId="41801"/>
    <cellStyle name="Total 6 14 2 2" xfId="41802"/>
    <cellStyle name="Total 6 14 3" xfId="41803"/>
    <cellStyle name="Total 6 15" xfId="41804"/>
    <cellStyle name="Total 6 15 2" xfId="41805"/>
    <cellStyle name="Total 6 15 2 2" xfId="41806"/>
    <cellStyle name="Total 6 15 3" xfId="41807"/>
    <cellStyle name="Total 6 16" xfId="41808"/>
    <cellStyle name="Total 6 16 2" xfId="41809"/>
    <cellStyle name="Total 6 16 2 2" xfId="41810"/>
    <cellStyle name="Total 6 16 3" xfId="41811"/>
    <cellStyle name="Total 6 17" xfId="41812"/>
    <cellStyle name="Total 6 17 2" xfId="41813"/>
    <cellStyle name="Total 6 17 2 2" xfId="41814"/>
    <cellStyle name="Total 6 17 3" xfId="41815"/>
    <cellStyle name="Total 6 18" xfId="41816"/>
    <cellStyle name="Total 6 18 2" xfId="41817"/>
    <cellStyle name="Total 6 18 2 2" xfId="41818"/>
    <cellStyle name="Total 6 18 3" xfId="41819"/>
    <cellStyle name="Total 6 19" xfId="41820"/>
    <cellStyle name="Total 6 19 2" xfId="41821"/>
    <cellStyle name="Total 6 19 2 2" xfId="41822"/>
    <cellStyle name="Total 6 19 3" xfId="41823"/>
    <cellStyle name="Total 6 2" xfId="41824"/>
    <cellStyle name="Total 6 2 10" xfId="41825"/>
    <cellStyle name="Total 6 2 10 2" xfId="41826"/>
    <cellStyle name="Total 6 2 10 2 2" xfId="41827"/>
    <cellStyle name="Total 6 2 10 3" xfId="41828"/>
    <cellStyle name="Total 6 2 11" xfId="41829"/>
    <cellStyle name="Total 6 2 11 2" xfId="41830"/>
    <cellStyle name="Total 6 2 11 2 2" xfId="41831"/>
    <cellStyle name="Total 6 2 11 3" xfId="41832"/>
    <cellStyle name="Total 6 2 12" xfId="41833"/>
    <cellStyle name="Total 6 2 12 2" xfId="41834"/>
    <cellStyle name="Total 6 2 12 2 2" xfId="41835"/>
    <cellStyle name="Total 6 2 12 3" xfId="41836"/>
    <cellStyle name="Total 6 2 13" xfId="41837"/>
    <cellStyle name="Total 6 2 13 2" xfId="41838"/>
    <cellStyle name="Total 6 2 13 2 2" xfId="41839"/>
    <cellStyle name="Total 6 2 13 3" xfId="41840"/>
    <cellStyle name="Total 6 2 14" xfId="41841"/>
    <cellStyle name="Total 6 2 14 2" xfId="41842"/>
    <cellStyle name="Total 6 2 14 2 2" xfId="41843"/>
    <cellStyle name="Total 6 2 14 3" xfId="41844"/>
    <cellStyle name="Total 6 2 15" xfId="41845"/>
    <cellStyle name="Total 6 2 15 2" xfId="41846"/>
    <cellStyle name="Total 6 2 15 2 2" xfId="41847"/>
    <cellStyle name="Total 6 2 15 3" xfId="41848"/>
    <cellStyle name="Total 6 2 16" xfId="41849"/>
    <cellStyle name="Total 6 2 16 2" xfId="41850"/>
    <cellStyle name="Total 6 2 16 2 2" xfId="41851"/>
    <cellStyle name="Total 6 2 16 3" xfId="41852"/>
    <cellStyle name="Total 6 2 17" xfId="41853"/>
    <cellStyle name="Total 6 2 17 2" xfId="41854"/>
    <cellStyle name="Total 6 2 17 2 2" xfId="41855"/>
    <cellStyle name="Total 6 2 17 3" xfId="41856"/>
    <cellStyle name="Total 6 2 18" xfId="41857"/>
    <cellStyle name="Total 6 2 18 2" xfId="41858"/>
    <cellStyle name="Total 6 2 18 2 2" xfId="41859"/>
    <cellStyle name="Total 6 2 18 3" xfId="41860"/>
    <cellStyle name="Total 6 2 19" xfId="41861"/>
    <cellStyle name="Total 6 2 19 2" xfId="41862"/>
    <cellStyle name="Total 6 2 19 2 2" xfId="41863"/>
    <cellStyle name="Total 6 2 19 3" xfId="41864"/>
    <cellStyle name="Total 6 2 2" xfId="41865"/>
    <cellStyle name="Total 6 2 2 10" xfId="41866"/>
    <cellStyle name="Total 6 2 2 10 2" xfId="41867"/>
    <cellStyle name="Total 6 2 2 10 2 2" xfId="41868"/>
    <cellStyle name="Total 6 2 2 10 3" xfId="41869"/>
    <cellStyle name="Total 6 2 2 11" xfId="41870"/>
    <cellStyle name="Total 6 2 2 11 2" xfId="41871"/>
    <cellStyle name="Total 6 2 2 11 2 2" xfId="41872"/>
    <cellStyle name="Total 6 2 2 11 3" xfId="41873"/>
    <cellStyle name="Total 6 2 2 12" xfId="41874"/>
    <cellStyle name="Total 6 2 2 12 2" xfId="41875"/>
    <cellStyle name="Total 6 2 2 12 2 2" xfId="41876"/>
    <cellStyle name="Total 6 2 2 12 3" xfId="41877"/>
    <cellStyle name="Total 6 2 2 13" xfId="41878"/>
    <cellStyle name="Total 6 2 2 13 2" xfId="41879"/>
    <cellStyle name="Total 6 2 2 13 2 2" xfId="41880"/>
    <cellStyle name="Total 6 2 2 13 3" xfId="41881"/>
    <cellStyle name="Total 6 2 2 14" xfId="41882"/>
    <cellStyle name="Total 6 2 2 14 2" xfId="41883"/>
    <cellStyle name="Total 6 2 2 14 2 2" xfId="41884"/>
    <cellStyle name="Total 6 2 2 14 3" xfId="41885"/>
    <cellStyle name="Total 6 2 2 15" xfId="41886"/>
    <cellStyle name="Total 6 2 2 15 2" xfId="41887"/>
    <cellStyle name="Total 6 2 2 15 2 2" xfId="41888"/>
    <cellStyle name="Total 6 2 2 15 3" xfId="41889"/>
    <cellStyle name="Total 6 2 2 16" xfId="41890"/>
    <cellStyle name="Total 6 2 2 16 2" xfId="41891"/>
    <cellStyle name="Total 6 2 2 16 2 2" xfId="41892"/>
    <cellStyle name="Total 6 2 2 16 3" xfId="41893"/>
    <cellStyle name="Total 6 2 2 17" xfId="41894"/>
    <cellStyle name="Total 6 2 2 17 2" xfId="41895"/>
    <cellStyle name="Total 6 2 2 17 2 2" xfId="41896"/>
    <cellStyle name="Total 6 2 2 17 3" xfId="41897"/>
    <cellStyle name="Total 6 2 2 18" xfId="41898"/>
    <cellStyle name="Total 6 2 2 18 2" xfId="41899"/>
    <cellStyle name="Total 6 2 2 19" xfId="41900"/>
    <cellStyle name="Total 6 2 2 2" xfId="41901"/>
    <cellStyle name="Total 6 2 2 2 10" xfId="41902"/>
    <cellStyle name="Total 6 2 2 2 10 2" xfId="41903"/>
    <cellStyle name="Total 6 2 2 2 10 2 2" xfId="41904"/>
    <cellStyle name="Total 6 2 2 2 10 3" xfId="41905"/>
    <cellStyle name="Total 6 2 2 2 11" xfId="41906"/>
    <cellStyle name="Total 6 2 2 2 11 2" xfId="41907"/>
    <cellStyle name="Total 6 2 2 2 11 2 2" xfId="41908"/>
    <cellStyle name="Total 6 2 2 2 11 3" xfId="41909"/>
    <cellStyle name="Total 6 2 2 2 12" xfId="41910"/>
    <cellStyle name="Total 6 2 2 2 12 2" xfId="41911"/>
    <cellStyle name="Total 6 2 2 2 12 2 2" xfId="41912"/>
    <cellStyle name="Total 6 2 2 2 12 3" xfId="41913"/>
    <cellStyle name="Total 6 2 2 2 13" xfId="41914"/>
    <cellStyle name="Total 6 2 2 2 13 2" xfId="41915"/>
    <cellStyle name="Total 6 2 2 2 13 2 2" xfId="41916"/>
    <cellStyle name="Total 6 2 2 2 13 3" xfId="41917"/>
    <cellStyle name="Total 6 2 2 2 14" xfId="41918"/>
    <cellStyle name="Total 6 2 2 2 14 2" xfId="41919"/>
    <cellStyle name="Total 6 2 2 2 14 2 2" xfId="41920"/>
    <cellStyle name="Total 6 2 2 2 14 3" xfId="41921"/>
    <cellStyle name="Total 6 2 2 2 15" xfId="41922"/>
    <cellStyle name="Total 6 2 2 2 15 2" xfId="41923"/>
    <cellStyle name="Total 6 2 2 2 15 2 2" xfId="41924"/>
    <cellStyle name="Total 6 2 2 2 15 3" xfId="41925"/>
    <cellStyle name="Total 6 2 2 2 16" xfId="41926"/>
    <cellStyle name="Total 6 2 2 2 16 2" xfId="41927"/>
    <cellStyle name="Total 6 2 2 2 16 2 2" xfId="41928"/>
    <cellStyle name="Total 6 2 2 2 16 3" xfId="41929"/>
    <cellStyle name="Total 6 2 2 2 17" xfId="41930"/>
    <cellStyle name="Total 6 2 2 2 17 2" xfId="41931"/>
    <cellStyle name="Total 6 2 2 2 17 2 2" xfId="41932"/>
    <cellStyle name="Total 6 2 2 2 17 3" xfId="41933"/>
    <cellStyle name="Total 6 2 2 2 18" xfId="41934"/>
    <cellStyle name="Total 6 2 2 2 18 2" xfId="41935"/>
    <cellStyle name="Total 6 2 2 2 18 2 2" xfId="41936"/>
    <cellStyle name="Total 6 2 2 2 18 3" xfId="41937"/>
    <cellStyle name="Total 6 2 2 2 19" xfId="41938"/>
    <cellStyle name="Total 6 2 2 2 19 2" xfId="41939"/>
    <cellStyle name="Total 6 2 2 2 19 2 2" xfId="41940"/>
    <cellStyle name="Total 6 2 2 2 19 3" xfId="41941"/>
    <cellStyle name="Total 6 2 2 2 2" xfId="41942"/>
    <cellStyle name="Total 6 2 2 2 2 2" xfId="41943"/>
    <cellStyle name="Total 6 2 2 2 2 2 2" xfId="41944"/>
    <cellStyle name="Total 6 2 2 2 2 3" xfId="41945"/>
    <cellStyle name="Total 6 2 2 2 20" xfId="41946"/>
    <cellStyle name="Total 6 2 2 2 20 2" xfId="41947"/>
    <cellStyle name="Total 6 2 2 2 20 2 2" xfId="41948"/>
    <cellStyle name="Total 6 2 2 2 20 3" xfId="41949"/>
    <cellStyle name="Total 6 2 2 2 21" xfId="41950"/>
    <cellStyle name="Total 6 2 2 2 21 2" xfId="41951"/>
    <cellStyle name="Total 6 2 2 2 22" xfId="41952"/>
    <cellStyle name="Total 6 2 2 2 3" xfId="41953"/>
    <cellStyle name="Total 6 2 2 2 3 2" xfId="41954"/>
    <cellStyle name="Total 6 2 2 2 3 2 2" xfId="41955"/>
    <cellStyle name="Total 6 2 2 2 3 3" xfId="41956"/>
    <cellStyle name="Total 6 2 2 2 4" xfId="41957"/>
    <cellStyle name="Total 6 2 2 2 4 2" xfId="41958"/>
    <cellStyle name="Total 6 2 2 2 4 2 2" xfId="41959"/>
    <cellStyle name="Total 6 2 2 2 4 3" xfId="41960"/>
    <cellStyle name="Total 6 2 2 2 5" xfId="41961"/>
    <cellStyle name="Total 6 2 2 2 5 2" xfId="41962"/>
    <cellStyle name="Total 6 2 2 2 5 2 2" xfId="41963"/>
    <cellStyle name="Total 6 2 2 2 5 3" xfId="41964"/>
    <cellStyle name="Total 6 2 2 2 6" xfId="41965"/>
    <cellStyle name="Total 6 2 2 2 6 2" xfId="41966"/>
    <cellStyle name="Total 6 2 2 2 6 2 2" xfId="41967"/>
    <cellStyle name="Total 6 2 2 2 6 3" xfId="41968"/>
    <cellStyle name="Total 6 2 2 2 7" xfId="41969"/>
    <cellStyle name="Total 6 2 2 2 7 2" xfId="41970"/>
    <cellStyle name="Total 6 2 2 2 7 2 2" xfId="41971"/>
    <cellStyle name="Total 6 2 2 2 7 3" xfId="41972"/>
    <cellStyle name="Total 6 2 2 2 8" xfId="41973"/>
    <cellStyle name="Total 6 2 2 2 8 2" xfId="41974"/>
    <cellStyle name="Total 6 2 2 2 8 2 2" xfId="41975"/>
    <cellStyle name="Total 6 2 2 2 8 3" xfId="41976"/>
    <cellStyle name="Total 6 2 2 2 9" xfId="41977"/>
    <cellStyle name="Total 6 2 2 2 9 2" xfId="41978"/>
    <cellStyle name="Total 6 2 2 2 9 2 2" xfId="41979"/>
    <cellStyle name="Total 6 2 2 2 9 3" xfId="41980"/>
    <cellStyle name="Total 6 2 2 3" xfId="41981"/>
    <cellStyle name="Total 6 2 2 3 2" xfId="41982"/>
    <cellStyle name="Total 6 2 2 3 2 2" xfId="41983"/>
    <cellStyle name="Total 6 2 2 3 3" xfId="41984"/>
    <cellStyle name="Total 6 2 2 4" xfId="41985"/>
    <cellStyle name="Total 6 2 2 4 2" xfId="41986"/>
    <cellStyle name="Total 6 2 2 4 2 2" xfId="41987"/>
    <cellStyle name="Total 6 2 2 4 3" xfId="41988"/>
    <cellStyle name="Total 6 2 2 5" xfId="41989"/>
    <cellStyle name="Total 6 2 2 5 2" xfId="41990"/>
    <cellStyle name="Total 6 2 2 5 2 2" xfId="41991"/>
    <cellStyle name="Total 6 2 2 5 3" xfId="41992"/>
    <cellStyle name="Total 6 2 2 6" xfId="41993"/>
    <cellStyle name="Total 6 2 2 6 2" xfId="41994"/>
    <cellStyle name="Total 6 2 2 6 2 2" xfId="41995"/>
    <cellStyle name="Total 6 2 2 6 3" xfId="41996"/>
    <cellStyle name="Total 6 2 2 7" xfId="41997"/>
    <cellStyle name="Total 6 2 2 7 2" xfId="41998"/>
    <cellStyle name="Total 6 2 2 7 2 2" xfId="41999"/>
    <cellStyle name="Total 6 2 2 7 3" xfId="42000"/>
    <cellStyle name="Total 6 2 2 8" xfId="42001"/>
    <cellStyle name="Total 6 2 2 8 2" xfId="42002"/>
    <cellStyle name="Total 6 2 2 8 2 2" xfId="42003"/>
    <cellStyle name="Total 6 2 2 8 3" xfId="42004"/>
    <cellStyle name="Total 6 2 2 9" xfId="42005"/>
    <cellStyle name="Total 6 2 2 9 2" xfId="42006"/>
    <cellStyle name="Total 6 2 2 9 2 2" xfId="42007"/>
    <cellStyle name="Total 6 2 2 9 3" xfId="42008"/>
    <cellStyle name="Total 6 2 20" xfId="42009"/>
    <cellStyle name="Total 6 2 20 2" xfId="42010"/>
    <cellStyle name="Total 6 2 20 2 2" xfId="42011"/>
    <cellStyle name="Total 6 2 20 3" xfId="42012"/>
    <cellStyle name="Total 6 2 21" xfId="42013"/>
    <cellStyle name="Total 6 2 21 2" xfId="42014"/>
    <cellStyle name="Total 6 2 22" xfId="42015"/>
    <cellStyle name="Total 6 2 3" xfId="42016"/>
    <cellStyle name="Total 6 2 3 10" xfId="42017"/>
    <cellStyle name="Total 6 2 3 10 2" xfId="42018"/>
    <cellStyle name="Total 6 2 3 10 2 2" xfId="42019"/>
    <cellStyle name="Total 6 2 3 10 3" xfId="42020"/>
    <cellStyle name="Total 6 2 3 11" xfId="42021"/>
    <cellStyle name="Total 6 2 3 11 2" xfId="42022"/>
    <cellStyle name="Total 6 2 3 11 2 2" xfId="42023"/>
    <cellStyle name="Total 6 2 3 11 3" xfId="42024"/>
    <cellStyle name="Total 6 2 3 12" xfId="42025"/>
    <cellStyle name="Total 6 2 3 12 2" xfId="42026"/>
    <cellStyle name="Total 6 2 3 12 2 2" xfId="42027"/>
    <cellStyle name="Total 6 2 3 12 3" xfId="42028"/>
    <cellStyle name="Total 6 2 3 13" xfId="42029"/>
    <cellStyle name="Total 6 2 3 13 2" xfId="42030"/>
    <cellStyle name="Total 6 2 3 13 2 2" xfId="42031"/>
    <cellStyle name="Total 6 2 3 13 3" xfId="42032"/>
    <cellStyle name="Total 6 2 3 14" xfId="42033"/>
    <cellStyle name="Total 6 2 3 14 2" xfId="42034"/>
    <cellStyle name="Total 6 2 3 14 2 2" xfId="42035"/>
    <cellStyle name="Total 6 2 3 14 3" xfId="42036"/>
    <cellStyle name="Total 6 2 3 15" xfId="42037"/>
    <cellStyle name="Total 6 2 3 15 2" xfId="42038"/>
    <cellStyle name="Total 6 2 3 15 2 2" xfId="42039"/>
    <cellStyle name="Total 6 2 3 15 3" xfId="42040"/>
    <cellStyle name="Total 6 2 3 16" xfId="42041"/>
    <cellStyle name="Total 6 2 3 16 2" xfId="42042"/>
    <cellStyle name="Total 6 2 3 16 2 2" xfId="42043"/>
    <cellStyle name="Total 6 2 3 16 3" xfId="42044"/>
    <cellStyle name="Total 6 2 3 17" xfId="42045"/>
    <cellStyle name="Total 6 2 3 17 2" xfId="42046"/>
    <cellStyle name="Total 6 2 3 17 2 2" xfId="42047"/>
    <cellStyle name="Total 6 2 3 17 3" xfId="42048"/>
    <cellStyle name="Total 6 2 3 18" xfId="42049"/>
    <cellStyle name="Total 6 2 3 18 2" xfId="42050"/>
    <cellStyle name="Total 6 2 3 19" xfId="42051"/>
    <cellStyle name="Total 6 2 3 2" xfId="42052"/>
    <cellStyle name="Total 6 2 3 2 10" xfId="42053"/>
    <cellStyle name="Total 6 2 3 2 10 2" xfId="42054"/>
    <cellStyle name="Total 6 2 3 2 10 2 2" xfId="42055"/>
    <cellStyle name="Total 6 2 3 2 10 3" xfId="42056"/>
    <cellStyle name="Total 6 2 3 2 11" xfId="42057"/>
    <cellStyle name="Total 6 2 3 2 11 2" xfId="42058"/>
    <cellStyle name="Total 6 2 3 2 11 2 2" xfId="42059"/>
    <cellStyle name="Total 6 2 3 2 11 3" xfId="42060"/>
    <cellStyle name="Total 6 2 3 2 12" xfId="42061"/>
    <cellStyle name="Total 6 2 3 2 12 2" xfId="42062"/>
    <cellStyle name="Total 6 2 3 2 12 2 2" xfId="42063"/>
    <cellStyle name="Total 6 2 3 2 12 3" xfId="42064"/>
    <cellStyle name="Total 6 2 3 2 13" xfId="42065"/>
    <cellStyle name="Total 6 2 3 2 13 2" xfId="42066"/>
    <cellStyle name="Total 6 2 3 2 13 2 2" xfId="42067"/>
    <cellStyle name="Total 6 2 3 2 13 3" xfId="42068"/>
    <cellStyle name="Total 6 2 3 2 14" xfId="42069"/>
    <cellStyle name="Total 6 2 3 2 14 2" xfId="42070"/>
    <cellStyle name="Total 6 2 3 2 14 2 2" xfId="42071"/>
    <cellStyle name="Total 6 2 3 2 14 3" xfId="42072"/>
    <cellStyle name="Total 6 2 3 2 15" xfId="42073"/>
    <cellStyle name="Total 6 2 3 2 15 2" xfId="42074"/>
    <cellStyle name="Total 6 2 3 2 15 2 2" xfId="42075"/>
    <cellStyle name="Total 6 2 3 2 15 3" xfId="42076"/>
    <cellStyle name="Total 6 2 3 2 16" xfId="42077"/>
    <cellStyle name="Total 6 2 3 2 16 2" xfId="42078"/>
    <cellStyle name="Total 6 2 3 2 16 2 2" xfId="42079"/>
    <cellStyle name="Total 6 2 3 2 16 3" xfId="42080"/>
    <cellStyle name="Total 6 2 3 2 17" xfId="42081"/>
    <cellStyle name="Total 6 2 3 2 17 2" xfId="42082"/>
    <cellStyle name="Total 6 2 3 2 17 2 2" xfId="42083"/>
    <cellStyle name="Total 6 2 3 2 17 3" xfId="42084"/>
    <cellStyle name="Total 6 2 3 2 18" xfId="42085"/>
    <cellStyle name="Total 6 2 3 2 18 2" xfId="42086"/>
    <cellStyle name="Total 6 2 3 2 18 2 2" xfId="42087"/>
    <cellStyle name="Total 6 2 3 2 18 3" xfId="42088"/>
    <cellStyle name="Total 6 2 3 2 19" xfId="42089"/>
    <cellStyle name="Total 6 2 3 2 19 2" xfId="42090"/>
    <cellStyle name="Total 6 2 3 2 19 2 2" xfId="42091"/>
    <cellStyle name="Total 6 2 3 2 19 3" xfId="42092"/>
    <cellStyle name="Total 6 2 3 2 2" xfId="42093"/>
    <cellStyle name="Total 6 2 3 2 2 2" xfId="42094"/>
    <cellStyle name="Total 6 2 3 2 2 2 2" xfId="42095"/>
    <cellStyle name="Total 6 2 3 2 2 3" xfId="42096"/>
    <cellStyle name="Total 6 2 3 2 20" xfId="42097"/>
    <cellStyle name="Total 6 2 3 2 20 2" xfId="42098"/>
    <cellStyle name="Total 6 2 3 2 20 2 2" xfId="42099"/>
    <cellStyle name="Total 6 2 3 2 20 3" xfId="42100"/>
    <cellStyle name="Total 6 2 3 2 21" xfId="42101"/>
    <cellStyle name="Total 6 2 3 2 21 2" xfId="42102"/>
    <cellStyle name="Total 6 2 3 2 22" xfId="42103"/>
    <cellStyle name="Total 6 2 3 2 3" xfId="42104"/>
    <cellStyle name="Total 6 2 3 2 3 2" xfId="42105"/>
    <cellStyle name="Total 6 2 3 2 3 2 2" xfId="42106"/>
    <cellStyle name="Total 6 2 3 2 3 3" xfId="42107"/>
    <cellStyle name="Total 6 2 3 2 4" xfId="42108"/>
    <cellStyle name="Total 6 2 3 2 4 2" xfId="42109"/>
    <cellStyle name="Total 6 2 3 2 4 2 2" xfId="42110"/>
    <cellStyle name="Total 6 2 3 2 4 3" xfId="42111"/>
    <cellStyle name="Total 6 2 3 2 5" xfId="42112"/>
    <cellStyle name="Total 6 2 3 2 5 2" xfId="42113"/>
    <cellStyle name="Total 6 2 3 2 5 2 2" xfId="42114"/>
    <cellStyle name="Total 6 2 3 2 5 3" xfId="42115"/>
    <cellStyle name="Total 6 2 3 2 6" xfId="42116"/>
    <cellStyle name="Total 6 2 3 2 6 2" xfId="42117"/>
    <cellStyle name="Total 6 2 3 2 6 2 2" xfId="42118"/>
    <cellStyle name="Total 6 2 3 2 6 3" xfId="42119"/>
    <cellStyle name="Total 6 2 3 2 7" xfId="42120"/>
    <cellStyle name="Total 6 2 3 2 7 2" xfId="42121"/>
    <cellStyle name="Total 6 2 3 2 7 2 2" xfId="42122"/>
    <cellStyle name="Total 6 2 3 2 7 3" xfId="42123"/>
    <cellStyle name="Total 6 2 3 2 8" xfId="42124"/>
    <cellStyle name="Total 6 2 3 2 8 2" xfId="42125"/>
    <cellStyle name="Total 6 2 3 2 8 2 2" xfId="42126"/>
    <cellStyle name="Total 6 2 3 2 8 3" xfId="42127"/>
    <cellStyle name="Total 6 2 3 2 9" xfId="42128"/>
    <cellStyle name="Total 6 2 3 2 9 2" xfId="42129"/>
    <cellStyle name="Total 6 2 3 2 9 2 2" xfId="42130"/>
    <cellStyle name="Total 6 2 3 2 9 3" xfId="42131"/>
    <cellStyle name="Total 6 2 3 3" xfId="42132"/>
    <cellStyle name="Total 6 2 3 3 2" xfId="42133"/>
    <cellStyle name="Total 6 2 3 3 2 2" xfId="42134"/>
    <cellStyle name="Total 6 2 3 3 3" xfId="42135"/>
    <cellStyle name="Total 6 2 3 4" xfId="42136"/>
    <cellStyle name="Total 6 2 3 4 2" xfId="42137"/>
    <cellStyle name="Total 6 2 3 4 2 2" xfId="42138"/>
    <cellStyle name="Total 6 2 3 4 3" xfId="42139"/>
    <cellStyle name="Total 6 2 3 5" xfId="42140"/>
    <cellStyle name="Total 6 2 3 5 2" xfId="42141"/>
    <cellStyle name="Total 6 2 3 5 2 2" xfId="42142"/>
    <cellStyle name="Total 6 2 3 5 3" xfId="42143"/>
    <cellStyle name="Total 6 2 3 6" xfId="42144"/>
    <cellStyle name="Total 6 2 3 6 2" xfId="42145"/>
    <cellStyle name="Total 6 2 3 6 2 2" xfId="42146"/>
    <cellStyle name="Total 6 2 3 6 3" xfId="42147"/>
    <cellStyle name="Total 6 2 3 7" xfId="42148"/>
    <cellStyle name="Total 6 2 3 7 2" xfId="42149"/>
    <cellStyle name="Total 6 2 3 7 2 2" xfId="42150"/>
    <cellStyle name="Total 6 2 3 7 3" xfId="42151"/>
    <cellStyle name="Total 6 2 3 8" xfId="42152"/>
    <cellStyle name="Total 6 2 3 8 2" xfId="42153"/>
    <cellStyle name="Total 6 2 3 8 2 2" xfId="42154"/>
    <cellStyle name="Total 6 2 3 8 3" xfId="42155"/>
    <cellStyle name="Total 6 2 3 9" xfId="42156"/>
    <cellStyle name="Total 6 2 3 9 2" xfId="42157"/>
    <cellStyle name="Total 6 2 3 9 2 2" xfId="42158"/>
    <cellStyle name="Total 6 2 3 9 3" xfId="42159"/>
    <cellStyle name="Total 6 2 4" xfId="42160"/>
    <cellStyle name="Total 6 2 4 10" xfId="42161"/>
    <cellStyle name="Total 6 2 4 10 2" xfId="42162"/>
    <cellStyle name="Total 6 2 4 10 2 2" xfId="42163"/>
    <cellStyle name="Total 6 2 4 10 3" xfId="42164"/>
    <cellStyle name="Total 6 2 4 11" xfId="42165"/>
    <cellStyle name="Total 6 2 4 11 2" xfId="42166"/>
    <cellStyle name="Total 6 2 4 11 2 2" xfId="42167"/>
    <cellStyle name="Total 6 2 4 11 3" xfId="42168"/>
    <cellStyle name="Total 6 2 4 12" xfId="42169"/>
    <cellStyle name="Total 6 2 4 12 2" xfId="42170"/>
    <cellStyle name="Total 6 2 4 12 2 2" xfId="42171"/>
    <cellStyle name="Total 6 2 4 12 3" xfId="42172"/>
    <cellStyle name="Total 6 2 4 13" xfId="42173"/>
    <cellStyle name="Total 6 2 4 13 2" xfId="42174"/>
    <cellStyle name="Total 6 2 4 13 2 2" xfId="42175"/>
    <cellStyle name="Total 6 2 4 13 3" xfId="42176"/>
    <cellStyle name="Total 6 2 4 14" xfId="42177"/>
    <cellStyle name="Total 6 2 4 14 2" xfId="42178"/>
    <cellStyle name="Total 6 2 4 14 2 2" xfId="42179"/>
    <cellStyle name="Total 6 2 4 14 3" xfId="42180"/>
    <cellStyle name="Total 6 2 4 15" xfId="42181"/>
    <cellStyle name="Total 6 2 4 15 2" xfId="42182"/>
    <cellStyle name="Total 6 2 4 15 2 2" xfId="42183"/>
    <cellStyle name="Total 6 2 4 15 3" xfId="42184"/>
    <cellStyle name="Total 6 2 4 16" xfId="42185"/>
    <cellStyle name="Total 6 2 4 16 2" xfId="42186"/>
    <cellStyle name="Total 6 2 4 16 2 2" xfId="42187"/>
    <cellStyle name="Total 6 2 4 16 3" xfId="42188"/>
    <cellStyle name="Total 6 2 4 17" xfId="42189"/>
    <cellStyle name="Total 6 2 4 17 2" xfId="42190"/>
    <cellStyle name="Total 6 2 4 17 2 2" xfId="42191"/>
    <cellStyle name="Total 6 2 4 17 3" xfId="42192"/>
    <cellStyle name="Total 6 2 4 18" xfId="42193"/>
    <cellStyle name="Total 6 2 4 18 2" xfId="42194"/>
    <cellStyle name="Total 6 2 4 18 2 2" xfId="42195"/>
    <cellStyle name="Total 6 2 4 18 3" xfId="42196"/>
    <cellStyle name="Total 6 2 4 19" xfId="42197"/>
    <cellStyle name="Total 6 2 4 19 2" xfId="42198"/>
    <cellStyle name="Total 6 2 4 19 2 2" xfId="42199"/>
    <cellStyle name="Total 6 2 4 19 3" xfId="42200"/>
    <cellStyle name="Total 6 2 4 2" xfId="42201"/>
    <cellStyle name="Total 6 2 4 2 10" xfId="42202"/>
    <cellStyle name="Total 6 2 4 2 10 2" xfId="42203"/>
    <cellStyle name="Total 6 2 4 2 10 2 2" xfId="42204"/>
    <cellStyle name="Total 6 2 4 2 10 3" xfId="42205"/>
    <cellStyle name="Total 6 2 4 2 11" xfId="42206"/>
    <cellStyle name="Total 6 2 4 2 11 2" xfId="42207"/>
    <cellStyle name="Total 6 2 4 2 11 2 2" xfId="42208"/>
    <cellStyle name="Total 6 2 4 2 11 3" xfId="42209"/>
    <cellStyle name="Total 6 2 4 2 12" xfId="42210"/>
    <cellStyle name="Total 6 2 4 2 12 2" xfId="42211"/>
    <cellStyle name="Total 6 2 4 2 12 2 2" xfId="42212"/>
    <cellStyle name="Total 6 2 4 2 12 3" xfId="42213"/>
    <cellStyle name="Total 6 2 4 2 13" xfId="42214"/>
    <cellStyle name="Total 6 2 4 2 13 2" xfId="42215"/>
    <cellStyle name="Total 6 2 4 2 13 2 2" xfId="42216"/>
    <cellStyle name="Total 6 2 4 2 13 3" xfId="42217"/>
    <cellStyle name="Total 6 2 4 2 14" xfId="42218"/>
    <cellStyle name="Total 6 2 4 2 14 2" xfId="42219"/>
    <cellStyle name="Total 6 2 4 2 14 2 2" xfId="42220"/>
    <cellStyle name="Total 6 2 4 2 14 3" xfId="42221"/>
    <cellStyle name="Total 6 2 4 2 15" xfId="42222"/>
    <cellStyle name="Total 6 2 4 2 15 2" xfId="42223"/>
    <cellStyle name="Total 6 2 4 2 15 2 2" xfId="42224"/>
    <cellStyle name="Total 6 2 4 2 15 3" xfId="42225"/>
    <cellStyle name="Total 6 2 4 2 16" xfId="42226"/>
    <cellStyle name="Total 6 2 4 2 16 2" xfId="42227"/>
    <cellStyle name="Total 6 2 4 2 16 2 2" xfId="42228"/>
    <cellStyle name="Total 6 2 4 2 16 3" xfId="42229"/>
    <cellStyle name="Total 6 2 4 2 17" xfId="42230"/>
    <cellStyle name="Total 6 2 4 2 17 2" xfId="42231"/>
    <cellStyle name="Total 6 2 4 2 17 2 2" xfId="42232"/>
    <cellStyle name="Total 6 2 4 2 17 3" xfId="42233"/>
    <cellStyle name="Total 6 2 4 2 18" xfId="42234"/>
    <cellStyle name="Total 6 2 4 2 18 2" xfId="42235"/>
    <cellStyle name="Total 6 2 4 2 18 2 2" xfId="42236"/>
    <cellStyle name="Total 6 2 4 2 18 3" xfId="42237"/>
    <cellStyle name="Total 6 2 4 2 19" xfId="42238"/>
    <cellStyle name="Total 6 2 4 2 19 2" xfId="42239"/>
    <cellStyle name="Total 6 2 4 2 19 2 2" xfId="42240"/>
    <cellStyle name="Total 6 2 4 2 19 3" xfId="42241"/>
    <cellStyle name="Total 6 2 4 2 2" xfId="42242"/>
    <cellStyle name="Total 6 2 4 2 2 2" xfId="42243"/>
    <cellStyle name="Total 6 2 4 2 2 2 2" xfId="42244"/>
    <cellStyle name="Total 6 2 4 2 2 3" xfId="42245"/>
    <cellStyle name="Total 6 2 4 2 20" xfId="42246"/>
    <cellStyle name="Total 6 2 4 2 20 2" xfId="42247"/>
    <cellStyle name="Total 6 2 4 2 20 2 2" xfId="42248"/>
    <cellStyle name="Total 6 2 4 2 20 3" xfId="42249"/>
    <cellStyle name="Total 6 2 4 2 21" xfId="42250"/>
    <cellStyle name="Total 6 2 4 2 21 2" xfId="42251"/>
    <cellStyle name="Total 6 2 4 2 22" xfId="42252"/>
    <cellStyle name="Total 6 2 4 2 3" xfId="42253"/>
    <cellStyle name="Total 6 2 4 2 3 2" xfId="42254"/>
    <cellStyle name="Total 6 2 4 2 3 2 2" xfId="42255"/>
    <cellStyle name="Total 6 2 4 2 3 3" xfId="42256"/>
    <cellStyle name="Total 6 2 4 2 4" xfId="42257"/>
    <cellStyle name="Total 6 2 4 2 4 2" xfId="42258"/>
    <cellStyle name="Total 6 2 4 2 4 2 2" xfId="42259"/>
    <cellStyle name="Total 6 2 4 2 4 3" xfId="42260"/>
    <cellStyle name="Total 6 2 4 2 5" xfId="42261"/>
    <cellStyle name="Total 6 2 4 2 5 2" xfId="42262"/>
    <cellStyle name="Total 6 2 4 2 5 2 2" xfId="42263"/>
    <cellStyle name="Total 6 2 4 2 5 3" xfId="42264"/>
    <cellStyle name="Total 6 2 4 2 6" xfId="42265"/>
    <cellStyle name="Total 6 2 4 2 6 2" xfId="42266"/>
    <cellStyle name="Total 6 2 4 2 6 2 2" xfId="42267"/>
    <cellStyle name="Total 6 2 4 2 6 3" xfId="42268"/>
    <cellStyle name="Total 6 2 4 2 7" xfId="42269"/>
    <cellStyle name="Total 6 2 4 2 7 2" xfId="42270"/>
    <cellStyle name="Total 6 2 4 2 7 2 2" xfId="42271"/>
    <cellStyle name="Total 6 2 4 2 7 3" xfId="42272"/>
    <cellStyle name="Total 6 2 4 2 8" xfId="42273"/>
    <cellStyle name="Total 6 2 4 2 8 2" xfId="42274"/>
    <cellStyle name="Total 6 2 4 2 8 2 2" xfId="42275"/>
    <cellStyle name="Total 6 2 4 2 8 3" xfId="42276"/>
    <cellStyle name="Total 6 2 4 2 9" xfId="42277"/>
    <cellStyle name="Total 6 2 4 2 9 2" xfId="42278"/>
    <cellStyle name="Total 6 2 4 2 9 2 2" xfId="42279"/>
    <cellStyle name="Total 6 2 4 2 9 3" xfId="42280"/>
    <cellStyle name="Total 6 2 4 20" xfId="42281"/>
    <cellStyle name="Total 6 2 4 20 2" xfId="42282"/>
    <cellStyle name="Total 6 2 4 20 2 2" xfId="42283"/>
    <cellStyle name="Total 6 2 4 20 3" xfId="42284"/>
    <cellStyle name="Total 6 2 4 21" xfId="42285"/>
    <cellStyle name="Total 6 2 4 21 2" xfId="42286"/>
    <cellStyle name="Total 6 2 4 21 2 2" xfId="42287"/>
    <cellStyle name="Total 6 2 4 21 3" xfId="42288"/>
    <cellStyle name="Total 6 2 4 22" xfId="42289"/>
    <cellStyle name="Total 6 2 4 22 2" xfId="42290"/>
    <cellStyle name="Total 6 2 4 23" xfId="42291"/>
    <cellStyle name="Total 6 2 4 3" xfId="42292"/>
    <cellStyle name="Total 6 2 4 3 2" xfId="42293"/>
    <cellStyle name="Total 6 2 4 3 2 2" xfId="42294"/>
    <cellStyle name="Total 6 2 4 3 3" xfId="42295"/>
    <cellStyle name="Total 6 2 4 4" xfId="42296"/>
    <cellStyle name="Total 6 2 4 4 2" xfId="42297"/>
    <cellStyle name="Total 6 2 4 4 2 2" xfId="42298"/>
    <cellStyle name="Total 6 2 4 4 3" xfId="42299"/>
    <cellStyle name="Total 6 2 4 5" xfId="42300"/>
    <cellStyle name="Total 6 2 4 5 2" xfId="42301"/>
    <cellStyle name="Total 6 2 4 5 2 2" xfId="42302"/>
    <cellStyle name="Total 6 2 4 5 3" xfId="42303"/>
    <cellStyle name="Total 6 2 4 6" xfId="42304"/>
    <cellStyle name="Total 6 2 4 6 2" xfId="42305"/>
    <cellStyle name="Total 6 2 4 6 2 2" xfId="42306"/>
    <cellStyle name="Total 6 2 4 6 3" xfId="42307"/>
    <cellStyle name="Total 6 2 4 7" xfId="42308"/>
    <cellStyle name="Total 6 2 4 7 2" xfId="42309"/>
    <cellStyle name="Total 6 2 4 7 2 2" xfId="42310"/>
    <cellStyle name="Total 6 2 4 7 3" xfId="42311"/>
    <cellStyle name="Total 6 2 4 8" xfId="42312"/>
    <cellStyle name="Total 6 2 4 8 2" xfId="42313"/>
    <cellStyle name="Total 6 2 4 8 2 2" xfId="42314"/>
    <cellStyle name="Total 6 2 4 8 3" xfId="42315"/>
    <cellStyle name="Total 6 2 4 9" xfId="42316"/>
    <cellStyle name="Total 6 2 4 9 2" xfId="42317"/>
    <cellStyle name="Total 6 2 4 9 2 2" xfId="42318"/>
    <cellStyle name="Total 6 2 4 9 3" xfId="42319"/>
    <cellStyle name="Total 6 2 5" xfId="42320"/>
    <cellStyle name="Total 6 2 5 10" xfId="42321"/>
    <cellStyle name="Total 6 2 5 10 2" xfId="42322"/>
    <cellStyle name="Total 6 2 5 10 2 2" xfId="42323"/>
    <cellStyle name="Total 6 2 5 10 3" xfId="42324"/>
    <cellStyle name="Total 6 2 5 11" xfId="42325"/>
    <cellStyle name="Total 6 2 5 11 2" xfId="42326"/>
    <cellStyle name="Total 6 2 5 11 2 2" xfId="42327"/>
    <cellStyle name="Total 6 2 5 11 3" xfId="42328"/>
    <cellStyle name="Total 6 2 5 12" xfId="42329"/>
    <cellStyle name="Total 6 2 5 12 2" xfId="42330"/>
    <cellStyle name="Total 6 2 5 12 2 2" xfId="42331"/>
    <cellStyle name="Total 6 2 5 12 3" xfId="42332"/>
    <cellStyle name="Total 6 2 5 13" xfId="42333"/>
    <cellStyle name="Total 6 2 5 13 2" xfId="42334"/>
    <cellStyle name="Total 6 2 5 13 2 2" xfId="42335"/>
    <cellStyle name="Total 6 2 5 13 3" xfId="42336"/>
    <cellStyle name="Total 6 2 5 14" xfId="42337"/>
    <cellStyle name="Total 6 2 5 14 2" xfId="42338"/>
    <cellStyle name="Total 6 2 5 14 2 2" xfId="42339"/>
    <cellStyle name="Total 6 2 5 14 3" xfId="42340"/>
    <cellStyle name="Total 6 2 5 15" xfId="42341"/>
    <cellStyle name="Total 6 2 5 15 2" xfId="42342"/>
    <cellStyle name="Total 6 2 5 15 2 2" xfId="42343"/>
    <cellStyle name="Total 6 2 5 15 3" xfId="42344"/>
    <cellStyle name="Total 6 2 5 16" xfId="42345"/>
    <cellStyle name="Total 6 2 5 16 2" xfId="42346"/>
    <cellStyle name="Total 6 2 5 16 2 2" xfId="42347"/>
    <cellStyle name="Total 6 2 5 16 3" xfId="42348"/>
    <cellStyle name="Total 6 2 5 17" xfId="42349"/>
    <cellStyle name="Total 6 2 5 17 2" xfId="42350"/>
    <cellStyle name="Total 6 2 5 17 2 2" xfId="42351"/>
    <cellStyle name="Total 6 2 5 17 3" xfId="42352"/>
    <cellStyle name="Total 6 2 5 18" xfId="42353"/>
    <cellStyle name="Total 6 2 5 18 2" xfId="42354"/>
    <cellStyle name="Total 6 2 5 18 2 2" xfId="42355"/>
    <cellStyle name="Total 6 2 5 18 3" xfId="42356"/>
    <cellStyle name="Total 6 2 5 19" xfId="42357"/>
    <cellStyle name="Total 6 2 5 19 2" xfId="42358"/>
    <cellStyle name="Total 6 2 5 19 2 2" xfId="42359"/>
    <cellStyle name="Total 6 2 5 19 3" xfId="42360"/>
    <cellStyle name="Total 6 2 5 2" xfId="42361"/>
    <cellStyle name="Total 6 2 5 2 2" xfId="42362"/>
    <cellStyle name="Total 6 2 5 2 2 2" xfId="42363"/>
    <cellStyle name="Total 6 2 5 2 3" xfId="42364"/>
    <cellStyle name="Total 6 2 5 20" xfId="42365"/>
    <cellStyle name="Total 6 2 5 20 2" xfId="42366"/>
    <cellStyle name="Total 6 2 5 20 2 2" xfId="42367"/>
    <cellStyle name="Total 6 2 5 20 3" xfId="42368"/>
    <cellStyle name="Total 6 2 5 21" xfId="42369"/>
    <cellStyle name="Total 6 2 5 21 2" xfId="42370"/>
    <cellStyle name="Total 6 2 5 22" xfId="42371"/>
    <cellStyle name="Total 6 2 5 3" xfId="42372"/>
    <cellStyle name="Total 6 2 5 3 2" xfId="42373"/>
    <cellStyle name="Total 6 2 5 3 2 2" xfId="42374"/>
    <cellStyle name="Total 6 2 5 3 3" xfId="42375"/>
    <cellStyle name="Total 6 2 5 4" xfId="42376"/>
    <cellStyle name="Total 6 2 5 4 2" xfId="42377"/>
    <cellStyle name="Total 6 2 5 4 2 2" xfId="42378"/>
    <cellStyle name="Total 6 2 5 4 3" xfId="42379"/>
    <cellStyle name="Total 6 2 5 5" xfId="42380"/>
    <cellStyle name="Total 6 2 5 5 2" xfId="42381"/>
    <cellStyle name="Total 6 2 5 5 2 2" xfId="42382"/>
    <cellStyle name="Total 6 2 5 5 3" xfId="42383"/>
    <cellStyle name="Total 6 2 5 6" xfId="42384"/>
    <cellStyle name="Total 6 2 5 6 2" xfId="42385"/>
    <cellStyle name="Total 6 2 5 6 2 2" xfId="42386"/>
    <cellStyle name="Total 6 2 5 6 3" xfId="42387"/>
    <cellStyle name="Total 6 2 5 7" xfId="42388"/>
    <cellStyle name="Total 6 2 5 7 2" xfId="42389"/>
    <cellStyle name="Total 6 2 5 7 2 2" xfId="42390"/>
    <cellStyle name="Total 6 2 5 7 3" xfId="42391"/>
    <cellStyle name="Total 6 2 5 8" xfId="42392"/>
    <cellStyle name="Total 6 2 5 8 2" xfId="42393"/>
    <cellStyle name="Total 6 2 5 8 2 2" xfId="42394"/>
    <cellStyle name="Total 6 2 5 8 3" xfId="42395"/>
    <cellStyle name="Total 6 2 5 9" xfId="42396"/>
    <cellStyle name="Total 6 2 5 9 2" xfId="42397"/>
    <cellStyle name="Total 6 2 5 9 2 2" xfId="42398"/>
    <cellStyle name="Total 6 2 5 9 3" xfId="42399"/>
    <cellStyle name="Total 6 2 6" xfId="42400"/>
    <cellStyle name="Total 6 2 6 2" xfId="42401"/>
    <cellStyle name="Total 6 2 6 2 2" xfId="42402"/>
    <cellStyle name="Total 6 2 6 3" xfId="42403"/>
    <cellStyle name="Total 6 2 7" xfId="42404"/>
    <cellStyle name="Total 6 2 7 2" xfId="42405"/>
    <cellStyle name="Total 6 2 7 2 2" xfId="42406"/>
    <cellStyle name="Total 6 2 7 3" xfId="42407"/>
    <cellStyle name="Total 6 2 8" xfId="42408"/>
    <cellStyle name="Total 6 2 8 2" xfId="42409"/>
    <cellStyle name="Total 6 2 8 2 2" xfId="42410"/>
    <cellStyle name="Total 6 2 8 3" xfId="42411"/>
    <cellStyle name="Total 6 2 9" xfId="42412"/>
    <cellStyle name="Total 6 2 9 2" xfId="42413"/>
    <cellStyle name="Total 6 2 9 2 2" xfId="42414"/>
    <cellStyle name="Total 6 2 9 3" xfId="42415"/>
    <cellStyle name="Total 6 20" xfId="42416"/>
    <cellStyle name="Total 6 20 2" xfId="42417"/>
    <cellStyle name="Total 6 20 2 2" xfId="42418"/>
    <cellStyle name="Total 6 20 3" xfId="42419"/>
    <cellStyle name="Total 6 21" xfId="42420"/>
    <cellStyle name="Total 6 21 2" xfId="42421"/>
    <cellStyle name="Total 6 21 2 2" xfId="42422"/>
    <cellStyle name="Total 6 21 3" xfId="42423"/>
    <cellStyle name="Total 6 22" xfId="42424"/>
    <cellStyle name="Total 6 22 2" xfId="42425"/>
    <cellStyle name="Total 6 23" xfId="42426"/>
    <cellStyle name="Total 6 24" xfId="42427"/>
    <cellStyle name="Total 6 25" xfId="42428"/>
    <cellStyle name="Total 6 26" xfId="42429"/>
    <cellStyle name="Total 6 3" xfId="42430"/>
    <cellStyle name="Total 6 3 10" xfId="42431"/>
    <cellStyle name="Total 6 3 10 2" xfId="42432"/>
    <cellStyle name="Total 6 3 10 2 2" xfId="42433"/>
    <cellStyle name="Total 6 3 10 3" xfId="42434"/>
    <cellStyle name="Total 6 3 11" xfId="42435"/>
    <cellStyle name="Total 6 3 11 2" xfId="42436"/>
    <cellStyle name="Total 6 3 11 2 2" xfId="42437"/>
    <cellStyle name="Total 6 3 11 3" xfId="42438"/>
    <cellStyle name="Total 6 3 12" xfId="42439"/>
    <cellStyle name="Total 6 3 12 2" xfId="42440"/>
    <cellStyle name="Total 6 3 12 2 2" xfId="42441"/>
    <cellStyle name="Total 6 3 12 3" xfId="42442"/>
    <cellStyle name="Total 6 3 13" xfId="42443"/>
    <cellStyle name="Total 6 3 13 2" xfId="42444"/>
    <cellStyle name="Total 6 3 13 2 2" xfId="42445"/>
    <cellStyle name="Total 6 3 13 3" xfId="42446"/>
    <cellStyle name="Total 6 3 14" xfId="42447"/>
    <cellStyle name="Total 6 3 14 2" xfId="42448"/>
    <cellStyle name="Total 6 3 14 2 2" xfId="42449"/>
    <cellStyle name="Total 6 3 14 3" xfId="42450"/>
    <cellStyle name="Total 6 3 15" xfId="42451"/>
    <cellStyle name="Total 6 3 15 2" xfId="42452"/>
    <cellStyle name="Total 6 3 15 2 2" xfId="42453"/>
    <cellStyle name="Total 6 3 15 3" xfId="42454"/>
    <cellStyle name="Total 6 3 16" xfId="42455"/>
    <cellStyle name="Total 6 3 16 2" xfId="42456"/>
    <cellStyle name="Total 6 3 16 2 2" xfId="42457"/>
    <cellStyle name="Total 6 3 16 3" xfId="42458"/>
    <cellStyle name="Total 6 3 17" xfId="42459"/>
    <cellStyle name="Total 6 3 17 2" xfId="42460"/>
    <cellStyle name="Total 6 3 17 2 2" xfId="42461"/>
    <cellStyle name="Total 6 3 17 3" xfId="42462"/>
    <cellStyle name="Total 6 3 18" xfId="42463"/>
    <cellStyle name="Total 6 3 18 2" xfId="42464"/>
    <cellStyle name="Total 6 3 19" xfId="42465"/>
    <cellStyle name="Total 6 3 2" xfId="42466"/>
    <cellStyle name="Total 6 3 2 10" xfId="42467"/>
    <cellStyle name="Total 6 3 2 10 2" xfId="42468"/>
    <cellStyle name="Total 6 3 2 10 2 2" xfId="42469"/>
    <cellStyle name="Total 6 3 2 10 3" xfId="42470"/>
    <cellStyle name="Total 6 3 2 11" xfId="42471"/>
    <cellStyle name="Total 6 3 2 11 2" xfId="42472"/>
    <cellStyle name="Total 6 3 2 11 2 2" xfId="42473"/>
    <cellStyle name="Total 6 3 2 11 3" xfId="42474"/>
    <cellStyle name="Total 6 3 2 12" xfId="42475"/>
    <cellStyle name="Total 6 3 2 12 2" xfId="42476"/>
    <cellStyle name="Total 6 3 2 12 2 2" xfId="42477"/>
    <cellStyle name="Total 6 3 2 12 3" xfId="42478"/>
    <cellStyle name="Total 6 3 2 13" xfId="42479"/>
    <cellStyle name="Total 6 3 2 13 2" xfId="42480"/>
    <cellStyle name="Total 6 3 2 13 2 2" xfId="42481"/>
    <cellStyle name="Total 6 3 2 13 3" xfId="42482"/>
    <cellStyle name="Total 6 3 2 14" xfId="42483"/>
    <cellStyle name="Total 6 3 2 14 2" xfId="42484"/>
    <cellStyle name="Total 6 3 2 14 2 2" xfId="42485"/>
    <cellStyle name="Total 6 3 2 14 3" xfId="42486"/>
    <cellStyle name="Total 6 3 2 15" xfId="42487"/>
    <cellStyle name="Total 6 3 2 15 2" xfId="42488"/>
    <cellStyle name="Total 6 3 2 15 2 2" xfId="42489"/>
    <cellStyle name="Total 6 3 2 15 3" xfId="42490"/>
    <cellStyle name="Total 6 3 2 16" xfId="42491"/>
    <cellStyle name="Total 6 3 2 16 2" xfId="42492"/>
    <cellStyle name="Total 6 3 2 16 2 2" xfId="42493"/>
    <cellStyle name="Total 6 3 2 16 3" xfId="42494"/>
    <cellStyle name="Total 6 3 2 17" xfId="42495"/>
    <cellStyle name="Total 6 3 2 17 2" xfId="42496"/>
    <cellStyle name="Total 6 3 2 17 2 2" xfId="42497"/>
    <cellStyle name="Total 6 3 2 17 3" xfId="42498"/>
    <cellStyle name="Total 6 3 2 18" xfId="42499"/>
    <cellStyle name="Total 6 3 2 18 2" xfId="42500"/>
    <cellStyle name="Total 6 3 2 18 2 2" xfId="42501"/>
    <cellStyle name="Total 6 3 2 18 3" xfId="42502"/>
    <cellStyle name="Total 6 3 2 19" xfId="42503"/>
    <cellStyle name="Total 6 3 2 19 2" xfId="42504"/>
    <cellStyle name="Total 6 3 2 19 2 2" xfId="42505"/>
    <cellStyle name="Total 6 3 2 19 3" xfId="42506"/>
    <cellStyle name="Total 6 3 2 2" xfId="42507"/>
    <cellStyle name="Total 6 3 2 2 2" xfId="42508"/>
    <cellStyle name="Total 6 3 2 2 2 2" xfId="42509"/>
    <cellStyle name="Total 6 3 2 2 3" xfId="42510"/>
    <cellStyle name="Total 6 3 2 20" xfId="42511"/>
    <cellStyle name="Total 6 3 2 20 2" xfId="42512"/>
    <cellStyle name="Total 6 3 2 20 2 2" xfId="42513"/>
    <cellStyle name="Total 6 3 2 20 3" xfId="42514"/>
    <cellStyle name="Total 6 3 2 21" xfId="42515"/>
    <cellStyle name="Total 6 3 2 21 2" xfId="42516"/>
    <cellStyle name="Total 6 3 2 22" xfId="42517"/>
    <cellStyle name="Total 6 3 2 3" xfId="42518"/>
    <cellStyle name="Total 6 3 2 3 2" xfId="42519"/>
    <cellStyle name="Total 6 3 2 3 2 2" xfId="42520"/>
    <cellStyle name="Total 6 3 2 3 3" xfId="42521"/>
    <cellStyle name="Total 6 3 2 4" xfId="42522"/>
    <cellStyle name="Total 6 3 2 4 2" xfId="42523"/>
    <cellStyle name="Total 6 3 2 4 2 2" xfId="42524"/>
    <cellStyle name="Total 6 3 2 4 3" xfId="42525"/>
    <cellStyle name="Total 6 3 2 5" xfId="42526"/>
    <cellStyle name="Total 6 3 2 5 2" xfId="42527"/>
    <cellStyle name="Total 6 3 2 5 2 2" xfId="42528"/>
    <cellStyle name="Total 6 3 2 5 3" xfId="42529"/>
    <cellStyle name="Total 6 3 2 6" xfId="42530"/>
    <cellStyle name="Total 6 3 2 6 2" xfId="42531"/>
    <cellStyle name="Total 6 3 2 6 2 2" xfId="42532"/>
    <cellStyle name="Total 6 3 2 6 3" xfId="42533"/>
    <cellStyle name="Total 6 3 2 7" xfId="42534"/>
    <cellStyle name="Total 6 3 2 7 2" xfId="42535"/>
    <cellStyle name="Total 6 3 2 7 2 2" xfId="42536"/>
    <cellStyle name="Total 6 3 2 7 3" xfId="42537"/>
    <cellStyle name="Total 6 3 2 8" xfId="42538"/>
    <cellStyle name="Total 6 3 2 8 2" xfId="42539"/>
    <cellStyle name="Total 6 3 2 8 2 2" xfId="42540"/>
    <cellStyle name="Total 6 3 2 8 3" xfId="42541"/>
    <cellStyle name="Total 6 3 2 9" xfId="42542"/>
    <cellStyle name="Total 6 3 2 9 2" xfId="42543"/>
    <cellStyle name="Total 6 3 2 9 2 2" xfId="42544"/>
    <cellStyle name="Total 6 3 2 9 3" xfId="42545"/>
    <cellStyle name="Total 6 3 3" xfId="42546"/>
    <cellStyle name="Total 6 3 3 2" xfId="42547"/>
    <cellStyle name="Total 6 3 3 2 2" xfId="42548"/>
    <cellStyle name="Total 6 3 3 3" xfId="42549"/>
    <cellStyle name="Total 6 3 4" xfId="42550"/>
    <cellStyle name="Total 6 3 4 2" xfId="42551"/>
    <cellStyle name="Total 6 3 4 2 2" xfId="42552"/>
    <cellStyle name="Total 6 3 4 3" xfId="42553"/>
    <cellStyle name="Total 6 3 5" xfId="42554"/>
    <cellStyle name="Total 6 3 5 2" xfId="42555"/>
    <cellStyle name="Total 6 3 5 2 2" xfId="42556"/>
    <cellStyle name="Total 6 3 5 3" xfId="42557"/>
    <cellStyle name="Total 6 3 6" xfId="42558"/>
    <cellStyle name="Total 6 3 6 2" xfId="42559"/>
    <cellStyle name="Total 6 3 6 2 2" xfId="42560"/>
    <cellStyle name="Total 6 3 6 3" xfId="42561"/>
    <cellStyle name="Total 6 3 7" xfId="42562"/>
    <cellStyle name="Total 6 3 7 2" xfId="42563"/>
    <cellStyle name="Total 6 3 7 2 2" xfId="42564"/>
    <cellStyle name="Total 6 3 7 3" xfId="42565"/>
    <cellStyle name="Total 6 3 8" xfId="42566"/>
    <cellStyle name="Total 6 3 8 2" xfId="42567"/>
    <cellStyle name="Total 6 3 8 2 2" xfId="42568"/>
    <cellStyle name="Total 6 3 8 3" xfId="42569"/>
    <cellStyle name="Total 6 3 9" xfId="42570"/>
    <cellStyle name="Total 6 3 9 2" xfId="42571"/>
    <cellStyle name="Total 6 3 9 2 2" xfId="42572"/>
    <cellStyle name="Total 6 3 9 3" xfId="42573"/>
    <cellStyle name="Total 6 4" xfId="42574"/>
    <cellStyle name="Total 6 4 10" xfId="42575"/>
    <cellStyle name="Total 6 4 10 2" xfId="42576"/>
    <cellStyle name="Total 6 4 10 2 2" xfId="42577"/>
    <cellStyle name="Total 6 4 10 3" xfId="42578"/>
    <cellStyle name="Total 6 4 11" xfId="42579"/>
    <cellStyle name="Total 6 4 11 2" xfId="42580"/>
    <cellStyle name="Total 6 4 11 2 2" xfId="42581"/>
    <cellStyle name="Total 6 4 11 3" xfId="42582"/>
    <cellStyle name="Total 6 4 12" xfId="42583"/>
    <cellStyle name="Total 6 4 12 2" xfId="42584"/>
    <cellStyle name="Total 6 4 12 2 2" xfId="42585"/>
    <cellStyle name="Total 6 4 12 3" xfId="42586"/>
    <cellStyle name="Total 6 4 13" xfId="42587"/>
    <cellStyle name="Total 6 4 13 2" xfId="42588"/>
    <cellStyle name="Total 6 4 13 2 2" xfId="42589"/>
    <cellStyle name="Total 6 4 13 3" xfId="42590"/>
    <cellStyle name="Total 6 4 14" xfId="42591"/>
    <cellStyle name="Total 6 4 14 2" xfId="42592"/>
    <cellStyle name="Total 6 4 14 2 2" xfId="42593"/>
    <cellStyle name="Total 6 4 14 3" xfId="42594"/>
    <cellStyle name="Total 6 4 15" xfId="42595"/>
    <cellStyle name="Total 6 4 15 2" xfId="42596"/>
    <cellStyle name="Total 6 4 15 2 2" xfId="42597"/>
    <cellStyle name="Total 6 4 15 3" xfId="42598"/>
    <cellStyle name="Total 6 4 16" xfId="42599"/>
    <cellStyle name="Total 6 4 16 2" xfId="42600"/>
    <cellStyle name="Total 6 4 16 2 2" xfId="42601"/>
    <cellStyle name="Total 6 4 16 3" xfId="42602"/>
    <cellStyle name="Total 6 4 17" xfId="42603"/>
    <cellStyle name="Total 6 4 17 2" xfId="42604"/>
    <cellStyle name="Total 6 4 17 2 2" xfId="42605"/>
    <cellStyle name="Total 6 4 17 3" xfId="42606"/>
    <cellStyle name="Total 6 4 18" xfId="42607"/>
    <cellStyle name="Total 6 4 18 2" xfId="42608"/>
    <cellStyle name="Total 6 4 19" xfId="42609"/>
    <cellStyle name="Total 6 4 2" xfId="42610"/>
    <cellStyle name="Total 6 4 2 10" xfId="42611"/>
    <cellStyle name="Total 6 4 2 10 2" xfId="42612"/>
    <cellStyle name="Total 6 4 2 10 2 2" xfId="42613"/>
    <cellStyle name="Total 6 4 2 10 3" xfId="42614"/>
    <cellStyle name="Total 6 4 2 11" xfId="42615"/>
    <cellStyle name="Total 6 4 2 11 2" xfId="42616"/>
    <cellStyle name="Total 6 4 2 11 2 2" xfId="42617"/>
    <cellStyle name="Total 6 4 2 11 3" xfId="42618"/>
    <cellStyle name="Total 6 4 2 12" xfId="42619"/>
    <cellStyle name="Total 6 4 2 12 2" xfId="42620"/>
    <cellStyle name="Total 6 4 2 12 2 2" xfId="42621"/>
    <cellStyle name="Total 6 4 2 12 3" xfId="42622"/>
    <cellStyle name="Total 6 4 2 13" xfId="42623"/>
    <cellStyle name="Total 6 4 2 13 2" xfId="42624"/>
    <cellStyle name="Total 6 4 2 13 2 2" xfId="42625"/>
    <cellStyle name="Total 6 4 2 13 3" xfId="42626"/>
    <cellStyle name="Total 6 4 2 14" xfId="42627"/>
    <cellStyle name="Total 6 4 2 14 2" xfId="42628"/>
    <cellStyle name="Total 6 4 2 14 2 2" xfId="42629"/>
    <cellStyle name="Total 6 4 2 14 3" xfId="42630"/>
    <cellStyle name="Total 6 4 2 15" xfId="42631"/>
    <cellStyle name="Total 6 4 2 15 2" xfId="42632"/>
    <cellStyle name="Total 6 4 2 15 2 2" xfId="42633"/>
    <cellStyle name="Total 6 4 2 15 3" xfId="42634"/>
    <cellStyle name="Total 6 4 2 16" xfId="42635"/>
    <cellStyle name="Total 6 4 2 16 2" xfId="42636"/>
    <cellStyle name="Total 6 4 2 16 2 2" xfId="42637"/>
    <cellStyle name="Total 6 4 2 16 3" xfId="42638"/>
    <cellStyle name="Total 6 4 2 17" xfId="42639"/>
    <cellStyle name="Total 6 4 2 17 2" xfId="42640"/>
    <cellStyle name="Total 6 4 2 17 2 2" xfId="42641"/>
    <cellStyle name="Total 6 4 2 17 3" xfId="42642"/>
    <cellStyle name="Total 6 4 2 18" xfId="42643"/>
    <cellStyle name="Total 6 4 2 18 2" xfId="42644"/>
    <cellStyle name="Total 6 4 2 18 2 2" xfId="42645"/>
    <cellStyle name="Total 6 4 2 18 3" xfId="42646"/>
    <cellStyle name="Total 6 4 2 19" xfId="42647"/>
    <cellStyle name="Total 6 4 2 19 2" xfId="42648"/>
    <cellStyle name="Total 6 4 2 19 2 2" xfId="42649"/>
    <cellStyle name="Total 6 4 2 19 3" xfId="42650"/>
    <cellStyle name="Total 6 4 2 2" xfId="42651"/>
    <cellStyle name="Total 6 4 2 2 2" xfId="42652"/>
    <cellStyle name="Total 6 4 2 2 2 2" xfId="42653"/>
    <cellStyle name="Total 6 4 2 2 3" xfId="42654"/>
    <cellStyle name="Total 6 4 2 20" xfId="42655"/>
    <cellStyle name="Total 6 4 2 20 2" xfId="42656"/>
    <cellStyle name="Total 6 4 2 20 2 2" xfId="42657"/>
    <cellStyle name="Total 6 4 2 20 3" xfId="42658"/>
    <cellStyle name="Total 6 4 2 21" xfId="42659"/>
    <cellStyle name="Total 6 4 2 21 2" xfId="42660"/>
    <cellStyle name="Total 6 4 2 22" xfId="42661"/>
    <cellStyle name="Total 6 4 2 3" xfId="42662"/>
    <cellStyle name="Total 6 4 2 3 2" xfId="42663"/>
    <cellStyle name="Total 6 4 2 3 2 2" xfId="42664"/>
    <cellStyle name="Total 6 4 2 3 3" xfId="42665"/>
    <cellStyle name="Total 6 4 2 4" xfId="42666"/>
    <cellStyle name="Total 6 4 2 4 2" xfId="42667"/>
    <cellStyle name="Total 6 4 2 4 2 2" xfId="42668"/>
    <cellStyle name="Total 6 4 2 4 3" xfId="42669"/>
    <cellStyle name="Total 6 4 2 5" xfId="42670"/>
    <cellStyle name="Total 6 4 2 5 2" xfId="42671"/>
    <cellStyle name="Total 6 4 2 5 2 2" xfId="42672"/>
    <cellStyle name="Total 6 4 2 5 3" xfId="42673"/>
    <cellStyle name="Total 6 4 2 6" xfId="42674"/>
    <cellStyle name="Total 6 4 2 6 2" xfId="42675"/>
    <cellStyle name="Total 6 4 2 6 2 2" xfId="42676"/>
    <cellStyle name="Total 6 4 2 6 3" xfId="42677"/>
    <cellStyle name="Total 6 4 2 7" xfId="42678"/>
    <cellStyle name="Total 6 4 2 7 2" xfId="42679"/>
    <cellStyle name="Total 6 4 2 7 2 2" xfId="42680"/>
    <cellStyle name="Total 6 4 2 7 3" xfId="42681"/>
    <cellStyle name="Total 6 4 2 8" xfId="42682"/>
    <cellStyle name="Total 6 4 2 8 2" xfId="42683"/>
    <cellStyle name="Total 6 4 2 8 2 2" xfId="42684"/>
    <cellStyle name="Total 6 4 2 8 3" xfId="42685"/>
    <cellStyle name="Total 6 4 2 9" xfId="42686"/>
    <cellStyle name="Total 6 4 2 9 2" xfId="42687"/>
    <cellStyle name="Total 6 4 2 9 2 2" xfId="42688"/>
    <cellStyle name="Total 6 4 2 9 3" xfId="42689"/>
    <cellStyle name="Total 6 4 3" xfId="42690"/>
    <cellStyle name="Total 6 4 3 2" xfId="42691"/>
    <cellStyle name="Total 6 4 3 2 2" xfId="42692"/>
    <cellStyle name="Total 6 4 3 3" xfId="42693"/>
    <cellStyle name="Total 6 4 4" xfId="42694"/>
    <cellStyle name="Total 6 4 4 2" xfId="42695"/>
    <cellStyle name="Total 6 4 4 2 2" xfId="42696"/>
    <cellStyle name="Total 6 4 4 3" xfId="42697"/>
    <cellStyle name="Total 6 4 5" xfId="42698"/>
    <cellStyle name="Total 6 4 5 2" xfId="42699"/>
    <cellStyle name="Total 6 4 5 2 2" xfId="42700"/>
    <cellStyle name="Total 6 4 5 3" xfId="42701"/>
    <cellStyle name="Total 6 4 6" xfId="42702"/>
    <cellStyle name="Total 6 4 6 2" xfId="42703"/>
    <cellStyle name="Total 6 4 6 2 2" xfId="42704"/>
    <cellStyle name="Total 6 4 6 3" xfId="42705"/>
    <cellStyle name="Total 6 4 7" xfId="42706"/>
    <cellStyle name="Total 6 4 7 2" xfId="42707"/>
    <cellStyle name="Total 6 4 7 2 2" xfId="42708"/>
    <cellStyle name="Total 6 4 7 3" xfId="42709"/>
    <cellStyle name="Total 6 4 8" xfId="42710"/>
    <cellStyle name="Total 6 4 8 2" xfId="42711"/>
    <cellStyle name="Total 6 4 8 2 2" xfId="42712"/>
    <cellStyle name="Total 6 4 8 3" xfId="42713"/>
    <cellStyle name="Total 6 4 9" xfId="42714"/>
    <cellStyle name="Total 6 4 9 2" xfId="42715"/>
    <cellStyle name="Total 6 4 9 2 2" xfId="42716"/>
    <cellStyle name="Total 6 4 9 3" xfId="42717"/>
    <cellStyle name="Total 6 5" xfId="42718"/>
    <cellStyle name="Total 6 5 10" xfId="42719"/>
    <cellStyle name="Total 6 5 10 2" xfId="42720"/>
    <cellStyle name="Total 6 5 10 2 2" xfId="42721"/>
    <cellStyle name="Total 6 5 10 3" xfId="42722"/>
    <cellStyle name="Total 6 5 11" xfId="42723"/>
    <cellStyle name="Total 6 5 11 2" xfId="42724"/>
    <cellStyle name="Total 6 5 11 2 2" xfId="42725"/>
    <cellStyle name="Total 6 5 11 3" xfId="42726"/>
    <cellStyle name="Total 6 5 12" xfId="42727"/>
    <cellStyle name="Total 6 5 12 2" xfId="42728"/>
    <cellStyle name="Total 6 5 12 2 2" xfId="42729"/>
    <cellStyle name="Total 6 5 12 3" xfId="42730"/>
    <cellStyle name="Total 6 5 13" xfId="42731"/>
    <cellStyle name="Total 6 5 13 2" xfId="42732"/>
    <cellStyle name="Total 6 5 13 2 2" xfId="42733"/>
    <cellStyle name="Total 6 5 13 3" xfId="42734"/>
    <cellStyle name="Total 6 5 14" xfId="42735"/>
    <cellStyle name="Total 6 5 14 2" xfId="42736"/>
    <cellStyle name="Total 6 5 14 2 2" xfId="42737"/>
    <cellStyle name="Total 6 5 14 3" xfId="42738"/>
    <cellStyle name="Total 6 5 15" xfId="42739"/>
    <cellStyle name="Total 6 5 15 2" xfId="42740"/>
    <cellStyle name="Total 6 5 15 2 2" xfId="42741"/>
    <cellStyle name="Total 6 5 15 3" xfId="42742"/>
    <cellStyle name="Total 6 5 16" xfId="42743"/>
    <cellStyle name="Total 6 5 16 2" xfId="42744"/>
    <cellStyle name="Total 6 5 16 2 2" xfId="42745"/>
    <cellStyle name="Total 6 5 16 3" xfId="42746"/>
    <cellStyle name="Total 6 5 17" xfId="42747"/>
    <cellStyle name="Total 6 5 17 2" xfId="42748"/>
    <cellStyle name="Total 6 5 17 2 2" xfId="42749"/>
    <cellStyle name="Total 6 5 17 3" xfId="42750"/>
    <cellStyle name="Total 6 5 18" xfId="42751"/>
    <cellStyle name="Total 6 5 18 2" xfId="42752"/>
    <cellStyle name="Total 6 5 18 2 2" xfId="42753"/>
    <cellStyle name="Total 6 5 18 3" xfId="42754"/>
    <cellStyle name="Total 6 5 19" xfId="42755"/>
    <cellStyle name="Total 6 5 19 2" xfId="42756"/>
    <cellStyle name="Total 6 5 19 2 2" xfId="42757"/>
    <cellStyle name="Total 6 5 19 3" xfId="42758"/>
    <cellStyle name="Total 6 5 2" xfId="42759"/>
    <cellStyle name="Total 6 5 2 10" xfId="42760"/>
    <cellStyle name="Total 6 5 2 10 2" xfId="42761"/>
    <cellStyle name="Total 6 5 2 10 2 2" xfId="42762"/>
    <cellStyle name="Total 6 5 2 10 3" xfId="42763"/>
    <cellStyle name="Total 6 5 2 11" xfId="42764"/>
    <cellStyle name="Total 6 5 2 11 2" xfId="42765"/>
    <cellStyle name="Total 6 5 2 11 2 2" xfId="42766"/>
    <cellStyle name="Total 6 5 2 11 3" xfId="42767"/>
    <cellStyle name="Total 6 5 2 12" xfId="42768"/>
    <cellStyle name="Total 6 5 2 12 2" xfId="42769"/>
    <cellStyle name="Total 6 5 2 12 2 2" xfId="42770"/>
    <cellStyle name="Total 6 5 2 12 3" xfId="42771"/>
    <cellStyle name="Total 6 5 2 13" xfId="42772"/>
    <cellStyle name="Total 6 5 2 13 2" xfId="42773"/>
    <cellStyle name="Total 6 5 2 13 2 2" xfId="42774"/>
    <cellStyle name="Total 6 5 2 13 3" xfId="42775"/>
    <cellStyle name="Total 6 5 2 14" xfId="42776"/>
    <cellStyle name="Total 6 5 2 14 2" xfId="42777"/>
    <cellStyle name="Total 6 5 2 14 2 2" xfId="42778"/>
    <cellStyle name="Total 6 5 2 14 3" xfId="42779"/>
    <cellStyle name="Total 6 5 2 15" xfId="42780"/>
    <cellStyle name="Total 6 5 2 15 2" xfId="42781"/>
    <cellStyle name="Total 6 5 2 15 2 2" xfId="42782"/>
    <cellStyle name="Total 6 5 2 15 3" xfId="42783"/>
    <cellStyle name="Total 6 5 2 16" xfId="42784"/>
    <cellStyle name="Total 6 5 2 16 2" xfId="42785"/>
    <cellStyle name="Total 6 5 2 16 2 2" xfId="42786"/>
    <cellStyle name="Total 6 5 2 16 3" xfId="42787"/>
    <cellStyle name="Total 6 5 2 17" xfId="42788"/>
    <cellStyle name="Total 6 5 2 17 2" xfId="42789"/>
    <cellStyle name="Total 6 5 2 17 2 2" xfId="42790"/>
    <cellStyle name="Total 6 5 2 17 3" xfId="42791"/>
    <cellStyle name="Total 6 5 2 18" xfId="42792"/>
    <cellStyle name="Total 6 5 2 18 2" xfId="42793"/>
    <cellStyle name="Total 6 5 2 18 2 2" xfId="42794"/>
    <cellStyle name="Total 6 5 2 18 3" xfId="42795"/>
    <cellStyle name="Total 6 5 2 19" xfId="42796"/>
    <cellStyle name="Total 6 5 2 19 2" xfId="42797"/>
    <cellStyle name="Total 6 5 2 19 2 2" xfId="42798"/>
    <cellStyle name="Total 6 5 2 19 3" xfId="42799"/>
    <cellStyle name="Total 6 5 2 2" xfId="42800"/>
    <cellStyle name="Total 6 5 2 2 2" xfId="42801"/>
    <cellStyle name="Total 6 5 2 2 2 2" xfId="42802"/>
    <cellStyle name="Total 6 5 2 2 3" xfId="42803"/>
    <cellStyle name="Total 6 5 2 20" xfId="42804"/>
    <cellStyle name="Total 6 5 2 20 2" xfId="42805"/>
    <cellStyle name="Total 6 5 2 20 2 2" xfId="42806"/>
    <cellStyle name="Total 6 5 2 20 3" xfId="42807"/>
    <cellStyle name="Total 6 5 2 21" xfId="42808"/>
    <cellStyle name="Total 6 5 2 21 2" xfId="42809"/>
    <cellStyle name="Total 6 5 2 22" xfId="42810"/>
    <cellStyle name="Total 6 5 2 3" xfId="42811"/>
    <cellStyle name="Total 6 5 2 3 2" xfId="42812"/>
    <cellStyle name="Total 6 5 2 3 2 2" xfId="42813"/>
    <cellStyle name="Total 6 5 2 3 3" xfId="42814"/>
    <cellStyle name="Total 6 5 2 4" xfId="42815"/>
    <cellStyle name="Total 6 5 2 4 2" xfId="42816"/>
    <cellStyle name="Total 6 5 2 4 2 2" xfId="42817"/>
    <cellStyle name="Total 6 5 2 4 3" xfId="42818"/>
    <cellStyle name="Total 6 5 2 5" xfId="42819"/>
    <cellStyle name="Total 6 5 2 5 2" xfId="42820"/>
    <cellStyle name="Total 6 5 2 5 2 2" xfId="42821"/>
    <cellStyle name="Total 6 5 2 5 3" xfId="42822"/>
    <cellStyle name="Total 6 5 2 6" xfId="42823"/>
    <cellStyle name="Total 6 5 2 6 2" xfId="42824"/>
    <cellStyle name="Total 6 5 2 6 2 2" xfId="42825"/>
    <cellStyle name="Total 6 5 2 6 3" xfId="42826"/>
    <cellStyle name="Total 6 5 2 7" xfId="42827"/>
    <cellStyle name="Total 6 5 2 7 2" xfId="42828"/>
    <cellStyle name="Total 6 5 2 7 2 2" xfId="42829"/>
    <cellStyle name="Total 6 5 2 7 3" xfId="42830"/>
    <cellStyle name="Total 6 5 2 8" xfId="42831"/>
    <cellStyle name="Total 6 5 2 8 2" xfId="42832"/>
    <cellStyle name="Total 6 5 2 8 2 2" xfId="42833"/>
    <cellStyle name="Total 6 5 2 8 3" xfId="42834"/>
    <cellStyle name="Total 6 5 2 9" xfId="42835"/>
    <cellStyle name="Total 6 5 2 9 2" xfId="42836"/>
    <cellStyle name="Total 6 5 2 9 2 2" xfId="42837"/>
    <cellStyle name="Total 6 5 2 9 3" xfId="42838"/>
    <cellStyle name="Total 6 5 20" xfId="42839"/>
    <cellStyle name="Total 6 5 20 2" xfId="42840"/>
    <cellStyle name="Total 6 5 20 2 2" xfId="42841"/>
    <cellStyle name="Total 6 5 20 3" xfId="42842"/>
    <cellStyle name="Total 6 5 21" xfId="42843"/>
    <cellStyle name="Total 6 5 21 2" xfId="42844"/>
    <cellStyle name="Total 6 5 21 2 2" xfId="42845"/>
    <cellStyle name="Total 6 5 21 3" xfId="42846"/>
    <cellStyle name="Total 6 5 22" xfId="42847"/>
    <cellStyle name="Total 6 5 22 2" xfId="42848"/>
    <cellStyle name="Total 6 5 23" xfId="42849"/>
    <cellStyle name="Total 6 5 3" xfId="42850"/>
    <cellStyle name="Total 6 5 3 2" xfId="42851"/>
    <cellStyle name="Total 6 5 3 2 2" xfId="42852"/>
    <cellStyle name="Total 6 5 3 3" xfId="42853"/>
    <cellStyle name="Total 6 5 4" xfId="42854"/>
    <cellStyle name="Total 6 5 4 2" xfId="42855"/>
    <cellStyle name="Total 6 5 4 2 2" xfId="42856"/>
    <cellStyle name="Total 6 5 4 3" xfId="42857"/>
    <cellStyle name="Total 6 5 5" xfId="42858"/>
    <cellStyle name="Total 6 5 5 2" xfId="42859"/>
    <cellStyle name="Total 6 5 5 2 2" xfId="42860"/>
    <cellStyle name="Total 6 5 5 3" xfId="42861"/>
    <cellStyle name="Total 6 5 6" xfId="42862"/>
    <cellStyle name="Total 6 5 6 2" xfId="42863"/>
    <cellStyle name="Total 6 5 6 2 2" xfId="42864"/>
    <cellStyle name="Total 6 5 6 3" xfId="42865"/>
    <cellStyle name="Total 6 5 7" xfId="42866"/>
    <cellStyle name="Total 6 5 7 2" xfId="42867"/>
    <cellStyle name="Total 6 5 7 2 2" xfId="42868"/>
    <cellStyle name="Total 6 5 7 3" xfId="42869"/>
    <cellStyle name="Total 6 5 8" xfId="42870"/>
    <cellStyle name="Total 6 5 8 2" xfId="42871"/>
    <cellStyle name="Total 6 5 8 2 2" xfId="42872"/>
    <cellStyle name="Total 6 5 8 3" xfId="42873"/>
    <cellStyle name="Total 6 5 9" xfId="42874"/>
    <cellStyle name="Total 6 5 9 2" xfId="42875"/>
    <cellStyle name="Total 6 5 9 2 2" xfId="42876"/>
    <cellStyle name="Total 6 5 9 3" xfId="42877"/>
    <cellStyle name="Total 6 6" xfId="42878"/>
    <cellStyle name="Total 6 6 10" xfId="42879"/>
    <cellStyle name="Total 6 6 10 2" xfId="42880"/>
    <cellStyle name="Total 6 6 10 2 2" xfId="42881"/>
    <cellStyle name="Total 6 6 10 3" xfId="42882"/>
    <cellStyle name="Total 6 6 11" xfId="42883"/>
    <cellStyle name="Total 6 6 11 2" xfId="42884"/>
    <cellStyle name="Total 6 6 11 2 2" xfId="42885"/>
    <cellStyle name="Total 6 6 11 3" xfId="42886"/>
    <cellStyle name="Total 6 6 12" xfId="42887"/>
    <cellStyle name="Total 6 6 12 2" xfId="42888"/>
    <cellStyle name="Total 6 6 12 2 2" xfId="42889"/>
    <cellStyle name="Total 6 6 12 3" xfId="42890"/>
    <cellStyle name="Total 6 6 13" xfId="42891"/>
    <cellStyle name="Total 6 6 13 2" xfId="42892"/>
    <cellStyle name="Total 6 6 13 2 2" xfId="42893"/>
    <cellStyle name="Total 6 6 13 3" xfId="42894"/>
    <cellStyle name="Total 6 6 14" xfId="42895"/>
    <cellStyle name="Total 6 6 14 2" xfId="42896"/>
    <cellStyle name="Total 6 6 14 2 2" xfId="42897"/>
    <cellStyle name="Total 6 6 14 3" xfId="42898"/>
    <cellStyle name="Total 6 6 15" xfId="42899"/>
    <cellStyle name="Total 6 6 15 2" xfId="42900"/>
    <cellStyle name="Total 6 6 15 2 2" xfId="42901"/>
    <cellStyle name="Total 6 6 15 3" xfId="42902"/>
    <cellStyle name="Total 6 6 16" xfId="42903"/>
    <cellStyle name="Total 6 6 16 2" xfId="42904"/>
    <cellStyle name="Total 6 6 16 2 2" xfId="42905"/>
    <cellStyle name="Total 6 6 16 3" xfId="42906"/>
    <cellStyle name="Total 6 6 17" xfId="42907"/>
    <cellStyle name="Total 6 6 17 2" xfId="42908"/>
    <cellStyle name="Total 6 6 17 2 2" xfId="42909"/>
    <cellStyle name="Total 6 6 17 3" xfId="42910"/>
    <cellStyle name="Total 6 6 18" xfId="42911"/>
    <cellStyle name="Total 6 6 18 2" xfId="42912"/>
    <cellStyle name="Total 6 6 18 2 2" xfId="42913"/>
    <cellStyle name="Total 6 6 18 3" xfId="42914"/>
    <cellStyle name="Total 6 6 19" xfId="42915"/>
    <cellStyle name="Total 6 6 19 2" xfId="42916"/>
    <cellStyle name="Total 6 6 19 2 2" xfId="42917"/>
    <cellStyle name="Total 6 6 19 3" xfId="42918"/>
    <cellStyle name="Total 6 6 2" xfId="42919"/>
    <cellStyle name="Total 6 6 2 2" xfId="42920"/>
    <cellStyle name="Total 6 6 2 2 2" xfId="42921"/>
    <cellStyle name="Total 6 6 2 3" xfId="42922"/>
    <cellStyle name="Total 6 6 20" xfId="42923"/>
    <cellStyle name="Total 6 6 20 2" xfId="42924"/>
    <cellStyle name="Total 6 6 20 2 2" xfId="42925"/>
    <cellStyle name="Total 6 6 20 3" xfId="42926"/>
    <cellStyle name="Total 6 6 21" xfId="42927"/>
    <cellStyle name="Total 6 6 21 2" xfId="42928"/>
    <cellStyle name="Total 6 6 22" xfId="42929"/>
    <cellStyle name="Total 6 6 3" xfId="42930"/>
    <cellStyle name="Total 6 6 3 2" xfId="42931"/>
    <cellStyle name="Total 6 6 3 2 2" xfId="42932"/>
    <cellStyle name="Total 6 6 3 3" xfId="42933"/>
    <cellStyle name="Total 6 6 4" xfId="42934"/>
    <cellStyle name="Total 6 6 4 2" xfId="42935"/>
    <cellStyle name="Total 6 6 4 2 2" xfId="42936"/>
    <cellStyle name="Total 6 6 4 3" xfId="42937"/>
    <cellStyle name="Total 6 6 5" xfId="42938"/>
    <cellStyle name="Total 6 6 5 2" xfId="42939"/>
    <cellStyle name="Total 6 6 5 2 2" xfId="42940"/>
    <cellStyle name="Total 6 6 5 3" xfId="42941"/>
    <cellStyle name="Total 6 6 6" xfId="42942"/>
    <cellStyle name="Total 6 6 6 2" xfId="42943"/>
    <cellStyle name="Total 6 6 6 2 2" xfId="42944"/>
    <cellStyle name="Total 6 6 6 3" xfId="42945"/>
    <cellStyle name="Total 6 6 7" xfId="42946"/>
    <cellStyle name="Total 6 6 7 2" xfId="42947"/>
    <cellStyle name="Total 6 6 7 2 2" xfId="42948"/>
    <cellStyle name="Total 6 6 7 3" xfId="42949"/>
    <cellStyle name="Total 6 6 8" xfId="42950"/>
    <cellStyle name="Total 6 6 8 2" xfId="42951"/>
    <cellStyle name="Total 6 6 8 2 2" xfId="42952"/>
    <cellStyle name="Total 6 6 8 3" xfId="42953"/>
    <cellStyle name="Total 6 6 9" xfId="42954"/>
    <cellStyle name="Total 6 6 9 2" xfId="42955"/>
    <cellStyle name="Total 6 6 9 2 2" xfId="42956"/>
    <cellStyle name="Total 6 6 9 3" xfId="42957"/>
    <cellStyle name="Total 6 7" xfId="42958"/>
    <cellStyle name="Total 6 7 2" xfId="42959"/>
    <cellStyle name="Total 6 7 2 2" xfId="42960"/>
    <cellStyle name="Total 6 7 3" xfId="42961"/>
    <cellStyle name="Total 6 8" xfId="42962"/>
    <cellStyle name="Total 6 8 2" xfId="42963"/>
    <cellStyle name="Total 6 8 2 2" xfId="42964"/>
    <cellStyle name="Total 6 8 3" xfId="42965"/>
    <cellStyle name="Total 6 9" xfId="42966"/>
    <cellStyle name="Total 6 9 2" xfId="42967"/>
    <cellStyle name="Total 6 9 2 2" xfId="42968"/>
    <cellStyle name="Total 6 9 3" xfId="42969"/>
    <cellStyle name="Warning Text 2" xfId="42970"/>
    <cellStyle name="Warning Text 2 2" xfId="42971"/>
    <cellStyle name="Warning Text 3" xfId="42972"/>
    <cellStyle name="Warning Text 4" xfId="42973"/>
    <cellStyle name="Warning Text 5" xfId="42974"/>
    <cellStyle name="Warning Text 6" xfId="42975"/>
  </cellStyles>
  <dxfs count="18">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solid">
          <bgColor theme="0" tint="-0.34998626667073579"/>
        </patternFill>
      </fill>
      <border>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00B050"/>
        </patternFill>
      </fill>
    </dxf>
    <dxf>
      <font>
        <color theme="0"/>
      </font>
      <fill>
        <patternFill>
          <bgColor rgb="FFFF0000"/>
        </patternFill>
      </fill>
    </dxf>
  </dxfs>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Drop" dropLines="5" dropStyle="combo" dx="16" fmlaLink="'Org list'!$J$5" fmlaRange="'Org list'!$K$10:$K$37" noThreeD="1" val="0"/>
</file>

<file path=xl/ctrlProps/ctrlProp10.xml><?xml version="1.0" encoding="utf-8"?>
<formControlPr xmlns="http://schemas.microsoft.com/office/spreadsheetml/2009/9/main" objectType="Drop" dropLines="5" dropStyle="combo" dx="16" fmlaLink="'Org list'!$J$5" fmlaRange="'Org list'!$K$10:$K$37" noThreeD="1" val="0"/>
</file>

<file path=xl/ctrlProps/ctrlProp11.xml><?xml version="1.0" encoding="utf-8"?>
<formControlPr xmlns="http://schemas.microsoft.com/office/spreadsheetml/2009/9/main" objectType="Drop" dropLines="5" dropStyle="combo" dx="16" fmlaLink="'Org list'!$J$5" fmlaRange="'Org list'!$K$10:$K$37" noThreeD="1" val="0"/>
</file>

<file path=xl/ctrlProps/ctrlProp2.xml><?xml version="1.0" encoding="utf-8"?>
<formControlPr xmlns="http://schemas.microsoft.com/office/spreadsheetml/2009/9/main" objectType="Drop" dropLines="5" dropStyle="combo" dx="16" fmlaLink="'Org list'!$R$5" fmlaRange="'Org list'!$S$11:$S$24" noThreeD="1" val="0"/>
</file>

<file path=xl/ctrlProps/ctrlProp3.xml><?xml version="1.0" encoding="utf-8"?>
<formControlPr xmlns="http://schemas.microsoft.com/office/spreadsheetml/2009/9/main" objectType="Drop" dropLines="5" dropStyle="combo" dx="16" fmlaLink="'Org list'!$J$5" fmlaRange="'Org list'!$K$10:$K$37" noThreeD="1" val="0"/>
</file>

<file path=xl/ctrlProps/ctrlProp4.xml><?xml version="1.0" encoding="utf-8"?>
<formControlPr xmlns="http://schemas.microsoft.com/office/spreadsheetml/2009/9/main" objectType="Drop" dropLines="5" dropStyle="combo" dx="16" fmlaLink="'Org list'!$J$5" fmlaRange="'Org list'!$K$10:$K$37" noThreeD="1" val="0"/>
</file>

<file path=xl/ctrlProps/ctrlProp5.xml><?xml version="1.0" encoding="utf-8"?>
<formControlPr xmlns="http://schemas.microsoft.com/office/spreadsheetml/2009/9/main" objectType="Drop" dropLines="5" dropStyle="combo" dx="16" fmlaLink="'Org list'!$J$5" fmlaRange="'Org list'!$K$10:$K$37" noThreeD="1" val="0"/>
</file>

<file path=xl/ctrlProps/ctrlProp6.xml><?xml version="1.0" encoding="utf-8"?>
<formControlPr xmlns="http://schemas.microsoft.com/office/spreadsheetml/2009/9/main" objectType="Drop" dropLines="5" dropStyle="combo" dx="16" fmlaLink="'Org list'!$J$5" fmlaRange="'Org list'!$K$10:$K$37" noThreeD="1" val="23"/>
</file>

<file path=xl/ctrlProps/ctrlProp7.xml><?xml version="1.0" encoding="utf-8"?>
<formControlPr xmlns="http://schemas.microsoft.com/office/spreadsheetml/2009/9/main" objectType="Drop" dropLines="5" dropStyle="combo" dx="16" fmlaLink="'Org list'!$J$5" fmlaRange="'Org list'!$K$10:$K$37" noThreeD="1" val="0"/>
</file>

<file path=xl/ctrlProps/ctrlProp8.xml><?xml version="1.0" encoding="utf-8"?>
<formControlPr xmlns="http://schemas.microsoft.com/office/spreadsheetml/2009/9/main" objectType="Drop" dropLines="5" dropStyle="combo" dx="16" fmlaLink="'Org list'!$J$5" fmlaRange="'Org list'!$K$10:$K$37" noThreeD="1" val="0"/>
</file>

<file path=xl/ctrlProps/ctrlProp9.xml><?xml version="1.0" encoding="utf-8"?>
<formControlPr xmlns="http://schemas.microsoft.com/office/spreadsheetml/2009/9/main" objectType="Drop" dropLines="5" dropStyle="combo" dx="16" fmlaLink="'Org list'!$J$5" fmlaRange="'Org list'!$K$10:$K$37"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253967</xdr:colOff>
      <xdr:row>1</xdr:row>
      <xdr:rowOff>127025</xdr:rowOff>
    </xdr:from>
    <xdr:to>
      <xdr:col>8</xdr:col>
      <xdr:colOff>510839</xdr:colOff>
      <xdr:row>6</xdr:row>
      <xdr:rowOff>58989</xdr:rowOff>
    </xdr:to>
    <xdr:pic>
      <xdr:nvPicPr>
        <xdr:cNvPr id="2" name="Picture 1" descr="http://api.ning.com/files/imbe9KBD0dPPBPnCje*AAuLNdLEB36*np8fqD5HZfKjqKjVy5xzi5wX4uA07o-Di*8LJUzEhpLbq92us-BH3spgkIKBRkQD*/logoa4.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9384" y="328108"/>
          <a:ext cx="1484539" cy="884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7</xdr:col>
          <xdr:colOff>0</xdr:colOff>
          <xdr:row>4</xdr:row>
          <xdr:rowOff>66675</xdr:rowOff>
        </xdr:to>
        <xdr:sp macro="" textlink="">
          <xdr:nvSpPr>
            <xdr:cNvPr id="75777" name="Drop Down 1" hidden="1">
              <a:extLst>
                <a:ext uri="{63B3BB69-23CF-44E3-9099-C40C66FF867C}">
                  <a14:compatExt spid="_x0000_s75777"/>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161925</xdr:rowOff>
        </xdr:from>
        <xdr:to>
          <xdr:col>3</xdr:col>
          <xdr:colOff>1857375</xdr:colOff>
          <xdr:row>4</xdr:row>
          <xdr:rowOff>47625</xdr:rowOff>
        </xdr:to>
        <xdr:sp macro="" textlink="">
          <xdr:nvSpPr>
            <xdr:cNvPr id="28674" name="Drop Down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704850</xdr:colOff>
          <xdr:row>2</xdr:row>
          <xdr:rowOff>142875</xdr:rowOff>
        </xdr:from>
        <xdr:to>
          <xdr:col>4</xdr:col>
          <xdr:colOff>1143000</xdr:colOff>
          <xdr:row>4</xdr:row>
          <xdr:rowOff>19050</xdr:rowOff>
        </xdr:to>
        <xdr:sp macro="" textlink="">
          <xdr:nvSpPr>
            <xdr:cNvPr id="30721" name="Drop Down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638175</xdr:colOff>
          <xdr:row>2</xdr:row>
          <xdr:rowOff>142875</xdr:rowOff>
        </xdr:from>
        <xdr:to>
          <xdr:col>4</xdr:col>
          <xdr:colOff>590550</xdr:colOff>
          <xdr:row>4</xdr:row>
          <xdr:rowOff>28575</xdr:rowOff>
        </xdr:to>
        <xdr:sp macro="" textlink="">
          <xdr:nvSpPr>
            <xdr:cNvPr id="16385" name="Drop Down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1162050</xdr:colOff>
          <xdr:row>2</xdr:row>
          <xdr:rowOff>114300</xdr:rowOff>
        </xdr:from>
        <xdr:to>
          <xdr:col>3</xdr:col>
          <xdr:colOff>1095375</xdr:colOff>
          <xdr:row>4</xdr:row>
          <xdr:rowOff>66675</xdr:rowOff>
        </xdr:to>
        <xdr:sp macro="" textlink="">
          <xdr:nvSpPr>
            <xdr:cNvPr id="93185" name="Drop Down 1" hidden="1">
              <a:extLst>
                <a:ext uri="{63B3BB69-23CF-44E3-9099-C40C66FF867C}">
                  <a14:compatExt spid="_x0000_s9318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1143000</xdr:colOff>
          <xdr:row>2</xdr:row>
          <xdr:rowOff>85725</xdr:rowOff>
        </xdr:from>
        <xdr:to>
          <xdr:col>8</xdr:col>
          <xdr:colOff>638175</xdr:colOff>
          <xdr:row>4</xdr:row>
          <xdr:rowOff>38100</xdr:rowOff>
        </xdr:to>
        <xdr:sp macro="" textlink="">
          <xdr:nvSpPr>
            <xdr:cNvPr id="57345" name="Drop Down 1" hidden="1">
              <a:extLst>
                <a:ext uri="{63B3BB69-23CF-44E3-9099-C40C66FF867C}">
                  <a14:compatExt spid="_x0000_s5734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0</xdr:colOff>
          <xdr:row>4</xdr:row>
          <xdr:rowOff>66675</xdr:rowOff>
        </xdr:to>
        <xdr:sp macro="" textlink="">
          <xdr:nvSpPr>
            <xdr:cNvPr id="15361" name="Drop Down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0</xdr:colOff>
          <xdr:row>4</xdr:row>
          <xdr:rowOff>66675</xdr:rowOff>
        </xdr:to>
        <xdr:sp macro="" textlink="">
          <xdr:nvSpPr>
            <xdr:cNvPr id="23553" name="Drop Down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8129" name="Drop Down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8</xdr:col>
          <xdr:colOff>38100</xdr:colOff>
          <xdr:row>4</xdr:row>
          <xdr:rowOff>66675</xdr:rowOff>
        </xdr:to>
        <xdr:sp macro="" textlink="">
          <xdr:nvSpPr>
            <xdr:cNvPr id="49153" name="Drop Down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1438275</xdr:colOff>
          <xdr:row>2</xdr:row>
          <xdr:rowOff>114300</xdr:rowOff>
        </xdr:from>
        <xdr:to>
          <xdr:col>7</xdr:col>
          <xdr:colOff>0</xdr:colOff>
          <xdr:row>4</xdr:row>
          <xdr:rowOff>66675</xdr:rowOff>
        </xdr:to>
        <xdr:sp macro="" textlink="">
          <xdr:nvSpPr>
            <xdr:cNvPr id="74753" name="Drop Down 1" hidden="1">
              <a:extLst>
                <a:ext uri="{63B3BB69-23CF-44E3-9099-C40C66FF867C}">
                  <a14:compatExt spid="_x0000_s7475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HS%20CB/Analytical%20Services%20(Operations)/Projects/Better%20Care%20Fund/Report/Development/Q1%2016-17%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CZ158"/>
  <sheetViews>
    <sheetView zoomScale="80" zoomScaleNormal="80" workbookViewId="0">
      <selection activeCell="A7" sqref="A7"/>
    </sheetView>
  </sheetViews>
  <sheetFormatPr defaultRowHeight="15"/>
  <cols>
    <col min="22" max="22" width="11.5703125" bestFit="1" customWidth="1"/>
  </cols>
  <sheetData>
    <row r="1" spans="1:104">
      <c r="A1" s="122" t="s">
        <v>939</v>
      </c>
      <c r="B1" s="19"/>
    </row>
    <row r="2" spans="1:104">
      <c r="A2" s="220" t="s">
        <v>1981</v>
      </c>
      <c r="B2" s="220"/>
      <c r="C2" s="220"/>
      <c r="D2" s="220"/>
    </row>
    <row r="3" spans="1:104">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v>38</v>
      </c>
      <c r="AM3">
        <v>39</v>
      </c>
      <c r="AN3">
        <v>40</v>
      </c>
      <c r="AO3">
        <v>41</v>
      </c>
      <c r="AP3">
        <v>42</v>
      </c>
      <c r="AQ3">
        <v>43</v>
      </c>
      <c r="AR3">
        <v>44</v>
      </c>
      <c r="AS3">
        <v>45</v>
      </c>
      <c r="AT3">
        <v>46</v>
      </c>
      <c r="AU3">
        <v>47</v>
      </c>
      <c r="AV3">
        <v>48</v>
      </c>
      <c r="AW3">
        <v>49</v>
      </c>
      <c r="AX3">
        <v>50</v>
      </c>
      <c r="AY3">
        <v>51</v>
      </c>
      <c r="AZ3">
        <v>52</v>
      </c>
      <c r="BA3">
        <v>53</v>
      </c>
      <c r="BB3">
        <v>54</v>
      </c>
      <c r="BC3">
        <v>55</v>
      </c>
      <c r="BD3">
        <v>56</v>
      </c>
      <c r="BE3">
        <v>57</v>
      </c>
      <c r="BF3">
        <v>58</v>
      </c>
      <c r="BG3">
        <v>59</v>
      </c>
      <c r="BH3">
        <v>60</v>
      </c>
      <c r="BI3">
        <v>61</v>
      </c>
      <c r="BJ3">
        <v>62</v>
      </c>
      <c r="BK3">
        <v>63</v>
      </c>
      <c r="BL3">
        <v>64</v>
      </c>
      <c r="BM3">
        <v>65</v>
      </c>
      <c r="BN3">
        <v>66</v>
      </c>
      <c r="BO3">
        <v>67</v>
      </c>
      <c r="BP3">
        <v>68</v>
      </c>
      <c r="BQ3">
        <v>69</v>
      </c>
      <c r="BR3">
        <v>70</v>
      </c>
      <c r="BS3">
        <v>71</v>
      </c>
      <c r="BT3">
        <v>72</v>
      </c>
      <c r="BU3">
        <v>73</v>
      </c>
      <c r="BV3">
        <v>74</v>
      </c>
      <c r="BW3">
        <v>75</v>
      </c>
      <c r="BX3">
        <v>76</v>
      </c>
      <c r="BY3">
        <v>77</v>
      </c>
      <c r="BZ3">
        <v>78</v>
      </c>
      <c r="CA3">
        <v>79</v>
      </c>
      <c r="CB3">
        <v>80</v>
      </c>
      <c r="CC3">
        <v>81</v>
      </c>
      <c r="CD3">
        <v>82</v>
      </c>
      <c r="CE3">
        <v>83</v>
      </c>
      <c r="CF3">
        <v>84</v>
      </c>
      <c r="CG3">
        <v>85</v>
      </c>
      <c r="CH3">
        <v>86</v>
      </c>
      <c r="CI3">
        <v>87</v>
      </c>
      <c r="CJ3">
        <v>88</v>
      </c>
      <c r="CK3">
        <v>89</v>
      </c>
      <c r="CL3">
        <v>90</v>
      </c>
      <c r="CM3">
        <v>91</v>
      </c>
      <c r="CN3">
        <v>92</v>
      </c>
      <c r="CO3">
        <v>93</v>
      </c>
      <c r="CP3">
        <v>94</v>
      </c>
      <c r="CQ3">
        <v>95</v>
      </c>
      <c r="CR3">
        <v>96</v>
      </c>
      <c r="CS3">
        <v>97</v>
      </c>
      <c r="CT3">
        <v>98</v>
      </c>
      <c r="CU3">
        <v>99</v>
      </c>
      <c r="CV3">
        <v>100</v>
      </c>
      <c r="CW3">
        <v>101</v>
      </c>
      <c r="CX3">
        <v>102</v>
      </c>
      <c r="CY3">
        <v>103</v>
      </c>
      <c r="CZ3">
        <v>104</v>
      </c>
    </row>
    <row r="5" spans="1:104">
      <c r="B5" t="s">
        <v>940</v>
      </c>
      <c r="L5" t="s">
        <v>941</v>
      </c>
      <c r="W5" t="s">
        <v>942</v>
      </c>
      <c r="AM5" t="s">
        <v>943</v>
      </c>
      <c r="CX5" t="s">
        <v>944</v>
      </c>
      <c r="CZ5" t="s">
        <v>940</v>
      </c>
    </row>
    <row r="6" spans="1:104">
      <c r="B6" t="s">
        <v>940</v>
      </c>
      <c r="C6" t="s">
        <v>940</v>
      </c>
      <c r="D6" t="s">
        <v>940</v>
      </c>
      <c r="E6" t="s">
        <v>940</v>
      </c>
      <c r="F6" t="s">
        <v>940</v>
      </c>
      <c r="G6" t="s">
        <v>940</v>
      </c>
      <c r="H6" t="s">
        <v>940</v>
      </c>
      <c r="I6" t="s">
        <v>940</v>
      </c>
      <c r="J6" t="s">
        <v>940</v>
      </c>
      <c r="K6" t="s">
        <v>940</v>
      </c>
      <c r="L6" t="s">
        <v>941</v>
      </c>
      <c r="M6" t="s">
        <v>941</v>
      </c>
      <c r="N6" t="s">
        <v>941</v>
      </c>
      <c r="O6" t="s">
        <v>941</v>
      </c>
      <c r="P6" t="s">
        <v>941</v>
      </c>
      <c r="Q6" t="s">
        <v>941</v>
      </c>
      <c r="R6" t="s">
        <v>941</v>
      </c>
      <c r="S6" t="s">
        <v>941</v>
      </c>
      <c r="T6" t="s">
        <v>941</v>
      </c>
      <c r="U6" t="s">
        <v>941</v>
      </c>
      <c r="V6" t="s">
        <v>941</v>
      </c>
      <c r="W6" t="s">
        <v>942</v>
      </c>
      <c r="X6" t="s">
        <v>942</v>
      </c>
      <c r="Y6" t="s">
        <v>942</v>
      </c>
      <c r="Z6" t="s">
        <v>942</v>
      </c>
      <c r="AA6" t="s">
        <v>942</v>
      </c>
      <c r="AB6" t="s">
        <v>942</v>
      </c>
      <c r="AC6" t="s">
        <v>942</v>
      </c>
      <c r="AD6" t="s">
        <v>942</v>
      </c>
      <c r="AE6" t="s">
        <v>942</v>
      </c>
      <c r="AF6" t="s">
        <v>942</v>
      </c>
      <c r="AG6" t="s">
        <v>942</v>
      </c>
      <c r="AH6" t="s">
        <v>942</v>
      </c>
      <c r="AI6" t="s">
        <v>942</v>
      </c>
      <c r="AJ6" t="s">
        <v>942</v>
      </c>
      <c r="AK6" t="s">
        <v>942</v>
      </c>
      <c r="AL6" t="s">
        <v>942</v>
      </c>
      <c r="AM6" t="s">
        <v>943</v>
      </c>
      <c r="AN6" t="s">
        <v>943</v>
      </c>
      <c r="AO6" t="s">
        <v>943</v>
      </c>
      <c r="AP6" t="s">
        <v>943</v>
      </c>
      <c r="AQ6" t="s">
        <v>943</v>
      </c>
      <c r="AR6" t="s">
        <v>943</v>
      </c>
      <c r="AS6" t="s">
        <v>943</v>
      </c>
      <c r="AT6" t="s">
        <v>943</v>
      </c>
      <c r="AU6" t="s">
        <v>943</v>
      </c>
      <c r="AV6" t="s">
        <v>943</v>
      </c>
      <c r="AW6" t="s">
        <v>943</v>
      </c>
      <c r="AX6" t="s">
        <v>943</v>
      </c>
      <c r="AY6" t="s">
        <v>943</v>
      </c>
      <c r="AZ6" t="s">
        <v>943</v>
      </c>
      <c r="BA6" t="s">
        <v>943</v>
      </c>
      <c r="BB6" t="s">
        <v>943</v>
      </c>
      <c r="BC6" t="s">
        <v>943</v>
      </c>
      <c r="BD6" t="s">
        <v>943</v>
      </c>
      <c r="BE6" t="s">
        <v>943</v>
      </c>
      <c r="BF6" t="s">
        <v>943</v>
      </c>
      <c r="BG6" t="s">
        <v>943</v>
      </c>
      <c r="BH6" t="s">
        <v>943</v>
      </c>
      <c r="BI6" t="s">
        <v>943</v>
      </c>
      <c r="BJ6" t="s">
        <v>943</v>
      </c>
      <c r="BK6" t="s">
        <v>943</v>
      </c>
      <c r="BL6" t="s">
        <v>943</v>
      </c>
      <c r="BM6" t="s">
        <v>943</v>
      </c>
      <c r="BN6" t="s">
        <v>943</v>
      </c>
      <c r="BO6" t="s">
        <v>943</v>
      </c>
      <c r="BP6" t="s">
        <v>943</v>
      </c>
      <c r="BQ6" t="s">
        <v>943</v>
      </c>
      <c r="BR6" t="s">
        <v>943</v>
      </c>
      <c r="BS6" t="s">
        <v>943</v>
      </c>
      <c r="BT6" t="s">
        <v>943</v>
      </c>
      <c r="BU6" t="s">
        <v>943</v>
      </c>
      <c r="BV6" t="s">
        <v>943</v>
      </c>
      <c r="BW6" t="s">
        <v>943</v>
      </c>
      <c r="BX6" t="s">
        <v>943</v>
      </c>
      <c r="BY6" t="s">
        <v>943</v>
      </c>
      <c r="BZ6" t="s">
        <v>943</v>
      </c>
      <c r="CA6" t="s">
        <v>943</v>
      </c>
      <c r="CB6" t="s">
        <v>943</v>
      </c>
      <c r="CC6" t="s">
        <v>943</v>
      </c>
      <c r="CD6" t="s">
        <v>943</v>
      </c>
      <c r="CE6" t="s">
        <v>943</v>
      </c>
      <c r="CF6" t="s">
        <v>943</v>
      </c>
      <c r="CG6" t="s">
        <v>943</v>
      </c>
      <c r="CH6" t="s">
        <v>943</v>
      </c>
      <c r="CI6" t="s">
        <v>943</v>
      </c>
      <c r="CJ6" t="s">
        <v>943</v>
      </c>
      <c r="CK6" t="s">
        <v>943</v>
      </c>
      <c r="CL6" t="s">
        <v>943</v>
      </c>
      <c r="CM6" t="s">
        <v>943</v>
      </c>
      <c r="CN6" t="s">
        <v>943</v>
      </c>
      <c r="CO6" t="s">
        <v>943</v>
      </c>
      <c r="CP6" t="s">
        <v>943</v>
      </c>
      <c r="CQ6" t="s">
        <v>943</v>
      </c>
      <c r="CR6" t="s">
        <v>943</v>
      </c>
      <c r="CS6" t="s">
        <v>943</v>
      </c>
      <c r="CT6" t="s">
        <v>943</v>
      </c>
      <c r="CU6" t="s">
        <v>943</v>
      </c>
      <c r="CV6" t="s">
        <v>943</v>
      </c>
      <c r="CW6" t="s">
        <v>943</v>
      </c>
      <c r="CX6" t="s">
        <v>944</v>
      </c>
      <c r="CY6" t="s">
        <v>944</v>
      </c>
      <c r="CZ6" t="s">
        <v>940</v>
      </c>
    </row>
    <row r="7" spans="1:104">
      <c r="B7" t="s">
        <v>945</v>
      </c>
      <c r="C7" t="s">
        <v>946</v>
      </c>
      <c r="D7" t="s">
        <v>947</v>
      </c>
      <c r="E7" t="s">
        <v>948</v>
      </c>
      <c r="F7" t="s">
        <v>949</v>
      </c>
      <c r="L7" t="s">
        <v>945</v>
      </c>
      <c r="M7" t="s">
        <v>950</v>
      </c>
      <c r="N7" t="s">
        <v>946</v>
      </c>
      <c r="O7" t="s">
        <v>951</v>
      </c>
      <c r="P7" t="s">
        <v>952</v>
      </c>
      <c r="Q7" t="s">
        <v>953</v>
      </c>
      <c r="R7" t="s">
        <v>954</v>
      </c>
      <c r="S7" t="s">
        <v>955</v>
      </c>
      <c r="T7" t="s">
        <v>956</v>
      </c>
      <c r="U7" t="s">
        <v>957</v>
      </c>
      <c r="V7" t="s">
        <v>958</v>
      </c>
      <c r="W7" t="s">
        <v>959</v>
      </c>
      <c r="X7" t="s">
        <v>952</v>
      </c>
      <c r="Y7" t="s">
        <v>953</v>
      </c>
      <c r="Z7" t="s">
        <v>954</v>
      </c>
      <c r="AA7" t="s">
        <v>960</v>
      </c>
      <c r="AB7" t="s">
        <v>961</v>
      </c>
      <c r="AC7" t="s">
        <v>962</v>
      </c>
      <c r="AD7" t="s">
        <v>963</v>
      </c>
      <c r="AE7" t="s">
        <v>964</v>
      </c>
      <c r="AF7" t="s">
        <v>965</v>
      </c>
      <c r="AG7" t="s">
        <v>966</v>
      </c>
      <c r="AH7" t="s">
        <v>967</v>
      </c>
      <c r="AI7" t="s">
        <v>968</v>
      </c>
      <c r="AJ7" t="s">
        <v>969</v>
      </c>
      <c r="AK7" t="s">
        <v>970</v>
      </c>
      <c r="AL7" t="s">
        <v>971</v>
      </c>
      <c r="AM7" t="s">
        <v>952</v>
      </c>
      <c r="AN7" t="s">
        <v>953</v>
      </c>
      <c r="AO7" t="s">
        <v>954</v>
      </c>
      <c r="AP7" t="s">
        <v>955</v>
      </c>
      <c r="AQ7" t="s">
        <v>972</v>
      </c>
      <c r="AR7" t="s">
        <v>973</v>
      </c>
      <c r="AS7" t="s">
        <v>974</v>
      </c>
      <c r="AT7" t="s">
        <v>957</v>
      </c>
      <c r="AU7" t="s">
        <v>975</v>
      </c>
      <c r="AV7" t="s">
        <v>961</v>
      </c>
      <c r="AW7" t="s">
        <v>962</v>
      </c>
      <c r="AX7" t="s">
        <v>963</v>
      </c>
      <c r="AY7" t="s">
        <v>976</v>
      </c>
      <c r="AZ7" t="s">
        <v>977</v>
      </c>
      <c r="BA7" t="s">
        <v>978</v>
      </c>
      <c r="BB7" t="s">
        <v>979</v>
      </c>
      <c r="BC7" t="s">
        <v>958</v>
      </c>
      <c r="BD7" t="s">
        <v>980</v>
      </c>
      <c r="BE7" t="s">
        <v>965</v>
      </c>
      <c r="BF7" t="s">
        <v>966</v>
      </c>
      <c r="BG7" t="s">
        <v>967</v>
      </c>
      <c r="BH7" t="s">
        <v>981</v>
      </c>
      <c r="BI7" t="s">
        <v>982</v>
      </c>
      <c r="BJ7" t="s">
        <v>983</v>
      </c>
      <c r="BK7" t="s">
        <v>984</v>
      </c>
      <c r="BL7" t="s">
        <v>985</v>
      </c>
      <c r="BM7" t="s">
        <v>986</v>
      </c>
      <c r="BN7" t="s">
        <v>969</v>
      </c>
      <c r="BO7" t="s">
        <v>970</v>
      </c>
      <c r="BP7" t="s">
        <v>971</v>
      </c>
      <c r="BQ7" t="s">
        <v>987</v>
      </c>
      <c r="BR7" t="s">
        <v>988</v>
      </c>
      <c r="BS7" t="s">
        <v>989</v>
      </c>
      <c r="BT7" t="s">
        <v>990</v>
      </c>
      <c r="BU7" t="s">
        <v>991</v>
      </c>
      <c r="BV7" t="s">
        <v>992</v>
      </c>
      <c r="BW7" t="s">
        <v>993</v>
      </c>
      <c r="BX7" t="s">
        <v>994</v>
      </c>
      <c r="BY7" t="s">
        <v>995</v>
      </c>
      <c r="BZ7" t="s">
        <v>996</v>
      </c>
      <c r="CA7" t="s">
        <v>997</v>
      </c>
      <c r="CB7" t="s">
        <v>998</v>
      </c>
      <c r="CC7" t="s">
        <v>999</v>
      </c>
      <c r="CD7" t="s">
        <v>1000</v>
      </c>
      <c r="CE7" t="s">
        <v>1001</v>
      </c>
      <c r="CF7" t="s">
        <v>1002</v>
      </c>
      <c r="CG7" t="s">
        <v>1003</v>
      </c>
      <c r="CH7" t="s">
        <v>1004</v>
      </c>
      <c r="CI7" t="s">
        <v>1005</v>
      </c>
      <c r="CJ7" t="s">
        <v>1006</v>
      </c>
      <c r="CK7" t="s">
        <v>1007</v>
      </c>
      <c r="CL7" t="s">
        <v>1008</v>
      </c>
      <c r="CM7" t="s">
        <v>1009</v>
      </c>
      <c r="CN7" t="s">
        <v>1010</v>
      </c>
      <c r="CO7" t="s">
        <v>1011</v>
      </c>
      <c r="CP7" t="s">
        <v>1012</v>
      </c>
      <c r="CQ7" t="s">
        <v>1013</v>
      </c>
      <c r="CR7" t="s">
        <v>1014</v>
      </c>
      <c r="CS7" t="s">
        <v>1015</v>
      </c>
      <c r="CT7" t="s">
        <v>1016</v>
      </c>
      <c r="CU7" t="s">
        <v>1017</v>
      </c>
      <c r="CV7" t="s">
        <v>1018</v>
      </c>
      <c r="CW7" t="s">
        <v>1019</v>
      </c>
      <c r="CX7" t="s">
        <v>1020</v>
      </c>
      <c r="CY7" t="s">
        <v>1021</v>
      </c>
      <c r="CZ7" t="s">
        <v>1022</v>
      </c>
    </row>
    <row r="8" spans="1:104">
      <c r="A8" t="s">
        <v>1023</v>
      </c>
      <c r="B8" t="s">
        <v>1024</v>
      </c>
      <c r="C8" t="s">
        <v>1025</v>
      </c>
      <c r="D8" t="s">
        <v>1026</v>
      </c>
      <c r="E8" t="s">
        <v>1027</v>
      </c>
      <c r="F8" t="s">
        <v>1028</v>
      </c>
      <c r="G8" t="s">
        <v>1029</v>
      </c>
      <c r="H8" t="s">
        <v>1030</v>
      </c>
      <c r="I8" t="s">
        <v>1031</v>
      </c>
      <c r="J8" t="s">
        <v>1032</v>
      </c>
      <c r="K8" t="s">
        <v>1033</v>
      </c>
      <c r="L8" t="s">
        <v>554</v>
      </c>
      <c r="M8" t="s">
        <v>555</v>
      </c>
      <c r="N8" t="s">
        <v>556</v>
      </c>
      <c r="O8" t="s">
        <v>557</v>
      </c>
      <c r="P8" t="s">
        <v>1034</v>
      </c>
      <c r="Q8" t="s">
        <v>1035</v>
      </c>
      <c r="R8" t="s">
        <v>1036</v>
      </c>
      <c r="S8" t="s">
        <v>1037</v>
      </c>
      <c r="T8" t="s">
        <v>558</v>
      </c>
      <c r="U8" t="s">
        <v>1038</v>
      </c>
      <c r="V8" t="s">
        <v>1039</v>
      </c>
      <c r="W8" t="s">
        <v>1040</v>
      </c>
      <c r="X8" t="s">
        <v>1041</v>
      </c>
      <c r="Y8" t="s">
        <v>1042</v>
      </c>
      <c r="Z8" t="s">
        <v>1043</v>
      </c>
      <c r="AA8" t="s">
        <v>1044</v>
      </c>
      <c r="AB8" t="s">
        <v>1045</v>
      </c>
      <c r="AC8" t="s">
        <v>1046</v>
      </c>
      <c r="AD8" t="s">
        <v>1047</v>
      </c>
      <c r="AE8" t="s">
        <v>1048</v>
      </c>
      <c r="AF8" t="s">
        <v>1049</v>
      </c>
      <c r="AG8" t="s">
        <v>1050</v>
      </c>
      <c r="AH8" t="s">
        <v>1051</v>
      </c>
      <c r="AI8" t="s">
        <v>1052</v>
      </c>
      <c r="AJ8" t="s">
        <v>1053</v>
      </c>
      <c r="AK8" t="s">
        <v>1054</v>
      </c>
      <c r="AL8" t="s">
        <v>1055</v>
      </c>
      <c r="AM8" t="s">
        <v>1056</v>
      </c>
      <c r="AN8" t="s">
        <v>1057</v>
      </c>
      <c r="AO8" t="s">
        <v>1058</v>
      </c>
      <c r="AP8" t="s">
        <v>1059</v>
      </c>
      <c r="AQ8" t="s">
        <v>1060</v>
      </c>
      <c r="AR8" t="s">
        <v>1061</v>
      </c>
      <c r="AS8" t="s">
        <v>1062</v>
      </c>
      <c r="AT8" t="s">
        <v>1063</v>
      </c>
      <c r="AU8" t="s">
        <v>1064</v>
      </c>
      <c r="AV8" t="s">
        <v>1065</v>
      </c>
      <c r="AW8" t="s">
        <v>1066</v>
      </c>
      <c r="AX8" t="s">
        <v>1067</v>
      </c>
      <c r="AY8" t="s">
        <v>1068</v>
      </c>
      <c r="AZ8" t="s">
        <v>1069</v>
      </c>
      <c r="BA8" t="s">
        <v>1070</v>
      </c>
      <c r="BB8" t="s">
        <v>1071</v>
      </c>
      <c r="BC8" t="s">
        <v>1072</v>
      </c>
      <c r="BD8" t="s">
        <v>1073</v>
      </c>
      <c r="BE8" t="s">
        <v>1074</v>
      </c>
      <c r="BF8" t="s">
        <v>1075</v>
      </c>
      <c r="BG8" t="s">
        <v>1076</v>
      </c>
      <c r="BH8" t="s">
        <v>1077</v>
      </c>
      <c r="BI8" t="s">
        <v>1078</v>
      </c>
      <c r="BJ8" t="s">
        <v>1079</v>
      </c>
      <c r="BK8" t="s">
        <v>1080</v>
      </c>
      <c r="BL8" t="s">
        <v>1081</v>
      </c>
      <c r="BM8" t="s">
        <v>1082</v>
      </c>
      <c r="BN8" t="s">
        <v>1083</v>
      </c>
      <c r="BO8" t="s">
        <v>1084</v>
      </c>
      <c r="BP8" t="s">
        <v>1085</v>
      </c>
      <c r="BQ8" t="s">
        <v>1086</v>
      </c>
      <c r="BR8" t="s">
        <v>1087</v>
      </c>
      <c r="BS8" t="s">
        <v>1088</v>
      </c>
      <c r="BT8" t="s">
        <v>1089</v>
      </c>
      <c r="BU8" t="s">
        <v>1090</v>
      </c>
      <c r="BV8" t="s">
        <v>1091</v>
      </c>
      <c r="BW8" t="s">
        <v>1092</v>
      </c>
      <c r="BX8" t="s">
        <v>1093</v>
      </c>
      <c r="BY8" t="s">
        <v>1094</v>
      </c>
      <c r="BZ8" t="s">
        <v>1095</v>
      </c>
      <c r="CA8" t="s">
        <v>1096</v>
      </c>
      <c r="CB8" t="s">
        <v>1097</v>
      </c>
      <c r="CC8" t="s">
        <v>1098</v>
      </c>
      <c r="CD8" t="s">
        <v>1099</v>
      </c>
      <c r="CE8" t="s">
        <v>1100</v>
      </c>
      <c r="CF8" t="s">
        <v>1101</v>
      </c>
      <c r="CG8" t="s">
        <v>1102</v>
      </c>
      <c r="CH8" t="s">
        <v>1103</v>
      </c>
      <c r="CI8" t="s">
        <v>1104</v>
      </c>
      <c r="CJ8" t="s">
        <v>1105</v>
      </c>
      <c r="CK8" t="s">
        <v>1106</v>
      </c>
      <c r="CL8" t="s">
        <v>1107</v>
      </c>
      <c r="CM8" t="s">
        <v>1108</v>
      </c>
      <c r="CN8" t="s">
        <v>1109</v>
      </c>
      <c r="CO8" t="s">
        <v>1110</v>
      </c>
      <c r="CP8" t="s">
        <v>1111</v>
      </c>
      <c r="CQ8" t="s">
        <v>1112</v>
      </c>
      <c r="CR8" t="s">
        <v>1113</v>
      </c>
      <c r="CS8" t="s">
        <v>1114</v>
      </c>
      <c r="CT8" t="s">
        <v>1115</v>
      </c>
      <c r="CU8" t="s">
        <v>1116</v>
      </c>
      <c r="CV8" t="s">
        <v>1117</v>
      </c>
      <c r="CW8" t="s">
        <v>1118</v>
      </c>
      <c r="CX8" t="s">
        <v>547</v>
      </c>
      <c r="CY8" t="s">
        <v>548</v>
      </c>
      <c r="CZ8" t="s">
        <v>1119</v>
      </c>
    </row>
    <row r="9" spans="1:104">
      <c r="A9" s="122" t="s">
        <v>21</v>
      </c>
      <c r="B9" t="s">
        <v>22</v>
      </c>
      <c r="C9" t="s">
        <v>1149</v>
      </c>
      <c r="D9" t="s">
        <v>1150</v>
      </c>
      <c r="E9">
        <v>2082272370</v>
      </c>
      <c r="F9" t="s">
        <v>1731</v>
      </c>
      <c r="G9">
        <v>0</v>
      </c>
      <c r="H9">
        <v>0</v>
      </c>
      <c r="I9">
        <v>0</v>
      </c>
      <c r="J9">
        <v>0</v>
      </c>
      <c r="K9">
        <v>0</v>
      </c>
      <c r="L9" t="s">
        <v>562</v>
      </c>
      <c r="M9" t="s">
        <v>562</v>
      </c>
      <c r="N9" t="s">
        <v>562</v>
      </c>
      <c r="O9" t="s">
        <v>562</v>
      </c>
      <c r="T9" t="s">
        <v>562</v>
      </c>
      <c r="V9" s="150" t="s">
        <v>1120</v>
      </c>
      <c r="W9" t="s">
        <v>575</v>
      </c>
      <c r="X9" t="s">
        <v>574</v>
      </c>
      <c r="Y9" t="s">
        <v>576</v>
      </c>
      <c r="Z9" t="s">
        <v>574</v>
      </c>
      <c r="AM9" t="s">
        <v>597</v>
      </c>
      <c r="AN9" t="s">
        <v>597</v>
      </c>
      <c r="AO9" t="s">
        <v>598</v>
      </c>
      <c r="AP9" t="s">
        <v>597</v>
      </c>
      <c r="AQ9" t="s">
        <v>597</v>
      </c>
      <c r="AR9" t="s">
        <v>597</v>
      </c>
      <c r="AS9" t="s">
        <v>598</v>
      </c>
      <c r="AT9" t="s">
        <v>597</v>
      </c>
      <c r="AU9" t="s">
        <v>596</v>
      </c>
      <c r="AV9" t="s">
        <v>597</v>
      </c>
      <c r="AW9" t="s">
        <v>597</v>
      </c>
      <c r="AX9" t="s">
        <v>599</v>
      </c>
      <c r="AY9" t="s">
        <v>598</v>
      </c>
      <c r="AZ9" t="s">
        <v>598</v>
      </c>
      <c r="BA9" t="s">
        <v>598</v>
      </c>
      <c r="BB9" t="s">
        <v>598</v>
      </c>
      <c r="BC9" t="s">
        <v>597</v>
      </c>
      <c r="BD9" t="s">
        <v>597</v>
      </c>
      <c r="BE9" t="s">
        <v>598</v>
      </c>
      <c r="BF9" t="s">
        <v>598</v>
      </c>
      <c r="BG9" t="s">
        <v>599</v>
      </c>
      <c r="BH9" t="s">
        <v>598</v>
      </c>
      <c r="BI9" t="s">
        <v>598</v>
      </c>
      <c r="BJ9" t="s">
        <v>598</v>
      </c>
      <c r="BK9" t="s">
        <v>598</v>
      </c>
      <c r="BL9" t="s">
        <v>597</v>
      </c>
      <c r="BM9" t="s">
        <v>597</v>
      </c>
      <c r="CZ9" t="s">
        <v>1121</v>
      </c>
    </row>
    <row r="10" spans="1:104">
      <c r="A10" t="s">
        <v>31</v>
      </c>
      <c r="B10" t="s">
        <v>32</v>
      </c>
      <c r="C10" t="s">
        <v>1168</v>
      </c>
      <c r="D10" t="s">
        <v>1169</v>
      </c>
      <c r="E10" t="s">
        <v>1170</v>
      </c>
      <c r="F10" t="s">
        <v>1171</v>
      </c>
      <c r="G10">
        <v>0</v>
      </c>
      <c r="H10">
        <v>0</v>
      </c>
      <c r="I10">
        <v>0</v>
      </c>
      <c r="J10">
        <v>0</v>
      </c>
      <c r="K10">
        <v>0</v>
      </c>
      <c r="L10" t="s">
        <v>562</v>
      </c>
      <c r="M10" t="s">
        <v>562</v>
      </c>
      <c r="N10" t="s">
        <v>562</v>
      </c>
      <c r="O10" t="s">
        <v>562</v>
      </c>
      <c r="T10" t="s">
        <v>562</v>
      </c>
      <c r="V10" s="150" t="s">
        <v>1120</v>
      </c>
      <c r="W10" t="s">
        <v>575</v>
      </c>
      <c r="X10" t="s">
        <v>574</v>
      </c>
      <c r="Y10" t="s">
        <v>576</v>
      </c>
      <c r="Z10" t="s">
        <v>574</v>
      </c>
      <c r="AM10" t="s">
        <v>597</v>
      </c>
      <c r="AN10" t="s">
        <v>597</v>
      </c>
      <c r="AO10" t="s">
        <v>598</v>
      </c>
      <c r="AP10" t="s">
        <v>597</v>
      </c>
      <c r="AQ10" t="s">
        <v>598</v>
      </c>
      <c r="AR10" t="s">
        <v>598</v>
      </c>
      <c r="AS10" t="s">
        <v>597</v>
      </c>
      <c r="AT10" t="s">
        <v>596</v>
      </c>
      <c r="AU10" t="s">
        <v>596</v>
      </c>
      <c r="AV10" t="s">
        <v>596</v>
      </c>
      <c r="AW10" t="s">
        <v>597</v>
      </c>
      <c r="AX10" t="s">
        <v>598</v>
      </c>
      <c r="AY10" t="s">
        <v>597</v>
      </c>
      <c r="AZ10" t="s">
        <v>598</v>
      </c>
      <c r="BA10" t="s">
        <v>598</v>
      </c>
      <c r="BB10" t="s">
        <v>597</v>
      </c>
      <c r="BC10" t="s">
        <v>597</v>
      </c>
      <c r="BD10" t="s">
        <v>597</v>
      </c>
      <c r="BE10" t="s">
        <v>597</v>
      </c>
      <c r="BF10" t="s">
        <v>597</v>
      </c>
      <c r="BG10" t="s">
        <v>598</v>
      </c>
      <c r="BH10" t="s">
        <v>597</v>
      </c>
      <c r="BI10" t="s">
        <v>598</v>
      </c>
      <c r="BJ10" t="s">
        <v>598</v>
      </c>
      <c r="BK10" t="s">
        <v>597</v>
      </c>
      <c r="BL10" t="s">
        <v>597</v>
      </c>
      <c r="BM10" t="s">
        <v>597</v>
      </c>
      <c r="CZ10" t="s">
        <v>1121</v>
      </c>
    </row>
    <row r="11" spans="1:104">
      <c r="A11" t="s">
        <v>41</v>
      </c>
      <c r="B11" t="s">
        <v>42</v>
      </c>
      <c r="C11" t="s">
        <v>1172</v>
      </c>
      <c r="D11" t="s">
        <v>1173</v>
      </c>
      <c r="E11" t="s">
        <v>1174</v>
      </c>
      <c r="F11" t="s">
        <v>1175</v>
      </c>
      <c r="G11">
        <v>0</v>
      </c>
      <c r="H11">
        <v>0</v>
      </c>
      <c r="I11">
        <v>0</v>
      </c>
      <c r="J11">
        <v>0</v>
      </c>
      <c r="K11">
        <v>0</v>
      </c>
      <c r="L11" t="s">
        <v>562</v>
      </c>
      <c r="M11" t="s">
        <v>562</v>
      </c>
      <c r="N11" t="s">
        <v>562</v>
      </c>
      <c r="O11" t="s">
        <v>562</v>
      </c>
      <c r="T11" t="s">
        <v>562</v>
      </c>
      <c r="V11" s="150" t="s">
        <v>1120</v>
      </c>
      <c r="W11" t="s">
        <v>575</v>
      </c>
      <c r="X11" t="s">
        <v>575</v>
      </c>
      <c r="Y11" t="s">
        <v>574</v>
      </c>
      <c r="Z11" t="s">
        <v>574</v>
      </c>
      <c r="AM11" t="s">
        <v>597</v>
      </c>
      <c r="AN11" t="s">
        <v>597</v>
      </c>
      <c r="AO11" t="s">
        <v>597</v>
      </c>
      <c r="AP11" t="s">
        <v>596</v>
      </c>
      <c r="AQ11" t="s">
        <v>598</v>
      </c>
      <c r="AR11" t="s">
        <v>597</v>
      </c>
      <c r="AS11" t="s">
        <v>597</v>
      </c>
      <c r="AT11" t="s">
        <v>597</v>
      </c>
      <c r="AU11" t="s">
        <v>596</v>
      </c>
      <c r="AV11" t="s">
        <v>598</v>
      </c>
      <c r="AW11" t="s">
        <v>597</v>
      </c>
      <c r="AX11" t="s">
        <v>598</v>
      </c>
      <c r="AY11" t="s">
        <v>597</v>
      </c>
      <c r="AZ11" t="s">
        <v>598</v>
      </c>
      <c r="BA11" t="s">
        <v>598</v>
      </c>
      <c r="BB11" t="s">
        <v>598</v>
      </c>
      <c r="BC11" t="s">
        <v>597</v>
      </c>
      <c r="BD11" t="s">
        <v>597</v>
      </c>
      <c r="BE11" t="s">
        <v>598</v>
      </c>
      <c r="BF11" t="s">
        <v>598</v>
      </c>
      <c r="BG11" t="s">
        <v>598</v>
      </c>
      <c r="BH11" t="s">
        <v>597</v>
      </c>
      <c r="BI11" t="s">
        <v>598</v>
      </c>
      <c r="BJ11" t="s">
        <v>598</v>
      </c>
      <c r="BK11" t="s">
        <v>598</v>
      </c>
      <c r="BL11" t="s">
        <v>597</v>
      </c>
      <c r="BM11" t="s">
        <v>597</v>
      </c>
      <c r="CZ11" t="s">
        <v>1121</v>
      </c>
    </row>
    <row r="12" spans="1:104">
      <c r="A12" t="s">
        <v>51</v>
      </c>
      <c r="B12" t="s">
        <v>52</v>
      </c>
      <c r="C12" t="s">
        <v>1176</v>
      </c>
      <c r="D12" t="s">
        <v>1177</v>
      </c>
      <c r="E12" t="s">
        <v>1178</v>
      </c>
      <c r="F12" t="s">
        <v>1179</v>
      </c>
      <c r="G12">
        <v>0</v>
      </c>
      <c r="H12">
        <v>0</v>
      </c>
      <c r="I12">
        <v>0</v>
      </c>
      <c r="J12">
        <v>0</v>
      </c>
      <c r="K12">
        <v>0</v>
      </c>
      <c r="L12" t="s">
        <v>562</v>
      </c>
      <c r="M12" t="s">
        <v>562</v>
      </c>
      <c r="N12" t="s">
        <v>562</v>
      </c>
      <c r="O12" t="s">
        <v>562</v>
      </c>
      <c r="T12" t="s">
        <v>562</v>
      </c>
      <c r="V12" s="150" t="s">
        <v>1120</v>
      </c>
      <c r="W12" t="s">
        <v>575</v>
      </c>
      <c r="X12" t="s">
        <v>574</v>
      </c>
      <c r="Y12" t="s">
        <v>575</v>
      </c>
      <c r="Z12" t="s">
        <v>575</v>
      </c>
      <c r="AM12" t="s">
        <v>597</v>
      </c>
      <c r="AN12" t="s">
        <v>597</v>
      </c>
      <c r="AO12" t="s">
        <v>597</v>
      </c>
      <c r="AP12" t="s">
        <v>597</v>
      </c>
      <c r="AQ12" t="s">
        <v>597</v>
      </c>
      <c r="AR12" t="s">
        <v>596</v>
      </c>
      <c r="AS12" t="s">
        <v>597</v>
      </c>
      <c r="AT12" t="s">
        <v>597</v>
      </c>
      <c r="AU12" t="s">
        <v>597</v>
      </c>
      <c r="AV12" t="s">
        <v>597</v>
      </c>
      <c r="AW12" t="s">
        <v>597</v>
      </c>
      <c r="AX12" t="s">
        <v>597</v>
      </c>
      <c r="AY12" t="s">
        <v>597</v>
      </c>
      <c r="AZ12" t="s">
        <v>597</v>
      </c>
      <c r="BA12" t="s">
        <v>596</v>
      </c>
      <c r="BB12" t="s">
        <v>597</v>
      </c>
      <c r="BC12" t="s">
        <v>597</v>
      </c>
      <c r="BD12" t="s">
        <v>597</v>
      </c>
      <c r="BE12" t="s">
        <v>597</v>
      </c>
      <c r="BF12" t="s">
        <v>597</v>
      </c>
      <c r="BG12" t="s">
        <v>597</v>
      </c>
      <c r="BH12" t="s">
        <v>597</v>
      </c>
      <c r="BI12" t="s">
        <v>597</v>
      </c>
      <c r="BJ12" t="s">
        <v>597</v>
      </c>
      <c r="BK12" t="s">
        <v>597</v>
      </c>
      <c r="BL12" t="s">
        <v>597</v>
      </c>
      <c r="BM12" t="s">
        <v>597</v>
      </c>
      <c r="CZ12" t="s">
        <v>1121</v>
      </c>
    </row>
    <row r="13" spans="1:104">
      <c r="A13" t="s">
        <v>61</v>
      </c>
      <c r="B13" t="s">
        <v>62</v>
      </c>
      <c r="C13" t="s">
        <v>1798</v>
      </c>
      <c r="D13" t="s">
        <v>1181</v>
      </c>
      <c r="E13" t="s">
        <v>1182</v>
      </c>
      <c r="F13" t="s">
        <v>1799</v>
      </c>
      <c r="G13">
        <v>0</v>
      </c>
      <c r="H13">
        <v>0</v>
      </c>
      <c r="I13">
        <v>0</v>
      </c>
      <c r="J13">
        <v>0</v>
      </c>
      <c r="K13">
        <v>0</v>
      </c>
      <c r="L13" t="s">
        <v>562</v>
      </c>
      <c r="M13" t="s">
        <v>562</v>
      </c>
      <c r="N13" t="s">
        <v>562</v>
      </c>
      <c r="O13" t="s">
        <v>562</v>
      </c>
      <c r="T13" t="s">
        <v>562</v>
      </c>
      <c r="V13" s="150" t="s">
        <v>1120</v>
      </c>
      <c r="W13" t="s">
        <v>575</v>
      </c>
      <c r="X13" t="s">
        <v>574</v>
      </c>
      <c r="Y13" t="s">
        <v>574</v>
      </c>
      <c r="Z13" t="s">
        <v>575</v>
      </c>
      <c r="AM13" t="s">
        <v>597</v>
      </c>
      <c r="AN13" t="s">
        <v>597</v>
      </c>
      <c r="AO13" t="s">
        <v>596</v>
      </c>
      <c r="AP13" t="s">
        <v>597</v>
      </c>
      <c r="AQ13" t="s">
        <v>596</v>
      </c>
      <c r="AR13" t="s">
        <v>597</v>
      </c>
      <c r="AS13" t="s">
        <v>596</v>
      </c>
      <c r="AT13" t="s">
        <v>597</v>
      </c>
      <c r="AU13" t="s">
        <v>596</v>
      </c>
      <c r="AV13" t="s">
        <v>597</v>
      </c>
      <c r="AW13" t="s">
        <v>598</v>
      </c>
      <c r="AX13" t="s">
        <v>596</v>
      </c>
      <c r="AY13" t="s">
        <v>596</v>
      </c>
      <c r="AZ13" t="s">
        <v>596</v>
      </c>
      <c r="BA13" t="s">
        <v>597</v>
      </c>
      <c r="BB13" t="s">
        <v>596</v>
      </c>
      <c r="BC13" t="s">
        <v>597</v>
      </c>
      <c r="BD13" t="s">
        <v>597</v>
      </c>
      <c r="BE13" t="s">
        <v>598</v>
      </c>
      <c r="BF13" t="s">
        <v>598</v>
      </c>
      <c r="BG13" t="s">
        <v>596</v>
      </c>
      <c r="BH13" t="s">
        <v>597</v>
      </c>
      <c r="BI13" t="s">
        <v>596</v>
      </c>
      <c r="BJ13" t="s">
        <v>598</v>
      </c>
      <c r="BK13" t="s">
        <v>596</v>
      </c>
      <c r="BL13" t="s">
        <v>598</v>
      </c>
      <c r="BM13" t="s">
        <v>597</v>
      </c>
      <c r="CZ13" t="s">
        <v>1121</v>
      </c>
    </row>
    <row r="14" spans="1:104">
      <c r="A14" t="s">
        <v>69</v>
      </c>
      <c r="B14" t="s">
        <v>70</v>
      </c>
      <c r="C14" t="s">
        <v>1184</v>
      </c>
      <c r="D14" t="s">
        <v>1185</v>
      </c>
      <c r="E14">
        <v>2082986025</v>
      </c>
      <c r="F14" t="s">
        <v>1186</v>
      </c>
      <c r="G14">
        <v>0</v>
      </c>
      <c r="H14">
        <v>0</v>
      </c>
      <c r="I14">
        <v>0</v>
      </c>
      <c r="J14">
        <v>0</v>
      </c>
      <c r="K14">
        <v>0</v>
      </c>
      <c r="L14" t="s">
        <v>562</v>
      </c>
      <c r="M14" t="s">
        <v>562</v>
      </c>
      <c r="N14" t="s">
        <v>562</v>
      </c>
      <c r="O14" t="s">
        <v>562</v>
      </c>
      <c r="T14" t="s">
        <v>562</v>
      </c>
      <c r="V14" s="150" t="s">
        <v>1120</v>
      </c>
      <c r="W14" t="s">
        <v>574</v>
      </c>
      <c r="X14" t="s">
        <v>574</v>
      </c>
      <c r="Y14" t="s">
        <v>575</v>
      </c>
      <c r="Z14" t="s">
        <v>575</v>
      </c>
      <c r="AM14" t="s">
        <v>596</v>
      </c>
      <c r="AN14" t="s">
        <v>598</v>
      </c>
      <c r="AO14" t="s">
        <v>597</v>
      </c>
      <c r="AP14" t="s">
        <v>599</v>
      </c>
      <c r="AQ14" t="s">
        <v>598</v>
      </c>
      <c r="AR14" t="s">
        <v>596</v>
      </c>
      <c r="AS14" t="s">
        <v>598</v>
      </c>
      <c r="AT14" t="s">
        <v>597</v>
      </c>
      <c r="AU14" t="s">
        <v>596</v>
      </c>
      <c r="AV14" t="s">
        <v>597</v>
      </c>
      <c r="AW14" t="s">
        <v>598</v>
      </c>
      <c r="AX14" t="s">
        <v>598</v>
      </c>
      <c r="AY14" t="s">
        <v>599</v>
      </c>
      <c r="AZ14" t="s">
        <v>598</v>
      </c>
      <c r="BA14" t="s">
        <v>597</v>
      </c>
      <c r="BB14" t="s">
        <v>598</v>
      </c>
      <c r="BC14" t="s">
        <v>598</v>
      </c>
      <c r="BD14" t="s">
        <v>597</v>
      </c>
      <c r="BE14" t="s">
        <v>597</v>
      </c>
      <c r="BF14" t="s">
        <v>598</v>
      </c>
      <c r="BG14" t="s">
        <v>598</v>
      </c>
      <c r="BH14" t="s">
        <v>599</v>
      </c>
      <c r="BI14" t="s">
        <v>598</v>
      </c>
      <c r="BJ14" t="s">
        <v>597</v>
      </c>
      <c r="BK14" t="s">
        <v>598</v>
      </c>
      <c r="BL14" t="s">
        <v>598</v>
      </c>
      <c r="BM14" t="s">
        <v>597</v>
      </c>
      <c r="CZ14" t="s">
        <v>1121</v>
      </c>
    </row>
    <row r="15" spans="1:104">
      <c r="A15" t="s">
        <v>77</v>
      </c>
      <c r="B15" t="s">
        <v>78</v>
      </c>
      <c r="C15" t="s">
        <v>1546</v>
      </c>
      <c r="D15" t="s">
        <v>1547</v>
      </c>
      <c r="E15" t="s">
        <v>1854</v>
      </c>
      <c r="F15" t="s">
        <v>1631</v>
      </c>
      <c r="G15">
        <v>0</v>
      </c>
      <c r="H15">
        <v>0</v>
      </c>
      <c r="I15">
        <v>0</v>
      </c>
      <c r="J15">
        <v>0</v>
      </c>
      <c r="K15">
        <v>0</v>
      </c>
      <c r="L15" t="s">
        <v>562</v>
      </c>
      <c r="M15" t="s">
        <v>562</v>
      </c>
      <c r="N15" t="s">
        <v>562</v>
      </c>
      <c r="O15" t="s">
        <v>562</v>
      </c>
      <c r="T15" t="s">
        <v>562</v>
      </c>
      <c r="V15" s="150" t="s">
        <v>1120</v>
      </c>
      <c r="W15" t="s">
        <v>575</v>
      </c>
      <c r="X15" t="s">
        <v>574</v>
      </c>
      <c r="Y15" t="s">
        <v>575</v>
      </c>
      <c r="Z15" t="s">
        <v>575</v>
      </c>
      <c r="AM15" t="s">
        <v>596</v>
      </c>
      <c r="AN15" t="s">
        <v>596</v>
      </c>
      <c r="AO15" t="s">
        <v>596</v>
      </c>
      <c r="AP15" t="s">
        <v>596</v>
      </c>
      <c r="AQ15" t="s">
        <v>596</v>
      </c>
      <c r="AR15" t="s">
        <v>596</v>
      </c>
      <c r="AS15" t="s">
        <v>596</v>
      </c>
      <c r="AT15" t="s">
        <v>596</v>
      </c>
      <c r="AU15" t="s">
        <v>595</v>
      </c>
      <c r="AV15" t="s">
        <v>597</v>
      </c>
      <c r="AW15" t="s">
        <v>597</v>
      </c>
      <c r="AX15" t="s">
        <v>597</v>
      </c>
      <c r="AY15" t="s">
        <v>597</v>
      </c>
      <c r="AZ15" t="s">
        <v>596</v>
      </c>
      <c r="BA15" t="s">
        <v>596</v>
      </c>
      <c r="BB15" t="s">
        <v>597</v>
      </c>
      <c r="BC15" t="s">
        <v>597</v>
      </c>
      <c r="BD15" t="s">
        <v>596</v>
      </c>
      <c r="BE15" t="s">
        <v>597</v>
      </c>
      <c r="BF15" t="s">
        <v>597</v>
      </c>
      <c r="BG15" t="s">
        <v>597</v>
      </c>
      <c r="BH15" t="s">
        <v>597</v>
      </c>
      <c r="BI15" t="s">
        <v>597</v>
      </c>
      <c r="BJ15" t="s">
        <v>597</v>
      </c>
      <c r="BK15" t="s">
        <v>597</v>
      </c>
      <c r="BL15" t="s">
        <v>597</v>
      </c>
      <c r="BM15" t="s">
        <v>596</v>
      </c>
      <c r="CZ15" t="s">
        <v>1121</v>
      </c>
    </row>
    <row r="16" spans="1:104">
      <c r="A16" t="s">
        <v>85</v>
      </c>
      <c r="B16" t="s">
        <v>86</v>
      </c>
      <c r="C16" t="s">
        <v>1632</v>
      </c>
      <c r="D16" t="s">
        <v>1749</v>
      </c>
      <c r="E16" t="s">
        <v>1634</v>
      </c>
      <c r="F16" t="s">
        <v>1750</v>
      </c>
      <c r="G16">
        <v>0</v>
      </c>
      <c r="H16">
        <v>0</v>
      </c>
      <c r="I16">
        <v>0</v>
      </c>
      <c r="J16">
        <v>0</v>
      </c>
      <c r="K16">
        <v>0</v>
      </c>
      <c r="L16" t="s">
        <v>562</v>
      </c>
      <c r="M16" t="s">
        <v>562</v>
      </c>
      <c r="N16" t="s">
        <v>562</v>
      </c>
      <c r="O16" t="s">
        <v>562</v>
      </c>
      <c r="T16" t="s">
        <v>562</v>
      </c>
      <c r="V16" s="150" t="s">
        <v>1120</v>
      </c>
      <c r="W16" t="s">
        <v>574</v>
      </c>
      <c r="X16" t="s">
        <v>574</v>
      </c>
      <c r="Y16" t="s">
        <v>574</v>
      </c>
      <c r="Z16" t="s">
        <v>575</v>
      </c>
      <c r="AM16" t="s">
        <v>598</v>
      </c>
      <c r="AN16" t="s">
        <v>597</v>
      </c>
      <c r="AO16" t="s">
        <v>597</v>
      </c>
      <c r="AP16" t="s">
        <v>597</v>
      </c>
      <c r="AQ16" t="s">
        <v>597</v>
      </c>
      <c r="AR16" t="s">
        <v>597</v>
      </c>
      <c r="AS16" t="s">
        <v>596</v>
      </c>
      <c r="AT16" t="s">
        <v>596</v>
      </c>
      <c r="AU16" t="s">
        <v>596</v>
      </c>
      <c r="AV16" t="s">
        <v>598</v>
      </c>
      <c r="AW16" t="s">
        <v>597</v>
      </c>
      <c r="AX16" t="s">
        <v>597</v>
      </c>
      <c r="AY16" t="s">
        <v>597</v>
      </c>
      <c r="AZ16" t="s">
        <v>597</v>
      </c>
      <c r="BA16" t="s">
        <v>597</v>
      </c>
      <c r="BB16" t="s">
        <v>597</v>
      </c>
      <c r="BC16" t="s">
        <v>596</v>
      </c>
      <c r="BD16" t="s">
        <v>596</v>
      </c>
      <c r="BE16" t="s">
        <v>598</v>
      </c>
      <c r="BF16" t="s">
        <v>597</v>
      </c>
      <c r="BG16" t="s">
        <v>597</v>
      </c>
      <c r="BH16" t="s">
        <v>597</v>
      </c>
      <c r="BI16" t="s">
        <v>597</v>
      </c>
      <c r="BJ16" t="s">
        <v>597</v>
      </c>
      <c r="BK16" t="s">
        <v>597</v>
      </c>
      <c r="BL16" t="s">
        <v>596</v>
      </c>
      <c r="BM16" t="s">
        <v>597</v>
      </c>
      <c r="CZ16" t="s">
        <v>1121</v>
      </c>
    </row>
    <row r="17" spans="1:104">
      <c r="A17" t="s">
        <v>93</v>
      </c>
      <c r="B17" t="s">
        <v>94</v>
      </c>
      <c r="C17" t="s">
        <v>1187</v>
      </c>
      <c r="D17" t="s">
        <v>1188</v>
      </c>
      <c r="E17" t="s">
        <v>1732</v>
      </c>
      <c r="F17" t="s">
        <v>1190</v>
      </c>
      <c r="G17">
        <v>0</v>
      </c>
      <c r="H17">
        <v>0</v>
      </c>
      <c r="I17">
        <v>0</v>
      </c>
      <c r="J17">
        <v>0</v>
      </c>
      <c r="K17">
        <v>0</v>
      </c>
      <c r="L17" t="s">
        <v>562</v>
      </c>
      <c r="M17" t="s">
        <v>562</v>
      </c>
      <c r="N17" t="s">
        <v>562</v>
      </c>
      <c r="O17" t="s">
        <v>562</v>
      </c>
      <c r="T17" t="s">
        <v>562</v>
      </c>
      <c r="V17" s="150" t="s">
        <v>1120</v>
      </c>
      <c r="W17" t="s">
        <v>575</v>
      </c>
      <c r="X17" t="s">
        <v>574</v>
      </c>
      <c r="Y17" t="s">
        <v>576</v>
      </c>
      <c r="Z17" t="s">
        <v>575</v>
      </c>
      <c r="AM17" t="s">
        <v>598</v>
      </c>
      <c r="AN17" t="s">
        <v>597</v>
      </c>
      <c r="AO17" t="s">
        <v>597</v>
      </c>
      <c r="AP17" t="s">
        <v>597</v>
      </c>
      <c r="AQ17" t="s">
        <v>598</v>
      </c>
      <c r="AR17" t="s">
        <v>596</v>
      </c>
      <c r="AS17" t="s">
        <v>597</v>
      </c>
      <c r="AT17" t="s">
        <v>597</v>
      </c>
      <c r="AU17" t="s">
        <v>597</v>
      </c>
      <c r="AV17" t="s">
        <v>598</v>
      </c>
      <c r="AW17" t="s">
        <v>597</v>
      </c>
      <c r="AX17" t="s">
        <v>597</v>
      </c>
      <c r="AY17" t="s">
        <v>597</v>
      </c>
      <c r="AZ17" t="s">
        <v>598</v>
      </c>
      <c r="BA17" t="s">
        <v>596</v>
      </c>
      <c r="BB17" t="s">
        <v>597</v>
      </c>
      <c r="BC17" t="s">
        <v>597</v>
      </c>
      <c r="BD17" t="s">
        <v>597</v>
      </c>
      <c r="BE17" t="s">
        <v>598</v>
      </c>
      <c r="BF17" t="s">
        <v>597</v>
      </c>
      <c r="BG17" t="s">
        <v>597</v>
      </c>
      <c r="BH17" t="s">
        <v>597</v>
      </c>
      <c r="BI17" t="s">
        <v>598</v>
      </c>
      <c r="BJ17" t="s">
        <v>596</v>
      </c>
      <c r="BK17" t="s">
        <v>597</v>
      </c>
      <c r="BL17" t="s">
        <v>597</v>
      </c>
      <c r="BM17" t="s">
        <v>597</v>
      </c>
      <c r="CZ17" t="s">
        <v>1121</v>
      </c>
    </row>
    <row r="18" spans="1:104" s="184" customFormat="1">
      <c r="A18" s="184" t="s">
        <v>671</v>
      </c>
      <c r="B18" s="184" t="s">
        <v>672</v>
      </c>
      <c r="C18" s="184" t="s">
        <v>1662</v>
      </c>
      <c r="D18" s="184" t="s">
        <v>1663</v>
      </c>
      <c r="E18" s="184" t="s">
        <v>1664</v>
      </c>
      <c r="F18" s="184" t="s">
        <v>1665</v>
      </c>
      <c r="G18" s="184">
        <v>0</v>
      </c>
      <c r="H18" s="184">
        <v>0</v>
      </c>
      <c r="I18" s="184">
        <v>0</v>
      </c>
      <c r="J18" s="184">
        <v>0</v>
      </c>
      <c r="K18" s="184">
        <v>0</v>
      </c>
      <c r="L18" s="184" t="s">
        <v>562</v>
      </c>
      <c r="M18" s="184" t="s">
        <v>562</v>
      </c>
      <c r="N18" s="184" t="s">
        <v>562</v>
      </c>
      <c r="O18" s="184" t="s">
        <v>562</v>
      </c>
      <c r="T18" s="184" t="s">
        <v>562</v>
      </c>
      <c r="V18" s="150" t="s">
        <v>1120</v>
      </c>
      <c r="W18" s="184" t="s">
        <v>574</v>
      </c>
      <c r="X18" s="184" t="s">
        <v>575</v>
      </c>
      <c r="Y18" s="184" t="s">
        <v>576</v>
      </c>
      <c r="Z18" s="184" t="s">
        <v>575</v>
      </c>
      <c r="AM18" s="184" t="s">
        <v>597</v>
      </c>
      <c r="AN18" s="184" t="s">
        <v>598</v>
      </c>
      <c r="AO18" s="184" t="s">
        <v>597</v>
      </c>
      <c r="AP18" s="184" t="s">
        <v>596</v>
      </c>
      <c r="AQ18" s="184" t="s">
        <v>596</v>
      </c>
      <c r="AR18" s="184" t="s">
        <v>597</v>
      </c>
      <c r="AS18" s="184" t="s">
        <v>596</v>
      </c>
      <c r="AT18" s="184" t="s">
        <v>597</v>
      </c>
      <c r="AU18" s="184" t="s">
        <v>597</v>
      </c>
      <c r="AV18" s="184" t="s">
        <v>597</v>
      </c>
      <c r="AW18" s="184" t="s">
        <v>598</v>
      </c>
      <c r="AX18" s="184" t="s">
        <v>598</v>
      </c>
      <c r="AY18" s="184" t="s">
        <v>597</v>
      </c>
      <c r="AZ18" s="184" t="s">
        <v>596</v>
      </c>
      <c r="BA18" s="184" t="s">
        <v>598</v>
      </c>
      <c r="BB18" s="184" t="s">
        <v>597</v>
      </c>
      <c r="BC18" s="184" t="s">
        <v>597</v>
      </c>
      <c r="BD18" s="184" t="s">
        <v>597</v>
      </c>
      <c r="BE18" s="184" t="s">
        <v>598</v>
      </c>
      <c r="BF18" s="184" t="s">
        <v>598</v>
      </c>
      <c r="BG18" s="184" t="s">
        <v>598</v>
      </c>
      <c r="BH18" s="184" t="s">
        <v>597</v>
      </c>
      <c r="BI18" s="184" t="s">
        <v>597</v>
      </c>
      <c r="BJ18" s="184" t="s">
        <v>598</v>
      </c>
      <c r="BK18" s="184" t="s">
        <v>597</v>
      </c>
      <c r="BL18" s="184" t="s">
        <v>597</v>
      </c>
      <c r="BM18" s="184" t="s">
        <v>597</v>
      </c>
      <c r="CZ18" s="184" t="s">
        <v>1121</v>
      </c>
    </row>
    <row r="19" spans="1:104">
      <c r="A19" t="s">
        <v>103</v>
      </c>
      <c r="B19" t="s">
        <v>104</v>
      </c>
      <c r="C19" t="s">
        <v>1751</v>
      </c>
      <c r="D19" t="s">
        <v>1752</v>
      </c>
      <c r="E19">
        <v>7966196720</v>
      </c>
      <c r="F19" t="s">
        <v>1191</v>
      </c>
      <c r="G19">
        <v>0</v>
      </c>
      <c r="H19">
        <v>0</v>
      </c>
      <c r="I19">
        <v>0</v>
      </c>
      <c r="J19">
        <v>0</v>
      </c>
      <c r="K19">
        <v>0</v>
      </c>
      <c r="L19" t="s">
        <v>562</v>
      </c>
      <c r="M19" t="s">
        <v>562</v>
      </c>
      <c r="N19" t="s">
        <v>562</v>
      </c>
      <c r="O19" t="s">
        <v>562</v>
      </c>
      <c r="T19" t="s">
        <v>562</v>
      </c>
      <c r="V19" s="150" t="s">
        <v>1120</v>
      </c>
      <c r="W19" t="s">
        <v>575</v>
      </c>
      <c r="X19" t="s">
        <v>574</v>
      </c>
      <c r="Y19" t="s">
        <v>576</v>
      </c>
      <c r="Z19" t="s">
        <v>574</v>
      </c>
      <c r="AM19" t="s">
        <v>597</v>
      </c>
      <c r="AN19" t="s">
        <v>597</v>
      </c>
      <c r="AO19" t="s">
        <v>597</v>
      </c>
      <c r="AP19" t="s">
        <v>597</v>
      </c>
      <c r="AQ19" t="s">
        <v>596</v>
      </c>
      <c r="AR19" t="s">
        <v>597</v>
      </c>
      <c r="AS19" t="s">
        <v>597</v>
      </c>
      <c r="AT19" t="s">
        <v>597</v>
      </c>
      <c r="AU19" t="s">
        <v>597</v>
      </c>
      <c r="AV19" t="s">
        <v>597</v>
      </c>
      <c r="AW19" t="s">
        <v>597</v>
      </c>
      <c r="AX19" t="s">
        <v>597</v>
      </c>
      <c r="AY19" t="s">
        <v>597</v>
      </c>
      <c r="AZ19" t="s">
        <v>596</v>
      </c>
      <c r="BA19" t="s">
        <v>597</v>
      </c>
      <c r="BB19" t="s">
        <v>597</v>
      </c>
      <c r="BC19" t="s">
        <v>597</v>
      </c>
      <c r="BD19" t="s">
        <v>597</v>
      </c>
      <c r="BE19" t="s">
        <v>597</v>
      </c>
      <c r="BF19" t="s">
        <v>597</v>
      </c>
      <c r="BG19" t="s">
        <v>597</v>
      </c>
      <c r="BH19" t="s">
        <v>597</v>
      </c>
      <c r="BI19" t="s">
        <v>596</v>
      </c>
      <c r="BJ19" t="s">
        <v>597</v>
      </c>
      <c r="BK19" t="s">
        <v>597</v>
      </c>
      <c r="BL19" t="s">
        <v>597</v>
      </c>
      <c r="BM19" t="s">
        <v>597</v>
      </c>
      <c r="CZ19" t="s">
        <v>1121</v>
      </c>
    </row>
    <row r="20" spans="1:104">
      <c r="A20" t="s">
        <v>109</v>
      </c>
      <c r="B20" t="s">
        <v>110</v>
      </c>
      <c r="C20" t="s">
        <v>1195</v>
      </c>
      <c r="D20" t="s">
        <v>1196</v>
      </c>
      <c r="E20" t="s">
        <v>1197</v>
      </c>
      <c r="F20" t="s">
        <v>1198</v>
      </c>
      <c r="G20">
        <v>0</v>
      </c>
      <c r="H20">
        <v>0</v>
      </c>
      <c r="I20">
        <v>0</v>
      </c>
      <c r="J20">
        <v>0</v>
      </c>
      <c r="K20">
        <v>0</v>
      </c>
      <c r="L20" t="s">
        <v>562</v>
      </c>
      <c r="M20" t="s">
        <v>562</v>
      </c>
      <c r="N20" t="s">
        <v>562</v>
      </c>
      <c r="O20" t="s">
        <v>562</v>
      </c>
      <c r="T20" t="s">
        <v>562</v>
      </c>
      <c r="V20" s="150" t="s">
        <v>1120</v>
      </c>
      <c r="W20" t="s">
        <v>574</v>
      </c>
      <c r="X20" t="s">
        <v>574</v>
      </c>
      <c r="Y20" t="s">
        <v>576</v>
      </c>
      <c r="Z20" t="s">
        <v>575</v>
      </c>
      <c r="AM20" t="s">
        <v>597</v>
      </c>
      <c r="AN20" t="s">
        <v>596</v>
      </c>
      <c r="AO20" t="s">
        <v>597</v>
      </c>
      <c r="AP20" t="s">
        <v>597</v>
      </c>
      <c r="AQ20" t="s">
        <v>596</v>
      </c>
      <c r="AR20" t="s">
        <v>596</v>
      </c>
      <c r="AS20" t="s">
        <v>597</v>
      </c>
      <c r="AT20" t="s">
        <v>597</v>
      </c>
      <c r="AU20" t="s">
        <v>597</v>
      </c>
      <c r="AV20" t="s">
        <v>597</v>
      </c>
      <c r="AW20" t="s">
        <v>597</v>
      </c>
      <c r="AX20" t="s">
        <v>597</v>
      </c>
      <c r="AY20" t="s">
        <v>597</v>
      </c>
      <c r="AZ20" t="s">
        <v>596</v>
      </c>
      <c r="BA20" t="s">
        <v>596</v>
      </c>
      <c r="BB20" t="s">
        <v>597</v>
      </c>
      <c r="BC20" t="s">
        <v>597</v>
      </c>
      <c r="BD20" t="s">
        <v>597</v>
      </c>
      <c r="BE20" t="s">
        <v>597</v>
      </c>
      <c r="BF20" t="s">
        <v>597</v>
      </c>
      <c r="BG20" t="s">
        <v>597</v>
      </c>
      <c r="BH20" t="s">
        <v>597</v>
      </c>
      <c r="BI20" t="s">
        <v>597</v>
      </c>
      <c r="BJ20" t="s">
        <v>597</v>
      </c>
      <c r="BK20" t="s">
        <v>597</v>
      </c>
      <c r="BL20" t="s">
        <v>597</v>
      </c>
      <c r="BM20" t="s">
        <v>597</v>
      </c>
      <c r="CZ20" t="s">
        <v>1121</v>
      </c>
    </row>
    <row r="21" spans="1:104">
      <c r="A21" t="s">
        <v>115</v>
      </c>
      <c r="B21" t="s">
        <v>116</v>
      </c>
      <c r="C21" t="s">
        <v>1199</v>
      </c>
      <c r="D21" t="s">
        <v>1200</v>
      </c>
      <c r="E21" t="s">
        <v>1201</v>
      </c>
      <c r="F21" t="s">
        <v>1202</v>
      </c>
      <c r="G21">
        <v>0</v>
      </c>
      <c r="H21">
        <v>0</v>
      </c>
      <c r="I21">
        <v>0</v>
      </c>
      <c r="J21">
        <v>0</v>
      </c>
      <c r="K21">
        <v>0</v>
      </c>
      <c r="L21" t="s">
        <v>562</v>
      </c>
      <c r="M21" t="s">
        <v>562</v>
      </c>
      <c r="N21" t="s">
        <v>562</v>
      </c>
      <c r="O21" t="s">
        <v>562</v>
      </c>
      <c r="T21" t="s">
        <v>562</v>
      </c>
      <c r="V21" s="150" t="s">
        <v>1120</v>
      </c>
      <c r="W21" t="s">
        <v>576</v>
      </c>
      <c r="X21" t="s">
        <v>574</v>
      </c>
      <c r="Y21" t="s">
        <v>574</v>
      </c>
      <c r="Z21" t="s">
        <v>574</v>
      </c>
      <c r="AM21" t="s">
        <v>597</v>
      </c>
      <c r="AN21" t="s">
        <v>597</v>
      </c>
      <c r="AO21" t="s">
        <v>597</v>
      </c>
      <c r="AP21" t="s">
        <v>596</v>
      </c>
      <c r="AQ21" t="s">
        <v>597</v>
      </c>
      <c r="AR21" t="s">
        <v>597</v>
      </c>
      <c r="AS21" t="s">
        <v>597</v>
      </c>
      <c r="AT21" t="s">
        <v>597</v>
      </c>
      <c r="AU21" t="s">
        <v>596</v>
      </c>
      <c r="AV21" t="s">
        <v>597</v>
      </c>
      <c r="AW21" t="s">
        <v>597</v>
      </c>
      <c r="AX21" t="s">
        <v>597</v>
      </c>
      <c r="AY21" t="s">
        <v>597</v>
      </c>
      <c r="AZ21" t="s">
        <v>597</v>
      </c>
      <c r="BA21" t="s">
        <v>597</v>
      </c>
      <c r="BB21" t="s">
        <v>597</v>
      </c>
      <c r="BC21" t="s">
        <v>597</v>
      </c>
      <c r="BD21" t="s">
        <v>596</v>
      </c>
      <c r="BE21" t="s">
        <v>597</v>
      </c>
      <c r="BF21" t="s">
        <v>597</v>
      </c>
      <c r="BG21" t="s">
        <v>597</v>
      </c>
      <c r="BH21" t="s">
        <v>597</v>
      </c>
      <c r="BI21" t="s">
        <v>597</v>
      </c>
      <c r="BJ21" t="s">
        <v>597</v>
      </c>
      <c r="BK21" t="s">
        <v>597</v>
      </c>
      <c r="BL21" t="s">
        <v>597</v>
      </c>
      <c r="BM21" t="s">
        <v>596</v>
      </c>
      <c r="CZ21" t="s">
        <v>1121</v>
      </c>
    </row>
    <row r="22" spans="1:104">
      <c r="A22" t="s">
        <v>119</v>
      </c>
      <c r="B22" t="s">
        <v>120</v>
      </c>
      <c r="C22" t="s">
        <v>1203</v>
      </c>
      <c r="D22" t="s">
        <v>1204</v>
      </c>
      <c r="E22" t="s">
        <v>1205</v>
      </c>
      <c r="F22" t="s">
        <v>1206</v>
      </c>
      <c r="G22">
        <v>0</v>
      </c>
      <c r="H22">
        <v>0</v>
      </c>
      <c r="I22">
        <v>0</v>
      </c>
      <c r="J22">
        <v>0</v>
      </c>
      <c r="K22">
        <v>0</v>
      </c>
      <c r="L22" t="s">
        <v>562</v>
      </c>
      <c r="M22" t="s">
        <v>562</v>
      </c>
      <c r="N22" t="s">
        <v>562</v>
      </c>
      <c r="O22" t="s">
        <v>562</v>
      </c>
      <c r="T22" t="s">
        <v>562</v>
      </c>
      <c r="V22" s="150" t="s">
        <v>1120</v>
      </c>
      <c r="W22" t="s">
        <v>575</v>
      </c>
      <c r="X22" t="s">
        <v>575</v>
      </c>
      <c r="Y22" t="s">
        <v>574</v>
      </c>
      <c r="Z22" t="s">
        <v>576</v>
      </c>
      <c r="AM22" t="s">
        <v>597</v>
      </c>
      <c r="AN22" t="s">
        <v>597</v>
      </c>
      <c r="AO22" t="s">
        <v>598</v>
      </c>
      <c r="AP22" t="s">
        <v>597</v>
      </c>
      <c r="AQ22" t="s">
        <v>597</v>
      </c>
      <c r="AR22" t="s">
        <v>597</v>
      </c>
      <c r="AS22" t="s">
        <v>596</v>
      </c>
      <c r="AT22" t="s">
        <v>596</v>
      </c>
      <c r="AU22" t="s">
        <v>596</v>
      </c>
      <c r="AV22" t="s">
        <v>597</v>
      </c>
      <c r="AW22" t="s">
        <v>597</v>
      </c>
      <c r="AX22" t="s">
        <v>598</v>
      </c>
      <c r="AY22" t="s">
        <v>598</v>
      </c>
      <c r="AZ22" t="s">
        <v>597</v>
      </c>
      <c r="BA22" t="s">
        <v>597</v>
      </c>
      <c r="BB22" t="s">
        <v>597</v>
      </c>
      <c r="BC22" t="s">
        <v>597</v>
      </c>
      <c r="BD22" t="s">
        <v>597</v>
      </c>
      <c r="BE22" t="s">
        <v>598</v>
      </c>
      <c r="BF22" t="s">
        <v>597</v>
      </c>
      <c r="BG22" t="s">
        <v>598</v>
      </c>
      <c r="BH22" t="s">
        <v>598</v>
      </c>
      <c r="BI22" t="s">
        <v>597</v>
      </c>
      <c r="BJ22" t="s">
        <v>597</v>
      </c>
      <c r="BK22" t="s">
        <v>597</v>
      </c>
      <c r="BL22" t="s">
        <v>597</v>
      </c>
      <c r="BM22" t="s">
        <v>597</v>
      </c>
      <c r="CZ22" t="s">
        <v>1121</v>
      </c>
    </row>
    <row r="23" spans="1:104">
      <c r="A23" t="s">
        <v>125</v>
      </c>
      <c r="B23" t="s">
        <v>126</v>
      </c>
      <c r="C23" t="s">
        <v>1855</v>
      </c>
      <c r="D23" t="s">
        <v>1598</v>
      </c>
      <c r="E23">
        <v>7831418825</v>
      </c>
      <c r="F23" t="s">
        <v>1856</v>
      </c>
      <c r="G23">
        <v>0</v>
      </c>
      <c r="H23">
        <v>0</v>
      </c>
      <c r="I23">
        <v>0</v>
      </c>
      <c r="J23">
        <v>0</v>
      </c>
      <c r="K23">
        <v>0</v>
      </c>
      <c r="L23" t="s">
        <v>562</v>
      </c>
      <c r="M23" t="s">
        <v>562</v>
      </c>
      <c r="N23" t="s">
        <v>562</v>
      </c>
      <c r="O23" t="s">
        <v>562</v>
      </c>
      <c r="T23" t="s">
        <v>562</v>
      </c>
      <c r="V23" s="150" t="s">
        <v>1120</v>
      </c>
      <c r="W23" t="s">
        <v>574</v>
      </c>
      <c r="X23" t="s">
        <v>575</v>
      </c>
      <c r="Y23" t="s">
        <v>576</v>
      </c>
      <c r="Z23" t="s">
        <v>575</v>
      </c>
      <c r="AM23" t="s">
        <v>597</v>
      </c>
      <c r="AN23" t="s">
        <v>597</v>
      </c>
      <c r="AO23" t="s">
        <v>596</v>
      </c>
      <c r="AP23" t="s">
        <v>597</v>
      </c>
      <c r="AQ23" t="s">
        <v>596</v>
      </c>
      <c r="AR23" t="s">
        <v>596</v>
      </c>
      <c r="AS23" t="s">
        <v>597</v>
      </c>
      <c r="AT23" t="s">
        <v>596</v>
      </c>
      <c r="AU23" t="s">
        <v>597</v>
      </c>
      <c r="AV23" t="s">
        <v>597</v>
      </c>
      <c r="AW23" t="s">
        <v>597</v>
      </c>
      <c r="AX23" t="s">
        <v>597</v>
      </c>
      <c r="AY23" t="s">
        <v>598</v>
      </c>
      <c r="AZ23" t="s">
        <v>597</v>
      </c>
      <c r="BA23" t="s">
        <v>596</v>
      </c>
      <c r="BB23" t="s">
        <v>598</v>
      </c>
      <c r="BC23" t="s">
        <v>597</v>
      </c>
      <c r="BD23" t="s">
        <v>598</v>
      </c>
      <c r="BE23" t="s">
        <v>597</v>
      </c>
      <c r="BF23" t="s">
        <v>598</v>
      </c>
      <c r="BG23" t="s">
        <v>597</v>
      </c>
      <c r="BH23" t="s">
        <v>598</v>
      </c>
      <c r="BI23" t="s">
        <v>597</v>
      </c>
      <c r="BJ23" t="s">
        <v>596</v>
      </c>
      <c r="BK23" t="s">
        <v>598</v>
      </c>
      <c r="BL23" t="s">
        <v>597</v>
      </c>
      <c r="BM23" t="s">
        <v>598</v>
      </c>
      <c r="CZ23" t="s">
        <v>1121</v>
      </c>
    </row>
    <row r="24" spans="1:104">
      <c r="A24" t="s">
        <v>129</v>
      </c>
      <c r="B24" t="s">
        <v>130</v>
      </c>
      <c r="C24" t="s">
        <v>1601</v>
      </c>
      <c r="D24" t="s">
        <v>1602</v>
      </c>
      <c r="E24" t="s">
        <v>1603</v>
      </c>
      <c r="F24" t="s">
        <v>1740</v>
      </c>
      <c r="G24">
        <v>0</v>
      </c>
      <c r="H24">
        <v>0</v>
      </c>
      <c r="I24">
        <v>0</v>
      </c>
      <c r="J24">
        <v>0</v>
      </c>
      <c r="K24">
        <v>0</v>
      </c>
      <c r="L24" t="s">
        <v>562</v>
      </c>
      <c r="M24" t="s">
        <v>562</v>
      </c>
      <c r="N24" t="s">
        <v>562</v>
      </c>
      <c r="O24" t="s">
        <v>562</v>
      </c>
      <c r="T24" t="s">
        <v>563</v>
      </c>
      <c r="V24" s="150">
        <v>43131</v>
      </c>
      <c r="W24" t="s">
        <v>575</v>
      </c>
      <c r="X24" t="s">
        <v>574</v>
      </c>
      <c r="Y24" t="s">
        <v>574</v>
      </c>
      <c r="Z24" t="s">
        <v>575</v>
      </c>
      <c r="AM24" t="s">
        <v>597</v>
      </c>
      <c r="AN24" t="s">
        <v>597</v>
      </c>
      <c r="AO24" t="s">
        <v>597</v>
      </c>
      <c r="AP24" t="s">
        <v>597</v>
      </c>
      <c r="AQ24" t="s">
        <v>596</v>
      </c>
      <c r="AR24" t="s">
        <v>596</v>
      </c>
      <c r="AS24" t="s">
        <v>596</v>
      </c>
      <c r="AT24" t="s">
        <v>596</v>
      </c>
      <c r="AU24" t="s">
        <v>596</v>
      </c>
      <c r="AV24" t="s">
        <v>597</v>
      </c>
      <c r="AW24" t="s">
        <v>598</v>
      </c>
      <c r="AX24" t="s">
        <v>598</v>
      </c>
      <c r="AY24" t="s">
        <v>598</v>
      </c>
      <c r="AZ24" t="s">
        <v>597</v>
      </c>
      <c r="BA24" t="s">
        <v>596</v>
      </c>
      <c r="BB24" t="s">
        <v>597</v>
      </c>
      <c r="BC24" t="s">
        <v>596</v>
      </c>
      <c r="BD24" t="s">
        <v>596</v>
      </c>
      <c r="BE24" t="s">
        <v>598</v>
      </c>
      <c r="BF24" t="s">
        <v>598</v>
      </c>
      <c r="BG24" t="s">
        <v>598</v>
      </c>
      <c r="BH24" t="s">
        <v>598</v>
      </c>
      <c r="BI24" t="s">
        <v>597</v>
      </c>
      <c r="BJ24" t="s">
        <v>597</v>
      </c>
      <c r="BK24" t="s">
        <v>597</v>
      </c>
      <c r="BL24" t="s">
        <v>596</v>
      </c>
      <c r="BM24" t="s">
        <v>597</v>
      </c>
      <c r="CZ24" t="s">
        <v>1121</v>
      </c>
    </row>
    <row r="25" spans="1:104">
      <c r="A25" t="s">
        <v>131</v>
      </c>
      <c r="B25" t="s">
        <v>132</v>
      </c>
      <c r="C25" t="s">
        <v>1753</v>
      </c>
      <c r="D25" t="s">
        <v>1754</v>
      </c>
      <c r="E25" t="s">
        <v>1209</v>
      </c>
      <c r="F25" t="s">
        <v>1755</v>
      </c>
      <c r="G25">
        <v>0</v>
      </c>
      <c r="H25">
        <v>0</v>
      </c>
      <c r="I25">
        <v>0</v>
      </c>
      <c r="J25">
        <v>0</v>
      </c>
      <c r="K25">
        <v>0</v>
      </c>
      <c r="L25" t="s">
        <v>562</v>
      </c>
      <c r="M25" t="s">
        <v>562</v>
      </c>
      <c r="N25" t="s">
        <v>562</v>
      </c>
      <c r="O25" t="s">
        <v>562</v>
      </c>
      <c r="T25" t="s">
        <v>562</v>
      </c>
      <c r="V25" s="150" t="s">
        <v>1120</v>
      </c>
      <c r="W25" t="s">
        <v>575</v>
      </c>
      <c r="X25" t="s">
        <v>575</v>
      </c>
      <c r="Y25" t="s">
        <v>574</v>
      </c>
      <c r="Z25" t="s">
        <v>574</v>
      </c>
      <c r="AM25" t="s">
        <v>597</v>
      </c>
      <c r="AN25" t="s">
        <v>598</v>
      </c>
      <c r="AO25" t="s">
        <v>598</v>
      </c>
      <c r="AP25" t="s">
        <v>598</v>
      </c>
      <c r="AQ25" t="s">
        <v>597</v>
      </c>
      <c r="AR25" t="s">
        <v>597</v>
      </c>
      <c r="AS25" t="s">
        <v>598</v>
      </c>
      <c r="AT25" t="s">
        <v>597</v>
      </c>
      <c r="AU25" t="s">
        <v>597</v>
      </c>
      <c r="AV25" t="s">
        <v>598</v>
      </c>
      <c r="AW25" t="s">
        <v>598</v>
      </c>
      <c r="AX25" t="s">
        <v>599</v>
      </c>
      <c r="AY25" t="s">
        <v>598</v>
      </c>
      <c r="AZ25" t="s">
        <v>597</v>
      </c>
      <c r="BA25" t="s">
        <v>598</v>
      </c>
      <c r="BB25" t="s">
        <v>598</v>
      </c>
      <c r="BC25" t="s">
        <v>597</v>
      </c>
      <c r="BD25" t="s">
        <v>597</v>
      </c>
      <c r="BE25" t="s">
        <v>598</v>
      </c>
      <c r="BF25" t="s">
        <v>598</v>
      </c>
      <c r="BG25" t="s">
        <v>599</v>
      </c>
      <c r="BH25" t="s">
        <v>598</v>
      </c>
      <c r="BI25" t="s">
        <v>597</v>
      </c>
      <c r="BJ25" t="s">
        <v>598</v>
      </c>
      <c r="BK25" t="s">
        <v>598</v>
      </c>
      <c r="BL25" t="s">
        <v>597</v>
      </c>
      <c r="BM25" t="s">
        <v>597</v>
      </c>
      <c r="CZ25" t="s">
        <v>1121</v>
      </c>
    </row>
    <row r="26" spans="1:104">
      <c r="A26" t="s">
        <v>135</v>
      </c>
      <c r="B26" t="s">
        <v>136</v>
      </c>
      <c r="C26" t="s">
        <v>1211</v>
      </c>
      <c r="D26" t="s">
        <v>1212</v>
      </c>
      <c r="E26" t="s">
        <v>1756</v>
      </c>
      <c r="F26" t="s">
        <v>1757</v>
      </c>
      <c r="G26">
        <v>0</v>
      </c>
      <c r="H26">
        <v>0</v>
      </c>
      <c r="I26">
        <v>0</v>
      </c>
      <c r="J26">
        <v>0</v>
      </c>
      <c r="K26">
        <v>0</v>
      </c>
      <c r="L26" t="s">
        <v>562</v>
      </c>
      <c r="M26" t="s">
        <v>562</v>
      </c>
      <c r="N26" t="s">
        <v>562</v>
      </c>
      <c r="O26" t="s">
        <v>562</v>
      </c>
      <c r="T26" t="s">
        <v>562</v>
      </c>
      <c r="V26" s="150" t="s">
        <v>1120</v>
      </c>
      <c r="W26" t="s">
        <v>575</v>
      </c>
      <c r="X26" t="s">
        <v>574</v>
      </c>
      <c r="Y26" t="s">
        <v>576</v>
      </c>
      <c r="Z26" t="s">
        <v>575</v>
      </c>
      <c r="AM26" t="s">
        <v>597</v>
      </c>
      <c r="AN26" t="s">
        <v>597</v>
      </c>
      <c r="AO26" t="s">
        <v>596</v>
      </c>
      <c r="AP26" t="s">
        <v>596</v>
      </c>
      <c r="AQ26" t="s">
        <v>596</v>
      </c>
      <c r="AR26" t="s">
        <v>596</v>
      </c>
      <c r="AS26" t="s">
        <v>597</v>
      </c>
      <c r="AT26" t="s">
        <v>597</v>
      </c>
      <c r="AU26" t="s">
        <v>596</v>
      </c>
      <c r="AV26" t="s">
        <v>597</v>
      </c>
      <c r="AW26" t="s">
        <v>597</v>
      </c>
      <c r="AX26" t="s">
        <v>596</v>
      </c>
      <c r="AY26" t="s">
        <v>596</v>
      </c>
      <c r="AZ26" t="s">
        <v>596</v>
      </c>
      <c r="BA26" t="s">
        <v>596</v>
      </c>
      <c r="BB26" t="s">
        <v>597</v>
      </c>
      <c r="BC26" t="s">
        <v>597</v>
      </c>
      <c r="BD26" t="s">
        <v>596</v>
      </c>
      <c r="BE26" t="s">
        <v>597</v>
      </c>
      <c r="BF26" t="s">
        <v>597</v>
      </c>
      <c r="BG26" t="s">
        <v>596</v>
      </c>
      <c r="BH26" t="s">
        <v>597</v>
      </c>
      <c r="BI26" t="s">
        <v>596</v>
      </c>
      <c r="BJ26" t="s">
        <v>596</v>
      </c>
      <c r="BK26" t="s">
        <v>597</v>
      </c>
      <c r="BL26" t="s">
        <v>597</v>
      </c>
      <c r="BM26" t="s">
        <v>596</v>
      </c>
      <c r="CZ26" t="s">
        <v>1121</v>
      </c>
    </row>
    <row r="27" spans="1:104" s="184" customFormat="1">
      <c r="A27" s="184" t="s">
        <v>711</v>
      </c>
      <c r="B27" s="184" t="s">
        <v>712</v>
      </c>
      <c r="C27" s="184" t="s">
        <v>1857</v>
      </c>
      <c r="D27" s="184" t="s">
        <v>1858</v>
      </c>
      <c r="E27" s="184" t="s">
        <v>1859</v>
      </c>
      <c r="F27" s="184" t="s">
        <v>1669</v>
      </c>
      <c r="G27" s="184">
        <v>0</v>
      </c>
      <c r="H27" s="184">
        <v>0</v>
      </c>
      <c r="I27" s="184">
        <v>0</v>
      </c>
      <c r="J27" s="184">
        <v>0</v>
      </c>
      <c r="K27" s="184">
        <v>0</v>
      </c>
      <c r="L27" s="184" t="s">
        <v>562</v>
      </c>
      <c r="M27" s="184" t="s">
        <v>562</v>
      </c>
      <c r="N27" s="184" t="s">
        <v>562</v>
      </c>
      <c r="O27" s="184" t="s">
        <v>562</v>
      </c>
      <c r="T27" s="184" t="s">
        <v>562</v>
      </c>
      <c r="V27" s="150" t="s">
        <v>1120</v>
      </c>
      <c r="W27" s="184" t="s">
        <v>575</v>
      </c>
      <c r="X27" s="184" t="s">
        <v>575</v>
      </c>
      <c r="Y27" s="184" t="s">
        <v>575</v>
      </c>
      <c r="Z27" s="184" t="s">
        <v>575</v>
      </c>
      <c r="AM27" s="184" t="s">
        <v>596</v>
      </c>
      <c r="AN27" s="184" t="s">
        <v>597</v>
      </c>
      <c r="AO27" s="184" t="s">
        <v>598</v>
      </c>
      <c r="AP27" s="184" t="s">
        <v>596</v>
      </c>
      <c r="AQ27" s="184" t="s">
        <v>597</v>
      </c>
      <c r="AR27" s="184" t="s">
        <v>597</v>
      </c>
      <c r="AS27" s="184" t="s">
        <v>596</v>
      </c>
      <c r="AT27" s="184" t="s">
        <v>597</v>
      </c>
      <c r="AU27" s="184" t="s">
        <v>596</v>
      </c>
      <c r="AV27" s="184" t="s">
        <v>596</v>
      </c>
      <c r="AW27" s="184" t="s">
        <v>597</v>
      </c>
      <c r="AX27" s="184" t="s">
        <v>598</v>
      </c>
      <c r="AY27" s="184" t="s">
        <v>597</v>
      </c>
      <c r="AZ27" s="184" t="s">
        <v>597</v>
      </c>
      <c r="BA27" s="184" t="s">
        <v>597</v>
      </c>
      <c r="BB27" s="184" t="s">
        <v>597</v>
      </c>
      <c r="BC27" s="184" t="s">
        <v>598</v>
      </c>
      <c r="BD27" s="184" t="s">
        <v>596</v>
      </c>
      <c r="BE27" s="184" t="s">
        <v>597</v>
      </c>
      <c r="BF27" s="184" t="s">
        <v>597</v>
      </c>
      <c r="BG27" s="184" t="s">
        <v>598</v>
      </c>
      <c r="BH27" s="184" t="s">
        <v>597</v>
      </c>
      <c r="BI27" s="184" t="s">
        <v>597</v>
      </c>
      <c r="BJ27" s="184" t="s">
        <v>597</v>
      </c>
      <c r="BK27" s="184" t="s">
        <v>597</v>
      </c>
      <c r="BL27" s="184" t="s">
        <v>598</v>
      </c>
      <c r="BM27" s="184" t="s">
        <v>596</v>
      </c>
      <c r="CZ27" s="184" t="s">
        <v>1121</v>
      </c>
    </row>
    <row r="28" spans="1:104">
      <c r="A28" t="s">
        <v>139</v>
      </c>
      <c r="B28" t="s">
        <v>140</v>
      </c>
      <c r="C28" t="s">
        <v>1605</v>
      </c>
      <c r="D28" t="s">
        <v>1800</v>
      </c>
      <c r="E28" t="s">
        <v>1607</v>
      </c>
      <c r="F28" t="s">
        <v>1608</v>
      </c>
      <c r="G28">
        <v>0</v>
      </c>
      <c r="H28">
        <v>0</v>
      </c>
      <c r="I28">
        <v>0</v>
      </c>
      <c r="J28">
        <v>0</v>
      </c>
      <c r="K28">
        <v>0</v>
      </c>
      <c r="L28" t="s">
        <v>562</v>
      </c>
      <c r="M28" t="s">
        <v>562</v>
      </c>
      <c r="N28" t="s">
        <v>562</v>
      </c>
      <c r="O28" t="s">
        <v>562</v>
      </c>
      <c r="T28" t="s">
        <v>562</v>
      </c>
      <c r="V28" s="150" t="s">
        <v>1120</v>
      </c>
      <c r="W28" t="s">
        <v>575</v>
      </c>
      <c r="X28" t="s">
        <v>574</v>
      </c>
      <c r="Y28" t="s">
        <v>574</v>
      </c>
      <c r="Z28" t="s">
        <v>574</v>
      </c>
      <c r="AM28" t="s">
        <v>597</v>
      </c>
      <c r="AN28" t="s">
        <v>597</v>
      </c>
      <c r="AO28" t="s">
        <v>597</v>
      </c>
      <c r="AP28" t="s">
        <v>597</v>
      </c>
      <c r="AQ28" t="s">
        <v>596</v>
      </c>
      <c r="AR28" t="s">
        <v>596</v>
      </c>
      <c r="AS28" t="s">
        <v>598</v>
      </c>
      <c r="AT28" t="s">
        <v>598</v>
      </c>
      <c r="AU28" t="s">
        <v>596</v>
      </c>
      <c r="AV28" t="s">
        <v>597</v>
      </c>
      <c r="AW28" t="s">
        <v>597</v>
      </c>
      <c r="AX28" t="s">
        <v>597</v>
      </c>
      <c r="AY28" t="s">
        <v>597</v>
      </c>
      <c r="AZ28" t="s">
        <v>596</v>
      </c>
      <c r="BA28" t="s">
        <v>596</v>
      </c>
      <c r="BB28" t="s">
        <v>598</v>
      </c>
      <c r="BC28" t="s">
        <v>598</v>
      </c>
      <c r="BD28" t="s">
        <v>596</v>
      </c>
      <c r="BE28" t="s">
        <v>597</v>
      </c>
      <c r="BF28" t="s">
        <v>597</v>
      </c>
      <c r="BG28" t="s">
        <v>597</v>
      </c>
      <c r="BH28" t="s">
        <v>597</v>
      </c>
      <c r="BI28" t="s">
        <v>597</v>
      </c>
      <c r="BJ28" t="s">
        <v>597</v>
      </c>
      <c r="BK28" t="s">
        <v>598</v>
      </c>
      <c r="BL28" t="s">
        <v>598</v>
      </c>
      <c r="BM28" t="s">
        <v>597</v>
      </c>
      <c r="CZ28" t="s">
        <v>1121</v>
      </c>
    </row>
    <row r="29" spans="1:104">
      <c r="A29" t="s">
        <v>141</v>
      </c>
      <c r="B29" t="s">
        <v>142</v>
      </c>
      <c r="C29" t="s">
        <v>1214</v>
      </c>
      <c r="D29" t="s">
        <v>1215</v>
      </c>
      <c r="E29" t="s">
        <v>1216</v>
      </c>
      <c r="F29" t="s">
        <v>1842</v>
      </c>
      <c r="G29">
        <v>0</v>
      </c>
      <c r="H29">
        <v>0</v>
      </c>
      <c r="I29">
        <v>0</v>
      </c>
      <c r="J29">
        <v>0</v>
      </c>
      <c r="K29">
        <v>0</v>
      </c>
      <c r="L29" t="s">
        <v>562</v>
      </c>
      <c r="M29" t="s">
        <v>562</v>
      </c>
      <c r="N29" t="s">
        <v>562</v>
      </c>
      <c r="O29" t="s">
        <v>562</v>
      </c>
      <c r="T29" t="s">
        <v>563</v>
      </c>
      <c r="V29" s="150">
        <v>43190</v>
      </c>
      <c r="W29" t="s">
        <v>576</v>
      </c>
      <c r="X29" t="s">
        <v>574</v>
      </c>
      <c r="Y29" t="s">
        <v>576</v>
      </c>
      <c r="Z29" t="s">
        <v>575</v>
      </c>
      <c r="AM29" t="s">
        <v>598</v>
      </c>
      <c r="AN29" t="s">
        <v>597</v>
      </c>
      <c r="AO29" t="s">
        <v>596</v>
      </c>
      <c r="AP29" t="s">
        <v>596</v>
      </c>
      <c r="AQ29" t="s">
        <v>595</v>
      </c>
      <c r="AR29" t="s">
        <v>596</v>
      </c>
      <c r="AS29" t="s">
        <v>597</v>
      </c>
      <c r="AT29" t="s">
        <v>597</v>
      </c>
      <c r="AU29" t="s">
        <v>598</v>
      </c>
      <c r="AV29" t="s">
        <v>598</v>
      </c>
      <c r="AW29" t="s">
        <v>597</v>
      </c>
      <c r="AX29" t="s">
        <v>597</v>
      </c>
      <c r="AY29" t="s">
        <v>597</v>
      </c>
      <c r="AZ29" t="s">
        <v>596</v>
      </c>
      <c r="BA29" t="s">
        <v>597</v>
      </c>
      <c r="BB29" t="s">
        <v>598</v>
      </c>
      <c r="BC29" t="s">
        <v>598</v>
      </c>
      <c r="BD29" t="s">
        <v>598</v>
      </c>
      <c r="BE29" t="s">
        <v>598</v>
      </c>
      <c r="BF29" t="s">
        <v>597</v>
      </c>
      <c r="BG29" t="s">
        <v>597</v>
      </c>
      <c r="BH29" t="s">
        <v>597</v>
      </c>
      <c r="BI29" t="s">
        <v>596</v>
      </c>
      <c r="BJ29" t="s">
        <v>597</v>
      </c>
      <c r="BK29" t="s">
        <v>598</v>
      </c>
      <c r="BL29" t="s">
        <v>598</v>
      </c>
      <c r="BM29" t="s">
        <v>597</v>
      </c>
      <c r="CZ29" t="s">
        <v>1121</v>
      </c>
    </row>
    <row r="30" spans="1:104">
      <c r="A30" t="s">
        <v>143</v>
      </c>
      <c r="B30" t="s">
        <v>144</v>
      </c>
      <c r="C30" t="s">
        <v>1218</v>
      </c>
      <c r="D30" t="s">
        <v>1219</v>
      </c>
      <c r="E30" t="s">
        <v>1220</v>
      </c>
      <c r="F30" t="s">
        <v>1221</v>
      </c>
      <c r="G30">
        <v>0</v>
      </c>
      <c r="H30">
        <v>0</v>
      </c>
      <c r="I30">
        <v>0</v>
      </c>
      <c r="J30">
        <v>0</v>
      </c>
      <c r="K30">
        <v>0</v>
      </c>
      <c r="L30" t="s">
        <v>562</v>
      </c>
      <c r="M30" t="s">
        <v>562</v>
      </c>
      <c r="N30" t="s">
        <v>562</v>
      </c>
      <c r="O30" t="s">
        <v>562</v>
      </c>
      <c r="T30" t="s">
        <v>563</v>
      </c>
      <c r="V30" s="150">
        <v>43132</v>
      </c>
      <c r="W30" t="s">
        <v>575</v>
      </c>
      <c r="X30" t="s">
        <v>574</v>
      </c>
      <c r="Y30" t="s">
        <v>574</v>
      </c>
      <c r="Z30" t="s">
        <v>575</v>
      </c>
      <c r="AM30" t="s">
        <v>597</v>
      </c>
      <c r="AN30" t="s">
        <v>597</v>
      </c>
      <c r="AO30" t="s">
        <v>596</v>
      </c>
      <c r="AP30" t="s">
        <v>596</v>
      </c>
      <c r="AQ30" t="s">
        <v>596</v>
      </c>
      <c r="AR30" t="s">
        <v>595</v>
      </c>
      <c r="AS30" t="s">
        <v>597</v>
      </c>
      <c r="AT30" t="s">
        <v>597</v>
      </c>
      <c r="AU30" t="s">
        <v>595</v>
      </c>
      <c r="AV30" t="s">
        <v>597</v>
      </c>
      <c r="AW30" t="s">
        <v>597</v>
      </c>
      <c r="AX30" t="s">
        <v>596</v>
      </c>
      <c r="AY30" t="s">
        <v>597</v>
      </c>
      <c r="AZ30" t="s">
        <v>596</v>
      </c>
      <c r="BA30" t="s">
        <v>596</v>
      </c>
      <c r="BB30" t="s">
        <v>597</v>
      </c>
      <c r="BC30" t="s">
        <v>597</v>
      </c>
      <c r="BD30" t="s">
        <v>595</v>
      </c>
      <c r="BE30" t="s">
        <v>597</v>
      </c>
      <c r="BF30" t="s">
        <v>597</v>
      </c>
      <c r="BG30" t="s">
        <v>596</v>
      </c>
      <c r="BH30" t="s">
        <v>597</v>
      </c>
      <c r="BI30" t="s">
        <v>596</v>
      </c>
      <c r="BJ30" t="s">
        <v>596</v>
      </c>
      <c r="BK30" t="s">
        <v>597</v>
      </c>
      <c r="BL30" t="s">
        <v>597</v>
      </c>
      <c r="BM30" t="s">
        <v>595</v>
      </c>
      <c r="CZ30" t="s">
        <v>1121</v>
      </c>
    </row>
    <row r="31" spans="1:104">
      <c r="A31" t="s">
        <v>145</v>
      </c>
      <c r="B31" t="s">
        <v>146</v>
      </c>
      <c r="C31" t="s">
        <v>1222</v>
      </c>
      <c r="D31" t="s">
        <v>1223</v>
      </c>
      <c r="E31" t="s">
        <v>1224</v>
      </c>
      <c r="F31" t="s">
        <v>1225</v>
      </c>
      <c r="G31">
        <v>0</v>
      </c>
      <c r="H31">
        <v>0</v>
      </c>
      <c r="I31">
        <v>0</v>
      </c>
      <c r="J31">
        <v>0</v>
      </c>
      <c r="K31">
        <v>0</v>
      </c>
      <c r="L31" t="s">
        <v>562</v>
      </c>
      <c r="M31" t="s">
        <v>562</v>
      </c>
      <c r="N31" t="s">
        <v>562</v>
      </c>
      <c r="O31" t="s">
        <v>562</v>
      </c>
      <c r="T31" t="s">
        <v>562</v>
      </c>
      <c r="V31" s="150" t="s">
        <v>1120</v>
      </c>
      <c r="W31" t="s">
        <v>575</v>
      </c>
      <c r="X31" t="s">
        <v>574</v>
      </c>
      <c r="Y31" t="s">
        <v>574</v>
      </c>
      <c r="Z31" t="s">
        <v>575</v>
      </c>
      <c r="AM31" t="s">
        <v>597</v>
      </c>
      <c r="AN31" t="s">
        <v>597</v>
      </c>
      <c r="AO31" t="s">
        <v>597</v>
      </c>
      <c r="AP31" t="s">
        <v>596</v>
      </c>
      <c r="AQ31" t="s">
        <v>597</v>
      </c>
      <c r="AR31" t="s">
        <v>596</v>
      </c>
      <c r="AS31" t="s">
        <v>597</v>
      </c>
      <c r="AT31" t="s">
        <v>597</v>
      </c>
      <c r="AU31" t="s">
        <v>596</v>
      </c>
      <c r="AV31" t="s">
        <v>597</v>
      </c>
      <c r="AW31" t="s">
        <v>596</v>
      </c>
      <c r="AX31" t="s">
        <v>597</v>
      </c>
      <c r="AY31" t="s">
        <v>596</v>
      </c>
      <c r="AZ31" t="s">
        <v>597</v>
      </c>
      <c r="BA31" t="s">
        <v>597</v>
      </c>
      <c r="BB31" t="s">
        <v>597</v>
      </c>
      <c r="BC31" t="s">
        <v>597</v>
      </c>
      <c r="BD31" t="s">
        <v>597</v>
      </c>
      <c r="BE31" t="s">
        <v>597</v>
      </c>
      <c r="BF31" t="s">
        <v>597</v>
      </c>
      <c r="BG31" t="s">
        <v>597</v>
      </c>
      <c r="BH31" t="s">
        <v>597</v>
      </c>
      <c r="BI31" t="s">
        <v>597</v>
      </c>
      <c r="BJ31" t="s">
        <v>597</v>
      </c>
      <c r="BK31" t="s">
        <v>597</v>
      </c>
      <c r="BL31" t="s">
        <v>597</v>
      </c>
      <c r="BM31" t="s">
        <v>597</v>
      </c>
      <c r="CZ31" t="s">
        <v>1121</v>
      </c>
    </row>
    <row r="32" spans="1:104">
      <c r="A32" t="s">
        <v>149</v>
      </c>
      <c r="B32" t="s">
        <v>150</v>
      </c>
      <c r="C32" t="s">
        <v>1860</v>
      </c>
      <c r="D32" t="s">
        <v>1861</v>
      </c>
      <c r="E32" t="s">
        <v>1228</v>
      </c>
      <c r="F32" t="s">
        <v>1862</v>
      </c>
      <c r="G32">
        <v>0</v>
      </c>
      <c r="H32">
        <v>0</v>
      </c>
      <c r="I32">
        <v>0</v>
      </c>
      <c r="J32">
        <v>0</v>
      </c>
      <c r="K32">
        <v>0</v>
      </c>
      <c r="L32" t="s">
        <v>562</v>
      </c>
      <c r="M32" t="s">
        <v>562</v>
      </c>
      <c r="N32" t="s">
        <v>562</v>
      </c>
      <c r="O32" t="s">
        <v>562</v>
      </c>
      <c r="T32" t="s">
        <v>562</v>
      </c>
      <c r="V32" s="150" t="s">
        <v>1120</v>
      </c>
      <c r="W32" t="s">
        <v>575</v>
      </c>
      <c r="X32" t="s">
        <v>574</v>
      </c>
      <c r="Y32" t="s">
        <v>575</v>
      </c>
      <c r="Z32" t="s">
        <v>574</v>
      </c>
      <c r="AM32" t="s">
        <v>598</v>
      </c>
      <c r="AN32" t="s">
        <v>597</v>
      </c>
      <c r="AO32" t="s">
        <v>598</v>
      </c>
      <c r="AP32" t="s">
        <v>598</v>
      </c>
      <c r="AQ32" t="s">
        <v>598</v>
      </c>
      <c r="AR32" t="s">
        <v>597</v>
      </c>
      <c r="AS32" t="s">
        <v>598</v>
      </c>
      <c r="AT32" t="s">
        <v>597</v>
      </c>
      <c r="AU32" t="s">
        <v>596</v>
      </c>
      <c r="AV32" t="s">
        <v>598</v>
      </c>
      <c r="AW32" t="s">
        <v>597</v>
      </c>
      <c r="AX32" t="s">
        <v>598</v>
      </c>
      <c r="AY32" t="s">
        <v>598</v>
      </c>
      <c r="AZ32" t="s">
        <v>598</v>
      </c>
      <c r="BA32" t="s">
        <v>597</v>
      </c>
      <c r="BB32" t="s">
        <v>598</v>
      </c>
      <c r="BC32" t="s">
        <v>597</v>
      </c>
      <c r="BD32" t="s">
        <v>598</v>
      </c>
      <c r="BE32" t="s">
        <v>598</v>
      </c>
      <c r="BF32" t="s">
        <v>598</v>
      </c>
      <c r="BG32" t="s">
        <v>598</v>
      </c>
      <c r="BH32" t="s">
        <v>598</v>
      </c>
      <c r="BI32" t="s">
        <v>598</v>
      </c>
      <c r="BJ32" t="s">
        <v>598</v>
      </c>
      <c r="BK32" t="s">
        <v>598</v>
      </c>
      <c r="BL32" t="s">
        <v>598</v>
      </c>
      <c r="BM32" t="s">
        <v>598</v>
      </c>
      <c r="CZ32" t="s">
        <v>1121</v>
      </c>
    </row>
    <row r="33" spans="1:104">
      <c r="A33" t="s">
        <v>151</v>
      </c>
      <c r="B33" t="s">
        <v>152</v>
      </c>
      <c r="C33" t="s">
        <v>1230</v>
      </c>
      <c r="D33" t="s">
        <v>1231</v>
      </c>
      <c r="E33" t="s">
        <v>1232</v>
      </c>
      <c r="F33" t="s">
        <v>1758</v>
      </c>
      <c r="G33">
        <v>0</v>
      </c>
      <c r="H33">
        <v>0</v>
      </c>
      <c r="I33">
        <v>0</v>
      </c>
      <c r="J33">
        <v>0</v>
      </c>
      <c r="K33">
        <v>0</v>
      </c>
      <c r="L33" t="s">
        <v>562</v>
      </c>
      <c r="M33" t="s">
        <v>562</v>
      </c>
      <c r="N33" t="s">
        <v>562</v>
      </c>
      <c r="O33" t="s">
        <v>562</v>
      </c>
      <c r="T33" t="s">
        <v>562</v>
      </c>
      <c r="V33" s="150" t="s">
        <v>1120</v>
      </c>
      <c r="W33" t="s">
        <v>574</v>
      </c>
      <c r="X33" t="s">
        <v>574</v>
      </c>
      <c r="Y33" t="s">
        <v>574</v>
      </c>
      <c r="Z33" t="s">
        <v>574</v>
      </c>
      <c r="AM33" t="s">
        <v>598</v>
      </c>
      <c r="AN33" t="s">
        <v>598</v>
      </c>
      <c r="AO33" t="s">
        <v>598</v>
      </c>
      <c r="AP33" t="s">
        <v>597</v>
      </c>
      <c r="AQ33" t="s">
        <v>596</v>
      </c>
      <c r="AR33" t="s">
        <v>598</v>
      </c>
      <c r="AS33" t="s">
        <v>598</v>
      </c>
      <c r="AT33" t="s">
        <v>597</v>
      </c>
      <c r="AU33" t="s">
        <v>598</v>
      </c>
      <c r="AV33" t="s">
        <v>598</v>
      </c>
      <c r="AW33" t="s">
        <v>598</v>
      </c>
      <c r="AX33" t="s">
        <v>598</v>
      </c>
      <c r="AY33" t="s">
        <v>598</v>
      </c>
      <c r="AZ33" t="s">
        <v>597</v>
      </c>
      <c r="BA33" t="s">
        <v>598</v>
      </c>
      <c r="BB33" t="s">
        <v>598</v>
      </c>
      <c r="BC33" t="s">
        <v>598</v>
      </c>
      <c r="BD33" t="s">
        <v>598</v>
      </c>
      <c r="BE33" t="s">
        <v>598</v>
      </c>
      <c r="BF33" t="s">
        <v>598</v>
      </c>
      <c r="BG33" t="s">
        <v>598</v>
      </c>
      <c r="BH33" t="s">
        <v>598</v>
      </c>
      <c r="BI33" t="s">
        <v>597</v>
      </c>
      <c r="BJ33" t="s">
        <v>598</v>
      </c>
      <c r="BK33" t="s">
        <v>598</v>
      </c>
      <c r="BL33" t="s">
        <v>598</v>
      </c>
      <c r="BM33" t="s">
        <v>598</v>
      </c>
      <c r="CZ33" t="s">
        <v>1121</v>
      </c>
    </row>
    <row r="34" spans="1:104">
      <c r="A34" t="s">
        <v>155</v>
      </c>
      <c r="B34" t="s">
        <v>156</v>
      </c>
      <c r="C34" t="s">
        <v>1759</v>
      </c>
      <c r="D34" t="s">
        <v>1153</v>
      </c>
      <c r="E34" t="s">
        <v>1154</v>
      </c>
      <c r="F34" t="s">
        <v>1760</v>
      </c>
      <c r="G34">
        <v>0</v>
      </c>
      <c r="H34">
        <v>0</v>
      </c>
      <c r="I34">
        <v>0</v>
      </c>
      <c r="J34">
        <v>0</v>
      </c>
      <c r="K34">
        <v>0</v>
      </c>
      <c r="L34" t="s">
        <v>562</v>
      </c>
      <c r="M34" t="s">
        <v>562</v>
      </c>
      <c r="N34" t="s">
        <v>562</v>
      </c>
      <c r="O34" t="s">
        <v>562</v>
      </c>
      <c r="T34" t="s">
        <v>562</v>
      </c>
      <c r="V34" s="150" t="s">
        <v>1120</v>
      </c>
      <c r="W34" t="s">
        <v>574</v>
      </c>
      <c r="X34" t="s">
        <v>574</v>
      </c>
      <c r="Y34" t="s">
        <v>574</v>
      </c>
      <c r="Z34" t="s">
        <v>574</v>
      </c>
      <c r="AM34" t="s">
        <v>598</v>
      </c>
      <c r="AN34" t="s">
        <v>595</v>
      </c>
      <c r="AO34" t="s">
        <v>598</v>
      </c>
      <c r="AP34" t="s">
        <v>598</v>
      </c>
      <c r="AQ34" t="s">
        <v>597</v>
      </c>
      <c r="AR34" t="s">
        <v>595</v>
      </c>
      <c r="AS34" t="s">
        <v>597</v>
      </c>
      <c r="AT34" t="s">
        <v>595</v>
      </c>
      <c r="AU34" t="s">
        <v>595</v>
      </c>
      <c r="AV34" t="s">
        <v>599</v>
      </c>
      <c r="AW34" t="s">
        <v>595</v>
      </c>
      <c r="AX34" t="s">
        <v>598</v>
      </c>
      <c r="AY34" t="s">
        <v>599</v>
      </c>
      <c r="AZ34" t="s">
        <v>597</v>
      </c>
      <c r="BA34" t="s">
        <v>596</v>
      </c>
      <c r="BB34" t="s">
        <v>598</v>
      </c>
      <c r="BC34" t="s">
        <v>595</v>
      </c>
      <c r="BD34" t="s">
        <v>595</v>
      </c>
      <c r="BE34" t="s">
        <v>599</v>
      </c>
      <c r="BF34" t="s">
        <v>595</v>
      </c>
      <c r="BG34" t="s">
        <v>598</v>
      </c>
      <c r="BH34" t="s">
        <v>599</v>
      </c>
      <c r="BI34" t="s">
        <v>597</v>
      </c>
      <c r="BJ34" t="s">
        <v>596</v>
      </c>
      <c r="BK34" t="s">
        <v>598</v>
      </c>
      <c r="BL34" t="s">
        <v>596</v>
      </c>
      <c r="BM34" t="s">
        <v>595</v>
      </c>
      <c r="CZ34" t="s">
        <v>1121</v>
      </c>
    </row>
    <row r="35" spans="1:104">
      <c r="A35" t="s">
        <v>159</v>
      </c>
      <c r="B35" t="s">
        <v>160</v>
      </c>
      <c r="C35" t="s">
        <v>1234</v>
      </c>
      <c r="D35" t="s">
        <v>1235</v>
      </c>
      <c r="E35" t="s">
        <v>1863</v>
      </c>
      <c r="F35" t="s">
        <v>1864</v>
      </c>
      <c r="G35">
        <v>0</v>
      </c>
      <c r="H35">
        <v>0</v>
      </c>
      <c r="I35">
        <v>0</v>
      </c>
      <c r="J35">
        <v>0</v>
      </c>
      <c r="K35">
        <v>0</v>
      </c>
      <c r="L35" t="s">
        <v>562</v>
      </c>
      <c r="M35" t="s">
        <v>562</v>
      </c>
      <c r="N35" t="s">
        <v>562</v>
      </c>
      <c r="O35" t="s">
        <v>562</v>
      </c>
      <c r="T35" t="s">
        <v>562</v>
      </c>
      <c r="V35" s="150">
        <v>43146</v>
      </c>
      <c r="W35" t="s">
        <v>575</v>
      </c>
      <c r="X35" t="s">
        <v>575</v>
      </c>
      <c r="Y35" t="s">
        <v>575</v>
      </c>
      <c r="Z35" t="s">
        <v>574</v>
      </c>
      <c r="AM35" t="s">
        <v>597</v>
      </c>
      <c r="AN35" t="s">
        <v>597</v>
      </c>
      <c r="AO35" t="s">
        <v>597</v>
      </c>
      <c r="AP35" t="s">
        <v>597</v>
      </c>
      <c r="AQ35" t="s">
        <v>597</v>
      </c>
      <c r="AR35" t="s">
        <v>596</v>
      </c>
      <c r="AS35" t="s">
        <v>595</v>
      </c>
      <c r="AT35" t="s">
        <v>595</v>
      </c>
      <c r="AU35" t="s">
        <v>595</v>
      </c>
      <c r="AV35" t="s">
        <v>597</v>
      </c>
      <c r="AW35" t="s">
        <v>597</v>
      </c>
      <c r="AX35" t="s">
        <v>597</v>
      </c>
      <c r="AY35" t="s">
        <v>597</v>
      </c>
      <c r="AZ35" t="s">
        <v>597</v>
      </c>
      <c r="BA35" t="s">
        <v>597</v>
      </c>
      <c r="BB35" t="s">
        <v>597</v>
      </c>
      <c r="BC35" t="s">
        <v>596</v>
      </c>
      <c r="BD35" t="s">
        <v>596</v>
      </c>
      <c r="BE35" t="s">
        <v>597</v>
      </c>
      <c r="BF35" t="s">
        <v>597</v>
      </c>
      <c r="BG35" t="s">
        <v>597</v>
      </c>
      <c r="BH35" t="s">
        <v>597</v>
      </c>
      <c r="BI35" t="s">
        <v>597</v>
      </c>
      <c r="BJ35" t="s">
        <v>597</v>
      </c>
      <c r="BK35" t="s">
        <v>597</v>
      </c>
      <c r="BL35" t="s">
        <v>596</v>
      </c>
      <c r="BM35" t="s">
        <v>597</v>
      </c>
      <c r="CZ35" t="s">
        <v>1121</v>
      </c>
    </row>
    <row r="36" spans="1:104">
      <c r="A36" t="s">
        <v>163</v>
      </c>
      <c r="B36" t="s">
        <v>164</v>
      </c>
      <c r="C36" t="s">
        <v>1238</v>
      </c>
      <c r="D36" t="s">
        <v>1239</v>
      </c>
      <c r="E36" t="s">
        <v>1240</v>
      </c>
      <c r="F36" t="s">
        <v>1241</v>
      </c>
      <c r="G36">
        <v>0</v>
      </c>
      <c r="H36">
        <v>0</v>
      </c>
      <c r="I36">
        <v>0</v>
      </c>
      <c r="J36">
        <v>0</v>
      </c>
      <c r="K36">
        <v>0</v>
      </c>
      <c r="L36" t="s">
        <v>562</v>
      </c>
      <c r="M36" t="s">
        <v>562</v>
      </c>
      <c r="N36" t="s">
        <v>562</v>
      </c>
      <c r="O36" t="s">
        <v>562</v>
      </c>
      <c r="T36" t="s">
        <v>562</v>
      </c>
      <c r="V36" s="150" t="s">
        <v>1120</v>
      </c>
      <c r="W36" t="s">
        <v>575</v>
      </c>
      <c r="X36" t="s">
        <v>574</v>
      </c>
      <c r="Y36" t="s">
        <v>574</v>
      </c>
      <c r="Z36" t="s">
        <v>574</v>
      </c>
      <c r="AM36" t="s">
        <v>596</v>
      </c>
      <c r="AN36" t="s">
        <v>597</v>
      </c>
      <c r="AO36" t="s">
        <v>597</v>
      </c>
      <c r="AP36" t="s">
        <v>597</v>
      </c>
      <c r="AQ36" t="s">
        <v>596</v>
      </c>
      <c r="AR36" t="s">
        <v>597</v>
      </c>
      <c r="AS36" t="s">
        <v>596</v>
      </c>
      <c r="AT36" t="s">
        <v>597</v>
      </c>
      <c r="AU36" t="s">
        <v>596</v>
      </c>
      <c r="AV36" t="s">
        <v>597</v>
      </c>
      <c r="AW36" t="s">
        <v>598</v>
      </c>
      <c r="AX36" t="s">
        <v>597</v>
      </c>
      <c r="AY36" t="s">
        <v>597</v>
      </c>
      <c r="AZ36" t="s">
        <v>596</v>
      </c>
      <c r="BA36" t="s">
        <v>597</v>
      </c>
      <c r="BB36" t="s">
        <v>597</v>
      </c>
      <c r="BC36" t="s">
        <v>597</v>
      </c>
      <c r="BD36" t="s">
        <v>596</v>
      </c>
      <c r="BE36" t="s">
        <v>597</v>
      </c>
      <c r="BF36" t="s">
        <v>598</v>
      </c>
      <c r="BG36" t="s">
        <v>597</v>
      </c>
      <c r="BH36" t="s">
        <v>598</v>
      </c>
      <c r="BI36" t="s">
        <v>596</v>
      </c>
      <c r="BJ36" t="s">
        <v>597</v>
      </c>
      <c r="BK36" t="s">
        <v>597</v>
      </c>
      <c r="BL36" t="s">
        <v>597</v>
      </c>
      <c r="BM36" t="s">
        <v>597</v>
      </c>
      <c r="CZ36" t="s">
        <v>1121</v>
      </c>
    </row>
    <row r="37" spans="1:104">
      <c r="A37" t="s">
        <v>167</v>
      </c>
      <c r="B37" t="s">
        <v>168</v>
      </c>
      <c r="C37" t="s">
        <v>1761</v>
      </c>
      <c r="D37" t="s">
        <v>1762</v>
      </c>
      <c r="E37" t="s">
        <v>1763</v>
      </c>
      <c r="F37" t="s">
        <v>1764</v>
      </c>
      <c r="G37">
        <v>0</v>
      </c>
      <c r="H37">
        <v>0</v>
      </c>
      <c r="I37">
        <v>0</v>
      </c>
      <c r="J37">
        <v>0</v>
      </c>
      <c r="K37">
        <v>0</v>
      </c>
      <c r="L37" t="s">
        <v>562</v>
      </c>
      <c r="M37" t="s">
        <v>562</v>
      </c>
      <c r="N37" t="s">
        <v>562</v>
      </c>
      <c r="O37" t="s">
        <v>562</v>
      </c>
      <c r="T37" t="s">
        <v>562</v>
      </c>
      <c r="V37" s="150" t="s">
        <v>1120</v>
      </c>
      <c r="W37" t="s">
        <v>575</v>
      </c>
      <c r="X37" t="s">
        <v>574</v>
      </c>
      <c r="Y37" t="s">
        <v>576</v>
      </c>
      <c r="Z37" t="s">
        <v>574</v>
      </c>
      <c r="AM37" t="s">
        <v>597</v>
      </c>
      <c r="AN37" t="s">
        <v>597</v>
      </c>
      <c r="AO37" t="s">
        <v>598</v>
      </c>
      <c r="AP37" t="s">
        <v>597</v>
      </c>
      <c r="AQ37" t="s">
        <v>596</v>
      </c>
      <c r="AR37" t="s">
        <v>596</v>
      </c>
      <c r="AS37" t="s">
        <v>597</v>
      </c>
      <c r="AT37" t="s">
        <v>597</v>
      </c>
      <c r="AU37" t="s">
        <v>595</v>
      </c>
      <c r="AV37" t="s">
        <v>597</v>
      </c>
      <c r="AW37" t="s">
        <v>597</v>
      </c>
      <c r="AX37" t="s">
        <v>598</v>
      </c>
      <c r="AY37" t="s">
        <v>597</v>
      </c>
      <c r="AZ37" t="s">
        <v>596</v>
      </c>
      <c r="BA37" t="s">
        <v>597</v>
      </c>
      <c r="BB37" t="s">
        <v>597</v>
      </c>
      <c r="BC37" t="s">
        <v>597</v>
      </c>
      <c r="BD37" t="s">
        <v>596</v>
      </c>
      <c r="BE37" t="s">
        <v>597</v>
      </c>
      <c r="BF37" t="s">
        <v>597</v>
      </c>
      <c r="BG37" t="s">
        <v>598</v>
      </c>
      <c r="BH37" t="s">
        <v>597</v>
      </c>
      <c r="BI37" t="s">
        <v>596</v>
      </c>
      <c r="BJ37" t="s">
        <v>597</v>
      </c>
      <c r="BK37" t="s">
        <v>597</v>
      </c>
      <c r="BL37" t="s">
        <v>597</v>
      </c>
      <c r="BM37" t="s">
        <v>596</v>
      </c>
      <c r="CZ37" t="s">
        <v>1121</v>
      </c>
    </row>
    <row r="38" spans="1:104">
      <c r="A38" t="s">
        <v>171</v>
      </c>
      <c r="B38" t="s">
        <v>172</v>
      </c>
      <c r="C38" t="s">
        <v>1765</v>
      </c>
      <c r="D38" t="s">
        <v>1766</v>
      </c>
      <c r="E38" t="s">
        <v>1767</v>
      </c>
      <c r="F38" t="s">
        <v>1768</v>
      </c>
      <c r="G38">
        <v>0</v>
      </c>
      <c r="H38">
        <v>0</v>
      </c>
      <c r="I38">
        <v>0</v>
      </c>
      <c r="J38">
        <v>0</v>
      </c>
      <c r="K38">
        <v>0</v>
      </c>
      <c r="L38" t="s">
        <v>562</v>
      </c>
      <c r="M38" t="s">
        <v>562</v>
      </c>
      <c r="N38" t="s">
        <v>562</v>
      </c>
      <c r="O38" t="s">
        <v>562</v>
      </c>
      <c r="T38" t="s">
        <v>562</v>
      </c>
      <c r="V38" s="150" t="s">
        <v>1120</v>
      </c>
      <c r="W38" t="s">
        <v>574</v>
      </c>
      <c r="X38" t="s">
        <v>574</v>
      </c>
      <c r="Y38" t="s">
        <v>574</v>
      </c>
      <c r="Z38" t="s">
        <v>575</v>
      </c>
      <c r="AM38" t="s">
        <v>597</v>
      </c>
      <c r="AN38" t="s">
        <v>597</v>
      </c>
      <c r="AO38" t="s">
        <v>597</v>
      </c>
      <c r="AP38" t="s">
        <v>597</v>
      </c>
      <c r="AQ38" t="s">
        <v>597</v>
      </c>
      <c r="AR38" t="s">
        <v>597</v>
      </c>
      <c r="AS38" t="s">
        <v>597</v>
      </c>
      <c r="AT38" t="s">
        <v>597</v>
      </c>
      <c r="AU38" t="s">
        <v>595</v>
      </c>
      <c r="AV38" t="s">
        <v>597</v>
      </c>
      <c r="AW38" t="s">
        <v>597</v>
      </c>
      <c r="AX38" t="s">
        <v>597</v>
      </c>
      <c r="AY38" t="s">
        <v>597</v>
      </c>
      <c r="AZ38" t="s">
        <v>597</v>
      </c>
      <c r="BA38" t="s">
        <v>597</v>
      </c>
      <c r="BB38" t="s">
        <v>597</v>
      </c>
      <c r="BC38" t="s">
        <v>597</v>
      </c>
      <c r="BD38" t="s">
        <v>595</v>
      </c>
      <c r="BE38" t="s">
        <v>597</v>
      </c>
      <c r="BF38" t="s">
        <v>597</v>
      </c>
      <c r="BG38" t="s">
        <v>597</v>
      </c>
      <c r="BH38" t="s">
        <v>598</v>
      </c>
      <c r="BI38" t="s">
        <v>597</v>
      </c>
      <c r="BJ38" t="s">
        <v>598</v>
      </c>
      <c r="BK38" t="s">
        <v>597</v>
      </c>
      <c r="BL38" t="s">
        <v>597</v>
      </c>
      <c r="BM38" t="s">
        <v>595</v>
      </c>
      <c r="CZ38" t="s">
        <v>1121</v>
      </c>
    </row>
    <row r="39" spans="1:104">
      <c r="A39" t="s">
        <v>175</v>
      </c>
      <c r="B39" t="s">
        <v>176</v>
      </c>
      <c r="C39" t="s">
        <v>1250</v>
      </c>
      <c r="D39" t="s">
        <v>1251</v>
      </c>
      <c r="E39" t="s">
        <v>1252</v>
      </c>
      <c r="F39" t="s">
        <v>1253</v>
      </c>
      <c r="G39">
        <v>0</v>
      </c>
      <c r="H39">
        <v>0</v>
      </c>
      <c r="I39">
        <v>0</v>
      </c>
      <c r="J39">
        <v>0</v>
      </c>
      <c r="K39">
        <v>0</v>
      </c>
      <c r="L39" t="s">
        <v>562</v>
      </c>
      <c r="M39" t="s">
        <v>562</v>
      </c>
      <c r="N39" t="s">
        <v>562</v>
      </c>
      <c r="O39" t="s">
        <v>562</v>
      </c>
      <c r="T39" t="s">
        <v>563</v>
      </c>
      <c r="V39" s="150">
        <v>43130</v>
      </c>
      <c r="W39" t="s">
        <v>574</v>
      </c>
      <c r="X39" t="s">
        <v>574</v>
      </c>
      <c r="Y39" t="s">
        <v>575</v>
      </c>
      <c r="Z39" t="s">
        <v>575</v>
      </c>
      <c r="AM39" t="s">
        <v>597</v>
      </c>
      <c r="AN39" t="s">
        <v>597</v>
      </c>
      <c r="AO39" t="s">
        <v>596</v>
      </c>
      <c r="AP39" t="s">
        <v>596</v>
      </c>
      <c r="AQ39" t="s">
        <v>596</v>
      </c>
      <c r="AR39" t="s">
        <v>596</v>
      </c>
      <c r="AS39" t="s">
        <v>596</v>
      </c>
      <c r="AT39" t="s">
        <v>595</v>
      </c>
      <c r="AU39" t="s">
        <v>595</v>
      </c>
      <c r="AV39" t="s">
        <v>597</v>
      </c>
      <c r="AW39" t="s">
        <v>597</v>
      </c>
      <c r="AX39" t="s">
        <v>596</v>
      </c>
      <c r="AY39" t="s">
        <v>596</v>
      </c>
      <c r="AZ39" t="s">
        <v>597</v>
      </c>
      <c r="BA39" t="s">
        <v>596</v>
      </c>
      <c r="BB39" t="s">
        <v>596</v>
      </c>
      <c r="BC39" t="s">
        <v>596</v>
      </c>
      <c r="BD39" t="s">
        <v>595</v>
      </c>
      <c r="BE39" t="s">
        <v>597</v>
      </c>
      <c r="BF39" t="s">
        <v>597</v>
      </c>
      <c r="BG39" t="s">
        <v>597</v>
      </c>
      <c r="BH39" t="s">
        <v>597</v>
      </c>
      <c r="BI39" t="s">
        <v>597</v>
      </c>
      <c r="BJ39" t="s">
        <v>596</v>
      </c>
      <c r="BK39" t="s">
        <v>597</v>
      </c>
      <c r="BL39" t="s">
        <v>596</v>
      </c>
      <c r="BM39" t="s">
        <v>596</v>
      </c>
      <c r="CZ39" t="s">
        <v>1121</v>
      </c>
    </row>
    <row r="40" spans="1:104">
      <c r="A40" t="s">
        <v>179</v>
      </c>
      <c r="B40" t="s">
        <v>180</v>
      </c>
      <c r="C40" t="s">
        <v>1254</v>
      </c>
      <c r="D40" t="s">
        <v>1255</v>
      </c>
      <c r="E40" t="s">
        <v>1769</v>
      </c>
      <c r="F40" t="s">
        <v>1770</v>
      </c>
      <c r="G40">
        <v>0</v>
      </c>
      <c r="H40">
        <v>0</v>
      </c>
      <c r="I40">
        <v>0</v>
      </c>
      <c r="J40">
        <v>0</v>
      </c>
      <c r="K40">
        <v>0</v>
      </c>
      <c r="L40" t="s">
        <v>562</v>
      </c>
      <c r="M40" t="s">
        <v>562</v>
      </c>
      <c r="N40" t="s">
        <v>562</v>
      </c>
      <c r="O40" t="s">
        <v>562</v>
      </c>
      <c r="T40" t="s">
        <v>562</v>
      </c>
      <c r="V40" s="150" t="s">
        <v>1120</v>
      </c>
      <c r="W40" t="s">
        <v>574</v>
      </c>
      <c r="X40" t="s">
        <v>574</v>
      </c>
      <c r="Y40" t="s">
        <v>576</v>
      </c>
      <c r="Z40" t="s">
        <v>574</v>
      </c>
      <c r="AM40" t="s">
        <v>596</v>
      </c>
      <c r="AN40" t="s">
        <v>595</v>
      </c>
      <c r="AO40" t="s">
        <v>598</v>
      </c>
      <c r="AP40" t="s">
        <v>596</v>
      </c>
      <c r="AQ40" t="s">
        <v>596</v>
      </c>
      <c r="AR40" t="s">
        <v>595</v>
      </c>
      <c r="AS40" t="s">
        <v>597</v>
      </c>
      <c r="AT40" t="s">
        <v>598</v>
      </c>
      <c r="AU40" t="s">
        <v>596</v>
      </c>
      <c r="AV40" t="s">
        <v>596</v>
      </c>
      <c r="AW40" t="s">
        <v>596</v>
      </c>
      <c r="AX40" t="s">
        <v>598</v>
      </c>
      <c r="AY40" t="s">
        <v>596</v>
      </c>
      <c r="AZ40" t="s">
        <v>596</v>
      </c>
      <c r="BA40" t="s">
        <v>596</v>
      </c>
      <c r="BB40" t="s">
        <v>597</v>
      </c>
      <c r="BC40" t="s">
        <v>598</v>
      </c>
      <c r="BD40" t="s">
        <v>596</v>
      </c>
      <c r="BE40" t="s">
        <v>596</v>
      </c>
      <c r="BF40" t="s">
        <v>596</v>
      </c>
      <c r="BG40" t="s">
        <v>598</v>
      </c>
      <c r="BH40" t="s">
        <v>596</v>
      </c>
      <c r="BI40" t="s">
        <v>596</v>
      </c>
      <c r="BJ40" t="s">
        <v>596</v>
      </c>
      <c r="BK40" t="s">
        <v>598</v>
      </c>
      <c r="BL40" t="s">
        <v>598</v>
      </c>
      <c r="BM40" t="s">
        <v>596</v>
      </c>
      <c r="CZ40" t="s">
        <v>1121</v>
      </c>
    </row>
    <row r="41" spans="1:104">
      <c r="A41" t="s">
        <v>183</v>
      </c>
      <c r="B41" t="s">
        <v>184</v>
      </c>
      <c r="C41" t="s">
        <v>1257</v>
      </c>
      <c r="D41" t="s">
        <v>1771</v>
      </c>
      <c r="E41">
        <v>1332642743</v>
      </c>
      <c r="F41" t="s">
        <v>1772</v>
      </c>
      <c r="G41">
        <v>0</v>
      </c>
      <c r="H41">
        <v>0</v>
      </c>
      <c r="I41">
        <v>0</v>
      </c>
      <c r="J41">
        <v>0</v>
      </c>
      <c r="K41">
        <v>0</v>
      </c>
      <c r="L41" t="s">
        <v>562</v>
      </c>
      <c r="M41" t="s">
        <v>562</v>
      </c>
      <c r="N41" t="s">
        <v>562</v>
      </c>
      <c r="O41" t="s">
        <v>562</v>
      </c>
      <c r="T41" t="s">
        <v>562</v>
      </c>
      <c r="V41" s="150" t="s">
        <v>1120</v>
      </c>
      <c r="W41" t="s">
        <v>576</v>
      </c>
      <c r="X41" t="s">
        <v>574</v>
      </c>
      <c r="Y41" t="s">
        <v>575</v>
      </c>
      <c r="Z41" t="s">
        <v>575</v>
      </c>
      <c r="AM41" t="s">
        <v>596</v>
      </c>
      <c r="AN41" t="s">
        <v>596</v>
      </c>
      <c r="AO41" t="s">
        <v>597</v>
      </c>
      <c r="AP41" t="s">
        <v>597</v>
      </c>
      <c r="AQ41" t="s">
        <v>596</v>
      </c>
      <c r="AR41" t="s">
        <v>596</v>
      </c>
      <c r="AS41" t="s">
        <v>597</v>
      </c>
      <c r="AT41" t="s">
        <v>596</v>
      </c>
      <c r="AU41" t="s">
        <v>595</v>
      </c>
      <c r="AV41" t="s">
        <v>598</v>
      </c>
      <c r="AW41" t="s">
        <v>598</v>
      </c>
      <c r="AX41" t="s">
        <v>598</v>
      </c>
      <c r="AY41" t="s">
        <v>599</v>
      </c>
      <c r="AZ41" t="s">
        <v>598</v>
      </c>
      <c r="BA41" t="s">
        <v>598</v>
      </c>
      <c r="BB41" t="s">
        <v>598</v>
      </c>
      <c r="BC41" t="s">
        <v>598</v>
      </c>
      <c r="BD41" t="s">
        <v>596</v>
      </c>
      <c r="BE41" t="s">
        <v>598</v>
      </c>
      <c r="BF41" t="s">
        <v>598</v>
      </c>
      <c r="BG41" t="s">
        <v>598</v>
      </c>
      <c r="BH41" t="s">
        <v>599</v>
      </c>
      <c r="BI41" t="s">
        <v>598</v>
      </c>
      <c r="BJ41" t="s">
        <v>598</v>
      </c>
      <c r="BK41" t="s">
        <v>598</v>
      </c>
      <c r="BL41" t="s">
        <v>598</v>
      </c>
      <c r="BM41" t="s">
        <v>596</v>
      </c>
      <c r="CZ41" t="s">
        <v>1121</v>
      </c>
    </row>
    <row r="42" spans="1:104">
      <c r="A42" t="s">
        <v>187</v>
      </c>
      <c r="B42" t="s">
        <v>188</v>
      </c>
      <c r="C42" t="s">
        <v>1261</v>
      </c>
      <c r="D42" t="s">
        <v>1262</v>
      </c>
      <c r="E42" t="s">
        <v>1773</v>
      </c>
      <c r="F42" t="s">
        <v>1264</v>
      </c>
      <c r="G42">
        <v>0</v>
      </c>
      <c r="H42">
        <v>0</v>
      </c>
      <c r="I42">
        <v>0</v>
      </c>
      <c r="J42">
        <v>0</v>
      </c>
      <c r="K42">
        <v>0</v>
      </c>
      <c r="L42" t="s">
        <v>562</v>
      </c>
      <c r="M42" t="s">
        <v>562</v>
      </c>
      <c r="N42" t="s">
        <v>562</v>
      </c>
      <c r="O42" t="s">
        <v>562</v>
      </c>
      <c r="T42" t="s">
        <v>562</v>
      </c>
      <c r="V42" s="150" t="s">
        <v>1120</v>
      </c>
      <c r="W42" t="s">
        <v>576</v>
      </c>
      <c r="X42" t="s">
        <v>574</v>
      </c>
      <c r="Y42" t="s">
        <v>575</v>
      </c>
      <c r="Z42" t="s">
        <v>574</v>
      </c>
      <c r="AM42" t="s">
        <v>596</v>
      </c>
      <c r="AN42" t="s">
        <v>596</v>
      </c>
      <c r="AO42" t="s">
        <v>597</v>
      </c>
      <c r="AP42" t="s">
        <v>597</v>
      </c>
      <c r="AQ42" t="s">
        <v>596</v>
      </c>
      <c r="AR42" t="s">
        <v>596</v>
      </c>
      <c r="AS42" t="s">
        <v>596</v>
      </c>
      <c r="AT42" t="s">
        <v>596</v>
      </c>
      <c r="AU42" t="s">
        <v>596</v>
      </c>
      <c r="AV42" t="s">
        <v>597</v>
      </c>
      <c r="AW42" t="s">
        <v>597</v>
      </c>
      <c r="AX42" t="s">
        <v>597</v>
      </c>
      <c r="AY42" t="s">
        <v>597</v>
      </c>
      <c r="AZ42" t="s">
        <v>597</v>
      </c>
      <c r="BA42" t="s">
        <v>597</v>
      </c>
      <c r="BB42" t="s">
        <v>597</v>
      </c>
      <c r="BC42" t="s">
        <v>597</v>
      </c>
      <c r="BD42" t="s">
        <v>597</v>
      </c>
      <c r="BE42" t="s">
        <v>598</v>
      </c>
      <c r="BF42" t="s">
        <v>598</v>
      </c>
      <c r="BG42" t="s">
        <v>598</v>
      </c>
      <c r="BH42" t="s">
        <v>598</v>
      </c>
      <c r="BI42" t="s">
        <v>598</v>
      </c>
      <c r="BJ42" t="s">
        <v>598</v>
      </c>
      <c r="BK42" t="s">
        <v>598</v>
      </c>
      <c r="BL42" t="s">
        <v>598</v>
      </c>
      <c r="BM42" t="s">
        <v>597</v>
      </c>
      <c r="CZ42" t="s">
        <v>1121</v>
      </c>
    </row>
    <row r="43" spans="1:104">
      <c r="A43" t="s">
        <v>189</v>
      </c>
      <c r="B43" t="s">
        <v>190</v>
      </c>
      <c r="C43" t="s">
        <v>1265</v>
      </c>
      <c r="D43" t="s">
        <v>1266</v>
      </c>
      <c r="E43" t="s">
        <v>1267</v>
      </c>
      <c r="F43" t="s">
        <v>1801</v>
      </c>
      <c r="G43">
        <v>0</v>
      </c>
      <c r="H43">
        <v>0</v>
      </c>
      <c r="I43">
        <v>0</v>
      </c>
      <c r="J43">
        <v>0</v>
      </c>
      <c r="K43">
        <v>0</v>
      </c>
      <c r="L43" t="s">
        <v>562</v>
      </c>
      <c r="M43" t="s">
        <v>562</v>
      </c>
      <c r="N43" t="s">
        <v>562</v>
      </c>
      <c r="O43" t="s">
        <v>562</v>
      </c>
      <c r="T43" t="s">
        <v>562</v>
      </c>
      <c r="V43" s="150" t="s">
        <v>1120</v>
      </c>
      <c r="W43" t="s">
        <v>574</v>
      </c>
      <c r="X43" t="s">
        <v>574</v>
      </c>
      <c r="Y43" t="s">
        <v>574</v>
      </c>
      <c r="Z43" t="s">
        <v>574</v>
      </c>
      <c r="AM43" t="s">
        <v>597</v>
      </c>
      <c r="AN43" t="s">
        <v>597</v>
      </c>
      <c r="AO43" t="s">
        <v>598</v>
      </c>
      <c r="AP43" t="s">
        <v>597</v>
      </c>
      <c r="AQ43" t="s">
        <v>597</v>
      </c>
      <c r="AR43" t="s">
        <v>597</v>
      </c>
      <c r="AS43" t="s">
        <v>596</v>
      </c>
      <c r="AT43" t="s">
        <v>597</v>
      </c>
      <c r="AU43" t="s">
        <v>597</v>
      </c>
      <c r="AV43" t="s">
        <v>598</v>
      </c>
      <c r="AW43" t="s">
        <v>598</v>
      </c>
      <c r="AX43" t="s">
        <v>598</v>
      </c>
      <c r="AY43" t="s">
        <v>598</v>
      </c>
      <c r="AZ43" t="s">
        <v>598</v>
      </c>
      <c r="BA43" t="s">
        <v>597</v>
      </c>
      <c r="BB43" t="s">
        <v>596</v>
      </c>
      <c r="BC43" t="s">
        <v>598</v>
      </c>
      <c r="BD43" t="s">
        <v>597</v>
      </c>
      <c r="BE43" t="s">
        <v>598</v>
      </c>
      <c r="BF43" t="s">
        <v>598</v>
      </c>
      <c r="BG43" t="s">
        <v>598</v>
      </c>
      <c r="BH43" t="s">
        <v>598</v>
      </c>
      <c r="BI43" t="s">
        <v>598</v>
      </c>
      <c r="BJ43" t="s">
        <v>597</v>
      </c>
      <c r="BK43" t="s">
        <v>596</v>
      </c>
      <c r="BL43" t="s">
        <v>597</v>
      </c>
      <c r="BM43" t="s">
        <v>597</v>
      </c>
      <c r="CZ43" t="s">
        <v>1121</v>
      </c>
    </row>
    <row r="44" spans="1:104">
      <c r="A44" t="s">
        <v>191</v>
      </c>
      <c r="B44" t="s">
        <v>192</v>
      </c>
      <c r="C44" t="s">
        <v>1802</v>
      </c>
      <c r="D44" t="s">
        <v>1803</v>
      </c>
      <c r="E44" t="s">
        <v>1804</v>
      </c>
      <c r="F44" t="s">
        <v>1272</v>
      </c>
      <c r="G44">
        <v>0</v>
      </c>
      <c r="H44">
        <v>0</v>
      </c>
      <c r="I44">
        <v>0</v>
      </c>
      <c r="J44">
        <v>0</v>
      </c>
      <c r="K44">
        <v>0</v>
      </c>
      <c r="L44" t="s">
        <v>562</v>
      </c>
      <c r="M44" t="s">
        <v>562</v>
      </c>
      <c r="N44" t="s">
        <v>562</v>
      </c>
      <c r="O44" t="s">
        <v>562</v>
      </c>
      <c r="T44" t="s">
        <v>562</v>
      </c>
      <c r="V44" s="150" t="s">
        <v>1120</v>
      </c>
      <c r="W44" t="s">
        <v>574</v>
      </c>
      <c r="X44" t="s">
        <v>574</v>
      </c>
      <c r="Y44" t="s">
        <v>574</v>
      </c>
      <c r="Z44" t="s">
        <v>574</v>
      </c>
      <c r="AM44" t="s">
        <v>596</v>
      </c>
      <c r="AN44" t="s">
        <v>597</v>
      </c>
      <c r="AO44" t="s">
        <v>597</v>
      </c>
      <c r="AP44" t="s">
        <v>597</v>
      </c>
      <c r="AQ44" t="s">
        <v>596</v>
      </c>
      <c r="AR44" t="s">
        <v>596</v>
      </c>
      <c r="AS44" t="s">
        <v>596</v>
      </c>
      <c r="AT44" t="s">
        <v>597</v>
      </c>
      <c r="AU44" t="s">
        <v>597</v>
      </c>
      <c r="AV44" t="s">
        <v>596</v>
      </c>
      <c r="AW44" t="s">
        <v>598</v>
      </c>
      <c r="AX44" t="s">
        <v>597</v>
      </c>
      <c r="AY44" t="s">
        <v>597</v>
      </c>
      <c r="AZ44" t="s">
        <v>597</v>
      </c>
      <c r="BA44" t="s">
        <v>596</v>
      </c>
      <c r="BB44" t="s">
        <v>597</v>
      </c>
      <c r="BC44" t="s">
        <v>597</v>
      </c>
      <c r="BD44" t="s">
        <v>597</v>
      </c>
      <c r="BE44" t="s">
        <v>597</v>
      </c>
      <c r="BF44" t="s">
        <v>598</v>
      </c>
      <c r="BG44" t="s">
        <v>597</v>
      </c>
      <c r="BH44" t="s">
        <v>597</v>
      </c>
      <c r="BI44" t="s">
        <v>597</v>
      </c>
      <c r="BJ44" t="s">
        <v>597</v>
      </c>
      <c r="BK44" t="s">
        <v>597</v>
      </c>
      <c r="BL44" t="s">
        <v>597</v>
      </c>
      <c r="BM44" t="s">
        <v>597</v>
      </c>
      <c r="CZ44" t="s">
        <v>1121</v>
      </c>
    </row>
    <row r="45" spans="1:104">
      <c r="A45" t="s">
        <v>193</v>
      </c>
      <c r="B45" t="s">
        <v>194</v>
      </c>
      <c r="C45" t="s">
        <v>1273</v>
      </c>
      <c r="D45" t="s">
        <v>1274</v>
      </c>
      <c r="E45">
        <v>7824823004</v>
      </c>
      <c r="F45" t="s">
        <v>1276</v>
      </c>
      <c r="G45">
        <v>0</v>
      </c>
      <c r="H45">
        <v>0</v>
      </c>
      <c r="I45">
        <v>0</v>
      </c>
      <c r="J45">
        <v>0</v>
      </c>
      <c r="K45">
        <v>0</v>
      </c>
      <c r="L45" t="s">
        <v>562</v>
      </c>
      <c r="M45" t="s">
        <v>562</v>
      </c>
      <c r="N45" t="s">
        <v>562</v>
      </c>
      <c r="O45" t="s">
        <v>562</v>
      </c>
      <c r="T45" t="s">
        <v>563</v>
      </c>
      <c r="V45" s="150">
        <v>43131</v>
      </c>
      <c r="W45" t="s">
        <v>575</v>
      </c>
      <c r="X45" t="s">
        <v>574</v>
      </c>
      <c r="Y45" t="s">
        <v>576</v>
      </c>
      <c r="Z45" t="s">
        <v>575</v>
      </c>
      <c r="AM45" t="s">
        <v>597</v>
      </c>
      <c r="AN45" t="s">
        <v>597</v>
      </c>
      <c r="AO45" t="s">
        <v>597</v>
      </c>
      <c r="AP45" t="s">
        <v>597</v>
      </c>
      <c r="AQ45" t="s">
        <v>596</v>
      </c>
      <c r="AR45" t="s">
        <v>597</v>
      </c>
      <c r="AS45" t="s">
        <v>597</v>
      </c>
      <c r="AT45" t="s">
        <v>597</v>
      </c>
      <c r="AU45" t="s">
        <v>597</v>
      </c>
      <c r="AV45" t="s">
        <v>597</v>
      </c>
      <c r="AW45" t="s">
        <v>597</v>
      </c>
      <c r="AX45" t="s">
        <v>597</v>
      </c>
      <c r="AY45" t="s">
        <v>597</v>
      </c>
      <c r="AZ45" t="s">
        <v>596</v>
      </c>
      <c r="BA45" t="s">
        <v>597</v>
      </c>
      <c r="BB45" t="s">
        <v>597</v>
      </c>
      <c r="BC45" t="s">
        <v>597</v>
      </c>
      <c r="BD45" t="s">
        <v>597</v>
      </c>
      <c r="BE45" t="s">
        <v>597</v>
      </c>
      <c r="BF45" t="s">
        <v>597</v>
      </c>
      <c r="BG45" t="s">
        <v>597</v>
      </c>
      <c r="BH45" t="s">
        <v>597</v>
      </c>
      <c r="BI45" t="s">
        <v>596</v>
      </c>
      <c r="BJ45" t="s">
        <v>597</v>
      </c>
      <c r="BK45" t="s">
        <v>597</v>
      </c>
      <c r="BL45" t="s">
        <v>597</v>
      </c>
      <c r="BM45" t="s">
        <v>597</v>
      </c>
      <c r="CZ45" t="s">
        <v>1121</v>
      </c>
    </row>
    <row r="46" spans="1:104">
      <c r="A46" t="s">
        <v>195</v>
      </c>
      <c r="B46" t="s">
        <v>196</v>
      </c>
      <c r="C46" t="s">
        <v>1277</v>
      </c>
      <c r="D46" t="s">
        <v>1278</v>
      </c>
      <c r="E46">
        <v>7847318672</v>
      </c>
      <c r="F46" t="s">
        <v>1774</v>
      </c>
      <c r="G46">
        <v>0</v>
      </c>
      <c r="H46">
        <v>0</v>
      </c>
      <c r="I46">
        <v>0</v>
      </c>
      <c r="J46">
        <v>0</v>
      </c>
      <c r="K46">
        <v>0</v>
      </c>
      <c r="L46" t="s">
        <v>562</v>
      </c>
      <c r="M46" t="s">
        <v>562</v>
      </c>
      <c r="N46" t="s">
        <v>562</v>
      </c>
      <c r="O46" t="s">
        <v>562</v>
      </c>
      <c r="T46" t="s">
        <v>562</v>
      </c>
      <c r="V46" s="150" t="s">
        <v>1120</v>
      </c>
      <c r="W46" t="s">
        <v>574</v>
      </c>
      <c r="X46" t="s">
        <v>574</v>
      </c>
      <c r="Y46" t="s">
        <v>575</v>
      </c>
      <c r="Z46" t="s">
        <v>574</v>
      </c>
      <c r="AM46" t="s">
        <v>597</v>
      </c>
      <c r="AN46" t="s">
        <v>597</v>
      </c>
      <c r="AO46" t="s">
        <v>597</v>
      </c>
      <c r="AP46" t="s">
        <v>598</v>
      </c>
      <c r="AQ46" t="s">
        <v>598</v>
      </c>
      <c r="AR46" t="s">
        <v>597</v>
      </c>
      <c r="AS46" t="s">
        <v>596</v>
      </c>
      <c r="AT46" t="s">
        <v>597</v>
      </c>
      <c r="AU46" t="s">
        <v>595</v>
      </c>
      <c r="AV46" t="s">
        <v>597</v>
      </c>
      <c r="AW46" t="s">
        <v>597</v>
      </c>
      <c r="AX46" t="s">
        <v>597</v>
      </c>
      <c r="AY46" t="s">
        <v>598</v>
      </c>
      <c r="AZ46" t="s">
        <v>598</v>
      </c>
      <c r="BA46" t="s">
        <v>597</v>
      </c>
      <c r="BB46" t="s">
        <v>596</v>
      </c>
      <c r="BC46" t="s">
        <v>597</v>
      </c>
      <c r="BD46" t="s">
        <v>596</v>
      </c>
      <c r="BE46" t="s">
        <v>597</v>
      </c>
      <c r="BF46" t="s">
        <v>597</v>
      </c>
      <c r="BG46" t="s">
        <v>598</v>
      </c>
      <c r="BH46" t="s">
        <v>599</v>
      </c>
      <c r="BI46" t="s">
        <v>598</v>
      </c>
      <c r="BJ46" t="s">
        <v>598</v>
      </c>
      <c r="BK46" t="s">
        <v>596</v>
      </c>
      <c r="BL46" t="s">
        <v>597</v>
      </c>
      <c r="BM46" t="s">
        <v>596</v>
      </c>
      <c r="CZ46" t="s">
        <v>1121</v>
      </c>
    </row>
    <row r="47" spans="1:104">
      <c r="A47" t="s">
        <v>199</v>
      </c>
      <c r="B47" t="s">
        <v>200</v>
      </c>
      <c r="C47" t="s">
        <v>1805</v>
      </c>
      <c r="D47" t="s">
        <v>1282</v>
      </c>
      <c r="E47" t="s">
        <v>1283</v>
      </c>
      <c r="F47" t="s">
        <v>1806</v>
      </c>
      <c r="G47">
        <v>0</v>
      </c>
      <c r="H47">
        <v>0</v>
      </c>
      <c r="I47">
        <v>0</v>
      </c>
      <c r="J47">
        <v>0</v>
      </c>
      <c r="K47">
        <v>0</v>
      </c>
      <c r="L47" t="s">
        <v>562</v>
      </c>
      <c r="M47" t="s">
        <v>562</v>
      </c>
      <c r="N47" t="s">
        <v>562</v>
      </c>
      <c r="O47" t="s">
        <v>562</v>
      </c>
      <c r="T47" t="s">
        <v>562</v>
      </c>
      <c r="V47" s="150" t="s">
        <v>1120</v>
      </c>
      <c r="W47" t="s">
        <v>574</v>
      </c>
      <c r="X47" t="s">
        <v>574</v>
      </c>
      <c r="Y47" t="s">
        <v>576</v>
      </c>
      <c r="Z47" t="s">
        <v>575</v>
      </c>
      <c r="AM47" t="s">
        <v>596</v>
      </c>
      <c r="AN47" t="s">
        <v>596</v>
      </c>
      <c r="AO47" t="s">
        <v>596</v>
      </c>
      <c r="AP47" t="s">
        <v>596</v>
      </c>
      <c r="AQ47" t="s">
        <v>597</v>
      </c>
      <c r="AR47" t="s">
        <v>596</v>
      </c>
      <c r="AS47" t="s">
        <v>596</v>
      </c>
      <c r="AT47" t="s">
        <v>596</v>
      </c>
      <c r="AU47" t="s">
        <v>596</v>
      </c>
      <c r="AV47" t="s">
        <v>596</v>
      </c>
      <c r="AW47" t="s">
        <v>597</v>
      </c>
      <c r="AX47" t="s">
        <v>597</v>
      </c>
      <c r="AY47" t="s">
        <v>597</v>
      </c>
      <c r="AZ47" t="s">
        <v>597</v>
      </c>
      <c r="BA47" t="s">
        <v>596</v>
      </c>
      <c r="BB47" t="s">
        <v>597</v>
      </c>
      <c r="BC47" t="s">
        <v>597</v>
      </c>
      <c r="BD47" t="s">
        <v>596</v>
      </c>
      <c r="BE47" t="s">
        <v>596</v>
      </c>
      <c r="BF47" t="s">
        <v>597</v>
      </c>
      <c r="BG47" t="s">
        <v>597</v>
      </c>
      <c r="BH47" t="s">
        <v>597</v>
      </c>
      <c r="BI47" t="s">
        <v>597</v>
      </c>
      <c r="BJ47" t="s">
        <v>596</v>
      </c>
      <c r="BK47" t="s">
        <v>597</v>
      </c>
      <c r="BL47" t="s">
        <v>597</v>
      </c>
      <c r="BM47" t="s">
        <v>596</v>
      </c>
      <c r="CZ47" t="s">
        <v>1121</v>
      </c>
    </row>
    <row r="48" spans="1:104">
      <c r="A48" t="s">
        <v>203</v>
      </c>
      <c r="B48" t="s">
        <v>204</v>
      </c>
      <c r="C48" t="s">
        <v>1865</v>
      </c>
      <c r="D48" t="s">
        <v>1866</v>
      </c>
      <c r="E48" t="s">
        <v>1867</v>
      </c>
      <c r="F48" t="s">
        <v>1868</v>
      </c>
      <c r="G48">
        <v>0</v>
      </c>
      <c r="H48">
        <v>0</v>
      </c>
      <c r="I48">
        <v>0</v>
      </c>
      <c r="J48">
        <v>0</v>
      </c>
      <c r="K48">
        <v>0</v>
      </c>
      <c r="L48" t="s">
        <v>562</v>
      </c>
      <c r="M48" t="s">
        <v>562</v>
      </c>
      <c r="N48" t="s">
        <v>562</v>
      </c>
      <c r="O48" t="s">
        <v>562</v>
      </c>
      <c r="T48" t="s">
        <v>562</v>
      </c>
      <c r="V48" s="150" t="s">
        <v>1120</v>
      </c>
      <c r="W48" t="s">
        <v>575</v>
      </c>
      <c r="X48" t="s">
        <v>574</v>
      </c>
      <c r="Y48" t="s">
        <v>574</v>
      </c>
      <c r="Z48" t="s">
        <v>574</v>
      </c>
      <c r="AM48" t="s">
        <v>596</v>
      </c>
      <c r="AN48" t="s">
        <v>597</v>
      </c>
      <c r="AO48" t="s">
        <v>596</v>
      </c>
      <c r="AP48" t="s">
        <v>596</v>
      </c>
      <c r="AQ48" t="s">
        <v>596</v>
      </c>
      <c r="AR48" t="s">
        <v>596</v>
      </c>
      <c r="AS48" t="s">
        <v>597</v>
      </c>
      <c r="AT48" t="s">
        <v>597</v>
      </c>
      <c r="AU48" t="s">
        <v>595</v>
      </c>
      <c r="AV48" t="s">
        <v>596</v>
      </c>
      <c r="AW48" t="s">
        <v>597</v>
      </c>
      <c r="AX48" t="s">
        <v>597</v>
      </c>
      <c r="AY48" t="s">
        <v>596</v>
      </c>
      <c r="AZ48" t="s">
        <v>596</v>
      </c>
      <c r="BA48" t="s">
        <v>596</v>
      </c>
      <c r="BB48" t="s">
        <v>597</v>
      </c>
      <c r="BC48" t="s">
        <v>596</v>
      </c>
      <c r="BD48" t="s">
        <v>596</v>
      </c>
      <c r="BE48" t="s">
        <v>596</v>
      </c>
      <c r="BF48" t="s">
        <v>597</v>
      </c>
      <c r="BG48" t="s">
        <v>597</v>
      </c>
      <c r="BH48" t="s">
        <v>597</v>
      </c>
      <c r="BI48" t="s">
        <v>596</v>
      </c>
      <c r="BJ48" t="s">
        <v>597</v>
      </c>
      <c r="BK48" t="s">
        <v>597</v>
      </c>
      <c r="BL48" t="s">
        <v>596</v>
      </c>
      <c r="BM48" t="s">
        <v>596</v>
      </c>
      <c r="CZ48" t="s">
        <v>1121</v>
      </c>
    </row>
    <row r="49" spans="1:104">
      <c r="A49" t="s">
        <v>205</v>
      </c>
      <c r="B49" t="s">
        <v>206</v>
      </c>
      <c r="C49" t="s">
        <v>1654</v>
      </c>
      <c r="D49" t="s">
        <v>1655</v>
      </c>
      <c r="E49" t="s">
        <v>1656</v>
      </c>
      <c r="F49" t="s">
        <v>1775</v>
      </c>
      <c r="G49">
        <v>0</v>
      </c>
      <c r="H49">
        <v>0</v>
      </c>
      <c r="I49">
        <v>0</v>
      </c>
      <c r="J49">
        <v>0</v>
      </c>
      <c r="K49">
        <v>0</v>
      </c>
      <c r="L49" t="s">
        <v>562</v>
      </c>
      <c r="M49" t="s">
        <v>562</v>
      </c>
      <c r="N49" t="s">
        <v>562</v>
      </c>
      <c r="O49" t="s">
        <v>562</v>
      </c>
      <c r="T49" t="s">
        <v>563</v>
      </c>
      <c r="V49" s="150">
        <v>43131</v>
      </c>
      <c r="W49" t="s">
        <v>575</v>
      </c>
      <c r="X49" t="s">
        <v>574</v>
      </c>
      <c r="Y49" t="s">
        <v>574</v>
      </c>
      <c r="Z49" t="s">
        <v>574</v>
      </c>
      <c r="AM49" t="s">
        <v>597</v>
      </c>
      <c r="AN49" t="s">
        <v>597</v>
      </c>
      <c r="AO49" t="s">
        <v>597</v>
      </c>
      <c r="AP49" t="s">
        <v>596</v>
      </c>
      <c r="AQ49" t="s">
        <v>597</v>
      </c>
      <c r="AR49" t="s">
        <v>597</v>
      </c>
      <c r="AS49" t="s">
        <v>597</v>
      </c>
      <c r="AT49" t="s">
        <v>597</v>
      </c>
      <c r="AU49" t="s">
        <v>595</v>
      </c>
      <c r="AV49" t="s">
        <v>597</v>
      </c>
      <c r="AW49" t="s">
        <v>597</v>
      </c>
      <c r="AX49" t="s">
        <v>597</v>
      </c>
      <c r="AY49" t="s">
        <v>597</v>
      </c>
      <c r="AZ49" t="s">
        <v>597</v>
      </c>
      <c r="BA49" t="s">
        <v>597</v>
      </c>
      <c r="BB49" t="s">
        <v>597</v>
      </c>
      <c r="BC49" t="s">
        <v>597</v>
      </c>
      <c r="BD49" t="s">
        <v>596</v>
      </c>
      <c r="BE49" t="s">
        <v>597</v>
      </c>
      <c r="BF49" t="s">
        <v>597</v>
      </c>
      <c r="BG49" t="s">
        <v>597</v>
      </c>
      <c r="BH49" t="s">
        <v>597</v>
      </c>
      <c r="BI49" t="s">
        <v>597</v>
      </c>
      <c r="BJ49" t="s">
        <v>597</v>
      </c>
      <c r="BK49" t="s">
        <v>597</v>
      </c>
      <c r="BL49" t="s">
        <v>597</v>
      </c>
      <c r="BM49" t="s">
        <v>596</v>
      </c>
      <c r="CZ49" t="s">
        <v>1121</v>
      </c>
    </row>
    <row r="50" spans="1:104">
      <c r="A50" t="s">
        <v>207</v>
      </c>
      <c r="B50" t="s">
        <v>208</v>
      </c>
      <c r="C50" t="s">
        <v>1549</v>
      </c>
      <c r="D50" t="s">
        <v>1550</v>
      </c>
      <c r="E50" t="s">
        <v>1551</v>
      </c>
      <c r="F50" t="s">
        <v>1741</v>
      </c>
      <c r="G50">
        <v>0</v>
      </c>
      <c r="H50">
        <v>0</v>
      </c>
      <c r="I50">
        <v>0</v>
      </c>
      <c r="J50">
        <v>0</v>
      </c>
      <c r="K50">
        <v>0</v>
      </c>
      <c r="L50" t="s">
        <v>562</v>
      </c>
      <c r="M50" t="s">
        <v>562</v>
      </c>
      <c r="N50" t="s">
        <v>562</v>
      </c>
      <c r="O50" t="s">
        <v>562</v>
      </c>
      <c r="T50" t="s">
        <v>562</v>
      </c>
      <c r="V50" s="150" t="s">
        <v>1120</v>
      </c>
      <c r="W50" t="s">
        <v>575</v>
      </c>
      <c r="X50" t="s">
        <v>574</v>
      </c>
      <c r="Y50" t="s">
        <v>574</v>
      </c>
      <c r="Z50" t="s">
        <v>574</v>
      </c>
      <c r="AM50" t="s">
        <v>596</v>
      </c>
      <c r="AN50" t="s">
        <v>596</v>
      </c>
      <c r="AO50" t="s">
        <v>596</v>
      </c>
      <c r="AP50" t="s">
        <v>597</v>
      </c>
      <c r="AQ50" t="s">
        <v>596</v>
      </c>
      <c r="AR50" t="s">
        <v>596</v>
      </c>
      <c r="AS50" t="s">
        <v>597</v>
      </c>
      <c r="AT50" t="s">
        <v>597</v>
      </c>
      <c r="AU50" t="s">
        <v>595</v>
      </c>
      <c r="AV50" t="s">
        <v>596</v>
      </c>
      <c r="AW50" t="s">
        <v>597</v>
      </c>
      <c r="AX50" t="s">
        <v>596</v>
      </c>
      <c r="AY50" t="s">
        <v>597</v>
      </c>
      <c r="AZ50" t="s">
        <v>596</v>
      </c>
      <c r="BA50" t="s">
        <v>596</v>
      </c>
      <c r="BB50" t="s">
        <v>597</v>
      </c>
      <c r="BC50" t="s">
        <v>598</v>
      </c>
      <c r="BD50" t="s">
        <v>596</v>
      </c>
      <c r="BE50" t="s">
        <v>597</v>
      </c>
      <c r="BF50" t="s">
        <v>597</v>
      </c>
      <c r="BG50" t="s">
        <v>596</v>
      </c>
      <c r="BH50" t="s">
        <v>597</v>
      </c>
      <c r="BI50" t="s">
        <v>596</v>
      </c>
      <c r="BJ50" t="s">
        <v>596</v>
      </c>
      <c r="BK50" t="s">
        <v>597</v>
      </c>
      <c r="BL50" t="s">
        <v>598</v>
      </c>
      <c r="BM50" t="s">
        <v>596</v>
      </c>
      <c r="CZ50" t="s">
        <v>1121</v>
      </c>
    </row>
    <row r="51" spans="1:104">
      <c r="A51" t="s">
        <v>211</v>
      </c>
      <c r="B51" t="s">
        <v>212</v>
      </c>
      <c r="C51" t="s">
        <v>1288</v>
      </c>
      <c r="D51" t="s">
        <v>1289</v>
      </c>
      <c r="E51" t="s">
        <v>1290</v>
      </c>
      <c r="F51" t="s">
        <v>1291</v>
      </c>
      <c r="G51">
        <v>0</v>
      </c>
      <c r="H51">
        <v>0</v>
      </c>
      <c r="I51">
        <v>0</v>
      </c>
      <c r="J51">
        <v>0</v>
      </c>
      <c r="K51">
        <v>0</v>
      </c>
      <c r="L51" t="s">
        <v>562</v>
      </c>
      <c r="M51" t="s">
        <v>562</v>
      </c>
      <c r="N51" t="s">
        <v>562</v>
      </c>
      <c r="O51" t="s">
        <v>562</v>
      </c>
      <c r="T51" t="s">
        <v>562</v>
      </c>
      <c r="V51" s="150" t="s">
        <v>1120</v>
      </c>
      <c r="W51" t="s">
        <v>574</v>
      </c>
      <c r="X51" t="s">
        <v>574</v>
      </c>
      <c r="Y51" t="s">
        <v>574</v>
      </c>
      <c r="Z51" t="s">
        <v>575</v>
      </c>
      <c r="AM51" t="s">
        <v>597</v>
      </c>
      <c r="AN51" t="s">
        <v>597</v>
      </c>
      <c r="AO51" t="s">
        <v>597</v>
      </c>
      <c r="AP51" t="s">
        <v>597</v>
      </c>
      <c r="AQ51" t="s">
        <v>597</v>
      </c>
      <c r="AR51" t="s">
        <v>596</v>
      </c>
      <c r="AS51" t="s">
        <v>596</v>
      </c>
      <c r="AT51" t="s">
        <v>596</v>
      </c>
      <c r="AU51" t="s">
        <v>596</v>
      </c>
      <c r="AV51" t="s">
        <v>597</v>
      </c>
      <c r="AW51" t="s">
        <v>597</v>
      </c>
      <c r="AX51" t="s">
        <v>597</v>
      </c>
      <c r="AY51" t="s">
        <v>597</v>
      </c>
      <c r="AZ51" t="s">
        <v>597</v>
      </c>
      <c r="BA51" t="s">
        <v>596</v>
      </c>
      <c r="BB51" t="s">
        <v>596</v>
      </c>
      <c r="BC51" t="s">
        <v>596</v>
      </c>
      <c r="BD51" t="s">
        <v>596</v>
      </c>
      <c r="BE51" t="s">
        <v>597</v>
      </c>
      <c r="BF51" t="s">
        <v>597</v>
      </c>
      <c r="BG51" t="s">
        <v>597</v>
      </c>
      <c r="BH51" t="s">
        <v>597</v>
      </c>
      <c r="BI51" t="s">
        <v>597</v>
      </c>
      <c r="BJ51" t="s">
        <v>596</v>
      </c>
      <c r="BK51" t="s">
        <v>596</v>
      </c>
      <c r="BL51" t="s">
        <v>596</v>
      </c>
      <c r="BM51" t="s">
        <v>597</v>
      </c>
      <c r="CZ51" t="s">
        <v>1121</v>
      </c>
    </row>
    <row r="52" spans="1:104">
      <c r="A52" t="s">
        <v>215</v>
      </c>
      <c r="B52" t="s">
        <v>216</v>
      </c>
      <c r="C52" t="s">
        <v>1292</v>
      </c>
      <c r="D52" t="s">
        <v>1293</v>
      </c>
      <c r="E52" t="s">
        <v>1294</v>
      </c>
      <c r="F52" t="s">
        <v>1295</v>
      </c>
      <c r="G52">
        <v>0</v>
      </c>
      <c r="H52">
        <v>0</v>
      </c>
      <c r="I52">
        <v>0</v>
      </c>
      <c r="J52">
        <v>0</v>
      </c>
      <c r="K52">
        <v>0</v>
      </c>
      <c r="L52" t="s">
        <v>562</v>
      </c>
      <c r="M52" t="s">
        <v>562</v>
      </c>
      <c r="N52" t="s">
        <v>562</v>
      </c>
      <c r="O52" t="s">
        <v>562</v>
      </c>
      <c r="T52" t="s">
        <v>563</v>
      </c>
      <c r="V52" s="150">
        <v>43131</v>
      </c>
      <c r="W52" t="s">
        <v>576</v>
      </c>
      <c r="X52" t="s">
        <v>574</v>
      </c>
      <c r="Y52" t="s">
        <v>575</v>
      </c>
      <c r="Z52" t="s">
        <v>574</v>
      </c>
      <c r="AM52" t="s">
        <v>598</v>
      </c>
      <c r="AN52" t="s">
        <v>598</v>
      </c>
      <c r="AO52" t="s">
        <v>597</v>
      </c>
      <c r="AP52" t="s">
        <v>596</v>
      </c>
      <c r="AQ52" t="s">
        <v>596</v>
      </c>
      <c r="AR52" t="s">
        <v>596</v>
      </c>
      <c r="AS52" t="s">
        <v>598</v>
      </c>
      <c r="AT52" t="s">
        <v>598</v>
      </c>
      <c r="AU52" t="s">
        <v>598</v>
      </c>
      <c r="AV52" t="s">
        <v>598</v>
      </c>
      <c r="AW52" t="s">
        <v>598</v>
      </c>
      <c r="AX52" t="s">
        <v>597</v>
      </c>
      <c r="AY52" t="s">
        <v>596</v>
      </c>
      <c r="AZ52" t="s">
        <v>596</v>
      </c>
      <c r="BA52" t="s">
        <v>597</v>
      </c>
      <c r="BB52" t="s">
        <v>598</v>
      </c>
      <c r="BC52" t="s">
        <v>598</v>
      </c>
      <c r="BD52" t="s">
        <v>598</v>
      </c>
      <c r="BE52" t="s">
        <v>598</v>
      </c>
      <c r="BF52" t="s">
        <v>598</v>
      </c>
      <c r="BG52" t="s">
        <v>598</v>
      </c>
      <c r="BH52" t="s">
        <v>596</v>
      </c>
      <c r="BI52" t="s">
        <v>596</v>
      </c>
      <c r="BJ52" t="s">
        <v>597</v>
      </c>
      <c r="BK52" t="s">
        <v>598</v>
      </c>
      <c r="BL52" t="s">
        <v>598</v>
      </c>
      <c r="BM52" t="s">
        <v>598</v>
      </c>
      <c r="CZ52" t="s">
        <v>1121</v>
      </c>
    </row>
    <row r="53" spans="1:104">
      <c r="A53" t="s">
        <v>219</v>
      </c>
      <c r="B53" t="s">
        <v>220</v>
      </c>
      <c r="C53" t="s">
        <v>1296</v>
      </c>
      <c r="D53" t="s">
        <v>1297</v>
      </c>
      <c r="E53" t="s">
        <v>1298</v>
      </c>
      <c r="F53" t="s">
        <v>1807</v>
      </c>
      <c r="G53">
        <v>0</v>
      </c>
      <c r="H53">
        <v>0</v>
      </c>
      <c r="I53">
        <v>0</v>
      </c>
      <c r="J53">
        <v>0</v>
      </c>
      <c r="K53">
        <v>0</v>
      </c>
      <c r="L53" t="s">
        <v>562</v>
      </c>
      <c r="M53" t="s">
        <v>562</v>
      </c>
      <c r="N53" t="s">
        <v>562</v>
      </c>
      <c r="O53" t="s">
        <v>562</v>
      </c>
      <c r="T53" t="s">
        <v>562</v>
      </c>
      <c r="V53" s="150" t="s">
        <v>1120</v>
      </c>
      <c r="W53" t="s">
        <v>574</v>
      </c>
      <c r="X53" t="s">
        <v>574</v>
      </c>
      <c r="Y53" t="s">
        <v>576</v>
      </c>
      <c r="Z53" t="s">
        <v>574</v>
      </c>
      <c r="AM53" t="s">
        <v>596</v>
      </c>
      <c r="AN53" t="s">
        <v>597</v>
      </c>
      <c r="AO53" t="s">
        <v>597</v>
      </c>
      <c r="AP53" t="s">
        <v>597</v>
      </c>
      <c r="AQ53" t="s">
        <v>596</v>
      </c>
      <c r="AR53" t="s">
        <v>597</v>
      </c>
      <c r="AS53" t="s">
        <v>596</v>
      </c>
      <c r="AT53" t="s">
        <v>598</v>
      </c>
      <c r="AU53" t="s">
        <v>596</v>
      </c>
      <c r="AV53" t="s">
        <v>597</v>
      </c>
      <c r="AW53" t="s">
        <v>597</v>
      </c>
      <c r="AX53" t="s">
        <v>597</v>
      </c>
      <c r="AY53" t="s">
        <v>597</v>
      </c>
      <c r="AZ53" t="s">
        <v>596</v>
      </c>
      <c r="BA53" t="s">
        <v>597</v>
      </c>
      <c r="BB53" t="s">
        <v>596</v>
      </c>
      <c r="BC53" t="s">
        <v>598</v>
      </c>
      <c r="BD53" t="s">
        <v>596</v>
      </c>
      <c r="BE53" t="s">
        <v>597</v>
      </c>
      <c r="BF53" t="s">
        <v>597</v>
      </c>
      <c r="BG53" t="s">
        <v>597</v>
      </c>
      <c r="BH53" t="s">
        <v>597</v>
      </c>
      <c r="BI53" t="s">
        <v>596</v>
      </c>
      <c r="BJ53" t="s">
        <v>597</v>
      </c>
      <c r="BK53" t="s">
        <v>596</v>
      </c>
      <c r="BL53" t="s">
        <v>598</v>
      </c>
      <c r="BM53" t="s">
        <v>597</v>
      </c>
      <c r="CZ53" t="s">
        <v>1121</v>
      </c>
    </row>
    <row r="54" spans="1:104">
      <c r="A54" t="s">
        <v>221</v>
      </c>
      <c r="B54" t="s">
        <v>222</v>
      </c>
      <c r="C54" t="s">
        <v>1553</v>
      </c>
      <c r="D54" t="s">
        <v>1554</v>
      </c>
      <c r="E54" t="s">
        <v>1916</v>
      </c>
      <c r="F54" t="s">
        <v>1556</v>
      </c>
      <c r="G54">
        <v>0</v>
      </c>
      <c r="H54">
        <v>0</v>
      </c>
      <c r="I54">
        <v>0</v>
      </c>
      <c r="J54">
        <v>0</v>
      </c>
      <c r="K54">
        <v>0</v>
      </c>
      <c r="L54" t="s">
        <v>562</v>
      </c>
      <c r="M54" t="s">
        <v>562</v>
      </c>
      <c r="N54" t="s">
        <v>562</v>
      </c>
      <c r="O54" t="s">
        <v>562</v>
      </c>
      <c r="T54" t="s">
        <v>562</v>
      </c>
      <c r="V54" s="150" t="s">
        <v>1120</v>
      </c>
      <c r="W54" t="s">
        <v>575</v>
      </c>
      <c r="X54" t="s">
        <v>576</v>
      </c>
      <c r="Y54" t="s">
        <v>576</v>
      </c>
      <c r="Z54" t="s">
        <v>575</v>
      </c>
      <c r="AM54" t="s">
        <v>597</v>
      </c>
      <c r="AN54" t="s">
        <v>597</v>
      </c>
      <c r="AO54" t="s">
        <v>597</v>
      </c>
      <c r="AP54" t="s">
        <v>597</v>
      </c>
      <c r="AQ54" t="s">
        <v>596</v>
      </c>
      <c r="AR54" t="s">
        <v>597</v>
      </c>
      <c r="AS54" t="s">
        <v>597</v>
      </c>
      <c r="AT54" t="s">
        <v>597</v>
      </c>
      <c r="AU54" t="s">
        <v>597</v>
      </c>
      <c r="AV54" t="s">
        <v>597</v>
      </c>
      <c r="AW54" t="s">
        <v>597</v>
      </c>
      <c r="AX54" t="s">
        <v>597</v>
      </c>
      <c r="AY54" t="s">
        <v>597</v>
      </c>
      <c r="AZ54" t="s">
        <v>597</v>
      </c>
      <c r="BA54" t="s">
        <v>597</v>
      </c>
      <c r="BB54" t="s">
        <v>597</v>
      </c>
      <c r="BC54" t="s">
        <v>597</v>
      </c>
      <c r="BD54" t="s">
        <v>597</v>
      </c>
      <c r="BE54" t="s">
        <v>597</v>
      </c>
      <c r="BF54" t="s">
        <v>597</v>
      </c>
      <c r="BG54" t="s">
        <v>597</v>
      </c>
      <c r="BH54" t="s">
        <v>597</v>
      </c>
      <c r="BI54" t="s">
        <v>597</v>
      </c>
      <c r="BJ54" t="s">
        <v>597</v>
      </c>
      <c r="BK54" t="s">
        <v>597</v>
      </c>
      <c r="BL54" t="s">
        <v>597</v>
      </c>
      <c r="BM54" t="s">
        <v>597</v>
      </c>
      <c r="CZ54" t="s">
        <v>1121</v>
      </c>
    </row>
    <row r="55" spans="1:104">
      <c r="A55" t="s">
        <v>223</v>
      </c>
      <c r="B55" t="s">
        <v>224</v>
      </c>
      <c r="C55" t="s">
        <v>1300</v>
      </c>
      <c r="D55" t="s">
        <v>1301</v>
      </c>
      <c r="E55" t="s">
        <v>1776</v>
      </c>
      <c r="F55" t="s">
        <v>1303</v>
      </c>
      <c r="G55">
        <v>0</v>
      </c>
      <c r="H55">
        <v>0</v>
      </c>
      <c r="I55">
        <v>0</v>
      </c>
      <c r="J55">
        <v>0</v>
      </c>
      <c r="K55">
        <v>0</v>
      </c>
      <c r="L55" t="s">
        <v>562</v>
      </c>
      <c r="M55" t="s">
        <v>562</v>
      </c>
      <c r="N55" t="s">
        <v>562</v>
      </c>
      <c r="O55" t="s">
        <v>562</v>
      </c>
      <c r="T55" t="s">
        <v>562</v>
      </c>
      <c r="V55" s="150" t="s">
        <v>1120</v>
      </c>
      <c r="W55" t="s">
        <v>574</v>
      </c>
      <c r="X55" t="s">
        <v>574</v>
      </c>
      <c r="Y55" t="s">
        <v>574</v>
      </c>
      <c r="Z55" t="s">
        <v>575</v>
      </c>
      <c r="AM55" t="s">
        <v>597</v>
      </c>
      <c r="AN55" t="s">
        <v>597</v>
      </c>
      <c r="AO55" t="s">
        <v>597</v>
      </c>
      <c r="AP55" t="s">
        <v>596</v>
      </c>
      <c r="AQ55" t="s">
        <v>596</v>
      </c>
      <c r="AR55" t="s">
        <v>596</v>
      </c>
      <c r="AS55" t="s">
        <v>596</v>
      </c>
      <c r="AT55" t="s">
        <v>596</v>
      </c>
      <c r="AU55" t="s">
        <v>595</v>
      </c>
      <c r="AV55" t="s">
        <v>598</v>
      </c>
      <c r="AW55" t="s">
        <v>597</v>
      </c>
      <c r="AX55" t="s">
        <v>598</v>
      </c>
      <c r="AY55" t="s">
        <v>597</v>
      </c>
      <c r="AZ55" t="s">
        <v>597</v>
      </c>
      <c r="BA55" t="s">
        <v>597</v>
      </c>
      <c r="BB55" t="s">
        <v>597</v>
      </c>
      <c r="BC55" t="s">
        <v>596</v>
      </c>
      <c r="BD55" t="s">
        <v>595</v>
      </c>
      <c r="BE55" t="s">
        <v>598</v>
      </c>
      <c r="BF55" t="s">
        <v>597</v>
      </c>
      <c r="BG55" t="s">
        <v>598</v>
      </c>
      <c r="BH55" t="s">
        <v>597</v>
      </c>
      <c r="BI55" t="s">
        <v>597</v>
      </c>
      <c r="BJ55" t="s">
        <v>597</v>
      </c>
      <c r="BK55" t="s">
        <v>597</v>
      </c>
      <c r="BL55" t="s">
        <v>597</v>
      </c>
      <c r="BM55" t="s">
        <v>596</v>
      </c>
      <c r="CZ55" t="s">
        <v>1121</v>
      </c>
    </row>
    <row r="56" spans="1:104">
      <c r="A56" t="s">
        <v>227</v>
      </c>
      <c r="B56" t="s">
        <v>228</v>
      </c>
      <c r="C56" t="s">
        <v>1304</v>
      </c>
      <c r="D56" t="s">
        <v>1305</v>
      </c>
      <c r="E56" t="s">
        <v>1306</v>
      </c>
      <c r="F56" t="s">
        <v>1869</v>
      </c>
      <c r="G56">
        <v>0</v>
      </c>
      <c r="H56">
        <v>0</v>
      </c>
      <c r="I56">
        <v>0</v>
      </c>
      <c r="J56">
        <v>0</v>
      </c>
      <c r="K56">
        <v>0</v>
      </c>
      <c r="L56" t="s">
        <v>562</v>
      </c>
      <c r="M56" t="s">
        <v>562</v>
      </c>
      <c r="N56" t="s">
        <v>562</v>
      </c>
      <c r="O56" t="s">
        <v>562</v>
      </c>
      <c r="T56" t="s">
        <v>562</v>
      </c>
      <c r="V56" s="150" t="s">
        <v>1120</v>
      </c>
      <c r="W56" t="s">
        <v>575</v>
      </c>
      <c r="X56" t="s">
        <v>574</v>
      </c>
      <c r="Y56" t="s">
        <v>576</v>
      </c>
      <c r="Z56" t="s">
        <v>575</v>
      </c>
      <c r="AM56" t="s">
        <v>598</v>
      </c>
      <c r="AN56" t="s">
        <v>597</v>
      </c>
      <c r="AO56" t="s">
        <v>598</v>
      </c>
      <c r="AP56" t="s">
        <v>596</v>
      </c>
      <c r="AQ56" t="s">
        <v>597</v>
      </c>
      <c r="AR56" t="s">
        <v>596</v>
      </c>
      <c r="AS56" t="s">
        <v>598</v>
      </c>
      <c r="AT56" t="s">
        <v>597</v>
      </c>
      <c r="AU56" t="s">
        <v>597</v>
      </c>
      <c r="AV56" t="s">
        <v>598</v>
      </c>
      <c r="AW56" t="s">
        <v>597</v>
      </c>
      <c r="AX56" t="s">
        <v>598</v>
      </c>
      <c r="AY56" t="s">
        <v>596</v>
      </c>
      <c r="AZ56" t="s">
        <v>597</v>
      </c>
      <c r="BA56" t="s">
        <v>596</v>
      </c>
      <c r="BB56" t="s">
        <v>598</v>
      </c>
      <c r="BC56" t="s">
        <v>597</v>
      </c>
      <c r="BD56" t="s">
        <v>598</v>
      </c>
      <c r="BE56" t="s">
        <v>598</v>
      </c>
      <c r="BF56" t="s">
        <v>597</v>
      </c>
      <c r="BG56" t="s">
        <v>598</v>
      </c>
      <c r="BH56" t="s">
        <v>597</v>
      </c>
      <c r="BI56" t="s">
        <v>598</v>
      </c>
      <c r="BJ56" t="s">
        <v>596</v>
      </c>
      <c r="BK56" t="s">
        <v>598</v>
      </c>
      <c r="BL56" t="s">
        <v>598</v>
      </c>
      <c r="BM56" t="s">
        <v>598</v>
      </c>
      <c r="CZ56" t="s">
        <v>1121</v>
      </c>
    </row>
    <row r="57" spans="1:104">
      <c r="A57" t="s">
        <v>229</v>
      </c>
      <c r="B57" t="s">
        <v>230</v>
      </c>
      <c r="C57" t="s">
        <v>1777</v>
      </c>
      <c r="D57" t="s">
        <v>1309</v>
      </c>
      <c r="E57">
        <v>7971625133</v>
      </c>
      <c r="F57" t="s">
        <v>1778</v>
      </c>
      <c r="G57">
        <v>0</v>
      </c>
      <c r="H57">
        <v>0</v>
      </c>
      <c r="I57">
        <v>0</v>
      </c>
      <c r="J57">
        <v>0</v>
      </c>
      <c r="K57">
        <v>0</v>
      </c>
      <c r="L57" t="s">
        <v>562</v>
      </c>
      <c r="M57" t="s">
        <v>562</v>
      </c>
      <c r="N57" t="s">
        <v>562</v>
      </c>
      <c r="O57" t="s">
        <v>562</v>
      </c>
      <c r="T57" t="s">
        <v>562</v>
      </c>
      <c r="V57" s="150" t="s">
        <v>1120</v>
      </c>
      <c r="W57" t="s">
        <v>574</v>
      </c>
      <c r="X57" t="s">
        <v>574</v>
      </c>
      <c r="Y57" t="s">
        <v>574</v>
      </c>
      <c r="Z57" t="s">
        <v>574</v>
      </c>
      <c r="AM57" t="s">
        <v>597</v>
      </c>
      <c r="AN57" t="s">
        <v>597</v>
      </c>
      <c r="AO57" t="s">
        <v>597</v>
      </c>
      <c r="AP57" t="s">
        <v>597</v>
      </c>
      <c r="AQ57" t="s">
        <v>597</v>
      </c>
      <c r="AR57" t="s">
        <v>597</v>
      </c>
      <c r="AS57" t="s">
        <v>597</v>
      </c>
      <c r="AT57" t="s">
        <v>597</v>
      </c>
      <c r="AU57" t="s">
        <v>597</v>
      </c>
      <c r="AV57" t="s">
        <v>597</v>
      </c>
      <c r="AW57" t="s">
        <v>597</v>
      </c>
      <c r="AX57" t="s">
        <v>597</v>
      </c>
      <c r="AY57" t="s">
        <v>597</v>
      </c>
      <c r="AZ57" t="s">
        <v>597</v>
      </c>
      <c r="BA57" t="s">
        <v>597</v>
      </c>
      <c r="BB57" t="s">
        <v>597</v>
      </c>
      <c r="BC57" t="s">
        <v>597</v>
      </c>
      <c r="BD57" t="s">
        <v>597</v>
      </c>
      <c r="BE57" t="s">
        <v>597</v>
      </c>
      <c r="BF57" t="s">
        <v>597</v>
      </c>
      <c r="BG57" t="s">
        <v>597</v>
      </c>
      <c r="BH57" t="s">
        <v>597</v>
      </c>
      <c r="BI57" t="s">
        <v>597</v>
      </c>
      <c r="BJ57" t="s">
        <v>597</v>
      </c>
      <c r="BK57" t="s">
        <v>597</v>
      </c>
      <c r="BL57" t="s">
        <v>597</v>
      </c>
      <c r="BM57" t="s">
        <v>597</v>
      </c>
      <c r="CZ57" t="s">
        <v>1121</v>
      </c>
    </row>
    <row r="58" spans="1:104">
      <c r="A58" t="s">
        <v>231</v>
      </c>
      <c r="B58" t="s">
        <v>232</v>
      </c>
      <c r="C58" t="s">
        <v>1156</v>
      </c>
      <c r="D58" t="s">
        <v>1157</v>
      </c>
      <c r="E58" t="s">
        <v>1158</v>
      </c>
      <c r="F58" t="s">
        <v>1159</v>
      </c>
      <c r="G58">
        <v>0</v>
      </c>
      <c r="H58">
        <v>0</v>
      </c>
      <c r="I58">
        <v>0</v>
      </c>
      <c r="J58">
        <v>0</v>
      </c>
      <c r="K58">
        <v>0</v>
      </c>
      <c r="L58" t="s">
        <v>562</v>
      </c>
      <c r="M58" t="s">
        <v>562</v>
      </c>
      <c r="N58" t="s">
        <v>562</v>
      </c>
      <c r="O58" t="s">
        <v>562</v>
      </c>
      <c r="T58" t="s">
        <v>562</v>
      </c>
      <c r="V58" s="150" t="s">
        <v>1120</v>
      </c>
      <c r="W58" t="s">
        <v>575</v>
      </c>
      <c r="X58" t="s">
        <v>574</v>
      </c>
      <c r="Y58" t="s">
        <v>574</v>
      </c>
      <c r="Z58" t="s">
        <v>575</v>
      </c>
      <c r="AM58" t="s">
        <v>596</v>
      </c>
      <c r="AN58" t="s">
        <v>596</v>
      </c>
      <c r="AO58" t="s">
        <v>597</v>
      </c>
      <c r="AP58" t="s">
        <v>596</v>
      </c>
      <c r="AQ58" t="s">
        <v>596</v>
      </c>
      <c r="AR58" t="s">
        <v>597</v>
      </c>
      <c r="AS58" t="s">
        <v>597</v>
      </c>
      <c r="AT58" t="s">
        <v>596</v>
      </c>
      <c r="AU58" t="s">
        <v>596</v>
      </c>
      <c r="AV58" t="s">
        <v>596</v>
      </c>
      <c r="AW58" t="s">
        <v>596</v>
      </c>
      <c r="AX58" t="s">
        <v>597</v>
      </c>
      <c r="AY58" t="s">
        <v>596</v>
      </c>
      <c r="AZ58" t="s">
        <v>597</v>
      </c>
      <c r="BA58" t="s">
        <v>597</v>
      </c>
      <c r="BB58" t="s">
        <v>597</v>
      </c>
      <c r="BC58" t="s">
        <v>597</v>
      </c>
      <c r="BD58" t="s">
        <v>597</v>
      </c>
      <c r="BE58" t="s">
        <v>597</v>
      </c>
      <c r="BF58" t="s">
        <v>596</v>
      </c>
      <c r="BG58" t="s">
        <v>597</v>
      </c>
      <c r="BH58" t="s">
        <v>597</v>
      </c>
      <c r="BI58" t="s">
        <v>597</v>
      </c>
      <c r="BJ58" t="s">
        <v>597</v>
      </c>
      <c r="BK58" t="s">
        <v>598</v>
      </c>
      <c r="BL58" t="s">
        <v>597</v>
      </c>
      <c r="BM58" t="s">
        <v>597</v>
      </c>
      <c r="CZ58" t="s">
        <v>1121</v>
      </c>
    </row>
    <row r="59" spans="1:104">
      <c r="A59" t="s">
        <v>233</v>
      </c>
      <c r="B59" t="s">
        <v>234</v>
      </c>
      <c r="C59" t="s">
        <v>1808</v>
      </c>
      <c r="D59" t="s">
        <v>1809</v>
      </c>
      <c r="E59" t="s">
        <v>1810</v>
      </c>
      <c r="F59" t="s">
        <v>1314</v>
      </c>
      <c r="G59">
        <v>0</v>
      </c>
      <c r="H59">
        <v>0</v>
      </c>
      <c r="I59">
        <v>0</v>
      </c>
      <c r="J59">
        <v>0</v>
      </c>
      <c r="K59">
        <v>0</v>
      </c>
      <c r="L59" t="s">
        <v>562</v>
      </c>
      <c r="M59" t="s">
        <v>562</v>
      </c>
      <c r="N59" t="s">
        <v>562</v>
      </c>
      <c r="O59" t="s">
        <v>562</v>
      </c>
      <c r="T59" t="s">
        <v>562</v>
      </c>
      <c r="V59" s="150" t="s">
        <v>1120</v>
      </c>
      <c r="W59" t="s">
        <v>575</v>
      </c>
      <c r="X59" t="s">
        <v>574</v>
      </c>
      <c r="Y59" t="s">
        <v>576</v>
      </c>
      <c r="Z59" t="s">
        <v>575</v>
      </c>
      <c r="AM59" t="s">
        <v>596</v>
      </c>
      <c r="AN59" t="s">
        <v>596</v>
      </c>
      <c r="AO59" t="s">
        <v>597</v>
      </c>
      <c r="AP59" t="s">
        <v>597</v>
      </c>
      <c r="AQ59" t="s">
        <v>596</v>
      </c>
      <c r="AR59" t="s">
        <v>596</v>
      </c>
      <c r="AS59" t="s">
        <v>597</v>
      </c>
      <c r="AT59" t="s">
        <v>596</v>
      </c>
      <c r="AU59" t="s">
        <v>596</v>
      </c>
      <c r="AV59" t="s">
        <v>596</v>
      </c>
      <c r="AW59" t="s">
        <v>596</v>
      </c>
      <c r="AX59" t="s">
        <v>597</v>
      </c>
      <c r="AY59" t="s">
        <v>597</v>
      </c>
      <c r="AZ59" t="s">
        <v>596</v>
      </c>
      <c r="BA59" t="s">
        <v>596</v>
      </c>
      <c r="BB59" t="s">
        <v>597</v>
      </c>
      <c r="BC59" t="s">
        <v>596</v>
      </c>
      <c r="BD59" t="s">
        <v>596</v>
      </c>
      <c r="BE59" t="s">
        <v>597</v>
      </c>
      <c r="BF59" t="s">
        <v>596</v>
      </c>
      <c r="BG59" t="s">
        <v>597</v>
      </c>
      <c r="BH59" t="s">
        <v>597</v>
      </c>
      <c r="BI59" t="s">
        <v>596</v>
      </c>
      <c r="BJ59" t="s">
        <v>596</v>
      </c>
      <c r="BK59" t="s">
        <v>597</v>
      </c>
      <c r="BL59" t="s">
        <v>597</v>
      </c>
      <c r="BM59" t="s">
        <v>596</v>
      </c>
      <c r="CZ59" t="s">
        <v>1121</v>
      </c>
    </row>
    <row r="60" spans="1:104">
      <c r="A60" t="s">
        <v>235</v>
      </c>
      <c r="B60" t="s">
        <v>236</v>
      </c>
      <c r="C60" t="s">
        <v>1315</v>
      </c>
      <c r="D60" t="s">
        <v>1316</v>
      </c>
      <c r="E60" t="s">
        <v>1317</v>
      </c>
      <c r="F60" t="s">
        <v>1318</v>
      </c>
      <c r="G60">
        <v>0</v>
      </c>
      <c r="H60">
        <v>0</v>
      </c>
      <c r="I60">
        <v>0</v>
      </c>
      <c r="J60">
        <v>0</v>
      </c>
      <c r="K60">
        <v>0</v>
      </c>
      <c r="L60" t="s">
        <v>562</v>
      </c>
      <c r="M60" t="s">
        <v>562</v>
      </c>
      <c r="N60" t="s">
        <v>562</v>
      </c>
      <c r="O60" t="s">
        <v>562</v>
      </c>
      <c r="T60" t="s">
        <v>562</v>
      </c>
      <c r="V60" s="150" t="s">
        <v>1120</v>
      </c>
      <c r="W60" t="s">
        <v>574</v>
      </c>
      <c r="X60" t="s">
        <v>574</v>
      </c>
      <c r="Y60" t="s">
        <v>576</v>
      </c>
      <c r="Z60" t="s">
        <v>575</v>
      </c>
      <c r="AM60" t="s">
        <v>597</v>
      </c>
      <c r="AN60" t="s">
        <v>597</v>
      </c>
      <c r="AO60" t="s">
        <v>597</v>
      </c>
      <c r="AP60" t="s">
        <v>597</v>
      </c>
      <c r="AQ60" t="s">
        <v>597</v>
      </c>
      <c r="AR60" t="s">
        <v>597</v>
      </c>
      <c r="AS60" t="s">
        <v>597</v>
      </c>
      <c r="AT60" t="s">
        <v>596</v>
      </c>
      <c r="AU60" t="s">
        <v>596</v>
      </c>
      <c r="AV60" t="s">
        <v>597</v>
      </c>
      <c r="AW60" t="s">
        <v>597</v>
      </c>
      <c r="AX60" t="s">
        <v>597</v>
      </c>
      <c r="AY60" t="s">
        <v>597</v>
      </c>
      <c r="AZ60" t="s">
        <v>597</v>
      </c>
      <c r="BA60" t="s">
        <v>597</v>
      </c>
      <c r="BB60" t="s">
        <v>597</v>
      </c>
      <c r="BC60" t="s">
        <v>597</v>
      </c>
      <c r="BD60" t="s">
        <v>597</v>
      </c>
      <c r="BE60" t="s">
        <v>597</v>
      </c>
      <c r="BF60" t="s">
        <v>597</v>
      </c>
      <c r="BG60" t="s">
        <v>597</v>
      </c>
      <c r="BH60" t="s">
        <v>597</v>
      </c>
      <c r="BI60" t="s">
        <v>597</v>
      </c>
      <c r="BJ60" t="s">
        <v>597</v>
      </c>
      <c r="BK60" t="s">
        <v>597</v>
      </c>
      <c r="BL60" t="s">
        <v>597</v>
      </c>
      <c r="BM60" t="s">
        <v>597</v>
      </c>
      <c r="CZ60" t="s">
        <v>1121</v>
      </c>
    </row>
    <row r="61" spans="1:104">
      <c r="A61" t="s">
        <v>237</v>
      </c>
      <c r="B61" t="s">
        <v>238</v>
      </c>
      <c r="C61" t="s">
        <v>1319</v>
      </c>
      <c r="D61" t="s">
        <v>1320</v>
      </c>
      <c r="E61" t="s">
        <v>1321</v>
      </c>
      <c r="F61" t="s">
        <v>1322</v>
      </c>
      <c r="G61">
        <v>0</v>
      </c>
      <c r="H61">
        <v>0</v>
      </c>
      <c r="I61">
        <v>0</v>
      </c>
      <c r="J61">
        <v>0</v>
      </c>
      <c r="K61">
        <v>0</v>
      </c>
      <c r="L61" t="s">
        <v>562</v>
      </c>
      <c r="M61" t="s">
        <v>562</v>
      </c>
      <c r="N61" t="s">
        <v>562</v>
      </c>
      <c r="O61" t="s">
        <v>562</v>
      </c>
      <c r="T61" t="s">
        <v>562</v>
      </c>
      <c r="V61" s="150" t="s">
        <v>1120</v>
      </c>
      <c r="W61" t="s">
        <v>575</v>
      </c>
      <c r="X61" t="s">
        <v>574</v>
      </c>
      <c r="Y61" t="s">
        <v>574</v>
      </c>
      <c r="Z61" t="s">
        <v>574</v>
      </c>
      <c r="AM61" t="s">
        <v>597</v>
      </c>
      <c r="AN61" t="s">
        <v>598</v>
      </c>
      <c r="AO61" t="s">
        <v>598</v>
      </c>
      <c r="AP61" t="s">
        <v>597</v>
      </c>
      <c r="AQ61" t="s">
        <v>596</v>
      </c>
      <c r="AR61" t="s">
        <v>597</v>
      </c>
      <c r="AS61" t="s">
        <v>597</v>
      </c>
      <c r="AT61" t="s">
        <v>597</v>
      </c>
      <c r="AU61" t="s">
        <v>596</v>
      </c>
      <c r="AV61" t="s">
        <v>598</v>
      </c>
      <c r="AW61" t="s">
        <v>599</v>
      </c>
      <c r="AX61" t="s">
        <v>599</v>
      </c>
      <c r="AY61" t="s">
        <v>598</v>
      </c>
      <c r="AZ61" t="s">
        <v>597</v>
      </c>
      <c r="BA61" t="s">
        <v>598</v>
      </c>
      <c r="BB61" t="s">
        <v>598</v>
      </c>
      <c r="BC61" t="s">
        <v>598</v>
      </c>
      <c r="BD61" t="s">
        <v>596</v>
      </c>
      <c r="BE61" t="s">
        <v>598</v>
      </c>
      <c r="BF61" t="s">
        <v>599</v>
      </c>
      <c r="BG61" t="s">
        <v>599</v>
      </c>
      <c r="BH61" t="s">
        <v>598</v>
      </c>
      <c r="BI61" t="s">
        <v>597</v>
      </c>
      <c r="BJ61" t="s">
        <v>598</v>
      </c>
      <c r="BK61" t="s">
        <v>598</v>
      </c>
      <c r="BL61" t="s">
        <v>598</v>
      </c>
      <c r="BM61" t="s">
        <v>597</v>
      </c>
      <c r="CZ61" t="s">
        <v>1121</v>
      </c>
    </row>
    <row r="62" spans="1:104">
      <c r="A62" t="s">
        <v>239</v>
      </c>
      <c r="B62" t="s">
        <v>240</v>
      </c>
      <c r="C62" t="s">
        <v>1870</v>
      </c>
      <c r="D62" t="s">
        <v>1871</v>
      </c>
      <c r="E62" t="s">
        <v>1872</v>
      </c>
      <c r="F62" t="s">
        <v>1326</v>
      </c>
      <c r="G62">
        <v>0</v>
      </c>
      <c r="H62">
        <v>0</v>
      </c>
      <c r="I62">
        <v>0</v>
      </c>
      <c r="J62">
        <v>0</v>
      </c>
      <c r="K62">
        <v>0</v>
      </c>
      <c r="L62" t="s">
        <v>562</v>
      </c>
      <c r="M62" t="s">
        <v>562</v>
      </c>
      <c r="N62" t="s">
        <v>562</v>
      </c>
      <c r="O62" t="s">
        <v>562</v>
      </c>
      <c r="T62" t="s">
        <v>563</v>
      </c>
      <c r="V62" s="150">
        <v>43190</v>
      </c>
      <c r="W62" t="s">
        <v>576</v>
      </c>
      <c r="X62" t="s">
        <v>574</v>
      </c>
      <c r="Y62" t="s">
        <v>576</v>
      </c>
      <c r="Z62" t="s">
        <v>574</v>
      </c>
      <c r="AM62" t="s">
        <v>597</v>
      </c>
      <c r="AN62" t="s">
        <v>597</v>
      </c>
      <c r="AO62" t="s">
        <v>597</v>
      </c>
      <c r="AP62" t="s">
        <v>597</v>
      </c>
      <c r="AQ62" t="s">
        <v>597</v>
      </c>
      <c r="AR62" t="s">
        <v>597</v>
      </c>
      <c r="AS62" t="s">
        <v>596</v>
      </c>
      <c r="AT62" t="s">
        <v>596</v>
      </c>
      <c r="AU62" t="s">
        <v>596</v>
      </c>
      <c r="AV62" t="s">
        <v>597</v>
      </c>
      <c r="AW62" t="s">
        <v>597</v>
      </c>
      <c r="AX62" t="s">
        <v>597</v>
      </c>
      <c r="AY62" t="s">
        <v>597</v>
      </c>
      <c r="AZ62" t="s">
        <v>597</v>
      </c>
      <c r="BA62" t="s">
        <v>597</v>
      </c>
      <c r="BB62" t="s">
        <v>597</v>
      </c>
      <c r="BC62" t="s">
        <v>596</v>
      </c>
      <c r="BD62" t="s">
        <v>596</v>
      </c>
      <c r="BE62" t="s">
        <v>597</v>
      </c>
      <c r="BF62" t="s">
        <v>597</v>
      </c>
      <c r="BG62" t="s">
        <v>597</v>
      </c>
      <c r="BH62" t="s">
        <v>597</v>
      </c>
      <c r="BI62" t="s">
        <v>597</v>
      </c>
      <c r="BJ62" t="s">
        <v>597</v>
      </c>
      <c r="BK62" t="s">
        <v>597</v>
      </c>
      <c r="BL62" t="s">
        <v>596</v>
      </c>
      <c r="BM62" t="s">
        <v>597</v>
      </c>
      <c r="CZ62" t="s">
        <v>1121</v>
      </c>
    </row>
    <row r="63" spans="1:104">
      <c r="A63" t="s">
        <v>241</v>
      </c>
      <c r="B63" t="s">
        <v>242</v>
      </c>
      <c r="C63" t="s">
        <v>1327</v>
      </c>
      <c r="D63" t="s">
        <v>1328</v>
      </c>
      <c r="E63" t="s">
        <v>1329</v>
      </c>
      <c r="F63" t="s">
        <v>1733</v>
      </c>
      <c r="G63">
        <v>0</v>
      </c>
      <c r="H63">
        <v>0</v>
      </c>
      <c r="I63">
        <v>0</v>
      </c>
      <c r="J63">
        <v>0</v>
      </c>
      <c r="K63">
        <v>0</v>
      </c>
      <c r="L63" t="s">
        <v>562</v>
      </c>
      <c r="M63" t="s">
        <v>562</v>
      </c>
      <c r="N63" t="s">
        <v>562</v>
      </c>
      <c r="O63" t="s">
        <v>562</v>
      </c>
      <c r="T63" t="s">
        <v>563</v>
      </c>
      <c r="V63" s="150">
        <v>43131</v>
      </c>
      <c r="W63" t="s">
        <v>574</v>
      </c>
      <c r="X63" t="s">
        <v>574</v>
      </c>
      <c r="Y63" t="s">
        <v>575</v>
      </c>
      <c r="Z63" t="s">
        <v>575</v>
      </c>
      <c r="AM63" t="s">
        <v>597</v>
      </c>
      <c r="AN63" t="s">
        <v>595</v>
      </c>
      <c r="AO63" t="s">
        <v>597</v>
      </c>
      <c r="AP63" t="s">
        <v>596</v>
      </c>
      <c r="AQ63" t="s">
        <v>597</v>
      </c>
      <c r="AR63" t="s">
        <v>595</v>
      </c>
      <c r="AS63" t="s">
        <v>597</v>
      </c>
      <c r="AT63" t="s">
        <v>596</v>
      </c>
      <c r="AU63" t="s">
        <v>597</v>
      </c>
      <c r="AV63" t="s">
        <v>597</v>
      </c>
      <c r="AW63" t="s">
        <v>596</v>
      </c>
      <c r="AX63" t="s">
        <v>597</v>
      </c>
      <c r="AY63" t="s">
        <v>597</v>
      </c>
      <c r="AZ63" t="s">
        <v>597</v>
      </c>
      <c r="BA63" t="s">
        <v>595</v>
      </c>
      <c r="BB63" t="s">
        <v>597</v>
      </c>
      <c r="BC63" t="s">
        <v>596</v>
      </c>
      <c r="BD63" t="s">
        <v>597</v>
      </c>
      <c r="BE63" t="s">
        <v>597</v>
      </c>
      <c r="BF63" t="s">
        <v>596</v>
      </c>
      <c r="BG63" t="s">
        <v>597</v>
      </c>
      <c r="BH63" t="s">
        <v>597</v>
      </c>
      <c r="BI63" t="s">
        <v>597</v>
      </c>
      <c r="BJ63" t="s">
        <v>596</v>
      </c>
      <c r="BK63" t="s">
        <v>597</v>
      </c>
      <c r="BL63" t="s">
        <v>597</v>
      </c>
      <c r="BM63" t="s">
        <v>598</v>
      </c>
      <c r="CZ63" t="s">
        <v>1121</v>
      </c>
    </row>
    <row r="64" spans="1:104">
      <c r="A64" t="s">
        <v>243</v>
      </c>
      <c r="B64" t="s">
        <v>244</v>
      </c>
      <c r="C64" t="s">
        <v>1873</v>
      </c>
      <c r="D64" t="s">
        <v>1874</v>
      </c>
      <c r="E64" t="s">
        <v>1875</v>
      </c>
      <c r="F64" t="s">
        <v>1560</v>
      </c>
      <c r="G64">
        <v>0</v>
      </c>
      <c r="H64">
        <v>0</v>
      </c>
      <c r="I64">
        <v>0</v>
      </c>
      <c r="J64">
        <v>0</v>
      </c>
      <c r="K64">
        <v>0</v>
      </c>
      <c r="L64" t="s">
        <v>562</v>
      </c>
      <c r="M64" t="s">
        <v>562</v>
      </c>
      <c r="N64" t="s">
        <v>562</v>
      </c>
      <c r="O64" t="s">
        <v>562</v>
      </c>
      <c r="T64" t="s">
        <v>562</v>
      </c>
      <c r="V64" s="150" t="s">
        <v>1120</v>
      </c>
      <c r="W64" t="s">
        <v>575</v>
      </c>
      <c r="X64" t="s">
        <v>574</v>
      </c>
      <c r="Y64" t="s">
        <v>575</v>
      </c>
      <c r="Z64" t="s">
        <v>575</v>
      </c>
      <c r="AM64" t="s">
        <v>597</v>
      </c>
      <c r="AN64" t="s">
        <v>596</v>
      </c>
      <c r="AO64" t="s">
        <v>597</v>
      </c>
      <c r="AP64" t="s">
        <v>597</v>
      </c>
      <c r="AQ64" t="s">
        <v>597</v>
      </c>
      <c r="AR64" t="s">
        <v>597</v>
      </c>
      <c r="AS64" t="s">
        <v>597</v>
      </c>
      <c r="AT64" t="s">
        <v>597</v>
      </c>
      <c r="AU64" t="s">
        <v>597</v>
      </c>
      <c r="AV64" t="s">
        <v>597</v>
      </c>
      <c r="AW64" t="s">
        <v>597</v>
      </c>
      <c r="AX64" t="s">
        <v>597</v>
      </c>
      <c r="AY64" t="s">
        <v>597</v>
      </c>
      <c r="AZ64" t="s">
        <v>597</v>
      </c>
      <c r="BA64" t="s">
        <v>597</v>
      </c>
      <c r="BB64" t="s">
        <v>597</v>
      </c>
      <c r="BC64" t="s">
        <v>597</v>
      </c>
      <c r="BD64" t="s">
        <v>597</v>
      </c>
      <c r="BE64" t="s">
        <v>597</v>
      </c>
      <c r="BF64" t="s">
        <v>597</v>
      </c>
      <c r="BG64" t="s">
        <v>597</v>
      </c>
      <c r="BH64" t="s">
        <v>597</v>
      </c>
      <c r="BI64" t="s">
        <v>597</v>
      </c>
      <c r="BJ64" t="s">
        <v>597</v>
      </c>
      <c r="BK64" t="s">
        <v>597</v>
      </c>
      <c r="BL64" t="s">
        <v>597</v>
      </c>
      <c r="BM64" t="s">
        <v>597</v>
      </c>
      <c r="CZ64" t="s">
        <v>1121</v>
      </c>
    </row>
    <row r="65" spans="1:104">
      <c r="A65" t="s">
        <v>247</v>
      </c>
      <c r="B65" t="s">
        <v>248</v>
      </c>
      <c r="C65" t="s">
        <v>1561</v>
      </c>
      <c r="D65" t="s">
        <v>1562</v>
      </c>
      <c r="E65" t="s">
        <v>1563</v>
      </c>
      <c r="F65" t="s">
        <v>1779</v>
      </c>
      <c r="G65">
        <v>0</v>
      </c>
      <c r="H65">
        <v>0</v>
      </c>
      <c r="I65">
        <v>0</v>
      </c>
      <c r="J65">
        <v>0</v>
      </c>
      <c r="K65">
        <v>0</v>
      </c>
      <c r="L65" t="s">
        <v>562</v>
      </c>
      <c r="M65" t="s">
        <v>562</v>
      </c>
      <c r="N65" t="s">
        <v>562</v>
      </c>
      <c r="O65" t="s">
        <v>562</v>
      </c>
      <c r="T65" t="s">
        <v>562</v>
      </c>
      <c r="V65" s="150" t="s">
        <v>1120</v>
      </c>
      <c r="W65" t="s">
        <v>575</v>
      </c>
      <c r="X65" t="s">
        <v>575</v>
      </c>
      <c r="Y65" t="s">
        <v>574</v>
      </c>
      <c r="Z65" t="s">
        <v>574</v>
      </c>
      <c r="AM65" t="s">
        <v>597</v>
      </c>
      <c r="AN65" t="s">
        <v>597</v>
      </c>
      <c r="AO65" t="s">
        <v>596</v>
      </c>
      <c r="AP65" t="s">
        <v>596</v>
      </c>
      <c r="AQ65" t="s">
        <v>596</v>
      </c>
      <c r="AR65" t="s">
        <v>596</v>
      </c>
      <c r="AS65" t="s">
        <v>596</v>
      </c>
      <c r="AT65" t="s">
        <v>596</v>
      </c>
      <c r="AU65" t="s">
        <v>596</v>
      </c>
      <c r="AV65" t="s">
        <v>597</v>
      </c>
      <c r="AW65" t="s">
        <v>597</v>
      </c>
      <c r="AX65" t="s">
        <v>597</v>
      </c>
      <c r="AY65" t="s">
        <v>596</v>
      </c>
      <c r="AZ65" t="s">
        <v>596</v>
      </c>
      <c r="BA65" t="s">
        <v>596</v>
      </c>
      <c r="BB65" t="s">
        <v>596</v>
      </c>
      <c r="BC65" t="s">
        <v>597</v>
      </c>
      <c r="BD65" t="s">
        <v>596</v>
      </c>
      <c r="BE65" t="s">
        <v>597</v>
      </c>
      <c r="BF65" t="s">
        <v>597</v>
      </c>
      <c r="BG65" t="s">
        <v>597</v>
      </c>
      <c r="BH65" t="s">
        <v>597</v>
      </c>
      <c r="BI65" t="s">
        <v>596</v>
      </c>
      <c r="BJ65" t="s">
        <v>596</v>
      </c>
      <c r="BK65" t="s">
        <v>596</v>
      </c>
      <c r="BL65" t="s">
        <v>598</v>
      </c>
      <c r="BM65" t="s">
        <v>597</v>
      </c>
      <c r="CZ65" t="s">
        <v>1121</v>
      </c>
    </row>
    <row r="66" spans="1:104">
      <c r="A66" t="s">
        <v>251</v>
      </c>
      <c r="B66" t="s">
        <v>252</v>
      </c>
      <c r="C66" t="s">
        <v>1331</v>
      </c>
      <c r="D66" t="s">
        <v>1332</v>
      </c>
      <c r="E66" t="s">
        <v>1780</v>
      </c>
      <c r="F66" t="s">
        <v>1334</v>
      </c>
      <c r="G66">
        <v>0</v>
      </c>
      <c r="H66">
        <v>0</v>
      </c>
      <c r="I66">
        <v>0</v>
      </c>
      <c r="J66">
        <v>0</v>
      </c>
      <c r="K66">
        <v>0</v>
      </c>
      <c r="L66" t="s">
        <v>562</v>
      </c>
      <c r="M66" t="s">
        <v>562</v>
      </c>
      <c r="N66" t="s">
        <v>562</v>
      </c>
      <c r="O66" t="s">
        <v>562</v>
      </c>
      <c r="T66" t="s">
        <v>562</v>
      </c>
      <c r="V66" s="150" t="s">
        <v>1120</v>
      </c>
      <c r="W66" t="s">
        <v>575</v>
      </c>
      <c r="X66" t="s">
        <v>574</v>
      </c>
      <c r="Y66" t="s">
        <v>574</v>
      </c>
      <c r="Z66" t="s">
        <v>575</v>
      </c>
      <c r="AM66" t="s">
        <v>597</v>
      </c>
      <c r="AN66" t="s">
        <v>597</v>
      </c>
      <c r="AO66" t="s">
        <v>597</v>
      </c>
      <c r="AP66" t="s">
        <v>597</v>
      </c>
      <c r="AQ66" t="s">
        <v>597</v>
      </c>
      <c r="AR66" t="s">
        <v>597</v>
      </c>
      <c r="AS66" t="s">
        <v>597</v>
      </c>
      <c r="AT66" t="s">
        <v>597</v>
      </c>
      <c r="AU66" t="s">
        <v>597</v>
      </c>
      <c r="AV66" t="s">
        <v>598</v>
      </c>
      <c r="AW66" t="s">
        <v>597</v>
      </c>
      <c r="AX66" t="s">
        <v>597</v>
      </c>
      <c r="AY66" t="s">
        <v>598</v>
      </c>
      <c r="AZ66" t="s">
        <v>598</v>
      </c>
      <c r="BA66" t="s">
        <v>597</v>
      </c>
      <c r="BB66" t="s">
        <v>597</v>
      </c>
      <c r="BC66" t="s">
        <v>597</v>
      </c>
      <c r="BD66" t="s">
        <v>597</v>
      </c>
      <c r="BE66" t="s">
        <v>598</v>
      </c>
      <c r="BF66" t="s">
        <v>597</v>
      </c>
      <c r="BG66" t="s">
        <v>597</v>
      </c>
      <c r="BH66" t="s">
        <v>598</v>
      </c>
      <c r="BI66" t="s">
        <v>598</v>
      </c>
      <c r="BJ66" t="s">
        <v>597</v>
      </c>
      <c r="BK66" t="s">
        <v>597</v>
      </c>
      <c r="BL66" t="s">
        <v>597</v>
      </c>
      <c r="BM66" t="s">
        <v>597</v>
      </c>
      <c r="CZ66" t="s">
        <v>1121</v>
      </c>
    </row>
    <row r="67" spans="1:104">
      <c r="A67" t="s">
        <v>255</v>
      </c>
      <c r="B67" t="s">
        <v>256</v>
      </c>
      <c r="C67" t="s">
        <v>1781</v>
      </c>
      <c r="D67" t="s">
        <v>1336</v>
      </c>
      <c r="E67" t="s">
        <v>1337</v>
      </c>
      <c r="F67" t="s">
        <v>1782</v>
      </c>
      <c r="G67">
        <v>0</v>
      </c>
      <c r="H67">
        <v>0</v>
      </c>
      <c r="I67">
        <v>0</v>
      </c>
      <c r="J67">
        <v>0</v>
      </c>
      <c r="K67">
        <v>0</v>
      </c>
      <c r="L67" t="s">
        <v>562</v>
      </c>
      <c r="M67" t="s">
        <v>562</v>
      </c>
      <c r="N67" t="s">
        <v>562</v>
      </c>
      <c r="O67" t="s">
        <v>562</v>
      </c>
      <c r="T67" t="s">
        <v>562</v>
      </c>
      <c r="V67" s="150" t="s">
        <v>1120</v>
      </c>
      <c r="W67" t="s">
        <v>575</v>
      </c>
      <c r="X67" t="s">
        <v>574</v>
      </c>
      <c r="Y67" t="s">
        <v>575</v>
      </c>
      <c r="Z67" t="s">
        <v>574</v>
      </c>
      <c r="AM67" t="s">
        <v>596</v>
      </c>
      <c r="AN67" t="s">
        <v>596</v>
      </c>
      <c r="AO67" t="s">
        <v>596</v>
      </c>
      <c r="AP67" t="s">
        <v>595</v>
      </c>
      <c r="AQ67" t="s">
        <v>596</v>
      </c>
      <c r="AR67" t="s">
        <v>596</v>
      </c>
      <c r="AS67" t="s">
        <v>596</v>
      </c>
      <c r="AT67" t="s">
        <v>596</v>
      </c>
      <c r="AU67" t="s">
        <v>596</v>
      </c>
      <c r="AV67" t="s">
        <v>596</v>
      </c>
      <c r="AW67" t="s">
        <v>596</v>
      </c>
      <c r="AX67" t="s">
        <v>596</v>
      </c>
      <c r="AY67" t="s">
        <v>596</v>
      </c>
      <c r="AZ67" t="s">
        <v>597</v>
      </c>
      <c r="BA67" t="s">
        <v>596</v>
      </c>
      <c r="BB67" t="s">
        <v>596</v>
      </c>
      <c r="BC67" t="s">
        <v>596</v>
      </c>
      <c r="BD67" t="s">
        <v>597</v>
      </c>
      <c r="BE67" t="s">
        <v>596</v>
      </c>
      <c r="BF67" t="s">
        <v>596</v>
      </c>
      <c r="BG67" t="s">
        <v>596</v>
      </c>
      <c r="BH67" t="s">
        <v>596</v>
      </c>
      <c r="BI67" t="s">
        <v>597</v>
      </c>
      <c r="BJ67" t="s">
        <v>596</v>
      </c>
      <c r="BK67" t="s">
        <v>596</v>
      </c>
      <c r="BL67" t="s">
        <v>597</v>
      </c>
      <c r="BM67" t="s">
        <v>597</v>
      </c>
      <c r="CZ67" t="s">
        <v>1121</v>
      </c>
    </row>
    <row r="68" spans="1:104">
      <c r="A68" t="s">
        <v>257</v>
      </c>
      <c r="B68" t="s">
        <v>258</v>
      </c>
      <c r="C68" t="s">
        <v>1876</v>
      </c>
      <c r="D68" t="s">
        <v>1877</v>
      </c>
      <c r="E68">
        <v>2036882928</v>
      </c>
      <c r="F68" t="s">
        <v>1594</v>
      </c>
      <c r="G68">
        <v>0</v>
      </c>
      <c r="H68">
        <v>0</v>
      </c>
      <c r="I68">
        <v>0</v>
      </c>
      <c r="J68">
        <v>0</v>
      </c>
      <c r="K68">
        <v>0</v>
      </c>
      <c r="L68" t="s">
        <v>562</v>
      </c>
      <c r="M68" t="s">
        <v>562</v>
      </c>
      <c r="N68" t="s">
        <v>562</v>
      </c>
      <c r="O68" t="s">
        <v>562</v>
      </c>
      <c r="T68" t="s">
        <v>562</v>
      </c>
      <c r="V68" s="150" t="s">
        <v>1120</v>
      </c>
      <c r="W68" t="s">
        <v>575</v>
      </c>
      <c r="X68" t="s">
        <v>574</v>
      </c>
      <c r="Y68" t="s">
        <v>574</v>
      </c>
      <c r="Z68" t="s">
        <v>575</v>
      </c>
      <c r="AM68" t="s">
        <v>596</v>
      </c>
      <c r="AN68" t="s">
        <v>596</v>
      </c>
      <c r="AO68" t="s">
        <v>598</v>
      </c>
      <c r="AP68" t="s">
        <v>597</v>
      </c>
      <c r="AQ68" t="s">
        <v>596</v>
      </c>
      <c r="AR68" t="s">
        <v>596</v>
      </c>
      <c r="AS68" t="s">
        <v>596</v>
      </c>
      <c r="AT68" t="s">
        <v>597</v>
      </c>
      <c r="AU68" t="s">
        <v>597</v>
      </c>
      <c r="AV68" t="s">
        <v>597</v>
      </c>
      <c r="AW68" t="s">
        <v>597</v>
      </c>
      <c r="AX68" t="s">
        <v>598</v>
      </c>
      <c r="AY68" t="s">
        <v>597</v>
      </c>
      <c r="AZ68" t="s">
        <v>596</v>
      </c>
      <c r="BA68" t="s">
        <v>596</v>
      </c>
      <c r="BB68" t="s">
        <v>597</v>
      </c>
      <c r="BC68" t="s">
        <v>597</v>
      </c>
      <c r="BD68" t="s">
        <v>597</v>
      </c>
      <c r="BE68" t="s">
        <v>597</v>
      </c>
      <c r="BF68" t="s">
        <v>597</v>
      </c>
      <c r="BG68" t="s">
        <v>598</v>
      </c>
      <c r="BH68" t="s">
        <v>597</v>
      </c>
      <c r="BI68" t="s">
        <v>597</v>
      </c>
      <c r="BJ68" t="s">
        <v>597</v>
      </c>
      <c r="BK68" t="s">
        <v>597</v>
      </c>
      <c r="BL68" t="s">
        <v>597</v>
      </c>
      <c r="BM68" t="s">
        <v>597</v>
      </c>
      <c r="CZ68" t="s">
        <v>1121</v>
      </c>
    </row>
    <row r="69" spans="1:104">
      <c r="A69" t="s">
        <v>259</v>
      </c>
      <c r="B69" t="s">
        <v>260</v>
      </c>
      <c r="C69" t="s">
        <v>1777</v>
      </c>
      <c r="D69" t="s">
        <v>1309</v>
      </c>
      <c r="E69">
        <v>7971625133</v>
      </c>
      <c r="F69" t="s">
        <v>1778</v>
      </c>
      <c r="G69">
        <v>0</v>
      </c>
      <c r="H69">
        <v>0</v>
      </c>
      <c r="I69">
        <v>0</v>
      </c>
      <c r="J69">
        <v>0</v>
      </c>
      <c r="K69">
        <v>0</v>
      </c>
      <c r="L69" t="s">
        <v>562</v>
      </c>
      <c r="M69" t="s">
        <v>562</v>
      </c>
      <c r="N69" t="s">
        <v>562</v>
      </c>
      <c r="O69" t="s">
        <v>562</v>
      </c>
      <c r="T69" t="s">
        <v>562</v>
      </c>
      <c r="V69" s="150" t="s">
        <v>1120</v>
      </c>
      <c r="W69" t="s">
        <v>575</v>
      </c>
      <c r="X69" t="s">
        <v>574</v>
      </c>
      <c r="Y69" t="s">
        <v>574</v>
      </c>
      <c r="Z69" t="s">
        <v>575</v>
      </c>
      <c r="AM69" t="s">
        <v>597</v>
      </c>
      <c r="AN69" t="s">
        <v>597</v>
      </c>
      <c r="AO69" t="s">
        <v>597</v>
      </c>
      <c r="AP69" t="s">
        <v>597</v>
      </c>
      <c r="AQ69" t="s">
        <v>597</v>
      </c>
      <c r="AR69" t="s">
        <v>597</v>
      </c>
      <c r="AS69" t="s">
        <v>597</v>
      </c>
      <c r="AT69" t="s">
        <v>597</v>
      </c>
      <c r="AU69" t="s">
        <v>597</v>
      </c>
      <c r="AV69" t="s">
        <v>597</v>
      </c>
      <c r="AW69" t="s">
        <v>597</v>
      </c>
      <c r="AX69" t="s">
        <v>597</v>
      </c>
      <c r="AY69" t="s">
        <v>597</v>
      </c>
      <c r="AZ69" t="s">
        <v>597</v>
      </c>
      <c r="BA69" t="s">
        <v>597</v>
      </c>
      <c r="BB69" t="s">
        <v>597</v>
      </c>
      <c r="BC69" t="s">
        <v>597</v>
      </c>
      <c r="BD69" t="s">
        <v>597</v>
      </c>
      <c r="BE69" t="s">
        <v>597</v>
      </c>
      <c r="BF69" t="s">
        <v>597</v>
      </c>
      <c r="BG69" t="s">
        <v>597</v>
      </c>
      <c r="BH69" t="s">
        <v>597</v>
      </c>
      <c r="BI69" t="s">
        <v>597</v>
      </c>
      <c r="BJ69" t="s">
        <v>597</v>
      </c>
      <c r="BK69" t="s">
        <v>597</v>
      </c>
      <c r="BL69" t="s">
        <v>597</v>
      </c>
      <c r="BM69" t="s">
        <v>597</v>
      </c>
      <c r="CZ69" t="s">
        <v>1121</v>
      </c>
    </row>
    <row r="70" spans="1:104">
      <c r="A70" t="s">
        <v>263</v>
      </c>
      <c r="B70" t="s">
        <v>264</v>
      </c>
      <c r="C70" t="s">
        <v>1878</v>
      </c>
      <c r="D70" t="s">
        <v>1879</v>
      </c>
      <c r="E70" t="s">
        <v>1880</v>
      </c>
      <c r="F70" t="s">
        <v>1881</v>
      </c>
      <c r="G70">
        <v>0</v>
      </c>
      <c r="H70">
        <v>0</v>
      </c>
      <c r="I70">
        <v>0</v>
      </c>
      <c r="J70">
        <v>0</v>
      </c>
      <c r="K70">
        <v>0</v>
      </c>
      <c r="L70" t="s">
        <v>562</v>
      </c>
      <c r="M70" t="s">
        <v>562</v>
      </c>
      <c r="N70" t="s">
        <v>562</v>
      </c>
      <c r="O70" t="s">
        <v>562</v>
      </c>
      <c r="T70" t="s">
        <v>562</v>
      </c>
      <c r="V70" s="150" t="s">
        <v>1120</v>
      </c>
      <c r="W70" t="s">
        <v>576</v>
      </c>
      <c r="X70" t="s">
        <v>574</v>
      </c>
      <c r="Y70" t="s">
        <v>576</v>
      </c>
      <c r="Z70" t="s">
        <v>576</v>
      </c>
      <c r="AM70" t="s">
        <v>596</v>
      </c>
      <c r="AN70" t="s">
        <v>596</v>
      </c>
      <c r="AO70" t="s">
        <v>597</v>
      </c>
      <c r="AP70" t="s">
        <v>597</v>
      </c>
      <c r="AQ70" t="s">
        <v>597</v>
      </c>
      <c r="AR70" t="s">
        <v>596</v>
      </c>
      <c r="AS70" t="s">
        <v>596</v>
      </c>
      <c r="AT70" t="s">
        <v>596</v>
      </c>
      <c r="AU70" t="s">
        <v>595</v>
      </c>
      <c r="AV70" t="s">
        <v>597</v>
      </c>
      <c r="AW70" t="s">
        <v>596</v>
      </c>
      <c r="AX70" t="s">
        <v>597</v>
      </c>
      <c r="AY70" t="s">
        <v>597</v>
      </c>
      <c r="AZ70" t="s">
        <v>598</v>
      </c>
      <c r="BA70" t="s">
        <v>596</v>
      </c>
      <c r="BB70" t="s">
        <v>596</v>
      </c>
      <c r="BC70" t="s">
        <v>596</v>
      </c>
      <c r="BD70" t="s">
        <v>596</v>
      </c>
      <c r="BE70" t="s">
        <v>597</v>
      </c>
      <c r="BF70" t="s">
        <v>597</v>
      </c>
      <c r="BG70" t="s">
        <v>598</v>
      </c>
      <c r="BH70" t="s">
        <v>598</v>
      </c>
      <c r="BI70" t="s">
        <v>598</v>
      </c>
      <c r="BJ70" t="s">
        <v>597</v>
      </c>
      <c r="BK70" t="s">
        <v>597</v>
      </c>
      <c r="BL70" t="s">
        <v>597</v>
      </c>
      <c r="BM70" t="s">
        <v>596</v>
      </c>
      <c r="CZ70" t="s">
        <v>1121</v>
      </c>
    </row>
    <row r="71" spans="1:104">
      <c r="A71" t="s">
        <v>265</v>
      </c>
      <c r="B71" t="s">
        <v>266</v>
      </c>
      <c r="C71" t="s">
        <v>1343</v>
      </c>
      <c r="D71" t="s">
        <v>1344</v>
      </c>
      <c r="E71">
        <v>1482344700</v>
      </c>
      <c r="F71" t="s">
        <v>1345</v>
      </c>
      <c r="G71">
        <v>0</v>
      </c>
      <c r="H71">
        <v>0</v>
      </c>
      <c r="I71">
        <v>0</v>
      </c>
      <c r="J71">
        <v>0</v>
      </c>
      <c r="K71">
        <v>0</v>
      </c>
      <c r="L71" t="s">
        <v>562</v>
      </c>
      <c r="M71" t="s">
        <v>562</v>
      </c>
      <c r="N71" t="s">
        <v>562</v>
      </c>
      <c r="O71" t="s">
        <v>562</v>
      </c>
      <c r="T71" t="s">
        <v>562</v>
      </c>
      <c r="V71" s="150" t="s">
        <v>1120</v>
      </c>
      <c r="W71" t="s">
        <v>574</v>
      </c>
      <c r="X71" t="s">
        <v>575</v>
      </c>
      <c r="Y71" t="s">
        <v>575</v>
      </c>
      <c r="Z71" t="s">
        <v>575</v>
      </c>
      <c r="AM71" t="s">
        <v>596</v>
      </c>
      <c r="AN71" t="s">
        <v>597</v>
      </c>
      <c r="AO71" t="s">
        <v>597</v>
      </c>
      <c r="AP71" t="s">
        <v>597</v>
      </c>
      <c r="AQ71" t="s">
        <v>597</v>
      </c>
      <c r="AR71" t="s">
        <v>596</v>
      </c>
      <c r="AS71" t="s">
        <v>597</v>
      </c>
      <c r="AT71" t="s">
        <v>596</v>
      </c>
      <c r="AU71" t="s">
        <v>595</v>
      </c>
      <c r="AV71" t="s">
        <v>596</v>
      </c>
      <c r="AW71" t="s">
        <v>597</v>
      </c>
      <c r="AX71" t="s">
        <v>597</v>
      </c>
      <c r="AY71" t="s">
        <v>597</v>
      </c>
      <c r="AZ71" t="s">
        <v>597</v>
      </c>
      <c r="BA71" t="s">
        <v>597</v>
      </c>
      <c r="BB71" t="s">
        <v>597</v>
      </c>
      <c r="BC71" t="s">
        <v>597</v>
      </c>
      <c r="BD71" t="s">
        <v>596</v>
      </c>
      <c r="BE71" t="s">
        <v>596</v>
      </c>
      <c r="BF71" t="s">
        <v>597</v>
      </c>
      <c r="BG71" t="s">
        <v>597</v>
      </c>
      <c r="BH71" t="s">
        <v>597</v>
      </c>
      <c r="BI71" t="s">
        <v>597</v>
      </c>
      <c r="BJ71" t="s">
        <v>597</v>
      </c>
      <c r="BK71" t="s">
        <v>597</v>
      </c>
      <c r="BL71" t="s">
        <v>597</v>
      </c>
      <c r="BM71" t="s">
        <v>596</v>
      </c>
      <c r="CZ71" t="s">
        <v>1121</v>
      </c>
    </row>
    <row r="72" spans="1:104">
      <c r="A72" t="s">
        <v>269</v>
      </c>
      <c r="B72" t="s">
        <v>270</v>
      </c>
      <c r="C72" t="s">
        <v>1734</v>
      </c>
      <c r="D72" t="s">
        <v>1735</v>
      </c>
      <c r="E72" t="s">
        <v>1736</v>
      </c>
      <c r="F72" t="s">
        <v>1349</v>
      </c>
      <c r="G72">
        <v>0</v>
      </c>
      <c r="H72">
        <v>0</v>
      </c>
      <c r="I72">
        <v>0</v>
      </c>
      <c r="J72">
        <v>0</v>
      </c>
      <c r="K72">
        <v>0</v>
      </c>
      <c r="L72" t="s">
        <v>562</v>
      </c>
      <c r="M72" t="s">
        <v>562</v>
      </c>
      <c r="N72" t="s">
        <v>562</v>
      </c>
      <c r="O72" t="s">
        <v>562</v>
      </c>
      <c r="T72" t="s">
        <v>562</v>
      </c>
      <c r="V72" s="150" t="s">
        <v>1120</v>
      </c>
      <c r="W72" t="s">
        <v>574</v>
      </c>
      <c r="X72" t="s">
        <v>574</v>
      </c>
      <c r="Y72" t="s">
        <v>574</v>
      </c>
      <c r="Z72" t="s">
        <v>574</v>
      </c>
      <c r="AM72" t="s">
        <v>597</v>
      </c>
      <c r="AN72" t="s">
        <v>597</v>
      </c>
      <c r="AO72" t="s">
        <v>596</v>
      </c>
      <c r="AP72" t="s">
        <v>597</v>
      </c>
      <c r="AQ72" t="s">
        <v>597</v>
      </c>
      <c r="AR72" t="s">
        <v>597</v>
      </c>
      <c r="AS72" t="s">
        <v>596</v>
      </c>
      <c r="AT72" t="s">
        <v>598</v>
      </c>
      <c r="AU72" t="s">
        <v>598</v>
      </c>
      <c r="AV72" t="s">
        <v>597</v>
      </c>
      <c r="AW72" t="s">
        <v>597</v>
      </c>
      <c r="AX72" t="s">
        <v>597</v>
      </c>
      <c r="AY72" t="s">
        <v>598</v>
      </c>
      <c r="AZ72" t="s">
        <v>597</v>
      </c>
      <c r="BA72" t="s">
        <v>597</v>
      </c>
      <c r="BB72" t="s">
        <v>597</v>
      </c>
      <c r="BC72" t="s">
        <v>598</v>
      </c>
      <c r="BD72" t="s">
        <v>598</v>
      </c>
      <c r="BE72" t="s">
        <v>598</v>
      </c>
      <c r="BF72" t="s">
        <v>598</v>
      </c>
      <c r="BG72" t="s">
        <v>597</v>
      </c>
      <c r="BH72" t="s">
        <v>598</v>
      </c>
      <c r="BI72" t="s">
        <v>598</v>
      </c>
      <c r="BJ72" t="s">
        <v>597</v>
      </c>
      <c r="BK72" t="s">
        <v>598</v>
      </c>
      <c r="BL72" t="s">
        <v>598</v>
      </c>
      <c r="BM72" t="s">
        <v>598</v>
      </c>
      <c r="CZ72" t="s">
        <v>1121</v>
      </c>
    </row>
    <row r="73" spans="1:104">
      <c r="A73" t="s">
        <v>271</v>
      </c>
      <c r="B73" t="s">
        <v>272</v>
      </c>
      <c r="C73" t="s">
        <v>1843</v>
      </c>
      <c r="D73" t="s">
        <v>1351</v>
      </c>
      <c r="E73" t="s">
        <v>1352</v>
      </c>
      <c r="F73" t="s">
        <v>1844</v>
      </c>
      <c r="G73">
        <v>0</v>
      </c>
      <c r="H73">
        <v>0</v>
      </c>
      <c r="I73">
        <v>0</v>
      </c>
      <c r="J73">
        <v>0</v>
      </c>
      <c r="K73">
        <v>0</v>
      </c>
      <c r="L73" t="s">
        <v>562</v>
      </c>
      <c r="M73" t="s">
        <v>562</v>
      </c>
      <c r="N73" t="s">
        <v>562</v>
      </c>
      <c r="O73" t="s">
        <v>562</v>
      </c>
      <c r="T73" t="s">
        <v>562</v>
      </c>
      <c r="V73" s="150" t="s">
        <v>1120</v>
      </c>
      <c r="W73" t="s">
        <v>576</v>
      </c>
      <c r="X73" t="s">
        <v>574</v>
      </c>
      <c r="Y73" t="s">
        <v>575</v>
      </c>
      <c r="Z73" t="s">
        <v>574</v>
      </c>
      <c r="AM73" t="s">
        <v>596</v>
      </c>
      <c r="AN73" t="s">
        <v>596</v>
      </c>
      <c r="AO73" t="s">
        <v>597</v>
      </c>
      <c r="AP73" t="s">
        <v>596</v>
      </c>
      <c r="AQ73" t="s">
        <v>596</v>
      </c>
      <c r="AR73" t="s">
        <v>596</v>
      </c>
      <c r="AS73" t="s">
        <v>598</v>
      </c>
      <c r="AT73" t="s">
        <v>598</v>
      </c>
      <c r="AU73" t="s">
        <v>596</v>
      </c>
      <c r="AV73" t="s">
        <v>597</v>
      </c>
      <c r="AW73" t="s">
        <v>597</v>
      </c>
      <c r="AX73" t="s">
        <v>597</v>
      </c>
      <c r="AY73" t="s">
        <v>597</v>
      </c>
      <c r="AZ73" t="s">
        <v>597</v>
      </c>
      <c r="BA73" t="s">
        <v>597</v>
      </c>
      <c r="BB73" t="s">
        <v>598</v>
      </c>
      <c r="BC73" t="s">
        <v>598</v>
      </c>
      <c r="BD73" t="s">
        <v>596</v>
      </c>
      <c r="BE73" t="s">
        <v>597</v>
      </c>
      <c r="BF73" t="s">
        <v>597</v>
      </c>
      <c r="BG73" t="s">
        <v>597</v>
      </c>
      <c r="BH73" t="s">
        <v>597</v>
      </c>
      <c r="BI73" t="s">
        <v>597</v>
      </c>
      <c r="BJ73" t="s">
        <v>597</v>
      </c>
      <c r="BK73" t="s">
        <v>598</v>
      </c>
      <c r="BL73" t="s">
        <v>598</v>
      </c>
      <c r="BM73" t="s">
        <v>596</v>
      </c>
      <c r="CZ73" t="s">
        <v>1121</v>
      </c>
    </row>
    <row r="74" spans="1:104">
      <c r="A74" t="s">
        <v>273</v>
      </c>
      <c r="B74" t="s">
        <v>274</v>
      </c>
      <c r="C74" t="s">
        <v>1354</v>
      </c>
      <c r="D74" t="s">
        <v>1355</v>
      </c>
      <c r="E74" t="s">
        <v>1356</v>
      </c>
      <c r="F74" t="s">
        <v>1357</v>
      </c>
      <c r="G74">
        <v>0</v>
      </c>
      <c r="H74">
        <v>0</v>
      </c>
      <c r="I74">
        <v>0</v>
      </c>
      <c r="J74">
        <v>0</v>
      </c>
      <c r="K74">
        <v>0</v>
      </c>
      <c r="L74" t="s">
        <v>562</v>
      </c>
      <c r="M74" t="s">
        <v>562</v>
      </c>
      <c r="N74" t="s">
        <v>562</v>
      </c>
      <c r="O74" t="s">
        <v>562</v>
      </c>
      <c r="T74" t="s">
        <v>562</v>
      </c>
      <c r="V74" s="150" t="s">
        <v>1120</v>
      </c>
      <c r="W74" t="s">
        <v>575</v>
      </c>
      <c r="X74" t="s">
        <v>575</v>
      </c>
      <c r="Y74" t="s">
        <v>576</v>
      </c>
      <c r="Z74" t="s">
        <v>575</v>
      </c>
      <c r="AM74" t="s">
        <v>598</v>
      </c>
      <c r="AN74" t="s">
        <v>598</v>
      </c>
      <c r="AO74" t="s">
        <v>598</v>
      </c>
      <c r="AP74" t="s">
        <v>597</v>
      </c>
      <c r="AQ74" t="s">
        <v>595</v>
      </c>
      <c r="AR74" t="s">
        <v>596</v>
      </c>
      <c r="AS74" t="s">
        <v>597</v>
      </c>
      <c r="AT74" t="s">
        <v>597</v>
      </c>
      <c r="AU74" t="s">
        <v>595</v>
      </c>
      <c r="AV74" t="s">
        <v>598</v>
      </c>
      <c r="AW74" t="s">
        <v>598</v>
      </c>
      <c r="AX74" t="s">
        <v>598</v>
      </c>
      <c r="AY74" t="s">
        <v>597</v>
      </c>
      <c r="AZ74" t="s">
        <v>595</v>
      </c>
      <c r="BA74" t="s">
        <v>597</v>
      </c>
      <c r="BB74" t="s">
        <v>597</v>
      </c>
      <c r="BC74" t="s">
        <v>597</v>
      </c>
      <c r="BD74" t="s">
        <v>595</v>
      </c>
      <c r="BE74" t="s">
        <v>598</v>
      </c>
      <c r="BF74" t="s">
        <v>598</v>
      </c>
      <c r="BG74" t="s">
        <v>598</v>
      </c>
      <c r="BH74" t="s">
        <v>597</v>
      </c>
      <c r="BI74" t="s">
        <v>596</v>
      </c>
      <c r="BJ74" t="s">
        <v>597</v>
      </c>
      <c r="BK74" t="s">
        <v>597</v>
      </c>
      <c r="BL74" t="s">
        <v>597</v>
      </c>
      <c r="BM74" t="s">
        <v>595</v>
      </c>
      <c r="CZ74" t="s">
        <v>1121</v>
      </c>
    </row>
    <row r="75" spans="1:104">
      <c r="A75" t="s">
        <v>277</v>
      </c>
      <c r="B75" t="s">
        <v>278</v>
      </c>
      <c r="C75" t="s">
        <v>1358</v>
      </c>
      <c r="D75" t="s">
        <v>1359</v>
      </c>
      <c r="E75" t="s">
        <v>1882</v>
      </c>
      <c r="F75" t="s">
        <v>1883</v>
      </c>
      <c r="G75">
        <v>0</v>
      </c>
      <c r="H75">
        <v>0</v>
      </c>
      <c r="I75">
        <v>0</v>
      </c>
      <c r="J75">
        <v>0</v>
      </c>
      <c r="K75">
        <v>0</v>
      </c>
      <c r="L75" t="s">
        <v>562</v>
      </c>
      <c r="M75" t="s">
        <v>562</v>
      </c>
      <c r="N75" t="s">
        <v>562</v>
      </c>
      <c r="O75" t="s">
        <v>562</v>
      </c>
      <c r="T75" t="s">
        <v>562</v>
      </c>
      <c r="V75" s="150" t="s">
        <v>1120</v>
      </c>
      <c r="W75" t="s">
        <v>574</v>
      </c>
      <c r="X75" t="s">
        <v>574</v>
      </c>
      <c r="Y75" t="s">
        <v>574</v>
      </c>
      <c r="Z75" t="s">
        <v>575</v>
      </c>
      <c r="AM75" t="s">
        <v>597</v>
      </c>
      <c r="AN75" t="s">
        <v>597</v>
      </c>
      <c r="AO75" t="s">
        <v>597</v>
      </c>
      <c r="AP75" t="s">
        <v>597</v>
      </c>
      <c r="AQ75" t="s">
        <v>596</v>
      </c>
      <c r="AR75" t="s">
        <v>597</v>
      </c>
      <c r="AS75" t="s">
        <v>597</v>
      </c>
      <c r="AT75" t="s">
        <v>597</v>
      </c>
      <c r="AU75" t="s">
        <v>597</v>
      </c>
      <c r="AV75" t="s">
        <v>598</v>
      </c>
      <c r="AW75" t="s">
        <v>598</v>
      </c>
      <c r="AX75" t="s">
        <v>598</v>
      </c>
      <c r="AY75" t="s">
        <v>598</v>
      </c>
      <c r="AZ75" t="s">
        <v>598</v>
      </c>
      <c r="BA75" t="s">
        <v>598</v>
      </c>
      <c r="BB75" t="s">
        <v>598</v>
      </c>
      <c r="BC75" t="s">
        <v>598</v>
      </c>
      <c r="BD75" t="s">
        <v>598</v>
      </c>
      <c r="BE75" t="s">
        <v>598</v>
      </c>
      <c r="BF75" t="s">
        <v>598</v>
      </c>
      <c r="BG75" t="s">
        <v>598</v>
      </c>
      <c r="BH75" t="s">
        <v>598</v>
      </c>
      <c r="BI75" t="s">
        <v>598</v>
      </c>
      <c r="BJ75" t="s">
        <v>598</v>
      </c>
      <c r="BK75" t="s">
        <v>598</v>
      </c>
      <c r="BL75" t="s">
        <v>598</v>
      </c>
      <c r="BM75" t="s">
        <v>598</v>
      </c>
      <c r="CZ75" t="s">
        <v>1121</v>
      </c>
    </row>
    <row r="76" spans="1:104">
      <c r="A76" t="s">
        <v>279</v>
      </c>
      <c r="B76" t="s">
        <v>280</v>
      </c>
      <c r="C76" t="s">
        <v>1361</v>
      </c>
      <c r="D76" t="s">
        <v>1362</v>
      </c>
      <c r="E76" t="s">
        <v>1884</v>
      </c>
      <c r="F76" t="s">
        <v>1885</v>
      </c>
      <c r="G76">
        <v>0</v>
      </c>
      <c r="H76">
        <v>0</v>
      </c>
      <c r="I76">
        <v>0</v>
      </c>
      <c r="J76">
        <v>0</v>
      </c>
      <c r="K76">
        <v>0</v>
      </c>
      <c r="L76" t="s">
        <v>562</v>
      </c>
      <c r="M76" t="s">
        <v>562</v>
      </c>
      <c r="N76" t="s">
        <v>562</v>
      </c>
      <c r="O76" t="s">
        <v>562</v>
      </c>
      <c r="T76" t="s">
        <v>563</v>
      </c>
      <c r="V76" s="150">
        <v>43147</v>
      </c>
      <c r="W76" t="s">
        <v>575</v>
      </c>
      <c r="X76" t="s">
        <v>575</v>
      </c>
      <c r="Y76" t="s">
        <v>574</v>
      </c>
      <c r="Z76" t="s">
        <v>575</v>
      </c>
      <c r="AM76" t="s">
        <v>597</v>
      </c>
      <c r="AN76" t="s">
        <v>597</v>
      </c>
      <c r="AO76" t="s">
        <v>597</v>
      </c>
      <c r="AP76" t="s">
        <v>596</v>
      </c>
      <c r="AQ76" t="s">
        <v>596</v>
      </c>
      <c r="AR76" t="s">
        <v>596</v>
      </c>
      <c r="AS76" t="s">
        <v>597</v>
      </c>
      <c r="AT76" t="s">
        <v>597</v>
      </c>
      <c r="AU76" t="s">
        <v>597</v>
      </c>
      <c r="AV76" t="s">
        <v>597</v>
      </c>
      <c r="AW76" t="s">
        <v>597</v>
      </c>
      <c r="AX76" t="s">
        <v>597</v>
      </c>
      <c r="AY76" t="s">
        <v>597</v>
      </c>
      <c r="AZ76" t="s">
        <v>597</v>
      </c>
      <c r="BA76" t="s">
        <v>597</v>
      </c>
      <c r="BB76" t="s">
        <v>597</v>
      </c>
      <c r="BC76" t="s">
        <v>597</v>
      </c>
      <c r="BD76" t="s">
        <v>597</v>
      </c>
      <c r="BE76" t="s">
        <v>597</v>
      </c>
      <c r="BF76" t="s">
        <v>597</v>
      </c>
      <c r="BG76" t="s">
        <v>597</v>
      </c>
      <c r="BH76" t="s">
        <v>597</v>
      </c>
      <c r="BI76" t="s">
        <v>597</v>
      </c>
      <c r="BJ76" t="s">
        <v>597</v>
      </c>
      <c r="BK76" t="s">
        <v>597</v>
      </c>
      <c r="BL76" t="s">
        <v>597</v>
      </c>
      <c r="BM76" t="s">
        <v>597</v>
      </c>
      <c r="CZ76" t="s">
        <v>1121</v>
      </c>
    </row>
    <row r="77" spans="1:104">
      <c r="A77" t="s">
        <v>283</v>
      </c>
      <c r="B77" t="s">
        <v>284</v>
      </c>
      <c r="C77" t="s">
        <v>1144</v>
      </c>
      <c r="D77" t="s">
        <v>1145</v>
      </c>
      <c r="E77" t="s">
        <v>1146</v>
      </c>
      <c r="F77" t="s">
        <v>1783</v>
      </c>
      <c r="G77">
        <v>0</v>
      </c>
      <c r="H77">
        <v>0</v>
      </c>
      <c r="I77">
        <v>0</v>
      </c>
      <c r="J77">
        <v>0</v>
      </c>
      <c r="K77">
        <v>0</v>
      </c>
      <c r="L77" t="s">
        <v>562</v>
      </c>
      <c r="M77" t="s">
        <v>562</v>
      </c>
      <c r="N77" t="s">
        <v>562</v>
      </c>
      <c r="O77" t="s">
        <v>562</v>
      </c>
      <c r="T77" t="s">
        <v>562</v>
      </c>
      <c r="V77" s="150" t="s">
        <v>1120</v>
      </c>
      <c r="W77" t="s">
        <v>574</v>
      </c>
      <c r="X77" t="s">
        <v>574</v>
      </c>
      <c r="Y77" t="s">
        <v>575</v>
      </c>
      <c r="Z77" t="s">
        <v>575</v>
      </c>
      <c r="AM77" t="s">
        <v>597</v>
      </c>
      <c r="AN77" t="s">
        <v>596</v>
      </c>
      <c r="AO77" t="s">
        <v>597</v>
      </c>
      <c r="AP77" t="s">
        <v>597</v>
      </c>
      <c r="AQ77" t="s">
        <v>595</v>
      </c>
      <c r="AR77" t="s">
        <v>597</v>
      </c>
      <c r="AS77" t="s">
        <v>598</v>
      </c>
      <c r="AT77" t="s">
        <v>597</v>
      </c>
      <c r="AU77" t="s">
        <v>597</v>
      </c>
      <c r="AV77" t="s">
        <v>598</v>
      </c>
      <c r="AW77" t="s">
        <v>597</v>
      </c>
      <c r="AX77" t="s">
        <v>597</v>
      </c>
      <c r="AY77" t="s">
        <v>598</v>
      </c>
      <c r="AZ77" t="s">
        <v>595</v>
      </c>
      <c r="BA77" t="s">
        <v>598</v>
      </c>
      <c r="BB77" t="s">
        <v>598</v>
      </c>
      <c r="BC77" t="s">
        <v>598</v>
      </c>
      <c r="BD77" t="s">
        <v>597</v>
      </c>
      <c r="BE77" t="s">
        <v>598</v>
      </c>
      <c r="BF77" t="s">
        <v>597</v>
      </c>
      <c r="BG77" t="s">
        <v>597</v>
      </c>
      <c r="BH77" t="s">
        <v>598</v>
      </c>
      <c r="BI77" t="s">
        <v>595</v>
      </c>
      <c r="BJ77" t="s">
        <v>598</v>
      </c>
      <c r="BK77" t="s">
        <v>598</v>
      </c>
      <c r="BL77" t="s">
        <v>598</v>
      </c>
      <c r="BM77" t="s">
        <v>597</v>
      </c>
      <c r="CZ77" t="s">
        <v>1121</v>
      </c>
    </row>
    <row r="78" spans="1:104">
      <c r="A78" t="s">
        <v>287</v>
      </c>
      <c r="B78" t="s">
        <v>288</v>
      </c>
      <c r="C78" t="s">
        <v>1639</v>
      </c>
      <c r="D78" t="s">
        <v>1640</v>
      </c>
      <c r="E78" t="s">
        <v>1641</v>
      </c>
      <c r="F78" t="s">
        <v>1642</v>
      </c>
      <c r="G78">
        <v>0</v>
      </c>
      <c r="H78">
        <v>0</v>
      </c>
      <c r="I78">
        <v>0</v>
      </c>
      <c r="J78">
        <v>0</v>
      </c>
      <c r="K78">
        <v>0</v>
      </c>
      <c r="L78" t="s">
        <v>562</v>
      </c>
      <c r="M78" t="s">
        <v>562</v>
      </c>
      <c r="N78" t="s">
        <v>562</v>
      </c>
      <c r="O78" t="s">
        <v>562</v>
      </c>
      <c r="T78" t="s">
        <v>562</v>
      </c>
      <c r="V78" s="150" t="s">
        <v>1120</v>
      </c>
      <c r="W78" t="s">
        <v>575</v>
      </c>
      <c r="X78" t="s">
        <v>574</v>
      </c>
      <c r="Y78" t="s">
        <v>575</v>
      </c>
      <c r="Z78" t="s">
        <v>575</v>
      </c>
      <c r="AM78" t="s">
        <v>597</v>
      </c>
      <c r="AN78" t="s">
        <v>597</v>
      </c>
      <c r="AO78" t="s">
        <v>597</v>
      </c>
      <c r="AP78" t="s">
        <v>597</v>
      </c>
      <c r="AQ78" t="s">
        <v>597</v>
      </c>
      <c r="AR78" t="s">
        <v>597</v>
      </c>
      <c r="AS78" t="s">
        <v>597</v>
      </c>
      <c r="AT78" t="s">
        <v>597</v>
      </c>
      <c r="AU78" t="s">
        <v>596</v>
      </c>
      <c r="AV78" t="s">
        <v>598</v>
      </c>
      <c r="AW78" t="s">
        <v>597</v>
      </c>
      <c r="AX78" t="s">
        <v>598</v>
      </c>
      <c r="AY78" t="s">
        <v>597</v>
      </c>
      <c r="AZ78" t="s">
        <v>597</v>
      </c>
      <c r="BA78" t="s">
        <v>597</v>
      </c>
      <c r="BB78" t="s">
        <v>598</v>
      </c>
      <c r="BC78" t="s">
        <v>598</v>
      </c>
      <c r="BD78" t="s">
        <v>596</v>
      </c>
      <c r="BE78" t="s">
        <v>598</v>
      </c>
      <c r="BF78" t="s">
        <v>597</v>
      </c>
      <c r="BG78" t="s">
        <v>598</v>
      </c>
      <c r="BH78" t="s">
        <v>597</v>
      </c>
      <c r="BI78" t="s">
        <v>598</v>
      </c>
      <c r="BJ78" t="s">
        <v>597</v>
      </c>
      <c r="BK78" t="s">
        <v>598</v>
      </c>
      <c r="BL78" t="s">
        <v>598</v>
      </c>
      <c r="BM78" t="s">
        <v>597</v>
      </c>
      <c r="CZ78" t="s">
        <v>1121</v>
      </c>
    </row>
    <row r="79" spans="1:104">
      <c r="A79" t="s">
        <v>291</v>
      </c>
      <c r="B79" t="s">
        <v>292</v>
      </c>
      <c r="C79" t="s">
        <v>1784</v>
      </c>
      <c r="D79" t="s">
        <v>1785</v>
      </c>
      <c r="E79" t="s">
        <v>1786</v>
      </c>
      <c r="F79" t="s">
        <v>1787</v>
      </c>
      <c r="G79">
        <v>0</v>
      </c>
      <c r="H79">
        <v>0</v>
      </c>
      <c r="I79">
        <v>0</v>
      </c>
      <c r="J79">
        <v>0</v>
      </c>
      <c r="K79">
        <v>0</v>
      </c>
      <c r="L79" t="s">
        <v>562</v>
      </c>
      <c r="M79" t="s">
        <v>562</v>
      </c>
      <c r="N79" t="s">
        <v>562</v>
      </c>
      <c r="O79" t="s">
        <v>562</v>
      </c>
      <c r="T79" t="s">
        <v>562</v>
      </c>
      <c r="V79" s="150" t="s">
        <v>1120</v>
      </c>
      <c r="W79" t="s">
        <v>575</v>
      </c>
      <c r="X79" t="s">
        <v>574</v>
      </c>
      <c r="Y79" t="s">
        <v>574</v>
      </c>
      <c r="Z79" t="s">
        <v>575</v>
      </c>
      <c r="AM79" t="s">
        <v>597</v>
      </c>
      <c r="AN79" t="s">
        <v>598</v>
      </c>
      <c r="AO79" t="s">
        <v>597</v>
      </c>
      <c r="AP79" t="s">
        <v>597</v>
      </c>
      <c r="AQ79" t="s">
        <v>597</v>
      </c>
      <c r="AR79" t="s">
        <v>596</v>
      </c>
      <c r="AS79" t="s">
        <v>597</v>
      </c>
      <c r="AT79" t="s">
        <v>597</v>
      </c>
      <c r="AU79" t="s">
        <v>596</v>
      </c>
      <c r="AV79" t="s">
        <v>597</v>
      </c>
      <c r="AW79" t="s">
        <v>598</v>
      </c>
      <c r="AX79" t="s">
        <v>597</v>
      </c>
      <c r="AY79" t="s">
        <v>597</v>
      </c>
      <c r="AZ79" t="s">
        <v>598</v>
      </c>
      <c r="BA79" t="s">
        <v>596</v>
      </c>
      <c r="BB79" t="s">
        <v>598</v>
      </c>
      <c r="BC79" t="s">
        <v>598</v>
      </c>
      <c r="BD79" t="s">
        <v>596</v>
      </c>
      <c r="BE79" t="s">
        <v>598</v>
      </c>
      <c r="BF79" t="s">
        <v>598</v>
      </c>
      <c r="BG79" t="s">
        <v>598</v>
      </c>
      <c r="BH79" t="s">
        <v>597</v>
      </c>
      <c r="BI79" t="s">
        <v>598</v>
      </c>
      <c r="BJ79" t="s">
        <v>597</v>
      </c>
      <c r="BK79" t="s">
        <v>598</v>
      </c>
      <c r="BL79" t="s">
        <v>598</v>
      </c>
      <c r="BM79" t="s">
        <v>597</v>
      </c>
      <c r="CZ79" t="s">
        <v>1121</v>
      </c>
    </row>
    <row r="80" spans="1:104">
      <c r="A80" t="s">
        <v>293</v>
      </c>
      <c r="B80" t="s">
        <v>294</v>
      </c>
      <c r="C80" t="s">
        <v>1368</v>
      </c>
      <c r="D80" t="s">
        <v>1369</v>
      </c>
      <c r="E80" t="s">
        <v>1886</v>
      </c>
      <c r="F80" t="s">
        <v>1370</v>
      </c>
      <c r="G80">
        <v>0</v>
      </c>
      <c r="H80">
        <v>0</v>
      </c>
      <c r="I80">
        <v>0</v>
      </c>
      <c r="J80">
        <v>0</v>
      </c>
      <c r="K80">
        <v>0</v>
      </c>
      <c r="L80" t="s">
        <v>562</v>
      </c>
      <c r="M80" t="s">
        <v>562</v>
      </c>
      <c r="N80" t="s">
        <v>562</v>
      </c>
      <c r="O80" t="s">
        <v>562</v>
      </c>
      <c r="T80" t="s">
        <v>562</v>
      </c>
      <c r="V80" s="150" t="s">
        <v>1120</v>
      </c>
      <c r="W80" t="s">
        <v>575</v>
      </c>
      <c r="X80" t="s">
        <v>574</v>
      </c>
      <c r="Y80" t="s">
        <v>574</v>
      </c>
      <c r="Z80" t="s">
        <v>575</v>
      </c>
      <c r="AM80" t="s">
        <v>596</v>
      </c>
      <c r="AN80" t="s">
        <v>597</v>
      </c>
      <c r="AO80" t="s">
        <v>596</v>
      </c>
      <c r="AP80" t="s">
        <v>597</v>
      </c>
      <c r="AQ80" t="s">
        <v>595</v>
      </c>
      <c r="AR80" t="s">
        <v>596</v>
      </c>
      <c r="AS80" t="s">
        <v>596</v>
      </c>
      <c r="AT80" t="s">
        <v>596</v>
      </c>
      <c r="AU80" t="s">
        <v>595</v>
      </c>
      <c r="AV80" t="s">
        <v>597</v>
      </c>
      <c r="AW80" t="s">
        <v>597</v>
      </c>
      <c r="AX80" t="s">
        <v>596</v>
      </c>
      <c r="AY80" t="s">
        <v>597</v>
      </c>
      <c r="AZ80" t="s">
        <v>595</v>
      </c>
      <c r="BA80" t="s">
        <v>596</v>
      </c>
      <c r="BB80" t="s">
        <v>596</v>
      </c>
      <c r="BC80" t="s">
        <v>596</v>
      </c>
      <c r="BD80" t="s">
        <v>596</v>
      </c>
      <c r="BE80" t="s">
        <v>597</v>
      </c>
      <c r="BF80" t="s">
        <v>597</v>
      </c>
      <c r="BG80" t="s">
        <v>596</v>
      </c>
      <c r="BH80" t="s">
        <v>597</v>
      </c>
      <c r="BI80" t="s">
        <v>595</v>
      </c>
      <c r="BJ80" t="s">
        <v>596</v>
      </c>
      <c r="BK80" t="s">
        <v>597</v>
      </c>
      <c r="BL80" t="s">
        <v>596</v>
      </c>
      <c r="BM80" t="s">
        <v>596</v>
      </c>
      <c r="CZ80" t="s">
        <v>1121</v>
      </c>
    </row>
    <row r="81" spans="1:104">
      <c r="A81" t="s">
        <v>297</v>
      </c>
      <c r="B81" t="s">
        <v>298</v>
      </c>
      <c r="C81" t="s">
        <v>1647</v>
      </c>
      <c r="D81" t="s">
        <v>1648</v>
      </c>
      <c r="E81" t="s">
        <v>1649</v>
      </c>
      <c r="F81" t="s">
        <v>1737</v>
      </c>
      <c r="G81">
        <v>0</v>
      </c>
      <c r="H81">
        <v>0</v>
      </c>
      <c r="I81">
        <v>0</v>
      </c>
      <c r="J81">
        <v>0</v>
      </c>
      <c r="K81">
        <v>0</v>
      </c>
      <c r="L81" t="s">
        <v>562</v>
      </c>
      <c r="M81" t="s">
        <v>562</v>
      </c>
      <c r="N81" t="s">
        <v>562</v>
      </c>
      <c r="O81" t="s">
        <v>562</v>
      </c>
      <c r="T81" t="s">
        <v>562</v>
      </c>
      <c r="V81" s="150" t="s">
        <v>1120</v>
      </c>
      <c r="W81" t="s">
        <v>575</v>
      </c>
      <c r="X81" t="s">
        <v>574</v>
      </c>
      <c r="Y81" t="s">
        <v>576</v>
      </c>
      <c r="Z81" t="s">
        <v>575</v>
      </c>
      <c r="AM81" t="s">
        <v>597</v>
      </c>
      <c r="AN81" t="s">
        <v>597</v>
      </c>
      <c r="AO81" t="s">
        <v>597</v>
      </c>
      <c r="AP81" t="s">
        <v>597</v>
      </c>
      <c r="AQ81" t="s">
        <v>596</v>
      </c>
      <c r="AR81" t="s">
        <v>597</v>
      </c>
      <c r="AS81" t="s">
        <v>596</v>
      </c>
      <c r="AT81" t="s">
        <v>596</v>
      </c>
      <c r="AU81" t="s">
        <v>595</v>
      </c>
      <c r="AV81" t="s">
        <v>597</v>
      </c>
      <c r="AW81" t="s">
        <v>597</v>
      </c>
      <c r="AX81" t="s">
        <v>597</v>
      </c>
      <c r="AY81" t="s">
        <v>597</v>
      </c>
      <c r="AZ81" t="s">
        <v>596</v>
      </c>
      <c r="BA81" t="s">
        <v>597</v>
      </c>
      <c r="BB81" t="s">
        <v>596</v>
      </c>
      <c r="BC81" t="s">
        <v>596</v>
      </c>
      <c r="BD81" t="s">
        <v>596</v>
      </c>
      <c r="BE81" t="s">
        <v>597</v>
      </c>
      <c r="BF81" t="s">
        <v>597</v>
      </c>
      <c r="BG81" t="s">
        <v>597</v>
      </c>
      <c r="BH81" t="s">
        <v>597</v>
      </c>
      <c r="BI81" t="s">
        <v>596</v>
      </c>
      <c r="BJ81" t="s">
        <v>597</v>
      </c>
      <c r="BK81" t="s">
        <v>596</v>
      </c>
      <c r="BL81" t="s">
        <v>596</v>
      </c>
      <c r="BM81" t="s">
        <v>596</v>
      </c>
      <c r="CZ81" t="s">
        <v>1121</v>
      </c>
    </row>
    <row r="82" spans="1:104">
      <c r="A82" t="s">
        <v>301</v>
      </c>
      <c r="B82" t="s">
        <v>302</v>
      </c>
      <c r="C82" t="s">
        <v>1887</v>
      </c>
      <c r="D82" t="s">
        <v>1888</v>
      </c>
      <c r="E82" t="s">
        <v>1889</v>
      </c>
      <c r="F82" t="s">
        <v>1890</v>
      </c>
      <c r="G82">
        <v>0</v>
      </c>
      <c r="H82">
        <v>0</v>
      </c>
      <c r="I82">
        <v>0</v>
      </c>
      <c r="J82">
        <v>0</v>
      </c>
      <c r="K82">
        <v>0</v>
      </c>
      <c r="L82" t="s">
        <v>562</v>
      </c>
      <c r="M82" t="s">
        <v>562</v>
      </c>
      <c r="N82" t="s">
        <v>562</v>
      </c>
      <c r="O82" t="s">
        <v>562</v>
      </c>
      <c r="T82" t="s">
        <v>562</v>
      </c>
      <c r="V82" s="150" t="s">
        <v>1120</v>
      </c>
      <c r="W82" t="s">
        <v>576</v>
      </c>
      <c r="X82" t="s">
        <v>574</v>
      </c>
      <c r="Y82" t="s">
        <v>574</v>
      </c>
      <c r="Z82" t="s">
        <v>575</v>
      </c>
      <c r="AM82" t="s">
        <v>596</v>
      </c>
      <c r="AN82" t="s">
        <v>596</v>
      </c>
      <c r="AO82" t="s">
        <v>596</v>
      </c>
      <c r="AP82" t="s">
        <v>597</v>
      </c>
      <c r="AQ82" t="s">
        <v>597</v>
      </c>
      <c r="AR82" t="s">
        <v>597</v>
      </c>
      <c r="AS82" t="s">
        <v>597</v>
      </c>
      <c r="AT82" t="s">
        <v>596</v>
      </c>
      <c r="AU82" t="s">
        <v>596</v>
      </c>
      <c r="AV82" t="s">
        <v>596</v>
      </c>
      <c r="AW82" t="s">
        <v>596</v>
      </c>
      <c r="AX82" t="s">
        <v>596</v>
      </c>
      <c r="AY82" t="s">
        <v>597</v>
      </c>
      <c r="AZ82" t="s">
        <v>597</v>
      </c>
      <c r="BA82" t="s">
        <v>597</v>
      </c>
      <c r="BB82" t="s">
        <v>597</v>
      </c>
      <c r="BC82" t="s">
        <v>596</v>
      </c>
      <c r="BD82" t="s">
        <v>596</v>
      </c>
      <c r="BE82" t="s">
        <v>596</v>
      </c>
      <c r="BF82" t="s">
        <v>597</v>
      </c>
      <c r="BG82" t="s">
        <v>596</v>
      </c>
      <c r="BH82" t="s">
        <v>597</v>
      </c>
      <c r="BI82" t="s">
        <v>597</v>
      </c>
      <c r="BJ82" t="s">
        <v>597</v>
      </c>
      <c r="BK82" t="s">
        <v>597</v>
      </c>
      <c r="BL82" t="s">
        <v>597</v>
      </c>
      <c r="BM82" t="s">
        <v>596</v>
      </c>
      <c r="CZ82" t="s">
        <v>1121</v>
      </c>
    </row>
    <row r="83" spans="1:104">
      <c r="A83" t="s">
        <v>303</v>
      </c>
      <c r="B83" t="s">
        <v>304</v>
      </c>
      <c r="C83" t="s">
        <v>1891</v>
      </c>
      <c r="D83" t="s">
        <v>1892</v>
      </c>
      <c r="E83" t="s">
        <v>1893</v>
      </c>
      <c r="F83" t="s">
        <v>1725</v>
      </c>
      <c r="G83">
        <v>0</v>
      </c>
      <c r="H83">
        <v>0</v>
      </c>
      <c r="I83">
        <v>0</v>
      </c>
      <c r="J83">
        <v>0</v>
      </c>
      <c r="K83">
        <v>0</v>
      </c>
      <c r="L83" t="s">
        <v>562</v>
      </c>
      <c r="M83" t="s">
        <v>562</v>
      </c>
      <c r="N83" t="s">
        <v>562</v>
      </c>
      <c r="O83" t="s">
        <v>562</v>
      </c>
      <c r="T83" t="s">
        <v>563</v>
      </c>
      <c r="V83" s="150">
        <v>43159</v>
      </c>
      <c r="W83" t="s">
        <v>575</v>
      </c>
      <c r="X83" t="s">
        <v>574</v>
      </c>
      <c r="Y83" t="s">
        <v>576</v>
      </c>
      <c r="Z83" t="s">
        <v>574</v>
      </c>
      <c r="AM83" t="s">
        <v>599</v>
      </c>
      <c r="AN83" t="s">
        <v>598</v>
      </c>
      <c r="AO83" t="s">
        <v>598</v>
      </c>
      <c r="AP83" t="s">
        <v>598</v>
      </c>
      <c r="AQ83" t="s">
        <v>598</v>
      </c>
      <c r="AR83" t="s">
        <v>596</v>
      </c>
      <c r="AS83" t="s">
        <v>598</v>
      </c>
      <c r="AT83" t="s">
        <v>597</v>
      </c>
      <c r="AU83" t="s">
        <v>596</v>
      </c>
      <c r="AV83" t="s">
        <v>599</v>
      </c>
      <c r="AW83" t="s">
        <v>598</v>
      </c>
      <c r="AX83" t="s">
        <v>598</v>
      </c>
      <c r="AY83" t="s">
        <v>598</v>
      </c>
      <c r="AZ83" t="s">
        <v>598</v>
      </c>
      <c r="BA83" t="s">
        <v>597</v>
      </c>
      <c r="BB83" t="s">
        <v>599</v>
      </c>
      <c r="BC83" t="s">
        <v>597</v>
      </c>
      <c r="BD83" t="s">
        <v>597</v>
      </c>
      <c r="BE83" t="s">
        <v>599</v>
      </c>
      <c r="BF83" t="s">
        <v>598</v>
      </c>
      <c r="BG83" t="s">
        <v>598</v>
      </c>
      <c r="BH83" t="s">
        <v>598</v>
      </c>
      <c r="BI83" t="s">
        <v>598</v>
      </c>
      <c r="BJ83" t="s">
        <v>597</v>
      </c>
      <c r="BK83" t="s">
        <v>599</v>
      </c>
      <c r="BL83" t="s">
        <v>597</v>
      </c>
      <c r="BM83" t="s">
        <v>597</v>
      </c>
      <c r="CZ83" t="s">
        <v>1121</v>
      </c>
    </row>
    <row r="84" spans="1:104" s="184" customFormat="1">
      <c r="A84" s="184" t="s">
        <v>874</v>
      </c>
      <c r="B84" s="184" t="s">
        <v>875</v>
      </c>
      <c r="C84" s="184" t="s">
        <v>1811</v>
      </c>
      <c r="D84" s="184" t="s">
        <v>1812</v>
      </c>
      <c r="E84" s="184" t="s">
        <v>1813</v>
      </c>
      <c r="F84" s="184" t="s">
        <v>1673</v>
      </c>
      <c r="G84" s="184">
        <v>0</v>
      </c>
      <c r="H84" s="184">
        <v>0</v>
      </c>
      <c r="I84" s="184">
        <v>0</v>
      </c>
      <c r="J84" s="184">
        <v>0</v>
      </c>
      <c r="K84" s="184">
        <v>0</v>
      </c>
      <c r="L84" s="184" t="s">
        <v>562</v>
      </c>
      <c r="M84" s="184" t="s">
        <v>562</v>
      </c>
      <c r="N84" s="184" t="s">
        <v>562</v>
      </c>
      <c r="O84" s="184" t="s">
        <v>562</v>
      </c>
      <c r="T84" s="184" t="s">
        <v>562</v>
      </c>
      <c r="V84" s="150" t="s">
        <v>1120</v>
      </c>
      <c r="W84" s="184" t="s">
        <v>575</v>
      </c>
      <c r="X84" s="184" t="s">
        <v>575</v>
      </c>
      <c r="Y84" s="184" t="s">
        <v>574</v>
      </c>
      <c r="Z84" s="184" t="s">
        <v>575</v>
      </c>
      <c r="AM84" s="184" t="s">
        <v>596</v>
      </c>
      <c r="AN84" s="184" t="s">
        <v>597</v>
      </c>
      <c r="AO84" s="184" t="s">
        <v>596</v>
      </c>
      <c r="AP84" s="184" t="s">
        <v>596</v>
      </c>
      <c r="AQ84" s="184" t="s">
        <v>596</v>
      </c>
      <c r="AR84" s="184" t="s">
        <v>596</v>
      </c>
      <c r="AS84" s="184" t="s">
        <v>596</v>
      </c>
      <c r="AT84" s="184" t="s">
        <v>596</v>
      </c>
      <c r="AU84" s="184" t="s">
        <v>596</v>
      </c>
      <c r="AV84" s="184" t="s">
        <v>596</v>
      </c>
      <c r="AW84" s="184" t="s">
        <v>597</v>
      </c>
      <c r="AX84" s="184" t="s">
        <v>596</v>
      </c>
      <c r="AY84" s="184" t="s">
        <v>596</v>
      </c>
      <c r="AZ84" s="184" t="s">
        <v>596</v>
      </c>
      <c r="BA84" s="184" t="s">
        <v>596</v>
      </c>
      <c r="BB84" s="184" t="s">
        <v>596</v>
      </c>
      <c r="BC84" s="184" t="s">
        <v>596</v>
      </c>
      <c r="BD84" s="184" t="s">
        <v>596</v>
      </c>
      <c r="BE84" s="184" t="s">
        <v>596</v>
      </c>
      <c r="BF84" s="184" t="s">
        <v>597</v>
      </c>
      <c r="BG84" s="184" t="s">
        <v>596</v>
      </c>
      <c r="BH84" s="184" t="s">
        <v>596</v>
      </c>
      <c r="BI84" s="184" t="s">
        <v>596</v>
      </c>
      <c r="BJ84" s="184" t="s">
        <v>596</v>
      </c>
      <c r="BK84" s="184" t="s">
        <v>596</v>
      </c>
      <c r="BL84" s="184" t="s">
        <v>596</v>
      </c>
      <c r="BM84" s="184" t="s">
        <v>596</v>
      </c>
      <c r="CZ84" s="184" t="s">
        <v>1121</v>
      </c>
    </row>
    <row r="85" spans="1:104">
      <c r="A85" t="s">
        <v>309</v>
      </c>
      <c r="B85" t="s">
        <v>310</v>
      </c>
      <c r="C85" t="s">
        <v>1814</v>
      </c>
      <c r="D85" t="s">
        <v>1815</v>
      </c>
      <c r="E85" t="s">
        <v>1816</v>
      </c>
      <c r="F85" t="s">
        <v>1817</v>
      </c>
      <c r="G85">
        <v>0</v>
      </c>
      <c r="H85">
        <v>0</v>
      </c>
      <c r="I85">
        <v>0</v>
      </c>
      <c r="J85">
        <v>0</v>
      </c>
      <c r="K85">
        <v>0</v>
      </c>
      <c r="L85" t="s">
        <v>562</v>
      </c>
      <c r="M85" t="s">
        <v>562</v>
      </c>
      <c r="N85" t="s">
        <v>562</v>
      </c>
      <c r="O85" t="s">
        <v>562</v>
      </c>
      <c r="T85" t="s">
        <v>562</v>
      </c>
      <c r="V85" s="150" t="s">
        <v>1120</v>
      </c>
      <c r="W85" t="s">
        <v>574</v>
      </c>
      <c r="X85" t="s">
        <v>574</v>
      </c>
      <c r="Y85" t="s">
        <v>574</v>
      </c>
      <c r="Z85" t="s">
        <v>574</v>
      </c>
      <c r="AM85" t="s">
        <v>596</v>
      </c>
      <c r="AN85" t="s">
        <v>596</v>
      </c>
      <c r="AO85" t="s">
        <v>597</v>
      </c>
      <c r="AP85" t="s">
        <v>597</v>
      </c>
      <c r="AQ85" t="s">
        <v>596</v>
      </c>
      <c r="AR85" t="s">
        <v>596</v>
      </c>
      <c r="AS85" t="s">
        <v>597</v>
      </c>
      <c r="AT85" t="s">
        <v>597</v>
      </c>
      <c r="AU85" t="s">
        <v>596</v>
      </c>
      <c r="AV85" t="s">
        <v>596</v>
      </c>
      <c r="AW85" t="s">
        <v>596</v>
      </c>
      <c r="AX85" t="s">
        <v>597</v>
      </c>
      <c r="AY85" t="s">
        <v>597</v>
      </c>
      <c r="AZ85" t="s">
        <v>596</v>
      </c>
      <c r="BA85" t="s">
        <v>596</v>
      </c>
      <c r="BB85" t="s">
        <v>597</v>
      </c>
      <c r="BC85" t="s">
        <v>597</v>
      </c>
      <c r="BD85" t="s">
        <v>596</v>
      </c>
      <c r="BE85" t="s">
        <v>596</v>
      </c>
      <c r="BF85" t="s">
        <v>596</v>
      </c>
      <c r="BG85" t="s">
        <v>597</v>
      </c>
      <c r="BH85" t="s">
        <v>597</v>
      </c>
      <c r="BI85" t="s">
        <v>597</v>
      </c>
      <c r="BJ85" t="s">
        <v>596</v>
      </c>
      <c r="BK85" t="s">
        <v>597</v>
      </c>
      <c r="BL85" t="s">
        <v>597</v>
      </c>
      <c r="BM85" t="s">
        <v>596</v>
      </c>
      <c r="CZ85" t="s">
        <v>1121</v>
      </c>
    </row>
    <row r="86" spans="1:104">
      <c r="A86" t="s">
        <v>313</v>
      </c>
      <c r="B86" t="s">
        <v>314</v>
      </c>
      <c r="C86" t="s">
        <v>1379</v>
      </c>
      <c r="D86" t="s">
        <v>1380</v>
      </c>
      <c r="E86" t="s">
        <v>1381</v>
      </c>
      <c r="F86" t="s">
        <v>1382</v>
      </c>
      <c r="G86">
        <v>0</v>
      </c>
      <c r="H86">
        <v>0</v>
      </c>
      <c r="I86">
        <v>0</v>
      </c>
      <c r="J86">
        <v>0</v>
      </c>
      <c r="K86">
        <v>0</v>
      </c>
      <c r="L86" t="s">
        <v>562</v>
      </c>
      <c r="M86" t="s">
        <v>562</v>
      </c>
      <c r="N86" t="s">
        <v>562</v>
      </c>
      <c r="O86" t="s">
        <v>562</v>
      </c>
      <c r="T86" t="s">
        <v>562</v>
      </c>
      <c r="V86" s="150" t="s">
        <v>1120</v>
      </c>
      <c r="W86" t="s">
        <v>575</v>
      </c>
      <c r="X86" t="s">
        <v>574</v>
      </c>
      <c r="Y86" t="s">
        <v>576</v>
      </c>
      <c r="Z86" t="s">
        <v>575</v>
      </c>
      <c r="AM86" t="s">
        <v>595</v>
      </c>
      <c r="AN86" t="s">
        <v>595</v>
      </c>
      <c r="AO86" t="s">
        <v>596</v>
      </c>
      <c r="AP86" t="s">
        <v>596</v>
      </c>
      <c r="AQ86" t="s">
        <v>595</v>
      </c>
      <c r="AR86" t="s">
        <v>595</v>
      </c>
      <c r="AS86" t="s">
        <v>595</v>
      </c>
      <c r="AT86" t="s">
        <v>596</v>
      </c>
      <c r="AU86" t="s">
        <v>596</v>
      </c>
      <c r="AV86" t="s">
        <v>596</v>
      </c>
      <c r="AW86" t="s">
        <v>596</v>
      </c>
      <c r="AX86" t="s">
        <v>597</v>
      </c>
      <c r="AY86" t="s">
        <v>597</v>
      </c>
      <c r="AZ86" t="s">
        <v>596</v>
      </c>
      <c r="BA86" t="s">
        <v>596</v>
      </c>
      <c r="BB86" t="s">
        <v>596</v>
      </c>
      <c r="BC86" t="s">
        <v>597</v>
      </c>
      <c r="BD86" t="s">
        <v>597</v>
      </c>
      <c r="BE86" t="s">
        <v>596</v>
      </c>
      <c r="BF86" t="s">
        <v>597</v>
      </c>
      <c r="BG86" t="s">
        <v>597</v>
      </c>
      <c r="BH86" t="s">
        <v>597</v>
      </c>
      <c r="BI86" t="s">
        <v>596</v>
      </c>
      <c r="BJ86" t="s">
        <v>596</v>
      </c>
      <c r="BK86" t="s">
        <v>596</v>
      </c>
      <c r="BL86" t="s">
        <v>597</v>
      </c>
      <c r="BM86" t="s">
        <v>597</v>
      </c>
      <c r="CZ86" t="s">
        <v>1121</v>
      </c>
    </row>
    <row r="87" spans="1:104">
      <c r="A87" t="s">
        <v>317</v>
      </c>
      <c r="B87" t="s">
        <v>318</v>
      </c>
      <c r="C87" t="s">
        <v>1383</v>
      </c>
      <c r="D87" t="s">
        <v>1384</v>
      </c>
      <c r="E87" t="s">
        <v>1385</v>
      </c>
      <c r="F87" t="s">
        <v>1894</v>
      </c>
      <c r="G87">
        <v>0</v>
      </c>
      <c r="H87">
        <v>0</v>
      </c>
      <c r="I87">
        <v>0</v>
      </c>
      <c r="J87">
        <v>0</v>
      </c>
      <c r="K87">
        <v>0</v>
      </c>
      <c r="L87" t="s">
        <v>562</v>
      </c>
      <c r="M87" t="s">
        <v>562</v>
      </c>
      <c r="N87" t="s">
        <v>562</v>
      </c>
      <c r="O87" t="s">
        <v>562</v>
      </c>
      <c r="T87" t="s">
        <v>562</v>
      </c>
      <c r="V87" s="150" t="s">
        <v>1120</v>
      </c>
      <c r="W87" t="s">
        <v>574</v>
      </c>
      <c r="X87" t="s">
        <v>575</v>
      </c>
      <c r="Y87" t="s">
        <v>575</v>
      </c>
      <c r="Z87" t="s">
        <v>574</v>
      </c>
      <c r="AM87" t="s">
        <v>596</v>
      </c>
      <c r="AN87" t="s">
        <v>597</v>
      </c>
      <c r="AO87" t="s">
        <v>596</v>
      </c>
      <c r="AP87" t="s">
        <v>596</v>
      </c>
      <c r="AQ87" t="s">
        <v>596</v>
      </c>
      <c r="AR87" t="s">
        <v>596</v>
      </c>
      <c r="AS87" t="s">
        <v>596</v>
      </c>
      <c r="AT87" t="s">
        <v>597</v>
      </c>
      <c r="AU87" t="s">
        <v>596</v>
      </c>
      <c r="AV87" t="s">
        <v>596</v>
      </c>
      <c r="AW87" t="s">
        <v>597</v>
      </c>
      <c r="AX87" t="s">
        <v>597</v>
      </c>
      <c r="AY87" t="s">
        <v>596</v>
      </c>
      <c r="AZ87" t="s">
        <v>596</v>
      </c>
      <c r="BA87" t="s">
        <v>596</v>
      </c>
      <c r="BB87" t="s">
        <v>597</v>
      </c>
      <c r="BC87" t="s">
        <v>597</v>
      </c>
      <c r="BD87" t="s">
        <v>596</v>
      </c>
      <c r="BE87" t="s">
        <v>596</v>
      </c>
      <c r="BF87" t="s">
        <v>597</v>
      </c>
      <c r="BG87" t="s">
        <v>597</v>
      </c>
      <c r="BH87" t="s">
        <v>597</v>
      </c>
      <c r="BI87" t="s">
        <v>596</v>
      </c>
      <c r="BJ87" t="s">
        <v>596</v>
      </c>
      <c r="BK87" t="s">
        <v>597</v>
      </c>
      <c r="BL87" t="s">
        <v>597</v>
      </c>
      <c r="BM87" t="s">
        <v>597</v>
      </c>
      <c r="CZ87" t="s">
        <v>1121</v>
      </c>
    </row>
    <row r="88" spans="1:104">
      <c r="A88" t="s">
        <v>319</v>
      </c>
      <c r="B88" t="s">
        <v>320</v>
      </c>
      <c r="C88" t="s">
        <v>1160</v>
      </c>
      <c r="D88" t="s">
        <v>1161</v>
      </c>
      <c r="E88" t="s">
        <v>1162</v>
      </c>
      <c r="F88" t="s">
        <v>1163</v>
      </c>
      <c r="G88">
        <v>0</v>
      </c>
      <c r="H88">
        <v>0</v>
      </c>
      <c r="I88">
        <v>0</v>
      </c>
      <c r="J88">
        <v>0</v>
      </c>
      <c r="K88">
        <v>0</v>
      </c>
      <c r="L88" t="s">
        <v>562</v>
      </c>
      <c r="M88" t="s">
        <v>562</v>
      </c>
      <c r="N88" t="s">
        <v>562</v>
      </c>
      <c r="O88" t="s">
        <v>562</v>
      </c>
      <c r="T88" t="s">
        <v>562</v>
      </c>
      <c r="V88" s="150" t="s">
        <v>1120</v>
      </c>
      <c r="W88" t="s">
        <v>575</v>
      </c>
      <c r="X88" t="s">
        <v>574</v>
      </c>
      <c r="Y88" t="s">
        <v>574</v>
      </c>
      <c r="Z88" t="s">
        <v>575</v>
      </c>
      <c r="AM88" t="s">
        <v>596</v>
      </c>
      <c r="AN88" t="s">
        <v>597</v>
      </c>
      <c r="AO88" t="s">
        <v>597</v>
      </c>
      <c r="AP88" t="s">
        <v>596</v>
      </c>
      <c r="AQ88" t="s">
        <v>596</v>
      </c>
      <c r="AR88" t="s">
        <v>596</v>
      </c>
      <c r="AS88" t="s">
        <v>596</v>
      </c>
      <c r="AT88" t="s">
        <v>596</v>
      </c>
      <c r="AU88" t="s">
        <v>595</v>
      </c>
      <c r="AV88" t="s">
        <v>597</v>
      </c>
      <c r="AW88" t="s">
        <v>597</v>
      </c>
      <c r="AX88" t="s">
        <v>597</v>
      </c>
      <c r="AY88" t="s">
        <v>597</v>
      </c>
      <c r="AZ88" t="s">
        <v>597</v>
      </c>
      <c r="BA88" t="s">
        <v>596</v>
      </c>
      <c r="BB88" t="s">
        <v>596</v>
      </c>
      <c r="BC88" t="s">
        <v>596</v>
      </c>
      <c r="BD88" t="s">
        <v>596</v>
      </c>
      <c r="BE88" t="s">
        <v>597</v>
      </c>
      <c r="BF88" t="s">
        <v>597</v>
      </c>
      <c r="BG88" t="s">
        <v>597</v>
      </c>
      <c r="BH88" t="s">
        <v>597</v>
      </c>
      <c r="BI88" t="s">
        <v>597</v>
      </c>
      <c r="BJ88" t="s">
        <v>597</v>
      </c>
      <c r="BK88" t="s">
        <v>597</v>
      </c>
      <c r="BL88" t="s">
        <v>597</v>
      </c>
      <c r="BM88" t="s">
        <v>596</v>
      </c>
      <c r="CZ88" t="s">
        <v>1121</v>
      </c>
    </row>
    <row r="89" spans="1:104">
      <c r="A89" t="s">
        <v>323</v>
      </c>
      <c r="B89" t="s">
        <v>324</v>
      </c>
      <c r="C89" t="s">
        <v>1387</v>
      </c>
      <c r="D89" t="s">
        <v>1293</v>
      </c>
      <c r="E89" t="s">
        <v>1294</v>
      </c>
      <c r="F89" t="s">
        <v>1895</v>
      </c>
      <c r="G89">
        <v>0</v>
      </c>
      <c r="H89">
        <v>0</v>
      </c>
      <c r="I89">
        <v>0</v>
      </c>
      <c r="J89">
        <v>0</v>
      </c>
      <c r="K89">
        <v>0</v>
      </c>
      <c r="L89" t="s">
        <v>562</v>
      </c>
      <c r="M89" t="s">
        <v>562</v>
      </c>
      <c r="N89" t="s">
        <v>562</v>
      </c>
      <c r="O89" t="s">
        <v>562</v>
      </c>
      <c r="T89" t="s">
        <v>562</v>
      </c>
      <c r="V89" s="150" t="s">
        <v>1120</v>
      </c>
      <c r="W89" t="s">
        <v>576</v>
      </c>
      <c r="X89" t="s">
        <v>574</v>
      </c>
      <c r="Y89" t="s">
        <v>574</v>
      </c>
      <c r="Z89" t="s">
        <v>574</v>
      </c>
      <c r="AM89" t="s">
        <v>597</v>
      </c>
      <c r="AN89" t="s">
        <v>598</v>
      </c>
      <c r="AO89" t="s">
        <v>596</v>
      </c>
      <c r="AP89" t="s">
        <v>597</v>
      </c>
      <c r="AQ89" t="s">
        <v>596</v>
      </c>
      <c r="AR89" t="s">
        <v>596</v>
      </c>
      <c r="AS89" t="s">
        <v>596</v>
      </c>
      <c r="AT89" t="s">
        <v>596</v>
      </c>
      <c r="AU89" t="s">
        <v>596</v>
      </c>
      <c r="AV89" t="s">
        <v>597</v>
      </c>
      <c r="AW89" t="s">
        <v>598</v>
      </c>
      <c r="AX89" t="s">
        <v>597</v>
      </c>
      <c r="AY89" t="s">
        <v>597</v>
      </c>
      <c r="AZ89" t="s">
        <v>596</v>
      </c>
      <c r="BA89" t="s">
        <v>596</v>
      </c>
      <c r="BB89" t="s">
        <v>597</v>
      </c>
      <c r="BC89" t="s">
        <v>596</v>
      </c>
      <c r="BD89" t="s">
        <v>597</v>
      </c>
      <c r="BE89" t="s">
        <v>597</v>
      </c>
      <c r="BF89" t="s">
        <v>598</v>
      </c>
      <c r="BG89" t="s">
        <v>597</v>
      </c>
      <c r="BH89" t="s">
        <v>597</v>
      </c>
      <c r="BI89" t="s">
        <v>596</v>
      </c>
      <c r="BJ89" t="s">
        <v>596</v>
      </c>
      <c r="BK89" t="s">
        <v>597</v>
      </c>
      <c r="BL89" t="s">
        <v>596</v>
      </c>
      <c r="BM89" t="s">
        <v>597</v>
      </c>
      <c r="CZ89" t="s">
        <v>1121</v>
      </c>
    </row>
    <row r="90" spans="1:104">
      <c r="A90" t="s">
        <v>325</v>
      </c>
      <c r="B90" t="s">
        <v>326</v>
      </c>
      <c r="C90" t="s">
        <v>1389</v>
      </c>
      <c r="D90" t="s">
        <v>1390</v>
      </c>
      <c r="E90">
        <v>2033737205</v>
      </c>
      <c r="F90" t="s">
        <v>1896</v>
      </c>
      <c r="G90">
        <v>0</v>
      </c>
      <c r="H90">
        <v>0</v>
      </c>
      <c r="I90">
        <v>0</v>
      </c>
      <c r="J90">
        <v>0</v>
      </c>
      <c r="K90">
        <v>0</v>
      </c>
      <c r="L90" t="s">
        <v>562</v>
      </c>
      <c r="M90" t="s">
        <v>562</v>
      </c>
      <c r="N90" t="s">
        <v>562</v>
      </c>
      <c r="O90" t="s">
        <v>562</v>
      </c>
      <c r="T90" t="s">
        <v>562</v>
      </c>
      <c r="V90" s="150" t="s">
        <v>1120</v>
      </c>
      <c r="W90" t="s">
        <v>574</v>
      </c>
      <c r="X90" t="s">
        <v>574</v>
      </c>
      <c r="Y90" t="s">
        <v>576</v>
      </c>
      <c r="Z90" t="s">
        <v>574</v>
      </c>
      <c r="AM90" t="s">
        <v>596</v>
      </c>
      <c r="AN90" t="s">
        <v>596</v>
      </c>
      <c r="AO90" t="s">
        <v>596</v>
      </c>
      <c r="AP90" t="s">
        <v>597</v>
      </c>
      <c r="AQ90" t="s">
        <v>596</v>
      </c>
      <c r="AR90" t="s">
        <v>595</v>
      </c>
      <c r="AS90" t="s">
        <v>596</v>
      </c>
      <c r="AT90" t="s">
        <v>596</v>
      </c>
      <c r="AU90" t="s">
        <v>595</v>
      </c>
      <c r="AV90" t="s">
        <v>597</v>
      </c>
      <c r="AW90" t="s">
        <v>597</v>
      </c>
      <c r="AX90" t="s">
        <v>597</v>
      </c>
      <c r="AY90" t="s">
        <v>597</v>
      </c>
      <c r="AZ90" t="s">
        <v>597</v>
      </c>
      <c r="BA90" t="s">
        <v>596</v>
      </c>
      <c r="BB90" t="s">
        <v>597</v>
      </c>
      <c r="BC90" t="s">
        <v>597</v>
      </c>
      <c r="BD90" t="s">
        <v>596</v>
      </c>
      <c r="BE90" t="s">
        <v>597</v>
      </c>
      <c r="BF90" t="s">
        <v>597</v>
      </c>
      <c r="BG90" t="s">
        <v>597</v>
      </c>
      <c r="BH90" t="s">
        <v>597</v>
      </c>
      <c r="BI90" t="s">
        <v>597</v>
      </c>
      <c r="BJ90" t="s">
        <v>596</v>
      </c>
      <c r="BK90" t="s">
        <v>597</v>
      </c>
      <c r="BL90" t="s">
        <v>597</v>
      </c>
      <c r="BM90" t="s">
        <v>597</v>
      </c>
      <c r="CZ90" t="s">
        <v>1121</v>
      </c>
    </row>
    <row r="91" spans="1:104">
      <c r="A91" t="s">
        <v>327</v>
      </c>
      <c r="B91" t="s">
        <v>328</v>
      </c>
      <c r="C91" t="s">
        <v>1392</v>
      </c>
      <c r="D91" t="s">
        <v>1738</v>
      </c>
      <c r="E91" t="s">
        <v>1394</v>
      </c>
      <c r="F91" t="s">
        <v>1395</v>
      </c>
      <c r="G91">
        <v>0</v>
      </c>
      <c r="H91">
        <v>0</v>
      </c>
      <c r="I91">
        <v>0</v>
      </c>
      <c r="J91">
        <v>0</v>
      </c>
      <c r="K91">
        <v>0</v>
      </c>
      <c r="L91" t="s">
        <v>562</v>
      </c>
      <c r="M91" t="s">
        <v>562</v>
      </c>
      <c r="N91" t="s">
        <v>562</v>
      </c>
      <c r="O91" t="s">
        <v>562</v>
      </c>
      <c r="T91" t="s">
        <v>562</v>
      </c>
      <c r="V91" s="150" t="s">
        <v>1120</v>
      </c>
      <c r="W91" t="s">
        <v>574</v>
      </c>
      <c r="X91" t="s">
        <v>576</v>
      </c>
      <c r="Y91" t="s">
        <v>576</v>
      </c>
      <c r="Z91" t="s">
        <v>575</v>
      </c>
      <c r="AM91" t="s">
        <v>596</v>
      </c>
      <c r="AN91" t="s">
        <v>596</v>
      </c>
      <c r="AO91" t="s">
        <v>597</v>
      </c>
      <c r="AP91" t="s">
        <v>596</v>
      </c>
      <c r="AQ91" t="s">
        <v>596</v>
      </c>
      <c r="AR91" t="s">
        <v>596</v>
      </c>
      <c r="AS91" t="s">
        <v>596</v>
      </c>
      <c r="AT91" t="s">
        <v>596</v>
      </c>
      <c r="AU91" t="s">
        <v>596</v>
      </c>
      <c r="AV91" t="s">
        <v>596</v>
      </c>
      <c r="AW91" t="s">
        <v>596</v>
      </c>
      <c r="AX91" t="s">
        <v>597</v>
      </c>
      <c r="AY91" t="s">
        <v>597</v>
      </c>
      <c r="AZ91" t="s">
        <v>596</v>
      </c>
      <c r="BA91" t="s">
        <v>597</v>
      </c>
      <c r="BB91" t="s">
        <v>596</v>
      </c>
      <c r="BC91" t="s">
        <v>596</v>
      </c>
      <c r="BD91" t="s">
        <v>596</v>
      </c>
      <c r="BE91" t="s">
        <v>597</v>
      </c>
      <c r="BF91" t="s">
        <v>597</v>
      </c>
      <c r="BG91" t="s">
        <v>597</v>
      </c>
      <c r="BH91" t="s">
        <v>597</v>
      </c>
      <c r="BI91" t="s">
        <v>596</v>
      </c>
      <c r="BJ91" t="s">
        <v>597</v>
      </c>
      <c r="BK91" t="s">
        <v>596</v>
      </c>
      <c r="BL91" t="s">
        <v>597</v>
      </c>
      <c r="BM91" t="s">
        <v>597</v>
      </c>
      <c r="CZ91" t="s">
        <v>1121</v>
      </c>
    </row>
    <row r="92" spans="1:104">
      <c r="A92" t="s">
        <v>331</v>
      </c>
      <c r="B92" t="s">
        <v>332</v>
      </c>
      <c r="C92" t="s">
        <v>1164</v>
      </c>
      <c r="D92" t="s">
        <v>1897</v>
      </c>
      <c r="E92" t="s">
        <v>1166</v>
      </c>
      <c r="F92" t="s">
        <v>1898</v>
      </c>
      <c r="G92">
        <v>0</v>
      </c>
      <c r="H92">
        <v>0</v>
      </c>
      <c r="I92">
        <v>0</v>
      </c>
      <c r="J92">
        <v>0</v>
      </c>
      <c r="K92">
        <v>0</v>
      </c>
      <c r="L92" t="s">
        <v>562</v>
      </c>
      <c r="M92" t="s">
        <v>562</v>
      </c>
      <c r="N92" t="s">
        <v>562</v>
      </c>
      <c r="O92" t="s">
        <v>562</v>
      </c>
      <c r="T92" t="s">
        <v>562</v>
      </c>
      <c r="V92" s="150" t="s">
        <v>1120</v>
      </c>
      <c r="W92" t="s">
        <v>574</v>
      </c>
      <c r="X92" t="s">
        <v>574</v>
      </c>
      <c r="Y92" t="s">
        <v>574</v>
      </c>
      <c r="Z92" t="s">
        <v>574</v>
      </c>
      <c r="AM92" t="s">
        <v>597</v>
      </c>
      <c r="AN92" t="s">
        <v>597</v>
      </c>
      <c r="AO92" t="s">
        <v>597</v>
      </c>
      <c r="AP92" t="s">
        <v>597</v>
      </c>
      <c r="AQ92" t="s">
        <v>597</v>
      </c>
      <c r="AR92" t="s">
        <v>597</v>
      </c>
      <c r="AS92" t="s">
        <v>596</v>
      </c>
      <c r="AT92" t="s">
        <v>597</v>
      </c>
      <c r="AU92" t="s">
        <v>596</v>
      </c>
      <c r="AV92" t="s">
        <v>597</v>
      </c>
      <c r="AW92" t="s">
        <v>597</v>
      </c>
      <c r="AX92" t="s">
        <v>597</v>
      </c>
      <c r="AY92" t="s">
        <v>597</v>
      </c>
      <c r="AZ92" t="s">
        <v>597</v>
      </c>
      <c r="BA92" t="s">
        <v>597</v>
      </c>
      <c r="BB92" t="s">
        <v>596</v>
      </c>
      <c r="BC92" t="s">
        <v>597</v>
      </c>
      <c r="BD92" t="s">
        <v>596</v>
      </c>
      <c r="BE92" t="s">
        <v>597</v>
      </c>
      <c r="BF92" t="s">
        <v>597</v>
      </c>
      <c r="BG92" t="s">
        <v>597</v>
      </c>
      <c r="BH92" t="s">
        <v>597</v>
      </c>
      <c r="BI92" t="s">
        <v>597</v>
      </c>
      <c r="BJ92" t="s">
        <v>597</v>
      </c>
      <c r="BK92" t="s">
        <v>596</v>
      </c>
      <c r="BL92" t="s">
        <v>597</v>
      </c>
      <c r="BM92" t="s">
        <v>596</v>
      </c>
      <c r="CZ92" t="s">
        <v>1121</v>
      </c>
    </row>
    <row r="93" spans="1:104">
      <c r="A93" t="s">
        <v>333</v>
      </c>
      <c r="B93" t="s">
        <v>334</v>
      </c>
      <c r="C93" t="s">
        <v>1565</v>
      </c>
      <c r="D93" t="s">
        <v>1566</v>
      </c>
      <c r="E93" t="s">
        <v>1567</v>
      </c>
      <c r="F93" t="s">
        <v>1568</v>
      </c>
      <c r="G93">
        <v>0</v>
      </c>
      <c r="H93">
        <v>0</v>
      </c>
      <c r="I93">
        <v>0</v>
      </c>
      <c r="J93">
        <v>0</v>
      </c>
      <c r="K93">
        <v>0</v>
      </c>
      <c r="L93" t="s">
        <v>562</v>
      </c>
      <c r="M93" t="s">
        <v>562</v>
      </c>
      <c r="N93" t="s">
        <v>562</v>
      </c>
      <c r="O93" t="s">
        <v>562</v>
      </c>
      <c r="T93" t="s">
        <v>562</v>
      </c>
      <c r="V93" s="150" t="s">
        <v>1120</v>
      </c>
      <c r="W93" t="s">
        <v>574</v>
      </c>
      <c r="X93" t="s">
        <v>575</v>
      </c>
      <c r="Y93" t="s">
        <v>574</v>
      </c>
      <c r="Z93" t="s">
        <v>574</v>
      </c>
      <c r="AM93" t="s">
        <v>595</v>
      </c>
      <c r="AN93" t="s">
        <v>595</v>
      </c>
      <c r="AO93" t="s">
        <v>597</v>
      </c>
      <c r="AP93" t="s">
        <v>596</v>
      </c>
      <c r="AQ93" t="s">
        <v>597</v>
      </c>
      <c r="AR93" t="s">
        <v>595</v>
      </c>
      <c r="AS93" t="s">
        <v>597</v>
      </c>
      <c r="AT93" t="s">
        <v>597</v>
      </c>
      <c r="AU93" t="s">
        <v>596</v>
      </c>
      <c r="AV93" t="s">
        <v>596</v>
      </c>
      <c r="AW93" t="s">
        <v>596</v>
      </c>
      <c r="AX93" t="s">
        <v>597</v>
      </c>
      <c r="AY93" t="s">
        <v>596</v>
      </c>
      <c r="AZ93" t="s">
        <v>597</v>
      </c>
      <c r="BA93" t="s">
        <v>596</v>
      </c>
      <c r="BB93" t="s">
        <v>597</v>
      </c>
      <c r="BC93" t="s">
        <v>597</v>
      </c>
      <c r="BD93" t="s">
        <v>596</v>
      </c>
      <c r="BE93" t="s">
        <v>596</v>
      </c>
      <c r="BF93" t="s">
        <v>597</v>
      </c>
      <c r="BG93" t="s">
        <v>597</v>
      </c>
      <c r="BH93" t="s">
        <v>596</v>
      </c>
      <c r="BI93" t="s">
        <v>597</v>
      </c>
      <c r="BJ93" t="s">
        <v>596</v>
      </c>
      <c r="BK93" t="s">
        <v>597</v>
      </c>
      <c r="BL93" t="s">
        <v>597</v>
      </c>
      <c r="BM93" t="s">
        <v>596</v>
      </c>
      <c r="CZ93" t="s">
        <v>1121</v>
      </c>
    </row>
    <row r="94" spans="1:104">
      <c r="A94" t="s">
        <v>335</v>
      </c>
      <c r="B94" t="s">
        <v>336</v>
      </c>
      <c r="C94" t="s">
        <v>1609</v>
      </c>
      <c r="D94" t="s">
        <v>1610</v>
      </c>
      <c r="E94" t="s">
        <v>1611</v>
      </c>
      <c r="F94" t="s">
        <v>1742</v>
      </c>
      <c r="G94">
        <v>0</v>
      </c>
      <c r="H94">
        <v>0</v>
      </c>
      <c r="I94">
        <v>0</v>
      </c>
      <c r="J94">
        <v>0</v>
      </c>
      <c r="K94">
        <v>0</v>
      </c>
      <c r="L94" t="s">
        <v>562</v>
      </c>
      <c r="M94" t="s">
        <v>562</v>
      </c>
      <c r="N94" t="s">
        <v>562</v>
      </c>
      <c r="O94" t="s">
        <v>562</v>
      </c>
      <c r="T94" t="s">
        <v>562</v>
      </c>
      <c r="V94" s="150" t="s">
        <v>1120</v>
      </c>
      <c r="W94" t="s">
        <v>575</v>
      </c>
      <c r="X94" t="s">
        <v>574</v>
      </c>
      <c r="Y94" t="s">
        <v>576</v>
      </c>
      <c r="Z94" t="s">
        <v>574</v>
      </c>
      <c r="AM94" t="s">
        <v>597</v>
      </c>
      <c r="AN94" t="s">
        <v>597</v>
      </c>
      <c r="AO94" t="s">
        <v>597</v>
      </c>
      <c r="AP94" t="s">
        <v>597</v>
      </c>
      <c r="AQ94" t="s">
        <v>597</v>
      </c>
      <c r="AR94" t="s">
        <v>596</v>
      </c>
      <c r="AS94" t="s">
        <v>596</v>
      </c>
      <c r="AT94" t="s">
        <v>596</v>
      </c>
      <c r="AU94" t="s">
        <v>596</v>
      </c>
      <c r="AV94" t="s">
        <v>597</v>
      </c>
      <c r="AW94" t="s">
        <v>597</v>
      </c>
      <c r="AX94" t="s">
        <v>597</v>
      </c>
      <c r="AY94" t="s">
        <v>597</v>
      </c>
      <c r="AZ94" t="s">
        <v>597</v>
      </c>
      <c r="BA94" t="s">
        <v>596</v>
      </c>
      <c r="BB94" t="s">
        <v>596</v>
      </c>
      <c r="BC94" t="s">
        <v>596</v>
      </c>
      <c r="BD94" t="s">
        <v>596</v>
      </c>
      <c r="BE94" t="s">
        <v>597</v>
      </c>
      <c r="BF94" t="s">
        <v>597</v>
      </c>
      <c r="BG94" t="s">
        <v>597</v>
      </c>
      <c r="BH94" t="s">
        <v>597</v>
      </c>
      <c r="BI94" t="s">
        <v>597</v>
      </c>
      <c r="BJ94" t="s">
        <v>597</v>
      </c>
      <c r="BK94" t="s">
        <v>597</v>
      </c>
      <c r="BL94" t="s">
        <v>597</v>
      </c>
      <c r="BM94" t="s">
        <v>596</v>
      </c>
      <c r="CZ94" t="s">
        <v>1121</v>
      </c>
    </row>
    <row r="95" spans="1:104">
      <c r="A95" t="s">
        <v>337</v>
      </c>
      <c r="B95" t="s">
        <v>338</v>
      </c>
      <c r="C95" t="s">
        <v>1396</v>
      </c>
      <c r="D95" t="s">
        <v>1397</v>
      </c>
      <c r="E95" t="s">
        <v>1788</v>
      </c>
      <c r="F95" t="s">
        <v>1789</v>
      </c>
      <c r="G95">
        <v>0</v>
      </c>
      <c r="H95">
        <v>0</v>
      </c>
      <c r="I95">
        <v>0</v>
      </c>
      <c r="J95">
        <v>0</v>
      </c>
      <c r="K95">
        <v>0</v>
      </c>
      <c r="L95" t="s">
        <v>562</v>
      </c>
      <c r="M95" t="s">
        <v>562</v>
      </c>
      <c r="N95" t="s">
        <v>562</v>
      </c>
      <c r="O95" t="s">
        <v>562</v>
      </c>
      <c r="T95" t="s">
        <v>563</v>
      </c>
      <c r="V95" s="150">
        <v>43146</v>
      </c>
      <c r="W95" t="s">
        <v>575</v>
      </c>
      <c r="X95" t="s">
        <v>574</v>
      </c>
      <c r="Y95" t="s">
        <v>574</v>
      </c>
      <c r="Z95" t="s">
        <v>574</v>
      </c>
      <c r="AM95" t="s">
        <v>596</v>
      </c>
      <c r="AN95" t="s">
        <v>596</v>
      </c>
      <c r="AO95" t="s">
        <v>597</v>
      </c>
      <c r="AP95" t="s">
        <v>597</v>
      </c>
      <c r="AQ95" t="s">
        <v>597</v>
      </c>
      <c r="AR95" t="s">
        <v>597</v>
      </c>
      <c r="AS95" t="s">
        <v>598</v>
      </c>
      <c r="AT95" t="s">
        <v>598</v>
      </c>
      <c r="AU95" t="s">
        <v>597</v>
      </c>
      <c r="AV95" t="s">
        <v>597</v>
      </c>
      <c r="AW95" t="s">
        <v>598</v>
      </c>
      <c r="AX95" t="s">
        <v>598</v>
      </c>
      <c r="AY95" t="s">
        <v>597</v>
      </c>
      <c r="AZ95" t="s">
        <v>597</v>
      </c>
      <c r="BA95" t="s">
        <v>597</v>
      </c>
      <c r="BB95" t="s">
        <v>598</v>
      </c>
      <c r="BC95" t="s">
        <v>598</v>
      </c>
      <c r="BD95" t="s">
        <v>597</v>
      </c>
      <c r="BE95" t="s">
        <v>596</v>
      </c>
      <c r="BF95" t="s">
        <v>598</v>
      </c>
      <c r="BG95" t="s">
        <v>599</v>
      </c>
      <c r="BH95" t="s">
        <v>597</v>
      </c>
      <c r="BI95" t="s">
        <v>597</v>
      </c>
      <c r="BJ95" t="s">
        <v>597</v>
      </c>
      <c r="BK95" t="s">
        <v>598</v>
      </c>
      <c r="BL95" t="s">
        <v>598</v>
      </c>
      <c r="BM95" t="s">
        <v>597</v>
      </c>
      <c r="CZ95" t="s">
        <v>1121</v>
      </c>
    </row>
    <row r="96" spans="1:104">
      <c r="A96" t="s">
        <v>339</v>
      </c>
      <c r="B96" t="s">
        <v>340</v>
      </c>
      <c r="C96" t="s">
        <v>1613</v>
      </c>
      <c r="D96" t="s">
        <v>1614</v>
      </c>
      <c r="E96" t="s">
        <v>1615</v>
      </c>
      <c r="F96" t="s">
        <v>1616</v>
      </c>
      <c r="G96">
        <v>0</v>
      </c>
      <c r="H96">
        <v>0</v>
      </c>
      <c r="I96">
        <v>0</v>
      </c>
      <c r="J96">
        <v>0</v>
      </c>
      <c r="K96">
        <v>0</v>
      </c>
      <c r="L96" t="s">
        <v>562</v>
      </c>
      <c r="M96" t="s">
        <v>562</v>
      </c>
      <c r="N96" t="s">
        <v>562</v>
      </c>
      <c r="O96" t="s">
        <v>562</v>
      </c>
      <c r="T96" t="s">
        <v>563</v>
      </c>
      <c r="V96" s="150">
        <v>43131</v>
      </c>
      <c r="W96" t="s">
        <v>575</v>
      </c>
      <c r="X96" t="s">
        <v>574</v>
      </c>
      <c r="Y96" t="s">
        <v>576</v>
      </c>
      <c r="Z96" t="s">
        <v>575</v>
      </c>
      <c r="AM96" t="s">
        <v>596</v>
      </c>
      <c r="AN96" t="s">
        <v>596</v>
      </c>
      <c r="AO96" t="s">
        <v>596</v>
      </c>
      <c r="AP96" t="s">
        <v>596</v>
      </c>
      <c r="AQ96" t="s">
        <v>596</v>
      </c>
      <c r="AR96" t="s">
        <v>596</v>
      </c>
      <c r="AS96" t="s">
        <v>596</v>
      </c>
      <c r="AT96" t="s">
        <v>596</v>
      </c>
      <c r="AU96" t="s">
        <v>596</v>
      </c>
      <c r="AV96" t="s">
        <v>597</v>
      </c>
      <c r="AW96" t="s">
        <v>597</v>
      </c>
      <c r="AX96" t="s">
        <v>597</v>
      </c>
      <c r="AY96" t="s">
        <v>596</v>
      </c>
      <c r="AZ96" t="s">
        <v>596</v>
      </c>
      <c r="BA96" t="s">
        <v>596</v>
      </c>
      <c r="BB96" t="s">
        <v>596</v>
      </c>
      <c r="BC96" t="s">
        <v>597</v>
      </c>
      <c r="BD96" t="s">
        <v>596</v>
      </c>
      <c r="BE96" t="s">
        <v>597</v>
      </c>
      <c r="BF96" t="s">
        <v>597</v>
      </c>
      <c r="BG96" t="s">
        <v>597</v>
      </c>
      <c r="BH96" t="s">
        <v>597</v>
      </c>
      <c r="BI96" t="s">
        <v>596</v>
      </c>
      <c r="BJ96" t="s">
        <v>597</v>
      </c>
      <c r="BK96" t="s">
        <v>597</v>
      </c>
      <c r="BL96" t="s">
        <v>597</v>
      </c>
      <c r="BM96" t="s">
        <v>596</v>
      </c>
      <c r="CZ96" t="s">
        <v>1121</v>
      </c>
    </row>
    <row r="97" spans="1:104">
      <c r="A97" t="s">
        <v>341</v>
      </c>
      <c r="B97" t="s">
        <v>342</v>
      </c>
      <c r="C97" t="s">
        <v>1400</v>
      </c>
      <c r="D97" t="s">
        <v>1401</v>
      </c>
      <c r="E97" t="s">
        <v>1402</v>
      </c>
      <c r="F97" t="s">
        <v>1403</v>
      </c>
      <c r="G97">
        <v>0</v>
      </c>
      <c r="H97">
        <v>0</v>
      </c>
      <c r="I97">
        <v>0</v>
      </c>
      <c r="J97">
        <v>0</v>
      </c>
      <c r="K97">
        <v>0</v>
      </c>
      <c r="L97" t="s">
        <v>562</v>
      </c>
      <c r="M97" t="s">
        <v>562</v>
      </c>
      <c r="N97" t="s">
        <v>562</v>
      </c>
      <c r="O97" t="s">
        <v>562</v>
      </c>
      <c r="T97" t="s">
        <v>563</v>
      </c>
      <c r="V97" s="150">
        <v>43159</v>
      </c>
      <c r="W97" t="s">
        <v>574</v>
      </c>
      <c r="X97" t="s">
        <v>574</v>
      </c>
      <c r="Y97" t="s">
        <v>574</v>
      </c>
      <c r="Z97" t="s">
        <v>575</v>
      </c>
      <c r="AM97" t="s">
        <v>597</v>
      </c>
      <c r="AN97" t="s">
        <v>597</v>
      </c>
      <c r="AO97" t="s">
        <v>597</v>
      </c>
      <c r="AP97" t="s">
        <v>598</v>
      </c>
      <c r="AQ97" t="s">
        <v>596</v>
      </c>
      <c r="AR97" t="s">
        <v>596</v>
      </c>
      <c r="AS97" t="s">
        <v>597</v>
      </c>
      <c r="AT97" t="s">
        <v>597</v>
      </c>
      <c r="AU97" t="s">
        <v>595</v>
      </c>
      <c r="AV97" t="s">
        <v>597</v>
      </c>
      <c r="AW97" t="s">
        <v>597</v>
      </c>
      <c r="AX97" t="s">
        <v>597</v>
      </c>
      <c r="AY97" t="s">
        <v>598</v>
      </c>
      <c r="AZ97" t="s">
        <v>596</v>
      </c>
      <c r="BA97" t="s">
        <v>597</v>
      </c>
      <c r="BB97" t="s">
        <v>597</v>
      </c>
      <c r="BC97" t="s">
        <v>597</v>
      </c>
      <c r="BD97" t="s">
        <v>597</v>
      </c>
      <c r="BE97" t="s">
        <v>597</v>
      </c>
      <c r="BF97" t="s">
        <v>597</v>
      </c>
      <c r="BG97" t="s">
        <v>597</v>
      </c>
      <c r="BH97" t="s">
        <v>598</v>
      </c>
      <c r="BI97" t="s">
        <v>596</v>
      </c>
      <c r="BJ97" t="s">
        <v>597</v>
      </c>
      <c r="BK97" t="s">
        <v>597</v>
      </c>
      <c r="BL97" t="s">
        <v>597</v>
      </c>
      <c r="BM97" t="s">
        <v>597</v>
      </c>
      <c r="CZ97" t="s">
        <v>1121</v>
      </c>
    </row>
    <row r="98" spans="1:104">
      <c r="A98" t="s">
        <v>343</v>
      </c>
      <c r="B98" t="s">
        <v>344</v>
      </c>
      <c r="C98" t="s">
        <v>1404</v>
      </c>
      <c r="D98" t="s">
        <v>1405</v>
      </c>
      <c r="E98">
        <v>0.16703351529999999</v>
      </c>
      <c r="F98" t="s">
        <v>1818</v>
      </c>
      <c r="G98">
        <v>0</v>
      </c>
      <c r="H98">
        <v>0</v>
      </c>
      <c r="I98">
        <v>0</v>
      </c>
      <c r="J98">
        <v>0</v>
      </c>
      <c r="K98">
        <v>0</v>
      </c>
      <c r="L98" t="s">
        <v>562</v>
      </c>
      <c r="M98" t="s">
        <v>562</v>
      </c>
      <c r="N98" t="s">
        <v>562</v>
      </c>
      <c r="O98" t="s">
        <v>562</v>
      </c>
      <c r="T98" t="s">
        <v>563</v>
      </c>
      <c r="V98" s="150">
        <v>43131</v>
      </c>
      <c r="W98" t="s">
        <v>574</v>
      </c>
      <c r="X98" t="s">
        <v>574</v>
      </c>
      <c r="Y98" t="s">
        <v>574</v>
      </c>
      <c r="Z98" t="s">
        <v>574</v>
      </c>
      <c r="AM98" t="s">
        <v>597</v>
      </c>
      <c r="AN98" t="s">
        <v>597</v>
      </c>
      <c r="AO98" t="s">
        <v>598</v>
      </c>
      <c r="AP98" t="s">
        <v>596</v>
      </c>
      <c r="AQ98" t="s">
        <v>597</v>
      </c>
      <c r="AR98" t="s">
        <v>596</v>
      </c>
      <c r="AS98" t="s">
        <v>597</v>
      </c>
      <c r="AT98" t="s">
        <v>597</v>
      </c>
      <c r="AU98" t="s">
        <v>596</v>
      </c>
      <c r="AV98" t="s">
        <v>597</v>
      </c>
      <c r="AW98" t="s">
        <v>597</v>
      </c>
      <c r="AX98" t="s">
        <v>598</v>
      </c>
      <c r="AY98" t="s">
        <v>596</v>
      </c>
      <c r="AZ98" t="s">
        <v>597</v>
      </c>
      <c r="BA98" t="s">
        <v>596</v>
      </c>
      <c r="BB98" t="s">
        <v>597</v>
      </c>
      <c r="BC98" t="s">
        <v>597</v>
      </c>
      <c r="BD98" t="s">
        <v>596</v>
      </c>
      <c r="BE98" t="s">
        <v>597</v>
      </c>
      <c r="BF98" t="s">
        <v>597</v>
      </c>
      <c r="BG98" t="s">
        <v>598</v>
      </c>
      <c r="BH98" t="s">
        <v>596</v>
      </c>
      <c r="BI98" t="s">
        <v>597</v>
      </c>
      <c r="BJ98" t="s">
        <v>596</v>
      </c>
      <c r="BK98" t="s">
        <v>597</v>
      </c>
      <c r="BL98" t="s">
        <v>597</v>
      </c>
      <c r="BM98" t="s">
        <v>596</v>
      </c>
      <c r="CZ98" t="s">
        <v>1121</v>
      </c>
    </row>
    <row r="99" spans="1:104">
      <c r="A99" t="s">
        <v>347</v>
      </c>
      <c r="B99" t="s">
        <v>348</v>
      </c>
      <c r="C99" t="s">
        <v>1408</v>
      </c>
      <c r="D99" t="s">
        <v>1409</v>
      </c>
      <c r="E99">
        <v>1158839432</v>
      </c>
      <c r="F99" t="s">
        <v>1739</v>
      </c>
      <c r="G99">
        <v>0</v>
      </c>
      <c r="H99">
        <v>0</v>
      </c>
      <c r="I99">
        <v>0</v>
      </c>
      <c r="J99">
        <v>0</v>
      </c>
      <c r="K99">
        <v>0</v>
      </c>
      <c r="L99" t="s">
        <v>562</v>
      </c>
      <c r="M99" t="s">
        <v>562</v>
      </c>
      <c r="N99" t="s">
        <v>562</v>
      </c>
      <c r="O99" t="s">
        <v>562</v>
      </c>
      <c r="T99" t="s">
        <v>562</v>
      </c>
      <c r="V99" s="150" t="s">
        <v>1120</v>
      </c>
      <c r="W99" t="s">
        <v>576</v>
      </c>
      <c r="X99" t="s">
        <v>574</v>
      </c>
      <c r="Y99" t="s">
        <v>574</v>
      </c>
      <c r="Z99" t="s">
        <v>576</v>
      </c>
      <c r="AM99" t="s">
        <v>597</v>
      </c>
      <c r="AN99" t="s">
        <v>597</v>
      </c>
      <c r="AO99" t="s">
        <v>597</v>
      </c>
      <c r="AP99" t="s">
        <v>597</v>
      </c>
      <c r="AQ99" t="s">
        <v>596</v>
      </c>
      <c r="AR99" t="s">
        <v>596</v>
      </c>
      <c r="AS99" t="s">
        <v>597</v>
      </c>
      <c r="AT99" t="s">
        <v>597</v>
      </c>
      <c r="AU99" t="s">
        <v>597</v>
      </c>
      <c r="AV99" t="s">
        <v>597</v>
      </c>
      <c r="AW99" t="s">
        <v>597</v>
      </c>
      <c r="AX99" t="s">
        <v>597</v>
      </c>
      <c r="AY99" t="s">
        <v>597</v>
      </c>
      <c r="AZ99" t="s">
        <v>597</v>
      </c>
      <c r="BA99" t="s">
        <v>597</v>
      </c>
      <c r="BB99" t="s">
        <v>597</v>
      </c>
      <c r="BC99" t="s">
        <v>597</v>
      </c>
      <c r="BD99" t="s">
        <v>598</v>
      </c>
      <c r="BE99" t="s">
        <v>597</v>
      </c>
      <c r="BF99" t="s">
        <v>598</v>
      </c>
      <c r="BG99" t="s">
        <v>597</v>
      </c>
      <c r="BH99" t="s">
        <v>597</v>
      </c>
      <c r="BI99" t="s">
        <v>597</v>
      </c>
      <c r="BJ99" t="s">
        <v>597</v>
      </c>
      <c r="BK99" t="s">
        <v>597</v>
      </c>
      <c r="BL99" t="s">
        <v>597</v>
      </c>
      <c r="BM99" t="s">
        <v>598</v>
      </c>
      <c r="CZ99" t="s">
        <v>1121</v>
      </c>
    </row>
    <row r="100" spans="1:104">
      <c r="A100" t="s">
        <v>349</v>
      </c>
      <c r="B100" t="s">
        <v>350</v>
      </c>
      <c r="C100" t="s">
        <v>1636</v>
      </c>
      <c r="D100" t="s">
        <v>1845</v>
      </c>
      <c r="E100" t="s">
        <v>1638</v>
      </c>
      <c r="F100" t="s">
        <v>1534</v>
      </c>
      <c r="G100">
        <v>0</v>
      </c>
      <c r="H100">
        <v>0</v>
      </c>
      <c r="I100">
        <v>0</v>
      </c>
      <c r="J100">
        <v>0</v>
      </c>
      <c r="K100">
        <v>0</v>
      </c>
      <c r="L100" t="s">
        <v>562</v>
      </c>
      <c r="M100" t="s">
        <v>562</v>
      </c>
      <c r="N100" t="s">
        <v>562</v>
      </c>
      <c r="O100" t="s">
        <v>562</v>
      </c>
      <c r="T100" t="s">
        <v>562</v>
      </c>
      <c r="V100" s="150" t="s">
        <v>1120</v>
      </c>
      <c r="W100" t="s">
        <v>574</v>
      </c>
      <c r="X100" t="s">
        <v>574</v>
      </c>
      <c r="Y100" t="s">
        <v>574</v>
      </c>
      <c r="Z100" t="s">
        <v>575</v>
      </c>
      <c r="AM100" t="s">
        <v>596</v>
      </c>
      <c r="AN100" t="s">
        <v>597</v>
      </c>
      <c r="AO100" t="s">
        <v>597</v>
      </c>
      <c r="AP100" t="s">
        <v>597</v>
      </c>
      <c r="AQ100" t="s">
        <v>596</v>
      </c>
      <c r="AR100" t="s">
        <v>596</v>
      </c>
      <c r="AS100" t="s">
        <v>596</v>
      </c>
      <c r="AT100" t="s">
        <v>597</v>
      </c>
      <c r="AU100" t="s">
        <v>597</v>
      </c>
      <c r="AV100" t="s">
        <v>597</v>
      </c>
      <c r="AW100" t="s">
        <v>597</v>
      </c>
      <c r="AX100" t="s">
        <v>597</v>
      </c>
      <c r="AY100" t="s">
        <v>597</v>
      </c>
      <c r="AZ100" t="s">
        <v>597</v>
      </c>
      <c r="BA100" t="s">
        <v>597</v>
      </c>
      <c r="BB100" t="s">
        <v>597</v>
      </c>
      <c r="BC100" t="s">
        <v>597</v>
      </c>
      <c r="BD100" t="s">
        <v>597</v>
      </c>
      <c r="BE100" t="s">
        <v>597</v>
      </c>
      <c r="BF100" t="s">
        <v>597</v>
      </c>
      <c r="BG100" t="s">
        <v>597</v>
      </c>
      <c r="BH100" t="s">
        <v>597</v>
      </c>
      <c r="BI100" t="s">
        <v>597</v>
      </c>
      <c r="BJ100" t="s">
        <v>597</v>
      </c>
      <c r="BK100" t="s">
        <v>597</v>
      </c>
      <c r="BL100" t="s">
        <v>597</v>
      </c>
      <c r="BM100" t="s">
        <v>597</v>
      </c>
      <c r="CZ100" t="s">
        <v>1121</v>
      </c>
    </row>
    <row r="101" spans="1:104" s="184" customFormat="1">
      <c r="A101" s="184" t="s">
        <v>892</v>
      </c>
      <c r="B101" s="184" t="s">
        <v>893</v>
      </c>
      <c r="C101" s="184" t="s">
        <v>1674</v>
      </c>
      <c r="D101" s="184" t="s">
        <v>1899</v>
      </c>
      <c r="E101" s="184" t="s">
        <v>1676</v>
      </c>
      <c r="F101" s="184" t="s">
        <v>1900</v>
      </c>
      <c r="G101" s="184">
        <v>0</v>
      </c>
      <c r="H101" s="184">
        <v>0</v>
      </c>
      <c r="I101" s="184">
        <v>0</v>
      </c>
      <c r="J101" s="184">
        <v>0</v>
      </c>
      <c r="K101" s="184">
        <v>0</v>
      </c>
      <c r="L101" s="184" t="s">
        <v>562</v>
      </c>
      <c r="M101" s="184" t="s">
        <v>562</v>
      </c>
      <c r="N101" s="184" t="s">
        <v>562</v>
      </c>
      <c r="O101" s="184" t="s">
        <v>562</v>
      </c>
      <c r="T101" s="184" t="s">
        <v>562</v>
      </c>
      <c r="V101" s="150" t="s">
        <v>1120</v>
      </c>
      <c r="W101" s="184" t="s">
        <v>575</v>
      </c>
      <c r="X101" s="184" t="s">
        <v>575</v>
      </c>
      <c r="Y101" s="184" t="s">
        <v>574</v>
      </c>
      <c r="Z101" s="184" t="s">
        <v>574</v>
      </c>
      <c r="AM101" s="184" t="s">
        <v>597</v>
      </c>
      <c r="AN101" s="184" t="s">
        <v>597</v>
      </c>
      <c r="AO101" s="184" t="s">
        <v>597</v>
      </c>
      <c r="AP101" s="184" t="s">
        <v>597</v>
      </c>
      <c r="AQ101" s="184" t="s">
        <v>595</v>
      </c>
      <c r="AR101" s="184" t="s">
        <v>597</v>
      </c>
      <c r="AS101" s="184" t="s">
        <v>596</v>
      </c>
      <c r="AT101" s="184" t="s">
        <v>595</v>
      </c>
      <c r="AU101" s="184" t="s">
        <v>595</v>
      </c>
      <c r="AV101" s="184" t="s">
        <v>597</v>
      </c>
      <c r="AW101" s="184" t="s">
        <v>597</v>
      </c>
      <c r="AX101" s="184" t="s">
        <v>597</v>
      </c>
      <c r="AY101" s="184" t="s">
        <v>597</v>
      </c>
      <c r="AZ101" s="184" t="s">
        <v>596</v>
      </c>
      <c r="BA101" s="184" t="s">
        <v>597</v>
      </c>
      <c r="BB101" s="184" t="s">
        <v>597</v>
      </c>
      <c r="BC101" s="184" t="s">
        <v>595</v>
      </c>
      <c r="BD101" s="184" t="s">
        <v>595</v>
      </c>
      <c r="BE101" s="184" t="s">
        <v>597</v>
      </c>
      <c r="BF101" s="184" t="s">
        <v>597</v>
      </c>
      <c r="BG101" s="184" t="s">
        <v>597</v>
      </c>
      <c r="BH101" s="184" t="s">
        <v>597</v>
      </c>
      <c r="BI101" s="184" t="s">
        <v>596</v>
      </c>
      <c r="BJ101" s="184" t="s">
        <v>598</v>
      </c>
      <c r="BK101" s="184" t="s">
        <v>597</v>
      </c>
      <c r="BL101" s="184" t="s">
        <v>596</v>
      </c>
      <c r="BM101" s="184" t="s">
        <v>596</v>
      </c>
      <c r="CZ101" s="184" t="s">
        <v>1121</v>
      </c>
    </row>
    <row r="102" spans="1:104">
      <c r="A102" t="s">
        <v>351</v>
      </c>
      <c r="B102" t="s">
        <v>352</v>
      </c>
      <c r="C102" t="s">
        <v>1972</v>
      </c>
      <c r="D102" t="s">
        <v>1973</v>
      </c>
      <c r="E102" t="s">
        <v>1414</v>
      </c>
      <c r="F102" t="s">
        <v>1415</v>
      </c>
      <c r="G102">
        <v>0</v>
      </c>
      <c r="H102">
        <v>0</v>
      </c>
      <c r="I102">
        <v>0</v>
      </c>
      <c r="J102">
        <v>0</v>
      </c>
      <c r="K102">
        <v>0</v>
      </c>
      <c r="L102" t="s">
        <v>562</v>
      </c>
      <c r="M102" t="s">
        <v>562</v>
      </c>
      <c r="N102" t="s">
        <v>562</v>
      </c>
      <c r="O102" t="s">
        <v>562</v>
      </c>
      <c r="T102" t="s">
        <v>562</v>
      </c>
      <c r="V102" s="150" t="s">
        <v>1120</v>
      </c>
      <c r="W102" t="s">
        <v>574</v>
      </c>
      <c r="X102" t="s">
        <v>575</v>
      </c>
      <c r="Y102" t="s">
        <v>576</v>
      </c>
      <c r="Z102" t="s">
        <v>574</v>
      </c>
      <c r="AM102" t="s">
        <v>596</v>
      </c>
      <c r="AN102" t="s">
        <v>596</v>
      </c>
      <c r="AO102" t="s">
        <v>597</v>
      </c>
      <c r="AP102" t="s">
        <v>596</v>
      </c>
      <c r="AQ102" t="s">
        <v>597</v>
      </c>
      <c r="AR102" t="s">
        <v>596</v>
      </c>
      <c r="AS102" t="s">
        <v>597</v>
      </c>
      <c r="AT102" t="s">
        <v>596</v>
      </c>
      <c r="AU102" t="s">
        <v>596</v>
      </c>
      <c r="AV102" t="s">
        <v>597</v>
      </c>
      <c r="AW102" t="s">
        <v>596</v>
      </c>
      <c r="AX102" t="s">
        <v>597</v>
      </c>
      <c r="AY102" t="s">
        <v>597</v>
      </c>
      <c r="AZ102" t="s">
        <v>597</v>
      </c>
      <c r="BA102" t="s">
        <v>596</v>
      </c>
      <c r="BB102" t="s">
        <v>597</v>
      </c>
      <c r="BC102" t="s">
        <v>596</v>
      </c>
      <c r="BD102" t="s">
        <v>596</v>
      </c>
      <c r="BE102" t="s">
        <v>598</v>
      </c>
      <c r="BF102" t="s">
        <v>597</v>
      </c>
      <c r="BG102" t="s">
        <v>598</v>
      </c>
      <c r="BH102" t="s">
        <v>597</v>
      </c>
      <c r="BI102" t="s">
        <v>597</v>
      </c>
      <c r="BJ102" t="s">
        <v>597</v>
      </c>
      <c r="BK102" t="s">
        <v>597</v>
      </c>
      <c r="BL102" t="s">
        <v>597</v>
      </c>
      <c r="BM102" t="s">
        <v>597</v>
      </c>
      <c r="CZ102" t="s">
        <v>1121</v>
      </c>
    </row>
    <row r="103" spans="1:104">
      <c r="A103" t="s">
        <v>353</v>
      </c>
      <c r="B103" t="s">
        <v>354</v>
      </c>
      <c r="C103" t="s">
        <v>1846</v>
      </c>
      <c r="D103" t="s">
        <v>1847</v>
      </c>
      <c r="E103" t="s">
        <v>1848</v>
      </c>
      <c r="F103" t="s">
        <v>1842</v>
      </c>
      <c r="G103">
        <v>0</v>
      </c>
      <c r="H103">
        <v>0</v>
      </c>
      <c r="I103">
        <v>0</v>
      </c>
      <c r="J103">
        <v>0</v>
      </c>
      <c r="K103">
        <v>0</v>
      </c>
      <c r="L103" t="s">
        <v>562</v>
      </c>
      <c r="M103" t="s">
        <v>562</v>
      </c>
      <c r="N103" t="s">
        <v>562</v>
      </c>
      <c r="O103" t="s">
        <v>562</v>
      </c>
      <c r="T103" t="s">
        <v>563</v>
      </c>
      <c r="V103" s="150">
        <v>43190</v>
      </c>
      <c r="W103" t="s">
        <v>576</v>
      </c>
      <c r="X103" t="s">
        <v>574</v>
      </c>
      <c r="Y103" t="s">
        <v>575</v>
      </c>
      <c r="Z103" t="s">
        <v>575</v>
      </c>
      <c r="AM103" t="s">
        <v>598</v>
      </c>
      <c r="AN103" t="s">
        <v>597</v>
      </c>
      <c r="AO103" t="s">
        <v>596</v>
      </c>
      <c r="AP103" t="s">
        <v>596</v>
      </c>
      <c r="AQ103" t="s">
        <v>595</v>
      </c>
      <c r="AR103" t="s">
        <v>597</v>
      </c>
      <c r="AS103" t="s">
        <v>597</v>
      </c>
      <c r="AT103" t="s">
        <v>597</v>
      </c>
      <c r="AU103" t="s">
        <v>598</v>
      </c>
      <c r="AV103" t="s">
        <v>598</v>
      </c>
      <c r="AW103" t="s">
        <v>597</v>
      </c>
      <c r="AX103" t="s">
        <v>597</v>
      </c>
      <c r="AY103" t="s">
        <v>597</v>
      </c>
      <c r="AZ103" t="s">
        <v>596</v>
      </c>
      <c r="BA103" t="s">
        <v>597</v>
      </c>
      <c r="BB103" t="s">
        <v>598</v>
      </c>
      <c r="BC103" t="s">
        <v>598</v>
      </c>
      <c r="BD103" t="s">
        <v>598</v>
      </c>
      <c r="BE103" t="s">
        <v>598</v>
      </c>
      <c r="BF103" t="s">
        <v>597</v>
      </c>
      <c r="BG103" t="s">
        <v>597</v>
      </c>
      <c r="BH103" t="s">
        <v>597</v>
      </c>
      <c r="BI103" t="s">
        <v>596</v>
      </c>
      <c r="BJ103" t="s">
        <v>597</v>
      </c>
      <c r="BK103" t="s">
        <v>598</v>
      </c>
      <c r="BL103" t="s">
        <v>598</v>
      </c>
      <c r="BM103" t="s">
        <v>597</v>
      </c>
      <c r="CZ103" t="s">
        <v>1121</v>
      </c>
    </row>
    <row r="104" spans="1:104">
      <c r="A104" t="s">
        <v>357</v>
      </c>
      <c r="B104" t="s">
        <v>358</v>
      </c>
      <c r="C104" t="s">
        <v>1420</v>
      </c>
      <c r="D104" t="s">
        <v>1421</v>
      </c>
      <c r="E104" t="s">
        <v>1422</v>
      </c>
      <c r="F104" t="s">
        <v>1423</v>
      </c>
      <c r="G104">
        <v>0</v>
      </c>
      <c r="H104">
        <v>0</v>
      </c>
      <c r="I104">
        <v>0</v>
      </c>
      <c r="J104">
        <v>0</v>
      </c>
      <c r="K104">
        <v>0</v>
      </c>
      <c r="L104" t="s">
        <v>562</v>
      </c>
      <c r="M104" t="s">
        <v>562</v>
      </c>
      <c r="N104" t="s">
        <v>562</v>
      </c>
      <c r="O104" t="s">
        <v>562</v>
      </c>
      <c r="T104" t="s">
        <v>562</v>
      </c>
      <c r="V104" s="150" t="s">
        <v>1120</v>
      </c>
      <c r="W104" t="s">
        <v>575</v>
      </c>
      <c r="X104" t="s">
        <v>574</v>
      </c>
      <c r="Y104" t="s">
        <v>576</v>
      </c>
      <c r="Z104" t="s">
        <v>575</v>
      </c>
      <c r="AM104" t="s">
        <v>598</v>
      </c>
      <c r="AN104" t="s">
        <v>598</v>
      </c>
      <c r="AO104" t="s">
        <v>598</v>
      </c>
      <c r="AP104" t="s">
        <v>597</v>
      </c>
      <c r="AQ104" t="s">
        <v>596</v>
      </c>
      <c r="AR104" t="s">
        <v>597</v>
      </c>
      <c r="AS104" t="s">
        <v>596</v>
      </c>
      <c r="AT104" t="s">
        <v>596</v>
      </c>
      <c r="AU104" t="s">
        <v>596</v>
      </c>
      <c r="AV104" t="s">
        <v>598</v>
      </c>
      <c r="AW104" t="s">
        <v>598</v>
      </c>
      <c r="AX104" t="s">
        <v>598</v>
      </c>
      <c r="AY104" t="s">
        <v>597</v>
      </c>
      <c r="AZ104" t="s">
        <v>596</v>
      </c>
      <c r="BA104" t="s">
        <v>598</v>
      </c>
      <c r="BB104" t="s">
        <v>596</v>
      </c>
      <c r="BC104" t="s">
        <v>597</v>
      </c>
      <c r="BD104" t="s">
        <v>597</v>
      </c>
      <c r="BE104" t="s">
        <v>598</v>
      </c>
      <c r="BF104" t="s">
        <v>598</v>
      </c>
      <c r="BG104" t="s">
        <v>598</v>
      </c>
      <c r="BH104" t="s">
        <v>597</v>
      </c>
      <c r="BI104" t="s">
        <v>596</v>
      </c>
      <c r="BJ104" t="s">
        <v>598</v>
      </c>
      <c r="BK104" t="s">
        <v>597</v>
      </c>
      <c r="BL104" t="s">
        <v>597</v>
      </c>
      <c r="BM104" t="s">
        <v>597</v>
      </c>
      <c r="CZ104" t="s">
        <v>1121</v>
      </c>
    </row>
    <row r="105" spans="1:104">
      <c r="A105" t="s">
        <v>361</v>
      </c>
      <c r="B105" t="s">
        <v>362</v>
      </c>
      <c r="C105" t="s">
        <v>1424</v>
      </c>
      <c r="D105" t="s">
        <v>1425</v>
      </c>
      <c r="E105" t="s">
        <v>1426</v>
      </c>
      <c r="F105" t="s">
        <v>1901</v>
      </c>
      <c r="G105">
        <v>0</v>
      </c>
      <c r="H105">
        <v>0</v>
      </c>
      <c r="I105">
        <v>0</v>
      </c>
      <c r="J105">
        <v>0</v>
      </c>
      <c r="K105">
        <v>0</v>
      </c>
      <c r="L105" t="s">
        <v>562</v>
      </c>
      <c r="M105" t="s">
        <v>562</v>
      </c>
      <c r="N105" t="s">
        <v>562</v>
      </c>
      <c r="O105" t="s">
        <v>562</v>
      </c>
      <c r="T105" t="s">
        <v>562</v>
      </c>
      <c r="V105" s="150" t="s">
        <v>1120</v>
      </c>
      <c r="W105" t="s">
        <v>574</v>
      </c>
      <c r="X105" t="s">
        <v>575</v>
      </c>
      <c r="Y105" t="s">
        <v>574</v>
      </c>
      <c r="Z105" t="s">
        <v>574</v>
      </c>
      <c r="AM105" t="s">
        <v>596</v>
      </c>
      <c r="AN105" t="s">
        <v>596</v>
      </c>
      <c r="AO105" t="s">
        <v>597</v>
      </c>
      <c r="AP105" t="s">
        <v>597</v>
      </c>
      <c r="AQ105" t="s">
        <v>596</v>
      </c>
      <c r="AR105" t="s">
        <v>596</v>
      </c>
      <c r="AS105" t="s">
        <v>596</v>
      </c>
      <c r="AT105" t="s">
        <v>597</v>
      </c>
      <c r="AU105" t="s">
        <v>597</v>
      </c>
      <c r="AV105" t="s">
        <v>597</v>
      </c>
      <c r="AW105" t="s">
        <v>596</v>
      </c>
      <c r="AX105" t="s">
        <v>597</v>
      </c>
      <c r="AY105" t="s">
        <v>597</v>
      </c>
      <c r="AZ105" t="s">
        <v>597</v>
      </c>
      <c r="BA105" t="s">
        <v>597</v>
      </c>
      <c r="BB105" t="s">
        <v>597</v>
      </c>
      <c r="BC105" t="s">
        <v>597</v>
      </c>
      <c r="BD105" t="s">
        <v>597</v>
      </c>
      <c r="BE105" t="s">
        <v>597</v>
      </c>
      <c r="BF105" t="s">
        <v>597</v>
      </c>
      <c r="BG105" t="s">
        <v>597</v>
      </c>
      <c r="BH105" t="s">
        <v>597</v>
      </c>
      <c r="BI105" t="s">
        <v>597</v>
      </c>
      <c r="BJ105" t="s">
        <v>597</v>
      </c>
      <c r="BK105" t="s">
        <v>597</v>
      </c>
      <c r="BL105" t="s">
        <v>597</v>
      </c>
      <c r="BM105" t="s">
        <v>598</v>
      </c>
      <c r="CZ105" t="s">
        <v>1121</v>
      </c>
    </row>
    <row r="106" spans="1:104">
      <c r="A106" t="s">
        <v>365</v>
      </c>
      <c r="B106" t="s">
        <v>366</v>
      </c>
      <c r="C106" t="s">
        <v>1569</v>
      </c>
      <c r="D106" t="s">
        <v>1570</v>
      </c>
      <c r="E106" t="s">
        <v>1571</v>
      </c>
      <c r="F106" t="s">
        <v>1572</v>
      </c>
      <c r="G106">
        <v>0</v>
      </c>
      <c r="H106">
        <v>0</v>
      </c>
      <c r="I106">
        <v>0</v>
      </c>
      <c r="J106">
        <v>0</v>
      </c>
      <c r="K106">
        <v>0</v>
      </c>
      <c r="L106" t="s">
        <v>562</v>
      </c>
      <c r="M106" t="s">
        <v>562</v>
      </c>
      <c r="N106" t="s">
        <v>562</v>
      </c>
      <c r="O106" t="s">
        <v>562</v>
      </c>
      <c r="T106" t="s">
        <v>562</v>
      </c>
      <c r="V106" s="150" t="s">
        <v>1120</v>
      </c>
      <c r="W106" t="s">
        <v>575</v>
      </c>
      <c r="X106" t="s">
        <v>574</v>
      </c>
      <c r="Y106" t="s">
        <v>575</v>
      </c>
      <c r="Z106" t="s">
        <v>575</v>
      </c>
      <c r="AM106" t="s">
        <v>597</v>
      </c>
      <c r="AN106" t="s">
        <v>597</v>
      </c>
      <c r="AO106" t="s">
        <v>597</v>
      </c>
      <c r="AP106" t="s">
        <v>598</v>
      </c>
      <c r="AQ106" t="s">
        <v>596</v>
      </c>
      <c r="AR106" t="s">
        <v>596</v>
      </c>
      <c r="AS106" t="s">
        <v>597</v>
      </c>
      <c r="AT106" t="s">
        <v>598</v>
      </c>
      <c r="AU106" t="s">
        <v>597</v>
      </c>
      <c r="AV106" t="s">
        <v>598</v>
      </c>
      <c r="AW106" t="s">
        <v>598</v>
      </c>
      <c r="AX106" t="s">
        <v>598</v>
      </c>
      <c r="AY106" t="s">
        <v>598</v>
      </c>
      <c r="AZ106" t="s">
        <v>597</v>
      </c>
      <c r="BA106" t="s">
        <v>597</v>
      </c>
      <c r="BB106" t="s">
        <v>598</v>
      </c>
      <c r="BC106" t="s">
        <v>598</v>
      </c>
      <c r="BD106" t="s">
        <v>598</v>
      </c>
      <c r="BE106" t="s">
        <v>598</v>
      </c>
      <c r="BF106" t="s">
        <v>598</v>
      </c>
      <c r="BG106" t="s">
        <v>598</v>
      </c>
      <c r="BH106" t="s">
        <v>599</v>
      </c>
      <c r="BI106" t="s">
        <v>598</v>
      </c>
      <c r="BJ106" t="s">
        <v>598</v>
      </c>
      <c r="BK106" t="s">
        <v>598</v>
      </c>
      <c r="BL106" t="s">
        <v>598</v>
      </c>
      <c r="BM106" t="s">
        <v>598</v>
      </c>
      <c r="CZ106" t="s">
        <v>1121</v>
      </c>
    </row>
    <row r="107" spans="1:104">
      <c r="A107" t="s">
        <v>367</v>
      </c>
      <c r="B107" t="s">
        <v>368</v>
      </c>
      <c r="C107" t="s">
        <v>1428</v>
      </c>
      <c r="D107" t="s">
        <v>1429</v>
      </c>
      <c r="E107" t="s">
        <v>1430</v>
      </c>
      <c r="F107" t="s">
        <v>1819</v>
      </c>
      <c r="G107">
        <v>0</v>
      </c>
      <c r="H107">
        <v>0</v>
      </c>
      <c r="I107">
        <v>0</v>
      </c>
      <c r="J107">
        <v>0</v>
      </c>
      <c r="K107">
        <v>0</v>
      </c>
      <c r="L107" t="s">
        <v>562</v>
      </c>
      <c r="M107" t="s">
        <v>562</v>
      </c>
      <c r="N107" t="s">
        <v>562</v>
      </c>
      <c r="O107" t="s">
        <v>562</v>
      </c>
      <c r="T107" t="s">
        <v>562</v>
      </c>
      <c r="V107" s="150" t="s">
        <v>1120</v>
      </c>
      <c r="W107" t="s">
        <v>574</v>
      </c>
      <c r="X107" t="s">
        <v>574</v>
      </c>
      <c r="Y107" t="s">
        <v>574</v>
      </c>
      <c r="Z107" t="s">
        <v>574</v>
      </c>
      <c r="AM107" t="s">
        <v>596</v>
      </c>
      <c r="AN107" t="s">
        <v>597</v>
      </c>
      <c r="AO107" t="s">
        <v>596</v>
      </c>
      <c r="AP107" t="s">
        <v>597</v>
      </c>
      <c r="AQ107" t="s">
        <v>598</v>
      </c>
      <c r="AR107" t="s">
        <v>597</v>
      </c>
      <c r="AS107" t="s">
        <v>597</v>
      </c>
      <c r="AT107" t="s">
        <v>596</v>
      </c>
      <c r="AU107" t="s">
        <v>596</v>
      </c>
      <c r="AV107" t="s">
        <v>597</v>
      </c>
      <c r="AW107" t="s">
        <v>597</v>
      </c>
      <c r="AX107" t="s">
        <v>597</v>
      </c>
      <c r="AY107" t="s">
        <v>598</v>
      </c>
      <c r="AZ107" t="s">
        <v>598</v>
      </c>
      <c r="BA107" t="s">
        <v>597</v>
      </c>
      <c r="BB107" t="s">
        <v>598</v>
      </c>
      <c r="BC107" t="s">
        <v>597</v>
      </c>
      <c r="BD107" t="s">
        <v>596</v>
      </c>
      <c r="BE107" t="s">
        <v>597</v>
      </c>
      <c r="BF107" t="s">
        <v>597</v>
      </c>
      <c r="BG107" t="s">
        <v>597</v>
      </c>
      <c r="BH107" t="s">
        <v>598</v>
      </c>
      <c r="BI107" t="s">
        <v>598</v>
      </c>
      <c r="BJ107" t="s">
        <v>597</v>
      </c>
      <c r="BK107" t="s">
        <v>598</v>
      </c>
      <c r="BL107" t="s">
        <v>597</v>
      </c>
      <c r="BM107" t="s">
        <v>597</v>
      </c>
      <c r="CZ107" t="s">
        <v>1121</v>
      </c>
    </row>
    <row r="108" spans="1:104">
      <c r="A108" t="s">
        <v>369</v>
      </c>
      <c r="B108" t="s">
        <v>370</v>
      </c>
      <c r="C108" t="s">
        <v>1383</v>
      </c>
      <c r="D108" t="s">
        <v>1384</v>
      </c>
      <c r="E108" t="s">
        <v>1385</v>
      </c>
      <c r="F108" t="s">
        <v>1902</v>
      </c>
      <c r="G108">
        <v>0</v>
      </c>
      <c r="H108">
        <v>0</v>
      </c>
      <c r="I108">
        <v>0</v>
      </c>
      <c r="J108">
        <v>0</v>
      </c>
      <c r="K108">
        <v>0</v>
      </c>
      <c r="L108" t="s">
        <v>562</v>
      </c>
      <c r="M108" t="s">
        <v>562</v>
      </c>
      <c r="N108" t="s">
        <v>562</v>
      </c>
      <c r="O108" t="s">
        <v>562</v>
      </c>
      <c r="T108" t="s">
        <v>562</v>
      </c>
      <c r="V108" s="150" t="s">
        <v>1120</v>
      </c>
      <c r="W108" t="s">
        <v>574</v>
      </c>
      <c r="X108" t="s">
        <v>575</v>
      </c>
      <c r="Y108" t="s">
        <v>575</v>
      </c>
      <c r="Z108" t="s">
        <v>574</v>
      </c>
      <c r="AM108" t="s">
        <v>596</v>
      </c>
      <c r="AN108" t="s">
        <v>597</v>
      </c>
      <c r="AO108" t="s">
        <v>596</v>
      </c>
      <c r="AP108" t="s">
        <v>596</v>
      </c>
      <c r="AQ108" t="s">
        <v>596</v>
      </c>
      <c r="AR108" t="s">
        <v>596</v>
      </c>
      <c r="AS108" t="s">
        <v>596</v>
      </c>
      <c r="AT108" t="s">
        <v>597</v>
      </c>
      <c r="AU108" t="s">
        <v>596</v>
      </c>
      <c r="AV108" t="s">
        <v>596</v>
      </c>
      <c r="AW108" t="s">
        <v>597</v>
      </c>
      <c r="AX108" t="s">
        <v>597</v>
      </c>
      <c r="AY108" t="s">
        <v>596</v>
      </c>
      <c r="AZ108" t="s">
        <v>596</v>
      </c>
      <c r="BA108" t="s">
        <v>596</v>
      </c>
      <c r="BB108" t="s">
        <v>597</v>
      </c>
      <c r="BC108" t="s">
        <v>597</v>
      </c>
      <c r="BD108" t="s">
        <v>596</v>
      </c>
      <c r="BE108" t="s">
        <v>596</v>
      </c>
      <c r="BF108" t="s">
        <v>597</v>
      </c>
      <c r="BG108" t="s">
        <v>597</v>
      </c>
      <c r="BH108" t="s">
        <v>597</v>
      </c>
      <c r="BI108" t="s">
        <v>596</v>
      </c>
      <c r="BJ108" t="s">
        <v>597</v>
      </c>
      <c r="BK108" t="s">
        <v>597</v>
      </c>
      <c r="BL108" t="s">
        <v>597</v>
      </c>
      <c r="BM108" t="s">
        <v>597</v>
      </c>
      <c r="CZ108" t="s">
        <v>1121</v>
      </c>
    </row>
    <row r="109" spans="1:104">
      <c r="A109" t="s">
        <v>373</v>
      </c>
      <c r="B109" t="s">
        <v>374</v>
      </c>
      <c r="C109" t="s">
        <v>1433</v>
      </c>
      <c r="D109" t="s">
        <v>1434</v>
      </c>
      <c r="E109" t="s">
        <v>1435</v>
      </c>
      <c r="F109" t="s">
        <v>1436</v>
      </c>
      <c r="G109">
        <v>0</v>
      </c>
      <c r="H109">
        <v>0</v>
      </c>
      <c r="I109">
        <v>0</v>
      </c>
      <c r="J109">
        <v>0</v>
      </c>
      <c r="K109">
        <v>0</v>
      </c>
      <c r="L109" t="s">
        <v>562</v>
      </c>
      <c r="M109" t="s">
        <v>562</v>
      </c>
      <c r="N109" t="s">
        <v>562</v>
      </c>
      <c r="O109" t="s">
        <v>562</v>
      </c>
      <c r="T109" t="s">
        <v>562</v>
      </c>
      <c r="V109" s="150" t="s">
        <v>1120</v>
      </c>
      <c r="W109" t="s">
        <v>574</v>
      </c>
      <c r="X109" t="s">
        <v>574</v>
      </c>
      <c r="Y109" t="s">
        <v>576</v>
      </c>
      <c r="Z109" t="s">
        <v>574</v>
      </c>
      <c r="AM109" t="s">
        <v>597</v>
      </c>
      <c r="AN109" t="s">
        <v>597</v>
      </c>
      <c r="AO109" t="s">
        <v>597</v>
      </c>
      <c r="AP109" t="s">
        <v>597</v>
      </c>
      <c r="AQ109" t="s">
        <v>597</v>
      </c>
      <c r="AR109" t="s">
        <v>597</v>
      </c>
      <c r="AS109" t="s">
        <v>597</v>
      </c>
      <c r="AT109" t="s">
        <v>597</v>
      </c>
      <c r="AU109" t="s">
        <v>598</v>
      </c>
      <c r="AV109" t="s">
        <v>597</v>
      </c>
      <c r="AW109" t="s">
        <v>598</v>
      </c>
      <c r="AX109" t="s">
        <v>597</v>
      </c>
      <c r="AY109" t="s">
        <v>598</v>
      </c>
      <c r="AZ109" t="s">
        <v>598</v>
      </c>
      <c r="BA109" t="s">
        <v>598</v>
      </c>
      <c r="BB109" t="s">
        <v>598</v>
      </c>
      <c r="BC109" t="s">
        <v>598</v>
      </c>
      <c r="BD109" t="s">
        <v>599</v>
      </c>
      <c r="BE109" t="s">
        <v>598</v>
      </c>
      <c r="BF109" t="s">
        <v>598</v>
      </c>
      <c r="BG109" t="s">
        <v>597</v>
      </c>
      <c r="BH109" t="s">
        <v>598</v>
      </c>
      <c r="BI109" t="s">
        <v>598</v>
      </c>
      <c r="BJ109" t="s">
        <v>597</v>
      </c>
      <c r="BK109" t="s">
        <v>598</v>
      </c>
      <c r="BL109" t="s">
        <v>598</v>
      </c>
      <c r="BM109" t="s">
        <v>598</v>
      </c>
      <c r="CZ109" t="s">
        <v>1121</v>
      </c>
    </row>
    <row r="110" spans="1:104" s="184" customFormat="1">
      <c r="A110" s="184" t="s">
        <v>375</v>
      </c>
      <c r="B110" s="184" t="s">
        <v>376</v>
      </c>
      <c r="C110" s="184" t="s">
        <v>1820</v>
      </c>
      <c r="D110" s="184" t="s">
        <v>1821</v>
      </c>
      <c r="E110" s="184">
        <v>7825677058</v>
      </c>
      <c r="F110" s="184" t="s">
        <v>1822</v>
      </c>
      <c r="G110" s="184">
        <v>0</v>
      </c>
      <c r="H110" s="184">
        <v>0</v>
      </c>
      <c r="I110" s="184">
        <v>0</v>
      </c>
      <c r="J110" s="184">
        <v>0</v>
      </c>
      <c r="K110" s="184">
        <v>0</v>
      </c>
      <c r="L110" s="184" t="s">
        <v>562</v>
      </c>
      <c r="M110" s="184" t="s">
        <v>562</v>
      </c>
      <c r="N110" s="184" t="s">
        <v>562</v>
      </c>
      <c r="O110" s="184" t="s">
        <v>562</v>
      </c>
      <c r="T110" s="184" t="s">
        <v>562</v>
      </c>
      <c r="V110" s="150" t="s">
        <v>1120</v>
      </c>
      <c r="W110" s="184" t="s">
        <v>575</v>
      </c>
      <c r="X110" s="184" t="s">
        <v>574</v>
      </c>
      <c r="Y110" s="184" t="s">
        <v>574</v>
      </c>
      <c r="Z110" s="184" t="s">
        <v>574</v>
      </c>
      <c r="AM110" s="184" t="s">
        <v>597</v>
      </c>
      <c r="AN110" s="184" t="s">
        <v>597</v>
      </c>
      <c r="AO110" s="184" t="s">
        <v>597</v>
      </c>
      <c r="AP110" s="184" t="s">
        <v>598</v>
      </c>
      <c r="AQ110" s="184" t="s">
        <v>596</v>
      </c>
      <c r="AR110" s="184" t="s">
        <v>597</v>
      </c>
      <c r="AS110" s="184" t="s">
        <v>597</v>
      </c>
      <c r="AT110" s="184" t="s">
        <v>596</v>
      </c>
      <c r="AU110" s="184" t="s">
        <v>595</v>
      </c>
      <c r="AV110" s="184" t="s">
        <v>597</v>
      </c>
      <c r="AW110" s="184" t="s">
        <v>597</v>
      </c>
      <c r="AX110" s="184" t="s">
        <v>597</v>
      </c>
      <c r="AY110" s="184" t="s">
        <v>598</v>
      </c>
      <c r="AZ110" s="184" t="s">
        <v>597</v>
      </c>
      <c r="BA110" s="184" t="s">
        <v>597</v>
      </c>
      <c r="BB110" s="184" t="s">
        <v>597</v>
      </c>
      <c r="BC110" s="184" t="s">
        <v>596</v>
      </c>
      <c r="BD110" s="184" t="s">
        <v>596</v>
      </c>
      <c r="BE110" s="184" t="s">
        <v>597</v>
      </c>
      <c r="BF110" s="184" t="s">
        <v>597</v>
      </c>
      <c r="BG110" s="184" t="s">
        <v>597</v>
      </c>
      <c r="BH110" s="184" t="s">
        <v>598</v>
      </c>
      <c r="BI110" s="184" t="s">
        <v>597</v>
      </c>
      <c r="BJ110" s="184" t="s">
        <v>597</v>
      </c>
      <c r="BK110" s="184" t="s">
        <v>597</v>
      </c>
      <c r="BL110" s="184" t="s">
        <v>597</v>
      </c>
      <c r="BM110" s="184" t="s">
        <v>596</v>
      </c>
      <c r="CZ110" s="184" t="s">
        <v>1121</v>
      </c>
    </row>
    <row r="111" spans="1:104">
      <c r="A111" t="s">
        <v>377</v>
      </c>
      <c r="B111" t="s">
        <v>378</v>
      </c>
      <c r="C111" t="s">
        <v>1190</v>
      </c>
      <c r="D111" t="s">
        <v>1617</v>
      </c>
      <c r="E111" t="s">
        <v>1618</v>
      </c>
      <c r="F111" t="s">
        <v>1619</v>
      </c>
      <c r="G111">
        <v>0</v>
      </c>
      <c r="H111">
        <v>0</v>
      </c>
      <c r="I111">
        <v>0</v>
      </c>
      <c r="J111">
        <v>0</v>
      </c>
      <c r="K111">
        <v>0</v>
      </c>
      <c r="L111" t="s">
        <v>562</v>
      </c>
      <c r="M111" t="s">
        <v>562</v>
      </c>
      <c r="N111" t="s">
        <v>562</v>
      </c>
      <c r="O111" t="s">
        <v>562</v>
      </c>
      <c r="T111" t="s">
        <v>562</v>
      </c>
      <c r="V111" s="150" t="s">
        <v>1120</v>
      </c>
      <c r="W111" t="s">
        <v>575</v>
      </c>
      <c r="X111" t="s">
        <v>574</v>
      </c>
      <c r="Y111" t="s">
        <v>576</v>
      </c>
      <c r="Z111" t="s">
        <v>574</v>
      </c>
      <c r="AM111" t="s">
        <v>596</v>
      </c>
      <c r="AN111" t="s">
        <v>597</v>
      </c>
      <c r="AO111" t="s">
        <v>597</v>
      </c>
      <c r="AP111" t="s">
        <v>596</v>
      </c>
      <c r="AQ111" t="s">
        <v>597</v>
      </c>
      <c r="AR111" t="s">
        <v>596</v>
      </c>
      <c r="AS111" t="s">
        <v>596</v>
      </c>
      <c r="AT111" t="s">
        <v>597</v>
      </c>
      <c r="AU111" t="s">
        <v>596</v>
      </c>
      <c r="AV111" t="s">
        <v>597</v>
      </c>
      <c r="AW111" t="s">
        <v>597</v>
      </c>
      <c r="AX111" t="s">
        <v>597</v>
      </c>
      <c r="AY111" t="s">
        <v>596</v>
      </c>
      <c r="AZ111" t="s">
        <v>597</v>
      </c>
      <c r="BA111" t="s">
        <v>596</v>
      </c>
      <c r="BB111" t="s">
        <v>596</v>
      </c>
      <c r="BC111" t="s">
        <v>597</v>
      </c>
      <c r="BD111" t="s">
        <v>597</v>
      </c>
      <c r="BE111" t="s">
        <v>597</v>
      </c>
      <c r="BF111" t="s">
        <v>597</v>
      </c>
      <c r="BG111" t="s">
        <v>597</v>
      </c>
      <c r="BH111" t="s">
        <v>596</v>
      </c>
      <c r="BI111" t="s">
        <v>597</v>
      </c>
      <c r="BJ111" t="s">
        <v>596</v>
      </c>
      <c r="BK111" t="s">
        <v>596</v>
      </c>
      <c r="BL111" t="s">
        <v>597</v>
      </c>
      <c r="BM111" t="s">
        <v>597</v>
      </c>
      <c r="CZ111" t="s">
        <v>1121</v>
      </c>
    </row>
    <row r="112" spans="1:104">
      <c r="A112" t="s">
        <v>379</v>
      </c>
      <c r="B112" t="s">
        <v>380</v>
      </c>
      <c r="C112" t="s">
        <v>1437</v>
      </c>
      <c r="D112" t="s">
        <v>1438</v>
      </c>
      <c r="E112" t="s">
        <v>1949</v>
      </c>
      <c r="F112" t="s">
        <v>1950</v>
      </c>
      <c r="G112">
        <v>0</v>
      </c>
      <c r="H112">
        <v>0</v>
      </c>
      <c r="I112">
        <v>0</v>
      </c>
      <c r="J112">
        <v>0</v>
      </c>
      <c r="K112">
        <v>0</v>
      </c>
      <c r="L112" t="s">
        <v>562</v>
      </c>
      <c r="M112" t="s">
        <v>562</v>
      </c>
      <c r="N112" t="s">
        <v>562</v>
      </c>
      <c r="O112" t="s">
        <v>562</v>
      </c>
      <c r="T112" t="s">
        <v>562</v>
      </c>
      <c r="V112" s="150" t="s">
        <v>1120</v>
      </c>
      <c r="W112" t="s">
        <v>574</v>
      </c>
      <c r="X112" t="s">
        <v>574</v>
      </c>
      <c r="Y112" t="s">
        <v>574</v>
      </c>
      <c r="Z112" t="s">
        <v>574</v>
      </c>
      <c r="AM112" t="s">
        <v>598</v>
      </c>
      <c r="AN112" t="s">
        <v>597</v>
      </c>
      <c r="AO112" t="s">
        <v>599</v>
      </c>
      <c r="AP112" t="s">
        <v>598</v>
      </c>
      <c r="AQ112" t="s">
        <v>598</v>
      </c>
      <c r="AR112" t="s">
        <v>597</v>
      </c>
      <c r="AS112" t="s">
        <v>597</v>
      </c>
      <c r="AT112" t="s">
        <v>597</v>
      </c>
      <c r="AU112" t="s">
        <v>596</v>
      </c>
      <c r="AV112" t="s">
        <v>598</v>
      </c>
      <c r="AW112" t="s">
        <v>597</v>
      </c>
      <c r="AX112" t="s">
        <v>599</v>
      </c>
      <c r="AY112" t="s">
        <v>598</v>
      </c>
      <c r="AZ112" t="s">
        <v>598</v>
      </c>
      <c r="BA112" t="s">
        <v>598</v>
      </c>
      <c r="BB112" t="s">
        <v>597</v>
      </c>
      <c r="BC112" t="s">
        <v>597</v>
      </c>
      <c r="BD112" t="s">
        <v>596</v>
      </c>
      <c r="BE112" t="s">
        <v>598</v>
      </c>
      <c r="BF112" t="s">
        <v>597</v>
      </c>
      <c r="BG112" t="s">
        <v>599</v>
      </c>
      <c r="BH112" t="s">
        <v>598</v>
      </c>
      <c r="BI112" t="s">
        <v>598</v>
      </c>
      <c r="BJ112" t="s">
        <v>598</v>
      </c>
      <c r="BK112" t="s">
        <v>597</v>
      </c>
      <c r="BL112" t="s">
        <v>598</v>
      </c>
      <c r="BM112" t="s">
        <v>597</v>
      </c>
      <c r="CZ112" t="s">
        <v>1121</v>
      </c>
    </row>
    <row r="113" spans="1:104" s="184" customFormat="1">
      <c r="A113" s="184" t="s">
        <v>898</v>
      </c>
      <c r="B113" s="184" t="s">
        <v>899</v>
      </c>
      <c r="C113" s="184" t="s">
        <v>1682</v>
      </c>
      <c r="D113" s="184" t="s">
        <v>1683</v>
      </c>
      <c r="E113" s="184" t="s">
        <v>1684</v>
      </c>
      <c r="F113" s="184" t="s">
        <v>1685</v>
      </c>
      <c r="G113" s="184">
        <v>0</v>
      </c>
      <c r="H113" s="184">
        <v>0</v>
      </c>
      <c r="I113" s="184">
        <v>0</v>
      </c>
      <c r="J113" s="184">
        <v>0</v>
      </c>
      <c r="K113" s="184">
        <v>0</v>
      </c>
      <c r="L113" s="184" t="s">
        <v>562</v>
      </c>
      <c r="M113" s="184" t="s">
        <v>562</v>
      </c>
      <c r="N113" s="184" t="s">
        <v>562</v>
      </c>
      <c r="O113" s="184" t="s">
        <v>562</v>
      </c>
      <c r="T113" s="184" t="s">
        <v>562</v>
      </c>
      <c r="V113" s="150" t="s">
        <v>1120</v>
      </c>
      <c r="W113" s="184" t="s">
        <v>575</v>
      </c>
      <c r="X113" s="184" t="s">
        <v>574</v>
      </c>
      <c r="Y113" s="184" t="s">
        <v>575</v>
      </c>
      <c r="Z113" s="184" t="s">
        <v>574</v>
      </c>
      <c r="AM113" s="184" t="s">
        <v>597</v>
      </c>
      <c r="AN113" s="184" t="s">
        <v>597</v>
      </c>
      <c r="AO113" s="184" t="s">
        <v>596</v>
      </c>
      <c r="AP113" s="184" t="s">
        <v>597</v>
      </c>
      <c r="AQ113" s="184" t="s">
        <v>597</v>
      </c>
      <c r="AR113" s="184" t="s">
        <v>596</v>
      </c>
      <c r="AS113" s="184" t="s">
        <v>596</v>
      </c>
      <c r="AT113" s="184" t="s">
        <v>597</v>
      </c>
      <c r="AU113" s="184" t="s">
        <v>596</v>
      </c>
      <c r="AV113" s="184" t="s">
        <v>597</v>
      </c>
      <c r="AW113" s="184" t="s">
        <v>598</v>
      </c>
      <c r="AX113" s="184" t="s">
        <v>596</v>
      </c>
      <c r="AY113" s="184" t="s">
        <v>597</v>
      </c>
      <c r="AZ113" s="184" t="s">
        <v>597</v>
      </c>
      <c r="BA113" s="184" t="s">
        <v>596</v>
      </c>
      <c r="BB113" s="184" t="s">
        <v>597</v>
      </c>
      <c r="BC113" s="184" t="s">
        <v>597</v>
      </c>
      <c r="BD113" s="184" t="s">
        <v>596</v>
      </c>
      <c r="BE113" s="184" t="s">
        <v>597</v>
      </c>
      <c r="BF113" s="184" t="s">
        <v>598</v>
      </c>
      <c r="BG113" s="184" t="s">
        <v>597</v>
      </c>
      <c r="BH113" s="184" t="s">
        <v>597</v>
      </c>
      <c r="BI113" s="184" t="s">
        <v>597</v>
      </c>
      <c r="BJ113" s="184" t="s">
        <v>597</v>
      </c>
      <c r="BK113" s="184" t="s">
        <v>597</v>
      </c>
      <c r="BL113" s="184" t="s">
        <v>597</v>
      </c>
      <c r="BM113" s="184" t="s">
        <v>596</v>
      </c>
      <c r="CZ113" s="184" t="s">
        <v>1121</v>
      </c>
    </row>
    <row r="114" spans="1:104">
      <c r="A114" t="s">
        <v>381</v>
      </c>
      <c r="B114" t="s">
        <v>382</v>
      </c>
      <c r="C114" t="s">
        <v>1620</v>
      </c>
      <c r="D114" t="s">
        <v>1621</v>
      </c>
      <c r="E114" t="s">
        <v>1823</v>
      </c>
      <c r="F114" t="s">
        <v>1622</v>
      </c>
      <c r="G114">
        <v>0</v>
      </c>
      <c r="H114">
        <v>0</v>
      </c>
      <c r="I114">
        <v>0</v>
      </c>
      <c r="J114">
        <v>0</v>
      </c>
      <c r="K114">
        <v>0</v>
      </c>
      <c r="L114" t="s">
        <v>562</v>
      </c>
      <c r="M114" t="s">
        <v>562</v>
      </c>
      <c r="N114" t="s">
        <v>562</v>
      </c>
      <c r="O114" t="s">
        <v>562</v>
      </c>
      <c r="T114" t="s">
        <v>562</v>
      </c>
      <c r="V114" s="150" t="s">
        <v>1120</v>
      </c>
      <c r="W114" t="s">
        <v>574</v>
      </c>
      <c r="X114" t="s">
        <v>576</v>
      </c>
      <c r="Y114" t="s">
        <v>575</v>
      </c>
      <c r="Z114" t="s">
        <v>574</v>
      </c>
      <c r="AM114" t="s">
        <v>597</v>
      </c>
      <c r="AN114" t="s">
        <v>597</v>
      </c>
      <c r="AO114" t="s">
        <v>597</v>
      </c>
      <c r="AP114" t="s">
        <v>597</v>
      </c>
      <c r="AQ114" t="s">
        <v>597</v>
      </c>
      <c r="AR114" t="s">
        <v>597</v>
      </c>
      <c r="AS114" t="s">
        <v>596</v>
      </c>
      <c r="AT114" t="s">
        <v>597</v>
      </c>
      <c r="AU114" t="s">
        <v>596</v>
      </c>
      <c r="AV114" t="s">
        <v>598</v>
      </c>
      <c r="AW114" t="s">
        <v>597</v>
      </c>
      <c r="AX114" t="s">
        <v>598</v>
      </c>
      <c r="AY114" t="s">
        <v>597</v>
      </c>
      <c r="AZ114" t="s">
        <v>598</v>
      </c>
      <c r="BA114" t="s">
        <v>597</v>
      </c>
      <c r="BB114" t="s">
        <v>596</v>
      </c>
      <c r="BC114" t="s">
        <v>597</v>
      </c>
      <c r="BD114" t="s">
        <v>597</v>
      </c>
      <c r="BE114" t="s">
        <v>598</v>
      </c>
      <c r="BF114" t="s">
        <v>598</v>
      </c>
      <c r="BG114" t="s">
        <v>598</v>
      </c>
      <c r="BH114" t="s">
        <v>597</v>
      </c>
      <c r="BI114" t="s">
        <v>598</v>
      </c>
      <c r="BJ114" t="s">
        <v>597</v>
      </c>
      <c r="BK114" t="s">
        <v>597</v>
      </c>
      <c r="BL114" t="s">
        <v>598</v>
      </c>
      <c r="BM114" t="s">
        <v>598</v>
      </c>
      <c r="CZ114" t="s">
        <v>1121</v>
      </c>
    </row>
    <row r="115" spans="1:104">
      <c r="A115" t="s">
        <v>383</v>
      </c>
      <c r="B115" t="s">
        <v>384</v>
      </c>
      <c r="C115" t="s">
        <v>1441</v>
      </c>
      <c r="D115" t="s">
        <v>1442</v>
      </c>
      <c r="E115" t="s">
        <v>1824</v>
      </c>
      <c r="F115" t="s">
        <v>1444</v>
      </c>
      <c r="G115">
        <v>0</v>
      </c>
      <c r="H115">
        <v>0</v>
      </c>
      <c r="I115">
        <v>0</v>
      </c>
      <c r="J115">
        <v>0</v>
      </c>
      <c r="K115">
        <v>0</v>
      </c>
      <c r="L115" t="s">
        <v>562</v>
      </c>
      <c r="M115" t="s">
        <v>562</v>
      </c>
      <c r="N115" t="s">
        <v>562</v>
      </c>
      <c r="O115" t="s">
        <v>562</v>
      </c>
      <c r="T115" t="s">
        <v>562</v>
      </c>
      <c r="V115" s="150" t="s">
        <v>1120</v>
      </c>
      <c r="W115" t="s">
        <v>575</v>
      </c>
      <c r="X115" t="s">
        <v>574</v>
      </c>
      <c r="Y115" t="s">
        <v>574</v>
      </c>
      <c r="Z115" t="s">
        <v>575</v>
      </c>
      <c r="AM115" t="s">
        <v>596</v>
      </c>
      <c r="AN115" t="s">
        <v>597</v>
      </c>
      <c r="AO115" t="s">
        <v>597</v>
      </c>
      <c r="AP115" t="s">
        <v>598</v>
      </c>
      <c r="AQ115" t="s">
        <v>596</v>
      </c>
      <c r="AR115" t="s">
        <v>597</v>
      </c>
      <c r="AS115" t="s">
        <v>596</v>
      </c>
      <c r="AT115" t="s">
        <v>596</v>
      </c>
      <c r="AU115" t="s">
        <v>595</v>
      </c>
      <c r="AV115" t="s">
        <v>596</v>
      </c>
      <c r="AW115" t="s">
        <v>597</v>
      </c>
      <c r="AX115" t="s">
        <v>597</v>
      </c>
      <c r="AY115" t="s">
        <v>598</v>
      </c>
      <c r="AZ115" t="s">
        <v>596</v>
      </c>
      <c r="BA115" t="s">
        <v>597</v>
      </c>
      <c r="BB115" t="s">
        <v>596</v>
      </c>
      <c r="BC115" t="s">
        <v>596</v>
      </c>
      <c r="BD115" t="s">
        <v>595</v>
      </c>
      <c r="BE115" t="s">
        <v>597</v>
      </c>
      <c r="BF115" t="s">
        <v>597</v>
      </c>
      <c r="BG115" t="s">
        <v>598</v>
      </c>
      <c r="BH115" t="s">
        <v>598</v>
      </c>
      <c r="BI115" t="s">
        <v>596</v>
      </c>
      <c r="BJ115" t="s">
        <v>598</v>
      </c>
      <c r="BK115" t="s">
        <v>596</v>
      </c>
      <c r="BL115" t="s">
        <v>596</v>
      </c>
      <c r="BM115" t="s">
        <v>595</v>
      </c>
      <c r="CZ115" t="s">
        <v>1121</v>
      </c>
    </row>
    <row r="116" spans="1:104">
      <c r="A116" t="s">
        <v>385</v>
      </c>
      <c r="B116" t="s">
        <v>386</v>
      </c>
      <c r="C116" t="s">
        <v>1445</v>
      </c>
      <c r="D116" t="s">
        <v>1446</v>
      </c>
      <c r="E116" t="s">
        <v>1447</v>
      </c>
      <c r="F116" t="s">
        <v>1445</v>
      </c>
      <c r="G116">
        <v>0</v>
      </c>
      <c r="H116">
        <v>0</v>
      </c>
      <c r="I116">
        <v>0</v>
      </c>
      <c r="J116">
        <v>0</v>
      </c>
      <c r="K116">
        <v>0</v>
      </c>
      <c r="L116" t="s">
        <v>562</v>
      </c>
      <c r="M116" t="s">
        <v>562</v>
      </c>
      <c r="N116" t="s">
        <v>562</v>
      </c>
      <c r="O116" t="s">
        <v>562</v>
      </c>
      <c r="T116" t="s">
        <v>562</v>
      </c>
      <c r="V116" s="150" t="s">
        <v>1120</v>
      </c>
      <c r="W116" t="s">
        <v>575</v>
      </c>
      <c r="X116" t="s">
        <v>574</v>
      </c>
      <c r="Y116" t="s">
        <v>574</v>
      </c>
      <c r="Z116" t="s">
        <v>575</v>
      </c>
      <c r="AM116" t="s">
        <v>596</v>
      </c>
      <c r="AN116" t="s">
        <v>597</v>
      </c>
      <c r="AO116" t="s">
        <v>597</v>
      </c>
      <c r="AP116" t="s">
        <v>597</v>
      </c>
      <c r="AQ116" t="s">
        <v>596</v>
      </c>
      <c r="AR116" t="s">
        <v>596</v>
      </c>
      <c r="AS116" t="s">
        <v>596</v>
      </c>
      <c r="AT116" t="s">
        <v>596</v>
      </c>
      <c r="AU116" t="s">
        <v>597</v>
      </c>
      <c r="AV116" t="s">
        <v>596</v>
      </c>
      <c r="AW116" t="s">
        <v>597</v>
      </c>
      <c r="AX116" t="s">
        <v>597</v>
      </c>
      <c r="AY116" t="s">
        <v>597</v>
      </c>
      <c r="AZ116" t="s">
        <v>596</v>
      </c>
      <c r="BA116" t="s">
        <v>597</v>
      </c>
      <c r="BB116" t="s">
        <v>597</v>
      </c>
      <c r="BC116" t="s">
        <v>596</v>
      </c>
      <c r="BD116" t="s">
        <v>597</v>
      </c>
      <c r="BE116" t="s">
        <v>597</v>
      </c>
      <c r="BF116" t="s">
        <v>598</v>
      </c>
      <c r="BG116" t="s">
        <v>597</v>
      </c>
      <c r="BH116" t="s">
        <v>598</v>
      </c>
      <c r="BI116" t="s">
        <v>597</v>
      </c>
      <c r="BJ116" t="s">
        <v>597</v>
      </c>
      <c r="BK116" t="s">
        <v>597</v>
      </c>
      <c r="BL116" t="s">
        <v>597</v>
      </c>
      <c r="BM116" t="s">
        <v>597</v>
      </c>
      <c r="CZ116" t="s">
        <v>1121</v>
      </c>
    </row>
    <row r="117" spans="1:104">
      <c r="A117" t="s">
        <v>389</v>
      </c>
      <c r="B117" t="s">
        <v>390</v>
      </c>
      <c r="C117" t="s">
        <v>1448</v>
      </c>
      <c r="D117" t="s">
        <v>1449</v>
      </c>
      <c r="E117" t="s">
        <v>1450</v>
      </c>
      <c r="F117" t="s">
        <v>1825</v>
      </c>
      <c r="G117">
        <v>0</v>
      </c>
      <c r="H117">
        <v>0</v>
      </c>
      <c r="I117">
        <v>0</v>
      </c>
      <c r="J117">
        <v>0</v>
      </c>
      <c r="K117">
        <v>0</v>
      </c>
      <c r="L117" t="s">
        <v>562</v>
      </c>
      <c r="M117" t="s">
        <v>562</v>
      </c>
      <c r="N117" t="s">
        <v>562</v>
      </c>
      <c r="O117" t="s">
        <v>562</v>
      </c>
      <c r="T117" t="s">
        <v>563</v>
      </c>
      <c r="V117" s="150">
        <v>43146</v>
      </c>
      <c r="W117" t="s">
        <v>574</v>
      </c>
      <c r="X117" t="s">
        <v>574</v>
      </c>
      <c r="Y117" t="s">
        <v>575</v>
      </c>
      <c r="Z117" t="s">
        <v>574</v>
      </c>
      <c r="AM117" t="s">
        <v>597</v>
      </c>
      <c r="AN117" t="s">
        <v>597</v>
      </c>
      <c r="AO117" t="s">
        <v>598</v>
      </c>
      <c r="AP117" t="s">
        <v>598</v>
      </c>
      <c r="AQ117" t="s">
        <v>595</v>
      </c>
      <c r="AR117" t="s">
        <v>597</v>
      </c>
      <c r="AS117" t="s">
        <v>597</v>
      </c>
      <c r="AT117" t="s">
        <v>597</v>
      </c>
      <c r="AU117" t="s">
        <v>595</v>
      </c>
      <c r="AV117" t="s">
        <v>597</v>
      </c>
      <c r="AW117" t="s">
        <v>598</v>
      </c>
      <c r="AX117" t="s">
        <v>598</v>
      </c>
      <c r="AY117" t="s">
        <v>598</v>
      </c>
      <c r="AZ117" t="s">
        <v>595</v>
      </c>
      <c r="BA117" t="s">
        <v>598</v>
      </c>
      <c r="BB117" t="s">
        <v>598</v>
      </c>
      <c r="BC117" t="s">
        <v>597</v>
      </c>
      <c r="BD117" t="s">
        <v>596</v>
      </c>
      <c r="BE117" t="s">
        <v>597</v>
      </c>
      <c r="BF117" t="s">
        <v>598</v>
      </c>
      <c r="BG117" t="s">
        <v>598</v>
      </c>
      <c r="BH117" t="s">
        <v>598</v>
      </c>
      <c r="BI117" t="s">
        <v>596</v>
      </c>
      <c r="BJ117" t="s">
        <v>598</v>
      </c>
      <c r="BK117" t="s">
        <v>598</v>
      </c>
      <c r="BL117" t="s">
        <v>598</v>
      </c>
      <c r="BM117" t="s">
        <v>596</v>
      </c>
      <c r="CZ117" t="s">
        <v>1121</v>
      </c>
    </row>
    <row r="118" spans="1:104">
      <c r="A118" t="s">
        <v>391</v>
      </c>
      <c r="B118" t="s">
        <v>392</v>
      </c>
      <c r="C118" t="s">
        <v>1452</v>
      </c>
      <c r="D118" t="s">
        <v>1826</v>
      </c>
      <c r="E118" t="s">
        <v>1454</v>
      </c>
      <c r="F118" t="s">
        <v>1455</v>
      </c>
      <c r="G118">
        <v>0</v>
      </c>
      <c r="H118">
        <v>0</v>
      </c>
      <c r="I118">
        <v>0</v>
      </c>
      <c r="J118">
        <v>0</v>
      </c>
      <c r="K118">
        <v>0</v>
      </c>
      <c r="L118" t="s">
        <v>562</v>
      </c>
      <c r="M118" t="s">
        <v>562</v>
      </c>
      <c r="N118" t="s">
        <v>562</v>
      </c>
      <c r="O118" t="s">
        <v>562</v>
      </c>
      <c r="T118" t="s">
        <v>562</v>
      </c>
      <c r="V118" s="150" t="s">
        <v>1120</v>
      </c>
      <c r="W118" t="s">
        <v>574</v>
      </c>
      <c r="X118" t="s">
        <v>576</v>
      </c>
      <c r="Y118" t="s">
        <v>576</v>
      </c>
      <c r="Z118" t="s">
        <v>574</v>
      </c>
      <c r="AM118" t="s">
        <v>597</v>
      </c>
      <c r="AN118" t="s">
        <v>597</v>
      </c>
      <c r="AO118" t="s">
        <v>597</v>
      </c>
      <c r="AP118" t="s">
        <v>597</v>
      </c>
      <c r="AQ118" t="s">
        <v>596</v>
      </c>
      <c r="AR118" t="s">
        <v>596</v>
      </c>
      <c r="AS118" t="s">
        <v>597</v>
      </c>
      <c r="AT118" t="s">
        <v>597</v>
      </c>
      <c r="AU118" t="s">
        <v>597</v>
      </c>
      <c r="AV118" t="s">
        <v>597</v>
      </c>
      <c r="AW118" t="s">
        <v>597</v>
      </c>
      <c r="AX118" t="s">
        <v>597</v>
      </c>
      <c r="AY118" t="s">
        <v>597</v>
      </c>
      <c r="AZ118" t="s">
        <v>596</v>
      </c>
      <c r="BA118" t="s">
        <v>596</v>
      </c>
      <c r="BB118" t="s">
        <v>597</v>
      </c>
      <c r="BC118" t="s">
        <v>597</v>
      </c>
      <c r="BD118" t="s">
        <v>597</v>
      </c>
      <c r="BE118" t="s">
        <v>597</v>
      </c>
      <c r="BF118" t="s">
        <v>597</v>
      </c>
      <c r="BG118" t="s">
        <v>597</v>
      </c>
      <c r="BH118" t="s">
        <v>597</v>
      </c>
      <c r="BI118" t="s">
        <v>597</v>
      </c>
      <c r="BJ118" t="s">
        <v>597</v>
      </c>
      <c r="BK118" t="s">
        <v>597</v>
      </c>
      <c r="BL118" t="s">
        <v>597</v>
      </c>
      <c r="BM118" t="s">
        <v>597</v>
      </c>
      <c r="CZ118" t="s">
        <v>1121</v>
      </c>
    </row>
    <row r="119" spans="1:104">
      <c r="A119" t="s">
        <v>393</v>
      </c>
      <c r="B119" t="s">
        <v>394</v>
      </c>
      <c r="C119" t="s">
        <v>1456</v>
      </c>
      <c r="D119" t="s">
        <v>1457</v>
      </c>
      <c r="E119">
        <v>7750900042</v>
      </c>
      <c r="F119" t="s">
        <v>1903</v>
      </c>
      <c r="G119">
        <v>0</v>
      </c>
      <c r="H119">
        <v>0</v>
      </c>
      <c r="I119">
        <v>0</v>
      </c>
      <c r="J119">
        <v>0</v>
      </c>
      <c r="K119">
        <v>0</v>
      </c>
      <c r="L119" t="s">
        <v>562</v>
      </c>
      <c r="M119" t="s">
        <v>562</v>
      </c>
      <c r="N119" t="s">
        <v>562</v>
      </c>
      <c r="O119" t="s">
        <v>562</v>
      </c>
      <c r="T119" t="s">
        <v>563</v>
      </c>
      <c r="V119" s="150">
        <v>43132</v>
      </c>
      <c r="W119" t="s">
        <v>574</v>
      </c>
      <c r="X119" t="s">
        <v>574</v>
      </c>
      <c r="Y119" t="s">
        <v>575</v>
      </c>
      <c r="Z119" t="s">
        <v>574</v>
      </c>
      <c r="AM119" t="s">
        <v>596</v>
      </c>
      <c r="AN119" t="s">
        <v>596</v>
      </c>
      <c r="AO119" t="s">
        <v>597</v>
      </c>
      <c r="AP119" t="s">
        <v>597</v>
      </c>
      <c r="AQ119" t="s">
        <v>596</v>
      </c>
      <c r="AR119" t="s">
        <v>596</v>
      </c>
      <c r="AS119" t="s">
        <v>596</v>
      </c>
      <c r="AT119" t="s">
        <v>596</v>
      </c>
      <c r="AU119" t="s">
        <v>596</v>
      </c>
      <c r="AV119" t="s">
        <v>596</v>
      </c>
      <c r="AW119" t="s">
        <v>596</v>
      </c>
      <c r="AX119" t="s">
        <v>597</v>
      </c>
      <c r="AY119" t="s">
        <v>597</v>
      </c>
      <c r="AZ119" t="s">
        <v>596</v>
      </c>
      <c r="BA119" t="s">
        <v>596</v>
      </c>
      <c r="BB119" t="s">
        <v>596</v>
      </c>
      <c r="BC119" t="s">
        <v>596</v>
      </c>
      <c r="BD119" t="s">
        <v>596</v>
      </c>
      <c r="BE119" t="s">
        <v>596</v>
      </c>
      <c r="BF119" t="s">
        <v>596</v>
      </c>
      <c r="BG119" t="s">
        <v>597</v>
      </c>
      <c r="BH119" t="s">
        <v>597</v>
      </c>
      <c r="BI119" t="s">
        <v>596</v>
      </c>
      <c r="BJ119" t="s">
        <v>596</v>
      </c>
      <c r="BK119" t="s">
        <v>596</v>
      </c>
      <c r="BL119" t="s">
        <v>596</v>
      </c>
      <c r="BM119" t="s">
        <v>596</v>
      </c>
      <c r="CZ119" t="s">
        <v>1121</v>
      </c>
    </row>
    <row r="120" spans="1:104">
      <c r="A120" t="s">
        <v>395</v>
      </c>
      <c r="B120" t="s">
        <v>396</v>
      </c>
      <c r="C120" t="s">
        <v>1460</v>
      </c>
      <c r="D120" t="s">
        <v>1461</v>
      </c>
      <c r="E120" t="s">
        <v>1462</v>
      </c>
      <c r="F120" t="s">
        <v>1463</v>
      </c>
      <c r="G120">
        <v>0</v>
      </c>
      <c r="H120">
        <v>0</v>
      </c>
      <c r="I120">
        <v>0</v>
      </c>
      <c r="J120">
        <v>0</v>
      </c>
      <c r="K120">
        <v>0</v>
      </c>
      <c r="L120" t="s">
        <v>562</v>
      </c>
      <c r="M120" t="s">
        <v>562</v>
      </c>
      <c r="N120" t="s">
        <v>562</v>
      </c>
      <c r="O120" t="s">
        <v>562</v>
      </c>
      <c r="T120" t="s">
        <v>562</v>
      </c>
      <c r="V120" s="150" t="s">
        <v>1120</v>
      </c>
      <c r="W120" t="s">
        <v>575</v>
      </c>
      <c r="X120" t="s">
        <v>575</v>
      </c>
      <c r="Y120" t="s">
        <v>574</v>
      </c>
      <c r="Z120" t="s">
        <v>574</v>
      </c>
      <c r="AM120" t="s">
        <v>597</v>
      </c>
      <c r="AN120" t="s">
        <v>597</v>
      </c>
      <c r="AO120" t="s">
        <v>597</v>
      </c>
      <c r="AP120" t="s">
        <v>597</v>
      </c>
      <c r="AQ120" t="s">
        <v>597</v>
      </c>
      <c r="AR120" t="s">
        <v>597</v>
      </c>
      <c r="AS120" t="s">
        <v>597</v>
      </c>
      <c r="AT120" t="s">
        <v>597</v>
      </c>
      <c r="AU120" t="s">
        <v>596</v>
      </c>
      <c r="AV120" t="s">
        <v>597</v>
      </c>
      <c r="AW120" t="s">
        <v>597</v>
      </c>
      <c r="AX120" t="s">
        <v>597</v>
      </c>
      <c r="AY120" t="s">
        <v>597</v>
      </c>
      <c r="AZ120" t="s">
        <v>597</v>
      </c>
      <c r="BA120" t="s">
        <v>597</v>
      </c>
      <c r="BB120" t="s">
        <v>597</v>
      </c>
      <c r="BC120" t="s">
        <v>597</v>
      </c>
      <c r="BD120" t="s">
        <v>596</v>
      </c>
      <c r="BE120" t="s">
        <v>598</v>
      </c>
      <c r="BF120" t="s">
        <v>598</v>
      </c>
      <c r="BG120" t="s">
        <v>598</v>
      </c>
      <c r="BH120" t="s">
        <v>598</v>
      </c>
      <c r="BI120" t="s">
        <v>597</v>
      </c>
      <c r="BJ120" t="s">
        <v>597</v>
      </c>
      <c r="BK120" t="s">
        <v>598</v>
      </c>
      <c r="BL120" t="s">
        <v>597</v>
      </c>
      <c r="BM120" t="s">
        <v>597</v>
      </c>
      <c r="CZ120" t="s">
        <v>1121</v>
      </c>
    </row>
    <row r="121" spans="1:104">
      <c r="A121" t="s">
        <v>397</v>
      </c>
      <c r="B121" t="s">
        <v>398</v>
      </c>
      <c r="C121" t="s">
        <v>1464</v>
      </c>
      <c r="D121" t="s">
        <v>1465</v>
      </c>
      <c r="E121" t="s">
        <v>1466</v>
      </c>
      <c r="F121" t="s">
        <v>1467</v>
      </c>
      <c r="G121">
        <v>0</v>
      </c>
      <c r="H121">
        <v>0</v>
      </c>
      <c r="I121">
        <v>0</v>
      </c>
      <c r="J121">
        <v>0</v>
      </c>
      <c r="K121">
        <v>0</v>
      </c>
      <c r="L121" t="s">
        <v>562</v>
      </c>
      <c r="M121" t="s">
        <v>562</v>
      </c>
      <c r="N121" t="s">
        <v>562</v>
      </c>
      <c r="O121" t="s">
        <v>562</v>
      </c>
      <c r="T121" t="s">
        <v>563</v>
      </c>
      <c r="V121" s="150">
        <v>43131</v>
      </c>
      <c r="W121" t="s">
        <v>574</v>
      </c>
      <c r="X121" t="s">
        <v>574</v>
      </c>
      <c r="Y121" t="s">
        <v>574</v>
      </c>
      <c r="Z121" t="s">
        <v>575</v>
      </c>
      <c r="AM121" t="s">
        <v>597</v>
      </c>
      <c r="AN121" t="s">
        <v>597</v>
      </c>
      <c r="AO121" t="s">
        <v>597</v>
      </c>
      <c r="AP121" t="s">
        <v>597</v>
      </c>
      <c r="AQ121" t="s">
        <v>596</v>
      </c>
      <c r="AR121" t="s">
        <v>596</v>
      </c>
      <c r="AS121" t="s">
        <v>596</v>
      </c>
      <c r="AT121" t="s">
        <v>597</v>
      </c>
      <c r="AU121" t="s">
        <v>596</v>
      </c>
      <c r="AV121" t="s">
        <v>598</v>
      </c>
      <c r="AW121" t="s">
        <v>598</v>
      </c>
      <c r="AX121" t="s">
        <v>598</v>
      </c>
      <c r="AY121" t="s">
        <v>598</v>
      </c>
      <c r="AZ121" t="s">
        <v>597</v>
      </c>
      <c r="BA121" t="s">
        <v>596</v>
      </c>
      <c r="BB121" t="s">
        <v>597</v>
      </c>
      <c r="BC121" t="s">
        <v>597</v>
      </c>
      <c r="BD121" t="s">
        <v>596</v>
      </c>
      <c r="BE121" t="s">
        <v>598</v>
      </c>
      <c r="BF121" t="s">
        <v>598</v>
      </c>
      <c r="BG121" t="s">
        <v>598</v>
      </c>
      <c r="BH121" t="s">
        <v>598</v>
      </c>
      <c r="BI121" t="s">
        <v>597</v>
      </c>
      <c r="BJ121" t="s">
        <v>596</v>
      </c>
      <c r="BK121" t="s">
        <v>597</v>
      </c>
      <c r="BL121" t="s">
        <v>597</v>
      </c>
      <c r="BM121" t="s">
        <v>597</v>
      </c>
      <c r="CZ121" t="s">
        <v>1121</v>
      </c>
    </row>
    <row r="122" spans="1:104">
      <c r="A122" t="s">
        <v>399</v>
      </c>
      <c r="B122" t="s">
        <v>400</v>
      </c>
      <c r="C122" t="s">
        <v>1920</v>
      </c>
      <c r="D122" t="s">
        <v>1921</v>
      </c>
      <c r="E122" t="s">
        <v>1922</v>
      </c>
      <c r="F122" t="s">
        <v>1626</v>
      </c>
      <c r="G122">
        <v>0</v>
      </c>
      <c r="H122">
        <v>0</v>
      </c>
      <c r="I122">
        <v>0</v>
      </c>
      <c r="J122">
        <v>0</v>
      </c>
      <c r="K122">
        <v>0</v>
      </c>
      <c r="L122" t="s">
        <v>562</v>
      </c>
      <c r="M122" t="s">
        <v>562</v>
      </c>
      <c r="N122" t="s">
        <v>562</v>
      </c>
      <c r="O122" t="s">
        <v>562</v>
      </c>
      <c r="T122" t="s">
        <v>562</v>
      </c>
      <c r="V122" s="150" t="s">
        <v>1120</v>
      </c>
      <c r="W122" t="s">
        <v>574</v>
      </c>
      <c r="X122" t="s">
        <v>574</v>
      </c>
      <c r="Y122" t="s">
        <v>574</v>
      </c>
      <c r="Z122" t="s">
        <v>574</v>
      </c>
      <c r="AM122" t="s">
        <v>598</v>
      </c>
      <c r="AN122" t="s">
        <v>596</v>
      </c>
      <c r="AO122" t="s">
        <v>596</v>
      </c>
      <c r="AP122" t="s">
        <v>596</v>
      </c>
      <c r="AQ122" t="s">
        <v>596</v>
      </c>
      <c r="AR122" t="s">
        <v>596</v>
      </c>
      <c r="AS122" t="s">
        <v>596</v>
      </c>
      <c r="AT122" t="s">
        <v>596</v>
      </c>
      <c r="AU122" t="s">
        <v>596</v>
      </c>
      <c r="AV122" t="s">
        <v>598</v>
      </c>
      <c r="AW122" t="s">
        <v>597</v>
      </c>
      <c r="AX122" t="s">
        <v>597</v>
      </c>
      <c r="AY122" t="s">
        <v>597</v>
      </c>
      <c r="AZ122" t="s">
        <v>597</v>
      </c>
      <c r="BA122" t="s">
        <v>597</v>
      </c>
      <c r="BB122" t="s">
        <v>597</v>
      </c>
      <c r="BC122" t="s">
        <v>597</v>
      </c>
      <c r="BD122" t="s">
        <v>597</v>
      </c>
      <c r="BE122" t="s">
        <v>598</v>
      </c>
      <c r="BF122" t="s">
        <v>597</v>
      </c>
      <c r="BG122" t="s">
        <v>597</v>
      </c>
      <c r="BH122" t="s">
        <v>597</v>
      </c>
      <c r="BI122" t="s">
        <v>597</v>
      </c>
      <c r="BJ122" t="s">
        <v>597</v>
      </c>
      <c r="BK122" t="s">
        <v>597</v>
      </c>
      <c r="BL122" t="s">
        <v>597</v>
      </c>
      <c r="BM122" t="s">
        <v>597</v>
      </c>
      <c r="CZ122" t="s">
        <v>1121</v>
      </c>
    </row>
    <row r="123" spans="1:104">
      <c r="A123" t="s">
        <v>403</v>
      </c>
      <c r="B123" t="s">
        <v>404</v>
      </c>
      <c r="C123" t="s">
        <v>1468</v>
      </c>
      <c r="D123" t="s">
        <v>1469</v>
      </c>
      <c r="E123" t="s">
        <v>1470</v>
      </c>
      <c r="F123" t="s">
        <v>1790</v>
      </c>
      <c r="G123">
        <v>0</v>
      </c>
      <c r="H123">
        <v>0</v>
      </c>
      <c r="I123">
        <v>0</v>
      </c>
      <c r="J123">
        <v>0</v>
      </c>
      <c r="K123">
        <v>0</v>
      </c>
      <c r="L123" t="s">
        <v>562</v>
      </c>
      <c r="M123" t="s">
        <v>562</v>
      </c>
      <c r="N123" t="s">
        <v>562</v>
      </c>
      <c r="O123" t="s">
        <v>562</v>
      </c>
      <c r="T123" t="s">
        <v>562</v>
      </c>
      <c r="V123" s="150" t="s">
        <v>1120</v>
      </c>
      <c r="W123" t="s">
        <v>574</v>
      </c>
      <c r="X123" t="s">
        <v>574</v>
      </c>
      <c r="Y123" t="s">
        <v>574</v>
      </c>
      <c r="Z123" t="s">
        <v>575</v>
      </c>
      <c r="AM123" t="s">
        <v>597</v>
      </c>
      <c r="AN123" t="s">
        <v>597</v>
      </c>
      <c r="AO123" t="s">
        <v>597</v>
      </c>
      <c r="AP123" t="s">
        <v>597</v>
      </c>
      <c r="AQ123" t="s">
        <v>596</v>
      </c>
      <c r="AR123" t="s">
        <v>596</v>
      </c>
      <c r="AS123" t="s">
        <v>597</v>
      </c>
      <c r="AT123" t="s">
        <v>597</v>
      </c>
      <c r="AU123" t="s">
        <v>596</v>
      </c>
      <c r="AV123" t="s">
        <v>597</v>
      </c>
      <c r="AW123" t="s">
        <v>597</v>
      </c>
      <c r="AX123" t="s">
        <v>598</v>
      </c>
      <c r="AY123" t="s">
        <v>597</v>
      </c>
      <c r="AZ123" t="s">
        <v>596</v>
      </c>
      <c r="BA123" t="s">
        <v>597</v>
      </c>
      <c r="BB123" t="s">
        <v>597</v>
      </c>
      <c r="BC123" t="s">
        <v>597</v>
      </c>
      <c r="BD123" t="s">
        <v>597</v>
      </c>
      <c r="BE123" t="s">
        <v>597</v>
      </c>
      <c r="BF123" t="s">
        <v>597</v>
      </c>
      <c r="BG123" t="s">
        <v>598</v>
      </c>
      <c r="BH123" t="s">
        <v>598</v>
      </c>
      <c r="BI123" t="s">
        <v>596</v>
      </c>
      <c r="BJ123" t="s">
        <v>597</v>
      </c>
      <c r="BK123" t="s">
        <v>598</v>
      </c>
      <c r="BL123" t="s">
        <v>598</v>
      </c>
      <c r="BM123" t="s">
        <v>597</v>
      </c>
      <c r="CZ123" t="s">
        <v>1121</v>
      </c>
    </row>
    <row r="124" spans="1:104">
      <c r="A124" t="s">
        <v>407</v>
      </c>
      <c r="B124" t="s">
        <v>408</v>
      </c>
      <c r="C124" t="s">
        <v>1658</v>
      </c>
      <c r="D124" t="s">
        <v>1659</v>
      </c>
      <c r="E124" t="s">
        <v>1660</v>
      </c>
      <c r="F124" t="s">
        <v>1827</v>
      </c>
      <c r="G124">
        <v>0</v>
      </c>
      <c r="H124">
        <v>0</v>
      </c>
      <c r="I124">
        <v>0</v>
      </c>
      <c r="J124">
        <v>0</v>
      </c>
      <c r="K124">
        <v>0</v>
      </c>
      <c r="L124" t="s">
        <v>562</v>
      </c>
      <c r="M124" t="s">
        <v>562</v>
      </c>
      <c r="N124" t="s">
        <v>562</v>
      </c>
      <c r="O124" t="s">
        <v>562</v>
      </c>
      <c r="T124" t="s">
        <v>562</v>
      </c>
      <c r="V124" s="150" t="s">
        <v>1120</v>
      </c>
      <c r="W124" t="s">
        <v>574</v>
      </c>
      <c r="X124" t="s">
        <v>574</v>
      </c>
      <c r="Y124" t="s">
        <v>574</v>
      </c>
      <c r="Z124" t="s">
        <v>574</v>
      </c>
      <c r="AM124" t="s">
        <v>597</v>
      </c>
      <c r="AN124" t="s">
        <v>597</v>
      </c>
      <c r="AO124" t="s">
        <v>597</v>
      </c>
      <c r="AP124" t="s">
        <v>597</v>
      </c>
      <c r="AQ124" t="s">
        <v>595</v>
      </c>
      <c r="AR124" t="s">
        <v>596</v>
      </c>
      <c r="AS124" t="s">
        <v>595</v>
      </c>
      <c r="AT124" t="s">
        <v>596</v>
      </c>
      <c r="AU124" t="s">
        <v>596</v>
      </c>
      <c r="AV124" t="s">
        <v>597</v>
      </c>
      <c r="AW124" t="s">
        <v>597</v>
      </c>
      <c r="AX124" t="s">
        <v>597</v>
      </c>
      <c r="AY124" t="s">
        <v>597</v>
      </c>
      <c r="AZ124" t="s">
        <v>595</v>
      </c>
      <c r="BA124" t="s">
        <v>596</v>
      </c>
      <c r="BB124" t="s">
        <v>595</v>
      </c>
      <c r="BC124" t="s">
        <v>596</v>
      </c>
      <c r="BD124" t="s">
        <v>596</v>
      </c>
      <c r="BE124" t="s">
        <v>597</v>
      </c>
      <c r="BF124" t="s">
        <v>597</v>
      </c>
      <c r="BG124" t="s">
        <v>597</v>
      </c>
      <c r="BH124" t="s">
        <v>597</v>
      </c>
      <c r="BI124" t="s">
        <v>595</v>
      </c>
      <c r="BJ124" t="s">
        <v>597</v>
      </c>
      <c r="BK124" t="s">
        <v>596</v>
      </c>
      <c r="BL124" t="s">
        <v>597</v>
      </c>
      <c r="BM124" t="s">
        <v>597</v>
      </c>
      <c r="CZ124" t="s">
        <v>1121</v>
      </c>
    </row>
    <row r="125" spans="1:104">
      <c r="A125" t="s">
        <v>409</v>
      </c>
      <c r="B125" t="s">
        <v>410</v>
      </c>
      <c r="C125" t="s">
        <v>1573</v>
      </c>
      <c r="D125" t="s">
        <v>1574</v>
      </c>
      <c r="E125">
        <v>2074506228</v>
      </c>
      <c r="F125" t="s">
        <v>1904</v>
      </c>
      <c r="G125">
        <v>0</v>
      </c>
      <c r="H125">
        <v>0</v>
      </c>
      <c r="I125">
        <v>0</v>
      </c>
      <c r="J125">
        <v>0</v>
      </c>
      <c r="K125">
        <v>0</v>
      </c>
      <c r="L125" t="s">
        <v>562</v>
      </c>
      <c r="M125" t="s">
        <v>562</v>
      </c>
      <c r="N125" t="s">
        <v>562</v>
      </c>
      <c r="O125" t="s">
        <v>562</v>
      </c>
      <c r="T125" t="s">
        <v>562</v>
      </c>
      <c r="V125" s="150" t="s">
        <v>1120</v>
      </c>
      <c r="W125" t="s">
        <v>575</v>
      </c>
      <c r="X125" t="s">
        <v>575</v>
      </c>
      <c r="Y125" t="s">
        <v>575</v>
      </c>
      <c r="Z125" t="s">
        <v>574</v>
      </c>
      <c r="AM125" t="s">
        <v>596</v>
      </c>
      <c r="AN125" t="s">
        <v>595</v>
      </c>
      <c r="AO125" t="s">
        <v>597</v>
      </c>
      <c r="AP125" t="s">
        <v>597</v>
      </c>
      <c r="AQ125" t="s">
        <v>597</v>
      </c>
      <c r="AR125" t="s">
        <v>597</v>
      </c>
      <c r="AS125" t="s">
        <v>597</v>
      </c>
      <c r="AT125" t="s">
        <v>596</v>
      </c>
      <c r="AU125" t="s">
        <v>596</v>
      </c>
      <c r="AV125" t="s">
        <v>596</v>
      </c>
      <c r="AW125" t="s">
        <v>596</v>
      </c>
      <c r="AX125" t="s">
        <v>597</v>
      </c>
      <c r="AY125" t="s">
        <v>597</v>
      </c>
      <c r="AZ125" t="s">
        <v>597</v>
      </c>
      <c r="BA125" t="s">
        <v>597</v>
      </c>
      <c r="BB125" t="s">
        <v>597</v>
      </c>
      <c r="BC125" t="s">
        <v>597</v>
      </c>
      <c r="BD125" t="s">
        <v>597</v>
      </c>
      <c r="BE125" t="s">
        <v>596</v>
      </c>
      <c r="BF125" t="s">
        <v>596</v>
      </c>
      <c r="BG125" t="s">
        <v>597</v>
      </c>
      <c r="BH125" t="s">
        <v>597</v>
      </c>
      <c r="BI125" t="s">
        <v>597</v>
      </c>
      <c r="BJ125" t="s">
        <v>597</v>
      </c>
      <c r="BK125" t="s">
        <v>597</v>
      </c>
      <c r="BL125" t="s">
        <v>597</v>
      </c>
      <c r="BM125" t="s">
        <v>598</v>
      </c>
      <c r="CZ125" t="s">
        <v>1121</v>
      </c>
    </row>
    <row r="126" spans="1:104">
      <c r="A126" t="s">
        <v>411</v>
      </c>
      <c r="B126" t="s">
        <v>412</v>
      </c>
      <c r="C126" t="s">
        <v>1905</v>
      </c>
      <c r="D126" t="s">
        <v>1906</v>
      </c>
      <c r="E126" t="s">
        <v>1474</v>
      </c>
      <c r="F126" t="s">
        <v>1475</v>
      </c>
      <c r="G126">
        <v>0</v>
      </c>
      <c r="H126">
        <v>0</v>
      </c>
      <c r="I126">
        <v>0</v>
      </c>
      <c r="J126">
        <v>0</v>
      </c>
      <c r="K126">
        <v>0</v>
      </c>
      <c r="L126" t="s">
        <v>562</v>
      </c>
      <c r="M126" t="s">
        <v>562</v>
      </c>
      <c r="N126" t="s">
        <v>562</v>
      </c>
      <c r="O126" t="s">
        <v>562</v>
      </c>
      <c r="T126" t="s">
        <v>562</v>
      </c>
      <c r="V126" s="150" t="s">
        <v>1120</v>
      </c>
      <c r="W126" t="s">
        <v>575</v>
      </c>
      <c r="X126" t="s">
        <v>574</v>
      </c>
      <c r="Y126" t="s">
        <v>575</v>
      </c>
      <c r="Z126" t="s">
        <v>575</v>
      </c>
      <c r="AM126" t="s">
        <v>598</v>
      </c>
      <c r="AN126" t="s">
        <v>597</v>
      </c>
      <c r="AO126" t="s">
        <v>598</v>
      </c>
      <c r="AP126" t="s">
        <v>597</v>
      </c>
      <c r="AQ126" t="s">
        <v>597</v>
      </c>
      <c r="AR126" t="s">
        <v>597</v>
      </c>
      <c r="AS126" t="s">
        <v>598</v>
      </c>
      <c r="AT126" t="s">
        <v>598</v>
      </c>
      <c r="AU126" t="s">
        <v>597</v>
      </c>
      <c r="AV126" t="s">
        <v>598</v>
      </c>
      <c r="AW126" t="s">
        <v>597</v>
      </c>
      <c r="AX126" t="s">
        <v>598</v>
      </c>
      <c r="AY126" t="s">
        <v>597</v>
      </c>
      <c r="AZ126" t="s">
        <v>597</v>
      </c>
      <c r="BA126" t="s">
        <v>597</v>
      </c>
      <c r="BB126" t="s">
        <v>598</v>
      </c>
      <c r="BC126" t="s">
        <v>598</v>
      </c>
      <c r="BD126" t="s">
        <v>597</v>
      </c>
      <c r="BE126" t="s">
        <v>598</v>
      </c>
      <c r="BF126" t="s">
        <v>598</v>
      </c>
      <c r="BG126" t="s">
        <v>598</v>
      </c>
      <c r="BH126" t="s">
        <v>597</v>
      </c>
      <c r="BI126" t="s">
        <v>597</v>
      </c>
      <c r="BJ126" t="s">
        <v>597</v>
      </c>
      <c r="BK126" t="s">
        <v>598</v>
      </c>
      <c r="BL126" t="s">
        <v>598</v>
      </c>
      <c r="BM126" t="s">
        <v>597</v>
      </c>
      <c r="CZ126" t="s">
        <v>1121</v>
      </c>
    </row>
    <row r="127" spans="1:104">
      <c r="A127" t="s">
        <v>413</v>
      </c>
      <c r="B127" t="s">
        <v>414</v>
      </c>
      <c r="C127" t="s">
        <v>1576</v>
      </c>
      <c r="D127" t="s">
        <v>1907</v>
      </c>
      <c r="E127">
        <v>7462671689</v>
      </c>
      <c r="F127" t="s">
        <v>1908</v>
      </c>
      <c r="G127">
        <v>0</v>
      </c>
      <c r="H127">
        <v>0</v>
      </c>
      <c r="I127">
        <v>0</v>
      </c>
      <c r="J127">
        <v>0</v>
      </c>
      <c r="K127">
        <v>0</v>
      </c>
      <c r="L127" t="s">
        <v>562</v>
      </c>
      <c r="M127" t="s">
        <v>562</v>
      </c>
      <c r="N127" t="s">
        <v>562</v>
      </c>
      <c r="O127" t="s">
        <v>562</v>
      </c>
      <c r="T127" t="s">
        <v>562</v>
      </c>
      <c r="V127" s="150" t="s">
        <v>1120</v>
      </c>
      <c r="W127" t="s">
        <v>574</v>
      </c>
      <c r="X127" t="s">
        <v>574</v>
      </c>
      <c r="Y127" t="s">
        <v>574</v>
      </c>
      <c r="Z127" t="s">
        <v>575</v>
      </c>
      <c r="AM127" t="s">
        <v>597</v>
      </c>
      <c r="AN127" t="s">
        <v>597</v>
      </c>
      <c r="AO127" t="s">
        <v>597</v>
      </c>
      <c r="AP127" t="s">
        <v>596</v>
      </c>
      <c r="AQ127" t="s">
        <v>597</v>
      </c>
      <c r="AR127" t="s">
        <v>596</v>
      </c>
      <c r="AS127" t="s">
        <v>597</v>
      </c>
      <c r="AT127" t="s">
        <v>597</v>
      </c>
      <c r="AU127" t="s">
        <v>596</v>
      </c>
      <c r="AV127" t="s">
        <v>597</v>
      </c>
      <c r="AW127" t="s">
        <v>597</v>
      </c>
      <c r="AX127" t="s">
        <v>597</v>
      </c>
      <c r="AY127" t="s">
        <v>597</v>
      </c>
      <c r="AZ127" t="s">
        <v>597</v>
      </c>
      <c r="BA127" t="s">
        <v>596</v>
      </c>
      <c r="BB127" t="s">
        <v>597</v>
      </c>
      <c r="BC127" t="s">
        <v>597</v>
      </c>
      <c r="BD127" t="s">
        <v>596</v>
      </c>
      <c r="BE127" t="s">
        <v>597</v>
      </c>
      <c r="BF127" t="s">
        <v>597</v>
      </c>
      <c r="BG127" t="s">
        <v>597</v>
      </c>
      <c r="BH127" t="s">
        <v>597</v>
      </c>
      <c r="BI127" t="s">
        <v>597</v>
      </c>
      <c r="BJ127" t="s">
        <v>597</v>
      </c>
      <c r="BK127" t="s">
        <v>598</v>
      </c>
      <c r="BL127" t="s">
        <v>597</v>
      </c>
      <c r="BM127" t="s">
        <v>597</v>
      </c>
      <c r="CZ127" t="s">
        <v>1121</v>
      </c>
    </row>
    <row r="128" spans="1:104" s="184" customFormat="1">
      <c r="A128" s="184" t="s">
        <v>910</v>
      </c>
      <c r="B128" s="184" t="s">
        <v>911</v>
      </c>
      <c r="C128" s="184" t="s">
        <v>1686</v>
      </c>
      <c r="D128" s="184" t="s">
        <v>1687</v>
      </c>
      <c r="E128" s="184" t="s">
        <v>1828</v>
      </c>
      <c r="F128" s="184" t="s">
        <v>1829</v>
      </c>
      <c r="G128" s="184">
        <v>0</v>
      </c>
      <c r="H128" s="184">
        <v>0</v>
      </c>
      <c r="I128" s="184">
        <v>0</v>
      </c>
      <c r="J128" s="184">
        <v>0</v>
      </c>
      <c r="K128" s="184">
        <v>0</v>
      </c>
      <c r="L128" s="184" t="s">
        <v>562</v>
      </c>
      <c r="M128" s="184" t="s">
        <v>562</v>
      </c>
      <c r="N128" s="184" t="s">
        <v>562</v>
      </c>
      <c r="O128" s="184" t="s">
        <v>562</v>
      </c>
      <c r="T128" s="184" t="s">
        <v>562</v>
      </c>
      <c r="V128" s="150" t="s">
        <v>1120</v>
      </c>
      <c r="W128" s="184" t="s">
        <v>575</v>
      </c>
      <c r="X128" s="184" t="s">
        <v>575</v>
      </c>
      <c r="Y128" s="184" t="s">
        <v>574</v>
      </c>
      <c r="Z128" s="184" t="s">
        <v>574</v>
      </c>
      <c r="AM128" s="184" t="s">
        <v>596</v>
      </c>
      <c r="AN128" s="184" t="s">
        <v>596</v>
      </c>
      <c r="AO128" s="184" t="s">
        <v>597</v>
      </c>
      <c r="AP128" s="184" t="s">
        <v>596</v>
      </c>
      <c r="AQ128" s="184" t="s">
        <v>597</v>
      </c>
      <c r="AR128" s="184" t="s">
        <v>596</v>
      </c>
      <c r="AS128" s="184" t="s">
        <v>597</v>
      </c>
      <c r="AT128" s="184" t="s">
        <v>596</v>
      </c>
      <c r="AU128" s="184" t="s">
        <v>596</v>
      </c>
      <c r="AV128" s="184" t="s">
        <v>597</v>
      </c>
      <c r="AW128" s="184" t="s">
        <v>597</v>
      </c>
      <c r="AX128" s="184" t="s">
        <v>597</v>
      </c>
      <c r="AY128" s="184" t="s">
        <v>597</v>
      </c>
      <c r="AZ128" s="184" t="s">
        <v>597</v>
      </c>
      <c r="BA128" s="184" t="s">
        <v>597</v>
      </c>
      <c r="BB128" s="184" t="s">
        <v>597</v>
      </c>
      <c r="BC128" s="184" t="s">
        <v>596</v>
      </c>
      <c r="BD128" s="184" t="s">
        <v>596</v>
      </c>
      <c r="BE128" s="184" t="s">
        <v>597</v>
      </c>
      <c r="BF128" s="184" t="s">
        <v>597</v>
      </c>
      <c r="BG128" s="184" t="s">
        <v>597</v>
      </c>
      <c r="BH128" s="184" t="s">
        <v>597</v>
      </c>
      <c r="BI128" s="184" t="s">
        <v>597</v>
      </c>
      <c r="BJ128" s="184" t="s">
        <v>597</v>
      </c>
      <c r="BK128" s="184" t="s">
        <v>597</v>
      </c>
      <c r="BL128" s="184" t="s">
        <v>596</v>
      </c>
      <c r="BM128" s="184" t="s">
        <v>597</v>
      </c>
      <c r="CZ128" s="184" t="s">
        <v>1121</v>
      </c>
    </row>
    <row r="129" spans="1:104">
      <c r="A129" t="s">
        <v>415</v>
      </c>
      <c r="B129" t="s">
        <v>416</v>
      </c>
      <c r="C129" t="s">
        <v>1476</v>
      </c>
      <c r="D129" t="s">
        <v>1477</v>
      </c>
      <c r="E129" t="s">
        <v>1478</v>
      </c>
      <c r="F129" t="s">
        <v>1479</v>
      </c>
      <c r="G129">
        <v>0</v>
      </c>
      <c r="H129">
        <v>0</v>
      </c>
      <c r="I129">
        <v>0</v>
      </c>
      <c r="J129">
        <v>0</v>
      </c>
      <c r="K129">
        <v>0</v>
      </c>
      <c r="L129" t="s">
        <v>562</v>
      </c>
      <c r="M129" t="s">
        <v>562</v>
      </c>
      <c r="N129" t="s">
        <v>562</v>
      </c>
      <c r="O129" t="s">
        <v>562</v>
      </c>
      <c r="T129" t="s">
        <v>562</v>
      </c>
      <c r="V129" s="150" t="s">
        <v>1120</v>
      </c>
      <c r="W129" t="s">
        <v>575</v>
      </c>
      <c r="X129" t="s">
        <v>575</v>
      </c>
      <c r="Y129" t="s">
        <v>575</v>
      </c>
      <c r="Z129" t="s">
        <v>574</v>
      </c>
      <c r="AM129" t="s">
        <v>597</v>
      </c>
      <c r="AN129" t="s">
        <v>598</v>
      </c>
      <c r="AO129" t="s">
        <v>598</v>
      </c>
      <c r="AP129" t="s">
        <v>597</v>
      </c>
      <c r="AQ129" t="s">
        <v>596</v>
      </c>
      <c r="AR129" t="s">
        <v>597</v>
      </c>
      <c r="AS129" t="s">
        <v>597</v>
      </c>
      <c r="AT129" t="s">
        <v>597</v>
      </c>
      <c r="AU129" t="s">
        <v>596</v>
      </c>
      <c r="AV129" t="s">
        <v>598</v>
      </c>
      <c r="AW129" t="s">
        <v>599</v>
      </c>
      <c r="AX129" t="s">
        <v>599</v>
      </c>
      <c r="AY129" t="s">
        <v>598</v>
      </c>
      <c r="AZ129" t="s">
        <v>597</v>
      </c>
      <c r="BA129" t="s">
        <v>598</v>
      </c>
      <c r="BB129" t="s">
        <v>598</v>
      </c>
      <c r="BC129" t="s">
        <v>598</v>
      </c>
      <c r="BD129" t="s">
        <v>596</v>
      </c>
      <c r="BE129" t="s">
        <v>598</v>
      </c>
      <c r="BF129" t="s">
        <v>599</v>
      </c>
      <c r="BG129" t="s">
        <v>599</v>
      </c>
      <c r="BH129" t="s">
        <v>598</v>
      </c>
      <c r="BI129" t="s">
        <v>597</v>
      </c>
      <c r="BJ129" t="s">
        <v>598</v>
      </c>
      <c r="BK129" t="s">
        <v>598</v>
      </c>
      <c r="BL129" t="s">
        <v>598</v>
      </c>
      <c r="BM129" t="s">
        <v>596</v>
      </c>
      <c r="CZ129" t="s">
        <v>1121</v>
      </c>
    </row>
    <row r="130" spans="1:104">
      <c r="A130" t="s">
        <v>419</v>
      </c>
      <c r="B130" t="s">
        <v>420</v>
      </c>
      <c r="C130" t="s">
        <v>1849</v>
      </c>
      <c r="D130" t="s">
        <v>1850</v>
      </c>
      <c r="E130" t="s">
        <v>1851</v>
      </c>
      <c r="F130" t="s">
        <v>1852</v>
      </c>
      <c r="G130">
        <v>0</v>
      </c>
      <c r="H130">
        <v>0</v>
      </c>
      <c r="I130">
        <v>0</v>
      </c>
      <c r="J130">
        <v>0</v>
      </c>
      <c r="K130">
        <v>0</v>
      </c>
      <c r="L130" t="s">
        <v>562</v>
      </c>
      <c r="M130" t="s">
        <v>562</v>
      </c>
      <c r="N130" t="s">
        <v>562</v>
      </c>
      <c r="O130" t="s">
        <v>562</v>
      </c>
      <c r="T130" t="s">
        <v>562</v>
      </c>
      <c r="V130" s="150" t="s">
        <v>1120</v>
      </c>
      <c r="W130" t="s">
        <v>574</v>
      </c>
      <c r="X130" t="s">
        <v>574</v>
      </c>
      <c r="Y130" t="s">
        <v>575</v>
      </c>
      <c r="Z130" t="s">
        <v>574</v>
      </c>
      <c r="AM130" t="s">
        <v>597</v>
      </c>
      <c r="AN130" t="s">
        <v>597</v>
      </c>
      <c r="AO130" t="s">
        <v>597</v>
      </c>
      <c r="AP130" t="s">
        <v>597</v>
      </c>
      <c r="AQ130" t="s">
        <v>597</v>
      </c>
      <c r="AR130" t="s">
        <v>596</v>
      </c>
      <c r="AS130" t="s">
        <v>597</v>
      </c>
      <c r="AT130" t="s">
        <v>597</v>
      </c>
      <c r="AU130" t="s">
        <v>596</v>
      </c>
      <c r="AV130" t="s">
        <v>597</v>
      </c>
      <c r="AW130" t="s">
        <v>597</v>
      </c>
      <c r="AX130" t="s">
        <v>597</v>
      </c>
      <c r="AY130" t="s">
        <v>597</v>
      </c>
      <c r="AZ130" t="s">
        <v>597</v>
      </c>
      <c r="BA130" t="s">
        <v>596</v>
      </c>
      <c r="BB130" t="s">
        <v>597</v>
      </c>
      <c r="BC130" t="s">
        <v>597</v>
      </c>
      <c r="BD130" t="s">
        <v>597</v>
      </c>
      <c r="BE130" t="s">
        <v>597</v>
      </c>
      <c r="BF130" t="s">
        <v>597</v>
      </c>
      <c r="BG130" t="s">
        <v>597</v>
      </c>
      <c r="BH130" t="s">
        <v>597</v>
      </c>
      <c r="BI130" t="s">
        <v>597</v>
      </c>
      <c r="BJ130" t="s">
        <v>597</v>
      </c>
      <c r="BK130" t="s">
        <v>597</v>
      </c>
      <c r="BL130" t="s">
        <v>597</v>
      </c>
      <c r="BM130" t="s">
        <v>597</v>
      </c>
      <c r="CZ130" t="s">
        <v>1121</v>
      </c>
    </row>
    <row r="131" spans="1:104">
      <c r="A131" t="s">
        <v>421</v>
      </c>
      <c r="B131" t="s">
        <v>422</v>
      </c>
      <c r="C131" t="s">
        <v>1743</v>
      </c>
      <c r="D131" t="s">
        <v>1481</v>
      </c>
      <c r="E131">
        <v>7738806633</v>
      </c>
      <c r="F131" t="s">
        <v>1744</v>
      </c>
      <c r="G131">
        <v>0</v>
      </c>
      <c r="H131">
        <v>0</v>
      </c>
      <c r="I131">
        <v>0</v>
      </c>
      <c r="J131">
        <v>0</v>
      </c>
      <c r="K131">
        <v>0</v>
      </c>
      <c r="L131" t="s">
        <v>562</v>
      </c>
      <c r="M131" t="s">
        <v>562</v>
      </c>
      <c r="N131" t="s">
        <v>562</v>
      </c>
      <c r="O131" t="s">
        <v>562</v>
      </c>
      <c r="T131" t="s">
        <v>563</v>
      </c>
      <c r="V131" s="150">
        <v>43131</v>
      </c>
      <c r="W131" t="s">
        <v>574</v>
      </c>
      <c r="X131" t="s">
        <v>574</v>
      </c>
      <c r="Y131" t="s">
        <v>575</v>
      </c>
      <c r="Z131" t="s">
        <v>575</v>
      </c>
      <c r="AM131" t="s">
        <v>597</v>
      </c>
      <c r="AN131" t="s">
        <v>597</v>
      </c>
      <c r="AO131" t="s">
        <v>597</v>
      </c>
      <c r="AP131" t="s">
        <v>596</v>
      </c>
      <c r="AQ131" t="s">
        <v>596</v>
      </c>
      <c r="AR131" t="s">
        <v>596</v>
      </c>
      <c r="AS131" t="s">
        <v>597</v>
      </c>
      <c r="AT131" t="s">
        <v>597</v>
      </c>
      <c r="AU131" t="s">
        <v>596</v>
      </c>
      <c r="AV131" t="s">
        <v>597</v>
      </c>
      <c r="AW131" t="s">
        <v>597</v>
      </c>
      <c r="AX131" t="s">
        <v>597</v>
      </c>
      <c r="AY131" t="s">
        <v>596</v>
      </c>
      <c r="AZ131" t="s">
        <v>596</v>
      </c>
      <c r="BA131" t="s">
        <v>596</v>
      </c>
      <c r="BB131" t="s">
        <v>597</v>
      </c>
      <c r="BC131" t="s">
        <v>597</v>
      </c>
      <c r="BD131" t="s">
        <v>597</v>
      </c>
      <c r="BE131" t="s">
        <v>597</v>
      </c>
      <c r="BF131" t="s">
        <v>597</v>
      </c>
      <c r="BG131" t="s">
        <v>597</v>
      </c>
      <c r="BH131" t="s">
        <v>597</v>
      </c>
      <c r="BI131" t="s">
        <v>597</v>
      </c>
      <c r="BJ131" t="s">
        <v>597</v>
      </c>
      <c r="BK131" t="s">
        <v>597</v>
      </c>
      <c r="BL131" t="s">
        <v>597</v>
      </c>
      <c r="BM131" t="s">
        <v>597</v>
      </c>
      <c r="CZ131" t="s">
        <v>1121</v>
      </c>
    </row>
    <row r="132" spans="1:104">
      <c r="A132" t="s">
        <v>423</v>
      </c>
      <c r="B132" t="s">
        <v>424</v>
      </c>
      <c r="C132" t="s">
        <v>1909</v>
      </c>
      <c r="D132" t="s">
        <v>1910</v>
      </c>
      <c r="E132" t="s">
        <v>1485</v>
      </c>
      <c r="F132" t="s">
        <v>1486</v>
      </c>
      <c r="G132">
        <v>0</v>
      </c>
      <c r="H132">
        <v>0</v>
      </c>
      <c r="I132">
        <v>0</v>
      </c>
      <c r="J132">
        <v>0</v>
      </c>
      <c r="K132">
        <v>0</v>
      </c>
      <c r="L132" t="s">
        <v>562</v>
      </c>
      <c r="M132" t="s">
        <v>562</v>
      </c>
      <c r="N132" t="s">
        <v>562</v>
      </c>
      <c r="O132" t="s">
        <v>562</v>
      </c>
      <c r="T132" t="s">
        <v>562</v>
      </c>
      <c r="V132" s="150" t="s">
        <v>1120</v>
      </c>
      <c r="W132" t="s">
        <v>575</v>
      </c>
      <c r="X132" t="s">
        <v>574</v>
      </c>
      <c r="Y132" t="s">
        <v>574</v>
      </c>
      <c r="Z132" t="s">
        <v>575</v>
      </c>
      <c r="AM132" t="s">
        <v>596</v>
      </c>
      <c r="AN132" t="s">
        <v>598</v>
      </c>
      <c r="AO132" t="s">
        <v>598</v>
      </c>
      <c r="AP132" t="s">
        <v>599</v>
      </c>
      <c r="AQ132" t="s">
        <v>598</v>
      </c>
      <c r="AR132" t="s">
        <v>597</v>
      </c>
      <c r="AS132" t="s">
        <v>597</v>
      </c>
      <c r="AT132" t="s">
        <v>598</v>
      </c>
      <c r="AU132" t="s">
        <v>597</v>
      </c>
      <c r="AV132" t="s">
        <v>596</v>
      </c>
      <c r="AW132" t="s">
        <v>598</v>
      </c>
      <c r="AX132" t="s">
        <v>598</v>
      </c>
      <c r="AY132" t="s">
        <v>599</v>
      </c>
      <c r="AZ132" t="s">
        <v>598</v>
      </c>
      <c r="BA132" t="s">
        <v>597</v>
      </c>
      <c r="BB132" t="s">
        <v>597</v>
      </c>
      <c r="BC132" t="s">
        <v>598</v>
      </c>
      <c r="BD132" t="s">
        <v>597</v>
      </c>
      <c r="BE132" t="s">
        <v>596</v>
      </c>
      <c r="BF132" t="s">
        <v>598</v>
      </c>
      <c r="BG132" t="s">
        <v>598</v>
      </c>
      <c r="BH132" t="s">
        <v>599</v>
      </c>
      <c r="BI132" t="s">
        <v>598</v>
      </c>
      <c r="BJ132" t="s">
        <v>597</v>
      </c>
      <c r="BK132" t="s">
        <v>597</v>
      </c>
      <c r="BL132" t="s">
        <v>599</v>
      </c>
      <c r="BM132" t="s">
        <v>597</v>
      </c>
      <c r="CZ132" t="s">
        <v>1121</v>
      </c>
    </row>
    <row r="133" spans="1:104">
      <c r="A133" t="s">
        <v>425</v>
      </c>
      <c r="B133" t="s">
        <v>426</v>
      </c>
      <c r="C133" t="s">
        <v>1487</v>
      </c>
      <c r="D133" t="s">
        <v>1488</v>
      </c>
      <c r="E133" t="s">
        <v>1489</v>
      </c>
      <c r="F133" t="s">
        <v>1490</v>
      </c>
      <c r="G133">
        <v>0</v>
      </c>
      <c r="H133">
        <v>0</v>
      </c>
      <c r="I133">
        <v>0</v>
      </c>
      <c r="J133">
        <v>0</v>
      </c>
      <c r="K133">
        <v>0</v>
      </c>
      <c r="L133" t="s">
        <v>562</v>
      </c>
      <c r="M133" t="s">
        <v>562</v>
      </c>
      <c r="N133" t="s">
        <v>562</v>
      </c>
      <c r="O133" t="s">
        <v>562</v>
      </c>
      <c r="T133" t="s">
        <v>563</v>
      </c>
      <c r="V133" s="150">
        <v>43131</v>
      </c>
      <c r="W133" t="s">
        <v>575</v>
      </c>
      <c r="X133" t="s">
        <v>575</v>
      </c>
      <c r="Y133" t="s">
        <v>574</v>
      </c>
      <c r="Z133" t="s">
        <v>575</v>
      </c>
      <c r="AM133" t="s">
        <v>597</v>
      </c>
      <c r="AN133" t="s">
        <v>598</v>
      </c>
      <c r="AO133" t="s">
        <v>597</v>
      </c>
      <c r="AP133" t="s">
        <v>597</v>
      </c>
      <c r="AQ133" t="s">
        <v>597</v>
      </c>
      <c r="AR133" t="s">
        <v>596</v>
      </c>
      <c r="AS133" t="s">
        <v>598</v>
      </c>
      <c r="AT133" t="s">
        <v>597</v>
      </c>
      <c r="AU133" t="s">
        <v>596</v>
      </c>
      <c r="AV133" t="s">
        <v>597</v>
      </c>
      <c r="AW133" t="s">
        <v>598</v>
      </c>
      <c r="AX133" t="s">
        <v>597</v>
      </c>
      <c r="AY133" t="s">
        <v>597</v>
      </c>
      <c r="AZ133" t="s">
        <v>597</v>
      </c>
      <c r="BA133" t="s">
        <v>596</v>
      </c>
      <c r="BB133" t="s">
        <v>598</v>
      </c>
      <c r="BC133" t="s">
        <v>597</v>
      </c>
      <c r="BD133" t="s">
        <v>597</v>
      </c>
      <c r="BE133" t="s">
        <v>598</v>
      </c>
      <c r="BF133" t="s">
        <v>598</v>
      </c>
      <c r="BG133" t="s">
        <v>598</v>
      </c>
      <c r="BH133" t="s">
        <v>597</v>
      </c>
      <c r="BI133" t="s">
        <v>597</v>
      </c>
      <c r="BJ133" t="s">
        <v>596</v>
      </c>
      <c r="BK133" t="s">
        <v>598</v>
      </c>
      <c r="BL133" t="s">
        <v>597</v>
      </c>
      <c r="BM133" t="s">
        <v>597</v>
      </c>
      <c r="CZ133" t="s">
        <v>1121</v>
      </c>
    </row>
    <row r="134" spans="1:104">
      <c r="A134" t="s">
        <v>427</v>
      </c>
      <c r="B134" t="s">
        <v>428</v>
      </c>
      <c r="C134" t="s">
        <v>1491</v>
      </c>
      <c r="D134" t="s">
        <v>1492</v>
      </c>
      <c r="E134" t="s">
        <v>1493</v>
      </c>
      <c r="F134" t="s">
        <v>1494</v>
      </c>
      <c r="G134">
        <v>0</v>
      </c>
      <c r="H134">
        <v>0</v>
      </c>
      <c r="I134">
        <v>0</v>
      </c>
      <c r="J134">
        <v>0</v>
      </c>
      <c r="K134">
        <v>0</v>
      </c>
      <c r="L134" t="s">
        <v>562</v>
      </c>
      <c r="M134" t="s">
        <v>562</v>
      </c>
      <c r="N134" t="s">
        <v>562</v>
      </c>
      <c r="O134" t="s">
        <v>562</v>
      </c>
      <c r="T134" t="s">
        <v>562</v>
      </c>
      <c r="V134" s="150" t="s">
        <v>1120</v>
      </c>
      <c r="W134" t="s">
        <v>575</v>
      </c>
      <c r="X134" t="s">
        <v>574</v>
      </c>
      <c r="Y134" t="s">
        <v>574</v>
      </c>
      <c r="Z134" t="s">
        <v>574</v>
      </c>
      <c r="AM134" t="s">
        <v>597</v>
      </c>
      <c r="AN134" t="s">
        <v>597</v>
      </c>
      <c r="AO134" t="s">
        <v>597</v>
      </c>
      <c r="AP134" t="s">
        <v>597</v>
      </c>
      <c r="AQ134" t="s">
        <v>597</v>
      </c>
      <c r="AR134" t="s">
        <v>597</v>
      </c>
      <c r="AS134" t="s">
        <v>596</v>
      </c>
      <c r="AT134" t="s">
        <v>599</v>
      </c>
      <c r="AU134" t="s">
        <v>599</v>
      </c>
      <c r="AV134" t="s">
        <v>597</v>
      </c>
      <c r="AW134" t="s">
        <v>597</v>
      </c>
      <c r="AX134" t="s">
        <v>597</v>
      </c>
      <c r="AY134" t="s">
        <v>597</v>
      </c>
      <c r="AZ134" t="s">
        <v>597</v>
      </c>
      <c r="BA134" t="s">
        <v>597</v>
      </c>
      <c r="BB134" t="s">
        <v>596</v>
      </c>
      <c r="BC134" t="s">
        <v>599</v>
      </c>
      <c r="BD134" t="s">
        <v>599</v>
      </c>
      <c r="BE134" t="s">
        <v>597</v>
      </c>
      <c r="BF134" t="s">
        <v>597</v>
      </c>
      <c r="BG134" t="s">
        <v>597</v>
      </c>
      <c r="BH134" t="s">
        <v>597</v>
      </c>
      <c r="BI134" t="s">
        <v>597</v>
      </c>
      <c r="BJ134" t="s">
        <v>597</v>
      </c>
      <c r="BK134" t="s">
        <v>597</v>
      </c>
      <c r="BL134" t="s">
        <v>599</v>
      </c>
      <c r="BM134" t="s">
        <v>599</v>
      </c>
      <c r="CZ134" t="s">
        <v>1121</v>
      </c>
    </row>
    <row r="135" spans="1:104">
      <c r="A135" t="s">
        <v>429</v>
      </c>
      <c r="B135" t="s">
        <v>430</v>
      </c>
      <c r="C135" t="s">
        <v>1495</v>
      </c>
      <c r="D135" t="s">
        <v>1496</v>
      </c>
      <c r="E135">
        <v>1793465713</v>
      </c>
      <c r="F135" t="s">
        <v>1497</v>
      </c>
      <c r="G135">
        <v>0</v>
      </c>
      <c r="H135">
        <v>0</v>
      </c>
      <c r="I135">
        <v>0</v>
      </c>
      <c r="J135">
        <v>0</v>
      </c>
      <c r="K135">
        <v>0</v>
      </c>
      <c r="L135" t="s">
        <v>562</v>
      </c>
      <c r="M135" t="s">
        <v>562</v>
      </c>
      <c r="N135" t="s">
        <v>562</v>
      </c>
      <c r="O135" t="s">
        <v>562</v>
      </c>
      <c r="T135" t="s">
        <v>562</v>
      </c>
      <c r="V135" s="150" t="s">
        <v>1120</v>
      </c>
      <c r="W135" t="s">
        <v>575</v>
      </c>
      <c r="X135" t="s">
        <v>574</v>
      </c>
      <c r="Y135" t="s">
        <v>576</v>
      </c>
      <c r="Z135" t="s">
        <v>574</v>
      </c>
      <c r="AM135" t="s">
        <v>596</v>
      </c>
      <c r="AN135" t="s">
        <v>596</v>
      </c>
      <c r="AO135" t="s">
        <v>596</v>
      </c>
      <c r="AP135" t="s">
        <v>596</v>
      </c>
      <c r="AQ135" t="s">
        <v>596</v>
      </c>
      <c r="AR135" t="s">
        <v>596</v>
      </c>
      <c r="AS135" t="s">
        <v>596</v>
      </c>
      <c r="AT135" t="s">
        <v>596</v>
      </c>
      <c r="AU135" t="s">
        <v>596</v>
      </c>
      <c r="AV135" t="s">
        <v>596</v>
      </c>
      <c r="AW135" t="s">
        <v>596</v>
      </c>
      <c r="AX135" t="s">
        <v>596</v>
      </c>
      <c r="AY135" t="s">
        <v>597</v>
      </c>
      <c r="AZ135" t="s">
        <v>597</v>
      </c>
      <c r="BA135" t="s">
        <v>597</v>
      </c>
      <c r="BB135" t="s">
        <v>596</v>
      </c>
      <c r="BC135" t="s">
        <v>597</v>
      </c>
      <c r="BD135" t="s">
        <v>596</v>
      </c>
      <c r="BE135" t="s">
        <v>597</v>
      </c>
      <c r="BF135" t="s">
        <v>597</v>
      </c>
      <c r="BG135" t="s">
        <v>597</v>
      </c>
      <c r="BH135" t="s">
        <v>597</v>
      </c>
      <c r="BI135" t="s">
        <v>597</v>
      </c>
      <c r="BJ135" t="s">
        <v>597</v>
      </c>
      <c r="BK135" t="s">
        <v>597</v>
      </c>
      <c r="BL135" t="s">
        <v>597</v>
      </c>
      <c r="BM135" t="s">
        <v>596</v>
      </c>
      <c r="CZ135" t="s">
        <v>1121</v>
      </c>
    </row>
    <row r="136" spans="1:104" s="184" customFormat="1">
      <c r="A136" s="184" t="s">
        <v>914</v>
      </c>
      <c r="B136" s="184" t="s">
        <v>915</v>
      </c>
      <c r="C136" s="184" t="s">
        <v>1911</v>
      </c>
      <c r="D136" s="184" t="s">
        <v>1912</v>
      </c>
      <c r="E136" s="184">
        <v>7855469931</v>
      </c>
      <c r="F136" s="184" t="s">
        <v>1693</v>
      </c>
      <c r="G136" s="184">
        <v>0</v>
      </c>
      <c r="H136" s="184">
        <v>0</v>
      </c>
      <c r="I136" s="184">
        <v>0</v>
      </c>
      <c r="J136" s="184">
        <v>0</v>
      </c>
      <c r="K136" s="184">
        <v>0</v>
      </c>
      <c r="L136" s="184" t="s">
        <v>562</v>
      </c>
      <c r="M136" s="184" t="s">
        <v>562</v>
      </c>
      <c r="N136" s="184" t="s">
        <v>562</v>
      </c>
      <c r="O136" s="184" t="s">
        <v>562</v>
      </c>
      <c r="T136" s="184" t="s">
        <v>562</v>
      </c>
      <c r="V136" s="150" t="s">
        <v>1120</v>
      </c>
      <c r="W136" s="184" t="s">
        <v>576</v>
      </c>
      <c r="X136" s="184" t="s">
        <v>574</v>
      </c>
      <c r="Y136" s="184" t="s">
        <v>574</v>
      </c>
      <c r="Z136" s="184" t="s">
        <v>575</v>
      </c>
      <c r="AM136" s="184" t="s">
        <v>596</v>
      </c>
      <c r="AN136" s="184" t="s">
        <v>597</v>
      </c>
      <c r="AO136" s="184" t="s">
        <v>598</v>
      </c>
      <c r="AP136" s="184" t="s">
        <v>598</v>
      </c>
      <c r="AQ136" s="184" t="s">
        <v>597</v>
      </c>
      <c r="AR136" s="184" t="s">
        <v>598</v>
      </c>
      <c r="AS136" s="184" t="s">
        <v>597</v>
      </c>
      <c r="AT136" s="184" t="s">
        <v>598</v>
      </c>
      <c r="AU136" s="184" t="s">
        <v>596</v>
      </c>
      <c r="AV136" s="184" t="s">
        <v>596</v>
      </c>
      <c r="AW136" s="184" t="s">
        <v>598</v>
      </c>
      <c r="AX136" s="184" t="s">
        <v>598</v>
      </c>
      <c r="AY136" s="184" t="s">
        <v>598</v>
      </c>
      <c r="AZ136" s="184" t="s">
        <v>597</v>
      </c>
      <c r="BA136" s="184" t="s">
        <v>598</v>
      </c>
      <c r="BB136" s="184" t="s">
        <v>597</v>
      </c>
      <c r="BC136" s="184" t="s">
        <v>598</v>
      </c>
      <c r="BD136" s="184" t="s">
        <v>596</v>
      </c>
      <c r="BE136" s="184" t="s">
        <v>596</v>
      </c>
      <c r="BF136" s="184" t="s">
        <v>598</v>
      </c>
      <c r="BG136" s="184" t="s">
        <v>598</v>
      </c>
      <c r="BH136" s="184" t="s">
        <v>598</v>
      </c>
      <c r="BI136" s="184" t="s">
        <v>597</v>
      </c>
      <c r="BJ136" s="184" t="s">
        <v>598</v>
      </c>
      <c r="BK136" s="184" t="s">
        <v>598</v>
      </c>
      <c r="BL136" s="184" t="s">
        <v>598</v>
      </c>
      <c r="BM136" s="184" t="s">
        <v>597</v>
      </c>
      <c r="CZ136" s="184" t="s">
        <v>1121</v>
      </c>
    </row>
    <row r="137" spans="1:104">
      <c r="A137" t="s">
        <v>433</v>
      </c>
      <c r="B137" t="s">
        <v>434</v>
      </c>
      <c r="C137" t="s">
        <v>1830</v>
      </c>
      <c r="D137" t="s">
        <v>1719</v>
      </c>
      <c r="E137" t="s">
        <v>1720</v>
      </c>
      <c r="F137" t="s">
        <v>1721</v>
      </c>
      <c r="G137">
        <v>0</v>
      </c>
      <c r="H137">
        <v>0</v>
      </c>
      <c r="I137">
        <v>0</v>
      </c>
      <c r="J137">
        <v>0</v>
      </c>
      <c r="K137">
        <v>0</v>
      </c>
      <c r="L137" t="s">
        <v>562</v>
      </c>
      <c r="M137" t="s">
        <v>562</v>
      </c>
      <c r="N137" t="s">
        <v>562</v>
      </c>
      <c r="O137" t="s">
        <v>562</v>
      </c>
      <c r="T137" t="s">
        <v>562</v>
      </c>
      <c r="V137" s="150" t="s">
        <v>1120</v>
      </c>
      <c r="W137" t="s">
        <v>575</v>
      </c>
      <c r="X137" t="s">
        <v>575</v>
      </c>
      <c r="Y137" t="s">
        <v>574</v>
      </c>
      <c r="Z137" t="s">
        <v>574</v>
      </c>
      <c r="AM137" t="s">
        <v>595</v>
      </c>
      <c r="AN137" t="s">
        <v>597</v>
      </c>
      <c r="AO137" t="s">
        <v>598</v>
      </c>
      <c r="AP137" t="s">
        <v>598</v>
      </c>
      <c r="AQ137" t="s">
        <v>596</v>
      </c>
      <c r="AR137" t="s">
        <v>597</v>
      </c>
      <c r="AS137" t="s">
        <v>597</v>
      </c>
      <c r="AT137" t="s">
        <v>596</v>
      </c>
      <c r="AU137" t="s">
        <v>595</v>
      </c>
      <c r="AV137" t="s">
        <v>596</v>
      </c>
      <c r="AW137" t="s">
        <v>597</v>
      </c>
      <c r="AX137" t="s">
        <v>598</v>
      </c>
      <c r="AY137" t="s">
        <v>598</v>
      </c>
      <c r="AZ137" t="s">
        <v>597</v>
      </c>
      <c r="BA137" t="s">
        <v>597</v>
      </c>
      <c r="BB137" t="s">
        <v>597</v>
      </c>
      <c r="BC137" t="s">
        <v>597</v>
      </c>
      <c r="BD137" t="s">
        <v>596</v>
      </c>
      <c r="BE137" t="s">
        <v>596</v>
      </c>
      <c r="BF137" t="s">
        <v>597</v>
      </c>
      <c r="BG137" t="s">
        <v>598</v>
      </c>
      <c r="BH137" t="s">
        <v>598</v>
      </c>
      <c r="BI137" t="s">
        <v>597</v>
      </c>
      <c r="BJ137" t="s">
        <v>597</v>
      </c>
      <c r="BK137" t="s">
        <v>597</v>
      </c>
      <c r="BL137" t="s">
        <v>597</v>
      </c>
      <c r="BM137" t="s">
        <v>596</v>
      </c>
      <c r="CZ137" t="s">
        <v>1121</v>
      </c>
    </row>
    <row r="138" spans="1:104">
      <c r="A138" t="s">
        <v>435</v>
      </c>
      <c r="B138" t="s">
        <v>436</v>
      </c>
      <c r="C138" t="s">
        <v>1498</v>
      </c>
      <c r="D138" t="s">
        <v>1499</v>
      </c>
      <c r="E138">
        <v>1375659699</v>
      </c>
      <c r="F138" t="s">
        <v>1917</v>
      </c>
      <c r="G138">
        <v>0</v>
      </c>
      <c r="H138">
        <v>0</v>
      </c>
      <c r="I138">
        <v>0</v>
      </c>
      <c r="J138">
        <v>1</v>
      </c>
      <c r="K138">
        <v>0</v>
      </c>
      <c r="L138" t="s">
        <v>562</v>
      </c>
      <c r="M138" t="s">
        <v>562</v>
      </c>
      <c r="N138" t="s">
        <v>562</v>
      </c>
      <c r="O138" t="s">
        <v>562</v>
      </c>
      <c r="T138" t="s">
        <v>562</v>
      </c>
      <c r="V138" s="150" t="s">
        <v>1120</v>
      </c>
      <c r="W138" t="s">
        <v>575</v>
      </c>
      <c r="X138" t="s">
        <v>574</v>
      </c>
      <c r="Y138" t="s">
        <v>575</v>
      </c>
      <c r="Z138" t="s">
        <v>574</v>
      </c>
      <c r="AM138" t="s">
        <v>596</v>
      </c>
      <c r="AN138" t="s">
        <v>596</v>
      </c>
      <c r="AO138" t="s">
        <v>596</v>
      </c>
      <c r="AP138" t="s">
        <v>596</v>
      </c>
      <c r="AQ138" t="s">
        <v>595</v>
      </c>
      <c r="AR138" t="s">
        <v>596</v>
      </c>
      <c r="AS138" t="s">
        <v>597</v>
      </c>
      <c r="AT138" t="s">
        <v>597</v>
      </c>
      <c r="AU138" t="s">
        <v>597</v>
      </c>
      <c r="AV138" t="s">
        <v>596</v>
      </c>
      <c r="AW138" t="s">
        <v>597</v>
      </c>
      <c r="AX138" t="s">
        <v>596</v>
      </c>
      <c r="AY138" t="s">
        <v>597</v>
      </c>
      <c r="AZ138" t="s">
        <v>595</v>
      </c>
      <c r="BA138" t="s">
        <v>596</v>
      </c>
      <c r="BB138" t="s">
        <v>597</v>
      </c>
      <c r="BC138" t="s">
        <v>597</v>
      </c>
      <c r="BD138" t="s">
        <v>597</v>
      </c>
      <c r="BE138" t="s">
        <v>596</v>
      </c>
      <c r="BF138" t="s">
        <v>597</v>
      </c>
      <c r="BG138" t="s">
        <v>597</v>
      </c>
      <c r="BH138" t="s">
        <v>597</v>
      </c>
      <c r="BI138" t="s">
        <v>595</v>
      </c>
      <c r="BJ138" t="s">
        <v>597</v>
      </c>
      <c r="BK138" t="s">
        <v>597</v>
      </c>
      <c r="BL138" t="s">
        <v>597</v>
      </c>
      <c r="BM138" t="s">
        <v>597</v>
      </c>
      <c r="CZ138" t="s">
        <v>1121</v>
      </c>
    </row>
    <row r="139" spans="1:104">
      <c r="A139" t="s">
        <v>439</v>
      </c>
      <c r="B139" t="s">
        <v>440</v>
      </c>
      <c r="C139" t="s">
        <v>1501</v>
      </c>
      <c r="D139" t="s">
        <v>1502</v>
      </c>
      <c r="E139" t="s">
        <v>1503</v>
      </c>
      <c r="F139" t="s">
        <v>1504</v>
      </c>
      <c r="G139">
        <v>0</v>
      </c>
      <c r="H139">
        <v>0</v>
      </c>
      <c r="I139">
        <v>0</v>
      </c>
      <c r="J139">
        <v>0</v>
      </c>
      <c r="K139">
        <v>0</v>
      </c>
      <c r="L139" t="s">
        <v>562</v>
      </c>
      <c r="M139" t="s">
        <v>562</v>
      </c>
      <c r="N139" t="s">
        <v>562</v>
      </c>
      <c r="O139" t="s">
        <v>562</v>
      </c>
      <c r="T139" t="s">
        <v>562</v>
      </c>
      <c r="V139" s="150" t="s">
        <v>1120</v>
      </c>
      <c r="W139" t="s">
        <v>574</v>
      </c>
      <c r="X139" t="s">
        <v>574</v>
      </c>
      <c r="Y139" t="s">
        <v>576</v>
      </c>
      <c r="Z139" t="s">
        <v>574</v>
      </c>
      <c r="AM139" t="s">
        <v>599</v>
      </c>
      <c r="AN139" t="s">
        <v>598</v>
      </c>
      <c r="AO139" t="s">
        <v>597</v>
      </c>
      <c r="AP139" t="s">
        <v>597</v>
      </c>
      <c r="AQ139" t="s">
        <v>597</v>
      </c>
      <c r="AR139" t="s">
        <v>599</v>
      </c>
      <c r="AS139" t="s">
        <v>598</v>
      </c>
      <c r="AT139" t="s">
        <v>597</v>
      </c>
      <c r="AU139" t="s">
        <v>595</v>
      </c>
      <c r="AV139" t="s">
        <v>599</v>
      </c>
      <c r="AW139" t="s">
        <v>598</v>
      </c>
      <c r="AX139" t="s">
        <v>597</v>
      </c>
      <c r="AY139" t="s">
        <v>597</v>
      </c>
      <c r="AZ139" t="s">
        <v>597</v>
      </c>
      <c r="BA139" t="s">
        <v>599</v>
      </c>
      <c r="BB139" t="s">
        <v>598</v>
      </c>
      <c r="BC139" t="s">
        <v>597</v>
      </c>
      <c r="BD139" t="s">
        <v>595</v>
      </c>
      <c r="BE139" t="s">
        <v>599</v>
      </c>
      <c r="BF139" t="s">
        <v>598</v>
      </c>
      <c r="BG139" t="s">
        <v>597</v>
      </c>
      <c r="BH139" t="s">
        <v>597</v>
      </c>
      <c r="BI139" t="s">
        <v>597</v>
      </c>
      <c r="BJ139" t="s">
        <v>599</v>
      </c>
      <c r="BK139" t="s">
        <v>598</v>
      </c>
      <c r="BL139" t="s">
        <v>597</v>
      </c>
      <c r="BM139" t="s">
        <v>595</v>
      </c>
      <c r="CZ139" t="s">
        <v>1121</v>
      </c>
    </row>
    <row r="140" spans="1:104">
      <c r="A140" t="s">
        <v>441</v>
      </c>
      <c r="B140" t="s">
        <v>442</v>
      </c>
      <c r="C140" t="s">
        <v>1505</v>
      </c>
      <c r="D140" t="s">
        <v>1506</v>
      </c>
      <c r="E140" t="s">
        <v>1507</v>
      </c>
      <c r="F140" t="s">
        <v>1913</v>
      </c>
      <c r="G140">
        <v>0</v>
      </c>
      <c r="H140">
        <v>0</v>
      </c>
      <c r="I140">
        <v>0</v>
      </c>
      <c r="J140">
        <v>0</v>
      </c>
      <c r="K140">
        <v>0</v>
      </c>
      <c r="L140" t="s">
        <v>562</v>
      </c>
      <c r="M140" t="s">
        <v>562</v>
      </c>
      <c r="N140" t="s">
        <v>562</v>
      </c>
      <c r="O140" t="s">
        <v>562</v>
      </c>
      <c r="T140" t="s">
        <v>563</v>
      </c>
      <c r="V140" s="150">
        <v>43131</v>
      </c>
      <c r="W140" t="s">
        <v>575</v>
      </c>
      <c r="X140" t="s">
        <v>574</v>
      </c>
      <c r="Y140" t="s">
        <v>574</v>
      </c>
      <c r="Z140" t="s">
        <v>575</v>
      </c>
      <c r="AM140" t="s">
        <v>596</v>
      </c>
      <c r="AN140" t="s">
        <v>596</v>
      </c>
      <c r="AO140" t="s">
        <v>596</v>
      </c>
      <c r="AP140" t="s">
        <v>597</v>
      </c>
      <c r="AQ140" t="s">
        <v>596</v>
      </c>
      <c r="AR140" t="s">
        <v>595</v>
      </c>
      <c r="AS140" t="s">
        <v>599</v>
      </c>
      <c r="AT140" t="s">
        <v>597</v>
      </c>
      <c r="AU140" t="s">
        <v>596</v>
      </c>
      <c r="AV140" t="s">
        <v>596</v>
      </c>
      <c r="AW140" t="s">
        <v>596</v>
      </c>
      <c r="AX140" t="s">
        <v>596</v>
      </c>
      <c r="AY140" t="s">
        <v>597</v>
      </c>
      <c r="AZ140" t="s">
        <v>596</v>
      </c>
      <c r="BA140" t="s">
        <v>595</v>
      </c>
      <c r="BB140" t="s">
        <v>599</v>
      </c>
      <c r="BC140" t="s">
        <v>597</v>
      </c>
      <c r="BD140" t="s">
        <v>596</v>
      </c>
      <c r="BE140" t="s">
        <v>597</v>
      </c>
      <c r="BF140" t="s">
        <v>596</v>
      </c>
      <c r="BG140" t="s">
        <v>597</v>
      </c>
      <c r="BH140" t="s">
        <v>597</v>
      </c>
      <c r="BI140" t="s">
        <v>596</v>
      </c>
      <c r="BJ140" t="s">
        <v>596</v>
      </c>
      <c r="BK140" t="s">
        <v>599</v>
      </c>
      <c r="BL140" t="s">
        <v>597</v>
      </c>
      <c r="BM140" t="s">
        <v>596</v>
      </c>
      <c r="CZ140" t="s">
        <v>1121</v>
      </c>
    </row>
    <row r="141" spans="1:104" s="184" customFormat="1">
      <c r="A141" s="184" t="s">
        <v>916</v>
      </c>
      <c r="B141" s="184" t="s">
        <v>917</v>
      </c>
      <c r="C141" s="184" t="s">
        <v>1831</v>
      </c>
      <c r="D141" s="184" t="s">
        <v>1832</v>
      </c>
      <c r="E141" s="184" t="s">
        <v>1833</v>
      </c>
      <c r="F141" s="184" t="s">
        <v>1697</v>
      </c>
      <c r="G141" s="184">
        <v>0</v>
      </c>
      <c r="H141" s="184">
        <v>0</v>
      </c>
      <c r="I141" s="184">
        <v>0</v>
      </c>
      <c r="J141" s="184">
        <v>0</v>
      </c>
      <c r="K141" s="184">
        <v>0</v>
      </c>
      <c r="L141" s="184" t="s">
        <v>562</v>
      </c>
      <c r="M141" s="184" t="s">
        <v>562</v>
      </c>
      <c r="N141" s="184" t="s">
        <v>562</v>
      </c>
      <c r="O141" s="184" t="s">
        <v>562</v>
      </c>
      <c r="T141" s="184" t="s">
        <v>563</v>
      </c>
      <c r="V141" s="150">
        <v>43190</v>
      </c>
      <c r="W141" s="184" t="s">
        <v>574</v>
      </c>
      <c r="X141" s="184" t="s">
        <v>574</v>
      </c>
      <c r="Y141" s="184" t="s">
        <v>575</v>
      </c>
      <c r="Z141" s="184" t="s">
        <v>575</v>
      </c>
      <c r="AM141" s="184" t="s">
        <v>596</v>
      </c>
      <c r="AN141" s="184" t="s">
        <v>597</v>
      </c>
      <c r="AO141" s="184" t="s">
        <v>597</v>
      </c>
      <c r="AP141" s="184" t="s">
        <v>597</v>
      </c>
      <c r="AQ141" s="184" t="s">
        <v>597</v>
      </c>
      <c r="AR141" s="184" t="s">
        <v>597</v>
      </c>
      <c r="AS141" s="184" t="s">
        <v>597</v>
      </c>
      <c r="AT141" s="184" t="s">
        <v>596</v>
      </c>
      <c r="AU141" s="184" t="s">
        <v>596</v>
      </c>
      <c r="AV141" s="184" t="s">
        <v>597</v>
      </c>
      <c r="AW141" s="184" t="s">
        <v>597</v>
      </c>
      <c r="AX141" s="184" t="s">
        <v>597</v>
      </c>
      <c r="AY141" s="184" t="s">
        <v>597</v>
      </c>
      <c r="AZ141" s="184" t="s">
        <v>597</v>
      </c>
      <c r="BA141" s="184" t="s">
        <v>597</v>
      </c>
      <c r="BB141" s="184" t="s">
        <v>597</v>
      </c>
      <c r="BC141" s="184" t="s">
        <v>597</v>
      </c>
      <c r="BD141" s="184" t="s">
        <v>596</v>
      </c>
      <c r="BE141" s="184" t="s">
        <v>597</v>
      </c>
      <c r="BF141" s="184" t="s">
        <v>597</v>
      </c>
      <c r="BG141" s="184" t="s">
        <v>597</v>
      </c>
      <c r="BH141" s="184" t="s">
        <v>597</v>
      </c>
      <c r="BI141" s="184" t="s">
        <v>597</v>
      </c>
      <c r="BJ141" s="184" t="s">
        <v>597</v>
      </c>
      <c r="BK141" s="184" t="s">
        <v>597</v>
      </c>
      <c r="BL141" s="184" t="s">
        <v>597</v>
      </c>
      <c r="BM141" s="184" t="s">
        <v>597</v>
      </c>
      <c r="CZ141" s="184" t="s">
        <v>1121</v>
      </c>
    </row>
    <row r="142" spans="1:104">
      <c r="A142" t="s">
        <v>443</v>
      </c>
      <c r="B142" t="s">
        <v>444</v>
      </c>
      <c r="C142" t="s">
        <v>1509</v>
      </c>
      <c r="D142" t="s">
        <v>1510</v>
      </c>
      <c r="E142" t="s">
        <v>1923</v>
      </c>
      <c r="F142" t="s">
        <v>1511</v>
      </c>
      <c r="G142">
        <v>0</v>
      </c>
      <c r="H142">
        <v>0</v>
      </c>
      <c r="I142">
        <v>0</v>
      </c>
      <c r="J142">
        <v>0</v>
      </c>
      <c r="K142">
        <v>0</v>
      </c>
      <c r="L142" t="s">
        <v>562</v>
      </c>
      <c r="M142" t="s">
        <v>562</v>
      </c>
      <c r="N142" t="s">
        <v>562</v>
      </c>
      <c r="O142" t="s">
        <v>562</v>
      </c>
      <c r="T142" t="s">
        <v>562</v>
      </c>
      <c r="V142" s="150" t="s">
        <v>1120</v>
      </c>
      <c r="W142" t="s">
        <v>574</v>
      </c>
      <c r="X142" t="s">
        <v>574</v>
      </c>
      <c r="Y142" t="s">
        <v>574</v>
      </c>
      <c r="Z142" t="s">
        <v>576</v>
      </c>
      <c r="AM142" t="s">
        <v>597</v>
      </c>
      <c r="AN142" t="s">
        <v>596</v>
      </c>
      <c r="AO142" t="s">
        <v>596</v>
      </c>
      <c r="AP142" t="s">
        <v>596</v>
      </c>
      <c r="AQ142" t="s">
        <v>596</v>
      </c>
      <c r="AR142" t="s">
        <v>596</v>
      </c>
      <c r="AS142" t="s">
        <v>597</v>
      </c>
      <c r="AT142" t="s">
        <v>597</v>
      </c>
      <c r="AU142" t="s">
        <v>597</v>
      </c>
      <c r="AV142" t="s">
        <v>597</v>
      </c>
      <c r="AW142" t="s">
        <v>597</v>
      </c>
      <c r="AX142" t="s">
        <v>596</v>
      </c>
      <c r="AY142" t="s">
        <v>596</v>
      </c>
      <c r="AZ142" t="s">
        <v>596</v>
      </c>
      <c r="BA142" t="s">
        <v>596</v>
      </c>
      <c r="BB142" t="s">
        <v>597</v>
      </c>
      <c r="BC142" t="s">
        <v>597</v>
      </c>
      <c r="BD142" t="s">
        <v>597</v>
      </c>
      <c r="BE142" t="s">
        <v>597</v>
      </c>
      <c r="BF142" t="s">
        <v>597</v>
      </c>
      <c r="BG142" t="s">
        <v>596</v>
      </c>
      <c r="BH142" t="s">
        <v>597</v>
      </c>
      <c r="BI142" t="s">
        <v>597</v>
      </c>
      <c r="BJ142" t="s">
        <v>597</v>
      </c>
      <c r="BK142" t="s">
        <v>597</v>
      </c>
      <c r="BL142" t="s">
        <v>597</v>
      </c>
      <c r="BM142" t="s">
        <v>597</v>
      </c>
      <c r="CZ142" t="s">
        <v>1121</v>
      </c>
    </row>
    <row r="143" spans="1:104">
      <c r="A143" t="s">
        <v>445</v>
      </c>
      <c r="B143" t="s">
        <v>446</v>
      </c>
      <c r="C143" t="s">
        <v>1978</v>
      </c>
      <c r="D143" t="s">
        <v>1628</v>
      </c>
      <c r="E143" t="s">
        <v>1979</v>
      </c>
      <c r="F143" t="s">
        <v>1630</v>
      </c>
      <c r="G143">
        <v>0</v>
      </c>
      <c r="H143">
        <v>0</v>
      </c>
      <c r="I143">
        <v>0</v>
      </c>
      <c r="J143">
        <v>0</v>
      </c>
      <c r="K143">
        <v>0</v>
      </c>
      <c r="L143" t="s">
        <v>562</v>
      </c>
      <c r="M143" t="s">
        <v>562</v>
      </c>
      <c r="N143" t="s">
        <v>562</v>
      </c>
      <c r="O143" t="s">
        <v>562</v>
      </c>
      <c r="T143" t="s">
        <v>562</v>
      </c>
      <c r="V143" s="150" t="s">
        <v>1120</v>
      </c>
      <c r="W143" t="s">
        <v>575</v>
      </c>
      <c r="X143" t="s">
        <v>574</v>
      </c>
      <c r="Y143" t="s">
        <v>574</v>
      </c>
      <c r="Z143" t="s">
        <v>575</v>
      </c>
      <c r="AM143" t="s">
        <v>596</v>
      </c>
      <c r="AN143" t="s">
        <v>597</v>
      </c>
      <c r="AO143" t="s">
        <v>597</v>
      </c>
      <c r="AP143" t="s">
        <v>597</v>
      </c>
      <c r="AQ143" t="s">
        <v>596</v>
      </c>
      <c r="AR143" t="s">
        <v>596</v>
      </c>
      <c r="AS143" t="s">
        <v>596</v>
      </c>
      <c r="AT143" t="s">
        <v>598</v>
      </c>
      <c r="AU143" t="s">
        <v>595</v>
      </c>
      <c r="AV143" t="s">
        <v>597</v>
      </c>
      <c r="AW143" t="s">
        <v>597</v>
      </c>
      <c r="AX143" t="s">
        <v>597</v>
      </c>
      <c r="AY143" t="s">
        <v>597</v>
      </c>
      <c r="AZ143" t="s">
        <v>596</v>
      </c>
      <c r="BA143" t="s">
        <v>596</v>
      </c>
      <c r="BB143" t="s">
        <v>597</v>
      </c>
      <c r="BC143" t="s">
        <v>598</v>
      </c>
      <c r="BD143" t="s">
        <v>595</v>
      </c>
      <c r="BE143" t="s">
        <v>597</v>
      </c>
      <c r="BF143" t="s">
        <v>597</v>
      </c>
      <c r="BG143" t="s">
        <v>598</v>
      </c>
      <c r="BH143" t="s">
        <v>598</v>
      </c>
      <c r="BI143" t="s">
        <v>597</v>
      </c>
      <c r="BJ143" t="s">
        <v>597</v>
      </c>
      <c r="BK143" t="s">
        <v>597</v>
      </c>
      <c r="BL143" t="s">
        <v>598</v>
      </c>
      <c r="BM143" t="s">
        <v>595</v>
      </c>
      <c r="CZ143" t="s">
        <v>1121</v>
      </c>
    </row>
    <row r="144" spans="1:104">
      <c r="A144" t="s">
        <v>449</v>
      </c>
      <c r="B144" t="s">
        <v>450</v>
      </c>
      <c r="C144" t="s">
        <v>1924</v>
      </c>
      <c r="D144" t="s">
        <v>1925</v>
      </c>
      <c r="E144" t="s">
        <v>1926</v>
      </c>
      <c r="F144" t="s">
        <v>1646</v>
      </c>
      <c r="G144">
        <v>0</v>
      </c>
      <c r="H144">
        <v>0</v>
      </c>
      <c r="I144">
        <v>0</v>
      </c>
      <c r="J144">
        <v>0</v>
      </c>
      <c r="K144">
        <v>0</v>
      </c>
      <c r="L144" t="s">
        <v>562</v>
      </c>
      <c r="M144" t="s">
        <v>562</v>
      </c>
      <c r="N144" t="s">
        <v>562</v>
      </c>
      <c r="O144" t="s">
        <v>562</v>
      </c>
      <c r="T144" t="s">
        <v>562</v>
      </c>
      <c r="V144" s="150" t="s">
        <v>1120</v>
      </c>
      <c r="W144" t="s">
        <v>575</v>
      </c>
      <c r="X144" t="s">
        <v>574</v>
      </c>
      <c r="Y144" t="s">
        <v>574</v>
      </c>
      <c r="Z144" t="s">
        <v>574</v>
      </c>
      <c r="AM144" t="s">
        <v>596</v>
      </c>
      <c r="AN144" t="s">
        <v>596</v>
      </c>
      <c r="AO144" t="s">
        <v>597</v>
      </c>
      <c r="AP144" t="s">
        <v>597</v>
      </c>
      <c r="AQ144" t="s">
        <v>596</v>
      </c>
      <c r="AR144" t="s">
        <v>596</v>
      </c>
      <c r="AS144" t="s">
        <v>596</v>
      </c>
      <c r="AT144" t="s">
        <v>597</v>
      </c>
      <c r="AU144" t="s">
        <v>597</v>
      </c>
      <c r="AV144" t="s">
        <v>597</v>
      </c>
      <c r="AW144" t="s">
        <v>597</v>
      </c>
      <c r="AX144" t="s">
        <v>597</v>
      </c>
      <c r="AY144" t="s">
        <v>597</v>
      </c>
      <c r="AZ144" t="s">
        <v>596</v>
      </c>
      <c r="BA144" t="s">
        <v>597</v>
      </c>
      <c r="BB144" t="s">
        <v>597</v>
      </c>
      <c r="BC144" t="s">
        <v>597</v>
      </c>
      <c r="BD144" t="s">
        <v>597</v>
      </c>
      <c r="BE144" t="s">
        <v>597</v>
      </c>
      <c r="BF144" t="s">
        <v>597</v>
      </c>
      <c r="BG144" t="s">
        <v>597</v>
      </c>
      <c r="BH144" t="s">
        <v>597</v>
      </c>
      <c r="BI144" t="s">
        <v>596</v>
      </c>
      <c r="BJ144" t="s">
        <v>597</v>
      </c>
      <c r="BK144" t="s">
        <v>597</v>
      </c>
      <c r="BL144" t="s">
        <v>597</v>
      </c>
      <c r="BM144" t="s">
        <v>597</v>
      </c>
      <c r="CZ144" t="s">
        <v>1121</v>
      </c>
    </row>
    <row r="145" spans="1:104">
      <c r="A145" t="s">
        <v>451</v>
      </c>
      <c r="B145" t="s">
        <v>452</v>
      </c>
      <c r="C145" t="s">
        <v>1834</v>
      </c>
      <c r="D145" t="s">
        <v>1835</v>
      </c>
      <c r="E145" t="s">
        <v>1836</v>
      </c>
      <c r="F145" t="s">
        <v>1837</v>
      </c>
      <c r="G145">
        <v>0</v>
      </c>
      <c r="H145">
        <v>0</v>
      </c>
      <c r="I145">
        <v>0</v>
      </c>
      <c r="J145">
        <v>0</v>
      </c>
      <c r="K145">
        <v>0</v>
      </c>
      <c r="L145" t="s">
        <v>562</v>
      </c>
      <c r="M145" t="s">
        <v>562</v>
      </c>
      <c r="N145" t="s">
        <v>562</v>
      </c>
      <c r="O145" t="s">
        <v>562</v>
      </c>
      <c r="T145" t="s">
        <v>562</v>
      </c>
      <c r="V145" s="150" t="s">
        <v>1120</v>
      </c>
      <c r="W145" t="s">
        <v>575</v>
      </c>
      <c r="X145" t="s">
        <v>574</v>
      </c>
      <c r="Y145" t="s">
        <v>576</v>
      </c>
      <c r="Z145" t="s">
        <v>575</v>
      </c>
      <c r="AM145" t="s">
        <v>596</v>
      </c>
      <c r="AN145" t="s">
        <v>596</v>
      </c>
      <c r="AO145" t="s">
        <v>596</v>
      </c>
      <c r="AP145" t="s">
        <v>596</v>
      </c>
      <c r="AQ145" t="s">
        <v>596</v>
      </c>
      <c r="AR145" t="s">
        <v>595</v>
      </c>
      <c r="AS145" t="s">
        <v>595</v>
      </c>
      <c r="AT145" t="s">
        <v>596</v>
      </c>
      <c r="AU145" t="s">
        <v>597</v>
      </c>
      <c r="AV145" t="s">
        <v>596</v>
      </c>
      <c r="AW145" t="s">
        <v>597</v>
      </c>
      <c r="AX145" t="s">
        <v>596</v>
      </c>
      <c r="AY145" t="s">
        <v>596</v>
      </c>
      <c r="AZ145" t="s">
        <v>596</v>
      </c>
      <c r="BA145" t="s">
        <v>596</v>
      </c>
      <c r="BB145" t="s">
        <v>596</v>
      </c>
      <c r="BC145" t="s">
        <v>596</v>
      </c>
      <c r="BD145" t="s">
        <v>597</v>
      </c>
      <c r="BE145" t="s">
        <v>596</v>
      </c>
      <c r="BF145" t="s">
        <v>597</v>
      </c>
      <c r="BG145" t="s">
        <v>596</v>
      </c>
      <c r="BH145" t="s">
        <v>596</v>
      </c>
      <c r="BI145" t="s">
        <v>596</v>
      </c>
      <c r="BJ145" t="s">
        <v>596</v>
      </c>
      <c r="BK145" t="s">
        <v>596</v>
      </c>
      <c r="BL145" t="s">
        <v>596</v>
      </c>
      <c r="BM145" t="s">
        <v>597</v>
      </c>
      <c r="CZ145" t="s">
        <v>1121</v>
      </c>
    </row>
    <row r="146" spans="1:104">
      <c r="A146" t="s">
        <v>453</v>
      </c>
      <c r="B146" t="s">
        <v>454</v>
      </c>
      <c r="C146" t="s">
        <v>1791</v>
      </c>
      <c r="D146" t="s">
        <v>1792</v>
      </c>
      <c r="E146" t="s">
        <v>1585</v>
      </c>
      <c r="F146" t="s">
        <v>1583</v>
      </c>
      <c r="G146">
        <v>0</v>
      </c>
      <c r="H146">
        <v>0</v>
      </c>
      <c r="I146">
        <v>0</v>
      </c>
      <c r="J146">
        <v>0</v>
      </c>
      <c r="K146">
        <v>0</v>
      </c>
      <c r="L146" t="s">
        <v>562</v>
      </c>
      <c r="M146" t="s">
        <v>562</v>
      </c>
      <c r="N146" t="s">
        <v>562</v>
      </c>
      <c r="O146" t="s">
        <v>562</v>
      </c>
      <c r="T146" t="s">
        <v>563</v>
      </c>
      <c r="V146" s="150">
        <v>43189</v>
      </c>
      <c r="W146" t="s">
        <v>575</v>
      </c>
      <c r="X146" t="s">
        <v>574</v>
      </c>
      <c r="Y146" t="s">
        <v>574</v>
      </c>
      <c r="Z146" t="s">
        <v>575</v>
      </c>
      <c r="AM146" t="s">
        <v>597</v>
      </c>
      <c r="AN146" t="s">
        <v>597</v>
      </c>
      <c r="AO146" t="s">
        <v>597</v>
      </c>
      <c r="AP146" t="s">
        <v>596</v>
      </c>
      <c r="AQ146" t="s">
        <v>597</v>
      </c>
      <c r="AR146" t="s">
        <v>596</v>
      </c>
      <c r="AS146" t="s">
        <v>597</v>
      </c>
      <c r="AT146" t="s">
        <v>597</v>
      </c>
      <c r="AU146" t="s">
        <v>597</v>
      </c>
      <c r="AV146" t="s">
        <v>597</v>
      </c>
      <c r="AW146" t="s">
        <v>597</v>
      </c>
      <c r="AX146" t="s">
        <v>597</v>
      </c>
      <c r="AY146" t="s">
        <v>597</v>
      </c>
      <c r="AZ146" t="s">
        <v>597</v>
      </c>
      <c r="BA146" t="s">
        <v>597</v>
      </c>
      <c r="BB146" t="s">
        <v>597</v>
      </c>
      <c r="BC146" t="s">
        <v>597</v>
      </c>
      <c r="BD146" t="s">
        <v>597</v>
      </c>
      <c r="BE146" t="s">
        <v>597</v>
      </c>
      <c r="BF146" t="s">
        <v>597</v>
      </c>
      <c r="BG146" t="s">
        <v>597</v>
      </c>
      <c r="BH146" t="s">
        <v>597</v>
      </c>
      <c r="BI146" t="s">
        <v>597</v>
      </c>
      <c r="BJ146" t="s">
        <v>597</v>
      </c>
      <c r="BK146" t="s">
        <v>597</v>
      </c>
      <c r="BL146" t="s">
        <v>597</v>
      </c>
      <c r="BM146" t="s">
        <v>598</v>
      </c>
      <c r="CZ146" t="s">
        <v>1121</v>
      </c>
    </row>
    <row r="147" spans="1:104">
      <c r="A147" t="s">
        <v>455</v>
      </c>
      <c r="B147" t="s">
        <v>456</v>
      </c>
      <c r="C147" t="s">
        <v>1515</v>
      </c>
      <c r="D147" t="s">
        <v>1516</v>
      </c>
      <c r="E147" t="s">
        <v>1914</v>
      </c>
      <c r="F147" t="s">
        <v>1915</v>
      </c>
      <c r="G147">
        <v>0</v>
      </c>
      <c r="H147">
        <v>0</v>
      </c>
      <c r="I147">
        <v>0</v>
      </c>
      <c r="J147">
        <v>0</v>
      </c>
      <c r="K147">
        <v>0</v>
      </c>
      <c r="L147" t="s">
        <v>562</v>
      </c>
      <c r="M147" t="s">
        <v>562</v>
      </c>
      <c r="N147" t="s">
        <v>562</v>
      </c>
      <c r="O147" t="s">
        <v>562</v>
      </c>
      <c r="T147" t="s">
        <v>562</v>
      </c>
      <c r="V147" s="150" t="s">
        <v>1120</v>
      </c>
      <c r="W147" t="s">
        <v>575</v>
      </c>
      <c r="X147" t="s">
        <v>575</v>
      </c>
      <c r="Y147" t="s">
        <v>574</v>
      </c>
      <c r="Z147" t="s">
        <v>575</v>
      </c>
      <c r="AM147" t="s">
        <v>597</v>
      </c>
      <c r="AN147" t="s">
        <v>597</v>
      </c>
      <c r="AO147" t="s">
        <v>598</v>
      </c>
      <c r="AP147" t="s">
        <v>597</v>
      </c>
      <c r="AQ147" t="s">
        <v>597</v>
      </c>
      <c r="AR147" t="s">
        <v>596</v>
      </c>
      <c r="AS147" t="s">
        <v>597</v>
      </c>
      <c r="AT147" t="s">
        <v>596</v>
      </c>
      <c r="AU147" t="s">
        <v>596</v>
      </c>
      <c r="AV147" t="s">
        <v>597</v>
      </c>
      <c r="AW147" t="s">
        <v>597</v>
      </c>
      <c r="AX147" t="s">
        <v>598</v>
      </c>
      <c r="AY147" t="s">
        <v>597</v>
      </c>
      <c r="AZ147" t="s">
        <v>597</v>
      </c>
      <c r="BA147" t="s">
        <v>597</v>
      </c>
      <c r="BB147" t="s">
        <v>598</v>
      </c>
      <c r="BC147" t="s">
        <v>596</v>
      </c>
      <c r="BD147" t="s">
        <v>597</v>
      </c>
      <c r="BE147" t="s">
        <v>598</v>
      </c>
      <c r="BF147" t="s">
        <v>598</v>
      </c>
      <c r="BG147" t="s">
        <v>598</v>
      </c>
      <c r="BH147" t="s">
        <v>598</v>
      </c>
      <c r="BI147" t="s">
        <v>597</v>
      </c>
      <c r="BJ147" t="s">
        <v>597</v>
      </c>
      <c r="BK147" t="s">
        <v>598</v>
      </c>
      <c r="BL147" t="s">
        <v>597</v>
      </c>
      <c r="BM147" t="s">
        <v>597</v>
      </c>
      <c r="CZ147" t="s">
        <v>1121</v>
      </c>
    </row>
    <row r="148" spans="1:104">
      <c r="A148" t="s">
        <v>459</v>
      </c>
      <c r="B148" t="s">
        <v>460</v>
      </c>
      <c r="C148" t="s">
        <v>1838</v>
      </c>
      <c r="D148" t="s">
        <v>1839</v>
      </c>
      <c r="E148" t="s">
        <v>1521</v>
      </c>
      <c r="F148" t="s">
        <v>1840</v>
      </c>
      <c r="G148">
        <v>0</v>
      </c>
      <c r="H148">
        <v>0</v>
      </c>
      <c r="I148">
        <v>0</v>
      </c>
      <c r="J148">
        <v>0</v>
      </c>
      <c r="K148">
        <v>0</v>
      </c>
      <c r="L148" t="s">
        <v>562</v>
      </c>
      <c r="M148" t="s">
        <v>562</v>
      </c>
      <c r="N148" t="s">
        <v>562</v>
      </c>
      <c r="O148" t="s">
        <v>562</v>
      </c>
      <c r="T148" t="s">
        <v>562</v>
      </c>
      <c r="V148" s="150" t="s">
        <v>1120</v>
      </c>
      <c r="W148" t="s">
        <v>575</v>
      </c>
      <c r="X148" t="s">
        <v>574</v>
      </c>
      <c r="Y148" t="s">
        <v>574</v>
      </c>
      <c r="Z148" t="s">
        <v>575</v>
      </c>
      <c r="AM148" t="s">
        <v>597</v>
      </c>
      <c r="AN148" t="s">
        <v>598</v>
      </c>
      <c r="AO148" t="s">
        <v>597</v>
      </c>
      <c r="AP148" t="s">
        <v>597</v>
      </c>
      <c r="AQ148" t="s">
        <v>597</v>
      </c>
      <c r="AR148" t="s">
        <v>597</v>
      </c>
      <c r="AS148" t="s">
        <v>597</v>
      </c>
      <c r="AT148" t="s">
        <v>598</v>
      </c>
      <c r="AU148" t="s">
        <v>596</v>
      </c>
      <c r="AV148" t="s">
        <v>597</v>
      </c>
      <c r="AW148" t="s">
        <v>598</v>
      </c>
      <c r="AX148" t="s">
        <v>597</v>
      </c>
      <c r="AY148" t="s">
        <v>597</v>
      </c>
      <c r="AZ148" t="s">
        <v>598</v>
      </c>
      <c r="BA148" t="s">
        <v>597</v>
      </c>
      <c r="BB148" t="s">
        <v>597</v>
      </c>
      <c r="BC148" t="s">
        <v>598</v>
      </c>
      <c r="BD148" t="s">
        <v>597</v>
      </c>
      <c r="BE148" t="s">
        <v>597</v>
      </c>
      <c r="BF148" t="s">
        <v>598</v>
      </c>
      <c r="BG148" t="s">
        <v>598</v>
      </c>
      <c r="BH148" t="s">
        <v>598</v>
      </c>
      <c r="BI148" t="s">
        <v>598</v>
      </c>
      <c r="BJ148" t="s">
        <v>597</v>
      </c>
      <c r="BK148" t="s">
        <v>597</v>
      </c>
      <c r="BL148" t="s">
        <v>598</v>
      </c>
      <c r="BM148" t="s">
        <v>597</v>
      </c>
      <c r="CZ148" t="s">
        <v>1121</v>
      </c>
    </row>
    <row r="149" spans="1:104">
      <c r="A149" t="s">
        <v>461</v>
      </c>
      <c r="B149" t="s">
        <v>462</v>
      </c>
      <c r="C149" t="s">
        <v>1523</v>
      </c>
      <c r="D149" t="s">
        <v>1524</v>
      </c>
      <c r="E149" t="s">
        <v>1525</v>
      </c>
      <c r="F149" t="s">
        <v>1841</v>
      </c>
      <c r="G149">
        <v>0</v>
      </c>
      <c r="H149">
        <v>0</v>
      </c>
      <c r="I149">
        <v>0</v>
      </c>
      <c r="J149">
        <v>0</v>
      </c>
      <c r="K149">
        <v>0</v>
      </c>
      <c r="L149" t="s">
        <v>562</v>
      </c>
      <c r="M149" t="s">
        <v>562</v>
      </c>
      <c r="N149" t="s">
        <v>562</v>
      </c>
      <c r="O149" t="s">
        <v>562</v>
      </c>
      <c r="T149" t="s">
        <v>562</v>
      </c>
      <c r="V149" s="150" t="s">
        <v>1120</v>
      </c>
      <c r="W149" t="s">
        <v>576</v>
      </c>
      <c r="X149" t="s">
        <v>574</v>
      </c>
      <c r="Y149" t="s">
        <v>574</v>
      </c>
      <c r="Z149" t="s">
        <v>575</v>
      </c>
      <c r="AM149" t="s">
        <v>596</v>
      </c>
      <c r="AN149" t="s">
        <v>596</v>
      </c>
      <c r="AO149" t="s">
        <v>596</v>
      </c>
      <c r="AP149" t="s">
        <v>596</v>
      </c>
      <c r="AQ149" t="s">
        <v>596</v>
      </c>
      <c r="AR149" t="s">
        <v>596</v>
      </c>
      <c r="AS149" t="s">
        <v>597</v>
      </c>
      <c r="AT149" t="s">
        <v>596</v>
      </c>
      <c r="AU149" t="s">
        <v>596</v>
      </c>
      <c r="AV149" t="s">
        <v>597</v>
      </c>
      <c r="AW149" t="s">
        <v>597</v>
      </c>
      <c r="AX149" t="s">
        <v>597</v>
      </c>
      <c r="AY149" t="s">
        <v>597</v>
      </c>
      <c r="AZ149" t="s">
        <v>597</v>
      </c>
      <c r="BA149" t="s">
        <v>596</v>
      </c>
      <c r="BB149" t="s">
        <v>597</v>
      </c>
      <c r="BC149" t="s">
        <v>597</v>
      </c>
      <c r="BD149" t="s">
        <v>596</v>
      </c>
      <c r="BE149" t="s">
        <v>597</v>
      </c>
      <c r="BF149" t="s">
        <v>597</v>
      </c>
      <c r="BG149" t="s">
        <v>597</v>
      </c>
      <c r="BH149" t="s">
        <v>597</v>
      </c>
      <c r="BI149" t="s">
        <v>597</v>
      </c>
      <c r="BJ149" t="s">
        <v>597</v>
      </c>
      <c r="BK149" t="s">
        <v>598</v>
      </c>
      <c r="BL149" t="s">
        <v>597</v>
      </c>
      <c r="BM149" t="s">
        <v>597</v>
      </c>
      <c r="CZ149" t="s">
        <v>1121</v>
      </c>
    </row>
    <row r="150" spans="1:104">
      <c r="A150" t="s">
        <v>463</v>
      </c>
      <c r="B150" t="s">
        <v>464</v>
      </c>
      <c r="C150" t="s">
        <v>1777</v>
      </c>
      <c r="D150" t="s">
        <v>1309</v>
      </c>
      <c r="E150">
        <v>7971625133</v>
      </c>
      <c r="F150" t="s">
        <v>1778</v>
      </c>
      <c r="G150">
        <v>0</v>
      </c>
      <c r="H150">
        <v>0</v>
      </c>
      <c r="I150">
        <v>0</v>
      </c>
      <c r="J150">
        <v>0</v>
      </c>
      <c r="K150">
        <v>0</v>
      </c>
      <c r="L150" t="s">
        <v>562</v>
      </c>
      <c r="M150" t="s">
        <v>562</v>
      </c>
      <c r="N150" t="s">
        <v>562</v>
      </c>
      <c r="O150" t="s">
        <v>562</v>
      </c>
      <c r="T150" t="s">
        <v>562</v>
      </c>
      <c r="V150" s="150" t="s">
        <v>1120</v>
      </c>
      <c r="W150" t="s">
        <v>574</v>
      </c>
      <c r="X150" t="s">
        <v>574</v>
      </c>
      <c r="Y150" t="s">
        <v>574</v>
      </c>
      <c r="Z150" t="s">
        <v>574</v>
      </c>
      <c r="AM150" t="s">
        <v>597</v>
      </c>
      <c r="AN150" t="s">
        <v>597</v>
      </c>
      <c r="AO150" t="s">
        <v>597</v>
      </c>
      <c r="AP150" t="s">
        <v>597</v>
      </c>
      <c r="AQ150" t="s">
        <v>597</v>
      </c>
      <c r="AR150" t="s">
        <v>597</v>
      </c>
      <c r="AS150" t="s">
        <v>597</v>
      </c>
      <c r="AT150" t="s">
        <v>597</v>
      </c>
      <c r="AU150" t="s">
        <v>597</v>
      </c>
      <c r="AV150" t="s">
        <v>597</v>
      </c>
      <c r="AW150" t="s">
        <v>597</v>
      </c>
      <c r="AX150" t="s">
        <v>597</v>
      </c>
      <c r="AY150" t="s">
        <v>597</v>
      </c>
      <c r="AZ150" t="s">
        <v>597</v>
      </c>
      <c r="BA150" t="s">
        <v>597</v>
      </c>
      <c r="BB150" t="s">
        <v>597</v>
      </c>
      <c r="BC150" t="s">
        <v>597</v>
      </c>
      <c r="BD150" t="s">
        <v>597</v>
      </c>
      <c r="BE150" t="s">
        <v>597</v>
      </c>
      <c r="BF150" t="s">
        <v>597</v>
      </c>
      <c r="BG150" t="s">
        <v>597</v>
      </c>
      <c r="BH150" t="s">
        <v>597</v>
      </c>
      <c r="BI150" t="s">
        <v>597</v>
      </c>
      <c r="BJ150" t="s">
        <v>597</v>
      </c>
      <c r="BK150" t="s">
        <v>597</v>
      </c>
      <c r="BL150" t="s">
        <v>597</v>
      </c>
      <c r="BM150" t="s">
        <v>597</v>
      </c>
      <c r="CZ150" t="s">
        <v>1121</v>
      </c>
    </row>
    <row r="151" spans="1:104" s="184" customFormat="1">
      <c r="A151" s="184" t="s">
        <v>918</v>
      </c>
      <c r="B151" s="184" t="s">
        <v>919</v>
      </c>
      <c r="C151" s="184" t="s">
        <v>1698</v>
      </c>
      <c r="D151" s="184" t="s">
        <v>1699</v>
      </c>
      <c r="E151" s="184" t="s">
        <v>1700</v>
      </c>
      <c r="F151" s="184" t="s">
        <v>1701</v>
      </c>
      <c r="G151" s="184">
        <v>0</v>
      </c>
      <c r="H151" s="184">
        <v>0</v>
      </c>
      <c r="I151" s="184">
        <v>0</v>
      </c>
      <c r="J151" s="184">
        <v>0</v>
      </c>
      <c r="K151" s="184">
        <v>0</v>
      </c>
      <c r="L151" s="184" t="s">
        <v>562</v>
      </c>
      <c r="M151" s="184" t="s">
        <v>562</v>
      </c>
      <c r="N151" s="184" t="s">
        <v>562</v>
      </c>
      <c r="O151" s="184" t="s">
        <v>562</v>
      </c>
      <c r="T151" s="184" t="s">
        <v>562</v>
      </c>
      <c r="V151" s="150" t="s">
        <v>1120</v>
      </c>
      <c r="W151" s="184" t="s">
        <v>575</v>
      </c>
      <c r="X151" s="184" t="s">
        <v>574</v>
      </c>
      <c r="Y151" s="184" t="s">
        <v>576</v>
      </c>
      <c r="Z151" s="184" t="s">
        <v>575</v>
      </c>
      <c r="AM151" s="184" t="s">
        <v>597</v>
      </c>
      <c r="AN151" s="184" t="s">
        <v>597</v>
      </c>
      <c r="AO151" s="184" t="s">
        <v>599</v>
      </c>
      <c r="AP151" s="184" t="s">
        <v>597</v>
      </c>
      <c r="AQ151" s="184" t="s">
        <v>597</v>
      </c>
      <c r="AR151" s="184" t="s">
        <v>596</v>
      </c>
      <c r="AS151" s="184" t="s">
        <v>597</v>
      </c>
      <c r="AT151" s="184" t="s">
        <v>597</v>
      </c>
      <c r="AU151" s="184" t="s">
        <v>596</v>
      </c>
      <c r="AV151" s="184" t="s">
        <v>597</v>
      </c>
      <c r="AW151" s="184" t="s">
        <v>597</v>
      </c>
      <c r="AX151" s="184" t="s">
        <v>599</v>
      </c>
      <c r="AY151" s="184" t="s">
        <v>597</v>
      </c>
      <c r="AZ151" s="184" t="s">
        <v>597</v>
      </c>
      <c r="BA151" s="184" t="s">
        <v>596</v>
      </c>
      <c r="BB151" s="184" t="s">
        <v>597</v>
      </c>
      <c r="BC151" s="184" t="s">
        <v>597</v>
      </c>
      <c r="BD151" s="184" t="s">
        <v>596</v>
      </c>
      <c r="BE151" s="184" t="s">
        <v>597</v>
      </c>
      <c r="BF151" s="184" t="s">
        <v>597</v>
      </c>
      <c r="BG151" s="184" t="s">
        <v>599</v>
      </c>
      <c r="BH151" s="184" t="s">
        <v>597</v>
      </c>
      <c r="BI151" s="184" t="s">
        <v>597</v>
      </c>
      <c r="BJ151" s="184" t="s">
        <v>597</v>
      </c>
      <c r="BK151" s="184" t="s">
        <v>597</v>
      </c>
      <c r="BL151" s="184" t="s">
        <v>598</v>
      </c>
      <c r="BM151" s="184" t="s">
        <v>597</v>
      </c>
      <c r="CZ151" s="184" t="s">
        <v>1121</v>
      </c>
    </row>
    <row r="152" spans="1:104">
      <c r="A152" t="s">
        <v>465</v>
      </c>
      <c r="B152" t="s">
        <v>466</v>
      </c>
      <c r="C152" t="s">
        <v>1587</v>
      </c>
      <c r="D152" t="s">
        <v>1588</v>
      </c>
      <c r="E152" t="s">
        <v>1793</v>
      </c>
      <c r="F152" t="s">
        <v>1589</v>
      </c>
      <c r="G152">
        <v>0</v>
      </c>
      <c r="H152">
        <v>0</v>
      </c>
      <c r="I152">
        <v>0</v>
      </c>
      <c r="J152">
        <v>0</v>
      </c>
      <c r="K152">
        <v>0</v>
      </c>
      <c r="L152" t="s">
        <v>562</v>
      </c>
      <c r="M152" t="s">
        <v>562</v>
      </c>
      <c r="N152" t="s">
        <v>562</v>
      </c>
      <c r="O152" t="s">
        <v>562</v>
      </c>
      <c r="T152" t="s">
        <v>563</v>
      </c>
      <c r="V152" s="150">
        <v>43190</v>
      </c>
      <c r="W152" t="s">
        <v>575</v>
      </c>
      <c r="X152" t="s">
        <v>574</v>
      </c>
      <c r="Y152" t="s">
        <v>575</v>
      </c>
      <c r="Z152" t="s">
        <v>575</v>
      </c>
      <c r="AM152" t="s">
        <v>598</v>
      </c>
      <c r="AN152" t="s">
        <v>597</v>
      </c>
      <c r="AO152" t="s">
        <v>597</v>
      </c>
      <c r="AP152" t="s">
        <v>597</v>
      </c>
      <c r="AQ152" t="s">
        <v>596</v>
      </c>
      <c r="AR152" t="s">
        <v>596</v>
      </c>
      <c r="AS152" t="s">
        <v>597</v>
      </c>
      <c r="AT152" t="s">
        <v>597</v>
      </c>
      <c r="AU152" t="s">
        <v>595</v>
      </c>
      <c r="AV152" t="s">
        <v>598</v>
      </c>
      <c r="AW152" t="s">
        <v>597</v>
      </c>
      <c r="AX152" t="s">
        <v>597</v>
      </c>
      <c r="AY152" t="s">
        <v>597</v>
      </c>
      <c r="AZ152" t="s">
        <v>596</v>
      </c>
      <c r="BA152" t="s">
        <v>596</v>
      </c>
      <c r="BB152" t="s">
        <v>597</v>
      </c>
      <c r="BC152" t="s">
        <v>597</v>
      </c>
      <c r="BD152" t="s">
        <v>595</v>
      </c>
      <c r="BE152" t="s">
        <v>598</v>
      </c>
      <c r="BF152" t="s">
        <v>598</v>
      </c>
      <c r="BG152" t="s">
        <v>598</v>
      </c>
      <c r="BH152" t="s">
        <v>598</v>
      </c>
      <c r="BI152" t="s">
        <v>597</v>
      </c>
      <c r="BJ152" t="s">
        <v>597</v>
      </c>
      <c r="BK152" t="s">
        <v>598</v>
      </c>
      <c r="BL152" t="s">
        <v>598</v>
      </c>
      <c r="BM152" t="s">
        <v>595</v>
      </c>
      <c r="CZ152" t="s">
        <v>1121</v>
      </c>
    </row>
    <row r="153" spans="1:104">
      <c r="A153" t="s">
        <v>467</v>
      </c>
      <c r="B153" t="s">
        <v>468</v>
      </c>
      <c r="C153" t="s">
        <v>1527</v>
      </c>
      <c r="D153" t="s">
        <v>1528</v>
      </c>
      <c r="E153" t="s">
        <v>1529</v>
      </c>
      <c r="F153" t="s">
        <v>1794</v>
      </c>
      <c r="G153">
        <v>0</v>
      </c>
      <c r="H153">
        <v>0</v>
      </c>
      <c r="I153">
        <v>0</v>
      </c>
      <c r="J153">
        <v>0</v>
      </c>
      <c r="K153">
        <v>0</v>
      </c>
      <c r="L153" t="s">
        <v>562</v>
      </c>
      <c r="M153" t="s">
        <v>562</v>
      </c>
      <c r="N153" t="s">
        <v>562</v>
      </c>
      <c r="O153" t="s">
        <v>562</v>
      </c>
      <c r="T153" t="s">
        <v>562</v>
      </c>
      <c r="V153" s="150" t="s">
        <v>1120</v>
      </c>
      <c r="W153" t="s">
        <v>574</v>
      </c>
      <c r="X153" t="s">
        <v>574</v>
      </c>
      <c r="Y153" t="s">
        <v>574</v>
      </c>
      <c r="Z153" t="s">
        <v>574</v>
      </c>
      <c r="AM153" t="s">
        <v>597</v>
      </c>
      <c r="AN153" t="s">
        <v>597</v>
      </c>
      <c r="AO153" t="s">
        <v>597</v>
      </c>
      <c r="AP153" t="s">
        <v>597</v>
      </c>
      <c r="AQ153" t="s">
        <v>596</v>
      </c>
      <c r="AR153" t="s">
        <v>596</v>
      </c>
      <c r="AS153" t="s">
        <v>597</v>
      </c>
      <c r="AT153" t="s">
        <v>597</v>
      </c>
      <c r="AU153" t="s">
        <v>597</v>
      </c>
      <c r="AV153" t="s">
        <v>597</v>
      </c>
      <c r="AW153" t="s">
        <v>597</v>
      </c>
      <c r="AX153" t="s">
        <v>597</v>
      </c>
      <c r="AY153" t="s">
        <v>597</v>
      </c>
      <c r="AZ153" t="s">
        <v>596</v>
      </c>
      <c r="BA153" t="s">
        <v>597</v>
      </c>
      <c r="BB153" t="s">
        <v>597</v>
      </c>
      <c r="BC153" t="s">
        <v>597</v>
      </c>
      <c r="BD153" t="s">
        <v>597</v>
      </c>
      <c r="BE153" t="s">
        <v>597</v>
      </c>
      <c r="BF153" t="s">
        <v>597</v>
      </c>
      <c r="BG153" t="s">
        <v>597</v>
      </c>
      <c r="BH153" t="s">
        <v>597</v>
      </c>
      <c r="BI153" t="s">
        <v>597</v>
      </c>
      <c r="BJ153" t="s">
        <v>597</v>
      </c>
      <c r="BK153" t="s">
        <v>597</v>
      </c>
      <c r="BL153" t="s">
        <v>597</v>
      </c>
      <c r="BM153" t="s">
        <v>597</v>
      </c>
      <c r="CZ153" t="s">
        <v>1121</v>
      </c>
    </row>
    <row r="154" spans="1:104">
      <c r="A154" t="s">
        <v>471</v>
      </c>
      <c r="B154" t="s">
        <v>472</v>
      </c>
      <c r="C154" t="s">
        <v>1531</v>
      </c>
      <c r="D154" t="s">
        <v>1795</v>
      </c>
      <c r="E154" t="s">
        <v>1796</v>
      </c>
      <c r="F154" t="s">
        <v>1531</v>
      </c>
      <c r="G154">
        <v>0</v>
      </c>
      <c r="H154">
        <v>0</v>
      </c>
      <c r="I154">
        <v>0</v>
      </c>
      <c r="J154">
        <v>0</v>
      </c>
      <c r="K154">
        <v>0</v>
      </c>
      <c r="L154" t="s">
        <v>562</v>
      </c>
      <c r="M154" t="s">
        <v>562</v>
      </c>
      <c r="N154" t="s">
        <v>562</v>
      </c>
      <c r="O154" t="s">
        <v>562</v>
      </c>
      <c r="T154" t="s">
        <v>562</v>
      </c>
      <c r="V154" s="150" t="s">
        <v>1120</v>
      </c>
      <c r="W154" t="s">
        <v>575</v>
      </c>
      <c r="X154" t="s">
        <v>574</v>
      </c>
      <c r="Y154" t="s">
        <v>574</v>
      </c>
      <c r="Z154" t="s">
        <v>574</v>
      </c>
      <c r="AM154" t="s">
        <v>597</v>
      </c>
      <c r="AN154" t="s">
        <v>597</v>
      </c>
      <c r="AO154" t="s">
        <v>597</v>
      </c>
      <c r="AP154" t="s">
        <v>597</v>
      </c>
      <c r="AQ154" t="s">
        <v>597</v>
      </c>
      <c r="AR154" t="s">
        <v>597</v>
      </c>
      <c r="AS154" t="s">
        <v>597</v>
      </c>
      <c r="AT154" t="s">
        <v>597</v>
      </c>
      <c r="AU154" t="s">
        <v>596</v>
      </c>
      <c r="AV154" t="s">
        <v>597</v>
      </c>
      <c r="AW154" t="s">
        <v>597</v>
      </c>
      <c r="AX154" t="s">
        <v>597</v>
      </c>
      <c r="AY154" t="s">
        <v>597</v>
      </c>
      <c r="AZ154" t="s">
        <v>598</v>
      </c>
      <c r="BA154" t="s">
        <v>597</v>
      </c>
      <c r="BB154" t="s">
        <v>597</v>
      </c>
      <c r="BC154" t="s">
        <v>598</v>
      </c>
      <c r="BD154" t="s">
        <v>597</v>
      </c>
      <c r="BE154" t="s">
        <v>597</v>
      </c>
      <c r="BF154" t="s">
        <v>598</v>
      </c>
      <c r="BG154" t="s">
        <v>598</v>
      </c>
      <c r="BH154" t="s">
        <v>598</v>
      </c>
      <c r="BI154" t="s">
        <v>598</v>
      </c>
      <c r="BJ154" t="s">
        <v>598</v>
      </c>
      <c r="BK154" t="s">
        <v>598</v>
      </c>
      <c r="BL154" t="s">
        <v>598</v>
      </c>
      <c r="BM154" t="s">
        <v>597</v>
      </c>
      <c r="CZ154" t="s">
        <v>1121</v>
      </c>
    </row>
    <row r="155" spans="1:104">
      <c r="A155" t="s">
        <v>473</v>
      </c>
      <c r="B155" t="s">
        <v>474</v>
      </c>
      <c r="C155" t="s">
        <v>1535</v>
      </c>
      <c r="D155" t="s">
        <v>1536</v>
      </c>
      <c r="E155" t="s">
        <v>1537</v>
      </c>
      <c r="F155" t="s">
        <v>1797</v>
      </c>
      <c r="G155">
        <v>0</v>
      </c>
      <c r="H155">
        <v>0</v>
      </c>
      <c r="I155">
        <v>0</v>
      </c>
      <c r="J155">
        <v>0</v>
      </c>
      <c r="K155">
        <v>0</v>
      </c>
      <c r="L155" t="s">
        <v>562</v>
      </c>
      <c r="M155" t="s">
        <v>562</v>
      </c>
      <c r="N155" t="s">
        <v>562</v>
      </c>
      <c r="O155" t="s">
        <v>562</v>
      </c>
      <c r="T155" t="s">
        <v>562</v>
      </c>
      <c r="V155" s="150" t="s">
        <v>1120</v>
      </c>
      <c r="W155" t="s">
        <v>575</v>
      </c>
      <c r="X155" t="s">
        <v>574</v>
      </c>
      <c r="Y155" t="s">
        <v>574</v>
      </c>
      <c r="Z155" t="s">
        <v>574</v>
      </c>
      <c r="AM155" t="s">
        <v>597</v>
      </c>
      <c r="AN155" t="s">
        <v>598</v>
      </c>
      <c r="AO155" t="s">
        <v>598</v>
      </c>
      <c r="AP155" t="s">
        <v>598</v>
      </c>
      <c r="AQ155" t="s">
        <v>598</v>
      </c>
      <c r="AR155" t="s">
        <v>596</v>
      </c>
      <c r="AS155" t="s">
        <v>598</v>
      </c>
      <c r="AT155" t="s">
        <v>598</v>
      </c>
      <c r="AU155" t="s">
        <v>596</v>
      </c>
      <c r="AV155" t="s">
        <v>597</v>
      </c>
      <c r="AW155" t="s">
        <v>598</v>
      </c>
      <c r="AX155" t="s">
        <v>598</v>
      </c>
      <c r="AY155" t="s">
        <v>598</v>
      </c>
      <c r="AZ155" t="s">
        <v>598</v>
      </c>
      <c r="BA155" t="s">
        <v>597</v>
      </c>
      <c r="BB155" t="s">
        <v>598</v>
      </c>
      <c r="BC155" t="s">
        <v>598</v>
      </c>
      <c r="BD155" t="s">
        <v>596</v>
      </c>
      <c r="BE155" t="s">
        <v>598</v>
      </c>
      <c r="BF155" t="s">
        <v>598</v>
      </c>
      <c r="BG155" t="s">
        <v>598</v>
      </c>
      <c r="BH155" t="s">
        <v>598</v>
      </c>
      <c r="BI155" t="s">
        <v>598</v>
      </c>
      <c r="BJ155" t="s">
        <v>597</v>
      </c>
      <c r="BK155" t="s">
        <v>598</v>
      </c>
      <c r="BL155" t="s">
        <v>598</v>
      </c>
      <c r="BM155" t="s">
        <v>597</v>
      </c>
      <c r="CZ155" t="s">
        <v>1121</v>
      </c>
    </row>
    <row r="156" spans="1:104">
      <c r="A156" t="s">
        <v>477</v>
      </c>
      <c r="B156" t="s">
        <v>478</v>
      </c>
      <c r="C156" t="s">
        <v>1745</v>
      </c>
      <c r="D156" t="s">
        <v>1746</v>
      </c>
      <c r="E156" t="s">
        <v>1747</v>
      </c>
      <c r="F156" t="s">
        <v>1748</v>
      </c>
      <c r="G156">
        <v>0</v>
      </c>
      <c r="H156">
        <v>0</v>
      </c>
      <c r="I156">
        <v>0</v>
      </c>
      <c r="J156">
        <v>0</v>
      </c>
      <c r="K156">
        <v>0</v>
      </c>
      <c r="L156" t="s">
        <v>562</v>
      </c>
      <c r="M156" t="s">
        <v>562</v>
      </c>
      <c r="N156" t="s">
        <v>562</v>
      </c>
      <c r="O156" t="s">
        <v>562</v>
      </c>
      <c r="T156" t="s">
        <v>562</v>
      </c>
      <c r="V156" s="150" t="s">
        <v>1120</v>
      </c>
      <c r="W156" t="s">
        <v>574</v>
      </c>
      <c r="X156" t="s">
        <v>574</v>
      </c>
      <c r="Y156" t="s">
        <v>576</v>
      </c>
      <c r="Z156" t="s">
        <v>574</v>
      </c>
      <c r="AM156" t="s">
        <v>597</v>
      </c>
      <c r="AN156" t="s">
        <v>597</v>
      </c>
      <c r="AO156" t="s">
        <v>597</v>
      </c>
      <c r="AP156" t="s">
        <v>597</v>
      </c>
      <c r="AQ156" t="s">
        <v>597</v>
      </c>
      <c r="AR156" t="s">
        <v>597</v>
      </c>
      <c r="AS156" t="s">
        <v>598</v>
      </c>
      <c r="AT156" t="s">
        <v>597</v>
      </c>
      <c r="AU156" t="s">
        <v>597</v>
      </c>
      <c r="AV156" t="s">
        <v>598</v>
      </c>
      <c r="AW156" t="s">
        <v>598</v>
      </c>
      <c r="AX156" t="s">
        <v>598</v>
      </c>
      <c r="AY156" t="s">
        <v>597</v>
      </c>
      <c r="AZ156" t="s">
        <v>598</v>
      </c>
      <c r="BA156" t="s">
        <v>597</v>
      </c>
      <c r="BB156" t="s">
        <v>598</v>
      </c>
      <c r="BC156" t="s">
        <v>597</v>
      </c>
      <c r="BD156" t="s">
        <v>598</v>
      </c>
      <c r="BE156" t="s">
        <v>598</v>
      </c>
      <c r="BF156" t="s">
        <v>598</v>
      </c>
      <c r="BG156" t="s">
        <v>598</v>
      </c>
      <c r="BH156" t="s">
        <v>598</v>
      </c>
      <c r="BI156" t="s">
        <v>598</v>
      </c>
      <c r="BJ156" t="s">
        <v>598</v>
      </c>
      <c r="BK156" t="s">
        <v>598</v>
      </c>
      <c r="BL156" t="s">
        <v>598</v>
      </c>
      <c r="BM156" t="s">
        <v>598</v>
      </c>
      <c r="CZ156" t="s">
        <v>1121</v>
      </c>
    </row>
    <row r="157" spans="1:104">
      <c r="A157" t="s">
        <v>479</v>
      </c>
      <c r="B157" t="s">
        <v>480</v>
      </c>
      <c r="C157" t="s">
        <v>1918</v>
      </c>
      <c r="D157" t="s">
        <v>1540</v>
      </c>
      <c r="E157" t="s">
        <v>1541</v>
      </c>
      <c r="F157" t="s">
        <v>1919</v>
      </c>
      <c r="G157">
        <v>0</v>
      </c>
      <c r="H157">
        <v>0</v>
      </c>
      <c r="I157">
        <v>0</v>
      </c>
      <c r="J157">
        <v>0</v>
      </c>
      <c r="K157">
        <v>0</v>
      </c>
      <c r="L157" t="s">
        <v>562</v>
      </c>
      <c r="M157" t="s">
        <v>562</v>
      </c>
      <c r="N157" t="s">
        <v>562</v>
      </c>
      <c r="O157" t="s">
        <v>562</v>
      </c>
      <c r="T157" t="s">
        <v>562</v>
      </c>
      <c r="V157" s="150" t="s">
        <v>1120</v>
      </c>
      <c r="W157" t="s">
        <v>575</v>
      </c>
      <c r="X157" t="s">
        <v>575</v>
      </c>
      <c r="Y157" t="s">
        <v>574</v>
      </c>
      <c r="Z157" t="s">
        <v>574</v>
      </c>
      <c r="AM157" t="s">
        <v>596</v>
      </c>
      <c r="AN157" t="s">
        <v>598</v>
      </c>
      <c r="AO157" t="s">
        <v>596</v>
      </c>
      <c r="AP157" t="s">
        <v>597</v>
      </c>
      <c r="AQ157" t="s">
        <v>596</v>
      </c>
      <c r="AR157" t="s">
        <v>597</v>
      </c>
      <c r="AS157" t="s">
        <v>596</v>
      </c>
      <c r="AT157" t="s">
        <v>596</v>
      </c>
      <c r="AU157" t="s">
        <v>597</v>
      </c>
      <c r="AV157" t="s">
        <v>596</v>
      </c>
      <c r="AW157" t="s">
        <v>598</v>
      </c>
      <c r="AX157" t="s">
        <v>596</v>
      </c>
      <c r="AY157" t="s">
        <v>597</v>
      </c>
      <c r="AZ157" t="s">
        <v>596</v>
      </c>
      <c r="BA157" t="s">
        <v>597</v>
      </c>
      <c r="BB157" t="s">
        <v>596</v>
      </c>
      <c r="BC157" t="s">
        <v>596</v>
      </c>
      <c r="BD157" t="s">
        <v>597</v>
      </c>
      <c r="BE157" t="s">
        <v>596</v>
      </c>
      <c r="BF157" t="s">
        <v>598</v>
      </c>
      <c r="BG157" t="s">
        <v>596</v>
      </c>
      <c r="BH157" t="s">
        <v>597</v>
      </c>
      <c r="BI157" t="s">
        <v>596</v>
      </c>
      <c r="BJ157" t="s">
        <v>597</v>
      </c>
      <c r="BK157" t="s">
        <v>596</v>
      </c>
      <c r="BL157" t="s">
        <v>596</v>
      </c>
      <c r="BM157" t="s">
        <v>597</v>
      </c>
      <c r="CZ157" t="s">
        <v>1121</v>
      </c>
    </row>
    <row r="158" spans="1:104">
      <c r="A158" t="s">
        <v>483</v>
      </c>
      <c r="B158" t="s">
        <v>484</v>
      </c>
      <c r="C158" t="s">
        <v>1543</v>
      </c>
      <c r="D158" t="s">
        <v>1544</v>
      </c>
      <c r="E158" t="s">
        <v>1853</v>
      </c>
      <c r="F158" t="s">
        <v>1545</v>
      </c>
      <c r="G158">
        <v>0</v>
      </c>
      <c r="H158">
        <v>0</v>
      </c>
      <c r="I158">
        <v>0</v>
      </c>
      <c r="J158">
        <v>0</v>
      </c>
      <c r="K158">
        <v>0</v>
      </c>
      <c r="L158" t="s">
        <v>562</v>
      </c>
      <c r="M158" t="s">
        <v>562</v>
      </c>
      <c r="N158" t="s">
        <v>562</v>
      </c>
      <c r="O158" t="s">
        <v>562</v>
      </c>
      <c r="T158" t="s">
        <v>563</v>
      </c>
      <c r="V158" s="150">
        <v>43150</v>
      </c>
      <c r="W158" t="s">
        <v>575</v>
      </c>
      <c r="X158" t="s">
        <v>574</v>
      </c>
      <c r="Y158" t="s">
        <v>576</v>
      </c>
      <c r="Z158" t="s">
        <v>575</v>
      </c>
      <c r="AM158" t="s">
        <v>596</v>
      </c>
      <c r="AN158" t="s">
        <v>596</v>
      </c>
      <c r="AO158" t="s">
        <v>596</v>
      </c>
      <c r="AP158" t="s">
        <v>596</v>
      </c>
      <c r="AQ158" t="s">
        <v>596</v>
      </c>
      <c r="AR158" t="s">
        <v>596</v>
      </c>
      <c r="AS158" t="s">
        <v>596</v>
      </c>
      <c r="AT158" t="s">
        <v>597</v>
      </c>
      <c r="AU158" t="s">
        <v>595</v>
      </c>
      <c r="AV158" t="s">
        <v>597</v>
      </c>
      <c r="AW158" t="s">
        <v>596</v>
      </c>
      <c r="AX158" t="s">
        <v>597</v>
      </c>
      <c r="AY158" t="s">
        <v>597</v>
      </c>
      <c r="AZ158" t="s">
        <v>596</v>
      </c>
      <c r="BA158" t="s">
        <v>596</v>
      </c>
      <c r="BB158" t="s">
        <v>596</v>
      </c>
      <c r="BC158" t="s">
        <v>597</v>
      </c>
      <c r="BD158" t="s">
        <v>595</v>
      </c>
      <c r="BE158" t="s">
        <v>597</v>
      </c>
      <c r="BF158" t="s">
        <v>596</v>
      </c>
      <c r="BG158" t="s">
        <v>597</v>
      </c>
      <c r="BH158" t="s">
        <v>597</v>
      </c>
      <c r="BI158" t="s">
        <v>596</v>
      </c>
      <c r="BJ158" t="s">
        <v>596</v>
      </c>
      <c r="BK158" t="s">
        <v>596</v>
      </c>
      <c r="BL158" t="s">
        <v>597</v>
      </c>
      <c r="BM158" t="s">
        <v>595</v>
      </c>
      <c r="CZ158" t="s">
        <v>1121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U189"/>
  <sheetViews>
    <sheetView showGridLines="0" zoomScale="70" zoomScaleNormal="70" workbookViewId="0"/>
  </sheetViews>
  <sheetFormatPr defaultRowHeight="15" outlineLevelCol="1"/>
  <cols>
    <col min="1" max="1" width="4.7109375" customWidth="1"/>
    <col min="2" max="4" width="25.7109375" style="168" hidden="1" customWidth="1" outlineLevel="1"/>
    <col min="5" max="5" width="25.7109375" customWidth="1" collapsed="1"/>
    <col min="6" max="6" width="50.7109375" customWidth="1"/>
    <col min="7" max="13" width="17.7109375" customWidth="1"/>
    <col min="14" max="14" width="17.7109375" hidden="1" customWidth="1"/>
    <col min="15" max="17" width="17.7109375" customWidth="1"/>
    <col min="18" max="18" width="17.7109375" hidden="1" customWidth="1"/>
    <col min="19" max="20" width="4.7109375" customWidth="1"/>
    <col min="21" max="21" width="9.140625" style="122" hidden="1" customWidth="1"/>
    <col min="22" max="22" width="4.7109375" customWidth="1"/>
  </cols>
  <sheetData>
    <row r="1" spans="1:21" ht="21">
      <c r="A1" s="25"/>
      <c r="B1" s="281" t="s">
        <v>920</v>
      </c>
      <c r="C1" s="281"/>
      <c r="D1" s="281"/>
      <c r="E1" s="281"/>
      <c r="F1" s="281"/>
      <c r="G1" s="281"/>
      <c r="H1" s="281"/>
      <c r="I1" s="281"/>
      <c r="J1" s="281"/>
      <c r="K1" s="281"/>
      <c r="L1" s="281"/>
      <c r="M1" s="281"/>
      <c r="N1" s="281"/>
      <c r="O1" s="281"/>
      <c r="P1" s="281"/>
      <c r="Q1" s="281"/>
      <c r="R1" s="281"/>
      <c r="S1" s="25"/>
    </row>
    <row r="2" spans="1:21">
      <c r="A2" s="25"/>
      <c r="B2" s="282"/>
      <c r="C2" s="282"/>
      <c r="D2" s="282"/>
      <c r="E2" s="282"/>
      <c r="F2" s="282"/>
      <c r="G2" s="282"/>
      <c r="H2" s="282"/>
      <c r="I2" s="282"/>
      <c r="J2" s="282"/>
      <c r="K2" s="282"/>
      <c r="L2" s="282"/>
      <c r="M2" s="282"/>
      <c r="N2" s="282"/>
      <c r="O2" s="282"/>
      <c r="P2" s="282"/>
      <c r="Q2" s="282"/>
      <c r="R2" s="282"/>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545</v>
      </c>
      <c r="F4" s="27"/>
      <c r="G4" s="126" t="str">
        <f ca="1">'Org list'!J7</f>
        <v>HWB</v>
      </c>
      <c r="H4" s="27"/>
      <c r="I4" s="27"/>
      <c r="J4" s="27"/>
      <c r="K4" s="27"/>
      <c r="L4" s="27"/>
      <c r="M4" s="27"/>
      <c r="N4" s="27"/>
      <c r="O4" s="27"/>
      <c r="P4" s="27" t="s">
        <v>546</v>
      </c>
      <c r="Q4" s="75" t="str">
        <f>Cover!C9</f>
        <v>Q3 2017/18</v>
      </c>
      <c r="R4" s="27"/>
      <c r="S4" s="25"/>
      <c r="U4" s="122">
        <f ca="1">MATCH(G4, 'Comms by AT'!$B:$B, 0)</f>
        <v>4</v>
      </c>
    </row>
    <row r="5" spans="1:21">
      <c r="A5" s="25"/>
      <c r="B5" s="25"/>
      <c r="C5" s="25"/>
      <c r="D5" s="25"/>
      <c r="E5" s="25"/>
      <c r="F5" s="25"/>
      <c r="G5" s="25"/>
      <c r="H5" s="25"/>
      <c r="I5" s="25"/>
      <c r="J5" s="25"/>
      <c r="K5" s="25"/>
      <c r="L5" s="25"/>
      <c r="M5" s="25"/>
      <c r="N5" s="25"/>
      <c r="O5" s="25"/>
      <c r="P5" s="25"/>
      <c r="Q5" s="25"/>
      <c r="R5" s="25"/>
      <c r="S5" s="25"/>
      <c r="U5" s="122">
        <f ca="1">COUNTIF('Comms by AT'!$C:$C, $G$4)</f>
        <v>178</v>
      </c>
    </row>
    <row r="7" spans="1:21">
      <c r="A7" s="25"/>
      <c r="B7" s="25"/>
      <c r="C7" s="25"/>
      <c r="D7" s="25"/>
      <c r="E7" s="27" t="s">
        <v>550</v>
      </c>
      <c r="F7" s="27"/>
      <c r="G7" s="27"/>
      <c r="H7" s="27"/>
      <c r="I7" s="27"/>
      <c r="J7" s="27"/>
      <c r="K7" s="27"/>
      <c r="L7" s="27"/>
      <c r="M7" s="27"/>
      <c r="N7" s="27"/>
      <c r="O7" s="27"/>
      <c r="P7" s="27"/>
      <c r="Q7" s="27"/>
      <c r="R7" s="27"/>
      <c r="S7" s="25"/>
    </row>
    <row r="8" spans="1:21" s="19" customFormat="1" ht="15.75" thickBot="1">
      <c r="E8" s="127"/>
      <c r="F8" s="127"/>
      <c r="G8" s="127"/>
      <c r="H8" s="127"/>
      <c r="I8" s="127"/>
      <c r="J8" s="127"/>
      <c r="K8" s="127"/>
      <c r="L8" s="127"/>
      <c r="M8" s="127"/>
      <c r="N8" s="127"/>
      <c r="O8" s="127"/>
      <c r="P8" s="127"/>
      <c r="Q8" s="127"/>
      <c r="R8" s="127"/>
      <c r="U8" s="122"/>
    </row>
    <row r="9" spans="1:21" s="122" customFormat="1" ht="15.75" hidden="1" thickBot="1">
      <c r="G9" s="128">
        <v>3</v>
      </c>
      <c r="H9" s="128">
        <v>4</v>
      </c>
      <c r="I9" s="128">
        <v>5</v>
      </c>
      <c r="J9" s="128">
        <v>6</v>
      </c>
      <c r="K9" s="128">
        <v>11</v>
      </c>
      <c r="L9" s="128">
        <v>12</v>
      </c>
      <c r="M9" s="128">
        <v>13</v>
      </c>
      <c r="N9" s="128">
        <v>14</v>
      </c>
      <c r="O9" s="128"/>
      <c r="P9" s="128"/>
      <c r="Q9" s="128"/>
      <c r="R9" s="128"/>
    </row>
    <row r="10" spans="1:21" ht="30" customHeight="1">
      <c r="B10" s="310" t="s">
        <v>1140</v>
      </c>
      <c r="C10" s="312" t="s">
        <v>1139</v>
      </c>
      <c r="D10" s="314" t="s">
        <v>1138</v>
      </c>
      <c r="E10" s="304" t="s">
        <v>560</v>
      </c>
      <c r="F10" s="306" t="s">
        <v>551</v>
      </c>
      <c r="G10" s="316" t="s">
        <v>921</v>
      </c>
      <c r="H10" s="317"/>
      <c r="I10" s="317"/>
      <c r="J10" s="318"/>
      <c r="K10" s="316" t="s">
        <v>923</v>
      </c>
      <c r="L10" s="317"/>
      <c r="M10" s="317"/>
      <c r="N10" s="318"/>
      <c r="O10" s="319" t="s">
        <v>924</v>
      </c>
      <c r="P10" s="320"/>
      <c r="Q10" s="320"/>
      <c r="R10" s="321"/>
    </row>
    <row r="11" spans="1:21" ht="15.75" thickBot="1">
      <c r="B11" s="311"/>
      <c r="C11" s="313"/>
      <c r="D11" s="315"/>
      <c r="E11" s="305"/>
      <c r="F11" s="307"/>
      <c r="G11" s="93" t="s">
        <v>925</v>
      </c>
      <c r="H11" s="225" t="s">
        <v>926</v>
      </c>
      <c r="I11" s="226" t="s">
        <v>927</v>
      </c>
      <c r="J11" s="121" t="s">
        <v>928</v>
      </c>
      <c r="K11" s="93" t="s">
        <v>929</v>
      </c>
      <c r="L11" s="225" t="s">
        <v>930</v>
      </c>
      <c r="M11" s="226" t="s">
        <v>931</v>
      </c>
      <c r="N11" s="121" t="s">
        <v>932</v>
      </c>
      <c r="O11" s="93" t="s">
        <v>929</v>
      </c>
      <c r="P11" s="225" t="s">
        <v>930</v>
      </c>
      <c r="Q11" s="226" t="s">
        <v>931</v>
      </c>
      <c r="R11" s="121" t="s">
        <v>932</v>
      </c>
    </row>
    <row r="12" spans="1:21">
      <c r="A12" s="42">
        <v>0</v>
      </c>
      <c r="B12" s="170" t="str">
        <f ca="1">IFERROR(IF((VLOOKUP($E12,'Org list'!$AJ$10:$AL$187,3,FALSE))="","",(VLOOKUP($E12,'Org list'!$AJ$10:$AL$187,3,FALSE))),"")</f>
        <v/>
      </c>
      <c r="C12" s="171" t="str">
        <f ca="1">IFERROR(IF((VLOOKUP($E12,'Org list'!$AO$10:$AQ$187,3,FALSE))="","",(VLOOKUP($E12,'Org list'!$AO$10:$AQ$187,3,FALSE))),"")</f>
        <v/>
      </c>
      <c r="D12" s="172" t="str">
        <f ca="1">IFERROR(IF((VLOOKUP($E12,'Org list'!$AT$10:$AV$187,3,FALSE))="","",(VLOOKUP($E12,'Org list'!$AT$10:$AV$187,3,FALSE))),"")</f>
        <v/>
      </c>
      <c r="E12" s="37" t="str">
        <f t="shared" ref="E12:E43" ca="1" si="0">IF($A12&gt;$U$5-1,"",INDIRECT("'Comms by AT'!D"&amp;$A12+$U$4))</f>
        <v>HWB</v>
      </c>
      <c r="F12" s="31" t="str">
        <f ca="1">IF(E12="","",VLOOKUP(E12,'Org list'!$J$9:$K$636,2,0))</f>
        <v>Health and Wellbeing Board</v>
      </c>
      <c r="G12" s="129">
        <f ca="1">IFERROR(IF((VLOOKUP($E12,'NEA Backsheet'!$D$5:$AF$182,G$9,FALSE))="","",(VLOOKUP($E12,'NEA Backsheet'!$D$5:$AF$182,G$9,FALSE))),"")</f>
        <v>1431375.0000000002</v>
      </c>
      <c r="H12" s="132">
        <f ca="1">IFERROR(IF((VLOOKUP($E12,'NEA Backsheet'!$D$5:$AF$182,H$9,FALSE))="","",(VLOOKUP($E12,'NEA Backsheet'!$D$5:$AF$182,H$9,FALSE))),"")</f>
        <v>1422833.0000000007</v>
      </c>
      <c r="I12" s="134">
        <f ca="1">IFERROR(IF((VLOOKUP($E12,'NEA Backsheet'!$D$5:$AF$182,I$9,FALSE))="","",(VLOOKUP($E12,'NEA Backsheet'!$D$5:$AF$182,I$9,FALSE))),"")</f>
        <v>1464047.0000000005</v>
      </c>
      <c r="J12" s="131">
        <f ca="1">IFERROR(IF((VLOOKUP($E12,'NEA Backsheet'!$D$5:$AF$182,J$9,FALSE))="","",(VLOOKUP($E12,'NEA Backsheet'!$D$5:$AF$182,J$9,FALSE))),"")</f>
        <v>1447293.0000000005</v>
      </c>
      <c r="K12" s="129">
        <f ca="1">IFERROR(IF((VLOOKUP($E12,'NEA Backsheet'!$D$5:$AF$182,K$9,FALSE))="","",(VLOOKUP($E12,'NEA Backsheet'!$D$5:$AF$182,K$9,FALSE))),"")</f>
        <v>1479196</v>
      </c>
      <c r="L12" s="132">
        <f ca="1">IFERROR(IF((VLOOKUP($E12,'NEA Backsheet'!$D$5:$AF$182,L$9,FALSE))="","",(VLOOKUP($E12,'NEA Backsheet'!$D$5:$AF$182,L$9,FALSE))),"")</f>
        <v>1474280</v>
      </c>
      <c r="M12" s="134">
        <f ca="1">IFERROR(IF((VLOOKUP($E12,'NEA Backsheet'!$D$5:$AF$182,M$9,FALSE))="","",(VLOOKUP($E12,'NEA Backsheet'!$D$5:$AF$182,M$9,FALSE))),"")</f>
        <v>1526070.9999999998</v>
      </c>
      <c r="N12" s="131">
        <f ca="1">IFERROR(IF((VLOOKUP($E12,'NEA Backsheet'!$D$5:$AF$182,N$9,FALSE))="","",(VLOOKUP($E12,'NEA Backsheet'!$D$5:$AF$182,N$9,FALSE))),"")</f>
        <v>0</v>
      </c>
      <c r="O12" s="130">
        <f t="shared" ref="O12:O43" ca="1" si="1">IFERROR(IF(K12=0,"",(G12-K12)),"")</f>
        <v>-47820.999999999767</v>
      </c>
      <c r="P12" s="132">
        <f t="shared" ref="P12:P43" ca="1" si="2">IFERROR(IF(L12=0,"",(H12-L12)),"")</f>
        <v>-51446.999999999302</v>
      </c>
      <c r="Q12" s="134">
        <f t="shared" ref="Q12:Q43" ca="1" si="3">IFERROR(IF(M12=0,"",(I12-M12)),"")</f>
        <v>-62023.999999999302</v>
      </c>
      <c r="R12" s="132" t="str">
        <f t="shared" ref="R12:R43" ca="1" si="4">IFERROR(IF(N12=0,"",(J12-N12)),"")</f>
        <v/>
      </c>
    </row>
    <row r="13" spans="1:21">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135">
        <f ca="1">IFERROR(IF((VLOOKUP($E13,'NEA Backsheet'!$D$5:$AF$182,G$9,FALSE))="","",(VLOOKUP($E13,'NEA Backsheet'!$D$5:$AF$182,G$9,FALSE))),"")</f>
        <v>451232.96650051075</v>
      </c>
      <c r="H13" s="138">
        <f ca="1">IFERROR(IF((VLOOKUP($E13,'NEA Backsheet'!$D$5:$AF$182,H$9,FALSE))="","",(VLOOKUP($E13,'NEA Backsheet'!$D$5:$AF$182,H$9,FALSE))),"")</f>
        <v>450680.48833815759</v>
      </c>
      <c r="I13" s="140">
        <f ca="1">IFERROR(IF((VLOOKUP($E13,'NEA Backsheet'!$D$5:$AF$182,I$9,FALSE))="","",(VLOOKUP($E13,'NEA Backsheet'!$D$5:$AF$182,I$9,FALSE))),"")</f>
        <v>460017.39170940511</v>
      </c>
      <c r="J13" s="137">
        <f ca="1">IFERROR(IF((VLOOKUP($E13,'NEA Backsheet'!$D$5:$AF$182,J$9,FALSE))="","",(VLOOKUP($E13,'NEA Backsheet'!$D$5:$AF$182,J$9,FALSE))),"")</f>
        <v>452720.82084883359</v>
      </c>
      <c r="K13" s="135">
        <f ca="1">IFERROR(IF((VLOOKUP($E13,'NEA Backsheet'!$D$5:$AF$182,K$9,FALSE))="","",(VLOOKUP($E13,'NEA Backsheet'!$D$5:$AF$182,K$9,FALSE))),"")</f>
        <v>453520.41588868771</v>
      </c>
      <c r="L13" s="138">
        <f ca="1">IFERROR(IF((VLOOKUP($E13,'NEA Backsheet'!$D$5:$AF$182,L$9,FALSE))="","",(VLOOKUP($E13,'NEA Backsheet'!$D$5:$AF$182,L$9,FALSE))),"")</f>
        <v>455848.05766700197</v>
      </c>
      <c r="M13" s="140">
        <f ca="1">IFERROR(IF((VLOOKUP($E13,'NEA Backsheet'!$D$5:$AF$182,M$9,FALSE))="","",(VLOOKUP($E13,'NEA Backsheet'!$D$5:$AF$182,M$9,FALSE))),"")</f>
        <v>472076.47159114201</v>
      </c>
      <c r="N13" s="137">
        <f ca="1">IFERROR(IF((VLOOKUP($E13,'NEA Backsheet'!$D$5:$AF$182,N$9,FALSE))="","",(VLOOKUP($E13,'NEA Backsheet'!$D$5:$AF$182,N$9,FALSE))),"")</f>
        <v>0</v>
      </c>
      <c r="O13" s="136">
        <f t="shared" ca="1" si="1"/>
        <v>-2287.4493881769595</v>
      </c>
      <c r="P13" s="138">
        <f t="shared" ca="1" si="2"/>
        <v>-5167.5693288443726</v>
      </c>
      <c r="Q13" s="140">
        <f t="shared" ca="1" si="3"/>
        <v>-12059.079881736892</v>
      </c>
      <c r="R13" s="138" t="str">
        <f t="shared" ca="1" si="4"/>
        <v/>
      </c>
    </row>
    <row r="14" spans="1:21">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135">
        <f ca="1">IFERROR(IF((VLOOKUP($E14,'NEA Backsheet'!$D$5:$AF$182,G$9,FALSE))="","",(VLOOKUP($E14,'NEA Backsheet'!$D$5:$AF$182,G$9,FALSE))),"")</f>
        <v>438123.95219659293</v>
      </c>
      <c r="H14" s="138">
        <f ca="1">IFERROR(IF((VLOOKUP($E14,'NEA Backsheet'!$D$5:$AF$182,H$9,FALSE))="","",(VLOOKUP($E14,'NEA Backsheet'!$D$5:$AF$182,H$9,FALSE))),"")</f>
        <v>432325.05535531644</v>
      </c>
      <c r="I14" s="140">
        <f ca="1">IFERROR(IF((VLOOKUP($E14,'NEA Backsheet'!$D$5:$AF$182,I$9,FALSE))="","",(VLOOKUP($E14,'NEA Backsheet'!$D$5:$AF$182,I$9,FALSE))),"")</f>
        <v>445933.52137988986</v>
      </c>
      <c r="J14" s="137">
        <f ca="1">IFERROR(IF((VLOOKUP($E14,'NEA Backsheet'!$D$5:$AF$182,J$9,FALSE))="","",(VLOOKUP($E14,'NEA Backsheet'!$D$5:$AF$182,J$9,FALSE))),"")</f>
        <v>448675.01455255138</v>
      </c>
      <c r="K14" s="135">
        <f ca="1">IFERROR(IF((VLOOKUP($E14,'NEA Backsheet'!$D$5:$AF$182,K$9,FALSE))="","",(VLOOKUP($E14,'NEA Backsheet'!$D$5:$AF$182,K$9,FALSE))),"")</f>
        <v>454287.12751908979</v>
      </c>
      <c r="L14" s="138">
        <f ca="1">IFERROR(IF((VLOOKUP($E14,'NEA Backsheet'!$D$5:$AF$182,L$9,FALSE))="","",(VLOOKUP($E14,'NEA Backsheet'!$D$5:$AF$182,L$9,FALSE))),"")</f>
        <v>451091.99462696345</v>
      </c>
      <c r="M14" s="140">
        <f ca="1">IFERROR(IF((VLOOKUP($E14,'NEA Backsheet'!$D$5:$AF$182,M$9,FALSE))="","",(VLOOKUP($E14,'NEA Backsheet'!$D$5:$AF$182,M$9,FALSE))),"")</f>
        <v>467316.96128504729</v>
      </c>
      <c r="N14" s="137">
        <f ca="1">IFERROR(IF((VLOOKUP($E14,'NEA Backsheet'!$D$5:$AF$182,N$9,FALSE))="","",(VLOOKUP($E14,'NEA Backsheet'!$D$5:$AF$182,N$9,FALSE))),"")</f>
        <v>0</v>
      </c>
      <c r="O14" s="136">
        <f t="shared" ca="1" si="1"/>
        <v>-16163.175322496856</v>
      </c>
      <c r="P14" s="138">
        <f t="shared" ca="1" si="2"/>
        <v>-18766.939271647017</v>
      </c>
      <c r="Q14" s="140">
        <f t="shared" ca="1" si="3"/>
        <v>-21383.439905157429</v>
      </c>
      <c r="R14" s="138" t="str">
        <f t="shared" ca="1" si="4"/>
        <v/>
      </c>
    </row>
    <row r="15" spans="1:21">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135">
        <f ca="1">IFERROR(IF((VLOOKUP($E15,'NEA Backsheet'!$D$5:$AF$182,G$9,FALSE))="","",(VLOOKUP($E15,'NEA Backsheet'!$D$5:$AF$182,G$9,FALSE))),"")</f>
        <v>188321.56868226966</v>
      </c>
      <c r="H15" s="138">
        <f ca="1">IFERROR(IF((VLOOKUP($E15,'NEA Backsheet'!$D$5:$AF$182,H$9,FALSE))="","",(VLOOKUP($E15,'NEA Backsheet'!$D$5:$AF$182,H$9,FALSE))),"")</f>
        <v>187891.10987441041</v>
      </c>
      <c r="I15" s="140">
        <f ca="1">IFERROR(IF((VLOOKUP($E15,'NEA Backsheet'!$D$5:$AF$182,I$9,FALSE))="","",(VLOOKUP($E15,'NEA Backsheet'!$D$5:$AF$182,I$9,FALSE))),"")</f>
        <v>191330.02326103588</v>
      </c>
      <c r="J15" s="137">
        <f ca="1">IFERROR(IF((VLOOKUP($E15,'NEA Backsheet'!$D$5:$AF$182,J$9,FALSE))="","",(VLOOKUP($E15,'NEA Backsheet'!$D$5:$AF$182,J$9,FALSE))),"")</f>
        <v>187582.77509409652</v>
      </c>
      <c r="K15" s="135">
        <f ca="1">IFERROR(IF((VLOOKUP($E15,'NEA Backsheet'!$D$5:$AF$182,K$9,FALSE))="","",(VLOOKUP($E15,'NEA Backsheet'!$D$5:$AF$182,K$9,FALSE))),"")</f>
        <v>195389.11517390513</v>
      </c>
      <c r="L15" s="138">
        <f ca="1">IFERROR(IF((VLOOKUP($E15,'NEA Backsheet'!$D$5:$AF$182,L$9,FALSE))="","",(VLOOKUP($E15,'NEA Backsheet'!$D$5:$AF$182,L$9,FALSE))),"")</f>
        <v>197102.18178400709</v>
      </c>
      <c r="M15" s="140">
        <f ca="1">IFERROR(IF((VLOOKUP($E15,'NEA Backsheet'!$D$5:$AF$182,M$9,FALSE))="","",(VLOOKUP($E15,'NEA Backsheet'!$D$5:$AF$182,M$9,FALSE))),"")</f>
        <v>203978.25109040382</v>
      </c>
      <c r="N15" s="137">
        <f ca="1">IFERROR(IF((VLOOKUP($E15,'NEA Backsheet'!$D$5:$AF$182,N$9,FALSE))="","",(VLOOKUP($E15,'NEA Backsheet'!$D$5:$AF$182,N$9,FALSE))),"")</f>
        <v>0</v>
      </c>
      <c r="O15" s="136">
        <f t="shared" ca="1" si="1"/>
        <v>-7067.5464916354686</v>
      </c>
      <c r="P15" s="138">
        <f t="shared" ca="1" si="2"/>
        <v>-9211.0719095966779</v>
      </c>
      <c r="Q15" s="140">
        <f t="shared" ca="1" si="3"/>
        <v>-12648.227829367941</v>
      </c>
      <c r="R15" s="138" t="str">
        <f t="shared" ca="1" si="4"/>
        <v/>
      </c>
    </row>
    <row r="16" spans="1:21">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135">
        <f ca="1">IFERROR(IF((VLOOKUP($E16,'NEA Backsheet'!$D$5:$AF$182,G$9,FALSE))="","",(VLOOKUP($E16,'NEA Backsheet'!$D$5:$AF$182,G$9,FALSE))),"")</f>
        <v>353696.51262062672</v>
      </c>
      <c r="H16" s="138">
        <f ca="1">IFERROR(IF((VLOOKUP($E16,'NEA Backsheet'!$D$5:$AF$182,H$9,FALSE))="","",(VLOOKUP($E16,'NEA Backsheet'!$D$5:$AF$182,H$9,FALSE))),"")</f>
        <v>351936.34643211548</v>
      </c>
      <c r="I16" s="140">
        <f ca="1">IFERROR(IF((VLOOKUP($E16,'NEA Backsheet'!$D$5:$AF$182,I$9,FALSE))="","",(VLOOKUP($E16,'NEA Backsheet'!$D$5:$AF$182,I$9,FALSE))),"")</f>
        <v>366766.06364966917</v>
      </c>
      <c r="J16" s="137">
        <f ca="1">IFERROR(IF((VLOOKUP($E16,'NEA Backsheet'!$D$5:$AF$182,J$9,FALSE))="","",(VLOOKUP($E16,'NEA Backsheet'!$D$5:$AF$182,J$9,FALSE))),"")</f>
        <v>358314.38950451853</v>
      </c>
      <c r="K16" s="135">
        <f ca="1">IFERROR(IF((VLOOKUP($E16,'NEA Backsheet'!$D$5:$AF$182,K$9,FALSE))="","",(VLOOKUP($E16,'NEA Backsheet'!$D$5:$AF$182,K$9,FALSE))),"")</f>
        <v>375999.34141831729</v>
      </c>
      <c r="L16" s="138">
        <f ca="1">IFERROR(IF((VLOOKUP($E16,'NEA Backsheet'!$D$5:$AF$182,L$9,FALSE))="","",(VLOOKUP($E16,'NEA Backsheet'!$D$5:$AF$182,L$9,FALSE))),"")</f>
        <v>370237.76592202735</v>
      </c>
      <c r="M16" s="140">
        <f ca="1">IFERROR(IF((VLOOKUP($E16,'NEA Backsheet'!$D$5:$AF$182,M$9,FALSE))="","",(VLOOKUP($E16,'NEA Backsheet'!$D$5:$AF$182,M$9,FALSE))),"")</f>
        <v>382699.31603340706</v>
      </c>
      <c r="N16" s="137">
        <f ca="1">IFERROR(IF((VLOOKUP($E16,'NEA Backsheet'!$D$5:$AF$182,N$9,FALSE))="","",(VLOOKUP($E16,'NEA Backsheet'!$D$5:$AF$182,N$9,FALSE))),"")</f>
        <v>0</v>
      </c>
      <c r="O16" s="136">
        <f t="shared" ca="1" si="1"/>
        <v>-22302.82879769057</v>
      </c>
      <c r="P16" s="138">
        <f t="shared" ca="1" si="2"/>
        <v>-18301.419489911874</v>
      </c>
      <c r="Q16" s="140">
        <f t="shared" ca="1" si="3"/>
        <v>-15933.252383737883</v>
      </c>
      <c r="R16" s="138" t="str">
        <f t="shared" ca="1" si="4"/>
        <v/>
      </c>
    </row>
    <row r="17" spans="1:18">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135">
        <f ca="1">IFERROR(IF((VLOOKUP($E17,'NEA Backsheet'!$D$5:$AF$182,G$9,FALSE))="","",(VLOOKUP($E17,'NEA Backsheet'!$D$5:$AF$182,G$9,FALSE))),"")</f>
        <v>80529.979504169794</v>
      </c>
      <c r="H17" s="138">
        <f ca="1">IFERROR(IF((VLOOKUP($E17,'NEA Backsheet'!$D$5:$AF$182,H$9,FALSE))="","",(VLOOKUP($E17,'NEA Backsheet'!$D$5:$AF$182,H$9,FALSE))),"")</f>
        <v>80261.711879921379</v>
      </c>
      <c r="I17" s="140">
        <f ca="1">IFERROR(IF((VLOOKUP($E17,'NEA Backsheet'!$D$5:$AF$182,I$9,FALSE))="","",(VLOOKUP($E17,'NEA Backsheet'!$D$5:$AF$182,I$9,FALSE))),"")</f>
        <v>82259.898505128163</v>
      </c>
      <c r="J17" s="137">
        <f ca="1">IFERROR(IF((VLOOKUP($E17,'NEA Backsheet'!$D$5:$AF$182,J$9,FALSE))="","",(VLOOKUP($E17,'NEA Backsheet'!$D$5:$AF$182,J$9,FALSE))),"")</f>
        <v>81280.156240061304</v>
      </c>
      <c r="K17" s="135">
        <f ca="1">IFERROR(IF((VLOOKUP($E17,'NEA Backsheet'!$D$5:$AF$182,K$9,FALSE))="","",(VLOOKUP($E17,'NEA Backsheet'!$D$5:$AF$182,K$9,FALSE))),"")</f>
        <v>79950.209757847158</v>
      </c>
      <c r="L17" s="138">
        <f ca="1">IFERROR(IF((VLOOKUP($E17,'NEA Backsheet'!$D$5:$AF$182,L$9,FALSE))="","",(VLOOKUP($E17,'NEA Backsheet'!$D$5:$AF$182,L$9,FALSE))),"")</f>
        <v>80795.525865228788</v>
      </c>
      <c r="M17" s="140">
        <f ca="1">IFERROR(IF((VLOOKUP($E17,'NEA Backsheet'!$D$5:$AF$182,M$9,FALSE))="","",(VLOOKUP($E17,'NEA Backsheet'!$D$5:$AF$182,M$9,FALSE))),"")</f>
        <v>85285.03003422702</v>
      </c>
      <c r="N17" s="137">
        <f ca="1">IFERROR(IF((VLOOKUP($E17,'NEA Backsheet'!$D$5:$AF$182,N$9,FALSE))="","",(VLOOKUP($E17,'NEA Backsheet'!$D$5:$AF$182,N$9,FALSE))),"")</f>
        <v>0</v>
      </c>
      <c r="O17" s="136">
        <f t="shared" ca="1" si="1"/>
        <v>579.76974632263591</v>
      </c>
      <c r="P17" s="138">
        <f t="shared" ca="1" si="2"/>
        <v>-533.81398530740989</v>
      </c>
      <c r="Q17" s="140">
        <f t="shared" ca="1" si="3"/>
        <v>-3025.1315290988568</v>
      </c>
      <c r="R17" s="138" t="str">
        <f t="shared" ca="1" si="4"/>
        <v/>
      </c>
    </row>
    <row r="18" spans="1:18">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135">
        <f ca="1">IFERROR(IF((VLOOKUP($E18,'NEA Backsheet'!$D$5:$AF$182,G$9,FALSE))="","",(VLOOKUP($E18,'NEA Backsheet'!$D$5:$AF$182,G$9,FALSE))),"")</f>
        <v>221369.26664492214</v>
      </c>
      <c r="H18" s="138">
        <f ca="1">IFERROR(IF((VLOOKUP($E18,'NEA Backsheet'!$D$5:$AF$182,H$9,FALSE))="","",(VLOOKUP($E18,'NEA Backsheet'!$D$5:$AF$182,H$9,FALSE))),"")</f>
        <v>221635.99171553054</v>
      </c>
      <c r="I18" s="140">
        <f ca="1">IFERROR(IF((VLOOKUP($E18,'NEA Backsheet'!$D$5:$AF$182,I$9,FALSE))="","",(VLOOKUP($E18,'NEA Backsheet'!$D$5:$AF$182,I$9,FALSE))),"")</f>
        <v>226825.90220407658</v>
      </c>
      <c r="J18" s="137">
        <f ca="1">IFERROR(IF((VLOOKUP($E18,'NEA Backsheet'!$D$5:$AF$182,J$9,FALSE))="","",(VLOOKUP($E18,'NEA Backsheet'!$D$5:$AF$182,J$9,FALSE))),"")</f>
        <v>220538.79647581204</v>
      </c>
      <c r="K18" s="135">
        <f ca="1">IFERROR(IF((VLOOKUP($E18,'NEA Backsheet'!$D$5:$AF$182,K$9,FALSE))="","",(VLOOKUP($E18,'NEA Backsheet'!$D$5:$AF$182,K$9,FALSE))),"")</f>
        <v>222261.79368433484</v>
      </c>
      <c r="L18" s="138">
        <f ca="1">IFERROR(IF((VLOOKUP($E18,'NEA Backsheet'!$D$5:$AF$182,L$9,FALSE))="","",(VLOOKUP($E18,'NEA Backsheet'!$D$5:$AF$182,L$9,FALSE))),"")</f>
        <v>224046.0065710161</v>
      </c>
      <c r="M18" s="140">
        <f ca="1">IFERROR(IF((VLOOKUP($E18,'NEA Backsheet'!$D$5:$AF$182,M$9,FALSE))="","",(VLOOKUP($E18,'NEA Backsheet'!$D$5:$AF$182,M$9,FALSE))),"")</f>
        <v>240029.14145146392</v>
      </c>
      <c r="N18" s="137">
        <f ca="1">IFERROR(IF((VLOOKUP($E18,'NEA Backsheet'!$D$5:$AF$182,N$9,FALSE))="","",(VLOOKUP($E18,'NEA Backsheet'!$D$5:$AF$182,N$9,FALSE))),"")</f>
        <v>0</v>
      </c>
      <c r="O18" s="136">
        <f t="shared" ca="1" si="1"/>
        <v>-892.52703941270011</v>
      </c>
      <c r="P18" s="138">
        <f t="shared" ca="1" si="2"/>
        <v>-2410.014855485555</v>
      </c>
      <c r="Q18" s="140">
        <f t="shared" ca="1" si="3"/>
        <v>-13203.239247387333</v>
      </c>
      <c r="R18" s="138" t="str">
        <f t="shared" ca="1" si="4"/>
        <v/>
      </c>
    </row>
    <row r="19" spans="1:18">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135">
        <f ca="1">IFERROR(IF((VLOOKUP($E19,'NEA Backsheet'!$D$5:$AF$182,G$9,FALSE))="","",(VLOOKUP($E19,'NEA Backsheet'!$D$5:$AF$182,G$9,FALSE))),"")</f>
        <v>149333.72035141871</v>
      </c>
      <c r="H19" s="138">
        <f ca="1">IFERROR(IF((VLOOKUP($E19,'NEA Backsheet'!$D$5:$AF$182,H$9,FALSE))="","",(VLOOKUP($E19,'NEA Backsheet'!$D$5:$AF$182,H$9,FALSE))),"")</f>
        <v>148782.78474270573</v>
      </c>
      <c r="I19" s="140">
        <f ca="1">IFERROR(IF((VLOOKUP($E19,'NEA Backsheet'!$D$5:$AF$182,I$9,FALSE))="","",(VLOOKUP($E19,'NEA Backsheet'!$D$5:$AF$182,I$9,FALSE))),"")</f>
        <v>150931.59100020042</v>
      </c>
      <c r="J19" s="137">
        <f ca="1">IFERROR(IF((VLOOKUP($E19,'NEA Backsheet'!$D$5:$AF$182,J$9,FALSE))="","",(VLOOKUP($E19,'NEA Backsheet'!$D$5:$AF$182,J$9,FALSE))),"")</f>
        <v>150901.86813296023</v>
      </c>
      <c r="K19" s="135">
        <f ca="1">IFERROR(IF((VLOOKUP($E19,'NEA Backsheet'!$D$5:$AF$182,K$9,FALSE))="","",(VLOOKUP($E19,'NEA Backsheet'!$D$5:$AF$182,K$9,FALSE))),"")</f>
        <v>151308.41244650577</v>
      </c>
      <c r="L19" s="138">
        <f ca="1">IFERROR(IF((VLOOKUP($E19,'NEA Backsheet'!$D$5:$AF$182,L$9,FALSE))="","",(VLOOKUP($E19,'NEA Backsheet'!$D$5:$AF$182,L$9,FALSE))),"")</f>
        <v>151006.52523075719</v>
      </c>
      <c r="M19" s="140">
        <f ca="1">IFERROR(IF((VLOOKUP($E19,'NEA Backsheet'!$D$5:$AF$182,M$9,FALSE))="","",(VLOOKUP($E19,'NEA Backsheet'!$D$5:$AF$182,M$9,FALSE))),"")</f>
        <v>146762.30010545091</v>
      </c>
      <c r="N19" s="137">
        <f ca="1">IFERROR(IF((VLOOKUP($E19,'NEA Backsheet'!$D$5:$AF$182,N$9,FALSE))="","",(VLOOKUP($E19,'NEA Backsheet'!$D$5:$AF$182,N$9,FALSE))),"")</f>
        <v>0</v>
      </c>
      <c r="O19" s="136">
        <f t="shared" ca="1" si="1"/>
        <v>-1974.6920950870553</v>
      </c>
      <c r="P19" s="138">
        <f t="shared" ca="1" si="2"/>
        <v>-2223.7404880514659</v>
      </c>
      <c r="Q19" s="140">
        <f t="shared" ca="1" si="3"/>
        <v>4169.2908947495162</v>
      </c>
      <c r="R19" s="138" t="str">
        <f t="shared" ca="1" si="4"/>
        <v/>
      </c>
    </row>
    <row r="20" spans="1:18">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135">
        <f ca="1">IFERROR(IF((VLOOKUP($E20,'NEA Backsheet'!$D$5:$AF$182,G$9,FALSE))="","",(VLOOKUP($E20,'NEA Backsheet'!$D$5:$AF$182,G$9,FALSE))),"")</f>
        <v>122506.5058031036</v>
      </c>
      <c r="H20" s="138">
        <f ca="1">IFERROR(IF((VLOOKUP($E20,'NEA Backsheet'!$D$5:$AF$182,H$9,FALSE))="","",(VLOOKUP($E20,'NEA Backsheet'!$D$5:$AF$182,H$9,FALSE))),"")</f>
        <v>121237.0187465411</v>
      </c>
      <c r="I20" s="140">
        <f ca="1">IFERROR(IF((VLOOKUP($E20,'NEA Backsheet'!$D$5:$AF$182,I$9,FALSE))="","",(VLOOKUP($E20,'NEA Backsheet'!$D$5:$AF$182,I$9,FALSE))),"")</f>
        <v>125542.05713742856</v>
      </c>
      <c r="J20" s="137">
        <f ca="1">IFERROR(IF((VLOOKUP($E20,'NEA Backsheet'!$D$5:$AF$182,J$9,FALSE))="","",(VLOOKUP($E20,'NEA Backsheet'!$D$5:$AF$182,J$9,FALSE))),"")</f>
        <v>124198.29592041037</v>
      </c>
      <c r="K20" s="135">
        <f ca="1">IFERROR(IF((VLOOKUP($E20,'NEA Backsheet'!$D$5:$AF$182,K$9,FALSE))="","",(VLOOKUP($E20,'NEA Backsheet'!$D$5:$AF$182,K$9,FALSE))),"")</f>
        <v>124003.54217311315</v>
      </c>
      <c r="L20" s="138">
        <f ca="1">IFERROR(IF((VLOOKUP($E20,'NEA Backsheet'!$D$5:$AF$182,L$9,FALSE))="","",(VLOOKUP($E20,'NEA Backsheet'!$D$5:$AF$182,L$9,FALSE))),"")</f>
        <v>124087.94697245212</v>
      </c>
      <c r="M20" s="140">
        <f ca="1">IFERROR(IF((VLOOKUP($E20,'NEA Backsheet'!$D$5:$AF$182,M$9,FALSE))="","",(VLOOKUP($E20,'NEA Backsheet'!$D$5:$AF$182,M$9,FALSE))),"")</f>
        <v>128538.65668891667</v>
      </c>
      <c r="N20" s="137">
        <f ca="1">IFERROR(IF((VLOOKUP($E20,'NEA Backsheet'!$D$5:$AF$182,N$9,FALSE))="","",(VLOOKUP($E20,'NEA Backsheet'!$D$5:$AF$182,N$9,FALSE))),"")</f>
        <v>0</v>
      </c>
      <c r="O20" s="136">
        <f t="shared" ca="1" si="1"/>
        <v>-1497.0363700095477</v>
      </c>
      <c r="P20" s="138">
        <f t="shared" ca="1" si="2"/>
        <v>-2850.9282259110187</v>
      </c>
      <c r="Q20" s="140">
        <f t="shared" ca="1" si="3"/>
        <v>-2996.599551488107</v>
      </c>
      <c r="R20" s="138" t="str">
        <f t="shared" ca="1" si="4"/>
        <v/>
      </c>
    </row>
    <row r="21" spans="1:18">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135">
        <f ca="1">IFERROR(IF((VLOOKUP($E21,'NEA Backsheet'!$D$5:$AF$182,G$9,FALSE))="","",(VLOOKUP($E21,'NEA Backsheet'!$D$5:$AF$182,G$9,FALSE))),"")</f>
        <v>164957.24898156081</v>
      </c>
      <c r="H21" s="138">
        <f ca="1">IFERROR(IF((VLOOKUP($E21,'NEA Backsheet'!$D$5:$AF$182,H$9,FALSE))="","",(VLOOKUP($E21,'NEA Backsheet'!$D$5:$AF$182,H$9,FALSE))),"")</f>
        <v>161759.14978809431</v>
      </c>
      <c r="I21" s="140">
        <f ca="1">IFERROR(IF((VLOOKUP($E21,'NEA Backsheet'!$D$5:$AF$182,I$9,FALSE))="","",(VLOOKUP($E21,'NEA Backsheet'!$D$5:$AF$182,I$9,FALSE))),"")</f>
        <v>166319.65672555254</v>
      </c>
      <c r="J21" s="137">
        <f ca="1">IFERROR(IF((VLOOKUP($E21,'NEA Backsheet'!$D$5:$AF$182,J$9,FALSE))="","",(VLOOKUP($E21,'NEA Backsheet'!$D$5:$AF$182,J$9,FALSE))),"")</f>
        <v>163074.67127551677</v>
      </c>
      <c r="K21" s="135">
        <f ca="1">IFERROR(IF((VLOOKUP($E21,'NEA Backsheet'!$D$5:$AF$182,K$9,FALSE))="","",(VLOOKUP($E21,'NEA Backsheet'!$D$5:$AF$182,K$9,FALSE))),"")</f>
        <v>165719.16824797366</v>
      </c>
      <c r="L21" s="138">
        <f ca="1">IFERROR(IF((VLOOKUP($E21,'NEA Backsheet'!$D$5:$AF$182,L$9,FALSE))="","",(VLOOKUP($E21,'NEA Backsheet'!$D$5:$AF$182,L$9,FALSE))),"")</f>
        <v>163151.56529204492</v>
      </c>
      <c r="M21" s="140">
        <f ca="1">IFERROR(IF((VLOOKUP($E21,'NEA Backsheet'!$D$5:$AF$182,M$9,FALSE))="","",(VLOOKUP($E21,'NEA Backsheet'!$D$5:$AF$182,M$9,FALSE))),"")</f>
        <v>168095.10477679915</v>
      </c>
      <c r="N21" s="137">
        <f ca="1">IFERROR(IF((VLOOKUP($E21,'NEA Backsheet'!$D$5:$AF$182,N$9,FALSE))="","",(VLOOKUP($E21,'NEA Backsheet'!$D$5:$AF$182,N$9,FALSE))),"")</f>
        <v>0</v>
      </c>
      <c r="O21" s="136">
        <f t="shared" ca="1" si="1"/>
        <v>-761.91926641284954</v>
      </c>
      <c r="P21" s="138">
        <f t="shared" ca="1" si="2"/>
        <v>-1392.4155039506149</v>
      </c>
      <c r="Q21" s="140">
        <f t="shared" ca="1" si="3"/>
        <v>-1775.4480512466107</v>
      </c>
      <c r="R21" s="138" t="str">
        <f t="shared" ca="1" si="4"/>
        <v/>
      </c>
    </row>
    <row r="22" spans="1:18">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135">
        <f ca="1">IFERROR(IF((VLOOKUP($E22,'NEA Backsheet'!$D$5:$AF$182,G$9,FALSE))="","",(VLOOKUP($E22,'NEA Backsheet'!$D$5:$AF$182,G$9,FALSE))),"")</f>
        <v>144227.12067232365</v>
      </c>
      <c r="H22" s="138">
        <f ca="1">IFERROR(IF((VLOOKUP($E22,'NEA Backsheet'!$D$5:$AF$182,H$9,FALSE))="","",(VLOOKUP($E22,'NEA Backsheet'!$D$5:$AF$182,H$9,FALSE))),"")</f>
        <v>143099.08701199456</v>
      </c>
      <c r="I22" s="140">
        <f ca="1">IFERROR(IF((VLOOKUP($E22,'NEA Backsheet'!$D$5:$AF$182,I$9,FALSE))="","",(VLOOKUP($E22,'NEA Backsheet'!$D$5:$AF$182,I$9,FALSE))),"")</f>
        <v>147270.07189373308</v>
      </c>
      <c r="J22" s="137">
        <f ca="1">IFERROR(IF((VLOOKUP($E22,'NEA Backsheet'!$D$5:$AF$182,J$9,FALSE))="","",(VLOOKUP($E22,'NEA Backsheet'!$D$5:$AF$182,J$9,FALSE))),"")</f>
        <v>154695.11895483048</v>
      </c>
      <c r="K22" s="135">
        <f ca="1">IFERROR(IF((VLOOKUP($E22,'NEA Backsheet'!$D$5:$AF$182,K$9,FALSE))="","",(VLOOKUP($E22,'NEA Backsheet'!$D$5:$AF$182,K$9,FALSE))),"")</f>
        <v>157729.87976090948</v>
      </c>
      <c r="L22" s="138">
        <f ca="1">IFERROR(IF((VLOOKUP($E22,'NEA Backsheet'!$D$5:$AF$182,L$9,FALSE))="","",(VLOOKUP($E22,'NEA Backsheet'!$D$5:$AF$182,L$9,FALSE))),"")</f>
        <v>156987.52057691893</v>
      </c>
      <c r="M22" s="140">
        <f ca="1">IFERROR(IF((VLOOKUP($E22,'NEA Backsheet'!$D$5:$AF$182,M$9,FALSE))="","",(VLOOKUP($E22,'NEA Backsheet'!$D$5:$AF$182,M$9,FALSE))),"")</f>
        <v>163523.91203197735</v>
      </c>
      <c r="N22" s="137">
        <f ca="1">IFERROR(IF((VLOOKUP($E22,'NEA Backsheet'!$D$5:$AF$182,N$9,FALSE))="","",(VLOOKUP($E22,'NEA Backsheet'!$D$5:$AF$182,N$9,FALSE))),"")</f>
        <v>0</v>
      </c>
      <c r="O22" s="136">
        <f t="shared" ca="1" si="1"/>
        <v>-13502.759088585823</v>
      </c>
      <c r="P22" s="138">
        <f t="shared" ca="1" si="2"/>
        <v>-13888.433564924373</v>
      </c>
      <c r="Q22" s="140">
        <f t="shared" ca="1" si="3"/>
        <v>-16253.840138244268</v>
      </c>
      <c r="R22" s="138" t="str">
        <f t="shared" ca="1" si="4"/>
        <v/>
      </c>
    </row>
    <row r="23" spans="1:18">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135">
        <f ca="1">IFERROR(IF((VLOOKUP($E23,'NEA Backsheet'!$D$5:$AF$182,G$9,FALSE))="","",(VLOOKUP($E23,'NEA Backsheet'!$D$5:$AF$182,G$9,FALSE))),"")</f>
        <v>188321.56868226966</v>
      </c>
      <c r="H23" s="138">
        <f ca="1">IFERROR(IF((VLOOKUP($E23,'NEA Backsheet'!$D$5:$AF$182,H$9,FALSE))="","",(VLOOKUP($E23,'NEA Backsheet'!$D$5:$AF$182,H$9,FALSE))),"")</f>
        <v>187891.10987441041</v>
      </c>
      <c r="I23" s="140">
        <f ca="1">IFERROR(IF((VLOOKUP($E23,'NEA Backsheet'!$D$5:$AF$182,I$9,FALSE))="","",(VLOOKUP($E23,'NEA Backsheet'!$D$5:$AF$182,I$9,FALSE))),"")</f>
        <v>191330.02326103588</v>
      </c>
      <c r="J23" s="137">
        <f ca="1">IFERROR(IF((VLOOKUP($E23,'NEA Backsheet'!$D$5:$AF$182,J$9,FALSE))="","",(VLOOKUP($E23,'NEA Backsheet'!$D$5:$AF$182,J$9,FALSE))),"")</f>
        <v>187582.77509409652</v>
      </c>
      <c r="K23" s="135">
        <f ca="1">IFERROR(IF((VLOOKUP($E23,'NEA Backsheet'!$D$5:$AF$182,K$9,FALSE))="","",(VLOOKUP($E23,'NEA Backsheet'!$D$5:$AF$182,K$9,FALSE))),"")</f>
        <v>195389.11517390513</v>
      </c>
      <c r="L23" s="138">
        <f ca="1">IFERROR(IF((VLOOKUP($E23,'NEA Backsheet'!$D$5:$AF$182,L$9,FALSE))="","",(VLOOKUP($E23,'NEA Backsheet'!$D$5:$AF$182,L$9,FALSE))),"")</f>
        <v>197102.18178400709</v>
      </c>
      <c r="M23" s="140">
        <f ca="1">IFERROR(IF((VLOOKUP($E23,'NEA Backsheet'!$D$5:$AF$182,M$9,FALSE))="","",(VLOOKUP($E23,'NEA Backsheet'!$D$5:$AF$182,M$9,FALSE))),"")</f>
        <v>203978.25109040382</v>
      </c>
      <c r="N23" s="137">
        <f ca="1">IFERROR(IF((VLOOKUP($E23,'NEA Backsheet'!$D$5:$AF$182,N$9,FALSE))="","",(VLOOKUP($E23,'NEA Backsheet'!$D$5:$AF$182,N$9,FALSE))),"")</f>
        <v>0</v>
      </c>
      <c r="O23" s="136">
        <f t="shared" ca="1" si="1"/>
        <v>-7067.5464916354686</v>
      </c>
      <c r="P23" s="138">
        <f t="shared" ca="1" si="2"/>
        <v>-9211.0719095966779</v>
      </c>
      <c r="Q23" s="140">
        <f t="shared" ca="1" si="3"/>
        <v>-12648.227829367941</v>
      </c>
      <c r="R23" s="138" t="str">
        <f t="shared" ca="1" si="4"/>
        <v/>
      </c>
    </row>
    <row r="24" spans="1:18">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135">
        <f ca="1">IFERROR(IF((VLOOKUP($E24,'NEA Backsheet'!$D$5:$AF$182,G$9,FALSE))="","",(VLOOKUP($E24,'NEA Backsheet'!$D$5:$AF$182,G$9,FALSE))),"")</f>
        <v>215934.83737342074</v>
      </c>
      <c r="H24" s="138">
        <f ca="1">IFERROR(IF((VLOOKUP($E24,'NEA Backsheet'!$D$5:$AF$182,H$9,FALSE))="","",(VLOOKUP($E24,'NEA Backsheet'!$D$5:$AF$182,H$9,FALSE))),"")</f>
        <v>215606.02831244408</v>
      </c>
      <c r="I24" s="140">
        <f ca="1">IFERROR(IF((VLOOKUP($E24,'NEA Backsheet'!$D$5:$AF$182,I$9,FALSE))="","",(VLOOKUP($E24,'NEA Backsheet'!$D$5:$AF$182,I$9,FALSE))),"")</f>
        <v>225410.27957034842</v>
      </c>
      <c r="J24" s="137">
        <f ca="1">IFERROR(IF((VLOOKUP($E24,'NEA Backsheet'!$D$5:$AF$182,J$9,FALSE))="","",(VLOOKUP($E24,'NEA Backsheet'!$D$5:$AF$182,J$9,FALSE))),"")</f>
        <v>219612.9006434257</v>
      </c>
      <c r="K24" s="135">
        <f ca="1">IFERROR(IF((VLOOKUP($E24,'NEA Backsheet'!$D$5:$AF$182,K$9,FALSE))="","",(VLOOKUP($E24,'NEA Backsheet'!$D$5:$AF$182,K$9,FALSE))),"")</f>
        <v>236350.02252330206</v>
      </c>
      <c r="L24" s="138">
        <f ca="1">IFERROR(IF((VLOOKUP($E24,'NEA Backsheet'!$D$5:$AF$182,L$9,FALSE))="","",(VLOOKUP($E24,'NEA Backsheet'!$D$5:$AF$182,L$9,FALSE))),"")</f>
        <v>229301.95382051071</v>
      </c>
      <c r="M24" s="140">
        <f ca="1">IFERROR(IF((VLOOKUP($E24,'NEA Backsheet'!$D$5:$AF$182,M$9,FALSE))="","",(VLOOKUP($E24,'NEA Backsheet'!$D$5:$AF$182,M$9,FALSE))),"")</f>
        <v>233184.30595287855</v>
      </c>
      <c r="N24" s="137">
        <f ca="1">IFERROR(IF((VLOOKUP($E24,'NEA Backsheet'!$D$5:$AF$182,N$9,FALSE))="","",(VLOOKUP($E24,'NEA Backsheet'!$D$5:$AF$182,N$9,FALSE))),"")</f>
        <v>0</v>
      </c>
      <c r="O24" s="136">
        <f t="shared" ca="1" si="1"/>
        <v>-20415.185149881319</v>
      </c>
      <c r="P24" s="138">
        <f t="shared" ca="1" si="2"/>
        <v>-13695.925508066633</v>
      </c>
      <c r="Q24" s="140">
        <f t="shared" ca="1" si="3"/>
        <v>-7774.0263825301372</v>
      </c>
      <c r="R24" s="138" t="str">
        <f t="shared" ca="1" si="4"/>
        <v/>
      </c>
    </row>
    <row r="25" spans="1:18">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135">
        <f ca="1">IFERROR(IF((VLOOKUP($E25,'NEA Backsheet'!$D$5:$AF$182,G$9,FALSE))="","",(VLOOKUP($E25,'NEA Backsheet'!$D$5:$AF$182,G$9,FALSE))),"")</f>
        <v>144194.75198681094</v>
      </c>
      <c r="H25" s="138">
        <f ca="1">IFERROR(IF((VLOOKUP($E25,'NEA Backsheet'!$D$5:$AF$182,H$9,FALSE))="","",(VLOOKUP($E25,'NEA Backsheet'!$D$5:$AF$182,H$9,FALSE))),"")</f>
        <v>142560.11792835791</v>
      </c>
      <c r="I25" s="140">
        <f ca="1">IFERROR(IF((VLOOKUP($E25,'NEA Backsheet'!$D$5:$AF$182,I$9,FALSE))="","",(VLOOKUP($E25,'NEA Backsheet'!$D$5:$AF$182,I$9,FALSE))),"")</f>
        <v>148157.51970249636</v>
      </c>
      <c r="J25" s="137">
        <f ca="1">IFERROR(IF((VLOOKUP($E25,'NEA Backsheet'!$D$5:$AF$182,J$9,FALSE))="","",(VLOOKUP($E25,'NEA Backsheet'!$D$5:$AF$182,J$9,FALSE))),"")</f>
        <v>145408.41726288662</v>
      </c>
      <c r="K25" s="135">
        <f ca="1">IFERROR(IF((VLOOKUP($E25,'NEA Backsheet'!$D$5:$AF$182,K$9,FALSE))="","",(VLOOKUP($E25,'NEA Backsheet'!$D$5:$AF$182,K$9,FALSE))),"")</f>
        <v>146483.85623210866</v>
      </c>
      <c r="L25" s="138">
        <f ca="1">IFERROR(IF((VLOOKUP($E25,'NEA Backsheet'!$D$5:$AF$182,L$9,FALSE))="","",(VLOOKUP($E25,'NEA Backsheet'!$D$5:$AF$182,L$9,FALSE))),"")</f>
        <v>147800.77388706419</v>
      </c>
      <c r="M25" s="140">
        <f ca="1">IFERROR(IF((VLOOKUP($E25,'NEA Backsheet'!$D$5:$AF$182,M$9,FALSE))="","",(VLOOKUP($E25,'NEA Backsheet'!$D$5:$AF$182,M$9,FALSE))),"")</f>
        <v>156674.29786788271</v>
      </c>
      <c r="N25" s="137">
        <f ca="1">IFERROR(IF((VLOOKUP($E25,'NEA Backsheet'!$D$5:$AF$182,N$9,FALSE))="","",(VLOOKUP($E25,'NEA Backsheet'!$D$5:$AF$182,N$9,FALSE))),"")</f>
        <v>0</v>
      </c>
      <c r="O25" s="136">
        <f t="shared" ca="1" si="1"/>
        <v>-2289.1042452977272</v>
      </c>
      <c r="P25" s="138">
        <f t="shared" ca="1" si="2"/>
        <v>-5240.6559587062802</v>
      </c>
      <c r="Q25" s="140">
        <f t="shared" ca="1" si="3"/>
        <v>-8516.7781653863494</v>
      </c>
      <c r="R25" s="138" t="str">
        <f t="shared" ca="1" si="4"/>
        <v/>
      </c>
    </row>
    <row r="26" spans="1:18">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5">
        <f ca="1">IFERROR(IF((VLOOKUP($E26,'NEA Backsheet'!$D$5:$AF$182,G$9,FALSE))="","",(VLOOKUP($E26,'NEA Backsheet'!$D$5:$AF$182,G$9,FALSE))),"")</f>
        <v>149333.72035141871</v>
      </c>
      <c r="H26" s="138">
        <f ca="1">IFERROR(IF((VLOOKUP($E26,'NEA Backsheet'!$D$5:$AF$182,H$9,FALSE))="","",(VLOOKUP($E26,'NEA Backsheet'!$D$5:$AF$182,H$9,FALSE))),"")</f>
        <v>148782.78474270573</v>
      </c>
      <c r="I26" s="140">
        <f ca="1">IFERROR(IF((VLOOKUP($E26,'NEA Backsheet'!$D$5:$AF$182,I$9,FALSE))="","",(VLOOKUP($E26,'NEA Backsheet'!$D$5:$AF$182,I$9,FALSE))),"")</f>
        <v>150931.59100020042</v>
      </c>
      <c r="J26" s="137">
        <f ca="1">IFERROR(IF((VLOOKUP($E26,'NEA Backsheet'!$D$5:$AF$182,J$9,FALSE))="","",(VLOOKUP($E26,'NEA Backsheet'!$D$5:$AF$182,J$9,FALSE))),"")</f>
        <v>150901.86813296023</v>
      </c>
      <c r="K26" s="135">
        <f ca="1">IFERROR(IF((VLOOKUP($E26,'NEA Backsheet'!$D$5:$AF$182,K$9,FALSE))="","",(VLOOKUP($E26,'NEA Backsheet'!$D$5:$AF$182,K$9,FALSE))),"")</f>
        <v>151308.41244650577</v>
      </c>
      <c r="L26" s="138">
        <f ca="1">IFERROR(IF((VLOOKUP($E26,'NEA Backsheet'!$D$5:$AF$182,L$9,FALSE))="","",(VLOOKUP($E26,'NEA Backsheet'!$D$5:$AF$182,L$9,FALSE))),"")</f>
        <v>151006.52523075719</v>
      </c>
      <c r="M26" s="140">
        <f ca="1">IFERROR(IF((VLOOKUP($E26,'NEA Backsheet'!$D$5:$AF$182,M$9,FALSE))="","",(VLOOKUP($E26,'NEA Backsheet'!$D$5:$AF$182,M$9,FALSE))),"")</f>
        <v>146762.30010545091</v>
      </c>
      <c r="N26" s="137">
        <f ca="1">IFERROR(IF((VLOOKUP($E26,'NEA Backsheet'!$D$5:$AF$182,N$9,FALSE))="","",(VLOOKUP($E26,'NEA Backsheet'!$D$5:$AF$182,N$9,FALSE))),"")</f>
        <v>0</v>
      </c>
      <c r="O26" s="136">
        <f t="shared" ca="1" si="1"/>
        <v>-1974.6920950870553</v>
      </c>
      <c r="P26" s="138">
        <f t="shared" ca="1" si="2"/>
        <v>-2223.7404880514659</v>
      </c>
      <c r="Q26" s="140">
        <f t="shared" ca="1" si="3"/>
        <v>4169.2908947495162</v>
      </c>
      <c r="R26" s="138" t="str">
        <f t="shared" ca="1" si="4"/>
        <v/>
      </c>
    </row>
    <row r="27" spans="1:18">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5">
        <f ca="1">IFERROR(IF((VLOOKUP($E27,'NEA Backsheet'!$D$5:$AF$182,G$9,FALSE))="","",(VLOOKUP($E27,'NEA Backsheet'!$D$5:$AF$182,G$9,FALSE))),"")</f>
        <v>94426.866745887557</v>
      </c>
      <c r="H27" s="138">
        <f ca="1">IFERROR(IF((VLOOKUP($E27,'NEA Backsheet'!$D$5:$AF$182,H$9,FALSE))="","",(VLOOKUP($E27,'NEA Backsheet'!$D$5:$AF$182,H$9,FALSE))),"")</f>
        <v>94077.06078363939</v>
      </c>
      <c r="I27" s="140">
        <f ca="1">IFERROR(IF((VLOOKUP($E27,'NEA Backsheet'!$D$5:$AF$182,I$9,FALSE))="","",(VLOOKUP($E27,'NEA Backsheet'!$D$5:$AF$182,I$9,FALSE))),"")</f>
        <v>96757.804932207888</v>
      </c>
      <c r="J27" s="137">
        <f ca="1">IFERROR(IF((VLOOKUP($E27,'NEA Backsheet'!$D$5:$AF$182,J$9,FALSE))="","",(VLOOKUP($E27,'NEA Backsheet'!$D$5:$AF$182,J$9,FALSE))),"")</f>
        <v>95151.92277416194</v>
      </c>
      <c r="K27" s="135">
        <f ca="1">IFERROR(IF((VLOOKUP($E27,'NEA Backsheet'!$D$5:$AF$182,K$9,FALSE))="","",(VLOOKUP($E27,'NEA Backsheet'!$D$5:$AF$182,K$9,FALSE))),"")</f>
        <v>93568.430244162431</v>
      </c>
      <c r="L27" s="138">
        <f ca="1">IFERROR(IF((VLOOKUP($E27,'NEA Backsheet'!$D$5:$AF$182,L$9,FALSE))="","",(VLOOKUP($E27,'NEA Backsheet'!$D$5:$AF$182,L$9,FALSE))),"")</f>
        <v>94420.006638908322</v>
      </c>
      <c r="M27" s="140">
        <f ca="1">IFERROR(IF((VLOOKUP($E27,'NEA Backsheet'!$D$5:$AF$182,M$9,FALSE))="","",(VLOOKUP($E27,'NEA Backsheet'!$D$5:$AF$182,M$9,FALSE))),"")</f>
        <v>100179.79576951376</v>
      </c>
      <c r="N27" s="137">
        <f ca="1">IFERROR(IF((VLOOKUP($E27,'NEA Backsheet'!$D$5:$AF$182,N$9,FALSE))="","",(VLOOKUP($E27,'NEA Backsheet'!$D$5:$AF$182,N$9,FALSE))),"")</f>
        <v>0</v>
      </c>
      <c r="O27" s="136">
        <f t="shared" ca="1" si="1"/>
        <v>858.43650172512571</v>
      </c>
      <c r="P27" s="138">
        <f t="shared" ca="1" si="2"/>
        <v>-342.94585526893206</v>
      </c>
      <c r="Q27" s="140">
        <f t="shared" ca="1" si="3"/>
        <v>-3421.9908373058715</v>
      </c>
      <c r="R27" s="138" t="str">
        <f t="shared" ca="1" si="4"/>
        <v/>
      </c>
    </row>
    <row r="28" spans="1:18">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5">
        <f ca="1">IFERROR(IF((VLOOKUP($E28,'NEA Backsheet'!$D$5:$AF$182,G$9,FALSE))="","",(VLOOKUP($E28,'NEA Backsheet'!$D$5:$AF$182,G$9,FALSE))),"")</f>
        <v>80794.280560221567</v>
      </c>
      <c r="H28" s="138">
        <f ca="1">IFERROR(IF((VLOOKUP($E28,'NEA Backsheet'!$D$5:$AF$182,H$9,FALSE))="","",(VLOOKUP($E28,'NEA Backsheet'!$D$5:$AF$182,H$9,FALSE))),"")</f>
        <v>80710.995690782409</v>
      </c>
      <c r="I28" s="140">
        <f ca="1">IFERROR(IF((VLOOKUP($E28,'NEA Backsheet'!$D$5:$AF$182,I$9,FALSE))="","",(VLOOKUP($E28,'NEA Backsheet'!$D$5:$AF$182,I$9,FALSE))),"")</f>
        <v>81055.795439926253</v>
      </c>
      <c r="J28" s="137">
        <f ca="1">IFERROR(IF((VLOOKUP($E28,'NEA Backsheet'!$D$5:$AF$182,J$9,FALSE))="","",(VLOOKUP($E28,'NEA Backsheet'!$D$5:$AF$182,J$9,FALSE))),"")</f>
        <v>80074.895583680816</v>
      </c>
      <c r="K28" s="135">
        <f ca="1">IFERROR(IF((VLOOKUP($E28,'NEA Backsheet'!$D$5:$AF$182,K$9,FALSE))="","",(VLOOKUP($E28,'NEA Backsheet'!$D$5:$AF$182,K$9,FALSE))),"")</f>
        <v>82240.491666139089</v>
      </c>
      <c r="L28" s="138">
        <f ca="1">IFERROR(IF((VLOOKUP($E28,'NEA Backsheet'!$D$5:$AF$182,L$9,FALSE))="","",(VLOOKUP($E28,'NEA Backsheet'!$D$5:$AF$182,L$9,FALSE))),"")</f>
        <v>82215.641150450712</v>
      </c>
      <c r="M28" s="140">
        <f ca="1">IFERROR(IF((VLOOKUP($E28,'NEA Backsheet'!$D$5:$AF$182,M$9,FALSE))="","",(VLOOKUP($E28,'NEA Backsheet'!$D$5:$AF$182,M$9,FALSE))),"")</f>
        <v>85752.859484719636</v>
      </c>
      <c r="N28" s="137">
        <f ca="1">IFERROR(IF((VLOOKUP($E28,'NEA Backsheet'!$D$5:$AF$182,N$9,FALSE))="","",(VLOOKUP($E28,'NEA Backsheet'!$D$5:$AF$182,N$9,FALSE))),"")</f>
        <v>0</v>
      </c>
      <c r="O28" s="136">
        <f t="shared" ca="1" si="1"/>
        <v>-1446.2111059175222</v>
      </c>
      <c r="P28" s="138">
        <f t="shared" ca="1" si="2"/>
        <v>-1504.6454596683034</v>
      </c>
      <c r="Q28" s="140">
        <f t="shared" ca="1" si="3"/>
        <v>-4697.0640447933838</v>
      </c>
      <c r="R28" s="138" t="str">
        <f t="shared" ca="1" si="4"/>
        <v/>
      </c>
    </row>
    <row r="29" spans="1:18">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135">
        <f ca="1">IFERROR(IF((VLOOKUP($E29,'NEA Backsheet'!$D$5:$AF$182,G$9,FALSE))="","",(VLOOKUP($E29,'NEA Backsheet'!$D$5:$AF$182,G$9,FALSE))),"")</f>
        <v>82640.35408696669</v>
      </c>
      <c r="H29" s="138">
        <f ca="1">IFERROR(IF((VLOOKUP($E29,'NEA Backsheet'!$D$5:$AF$182,H$9,FALSE))="","",(VLOOKUP($E29,'NEA Backsheet'!$D$5:$AF$182,H$9,FALSE))),"")</f>
        <v>83577.207481498073</v>
      </c>
      <c r="I29" s="140">
        <f ca="1">IFERROR(IF((VLOOKUP($E29,'NEA Backsheet'!$D$5:$AF$182,I$9,FALSE))="","",(VLOOKUP($E29,'NEA Backsheet'!$D$5:$AF$182,I$9,FALSE))),"")</f>
        <v>86805.585923544611</v>
      </c>
      <c r="J29" s="137">
        <f ca="1">IFERROR(IF((VLOOKUP($E29,'NEA Backsheet'!$D$5:$AF$182,J$9,FALSE))="","",(VLOOKUP($E29,'NEA Backsheet'!$D$5:$AF$182,J$9,FALSE))),"")</f>
        <v>83523.636026195381</v>
      </c>
      <c r="K29" s="135">
        <f ca="1">IFERROR(IF((VLOOKUP($E29,'NEA Backsheet'!$D$5:$AF$182,K$9,FALSE))="","",(VLOOKUP($E29,'NEA Backsheet'!$D$5:$AF$182,K$9,FALSE))),"")</f>
        <v>83985.585619575722</v>
      </c>
      <c r="L29" s="138">
        <f ca="1">IFERROR(IF((VLOOKUP($E29,'NEA Backsheet'!$D$5:$AF$182,L$9,FALSE))="","",(VLOOKUP($E29,'NEA Backsheet'!$D$5:$AF$182,L$9,FALSE))),"")</f>
        <v>86198.534840169581</v>
      </c>
      <c r="M29" s="140">
        <f ca="1">IFERROR(IF((VLOOKUP($E29,'NEA Backsheet'!$D$5:$AF$182,M$9,FALSE))="","",(VLOOKUP($E29,'NEA Backsheet'!$D$5:$AF$182,M$9,FALSE))),"")</f>
        <v>93106.111060777417</v>
      </c>
      <c r="N29" s="137">
        <f ca="1">IFERROR(IF((VLOOKUP($E29,'NEA Backsheet'!$D$5:$AF$182,N$9,FALSE))="","",(VLOOKUP($E29,'NEA Backsheet'!$D$5:$AF$182,N$9,FALSE))),"")</f>
        <v>0</v>
      </c>
      <c r="O29" s="136">
        <f t="shared" ca="1" si="1"/>
        <v>-1345.231532609032</v>
      </c>
      <c r="P29" s="138">
        <f t="shared" ca="1" si="2"/>
        <v>-2621.3273586715077</v>
      </c>
      <c r="Q29" s="140">
        <f t="shared" ca="1" si="3"/>
        <v>-6300.5251372328057</v>
      </c>
      <c r="R29" s="138" t="str">
        <f t="shared" ca="1" si="4"/>
        <v/>
      </c>
    </row>
    <row r="30" spans="1:18">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135">
        <f ca="1">IFERROR(IF((VLOOKUP($E30,'NEA Backsheet'!$D$5:$AF$182,G$9,FALSE))="","",(VLOOKUP($E30,'NEA Backsheet'!$D$5:$AF$182,G$9,FALSE))),"")</f>
        <v>44037.744756016124</v>
      </c>
      <c r="H30" s="138">
        <f ca="1">IFERROR(IF((VLOOKUP($E30,'NEA Backsheet'!$D$5:$AF$182,H$9,FALSE))="","",(VLOOKUP($E30,'NEA Backsheet'!$D$5:$AF$182,H$9,FALSE))),"")</f>
        <v>43532.439639532065</v>
      </c>
      <c r="I30" s="140">
        <f ca="1">IFERROR(IF((VLOOKUP($E30,'NEA Backsheet'!$D$5:$AF$182,I$9,FALSE))="","",(VLOOKUP($E30,'NEA Backsheet'!$D$5:$AF$182,I$9,FALSE))),"")</f>
        <v>44466.614413525975</v>
      </c>
      <c r="J30" s="137">
        <f ca="1">IFERROR(IF((VLOOKUP($E30,'NEA Backsheet'!$D$5:$AF$182,J$9,FALSE))="","",(VLOOKUP($E30,'NEA Backsheet'!$D$5:$AF$182,J$9,FALSE))),"")</f>
        <v>43068.498331835217</v>
      </c>
      <c r="K30" s="135">
        <f ca="1">IFERROR(IF((VLOOKUP($E30,'NEA Backsheet'!$D$5:$AF$182,K$9,FALSE))="","",(VLOOKUP($E30,'NEA Backsheet'!$D$5:$AF$182,K$9,FALSE))),"")</f>
        <v>42417.495912304774</v>
      </c>
      <c r="L30" s="138">
        <f ca="1">IFERROR(IF((VLOOKUP($E30,'NEA Backsheet'!$D$5:$AF$182,L$9,FALSE))="","",(VLOOKUP($E30,'NEA Backsheet'!$D$5:$AF$182,L$9,FALSE))),"")</f>
        <v>42007.349806716273</v>
      </c>
      <c r="M30" s="140">
        <f ca="1">IFERROR(IF((VLOOKUP($E30,'NEA Backsheet'!$D$5:$AF$182,M$9,FALSE))="","",(VLOOKUP($E30,'NEA Backsheet'!$D$5:$AF$182,M$9,FALSE))),"")</f>
        <v>46275.40517068014</v>
      </c>
      <c r="N30" s="137">
        <f ca="1">IFERROR(IF((VLOOKUP($E30,'NEA Backsheet'!$D$5:$AF$182,N$9,FALSE))="","",(VLOOKUP($E30,'NEA Backsheet'!$D$5:$AF$182,N$9,FALSE))),"")</f>
        <v>0</v>
      </c>
      <c r="O30" s="136">
        <f t="shared" ca="1" si="1"/>
        <v>1620.2488437113498</v>
      </c>
      <c r="P30" s="138">
        <f t="shared" ca="1" si="2"/>
        <v>1525.0898328157928</v>
      </c>
      <c r="Q30" s="140">
        <f t="shared" ca="1" si="3"/>
        <v>-1808.7907571541655</v>
      </c>
      <c r="R30" s="138" t="str">
        <f t="shared" ca="1" si="4"/>
        <v/>
      </c>
    </row>
    <row r="31" spans="1:18">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5">
        <f ca="1">IFERROR(IF((VLOOKUP($E31,'NEA Backsheet'!$D$5:$AF$182,G$9,FALSE))="","",(VLOOKUP($E31,'NEA Backsheet'!$D$5:$AF$182,G$9,FALSE))),"")</f>
        <v>103067.8971361826</v>
      </c>
      <c r="H31" s="138">
        <f ca="1">IFERROR(IF((VLOOKUP($E31,'NEA Backsheet'!$D$5:$AF$182,H$9,FALSE))="","",(VLOOKUP($E31,'NEA Backsheet'!$D$5:$AF$182,H$9,FALSE))),"")</f>
        <v>101247.88935620511</v>
      </c>
      <c r="I31" s="140">
        <f ca="1">IFERROR(IF((VLOOKUP($E31,'NEA Backsheet'!$D$5:$AF$182,I$9,FALSE))="","",(VLOOKUP($E31,'NEA Backsheet'!$D$5:$AF$182,I$9,FALSE))),"")</f>
        <v>104745.48667836246</v>
      </c>
      <c r="J31" s="137">
        <f ca="1">IFERROR(IF((VLOOKUP($E31,'NEA Backsheet'!$D$5:$AF$182,J$9,FALSE))="","",(VLOOKUP($E31,'NEA Backsheet'!$D$5:$AF$182,J$9,FALSE))),"")</f>
        <v>102747.09117661726</v>
      </c>
      <c r="K31" s="135">
        <f ca="1">IFERROR(IF((VLOOKUP($E31,'NEA Backsheet'!$D$5:$AF$182,K$9,FALSE))="","",(VLOOKUP($E31,'NEA Backsheet'!$D$5:$AF$182,K$9,FALSE))),"")</f>
        <v>102590.44578731565</v>
      </c>
      <c r="L31" s="138">
        <f ca="1">IFERROR(IF((VLOOKUP($E31,'NEA Backsheet'!$D$5:$AF$182,L$9,FALSE))="","",(VLOOKUP($E31,'NEA Backsheet'!$D$5:$AF$182,L$9,FALSE))),"")</f>
        <v>101851.12972724615</v>
      </c>
      <c r="M31" s="140">
        <f ca="1">IFERROR(IF((VLOOKUP($E31,'NEA Backsheet'!$D$5:$AF$182,M$9,FALSE))="","",(VLOOKUP($E31,'NEA Backsheet'!$D$5:$AF$182,M$9,FALSE))),"")</f>
        <v>106210.8357695078</v>
      </c>
      <c r="N31" s="137">
        <f ca="1">IFERROR(IF((VLOOKUP($E31,'NEA Backsheet'!$D$5:$AF$182,N$9,FALSE))="","",(VLOOKUP($E31,'NEA Backsheet'!$D$5:$AF$182,N$9,FALSE))),"")</f>
        <v>0</v>
      </c>
      <c r="O31" s="136">
        <f t="shared" ca="1" si="1"/>
        <v>477.45134886694723</v>
      </c>
      <c r="P31" s="138">
        <f t="shared" ca="1" si="2"/>
        <v>-603.24037104104355</v>
      </c>
      <c r="Q31" s="140">
        <f t="shared" ca="1" si="3"/>
        <v>-1465.3490911453409</v>
      </c>
      <c r="R31" s="138" t="str">
        <f t="shared" ca="1" si="4"/>
        <v/>
      </c>
    </row>
    <row r="32" spans="1:18">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5">
        <f ca="1">IFERROR(IF((VLOOKUP($E32,'NEA Backsheet'!$D$5:$AF$182,G$9,FALSE))="","",(VLOOKUP($E32,'NEA Backsheet'!$D$5:$AF$182,G$9,FALSE))),"")</f>
        <v>118474.59802231468</v>
      </c>
      <c r="H32" s="138">
        <f ca="1">IFERROR(IF((VLOOKUP($E32,'NEA Backsheet'!$D$5:$AF$182,H$9,FALSE))="","",(VLOOKUP($E32,'NEA Backsheet'!$D$5:$AF$182,H$9,FALSE))),"")</f>
        <v>116532.96170121635</v>
      </c>
      <c r="I32" s="140">
        <f ca="1">IFERROR(IF((VLOOKUP($E32,'NEA Backsheet'!$D$5:$AF$182,I$9,FALSE))="","",(VLOOKUP($E32,'NEA Backsheet'!$D$5:$AF$182,I$9,FALSE))),"")</f>
        <v>119913.50657294301</v>
      </c>
      <c r="J32" s="137">
        <f ca="1">IFERROR(IF((VLOOKUP($E32,'NEA Backsheet'!$D$5:$AF$182,J$9,FALSE))="","",(VLOOKUP($E32,'NEA Backsheet'!$D$5:$AF$182,J$9,FALSE))),"")</f>
        <v>117888.4940972832</v>
      </c>
      <c r="K32" s="135">
        <f ca="1">IFERROR(IF((VLOOKUP($E32,'NEA Backsheet'!$D$5:$AF$182,K$9,FALSE))="","",(VLOOKUP($E32,'NEA Backsheet'!$D$5:$AF$182,K$9,FALSE))),"")</f>
        <v>119788.54779666582</v>
      </c>
      <c r="L32" s="138">
        <f ca="1">IFERROR(IF((VLOOKUP($E32,'NEA Backsheet'!$D$5:$AF$182,L$9,FALSE))="","",(VLOOKUP($E32,'NEA Backsheet'!$D$5:$AF$182,L$9,FALSE))),"")</f>
        <v>117656.73382786803</v>
      </c>
      <c r="M32" s="140">
        <f ca="1">IFERROR(IF((VLOOKUP($E32,'NEA Backsheet'!$D$5:$AF$182,M$9,FALSE))="","",(VLOOKUP($E32,'NEA Backsheet'!$D$5:$AF$182,M$9,FALSE))),"")</f>
        <v>120663.95871600654</v>
      </c>
      <c r="N32" s="137">
        <f ca="1">IFERROR(IF((VLOOKUP($E32,'NEA Backsheet'!$D$5:$AF$182,N$9,FALSE))="","",(VLOOKUP($E32,'NEA Backsheet'!$D$5:$AF$182,N$9,FALSE))),"")</f>
        <v>0</v>
      </c>
      <c r="O32" s="136">
        <f t="shared" ca="1" si="1"/>
        <v>-1313.9497743511456</v>
      </c>
      <c r="P32" s="138">
        <f t="shared" ca="1" si="2"/>
        <v>-1123.7721266516746</v>
      </c>
      <c r="Q32" s="140">
        <f t="shared" ca="1" si="3"/>
        <v>-750.45214306353591</v>
      </c>
      <c r="R32" s="138" t="str">
        <f t="shared" ca="1" si="4"/>
        <v/>
      </c>
    </row>
    <row r="33" spans="1:18">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5">
        <f ca="1">IFERROR(IF((VLOOKUP($E33,'NEA Backsheet'!$D$5:$AF$182,G$9,FALSE))="","",(VLOOKUP($E33,'NEA Backsheet'!$D$5:$AF$182,G$9,FALSE))),"")</f>
        <v>116636.49763149438</v>
      </c>
      <c r="H33" s="138">
        <f ca="1">IFERROR(IF((VLOOKUP($E33,'NEA Backsheet'!$D$5:$AF$182,H$9,FALSE))="","",(VLOOKUP($E33,'NEA Backsheet'!$D$5:$AF$182,H$9,FALSE))),"")</f>
        <v>116137.20573561125</v>
      </c>
      <c r="I33" s="140">
        <f ca="1">IFERROR(IF((VLOOKUP($E33,'NEA Backsheet'!$D$5:$AF$182,I$9,FALSE))="","",(VLOOKUP($E33,'NEA Backsheet'!$D$5:$AF$182,I$9,FALSE))),"")</f>
        <v>120827.1043008986</v>
      </c>
      <c r="J33" s="137">
        <f ca="1">IFERROR(IF((VLOOKUP($E33,'NEA Backsheet'!$D$5:$AF$182,J$9,FALSE))="","",(VLOOKUP($E33,'NEA Backsheet'!$D$5:$AF$182,J$9,FALSE))),"")</f>
        <v>118962.30890023801</v>
      </c>
      <c r="K33" s="135">
        <f ca="1">IFERROR(IF((VLOOKUP($E33,'NEA Backsheet'!$D$5:$AF$182,K$9,FALSE))="","",(VLOOKUP($E33,'NEA Backsheet'!$D$5:$AF$182,K$9,FALSE))),"")</f>
        <v>120925.66958497169</v>
      </c>
      <c r="L33" s="138">
        <f ca="1">IFERROR(IF((VLOOKUP($E33,'NEA Backsheet'!$D$5:$AF$182,L$9,FALSE))="","",(VLOOKUP($E33,'NEA Backsheet'!$D$5:$AF$182,L$9,FALSE))),"")</f>
        <v>120880.04513478599</v>
      </c>
      <c r="M33" s="140">
        <f ca="1">IFERROR(IF((VLOOKUP($E33,'NEA Backsheet'!$D$5:$AF$182,M$9,FALSE))="","",(VLOOKUP($E33,'NEA Backsheet'!$D$5:$AF$182,M$9,FALSE))),"")</f>
        <v>125067.67021365752</v>
      </c>
      <c r="N33" s="137">
        <f ca="1">IFERROR(IF((VLOOKUP($E33,'NEA Backsheet'!$D$5:$AF$182,N$9,FALSE))="","",(VLOOKUP($E33,'NEA Backsheet'!$D$5:$AF$182,N$9,FALSE))),"")</f>
        <v>0</v>
      </c>
      <c r="O33" s="136">
        <f t="shared" ca="1" si="1"/>
        <v>-4289.1719534773147</v>
      </c>
      <c r="P33" s="138">
        <f t="shared" ca="1" si="2"/>
        <v>-4742.8393991747434</v>
      </c>
      <c r="Q33" s="140">
        <f t="shared" ca="1" si="3"/>
        <v>-4240.565912758917</v>
      </c>
      <c r="R33" s="138" t="str">
        <f t="shared" ca="1" si="4"/>
        <v/>
      </c>
    </row>
    <row r="34" spans="1:18">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135">
        <f ca="1">IFERROR(IF((VLOOKUP($E34,'NEA Backsheet'!$D$5:$AF$182,G$9,FALSE))="","",(VLOOKUP($E34,'NEA Backsheet'!$D$5:$AF$182,G$9,FALSE))),"")</f>
        <v>99944.959406601265</v>
      </c>
      <c r="H34" s="138">
        <f ca="1">IFERROR(IF((VLOOKUP($E34,'NEA Backsheet'!$D$5:$AF$182,H$9,FALSE))="","",(VLOOKUP($E34,'NEA Backsheet'!$D$5:$AF$182,H$9,FALSE))),"")</f>
        <v>98406.998562283829</v>
      </c>
      <c r="I34" s="140">
        <f ca="1">IFERROR(IF((VLOOKUP($E34,'NEA Backsheet'!$D$5:$AF$182,I$9,FALSE))="","",(VLOOKUP($E34,'NEA Backsheet'!$D$5:$AF$182,I$9,FALSE))),"")</f>
        <v>100447.42382768566</v>
      </c>
      <c r="J34" s="137">
        <f ca="1">IFERROR(IF((VLOOKUP($E34,'NEA Backsheet'!$D$5:$AF$182,J$9,FALSE))="","",(VLOOKUP($E34,'NEA Backsheet'!$D$5:$AF$182,J$9,FALSE))),"")</f>
        <v>109077.12037841287</v>
      </c>
      <c r="K34" s="135">
        <f ca="1">IFERROR(IF((VLOOKUP($E34,'NEA Backsheet'!$D$5:$AF$182,K$9,FALSE))="","",(VLOOKUP($E34,'NEA Backsheet'!$D$5:$AF$182,K$9,FALSE))),"")</f>
        <v>110982.46435013654</v>
      </c>
      <c r="L34" s="138">
        <f ca="1">IFERROR(IF((VLOOKUP($E34,'NEA Backsheet'!$D$5:$AF$182,L$9,FALSE))="","",(VLOOKUP($E34,'NEA Backsheet'!$D$5:$AF$182,L$9,FALSE))),"")</f>
        <v>110704.08593706333</v>
      </c>
      <c r="M34" s="140">
        <f ca="1">IFERROR(IF((VLOOKUP($E34,'NEA Backsheet'!$D$5:$AF$182,M$9,FALSE))="","",(VLOOKUP($E34,'NEA Backsheet'!$D$5:$AF$182,M$9,FALSE))),"")</f>
        <v>115374.49658587546</v>
      </c>
      <c r="N34" s="137">
        <f ca="1">IFERROR(IF((VLOOKUP($E34,'NEA Backsheet'!$D$5:$AF$182,N$9,FALSE))="","",(VLOOKUP($E34,'NEA Backsheet'!$D$5:$AF$182,N$9,FALSE))),"")</f>
        <v>0</v>
      </c>
      <c r="O34" s="136">
        <f t="shared" ca="1" si="1"/>
        <v>-11037.50494353527</v>
      </c>
      <c r="P34" s="138">
        <f t="shared" ca="1" si="2"/>
        <v>-12297.087374779498</v>
      </c>
      <c r="Q34" s="140">
        <f t="shared" ca="1" si="3"/>
        <v>-14927.072758189795</v>
      </c>
      <c r="R34" s="138" t="str">
        <f t="shared" ca="1" si="4"/>
        <v/>
      </c>
    </row>
    <row r="35" spans="1:18">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135">
        <f ca="1">IFERROR(IF((VLOOKUP($E35,'NEA Backsheet'!$D$5:$AF$182,G$9,FALSE))="","",(VLOOKUP($E35,'NEA Backsheet'!$D$5:$AF$182,G$9,FALSE))),"")</f>
        <v>85277.269936024633</v>
      </c>
      <c r="H35" s="138">
        <f ca="1">IFERROR(IF((VLOOKUP($E35,'NEA Backsheet'!$D$5:$AF$182,H$9,FALSE))="","",(VLOOKUP($E35,'NEA Backsheet'!$D$5:$AF$182,H$9,FALSE))),"")</f>
        <v>84919.580625497707</v>
      </c>
      <c r="I35" s="140">
        <f ca="1">IFERROR(IF((VLOOKUP($E35,'NEA Backsheet'!$D$5:$AF$182,I$9,FALSE))="","",(VLOOKUP($E35,'NEA Backsheet'!$D$5:$AF$182,I$9,FALSE))),"")</f>
        <v>87759.819211777693</v>
      </c>
      <c r="J35" s="137">
        <f ca="1">IFERROR(IF((VLOOKUP($E35,'NEA Backsheet'!$D$5:$AF$182,J$9,FALSE))="","",(VLOOKUP($E35,'NEA Backsheet'!$D$5:$AF$182,J$9,FALSE))),"")</f>
        <v>86460.644884253677</v>
      </c>
      <c r="K35" s="135">
        <f ca="1">IFERROR(IF((VLOOKUP($E35,'NEA Backsheet'!$D$5:$AF$182,K$9,FALSE))="","",(VLOOKUP($E35,'NEA Backsheet'!$D$5:$AF$182,K$9,FALSE))),"")</f>
        <v>86925.852618346282</v>
      </c>
      <c r="L35" s="138">
        <f ca="1">IFERROR(IF((VLOOKUP($E35,'NEA Backsheet'!$D$5:$AF$182,L$9,FALSE))="","",(VLOOKUP($E35,'NEA Backsheet'!$D$5:$AF$182,L$9,FALSE))),"")</f>
        <v>86922.492614027156</v>
      </c>
      <c r="M35" s="140">
        <f ca="1">IFERROR(IF((VLOOKUP($E35,'NEA Backsheet'!$D$5:$AF$182,M$9,FALSE))="","",(VLOOKUP($E35,'NEA Backsheet'!$D$5:$AF$182,M$9,FALSE))),"")</f>
        <v>93011.750543797287</v>
      </c>
      <c r="N35" s="137">
        <f ca="1">IFERROR(IF((VLOOKUP($E35,'NEA Backsheet'!$D$5:$AF$182,N$9,FALSE))="","",(VLOOKUP($E35,'NEA Backsheet'!$D$5:$AF$182,N$9,FALSE))),"")</f>
        <v>0</v>
      </c>
      <c r="O35" s="136">
        <f t="shared" ca="1" si="1"/>
        <v>-1648.5826823216485</v>
      </c>
      <c r="P35" s="138">
        <f t="shared" ca="1" si="2"/>
        <v>-2002.9119885294494</v>
      </c>
      <c r="Q35" s="140">
        <f t="shared" ca="1" si="3"/>
        <v>-5251.9313320195943</v>
      </c>
      <c r="R35" s="138" t="str">
        <f t="shared" ca="1" si="4"/>
        <v/>
      </c>
    </row>
    <row r="36" spans="1:18">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135">
        <f ca="1">IFERROR(IF((VLOOKUP($E36,'NEA Backsheet'!$D$5:$AF$182,G$9,FALSE))="","",(VLOOKUP($E36,'NEA Backsheet'!$D$5:$AF$182,G$9,FALSE))),"")</f>
        <v>114429.60358876221</v>
      </c>
      <c r="H36" s="138">
        <f ca="1">IFERROR(IF((VLOOKUP($E36,'NEA Backsheet'!$D$5:$AF$182,H$9,FALSE))="","",(VLOOKUP($E36,'NEA Backsheet'!$D$5:$AF$182,H$9,FALSE))),"")</f>
        <v>113110.81948792085</v>
      </c>
      <c r="I36" s="140">
        <f ca="1">IFERROR(IF((VLOOKUP($E36,'NEA Backsheet'!$D$5:$AF$182,I$9,FALSE))="","",(VLOOKUP($E36,'NEA Backsheet'!$D$5:$AF$182,I$9,FALSE))),"")</f>
        <v>118450.99741292319</v>
      </c>
      <c r="J36" s="137">
        <f ca="1">IFERROR(IF((VLOOKUP($E36,'NEA Backsheet'!$D$5:$AF$182,J$9,FALSE))="","",(VLOOKUP($E36,'NEA Backsheet'!$D$5:$AF$182,J$9,FALSE))),"")</f>
        <v>115036.95779273464</v>
      </c>
      <c r="K36" s="135">
        <f ca="1">IFERROR(IF((VLOOKUP($E36,'NEA Backsheet'!$D$5:$AF$182,K$9,FALSE))="","",(VLOOKUP($E36,'NEA Backsheet'!$D$5:$AF$182,K$9,FALSE))),"")</f>
        <v>119627.46311551648</v>
      </c>
      <c r="L36" s="138">
        <f ca="1">IFERROR(IF((VLOOKUP($E36,'NEA Backsheet'!$D$5:$AF$182,L$9,FALSE))="","",(VLOOKUP($E36,'NEA Backsheet'!$D$5:$AF$182,L$9,FALSE))),"")</f>
        <v>118794.9637387543</v>
      </c>
      <c r="M36" s="140">
        <f ca="1">IFERROR(IF((VLOOKUP($E36,'NEA Backsheet'!$D$5:$AF$182,M$9,FALSE))="","",(VLOOKUP($E36,'NEA Backsheet'!$D$5:$AF$182,M$9,FALSE))),"")</f>
        <v>123668.4935238803</v>
      </c>
      <c r="N36" s="137">
        <f ca="1">IFERROR(IF((VLOOKUP($E36,'NEA Backsheet'!$D$5:$AF$182,N$9,FALSE))="","",(VLOOKUP($E36,'NEA Backsheet'!$D$5:$AF$182,N$9,FALSE))),"")</f>
        <v>0</v>
      </c>
      <c r="O36" s="136">
        <f t="shared" ca="1" si="1"/>
        <v>-5197.8595267542696</v>
      </c>
      <c r="P36" s="138">
        <f t="shared" ca="1" si="2"/>
        <v>-5684.1442508334585</v>
      </c>
      <c r="Q36" s="140">
        <f t="shared" ca="1" si="3"/>
        <v>-5217.4961109571159</v>
      </c>
      <c r="R36" s="138" t="str">
        <f t="shared" ca="1" si="4"/>
        <v/>
      </c>
    </row>
    <row r="37" spans="1:18">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135">
        <f ca="1">IFERROR(IF((VLOOKUP($E37,'NEA Backsheet'!$D$5:$AF$182,G$9,FALSE))="","",(VLOOKUP($E37,'NEA Backsheet'!$D$5:$AF$182,G$9,FALSE))),"")</f>
        <v>84714.483382176928</v>
      </c>
      <c r="H37" s="138">
        <f ca="1">IFERROR(IF((VLOOKUP($E37,'NEA Backsheet'!$D$5:$AF$182,H$9,FALSE))="","",(VLOOKUP($E37,'NEA Backsheet'!$D$5:$AF$182,H$9,FALSE))),"")</f>
        <v>84333.467707360862</v>
      </c>
      <c r="I37" s="140">
        <f ca="1">IFERROR(IF((VLOOKUP($E37,'NEA Backsheet'!$D$5:$AF$182,I$9,FALSE))="","",(VLOOKUP($E37,'NEA Backsheet'!$D$5:$AF$182,I$9,FALSE))),"")</f>
        <v>87639.516565683865</v>
      </c>
      <c r="J37" s="137">
        <f ca="1">IFERROR(IF((VLOOKUP($E37,'NEA Backsheet'!$D$5:$AF$182,J$9,FALSE))="","",(VLOOKUP($E37,'NEA Backsheet'!$D$5:$AF$182,J$9,FALSE))),"")</f>
        <v>84535.10052831666</v>
      </c>
      <c r="K37" s="135">
        <f ca="1">IFERROR(IF((VLOOKUP($E37,'NEA Backsheet'!$D$5:$AF$182,K$9,FALSE))="","",(VLOOKUP($E37,'NEA Backsheet'!$D$5:$AF$182,K$9,FALSE))),"")</f>
        <v>98082.622232070586</v>
      </c>
      <c r="L37" s="138">
        <f ca="1">IFERROR(IF((VLOOKUP($E37,'NEA Backsheet'!$D$5:$AF$182,L$9,FALSE))="","",(VLOOKUP($E37,'NEA Backsheet'!$D$5:$AF$182,L$9,FALSE))),"")</f>
        <v>92677.32773069384</v>
      </c>
      <c r="M37" s="140">
        <f ca="1">IFERROR(IF((VLOOKUP($E37,'NEA Backsheet'!$D$5:$AF$182,M$9,FALSE))="","",(VLOOKUP($E37,'NEA Backsheet'!$D$5:$AF$182,M$9,FALSE))),"")</f>
        <v>92350.486518790465</v>
      </c>
      <c r="N37" s="137">
        <f ca="1">IFERROR(IF((VLOOKUP($E37,'NEA Backsheet'!$D$5:$AF$182,N$9,FALSE))="","",(VLOOKUP($E37,'NEA Backsheet'!$D$5:$AF$182,N$9,FALSE))),"")</f>
        <v>0</v>
      </c>
      <c r="O37" s="136">
        <f t="shared" ca="1" si="1"/>
        <v>-13368.138849893658</v>
      </c>
      <c r="P37" s="138">
        <f t="shared" ca="1" si="2"/>
        <v>-8343.860023332978</v>
      </c>
      <c r="Q37" s="140">
        <f t="shared" ca="1" si="3"/>
        <v>-4710.9699531065999</v>
      </c>
      <c r="R37" s="138" t="str">
        <f t="shared" ca="1" si="4"/>
        <v/>
      </c>
    </row>
    <row r="38" spans="1:18">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135">
        <f ca="1">IFERROR(IF((VLOOKUP($E38,'NEA Backsheet'!$D$5:$AF$182,G$9,FALSE))="","",(VLOOKUP($E38,'NEA Backsheet'!$D$5:$AF$182,G$9,FALSE))),"")</f>
        <v>69275.155713663014</v>
      </c>
      <c r="H38" s="138">
        <f ca="1">IFERROR(IF((VLOOKUP($E38,'NEA Backsheet'!$D$5:$AF$182,H$9,FALSE))="","",(VLOOKUP($E38,'NEA Backsheet'!$D$5:$AF$182,H$9,FALSE))),"")</f>
        <v>69572.478611335973</v>
      </c>
      <c r="I38" s="140">
        <f ca="1">IFERROR(IF((VLOOKUP($E38,'NEA Backsheet'!$D$5:$AF$182,I$9,FALSE))="","",(VLOOKUP($E38,'NEA Backsheet'!$D$5:$AF$182,I$9,FALSE))),"")</f>
        <v>72915.730459284532</v>
      </c>
      <c r="J38" s="137">
        <f ca="1">IFERROR(IF((VLOOKUP($E38,'NEA Backsheet'!$D$5:$AF$182,J$9,FALSE))="","",(VLOOKUP($E38,'NEA Backsheet'!$D$5:$AF$182,J$9,FALSE))),"")</f>
        <v>72281.686299213616</v>
      </c>
      <c r="K38" s="135">
        <f ca="1">IFERROR(IF((VLOOKUP($E38,'NEA Backsheet'!$D$5:$AF$182,K$9,FALSE))="","",(VLOOKUP($E38,'NEA Backsheet'!$D$5:$AF$182,K$9,FALSE))),"")</f>
        <v>71363.403452383951</v>
      </c>
      <c r="L38" s="138">
        <f ca="1">IFERROR(IF((VLOOKUP($E38,'NEA Backsheet'!$D$5:$AF$182,L$9,FALSE))="","",(VLOOKUP($E38,'NEA Backsheet'!$D$5:$AF$182,L$9,FALSE))),"")</f>
        <v>71842.981838552092</v>
      </c>
      <c r="M38" s="140">
        <f ca="1">IFERROR(IF((VLOOKUP($E38,'NEA Backsheet'!$D$5:$AF$182,M$9,FALSE))="","",(VLOOKUP($E38,'NEA Backsheet'!$D$5:$AF$182,M$9,FALSE))),"")</f>
        <v>73668.585446939003</v>
      </c>
      <c r="N38" s="137">
        <f ca="1">IFERROR(IF((VLOOKUP($E38,'NEA Backsheet'!$D$5:$AF$182,N$9,FALSE))="","",(VLOOKUP($E38,'NEA Backsheet'!$D$5:$AF$182,N$9,FALSE))),"")</f>
        <v>0</v>
      </c>
      <c r="O38" s="136">
        <f t="shared" ca="1" si="1"/>
        <v>-2088.2477387209365</v>
      </c>
      <c r="P38" s="138">
        <f t="shared" ca="1" si="2"/>
        <v>-2270.5032272161188</v>
      </c>
      <c r="Q38" s="140">
        <f t="shared" ca="1" si="3"/>
        <v>-752.85498765447119</v>
      </c>
      <c r="R38" s="138" t="str">
        <f t="shared" ca="1" si="4"/>
        <v/>
      </c>
    </row>
    <row r="39" spans="1:18">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135">
        <f ca="1">IFERROR(IF((VLOOKUP($E39,'NEA Backsheet'!$D$5:$AF$182,G$9,FALSE))="","",(VLOOKUP($E39,'NEA Backsheet'!$D$5:$AF$182,G$9,FALSE))),"")</f>
        <v>188321.56868226966</v>
      </c>
      <c r="H39" s="138">
        <f ca="1">IFERROR(IF((VLOOKUP($E39,'NEA Backsheet'!$D$5:$AF$182,H$9,FALSE))="","",(VLOOKUP($E39,'NEA Backsheet'!$D$5:$AF$182,H$9,FALSE))),"")</f>
        <v>187891.10987441041</v>
      </c>
      <c r="I39" s="140">
        <f ca="1">IFERROR(IF((VLOOKUP($E39,'NEA Backsheet'!$D$5:$AF$182,I$9,FALSE))="","",(VLOOKUP($E39,'NEA Backsheet'!$D$5:$AF$182,I$9,FALSE))),"")</f>
        <v>191330.02326103588</v>
      </c>
      <c r="J39" s="137">
        <f ca="1">IFERROR(IF((VLOOKUP($E39,'NEA Backsheet'!$D$5:$AF$182,J$9,FALSE))="","",(VLOOKUP($E39,'NEA Backsheet'!$D$5:$AF$182,J$9,FALSE))),"")</f>
        <v>187582.77509409652</v>
      </c>
      <c r="K39" s="135">
        <f ca="1">IFERROR(IF((VLOOKUP($E39,'NEA Backsheet'!$D$5:$AF$182,K$9,FALSE))="","",(VLOOKUP($E39,'NEA Backsheet'!$D$5:$AF$182,K$9,FALSE))),"")</f>
        <v>195389.11517390513</v>
      </c>
      <c r="L39" s="138">
        <f ca="1">IFERROR(IF((VLOOKUP($E39,'NEA Backsheet'!$D$5:$AF$182,L$9,FALSE))="","",(VLOOKUP($E39,'NEA Backsheet'!$D$5:$AF$182,L$9,FALSE))),"")</f>
        <v>197102.18178400709</v>
      </c>
      <c r="M39" s="140">
        <f ca="1">IFERROR(IF((VLOOKUP($E39,'NEA Backsheet'!$D$5:$AF$182,M$9,FALSE))="","",(VLOOKUP($E39,'NEA Backsheet'!$D$5:$AF$182,M$9,FALSE))),"")</f>
        <v>203978.25109040382</v>
      </c>
      <c r="N39" s="137">
        <f ca="1">IFERROR(IF((VLOOKUP($E39,'NEA Backsheet'!$D$5:$AF$182,N$9,FALSE))="","",(VLOOKUP($E39,'NEA Backsheet'!$D$5:$AF$182,N$9,FALSE))),"")</f>
        <v>0</v>
      </c>
      <c r="O39" s="136">
        <f t="shared" ca="1" si="1"/>
        <v>-7067.5464916354686</v>
      </c>
      <c r="P39" s="138">
        <f t="shared" ca="1" si="2"/>
        <v>-9211.0719095966779</v>
      </c>
      <c r="Q39" s="140">
        <f t="shared" ca="1" si="3"/>
        <v>-12648.227829367941</v>
      </c>
      <c r="R39" s="138" t="str">
        <f t="shared" ca="1" si="4"/>
        <v/>
      </c>
    </row>
    <row r="40" spans="1:18">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135">
        <f ca="1">IFERROR(IF((VLOOKUP($E40,'NEA Backsheet'!$D$5:$AF$182,G$9,FALSE))="","",(VLOOKUP($E40,'NEA Backsheet'!$D$5:$AF$182,G$9,FALSE))),"")</f>
        <v>4795.2628014665679</v>
      </c>
      <c r="H40" s="138">
        <f ca="1">IFERROR(IF((VLOOKUP($E40,'NEA Backsheet'!$D$5:$AF$182,H$9,FALSE))="","",(VLOOKUP($E40,'NEA Backsheet'!$D$5:$AF$182,H$9,FALSE))),"")</f>
        <v>4846.504685513285</v>
      </c>
      <c r="I40" s="140">
        <f ca="1">IFERROR(IF((VLOOKUP($E40,'NEA Backsheet'!$D$5:$AF$182,I$9,FALSE))="","",(VLOOKUP($E40,'NEA Backsheet'!$D$5:$AF$182,I$9,FALSE))),"")</f>
        <v>5032.2078769149766</v>
      </c>
      <c r="J40" s="137">
        <f ca="1">IFERROR(IF((VLOOKUP($E40,'NEA Backsheet'!$D$5:$AF$182,J$9,FALSE))="","",(VLOOKUP($E40,'NEA Backsheet'!$D$5:$AF$182,J$9,FALSE))),"")</f>
        <v>5056.0030306542594</v>
      </c>
      <c r="K40" s="135">
        <f ca="1">IFERROR(IF((VLOOKUP($E40,'NEA Backsheet'!$D$5:$AF$182,K$9,FALSE))="","",(VLOOKUP($E40,'NEA Backsheet'!$D$5:$AF$182,K$9,FALSE))),"")</f>
        <v>5198.0737265529497</v>
      </c>
      <c r="L40" s="138">
        <f ca="1">IFERROR(IF((VLOOKUP($E40,'NEA Backsheet'!$D$5:$AF$182,L$9,FALSE))="","",(VLOOKUP($E40,'NEA Backsheet'!$D$5:$AF$182,L$9,FALSE))),"")</f>
        <v>5114.6091557887939</v>
      </c>
      <c r="M40" s="140">
        <f ca="1">IFERROR(IF((VLOOKUP($E40,'NEA Backsheet'!$D$5:$AF$182,M$9,FALSE))="","",(VLOOKUP($E40,'NEA Backsheet'!$D$5:$AF$182,M$9,FALSE))),"")</f>
        <v>5224.1671210506474</v>
      </c>
      <c r="N40" s="137" t="str">
        <f ca="1">IFERROR(IF((VLOOKUP($E40,'NEA Backsheet'!$D$5:$AF$182,N$9,FALSE))="","",(VLOOKUP($E40,'NEA Backsheet'!$D$5:$AF$182,N$9,FALSE))),"")</f>
        <v/>
      </c>
      <c r="O40" s="136">
        <f t="shared" ca="1" si="1"/>
        <v>-402.81092508638176</v>
      </c>
      <c r="P40" s="138">
        <f t="shared" ca="1" si="2"/>
        <v>-268.1044702755089</v>
      </c>
      <c r="Q40" s="140">
        <f t="shared" ca="1" si="3"/>
        <v>-191.95924413567082</v>
      </c>
      <c r="R40" s="138" t="str">
        <f t="shared" ca="1" si="4"/>
        <v/>
      </c>
    </row>
    <row r="41" spans="1:18">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135">
        <f ca="1">IFERROR(IF((VLOOKUP($E41,'NEA Backsheet'!$D$5:$AF$182,G$9,FALSE))="","",(VLOOKUP($E41,'NEA Backsheet'!$D$5:$AF$182,G$9,FALSE))),"")</f>
        <v>7379.3428552319183</v>
      </c>
      <c r="H41" s="138">
        <f ca="1">IFERROR(IF((VLOOKUP($E41,'NEA Backsheet'!$D$5:$AF$182,H$9,FALSE))="","",(VLOOKUP($E41,'NEA Backsheet'!$D$5:$AF$182,H$9,FALSE))),"")</f>
        <v>7015.3628829289328</v>
      </c>
      <c r="I41" s="140">
        <f ca="1">IFERROR(IF((VLOOKUP($E41,'NEA Backsheet'!$D$5:$AF$182,I$9,FALSE))="","",(VLOOKUP($E41,'NEA Backsheet'!$D$5:$AF$182,I$9,FALSE))),"")</f>
        <v>7171.7958761288328</v>
      </c>
      <c r="J41" s="137">
        <f ca="1">IFERROR(IF((VLOOKUP($E41,'NEA Backsheet'!$D$5:$AF$182,J$9,FALSE))="","",(VLOOKUP($E41,'NEA Backsheet'!$D$5:$AF$182,J$9,FALSE))),"")</f>
        <v>7076.419929656191</v>
      </c>
      <c r="K41" s="135">
        <f ca="1">IFERROR(IF((VLOOKUP($E41,'NEA Backsheet'!$D$5:$AF$182,K$9,FALSE))="","",(VLOOKUP($E41,'NEA Backsheet'!$D$5:$AF$182,K$9,FALSE))),"")</f>
        <v>7574.6271593132751</v>
      </c>
      <c r="L41" s="138">
        <f ca="1">IFERROR(IF((VLOOKUP($E41,'NEA Backsheet'!$D$5:$AF$182,L$9,FALSE))="","",(VLOOKUP($E41,'NEA Backsheet'!$D$5:$AF$182,L$9,FALSE))),"")</f>
        <v>7277.4097589311132</v>
      </c>
      <c r="M41" s="140">
        <f ca="1">IFERROR(IF((VLOOKUP($E41,'NEA Backsheet'!$D$5:$AF$182,M$9,FALSE))="","",(VLOOKUP($E41,'NEA Backsheet'!$D$5:$AF$182,M$9,FALSE))),"")</f>
        <v>8194.252296923105</v>
      </c>
      <c r="N41" s="137" t="str">
        <f ca="1">IFERROR(IF((VLOOKUP($E41,'NEA Backsheet'!$D$5:$AF$182,N$9,FALSE))="","",(VLOOKUP($E41,'NEA Backsheet'!$D$5:$AF$182,N$9,FALSE))),"")</f>
        <v/>
      </c>
      <c r="O41" s="136">
        <f t="shared" ca="1" si="1"/>
        <v>-195.28430408135682</v>
      </c>
      <c r="P41" s="138">
        <f t="shared" ca="1" si="2"/>
        <v>-262.0468760021804</v>
      </c>
      <c r="Q41" s="140">
        <f t="shared" ca="1" si="3"/>
        <v>-1022.4564207942722</v>
      </c>
      <c r="R41" s="138" t="str">
        <f t="shared" ca="1" si="4"/>
        <v/>
      </c>
    </row>
    <row r="42" spans="1:18">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135">
        <f ca="1">IFERROR(IF((VLOOKUP($E42,'NEA Backsheet'!$D$5:$AF$182,G$9,FALSE))="","",(VLOOKUP($E42,'NEA Backsheet'!$D$5:$AF$182,G$9,FALSE))),"")</f>
        <v>7857.2591606901797</v>
      </c>
      <c r="H42" s="138">
        <f ca="1">IFERROR(IF((VLOOKUP($E42,'NEA Backsheet'!$D$5:$AF$182,H$9,FALSE))="","",(VLOOKUP($E42,'NEA Backsheet'!$D$5:$AF$182,H$9,FALSE))),"")</f>
        <v>7761.2521571214129</v>
      </c>
      <c r="I42" s="140">
        <f ca="1">IFERROR(IF((VLOOKUP($E42,'NEA Backsheet'!$D$5:$AF$182,I$9,FALSE))="","",(VLOOKUP($E42,'NEA Backsheet'!$D$5:$AF$182,I$9,FALSE))),"")</f>
        <v>8037.7320554789394</v>
      </c>
      <c r="J42" s="137">
        <f ca="1">IFERROR(IF((VLOOKUP($E42,'NEA Backsheet'!$D$5:$AF$182,J$9,FALSE))="","",(VLOOKUP($E42,'NEA Backsheet'!$D$5:$AF$182,J$9,FALSE))),"")</f>
        <v>8393.1969007215339</v>
      </c>
      <c r="K42" s="135">
        <f ca="1">IFERROR(IF((VLOOKUP($E42,'NEA Backsheet'!$D$5:$AF$182,K$9,FALSE))="","",(VLOOKUP($E42,'NEA Backsheet'!$D$5:$AF$182,K$9,FALSE))),"")</f>
        <v>8650.8624306214788</v>
      </c>
      <c r="L42" s="138">
        <f ca="1">IFERROR(IF((VLOOKUP($E42,'NEA Backsheet'!$D$5:$AF$182,L$9,FALSE))="","",(VLOOKUP($E42,'NEA Backsheet'!$D$5:$AF$182,L$9,FALSE))),"")</f>
        <v>7889.8433889929247</v>
      </c>
      <c r="M42" s="140">
        <f ca="1">IFERROR(IF((VLOOKUP($E42,'NEA Backsheet'!$D$5:$AF$182,M$9,FALSE))="","",(VLOOKUP($E42,'NEA Backsheet'!$D$5:$AF$182,M$9,FALSE))),"")</f>
        <v>7987.0668754349235</v>
      </c>
      <c r="N42" s="137" t="str">
        <f ca="1">IFERROR(IF((VLOOKUP($E42,'NEA Backsheet'!$D$5:$AF$182,N$9,FALSE))="","",(VLOOKUP($E42,'NEA Backsheet'!$D$5:$AF$182,N$9,FALSE))),"")</f>
        <v/>
      </c>
      <c r="O42" s="136">
        <f t="shared" ca="1" si="1"/>
        <v>-793.60326993129911</v>
      </c>
      <c r="P42" s="138">
        <f t="shared" ca="1" si="2"/>
        <v>-128.59123187151181</v>
      </c>
      <c r="Q42" s="140">
        <f t="shared" ca="1" si="3"/>
        <v>50.665180044015869</v>
      </c>
      <c r="R42" s="138" t="str">
        <f t="shared" ca="1" si="4"/>
        <v/>
      </c>
    </row>
    <row r="43" spans="1:18">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135">
        <f ca="1">IFERROR(IF((VLOOKUP($E43,'NEA Backsheet'!$D$5:$AF$182,G$9,FALSE))="","",(VLOOKUP($E43,'NEA Backsheet'!$D$5:$AF$182,G$9,FALSE))),"")</f>
        <v>3971.8629017391509</v>
      </c>
      <c r="H43" s="138">
        <f ca="1">IFERROR(IF((VLOOKUP($E43,'NEA Backsheet'!$D$5:$AF$182,H$9,FALSE))="","",(VLOOKUP($E43,'NEA Backsheet'!$D$5:$AF$182,H$9,FALSE))),"")</f>
        <v>3975.7347465009034</v>
      </c>
      <c r="I43" s="140">
        <f ca="1">IFERROR(IF((VLOOKUP($E43,'NEA Backsheet'!$D$5:$AF$182,I$9,FALSE))="","",(VLOOKUP($E43,'NEA Backsheet'!$D$5:$AF$182,I$9,FALSE))),"")</f>
        <v>4375.6181147298084</v>
      </c>
      <c r="J43" s="137">
        <f ca="1">IFERROR(IF((VLOOKUP($E43,'NEA Backsheet'!$D$5:$AF$182,J$9,FALSE))="","",(VLOOKUP($E43,'NEA Backsheet'!$D$5:$AF$182,J$9,FALSE))),"")</f>
        <v>4098.0079795338379</v>
      </c>
      <c r="K43" s="135">
        <f ca="1">IFERROR(IF((VLOOKUP($E43,'NEA Backsheet'!$D$5:$AF$182,K$9,FALSE))="","",(VLOOKUP($E43,'NEA Backsheet'!$D$5:$AF$182,K$9,FALSE))),"")</f>
        <v>4387.9887077381709</v>
      </c>
      <c r="L43" s="138">
        <f ca="1">IFERROR(IF((VLOOKUP($E43,'NEA Backsheet'!$D$5:$AF$182,L$9,FALSE))="","",(VLOOKUP($E43,'NEA Backsheet'!$D$5:$AF$182,L$9,FALSE))),"")</f>
        <v>4375.4304752559428</v>
      </c>
      <c r="M43" s="140">
        <f ca="1">IFERROR(IF((VLOOKUP($E43,'NEA Backsheet'!$D$5:$AF$182,M$9,FALSE))="","",(VLOOKUP($E43,'NEA Backsheet'!$D$5:$AF$182,M$9,FALSE))),"")</f>
        <v>4576.4971697263263</v>
      </c>
      <c r="N43" s="137" t="str">
        <f ca="1">IFERROR(IF((VLOOKUP($E43,'NEA Backsheet'!$D$5:$AF$182,N$9,FALSE))="","",(VLOOKUP($E43,'NEA Backsheet'!$D$5:$AF$182,N$9,FALSE))),"")</f>
        <v/>
      </c>
      <c r="O43" s="136">
        <f t="shared" ca="1" si="1"/>
        <v>-416.12580599902003</v>
      </c>
      <c r="P43" s="138">
        <f t="shared" ca="1" si="2"/>
        <v>-399.69572875503945</v>
      </c>
      <c r="Q43" s="140">
        <f t="shared" ca="1" si="3"/>
        <v>-200.87905499651788</v>
      </c>
      <c r="R43" s="138" t="str">
        <f t="shared" ca="1" si="4"/>
        <v/>
      </c>
    </row>
    <row r="44" spans="1:18">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75" ca="1" si="5">IF($A44&gt;$U$5-1,"",INDIRECT("'Comms by AT'!D"&amp;$A44+$U$4))</f>
        <v>E06000055</v>
      </c>
      <c r="F44" s="29" t="str">
        <f ca="1">IF(E44="","",VLOOKUP(E44,'Org list'!$J$9:$K$636,2,0))</f>
        <v>Bedford</v>
      </c>
      <c r="G44" s="135">
        <f ca="1">IFERROR(IF((VLOOKUP($E44,'NEA Backsheet'!$D$5:$AF$182,G$9,FALSE))="","",(VLOOKUP($E44,'NEA Backsheet'!$D$5:$AF$182,G$9,FALSE))),"")</f>
        <v>4272.3985416678306</v>
      </c>
      <c r="H44" s="138">
        <f ca="1">IFERROR(IF((VLOOKUP($E44,'NEA Backsheet'!$D$5:$AF$182,H$9,FALSE))="","",(VLOOKUP($E44,'NEA Backsheet'!$D$5:$AF$182,H$9,FALSE))),"")</f>
        <v>4393.923689488076</v>
      </c>
      <c r="I44" s="140">
        <f ca="1">IFERROR(IF((VLOOKUP($E44,'NEA Backsheet'!$D$5:$AF$182,I$9,FALSE))="","",(VLOOKUP($E44,'NEA Backsheet'!$D$5:$AF$182,I$9,FALSE))),"")</f>
        <v>4552.0597902209693</v>
      </c>
      <c r="J44" s="137">
        <f ca="1">IFERROR(IF((VLOOKUP($E44,'NEA Backsheet'!$D$5:$AF$182,J$9,FALSE))="","",(VLOOKUP($E44,'NEA Backsheet'!$D$5:$AF$182,J$9,FALSE))),"")</f>
        <v>4746.1293301504284</v>
      </c>
      <c r="K44" s="135">
        <f ca="1">IFERROR(IF((VLOOKUP($E44,'NEA Backsheet'!$D$5:$AF$182,K$9,FALSE))="","",(VLOOKUP($E44,'NEA Backsheet'!$D$5:$AF$182,K$9,FALSE))),"")</f>
        <v>4798.0065925216759</v>
      </c>
      <c r="L44" s="138">
        <f ca="1">IFERROR(IF((VLOOKUP($E44,'NEA Backsheet'!$D$5:$AF$182,L$9,FALSE))="","",(VLOOKUP($E44,'NEA Backsheet'!$D$5:$AF$182,L$9,FALSE))),"")</f>
        <v>4632.7604007727186</v>
      </c>
      <c r="M44" s="140">
        <f ca="1">IFERROR(IF((VLOOKUP($E44,'NEA Backsheet'!$D$5:$AF$182,M$9,FALSE))="","",(VLOOKUP($E44,'NEA Backsheet'!$D$5:$AF$182,M$9,FALSE))),"")</f>
        <v>4804.8320507637009</v>
      </c>
      <c r="N44" s="137" t="str">
        <f ca="1">IFERROR(IF((VLOOKUP($E44,'NEA Backsheet'!$D$5:$AF$182,N$9,FALSE))="","",(VLOOKUP($E44,'NEA Backsheet'!$D$5:$AF$182,N$9,FALSE))),"")</f>
        <v/>
      </c>
      <c r="O44" s="136">
        <f t="shared" ref="O44:O75" ca="1" si="6">IFERROR(IF(K44=0,"",(G44-K44)),"")</f>
        <v>-525.60805085384527</v>
      </c>
      <c r="P44" s="138">
        <f t="shared" ref="P44:P75" ca="1" si="7">IFERROR(IF(L44=0,"",(H44-L44)),"")</f>
        <v>-238.83671128464266</v>
      </c>
      <c r="Q44" s="140">
        <f t="shared" ref="Q44:Q75" ca="1" si="8">IFERROR(IF(M44=0,"",(I44-M44)),"")</f>
        <v>-252.7722605427316</v>
      </c>
      <c r="R44" s="138" t="str">
        <f t="shared" ref="R44:R75" ca="1" si="9">IFERROR(IF(N44=0,"",(J44-N44)),"")</f>
        <v/>
      </c>
    </row>
    <row r="45" spans="1:18">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5"/>
        <v>E09000004</v>
      </c>
      <c r="F45" s="29" t="str">
        <f ca="1">IF(E45="","",VLOOKUP(E45,'Org list'!$J$9:$K$636,2,0))</f>
        <v>Bexley</v>
      </c>
      <c r="G45" s="135">
        <f ca="1">IFERROR(IF((VLOOKUP($E45,'NEA Backsheet'!$D$5:$AF$182,G$9,FALSE))="","",(VLOOKUP($E45,'NEA Backsheet'!$D$5:$AF$182,G$9,FALSE))),"")</f>
        <v>5773.6049592222807</v>
      </c>
      <c r="H45" s="138">
        <f ca="1">IFERROR(IF((VLOOKUP($E45,'NEA Backsheet'!$D$5:$AF$182,H$9,FALSE))="","",(VLOOKUP($E45,'NEA Backsheet'!$D$5:$AF$182,H$9,FALSE))),"")</f>
        <v>6046.4523980787726</v>
      </c>
      <c r="I45" s="140">
        <f ca="1">IFERROR(IF((VLOOKUP($E45,'NEA Backsheet'!$D$5:$AF$182,I$9,FALSE))="","",(VLOOKUP($E45,'NEA Backsheet'!$D$5:$AF$182,I$9,FALSE))),"")</f>
        <v>6396.4900295446032</v>
      </c>
      <c r="J45" s="137">
        <f ca="1">IFERROR(IF((VLOOKUP($E45,'NEA Backsheet'!$D$5:$AF$182,J$9,FALSE))="","",(VLOOKUP($E45,'NEA Backsheet'!$D$5:$AF$182,J$9,FALSE))),"")</f>
        <v>5994.84670137184</v>
      </c>
      <c r="K45" s="135">
        <f ca="1">IFERROR(IF((VLOOKUP($E45,'NEA Backsheet'!$D$5:$AF$182,K$9,FALSE))="","",(VLOOKUP($E45,'NEA Backsheet'!$D$5:$AF$182,K$9,FALSE))),"")</f>
        <v>6422.285707463293</v>
      </c>
      <c r="L45" s="138">
        <f ca="1">IFERROR(IF((VLOOKUP($E45,'NEA Backsheet'!$D$5:$AF$182,L$9,FALSE))="","",(VLOOKUP($E45,'NEA Backsheet'!$D$5:$AF$182,L$9,FALSE))),"")</f>
        <v>6595.7248420763462</v>
      </c>
      <c r="M45" s="140">
        <f ca="1">IFERROR(IF((VLOOKUP($E45,'NEA Backsheet'!$D$5:$AF$182,M$9,FALSE))="","",(VLOOKUP($E45,'NEA Backsheet'!$D$5:$AF$182,M$9,FALSE))),"")</f>
        <v>6853.6591347552194</v>
      </c>
      <c r="N45" s="137" t="str">
        <f ca="1">IFERROR(IF((VLOOKUP($E45,'NEA Backsheet'!$D$5:$AF$182,N$9,FALSE))="","",(VLOOKUP($E45,'NEA Backsheet'!$D$5:$AF$182,N$9,FALSE))),"")</f>
        <v/>
      </c>
      <c r="O45" s="136">
        <f t="shared" ca="1" si="6"/>
        <v>-648.68074824101222</v>
      </c>
      <c r="P45" s="138">
        <f t="shared" ca="1" si="7"/>
        <v>-549.27244399757365</v>
      </c>
      <c r="Q45" s="140">
        <f t="shared" ca="1" si="8"/>
        <v>-457.16910521061618</v>
      </c>
      <c r="R45" s="138" t="str">
        <f t="shared" ca="1" si="9"/>
        <v/>
      </c>
    </row>
    <row r="46" spans="1:18">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5"/>
        <v>E08000025</v>
      </c>
      <c r="F46" s="29" t="str">
        <f ca="1">IF(E46="","",VLOOKUP(E46,'Org list'!$J$9:$K$636,2,0))</f>
        <v>Birmingham</v>
      </c>
      <c r="G46" s="135">
        <f ca="1">IFERROR(IF((VLOOKUP($E46,'NEA Backsheet'!$D$5:$AF$182,G$9,FALSE))="","",(VLOOKUP($E46,'NEA Backsheet'!$D$5:$AF$182,G$9,FALSE))),"")</f>
        <v>34487.815632430371</v>
      </c>
      <c r="H46" s="138">
        <f ca="1">IFERROR(IF((VLOOKUP($E46,'NEA Backsheet'!$D$5:$AF$182,H$9,FALSE))="","",(VLOOKUP($E46,'NEA Backsheet'!$D$5:$AF$182,H$9,FALSE))),"")</f>
        <v>33574.153466017662</v>
      </c>
      <c r="I46" s="140">
        <f ca="1">IFERROR(IF((VLOOKUP($E46,'NEA Backsheet'!$D$5:$AF$182,I$9,FALSE))="","",(VLOOKUP($E46,'NEA Backsheet'!$D$5:$AF$182,I$9,FALSE))),"")</f>
        <v>34839.923577920301</v>
      </c>
      <c r="J46" s="137">
        <f ca="1">IFERROR(IF((VLOOKUP($E46,'NEA Backsheet'!$D$5:$AF$182,J$9,FALSE))="","",(VLOOKUP($E46,'NEA Backsheet'!$D$5:$AF$182,J$9,FALSE))),"")</f>
        <v>34164.339436943286</v>
      </c>
      <c r="K46" s="135">
        <f ca="1">IFERROR(IF((VLOOKUP($E46,'NEA Backsheet'!$D$5:$AF$182,K$9,FALSE))="","",(VLOOKUP($E46,'NEA Backsheet'!$D$5:$AF$182,K$9,FALSE))),"")</f>
        <v>34251.412684752286</v>
      </c>
      <c r="L46" s="138">
        <f ca="1">IFERROR(IF((VLOOKUP($E46,'NEA Backsheet'!$D$5:$AF$182,L$9,FALSE))="","",(VLOOKUP($E46,'NEA Backsheet'!$D$5:$AF$182,L$9,FALSE))),"")</f>
        <v>33781.099925514798</v>
      </c>
      <c r="M46" s="140">
        <f ca="1">IFERROR(IF((VLOOKUP($E46,'NEA Backsheet'!$D$5:$AF$182,M$9,FALSE))="","",(VLOOKUP($E46,'NEA Backsheet'!$D$5:$AF$182,M$9,FALSE))),"")</f>
        <v>36434.538813158819</v>
      </c>
      <c r="N46" s="137" t="str">
        <f ca="1">IFERROR(IF((VLOOKUP($E46,'NEA Backsheet'!$D$5:$AF$182,N$9,FALSE))="","",(VLOOKUP($E46,'NEA Backsheet'!$D$5:$AF$182,N$9,FALSE))),"")</f>
        <v/>
      </c>
      <c r="O46" s="136">
        <f t="shared" ca="1" si="6"/>
        <v>236.40294767808518</v>
      </c>
      <c r="P46" s="138">
        <f t="shared" ca="1" si="7"/>
        <v>-206.94645949713595</v>
      </c>
      <c r="Q46" s="140">
        <f t="shared" ca="1" si="8"/>
        <v>-1594.6152352385179</v>
      </c>
      <c r="R46" s="138" t="str">
        <f t="shared" ca="1" si="9"/>
        <v/>
      </c>
    </row>
    <row r="47" spans="1:18">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5"/>
        <v>E06000008</v>
      </c>
      <c r="F47" s="29" t="str">
        <f ca="1">IF(E47="","",VLOOKUP(E47,'Org list'!$J$9:$K$636,2,0))</f>
        <v>Blackburn with Darwen</v>
      </c>
      <c r="G47" s="135">
        <f ca="1">IFERROR(IF((VLOOKUP($E47,'NEA Backsheet'!$D$5:$AF$182,G$9,FALSE))="","",(VLOOKUP($E47,'NEA Backsheet'!$D$5:$AF$182,G$9,FALSE))),"")</f>
        <v>4364.0126461417185</v>
      </c>
      <c r="H47" s="138">
        <f ca="1">IFERROR(IF((VLOOKUP($E47,'NEA Backsheet'!$D$5:$AF$182,H$9,FALSE))="","",(VLOOKUP($E47,'NEA Backsheet'!$D$5:$AF$182,H$9,FALSE))),"")</f>
        <v>4322.0061338524429</v>
      </c>
      <c r="I47" s="140">
        <f ca="1">IFERROR(IF((VLOOKUP($E47,'NEA Backsheet'!$D$5:$AF$182,I$9,FALSE))="","",(VLOOKUP($E47,'NEA Backsheet'!$D$5:$AF$182,I$9,FALSE))),"")</f>
        <v>4455.105171699749</v>
      </c>
      <c r="J47" s="137">
        <f ca="1">IFERROR(IF((VLOOKUP($E47,'NEA Backsheet'!$D$5:$AF$182,J$9,FALSE))="","",(VLOOKUP($E47,'NEA Backsheet'!$D$5:$AF$182,J$9,FALSE))),"")</f>
        <v>4298.2703916890523</v>
      </c>
      <c r="K47" s="135">
        <f ca="1">IFERROR(IF((VLOOKUP($E47,'NEA Backsheet'!$D$5:$AF$182,K$9,FALSE))="","",(VLOOKUP($E47,'NEA Backsheet'!$D$5:$AF$182,K$9,FALSE))),"")</f>
        <v>4351.4524013746714</v>
      </c>
      <c r="L47" s="138">
        <f ca="1">IFERROR(IF((VLOOKUP($E47,'NEA Backsheet'!$D$5:$AF$182,L$9,FALSE))="","",(VLOOKUP($E47,'NEA Backsheet'!$D$5:$AF$182,L$9,FALSE))),"")</f>
        <v>4308.5992901636373</v>
      </c>
      <c r="M47" s="140">
        <f ca="1">IFERROR(IF((VLOOKUP($E47,'NEA Backsheet'!$D$5:$AF$182,M$9,FALSE))="","",(VLOOKUP($E47,'NEA Backsheet'!$D$5:$AF$182,M$9,FALSE))),"")</f>
        <v>4611.7916408979181</v>
      </c>
      <c r="N47" s="137" t="str">
        <f ca="1">IFERROR(IF((VLOOKUP($E47,'NEA Backsheet'!$D$5:$AF$182,N$9,FALSE))="","",(VLOOKUP($E47,'NEA Backsheet'!$D$5:$AF$182,N$9,FALSE))),"")</f>
        <v/>
      </c>
      <c r="O47" s="136">
        <f t="shared" ca="1" si="6"/>
        <v>12.560244767047152</v>
      </c>
      <c r="P47" s="138">
        <f t="shared" ca="1" si="7"/>
        <v>13.406843688805566</v>
      </c>
      <c r="Q47" s="140">
        <f t="shared" ca="1" si="8"/>
        <v>-156.68646919816911</v>
      </c>
      <c r="R47" s="138" t="str">
        <f t="shared" ca="1" si="9"/>
        <v/>
      </c>
    </row>
    <row r="48" spans="1:18">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5"/>
        <v>E06000009</v>
      </c>
      <c r="F48" s="29" t="str">
        <f ca="1">IF(E48="","",VLOOKUP(E48,'Org list'!$J$9:$K$636,2,0))</f>
        <v>Blackpool</v>
      </c>
      <c r="G48" s="135">
        <f ca="1">IFERROR(IF((VLOOKUP($E48,'NEA Backsheet'!$D$5:$AF$182,G$9,FALSE))="","",(VLOOKUP($E48,'NEA Backsheet'!$D$5:$AF$182,G$9,FALSE))),"")</f>
        <v>5122.117529788442</v>
      </c>
      <c r="H48" s="138">
        <f ca="1">IFERROR(IF((VLOOKUP($E48,'NEA Backsheet'!$D$5:$AF$182,H$9,FALSE))="","",(VLOOKUP($E48,'NEA Backsheet'!$D$5:$AF$182,H$9,FALSE))),"")</f>
        <v>5252.2016142874554</v>
      </c>
      <c r="I48" s="140">
        <f ca="1">IFERROR(IF((VLOOKUP($E48,'NEA Backsheet'!$D$5:$AF$182,I$9,FALSE))="","",(VLOOKUP($E48,'NEA Backsheet'!$D$5:$AF$182,I$9,FALSE))),"")</f>
        <v>5064.4486408125504</v>
      </c>
      <c r="J48" s="137">
        <f ca="1">IFERROR(IF((VLOOKUP($E48,'NEA Backsheet'!$D$5:$AF$182,J$9,FALSE))="","",(VLOOKUP($E48,'NEA Backsheet'!$D$5:$AF$182,J$9,FALSE))),"")</f>
        <v>5060.7988972730527</v>
      </c>
      <c r="K48" s="135">
        <f ca="1">IFERROR(IF((VLOOKUP($E48,'NEA Backsheet'!$D$5:$AF$182,K$9,FALSE))="","",(VLOOKUP($E48,'NEA Backsheet'!$D$5:$AF$182,K$9,FALSE))),"")</f>
        <v>5068.8448050411498</v>
      </c>
      <c r="L48" s="138">
        <f ca="1">IFERROR(IF((VLOOKUP($E48,'NEA Backsheet'!$D$5:$AF$182,L$9,FALSE))="","",(VLOOKUP($E48,'NEA Backsheet'!$D$5:$AF$182,L$9,FALSE))),"")</f>
        <v>5003.0000633307109</v>
      </c>
      <c r="M48" s="140">
        <f ca="1">IFERROR(IF((VLOOKUP($E48,'NEA Backsheet'!$D$5:$AF$182,M$9,FALSE))="","",(VLOOKUP($E48,'NEA Backsheet'!$D$5:$AF$182,M$9,FALSE))),"")</f>
        <v>5128.1282995811598</v>
      </c>
      <c r="N48" s="137" t="str">
        <f ca="1">IFERROR(IF((VLOOKUP($E48,'NEA Backsheet'!$D$5:$AF$182,N$9,FALSE))="","",(VLOOKUP($E48,'NEA Backsheet'!$D$5:$AF$182,N$9,FALSE))),"")</f>
        <v/>
      </c>
      <c r="O48" s="136">
        <f t="shared" ca="1" si="6"/>
        <v>53.272724747292159</v>
      </c>
      <c r="P48" s="138">
        <f t="shared" ca="1" si="7"/>
        <v>249.20155095674454</v>
      </c>
      <c r="Q48" s="140">
        <f t="shared" ca="1" si="8"/>
        <v>-63.679658768609443</v>
      </c>
      <c r="R48" s="138" t="str">
        <f t="shared" ca="1" si="9"/>
        <v/>
      </c>
    </row>
    <row r="49" spans="1:18">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5"/>
        <v>E08000001</v>
      </c>
      <c r="F49" s="29" t="str">
        <f ca="1">IF(E49="","",VLOOKUP(E49,'Org list'!$J$9:$K$636,2,0))</f>
        <v>Bolton</v>
      </c>
      <c r="G49" s="135">
        <f ca="1">IFERROR(IF((VLOOKUP($E49,'NEA Backsheet'!$D$5:$AF$182,G$9,FALSE))="","",(VLOOKUP($E49,'NEA Backsheet'!$D$5:$AF$182,G$9,FALSE))),"")</f>
        <v>8316.6936817089681</v>
      </c>
      <c r="H49" s="138">
        <f ca="1">IFERROR(IF((VLOOKUP($E49,'NEA Backsheet'!$D$5:$AF$182,H$9,FALSE))="","",(VLOOKUP($E49,'NEA Backsheet'!$D$5:$AF$182,H$9,FALSE))),"")</f>
        <v>8179.6123250692817</v>
      </c>
      <c r="I49" s="140">
        <f ca="1">IFERROR(IF((VLOOKUP($E49,'NEA Backsheet'!$D$5:$AF$182,I$9,FALSE))="","",(VLOOKUP($E49,'NEA Backsheet'!$D$5:$AF$182,I$9,FALSE))),"")</f>
        <v>8569.1482294563048</v>
      </c>
      <c r="J49" s="137">
        <f ca="1">IFERROR(IF((VLOOKUP($E49,'NEA Backsheet'!$D$5:$AF$182,J$9,FALSE))="","",(VLOOKUP($E49,'NEA Backsheet'!$D$5:$AF$182,J$9,FALSE))),"")</f>
        <v>8062.1569303461238</v>
      </c>
      <c r="K49" s="135">
        <f ca="1">IFERROR(IF((VLOOKUP($E49,'NEA Backsheet'!$D$5:$AF$182,K$9,FALSE))="","",(VLOOKUP($E49,'NEA Backsheet'!$D$5:$AF$182,K$9,FALSE))),"")</f>
        <v>7566.9662674141855</v>
      </c>
      <c r="L49" s="138">
        <f ca="1">IFERROR(IF((VLOOKUP($E49,'NEA Backsheet'!$D$5:$AF$182,L$9,FALSE))="","",(VLOOKUP($E49,'NEA Backsheet'!$D$5:$AF$182,L$9,FALSE))),"")</f>
        <v>7748.7162194198709</v>
      </c>
      <c r="M49" s="140">
        <f ca="1">IFERROR(IF((VLOOKUP($E49,'NEA Backsheet'!$D$5:$AF$182,M$9,FALSE))="","",(VLOOKUP($E49,'NEA Backsheet'!$D$5:$AF$182,M$9,FALSE))),"")</f>
        <v>8568.1982082240957</v>
      </c>
      <c r="N49" s="137" t="str">
        <f ca="1">IFERROR(IF((VLOOKUP($E49,'NEA Backsheet'!$D$5:$AF$182,N$9,FALSE))="","",(VLOOKUP($E49,'NEA Backsheet'!$D$5:$AF$182,N$9,FALSE))),"")</f>
        <v/>
      </c>
      <c r="O49" s="136">
        <f t="shared" ca="1" si="6"/>
        <v>749.72741429478265</v>
      </c>
      <c r="P49" s="138">
        <f t="shared" ca="1" si="7"/>
        <v>430.89610564941086</v>
      </c>
      <c r="Q49" s="140">
        <f t="shared" ca="1" si="8"/>
        <v>0.95002123220911017</v>
      </c>
      <c r="R49" s="138" t="str">
        <f t="shared" ca="1" si="9"/>
        <v/>
      </c>
    </row>
    <row r="50" spans="1:18">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5"/>
        <v>E06000028 &amp; E06000029</v>
      </c>
      <c r="F50" s="29" t="str">
        <f ca="1">IF(E50="","",VLOOKUP(E50,'Org list'!$J$9:$K$636,2,0))</f>
        <v>Bournemouth &amp; Poole</v>
      </c>
      <c r="G50" s="135">
        <f ca="1">IFERROR(IF((VLOOKUP($E50,'NEA Backsheet'!$D$5:$AF$182,G$9,FALSE))="","",(VLOOKUP($E50,'NEA Backsheet'!$D$5:$AF$182,G$9,FALSE))),"")</f>
        <v>10696.32158654725</v>
      </c>
      <c r="H50" s="138">
        <f ca="1">IFERROR(IF((VLOOKUP($E50,'NEA Backsheet'!$D$5:$AF$182,H$9,FALSE))="","",(VLOOKUP($E50,'NEA Backsheet'!$D$5:$AF$182,H$9,FALSE))),"")</f>
        <v>10493.491171632244</v>
      </c>
      <c r="I50" s="140">
        <f ca="1">IFERROR(IF((VLOOKUP($E50,'NEA Backsheet'!$D$5:$AF$182,I$9,FALSE))="","",(VLOOKUP($E50,'NEA Backsheet'!$D$5:$AF$182,I$9,FALSE))),"")</f>
        <v>11144.659404130874</v>
      </c>
      <c r="J50" s="137">
        <f ca="1">IFERROR(IF((VLOOKUP($E50,'NEA Backsheet'!$D$5:$AF$182,J$9,FALSE))="","",(VLOOKUP($E50,'NEA Backsheet'!$D$5:$AF$182,J$9,FALSE))),"")</f>
        <v>11128.139279839153</v>
      </c>
      <c r="K50" s="135">
        <f ca="1">IFERROR(IF((VLOOKUP($E50,'NEA Backsheet'!$D$5:$AF$182,K$9,FALSE))="","",(VLOOKUP($E50,'NEA Backsheet'!$D$5:$AF$182,K$9,FALSE))),"")</f>
        <v>10696.780478888688</v>
      </c>
      <c r="L50" s="138">
        <f ca="1">IFERROR(IF((VLOOKUP($E50,'NEA Backsheet'!$D$5:$AF$182,L$9,FALSE))="","",(VLOOKUP($E50,'NEA Backsheet'!$D$5:$AF$182,L$9,FALSE))),"")</f>
        <v>10867.488429903127</v>
      </c>
      <c r="M50" s="140">
        <f ca="1">IFERROR(IF((VLOOKUP($E50,'NEA Backsheet'!$D$5:$AF$182,M$9,FALSE))="","",(VLOOKUP($E50,'NEA Backsheet'!$D$5:$AF$182,M$9,FALSE))),"")</f>
        <v>11103.359093401574</v>
      </c>
      <c r="N50" s="137" t="str">
        <f ca="1">IFERROR(IF((VLOOKUP($E50,'NEA Backsheet'!$D$5:$AF$182,N$9,FALSE))="","",(VLOOKUP($E50,'NEA Backsheet'!$D$5:$AF$182,N$9,FALSE))),"")</f>
        <v/>
      </c>
      <c r="O50" s="136">
        <f t="shared" ca="1" si="6"/>
        <v>-0.45889234143760405</v>
      </c>
      <c r="P50" s="138">
        <f t="shared" ca="1" si="7"/>
        <v>-373.99725827088332</v>
      </c>
      <c r="Q50" s="140">
        <f t="shared" ca="1" si="8"/>
        <v>41.300310729300691</v>
      </c>
      <c r="R50" s="138" t="str">
        <f t="shared" ca="1" si="9"/>
        <v/>
      </c>
    </row>
    <row r="51" spans="1:18">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5"/>
        <v>E06000036</v>
      </c>
      <c r="F51" s="29" t="str">
        <f ca="1">IF(E51="","",VLOOKUP(E51,'Org list'!$J$9:$K$636,2,0))</f>
        <v>Bracknell Forest</v>
      </c>
      <c r="G51" s="135">
        <f ca="1">IFERROR(IF((VLOOKUP($E51,'NEA Backsheet'!$D$5:$AF$182,G$9,FALSE))="","",(VLOOKUP($E51,'NEA Backsheet'!$D$5:$AF$182,G$9,FALSE))),"")</f>
        <v>2539.047640188156</v>
      </c>
      <c r="H51" s="138">
        <f ca="1">IFERROR(IF((VLOOKUP($E51,'NEA Backsheet'!$D$5:$AF$182,H$9,FALSE))="","",(VLOOKUP($E51,'NEA Backsheet'!$D$5:$AF$182,H$9,FALSE))),"")</f>
        <v>2660.7743031182354</v>
      </c>
      <c r="I51" s="140">
        <f ca="1">IFERROR(IF((VLOOKUP($E51,'NEA Backsheet'!$D$5:$AF$182,I$9,FALSE))="","",(VLOOKUP($E51,'NEA Backsheet'!$D$5:$AF$182,I$9,FALSE))),"")</f>
        <v>2503.1095719102032</v>
      </c>
      <c r="J51" s="137">
        <f ca="1">IFERROR(IF((VLOOKUP($E51,'NEA Backsheet'!$D$5:$AF$182,J$9,FALSE))="","",(VLOOKUP($E51,'NEA Backsheet'!$D$5:$AF$182,J$9,FALSE))),"")</f>
        <v>2444.1746935986325</v>
      </c>
      <c r="K51" s="135">
        <f ca="1">IFERROR(IF((VLOOKUP($E51,'NEA Backsheet'!$D$5:$AF$182,K$9,FALSE))="","",(VLOOKUP($E51,'NEA Backsheet'!$D$5:$AF$182,K$9,FALSE))),"")</f>
        <v>2781.8997941318084</v>
      </c>
      <c r="L51" s="138">
        <f ca="1">IFERROR(IF((VLOOKUP($E51,'NEA Backsheet'!$D$5:$AF$182,L$9,FALSE))="","",(VLOOKUP($E51,'NEA Backsheet'!$D$5:$AF$182,L$9,FALSE))),"")</f>
        <v>2698.8899693959456</v>
      </c>
      <c r="M51" s="140">
        <f ca="1">IFERROR(IF((VLOOKUP($E51,'NEA Backsheet'!$D$5:$AF$182,M$9,FALSE))="","",(VLOOKUP($E51,'NEA Backsheet'!$D$5:$AF$182,M$9,FALSE))),"")</f>
        <v>2618.2825573917462</v>
      </c>
      <c r="N51" s="137" t="str">
        <f ca="1">IFERROR(IF((VLOOKUP($E51,'NEA Backsheet'!$D$5:$AF$182,N$9,FALSE))="","",(VLOOKUP($E51,'NEA Backsheet'!$D$5:$AF$182,N$9,FALSE))),"")</f>
        <v/>
      </c>
      <c r="O51" s="136">
        <f t="shared" ca="1" si="6"/>
        <v>-242.85215394365241</v>
      </c>
      <c r="P51" s="138">
        <f t="shared" ca="1" si="7"/>
        <v>-38.115666277710261</v>
      </c>
      <c r="Q51" s="140">
        <f t="shared" ca="1" si="8"/>
        <v>-115.17298548154304</v>
      </c>
      <c r="R51" s="138" t="str">
        <f t="shared" ca="1" si="9"/>
        <v/>
      </c>
    </row>
    <row r="52" spans="1:18">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5"/>
        <v>E08000032</v>
      </c>
      <c r="F52" s="29" t="str">
        <f ca="1">IF(E52="","",VLOOKUP(E52,'Org list'!$J$9:$K$636,2,0))</f>
        <v>Bradford</v>
      </c>
      <c r="G52" s="135">
        <f ca="1">IFERROR(IF((VLOOKUP($E52,'NEA Backsheet'!$D$5:$AF$182,G$9,FALSE))="","",(VLOOKUP($E52,'NEA Backsheet'!$D$5:$AF$182,G$9,FALSE))),"")</f>
        <v>17057.041808960515</v>
      </c>
      <c r="H52" s="138">
        <f ca="1">IFERROR(IF((VLOOKUP($E52,'NEA Backsheet'!$D$5:$AF$182,H$9,FALSE))="","",(VLOOKUP($E52,'NEA Backsheet'!$D$5:$AF$182,H$9,FALSE))),"")</f>
        <v>17078.829067508424</v>
      </c>
      <c r="I52" s="140">
        <f ca="1">IFERROR(IF((VLOOKUP($E52,'NEA Backsheet'!$D$5:$AF$182,I$9,FALSE))="","",(VLOOKUP($E52,'NEA Backsheet'!$D$5:$AF$182,I$9,FALSE))),"")</f>
        <v>17728.647187365754</v>
      </c>
      <c r="J52" s="137">
        <f ca="1">IFERROR(IF((VLOOKUP($E52,'NEA Backsheet'!$D$5:$AF$182,J$9,FALSE))="","",(VLOOKUP($E52,'NEA Backsheet'!$D$5:$AF$182,J$9,FALSE))),"")</f>
        <v>17366.696366853619</v>
      </c>
      <c r="K52" s="135">
        <f ca="1">IFERROR(IF((VLOOKUP($E52,'NEA Backsheet'!$D$5:$AF$182,K$9,FALSE))="","",(VLOOKUP($E52,'NEA Backsheet'!$D$5:$AF$182,K$9,FALSE))),"")</f>
        <v>17166.326861726247</v>
      </c>
      <c r="L52" s="138">
        <f ca="1">IFERROR(IF((VLOOKUP($E52,'NEA Backsheet'!$D$5:$AF$182,L$9,FALSE))="","",(VLOOKUP($E52,'NEA Backsheet'!$D$5:$AF$182,L$9,FALSE))),"")</f>
        <v>17359.127160512595</v>
      </c>
      <c r="M52" s="140">
        <f ca="1">IFERROR(IF((VLOOKUP($E52,'NEA Backsheet'!$D$5:$AF$182,M$9,FALSE))="","",(VLOOKUP($E52,'NEA Backsheet'!$D$5:$AF$182,M$9,FALSE))),"")</f>
        <v>10777.979314529868</v>
      </c>
      <c r="N52" s="137" t="str">
        <f ca="1">IFERROR(IF((VLOOKUP($E52,'NEA Backsheet'!$D$5:$AF$182,N$9,FALSE))="","",(VLOOKUP($E52,'NEA Backsheet'!$D$5:$AF$182,N$9,FALSE))),"")</f>
        <v/>
      </c>
      <c r="O52" s="136">
        <f t="shared" ca="1" si="6"/>
        <v>-109.28505276573196</v>
      </c>
      <c r="P52" s="138">
        <f t="shared" ca="1" si="7"/>
        <v>-280.29809300417037</v>
      </c>
      <c r="Q52" s="140">
        <f t="shared" ca="1" si="8"/>
        <v>6950.6678728358856</v>
      </c>
      <c r="R52" s="138" t="str">
        <f t="shared" ca="1" si="9"/>
        <v/>
      </c>
    </row>
    <row r="53" spans="1:18">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5"/>
        <v>E09000005</v>
      </c>
      <c r="F53" s="29" t="str">
        <f ca="1">IF(E53="","",VLOOKUP(E53,'Org list'!$J$9:$K$636,2,0))</f>
        <v>Brent</v>
      </c>
      <c r="G53" s="135">
        <f ca="1">IFERROR(IF((VLOOKUP($E53,'NEA Backsheet'!$D$5:$AF$182,G$9,FALSE))="","",(VLOOKUP($E53,'NEA Backsheet'!$D$5:$AF$182,G$9,FALSE))),"")</f>
        <v>7125.4041988433428</v>
      </c>
      <c r="H53" s="138">
        <f ca="1">IFERROR(IF((VLOOKUP($E53,'NEA Backsheet'!$D$5:$AF$182,H$9,FALSE))="","",(VLOOKUP($E53,'NEA Backsheet'!$D$5:$AF$182,H$9,FALSE))),"")</f>
        <v>7053.126065194735</v>
      </c>
      <c r="I53" s="140">
        <f ca="1">IFERROR(IF((VLOOKUP($E53,'NEA Backsheet'!$D$5:$AF$182,I$9,FALSE))="","",(VLOOKUP($E53,'NEA Backsheet'!$D$5:$AF$182,I$9,FALSE))),"")</f>
        <v>6744.1983761399697</v>
      </c>
      <c r="J53" s="137">
        <f ca="1">IFERROR(IF((VLOOKUP($E53,'NEA Backsheet'!$D$5:$AF$182,J$9,FALSE))="","",(VLOOKUP($E53,'NEA Backsheet'!$D$5:$AF$182,J$9,FALSE))),"")</f>
        <v>6214.7724231998072</v>
      </c>
      <c r="K53" s="135">
        <f ca="1">IFERROR(IF((VLOOKUP($E53,'NEA Backsheet'!$D$5:$AF$182,K$9,FALSE))="","",(VLOOKUP($E53,'NEA Backsheet'!$D$5:$AF$182,K$9,FALSE))),"")</f>
        <v>6953.3798845782476</v>
      </c>
      <c r="L53" s="138">
        <f ca="1">IFERROR(IF((VLOOKUP($E53,'NEA Backsheet'!$D$5:$AF$182,L$9,FALSE))="","",(VLOOKUP($E53,'NEA Backsheet'!$D$5:$AF$182,L$9,FALSE))),"")</f>
        <v>7227.6293700091901</v>
      </c>
      <c r="M53" s="140">
        <f ca="1">IFERROR(IF((VLOOKUP($E53,'NEA Backsheet'!$D$5:$AF$182,M$9,FALSE))="","",(VLOOKUP($E53,'NEA Backsheet'!$D$5:$AF$182,M$9,FALSE))),"")</f>
        <v>7826.7286299711695</v>
      </c>
      <c r="N53" s="137" t="str">
        <f ca="1">IFERROR(IF((VLOOKUP($E53,'NEA Backsheet'!$D$5:$AF$182,N$9,FALSE))="","",(VLOOKUP($E53,'NEA Backsheet'!$D$5:$AF$182,N$9,FALSE))),"")</f>
        <v/>
      </c>
      <c r="O53" s="136">
        <f t="shared" ca="1" si="6"/>
        <v>172.0243142650952</v>
      </c>
      <c r="P53" s="138">
        <f t="shared" ca="1" si="7"/>
        <v>-174.50330481445508</v>
      </c>
      <c r="Q53" s="140">
        <f t="shared" ca="1" si="8"/>
        <v>-1082.5302538311998</v>
      </c>
      <c r="R53" s="138" t="str">
        <f t="shared" ca="1" si="9"/>
        <v/>
      </c>
    </row>
    <row r="54" spans="1:18">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5"/>
        <v>E06000043</v>
      </c>
      <c r="F54" s="29" t="str">
        <f ca="1">IF(E54="","",VLOOKUP(E54,'Org list'!$J$9:$K$636,2,0))</f>
        <v>Brighton and Hove</v>
      </c>
      <c r="G54" s="135">
        <f ca="1">IFERROR(IF((VLOOKUP($E54,'NEA Backsheet'!$D$5:$AF$182,G$9,FALSE))="","",(VLOOKUP($E54,'NEA Backsheet'!$D$5:$AF$182,G$9,FALSE))),"")</f>
        <v>5876.5028264433449</v>
      </c>
      <c r="H54" s="138">
        <f ca="1">IFERROR(IF((VLOOKUP($E54,'NEA Backsheet'!$D$5:$AF$182,H$9,FALSE))="","",(VLOOKUP($E54,'NEA Backsheet'!$D$5:$AF$182,H$9,FALSE))),"")</f>
        <v>5878.1239428380059</v>
      </c>
      <c r="I54" s="140">
        <f ca="1">IFERROR(IF((VLOOKUP($E54,'NEA Backsheet'!$D$5:$AF$182,I$9,FALSE))="","",(VLOOKUP($E54,'NEA Backsheet'!$D$5:$AF$182,I$9,FALSE))),"")</f>
        <v>6088.5631533869646</v>
      </c>
      <c r="J54" s="137">
        <f ca="1">IFERROR(IF((VLOOKUP($E54,'NEA Backsheet'!$D$5:$AF$182,J$9,FALSE))="","",(VLOOKUP($E54,'NEA Backsheet'!$D$5:$AF$182,J$9,FALSE))),"")</f>
        <v>5740.564663316376</v>
      </c>
      <c r="K54" s="135">
        <f ca="1">IFERROR(IF((VLOOKUP($E54,'NEA Backsheet'!$D$5:$AF$182,K$9,FALSE))="","",(VLOOKUP($E54,'NEA Backsheet'!$D$5:$AF$182,K$9,FALSE))),"")</f>
        <v>6162.4650457652551</v>
      </c>
      <c r="L54" s="138">
        <f ca="1">IFERROR(IF((VLOOKUP($E54,'NEA Backsheet'!$D$5:$AF$182,L$9,FALSE))="","",(VLOOKUP($E54,'NEA Backsheet'!$D$5:$AF$182,L$9,FALSE))),"")</f>
        <v>5936.7925642230493</v>
      </c>
      <c r="M54" s="140">
        <f ca="1">IFERROR(IF((VLOOKUP($E54,'NEA Backsheet'!$D$5:$AF$182,M$9,FALSE))="","",(VLOOKUP($E54,'NEA Backsheet'!$D$5:$AF$182,M$9,FALSE))),"")</f>
        <v>5906.3307086866726</v>
      </c>
      <c r="N54" s="137" t="str">
        <f ca="1">IFERROR(IF((VLOOKUP($E54,'NEA Backsheet'!$D$5:$AF$182,N$9,FALSE))="","",(VLOOKUP($E54,'NEA Backsheet'!$D$5:$AF$182,N$9,FALSE))),"")</f>
        <v/>
      </c>
      <c r="O54" s="136">
        <f t="shared" ca="1" si="6"/>
        <v>-285.9622193219102</v>
      </c>
      <c r="P54" s="138">
        <f t="shared" ca="1" si="7"/>
        <v>-58.66862138504348</v>
      </c>
      <c r="Q54" s="140">
        <f t="shared" ca="1" si="8"/>
        <v>182.23244470029204</v>
      </c>
      <c r="R54" s="138" t="str">
        <f t="shared" ca="1" si="9"/>
        <v/>
      </c>
    </row>
    <row r="55" spans="1:18">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5"/>
        <v>E06000023</v>
      </c>
      <c r="F55" s="29" t="str">
        <f ca="1">IF(E55="","",VLOOKUP(E55,'Org list'!$J$9:$K$636,2,0))</f>
        <v>Bristol, City of</v>
      </c>
      <c r="G55" s="135">
        <f ca="1">IFERROR(IF((VLOOKUP($E55,'NEA Backsheet'!$D$5:$AF$182,G$9,FALSE))="","",(VLOOKUP($E55,'NEA Backsheet'!$D$5:$AF$182,G$9,FALSE))),"")</f>
        <v>10805.496530379394</v>
      </c>
      <c r="H55" s="138">
        <f ca="1">IFERROR(IF((VLOOKUP($E55,'NEA Backsheet'!$D$5:$AF$182,H$9,FALSE))="","",(VLOOKUP($E55,'NEA Backsheet'!$D$5:$AF$182,H$9,FALSE))),"")</f>
        <v>10862.37853632143</v>
      </c>
      <c r="I55" s="140">
        <f ca="1">IFERROR(IF((VLOOKUP($E55,'NEA Backsheet'!$D$5:$AF$182,I$9,FALSE))="","",(VLOOKUP($E55,'NEA Backsheet'!$D$5:$AF$182,I$9,FALSE))),"")</f>
        <v>11084.362021954654</v>
      </c>
      <c r="J55" s="137">
        <f ca="1">IFERROR(IF((VLOOKUP($E55,'NEA Backsheet'!$D$5:$AF$182,J$9,FALSE))="","",(VLOOKUP($E55,'NEA Backsheet'!$D$5:$AF$182,J$9,FALSE))),"")</f>
        <v>10752.788635901654</v>
      </c>
      <c r="K55" s="135">
        <f ca="1">IFERROR(IF((VLOOKUP($E55,'NEA Backsheet'!$D$5:$AF$182,K$9,FALSE))="","",(VLOOKUP($E55,'NEA Backsheet'!$D$5:$AF$182,K$9,FALSE))),"")</f>
        <v>11249.914850993391</v>
      </c>
      <c r="L55" s="138">
        <f ca="1">IFERROR(IF((VLOOKUP($E55,'NEA Backsheet'!$D$5:$AF$182,L$9,FALSE))="","",(VLOOKUP($E55,'NEA Backsheet'!$D$5:$AF$182,L$9,FALSE))),"")</f>
        <v>11184.454171026449</v>
      </c>
      <c r="M55" s="140">
        <f ca="1">IFERROR(IF((VLOOKUP($E55,'NEA Backsheet'!$D$5:$AF$182,M$9,FALSE))="","",(VLOOKUP($E55,'NEA Backsheet'!$D$5:$AF$182,M$9,FALSE))),"")</f>
        <v>11654.487636242298</v>
      </c>
      <c r="N55" s="137" t="str">
        <f ca="1">IFERROR(IF((VLOOKUP($E55,'NEA Backsheet'!$D$5:$AF$182,N$9,FALSE))="","",(VLOOKUP($E55,'NEA Backsheet'!$D$5:$AF$182,N$9,FALSE))),"")</f>
        <v/>
      </c>
      <c r="O55" s="136">
        <f t="shared" ca="1" si="6"/>
        <v>-444.41832061399691</v>
      </c>
      <c r="P55" s="138">
        <f t="shared" ca="1" si="7"/>
        <v>-322.07563470501918</v>
      </c>
      <c r="Q55" s="140">
        <f t="shared" ca="1" si="8"/>
        <v>-570.12561428764457</v>
      </c>
      <c r="R55" s="138" t="str">
        <f t="shared" ca="1" si="9"/>
        <v/>
      </c>
    </row>
    <row r="56" spans="1:18">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5"/>
        <v>E09000006</v>
      </c>
      <c r="F56" s="29" t="str">
        <f ca="1">IF(E56="","",VLOOKUP(E56,'Org list'!$J$9:$K$636,2,0))</f>
        <v>Bromley</v>
      </c>
      <c r="G56" s="135">
        <f ca="1">IFERROR(IF((VLOOKUP($E56,'NEA Backsheet'!$D$5:$AF$182,G$9,FALSE))="","",(VLOOKUP($E56,'NEA Backsheet'!$D$5:$AF$182,G$9,FALSE))),"")</f>
        <v>6660.5672246737531</v>
      </c>
      <c r="H56" s="138">
        <f ca="1">IFERROR(IF((VLOOKUP($E56,'NEA Backsheet'!$D$5:$AF$182,H$9,FALSE))="","",(VLOOKUP($E56,'NEA Backsheet'!$D$5:$AF$182,H$9,FALSE))),"")</f>
        <v>6766.2910395398003</v>
      </c>
      <c r="I56" s="140">
        <f ca="1">IFERROR(IF((VLOOKUP($E56,'NEA Backsheet'!$D$5:$AF$182,I$9,FALSE))="","",(VLOOKUP($E56,'NEA Backsheet'!$D$5:$AF$182,I$9,FALSE))),"")</f>
        <v>6683.7524362634758</v>
      </c>
      <c r="J56" s="137">
        <f ca="1">IFERROR(IF((VLOOKUP($E56,'NEA Backsheet'!$D$5:$AF$182,J$9,FALSE))="","",(VLOOKUP($E56,'NEA Backsheet'!$D$5:$AF$182,J$9,FALSE))),"")</f>
        <v>6871.7849043760625</v>
      </c>
      <c r="K56" s="135">
        <f ca="1">IFERROR(IF((VLOOKUP($E56,'NEA Backsheet'!$D$5:$AF$182,K$9,FALSE))="","",(VLOOKUP($E56,'NEA Backsheet'!$D$5:$AF$182,K$9,FALSE))),"")</f>
        <v>7027.1040750885477</v>
      </c>
      <c r="L56" s="138">
        <f ca="1">IFERROR(IF((VLOOKUP($E56,'NEA Backsheet'!$D$5:$AF$182,L$9,FALSE))="","",(VLOOKUP($E56,'NEA Backsheet'!$D$5:$AF$182,L$9,FALSE))),"")</f>
        <v>6863.7897724846171</v>
      </c>
      <c r="M56" s="140">
        <f ca="1">IFERROR(IF((VLOOKUP($E56,'NEA Backsheet'!$D$5:$AF$182,M$9,FALSE))="","",(VLOOKUP($E56,'NEA Backsheet'!$D$5:$AF$182,M$9,FALSE))),"")</f>
        <v>7165.7399083418195</v>
      </c>
      <c r="N56" s="137" t="str">
        <f ca="1">IFERROR(IF((VLOOKUP($E56,'NEA Backsheet'!$D$5:$AF$182,N$9,FALSE))="","",(VLOOKUP($E56,'NEA Backsheet'!$D$5:$AF$182,N$9,FALSE))),"")</f>
        <v/>
      </c>
      <c r="O56" s="136">
        <f t="shared" ca="1" si="6"/>
        <v>-366.53685041479457</v>
      </c>
      <c r="P56" s="138">
        <f t="shared" ca="1" si="7"/>
        <v>-97.498732944816766</v>
      </c>
      <c r="Q56" s="140">
        <f t="shared" ca="1" si="8"/>
        <v>-481.98747207834367</v>
      </c>
      <c r="R56" s="138" t="str">
        <f t="shared" ca="1" si="9"/>
        <v/>
      </c>
    </row>
    <row r="57" spans="1:18">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5"/>
        <v>E10000002</v>
      </c>
      <c r="F57" s="29" t="str">
        <f ca="1">IF(E57="","",VLOOKUP(E57,'Org list'!$J$9:$K$636,2,0))</f>
        <v>Buckinghamshire</v>
      </c>
      <c r="G57" s="135">
        <f ca="1">IFERROR(IF((VLOOKUP($E57,'NEA Backsheet'!$D$5:$AF$182,G$9,FALSE))="","",(VLOOKUP($E57,'NEA Backsheet'!$D$5:$AF$182,G$9,FALSE))),"")</f>
        <v>11782.793562193589</v>
      </c>
      <c r="H57" s="138">
        <f ca="1">IFERROR(IF((VLOOKUP($E57,'NEA Backsheet'!$D$5:$AF$182,H$9,FALSE))="","",(VLOOKUP($E57,'NEA Backsheet'!$D$5:$AF$182,H$9,FALSE))),"")</f>
        <v>12061.698759427523</v>
      </c>
      <c r="I57" s="140">
        <f ca="1">IFERROR(IF((VLOOKUP($E57,'NEA Backsheet'!$D$5:$AF$182,I$9,FALSE))="","",(VLOOKUP($E57,'NEA Backsheet'!$D$5:$AF$182,I$9,FALSE))),"")</f>
        <v>12375.216393113791</v>
      </c>
      <c r="J57" s="137">
        <f ca="1">IFERROR(IF((VLOOKUP($E57,'NEA Backsheet'!$D$5:$AF$182,J$9,FALSE))="","",(VLOOKUP($E57,'NEA Backsheet'!$D$5:$AF$182,J$9,FALSE))),"")</f>
        <v>12214.158063765957</v>
      </c>
      <c r="K57" s="135">
        <f ca="1">IFERROR(IF((VLOOKUP($E57,'NEA Backsheet'!$D$5:$AF$182,K$9,FALSE))="","",(VLOOKUP($E57,'NEA Backsheet'!$D$5:$AF$182,K$9,FALSE))),"")</f>
        <v>15602.003906450389</v>
      </c>
      <c r="L57" s="138">
        <f ca="1">IFERROR(IF((VLOOKUP($E57,'NEA Backsheet'!$D$5:$AF$182,L$9,FALSE))="","",(VLOOKUP($E57,'NEA Backsheet'!$D$5:$AF$182,L$9,FALSE))),"")</f>
        <v>13761.697614409699</v>
      </c>
      <c r="M57" s="140">
        <f ca="1">IFERROR(IF((VLOOKUP($E57,'NEA Backsheet'!$D$5:$AF$182,M$9,FALSE))="","",(VLOOKUP($E57,'NEA Backsheet'!$D$5:$AF$182,M$9,FALSE))),"")</f>
        <v>12898.902859693071</v>
      </c>
      <c r="N57" s="137" t="str">
        <f ca="1">IFERROR(IF((VLOOKUP($E57,'NEA Backsheet'!$D$5:$AF$182,N$9,FALSE))="","",(VLOOKUP($E57,'NEA Backsheet'!$D$5:$AF$182,N$9,FALSE))),"")</f>
        <v/>
      </c>
      <c r="O57" s="136">
        <f t="shared" ca="1" si="6"/>
        <v>-3819.2103442568005</v>
      </c>
      <c r="P57" s="138">
        <f t="shared" ca="1" si="7"/>
        <v>-1699.9988549821755</v>
      </c>
      <c r="Q57" s="140">
        <f t="shared" ca="1" si="8"/>
        <v>-523.68646657928002</v>
      </c>
      <c r="R57" s="138" t="str">
        <f t="shared" ca="1" si="9"/>
        <v/>
      </c>
    </row>
    <row r="58" spans="1:18">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5"/>
        <v>E08000002</v>
      </c>
      <c r="F58" s="29" t="str">
        <f ca="1">IF(E58="","",VLOOKUP(E58,'Org list'!$J$9:$K$636,2,0))</f>
        <v>Bury</v>
      </c>
      <c r="G58" s="135">
        <f ca="1">IFERROR(IF((VLOOKUP($E58,'NEA Backsheet'!$D$5:$AF$182,G$9,FALSE))="","",(VLOOKUP($E58,'NEA Backsheet'!$D$5:$AF$182,G$9,FALSE))),"")</f>
        <v>4987.7949105824764</v>
      </c>
      <c r="H58" s="138">
        <f ca="1">IFERROR(IF((VLOOKUP($E58,'NEA Backsheet'!$D$5:$AF$182,H$9,FALSE))="","",(VLOOKUP($E58,'NEA Backsheet'!$D$5:$AF$182,H$9,FALSE))),"")</f>
        <v>5013.6866724270712</v>
      </c>
      <c r="I58" s="140">
        <f ca="1">IFERROR(IF((VLOOKUP($E58,'NEA Backsheet'!$D$5:$AF$182,I$9,FALSE))="","",(VLOOKUP($E58,'NEA Backsheet'!$D$5:$AF$182,I$9,FALSE))),"")</f>
        <v>5404.3899309698754</v>
      </c>
      <c r="J58" s="137">
        <f ca="1">IFERROR(IF((VLOOKUP($E58,'NEA Backsheet'!$D$5:$AF$182,J$9,FALSE))="","",(VLOOKUP($E58,'NEA Backsheet'!$D$5:$AF$182,J$9,FALSE))),"")</f>
        <v>5106.8579679400218</v>
      </c>
      <c r="K58" s="135">
        <f ca="1">IFERROR(IF((VLOOKUP($E58,'NEA Backsheet'!$D$5:$AF$182,K$9,FALSE))="","",(VLOOKUP($E58,'NEA Backsheet'!$D$5:$AF$182,K$9,FALSE))),"")</f>
        <v>5117.946997804469</v>
      </c>
      <c r="L58" s="138">
        <f ca="1">IFERROR(IF((VLOOKUP($E58,'NEA Backsheet'!$D$5:$AF$182,L$9,FALSE))="","",(VLOOKUP($E58,'NEA Backsheet'!$D$5:$AF$182,L$9,FALSE))),"")</f>
        <v>5333.584156877374</v>
      </c>
      <c r="M58" s="140">
        <f ca="1">IFERROR(IF((VLOOKUP($E58,'NEA Backsheet'!$D$5:$AF$182,M$9,FALSE))="","",(VLOOKUP($E58,'NEA Backsheet'!$D$5:$AF$182,M$9,FALSE))),"")</f>
        <v>5886.7606110658398</v>
      </c>
      <c r="N58" s="137" t="str">
        <f ca="1">IFERROR(IF((VLOOKUP($E58,'NEA Backsheet'!$D$5:$AF$182,N$9,FALSE))="","",(VLOOKUP($E58,'NEA Backsheet'!$D$5:$AF$182,N$9,FALSE))),"")</f>
        <v/>
      </c>
      <c r="O58" s="136">
        <f t="shared" ca="1" si="6"/>
        <v>-130.15208722199259</v>
      </c>
      <c r="P58" s="138">
        <f t="shared" ca="1" si="7"/>
        <v>-319.89748445030273</v>
      </c>
      <c r="Q58" s="140">
        <f t="shared" ca="1" si="8"/>
        <v>-482.37068009596442</v>
      </c>
      <c r="R58" s="138" t="str">
        <f t="shared" ca="1" si="9"/>
        <v/>
      </c>
    </row>
    <row r="59" spans="1:18">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5"/>
        <v>E08000033</v>
      </c>
      <c r="F59" s="29" t="str">
        <f ca="1">IF(E59="","",VLOOKUP(E59,'Org list'!$J$9:$K$636,2,0))</f>
        <v>Calderdale</v>
      </c>
      <c r="G59" s="135">
        <f ca="1">IFERROR(IF((VLOOKUP($E59,'NEA Backsheet'!$D$5:$AF$182,G$9,FALSE))="","",(VLOOKUP($E59,'NEA Backsheet'!$D$5:$AF$182,G$9,FALSE))),"")</f>
        <v>6247.3775274559221</v>
      </c>
      <c r="H59" s="138">
        <f ca="1">IFERROR(IF((VLOOKUP($E59,'NEA Backsheet'!$D$5:$AF$182,H$9,FALSE))="","",(VLOOKUP($E59,'NEA Backsheet'!$D$5:$AF$182,H$9,FALSE))),"")</f>
        <v>6205.3254383835238</v>
      </c>
      <c r="I59" s="140">
        <f ca="1">IFERROR(IF((VLOOKUP($E59,'NEA Backsheet'!$D$5:$AF$182,I$9,FALSE))="","",(VLOOKUP($E59,'NEA Backsheet'!$D$5:$AF$182,I$9,FALSE))),"")</f>
        <v>6435.882634054914</v>
      </c>
      <c r="J59" s="137">
        <f ca="1">IFERROR(IF((VLOOKUP($E59,'NEA Backsheet'!$D$5:$AF$182,J$9,FALSE))="","",(VLOOKUP($E59,'NEA Backsheet'!$D$5:$AF$182,J$9,FALSE))),"")</f>
        <v>6385.6338472864891</v>
      </c>
      <c r="K59" s="135">
        <f ca="1">IFERROR(IF((VLOOKUP($E59,'NEA Backsheet'!$D$5:$AF$182,K$9,FALSE))="","",(VLOOKUP($E59,'NEA Backsheet'!$D$5:$AF$182,K$9,FALSE))),"")</f>
        <v>6644.1688030908463</v>
      </c>
      <c r="L59" s="138">
        <f ca="1">IFERROR(IF((VLOOKUP($E59,'NEA Backsheet'!$D$5:$AF$182,L$9,FALSE))="","",(VLOOKUP($E59,'NEA Backsheet'!$D$5:$AF$182,L$9,FALSE))),"")</f>
        <v>7146.1242194512151</v>
      </c>
      <c r="M59" s="140">
        <f ca="1">IFERROR(IF((VLOOKUP($E59,'NEA Backsheet'!$D$5:$AF$182,M$9,FALSE))="","",(VLOOKUP($E59,'NEA Backsheet'!$D$5:$AF$182,M$9,FALSE))),"")</f>
        <v>7374.2967635431978</v>
      </c>
      <c r="N59" s="137" t="str">
        <f ca="1">IFERROR(IF((VLOOKUP($E59,'NEA Backsheet'!$D$5:$AF$182,N$9,FALSE))="","",(VLOOKUP($E59,'NEA Backsheet'!$D$5:$AF$182,N$9,FALSE))),"")</f>
        <v/>
      </c>
      <c r="O59" s="136">
        <f t="shared" ca="1" si="6"/>
        <v>-396.7912756349242</v>
      </c>
      <c r="P59" s="138">
        <f t="shared" ca="1" si="7"/>
        <v>-940.79878106769138</v>
      </c>
      <c r="Q59" s="140">
        <f t="shared" ca="1" si="8"/>
        <v>-938.41412948828383</v>
      </c>
      <c r="R59" s="138" t="str">
        <f t="shared" ca="1" si="9"/>
        <v/>
      </c>
    </row>
    <row r="60" spans="1:18">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5"/>
        <v>E10000003</v>
      </c>
      <c r="F60" s="29" t="str">
        <f ca="1">IF(E60="","",VLOOKUP(E60,'Org list'!$J$9:$K$636,2,0))</f>
        <v>Cambridgeshire</v>
      </c>
      <c r="G60" s="135">
        <f ca="1">IFERROR(IF((VLOOKUP($E60,'NEA Backsheet'!$D$5:$AF$182,G$9,FALSE))="","",(VLOOKUP($E60,'NEA Backsheet'!$D$5:$AF$182,G$9,FALSE))),"")</f>
        <v>15215.234541579295</v>
      </c>
      <c r="H60" s="138">
        <f ca="1">IFERROR(IF((VLOOKUP($E60,'NEA Backsheet'!$D$5:$AF$182,H$9,FALSE))="","",(VLOOKUP($E60,'NEA Backsheet'!$D$5:$AF$182,H$9,FALSE))),"")</f>
        <v>15199.736723817423</v>
      </c>
      <c r="I60" s="140">
        <f ca="1">IFERROR(IF((VLOOKUP($E60,'NEA Backsheet'!$D$5:$AF$182,I$9,FALSE))="","",(VLOOKUP($E60,'NEA Backsheet'!$D$5:$AF$182,I$9,FALSE))),"")</f>
        <v>15117.43094234807</v>
      </c>
      <c r="J60" s="137">
        <f ca="1">IFERROR(IF((VLOOKUP($E60,'NEA Backsheet'!$D$5:$AF$182,J$9,FALSE))="","",(VLOOKUP($E60,'NEA Backsheet'!$D$5:$AF$182,J$9,FALSE))),"")</f>
        <v>15708.758786282113</v>
      </c>
      <c r="K60" s="135">
        <f ca="1">IFERROR(IF((VLOOKUP($E60,'NEA Backsheet'!$D$5:$AF$182,K$9,FALSE))="","",(VLOOKUP($E60,'NEA Backsheet'!$D$5:$AF$182,K$9,FALSE))),"")</f>
        <v>16212.596753781623</v>
      </c>
      <c r="L60" s="138">
        <f ca="1">IFERROR(IF((VLOOKUP($E60,'NEA Backsheet'!$D$5:$AF$182,L$9,FALSE))="","",(VLOOKUP($E60,'NEA Backsheet'!$D$5:$AF$182,L$9,FALSE))),"")</f>
        <v>15632.078948268523</v>
      </c>
      <c r="M60" s="140">
        <f ca="1">IFERROR(IF((VLOOKUP($E60,'NEA Backsheet'!$D$5:$AF$182,M$9,FALSE))="","",(VLOOKUP($E60,'NEA Backsheet'!$D$5:$AF$182,M$9,FALSE))),"")</f>
        <v>16332.700031006867</v>
      </c>
      <c r="N60" s="137" t="str">
        <f ca="1">IFERROR(IF((VLOOKUP($E60,'NEA Backsheet'!$D$5:$AF$182,N$9,FALSE))="","",(VLOOKUP($E60,'NEA Backsheet'!$D$5:$AF$182,N$9,FALSE))),"")</f>
        <v/>
      </c>
      <c r="O60" s="136">
        <f t="shared" ca="1" si="6"/>
        <v>-997.36221220232801</v>
      </c>
      <c r="P60" s="138">
        <f t="shared" ca="1" si="7"/>
        <v>-432.34222445110026</v>
      </c>
      <c r="Q60" s="140">
        <f t="shared" ca="1" si="8"/>
        <v>-1215.269088658797</v>
      </c>
      <c r="R60" s="138" t="str">
        <f t="shared" ca="1" si="9"/>
        <v/>
      </c>
    </row>
    <row r="61" spans="1:18">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5"/>
        <v>E09000007</v>
      </c>
      <c r="F61" s="29" t="str">
        <f ca="1">IF(E61="","",VLOOKUP(E61,'Org list'!$J$9:$K$636,2,0))</f>
        <v>Camden</v>
      </c>
      <c r="G61" s="135">
        <f ca="1">IFERROR(IF((VLOOKUP($E61,'NEA Backsheet'!$D$5:$AF$182,G$9,FALSE))="","",(VLOOKUP($E61,'NEA Backsheet'!$D$5:$AF$182,G$9,FALSE))),"")</f>
        <v>4289.2424644236125</v>
      </c>
      <c r="H61" s="138">
        <f ca="1">IFERROR(IF((VLOOKUP($E61,'NEA Backsheet'!$D$5:$AF$182,H$9,FALSE))="","",(VLOOKUP($E61,'NEA Backsheet'!$D$5:$AF$182,H$9,FALSE))),"")</f>
        <v>4044.5100936337822</v>
      </c>
      <c r="I61" s="140">
        <f ca="1">IFERROR(IF((VLOOKUP($E61,'NEA Backsheet'!$D$5:$AF$182,I$9,FALSE))="","",(VLOOKUP($E61,'NEA Backsheet'!$D$5:$AF$182,I$9,FALSE))),"")</f>
        <v>4465.2727758918891</v>
      </c>
      <c r="J61" s="137">
        <f ca="1">IFERROR(IF((VLOOKUP($E61,'NEA Backsheet'!$D$5:$AF$182,J$9,FALSE))="","",(VLOOKUP($E61,'NEA Backsheet'!$D$5:$AF$182,J$9,FALSE))),"")</f>
        <v>4320.9463761543502</v>
      </c>
      <c r="K61" s="135">
        <f ca="1">IFERROR(IF((VLOOKUP($E61,'NEA Backsheet'!$D$5:$AF$182,K$9,FALSE))="","",(VLOOKUP($E61,'NEA Backsheet'!$D$5:$AF$182,K$9,FALSE))),"")</f>
        <v>4512.2815742967769</v>
      </c>
      <c r="L61" s="138">
        <f ca="1">IFERROR(IF((VLOOKUP($E61,'NEA Backsheet'!$D$5:$AF$182,L$9,FALSE))="","",(VLOOKUP($E61,'NEA Backsheet'!$D$5:$AF$182,L$9,FALSE))),"")</f>
        <v>4293.0401922632327</v>
      </c>
      <c r="M61" s="140">
        <f ca="1">IFERROR(IF((VLOOKUP($E61,'NEA Backsheet'!$D$5:$AF$182,M$9,FALSE))="","",(VLOOKUP($E61,'NEA Backsheet'!$D$5:$AF$182,M$9,FALSE))),"")</f>
        <v>4397.1496596903717</v>
      </c>
      <c r="N61" s="137" t="str">
        <f ca="1">IFERROR(IF((VLOOKUP($E61,'NEA Backsheet'!$D$5:$AF$182,N$9,FALSE))="","",(VLOOKUP($E61,'NEA Backsheet'!$D$5:$AF$182,N$9,FALSE))),"")</f>
        <v/>
      </c>
      <c r="O61" s="136">
        <f t="shared" ca="1" si="6"/>
        <v>-223.03910987316431</v>
      </c>
      <c r="P61" s="138">
        <f t="shared" ca="1" si="7"/>
        <v>-248.53009862945055</v>
      </c>
      <c r="Q61" s="140">
        <f t="shared" ca="1" si="8"/>
        <v>68.123116201517405</v>
      </c>
      <c r="R61" s="138" t="str">
        <f t="shared" ca="1" si="9"/>
        <v/>
      </c>
    </row>
    <row r="62" spans="1:18">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5"/>
        <v>E06000056</v>
      </c>
      <c r="F62" s="29" t="str">
        <f ca="1">IF(E62="","",VLOOKUP(E62,'Org list'!$J$9:$K$636,2,0))</f>
        <v>Central Bedfordshire</v>
      </c>
      <c r="G62" s="135">
        <f ca="1">IFERROR(IF((VLOOKUP($E62,'NEA Backsheet'!$D$5:$AF$182,G$9,FALSE))="","",(VLOOKUP($E62,'NEA Backsheet'!$D$5:$AF$182,G$9,FALSE))),"")</f>
        <v>6638.8018722277084</v>
      </c>
      <c r="H62" s="138">
        <f ca="1">IFERROR(IF((VLOOKUP($E62,'NEA Backsheet'!$D$5:$AF$182,H$9,FALSE))="","",(VLOOKUP($E62,'NEA Backsheet'!$D$5:$AF$182,H$9,FALSE))),"")</f>
        <v>6822.5315938052336</v>
      </c>
      <c r="I62" s="140">
        <f ca="1">IFERROR(IF((VLOOKUP($E62,'NEA Backsheet'!$D$5:$AF$182,I$9,FALSE))="","",(VLOOKUP($E62,'NEA Backsheet'!$D$5:$AF$182,I$9,FALSE))),"")</f>
        <v>7074.5604730758314</v>
      </c>
      <c r="J62" s="137">
        <f ca="1">IFERROR(IF((VLOOKUP($E62,'NEA Backsheet'!$D$5:$AF$182,J$9,FALSE))="","",(VLOOKUP($E62,'NEA Backsheet'!$D$5:$AF$182,J$9,FALSE))),"")</f>
        <v>7359.6856864930414</v>
      </c>
      <c r="K62" s="135">
        <f ca="1">IFERROR(IF((VLOOKUP($E62,'NEA Backsheet'!$D$5:$AF$182,K$9,FALSE))="","",(VLOOKUP($E62,'NEA Backsheet'!$D$5:$AF$182,K$9,FALSE))),"")</f>
        <v>7444.1410763644162</v>
      </c>
      <c r="L62" s="138">
        <f ca="1">IFERROR(IF((VLOOKUP($E62,'NEA Backsheet'!$D$5:$AF$182,L$9,FALSE))="","",(VLOOKUP($E62,'NEA Backsheet'!$D$5:$AF$182,L$9,FALSE))),"")</f>
        <v>7195.8529509999034</v>
      </c>
      <c r="M62" s="140">
        <f ca="1">IFERROR(IF((VLOOKUP($E62,'NEA Backsheet'!$D$5:$AF$182,M$9,FALSE))="","",(VLOOKUP($E62,'NEA Backsheet'!$D$5:$AF$182,M$9,FALSE))),"")</f>
        <v>7465.8563407329775</v>
      </c>
      <c r="N62" s="137" t="str">
        <f ca="1">IFERROR(IF((VLOOKUP($E62,'NEA Backsheet'!$D$5:$AF$182,N$9,FALSE))="","",(VLOOKUP($E62,'NEA Backsheet'!$D$5:$AF$182,N$9,FALSE))),"")</f>
        <v/>
      </c>
      <c r="O62" s="136">
        <f t="shared" ca="1" si="6"/>
        <v>-805.33920413670785</v>
      </c>
      <c r="P62" s="138">
        <f t="shared" ca="1" si="7"/>
        <v>-373.32135719466987</v>
      </c>
      <c r="Q62" s="140">
        <f t="shared" ca="1" si="8"/>
        <v>-391.29586765714612</v>
      </c>
      <c r="R62" s="138" t="str">
        <f t="shared" ca="1" si="9"/>
        <v/>
      </c>
    </row>
    <row r="63" spans="1:18">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5"/>
        <v>E06000049</v>
      </c>
      <c r="F63" s="29" t="str">
        <f ca="1">IF(E63="","",VLOOKUP(E63,'Org list'!$J$9:$K$636,2,0))</f>
        <v>Cheshire East</v>
      </c>
      <c r="G63" s="135">
        <f ca="1">IFERROR(IF((VLOOKUP($E63,'NEA Backsheet'!$D$5:$AF$182,G$9,FALSE))="","",(VLOOKUP($E63,'NEA Backsheet'!$D$5:$AF$182,G$9,FALSE))),"")</f>
        <v>10836.387757935721</v>
      </c>
      <c r="H63" s="138">
        <f ca="1">IFERROR(IF((VLOOKUP($E63,'NEA Backsheet'!$D$5:$AF$182,H$9,FALSE))="","",(VLOOKUP($E63,'NEA Backsheet'!$D$5:$AF$182,H$9,FALSE))),"")</f>
        <v>10929.170523137002</v>
      </c>
      <c r="I63" s="140">
        <f ca="1">IFERROR(IF((VLOOKUP($E63,'NEA Backsheet'!$D$5:$AF$182,I$9,FALSE))="","",(VLOOKUP($E63,'NEA Backsheet'!$D$5:$AF$182,I$9,FALSE))),"")</f>
        <v>11170.152981591606</v>
      </c>
      <c r="J63" s="137">
        <f ca="1">IFERROR(IF((VLOOKUP($E63,'NEA Backsheet'!$D$5:$AF$182,J$9,FALSE))="","",(VLOOKUP($E63,'NEA Backsheet'!$D$5:$AF$182,J$9,FALSE))),"")</f>
        <v>10552.072057046165</v>
      </c>
      <c r="K63" s="135">
        <f ca="1">IFERROR(IF((VLOOKUP($E63,'NEA Backsheet'!$D$5:$AF$182,K$9,FALSE))="","",(VLOOKUP($E63,'NEA Backsheet'!$D$5:$AF$182,K$9,FALSE))),"")</f>
        <v>11023.149644855988</v>
      </c>
      <c r="L63" s="138">
        <f ca="1">IFERROR(IF((VLOOKUP($E63,'NEA Backsheet'!$D$5:$AF$182,L$9,FALSE))="","",(VLOOKUP($E63,'NEA Backsheet'!$D$5:$AF$182,L$9,FALSE))),"")</f>
        <v>10556.720550353355</v>
      </c>
      <c r="M63" s="140">
        <f ca="1">IFERROR(IF((VLOOKUP($E63,'NEA Backsheet'!$D$5:$AF$182,M$9,FALSE))="","",(VLOOKUP($E63,'NEA Backsheet'!$D$5:$AF$182,M$9,FALSE))),"")</f>
        <v>11215.979004996907</v>
      </c>
      <c r="N63" s="137" t="str">
        <f ca="1">IFERROR(IF((VLOOKUP($E63,'NEA Backsheet'!$D$5:$AF$182,N$9,FALSE))="","",(VLOOKUP($E63,'NEA Backsheet'!$D$5:$AF$182,N$9,FALSE))),"")</f>
        <v/>
      </c>
      <c r="O63" s="136">
        <f t="shared" ca="1" si="6"/>
        <v>-186.76188692026699</v>
      </c>
      <c r="P63" s="138">
        <f t="shared" ca="1" si="7"/>
        <v>372.44997278364644</v>
      </c>
      <c r="Q63" s="140">
        <f t="shared" ca="1" si="8"/>
        <v>-45.826023405301385</v>
      </c>
      <c r="R63" s="138" t="str">
        <f t="shared" ca="1" si="9"/>
        <v/>
      </c>
    </row>
    <row r="64" spans="1:18">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5"/>
        <v>E06000050</v>
      </c>
      <c r="F64" s="29" t="str">
        <f ca="1">IF(E64="","",VLOOKUP(E64,'Org list'!$J$9:$K$636,2,0))</f>
        <v>Cheshire West and Chester</v>
      </c>
      <c r="G64" s="135">
        <f ca="1">IFERROR(IF((VLOOKUP($E64,'NEA Backsheet'!$D$5:$AF$182,G$9,FALSE))="","",(VLOOKUP($E64,'NEA Backsheet'!$D$5:$AF$182,G$9,FALSE))),"")</f>
        <v>10424.124122039504</v>
      </c>
      <c r="H64" s="138">
        <f ca="1">IFERROR(IF((VLOOKUP($E64,'NEA Backsheet'!$D$5:$AF$182,H$9,FALSE))="","",(VLOOKUP($E64,'NEA Backsheet'!$D$5:$AF$182,H$9,FALSE))),"")</f>
        <v>10579.693687776267</v>
      </c>
      <c r="I64" s="140">
        <f ca="1">IFERROR(IF((VLOOKUP($E64,'NEA Backsheet'!$D$5:$AF$182,I$9,FALSE))="","",(VLOOKUP($E64,'NEA Backsheet'!$D$5:$AF$182,I$9,FALSE))),"")</f>
        <v>10608.81777316236</v>
      </c>
      <c r="J64" s="137">
        <f ca="1">IFERROR(IF((VLOOKUP($E64,'NEA Backsheet'!$D$5:$AF$182,J$9,FALSE))="","",(VLOOKUP($E64,'NEA Backsheet'!$D$5:$AF$182,J$9,FALSE))),"")</f>
        <v>10347.362550652033</v>
      </c>
      <c r="K64" s="135">
        <f ca="1">IFERROR(IF((VLOOKUP($E64,'NEA Backsheet'!$D$5:$AF$182,K$9,FALSE))="","",(VLOOKUP($E64,'NEA Backsheet'!$D$5:$AF$182,K$9,FALSE))),"")</f>
        <v>10418.901035844665</v>
      </c>
      <c r="L64" s="138">
        <f ca="1">IFERROR(IF((VLOOKUP($E64,'NEA Backsheet'!$D$5:$AF$182,L$9,FALSE))="","",(VLOOKUP($E64,'NEA Backsheet'!$D$5:$AF$182,L$9,FALSE))),"")</f>
        <v>10322.047754672893</v>
      </c>
      <c r="M64" s="140">
        <f ca="1">IFERROR(IF((VLOOKUP($E64,'NEA Backsheet'!$D$5:$AF$182,M$9,FALSE))="","",(VLOOKUP($E64,'NEA Backsheet'!$D$5:$AF$182,M$9,FALSE))),"")</f>
        <v>10813.630456689676</v>
      </c>
      <c r="N64" s="137" t="str">
        <f ca="1">IFERROR(IF((VLOOKUP($E64,'NEA Backsheet'!$D$5:$AF$182,N$9,FALSE))="","",(VLOOKUP($E64,'NEA Backsheet'!$D$5:$AF$182,N$9,FALSE))),"")</f>
        <v/>
      </c>
      <c r="O64" s="136">
        <f t="shared" ca="1" si="6"/>
        <v>5.2230861948391976</v>
      </c>
      <c r="P64" s="138">
        <f t="shared" ca="1" si="7"/>
        <v>257.64593310337477</v>
      </c>
      <c r="Q64" s="140">
        <f t="shared" ca="1" si="8"/>
        <v>-204.81268352731604</v>
      </c>
      <c r="R64" s="138" t="str">
        <f t="shared" ca="1" si="9"/>
        <v/>
      </c>
    </row>
    <row r="65" spans="1:21" s="184" customFormat="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5"/>
        <v>E09000001</v>
      </c>
      <c r="F65" s="29" t="str">
        <f ca="1">IF(E65="","",VLOOKUP(E65,'Org list'!$J$9:$K$636,2,0))</f>
        <v>City of London</v>
      </c>
      <c r="G65" s="135">
        <f ca="1">IFERROR(IF((VLOOKUP($E65,'NEA Backsheet'!$D$5:$AF$182,G$9,FALSE))="","",(VLOOKUP($E65,'NEA Backsheet'!$D$5:$AF$182,G$9,FALSE))),"")</f>
        <v>141.05905786876392</v>
      </c>
      <c r="H65" s="138">
        <f ca="1">IFERROR(IF((VLOOKUP($E65,'NEA Backsheet'!$D$5:$AF$182,H$9,FALSE))="","",(VLOOKUP($E65,'NEA Backsheet'!$D$5:$AF$182,H$9,FALSE))),"")</f>
        <v>140.22198976728811</v>
      </c>
      <c r="I65" s="140">
        <f ca="1">IFERROR(IF((VLOOKUP($E65,'NEA Backsheet'!$D$5:$AF$182,I$9,FALSE))="","",(VLOOKUP($E65,'NEA Backsheet'!$D$5:$AF$182,I$9,FALSE))),"")</f>
        <v>146.76248030506824</v>
      </c>
      <c r="J65" s="137">
        <f ca="1">IFERROR(IF((VLOOKUP($E65,'NEA Backsheet'!$D$5:$AF$182,J$9,FALSE))="","",(VLOOKUP($E65,'NEA Backsheet'!$D$5:$AF$182,J$9,FALSE))),"")</f>
        <v>141.82120440513393</v>
      </c>
      <c r="K65" s="135">
        <f ca="1">IFERROR(IF((VLOOKUP($E65,'NEA Backsheet'!$D$5:$AF$182,K$9,FALSE))="","",(VLOOKUP($E65,'NEA Backsheet'!$D$5:$AF$182,K$9,FALSE))),"")</f>
        <v>143.32686418306011</v>
      </c>
      <c r="L65" s="138">
        <f ca="1">IFERROR(IF((VLOOKUP($E65,'NEA Backsheet'!$D$5:$AF$182,L$9,FALSE))="","",(VLOOKUP($E65,'NEA Backsheet'!$D$5:$AF$182,L$9,FALSE))),"")</f>
        <v>139.1623378081448</v>
      </c>
      <c r="M65" s="140">
        <f ca="1">IFERROR(IF((VLOOKUP($E65,'NEA Backsheet'!$D$5:$AF$182,M$9,FALSE))="","",(VLOOKUP($E65,'NEA Backsheet'!$D$5:$AF$182,M$9,FALSE))),"")</f>
        <v>148.90318380022424</v>
      </c>
      <c r="N65" s="137" t="str">
        <f ca="1">IFERROR(IF((VLOOKUP($E65,'NEA Backsheet'!$D$5:$AF$182,N$9,FALSE))="","",(VLOOKUP($E65,'NEA Backsheet'!$D$5:$AF$182,N$9,FALSE))),"")</f>
        <v/>
      </c>
      <c r="O65" s="136">
        <f t="shared" ca="1" si="6"/>
        <v>-2.2678063142961946</v>
      </c>
      <c r="P65" s="138">
        <f t="shared" ca="1" si="7"/>
        <v>1.0596519591433093</v>
      </c>
      <c r="Q65" s="140">
        <f t="shared" ca="1" si="8"/>
        <v>-2.1407034951560036</v>
      </c>
      <c r="R65" s="138" t="str">
        <f t="shared" ca="1" si="9"/>
        <v/>
      </c>
      <c r="U65" s="122"/>
    </row>
    <row r="66" spans="1:21" s="184" customFormat="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5"/>
        <v>E06000052</v>
      </c>
      <c r="F66" s="29" t="str">
        <f ca="1">IF(E66="","",VLOOKUP(E66,'Org list'!$J$9:$K$636,2,0))</f>
        <v>Cornwall &amp; Scilly</v>
      </c>
      <c r="G66" s="135">
        <f ca="1">IFERROR(IF((VLOOKUP($E66,'NEA Backsheet'!$D$5:$AF$182,G$9,FALSE))="","",(VLOOKUP($E66,'NEA Backsheet'!$D$5:$AF$182,G$9,FALSE))),"")</f>
        <v>14807.691362311134</v>
      </c>
      <c r="H66" s="138">
        <f ca="1">IFERROR(IF((VLOOKUP($E66,'NEA Backsheet'!$D$5:$AF$182,H$9,FALSE))="","",(VLOOKUP($E66,'NEA Backsheet'!$D$5:$AF$182,H$9,FALSE))),"")</f>
        <v>14598.872442615435</v>
      </c>
      <c r="I66" s="140">
        <f ca="1">IFERROR(IF((VLOOKUP($E66,'NEA Backsheet'!$D$5:$AF$182,I$9,FALSE))="","",(VLOOKUP($E66,'NEA Backsheet'!$D$5:$AF$182,I$9,FALSE))),"")</f>
        <v>15165.691425017189</v>
      </c>
      <c r="J66" s="137">
        <f ca="1">IFERROR(IF((VLOOKUP($E66,'NEA Backsheet'!$D$5:$AF$182,J$9,FALSE))="","",(VLOOKUP($E66,'NEA Backsheet'!$D$5:$AF$182,J$9,FALSE))),"")</f>
        <v>14560.122211963715</v>
      </c>
      <c r="K66" s="135">
        <f ca="1">IFERROR(IF((VLOOKUP($E66,'NEA Backsheet'!$D$5:$AF$182,K$9,FALSE))="","",(VLOOKUP($E66,'NEA Backsheet'!$D$5:$AF$182,K$9,FALSE))),"")</f>
        <v>14641.660457898581</v>
      </c>
      <c r="L66" s="138">
        <f ca="1">IFERROR(IF((VLOOKUP($E66,'NEA Backsheet'!$D$5:$AF$182,L$9,FALSE))="","",(VLOOKUP($E66,'NEA Backsheet'!$D$5:$AF$182,L$9,FALSE))),"")</f>
        <v>14398.106992868479</v>
      </c>
      <c r="M66" s="140">
        <f ca="1">IFERROR(IF((VLOOKUP($E66,'NEA Backsheet'!$D$5:$AF$182,M$9,FALSE))="","",(VLOOKUP($E66,'NEA Backsheet'!$D$5:$AF$182,M$9,FALSE))),"")</f>
        <v>15496.651210775395</v>
      </c>
      <c r="N66" s="137" t="str">
        <f ca="1">IFERROR(IF((VLOOKUP($E66,'NEA Backsheet'!$D$5:$AF$182,N$9,FALSE))="","",(VLOOKUP($E66,'NEA Backsheet'!$D$5:$AF$182,N$9,FALSE))),"")</f>
        <v/>
      </c>
      <c r="O66" s="136">
        <f t="shared" ca="1" si="6"/>
        <v>166.03090441255335</v>
      </c>
      <c r="P66" s="138">
        <f t="shared" ca="1" si="7"/>
        <v>200.76544974695571</v>
      </c>
      <c r="Q66" s="140">
        <f t="shared" ca="1" si="8"/>
        <v>-330.95978575820664</v>
      </c>
      <c r="R66" s="138" t="str">
        <f t="shared" ca="1" si="9"/>
        <v/>
      </c>
      <c r="U66" s="122"/>
    </row>
    <row r="67" spans="1:21" s="184" customFormat="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5"/>
        <v>E06000047</v>
      </c>
      <c r="F67" s="29" t="str">
        <f ca="1">IF(E67="","",VLOOKUP(E67,'Org list'!$J$9:$K$636,2,0))</f>
        <v>County Durham</v>
      </c>
      <c r="G67" s="135">
        <f ca="1">IFERROR(IF((VLOOKUP($E67,'NEA Backsheet'!$D$5:$AF$182,G$9,FALSE))="","",(VLOOKUP($E67,'NEA Backsheet'!$D$5:$AF$182,G$9,FALSE))),"")</f>
        <v>15970.875690742043</v>
      </c>
      <c r="H67" s="138">
        <f ca="1">IFERROR(IF((VLOOKUP($E67,'NEA Backsheet'!$D$5:$AF$182,H$9,FALSE))="","",(VLOOKUP($E67,'NEA Backsheet'!$D$5:$AF$182,H$9,FALSE))),"")</f>
        <v>15600.075285793109</v>
      </c>
      <c r="I67" s="140">
        <f ca="1">IFERROR(IF((VLOOKUP($E67,'NEA Backsheet'!$D$5:$AF$182,I$9,FALSE))="","",(VLOOKUP($E67,'NEA Backsheet'!$D$5:$AF$182,I$9,FALSE))),"")</f>
        <v>16028.253261003816</v>
      </c>
      <c r="J67" s="137">
        <f ca="1">IFERROR(IF((VLOOKUP($E67,'NEA Backsheet'!$D$5:$AF$182,J$9,FALSE))="","",(VLOOKUP($E67,'NEA Backsheet'!$D$5:$AF$182,J$9,FALSE))),"")</f>
        <v>15979.372037773825</v>
      </c>
      <c r="K67" s="135">
        <f ca="1">IFERROR(IF((VLOOKUP($E67,'NEA Backsheet'!$D$5:$AF$182,K$9,FALSE))="","",(VLOOKUP($E67,'NEA Backsheet'!$D$5:$AF$182,K$9,FALSE))),"")</f>
        <v>15607.775446682734</v>
      </c>
      <c r="L67" s="138">
        <f ca="1">IFERROR(IF((VLOOKUP($E67,'NEA Backsheet'!$D$5:$AF$182,L$9,FALSE))="","",(VLOOKUP($E67,'NEA Backsheet'!$D$5:$AF$182,L$9,FALSE))),"")</f>
        <v>15775.548733917043</v>
      </c>
      <c r="M67" s="140">
        <f ca="1">IFERROR(IF((VLOOKUP($E67,'NEA Backsheet'!$D$5:$AF$182,M$9,FALSE))="","",(VLOOKUP($E67,'NEA Backsheet'!$D$5:$AF$182,M$9,FALSE))),"")</f>
        <v>16576.16883714838</v>
      </c>
      <c r="N67" s="137" t="str">
        <f ca="1">IFERROR(IF((VLOOKUP($E67,'NEA Backsheet'!$D$5:$AF$182,N$9,FALSE))="","",(VLOOKUP($E67,'NEA Backsheet'!$D$5:$AF$182,N$9,FALSE))),"")</f>
        <v/>
      </c>
      <c r="O67" s="136">
        <f t="shared" ca="1" si="6"/>
        <v>363.10024405930926</v>
      </c>
      <c r="P67" s="138">
        <f t="shared" ca="1" si="7"/>
        <v>-175.47344812393385</v>
      </c>
      <c r="Q67" s="140">
        <f t="shared" ca="1" si="8"/>
        <v>-547.9155761445636</v>
      </c>
      <c r="R67" s="138" t="str">
        <f t="shared" ca="1" si="9"/>
        <v/>
      </c>
      <c r="U67" s="122"/>
    </row>
    <row r="68" spans="1:21" s="184" customFormat="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5"/>
        <v>E08000026</v>
      </c>
      <c r="F68" s="29" t="str">
        <f ca="1">IF(E68="","",VLOOKUP(E68,'Org list'!$J$9:$K$636,2,0))</f>
        <v>Coventry</v>
      </c>
      <c r="G68" s="135">
        <f ca="1">IFERROR(IF((VLOOKUP($E68,'NEA Backsheet'!$D$5:$AF$182,G$9,FALSE))="","",(VLOOKUP($E68,'NEA Backsheet'!$D$5:$AF$182,G$9,FALSE))),"")</f>
        <v>9160.5835044560099</v>
      </c>
      <c r="H68" s="138">
        <f ca="1">IFERROR(IF((VLOOKUP($E68,'NEA Backsheet'!$D$5:$AF$182,H$9,FALSE))="","",(VLOOKUP($E68,'NEA Backsheet'!$D$5:$AF$182,H$9,FALSE))),"")</f>
        <v>9394.5159219299821</v>
      </c>
      <c r="I68" s="140">
        <f ca="1">IFERROR(IF((VLOOKUP($E68,'NEA Backsheet'!$D$5:$AF$182,I$9,FALSE))="","",(VLOOKUP($E68,'NEA Backsheet'!$D$5:$AF$182,I$9,FALSE))),"")</f>
        <v>9425.4736608956646</v>
      </c>
      <c r="J68" s="137">
        <f ca="1">IFERROR(IF((VLOOKUP($E68,'NEA Backsheet'!$D$5:$AF$182,J$9,FALSE))="","",(VLOOKUP($E68,'NEA Backsheet'!$D$5:$AF$182,J$9,FALSE))),"")</f>
        <v>9141.7538826756027</v>
      </c>
      <c r="K68" s="135">
        <f ca="1">IFERROR(IF((VLOOKUP($E68,'NEA Backsheet'!$D$5:$AF$182,K$9,FALSE))="","",(VLOOKUP($E68,'NEA Backsheet'!$D$5:$AF$182,K$9,FALSE))),"")</f>
        <v>9577.947559999915</v>
      </c>
      <c r="L68" s="138">
        <f ca="1">IFERROR(IF((VLOOKUP($E68,'NEA Backsheet'!$D$5:$AF$182,L$9,FALSE))="","",(VLOOKUP($E68,'NEA Backsheet'!$D$5:$AF$182,L$9,FALSE))),"")</f>
        <v>9798.2984737418901</v>
      </c>
      <c r="M68" s="140">
        <f ca="1">IFERROR(IF((VLOOKUP($E68,'NEA Backsheet'!$D$5:$AF$182,M$9,FALSE))="","",(VLOOKUP($E68,'NEA Backsheet'!$D$5:$AF$182,M$9,FALSE))),"")</f>
        <v>9527.3959431073308</v>
      </c>
      <c r="N68" s="137" t="str">
        <f ca="1">IFERROR(IF((VLOOKUP($E68,'NEA Backsheet'!$D$5:$AF$182,N$9,FALSE))="","",(VLOOKUP($E68,'NEA Backsheet'!$D$5:$AF$182,N$9,FALSE))),"")</f>
        <v/>
      </c>
      <c r="O68" s="136">
        <f t="shared" ca="1" si="6"/>
        <v>-417.36405554390512</v>
      </c>
      <c r="P68" s="138">
        <f t="shared" ca="1" si="7"/>
        <v>-403.78255181190798</v>
      </c>
      <c r="Q68" s="140">
        <f t="shared" ca="1" si="8"/>
        <v>-101.92228221166624</v>
      </c>
      <c r="R68" s="138" t="str">
        <f t="shared" ca="1" si="9"/>
        <v/>
      </c>
      <c r="U68" s="122"/>
    </row>
    <row r="69" spans="1:21" s="184" customFormat="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5"/>
        <v>E09000008</v>
      </c>
      <c r="F69" s="29" t="str">
        <f ca="1">IF(E69="","",VLOOKUP(E69,'Org list'!$J$9:$K$636,2,0))</f>
        <v>Croydon</v>
      </c>
      <c r="G69" s="135">
        <f ca="1">IFERROR(IF((VLOOKUP($E69,'NEA Backsheet'!$D$5:$AF$182,G$9,FALSE))="","",(VLOOKUP($E69,'NEA Backsheet'!$D$5:$AF$182,G$9,FALSE))),"")</f>
        <v>9592.6420994261407</v>
      </c>
      <c r="H69" s="138">
        <f ca="1">IFERROR(IF((VLOOKUP($E69,'NEA Backsheet'!$D$5:$AF$182,H$9,FALSE))="","",(VLOOKUP($E69,'NEA Backsheet'!$D$5:$AF$182,H$9,FALSE))),"")</f>
        <v>9253.6911247160315</v>
      </c>
      <c r="I69" s="140">
        <f ca="1">IFERROR(IF((VLOOKUP($E69,'NEA Backsheet'!$D$5:$AF$182,I$9,FALSE))="","",(VLOOKUP($E69,'NEA Backsheet'!$D$5:$AF$182,I$9,FALSE))),"")</f>
        <v>9817.3142642522853</v>
      </c>
      <c r="J69" s="137">
        <f ca="1">IFERROR(IF((VLOOKUP($E69,'NEA Backsheet'!$D$5:$AF$182,J$9,FALSE))="","",(VLOOKUP($E69,'NEA Backsheet'!$D$5:$AF$182,J$9,FALSE))),"")</f>
        <v>9566.7283685423808</v>
      </c>
      <c r="K69" s="135">
        <f ca="1">IFERROR(IF((VLOOKUP($E69,'NEA Backsheet'!$D$5:$AF$182,K$9,FALSE))="","",(VLOOKUP($E69,'NEA Backsheet'!$D$5:$AF$182,K$9,FALSE))),"")</f>
        <v>9720.9440333005132</v>
      </c>
      <c r="L69" s="138">
        <f ca="1">IFERROR(IF((VLOOKUP($E69,'NEA Backsheet'!$D$5:$AF$182,L$9,FALSE))="","",(VLOOKUP($E69,'NEA Backsheet'!$D$5:$AF$182,L$9,FALSE))),"")</f>
        <v>9945.133300830219</v>
      </c>
      <c r="M69" s="140">
        <f ca="1">IFERROR(IF((VLOOKUP($E69,'NEA Backsheet'!$D$5:$AF$182,M$9,FALSE))="","",(VLOOKUP($E69,'NEA Backsheet'!$D$5:$AF$182,M$9,FALSE))),"")</f>
        <v>10044.113031062232</v>
      </c>
      <c r="N69" s="137" t="str">
        <f ca="1">IFERROR(IF((VLOOKUP($E69,'NEA Backsheet'!$D$5:$AF$182,N$9,FALSE))="","",(VLOOKUP($E69,'NEA Backsheet'!$D$5:$AF$182,N$9,FALSE))),"")</f>
        <v/>
      </c>
      <c r="O69" s="136">
        <f t="shared" ca="1" si="6"/>
        <v>-128.30193387437248</v>
      </c>
      <c r="P69" s="138">
        <f t="shared" ca="1" si="7"/>
        <v>-691.44217611418753</v>
      </c>
      <c r="Q69" s="140">
        <f t="shared" ca="1" si="8"/>
        <v>-226.79876680994676</v>
      </c>
      <c r="R69" s="138" t="str">
        <f t="shared" ca="1" si="9"/>
        <v/>
      </c>
      <c r="U69" s="122"/>
    </row>
    <row r="70" spans="1:21" s="184" customFormat="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5"/>
        <v>E10000006</v>
      </c>
      <c r="F70" s="29" t="str">
        <f ca="1">IF(E70="","",VLOOKUP(E70,'Org list'!$J$9:$K$636,2,0))</f>
        <v>Cumbria</v>
      </c>
      <c r="G70" s="135">
        <f ca="1">IFERROR(IF((VLOOKUP($E70,'NEA Backsheet'!$D$5:$AF$182,G$9,FALSE))="","",(VLOOKUP($E70,'NEA Backsheet'!$D$5:$AF$182,G$9,FALSE))),"")</f>
        <v>13896.887241717757</v>
      </c>
      <c r="H70" s="138">
        <f ca="1">IFERROR(IF((VLOOKUP($E70,'NEA Backsheet'!$D$5:$AF$182,H$9,FALSE))="","",(VLOOKUP($E70,'NEA Backsheet'!$D$5:$AF$182,H$9,FALSE))),"")</f>
        <v>13815.348903718001</v>
      </c>
      <c r="I70" s="140">
        <f ca="1">IFERROR(IF((VLOOKUP($E70,'NEA Backsheet'!$D$5:$AF$182,I$9,FALSE))="","",(VLOOKUP($E70,'NEA Backsheet'!$D$5:$AF$182,I$9,FALSE))),"")</f>
        <v>14497.906427079753</v>
      </c>
      <c r="J70" s="137">
        <f ca="1">IFERROR(IF((VLOOKUP($E70,'NEA Backsheet'!$D$5:$AF$182,J$9,FALSE))="","",(VLOOKUP($E70,'NEA Backsheet'!$D$5:$AF$182,J$9,FALSE))),"")</f>
        <v>13871.76653410065</v>
      </c>
      <c r="K70" s="135">
        <f ca="1">IFERROR(IF((VLOOKUP($E70,'NEA Backsheet'!$D$5:$AF$182,K$9,FALSE))="","",(VLOOKUP($E70,'NEA Backsheet'!$D$5:$AF$182,K$9,FALSE))),"")</f>
        <v>13618.220486315264</v>
      </c>
      <c r="L70" s="138">
        <f ca="1">IFERROR(IF((VLOOKUP($E70,'NEA Backsheet'!$D$5:$AF$182,L$9,FALSE))="","",(VLOOKUP($E70,'NEA Backsheet'!$D$5:$AF$182,L$9,FALSE))),"")</f>
        <v>13624.480773679545</v>
      </c>
      <c r="M70" s="140">
        <f ca="1">IFERROR(IF((VLOOKUP($E70,'NEA Backsheet'!$D$5:$AF$182,M$9,FALSE))="","",(VLOOKUP($E70,'NEA Backsheet'!$D$5:$AF$182,M$9,FALSE))),"")</f>
        <v>14894.765735286737</v>
      </c>
      <c r="N70" s="137" t="str">
        <f ca="1">IFERROR(IF((VLOOKUP($E70,'NEA Backsheet'!$D$5:$AF$182,N$9,FALSE))="","",(VLOOKUP($E70,'NEA Backsheet'!$D$5:$AF$182,N$9,FALSE))),"")</f>
        <v/>
      </c>
      <c r="O70" s="136">
        <f t="shared" ca="1" si="6"/>
        <v>278.66675540249344</v>
      </c>
      <c r="P70" s="138">
        <f t="shared" ca="1" si="7"/>
        <v>190.868130038456</v>
      </c>
      <c r="Q70" s="140">
        <f t="shared" ca="1" si="8"/>
        <v>-396.85930820698377</v>
      </c>
      <c r="R70" s="138" t="str">
        <f t="shared" ca="1" si="9"/>
        <v/>
      </c>
      <c r="U70" s="122"/>
    </row>
    <row r="71" spans="1:21" s="184" customFormat="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5"/>
        <v>E06000005</v>
      </c>
      <c r="F71" s="29" t="str">
        <f ca="1">IF(E71="","",VLOOKUP(E71,'Org list'!$J$9:$K$636,2,0))</f>
        <v>Darlington</v>
      </c>
      <c r="G71" s="135">
        <f ca="1">IFERROR(IF((VLOOKUP($E71,'NEA Backsheet'!$D$5:$AF$182,G$9,FALSE))="","",(VLOOKUP($E71,'NEA Backsheet'!$D$5:$AF$182,G$9,FALSE))),"")</f>
        <v>3219.588786251933</v>
      </c>
      <c r="H71" s="138">
        <f ca="1">IFERROR(IF((VLOOKUP($E71,'NEA Backsheet'!$D$5:$AF$182,H$9,FALSE))="","",(VLOOKUP($E71,'NEA Backsheet'!$D$5:$AF$182,H$9,FALSE))),"")</f>
        <v>3250.1227985683245</v>
      </c>
      <c r="I71" s="140">
        <f ca="1">IFERROR(IF((VLOOKUP($E71,'NEA Backsheet'!$D$5:$AF$182,I$9,FALSE))="","",(VLOOKUP($E71,'NEA Backsheet'!$D$5:$AF$182,I$9,FALSE))),"")</f>
        <v>3323.7504915416866</v>
      </c>
      <c r="J71" s="137">
        <f ca="1">IFERROR(IF((VLOOKUP($E71,'NEA Backsheet'!$D$5:$AF$182,J$9,FALSE))="","",(VLOOKUP($E71,'NEA Backsheet'!$D$5:$AF$182,J$9,FALSE))),"")</f>
        <v>3267.5909050430851</v>
      </c>
      <c r="K71" s="135">
        <f ca="1">IFERROR(IF((VLOOKUP($E71,'NEA Backsheet'!$D$5:$AF$182,K$9,FALSE))="","",(VLOOKUP($E71,'NEA Backsheet'!$D$5:$AF$182,K$9,FALSE))),"")</f>
        <v>3256.2035959163991</v>
      </c>
      <c r="L71" s="138">
        <f ca="1">IFERROR(IF((VLOOKUP($E71,'NEA Backsheet'!$D$5:$AF$182,L$9,FALSE))="","",(VLOOKUP($E71,'NEA Backsheet'!$D$5:$AF$182,L$9,FALSE))),"")</f>
        <v>3096.4095545190189</v>
      </c>
      <c r="M71" s="140">
        <f ca="1">IFERROR(IF((VLOOKUP($E71,'NEA Backsheet'!$D$5:$AF$182,M$9,FALSE))="","",(VLOOKUP($E71,'NEA Backsheet'!$D$5:$AF$182,M$9,FALSE))),"")</f>
        <v>3432.9952656713244</v>
      </c>
      <c r="N71" s="137" t="str">
        <f ca="1">IFERROR(IF((VLOOKUP($E71,'NEA Backsheet'!$D$5:$AF$182,N$9,FALSE))="","",(VLOOKUP($E71,'NEA Backsheet'!$D$5:$AF$182,N$9,FALSE))),"")</f>
        <v/>
      </c>
      <c r="O71" s="136">
        <f t="shared" ca="1" si="6"/>
        <v>-36.614809664466065</v>
      </c>
      <c r="P71" s="138">
        <f t="shared" ca="1" si="7"/>
        <v>153.71324404930556</v>
      </c>
      <c r="Q71" s="140">
        <f t="shared" ca="1" si="8"/>
        <v>-109.24477412963779</v>
      </c>
      <c r="R71" s="138" t="str">
        <f t="shared" ca="1" si="9"/>
        <v/>
      </c>
      <c r="U71" s="122"/>
    </row>
    <row r="72" spans="1:21" s="184" customFormat="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5"/>
        <v>E06000015</v>
      </c>
      <c r="F72" s="29" t="str">
        <f ca="1">IF(E72="","",VLOOKUP(E72,'Org list'!$J$9:$K$636,2,0))</f>
        <v>Derby</v>
      </c>
      <c r="G72" s="135">
        <f ca="1">IFERROR(IF((VLOOKUP($E72,'NEA Backsheet'!$D$5:$AF$182,G$9,FALSE))="","",(VLOOKUP($E72,'NEA Backsheet'!$D$5:$AF$182,G$9,FALSE))),"")</f>
        <v>6602.3012570928149</v>
      </c>
      <c r="H72" s="138">
        <f ca="1">IFERROR(IF((VLOOKUP($E72,'NEA Backsheet'!$D$5:$AF$182,H$9,FALSE))="","",(VLOOKUP($E72,'NEA Backsheet'!$D$5:$AF$182,H$9,FALSE))),"")</f>
        <v>6474.31480231349</v>
      </c>
      <c r="I72" s="140">
        <f ca="1">IFERROR(IF((VLOOKUP($E72,'NEA Backsheet'!$D$5:$AF$182,I$9,FALSE))="","",(VLOOKUP($E72,'NEA Backsheet'!$D$5:$AF$182,I$9,FALSE))),"")</f>
        <v>6687.2922622197102</v>
      </c>
      <c r="J72" s="137">
        <f ca="1">IFERROR(IF((VLOOKUP($E72,'NEA Backsheet'!$D$5:$AF$182,J$9,FALSE))="","",(VLOOKUP($E72,'NEA Backsheet'!$D$5:$AF$182,J$9,FALSE))),"")</f>
        <v>6812.7789815541255</v>
      </c>
      <c r="K72" s="135">
        <f ca="1">IFERROR(IF((VLOOKUP($E72,'NEA Backsheet'!$D$5:$AF$182,K$9,FALSE))="","",(VLOOKUP($E72,'NEA Backsheet'!$D$5:$AF$182,K$9,FALSE))),"")</f>
        <v>6671.793902461276</v>
      </c>
      <c r="L72" s="138">
        <f ca="1">IFERROR(IF((VLOOKUP($E72,'NEA Backsheet'!$D$5:$AF$182,L$9,FALSE))="","",(VLOOKUP($E72,'NEA Backsheet'!$D$5:$AF$182,L$9,FALSE))),"")</f>
        <v>6603.8010983597596</v>
      </c>
      <c r="M72" s="140">
        <f ca="1">IFERROR(IF((VLOOKUP($E72,'NEA Backsheet'!$D$5:$AF$182,M$9,FALSE))="","",(VLOOKUP($E72,'NEA Backsheet'!$D$5:$AF$182,M$9,FALSE))),"")</f>
        <v>6901.2696163038927</v>
      </c>
      <c r="N72" s="137" t="str">
        <f ca="1">IFERROR(IF((VLOOKUP($E72,'NEA Backsheet'!$D$5:$AF$182,N$9,FALSE))="","",(VLOOKUP($E72,'NEA Backsheet'!$D$5:$AF$182,N$9,FALSE))),"")</f>
        <v/>
      </c>
      <c r="O72" s="136">
        <f t="shared" ca="1" si="6"/>
        <v>-69.492645368461126</v>
      </c>
      <c r="P72" s="138">
        <f t="shared" ca="1" si="7"/>
        <v>-129.48629604626967</v>
      </c>
      <c r="Q72" s="140">
        <f t="shared" ca="1" si="8"/>
        <v>-213.97735408418248</v>
      </c>
      <c r="R72" s="138" t="str">
        <f t="shared" ca="1" si="9"/>
        <v/>
      </c>
      <c r="U72" s="122"/>
    </row>
    <row r="73" spans="1:21" s="184" customFormat="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5"/>
        <v>E10000007</v>
      </c>
      <c r="F73" s="29" t="str">
        <f ca="1">IF(E73="","",VLOOKUP(E73,'Org list'!$J$9:$K$636,2,0))</f>
        <v>Derbyshire</v>
      </c>
      <c r="G73" s="135">
        <f ca="1">IFERROR(IF((VLOOKUP($E73,'NEA Backsheet'!$D$5:$AF$182,G$9,FALSE))="","",(VLOOKUP($E73,'NEA Backsheet'!$D$5:$AF$182,G$9,FALSE))),"")</f>
        <v>22130.713978120148</v>
      </c>
      <c r="H73" s="138">
        <f ca="1">IFERROR(IF((VLOOKUP($E73,'NEA Backsheet'!$D$5:$AF$182,H$9,FALSE))="","",(VLOOKUP($E73,'NEA Backsheet'!$D$5:$AF$182,H$9,FALSE))),"")</f>
        <v>21623.71696928325</v>
      </c>
      <c r="I73" s="140">
        <f ca="1">IFERROR(IF((VLOOKUP($E73,'NEA Backsheet'!$D$5:$AF$182,I$9,FALSE))="","",(VLOOKUP($E73,'NEA Backsheet'!$D$5:$AF$182,I$9,FALSE))),"")</f>
        <v>22341.860227183224</v>
      </c>
      <c r="J73" s="137">
        <f ca="1">IFERROR(IF((VLOOKUP($E73,'NEA Backsheet'!$D$5:$AF$182,J$9,FALSE))="","",(VLOOKUP($E73,'NEA Backsheet'!$D$5:$AF$182,J$9,FALSE))),"")</f>
        <v>22597.032795046765</v>
      </c>
      <c r="K73" s="135">
        <f ca="1">IFERROR(IF((VLOOKUP($E73,'NEA Backsheet'!$D$5:$AF$182,K$9,FALSE))="","",(VLOOKUP($E73,'NEA Backsheet'!$D$5:$AF$182,K$9,FALSE))),"")</f>
        <v>22112.001781207091</v>
      </c>
      <c r="L73" s="138">
        <f ca="1">IFERROR(IF((VLOOKUP($E73,'NEA Backsheet'!$D$5:$AF$182,L$9,FALSE))="","",(VLOOKUP($E73,'NEA Backsheet'!$D$5:$AF$182,L$9,FALSE))),"")</f>
        <v>22129.010370539581</v>
      </c>
      <c r="M73" s="140">
        <f ca="1">IFERROR(IF((VLOOKUP($E73,'NEA Backsheet'!$D$5:$AF$182,M$9,FALSE))="","",(VLOOKUP($E73,'NEA Backsheet'!$D$5:$AF$182,M$9,FALSE))),"")</f>
        <v>23385.523894922993</v>
      </c>
      <c r="N73" s="137" t="str">
        <f ca="1">IFERROR(IF((VLOOKUP($E73,'NEA Backsheet'!$D$5:$AF$182,N$9,FALSE))="","",(VLOOKUP($E73,'NEA Backsheet'!$D$5:$AF$182,N$9,FALSE))),"")</f>
        <v/>
      </c>
      <c r="O73" s="136">
        <f t="shared" ca="1" si="6"/>
        <v>18.712196913056687</v>
      </c>
      <c r="P73" s="138">
        <f t="shared" ca="1" si="7"/>
        <v>-505.29340125633098</v>
      </c>
      <c r="Q73" s="140">
        <f t="shared" ca="1" si="8"/>
        <v>-1043.6636677397692</v>
      </c>
      <c r="R73" s="138" t="str">
        <f t="shared" ca="1" si="9"/>
        <v/>
      </c>
      <c r="U73" s="122"/>
    </row>
    <row r="74" spans="1:2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5"/>
        <v>E10000008</v>
      </c>
      <c r="F74" s="29" t="str">
        <f ca="1">IF(E74="","",VLOOKUP(E74,'Org list'!$J$9:$K$636,2,0))</f>
        <v>Devon</v>
      </c>
      <c r="G74" s="135">
        <f ca="1">IFERROR(IF((VLOOKUP($E74,'NEA Backsheet'!$D$5:$AF$182,G$9,FALSE))="","",(VLOOKUP($E74,'NEA Backsheet'!$D$5:$AF$182,G$9,FALSE))),"")</f>
        <v>20406.190153546806</v>
      </c>
      <c r="H74" s="138">
        <f ca="1">IFERROR(IF((VLOOKUP($E74,'NEA Backsheet'!$D$5:$AF$182,H$9,FALSE))="","",(VLOOKUP($E74,'NEA Backsheet'!$D$5:$AF$182,H$9,FALSE))),"")</f>
        <v>20016.709504363447</v>
      </c>
      <c r="I74" s="140">
        <f ca="1">IFERROR(IF((VLOOKUP($E74,'NEA Backsheet'!$D$5:$AF$182,I$9,FALSE))="","",(VLOOKUP($E74,'NEA Backsheet'!$D$5:$AF$182,I$9,FALSE))),"")</f>
        <v>21047.321899016068</v>
      </c>
      <c r="J74" s="137">
        <f ca="1">IFERROR(IF((VLOOKUP($E74,'NEA Backsheet'!$D$5:$AF$182,J$9,FALSE))="","",(VLOOKUP($E74,'NEA Backsheet'!$D$5:$AF$182,J$9,FALSE))),"")</f>
        <v>21275.370454462514</v>
      </c>
      <c r="K74" s="135">
        <f ca="1">IFERROR(IF((VLOOKUP($E74,'NEA Backsheet'!$D$5:$AF$182,K$9,FALSE))="","",(VLOOKUP($E74,'NEA Backsheet'!$D$5:$AF$182,K$9,FALSE))),"")</f>
        <v>21031.393727357179</v>
      </c>
      <c r="L74" s="138">
        <f ca="1">IFERROR(IF((VLOOKUP($E74,'NEA Backsheet'!$D$5:$AF$182,L$9,FALSE))="","",(VLOOKUP($E74,'NEA Backsheet'!$D$5:$AF$182,L$9,FALSE))),"")</f>
        <v>20943.173681769644</v>
      </c>
      <c r="M74" s="140">
        <f ca="1">IFERROR(IF((VLOOKUP($E74,'NEA Backsheet'!$D$5:$AF$182,M$9,FALSE))="","",(VLOOKUP($E74,'NEA Backsheet'!$D$5:$AF$182,M$9,FALSE))),"")</f>
        <v>22555.389958656415</v>
      </c>
      <c r="N74" s="137" t="str">
        <f ca="1">IFERROR(IF((VLOOKUP($E74,'NEA Backsheet'!$D$5:$AF$182,N$9,FALSE))="","",(VLOOKUP($E74,'NEA Backsheet'!$D$5:$AF$182,N$9,FALSE))),"")</f>
        <v/>
      </c>
      <c r="O74" s="136">
        <f t="shared" ca="1" si="6"/>
        <v>-625.2035738103732</v>
      </c>
      <c r="P74" s="138">
        <f t="shared" ca="1" si="7"/>
        <v>-926.46417740619654</v>
      </c>
      <c r="Q74" s="140">
        <f t="shared" ca="1" si="8"/>
        <v>-1508.0680596403472</v>
      </c>
      <c r="R74" s="138" t="str">
        <f t="shared" ca="1" si="9"/>
        <v/>
      </c>
    </row>
    <row r="75" spans="1:2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5"/>
        <v>E08000017</v>
      </c>
      <c r="F75" s="29" t="str">
        <f ca="1">IF(E75="","",VLOOKUP(E75,'Org list'!$J$9:$K$636,2,0))</f>
        <v>Doncaster</v>
      </c>
      <c r="G75" s="135">
        <f ca="1">IFERROR(IF((VLOOKUP($E75,'NEA Backsheet'!$D$5:$AF$182,G$9,FALSE))="","",(VLOOKUP($E75,'NEA Backsheet'!$D$5:$AF$182,G$9,FALSE))),"")</f>
        <v>9441.220692246372</v>
      </c>
      <c r="H75" s="138">
        <f ca="1">IFERROR(IF((VLOOKUP($E75,'NEA Backsheet'!$D$5:$AF$182,H$9,FALSE))="","",(VLOOKUP($E75,'NEA Backsheet'!$D$5:$AF$182,H$9,FALSE))),"")</f>
        <v>9438.3522804359691</v>
      </c>
      <c r="I75" s="140">
        <f ca="1">IFERROR(IF((VLOOKUP($E75,'NEA Backsheet'!$D$5:$AF$182,I$9,FALSE))="","",(VLOOKUP($E75,'NEA Backsheet'!$D$5:$AF$182,I$9,FALSE))),"")</f>
        <v>9621.3303048149246</v>
      </c>
      <c r="J75" s="137">
        <f ca="1">IFERROR(IF((VLOOKUP($E75,'NEA Backsheet'!$D$5:$AF$182,J$9,FALSE))="","",(VLOOKUP($E75,'NEA Backsheet'!$D$5:$AF$182,J$9,FALSE))),"")</f>
        <v>9490.6910197256748</v>
      </c>
      <c r="K75" s="135">
        <f ca="1">IFERROR(IF((VLOOKUP($E75,'NEA Backsheet'!$D$5:$AF$182,K$9,FALSE))="","",(VLOOKUP($E75,'NEA Backsheet'!$D$5:$AF$182,K$9,FALSE))),"")</f>
        <v>9390.504183892981</v>
      </c>
      <c r="L75" s="138">
        <f ca="1">IFERROR(IF((VLOOKUP($E75,'NEA Backsheet'!$D$5:$AF$182,L$9,FALSE))="","",(VLOOKUP($E75,'NEA Backsheet'!$D$5:$AF$182,L$9,FALSE))),"")</f>
        <v>9458.0911033860666</v>
      </c>
      <c r="M75" s="140">
        <f ca="1">IFERROR(IF((VLOOKUP($E75,'NEA Backsheet'!$D$5:$AF$182,M$9,FALSE))="","",(VLOOKUP($E75,'NEA Backsheet'!$D$5:$AF$182,M$9,FALSE))),"")</f>
        <v>9436.580926408511</v>
      </c>
      <c r="N75" s="137" t="str">
        <f ca="1">IFERROR(IF((VLOOKUP($E75,'NEA Backsheet'!$D$5:$AF$182,N$9,FALSE))="","",(VLOOKUP($E75,'NEA Backsheet'!$D$5:$AF$182,N$9,FALSE))),"")</f>
        <v/>
      </c>
      <c r="O75" s="136">
        <f t="shared" ca="1" si="6"/>
        <v>50.716508353390964</v>
      </c>
      <c r="P75" s="138">
        <f t="shared" ca="1" si="7"/>
        <v>-19.738822950097529</v>
      </c>
      <c r="Q75" s="140">
        <f t="shared" ca="1" si="8"/>
        <v>184.7493784064136</v>
      </c>
      <c r="R75" s="138" t="str">
        <f t="shared" ca="1" si="9"/>
        <v/>
      </c>
    </row>
    <row r="76" spans="1:2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ref="E76:E107" ca="1" si="10">IF($A76&gt;$U$5-1,"",INDIRECT("'Comms by AT'!D"&amp;$A76+$U$4))</f>
        <v>E10000009</v>
      </c>
      <c r="F76" s="29" t="str">
        <f ca="1">IF(E76="","",VLOOKUP(E76,'Org list'!$J$9:$K$636,2,0))</f>
        <v>Dorset</v>
      </c>
      <c r="G76" s="135">
        <f ca="1">IFERROR(IF((VLOOKUP($E76,'NEA Backsheet'!$D$5:$AF$182,G$9,FALSE))="","",(VLOOKUP($E76,'NEA Backsheet'!$D$5:$AF$182,G$9,FALSE))),"")</f>
        <v>12657.566761901206</v>
      </c>
      <c r="H76" s="138">
        <f ca="1">IFERROR(IF((VLOOKUP($E76,'NEA Backsheet'!$D$5:$AF$182,H$9,FALSE))="","",(VLOOKUP($E76,'NEA Backsheet'!$D$5:$AF$182,H$9,FALSE))),"")</f>
        <v>12432.184005406598</v>
      </c>
      <c r="I76" s="140">
        <f ca="1">IFERROR(IF((VLOOKUP($E76,'NEA Backsheet'!$D$5:$AF$182,I$9,FALSE))="","",(VLOOKUP($E76,'NEA Backsheet'!$D$5:$AF$182,I$9,FALSE))),"")</f>
        <v>13196.373812146536</v>
      </c>
      <c r="J76" s="137">
        <f ca="1">IFERROR(IF((VLOOKUP($E76,'NEA Backsheet'!$D$5:$AF$182,J$9,FALSE))="","",(VLOOKUP($E76,'NEA Backsheet'!$D$5:$AF$182,J$9,FALSE))),"")</f>
        <v>13176.248713063902</v>
      </c>
      <c r="K76" s="135">
        <f ca="1">IFERROR(IF((VLOOKUP($E76,'NEA Backsheet'!$D$5:$AF$182,K$9,FALSE))="","",(VLOOKUP($E76,'NEA Backsheet'!$D$5:$AF$182,K$9,FALSE))),"")</f>
        <v>12683.894841760286</v>
      </c>
      <c r="L76" s="138">
        <f ca="1">IFERROR(IF((VLOOKUP($E76,'NEA Backsheet'!$D$5:$AF$182,L$9,FALSE))="","",(VLOOKUP($E76,'NEA Backsheet'!$D$5:$AF$182,L$9,FALSE))),"")</f>
        <v>12883.478707918002</v>
      </c>
      <c r="M76" s="140">
        <f ca="1">IFERROR(IF((VLOOKUP($E76,'NEA Backsheet'!$D$5:$AF$182,M$9,FALSE))="","",(VLOOKUP($E76,'NEA Backsheet'!$D$5:$AF$182,M$9,FALSE))),"")</f>
        <v>13167.548900041005</v>
      </c>
      <c r="N76" s="137" t="str">
        <f ca="1">IFERROR(IF((VLOOKUP($E76,'NEA Backsheet'!$D$5:$AF$182,N$9,FALSE))="","",(VLOOKUP($E76,'NEA Backsheet'!$D$5:$AF$182,N$9,FALSE))),"")</f>
        <v/>
      </c>
      <c r="O76" s="136">
        <f t="shared" ref="O76:O107" ca="1" si="11">IFERROR(IF(K76=0,"",(G76-K76)),"")</f>
        <v>-26.32807985908039</v>
      </c>
      <c r="P76" s="138">
        <f t="shared" ref="P76:P107" ca="1" si="12">IFERROR(IF(L76=0,"",(H76-L76)),"")</f>
        <v>-451.29470251140447</v>
      </c>
      <c r="Q76" s="140">
        <f t="shared" ref="Q76:Q107" ca="1" si="13">IFERROR(IF(M76=0,"",(I76-M76)),"")</f>
        <v>28.82491210553053</v>
      </c>
      <c r="R76" s="138" t="str">
        <f t="shared" ref="R76:R107" ca="1" si="14">IFERROR(IF(N76=0,"",(J76-N76)),"")</f>
        <v/>
      </c>
    </row>
    <row r="77" spans="1:2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10"/>
        <v>E08000027</v>
      </c>
      <c r="F77" s="29" t="str">
        <f ca="1">IF(E77="","",VLOOKUP(E77,'Org list'!$J$9:$K$636,2,0))</f>
        <v>Dudley</v>
      </c>
      <c r="G77" s="135">
        <f ca="1">IFERROR(IF((VLOOKUP($E77,'NEA Backsheet'!$D$5:$AF$182,G$9,FALSE))="","",(VLOOKUP($E77,'NEA Backsheet'!$D$5:$AF$182,G$9,FALSE))),"")</f>
        <v>10909.603740947561</v>
      </c>
      <c r="H77" s="138">
        <f ca="1">IFERROR(IF((VLOOKUP($E77,'NEA Backsheet'!$D$5:$AF$182,H$9,FALSE))="","",(VLOOKUP($E77,'NEA Backsheet'!$D$5:$AF$182,H$9,FALSE))),"")</f>
        <v>10871.651437586319</v>
      </c>
      <c r="I77" s="140">
        <f ca="1">IFERROR(IF((VLOOKUP($E77,'NEA Backsheet'!$D$5:$AF$182,I$9,FALSE))="","",(VLOOKUP($E77,'NEA Backsheet'!$D$5:$AF$182,I$9,FALSE))),"")</f>
        <v>10937.379249332724</v>
      </c>
      <c r="J77" s="137">
        <f ca="1">IFERROR(IF((VLOOKUP($E77,'NEA Backsheet'!$D$5:$AF$182,J$9,FALSE))="","",(VLOOKUP($E77,'NEA Backsheet'!$D$5:$AF$182,J$9,FALSE))),"")</f>
        <v>10806.808743479847</v>
      </c>
      <c r="K77" s="135">
        <f ca="1">IFERROR(IF((VLOOKUP($E77,'NEA Backsheet'!$D$5:$AF$182,K$9,FALSE))="","",(VLOOKUP($E77,'NEA Backsheet'!$D$5:$AF$182,K$9,FALSE))),"")</f>
        <v>10900.693920138694</v>
      </c>
      <c r="L77" s="138">
        <f ca="1">IFERROR(IF((VLOOKUP($E77,'NEA Backsheet'!$D$5:$AF$182,L$9,FALSE))="","",(VLOOKUP($E77,'NEA Backsheet'!$D$5:$AF$182,L$9,FALSE))),"")</f>
        <v>9910.4566929478806</v>
      </c>
      <c r="M77" s="140">
        <f ca="1">IFERROR(IF((VLOOKUP($E77,'NEA Backsheet'!$D$5:$AF$182,M$9,FALSE))="","",(VLOOKUP($E77,'NEA Backsheet'!$D$5:$AF$182,M$9,FALSE))),"")</f>
        <v>8087.963078747709</v>
      </c>
      <c r="N77" s="137" t="str">
        <f ca="1">IFERROR(IF((VLOOKUP($E77,'NEA Backsheet'!$D$5:$AF$182,N$9,FALSE))="","",(VLOOKUP($E77,'NEA Backsheet'!$D$5:$AF$182,N$9,FALSE))),"")</f>
        <v/>
      </c>
      <c r="O77" s="136">
        <f t="shared" ca="1" si="11"/>
        <v>8.9098208088671527</v>
      </c>
      <c r="P77" s="138">
        <f t="shared" ca="1" si="12"/>
        <v>961.19474463843835</v>
      </c>
      <c r="Q77" s="140">
        <f t="shared" ca="1" si="13"/>
        <v>2849.4161705850147</v>
      </c>
      <c r="R77" s="138" t="str">
        <f t="shared" ca="1" si="14"/>
        <v/>
      </c>
    </row>
    <row r="78" spans="1:2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10"/>
        <v>E09000009</v>
      </c>
      <c r="F78" s="29" t="str">
        <f ca="1">IF(E78="","",VLOOKUP(E78,'Org list'!$J$9:$K$636,2,0))</f>
        <v>Ealing</v>
      </c>
      <c r="G78" s="135">
        <f ca="1">IFERROR(IF((VLOOKUP($E78,'NEA Backsheet'!$D$5:$AF$182,G$9,FALSE))="","",(VLOOKUP($E78,'NEA Backsheet'!$D$5:$AF$182,G$9,FALSE))),"")</f>
        <v>8949.9089559864697</v>
      </c>
      <c r="H78" s="138">
        <f ca="1">IFERROR(IF((VLOOKUP($E78,'NEA Backsheet'!$D$5:$AF$182,H$9,FALSE))="","",(VLOOKUP($E78,'NEA Backsheet'!$D$5:$AF$182,H$9,FALSE))),"")</f>
        <v>8918.5972996424662</v>
      </c>
      <c r="I78" s="140">
        <f ca="1">IFERROR(IF((VLOOKUP($E78,'NEA Backsheet'!$D$5:$AF$182,I$9,FALSE))="","",(VLOOKUP($E78,'NEA Backsheet'!$D$5:$AF$182,I$9,FALSE))),"")</f>
        <v>8398.8093937122158</v>
      </c>
      <c r="J78" s="137">
        <f ca="1">IFERROR(IF((VLOOKUP($E78,'NEA Backsheet'!$D$5:$AF$182,J$9,FALSE))="","",(VLOOKUP($E78,'NEA Backsheet'!$D$5:$AF$182,J$9,FALSE))),"")</f>
        <v>7921.2591118962664</v>
      </c>
      <c r="K78" s="135">
        <f ca="1">IFERROR(IF((VLOOKUP($E78,'NEA Backsheet'!$D$5:$AF$182,K$9,FALSE))="","",(VLOOKUP($E78,'NEA Backsheet'!$D$5:$AF$182,K$9,FALSE))),"")</f>
        <v>8881.535901749292</v>
      </c>
      <c r="L78" s="138">
        <f ca="1">IFERROR(IF((VLOOKUP($E78,'NEA Backsheet'!$D$5:$AF$182,L$9,FALSE))="","",(VLOOKUP($E78,'NEA Backsheet'!$D$5:$AF$182,L$9,FALSE))),"")</f>
        <v>8982.57657200422</v>
      </c>
      <c r="M78" s="140">
        <f ca="1">IFERROR(IF((VLOOKUP($E78,'NEA Backsheet'!$D$5:$AF$182,M$9,FALSE))="","",(VLOOKUP($E78,'NEA Backsheet'!$D$5:$AF$182,M$9,FALSE))),"")</f>
        <v>8785.8986877332045</v>
      </c>
      <c r="N78" s="137" t="str">
        <f ca="1">IFERROR(IF((VLOOKUP($E78,'NEA Backsheet'!$D$5:$AF$182,N$9,FALSE))="","",(VLOOKUP($E78,'NEA Backsheet'!$D$5:$AF$182,N$9,FALSE))),"")</f>
        <v/>
      </c>
      <c r="O78" s="136">
        <f t="shared" ca="1" si="11"/>
        <v>68.373054237177712</v>
      </c>
      <c r="P78" s="138">
        <f t="shared" ca="1" si="12"/>
        <v>-63.979272361753829</v>
      </c>
      <c r="Q78" s="140">
        <f t="shared" ca="1" si="13"/>
        <v>-387.08929402098875</v>
      </c>
      <c r="R78" s="138" t="str">
        <f t="shared" ca="1" si="14"/>
        <v/>
      </c>
    </row>
    <row r="79" spans="1:2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10"/>
        <v>E06000011</v>
      </c>
      <c r="F79" s="29" t="str">
        <f ca="1">IF(E79="","",VLOOKUP(E79,'Org list'!$J$9:$K$636,2,0))</f>
        <v>East Riding of Yorkshire</v>
      </c>
      <c r="G79" s="135">
        <f ca="1">IFERROR(IF((VLOOKUP($E79,'NEA Backsheet'!$D$5:$AF$182,G$9,FALSE))="","",(VLOOKUP($E79,'NEA Backsheet'!$D$5:$AF$182,G$9,FALSE))),"")</f>
        <v>8066.6165376951376</v>
      </c>
      <c r="H79" s="138">
        <f ca="1">IFERROR(IF((VLOOKUP($E79,'NEA Backsheet'!$D$5:$AF$182,H$9,FALSE))="","",(VLOOKUP($E79,'NEA Backsheet'!$D$5:$AF$182,H$9,FALSE))),"")</f>
        <v>8099.5961662187365</v>
      </c>
      <c r="I79" s="140">
        <f ca="1">IFERROR(IF((VLOOKUP($E79,'NEA Backsheet'!$D$5:$AF$182,I$9,FALSE))="","",(VLOOKUP($E79,'NEA Backsheet'!$D$5:$AF$182,I$9,FALSE))),"")</f>
        <v>8259.3317691699322</v>
      </c>
      <c r="J79" s="137">
        <f ca="1">IFERROR(IF((VLOOKUP($E79,'NEA Backsheet'!$D$5:$AF$182,J$9,FALSE))="","",(VLOOKUP($E79,'NEA Backsheet'!$D$5:$AF$182,J$9,FALSE))),"")</f>
        <v>8018.0630372824608</v>
      </c>
      <c r="K79" s="135">
        <f ca="1">IFERROR(IF((VLOOKUP($E79,'NEA Backsheet'!$D$5:$AF$182,K$9,FALSE))="","",(VLOOKUP($E79,'NEA Backsheet'!$D$5:$AF$182,K$9,FALSE))),"")</f>
        <v>8117.9296850003548</v>
      </c>
      <c r="L79" s="138">
        <f ca="1">IFERROR(IF((VLOOKUP($E79,'NEA Backsheet'!$D$5:$AF$182,L$9,FALSE))="","",(VLOOKUP($E79,'NEA Backsheet'!$D$5:$AF$182,L$9,FALSE))),"")</f>
        <v>8016.9173808149944</v>
      </c>
      <c r="M79" s="140">
        <f ca="1">IFERROR(IF((VLOOKUP($E79,'NEA Backsheet'!$D$5:$AF$182,M$9,FALSE))="","",(VLOOKUP($E79,'NEA Backsheet'!$D$5:$AF$182,M$9,FALSE))),"")</f>
        <v>8521.3111133095354</v>
      </c>
      <c r="N79" s="137" t="str">
        <f ca="1">IFERROR(IF((VLOOKUP($E79,'NEA Backsheet'!$D$5:$AF$182,N$9,FALSE))="","",(VLOOKUP($E79,'NEA Backsheet'!$D$5:$AF$182,N$9,FALSE))),"")</f>
        <v/>
      </c>
      <c r="O79" s="136">
        <f t="shared" ca="1" si="11"/>
        <v>-51.313147305217171</v>
      </c>
      <c r="P79" s="138">
        <f t="shared" ca="1" si="12"/>
        <v>82.67878540374204</v>
      </c>
      <c r="Q79" s="140">
        <f t="shared" ca="1" si="13"/>
        <v>-261.9793441396032</v>
      </c>
      <c r="R79" s="138" t="str">
        <f t="shared" ca="1" si="14"/>
        <v/>
      </c>
    </row>
    <row r="80" spans="1:2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10"/>
        <v>E10000011</v>
      </c>
      <c r="F80" s="29" t="str">
        <f ca="1">IF(E80="","",VLOOKUP(E80,'Org list'!$J$9:$K$636,2,0))</f>
        <v>East Sussex</v>
      </c>
      <c r="G80" s="135">
        <f ca="1">IFERROR(IF((VLOOKUP($E80,'NEA Backsheet'!$D$5:$AF$182,G$9,FALSE))="","",(VLOOKUP($E80,'NEA Backsheet'!$D$5:$AF$182,G$9,FALSE))),"")</f>
        <v>13637.437890979614</v>
      </c>
      <c r="H80" s="138">
        <f ca="1">IFERROR(IF((VLOOKUP($E80,'NEA Backsheet'!$D$5:$AF$182,H$9,FALSE))="","",(VLOOKUP($E80,'NEA Backsheet'!$D$5:$AF$182,H$9,FALSE))),"")</f>
        <v>12907.391123332432</v>
      </c>
      <c r="I80" s="140">
        <f ca="1">IFERROR(IF((VLOOKUP($E80,'NEA Backsheet'!$D$5:$AF$182,I$9,FALSE))="","",(VLOOKUP($E80,'NEA Backsheet'!$D$5:$AF$182,I$9,FALSE))),"")</f>
        <v>13695.098076468759</v>
      </c>
      <c r="J80" s="137">
        <f ca="1">IFERROR(IF((VLOOKUP($E80,'NEA Backsheet'!$D$5:$AF$182,J$9,FALSE))="","",(VLOOKUP($E80,'NEA Backsheet'!$D$5:$AF$182,J$9,FALSE))),"")</f>
        <v>13335.75998023017</v>
      </c>
      <c r="K80" s="135">
        <f ca="1">IFERROR(IF((VLOOKUP($E80,'NEA Backsheet'!$D$5:$AF$182,K$9,FALSE))="","",(VLOOKUP($E80,'NEA Backsheet'!$D$5:$AF$182,K$9,FALSE))),"")</f>
        <v>13841.295289963637</v>
      </c>
      <c r="L80" s="138">
        <f ca="1">IFERROR(IF((VLOOKUP($E80,'NEA Backsheet'!$D$5:$AF$182,L$9,FALSE))="","",(VLOOKUP($E80,'NEA Backsheet'!$D$5:$AF$182,L$9,FALSE))),"")</f>
        <v>14528.844677628937</v>
      </c>
      <c r="M80" s="140">
        <f ca="1">IFERROR(IF((VLOOKUP($E80,'NEA Backsheet'!$D$5:$AF$182,M$9,FALSE))="","",(VLOOKUP($E80,'NEA Backsheet'!$D$5:$AF$182,M$9,FALSE))),"")</f>
        <v>15274.025541823719</v>
      </c>
      <c r="N80" s="137" t="str">
        <f ca="1">IFERROR(IF((VLOOKUP($E80,'NEA Backsheet'!$D$5:$AF$182,N$9,FALSE))="","",(VLOOKUP($E80,'NEA Backsheet'!$D$5:$AF$182,N$9,FALSE))),"")</f>
        <v/>
      </c>
      <c r="O80" s="136">
        <f t="shared" ca="1" si="11"/>
        <v>-203.85739898402244</v>
      </c>
      <c r="P80" s="138">
        <f t="shared" ca="1" si="12"/>
        <v>-1621.4535542965041</v>
      </c>
      <c r="Q80" s="140">
        <f t="shared" ca="1" si="13"/>
        <v>-1578.9274653549601</v>
      </c>
      <c r="R80" s="138" t="str">
        <f t="shared" ca="1" si="14"/>
        <v/>
      </c>
    </row>
    <row r="81" spans="1:18">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10"/>
        <v>E09000010</v>
      </c>
      <c r="F81" s="29" t="str">
        <f ca="1">IF(E81="","",VLOOKUP(E81,'Org list'!$J$9:$K$636,2,0))</f>
        <v>Enfield</v>
      </c>
      <c r="G81" s="135">
        <f ca="1">IFERROR(IF((VLOOKUP($E81,'NEA Backsheet'!$D$5:$AF$182,G$9,FALSE))="","",(VLOOKUP($E81,'NEA Backsheet'!$D$5:$AF$182,G$9,FALSE))),"")</f>
        <v>7238.8594935285637</v>
      </c>
      <c r="H81" s="138">
        <f ca="1">IFERROR(IF((VLOOKUP($E81,'NEA Backsheet'!$D$5:$AF$182,H$9,FALSE))="","",(VLOOKUP($E81,'NEA Backsheet'!$D$5:$AF$182,H$9,FALSE))),"")</f>
        <v>7566.5835451233015</v>
      </c>
      <c r="I81" s="140">
        <f ca="1">IFERROR(IF((VLOOKUP($E81,'NEA Backsheet'!$D$5:$AF$182,I$9,FALSE))="","",(VLOOKUP($E81,'NEA Backsheet'!$D$5:$AF$182,I$9,FALSE))),"")</f>
        <v>7709.2655412462027</v>
      </c>
      <c r="J81" s="137">
        <f ca="1">IFERROR(IF((VLOOKUP($E81,'NEA Backsheet'!$D$5:$AF$182,J$9,FALSE))="","",(VLOOKUP($E81,'NEA Backsheet'!$D$5:$AF$182,J$9,FALSE))),"")</f>
        <v>7579.33339578705</v>
      </c>
      <c r="K81" s="135">
        <f ca="1">IFERROR(IF((VLOOKUP($E81,'NEA Backsheet'!$D$5:$AF$182,K$9,FALSE))="","",(VLOOKUP($E81,'NEA Backsheet'!$D$5:$AF$182,K$9,FALSE))),"")</f>
        <v>7636.2466030154019</v>
      </c>
      <c r="L81" s="138">
        <f ca="1">IFERROR(IF((VLOOKUP($E81,'NEA Backsheet'!$D$5:$AF$182,L$9,FALSE))="","",(VLOOKUP($E81,'NEA Backsheet'!$D$5:$AF$182,L$9,FALSE))),"")</f>
        <v>7553.6134543685002</v>
      </c>
      <c r="M81" s="140">
        <f ca="1">IFERROR(IF((VLOOKUP($E81,'NEA Backsheet'!$D$5:$AF$182,M$9,FALSE))="","",(VLOOKUP($E81,'NEA Backsheet'!$D$5:$AF$182,M$9,FALSE))),"")</f>
        <v>8260.2853249453565</v>
      </c>
      <c r="N81" s="137" t="str">
        <f ca="1">IFERROR(IF((VLOOKUP($E81,'NEA Backsheet'!$D$5:$AF$182,N$9,FALSE))="","",(VLOOKUP($E81,'NEA Backsheet'!$D$5:$AF$182,N$9,FALSE))),"")</f>
        <v/>
      </c>
      <c r="O81" s="136">
        <f t="shared" ca="1" si="11"/>
        <v>-397.3871094868382</v>
      </c>
      <c r="P81" s="138">
        <f t="shared" ca="1" si="12"/>
        <v>12.970090754801276</v>
      </c>
      <c r="Q81" s="140">
        <f t="shared" ca="1" si="13"/>
        <v>-551.01978369915378</v>
      </c>
      <c r="R81" s="138" t="str">
        <f t="shared" ca="1" si="14"/>
        <v/>
      </c>
    </row>
    <row r="82" spans="1:18">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10"/>
        <v>E10000012</v>
      </c>
      <c r="F82" s="29" t="str">
        <f ca="1">IF(E82="","",VLOOKUP(E82,'Org list'!$J$9:$K$636,2,0))</f>
        <v>Essex</v>
      </c>
      <c r="G82" s="135">
        <f ca="1">IFERROR(IF((VLOOKUP($E82,'NEA Backsheet'!$D$5:$AF$182,G$9,FALSE))="","",(VLOOKUP($E82,'NEA Backsheet'!$D$5:$AF$182,G$9,FALSE))),"")</f>
        <v>30830.193892808395</v>
      </c>
      <c r="H82" s="138">
        <f ca="1">IFERROR(IF((VLOOKUP($E82,'NEA Backsheet'!$D$5:$AF$182,H$9,FALSE))="","",(VLOOKUP($E82,'NEA Backsheet'!$D$5:$AF$182,H$9,FALSE))),"")</f>
        <v>30455.723187807282</v>
      </c>
      <c r="I82" s="140">
        <f ca="1">IFERROR(IF((VLOOKUP($E82,'NEA Backsheet'!$D$5:$AF$182,I$9,FALSE))="","",(VLOOKUP($E82,'NEA Backsheet'!$D$5:$AF$182,I$9,FALSE))),"")</f>
        <v>31816.845501906959</v>
      </c>
      <c r="J82" s="137">
        <f ca="1">IFERROR(IF((VLOOKUP($E82,'NEA Backsheet'!$D$5:$AF$182,J$9,FALSE))="","",(VLOOKUP($E82,'NEA Backsheet'!$D$5:$AF$182,J$9,FALSE))),"")</f>
        <v>36572.248754369597</v>
      </c>
      <c r="K82" s="135">
        <f ca="1">IFERROR(IF((VLOOKUP($E82,'NEA Backsheet'!$D$5:$AF$182,K$9,FALSE))="","",(VLOOKUP($E82,'NEA Backsheet'!$D$5:$AF$182,K$9,FALSE))),"")</f>
        <v>37705.817442426909</v>
      </c>
      <c r="L82" s="138">
        <f ca="1">IFERROR(IF((VLOOKUP($E82,'NEA Backsheet'!$D$5:$AF$182,L$9,FALSE))="","",(VLOOKUP($E82,'NEA Backsheet'!$D$5:$AF$182,L$9,FALSE))),"")</f>
        <v>38681.835114181784</v>
      </c>
      <c r="M82" s="140">
        <f ca="1">IFERROR(IF((VLOOKUP($E82,'NEA Backsheet'!$D$5:$AF$182,M$9,FALSE))="","",(VLOOKUP($E82,'NEA Backsheet'!$D$5:$AF$182,M$9,FALSE))),"")</f>
        <v>39651.297101389377</v>
      </c>
      <c r="N82" s="137" t="str">
        <f ca="1">IFERROR(IF((VLOOKUP($E82,'NEA Backsheet'!$D$5:$AF$182,N$9,FALSE))="","",(VLOOKUP($E82,'NEA Backsheet'!$D$5:$AF$182,N$9,FALSE))),"")</f>
        <v/>
      </c>
      <c r="O82" s="136">
        <f t="shared" ca="1" si="11"/>
        <v>-6875.6235496185145</v>
      </c>
      <c r="P82" s="138">
        <f t="shared" ca="1" si="12"/>
        <v>-8226.1119263745022</v>
      </c>
      <c r="Q82" s="140">
        <f t="shared" ca="1" si="13"/>
        <v>-7834.4515994824178</v>
      </c>
      <c r="R82" s="138" t="str">
        <f t="shared" ca="1" si="14"/>
        <v/>
      </c>
    </row>
    <row r="83" spans="1:18">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10"/>
        <v>E08000037</v>
      </c>
      <c r="F83" s="29" t="str">
        <f ca="1">IF(E83="","",VLOOKUP(E83,'Org list'!$J$9:$K$636,2,0))</f>
        <v>Gateshead</v>
      </c>
      <c r="G83" s="135">
        <f ca="1">IFERROR(IF((VLOOKUP($E83,'NEA Backsheet'!$D$5:$AF$182,G$9,FALSE))="","",(VLOOKUP($E83,'NEA Backsheet'!$D$5:$AF$182,G$9,FALSE))),"")</f>
        <v>5322.9705457599212</v>
      </c>
      <c r="H83" s="138">
        <f ca="1">IFERROR(IF((VLOOKUP($E83,'NEA Backsheet'!$D$5:$AF$182,H$9,FALSE))="","",(VLOOKUP($E83,'NEA Backsheet'!$D$5:$AF$182,H$9,FALSE))),"")</f>
        <v>5340.0965777221245</v>
      </c>
      <c r="I83" s="140">
        <f ca="1">IFERROR(IF((VLOOKUP($E83,'NEA Backsheet'!$D$5:$AF$182,I$9,FALSE))="","",(VLOOKUP($E83,'NEA Backsheet'!$D$5:$AF$182,I$9,FALSE))),"")</f>
        <v>5533.3333865815039</v>
      </c>
      <c r="J83" s="137">
        <f ca="1">IFERROR(IF((VLOOKUP($E83,'NEA Backsheet'!$D$5:$AF$182,J$9,FALSE))="","",(VLOOKUP($E83,'NEA Backsheet'!$D$5:$AF$182,J$9,FALSE))),"")</f>
        <v>5366.6514202077624</v>
      </c>
      <c r="K83" s="135">
        <f ca="1">IFERROR(IF((VLOOKUP($E83,'NEA Backsheet'!$D$5:$AF$182,K$9,FALSE))="","",(VLOOKUP($E83,'NEA Backsheet'!$D$5:$AF$182,K$9,FALSE))),"")</f>
        <v>5200.8061891086254</v>
      </c>
      <c r="L83" s="138">
        <f ca="1">IFERROR(IF((VLOOKUP($E83,'NEA Backsheet'!$D$5:$AF$182,L$9,FALSE))="","",(VLOOKUP($E83,'NEA Backsheet'!$D$5:$AF$182,L$9,FALSE))),"")</f>
        <v>5385.7348092066195</v>
      </c>
      <c r="M83" s="140">
        <f ca="1">IFERROR(IF((VLOOKUP($E83,'NEA Backsheet'!$D$5:$AF$182,M$9,FALSE))="","",(VLOOKUP($E83,'NEA Backsheet'!$D$5:$AF$182,M$9,FALSE))),"")</f>
        <v>5555.0409714642137</v>
      </c>
      <c r="N83" s="137" t="str">
        <f ca="1">IFERROR(IF((VLOOKUP($E83,'NEA Backsheet'!$D$5:$AF$182,N$9,FALSE))="","",(VLOOKUP($E83,'NEA Backsheet'!$D$5:$AF$182,N$9,FALSE))),"")</f>
        <v/>
      </c>
      <c r="O83" s="136">
        <f t="shared" ca="1" si="11"/>
        <v>122.16435665129575</v>
      </c>
      <c r="P83" s="138">
        <f t="shared" ca="1" si="12"/>
        <v>-45.638231484495009</v>
      </c>
      <c r="Q83" s="140">
        <f t="shared" ca="1" si="13"/>
        <v>-21.707584882709853</v>
      </c>
      <c r="R83" s="138" t="str">
        <f t="shared" ca="1" si="14"/>
        <v/>
      </c>
    </row>
    <row r="84" spans="1:18">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10"/>
        <v>E10000013</v>
      </c>
      <c r="F84" s="29" t="str">
        <f ca="1">IF(E84="","",VLOOKUP(E84,'Org list'!$J$9:$K$636,2,0))</f>
        <v>Gloucestershire</v>
      </c>
      <c r="G84" s="135">
        <f ca="1">IFERROR(IF((VLOOKUP($E84,'NEA Backsheet'!$D$5:$AF$182,G$9,FALSE))="","",(VLOOKUP($E84,'NEA Backsheet'!$D$5:$AF$182,G$9,FALSE))),"")</f>
        <v>14743.221420485264</v>
      </c>
      <c r="H84" s="138">
        <f ca="1">IFERROR(IF((VLOOKUP($E84,'NEA Backsheet'!$D$5:$AF$182,H$9,FALSE))="","",(VLOOKUP($E84,'NEA Backsheet'!$D$5:$AF$182,H$9,FALSE))),"")</f>
        <v>14094.917253778785</v>
      </c>
      <c r="I84" s="140">
        <f ca="1">IFERROR(IF((VLOOKUP($E84,'NEA Backsheet'!$D$5:$AF$182,I$9,FALSE))="","",(VLOOKUP($E84,'NEA Backsheet'!$D$5:$AF$182,I$9,FALSE))),"")</f>
        <v>14311.865086591761</v>
      </c>
      <c r="J84" s="137">
        <f ca="1">IFERROR(IF((VLOOKUP($E84,'NEA Backsheet'!$D$5:$AF$182,J$9,FALSE))="","",(VLOOKUP($E84,'NEA Backsheet'!$D$5:$AF$182,J$9,FALSE))),"")</f>
        <v>13686.73082121492</v>
      </c>
      <c r="K84" s="135">
        <f ca="1">IFERROR(IF((VLOOKUP($E84,'NEA Backsheet'!$D$5:$AF$182,K$9,FALSE))="","",(VLOOKUP($E84,'NEA Backsheet'!$D$5:$AF$182,K$9,FALSE))),"")</f>
        <v>14162.860566223129</v>
      </c>
      <c r="L84" s="138">
        <f ca="1">IFERROR(IF((VLOOKUP($E84,'NEA Backsheet'!$D$5:$AF$182,L$9,FALSE))="","",(VLOOKUP($E84,'NEA Backsheet'!$D$5:$AF$182,L$9,FALSE))),"")</f>
        <v>14575.647008256523</v>
      </c>
      <c r="M84" s="140">
        <f ca="1">IFERROR(IF((VLOOKUP($E84,'NEA Backsheet'!$D$5:$AF$182,M$9,FALSE))="","",(VLOOKUP($E84,'NEA Backsheet'!$D$5:$AF$182,M$9,FALSE))),"")</f>
        <v>15298.169677826127</v>
      </c>
      <c r="N84" s="137" t="str">
        <f ca="1">IFERROR(IF((VLOOKUP($E84,'NEA Backsheet'!$D$5:$AF$182,N$9,FALSE))="","",(VLOOKUP($E84,'NEA Backsheet'!$D$5:$AF$182,N$9,FALSE))),"")</f>
        <v/>
      </c>
      <c r="O84" s="136">
        <f t="shared" ca="1" si="11"/>
        <v>580.36085426213504</v>
      </c>
      <c r="P84" s="138">
        <f t="shared" ca="1" si="12"/>
        <v>-480.72975447773752</v>
      </c>
      <c r="Q84" s="140">
        <f t="shared" ca="1" si="13"/>
        <v>-986.30459123436594</v>
      </c>
      <c r="R84" s="138" t="str">
        <f t="shared" ca="1" si="14"/>
        <v/>
      </c>
    </row>
    <row r="85" spans="1:18">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10"/>
        <v>E09000011</v>
      </c>
      <c r="F85" s="29" t="str">
        <f ca="1">IF(E85="","",VLOOKUP(E85,'Org list'!$J$9:$K$636,2,0))</f>
        <v>Greenwich</v>
      </c>
      <c r="G85" s="135">
        <f ca="1">IFERROR(IF((VLOOKUP($E85,'NEA Backsheet'!$D$5:$AF$182,G$9,FALSE))="","",(VLOOKUP($E85,'NEA Backsheet'!$D$5:$AF$182,G$9,FALSE))),"")</f>
        <v>6301.0098516435273</v>
      </c>
      <c r="H85" s="138">
        <f ca="1">IFERROR(IF((VLOOKUP($E85,'NEA Backsheet'!$D$5:$AF$182,H$9,FALSE))="","",(VLOOKUP($E85,'NEA Backsheet'!$D$5:$AF$182,H$9,FALSE))),"")</f>
        <v>6880.6971209017665</v>
      </c>
      <c r="I85" s="140">
        <f ca="1">IFERROR(IF((VLOOKUP($E85,'NEA Backsheet'!$D$5:$AF$182,I$9,FALSE))="","",(VLOOKUP($E85,'NEA Backsheet'!$D$5:$AF$182,I$9,FALSE))),"")</f>
        <v>7051.0439185189516</v>
      </c>
      <c r="J85" s="137">
        <f ca="1">IFERROR(IF((VLOOKUP($E85,'NEA Backsheet'!$D$5:$AF$182,J$9,FALSE))="","",(VLOOKUP($E85,'NEA Backsheet'!$D$5:$AF$182,J$9,FALSE))),"")</f>
        <v>6720.7897457019162</v>
      </c>
      <c r="K85" s="135">
        <f ca="1">IFERROR(IF((VLOOKUP($E85,'NEA Backsheet'!$D$5:$AF$182,K$9,FALSE))="","",(VLOOKUP($E85,'NEA Backsheet'!$D$5:$AF$182,K$9,FALSE))),"")</f>
        <v>7093.5406405940512</v>
      </c>
      <c r="L85" s="138">
        <f ca="1">IFERROR(IF((VLOOKUP($E85,'NEA Backsheet'!$D$5:$AF$182,L$9,FALSE))="","",(VLOOKUP($E85,'NEA Backsheet'!$D$5:$AF$182,L$9,FALSE))),"")</f>
        <v>7249.2204066963295</v>
      </c>
      <c r="M85" s="140">
        <f ca="1">IFERROR(IF((VLOOKUP($E85,'NEA Backsheet'!$D$5:$AF$182,M$9,FALSE))="","",(VLOOKUP($E85,'NEA Backsheet'!$D$5:$AF$182,M$9,FALSE))),"")</f>
        <v>7474.5340970849038</v>
      </c>
      <c r="N85" s="137" t="str">
        <f ca="1">IFERROR(IF((VLOOKUP($E85,'NEA Backsheet'!$D$5:$AF$182,N$9,FALSE))="","",(VLOOKUP($E85,'NEA Backsheet'!$D$5:$AF$182,N$9,FALSE))),"")</f>
        <v/>
      </c>
      <c r="O85" s="136">
        <f t="shared" ca="1" si="11"/>
        <v>-792.53078895052386</v>
      </c>
      <c r="P85" s="138">
        <f t="shared" ca="1" si="12"/>
        <v>-368.52328579456298</v>
      </c>
      <c r="Q85" s="140">
        <f t="shared" ca="1" si="13"/>
        <v>-423.49017856595219</v>
      </c>
      <c r="R85" s="138" t="str">
        <f t="shared" ca="1" si="14"/>
        <v/>
      </c>
    </row>
    <row r="86" spans="1:18">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10"/>
        <v>E09000012</v>
      </c>
      <c r="F86" s="29" t="str">
        <f ca="1">IF(E86="","",VLOOKUP(E86,'Org list'!$J$9:$K$636,2,0))</f>
        <v>Hackney</v>
      </c>
      <c r="G86" s="135">
        <f ca="1">IFERROR(IF((VLOOKUP($E86,'NEA Backsheet'!$D$5:$AF$182,G$9,FALSE))="","",(VLOOKUP($E86,'NEA Backsheet'!$D$5:$AF$182,G$9,FALSE))),"")</f>
        <v>5582.5606686916572</v>
      </c>
      <c r="H86" s="138">
        <f ca="1">IFERROR(IF((VLOOKUP($E86,'NEA Backsheet'!$D$5:$AF$182,H$9,FALSE))="","",(VLOOKUP($E86,'NEA Backsheet'!$D$5:$AF$182,H$9,FALSE))),"")</f>
        <v>5539.4876295664862</v>
      </c>
      <c r="I86" s="140">
        <f ca="1">IFERROR(IF((VLOOKUP($E86,'NEA Backsheet'!$D$5:$AF$182,I$9,FALSE))="","",(VLOOKUP($E86,'NEA Backsheet'!$D$5:$AF$182,I$9,FALSE))),"")</f>
        <v>5772.6608494092998</v>
      </c>
      <c r="J86" s="137">
        <f ca="1">IFERROR(IF((VLOOKUP($E86,'NEA Backsheet'!$D$5:$AF$182,J$9,FALSE))="","",(VLOOKUP($E86,'NEA Backsheet'!$D$5:$AF$182,J$9,FALSE))),"")</f>
        <v>5552.0862565594898</v>
      </c>
      <c r="K86" s="135">
        <f ca="1">IFERROR(IF((VLOOKUP($E86,'NEA Backsheet'!$D$5:$AF$182,K$9,FALSE))="","",(VLOOKUP($E86,'NEA Backsheet'!$D$5:$AF$182,K$9,FALSE))),"")</f>
        <v>5618.2769164465444</v>
      </c>
      <c r="L86" s="138">
        <f ca="1">IFERROR(IF((VLOOKUP($E86,'NEA Backsheet'!$D$5:$AF$182,L$9,FALSE))="","",(VLOOKUP($E86,'NEA Backsheet'!$D$5:$AF$182,L$9,FALSE))),"")</f>
        <v>5364.3451239992437</v>
      </c>
      <c r="M86" s="140">
        <f ca="1">IFERROR(IF((VLOOKUP($E86,'NEA Backsheet'!$D$5:$AF$182,M$9,FALSE))="","",(VLOOKUP($E86,'NEA Backsheet'!$D$5:$AF$182,M$9,FALSE))),"")</f>
        <v>5752.4001427496796</v>
      </c>
      <c r="N86" s="137" t="str">
        <f ca="1">IFERROR(IF((VLOOKUP($E86,'NEA Backsheet'!$D$5:$AF$182,N$9,FALSE))="","",(VLOOKUP($E86,'NEA Backsheet'!$D$5:$AF$182,N$9,FALSE))),"")</f>
        <v/>
      </c>
      <c r="O86" s="136">
        <f t="shared" ca="1" si="11"/>
        <v>-35.716247754887263</v>
      </c>
      <c r="P86" s="138">
        <f t="shared" ca="1" si="12"/>
        <v>175.14250556724255</v>
      </c>
      <c r="Q86" s="140">
        <f t="shared" ca="1" si="13"/>
        <v>20.260706659620155</v>
      </c>
      <c r="R86" s="138" t="str">
        <f t="shared" ca="1" si="14"/>
        <v/>
      </c>
    </row>
    <row r="87" spans="1:18">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10"/>
        <v>E06000006</v>
      </c>
      <c r="F87" s="29" t="str">
        <f ca="1">IF(E87="","",VLOOKUP(E87,'Org list'!$J$9:$K$636,2,0))</f>
        <v>Halton</v>
      </c>
      <c r="G87" s="135">
        <f ca="1">IFERROR(IF((VLOOKUP($E87,'NEA Backsheet'!$D$5:$AF$182,G$9,FALSE))="","",(VLOOKUP($E87,'NEA Backsheet'!$D$5:$AF$182,G$9,FALSE))),"")</f>
        <v>4758.8898914139627</v>
      </c>
      <c r="H87" s="138">
        <f ca="1">IFERROR(IF((VLOOKUP($E87,'NEA Backsheet'!$D$5:$AF$182,H$9,FALSE))="","",(VLOOKUP($E87,'NEA Backsheet'!$D$5:$AF$182,H$9,FALSE))),"")</f>
        <v>4808.4300097988926</v>
      </c>
      <c r="I87" s="140">
        <f ca="1">IFERROR(IF((VLOOKUP($E87,'NEA Backsheet'!$D$5:$AF$182,I$9,FALSE))="","",(VLOOKUP($E87,'NEA Backsheet'!$D$5:$AF$182,I$9,FALSE))),"")</f>
        <v>4827.4415150072728</v>
      </c>
      <c r="J87" s="137">
        <f ca="1">IFERROR(IF((VLOOKUP($E87,'NEA Backsheet'!$D$5:$AF$182,J$9,FALSE))="","",(VLOOKUP($E87,'NEA Backsheet'!$D$5:$AF$182,J$9,FALSE))),"")</f>
        <v>4698.7756847065311</v>
      </c>
      <c r="K87" s="135">
        <f ca="1">IFERROR(IF((VLOOKUP($E87,'NEA Backsheet'!$D$5:$AF$182,K$9,FALSE))="","",(VLOOKUP($E87,'NEA Backsheet'!$D$5:$AF$182,K$9,FALSE))),"")</f>
        <v>4668.8049345812951</v>
      </c>
      <c r="L87" s="138">
        <f ca="1">IFERROR(IF((VLOOKUP($E87,'NEA Backsheet'!$D$5:$AF$182,L$9,FALSE))="","",(VLOOKUP($E87,'NEA Backsheet'!$D$5:$AF$182,L$9,FALSE))),"")</f>
        <v>4884.8821526947841</v>
      </c>
      <c r="M87" s="140">
        <f ca="1">IFERROR(IF((VLOOKUP($E87,'NEA Backsheet'!$D$5:$AF$182,M$9,FALSE))="","",(VLOOKUP($E87,'NEA Backsheet'!$D$5:$AF$182,M$9,FALSE))),"")</f>
        <v>4731.433209514289</v>
      </c>
      <c r="N87" s="137" t="str">
        <f ca="1">IFERROR(IF((VLOOKUP($E87,'NEA Backsheet'!$D$5:$AF$182,N$9,FALSE))="","",(VLOOKUP($E87,'NEA Backsheet'!$D$5:$AF$182,N$9,FALSE))),"")</f>
        <v/>
      </c>
      <c r="O87" s="136">
        <f t="shared" ca="1" si="11"/>
        <v>90.084956832667558</v>
      </c>
      <c r="P87" s="138">
        <f t="shared" ca="1" si="12"/>
        <v>-76.452142895891484</v>
      </c>
      <c r="Q87" s="140">
        <f t="shared" ca="1" si="13"/>
        <v>96.008305492983709</v>
      </c>
      <c r="R87" s="138" t="str">
        <f t="shared" ca="1" si="14"/>
        <v/>
      </c>
    </row>
    <row r="88" spans="1:18">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10"/>
        <v>E09000013</v>
      </c>
      <c r="F88" s="29" t="str">
        <f ca="1">IF(E88="","",VLOOKUP(E88,'Org list'!$J$9:$K$636,2,0))</f>
        <v>Hammersmith and Fulham</v>
      </c>
      <c r="G88" s="135">
        <f ca="1">IFERROR(IF((VLOOKUP($E88,'NEA Backsheet'!$D$5:$AF$182,G$9,FALSE))="","",(VLOOKUP($E88,'NEA Backsheet'!$D$5:$AF$182,G$9,FALSE))),"")</f>
        <v>3917.4520590703319</v>
      </c>
      <c r="H88" s="138">
        <f ca="1">IFERROR(IF((VLOOKUP($E88,'NEA Backsheet'!$D$5:$AF$182,H$9,FALSE))="","",(VLOOKUP($E88,'NEA Backsheet'!$D$5:$AF$182,H$9,FALSE))),"")</f>
        <v>3928.9682749262765</v>
      </c>
      <c r="I88" s="140">
        <f ca="1">IFERROR(IF((VLOOKUP($E88,'NEA Backsheet'!$D$5:$AF$182,I$9,FALSE))="","",(VLOOKUP($E88,'NEA Backsheet'!$D$5:$AF$182,I$9,FALSE))),"")</f>
        <v>4157.5195891510584</v>
      </c>
      <c r="J88" s="137">
        <f ca="1">IFERROR(IF((VLOOKUP($E88,'NEA Backsheet'!$D$5:$AF$182,J$9,FALSE))="","",(VLOOKUP($E88,'NEA Backsheet'!$D$5:$AF$182,J$9,FALSE))),"")</f>
        <v>3960.636736811372</v>
      </c>
      <c r="K88" s="135">
        <f ca="1">IFERROR(IF((VLOOKUP($E88,'NEA Backsheet'!$D$5:$AF$182,K$9,FALSE))="","",(VLOOKUP($E88,'NEA Backsheet'!$D$5:$AF$182,K$9,FALSE))),"")</f>
        <v>4080.8673030800255</v>
      </c>
      <c r="L88" s="138">
        <f ca="1">IFERROR(IF((VLOOKUP($E88,'NEA Backsheet'!$D$5:$AF$182,L$9,FALSE))="","",(VLOOKUP($E88,'NEA Backsheet'!$D$5:$AF$182,L$9,FALSE))),"")</f>
        <v>3920.843486264991</v>
      </c>
      <c r="M88" s="140">
        <f ca="1">IFERROR(IF((VLOOKUP($E88,'NEA Backsheet'!$D$5:$AF$182,M$9,FALSE))="","",(VLOOKUP($E88,'NEA Backsheet'!$D$5:$AF$182,M$9,FALSE))),"")</f>
        <v>4151.1613706889357</v>
      </c>
      <c r="N88" s="137" t="str">
        <f ca="1">IFERROR(IF((VLOOKUP($E88,'NEA Backsheet'!$D$5:$AF$182,N$9,FALSE))="","",(VLOOKUP($E88,'NEA Backsheet'!$D$5:$AF$182,N$9,FALSE))),"")</f>
        <v/>
      </c>
      <c r="O88" s="136">
        <f t="shared" ca="1" si="11"/>
        <v>-163.41524400969365</v>
      </c>
      <c r="P88" s="138">
        <f t="shared" ca="1" si="12"/>
        <v>8.1247886612854927</v>
      </c>
      <c r="Q88" s="140">
        <f t="shared" ca="1" si="13"/>
        <v>6.3582184621227498</v>
      </c>
      <c r="R88" s="138" t="str">
        <f t="shared" ca="1" si="14"/>
        <v/>
      </c>
    </row>
    <row r="89" spans="1:18">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10"/>
        <v>E10000014</v>
      </c>
      <c r="F89" s="29" t="str">
        <f ca="1">IF(E89="","",VLOOKUP(E89,'Org list'!$J$9:$K$636,2,0))</f>
        <v>Hampshire</v>
      </c>
      <c r="G89" s="135">
        <f ca="1">IFERROR(IF((VLOOKUP($E89,'NEA Backsheet'!$D$5:$AF$182,G$9,FALSE))="","",(VLOOKUP($E89,'NEA Backsheet'!$D$5:$AF$182,G$9,FALSE))),"")</f>
        <v>31340.324920189014</v>
      </c>
      <c r="H89" s="138">
        <f ca="1">IFERROR(IF((VLOOKUP($E89,'NEA Backsheet'!$D$5:$AF$182,H$9,FALSE))="","",(VLOOKUP($E89,'NEA Backsheet'!$D$5:$AF$182,H$9,FALSE))),"")</f>
        <v>32079.620755087355</v>
      </c>
      <c r="I89" s="140">
        <f ca="1">IFERROR(IF((VLOOKUP($E89,'NEA Backsheet'!$D$5:$AF$182,I$9,FALSE))="","",(VLOOKUP($E89,'NEA Backsheet'!$D$5:$AF$182,I$9,FALSE))),"")</f>
        <v>33219.943463975389</v>
      </c>
      <c r="J89" s="137">
        <f ca="1">IFERROR(IF((VLOOKUP($E89,'NEA Backsheet'!$D$5:$AF$182,J$9,FALSE))="","",(VLOOKUP($E89,'NEA Backsheet'!$D$5:$AF$182,J$9,FALSE))),"")</f>
        <v>32888.963241829588</v>
      </c>
      <c r="K89" s="135">
        <f ca="1">IFERROR(IF((VLOOKUP($E89,'NEA Backsheet'!$D$5:$AF$182,K$9,FALSE))="","",(VLOOKUP($E89,'NEA Backsheet'!$D$5:$AF$182,K$9,FALSE))),"")</f>
        <v>32815.893446366128</v>
      </c>
      <c r="L89" s="138">
        <f ca="1">IFERROR(IF((VLOOKUP($E89,'NEA Backsheet'!$D$5:$AF$182,L$9,FALSE))="","",(VLOOKUP($E89,'NEA Backsheet'!$D$5:$AF$182,L$9,FALSE))),"")</f>
        <v>33128.190394128265</v>
      </c>
      <c r="M89" s="140">
        <f ca="1">IFERROR(IF((VLOOKUP($E89,'NEA Backsheet'!$D$5:$AF$182,M$9,FALSE))="","",(VLOOKUP($E89,'NEA Backsheet'!$D$5:$AF$182,M$9,FALSE))),"")</f>
        <v>34083.299956670024</v>
      </c>
      <c r="N89" s="137" t="str">
        <f ca="1">IFERROR(IF((VLOOKUP($E89,'NEA Backsheet'!$D$5:$AF$182,N$9,FALSE))="","",(VLOOKUP($E89,'NEA Backsheet'!$D$5:$AF$182,N$9,FALSE))),"")</f>
        <v/>
      </c>
      <c r="O89" s="136">
        <f t="shared" ca="1" si="11"/>
        <v>-1475.5685261771141</v>
      </c>
      <c r="P89" s="138">
        <f t="shared" ca="1" si="12"/>
        <v>-1048.5696390409103</v>
      </c>
      <c r="Q89" s="140">
        <f t="shared" ca="1" si="13"/>
        <v>-863.35649269463465</v>
      </c>
      <c r="R89" s="138" t="str">
        <f t="shared" ca="1" si="14"/>
        <v/>
      </c>
    </row>
    <row r="90" spans="1:18">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10"/>
        <v>E09000014</v>
      </c>
      <c r="F90" s="29" t="str">
        <f ca="1">IF(E90="","",VLOOKUP(E90,'Org list'!$J$9:$K$636,2,0))</f>
        <v>Haringey</v>
      </c>
      <c r="G90" s="135">
        <f ca="1">IFERROR(IF((VLOOKUP($E90,'NEA Backsheet'!$D$5:$AF$182,G$9,FALSE))="","",(VLOOKUP($E90,'NEA Backsheet'!$D$5:$AF$182,G$9,FALSE))),"")</f>
        <v>5854.200582445761</v>
      </c>
      <c r="H90" s="138">
        <f ca="1">IFERROR(IF((VLOOKUP($E90,'NEA Backsheet'!$D$5:$AF$182,H$9,FALSE))="","",(VLOOKUP($E90,'NEA Backsheet'!$D$5:$AF$182,H$9,FALSE))),"")</f>
        <v>5797.3276384631527</v>
      </c>
      <c r="I90" s="140">
        <f ca="1">IFERROR(IF((VLOOKUP($E90,'NEA Backsheet'!$D$5:$AF$182,I$9,FALSE))="","",(VLOOKUP($E90,'NEA Backsheet'!$D$5:$AF$182,I$9,FALSE))),"")</f>
        <v>5950.1629265953807</v>
      </c>
      <c r="J90" s="137">
        <f ca="1">IFERROR(IF((VLOOKUP($E90,'NEA Backsheet'!$D$5:$AF$182,J$9,FALSE))="","",(VLOOKUP($E90,'NEA Backsheet'!$D$5:$AF$182,J$9,FALSE))),"")</f>
        <v>5725.8306748229452</v>
      </c>
      <c r="K90" s="135">
        <f ca="1">IFERROR(IF((VLOOKUP($E90,'NEA Backsheet'!$D$5:$AF$182,K$9,FALSE))="","",(VLOOKUP($E90,'NEA Backsheet'!$D$5:$AF$182,K$9,FALSE))),"")</f>
        <v>5702.4689047284483</v>
      </c>
      <c r="L90" s="138">
        <f ca="1">IFERROR(IF((VLOOKUP($E90,'NEA Backsheet'!$D$5:$AF$182,L$9,FALSE))="","",(VLOOKUP($E90,'NEA Backsheet'!$D$5:$AF$182,L$9,FALSE))),"")</f>
        <v>5852.0602194919529</v>
      </c>
      <c r="M90" s="140">
        <f ca="1">IFERROR(IF((VLOOKUP($E90,'NEA Backsheet'!$D$5:$AF$182,M$9,FALSE))="","",(VLOOKUP($E90,'NEA Backsheet'!$D$5:$AF$182,M$9,FALSE))),"")</f>
        <v>5957.0235997296222</v>
      </c>
      <c r="N90" s="137" t="str">
        <f ca="1">IFERROR(IF((VLOOKUP($E90,'NEA Backsheet'!$D$5:$AF$182,N$9,FALSE))="","",(VLOOKUP($E90,'NEA Backsheet'!$D$5:$AF$182,N$9,FALSE))),"")</f>
        <v/>
      </c>
      <c r="O90" s="136">
        <f t="shared" ca="1" si="11"/>
        <v>151.73167771731278</v>
      </c>
      <c r="P90" s="138">
        <f t="shared" ca="1" si="12"/>
        <v>-54.732581028800269</v>
      </c>
      <c r="Q90" s="140">
        <f t="shared" ca="1" si="13"/>
        <v>-6.8606731342415515</v>
      </c>
      <c r="R90" s="138" t="str">
        <f t="shared" ca="1" si="14"/>
        <v/>
      </c>
    </row>
    <row r="91" spans="1:18">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10"/>
        <v>E09000015</v>
      </c>
      <c r="F91" s="29" t="str">
        <f ca="1">IF(E91="","",VLOOKUP(E91,'Org list'!$J$9:$K$636,2,0))</f>
        <v>Harrow</v>
      </c>
      <c r="G91" s="135">
        <f ca="1">IFERROR(IF((VLOOKUP($E91,'NEA Backsheet'!$D$5:$AF$182,G$9,FALSE))="","",(VLOOKUP($E91,'NEA Backsheet'!$D$5:$AF$182,G$9,FALSE))),"")</f>
        <v>5735.3567137051723</v>
      </c>
      <c r="H91" s="138">
        <f ca="1">IFERROR(IF((VLOOKUP($E91,'NEA Backsheet'!$D$5:$AF$182,H$9,FALSE))="","",(VLOOKUP($E91,'NEA Backsheet'!$D$5:$AF$182,H$9,FALSE))),"")</f>
        <v>5811.0899401483766</v>
      </c>
      <c r="I91" s="140">
        <f ca="1">IFERROR(IF((VLOOKUP($E91,'NEA Backsheet'!$D$5:$AF$182,I$9,FALSE))="","",(VLOOKUP($E91,'NEA Backsheet'!$D$5:$AF$182,I$9,FALSE))),"")</f>
        <v>5608.9325625366437</v>
      </c>
      <c r="J91" s="137">
        <f ca="1">IFERROR(IF((VLOOKUP($E91,'NEA Backsheet'!$D$5:$AF$182,J$9,FALSE))="","",(VLOOKUP($E91,'NEA Backsheet'!$D$5:$AF$182,J$9,FALSE))),"")</f>
        <v>5216.8751429813647</v>
      </c>
      <c r="K91" s="135">
        <f ca="1">IFERROR(IF((VLOOKUP($E91,'NEA Backsheet'!$D$5:$AF$182,K$9,FALSE))="","",(VLOOKUP($E91,'NEA Backsheet'!$D$5:$AF$182,K$9,FALSE))),"")</f>
        <v>5557.0837858520435</v>
      </c>
      <c r="L91" s="138">
        <f ca="1">IFERROR(IF((VLOOKUP($E91,'NEA Backsheet'!$D$5:$AF$182,L$9,FALSE))="","",(VLOOKUP($E91,'NEA Backsheet'!$D$5:$AF$182,L$9,FALSE))),"")</f>
        <v>5804.601341209539</v>
      </c>
      <c r="M91" s="140">
        <f ca="1">IFERROR(IF((VLOOKUP($E91,'NEA Backsheet'!$D$5:$AF$182,M$9,FALSE))="","",(VLOOKUP($E91,'NEA Backsheet'!$D$5:$AF$182,M$9,FALSE))),"")</f>
        <v>6327.4051908982292</v>
      </c>
      <c r="N91" s="137" t="str">
        <f ca="1">IFERROR(IF((VLOOKUP($E91,'NEA Backsheet'!$D$5:$AF$182,N$9,FALSE))="","",(VLOOKUP($E91,'NEA Backsheet'!$D$5:$AF$182,N$9,FALSE))),"")</f>
        <v/>
      </c>
      <c r="O91" s="136">
        <f t="shared" ca="1" si="11"/>
        <v>178.27292785312875</v>
      </c>
      <c r="P91" s="138">
        <f t="shared" ca="1" si="12"/>
        <v>6.4885989388376402</v>
      </c>
      <c r="Q91" s="140">
        <f t="shared" ca="1" si="13"/>
        <v>-718.47262836158552</v>
      </c>
      <c r="R91" s="138" t="str">
        <f t="shared" ca="1" si="14"/>
        <v/>
      </c>
    </row>
    <row r="92" spans="1:18">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10"/>
        <v>E06000001</v>
      </c>
      <c r="F92" s="29" t="str">
        <f ca="1">IF(E92="","",VLOOKUP(E92,'Org list'!$J$9:$K$636,2,0))</f>
        <v>Hartlepool</v>
      </c>
      <c r="G92" s="135">
        <f ca="1">IFERROR(IF((VLOOKUP($E92,'NEA Backsheet'!$D$5:$AF$182,G$9,FALSE))="","",(VLOOKUP($E92,'NEA Backsheet'!$D$5:$AF$182,G$9,FALSE))),"")</f>
        <v>3150.5687143993437</v>
      </c>
      <c r="H92" s="138">
        <f ca="1">IFERROR(IF((VLOOKUP($E92,'NEA Backsheet'!$D$5:$AF$182,H$9,FALSE))="","",(VLOOKUP($E92,'NEA Backsheet'!$D$5:$AF$182,H$9,FALSE))),"")</f>
        <v>3177.5842782042323</v>
      </c>
      <c r="I92" s="140">
        <f ca="1">IFERROR(IF((VLOOKUP($E92,'NEA Backsheet'!$D$5:$AF$182,I$9,FALSE))="","",(VLOOKUP($E92,'NEA Backsheet'!$D$5:$AF$182,I$9,FALSE))),"")</f>
        <v>3286.2338221594582</v>
      </c>
      <c r="J92" s="137">
        <f ca="1">IFERROR(IF((VLOOKUP($E92,'NEA Backsheet'!$D$5:$AF$182,J$9,FALSE))="","",(VLOOKUP($E92,'NEA Backsheet'!$D$5:$AF$182,J$9,FALSE))),"")</f>
        <v>3273.8801729415213</v>
      </c>
      <c r="K92" s="135">
        <f ca="1">IFERROR(IF((VLOOKUP($E92,'NEA Backsheet'!$D$5:$AF$182,K$9,FALSE))="","",(VLOOKUP($E92,'NEA Backsheet'!$D$5:$AF$182,K$9,FALSE))),"")</f>
        <v>3229.0231324753036</v>
      </c>
      <c r="L92" s="138">
        <f ca="1">IFERROR(IF((VLOOKUP($E92,'NEA Backsheet'!$D$5:$AF$182,L$9,FALSE))="","",(VLOOKUP($E92,'NEA Backsheet'!$D$5:$AF$182,L$9,FALSE))),"")</f>
        <v>3202.0634390906821</v>
      </c>
      <c r="M92" s="140">
        <f ca="1">IFERROR(IF((VLOOKUP($E92,'NEA Backsheet'!$D$5:$AF$182,M$9,FALSE))="","",(VLOOKUP($E92,'NEA Backsheet'!$D$5:$AF$182,M$9,FALSE))),"")</f>
        <v>3354.4144655266909</v>
      </c>
      <c r="N92" s="137" t="str">
        <f ca="1">IFERROR(IF((VLOOKUP($E92,'NEA Backsheet'!$D$5:$AF$182,N$9,FALSE))="","",(VLOOKUP($E92,'NEA Backsheet'!$D$5:$AF$182,N$9,FALSE))),"")</f>
        <v/>
      </c>
      <c r="O92" s="136">
        <f t="shared" ca="1" si="11"/>
        <v>-78.454418075959893</v>
      </c>
      <c r="P92" s="138">
        <f t="shared" ca="1" si="12"/>
        <v>-24.47916088644979</v>
      </c>
      <c r="Q92" s="140">
        <f t="shared" ca="1" si="13"/>
        <v>-68.180643367232733</v>
      </c>
      <c r="R92" s="138" t="str">
        <f t="shared" ca="1" si="14"/>
        <v/>
      </c>
    </row>
    <row r="93" spans="1:18">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10"/>
        <v>E09000016</v>
      </c>
      <c r="F93" s="29" t="str">
        <f ca="1">IF(E93="","",VLOOKUP(E93,'Org list'!$J$9:$K$636,2,0))</f>
        <v>Havering</v>
      </c>
      <c r="G93" s="135">
        <f ca="1">IFERROR(IF((VLOOKUP($E93,'NEA Backsheet'!$D$5:$AF$182,G$9,FALSE))="","",(VLOOKUP($E93,'NEA Backsheet'!$D$5:$AF$182,G$9,FALSE))),"")</f>
        <v>6189.1879232439805</v>
      </c>
      <c r="H93" s="138">
        <f ca="1">IFERROR(IF((VLOOKUP($E93,'NEA Backsheet'!$D$5:$AF$182,H$9,FALSE))="","",(VLOOKUP($E93,'NEA Backsheet'!$D$5:$AF$182,H$9,FALSE))),"")</f>
        <v>6059.8780660820867</v>
      </c>
      <c r="I93" s="140">
        <f ca="1">IFERROR(IF((VLOOKUP($E93,'NEA Backsheet'!$D$5:$AF$182,I$9,FALSE))="","",(VLOOKUP($E93,'NEA Backsheet'!$D$5:$AF$182,I$9,FALSE))),"")</f>
        <v>6424.8400151184342</v>
      </c>
      <c r="J93" s="137">
        <f ca="1">IFERROR(IF((VLOOKUP($E93,'NEA Backsheet'!$D$5:$AF$182,J$9,FALSE))="","",(VLOOKUP($E93,'NEA Backsheet'!$D$5:$AF$182,J$9,FALSE))),"")</f>
        <v>6369.5810454090815</v>
      </c>
      <c r="K93" s="135">
        <f ca="1">IFERROR(IF((VLOOKUP($E93,'NEA Backsheet'!$D$5:$AF$182,K$9,FALSE))="","",(VLOOKUP($E93,'NEA Backsheet'!$D$5:$AF$182,K$9,FALSE))),"")</f>
        <v>6585.0601982320541</v>
      </c>
      <c r="L93" s="138">
        <f ca="1">IFERROR(IF((VLOOKUP($E93,'NEA Backsheet'!$D$5:$AF$182,L$9,FALSE))="","",(VLOOKUP($E93,'NEA Backsheet'!$D$5:$AF$182,L$9,FALSE))),"")</f>
        <v>6734.6940279796218</v>
      </c>
      <c r="M93" s="140">
        <f ca="1">IFERROR(IF((VLOOKUP($E93,'NEA Backsheet'!$D$5:$AF$182,M$9,FALSE))="","",(VLOOKUP($E93,'NEA Backsheet'!$D$5:$AF$182,M$9,FALSE))),"")</f>
        <v>6692.3274908404392</v>
      </c>
      <c r="N93" s="137" t="str">
        <f ca="1">IFERROR(IF((VLOOKUP($E93,'NEA Backsheet'!$D$5:$AF$182,N$9,FALSE))="","",(VLOOKUP($E93,'NEA Backsheet'!$D$5:$AF$182,N$9,FALSE))),"")</f>
        <v/>
      </c>
      <c r="O93" s="136">
        <f t="shared" ca="1" si="11"/>
        <v>-395.87227498807351</v>
      </c>
      <c r="P93" s="138">
        <f t="shared" ca="1" si="12"/>
        <v>-674.81596189753509</v>
      </c>
      <c r="Q93" s="140">
        <f t="shared" ca="1" si="13"/>
        <v>-267.487475722005</v>
      </c>
      <c r="R93" s="138" t="str">
        <f t="shared" ca="1" si="14"/>
        <v/>
      </c>
    </row>
    <row r="94" spans="1:18">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10"/>
        <v>E06000019</v>
      </c>
      <c r="F94" s="29" t="str">
        <f ca="1">IF(E94="","",VLOOKUP(E94,'Org list'!$J$9:$K$636,2,0))</f>
        <v>Herefordshire, County of</v>
      </c>
      <c r="G94" s="135">
        <f ca="1">IFERROR(IF((VLOOKUP($E94,'NEA Backsheet'!$D$5:$AF$182,G$9,FALSE))="","",(VLOOKUP($E94,'NEA Backsheet'!$D$5:$AF$182,G$9,FALSE))),"")</f>
        <v>4233.8022414171619</v>
      </c>
      <c r="H94" s="138">
        <f ca="1">IFERROR(IF((VLOOKUP($E94,'NEA Backsheet'!$D$5:$AF$182,H$9,FALSE))="","",(VLOOKUP($E94,'NEA Backsheet'!$D$5:$AF$182,H$9,FALSE))),"")</f>
        <v>4193.5514400805159</v>
      </c>
      <c r="I94" s="140">
        <f ca="1">IFERROR(IF((VLOOKUP($E94,'NEA Backsheet'!$D$5:$AF$182,I$9,FALSE))="","",(VLOOKUP($E94,'NEA Backsheet'!$D$5:$AF$182,I$9,FALSE))),"")</f>
        <v>4527.284521937223</v>
      </c>
      <c r="J94" s="137">
        <f ca="1">IFERROR(IF((VLOOKUP($E94,'NEA Backsheet'!$D$5:$AF$182,J$9,FALSE))="","",(VLOOKUP($E94,'NEA Backsheet'!$D$5:$AF$182,J$9,FALSE))),"")</f>
        <v>4618.7473827859585</v>
      </c>
      <c r="K94" s="135">
        <f ca="1">IFERROR(IF((VLOOKUP($E94,'NEA Backsheet'!$D$5:$AF$182,K$9,FALSE))="","",(VLOOKUP($E94,'NEA Backsheet'!$D$5:$AF$182,K$9,FALSE))),"")</f>
        <v>4764.7823422432321</v>
      </c>
      <c r="L94" s="138">
        <f ca="1">IFERROR(IF((VLOOKUP($E94,'NEA Backsheet'!$D$5:$AF$182,L$9,FALSE))="","",(VLOOKUP($E94,'NEA Backsheet'!$D$5:$AF$182,L$9,FALSE))),"")</f>
        <v>4833.2814081802426</v>
      </c>
      <c r="M94" s="140">
        <f ca="1">IFERROR(IF((VLOOKUP($E94,'NEA Backsheet'!$D$5:$AF$182,M$9,FALSE))="","",(VLOOKUP($E94,'NEA Backsheet'!$D$5:$AF$182,M$9,FALSE))),"")</f>
        <v>5018.5696980186249</v>
      </c>
      <c r="N94" s="137" t="str">
        <f ca="1">IFERROR(IF((VLOOKUP($E94,'NEA Backsheet'!$D$5:$AF$182,N$9,FALSE))="","",(VLOOKUP($E94,'NEA Backsheet'!$D$5:$AF$182,N$9,FALSE))),"")</f>
        <v/>
      </c>
      <c r="O94" s="136">
        <f t="shared" ca="1" si="11"/>
        <v>-530.98010082607016</v>
      </c>
      <c r="P94" s="138">
        <f t="shared" ca="1" si="12"/>
        <v>-639.72996809972665</v>
      </c>
      <c r="Q94" s="140">
        <f t="shared" ca="1" si="13"/>
        <v>-491.28517608140191</v>
      </c>
      <c r="R94" s="138" t="str">
        <f t="shared" ca="1" si="14"/>
        <v/>
      </c>
    </row>
    <row r="95" spans="1:18">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10"/>
        <v>E10000015</v>
      </c>
      <c r="F95" s="29" t="str">
        <f ca="1">IF(E95="","",VLOOKUP(E95,'Org list'!$J$9:$K$636,2,0))</f>
        <v>Hertfordshire</v>
      </c>
      <c r="G95" s="135">
        <f ca="1">IFERROR(IF((VLOOKUP($E95,'NEA Backsheet'!$D$5:$AF$182,G$9,FALSE))="","",(VLOOKUP($E95,'NEA Backsheet'!$D$5:$AF$182,G$9,FALSE))),"")</f>
        <v>26850.427208719204</v>
      </c>
      <c r="H95" s="138">
        <f ca="1">IFERROR(IF((VLOOKUP($E95,'NEA Backsheet'!$D$5:$AF$182,H$9,FALSE))="","",(VLOOKUP($E95,'NEA Backsheet'!$D$5:$AF$182,H$9,FALSE))),"")</f>
        <v>27015.033239257376</v>
      </c>
      <c r="I95" s="140">
        <f ca="1">IFERROR(IF((VLOOKUP($E95,'NEA Backsheet'!$D$5:$AF$182,I$9,FALSE))="","",(VLOOKUP($E95,'NEA Backsheet'!$D$5:$AF$182,I$9,FALSE))),"")</f>
        <v>28349.7699148098</v>
      </c>
      <c r="J95" s="137">
        <f ca="1">IFERROR(IF((VLOOKUP($E95,'NEA Backsheet'!$D$5:$AF$182,J$9,FALSE))="","",(VLOOKUP($E95,'NEA Backsheet'!$D$5:$AF$182,J$9,FALSE))),"")</f>
        <v>26716.866609509296</v>
      </c>
      <c r="K95" s="135">
        <f ca="1">IFERROR(IF((VLOOKUP($E95,'NEA Backsheet'!$D$5:$AF$182,K$9,FALSE))="","",(VLOOKUP($E95,'NEA Backsheet'!$D$5:$AF$182,K$9,FALSE))),"")</f>
        <v>27592.288376859669</v>
      </c>
      <c r="L95" s="138">
        <f ca="1">IFERROR(IF((VLOOKUP($E95,'NEA Backsheet'!$D$5:$AF$182,L$9,FALSE))="","",(VLOOKUP($E95,'NEA Backsheet'!$D$5:$AF$182,L$9,FALSE))),"")</f>
        <v>27561.086254922324</v>
      </c>
      <c r="M95" s="140">
        <f ca="1">IFERROR(IF((VLOOKUP($E95,'NEA Backsheet'!$D$5:$AF$182,M$9,FALSE))="","",(VLOOKUP($E95,'NEA Backsheet'!$D$5:$AF$182,M$9,FALSE))),"")</f>
        <v>28493.672498714459</v>
      </c>
      <c r="N95" s="137" t="str">
        <f ca="1">IFERROR(IF((VLOOKUP($E95,'NEA Backsheet'!$D$5:$AF$182,N$9,FALSE))="","",(VLOOKUP($E95,'NEA Backsheet'!$D$5:$AF$182,N$9,FALSE))),"")</f>
        <v/>
      </c>
      <c r="O95" s="136">
        <f t="shared" ca="1" si="11"/>
        <v>-741.86116814046545</v>
      </c>
      <c r="P95" s="138">
        <f t="shared" ca="1" si="12"/>
        <v>-546.05301566494745</v>
      </c>
      <c r="Q95" s="140">
        <f t="shared" ca="1" si="13"/>
        <v>-143.90258390465897</v>
      </c>
      <c r="R95" s="138" t="str">
        <f t="shared" ca="1" si="14"/>
        <v/>
      </c>
    </row>
    <row r="96" spans="1:18">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10"/>
        <v>E09000017</v>
      </c>
      <c r="F96" s="29" t="str">
        <f ca="1">IF(E96="","",VLOOKUP(E96,'Org list'!$J$9:$K$636,2,0))</f>
        <v>Hillingdon</v>
      </c>
      <c r="G96" s="135">
        <f ca="1">IFERROR(IF((VLOOKUP($E96,'NEA Backsheet'!$D$5:$AF$182,G$9,FALSE))="","",(VLOOKUP($E96,'NEA Backsheet'!$D$5:$AF$182,G$9,FALSE))),"")</f>
        <v>6553.9188494845694</v>
      </c>
      <c r="H96" s="138">
        <f ca="1">IFERROR(IF((VLOOKUP($E96,'NEA Backsheet'!$D$5:$AF$182,H$9,FALSE))="","",(VLOOKUP($E96,'NEA Backsheet'!$D$5:$AF$182,H$9,FALSE))),"")</f>
        <v>6459.5869872277144</v>
      </c>
      <c r="I96" s="140">
        <f ca="1">IFERROR(IF((VLOOKUP($E96,'NEA Backsheet'!$D$5:$AF$182,I$9,FALSE))="","",(VLOOKUP($E96,'NEA Backsheet'!$D$5:$AF$182,I$9,FALSE))),"")</f>
        <v>6392.4694860540922</v>
      </c>
      <c r="J96" s="137">
        <f ca="1">IFERROR(IF((VLOOKUP($E96,'NEA Backsheet'!$D$5:$AF$182,J$9,FALSE))="","",(VLOOKUP($E96,'NEA Backsheet'!$D$5:$AF$182,J$9,FALSE))),"")</f>
        <v>6624.8911593475968</v>
      </c>
      <c r="K96" s="135">
        <f ca="1">IFERROR(IF((VLOOKUP($E96,'NEA Backsheet'!$D$5:$AF$182,K$9,FALSE))="","",(VLOOKUP($E96,'NEA Backsheet'!$D$5:$AF$182,K$9,FALSE))),"")</f>
        <v>7038.8448380633636</v>
      </c>
      <c r="L96" s="138">
        <f ca="1">IFERROR(IF((VLOOKUP($E96,'NEA Backsheet'!$D$5:$AF$182,L$9,FALSE))="","",(VLOOKUP($E96,'NEA Backsheet'!$D$5:$AF$182,L$9,FALSE))),"")</f>
        <v>7260.7716851409723</v>
      </c>
      <c r="M96" s="140">
        <f ca="1">IFERROR(IF((VLOOKUP($E96,'NEA Backsheet'!$D$5:$AF$182,M$9,FALSE))="","",(VLOOKUP($E96,'NEA Backsheet'!$D$5:$AF$182,M$9,FALSE))),"")</f>
        <v>7217.5036622062562</v>
      </c>
      <c r="N96" s="137" t="str">
        <f ca="1">IFERROR(IF((VLOOKUP($E96,'NEA Backsheet'!$D$5:$AF$182,N$9,FALSE))="","",(VLOOKUP($E96,'NEA Backsheet'!$D$5:$AF$182,N$9,FALSE))),"")</f>
        <v/>
      </c>
      <c r="O96" s="136">
        <f t="shared" ca="1" si="11"/>
        <v>-484.9259885787942</v>
      </c>
      <c r="P96" s="138">
        <f t="shared" ca="1" si="12"/>
        <v>-801.18469791325788</v>
      </c>
      <c r="Q96" s="140">
        <f t="shared" ca="1" si="13"/>
        <v>-825.03417615216404</v>
      </c>
      <c r="R96" s="138" t="str">
        <f t="shared" ca="1" si="14"/>
        <v/>
      </c>
    </row>
    <row r="97" spans="1:18">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10"/>
        <v>E09000018</v>
      </c>
      <c r="F97" s="29" t="str">
        <f ca="1">IF(E97="","",VLOOKUP(E97,'Org list'!$J$9:$K$636,2,0))</f>
        <v>Hounslow</v>
      </c>
      <c r="G97" s="135">
        <f ca="1">IFERROR(IF((VLOOKUP($E97,'NEA Backsheet'!$D$5:$AF$182,G$9,FALSE))="","",(VLOOKUP($E97,'NEA Backsheet'!$D$5:$AF$182,G$9,FALSE))),"")</f>
        <v>7465.1855749637089</v>
      </c>
      <c r="H97" s="138">
        <f ca="1">IFERROR(IF((VLOOKUP($E97,'NEA Backsheet'!$D$5:$AF$182,H$9,FALSE))="","",(VLOOKUP($E97,'NEA Backsheet'!$D$5:$AF$182,H$9,FALSE))),"")</f>
        <v>7202.9156122095837</v>
      </c>
      <c r="I97" s="140">
        <f ca="1">IFERROR(IF((VLOOKUP($E97,'NEA Backsheet'!$D$5:$AF$182,I$9,FALSE))="","",(VLOOKUP($E97,'NEA Backsheet'!$D$5:$AF$182,I$9,FALSE))),"")</f>
        <v>7295.8244107703767</v>
      </c>
      <c r="J97" s="137">
        <f ca="1">IFERROR(IF((VLOOKUP($E97,'NEA Backsheet'!$D$5:$AF$182,J$9,FALSE))="","",(VLOOKUP($E97,'NEA Backsheet'!$D$5:$AF$182,J$9,FALSE))),"")</f>
        <v>6866.2220689445658</v>
      </c>
      <c r="K97" s="135">
        <f ca="1">IFERROR(IF((VLOOKUP($E97,'NEA Backsheet'!$D$5:$AF$182,K$9,FALSE))="","",(VLOOKUP($E97,'NEA Backsheet'!$D$5:$AF$182,K$9,FALSE))),"")</f>
        <v>7550.0181732538977</v>
      </c>
      <c r="L97" s="138">
        <f ca="1">IFERROR(IF((VLOOKUP($E97,'NEA Backsheet'!$D$5:$AF$182,L$9,FALSE))="","",(VLOOKUP($E97,'NEA Backsheet'!$D$5:$AF$182,L$9,FALSE))),"")</f>
        <v>7908.5619813843168</v>
      </c>
      <c r="M97" s="140">
        <f ca="1">IFERROR(IF((VLOOKUP($E97,'NEA Backsheet'!$D$5:$AF$182,M$9,FALSE))="","",(VLOOKUP($E97,'NEA Backsheet'!$D$5:$AF$182,M$9,FALSE))),"")</f>
        <v>7635.1258911490659</v>
      </c>
      <c r="N97" s="137" t="str">
        <f ca="1">IFERROR(IF((VLOOKUP($E97,'NEA Backsheet'!$D$5:$AF$182,N$9,FALSE))="","",(VLOOKUP($E97,'NEA Backsheet'!$D$5:$AF$182,N$9,FALSE))),"")</f>
        <v/>
      </c>
      <c r="O97" s="136">
        <f t="shared" ca="1" si="11"/>
        <v>-84.832598290188798</v>
      </c>
      <c r="P97" s="138">
        <f t="shared" ca="1" si="12"/>
        <v>-705.64636917473308</v>
      </c>
      <c r="Q97" s="140">
        <f t="shared" ca="1" si="13"/>
        <v>-339.30148037868912</v>
      </c>
      <c r="R97" s="138" t="str">
        <f t="shared" ca="1" si="14"/>
        <v/>
      </c>
    </row>
    <row r="98" spans="1:18">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10"/>
        <v>E06000046</v>
      </c>
      <c r="F98" s="29" t="str">
        <f ca="1">IF(E98="","",VLOOKUP(E98,'Org list'!$J$9:$K$636,2,0))</f>
        <v>Isle of Wight</v>
      </c>
      <c r="G98" s="135">
        <f ca="1">IFERROR(IF((VLOOKUP($E98,'NEA Backsheet'!$D$5:$AF$182,G$9,FALSE))="","",(VLOOKUP($E98,'NEA Backsheet'!$D$5:$AF$182,G$9,FALSE))),"")</f>
        <v>3178</v>
      </c>
      <c r="H98" s="138">
        <f ca="1">IFERROR(IF((VLOOKUP($E98,'NEA Backsheet'!$D$5:$AF$182,H$9,FALSE))="","",(VLOOKUP($E98,'NEA Backsheet'!$D$5:$AF$182,H$9,FALSE))),"")</f>
        <v>3101</v>
      </c>
      <c r="I98" s="140">
        <f ca="1">IFERROR(IF((VLOOKUP($E98,'NEA Backsheet'!$D$5:$AF$182,I$9,FALSE))="","",(VLOOKUP($E98,'NEA Backsheet'!$D$5:$AF$182,I$9,FALSE))),"")</f>
        <v>3297</v>
      </c>
      <c r="J98" s="137">
        <f ca="1">IFERROR(IF((VLOOKUP($E98,'NEA Backsheet'!$D$5:$AF$182,J$9,FALSE))="","",(VLOOKUP($E98,'NEA Backsheet'!$D$5:$AF$182,J$9,FALSE))),"")</f>
        <v>3179</v>
      </c>
      <c r="K98" s="135">
        <f ca="1">IFERROR(IF((VLOOKUP($E98,'NEA Backsheet'!$D$5:$AF$182,K$9,FALSE))="","",(VLOOKUP($E98,'NEA Backsheet'!$D$5:$AF$182,K$9,FALSE))),"")</f>
        <v>3139</v>
      </c>
      <c r="L98" s="138">
        <f ca="1">IFERROR(IF((VLOOKUP($E98,'NEA Backsheet'!$D$5:$AF$182,L$9,FALSE))="","",(VLOOKUP($E98,'NEA Backsheet'!$D$5:$AF$182,L$9,FALSE))),"")</f>
        <v>3257</v>
      </c>
      <c r="M98" s="140">
        <f ca="1">IFERROR(IF((VLOOKUP($E98,'NEA Backsheet'!$D$5:$AF$182,M$9,FALSE))="","",(VLOOKUP($E98,'NEA Backsheet'!$D$5:$AF$182,M$9,FALSE))),"")</f>
        <v>3533</v>
      </c>
      <c r="N98" s="137" t="str">
        <f ca="1">IFERROR(IF((VLOOKUP($E98,'NEA Backsheet'!$D$5:$AF$182,N$9,FALSE))="","",(VLOOKUP($E98,'NEA Backsheet'!$D$5:$AF$182,N$9,FALSE))),"")</f>
        <v/>
      </c>
      <c r="O98" s="136">
        <f t="shared" ca="1" si="11"/>
        <v>39</v>
      </c>
      <c r="P98" s="138">
        <f t="shared" ca="1" si="12"/>
        <v>-156</v>
      </c>
      <c r="Q98" s="140">
        <f t="shared" ca="1" si="13"/>
        <v>-236</v>
      </c>
      <c r="R98" s="138" t="str">
        <f t="shared" ca="1" si="14"/>
        <v/>
      </c>
    </row>
    <row r="99" spans="1:18">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10"/>
        <v>E09000019</v>
      </c>
      <c r="F99" s="29" t="str">
        <f ca="1">IF(E99="","",VLOOKUP(E99,'Org list'!$J$9:$K$636,2,0))</f>
        <v>Islington</v>
      </c>
      <c r="G99" s="135">
        <f ca="1">IFERROR(IF((VLOOKUP($E99,'NEA Backsheet'!$D$5:$AF$182,G$9,FALSE))="","",(VLOOKUP($E99,'NEA Backsheet'!$D$5:$AF$182,G$9,FALSE))),"")</f>
        <v>4938.9825455703021</v>
      </c>
      <c r="H99" s="138">
        <f ca="1">IFERROR(IF((VLOOKUP($E99,'NEA Backsheet'!$D$5:$AF$182,H$9,FALSE))="","",(VLOOKUP($E99,'NEA Backsheet'!$D$5:$AF$182,H$9,FALSE))),"")</f>
        <v>4915.2262715421057</v>
      </c>
      <c r="I99" s="140">
        <f ca="1">IFERROR(IF((VLOOKUP($E99,'NEA Backsheet'!$D$5:$AF$182,I$9,FALSE))="","",(VLOOKUP($E99,'NEA Backsheet'!$D$5:$AF$182,I$9,FALSE))),"")</f>
        <v>4777.3287396034611</v>
      </c>
      <c r="J99" s="137">
        <f ca="1">IFERROR(IF((VLOOKUP($E99,'NEA Backsheet'!$D$5:$AF$182,J$9,FALSE))="","",(VLOOKUP($E99,'NEA Backsheet'!$D$5:$AF$182,J$9,FALSE))),"")</f>
        <v>4839.8133591589713</v>
      </c>
      <c r="K99" s="135">
        <f ca="1">IFERROR(IF((VLOOKUP($E99,'NEA Backsheet'!$D$5:$AF$182,K$9,FALSE))="","",(VLOOKUP($E99,'NEA Backsheet'!$D$5:$AF$182,K$9,FALSE))),"")</f>
        <v>4960.347830219448</v>
      </c>
      <c r="L99" s="138">
        <f ca="1">IFERROR(IF((VLOOKUP($E99,'NEA Backsheet'!$D$5:$AF$182,L$9,FALSE))="","",(VLOOKUP($E99,'NEA Backsheet'!$D$5:$AF$182,L$9,FALSE))),"")</f>
        <v>4853.6109546436192</v>
      </c>
      <c r="M99" s="140">
        <f ca="1">IFERROR(IF((VLOOKUP($E99,'NEA Backsheet'!$D$5:$AF$182,M$9,FALSE))="","",(VLOOKUP($E99,'NEA Backsheet'!$D$5:$AF$182,M$9,FALSE))),"")</f>
        <v>5038.0367062032856</v>
      </c>
      <c r="N99" s="137" t="str">
        <f ca="1">IFERROR(IF((VLOOKUP($E99,'NEA Backsheet'!$D$5:$AF$182,N$9,FALSE))="","",(VLOOKUP($E99,'NEA Backsheet'!$D$5:$AF$182,N$9,FALSE))),"")</f>
        <v/>
      </c>
      <c r="O99" s="136">
        <f t="shared" ca="1" si="11"/>
        <v>-21.365284649145906</v>
      </c>
      <c r="P99" s="138">
        <f t="shared" ca="1" si="12"/>
        <v>61.615316898486526</v>
      </c>
      <c r="Q99" s="140">
        <f t="shared" ca="1" si="13"/>
        <v>-260.70796659982443</v>
      </c>
      <c r="R99" s="138" t="str">
        <f t="shared" ca="1" si="14"/>
        <v/>
      </c>
    </row>
    <row r="100" spans="1:18">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10"/>
        <v>E09000020</v>
      </c>
      <c r="F100" s="29" t="str">
        <f ca="1">IF(E100="","",VLOOKUP(E100,'Org list'!$J$9:$K$636,2,0))</f>
        <v>Kensington and Chelsea</v>
      </c>
      <c r="G100" s="135">
        <f ca="1">IFERROR(IF((VLOOKUP($E100,'NEA Backsheet'!$D$5:$AF$182,G$9,FALSE))="","",(VLOOKUP($E100,'NEA Backsheet'!$D$5:$AF$182,G$9,FALSE))),"")</f>
        <v>2701.2427387037528</v>
      </c>
      <c r="H100" s="138">
        <f ca="1">IFERROR(IF((VLOOKUP($E100,'NEA Backsheet'!$D$5:$AF$182,H$9,FALSE))="","",(VLOOKUP($E100,'NEA Backsheet'!$D$5:$AF$182,H$9,FALSE))),"")</f>
        <v>2708.0179767938489</v>
      </c>
      <c r="I100" s="140">
        <f ca="1">IFERROR(IF((VLOOKUP($E100,'NEA Backsheet'!$D$5:$AF$182,I$9,FALSE))="","",(VLOOKUP($E100,'NEA Backsheet'!$D$5:$AF$182,I$9,FALSE))),"")</f>
        <v>2812.4802422237995</v>
      </c>
      <c r="J100" s="137">
        <f ca="1">IFERROR(IF((VLOOKUP($E100,'NEA Backsheet'!$D$5:$AF$182,J$9,FALSE))="","",(VLOOKUP($E100,'NEA Backsheet'!$D$5:$AF$182,J$9,FALSE))),"")</f>
        <v>2808.0256756338372</v>
      </c>
      <c r="K100" s="135">
        <f ca="1">IFERROR(IF((VLOOKUP($E100,'NEA Backsheet'!$D$5:$AF$182,K$9,FALSE))="","",(VLOOKUP($E100,'NEA Backsheet'!$D$5:$AF$182,K$9,FALSE))),"")</f>
        <v>2831.135559987325</v>
      </c>
      <c r="L100" s="138">
        <f ca="1">IFERROR(IF((VLOOKUP($E100,'NEA Backsheet'!$D$5:$AF$182,L$9,FALSE))="","",(VLOOKUP($E100,'NEA Backsheet'!$D$5:$AF$182,L$9,FALSE))),"")</f>
        <v>2834.9069068445201</v>
      </c>
      <c r="M100" s="140">
        <f ca="1">IFERROR(IF((VLOOKUP($E100,'NEA Backsheet'!$D$5:$AF$182,M$9,FALSE))="","",(VLOOKUP($E100,'NEA Backsheet'!$D$5:$AF$182,M$9,FALSE))),"")</f>
        <v>2891.2017834399476</v>
      </c>
      <c r="N100" s="137" t="str">
        <f ca="1">IFERROR(IF((VLOOKUP($E100,'NEA Backsheet'!$D$5:$AF$182,N$9,FALSE))="","",(VLOOKUP($E100,'NEA Backsheet'!$D$5:$AF$182,N$9,FALSE))),"")</f>
        <v/>
      </c>
      <c r="O100" s="136">
        <f t="shared" ca="1" si="11"/>
        <v>-129.89282128357218</v>
      </c>
      <c r="P100" s="138">
        <f t="shared" ca="1" si="12"/>
        <v>-126.88893005067121</v>
      </c>
      <c r="Q100" s="140">
        <f t="shared" ca="1" si="13"/>
        <v>-78.721541216148125</v>
      </c>
      <c r="R100" s="138" t="str">
        <f t="shared" ca="1" si="14"/>
        <v/>
      </c>
    </row>
    <row r="101" spans="1:18">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10"/>
        <v>E10000016</v>
      </c>
      <c r="F101" s="29" t="str">
        <f ca="1">IF(E101="","",VLOOKUP(E101,'Org list'!$J$9:$K$636,2,0))</f>
        <v>Kent</v>
      </c>
      <c r="G101" s="135">
        <f ca="1">IFERROR(IF((VLOOKUP($E101,'NEA Backsheet'!$D$5:$AF$182,G$9,FALSE))="","",(VLOOKUP($E101,'NEA Backsheet'!$D$5:$AF$182,G$9,FALSE))),"")</f>
        <v>39667.617241096945</v>
      </c>
      <c r="H101" s="138">
        <f ca="1">IFERROR(IF((VLOOKUP($E101,'NEA Backsheet'!$D$5:$AF$182,H$9,FALSE))="","",(VLOOKUP($E101,'NEA Backsheet'!$D$5:$AF$182,H$9,FALSE))),"")</f>
        <v>38377.867388881539</v>
      </c>
      <c r="I101" s="140">
        <f ca="1">IFERROR(IF((VLOOKUP($E101,'NEA Backsheet'!$D$5:$AF$182,I$9,FALSE))="","",(VLOOKUP($E101,'NEA Backsheet'!$D$5:$AF$182,I$9,FALSE))),"")</f>
        <v>39946.02834086425</v>
      </c>
      <c r="J101" s="137">
        <f ca="1">IFERROR(IF((VLOOKUP($E101,'NEA Backsheet'!$D$5:$AF$182,J$9,FALSE))="","",(VLOOKUP($E101,'NEA Backsheet'!$D$5:$AF$182,J$9,FALSE))),"")</f>
        <v>39479.016829390072</v>
      </c>
      <c r="K101" s="135">
        <f ca="1">IFERROR(IF((VLOOKUP($E101,'NEA Backsheet'!$D$5:$AF$182,K$9,FALSE))="","",(VLOOKUP($E101,'NEA Backsheet'!$D$5:$AF$182,K$9,FALSE))),"")</f>
        <v>40739.616881791982</v>
      </c>
      <c r="L101" s="138">
        <f ca="1">IFERROR(IF((VLOOKUP($E101,'NEA Backsheet'!$D$5:$AF$182,L$9,FALSE))="","",(VLOOKUP($E101,'NEA Backsheet'!$D$5:$AF$182,L$9,FALSE))),"")</f>
        <v>39825.224981679035</v>
      </c>
      <c r="M101" s="140">
        <f ca="1">IFERROR(IF((VLOOKUP($E101,'NEA Backsheet'!$D$5:$AF$182,M$9,FALSE))="","",(VLOOKUP($E101,'NEA Backsheet'!$D$5:$AF$182,M$9,FALSE))),"")</f>
        <v>41504.917523230586</v>
      </c>
      <c r="N101" s="137" t="str">
        <f ca="1">IFERROR(IF((VLOOKUP($E101,'NEA Backsheet'!$D$5:$AF$182,N$9,FALSE))="","",(VLOOKUP($E101,'NEA Backsheet'!$D$5:$AF$182,N$9,FALSE))),"")</f>
        <v/>
      </c>
      <c r="O101" s="136">
        <f t="shared" ca="1" si="11"/>
        <v>-1071.9996406950377</v>
      </c>
      <c r="P101" s="138">
        <f t="shared" ca="1" si="12"/>
        <v>-1447.3575927974962</v>
      </c>
      <c r="Q101" s="140">
        <f t="shared" ca="1" si="13"/>
        <v>-1558.8891823663362</v>
      </c>
      <c r="R101" s="138" t="str">
        <f t="shared" ca="1" si="14"/>
        <v/>
      </c>
    </row>
    <row r="102" spans="1:18">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10"/>
        <v>E06000010</v>
      </c>
      <c r="F102" s="29" t="str">
        <f ca="1">IF(E102="","",VLOOKUP(E102,'Org list'!$J$9:$K$636,2,0))</f>
        <v>Kingston upon Hull, City of</v>
      </c>
      <c r="G102" s="135">
        <f ca="1">IFERROR(IF((VLOOKUP($E102,'NEA Backsheet'!$D$5:$AF$182,G$9,FALSE))="","",(VLOOKUP($E102,'NEA Backsheet'!$D$5:$AF$182,G$9,FALSE))),"")</f>
        <v>6982.1470032400812</v>
      </c>
      <c r="H102" s="138">
        <f ca="1">IFERROR(IF((VLOOKUP($E102,'NEA Backsheet'!$D$5:$AF$182,H$9,FALSE))="","",(VLOOKUP($E102,'NEA Backsheet'!$D$5:$AF$182,H$9,FALSE))),"")</f>
        <v>6752.9051089974773</v>
      </c>
      <c r="I102" s="140">
        <f ca="1">IFERROR(IF((VLOOKUP($E102,'NEA Backsheet'!$D$5:$AF$182,I$9,FALSE))="","",(VLOOKUP($E102,'NEA Backsheet'!$D$5:$AF$182,I$9,FALSE))),"")</f>
        <v>6809.078186989721</v>
      </c>
      <c r="J102" s="137">
        <f ca="1">IFERROR(IF((VLOOKUP($E102,'NEA Backsheet'!$D$5:$AF$182,J$9,FALSE))="","",(VLOOKUP($E102,'NEA Backsheet'!$D$5:$AF$182,J$9,FALSE))),"")</f>
        <v>6799.5869776452655</v>
      </c>
      <c r="K102" s="135">
        <f ca="1">IFERROR(IF((VLOOKUP($E102,'NEA Backsheet'!$D$5:$AF$182,K$9,FALSE))="","",(VLOOKUP($E102,'NEA Backsheet'!$D$5:$AF$182,K$9,FALSE))),"")</f>
        <v>6973.6009661100952</v>
      </c>
      <c r="L102" s="138">
        <f ca="1">IFERROR(IF((VLOOKUP($E102,'NEA Backsheet'!$D$5:$AF$182,L$9,FALSE))="","",(VLOOKUP($E102,'NEA Backsheet'!$D$5:$AF$182,L$9,FALSE))),"")</f>
        <v>6688.7658846240765</v>
      </c>
      <c r="M102" s="140">
        <f ca="1">IFERROR(IF((VLOOKUP($E102,'NEA Backsheet'!$D$5:$AF$182,M$9,FALSE))="","",(VLOOKUP($E102,'NEA Backsheet'!$D$5:$AF$182,M$9,FALSE))),"")</f>
        <v>6880.9017075203947</v>
      </c>
      <c r="N102" s="137" t="str">
        <f ca="1">IFERROR(IF((VLOOKUP($E102,'NEA Backsheet'!$D$5:$AF$182,N$9,FALSE))="","",(VLOOKUP($E102,'NEA Backsheet'!$D$5:$AF$182,N$9,FALSE))),"")</f>
        <v/>
      </c>
      <c r="O102" s="136">
        <f t="shared" ca="1" si="11"/>
        <v>8.5460371299859617</v>
      </c>
      <c r="P102" s="138">
        <f t="shared" ca="1" si="12"/>
        <v>64.139224373400793</v>
      </c>
      <c r="Q102" s="140">
        <f t="shared" ca="1" si="13"/>
        <v>-71.823520530673704</v>
      </c>
      <c r="R102" s="138" t="str">
        <f t="shared" ca="1" si="14"/>
        <v/>
      </c>
    </row>
    <row r="103" spans="1:18">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10"/>
        <v>E09000021</v>
      </c>
      <c r="F103" s="29" t="str">
        <f ca="1">IF(E103="","",VLOOKUP(E103,'Org list'!$J$9:$K$636,2,0))</f>
        <v>Kingston upon Thames</v>
      </c>
      <c r="G103" s="135">
        <f ca="1">IFERROR(IF((VLOOKUP($E103,'NEA Backsheet'!$D$5:$AF$182,G$9,FALSE))="","",(VLOOKUP($E103,'NEA Backsheet'!$D$5:$AF$182,G$9,FALSE))),"")</f>
        <v>3330.3875168173499</v>
      </c>
      <c r="H103" s="138">
        <f ca="1">IFERROR(IF((VLOOKUP($E103,'NEA Backsheet'!$D$5:$AF$182,H$9,FALSE))="","",(VLOOKUP($E103,'NEA Backsheet'!$D$5:$AF$182,H$9,FALSE))),"")</f>
        <v>3464.2876347663178</v>
      </c>
      <c r="I103" s="140">
        <f ca="1">IFERROR(IF((VLOOKUP($E103,'NEA Backsheet'!$D$5:$AF$182,I$9,FALSE))="","",(VLOOKUP($E103,'NEA Backsheet'!$D$5:$AF$182,I$9,FALSE))),"")</f>
        <v>3619.3199699942097</v>
      </c>
      <c r="J103" s="137">
        <f ca="1">IFERROR(IF((VLOOKUP($E103,'NEA Backsheet'!$D$5:$AF$182,J$9,FALSE))="","",(VLOOKUP($E103,'NEA Backsheet'!$D$5:$AF$182,J$9,FALSE))),"")</f>
        <v>3710.6817868399789</v>
      </c>
      <c r="K103" s="135">
        <f ca="1">IFERROR(IF((VLOOKUP($E103,'NEA Backsheet'!$D$5:$AF$182,K$9,FALSE))="","",(VLOOKUP($E103,'NEA Backsheet'!$D$5:$AF$182,K$9,FALSE))),"")</f>
        <v>3930.3336706180858</v>
      </c>
      <c r="L103" s="138">
        <f ca="1">IFERROR(IF((VLOOKUP($E103,'NEA Backsheet'!$D$5:$AF$182,L$9,FALSE))="","",(VLOOKUP($E103,'NEA Backsheet'!$D$5:$AF$182,L$9,FALSE))),"")</f>
        <v>3866.6703313086982</v>
      </c>
      <c r="M103" s="140">
        <f ca="1">IFERROR(IF((VLOOKUP($E103,'NEA Backsheet'!$D$5:$AF$182,M$9,FALSE))="","",(VLOOKUP($E103,'NEA Backsheet'!$D$5:$AF$182,M$9,FALSE))),"")</f>
        <v>4117.7534339838103</v>
      </c>
      <c r="N103" s="137" t="str">
        <f ca="1">IFERROR(IF((VLOOKUP($E103,'NEA Backsheet'!$D$5:$AF$182,N$9,FALSE))="","",(VLOOKUP($E103,'NEA Backsheet'!$D$5:$AF$182,N$9,FALSE))),"")</f>
        <v/>
      </c>
      <c r="O103" s="136">
        <f t="shared" ca="1" si="11"/>
        <v>-599.94615380073583</v>
      </c>
      <c r="P103" s="138">
        <f t="shared" ca="1" si="12"/>
        <v>-402.38269654238047</v>
      </c>
      <c r="Q103" s="140">
        <f t="shared" ca="1" si="13"/>
        <v>-498.43346398960057</v>
      </c>
      <c r="R103" s="138" t="str">
        <f t="shared" ca="1" si="14"/>
        <v/>
      </c>
    </row>
    <row r="104" spans="1:18">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10"/>
        <v>E08000034</v>
      </c>
      <c r="F104" s="29" t="str">
        <f ca="1">IF(E104="","",VLOOKUP(E104,'Org list'!$J$9:$K$636,2,0))</f>
        <v>Kirklees</v>
      </c>
      <c r="G104" s="135">
        <f ca="1">IFERROR(IF((VLOOKUP($E104,'NEA Backsheet'!$D$5:$AF$182,G$9,FALSE))="","",(VLOOKUP($E104,'NEA Backsheet'!$D$5:$AF$182,G$9,FALSE))),"")</f>
        <v>12128.643712327876</v>
      </c>
      <c r="H104" s="138">
        <f ca="1">IFERROR(IF((VLOOKUP($E104,'NEA Backsheet'!$D$5:$AF$182,H$9,FALSE))="","",(VLOOKUP($E104,'NEA Backsheet'!$D$5:$AF$182,H$9,FALSE))),"")</f>
        <v>11911.2469626728</v>
      </c>
      <c r="I104" s="140">
        <f ca="1">IFERROR(IF((VLOOKUP($E104,'NEA Backsheet'!$D$5:$AF$182,I$9,FALSE))="","",(VLOOKUP($E104,'NEA Backsheet'!$D$5:$AF$182,I$9,FALSE))),"")</f>
        <v>12611.277797564491</v>
      </c>
      <c r="J104" s="137">
        <f ca="1">IFERROR(IF((VLOOKUP($E104,'NEA Backsheet'!$D$5:$AF$182,J$9,FALSE))="","",(VLOOKUP($E104,'NEA Backsheet'!$D$5:$AF$182,J$9,FALSE))),"")</f>
        <v>12288.729084980496</v>
      </c>
      <c r="K104" s="135">
        <f ca="1">IFERROR(IF((VLOOKUP($E104,'NEA Backsheet'!$D$5:$AF$182,K$9,FALSE))="","",(VLOOKUP($E104,'NEA Backsheet'!$D$5:$AF$182,K$9,FALSE))),"")</f>
        <v>12510.35326794208</v>
      </c>
      <c r="L104" s="138">
        <f ca="1">IFERROR(IF((VLOOKUP($E104,'NEA Backsheet'!$D$5:$AF$182,L$9,FALSE))="","",(VLOOKUP($E104,'NEA Backsheet'!$D$5:$AF$182,L$9,FALSE))),"")</f>
        <v>12680.270191187376</v>
      </c>
      <c r="M104" s="140">
        <f ca="1">IFERROR(IF((VLOOKUP($E104,'NEA Backsheet'!$D$5:$AF$182,M$9,FALSE))="","",(VLOOKUP($E104,'NEA Backsheet'!$D$5:$AF$182,M$9,FALSE))),"")</f>
        <v>12990.705912024479</v>
      </c>
      <c r="N104" s="137" t="str">
        <f ca="1">IFERROR(IF((VLOOKUP($E104,'NEA Backsheet'!$D$5:$AF$182,N$9,FALSE))="","",(VLOOKUP($E104,'NEA Backsheet'!$D$5:$AF$182,N$9,FALSE))),"")</f>
        <v/>
      </c>
      <c r="O104" s="136">
        <f t="shared" ca="1" si="11"/>
        <v>-381.70955561420487</v>
      </c>
      <c r="P104" s="138">
        <f t="shared" ca="1" si="12"/>
        <v>-769.02322851457575</v>
      </c>
      <c r="Q104" s="140">
        <f t="shared" ca="1" si="13"/>
        <v>-379.42811445998814</v>
      </c>
      <c r="R104" s="138" t="str">
        <f t="shared" ca="1" si="14"/>
        <v/>
      </c>
    </row>
    <row r="105" spans="1:18">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10"/>
        <v>E08000011</v>
      </c>
      <c r="F105" s="29" t="str">
        <f ca="1">IF(E105="","",VLOOKUP(E105,'Org list'!$J$9:$K$636,2,0))</f>
        <v>Knowsley</v>
      </c>
      <c r="G105" s="135">
        <f ca="1">IFERROR(IF((VLOOKUP($E105,'NEA Backsheet'!$D$5:$AF$182,G$9,FALSE))="","",(VLOOKUP($E105,'NEA Backsheet'!$D$5:$AF$182,G$9,FALSE))),"")</f>
        <v>5884.0155273115888</v>
      </c>
      <c r="H105" s="138">
        <f ca="1">IFERROR(IF((VLOOKUP($E105,'NEA Backsheet'!$D$5:$AF$182,H$9,FALSE))="","",(VLOOKUP($E105,'NEA Backsheet'!$D$5:$AF$182,H$9,FALSE))),"")</f>
        <v>5824.3447124420718</v>
      </c>
      <c r="I105" s="140">
        <f ca="1">IFERROR(IF((VLOOKUP($E105,'NEA Backsheet'!$D$5:$AF$182,I$9,FALSE))="","",(VLOOKUP($E105,'NEA Backsheet'!$D$5:$AF$182,I$9,FALSE))),"")</f>
        <v>5860.0584714731713</v>
      </c>
      <c r="J105" s="137">
        <f ca="1">IFERROR(IF((VLOOKUP($E105,'NEA Backsheet'!$D$5:$AF$182,J$9,FALSE))="","",(VLOOKUP($E105,'NEA Backsheet'!$D$5:$AF$182,J$9,FALSE))),"")</f>
        <v>5929.2791587309284</v>
      </c>
      <c r="K105" s="135">
        <f ca="1">IFERROR(IF((VLOOKUP($E105,'NEA Backsheet'!$D$5:$AF$182,K$9,FALSE))="","",(VLOOKUP($E105,'NEA Backsheet'!$D$5:$AF$182,K$9,FALSE))),"")</f>
        <v>6233.5130680245002</v>
      </c>
      <c r="L105" s="138">
        <f ca="1">IFERROR(IF((VLOOKUP($E105,'NEA Backsheet'!$D$5:$AF$182,L$9,FALSE))="","",(VLOOKUP($E105,'NEA Backsheet'!$D$5:$AF$182,L$9,FALSE))),"")</f>
        <v>6154.8318256999773</v>
      </c>
      <c r="M105" s="140">
        <f ca="1">IFERROR(IF((VLOOKUP($E105,'NEA Backsheet'!$D$5:$AF$182,M$9,FALSE))="","",(VLOOKUP($E105,'NEA Backsheet'!$D$5:$AF$182,M$9,FALSE))),"")</f>
        <v>6291.6365434262061</v>
      </c>
      <c r="N105" s="137" t="str">
        <f ca="1">IFERROR(IF((VLOOKUP($E105,'NEA Backsheet'!$D$5:$AF$182,N$9,FALSE))="","",(VLOOKUP($E105,'NEA Backsheet'!$D$5:$AF$182,N$9,FALSE))),"")</f>
        <v/>
      </c>
      <c r="O105" s="136">
        <f t="shared" ca="1" si="11"/>
        <v>-349.49754071291136</v>
      </c>
      <c r="P105" s="138">
        <f t="shared" ca="1" si="12"/>
        <v>-330.48711325790555</v>
      </c>
      <c r="Q105" s="140">
        <f t="shared" ca="1" si="13"/>
        <v>-431.57807195303485</v>
      </c>
      <c r="R105" s="138" t="str">
        <f t="shared" ca="1" si="14"/>
        <v/>
      </c>
    </row>
    <row r="106" spans="1:18">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10"/>
        <v>E09000022</v>
      </c>
      <c r="F106" s="29" t="str">
        <f ca="1">IF(E106="","",VLOOKUP(E106,'Org list'!$J$9:$K$636,2,0))</f>
        <v>Lambeth</v>
      </c>
      <c r="G106" s="135">
        <f ca="1">IFERROR(IF((VLOOKUP($E106,'NEA Backsheet'!$D$5:$AF$182,G$9,FALSE))="","",(VLOOKUP($E106,'NEA Backsheet'!$D$5:$AF$182,G$9,FALSE))),"")</f>
        <v>6523.877687186914</v>
      </c>
      <c r="H106" s="138">
        <f ca="1">IFERROR(IF((VLOOKUP($E106,'NEA Backsheet'!$D$5:$AF$182,H$9,FALSE))="","",(VLOOKUP($E106,'NEA Backsheet'!$D$5:$AF$182,H$9,FALSE))),"")</f>
        <v>6401.4623564414978</v>
      </c>
      <c r="I106" s="140">
        <f ca="1">IFERROR(IF((VLOOKUP($E106,'NEA Backsheet'!$D$5:$AF$182,I$9,FALSE))="","",(VLOOKUP($E106,'NEA Backsheet'!$D$5:$AF$182,I$9,FALSE))),"")</f>
        <v>6458.4713928181845</v>
      </c>
      <c r="J106" s="137">
        <f ca="1">IFERROR(IF((VLOOKUP($E106,'NEA Backsheet'!$D$5:$AF$182,J$9,FALSE))="","",(VLOOKUP($E106,'NEA Backsheet'!$D$5:$AF$182,J$9,FALSE))),"")</f>
        <v>6177.278904251144</v>
      </c>
      <c r="K106" s="135">
        <f ca="1">IFERROR(IF((VLOOKUP($E106,'NEA Backsheet'!$D$5:$AF$182,K$9,FALSE))="","",(VLOOKUP($E106,'NEA Backsheet'!$D$5:$AF$182,K$9,FALSE))),"")</f>
        <v>6447.756975694122</v>
      </c>
      <c r="L106" s="138">
        <f ca="1">IFERROR(IF((VLOOKUP($E106,'NEA Backsheet'!$D$5:$AF$182,L$9,FALSE))="","",(VLOOKUP($E106,'NEA Backsheet'!$D$5:$AF$182,L$9,FALSE))),"")</f>
        <v>6283.2511316403152</v>
      </c>
      <c r="M106" s="140">
        <f ca="1">IFERROR(IF((VLOOKUP($E106,'NEA Backsheet'!$D$5:$AF$182,M$9,FALSE))="","",(VLOOKUP($E106,'NEA Backsheet'!$D$5:$AF$182,M$9,FALSE))),"")</f>
        <v>6696.5808846513792</v>
      </c>
      <c r="N106" s="137" t="str">
        <f ca="1">IFERROR(IF((VLOOKUP($E106,'NEA Backsheet'!$D$5:$AF$182,N$9,FALSE))="","",(VLOOKUP($E106,'NEA Backsheet'!$D$5:$AF$182,N$9,FALSE))),"")</f>
        <v/>
      </c>
      <c r="O106" s="136">
        <f t="shared" ca="1" si="11"/>
        <v>76.120711492791997</v>
      </c>
      <c r="P106" s="138">
        <f t="shared" ca="1" si="12"/>
        <v>118.21122480118265</v>
      </c>
      <c r="Q106" s="140">
        <f t="shared" ca="1" si="13"/>
        <v>-238.10949183319462</v>
      </c>
      <c r="R106" s="138" t="str">
        <f t="shared" ca="1" si="14"/>
        <v/>
      </c>
    </row>
    <row r="107" spans="1:18">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10"/>
        <v>E10000017</v>
      </c>
      <c r="F107" s="29" t="str">
        <f ca="1">IF(E107="","",VLOOKUP(E107,'Org list'!$J$9:$K$636,2,0))</f>
        <v>Lancashire</v>
      </c>
      <c r="G107" s="135">
        <f ca="1">IFERROR(IF((VLOOKUP($E107,'NEA Backsheet'!$D$5:$AF$182,G$9,FALSE))="","",(VLOOKUP($E107,'NEA Backsheet'!$D$5:$AF$182,G$9,FALSE))),"")</f>
        <v>34551.614580085967</v>
      </c>
      <c r="H107" s="138">
        <f ca="1">IFERROR(IF((VLOOKUP($E107,'NEA Backsheet'!$D$5:$AF$182,H$9,FALSE))="","",(VLOOKUP($E107,'NEA Backsheet'!$D$5:$AF$182,H$9,FALSE))),"")</f>
        <v>33958.231891392163</v>
      </c>
      <c r="I107" s="140">
        <f ca="1">IFERROR(IF((VLOOKUP($E107,'NEA Backsheet'!$D$5:$AF$182,I$9,FALSE))="","",(VLOOKUP($E107,'NEA Backsheet'!$D$5:$AF$182,I$9,FALSE))),"")</f>
        <v>34947.060601013676</v>
      </c>
      <c r="J107" s="137">
        <f ca="1">IFERROR(IF((VLOOKUP($E107,'NEA Backsheet'!$D$5:$AF$182,J$9,FALSE))="","",(VLOOKUP($E107,'NEA Backsheet'!$D$5:$AF$182,J$9,FALSE))),"")</f>
        <v>33709.429042873111</v>
      </c>
      <c r="K107" s="135">
        <f ca="1">IFERROR(IF((VLOOKUP($E107,'NEA Backsheet'!$D$5:$AF$182,K$9,FALSE))="","",(VLOOKUP($E107,'NEA Backsheet'!$D$5:$AF$182,K$9,FALSE))),"")</f>
        <v>32997.19870588895</v>
      </c>
      <c r="L107" s="138">
        <f ca="1">IFERROR(IF((VLOOKUP($E107,'NEA Backsheet'!$D$5:$AF$182,L$9,FALSE))="","",(VLOOKUP($E107,'NEA Backsheet'!$D$5:$AF$182,L$9,FALSE))),"")</f>
        <v>32695.750453221921</v>
      </c>
      <c r="M107" s="140">
        <f ca="1">IFERROR(IF((VLOOKUP($E107,'NEA Backsheet'!$D$5:$AF$182,M$9,FALSE))="","",(VLOOKUP($E107,'NEA Backsheet'!$D$5:$AF$182,M$9,FALSE))),"")</f>
        <v>36535.485230201062</v>
      </c>
      <c r="N107" s="137" t="str">
        <f ca="1">IFERROR(IF((VLOOKUP($E107,'NEA Backsheet'!$D$5:$AF$182,N$9,FALSE))="","",(VLOOKUP($E107,'NEA Backsheet'!$D$5:$AF$182,N$9,FALSE))),"")</f>
        <v/>
      </c>
      <c r="O107" s="136">
        <f t="shared" ca="1" si="11"/>
        <v>1554.4158741970168</v>
      </c>
      <c r="P107" s="138">
        <f t="shared" ca="1" si="12"/>
        <v>1262.4814381702417</v>
      </c>
      <c r="Q107" s="140">
        <f t="shared" ca="1" si="13"/>
        <v>-1588.424629187386</v>
      </c>
      <c r="R107" s="138" t="str">
        <f t="shared" ca="1" si="14"/>
        <v/>
      </c>
    </row>
    <row r="108" spans="1:18">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39" ca="1" si="15">IF($A108&gt;$U$5-1,"",INDIRECT("'Comms by AT'!D"&amp;$A108+$U$4))</f>
        <v>E08000035</v>
      </c>
      <c r="F108" s="29" t="str">
        <f ca="1">IF(E108="","",VLOOKUP(E108,'Org list'!$J$9:$K$636,2,0))</f>
        <v>Leeds</v>
      </c>
      <c r="G108" s="135">
        <f ca="1">IFERROR(IF((VLOOKUP($E108,'NEA Backsheet'!$D$5:$AF$182,G$9,FALSE))="","",(VLOOKUP($E108,'NEA Backsheet'!$D$5:$AF$182,G$9,FALSE))),"")</f>
        <v>20180.189749653036</v>
      </c>
      <c r="H108" s="138">
        <f ca="1">IFERROR(IF((VLOOKUP($E108,'NEA Backsheet'!$D$5:$AF$182,H$9,FALSE))="","",(VLOOKUP($E108,'NEA Backsheet'!$D$5:$AF$182,H$9,FALSE))),"")</f>
        <v>20003.792740909663</v>
      </c>
      <c r="I108" s="140">
        <f ca="1">IFERROR(IF((VLOOKUP($E108,'NEA Backsheet'!$D$5:$AF$182,I$9,FALSE))="","",(VLOOKUP($E108,'NEA Backsheet'!$D$5:$AF$182,I$9,FALSE))),"")</f>
        <v>19026.357045031295</v>
      </c>
      <c r="J108" s="137">
        <f ca="1">IFERROR(IF((VLOOKUP($E108,'NEA Backsheet'!$D$5:$AF$182,J$9,FALSE))="","",(VLOOKUP($E108,'NEA Backsheet'!$D$5:$AF$182,J$9,FALSE))),"")</f>
        <v>18780.148977927809</v>
      </c>
      <c r="K108" s="135">
        <f ca="1">IFERROR(IF((VLOOKUP($E108,'NEA Backsheet'!$D$5:$AF$182,K$9,FALSE))="","",(VLOOKUP($E108,'NEA Backsheet'!$D$5:$AF$182,K$9,FALSE))),"")</f>
        <v>19905.436785345129</v>
      </c>
      <c r="L108" s="138">
        <f ca="1">IFERROR(IF((VLOOKUP($E108,'NEA Backsheet'!$D$5:$AF$182,L$9,FALSE))="","",(VLOOKUP($E108,'NEA Backsheet'!$D$5:$AF$182,L$9,FALSE))),"")</f>
        <v>19743.216408626537</v>
      </c>
      <c r="M108" s="140">
        <f ca="1">IFERROR(IF((VLOOKUP($E108,'NEA Backsheet'!$D$5:$AF$182,M$9,FALSE))="","",(VLOOKUP($E108,'NEA Backsheet'!$D$5:$AF$182,M$9,FALSE))),"")</f>
        <v>18216.002921887477</v>
      </c>
      <c r="N108" s="137" t="str">
        <f ca="1">IFERROR(IF((VLOOKUP($E108,'NEA Backsheet'!$D$5:$AF$182,N$9,FALSE))="","",(VLOOKUP($E108,'NEA Backsheet'!$D$5:$AF$182,N$9,FALSE))),"")</f>
        <v/>
      </c>
      <c r="O108" s="136">
        <f t="shared" ref="O108:O139" ca="1" si="16">IFERROR(IF(K108=0,"",(G108-K108)),"")</f>
        <v>274.75296430790695</v>
      </c>
      <c r="P108" s="138">
        <f t="shared" ref="P108:P139" ca="1" si="17">IFERROR(IF(L108=0,"",(H108-L108)),"")</f>
        <v>260.57633228312625</v>
      </c>
      <c r="Q108" s="140">
        <f t="shared" ref="Q108:Q139" ca="1" si="18">IFERROR(IF(M108=0,"",(I108-M108)),"")</f>
        <v>810.35412314381756</v>
      </c>
      <c r="R108" s="138" t="str">
        <f t="shared" ref="R108:R139" ca="1" si="19">IFERROR(IF(N108=0,"",(J108-N108)),"")</f>
        <v/>
      </c>
    </row>
    <row r="109" spans="1:18">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15"/>
        <v>E06000016</v>
      </c>
      <c r="F109" s="29" t="str">
        <f ca="1">IF(E109="","",VLOOKUP(E109,'Org list'!$J$9:$K$636,2,0))</f>
        <v>Leicester</v>
      </c>
      <c r="G109" s="135">
        <f ca="1">IFERROR(IF((VLOOKUP($E109,'NEA Backsheet'!$D$5:$AF$182,G$9,FALSE))="","",(VLOOKUP($E109,'NEA Backsheet'!$D$5:$AF$182,G$9,FALSE))),"")</f>
        <v>9214.880439337896</v>
      </c>
      <c r="H109" s="138">
        <f ca="1">IFERROR(IF((VLOOKUP($E109,'NEA Backsheet'!$D$5:$AF$182,H$9,FALSE))="","",(VLOOKUP($E109,'NEA Backsheet'!$D$5:$AF$182,H$9,FALSE))),"")</f>
        <v>9097.9370507547701</v>
      </c>
      <c r="I109" s="140">
        <f ca="1">IFERROR(IF((VLOOKUP($E109,'NEA Backsheet'!$D$5:$AF$182,I$9,FALSE))="","",(VLOOKUP($E109,'NEA Backsheet'!$D$5:$AF$182,I$9,FALSE))),"")</f>
        <v>9488.4757375154622</v>
      </c>
      <c r="J109" s="137">
        <f ca="1">IFERROR(IF((VLOOKUP($E109,'NEA Backsheet'!$D$5:$AF$182,J$9,FALSE))="","",(VLOOKUP($E109,'NEA Backsheet'!$D$5:$AF$182,J$9,FALSE))),"")</f>
        <v>9528.3054602645516</v>
      </c>
      <c r="K109" s="135">
        <f ca="1">IFERROR(IF((VLOOKUP($E109,'NEA Backsheet'!$D$5:$AF$182,K$9,FALSE))="","",(VLOOKUP($E109,'NEA Backsheet'!$D$5:$AF$182,K$9,FALSE))),"")</f>
        <v>10024.364556682238</v>
      </c>
      <c r="L109" s="138">
        <f ca="1">IFERROR(IF((VLOOKUP($E109,'NEA Backsheet'!$D$5:$AF$182,L$9,FALSE))="","",(VLOOKUP($E109,'NEA Backsheet'!$D$5:$AF$182,L$9,FALSE))),"")</f>
        <v>10071.894604721696</v>
      </c>
      <c r="M109" s="140">
        <f ca="1">IFERROR(IF((VLOOKUP($E109,'NEA Backsheet'!$D$5:$AF$182,M$9,FALSE))="","",(VLOOKUP($E109,'NEA Backsheet'!$D$5:$AF$182,M$9,FALSE))),"")</f>
        <v>10042.84278538095</v>
      </c>
      <c r="N109" s="137" t="str">
        <f ca="1">IFERROR(IF((VLOOKUP($E109,'NEA Backsheet'!$D$5:$AF$182,N$9,FALSE))="","",(VLOOKUP($E109,'NEA Backsheet'!$D$5:$AF$182,N$9,FALSE))),"")</f>
        <v/>
      </c>
      <c r="O109" s="136">
        <f t="shared" ca="1" si="16"/>
        <v>-809.48411734434194</v>
      </c>
      <c r="P109" s="138">
        <f t="shared" ca="1" si="17"/>
        <v>-973.95755396692584</v>
      </c>
      <c r="Q109" s="140">
        <f t="shared" ca="1" si="18"/>
        <v>-554.36704786548762</v>
      </c>
      <c r="R109" s="138" t="str">
        <f t="shared" ca="1" si="19"/>
        <v/>
      </c>
    </row>
    <row r="110" spans="1:18">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15"/>
        <v>E10000018</v>
      </c>
      <c r="F110" s="29" t="str">
        <f ca="1">IF(E110="","",VLOOKUP(E110,'Org list'!$J$9:$K$636,2,0))</f>
        <v>Leicestershire</v>
      </c>
      <c r="G110" s="135">
        <f ca="1">IFERROR(IF((VLOOKUP($E110,'NEA Backsheet'!$D$5:$AF$182,G$9,FALSE))="","",(VLOOKUP($E110,'NEA Backsheet'!$D$5:$AF$182,G$9,FALSE))),"")</f>
        <v>15846.069701120196</v>
      </c>
      <c r="H110" s="138">
        <f ca="1">IFERROR(IF((VLOOKUP($E110,'NEA Backsheet'!$D$5:$AF$182,H$9,FALSE))="","",(VLOOKUP($E110,'NEA Backsheet'!$D$5:$AF$182,H$9,FALSE))),"")</f>
        <v>15426.915287023274</v>
      </c>
      <c r="I110" s="140">
        <f ca="1">IFERROR(IF((VLOOKUP($E110,'NEA Backsheet'!$D$5:$AF$182,I$9,FALSE))="","",(VLOOKUP($E110,'NEA Backsheet'!$D$5:$AF$182,I$9,FALSE))),"")</f>
        <v>16273.865446596727</v>
      </c>
      <c r="J110" s="137">
        <f ca="1">IFERROR(IF((VLOOKUP($E110,'NEA Backsheet'!$D$5:$AF$182,J$9,FALSE))="","",(VLOOKUP($E110,'NEA Backsheet'!$D$5:$AF$182,J$9,FALSE))),"")</f>
        <v>16373.683391023627</v>
      </c>
      <c r="K110" s="135">
        <f ca="1">IFERROR(IF((VLOOKUP($E110,'NEA Backsheet'!$D$5:$AF$182,K$9,FALSE))="","",(VLOOKUP($E110,'NEA Backsheet'!$D$5:$AF$182,K$9,FALSE))),"")</f>
        <v>16610.702529830498</v>
      </c>
      <c r="L110" s="138">
        <f ca="1">IFERROR(IF((VLOOKUP($E110,'NEA Backsheet'!$D$5:$AF$182,L$9,FALSE))="","",(VLOOKUP($E110,'NEA Backsheet'!$D$5:$AF$182,L$9,FALSE))),"")</f>
        <v>17038.732327539961</v>
      </c>
      <c r="M110" s="140">
        <f ca="1">IFERROR(IF((VLOOKUP($E110,'NEA Backsheet'!$D$5:$AF$182,M$9,FALSE))="","",(VLOOKUP($E110,'NEA Backsheet'!$D$5:$AF$182,M$9,FALSE))),"")</f>
        <v>17474.168886647672</v>
      </c>
      <c r="N110" s="137" t="str">
        <f ca="1">IFERROR(IF((VLOOKUP($E110,'NEA Backsheet'!$D$5:$AF$182,N$9,FALSE))="","",(VLOOKUP($E110,'NEA Backsheet'!$D$5:$AF$182,N$9,FALSE))),"")</f>
        <v/>
      </c>
      <c r="O110" s="136">
        <f t="shared" ca="1" si="16"/>
        <v>-764.63282871030242</v>
      </c>
      <c r="P110" s="138">
        <f t="shared" ca="1" si="17"/>
        <v>-1611.8170405166875</v>
      </c>
      <c r="Q110" s="140">
        <f t="shared" ca="1" si="18"/>
        <v>-1200.3034400509459</v>
      </c>
      <c r="R110" s="138" t="str">
        <f t="shared" ca="1" si="19"/>
        <v/>
      </c>
    </row>
    <row r="111" spans="1:18">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15"/>
        <v>E09000023</v>
      </c>
      <c r="F111" s="29" t="str">
        <f ca="1">IF(E111="","",VLOOKUP(E111,'Org list'!$J$9:$K$636,2,0))</f>
        <v>Lewisham</v>
      </c>
      <c r="G111" s="135">
        <f ca="1">IFERROR(IF((VLOOKUP($E111,'NEA Backsheet'!$D$5:$AF$182,G$9,FALSE))="","",(VLOOKUP($E111,'NEA Backsheet'!$D$5:$AF$182,G$9,FALSE))),"")</f>
        <v>6310.595618277498</v>
      </c>
      <c r="H111" s="138">
        <f ca="1">IFERROR(IF((VLOOKUP($E111,'NEA Backsheet'!$D$5:$AF$182,H$9,FALSE))="","",(VLOOKUP($E111,'NEA Backsheet'!$D$5:$AF$182,H$9,FALSE))),"")</f>
        <v>6214.2346738788674</v>
      </c>
      <c r="I111" s="140">
        <f ca="1">IFERROR(IF((VLOOKUP($E111,'NEA Backsheet'!$D$5:$AF$182,I$9,FALSE))="","",(VLOOKUP($E111,'NEA Backsheet'!$D$5:$AF$182,I$9,FALSE))),"")</f>
        <v>6357.9853618028437</v>
      </c>
      <c r="J111" s="137">
        <f ca="1">IFERROR(IF((VLOOKUP($E111,'NEA Backsheet'!$D$5:$AF$182,J$9,FALSE))="","",(VLOOKUP($E111,'NEA Backsheet'!$D$5:$AF$182,J$9,FALSE))),"")</f>
        <v>6500.4398373399308</v>
      </c>
      <c r="K111" s="135">
        <f ca="1">IFERROR(IF((VLOOKUP($E111,'NEA Backsheet'!$D$5:$AF$182,K$9,FALSE))="","",(VLOOKUP($E111,'NEA Backsheet'!$D$5:$AF$182,K$9,FALSE))),"")</f>
        <v>6917.225753147166</v>
      </c>
      <c r="L111" s="138">
        <f ca="1">IFERROR(IF((VLOOKUP($E111,'NEA Backsheet'!$D$5:$AF$182,L$9,FALSE))="","",(VLOOKUP($E111,'NEA Backsheet'!$D$5:$AF$182,L$9,FALSE))),"")</f>
        <v>6802.5164977583581</v>
      </c>
      <c r="M111" s="140">
        <f ca="1">IFERROR(IF((VLOOKUP($E111,'NEA Backsheet'!$D$5:$AF$182,M$9,FALSE))="","",(VLOOKUP($E111,'NEA Backsheet'!$D$5:$AF$182,M$9,FALSE))),"")</f>
        <v>6724.1736581363521</v>
      </c>
      <c r="N111" s="137" t="str">
        <f ca="1">IFERROR(IF((VLOOKUP($E111,'NEA Backsheet'!$D$5:$AF$182,N$9,FALSE))="","",(VLOOKUP($E111,'NEA Backsheet'!$D$5:$AF$182,N$9,FALSE))),"")</f>
        <v/>
      </c>
      <c r="O111" s="136">
        <f t="shared" ca="1" si="16"/>
        <v>-606.63013486966793</v>
      </c>
      <c r="P111" s="138">
        <f t="shared" ca="1" si="17"/>
        <v>-588.28182387949073</v>
      </c>
      <c r="Q111" s="140">
        <f t="shared" ca="1" si="18"/>
        <v>-366.18829633350833</v>
      </c>
      <c r="R111" s="138" t="str">
        <f t="shared" ca="1" si="19"/>
        <v/>
      </c>
    </row>
    <row r="112" spans="1:18">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15"/>
        <v>E10000019</v>
      </c>
      <c r="F112" s="29" t="str">
        <f ca="1">IF(E112="","",VLOOKUP(E112,'Org list'!$J$9:$K$636,2,0))</f>
        <v>Lincolnshire</v>
      </c>
      <c r="G112" s="135">
        <f ca="1">IFERROR(IF((VLOOKUP($E112,'NEA Backsheet'!$D$5:$AF$182,G$9,FALSE))="","",(VLOOKUP($E112,'NEA Backsheet'!$D$5:$AF$182,G$9,FALSE))),"")</f>
        <v>18790.743999979542</v>
      </c>
      <c r="H112" s="138">
        <f ca="1">IFERROR(IF((VLOOKUP($E112,'NEA Backsheet'!$D$5:$AF$182,H$9,FALSE))="","",(VLOOKUP($E112,'NEA Backsheet'!$D$5:$AF$182,H$9,FALSE))),"")</f>
        <v>18766.318612858966</v>
      </c>
      <c r="I112" s="140">
        <f ca="1">IFERROR(IF((VLOOKUP($E112,'NEA Backsheet'!$D$5:$AF$182,I$9,FALSE))="","",(VLOOKUP($E112,'NEA Backsheet'!$D$5:$AF$182,I$9,FALSE))),"")</f>
        <v>18664.265307732705</v>
      </c>
      <c r="J112" s="137">
        <f ca="1">IFERROR(IF((VLOOKUP($E112,'NEA Backsheet'!$D$5:$AF$182,J$9,FALSE))="","",(VLOOKUP($E112,'NEA Backsheet'!$D$5:$AF$182,J$9,FALSE))),"")</f>
        <v>18539.902777598341</v>
      </c>
      <c r="K112" s="135">
        <f ca="1">IFERROR(IF((VLOOKUP($E112,'NEA Backsheet'!$D$5:$AF$182,K$9,FALSE))="","",(VLOOKUP($E112,'NEA Backsheet'!$D$5:$AF$182,K$9,FALSE))),"")</f>
        <v>18318.717708411212</v>
      </c>
      <c r="L112" s="138">
        <f ca="1">IFERROR(IF((VLOOKUP($E112,'NEA Backsheet'!$D$5:$AF$182,L$9,FALSE))="","",(VLOOKUP($E112,'NEA Backsheet'!$D$5:$AF$182,L$9,FALSE))),"")</f>
        <v>18660.931252769078</v>
      </c>
      <c r="M112" s="140">
        <f ca="1">IFERROR(IF((VLOOKUP($E112,'NEA Backsheet'!$D$5:$AF$182,M$9,FALSE))="","",(VLOOKUP($E112,'NEA Backsheet'!$D$5:$AF$182,M$9,FALSE))),"")</f>
        <v>19654.972728025063</v>
      </c>
      <c r="N112" s="137" t="str">
        <f ca="1">IFERROR(IF((VLOOKUP($E112,'NEA Backsheet'!$D$5:$AF$182,N$9,FALSE))="","",(VLOOKUP($E112,'NEA Backsheet'!$D$5:$AF$182,N$9,FALSE))),"")</f>
        <v/>
      </c>
      <c r="O112" s="136">
        <f t="shared" ca="1" si="16"/>
        <v>472.02629156833063</v>
      </c>
      <c r="P112" s="138">
        <f t="shared" ca="1" si="17"/>
        <v>105.38736008988781</v>
      </c>
      <c r="Q112" s="140">
        <f t="shared" ca="1" si="18"/>
        <v>-990.70742029235771</v>
      </c>
      <c r="R112" s="138" t="str">
        <f t="shared" ca="1" si="19"/>
        <v/>
      </c>
    </row>
    <row r="113" spans="1:18">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15"/>
        <v>E08000012</v>
      </c>
      <c r="F113" s="29" t="str">
        <f ca="1">IF(E113="","",VLOOKUP(E113,'Org list'!$J$9:$K$636,2,0))</f>
        <v>Liverpool</v>
      </c>
      <c r="G113" s="135">
        <f ca="1">IFERROR(IF((VLOOKUP($E113,'NEA Backsheet'!$D$5:$AF$182,G$9,FALSE))="","",(VLOOKUP($E113,'NEA Backsheet'!$D$5:$AF$182,G$9,FALSE))),"")</f>
        <v>14961.533482560355</v>
      </c>
      <c r="H113" s="138">
        <f ca="1">IFERROR(IF((VLOOKUP($E113,'NEA Backsheet'!$D$5:$AF$182,H$9,FALSE))="","",(VLOOKUP($E113,'NEA Backsheet'!$D$5:$AF$182,H$9,FALSE))),"")</f>
        <v>14457.80780990162</v>
      </c>
      <c r="I113" s="140">
        <f ca="1">IFERROR(IF((VLOOKUP($E113,'NEA Backsheet'!$D$5:$AF$182,I$9,FALSE))="","",(VLOOKUP($E113,'NEA Backsheet'!$D$5:$AF$182,I$9,FALSE))),"")</f>
        <v>14018.854271836028</v>
      </c>
      <c r="J113" s="137">
        <f ca="1">IFERROR(IF((VLOOKUP($E113,'NEA Backsheet'!$D$5:$AF$182,J$9,FALSE))="","",(VLOOKUP($E113,'NEA Backsheet'!$D$5:$AF$182,J$9,FALSE))),"")</f>
        <v>14423.411635969227</v>
      </c>
      <c r="K113" s="135">
        <f ca="1">IFERROR(IF((VLOOKUP($E113,'NEA Backsheet'!$D$5:$AF$182,K$9,FALSE))="","",(VLOOKUP($E113,'NEA Backsheet'!$D$5:$AF$182,K$9,FALSE))),"")</f>
        <v>15300.647372574858</v>
      </c>
      <c r="L113" s="138">
        <f ca="1">IFERROR(IF((VLOOKUP($E113,'NEA Backsheet'!$D$5:$AF$182,L$9,FALSE))="","",(VLOOKUP($E113,'NEA Backsheet'!$D$5:$AF$182,L$9,FALSE))),"")</f>
        <v>15745.811012666256</v>
      </c>
      <c r="M113" s="140">
        <f ca="1">IFERROR(IF((VLOOKUP($E113,'NEA Backsheet'!$D$5:$AF$182,M$9,FALSE))="","",(VLOOKUP($E113,'NEA Backsheet'!$D$5:$AF$182,M$9,FALSE))),"")</f>
        <v>16719.884022573799</v>
      </c>
      <c r="N113" s="137" t="str">
        <f ca="1">IFERROR(IF((VLOOKUP($E113,'NEA Backsheet'!$D$5:$AF$182,N$9,FALSE))="","",(VLOOKUP($E113,'NEA Backsheet'!$D$5:$AF$182,N$9,FALSE))),"")</f>
        <v/>
      </c>
      <c r="O113" s="136">
        <f t="shared" ca="1" si="16"/>
        <v>-339.11389001450334</v>
      </c>
      <c r="P113" s="138">
        <f t="shared" ca="1" si="17"/>
        <v>-1288.0032027646357</v>
      </c>
      <c r="Q113" s="140">
        <f t="shared" ca="1" si="18"/>
        <v>-2701.0297507377709</v>
      </c>
      <c r="R113" s="138" t="str">
        <f t="shared" ca="1" si="19"/>
        <v/>
      </c>
    </row>
    <row r="114" spans="1:18">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15"/>
        <v>E06000032</v>
      </c>
      <c r="F114" s="29" t="str">
        <f ca="1">IF(E114="","",VLOOKUP(E114,'Org list'!$J$9:$K$636,2,0))</f>
        <v>Luton</v>
      </c>
      <c r="G114" s="135">
        <f ca="1">IFERROR(IF((VLOOKUP($E114,'NEA Backsheet'!$D$5:$AF$182,G$9,FALSE))="","",(VLOOKUP($E114,'NEA Backsheet'!$D$5:$AF$182,G$9,FALSE))),"")</f>
        <v>6520.5336431076494</v>
      </c>
      <c r="H114" s="138">
        <f ca="1">IFERROR(IF((VLOOKUP($E114,'NEA Backsheet'!$D$5:$AF$182,H$9,FALSE))="","",(VLOOKUP($E114,'NEA Backsheet'!$D$5:$AF$182,H$9,FALSE))),"")</f>
        <v>6460.5999271600494</v>
      </c>
      <c r="I114" s="140">
        <f ca="1">IFERROR(IF((VLOOKUP($E114,'NEA Backsheet'!$D$5:$AF$182,I$9,FALSE))="","",(VLOOKUP($E114,'NEA Backsheet'!$D$5:$AF$182,I$9,FALSE))),"")</f>
        <v>6846.2578879408447</v>
      </c>
      <c r="J114" s="137">
        <f ca="1">IFERROR(IF((VLOOKUP($E114,'NEA Backsheet'!$D$5:$AF$182,J$9,FALSE))="","",(VLOOKUP($E114,'NEA Backsheet'!$D$5:$AF$182,J$9,FALSE))),"")</f>
        <v>6795.3169502648534</v>
      </c>
      <c r="K114" s="135">
        <f ca="1">IFERROR(IF((VLOOKUP($E114,'NEA Backsheet'!$D$5:$AF$182,K$9,FALSE))="","",(VLOOKUP($E114,'NEA Backsheet'!$D$5:$AF$182,K$9,FALSE))),"")</f>
        <v>6912.9793650271895</v>
      </c>
      <c r="L114" s="138">
        <f ca="1">IFERROR(IF((VLOOKUP($E114,'NEA Backsheet'!$D$5:$AF$182,L$9,FALSE))="","",(VLOOKUP($E114,'NEA Backsheet'!$D$5:$AF$182,L$9,FALSE))),"")</f>
        <v>6893.7350331606576</v>
      </c>
      <c r="M114" s="140">
        <f ca="1">IFERROR(IF((VLOOKUP($E114,'NEA Backsheet'!$D$5:$AF$182,M$9,FALSE))="","",(VLOOKUP($E114,'NEA Backsheet'!$D$5:$AF$182,M$9,FALSE))),"")</f>
        <v>7385.0545558907352</v>
      </c>
      <c r="N114" s="137" t="str">
        <f ca="1">IFERROR(IF((VLOOKUP($E114,'NEA Backsheet'!$D$5:$AF$182,N$9,FALSE))="","",(VLOOKUP($E114,'NEA Backsheet'!$D$5:$AF$182,N$9,FALSE))),"")</f>
        <v/>
      </c>
      <c r="O114" s="136">
        <f t="shared" ca="1" si="16"/>
        <v>-392.44572191954012</v>
      </c>
      <c r="P114" s="138">
        <f t="shared" ca="1" si="17"/>
        <v>-433.13510600060818</v>
      </c>
      <c r="Q114" s="140">
        <f t="shared" ca="1" si="18"/>
        <v>-538.79666794989043</v>
      </c>
      <c r="R114" s="138" t="str">
        <f t="shared" ca="1" si="19"/>
        <v/>
      </c>
    </row>
    <row r="115" spans="1:18">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15"/>
        <v>E08000003</v>
      </c>
      <c r="F115" s="29" t="str">
        <f ca="1">IF(E115="","",VLOOKUP(E115,'Org list'!$J$9:$K$636,2,0))</f>
        <v>Manchester</v>
      </c>
      <c r="G115" s="135">
        <f ca="1">IFERROR(IF((VLOOKUP($E115,'NEA Backsheet'!$D$5:$AF$182,G$9,FALSE))="","",(VLOOKUP($E115,'NEA Backsheet'!$D$5:$AF$182,G$9,FALSE))),"")</f>
        <v>15491.974228338237</v>
      </c>
      <c r="H115" s="138">
        <f ca="1">IFERROR(IF((VLOOKUP($E115,'NEA Backsheet'!$D$5:$AF$182,H$9,FALSE))="","",(VLOOKUP($E115,'NEA Backsheet'!$D$5:$AF$182,H$9,FALSE))),"")</f>
        <v>16016.71483292262</v>
      </c>
      <c r="I115" s="140">
        <f ca="1">IFERROR(IF((VLOOKUP($E115,'NEA Backsheet'!$D$5:$AF$182,I$9,FALSE))="","",(VLOOKUP($E115,'NEA Backsheet'!$D$5:$AF$182,I$9,FALSE))),"")</f>
        <v>16851.003050056777</v>
      </c>
      <c r="J115" s="137">
        <f ca="1">IFERROR(IF((VLOOKUP($E115,'NEA Backsheet'!$D$5:$AF$182,J$9,FALSE))="","",(VLOOKUP($E115,'NEA Backsheet'!$D$5:$AF$182,J$9,FALSE))),"")</f>
        <v>15859.025196132598</v>
      </c>
      <c r="K115" s="135">
        <f ca="1">IFERROR(IF((VLOOKUP($E115,'NEA Backsheet'!$D$5:$AF$182,K$9,FALSE))="","",(VLOOKUP($E115,'NEA Backsheet'!$D$5:$AF$182,K$9,FALSE))),"")</f>
        <v>15578.183506166773</v>
      </c>
      <c r="L115" s="138">
        <f ca="1">IFERROR(IF((VLOOKUP($E115,'NEA Backsheet'!$D$5:$AF$182,L$9,FALSE))="","",(VLOOKUP($E115,'NEA Backsheet'!$D$5:$AF$182,L$9,FALSE))),"")</f>
        <v>16109.960660090819</v>
      </c>
      <c r="M115" s="140">
        <f ca="1">IFERROR(IF((VLOOKUP($E115,'NEA Backsheet'!$D$5:$AF$182,M$9,FALSE))="","",(VLOOKUP($E115,'NEA Backsheet'!$D$5:$AF$182,M$9,FALSE))),"")</f>
        <v>17463.43516637585</v>
      </c>
      <c r="N115" s="137" t="str">
        <f ca="1">IFERROR(IF((VLOOKUP($E115,'NEA Backsheet'!$D$5:$AF$182,N$9,FALSE))="","",(VLOOKUP($E115,'NEA Backsheet'!$D$5:$AF$182,N$9,FALSE))),"")</f>
        <v/>
      </c>
      <c r="O115" s="136">
        <f t="shared" ca="1" si="16"/>
        <v>-86.209277828536869</v>
      </c>
      <c r="P115" s="138">
        <f t="shared" ca="1" si="17"/>
        <v>-93.245827168198957</v>
      </c>
      <c r="Q115" s="140">
        <f t="shared" ca="1" si="18"/>
        <v>-612.43211631907252</v>
      </c>
      <c r="R115" s="138" t="str">
        <f t="shared" ca="1" si="19"/>
        <v/>
      </c>
    </row>
    <row r="116" spans="1:18">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15"/>
        <v>E06000035</v>
      </c>
      <c r="F116" s="29" t="str">
        <f ca="1">IF(E116="","",VLOOKUP(E116,'Org list'!$J$9:$K$636,2,0))</f>
        <v>Medway</v>
      </c>
      <c r="G116" s="135">
        <f ca="1">IFERROR(IF((VLOOKUP($E116,'NEA Backsheet'!$D$5:$AF$182,G$9,FALSE))="","",(VLOOKUP($E116,'NEA Backsheet'!$D$5:$AF$182,G$9,FALSE))),"")</f>
        <v>6853.043233582237</v>
      </c>
      <c r="H116" s="138">
        <f ca="1">IFERROR(IF((VLOOKUP($E116,'NEA Backsheet'!$D$5:$AF$182,H$9,FALSE))="","",(VLOOKUP($E116,'NEA Backsheet'!$D$5:$AF$182,H$9,FALSE))),"")</f>
        <v>6853.4029214814827</v>
      </c>
      <c r="I116" s="140">
        <f ca="1">IFERROR(IF((VLOOKUP($E116,'NEA Backsheet'!$D$5:$AF$182,I$9,FALSE))="","",(VLOOKUP($E116,'NEA Backsheet'!$D$5:$AF$182,I$9,FALSE))),"")</f>
        <v>6884.9948066930929</v>
      </c>
      <c r="J116" s="137">
        <f ca="1">IFERROR(IF((VLOOKUP($E116,'NEA Backsheet'!$D$5:$AF$182,J$9,FALSE))="","",(VLOOKUP($E116,'NEA Backsheet'!$D$5:$AF$182,J$9,FALSE))),"")</f>
        <v>6786.6721088724589</v>
      </c>
      <c r="K116" s="135">
        <f ca="1">IFERROR(IF((VLOOKUP($E116,'NEA Backsheet'!$D$5:$AF$182,K$9,FALSE))="","",(VLOOKUP($E116,'NEA Backsheet'!$D$5:$AF$182,K$9,FALSE))),"")</f>
        <v>7545.0834892346829</v>
      </c>
      <c r="L116" s="138">
        <f ca="1">IFERROR(IF((VLOOKUP($E116,'NEA Backsheet'!$D$5:$AF$182,L$9,FALSE))="","",(VLOOKUP($E116,'NEA Backsheet'!$D$5:$AF$182,L$9,FALSE))),"")</f>
        <v>7556.9996858359027</v>
      </c>
      <c r="M116" s="140">
        <f ca="1">IFERROR(IF((VLOOKUP($E116,'NEA Backsheet'!$D$5:$AF$182,M$9,FALSE))="","",(VLOOKUP($E116,'NEA Backsheet'!$D$5:$AF$182,M$9,FALSE))),"")</f>
        <v>7966.952060335575</v>
      </c>
      <c r="N116" s="137" t="str">
        <f ca="1">IFERROR(IF((VLOOKUP($E116,'NEA Backsheet'!$D$5:$AF$182,N$9,FALSE))="","",(VLOOKUP($E116,'NEA Backsheet'!$D$5:$AF$182,N$9,FALSE))),"")</f>
        <v/>
      </c>
      <c r="O116" s="136">
        <f t="shared" ca="1" si="16"/>
        <v>-692.04025565244592</v>
      </c>
      <c r="P116" s="138">
        <f t="shared" ca="1" si="17"/>
        <v>-703.59676435441997</v>
      </c>
      <c r="Q116" s="140">
        <f t="shared" ca="1" si="18"/>
        <v>-1081.9572536424821</v>
      </c>
      <c r="R116" s="138" t="str">
        <f t="shared" ca="1" si="19"/>
        <v/>
      </c>
    </row>
    <row r="117" spans="1:18">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15"/>
        <v>E09000024</v>
      </c>
      <c r="F117" s="29" t="str">
        <f ca="1">IF(E117="","",VLOOKUP(E117,'Org list'!$J$9:$K$636,2,0))</f>
        <v>Merton</v>
      </c>
      <c r="G117" s="135">
        <f ca="1">IFERROR(IF((VLOOKUP($E117,'NEA Backsheet'!$D$5:$AF$182,G$9,FALSE))="","",(VLOOKUP($E117,'NEA Backsheet'!$D$5:$AF$182,G$9,FALSE))),"")</f>
        <v>4940.3691262810789</v>
      </c>
      <c r="H117" s="138">
        <f ca="1">IFERROR(IF((VLOOKUP($E117,'NEA Backsheet'!$D$5:$AF$182,H$9,FALSE))="","",(VLOOKUP($E117,'NEA Backsheet'!$D$5:$AF$182,H$9,FALSE))),"")</f>
        <v>5000.4752463956356</v>
      </c>
      <c r="I117" s="140">
        <f ca="1">IFERROR(IF((VLOOKUP($E117,'NEA Backsheet'!$D$5:$AF$182,I$9,FALSE))="","",(VLOOKUP($E117,'NEA Backsheet'!$D$5:$AF$182,I$9,FALSE))),"")</f>
        <v>5117.0268925942974</v>
      </c>
      <c r="J117" s="137">
        <f ca="1">IFERROR(IF((VLOOKUP($E117,'NEA Backsheet'!$D$5:$AF$182,J$9,FALSE))="","",(VLOOKUP($E117,'NEA Backsheet'!$D$5:$AF$182,J$9,FALSE))),"")</f>
        <v>5176.6318673176193</v>
      </c>
      <c r="K117" s="135">
        <f ca="1">IFERROR(IF((VLOOKUP($E117,'NEA Backsheet'!$D$5:$AF$182,K$9,FALSE))="","",(VLOOKUP($E117,'NEA Backsheet'!$D$5:$AF$182,K$9,FALSE))),"")</f>
        <v>5362.1186992555804</v>
      </c>
      <c r="L117" s="138">
        <f ca="1">IFERROR(IF((VLOOKUP($E117,'NEA Backsheet'!$D$5:$AF$182,L$9,FALSE))="","",(VLOOKUP($E117,'NEA Backsheet'!$D$5:$AF$182,L$9,FALSE))),"")</f>
        <v>5330.4646320436332</v>
      </c>
      <c r="M117" s="140">
        <f ca="1">IFERROR(IF((VLOOKUP($E117,'NEA Backsheet'!$D$5:$AF$182,M$9,FALSE))="","",(VLOOKUP($E117,'NEA Backsheet'!$D$5:$AF$182,M$9,FALSE))),"")</f>
        <v>5335.3156788667293</v>
      </c>
      <c r="N117" s="137" t="str">
        <f ca="1">IFERROR(IF((VLOOKUP($E117,'NEA Backsheet'!$D$5:$AF$182,N$9,FALSE))="","",(VLOOKUP($E117,'NEA Backsheet'!$D$5:$AF$182,N$9,FALSE))),"")</f>
        <v/>
      </c>
      <c r="O117" s="136">
        <f t="shared" ca="1" si="16"/>
        <v>-421.74957297450146</v>
      </c>
      <c r="P117" s="138">
        <f t="shared" ca="1" si="17"/>
        <v>-329.98938564799755</v>
      </c>
      <c r="Q117" s="140">
        <f t="shared" ca="1" si="18"/>
        <v>-218.28878627243193</v>
      </c>
      <c r="R117" s="138" t="str">
        <f t="shared" ca="1" si="19"/>
        <v/>
      </c>
    </row>
    <row r="118" spans="1:18">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15"/>
        <v>E06000002</v>
      </c>
      <c r="F118" s="29" t="str">
        <f ca="1">IF(E118="","",VLOOKUP(E118,'Org list'!$J$9:$K$636,2,0))</f>
        <v>Middlesbrough</v>
      </c>
      <c r="G118" s="135">
        <f ca="1">IFERROR(IF((VLOOKUP($E118,'NEA Backsheet'!$D$5:$AF$182,G$9,FALSE))="","",(VLOOKUP($E118,'NEA Backsheet'!$D$5:$AF$182,G$9,FALSE))),"")</f>
        <v>4733.2441411672871</v>
      </c>
      <c r="H118" s="138">
        <f ca="1">IFERROR(IF((VLOOKUP($E118,'NEA Backsheet'!$D$5:$AF$182,H$9,FALSE))="","",(VLOOKUP($E118,'NEA Backsheet'!$D$5:$AF$182,H$9,FALSE))),"")</f>
        <v>4578.1214403086715</v>
      </c>
      <c r="I118" s="140">
        <f ca="1">IFERROR(IF((VLOOKUP($E118,'NEA Backsheet'!$D$5:$AF$182,I$9,FALSE))="","",(VLOOKUP($E118,'NEA Backsheet'!$D$5:$AF$182,I$9,FALSE))),"")</f>
        <v>4752.1398520074099</v>
      </c>
      <c r="J118" s="137">
        <f ca="1">IFERROR(IF((VLOOKUP($E118,'NEA Backsheet'!$D$5:$AF$182,J$9,FALSE))="","",(VLOOKUP($E118,'NEA Backsheet'!$D$5:$AF$182,J$9,FALSE))),"")</f>
        <v>4550.9555258100954</v>
      </c>
      <c r="K118" s="135">
        <f ca="1">IFERROR(IF((VLOOKUP($E118,'NEA Backsheet'!$D$5:$AF$182,K$9,FALSE))="","",(VLOOKUP($E118,'NEA Backsheet'!$D$5:$AF$182,K$9,FALSE))),"")</f>
        <v>4488.6658984364922</v>
      </c>
      <c r="L118" s="138">
        <f ca="1">IFERROR(IF((VLOOKUP($E118,'NEA Backsheet'!$D$5:$AF$182,L$9,FALSE))="","",(VLOOKUP($E118,'NEA Backsheet'!$D$5:$AF$182,L$9,FALSE))),"")</f>
        <v>4589.4891825108971</v>
      </c>
      <c r="M118" s="140">
        <f ca="1">IFERROR(IF((VLOOKUP($E118,'NEA Backsheet'!$D$5:$AF$182,M$9,FALSE))="","",(VLOOKUP($E118,'NEA Backsheet'!$D$5:$AF$182,M$9,FALSE))),"")</f>
        <v>4889.3153848417069</v>
      </c>
      <c r="N118" s="137" t="str">
        <f ca="1">IFERROR(IF((VLOOKUP($E118,'NEA Backsheet'!$D$5:$AF$182,N$9,FALSE))="","",(VLOOKUP($E118,'NEA Backsheet'!$D$5:$AF$182,N$9,FALSE))),"")</f>
        <v/>
      </c>
      <c r="O118" s="136">
        <f t="shared" ca="1" si="16"/>
        <v>244.57824273079495</v>
      </c>
      <c r="P118" s="138">
        <f t="shared" ca="1" si="17"/>
        <v>-11.3677422022256</v>
      </c>
      <c r="Q118" s="140">
        <f t="shared" ca="1" si="18"/>
        <v>-137.17553283429697</v>
      </c>
      <c r="R118" s="138" t="str">
        <f t="shared" ca="1" si="19"/>
        <v/>
      </c>
    </row>
    <row r="119" spans="1:18">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15"/>
        <v>E06000042</v>
      </c>
      <c r="F119" s="29" t="str">
        <f ca="1">IF(E119="","",VLOOKUP(E119,'Org list'!$J$9:$K$636,2,0))</f>
        <v>Milton Keynes</v>
      </c>
      <c r="G119" s="135">
        <f ca="1">IFERROR(IF((VLOOKUP($E119,'NEA Backsheet'!$D$5:$AF$182,G$9,FALSE))="","",(VLOOKUP($E119,'NEA Backsheet'!$D$5:$AF$182,G$9,FALSE))),"")</f>
        <v>6433.0767396048932</v>
      </c>
      <c r="H119" s="138">
        <f ca="1">IFERROR(IF((VLOOKUP($E119,'NEA Backsheet'!$D$5:$AF$182,H$9,FALSE))="","",(VLOOKUP($E119,'NEA Backsheet'!$D$5:$AF$182,H$9,FALSE))),"")</f>
        <v>6229.7998086865791</v>
      </c>
      <c r="I119" s="140">
        <f ca="1">IFERROR(IF((VLOOKUP($E119,'NEA Backsheet'!$D$5:$AF$182,I$9,FALSE))="","",(VLOOKUP($E119,'NEA Backsheet'!$D$5:$AF$182,I$9,FALSE))),"")</f>
        <v>6801.735623175503</v>
      </c>
      <c r="J119" s="137">
        <f ca="1">IFERROR(IF((VLOOKUP($E119,'NEA Backsheet'!$D$5:$AF$182,J$9,FALSE))="","",(VLOOKUP($E119,'NEA Backsheet'!$D$5:$AF$182,J$9,FALSE))),"")</f>
        <v>6706.9284017937034</v>
      </c>
      <c r="K119" s="135">
        <f ca="1">IFERROR(IF((VLOOKUP($E119,'NEA Backsheet'!$D$5:$AF$182,K$9,FALSE))="","",(VLOOKUP($E119,'NEA Backsheet'!$D$5:$AF$182,K$9,FALSE))),"")</f>
        <v>6834.5373370934167</v>
      </c>
      <c r="L119" s="138">
        <f ca="1">IFERROR(IF((VLOOKUP($E119,'NEA Backsheet'!$D$5:$AF$182,L$9,FALSE))="","",(VLOOKUP($E119,'NEA Backsheet'!$D$5:$AF$182,L$9,FALSE))),"")</f>
        <v>6864.9617855475099</v>
      </c>
      <c r="M119" s="140">
        <f ca="1">IFERROR(IF((VLOOKUP($E119,'NEA Backsheet'!$D$5:$AF$182,M$9,FALSE))="","",(VLOOKUP($E119,'NEA Backsheet'!$D$5:$AF$182,M$9,FALSE))),"")</f>
        <v>7159.2877873541638</v>
      </c>
      <c r="N119" s="137" t="str">
        <f ca="1">IFERROR(IF((VLOOKUP($E119,'NEA Backsheet'!$D$5:$AF$182,N$9,FALSE))="","",(VLOOKUP($E119,'NEA Backsheet'!$D$5:$AF$182,N$9,FALSE))),"")</f>
        <v/>
      </c>
      <c r="O119" s="136">
        <f t="shared" ca="1" si="16"/>
        <v>-401.46059748852349</v>
      </c>
      <c r="P119" s="138">
        <f t="shared" ca="1" si="17"/>
        <v>-635.16197686093074</v>
      </c>
      <c r="Q119" s="140">
        <f t="shared" ca="1" si="18"/>
        <v>-357.55216417866086</v>
      </c>
      <c r="R119" s="138" t="str">
        <f t="shared" ca="1" si="19"/>
        <v/>
      </c>
    </row>
    <row r="120" spans="1:18">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15"/>
        <v>E08000021</v>
      </c>
      <c r="F120" s="29" t="str">
        <f ca="1">IF(E120="","",VLOOKUP(E120,'Org list'!$J$9:$K$636,2,0))</f>
        <v>Newcastle upon Tyne</v>
      </c>
      <c r="G120" s="135">
        <f ca="1">IFERROR(IF((VLOOKUP($E120,'NEA Backsheet'!$D$5:$AF$182,G$9,FALSE))="","",(VLOOKUP($E120,'NEA Backsheet'!$D$5:$AF$182,G$9,FALSE))),"")</f>
        <v>8289.1266994754806</v>
      </c>
      <c r="H120" s="138">
        <f ca="1">IFERROR(IF((VLOOKUP($E120,'NEA Backsheet'!$D$5:$AF$182,H$9,FALSE))="","",(VLOOKUP($E120,'NEA Backsheet'!$D$5:$AF$182,H$9,FALSE))),"")</f>
        <v>8323.1386068755419</v>
      </c>
      <c r="I120" s="140">
        <f ca="1">IFERROR(IF((VLOOKUP($E120,'NEA Backsheet'!$D$5:$AF$182,I$9,FALSE))="","",(VLOOKUP($E120,'NEA Backsheet'!$D$5:$AF$182,I$9,FALSE))),"")</f>
        <v>8614.8120821015327</v>
      </c>
      <c r="J120" s="137">
        <f ca="1">IFERROR(IF((VLOOKUP($E120,'NEA Backsheet'!$D$5:$AF$182,J$9,FALSE))="","",(VLOOKUP($E120,'NEA Backsheet'!$D$5:$AF$182,J$9,FALSE))),"")</f>
        <v>8375.9768184827917</v>
      </c>
      <c r="K120" s="135">
        <f ca="1">IFERROR(IF((VLOOKUP($E120,'NEA Backsheet'!$D$5:$AF$182,K$9,FALSE))="","",(VLOOKUP($E120,'NEA Backsheet'!$D$5:$AF$182,K$9,FALSE))),"")</f>
        <v>8114.6420001404667</v>
      </c>
      <c r="L120" s="138">
        <f ca="1">IFERROR(IF((VLOOKUP($E120,'NEA Backsheet'!$D$5:$AF$182,L$9,FALSE))="","",(VLOOKUP($E120,'NEA Backsheet'!$D$5:$AF$182,L$9,FALSE))),"")</f>
        <v>8396.246628370458</v>
      </c>
      <c r="M120" s="140">
        <f ca="1">IFERROR(IF((VLOOKUP($E120,'NEA Backsheet'!$D$5:$AF$182,M$9,FALSE))="","",(VLOOKUP($E120,'NEA Backsheet'!$D$5:$AF$182,M$9,FALSE))),"")</f>
        <v>8664.2268469107221</v>
      </c>
      <c r="N120" s="137" t="str">
        <f ca="1">IFERROR(IF((VLOOKUP($E120,'NEA Backsheet'!$D$5:$AF$182,N$9,FALSE))="","",(VLOOKUP($E120,'NEA Backsheet'!$D$5:$AF$182,N$9,FALSE))),"")</f>
        <v/>
      </c>
      <c r="O120" s="136">
        <f t="shared" ca="1" si="16"/>
        <v>174.48469933501383</v>
      </c>
      <c r="P120" s="138">
        <f t="shared" ca="1" si="17"/>
        <v>-73.108021494916102</v>
      </c>
      <c r="Q120" s="140">
        <f t="shared" ca="1" si="18"/>
        <v>-49.414764809189364</v>
      </c>
      <c r="R120" s="138" t="str">
        <f t="shared" ca="1" si="19"/>
        <v/>
      </c>
    </row>
    <row r="121" spans="1:18">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15"/>
        <v>E09000025</v>
      </c>
      <c r="F121" s="29" t="str">
        <f ca="1">IF(E121="","",VLOOKUP(E121,'Org list'!$J$9:$K$636,2,0))</f>
        <v>Newham</v>
      </c>
      <c r="G121" s="135">
        <f ca="1">IFERROR(IF((VLOOKUP($E121,'NEA Backsheet'!$D$5:$AF$182,G$9,FALSE))="","",(VLOOKUP($E121,'NEA Backsheet'!$D$5:$AF$182,G$9,FALSE))),"")</f>
        <v>7281.7089597826034</v>
      </c>
      <c r="H121" s="138">
        <f ca="1">IFERROR(IF((VLOOKUP($E121,'NEA Backsheet'!$D$5:$AF$182,H$9,FALSE))="","",(VLOOKUP($E121,'NEA Backsheet'!$D$5:$AF$182,H$9,FALSE))),"")</f>
        <v>7170.6466428300891</v>
      </c>
      <c r="I121" s="140">
        <f ca="1">IFERROR(IF((VLOOKUP($E121,'NEA Backsheet'!$D$5:$AF$182,I$9,FALSE))="","",(VLOOKUP($E121,'NEA Backsheet'!$D$5:$AF$182,I$9,FALSE))),"")</f>
        <v>7153.4880898064021</v>
      </c>
      <c r="J121" s="137">
        <f ca="1">IFERROR(IF((VLOOKUP($E121,'NEA Backsheet'!$D$5:$AF$182,J$9,FALSE))="","",(VLOOKUP($E121,'NEA Backsheet'!$D$5:$AF$182,J$9,FALSE))),"")</f>
        <v>6926.6369319226924</v>
      </c>
      <c r="K121" s="135">
        <f ca="1">IFERROR(IF((VLOOKUP($E121,'NEA Backsheet'!$D$5:$AF$182,K$9,FALSE))="","",(VLOOKUP($E121,'NEA Backsheet'!$D$5:$AF$182,K$9,FALSE))),"")</f>
        <v>6963.6857687014863</v>
      </c>
      <c r="L121" s="138">
        <f ca="1">IFERROR(IF((VLOOKUP($E121,'NEA Backsheet'!$D$5:$AF$182,L$9,FALSE))="","",(VLOOKUP($E121,'NEA Backsheet'!$D$5:$AF$182,L$9,FALSE))),"")</f>
        <v>6891.73438288334</v>
      </c>
      <c r="M121" s="140">
        <f ca="1">IFERROR(IF((VLOOKUP($E121,'NEA Backsheet'!$D$5:$AF$182,M$9,FALSE))="","",(VLOOKUP($E121,'NEA Backsheet'!$D$5:$AF$182,M$9,FALSE))),"")</f>
        <v>6839.660801380368</v>
      </c>
      <c r="N121" s="137" t="str">
        <f ca="1">IFERROR(IF((VLOOKUP($E121,'NEA Backsheet'!$D$5:$AF$182,N$9,FALSE))="","",(VLOOKUP($E121,'NEA Backsheet'!$D$5:$AF$182,N$9,FALSE))),"")</f>
        <v/>
      </c>
      <c r="O121" s="136">
        <f t="shared" ca="1" si="16"/>
        <v>318.02319108111715</v>
      </c>
      <c r="P121" s="138">
        <f t="shared" ca="1" si="17"/>
        <v>278.91225994674915</v>
      </c>
      <c r="Q121" s="140">
        <f t="shared" ca="1" si="18"/>
        <v>313.8272884260341</v>
      </c>
      <c r="R121" s="138" t="str">
        <f t="shared" ca="1" si="19"/>
        <v/>
      </c>
    </row>
    <row r="122" spans="1:18">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15"/>
        <v>E10000020</v>
      </c>
      <c r="F122" s="29" t="str">
        <f ca="1">IF(E122="","",VLOOKUP(E122,'Org list'!$J$9:$K$636,2,0))</f>
        <v>Norfolk</v>
      </c>
      <c r="G122" s="135">
        <f ca="1">IFERROR(IF((VLOOKUP($E122,'NEA Backsheet'!$D$5:$AF$182,G$9,FALSE))="","",(VLOOKUP($E122,'NEA Backsheet'!$D$5:$AF$182,G$9,FALSE))),"")</f>
        <v>24428.829677711779</v>
      </c>
      <c r="H122" s="138">
        <f ca="1">IFERROR(IF((VLOOKUP($E122,'NEA Backsheet'!$D$5:$AF$182,H$9,FALSE))="","",(VLOOKUP($E122,'NEA Backsheet'!$D$5:$AF$182,H$9,FALSE))),"")</f>
        <v>23966.636506951272</v>
      </c>
      <c r="I122" s="140">
        <f ca="1">IFERROR(IF((VLOOKUP($E122,'NEA Backsheet'!$D$5:$AF$182,I$9,FALSE))="","",(VLOOKUP($E122,'NEA Backsheet'!$D$5:$AF$182,I$9,FALSE))),"")</f>
        <v>23909.61945653068</v>
      </c>
      <c r="J122" s="137">
        <f ca="1">IFERROR(IF((VLOOKUP($E122,'NEA Backsheet'!$D$5:$AF$182,J$9,FALSE))="","",(VLOOKUP($E122,'NEA Backsheet'!$D$5:$AF$182,J$9,FALSE))),"")</f>
        <v>24148.718280758483</v>
      </c>
      <c r="K122" s="135">
        <f ca="1">IFERROR(IF((VLOOKUP($E122,'NEA Backsheet'!$D$5:$AF$182,K$9,FALSE))="","",(VLOOKUP($E122,'NEA Backsheet'!$D$5:$AF$182,K$9,FALSE))),"")</f>
        <v>24029.528342696089</v>
      </c>
      <c r="L122" s="138">
        <f ca="1">IFERROR(IF((VLOOKUP($E122,'NEA Backsheet'!$D$5:$AF$182,L$9,FALSE))="","",(VLOOKUP($E122,'NEA Backsheet'!$D$5:$AF$182,L$9,FALSE))),"")</f>
        <v>23486.741366595979</v>
      </c>
      <c r="M122" s="140">
        <f ca="1">IFERROR(IF((VLOOKUP($E122,'NEA Backsheet'!$D$5:$AF$182,M$9,FALSE))="","",(VLOOKUP($E122,'NEA Backsheet'!$D$5:$AF$182,M$9,FALSE))),"")</f>
        <v>24950.227965344453</v>
      </c>
      <c r="N122" s="137" t="str">
        <f ca="1">IFERROR(IF((VLOOKUP($E122,'NEA Backsheet'!$D$5:$AF$182,N$9,FALSE))="","",(VLOOKUP($E122,'NEA Backsheet'!$D$5:$AF$182,N$9,FALSE))),"")</f>
        <v/>
      </c>
      <c r="O122" s="136">
        <f t="shared" ca="1" si="16"/>
        <v>399.30133501569071</v>
      </c>
      <c r="P122" s="138">
        <f t="shared" ca="1" si="17"/>
        <v>479.89514035529282</v>
      </c>
      <c r="Q122" s="140">
        <f t="shared" ca="1" si="18"/>
        <v>-1040.6085088137734</v>
      </c>
      <c r="R122" s="138" t="str">
        <f t="shared" ca="1" si="19"/>
        <v/>
      </c>
    </row>
    <row r="123" spans="1:18">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15"/>
        <v>E06000012</v>
      </c>
      <c r="F123" s="29" t="str">
        <f ca="1">IF(E123="","",VLOOKUP(E123,'Org list'!$J$9:$K$636,2,0))</f>
        <v>North East Lincolnshire</v>
      </c>
      <c r="G123" s="135">
        <f ca="1">IFERROR(IF((VLOOKUP($E123,'NEA Backsheet'!$D$5:$AF$182,G$9,FALSE))="","",(VLOOKUP($E123,'NEA Backsheet'!$D$5:$AF$182,G$9,FALSE))),"")</f>
        <v>3819.6880250350819</v>
      </c>
      <c r="H123" s="138">
        <f ca="1">IFERROR(IF((VLOOKUP($E123,'NEA Backsheet'!$D$5:$AF$182,H$9,FALSE))="","",(VLOOKUP($E123,'NEA Backsheet'!$D$5:$AF$182,H$9,FALSE))),"")</f>
        <v>3752.1902822551915</v>
      </c>
      <c r="I123" s="140">
        <f ca="1">IFERROR(IF((VLOOKUP($E123,'NEA Backsheet'!$D$5:$AF$182,I$9,FALSE))="","",(VLOOKUP($E123,'NEA Backsheet'!$D$5:$AF$182,I$9,FALSE))),"")</f>
        <v>3613.7514687762723</v>
      </c>
      <c r="J123" s="137">
        <f ca="1">IFERROR(IF((VLOOKUP($E123,'NEA Backsheet'!$D$5:$AF$182,J$9,FALSE))="","",(VLOOKUP($E123,'NEA Backsheet'!$D$5:$AF$182,J$9,FALSE))),"")</f>
        <v>3556.6609968361217</v>
      </c>
      <c r="K123" s="135">
        <f ca="1">IFERROR(IF((VLOOKUP($E123,'NEA Backsheet'!$D$5:$AF$182,K$9,FALSE))="","",(VLOOKUP($E123,'NEA Backsheet'!$D$5:$AF$182,K$9,FALSE))),"")</f>
        <v>3397.3561969706589</v>
      </c>
      <c r="L123" s="138">
        <f ca="1">IFERROR(IF((VLOOKUP($E123,'NEA Backsheet'!$D$5:$AF$182,L$9,FALSE))="","",(VLOOKUP($E123,'NEA Backsheet'!$D$5:$AF$182,L$9,FALSE))),"")</f>
        <v>3631.7447686752971</v>
      </c>
      <c r="M123" s="140">
        <f ca="1">IFERROR(IF((VLOOKUP($E123,'NEA Backsheet'!$D$5:$AF$182,M$9,FALSE))="","",(VLOOKUP($E123,'NEA Backsheet'!$D$5:$AF$182,M$9,FALSE))),"")</f>
        <v>3980.3609305133459</v>
      </c>
      <c r="N123" s="137" t="str">
        <f ca="1">IFERROR(IF((VLOOKUP($E123,'NEA Backsheet'!$D$5:$AF$182,N$9,FALSE))="","",(VLOOKUP($E123,'NEA Backsheet'!$D$5:$AF$182,N$9,FALSE))),"")</f>
        <v/>
      </c>
      <c r="O123" s="136">
        <f t="shared" ca="1" si="16"/>
        <v>422.33182806442301</v>
      </c>
      <c r="P123" s="138">
        <f t="shared" ca="1" si="17"/>
        <v>120.4455135798944</v>
      </c>
      <c r="Q123" s="140">
        <f t="shared" ca="1" si="18"/>
        <v>-366.60946173707362</v>
      </c>
      <c r="R123" s="138" t="str">
        <f t="shared" ca="1" si="19"/>
        <v/>
      </c>
    </row>
    <row r="124" spans="1:18">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15"/>
        <v>E06000013</v>
      </c>
      <c r="F124" s="29" t="str">
        <f ca="1">IF(E124="","",VLOOKUP(E124,'Org list'!$J$9:$K$636,2,0))</f>
        <v>North Lincolnshire</v>
      </c>
      <c r="G124" s="135">
        <f ca="1">IFERROR(IF((VLOOKUP($E124,'NEA Backsheet'!$D$5:$AF$182,G$9,FALSE))="","",(VLOOKUP($E124,'NEA Backsheet'!$D$5:$AF$182,G$9,FALSE))),"")</f>
        <v>4795.7923473488245</v>
      </c>
      <c r="H124" s="138">
        <f ca="1">IFERROR(IF((VLOOKUP($E124,'NEA Backsheet'!$D$5:$AF$182,H$9,FALSE))="","",(VLOOKUP($E124,'NEA Backsheet'!$D$5:$AF$182,H$9,FALSE))),"")</f>
        <v>4703.1721093433316</v>
      </c>
      <c r="I124" s="140">
        <f ca="1">IFERROR(IF((VLOOKUP($E124,'NEA Backsheet'!$D$5:$AF$182,I$9,FALSE))="","",(VLOOKUP($E124,'NEA Backsheet'!$D$5:$AF$182,I$9,FALSE))),"")</f>
        <v>4761.6602206067137</v>
      </c>
      <c r="J124" s="137">
        <f ca="1">IFERROR(IF((VLOOKUP($E124,'NEA Backsheet'!$D$5:$AF$182,J$9,FALSE))="","",(VLOOKUP($E124,'NEA Backsheet'!$D$5:$AF$182,J$9,FALSE))),"")</f>
        <v>4627.27905698631</v>
      </c>
      <c r="K124" s="135">
        <f ca="1">IFERROR(IF((VLOOKUP($E124,'NEA Backsheet'!$D$5:$AF$182,K$9,FALSE))="","",(VLOOKUP($E124,'NEA Backsheet'!$D$5:$AF$182,K$9,FALSE))),"")</f>
        <v>4441.702467464057</v>
      </c>
      <c r="L124" s="138">
        <f ca="1">IFERROR(IF((VLOOKUP($E124,'NEA Backsheet'!$D$5:$AF$182,L$9,FALSE))="","",(VLOOKUP($E124,'NEA Backsheet'!$D$5:$AF$182,L$9,FALSE))),"")</f>
        <v>4576.245377168716</v>
      </c>
      <c r="M124" s="140">
        <f ca="1">IFERROR(IF((VLOOKUP($E124,'NEA Backsheet'!$D$5:$AF$182,M$9,FALSE))="","",(VLOOKUP($E124,'NEA Backsheet'!$D$5:$AF$182,M$9,FALSE))),"")</f>
        <v>4452.2518948643374</v>
      </c>
      <c r="N124" s="137" t="str">
        <f ca="1">IFERROR(IF((VLOOKUP($E124,'NEA Backsheet'!$D$5:$AF$182,N$9,FALSE))="","",(VLOOKUP($E124,'NEA Backsheet'!$D$5:$AF$182,N$9,FALSE))),"")</f>
        <v/>
      </c>
      <c r="O124" s="136">
        <f t="shared" ca="1" si="16"/>
        <v>354.08987988476747</v>
      </c>
      <c r="P124" s="138">
        <f t="shared" ca="1" si="17"/>
        <v>126.92673217461561</v>
      </c>
      <c r="Q124" s="140">
        <f t="shared" ca="1" si="18"/>
        <v>309.40832574237629</v>
      </c>
      <c r="R124" s="138" t="str">
        <f t="shared" ca="1" si="19"/>
        <v/>
      </c>
    </row>
    <row r="125" spans="1:18">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15"/>
        <v>E06000024</v>
      </c>
      <c r="F125" s="29" t="str">
        <f ca="1">IF(E125="","",VLOOKUP(E125,'Org list'!$J$9:$K$636,2,0))</f>
        <v>North Somerset</v>
      </c>
      <c r="G125" s="135">
        <f ca="1">IFERROR(IF((VLOOKUP($E125,'NEA Backsheet'!$D$5:$AF$182,G$9,FALSE))="","",(VLOOKUP($E125,'NEA Backsheet'!$D$5:$AF$182,G$9,FALSE))),"")</f>
        <v>5008.0976343903258</v>
      </c>
      <c r="H125" s="138">
        <f ca="1">IFERROR(IF((VLOOKUP($E125,'NEA Backsheet'!$D$5:$AF$182,H$9,FALSE))="","",(VLOOKUP($E125,'NEA Backsheet'!$D$5:$AF$182,H$9,FALSE))),"")</f>
        <v>5035.0589777216319</v>
      </c>
      <c r="I125" s="140">
        <f ca="1">IFERROR(IF((VLOOKUP($E125,'NEA Backsheet'!$D$5:$AF$182,I$9,FALSE))="","",(VLOOKUP($E125,'NEA Backsheet'!$D$5:$AF$182,I$9,FALSE))),"")</f>
        <v>5143.7297885290463</v>
      </c>
      <c r="J125" s="137">
        <f ca="1">IFERROR(IF((VLOOKUP($E125,'NEA Backsheet'!$D$5:$AF$182,J$9,FALSE))="","",(VLOOKUP($E125,'NEA Backsheet'!$D$5:$AF$182,J$9,FALSE))),"")</f>
        <v>4890.2514654936886</v>
      </c>
      <c r="K125" s="135">
        <f ca="1">IFERROR(IF((VLOOKUP($E125,'NEA Backsheet'!$D$5:$AF$182,K$9,FALSE))="","",(VLOOKUP($E125,'NEA Backsheet'!$D$5:$AF$182,K$9,FALSE))),"")</f>
        <v>5065.1507307309566</v>
      </c>
      <c r="L125" s="138">
        <f ca="1">IFERROR(IF((VLOOKUP($E125,'NEA Backsheet'!$D$5:$AF$182,L$9,FALSE))="","",(VLOOKUP($E125,'NEA Backsheet'!$D$5:$AF$182,L$9,FALSE))),"")</f>
        <v>5352.0789532175368</v>
      </c>
      <c r="M125" s="140">
        <f ca="1">IFERROR(IF((VLOOKUP($E125,'NEA Backsheet'!$D$5:$AF$182,M$9,FALSE))="","",(VLOOKUP($E125,'NEA Backsheet'!$D$5:$AF$182,M$9,FALSE))),"")</f>
        <v>5791.7892439317002</v>
      </c>
      <c r="N125" s="137" t="str">
        <f ca="1">IFERROR(IF((VLOOKUP($E125,'NEA Backsheet'!$D$5:$AF$182,N$9,FALSE))="","",(VLOOKUP($E125,'NEA Backsheet'!$D$5:$AF$182,N$9,FALSE))),"")</f>
        <v/>
      </c>
      <c r="O125" s="136">
        <f t="shared" ca="1" si="16"/>
        <v>-57.053096340630873</v>
      </c>
      <c r="P125" s="138">
        <f t="shared" ca="1" si="17"/>
        <v>-317.01997549590487</v>
      </c>
      <c r="Q125" s="140">
        <f t="shared" ca="1" si="18"/>
        <v>-648.05945540265384</v>
      </c>
      <c r="R125" s="138" t="str">
        <f t="shared" ca="1" si="19"/>
        <v/>
      </c>
    </row>
    <row r="126" spans="1:18">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15"/>
        <v>E08000022</v>
      </c>
      <c r="F126" s="29" t="str">
        <f ca="1">IF(E126="","",VLOOKUP(E126,'Org list'!$J$9:$K$636,2,0))</f>
        <v>North Tyneside</v>
      </c>
      <c r="G126" s="135">
        <f ca="1">IFERROR(IF((VLOOKUP($E126,'NEA Backsheet'!$D$5:$AF$182,G$9,FALSE))="","",(VLOOKUP($E126,'NEA Backsheet'!$D$5:$AF$182,G$9,FALSE))),"")</f>
        <v>6313.1202771608632</v>
      </c>
      <c r="H126" s="138">
        <f ca="1">IFERROR(IF((VLOOKUP($E126,'NEA Backsheet'!$D$5:$AF$182,H$9,FALSE))="","",(VLOOKUP($E126,'NEA Backsheet'!$D$5:$AF$182,H$9,FALSE))),"")</f>
        <v>6386.5562047375706</v>
      </c>
      <c r="I126" s="140">
        <f ca="1">IFERROR(IF((VLOOKUP($E126,'NEA Backsheet'!$D$5:$AF$182,I$9,FALSE))="","",(VLOOKUP($E126,'NEA Backsheet'!$D$5:$AF$182,I$9,FALSE))),"")</f>
        <v>6476.3770937447925</v>
      </c>
      <c r="J126" s="137">
        <f ca="1">IFERROR(IF((VLOOKUP($E126,'NEA Backsheet'!$D$5:$AF$182,J$9,FALSE))="","",(VLOOKUP($E126,'NEA Backsheet'!$D$5:$AF$182,J$9,FALSE))),"")</f>
        <v>6646.3853500491578</v>
      </c>
      <c r="K126" s="135">
        <f ca="1">IFERROR(IF((VLOOKUP($E126,'NEA Backsheet'!$D$5:$AF$182,K$9,FALSE))="","",(VLOOKUP($E126,'NEA Backsheet'!$D$5:$AF$182,K$9,FALSE))),"")</f>
        <v>6456.9829483565964</v>
      </c>
      <c r="L126" s="138">
        <f ca="1">IFERROR(IF((VLOOKUP($E126,'NEA Backsheet'!$D$5:$AF$182,L$9,FALSE))="","",(VLOOKUP($E126,'NEA Backsheet'!$D$5:$AF$182,L$9,FALSE))),"")</f>
        <v>6515.8644645415106</v>
      </c>
      <c r="M126" s="140">
        <f ca="1">IFERROR(IF((VLOOKUP($E126,'NEA Backsheet'!$D$5:$AF$182,M$9,FALSE))="","",(VLOOKUP($E126,'NEA Backsheet'!$D$5:$AF$182,M$9,FALSE))),"")</f>
        <v>6871.2923909992032</v>
      </c>
      <c r="N126" s="137" t="str">
        <f ca="1">IFERROR(IF((VLOOKUP($E126,'NEA Backsheet'!$D$5:$AF$182,N$9,FALSE))="","",(VLOOKUP($E126,'NEA Backsheet'!$D$5:$AF$182,N$9,FALSE))),"")</f>
        <v/>
      </c>
      <c r="O126" s="136">
        <f t="shared" ca="1" si="16"/>
        <v>-143.86267119573313</v>
      </c>
      <c r="P126" s="138">
        <f t="shared" ca="1" si="17"/>
        <v>-129.30825980394002</v>
      </c>
      <c r="Q126" s="140">
        <f t="shared" ca="1" si="18"/>
        <v>-394.91529725441069</v>
      </c>
      <c r="R126" s="138" t="str">
        <f t="shared" ca="1" si="19"/>
        <v/>
      </c>
    </row>
    <row r="127" spans="1:18">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15"/>
        <v>E10000023</v>
      </c>
      <c r="F127" s="29" t="str">
        <f ca="1">IF(E127="","",VLOOKUP(E127,'Org list'!$J$9:$K$636,2,0))</f>
        <v>North Yorkshire</v>
      </c>
      <c r="G127" s="135">
        <f ca="1">IFERROR(IF((VLOOKUP($E127,'NEA Backsheet'!$D$5:$AF$182,G$9,FALSE))="","",(VLOOKUP($E127,'NEA Backsheet'!$D$5:$AF$182,G$9,FALSE))),"")</f>
        <v>16242.493085850485</v>
      </c>
      <c r="H127" s="138">
        <f ca="1">IFERROR(IF((VLOOKUP($E127,'NEA Backsheet'!$D$5:$AF$182,H$9,FALSE))="","",(VLOOKUP($E127,'NEA Backsheet'!$D$5:$AF$182,H$9,FALSE))),"")</f>
        <v>16563.440651550674</v>
      </c>
      <c r="I127" s="140">
        <f ca="1">IFERROR(IF((VLOOKUP($E127,'NEA Backsheet'!$D$5:$AF$182,I$9,FALSE))="","",(VLOOKUP($E127,'NEA Backsheet'!$D$5:$AF$182,I$9,FALSE))),"")</f>
        <v>17039.808682059447</v>
      </c>
      <c r="J127" s="137">
        <f ca="1">IFERROR(IF((VLOOKUP($E127,'NEA Backsheet'!$D$5:$AF$182,J$9,FALSE))="","",(VLOOKUP($E127,'NEA Backsheet'!$D$5:$AF$182,J$9,FALSE))),"")</f>
        <v>16905.721079739913</v>
      </c>
      <c r="K127" s="135">
        <f ca="1">IFERROR(IF((VLOOKUP($E127,'NEA Backsheet'!$D$5:$AF$182,K$9,FALSE))="","",(VLOOKUP($E127,'NEA Backsheet'!$D$5:$AF$182,K$9,FALSE))),"")</f>
        <v>16554.495860679119</v>
      </c>
      <c r="L127" s="138">
        <f ca="1">IFERROR(IF((VLOOKUP($E127,'NEA Backsheet'!$D$5:$AF$182,L$9,FALSE))="","",(VLOOKUP($E127,'NEA Backsheet'!$D$5:$AF$182,L$9,FALSE))),"")</f>
        <v>16405.1908204387</v>
      </c>
      <c r="M127" s="140">
        <f ca="1">IFERROR(IF((VLOOKUP($E127,'NEA Backsheet'!$D$5:$AF$182,M$9,FALSE))="","",(VLOOKUP($E127,'NEA Backsheet'!$D$5:$AF$182,M$9,FALSE))),"")</f>
        <v>17679.763701972937</v>
      </c>
      <c r="N127" s="137" t="str">
        <f ca="1">IFERROR(IF((VLOOKUP($E127,'NEA Backsheet'!$D$5:$AF$182,N$9,FALSE))="","",(VLOOKUP($E127,'NEA Backsheet'!$D$5:$AF$182,N$9,FALSE))),"")</f>
        <v/>
      </c>
      <c r="O127" s="136">
        <f t="shared" ca="1" si="16"/>
        <v>-312.00277482863385</v>
      </c>
      <c r="P127" s="138">
        <f t="shared" ca="1" si="17"/>
        <v>158.24983111197434</v>
      </c>
      <c r="Q127" s="140">
        <f t="shared" ca="1" si="18"/>
        <v>-639.9550199134901</v>
      </c>
      <c r="R127" s="138" t="str">
        <f t="shared" ca="1" si="19"/>
        <v/>
      </c>
    </row>
    <row r="128" spans="1:18">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15"/>
        <v>E10000021</v>
      </c>
      <c r="F128" s="29" t="str">
        <f ca="1">IF(E128="","",VLOOKUP(E128,'Org list'!$J$9:$K$636,2,0))</f>
        <v>Northamptonshire</v>
      </c>
      <c r="G128" s="135">
        <f ca="1">IFERROR(IF((VLOOKUP($E128,'NEA Backsheet'!$D$5:$AF$182,G$9,FALSE))="","",(VLOOKUP($E128,'NEA Backsheet'!$D$5:$AF$182,G$9,FALSE))),"")</f>
        <v>21192.679396625907</v>
      </c>
      <c r="H128" s="138">
        <f ca="1">IFERROR(IF((VLOOKUP($E128,'NEA Backsheet'!$D$5:$AF$182,H$9,FALSE))="","",(VLOOKUP($E128,'NEA Backsheet'!$D$5:$AF$182,H$9,FALSE))),"")</f>
        <v>21084.52859399364</v>
      </c>
      <c r="I128" s="140">
        <f ca="1">IFERROR(IF((VLOOKUP($E128,'NEA Backsheet'!$D$5:$AF$182,I$9,FALSE))="","",(VLOOKUP($E128,'NEA Backsheet'!$D$5:$AF$182,I$9,FALSE))),"")</f>
        <v>21900.830318901237</v>
      </c>
      <c r="J128" s="137">
        <f ca="1">IFERROR(IF((VLOOKUP($E128,'NEA Backsheet'!$D$5:$AF$182,J$9,FALSE))="","",(VLOOKUP($E128,'NEA Backsheet'!$D$5:$AF$182,J$9,FALSE))),"")</f>
        <v>21309.315602368122</v>
      </c>
      <c r="K128" s="135">
        <f ca="1">IFERROR(IF((VLOOKUP($E128,'NEA Backsheet'!$D$5:$AF$182,K$9,FALSE))="","",(VLOOKUP($E128,'NEA Backsheet'!$D$5:$AF$182,K$9,FALSE))),"")</f>
        <v>21483.95137709349</v>
      </c>
      <c r="L128" s="138">
        <f ca="1">IFERROR(IF((VLOOKUP($E128,'NEA Backsheet'!$D$5:$AF$182,L$9,FALSE))="","",(VLOOKUP($E128,'NEA Backsheet'!$D$5:$AF$182,L$9,FALSE))),"")</f>
        <v>21034.534823139169</v>
      </c>
      <c r="M128" s="140">
        <f ca="1">IFERROR(IF((VLOOKUP($E128,'NEA Backsheet'!$D$5:$AF$182,M$9,FALSE))="","",(VLOOKUP($E128,'NEA Backsheet'!$D$5:$AF$182,M$9,FALSE))),"")</f>
        <v>21628.88203106045</v>
      </c>
      <c r="N128" s="137" t="str">
        <f ca="1">IFERROR(IF((VLOOKUP($E128,'NEA Backsheet'!$D$5:$AF$182,N$9,FALSE))="","",(VLOOKUP($E128,'NEA Backsheet'!$D$5:$AF$182,N$9,FALSE))),"")</f>
        <v/>
      </c>
      <c r="O128" s="136">
        <f t="shared" ca="1" si="16"/>
        <v>-291.27198046758349</v>
      </c>
      <c r="P128" s="138">
        <f t="shared" ca="1" si="17"/>
        <v>49.993770854471222</v>
      </c>
      <c r="Q128" s="140">
        <f t="shared" ca="1" si="18"/>
        <v>271.94828784078709</v>
      </c>
      <c r="R128" s="138" t="str">
        <f t="shared" ca="1" si="19"/>
        <v/>
      </c>
    </row>
    <row r="129" spans="1:18">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15"/>
        <v>E06000057</v>
      </c>
      <c r="F129" s="29" t="str">
        <f ca="1">IF(E129="","",VLOOKUP(E129,'Org list'!$J$9:$K$636,2,0))</f>
        <v>Northumberland</v>
      </c>
      <c r="G129" s="135">
        <f ca="1">IFERROR(IF((VLOOKUP($E129,'NEA Backsheet'!$D$5:$AF$182,G$9,FALSE))="","",(VLOOKUP($E129,'NEA Backsheet'!$D$5:$AF$182,G$9,FALSE))),"")</f>
        <v>9256.1586023225009</v>
      </c>
      <c r="H129" s="138">
        <f ca="1">IFERROR(IF((VLOOKUP($E129,'NEA Backsheet'!$D$5:$AF$182,H$9,FALSE))="","",(VLOOKUP($E129,'NEA Backsheet'!$D$5:$AF$182,H$9,FALSE))),"")</f>
        <v>9560.5645403095405</v>
      </c>
      <c r="I129" s="140">
        <f ca="1">IFERROR(IF((VLOOKUP($E129,'NEA Backsheet'!$D$5:$AF$182,I$9,FALSE))="","",(VLOOKUP($E129,'NEA Backsheet'!$D$5:$AF$182,I$9,FALSE))),"")</f>
        <v>9453.4054598903513</v>
      </c>
      <c r="J129" s="137">
        <f ca="1">IFERROR(IF((VLOOKUP($E129,'NEA Backsheet'!$D$5:$AF$182,J$9,FALSE))="","",(VLOOKUP($E129,'NEA Backsheet'!$D$5:$AF$182,J$9,FALSE))),"")</f>
        <v>9385.9899537721976</v>
      </c>
      <c r="K129" s="135">
        <f ca="1">IFERROR(IF((VLOOKUP($E129,'NEA Backsheet'!$D$5:$AF$182,K$9,FALSE))="","",(VLOOKUP($E129,'NEA Backsheet'!$D$5:$AF$182,K$9,FALSE))),"")</f>
        <v>9782.4830777319257</v>
      </c>
      <c r="L129" s="138">
        <f ca="1">IFERROR(IF((VLOOKUP($E129,'NEA Backsheet'!$D$5:$AF$182,L$9,FALSE))="","",(VLOOKUP($E129,'NEA Backsheet'!$D$5:$AF$182,L$9,FALSE))),"")</f>
        <v>9915.5669102569427</v>
      </c>
      <c r="M129" s="140">
        <f ca="1">IFERROR(IF((VLOOKUP($E129,'NEA Backsheet'!$D$5:$AF$182,M$9,FALSE))="","",(VLOOKUP($E129,'NEA Backsheet'!$D$5:$AF$182,M$9,FALSE))),"")</f>
        <v>10356.529622522954</v>
      </c>
      <c r="N129" s="137" t="str">
        <f ca="1">IFERROR(IF((VLOOKUP($E129,'NEA Backsheet'!$D$5:$AF$182,N$9,FALSE))="","",(VLOOKUP($E129,'NEA Backsheet'!$D$5:$AF$182,N$9,FALSE))),"")</f>
        <v/>
      </c>
      <c r="O129" s="136">
        <f t="shared" ca="1" si="16"/>
        <v>-526.32447540942485</v>
      </c>
      <c r="P129" s="138">
        <f t="shared" ca="1" si="17"/>
        <v>-355.00236994740226</v>
      </c>
      <c r="Q129" s="140">
        <f t="shared" ca="1" si="18"/>
        <v>-903.12416263260275</v>
      </c>
      <c r="R129" s="138" t="str">
        <f t="shared" ca="1" si="19"/>
        <v/>
      </c>
    </row>
    <row r="130" spans="1:18">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15"/>
        <v>E06000018</v>
      </c>
      <c r="F130" s="29" t="str">
        <f ca="1">IF(E130="","",VLOOKUP(E130,'Org list'!$J$9:$K$636,2,0))</f>
        <v>Nottingham</v>
      </c>
      <c r="G130" s="135">
        <f ca="1">IFERROR(IF((VLOOKUP($E130,'NEA Backsheet'!$D$5:$AF$182,G$9,FALSE))="","",(VLOOKUP($E130,'NEA Backsheet'!$D$5:$AF$182,G$9,FALSE))),"")</f>
        <v>7157.0216474105682</v>
      </c>
      <c r="H130" s="138">
        <f ca="1">IFERROR(IF((VLOOKUP($E130,'NEA Backsheet'!$D$5:$AF$182,H$9,FALSE))="","",(VLOOKUP($E130,'NEA Backsheet'!$D$5:$AF$182,H$9,FALSE))),"")</f>
        <v>7210.2886411603304</v>
      </c>
      <c r="I130" s="140">
        <f ca="1">IFERROR(IF((VLOOKUP($E130,'NEA Backsheet'!$D$5:$AF$182,I$9,FALSE))="","",(VLOOKUP($E130,'NEA Backsheet'!$D$5:$AF$182,I$9,FALSE))),"")</f>
        <v>7449.9410410343926</v>
      </c>
      <c r="J130" s="137">
        <f ca="1">IFERROR(IF((VLOOKUP($E130,'NEA Backsheet'!$D$5:$AF$182,J$9,FALSE))="","",(VLOOKUP($E130,'NEA Backsheet'!$D$5:$AF$182,J$9,FALSE))),"")</f>
        <v>7151.4589036321568</v>
      </c>
      <c r="K130" s="135">
        <f ca="1">IFERROR(IF((VLOOKUP($E130,'NEA Backsheet'!$D$5:$AF$182,K$9,FALSE))="","",(VLOOKUP($E130,'NEA Backsheet'!$D$5:$AF$182,K$9,FALSE))),"")</f>
        <v>7277.339719245032</v>
      </c>
      <c r="L130" s="138">
        <f ca="1">IFERROR(IF((VLOOKUP($E130,'NEA Backsheet'!$D$5:$AF$182,L$9,FALSE))="","",(VLOOKUP($E130,'NEA Backsheet'!$D$5:$AF$182,L$9,FALSE))),"")</f>
        <v>7213.4812114771939</v>
      </c>
      <c r="M130" s="140">
        <f ca="1">IFERROR(IF((VLOOKUP($E130,'NEA Backsheet'!$D$5:$AF$182,M$9,FALSE))="","",(VLOOKUP($E130,'NEA Backsheet'!$D$5:$AF$182,M$9,FALSE))),"")</f>
        <v>7637.846749278785</v>
      </c>
      <c r="N130" s="137" t="str">
        <f ca="1">IFERROR(IF((VLOOKUP($E130,'NEA Backsheet'!$D$5:$AF$182,N$9,FALSE))="","",(VLOOKUP($E130,'NEA Backsheet'!$D$5:$AF$182,N$9,FALSE))),"")</f>
        <v/>
      </c>
      <c r="O130" s="136">
        <f t="shared" ca="1" si="16"/>
        <v>-120.31807183446381</v>
      </c>
      <c r="P130" s="138">
        <f t="shared" ca="1" si="17"/>
        <v>-3.1925703168635664</v>
      </c>
      <c r="Q130" s="140">
        <f t="shared" ca="1" si="18"/>
        <v>-187.90570824439237</v>
      </c>
      <c r="R130" s="138" t="str">
        <f t="shared" ca="1" si="19"/>
        <v/>
      </c>
    </row>
    <row r="131" spans="1:18">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15"/>
        <v>E10000024</v>
      </c>
      <c r="F131" s="29" t="str">
        <f ca="1">IF(E131="","",VLOOKUP(E131,'Org list'!$J$9:$K$636,2,0))</f>
        <v>Nottinghamshire</v>
      </c>
      <c r="G131" s="135">
        <f ca="1">IFERROR(IF((VLOOKUP($E131,'NEA Backsheet'!$D$5:$AF$182,G$9,FALSE))="","",(VLOOKUP($E131,'NEA Backsheet'!$D$5:$AF$182,G$9,FALSE))),"")</f>
        <v>20695.209294312968</v>
      </c>
      <c r="H131" s="138">
        <f ca="1">IFERROR(IF((VLOOKUP($E131,'NEA Backsheet'!$D$5:$AF$182,H$9,FALSE))="","",(VLOOKUP($E131,'NEA Backsheet'!$D$5:$AF$182,H$9,FALSE))),"")</f>
        <v>20713.380856570097</v>
      </c>
      <c r="I131" s="140">
        <f ca="1">IFERROR(IF((VLOOKUP($E131,'NEA Backsheet'!$D$5:$AF$182,I$9,FALSE))="","",(VLOOKUP($E131,'NEA Backsheet'!$D$5:$AF$182,I$9,FALSE))),"")</f>
        <v>21860.242995315566</v>
      </c>
      <c r="J131" s="137">
        <f ca="1">IFERROR(IF((VLOOKUP($E131,'NEA Backsheet'!$D$5:$AF$182,J$9,FALSE))="","",(VLOOKUP($E131,'NEA Backsheet'!$D$5:$AF$182,J$9,FALSE))),"")</f>
        <v>20999.643318150622</v>
      </c>
      <c r="K131" s="135">
        <f ca="1">IFERROR(IF((VLOOKUP($E131,'NEA Backsheet'!$D$5:$AF$182,K$9,FALSE))="","",(VLOOKUP($E131,'NEA Backsheet'!$D$5:$AF$182,K$9,FALSE))),"")</f>
        <v>20598.689933094414</v>
      </c>
      <c r="L131" s="138">
        <f ca="1">IFERROR(IF((VLOOKUP($E131,'NEA Backsheet'!$D$5:$AF$182,L$9,FALSE))="","",(VLOOKUP($E131,'NEA Backsheet'!$D$5:$AF$182,L$9,FALSE))),"")</f>
        <v>20410.005582692709</v>
      </c>
      <c r="M131" s="140">
        <f ca="1">IFERROR(IF((VLOOKUP($E131,'NEA Backsheet'!$D$5:$AF$182,M$9,FALSE))="","",(VLOOKUP($E131,'NEA Backsheet'!$D$5:$AF$182,M$9,FALSE))),"")</f>
        <v>20855.049448209509</v>
      </c>
      <c r="N131" s="137" t="str">
        <f ca="1">IFERROR(IF((VLOOKUP($E131,'NEA Backsheet'!$D$5:$AF$182,N$9,FALSE))="","",(VLOOKUP($E131,'NEA Backsheet'!$D$5:$AF$182,N$9,FALSE))),"")</f>
        <v/>
      </c>
      <c r="O131" s="136">
        <f t="shared" ca="1" si="16"/>
        <v>96.519361218553968</v>
      </c>
      <c r="P131" s="138">
        <f t="shared" ca="1" si="17"/>
        <v>303.37527387738737</v>
      </c>
      <c r="Q131" s="140">
        <f t="shared" ca="1" si="18"/>
        <v>1005.1935471060569</v>
      </c>
      <c r="R131" s="138" t="str">
        <f t="shared" ca="1" si="19"/>
        <v/>
      </c>
    </row>
    <row r="132" spans="1:18">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15"/>
        <v>E08000004</v>
      </c>
      <c r="F132" s="29" t="str">
        <f ca="1">IF(E132="","",VLOOKUP(E132,'Org list'!$J$9:$K$636,2,0))</f>
        <v>Oldham</v>
      </c>
      <c r="G132" s="135">
        <f ca="1">IFERROR(IF((VLOOKUP($E132,'NEA Backsheet'!$D$5:$AF$182,G$9,FALSE))="","",(VLOOKUP($E132,'NEA Backsheet'!$D$5:$AF$182,G$9,FALSE))),"")</f>
        <v>6955.4821207529512</v>
      </c>
      <c r="H132" s="138">
        <f ca="1">IFERROR(IF((VLOOKUP($E132,'NEA Backsheet'!$D$5:$AF$182,H$9,FALSE))="","",(VLOOKUP($E132,'NEA Backsheet'!$D$5:$AF$182,H$9,FALSE))),"")</f>
        <v>6773.6618494525546</v>
      </c>
      <c r="I132" s="140">
        <f ca="1">IFERROR(IF((VLOOKUP($E132,'NEA Backsheet'!$D$5:$AF$182,I$9,FALSE))="","",(VLOOKUP($E132,'NEA Backsheet'!$D$5:$AF$182,I$9,FALSE))),"")</f>
        <v>7258.5158728210545</v>
      </c>
      <c r="J132" s="137">
        <f ca="1">IFERROR(IF((VLOOKUP($E132,'NEA Backsheet'!$D$5:$AF$182,J$9,FALSE))="","",(VLOOKUP($E132,'NEA Backsheet'!$D$5:$AF$182,J$9,FALSE))),"")</f>
        <v>7216.0463643849525</v>
      </c>
      <c r="K132" s="135">
        <f ca="1">IFERROR(IF((VLOOKUP($E132,'NEA Backsheet'!$D$5:$AF$182,K$9,FALSE))="","",(VLOOKUP($E132,'NEA Backsheet'!$D$5:$AF$182,K$9,FALSE))),"")</f>
        <v>7559.7519435710929</v>
      </c>
      <c r="L132" s="138">
        <f ca="1">IFERROR(IF((VLOOKUP($E132,'NEA Backsheet'!$D$5:$AF$182,L$9,FALSE))="","",(VLOOKUP($E132,'NEA Backsheet'!$D$5:$AF$182,L$9,FALSE))),"")</f>
        <v>7771.8253073771566</v>
      </c>
      <c r="M132" s="140">
        <f ca="1">IFERROR(IF((VLOOKUP($E132,'NEA Backsheet'!$D$5:$AF$182,M$9,FALSE))="","",(VLOOKUP($E132,'NEA Backsheet'!$D$5:$AF$182,M$9,FALSE))),"")</f>
        <v>8846.1156923114977</v>
      </c>
      <c r="N132" s="137" t="str">
        <f ca="1">IFERROR(IF((VLOOKUP($E132,'NEA Backsheet'!$D$5:$AF$182,N$9,FALSE))="","",(VLOOKUP($E132,'NEA Backsheet'!$D$5:$AF$182,N$9,FALSE))),"")</f>
        <v/>
      </c>
      <c r="O132" s="136">
        <f t="shared" ca="1" si="16"/>
        <v>-604.26982281814162</v>
      </c>
      <c r="P132" s="138">
        <f t="shared" ca="1" si="17"/>
        <v>-998.16345792460197</v>
      </c>
      <c r="Q132" s="140">
        <f t="shared" ca="1" si="18"/>
        <v>-1587.5998194904432</v>
      </c>
      <c r="R132" s="138" t="str">
        <f t="shared" ca="1" si="19"/>
        <v/>
      </c>
    </row>
    <row r="133" spans="1:18">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15"/>
        <v>E10000025</v>
      </c>
      <c r="F133" s="29" t="str">
        <f ca="1">IF(E133="","",VLOOKUP(E133,'Org list'!$J$9:$K$636,2,0))</f>
        <v>Oxfordshire</v>
      </c>
      <c r="G133" s="135">
        <f ca="1">IFERROR(IF((VLOOKUP($E133,'NEA Backsheet'!$D$5:$AF$182,G$9,FALSE))="","",(VLOOKUP($E133,'NEA Backsheet'!$D$5:$AF$182,G$9,FALSE))),"")</f>
        <v>15793.610000804969</v>
      </c>
      <c r="H133" s="138">
        <f ca="1">IFERROR(IF((VLOOKUP($E133,'NEA Backsheet'!$D$5:$AF$182,H$9,FALSE))="","",(VLOOKUP($E133,'NEA Backsheet'!$D$5:$AF$182,H$9,FALSE))),"")</f>
        <v>15790.392579214837</v>
      </c>
      <c r="I133" s="140">
        <f ca="1">IFERROR(IF((VLOOKUP($E133,'NEA Backsheet'!$D$5:$AF$182,I$9,FALSE))="","",(VLOOKUP($E133,'NEA Backsheet'!$D$5:$AF$182,I$9,FALSE))),"")</f>
        <v>16484.776281327086</v>
      </c>
      <c r="J133" s="137">
        <f ca="1">IFERROR(IF((VLOOKUP($E133,'NEA Backsheet'!$D$5:$AF$182,J$9,FALSE))="","",(VLOOKUP($E133,'NEA Backsheet'!$D$5:$AF$182,J$9,FALSE))),"")</f>
        <v>15869.801557279401</v>
      </c>
      <c r="K133" s="135">
        <f ca="1">IFERROR(IF((VLOOKUP($E133,'NEA Backsheet'!$D$5:$AF$182,K$9,FALSE))="","",(VLOOKUP($E133,'NEA Backsheet'!$D$5:$AF$182,K$9,FALSE))),"")</f>
        <v>16094.431673597863</v>
      </c>
      <c r="L133" s="138">
        <f ca="1">IFERROR(IF((VLOOKUP($E133,'NEA Backsheet'!$D$5:$AF$182,L$9,FALSE))="","",(VLOOKUP($E133,'NEA Backsheet'!$D$5:$AF$182,L$9,FALSE))),"")</f>
        <v>16073.610012260062</v>
      </c>
      <c r="M133" s="140">
        <f ca="1">IFERROR(IF((VLOOKUP($E133,'NEA Backsheet'!$D$5:$AF$182,M$9,FALSE))="","",(VLOOKUP($E133,'NEA Backsheet'!$D$5:$AF$182,M$9,FALSE))),"")</f>
        <v>16729.991173428851</v>
      </c>
      <c r="N133" s="137" t="str">
        <f ca="1">IFERROR(IF((VLOOKUP($E133,'NEA Backsheet'!$D$5:$AF$182,N$9,FALSE))="","",(VLOOKUP($E133,'NEA Backsheet'!$D$5:$AF$182,N$9,FALSE))),"")</f>
        <v/>
      </c>
      <c r="O133" s="136">
        <f t="shared" ca="1" si="16"/>
        <v>-300.82167279289388</v>
      </c>
      <c r="P133" s="138">
        <f t="shared" ca="1" si="17"/>
        <v>-283.21743304522533</v>
      </c>
      <c r="Q133" s="140">
        <f t="shared" ca="1" si="18"/>
        <v>-245.21489210176514</v>
      </c>
      <c r="R133" s="138" t="str">
        <f t="shared" ca="1" si="19"/>
        <v/>
      </c>
    </row>
    <row r="134" spans="1:18">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15"/>
        <v>E06000031</v>
      </c>
      <c r="F134" s="29" t="str">
        <f ca="1">IF(E134="","",VLOOKUP(E134,'Org list'!$J$9:$K$636,2,0))</f>
        <v>Peterborough</v>
      </c>
      <c r="G134" s="135">
        <f ca="1">IFERROR(IF((VLOOKUP($E134,'NEA Backsheet'!$D$5:$AF$182,G$9,FALSE))="","",(VLOOKUP($E134,'NEA Backsheet'!$D$5:$AF$182,G$9,FALSE))),"")</f>
        <v>4814.8494451855868</v>
      </c>
      <c r="H134" s="138">
        <f ca="1">IFERROR(IF((VLOOKUP($E134,'NEA Backsheet'!$D$5:$AF$182,H$9,FALSE))="","",(VLOOKUP($E134,'NEA Backsheet'!$D$5:$AF$182,H$9,FALSE))),"")</f>
        <v>4808.4959003934664</v>
      </c>
      <c r="I134" s="140">
        <f ca="1">IFERROR(IF((VLOOKUP($E134,'NEA Backsheet'!$D$5:$AF$182,I$9,FALSE))="","",(VLOOKUP($E134,'NEA Backsheet'!$D$5:$AF$182,I$9,FALSE))),"")</f>
        <v>4771.8220228451419</v>
      </c>
      <c r="J134" s="137">
        <f ca="1">IFERROR(IF((VLOOKUP($E134,'NEA Backsheet'!$D$5:$AF$182,J$9,FALSE))="","",(VLOOKUP($E134,'NEA Backsheet'!$D$5:$AF$182,J$9,FALSE))),"")</f>
        <v>4963.7544003111161</v>
      </c>
      <c r="K134" s="135">
        <f ca="1">IFERROR(IF((VLOOKUP($E134,'NEA Backsheet'!$D$5:$AF$182,K$9,FALSE))="","",(VLOOKUP($E134,'NEA Backsheet'!$D$5:$AF$182,K$9,FALSE))),"")</f>
        <v>5128.4881419820085</v>
      </c>
      <c r="L134" s="138">
        <f ca="1">IFERROR(IF((VLOOKUP($E134,'NEA Backsheet'!$D$5:$AF$182,L$9,FALSE))="","",(VLOOKUP($E134,'NEA Backsheet'!$D$5:$AF$182,L$9,FALSE))),"")</f>
        <v>4947.4859475779513</v>
      </c>
      <c r="M134" s="140">
        <f ca="1">IFERROR(IF((VLOOKUP($E134,'NEA Backsheet'!$D$5:$AF$182,M$9,FALSE))="","",(VLOOKUP($E134,'NEA Backsheet'!$D$5:$AF$182,M$9,FALSE))),"")</f>
        <v>5177.7749957449514</v>
      </c>
      <c r="N134" s="137" t="str">
        <f ca="1">IFERROR(IF((VLOOKUP($E134,'NEA Backsheet'!$D$5:$AF$182,N$9,FALSE))="","",(VLOOKUP($E134,'NEA Backsheet'!$D$5:$AF$182,N$9,FALSE))),"")</f>
        <v/>
      </c>
      <c r="O134" s="136">
        <f t="shared" ca="1" si="16"/>
        <v>-313.63869679642175</v>
      </c>
      <c r="P134" s="138">
        <f t="shared" ca="1" si="17"/>
        <v>-138.99004718448487</v>
      </c>
      <c r="Q134" s="140">
        <f t="shared" ca="1" si="18"/>
        <v>-405.95297289980954</v>
      </c>
      <c r="R134" s="138" t="str">
        <f t="shared" ca="1" si="19"/>
        <v/>
      </c>
    </row>
    <row r="135" spans="1:18">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15"/>
        <v>E06000026</v>
      </c>
      <c r="F135" s="29" t="str">
        <f ca="1">IF(E135="","",VLOOKUP(E135,'Org list'!$J$9:$K$636,2,0))</f>
        <v>Plymouth</v>
      </c>
      <c r="G135" s="135">
        <f ca="1">IFERROR(IF((VLOOKUP($E135,'NEA Backsheet'!$D$5:$AF$182,G$9,FALSE))="","",(VLOOKUP($E135,'NEA Backsheet'!$D$5:$AF$182,G$9,FALSE))),"")</f>
        <v>6435.6785105173403</v>
      </c>
      <c r="H135" s="138">
        <f ca="1">IFERROR(IF((VLOOKUP($E135,'NEA Backsheet'!$D$5:$AF$182,H$9,FALSE))="","",(VLOOKUP($E135,'NEA Backsheet'!$D$5:$AF$182,H$9,FALSE))),"")</f>
        <v>6242.1198728378859</v>
      </c>
      <c r="I135" s="140">
        <f ca="1">IFERROR(IF((VLOOKUP($E135,'NEA Backsheet'!$D$5:$AF$182,I$9,FALSE))="","",(VLOOKUP($E135,'NEA Backsheet'!$D$5:$AF$182,I$9,FALSE))),"")</f>
        <v>6596.4900675017816</v>
      </c>
      <c r="J135" s="137">
        <f ca="1">IFERROR(IF((VLOOKUP($E135,'NEA Backsheet'!$D$5:$AF$182,J$9,FALSE))="","",(VLOOKUP($E135,'NEA Backsheet'!$D$5:$AF$182,J$9,FALSE))),"")</f>
        <v>6657.3060745068069</v>
      </c>
      <c r="K135" s="135">
        <f ca="1">IFERROR(IF((VLOOKUP($E135,'NEA Backsheet'!$D$5:$AF$182,K$9,FALSE))="","",(VLOOKUP($E135,'NEA Backsheet'!$D$5:$AF$182,K$9,FALSE))),"")</f>
        <v>6718.9992354590195</v>
      </c>
      <c r="L135" s="138">
        <f ca="1">IFERROR(IF((VLOOKUP($E135,'NEA Backsheet'!$D$5:$AF$182,L$9,FALSE))="","",(VLOOKUP($E135,'NEA Backsheet'!$D$5:$AF$182,L$9,FALSE))),"")</f>
        <v>6700.5790025680744</v>
      </c>
      <c r="M135" s="140">
        <f ca="1">IFERROR(IF((VLOOKUP($E135,'NEA Backsheet'!$D$5:$AF$182,M$9,FALSE))="","",(VLOOKUP($E135,'NEA Backsheet'!$D$5:$AF$182,M$9,FALSE))),"")</f>
        <v>7232.4266792129811</v>
      </c>
      <c r="N135" s="137" t="str">
        <f ca="1">IFERROR(IF((VLOOKUP($E135,'NEA Backsheet'!$D$5:$AF$182,N$9,FALSE))="","",(VLOOKUP($E135,'NEA Backsheet'!$D$5:$AF$182,N$9,FALSE))),"")</f>
        <v/>
      </c>
      <c r="O135" s="136">
        <f t="shared" ca="1" si="16"/>
        <v>-283.32072494167915</v>
      </c>
      <c r="P135" s="138">
        <f t="shared" ca="1" si="17"/>
        <v>-458.45912973018858</v>
      </c>
      <c r="Q135" s="140">
        <f t="shared" ca="1" si="18"/>
        <v>-635.93661171119948</v>
      </c>
      <c r="R135" s="138" t="str">
        <f t="shared" ca="1" si="19"/>
        <v/>
      </c>
    </row>
    <row r="136" spans="1:18">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15"/>
        <v>E06000044</v>
      </c>
      <c r="F136" s="29" t="str">
        <f ca="1">IF(E136="","",VLOOKUP(E136,'Org list'!$J$9:$K$636,2,0))</f>
        <v>Portsmouth</v>
      </c>
      <c r="G136" s="135">
        <f ca="1">IFERROR(IF((VLOOKUP($E136,'NEA Backsheet'!$D$5:$AF$182,G$9,FALSE))="","",(VLOOKUP($E136,'NEA Backsheet'!$D$5:$AF$182,G$9,FALSE))),"")</f>
        <v>4612.7544062034676</v>
      </c>
      <c r="H136" s="138">
        <f ca="1">IFERROR(IF((VLOOKUP($E136,'NEA Backsheet'!$D$5:$AF$182,H$9,FALSE))="","",(VLOOKUP($E136,'NEA Backsheet'!$D$5:$AF$182,H$9,FALSE))),"")</f>
        <v>4766.0437566615574</v>
      </c>
      <c r="I136" s="140">
        <f ca="1">IFERROR(IF((VLOOKUP($E136,'NEA Backsheet'!$D$5:$AF$182,I$9,FALSE))="","",(VLOOKUP($E136,'NEA Backsheet'!$D$5:$AF$182,I$9,FALSE))),"")</f>
        <v>4869.1641448987557</v>
      </c>
      <c r="J136" s="137">
        <f ca="1">IFERROR(IF((VLOOKUP($E136,'NEA Backsheet'!$D$5:$AF$182,J$9,FALSE))="","",(VLOOKUP($E136,'NEA Backsheet'!$D$5:$AF$182,J$9,FALSE))),"")</f>
        <v>4708.8978803276959</v>
      </c>
      <c r="K136" s="135">
        <f ca="1">IFERROR(IF((VLOOKUP($E136,'NEA Backsheet'!$D$5:$AF$182,K$9,FALSE))="","",(VLOOKUP($E136,'NEA Backsheet'!$D$5:$AF$182,K$9,FALSE))),"")</f>
        <v>4723.6227531704189</v>
      </c>
      <c r="L136" s="138">
        <f ca="1">IFERROR(IF((VLOOKUP($E136,'NEA Backsheet'!$D$5:$AF$182,L$9,FALSE))="","",(VLOOKUP($E136,'NEA Backsheet'!$D$5:$AF$182,L$9,FALSE))),"")</f>
        <v>4707.492794210888</v>
      </c>
      <c r="M136" s="140">
        <f ca="1">IFERROR(IF((VLOOKUP($E136,'NEA Backsheet'!$D$5:$AF$182,M$9,FALSE))="","",(VLOOKUP($E136,'NEA Backsheet'!$D$5:$AF$182,M$9,FALSE))),"")</f>
        <v>4873.7476256283435</v>
      </c>
      <c r="N136" s="137" t="str">
        <f ca="1">IFERROR(IF((VLOOKUP($E136,'NEA Backsheet'!$D$5:$AF$182,N$9,FALSE))="","",(VLOOKUP($E136,'NEA Backsheet'!$D$5:$AF$182,N$9,FALSE))),"")</f>
        <v/>
      </c>
      <c r="O136" s="136">
        <f t="shared" ca="1" si="16"/>
        <v>-110.86834696695132</v>
      </c>
      <c r="P136" s="138">
        <f t="shared" ca="1" si="17"/>
        <v>58.550962450669431</v>
      </c>
      <c r="Q136" s="140">
        <f t="shared" ca="1" si="18"/>
        <v>-4.5834807295877908</v>
      </c>
      <c r="R136" s="138" t="str">
        <f t="shared" ca="1" si="19"/>
        <v/>
      </c>
    </row>
    <row r="137" spans="1:18">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15"/>
        <v>E06000038</v>
      </c>
      <c r="F137" s="29" t="str">
        <f ca="1">IF(E137="","",VLOOKUP(E137,'Org list'!$J$9:$K$636,2,0))</f>
        <v>Reading</v>
      </c>
      <c r="G137" s="135">
        <f ca="1">IFERROR(IF((VLOOKUP($E137,'NEA Backsheet'!$D$5:$AF$182,G$9,FALSE))="","",(VLOOKUP($E137,'NEA Backsheet'!$D$5:$AF$182,G$9,FALSE))),"")</f>
        <v>3890.488448433608</v>
      </c>
      <c r="H137" s="138">
        <f ca="1">IFERROR(IF((VLOOKUP($E137,'NEA Backsheet'!$D$5:$AF$182,H$9,FALSE))="","",(VLOOKUP($E137,'NEA Backsheet'!$D$5:$AF$182,H$9,FALSE))),"")</f>
        <v>3759.1054022491385</v>
      </c>
      <c r="I137" s="140">
        <f ca="1">IFERROR(IF((VLOOKUP($E137,'NEA Backsheet'!$D$5:$AF$182,I$9,FALSE))="","",(VLOOKUP($E137,'NEA Backsheet'!$D$5:$AF$182,I$9,FALSE))),"")</f>
        <v>3991.192005181646</v>
      </c>
      <c r="J137" s="137">
        <f ca="1">IFERROR(IF((VLOOKUP($E137,'NEA Backsheet'!$D$5:$AF$182,J$9,FALSE))="","",(VLOOKUP($E137,'NEA Backsheet'!$D$5:$AF$182,J$9,FALSE))),"")</f>
        <v>3878.6574561290381</v>
      </c>
      <c r="K137" s="135">
        <f ca="1">IFERROR(IF((VLOOKUP($E137,'NEA Backsheet'!$D$5:$AF$182,K$9,FALSE))="","",(VLOOKUP($E137,'NEA Backsheet'!$D$5:$AF$182,K$9,FALSE))),"")</f>
        <v>4037.5031541163739</v>
      </c>
      <c r="L137" s="138">
        <f ca="1">IFERROR(IF((VLOOKUP($E137,'NEA Backsheet'!$D$5:$AF$182,L$9,FALSE))="","",(VLOOKUP($E137,'NEA Backsheet'!$D$5:$AF$182,L$9,FALSE))),"")</f>
        <v>3940.460634032861</v>
      </c>
      <c r="M137" s="140">
        <f ca="1">IFERROR(IF((VLOOKUP($E137,'NEA Backsheet'!$D$5:$AF$182,M$9,FALSE))="","",(VLOOKUP($E137,'NEA Backsheet'!$D$5:$AF$182,M$9,FALSE))),"")</f>
        <v>4064.313261957584</v>
      </c>
      <c r="N137" s="137" t="str">
        <f ca="1">IFERROR(IF((VLOOKUP($E137,'NEA Backsheet'!$D$5:$AF$182,N$9,FALSE))="","",(VLOOKUP($E137,'NEA Backsheet'!$D$5:$AF$182,N$9,FALSE))),"")</f>
        <v/>
      </c>
      <c r="O137" s="136">
        <f t="shared" ca="1" si="16"/>
        <v>-147.01470568276591</v>
      </c>
      <c r="P137" s="138">
        <f t="shared" ca="1" si="17"/>
        <v>-181.3552317837225</v>
      </c>
      <c r="Q137" s="140">
        <f t="shared" ca="1" si="18"/>
        <v>-73.121256775938036</v>
      </c>
      <c r="R137" s="138" t="str">
        <f t="shared" ca="1" si="19"/>
        <v/>
      </c>
    </row>
    <row r="138" spans="1:18">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15"/>
        <v>E09000026</v>
      </c>
      <c r="F138" s="29" t="str">
        <f ca="1">IF(E138="","",VLOOKUP(E138,'Org list'!$J$9:$K$636,2,0))</f>
        <v>Redbridge</v>
      </c>
      <c r="G138" s="135">
        <f ca="1">IFERROR(IF((VLOOKUP($E138,'NEA Backsheet'!$D$5:$AF$182,G$9,FALSE))="","",(VLOOKUP($E138,'NEA Backsheet'!$D$5:$AF$182,G$9,FALSE))),"")</f>
        <v>6197.8256490196527</v>
      </c>
      <c r="H138" s="138">
        <f ca="1">IFERROR(IF((VLOOKUP($E138,'NEA Backsheet'!$D$5:$AF$182,H$9,FALSE))="","",(VLOOKUP($E138,'NEA Backsheet'!$D$5:$AF$182,H$9,FALSE))),"")</f>
        <v>6168.5735844020001</v>
      </c>
      <c r="I138" s="140">
        <f ca="1">IFERROR(IF((VLOOKUP($E138,'NEA Backsheet'!$D$5:$AF$182,I$9,FALSE))="","",(VLOOKUP($E138,'NEA Backsheet'!$D$5:$AF$182,I$9,FALSE))),"")</f>
        <v>6280.1392082946668</v>
      </c>
      <c r="J138" s="137">
        <f ca="1">IFERROR(IF((VLOOKUP($E138,'NEA Backsheet'!$D$5:$AF$182,J$9,FALSE))="","",(VLOOKUP($E138,'NEA Backsheet'!$D$5:$AF$182,J$9,FALSE))),"")</f>
        <v>6178.680344793398</v>
      </c>
      <c r="K138" s="135">
        <f ca="1">IFERROR(IF((VLOOKUP($E138,'NEA Backsheet'!$D$5:$AF$182,K$9,FALSE))="","",(VLOOKUP($E138,'NEA Backsheet'!$D$5:$AF$182,K$9,FALSE))),"")</f>
        <v>6382.0640423454024</v>
      </c>
      <c r="L138" s="138">
        <f ca="1">IFERROR(IF((VLOOKUP($E138,'NEA Backsheet'!$D$5:$AF$182,L$9,FALSE))="","",(VLOOKUP($E138,'NEA Backsheet'!$D$5:$AF$182,L$9,FALSE))),"")</f>
        <v>6709.6333283548947</v>
      </c>
      <c r="M138" s="140">
        <f ca="1">IFERROR(IF((VLOOKUP($E138,'NEA Backsheet'!$D$5:$AF$182,M$9,FALSE))="","",(VLOOKUP($E138,'NEA Backsheet'!$D$5:$AF$182,M$9,FALSE))),"")</f>
        <v>6939.0653687383665</v>
      </c>
      <c r="N138" s="137" t="str">
        <f ca="1">IFERROR(IF((VLOOKUP($E138,'NEA Backsheet'!$D$5:$AF$182,N$9,FALSE))="","",(VLOOKUP($E138,'NEA Backsheet'!$D$5:$AF$182,N$9,FALSE))),"")</f>
        <v/>
      </c>
      <c r="O138" s="136">
        <f t="shared" ca="1" si="16"/>
        <v>-184.23839332574971</v>
      </c>
      <c r="P138" s="138">
        <f t="shared" ca="1" si="17"/>
        <v>-541.05974395289468</v>
      </c>
      <c r="Q138" s="140">
        <f t="shared" ca="1" si="18"/>
        <v>-658.9261604436997</v>
      </c>
      <c r="R138" s="138" t="str">
        <f t="shared" ca="1" si="19"/>
        <v/>
      </c>
    </row>
    <row r="139" spans="1:18">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15"/>
        <v>E06000003</v>
      </c>
      <c r="F139" s="29" t="str">
        <f ca="1">IF(E139="","",VLOOKUP(E139,'Org list'!$J$9:$K$636,2,0))</f>
        <v>Redcar and Cleveland</v>
      </c>
      <c r="G139" s="135">
        <f ca="1">IFERROR(IF((VLOOKUP($E139,'NEA Backsheet'!$D$5:$AF$182,G$9,FALSE))="","",(VLOOKUP($E139,'NEA Backsheet'!$D$5:$AF$182,G$9,FALSE))),"")</f>
        <v>4314.1914426105741</v>
      </c>
      <c r="H139" s="138">
        <f ca="1">IFERROR(IF((VLOOKUP($E139,'NEA Backsheet'!$D$5:$AF$182,H$9,FALSE))="","",(VLOOKUP($E139,'NEA Backsheet'!$D$5:$AF$182,H$9,FALSE))),"")</f>
        <v>4174.0558560450681</v>
      </c>
      <c r="I139" s="140">
        <f ca="1">IFERROR(IF((VLOOKUP($E139,'NEA Backsheet'!$D$5:$AF$182,I$9,FALSE))="","",(VLOOKUP($E139,'NEA Backsheet'!$D$5:$AF$182,I$9,FALSE))),"")</f>
        <v>4332.3464929018437</v>
      </c>
      <c r="J139" s="137">
        <f ca="1">IFERROR(IF((VLOOKUP($E139,'NEA Backsheet'!$D$5:$AF$182,J$9,FALSE))="","",(VLOOKUP($E139,'NEA Backsheet'!$D$5:$AF$182,J$9,FALSE))),"")</f>
        <v>4149.0224703361173</v>
      </c>
      <c r="K139" s="135">
        <f ca="1">IFERROR(IF((VLOOKUP($E139,'NEA Backsheet'!$D$5:$AF$182,K$9,FALSE))="","",(VLOOKUP($E139,'NEA Backsheet'!$D$5:$AF$182,K$9,FALSE))),"")</f>
        <v>4091.0253986098824</v>
      </c>
      <c r="L139" s="138">
        <f ca="1">IFERROR(IF((VLOOKUP($E139,'NEA Backsheet'!$D$5:$AF$182,L$9,FALSE))="","",(VLOOKUP($E139,'NEA Backsheet'!$D$5:$AF$182,L$9,FALSE))),"")</f>
        <v>4183.492496154915</v>
      </c>
      <c r="M139" s="140">
        <f ca="1">IFERROR(IF((VLOOKUP($E139,'NEA Backsheet'!$D$5:$AF$182,M$9,FALSE))="","",(VLOOKUP($E139,'NEA Backsheet'!$D$5:$AF$182,M$9,FALSE))),"")</f>
        <v>4456.9816849995195</v>
      </c>
      <c r="N139" s="137" t="str">
        <f ca="1">IFERROR(IF((VLOOKUP($E139,'NEA Backsheet'!$D$5:$AF$182,N$9,FALSE))="","",(VLOOKUP($E139,'NEA Backsheet'!$D$5:$AF$182,N$9,FALSE))),"")</f>
        <v/>
      </c>
      <c r="O139" s="136">
        <f t="shared" ca="1" si="16"/>
        <v>223.16604400069173</v>
      </c>
      <c r="P139" s="138">
        <f t="shared" ca="1" si="17"/>
        <v>-9.4366401098468486</v>
      </c>
      <c r="Q139" s="140">
        <f t="shared" ca="1" si="18"/>
        <v>-124.63519209767583</v>
      </c>
      <c r="R139" s="138" t="str">
        <f t="shared" ca="1" si="19"/>
        <v/>
      </c>
    </row>
    <row r="140" spans="1:18">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ref="E140:E171" ca="1" si="20">IF($A140&gt;$U$5-1,"",INDIRECT("'Comms by AT'!D"&amp;$A140+$U$4))</f>
        <v>E09000027</v>
      </c>
      <c r="F140" s="29" t="str">
        <f ca="1">IF(E140="","",VLOOKUP(E140,'Org list'!$J$9:$K$636,2,0))</f>
        <v>Richmond upon Thames</v>
      </c>
      <c r="G140" s="135">
        <f ca="1">IFERROR(IF((VLOOKUP($E140,'NEA Backsheet'!$D$5:$AF$182,G$9,FALSE))="","",(VLOOKUP($E140,'NEA Backsheet'!$D$5:$AF$182,G$9,FALSE))),"")</f>
        <v>4323.5936141809107</v>
      </c>
      <c r="H140" s="138">
        <f ca="1">IFERROR(IF((VLOOKUP($E140,'NEA Backsheet'!$D$5:$AF$182,H$9,FALSE))="","",(VLOOKUP($E140,'NEA Backsheet'!$D$5:$AF$182,H$9,FALSE))),"")</f>
        <v>4137.0017973109643</v>
      </c>
      <c r="I140" s="140">
        <f ca="1">IFERROR(IF((VLOOKUP($E140,'NEA Backsheet'!$D$5:$AF$182,I$9,FALSE))="","",(VLOOKUP($E140,'NEA Backsheet'!$D$5:$AF$182,I$9,FALSE))),"")</f>
        <v>4351.5172331515623</v>
      </c>
      <c r="J140" s="137">
        <f ca="1">IFERROR(IF((VLOOKUP($E140,'NEA Backsheet'!$D$5:$AF$182,J$9,FALSE))="","",(VLOOKUP($E140,'NEA Backsheet'!$D$5:$AF$182,J$9,FALSE))),"")</f>
        <v>4291.6280568536613</v>
      </c>
      <c r="K140" s="135">
        <f ca="1">IFERROR(IF((VLOOKUP($E140,'NEA Backsheet'!$D$5:$AF$182,K$9,FALSE))="","",(VLOOKUP($E140,'NEA Backsheet'!$D$5:$AF$182,K$9,FALSE))),"")</f>
        <v>4531.0514300491523</v>
      </c>
      <c r="L140" s="138">
        <f ca="1">IFERROR(IF((VLOOKUP($E140,'NEA Backsheet'!$D$5:$AF$182,L$9,FALSE))="","",(VLOOKUP($E140,'NEA Backsheet'!$D$5:$AF$182,L$9,FALSE))),"")</f>
        <v>4471.4147001927277</v>
      </c>
      <c r="M140" s="140">
        <f ca="1">IFERROR(IF((VLOOKUP($E140,'NEA Backsheet'!$D$5:$AF$182,M$9,FALSE))="","",(VLOOKUP($E140,'NEA Backsheet'!$D$5:$AF$182,M$9,FALSE))),"")</f>
        <v>4630.0369368974261</v>
      </c>
      <c r="N140" s="137" t="str">
        <f ca="1">IFERROR(IF((VLOOKUP($E140,'NEA Backsheet'!$D$5:$AF$182,N$9,FALSE))="","",(VLOOKUP($E140,'NEA Backsheet'!$D$5:$AF$182,N$9,FALSE))),"")</f>
        <v/>
      </c>
      <c r="O140" s="136">
        <f t="shared" ref="O140:O171" ca="1" si="21">IFERROR(IF(K140=0,"",(G140-K140)),"")</f>
        <v>-207.4578158682416</v>
      </c>
      <c r="P140" s="138">
        <f t="shared" ref="P140:P171" ca="1" si="22">IFERROR(IF(L140=0,"",(H140-L140)),"")</f>
        <v>-334.41290288176333</v>
      </c>
      <c r="Q140" s="140">
        <f t="shared" ref="Q140:Q171" ca="1" si="23">IFERROR(IF(M140=0,"",(I140-M140)),"")</f>
        <v>-278.51970374586381</v>
      </c>
      <c r="R140" s="138" t="str">
        <f t="shared" ref="R140:R171" ca="1" si="24">IFERROR(IF(N140=0,"",(J140-N140)),"")</f>
        <v/>
      </c>
    </row>
    <row r="141" spans="1:18">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20"/>
        <v>E08000005</v>
      </c>
      <c r="F141" s="29" t="str">
        <f ca="1">IF(E141="","",VLOOKUP(E141,'Org list'!$J$9:$K$636,2,0))</f>
        <v>Rochdale</v>
      </c>
      <c r="G141" s="135">
        <f ca="1">IFERROR(IF((VLOOKUP($E141,'NEA Backsheet'!$D$5:$AF$182,G$9,FALSE))="","",(VLOOKUP($E141,'NEA Backsheet'!$D$5:$AF$182,G$9,FALSE))),"")</f>
        <v>6628.8681992838301</v>
      </c>
      <c r="H141" s="138">
        <f ca="1">IFERROR(IF((VLOOKUP($E141,'NEA Backsheet'!$D$5:$AF$182,H$9,FALSE))="","",(VLOOKUP($E141,'NEA Backsheet'!$D$5:$AF$182,H$9,FALSE))),"")</f>
        <v>6705.1201246874571</v>
      </c>
      <c r="I141" s="140">
        <f ca="1">IFERROR(IF((VLOOKUP($E141,'NEA Backsheet'!$D$5:$AF$182,I$9,FALSE))="","",(VLOOKUP($E141,'NEA Backsheet'!$D$5:$AF$182,I$9,FALSE))),"")</f>
        <v>7084.4180224284628</v>
      </c>
      <c r="J141" s="137">
        <f ca="1">IFERROR(IF((VLOOKUP($E141,'NEA Backsheet'!$D$5:$AF$182,J$9,FALSE))="","",(VLOOKUP($E141,'NEA Backsheet'!$D$5:$AF$182,J$9,FALSE))),"")</f>
        <v>6988.0817149080731</v>
      </c>
      <c r="K141" s="135">
        <f ca="1">IFERROR(IF((VLOOKUP($E141,'NEA Backsheet'!$D$5:$AF$182,K$9,FALSE))="","",(VLOOKUP($E141,'NEA Backsheet'!$D$5:$AF$182,K$9,FALSE))),"")</f>
        <v>7053.0605615894383</v>
      </c>
      <c r="L141" s="138">
        <f ca="1">IFERROR(IF((VLOOKUP($E141,'NEA Backsheet'!$D$5:$AF$182,L$9,FALSE))="","",(VLOOKUP($E141,'NEA Backsheet'!$D$5:$AF$182,L$9,FALSE))),"")</f>
        <v>7324.992350503896</v>
      </c>
      <c r="M141" s="140">
        <f ca="1">IFERROR(IF((VLOOKUP($E141,'NEA Backsheet'!$D$5:$AF$182,M$9,FALSE))="","",(VLOOKUP($E141,'NEA Backsheet'!$D$5:$AF$182,M$9,FALSE))),"")</f>
        <v>7922.3996571998969</v>
      </c>
      <c r="N141" s="137" t="str">
        <f ca="1">IFERROR(IF((VLOOKUP($E141,'NEA Backsheet'!$D$5:$AF$182,N$9,FALSE))="","",(VLOOKUP($E141,'NEA Backsheet'!$D$5:$AF$182,N$9,FALSE))),"")</f>
        <v/>
      </c>
      <c r="O141" s="136">
        <f t="shared" ca="1" si="21"/>
        <v>-424.19236230560819</v>
      </c>
      <c r="P141" s="138">
        <f t="shared" ca="1" si="22"/>
        <v>-619.87222581643891</v>
      </c>
      <c r="Q141" s="140">
        <f t="shared" ca="1" si="23"/>
        <v>-837.98163477143407</v>
      </c>
      <c r="R141" s="138" t="str">
        <f t="shared" ca="1" si="24"/>
        <v/>
      </c>
    </row>
    <row r="142" spans="1:18">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20"/>
        <v>E08000018</v>
      </c>
      <c r="F142" s="29" t="str">
        <f ca="1">IF(E142="","",VLOOKUP(E142,'Org list'!$J$9:$K$636,2,0))</f>
        <v>Rotherham</v>
      </c>
      <c r="G142" s="135">
        <f ca="1">IFERROR(IF((VLOOKUP($E142,'NEA Backsheet'!$D$5:$AF$182,G$9,FALSE))="","",(VLOOKUP($E142,'NEA Backsheet'!$D$5:$AF$182,G$9,FALSE))),"")</f>
        <v>7109.9365547058478</v>
      </c>
      <c r="H142" s="138">
        <f ca="1">IFERROR(IF((VLOOKUP($E142,'NEA Backsheet'!$D$5:$AF$182,H$9,FALSE))="","",(VLOOKUP($E142,'NEA Backsheet'!$D$5:$AF$182,H$9,FALSE))),"")</f>
        <v>6974.9364128081979</v>
      </c>
      <c r="I142" s="140">
        <f ca="1">IFERROR(IF((VLOOKUP($E142,'NEA Backsheet'!$D$5:$AF$182,I$9,FALSE))="","",(VLOOKUP($E142,'NEA Backsheet'!$D$5:$AF$182,I$9,FALSE))),"")</f>
        <v>7226.9624796287999</v>
      </c>
      <c r="J142" s="137">
        <f ca="1">IFERROR(IF((VLOOKUP($E142,'NEA Backsheet'!$D$5:$AF$182,J$9,FALSE))="","",(VLOOKUP($E142,'NEA Backsheet'!$D$5:$AF$182,J$9,FALSE))),"")</f>
        <v>7390.2048037996392</v>
      </c>
      <c r="K142" s="135">
        <f ca="1">IFERROR(IF((VLOOKUP($E142,'NEA Backsheet'!$D$5:$AF$182,K$9,FALSE))="","",(VLOOKUP($E142,'NEA Backsheet'!$D$5:$AF$182,K$9,FALSE))),"")</f>
        <v>7747.7427649971405</v>
      </c>
      <c r="L142" s="138">
        <f ca="1">IFERROR(IF((VLOOKUP($E142,'NEA Backsheet'!$D$5:$AF$182,L$9,FALSE))="","",(VLOOKUP($E142,'NEA Backsheet'!$D$5:$AF$182,L$9,FALSE))),"")</f>
        <v>7798.2226636261703</v>
      </c>
      <c r="M142" s="140">
        <f ca="1">IFERROR(IF((VLOOKUP($E142,'NEA Backsheet'!$D$5:$AF$182,M$9,FALSE))="","",(VLOOKUP($E142,'NEA Backsheet'!$D$5:$AF$182,M$9,FALSE))),"")</f>
        <v>8275.4099555059274</v>
      </c>
      <c r="N142" s="137" t="str">
        <f ca="1">IFERROR(IF((VLOOKUP($E142,'NEA Backsheet'!$D$5:$AF$182,N$9,FALSE))="","",(VLOOKUP($E142,'NEA Backsheet'!$D$5:$AF$182,N$9,FALSE))),"")</f>
        <v/>
      </c>
      <c r="O142" s="136">
        <f t="shared" ca="1" si="21"/>
        <v>-637.8062102912927</v>
      </c>
      <c r="P142" s="138">
        <f t="shared" ca="1" si="22"/>
        <v>-823.28625081797236</v>
      </c>
      <c r="Q142" s="140">
        <f t="shared" ca="1" si="23"/>
        <v>-1048.4474758771275</v>
      </c>
      <c r="R142" s="138" t="str">
        <f t="shared" ca="1" si="24"/>
        <v/>
      </c>
    </row>
    <row r="143" spans="1:18">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20"/>
        <v>E06000017</v>
      </c>
      <c r="F143" s="29" t="str">
        <f ca="1">IF(E143="","",VLOOKUP(E143,'Org list'!$J$9:$K$636,2,0))</f>
        <v>Rutland</v>
      </c>
      <c r="G143" s="135">
        <f ca="1">IFERROR(IF((VLOOKUP($E143,'NEA Backsheet'!$D$5:$AF$182,G$9,FALSE))="","",(VLOOKUP($E143,'NEA Backsheet'!$D$5:$AF$182,G$9,FALSE))),"")</f>
        <v>876.8860891035406</v>
      </c>
      <c r="H143" s="138">
        <f ca="1">IFERROR(IF((VLOOKUP($E143,'NEA Backsheet'!$D$5:$AF$182,H$9,FALSE))="","",(VLOOKUP($E143,'NEA Backsheet'!$D$5:$AF$182,H$9,FALSE))),"")</f>
        <v>839.61793258328078</v>
      </c>
      <c r="I143" s="140">
        <f ca="1">IFERROR(IF((VLOOKUP($E143,'NEA Backsheet'!$D$5:$AF$182,I$9,FALSE))="","",(VLOOKUP($E143,'NEA Backsheet'!$D$5:$AF$182,I$9,FALSE))),"")</f>
        <v>875.28380092952943</v>
      </c>
      <c r="J143" s="137">
        <f ca="1">IFERROR(IF((VLOOKUP($E143,'NEA Backsheet'!$D$5:$AF$182,J$9,FALSE))="","",(VLOOKUP($E143,'NEA Backsheet'!$D$5:$AF$182,J$9,FALSE))),"")</f>
        <v>886.17469077205681</v>
      </c>
      <c r="K143" s="135">
        <f ca="1">IFERROR(IF((VLOOKUP($E143,'NEA Backsheet'!$D$5:$AF$182,K$9,FALSE))="","",(VLOOKUP($E143,'NEA Backsheet'!$D$5:$AF$182,K$9,FALSE))),"")</f>
        <v>905.9806650879093</v>
      </c>
      <c r="L143" s="138">
        <f ca="1">IFERROR(IF((VLOOKUP($E143,'NEA Backsheet'!$D$5:$AF$182,L$9,FALSE))="","",(VLOOKUP($E143,'NEA Backsheet'!$D$5:$AF$182,L$9,FALSE))),"")</f>
        <v>925.55570121297194</v>
      </c>
      <c r="M143" s="140">
        <f ca="1">IFERROR(IF((VLOOKUP($E143,'NEA Backsheet'!$D$5:$AF$182,M$9,FALSE))="","",(VLOOKUP($E143,'NEA Backsheet'!$D$5:$AF$182,M$9,FALSE))),"")</f>
        <v>958.10054908734423</v>
      </c>
      <c r="N143" s="137" t="str">
        <f ca="1">IFERROR(IF((VLOOKUP($E143,'NEA Backsheet'!$D$5:$AF$182,N$9,FALSE))="","",(VLOOKUP($E143,'NEA Backsheet'!$D$5:$AF$182,N$9,FALSE))),"")</f>
        <v/>
      </c>
      <c r="O143" s="136">
        <f t="shared" ca="1" si="21"/>
        <v>-29.094575984368703</v>
      </c>
      <c r="P143" s="138">
        <f t="shared" ca="1" si="22"/>
        <v>-85.937768629691163</v>
      </c>
      <c r="Q143" s="140">
        <f t="shared" ca="1" si="23"/>
        <v>-82.8167481578148</v>
      </c>
      <c r="R143" s="138" t="str">
        <f t="shared" ca="1" si="24"/>
        <v/>
      </c>
    </row>
    <row r="144" spans="1:18">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20"/>
        <v>E08000006</v>
      </c>
      <c r="F144" s="29" t="str">
        <f ca="1">IF(E144="","",VLOOKUP(E144,'Org list'!$J$9:$K$636,2,0))</f>
        <v>Salford</v>
      </c>
      <c r="G144" s="135">
        <f ca="1">IFERROR(IF((VLOOKUP($E144,'NEA Backsheet'!$D$5:$AF$182,G$9,FALSE))="","",(VLOOKUP($E144,'NEA Backsheet'!$D$5:$AF$182,G$9,FALSE))),"")</f>
        <v>8473.2998018193066</v>
      </c>
      <c r="H144" s="138">
        <f ca="1">IFERROR(IF((VLOOKUP($E144,'NEA Backsheet'!$D$5:$AF$182,H$9,FALSE))="","",(VLOOKUP($E144,'NEA Backsheet'!$D$5:$AF$182,H$9,FALSE))),"")</f>
        <v>8377.4920101170264</v>
      </c>
      <c r="I144" s="140">
        <f ca="1">IFERROR(IF((VLOOKUP($E144,'NEA Backsheet'!$D$5:$AF$182,I$9,FALSE))="","",(VLOOKUP($E144,'NEA Backsheet'!$D$5:$AF$182,I$9,FALSE))),"")</f>
        <v>8439.9052413472782</v>
      </c>
      <c r="J144" s="137">
        <f ca="1">IFERROR(IF((VLOOKUP($E144,'NEA Backsheet'!$D$5:$AF$182,J$9,FALSE))="","",(VLOOKUP($E144,'NEA Backsheet'!$D$5:$AF$182,J$9,FALSE))),"")</f>
        <v>7985.8810464507478</v>
      </c>
      <c r="K144" s="135">
        <f ca="1">IFERROR(IF((VLOOKUP($E144,'NEA Backsheet'!$D$5:$AF$182,K$9,FALSE))="","",(VLOOKUP($E144,'NEA Backsheet'!$D$5:$AF$182,K$9,FALSE))),"")</f>
        <v>8109.7168403353517</v>
      </c>
      <c r="L144" s="138">
        <f ca="1">IFERROR(IF((VLOOKUP($E144,'NEA Backsheet'!$D$5:$AF$182,L$9,FALSE))="","",(VLOOKUP($E144,'NEA Backsheet'!$D$5:$AF$182,L$9,FALSE))),"")</f>
        <v>8524.870916998485</v>
      </c>
      <c r="M144" s="140">
        <f ca="1">IFERROR(IF((VLOOKUP($E144,'NEA Backsheet'!$D$5:$AF$182,M$9,FALSE))="","",(VLOOKUP($E144,'NEA Backsheet'!$D$5:$AF$182,M$9,FALSE))),"")</f>
        <v>8938.4934120689759</v>
      </c>
      <c r="N144" s="137" t="str">
        <f ca="1">IFERROR(IF((VLOOKUP($E144,'NEA Backsheet'!$D$5:$AF$182,N$9,FALSE))="","",(VLOOKUP($E144,'NEA Backsheet'!$D$5:$AF$182,N$9,FALSE))),"")</f>
        <v/>
      </c>
      <c r="O144" s="136">
        <f t="shared" ca="1" si="21"/>
        <v>363.58296148395493</v>
      </c>
      <c r="P144" s="138">
        <f t="shared" ca="1" si="22"/>
        <v>-147.37890688145853</v>
      </c>
      <c r="Q144" s="140">
        <f t="shared" ca="1" si="23"/>
        <v>-498.58817072169768</v>
      </c>
      <c r="R144" s="138" t="str">
        <f t="shared" ca="1" si="24"/>
        <v/>
      </c>
    </row>
    <row r="145" spans="1:18">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20"/>
        <v>E08000028</v>
      </c>
      <c r="F145" s="29" t="str">
        <f ca="1">IF(E145="","",VLOOKUP(E145,'Org list'!$J$9:$K$636,2,0))</f>
        <v>Sandwell</v>
      </c>
      <c r="G145" s="135">
        <f ca="1">IFERROR(IF((VLOOKUP($E145,'NEA Backsheet'!$D$5:$AF$182,G$9,FALSE))="","",(VLOOKUP($E145,'NEA Backsheet'!$D$5:$AF$182,G$9,FALSE))),"")</f>
        <v>9254.244401826887</v>
      </c>
      <c r="H145" s="138">
        <f ca="1">IFERROR(IF((VLOOKUP($E145,'NEA Backsheet'!$D$5:$AF$182,H$9,FALSE))="","",(VLOOKUP($E145,'NEA Backsheet'!$D$5:$AF$182,H$9,FALSE))),"")</f>
        <v>8789.5354010962274</v>
      </c>
      <c r="I145" s="140">
        <f ca="1">IFERROR(IF((VLOOKUP($E145,'NEA Backsheet'!$D$5:$AF$182,I$9,FALSE))="","",(VLOOKUP($E145,'NEA Backsheet'!$D$5:$AF$182,I$9,FALSE))),"")</f>
        <v>9313.7962350667003</v>
      </c>
      <c r="J145" s="137">
        <f ca="1">IFERROR(IF((VLOOKUP($E145,'NEA Backsheet'!$D$5:$AF$182,J$9,FALSE))="","",(VLOOKUP($E145,'NEA Backsheet'!$D$5:$AF$182,J$9,FALSE))),"")</f>
        <v>9009.1673606829136</v>
      </c>
      <c r="K145" s="135">
        <f ca="1">IFERROR(IF((VLOOKUP($E145,'NEA Backsheet'!$D$5:$AF$182,K$9,FALSE))="","",(VLOOKUP($E145,'NEA Backsheet'!$D$5:$AF$182,K$9,FALSE))),"")</f>
        <v>9036.6660633943247</v>
      </c>
      <c r="L145" s="138">
        <f ca="1">IFERROR(IF((VLOOKUP($E145,'NEA Backsheet'!$D$5:$AF$182,L$9,FALSE))="","",(VLOOKUP($E145,'NEA Backsheet'!$D$5:$AF$182,L$9,FALSE))),"")</f>
        <v>8647.9504248125686</v>
      </c>
      <c r="M145" s="140">
        <f ca="1">IFERROR(IF((VLOOKUP($E145,'NEA Backsheet'!$D$5:$AF$182,M$9,FALSE))="","",(VLOOKUP($E145,'NEA Backsheet'!$D$5:$AF$182,M$9,FALSE))),"")</f>
        <v>8913.1609271317247</v>
      </c>
      <c r="N145" s="137" t="str">
        <f ca="1">IFERROR(IF((VLOOKUP($E145,'NEA Backsheet'!$D$5:$AF$182,N$9,FALSE))="","",(VLOOKUP($E145,'NEA Backsheet'!$D$5:$AF$182,N$9,FALSE))),"")</f>
        <v/>
      </c>
      <c r="O145" s="136">
        <f t="shared" ca="1" si="21"/>
        <v>217.5783384325623</v>
      </c>
      <c r="P145" s="138">
        <f t="shared" ca="1" si="22"/>
        <v>141.58497628365876</v>
      </c>
      <c r="Q145" s="140">
        <f t="shared" ca="1" si="23"/>
        <v>400.63530793497557</v>
      </c>
      <c r="R145" s="138" t="str">
        <f t="shared" ca="1" si="24"/>
        <v/>
      </c>
    </row>
    <row r="146" spans="1:18">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20"/>
        <v>E08000014</v>
      </c>
      <c r="F146" s="29" t="str">
        <f ca="1">IF(E146="","",VLOOKUP(E146,'Org list'!$J$9:$K$636,2,0))</f>
        <v>Sefton</v>
      </c>
      <c r="G146" s="135">
        <f ca="1">IFERROR(IF((VLOOKUP($E146,'NEA Backsheet'!$D$5:$AF$182,G$9,FALSE))="","",(VLOOKUP($E146,'NEA Backsheet'!$D$5:$AF$182,G$9,FALSE))),"")</f>
        <v>9299.4697081548638</v>
      </c>
      <c r="H146" s="138">
        <f ca="1">IFERROR(IF((VLOOKUP($E146,'NEA Backsheet'!$D$5:$AF$182,H$9,FALSE))="","",(VLOOKUP($E146,'NEA Backsheet'!$D$5:$AF$182,H$9,FALSE))),"")</f>
        <v>9075.8548013571562</v>
      </c>
      <c r="I146" s="140">
        <f ca="1">IFERROR(IF((VLOOKUP($E146,'NEA Backsheet'!$D$5:$AF$182,I$9,FALSE))="","",(VLOOKUP($E146,'NEA Backsheet'!$D$5:$AF$182,I$9,FALSE))),"")</f>
        <v>8951.7490261720759</v>
      </c>
      <c r="J146" s="137">
        <f ca="1">IFERROR(IF((VLOOKUP($E146,'NEA Backsheet'!$D$5:$AF$182,J$9,FALSE))="","",(VLOOKUP($E146,'NEA Backsheet'!$D$5:$AF$182,J$9,FALSE))),"")</f>
        <v>8889.4302102583479</v>
      </c>
      <c r="K146" s="135">
        <f ca="1">IFERROR(IF((VLOOKUP($E146,'NEA Backsheet'!$D$5:$AF$182,K$9,FALSE))="","",(VLOOKUP($E146,'NEA Backsheet'!$D$5:$AF$182,K$9,FALSE))),"")</f>
        <v>9199.0927110901303</v>
      </c>
      <c r="L146" s="138">
        <f ca="1">IFERROR(IF((VLOOKUP($E146,'NEA Backsheet'!$D$5:$AF$182,L$9,FALSE))="","",(VLOOKUP($E146,'NEA Backsheet'!$D$5:$AF$182,L$9,FALSE))),"")</f>
        <v>9307.5177757264064</v>
      </c>
      <c r="M146" s="140">
        <f ca="1">IFERROR(IF((VLOOKUP($E146,'NEA Backsheet'!$D$5:$AF$182,M$9,FALSE))="","",(VLOOKUP($E146,'NEA Backsheet'!$D$5:$AF$182,M$9,FALSE))),"")</f>
        <v>9827.6293006980268</v>
      </c>
      <c r="N146" s="137" t="str">
        <f ca="1">IFERROR(IF((VLOOKUP($E146,'NEA Backsheet'!$D$5:$AF$182,N$9,FALSE))="","",(VLOOKUP($E146,'NEA Backsheet'!$D$5:$AF$182,N$9,FALSE))),"")</f>
        <v/>
      </c>
      <c r="O146" s="136">
        <f t="shared" ca="1" si="21"/>
        <v>100.37699706473359</v>
      </c>
      <c r="P146" s="138">
        <f t="shared" ca="1" si="22"/>
        <v>-231.66297436925015</v>
      </c>
      <c r="Q146" s="140">
        <f t="shared" ca="1" si="23"/>
        <v>-875.88027452595088</v>
      </c>
      <c r="R146" s="138" t="str">
        <f t="shared" ca="1" si="24"/>
        <v/>
      </c>
    </row>
    <row r="147" spans="1:18">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20"/>
        <v>E08000019</v>
      </c>
      <c r="F147" s="29" t="str">
        <f ca="1">IF(E147="","",VLOOKUP(E147,'Org list'!$J$9:$K$636,2,0))</f>
        <v>Sheffield</v>
      </c>
      <c r="G147" s="135">
        <f ca="1">IFERROR(IF((VLOOKUP($E147,'NEA Backsheet'!$D$5:$AF$182,G$9,FALSE))="","",(VLOOKUP($E147,'NEA Backsheet'!$D$5:$AF$182,G$9,FALSE))),"")</f>
        <v>13379.743145650069</v>
      </c>
      <c r="H147" s="138">
        <f ca="1">IFERROR(IF((VLOOKUP($E147,'NEA Backsheet'!$D$5:$AF$182,H$9,FALSE))="","",(VLOOKUP($E147,'NEA Backsheet'!$D$5:$AF$182,H$9,FALSE))),"")</f>
        <v>13374.478338838118</v>
      </c>
      <c r="I147" s="140">
        <f ca="1">IFERROR(IF((VLOOKUP($E147,'NEA Backsheet'!$D$5:$AF$182,I$9,FALSE))="","",(VLOOKUP($E147,'NEA Backsheet'!$D$5:$AF$182,I$9,FALSE))),"")</f>
        <v>13169.995302224426</v>
      </c>
      <c r="J147" s="137">
        <f ca="1">IFERROR(IF((VLOOKUP($E147,'NEA Backsheet'!$D$5:$AF$182,J$9,FALSE))="","",(VLOOKUP($E147,'NEA Backsheet'!$D$5:$AF$182,J$9,FALSE))),"")</f>
        <v>13800.313076682929</v>
      </c>
      <c r="K147" s="135">
        <f ca="1">IFERROR(IF((VLOOKUP($E147,'NEA Backsheet'!$D$5:$AF$182,K$9,FALSE))="","",(VLOOKUP($E147,'NEA Backsheet'!$D$5:$AF$182,K$9,FALSE))),"")</f>
        <v>13541.351445171698</v>
      </c>
      <c r="L147" s="138">
        <f ca="1">IFERROR(IF((VLOOKUP($E147,'NEA Backsheet'!$D$5:$AF$182,L$9,FALSE))="","",(VLOOKUP($E147,'NEA Backsheet'!$D$5:$AF$182,L$9,FALSE))),"")</f>
        <v>14047.981964049695</v>
      </c>
      <c r="M147" s="140">
        <f ca="1">IFERROR(IF((VLOOKUP($E147,'NEA Backsheet'!$D$5:$AF$182,M$9,FALSE))="","",(VLOOKUP($E147,'NEA Backsheet'!$D$5:$AF$182,M$9,FALSE))),"")</f>
        <v>14335.19163818907</v>
      </c>
      <c r="N147" s="137" t="str">
        <f ca="1">IFERROR(IF((VLOOKUP($E147,'NEA Backsheet'!$D$5:$AF$182,N$9,FALSE))="","",(VLOOKUP($E147,'NEA Backsheet'!$D$5:$AF$182,N$9,FALSE))),"")</f>
        <v/>
      </c>
      <c r="O147" s="136">
        <f t="shared" ca="1" si="21"/>
        <v>-161.60829952162931</v>
      </c>
      <c r="P147" s="138">
        <f t="shared" ca="1" si="22"/>
        <v>-673.50362521157695</v>
      </c>
      <c r="Q147" s="140">
        <f t="shared" ca="1" si="23"/>
        <v>-1165.1963359646434</v>
      </c>
      <c r="R147" s="138" t="str">
        <f t="shared" ca="1" si="24"/>
        <v/>
      </c>
    </row>
    <row r="148" spans="1:18">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20"/>
        <v>E06000051</v>
      </c>
      <c r="F148" s="29" t="str">
        <f ca="1">IF(E148="","",VLOOKUP(E148,'Org list'!$J$9:$K$636,2,0))</f>
        <v>Shropshire</v>
      </c>
      <c r="G148" s="135">
        <f ca="1">IFERROR(IF((VLOOKUP($E148,'NEA Backsheet'!$D$5:$AF$182,G$9,FALSE))="","",(VLOOKUP($E148,'NEA Backsheet'!$D$5:$AF$182,G$9,FALSE))),"")</f>
        <v>8316.9436376554004</v>
      </c>
      <c r="H148" s="138">
        <f ca="1">IFERROR(IF((VLOOKUP($E148,'NEA Backsheet'!$D$5:$AF$182,H$9,FALSE))="","",(VLOOKUP($E148,'NEA Backsheet'!$D$5:$AF$182,H$9,FALSE))),"")</f>
        <v>8303.7272919353381</v>
      </c>
      <c r="I148" s="140">
        <f ca="1">IFERROR(IF((VLOOKUP($E148,'NEA Backsheet'!$D$5:$AF$182,I$9,FALSE))="","",(VLOOKUP($E148,'NEA Backsheet'!$D$5:$AF$182,I$9,FALSE))),"")</f>
        <v>8651.3577596370214</v>
      </c>
      <c r="J148" s="137">
        <f ca="1">IFERROR(IF((VLOOKUP($E148,'NEA Backsheet'!$D$5:$AF$182,J$9,FALSE))="","",(VLOOKUP($E148,'NEA Backsheet'!$D$5:$AF$182,J$9,FALSE))),"")</f>
        <v>8466.8519838642569</v>
      </c>
      <c r="K148" s="135">
        <f ca="1">IFERROR(IF((VLOOKUP($E148,'NEA Backsheet'!$D$5:$AF$182,K$9,FALSE))="","",(VLOOKUP($E148,'NEA Backsheet'!$D$5:$AF$182,K$9,FALSE))),"")</f>
        <v>8615.172363129348</v>
      </c>
      <c r="L148" s="138">
        <f ca="1">IFERROR(IF((VLOOKUP($E148,'NEA Backsheet'!$D$5:$AF$182,L$9,FALSE))="","",(VLOOKUP($E148,'NEA Backsheet'!$D$5:$AF$182,L$9,FALSE))),"")</f>
        <v>8433.4852829402589</v>
      </c>
      <c r="M148" s="140">
        <f ca="1">IFERROR(IF((VLOOKUP($E148,'NEA Backsheet'!$D$5:$AF$182,M$9,FALSE))="","",(VLOOKUP($E148,'NEA Backsheet'!$D$5:$AF$182,M$9,FALSE))),"")</f>
        <v>8718.0046610648169</v>
      </c>
      <c r="N148" s="137" t="str">
        <f ca="1">IFERROR(IF((VLOOKUP($E148,'NEA Backsheet'!$D$5:$AF$182,N$9,FALSE))="","",(VLOOKUP($E148,'NEA Backsheet'!$D$5:$AF$182,N$9,FALSE))),"")</f>
        <v/>
      </c>
      <c r="O148" s="136">
        <f t="shared" ca="1" si="21"/>
        <v>-298.22872547394763</v>
      </c>
      <c r="P148" s="138">
        <f t="shared" ca="1" si="22"/>
        <v>-129.75799100492077</v>
      </c>
      <c r="Q148" s="140">
        <f t="shared" ca="1" si="23"/>
        <v>-66.646901427795456</v>
      </c>
      <c r="R148" s="138" t="str">
        <f t="shared" ca="1" si="24"/>
        <v/>
      </c>
    </row>
    <row r="149" spans="1:18">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20"/>
        <v>E06000039</v>
      </c>
      <c r="F149" s="29" t="str">
        <f ca="1">IF(E149="","",VLOOKUP(E149,'Org list'!$J$9:$K$636,2,0))</f>
        <v>Slough</v>
      </c>
      <c r="G149" s="135">
        <f ca="1">IFERROR(IF((VLOOKUP($E149,'NEA Backsheet'!$D$5:$AF$182,G$9,FALSE))="","",(VLOOKUP($E149,'NEA Backsheet'!$D$5:$AF$182,G$9,FALSE))),"")</f>
        <v>4681.7101738247502</v>
      </c>
      <c r="H149" s="138">
        <f ca="1">IFERROR(IF((VLOOKUP($E149,'NEA Backsheet'!$D$5:$AF$182,H$9,FALSE))="","",(VLOOKUP($E149,'NEA Backsheet'!$D$5:$AF$182,H$9,FALSE))),"")</f>
        <v>4853.999427131871</v>
      </c>
      <c r="I149" s="140">
        <f ca="1">IFERROR(IF((VLOOKUP($E149,'NEA Backsheet'!$D$5:$AF$182,I$9,FALSE))="","",(VLOOKUP($E149,'NEA Backsheet'!$D$5:$AF$182,I$9,FALSE))),"")</f>
        <v>5243.2714110294746</v>
      </c>
      <c r="J149" s="137">
        <f ca="1">IFERROR(IF((VLOOKUP($E149,'NEA Backsheet'!$D$5:$AF$182,J$9,FALSE))="","",(VLOOKUP($E149,'NEA Backsheet'!$D$5:$AF$182,J$9,FALSE))),"")</f>
        <v>4834.8567874122427</v>
      </c>
      <c r="K149" s="135">
        <f ca="1">IFERROR(IF((VLOOKUP($E149,'NEA Backsheet'!$D$5:$AF$182,K$9,FALSE))="","",(VLOOKUP($E149,'NEA Backsheet'!$D$5:$AF$182,K$9,FALSE))),"")</f>
        <v>9698.0558052243505</v>
      </c>
      <c r="L149" s="138">
        <f ca="1">IFERROR(IF((VLOOKUP($E149,'NEA Backsheet'!$D$5:$AF$182,L$9,FALSE))="","",(VLOOKUP($E149,'NEA Backsheet'!$D$5:$AF$182,L$9,FALSE))),"")</f>
        <v>6974.5446663800822</v>
      </c>
      <c r="M149" s="140">
        <f ca="1">IFERROR(IF((VLOOKUP($E149,'NEA Backsheet'!$D$5:$AF$182,M$9,FALSE))="","",(VLOOKUP($E149,'NEA Backsheet'!$D$5:$AF$182,M$9,FALSE))),"")</f>
        <v>5227.1941785912977</v>
      </c>
      <c r="N149" s="137" t="str">
        <f ca="1">IFERROR(IF((VLOOKUP($E149,'NEA Backsheet'!$D$5:$AF$182,N$9,FALSE))="","",(VLOOKUP($E149,'NEA Backsheet'!$D$5:$AF$182,N$9,FALSE))),"")</f>
        <v/>
      </c>
      <c r="O149" s="136">
        <f t="shared" ca="1" si="21"/>
        <v>-5016.3456313996003</v>
      </c>
      <c r="P149" s="138">
        <f t="shared" ca="1" si="22"/>
        <v>-2120.5452392482111</v>
      </c>
      <c r="Q149" s="140">
        <f t="shared" ca="1" si="23"/>
        <v>16.077232438176907</v>
      </c>
      <c r="R149" s="138" t="str">
        <f t="shared" ca="1" si="24"/>
        <v/>
      </c>
    </row>
    <row r="150" spans="1:18">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20"/>
        <v>E08000029</v>
      </c>
      <c r="F150" s="29" t="str">
        <f ca="1">IF(E150="","",VLOOKUP(E150,'Org list'!$J$9:$K$636,2,0))</f>
        <v>Solihull</v>
      </c>
      <c r="G150" s="135">
        <f ca="1">IFERROR(IF((VLOOKUP($E150,'NEA Backsheet'!$D$5:$AF$182,G$9,FALSE))="","",(VLOOKUP($E150,'NEA Backsheet'!$D$5:$AF$182,G$9,FALSE))),"")</f>
        <v>6692.5672175856334</v>
      </c>
      <c r="H150" s="138">
        <f ca="1">IFERROR(IF((VLOOKUP($E150,'NEA Backsheet'!$D$5:$AF$182,H$9,FALSE))="","",(VLOOKUP($E150,'NEA Backsheet'!$D$5:$AF$182,H$9,FALSE))),"")</f>
        <v>6697.751710573436</v>
      </c>
      <c r="I150" s="140">
        <f ca="1">IFERROR(IF((VLOOKUP($E150,'NEA Backsheet'!$D$5:$AF$182,I$9,FALSE))="","",(VLOOKUP($E150,'NEA Backsheet'!$D$5:$AF$182,I$9,FALSE))),"")</f>
        <v>7067.0787838337246</v>
      </c>
      <c r="J150" s="137">
        <f ca="1">IFERROR(IF((VLOOKUP($E150,'NEA Backsheet'!$D$5:$AF$182,J$9,FALSE))="","",(VLOOKUP($E150,'NEA Backsheet'!$D$5:$AF$182,J$9,FALSE))),"")</f>
        <v>6966.6516679142487</v>
      </c>
      <c r="K150" s="135">
        <f ca="1">IFERROR(IF((VLOOKUP($E150,'NEA Backsheet'!$D$5:$AF$182,K$9,FALSE))="","",(VLOOKUP($E150,'NEA Backsheet'!$D$5:$AF$182,K$9,FALSE))),"")</f>
        <v>6926.6200439756949</v>
      </c>
      <c r="L150" s="138">
        <f ca="1">IFERROR(IF((VLOOKUP($E150,'NEA Backsheet'!$D$5:$AF$182,L$9,FALSE))="","",(VLOOKUP($E150,'NEA Backsheet'!$D$5:$AF$182,L$9,FALSE))),"")</f>
        <v>6948.7750871967191</v>
      </c>
      <c r="M150" s="140">
        <f ca="1">IFERROR(IF((VLOOKUP($E150,'NEA Backsheet'!$D$5:$AF$182,M$9,FALSE))="","",(VLOOKUP($E150,'NEA Backsheet'!$D$5:$AF$182,M$9,FALSE))),"")</f>
        <v>7375.5745940332154</v>
      </c>
      <c r="N150" s="137" t="str">
        <f ca="1">IFERROR(IF((VLOOKUP($E150,'NEA Backsheet'!$D$5:$AF$182,N$9,FALSE))="","",(VLOOKUP($E150,'NEA Backsheet'!$D$5:$AF$182,N$9,FALSE))),"")</f>
        <v/>
      </c>
      <c r="O150" s="136">
        <f t="shared" ca="1" si="21"/>
        <v>-234.05282639006145</v>
      </c>
      <c r="P150" s="138">
        <f t="shared" ca="1" si="22"/>
        <v>-251.02337662328318</v>
      </c>
      <c r="Q150" s="140">
        <f t="shared" ca="1" si="23"/>
        <v>-308.49581019949073</v>
      </c>
      <c r="R150" s="138" t="str">
        <f t="shared" ca="1" si="24"/>
        <v/>
      </c>
    </row>
    <row r="151" spans="1:18">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20"/>
        <v>E10000027</v>
      </c>
      <c r="F151" s="29" t="str">
        <f ca="1">IF(E151="","",VLOOKUP(E151,'Org list'!$J$9:$K$636,2,0))</f>
        <v>Somerset</v>
      </c>
      <c r="G151" s="135">
        <f ca="1">IFERROR(IF((VLOOKUP($E151,'NEA Backsheet'!$D$5:$AF$182,G$9,FALSE))="","",(VLOOKUP($E151,'NEA Backsheet'!$D$5:$AF$182,G$9,FALSE))),"")</f>
        <v>16799.802565224119</v>
      </c>
      <c r="H151" s="138">
        <f ca="1">IFERROR(IF((VLOOKUP($E151,'NEA Backsheet'!$D$5:$AF$182,H$9,FALSE))="","",(VLOOKUP($E151,'NEA Backsheet'!$D$5:$AF$182,H$9,FALSE))),"")</f>
        <v>16906.032418964915</v>
      </c>
      <c r="I151" s="140">
        <f ca="1">IFERROR(IF((VLOOKUP($E151,'NEA Backsheet'!$D$5:$AF$182,I$9,FALSE))="","",(VLOOKUP($E151,'NEA Backsheet'!$D$5:$AF$182,I$9,FALSE))),"")</f>
        <v>17289.403979573592</v>
      </c>
      <c r="J151" s="137">
        <f ca="1">IFERROR(IF((VLOOKUP($E151,'NEA Backsheet'!$D$5:$AF$182,J$9,FALSE))="","",(VLOOKUP($E151,'NEA Backsheet'!$D$5:$AF$182,J$9,FALSE))),"")</f>
        <v>16833.653156897108</v>
      </c>
      <c r="K151" s="135">
        <f ca="1">IFERROR(IF((VLOOKUP($E151,'NEA Backsheet'!$D$5:$AF$182,K$9,FALSE))="","",(VLOOKUP($E151,'NEA Backsheet'!$D$5:$AF$182,K$9,FALSE))),"")</f>
        <v>17059.610672409002</v>
      </c>
      <c r="L151" s="138">
        <f ca="1">IFERROR(IF((VLOOKUP($E151,'NEA Backsheet'!$D$5:$AF$182,L$9,FALSE))="","",(VLOOKUP($E151,'NEA Backsheet'!$D$5:$AF$182,L$9,FALSE))),"")</f>
        <v>17284.590440346994</v>
      </c>
      <c r="M151" s="140">
        <f ca="1">IFERROR(IF((VLOOKUP($E151,'NEA Backsheet'!$D$5:$AF$182,M$9,FALSE))="","",(VLOOKUP($E151,'NEA Backsheet'!$D$5:$AF$182,M$9,FALSE))),"")</f>
        <v>18403.449569038014</v>
      </c>
      <c r="N151" s="137" t="str">
        <f ca="1">IFERROR(IF((VLOOKUP($E151,'NEA Backsheet'!$D$5:$AF$182,N$9,FALSE))="","",(VLOOKUP($E151,'NEA Backsheet'!$D$5:$AF$182,N$9,FALSE))),"")</f>
        <v/>
      </c>
      <c r="O151" s="136">
        <f t="shared" ca="1" si="21"/>
        <v>-259.80810718488283</v>
      </c>
      <c r="P151" s="138">
        <f t="shared" ca="1" si="22"/>
        <v>-378.55802138207946</v>
      </c>
      <c r="Q151" s="140">
        <f t="shared" ca="1" si="23"/>
        <v>-1114.0455894644219</v>
      </c>
      <c r="R151" s="138" t="str">
        <f t="shared" ca="1" si="24"/>
        <v/>
      </c>
    </row>
    <row r="152" spans="1:18">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20"/>
        <v>E06000025</v>
      </c>
      <c r="F152" s="29" t="str">
        <f ca="1">IF(E152="","",VLOOKUP(E152,'Org list'!$J$9:$K$636,2,0))</f>
        <v>South Gloucestershire</v>
      </c>
      <c r="G152" s="135">
        <f ca="1">IFERROR(IF((VLOOKUP($E152,'NEA Backsheet'!$D$5:$AF$182,G$9,FALSE))="","",(VLOOKUP($E152,'NEA Backsheet'!$D$5:$AF$182,G$9,FALSE))),"")</f>
        <v>6433.5697014847237</v>
      </c>
      <c r="H152" s="138">
        <f ca="1">IFERROR(IF((VLOOKUP($E152,'NEA Backsheet'!$D$5:$AF$182,H$9,FALSE))="","",(VLOOKUP($E152,'NEA Backsheet'!$D$5:$AF$182,H$9,FALSE))),"")</f>
        <v>6604.8310354959594</v>
      </c>
      <c r="I152" s="140">
        <f ca="1">IFERROR(IF((VLOOKUP($E152,'NEA Backsheet'!$D$5:$AF$182,I$9,FALSE))="","",(VLOOKUP($E152,'NEA Backsheet'!$D$5:$AF$182,I$9,FALSE))),"")</f>
        <v>6613.5318057391241</v>
      </c>
      <c r="J152" s="137">
        <f ca="1">IFERROR(IF((VLOOKUP($E152,'NEA Backsheet'!$D$5:$AF$182,J$9,FALSE))="","",(VLOOKUP($E152,'NEA Backsheet'!$D$5:$AF$182,J$9,FALSE))),"")</f>
        <v>6589.7426987494036</v>
      </c>
      <c r="K152" s="135">
        <f ca="1">IFERROR(IF((VLOOKUP($E152,'NEA Backsheet'!$D$5:$AF$182,K$9,FALSE))="","",(VLOOKUP($E152,'NEA Backsheet'!$D$5:$AF$182,K$9,FALSE))),"")</f>
        <v>6630.6833338754823</v>
      </c>
      <c r="L152" s="138">
        <f ca="1">IFERROR(IF((VLOOKUP($E152,'NEA Backsheet'!$D$5:$AF$182,L$9,FALSE))="","",(VLOOKUP($E152,'NEA Backsheet'!$D$5:$AF$182,L$9,FALSE))),"")</f>
        <v>6574.5748495304806</v>
      </c>
      <c r="M152" s="140">
        <f ca="1">IFERROR(IF((VLOOKUP($E152,'NEA Backsheet'!$D$5:$AF$182,M$9,FALSE))="","",(VLOOKUP($E152,'NEA Backsheet'!$D$5:$AF$182,M$9,FALSE))),"")</f>
        <v>7079.2873331537703</v>
      </c>
      <c r="N152" s="137" t="str">
        <f ca="1">IFERROR(IF((VLOOKUP($E152,'NEA Backsheet'!$D$5:$AF$182,N$9,FALSE))="","",(VLOOKUP($E152,'NEA Backsheet'!$D$5:$AF$182,N$9,FALSE))),"")</f>
        <v/>
      </c>
      <c r="O152" s="136">
        <f t="shared" ca="1" si="21"/>
        <v>-197.11363239075854</v>
      </c>
      <c r="P152" s="138">
        <f t="shared" ca="1" si="22"/>
        <v>30.256185965478835</v>
      </c>
      <c r="Q152" s="140">
        <f t="shared" ca="1" si="23"/>
        <v>-465.75552741464617</v>
      </c>
      <c r="R152" s="138" t="str">
        <f t="shared" ca="1" si="24"/>
        <v/>
      </c>
    </row>
    <row r="153" spans="1:18">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20"/>
        <v>E08000023</v>
      </c>
      <c r="F153" s="29" t="str">
        <f ca="1">IF(E153="","",VLOOKUP(E153,'Org list'!$J$9:$K$636,2,0))</f>
        <v>South Tyneside</v>
      </c>
      <c r="G153" s="135">
        <f ca="1">IFERROR(IF((VLOOKUP($E153,'NEA Backsheet'!$D$5:$AF$182,G$9,FALSE))="","",(VLOOKUP($E153,'NEA Backsheet'!$D$5:$AF$182,G$9,FALSE))),"")</f>
        <v>5241.5133444632083</v>
      </c>
      <c r="H153" s="138">
        <f ca="1">IFERROR(IF((VLOOKUP($E153,'NEA Backsheet'!$D$5:$AF$182,H$9,FALSE))="","",(VLOOKUP($E153,'NEA Backsheet'!$D$5:$AF$182,H$9,FALSE))),"")</f>
        <v>5125.3210946038544</v>
      </c>
      <c r="I153" s="140">
        <f ca="1">IFERROR(IF((VLOOKUP($E153,'NEA Backsheet'!$D$5:$AF$182,I$9,FALSE))="","",(VLOOKUP($E153,'NEA Backsheet'!$D$5:$AF$182,I$9,FALSE))),"")</f>
        <v>5129.4929487214631</v>
      </c>
      <c r="J153" s="137">
        <f ca="1">IFERROR(IF((VLOOKUP($E153,'NEA Backsheet'!$D$5:$AF$182,J$9,FALSE))="","",(VLOOKUP($E153,'NEA Backsheet'!$D$5:$AF$182,J$9,FALSE))),"")</f>
        <v>5086.4674240812847</v>
      </c>
      <c r="K153" s="135">
        <f ca="1">IFERROR(IF((VLOOKUP($E153,'NEA Backsheet'!$D$5:$AF$182,K$9,FALSE))="","",(VLOOKUP($E153,'NEA Backsheet'!$D$5:$AF$182,K$9,FALSE))),"")</f>
        <v>4896.9539197701106</v>
      </c>
      <c r="L153" s="138">
        <f ca="1">IFERROR(IF((VLOOKUP($E153,'NEA Backsheet'!$D$5:$AF$182,L$9,FALSE))="","",(VLOOKUP($E153,'NEA Backsheet'!$D$5:$AF$182,L$9,FALSE))),"")</f>
        <v>5048.5035795295489</v>
      </c>
      <c r="M153" s="140">
        <f ca="1">IFERROR(IF((VLOOKUP($E153,'NEA Backsheet'!$D$5:$AF$182,M$9,FALSE))="","",(VLOOKUP($E153,'NEA Backsheet'!$D$5:$AF$182,M$9,FALSE))),"")</f>
        <v>5355.7725264875098</v>
      </c>
      <c r="N153" s="137" t="str">
        <f ca="1">IFERROR(IF((VLOOKUP($E153,'NEA Backsheet'!$D$5:$AF$182,N$9,FALSE))="","",(VLOOKUP($E153,'NEA Backsheet'!$D$5:$AF$182,N$9,FALSE))),"")</f>
        <v/>
      </c>
      <c r="O153" s="136">
        <f t="shared" ca="1" si="21"/>
        <v>344.55942469309775</v>
      </c>
      <c r="P153" s="138">
        <f t="shared" ca="1" si="22"/>
        <v>76.817515074305447</v>
      </c>
      <c r="Q153" s="140">
        <f t="shared" ca="1" si="23"/>
        <v>-226.27957776604671</v>
      </c>
      <c r="R153" s="138" t="str">
        <f t="shared" ca="1" si="24"/>
        <v/>
      </c>
    </row>
    <row r="154" spans="1:18">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20"/>
        <v>E06000045</v>
      </c>
      <c r="F154" s="29" t="str">
        <f ca="1">IF(E154="","",VLOOKUP(E154,'Org list'!$J$9:$K$636,2,0))</f>
        <v>Southampton</v>
      </c>
      <c r="G154" s="135">
        <f ca="1">IFERROR(IF((VLOOKUP($E154,'NEA Backsheet'!$D$5:$AF$182,G$9,FALSE))="","",(VLOOKUP($E154,'NEA Backsheet'!$D$5:$AF$182,G$9,FALSE))),"")</f>
        <v>6790.1880388220834</v>
      </c>
      <c r="H154" s="138">
        <f ca="1">IFERROR(IF((VLOOKUP($E154,'NEA Backsheet'!$D$5:$AF$182,H$9,FALSE))="","",(VLOOKUP($E154,'NEA Backsheet'!$D$5:$AF$182,H$9,FALSE))),"")</f>
        <v>6700.1389225482117</v>
      </c>
      <c r="I154" s="140">
        <f ca="1">IFERROR(IF((VLOOKUP($E154,'NEA Backsheet'!$D$5:$AF$182,I$9,FALSE))="","",(VLOOKUP($E154,'NEA Backsheet'!$D$5:$AF$182,I$9,FALSE))),"")</f>
        <v>7188.589634132979</v>
      </c>
      <c r="J154" s="137">
        <f ca="1">IFERROR(IF((VLOOKUP($E154,'NEA Backsheet'!$D$5:$AF$182,J$9,FALSE))="","",(VLOOKUP($E154,'NEA Backsheet'!$D$5:$AF$182,J$9,FALSE))),"")</f>
        <v>7200.4371841532657</v>
      </c>
      <c r="K154" s="135">
        <f ca="1">IFERROR(IF((VLOOKUP($E154,'NEA Backsheet'!$D$5:$AF$182,K$9,FALSE))="","",(VLOOKUP($E154,'NEA Backsheet'!$D$5:$AF$182,K$9,FALSE))),"")</f>
        <v>7304.2119321984273</v>
      </c>
      <c r="L154" s="138">
        <f ca="1">IFERROR(IF((VLOOKUP($E154,'NEA Backsheet'!$D$5:$AF$182,L$9,FALSE))="","",(VLOOKUP($E154,'NEA Backsheet'!$D$5:$AF$182,L$9,FALSE))),"")</f>
        <v>6999.331512391811</v>
      </c>
      <c r="M154" s="140">
        <f ca="1">IFERROR(IF((VLOOKUP($E154,'NEA Backsheet'!$D$5:$AF$182,M$9,FALSE))="","",(VLOOKUP($E154,'NEA Backsheet'!$D$5:$AF$182,M$9,FALSE))),"")</f>
        <v>6907.6298711980689</v>
      </c>
      <c r="N154" s="137" t="str">
        <f ca="1">IFERROR(IF((VLOOKUP($E154,'NEA Backsheet'!$D$5:$AF$182,N$9,FALSE))="","",(VLOOKUP($E154,'NEA Backsheet'!$D$5:$AF$182,N$9,FALSE))),"")</f>
        <v/>
      </c>
      <c r="O154" s="136">
        <f t="shared" ca="1" si="21"/>
        <v>-514.02389337634395</v>
      </c>
      <c r="P154" s="138">
        <f t="shared" ca="1" si="22"/>
        <v>-299.19258984359931</v>
      </c>
      <c r="Q154" s="140">
        <f t="shared" ca="1" si="23"/>
        <v>280.95976293491003</v>
      </c>
      <c r="R154" s="138" t="str">
        <f t="shared" ca="1" si="24"/>
        <v/>
      </c>
    </row>
    <row r="155" spans="1:18">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20"/>
        <v>E06000033</v>
      </c>
      <c r="F155" s="29" t="str">
        <f ca="1">IF(E155="","",VLOOKUP(E155,'Org list'!$J$9:$K$636,2,0))</f>
        <v>Southend-on-Sea</v>
      </c>
      <c r="G155" s="135">
        <f ca="1">IFERROR(IF((VLOOKUP($E155,'NEA Backsheet'!$D$5:$AF$182,G$9,FALSE))="","",(VLOOKUP($E155,'NEA Backsheet'!$D$5:$AF$182,G$9,FALSE))),"")</f>
        <v>5130.452132946737</v>
      </c>
      <c r="H155" s="138">
        <f ca="1">IFERROR(IF((VLOOKUP($E155,'NEA Backsheet'!$D$5:$AF$182,H$9,FALSE))="","",(VLOOKUP($E155,'NEA Backsheet'!$D$5:$AF$182,H$9,FALSE))),"")</f>
        <v>4937.4204800927728</v>
      </c>
      <c r="I155" s="140">
        <f ca="1">IFERROR(IF((VLOOKUP($E155,'NEA Backsheet'!$D$5:$AF$182,I$9,FALSE))="","",(VLOOKUP($E155,'NEA Backsheet'!$D$5:$AF$182,I$9,FALSE))),"")</f>
        <v>5171.3577876526151</v>
      </c>
      <c r="J155" s="137">
        <f ca="1">IFERROR(IF((VLOOKUP($E155,'NEA Backsheet'!$D$5:$AF$182,J$9,FALSE))="","",(VLOOKUP($E155,'NEA Backsheet'!$D$5:$AF$182,J$9,FALSE))),"")</f>
        <v>5184.3657373044907</v>
      </c>
      <c r="K155" s="135">
        <f ca="1">IFERROR(IF((VLOOKUP($E155,'NEA Backsheet'!$D$5:$AF$182,K$9,FALSE))="","",(VLOOKUP($E155,'NEA Backsheet'!$D$5:$AF$182,K$9,FALSE))),"")</f>
        <v>5301.4097570572358</v>
      </c>
      <c r="L155" s="138">
        <f ca="1">IFERROR(IF((VLOOKUP($E155,'NEA Backsheet'!$D$5:$AF$182,L$9,FALSE))="","",(VLOOKUP($E155,'NEA Backsheet'!$D$5:$AF$182,L$9,FALSE))),"")</f>
        <v>5448.0835030521484</v>
      </c>
      <c r="M155" s="140">
        <f ca="1">IFERROR(IF((VLOOKUP($E155,'NEA Backsheet'!$D$5:$AF$182,M$9,FALSE))="","",(VLOOKUP($E155,'NEA Backsheet'!$D$5:$AF$182,M$9,FALSE))),"")</f>
        <v>5770.0701610557044</v>
      </c>
      <c r="N155" s="137" t="str">
        <f ca="1">IFERROR(IF((VLOOKUP($E155,'NEA Backsheet'!$D$5:$AF$182,N$9,FALSE))="","",(VLOOKUP($E155,'NEA Backsheet'!$D$5:$AF$182,N$9,FALSE))),"")</f>
        <v/>
      </c>
      <c r="O155" s="136">
        <f t="shared" ca="1" si="21"/>
        <v>-170.95762411049873</v>
      </c>
      <c r="P155" s="138">
        <f t="shared" ca="1" si="22"/>
        <v>-510.66302295937567</v>
      </c>
      <c r="Q155" s="140">
        <f t="shared" ca="1" si="23"/>
        <v>-598.71237340308926</v>
      </c>
      <c r="R155" s="138" t="str">
        <f t="shared" ca="1" si="24"/>
        <v/>
      </c>
    </row>
    <row r="156" spans="1:18">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20"/>
        <v>E09000028</v>
      </c>
      <c r="F156" s="29" t="str">
        <f ca="1">IF(E156="","",VLOOKUP(E156,'Org list'!$J$9:$K$636,2,0))</f>
        <v>Southwark</v>
      </c>
      <c r="G156" s="135">
        <f ca="1">IFERROR(IF((VLOOKUP($E156,'NEA Backsheet'!$D$5:$AF$182,G$9,FALSE))="","",(VLOOKUP($E156,'NEA Backsheet'!$D$5:$AF$182,G$9,FALSE))),"")</f>
        <v>6316.1137033473351</v>
      </c>
      <c r="H156" s="138">
        <f ca="1">IFERROR(IF((VLOOKUP($E156,'NEA Backsheet'!$D$5:$AF$182,H$9,FALSE))="","",(VLOOKUP($E156,'NEA Backsheet'!$D$5:$AF$182,H$9,FALSE))),"")</f>
        <v>6215.6718674739204</v>
      </c>
      <c r="I156" s="140">
        <f ca="1">IFERROR(IF((VLOOKUP($E156,'NEA Backsheet'!$D$5:$AF$182,I$9,FALSE))="","",(VLOOKUP($E156,'NEA Backsheet'!$D$5:$AF$182,I$9,FALSE))),"")</f>
        <v>6409.3972046329736</v>
      </c>
      <c r="J156" s="137">
        <f ca="1">IFERROR(IF((VLOOKUP($E156,'NEA Backsheet'!$D$5:$AF$182,J$9,FALSE))="","",(VLOOKUP($E156,'NEA Backsheet'!$D$5:$AF$182,J$9,FALSE))),"")</f>
        <v>6397.2854315475743</v>
      </c>
      <c r="K156" s="135">
        <f ca="1">IFERROR(IF((VLOOKUP($E156,'NEA Backsheet'!$D$5:$AF$182,K$9,FALSE))="","",(VLOOKUP($E156,'NEA Backsheet'!$D$5:$AF$182,K$9,FALSE))),"")</f>
        <v>6280.1449326856564</v>
      </c>
      <c r="L156" s="138">
        <f ca="1">IFERROR(IF((VLOOKUP($E156,'NEA Backsheet'!$D$5:$AF$182,L$9,FALSE))="","",(VLOOKUP($E156,'NEA Backsheet'!$D$5:$AF$182,L$9,FALSE))),"")</f>
        <v>6411.4961566721004</v>
      </c>
      <c r="M156" s="140">
        <f ca="1">IFERROR(IF((VLOOKUP($E156,'NEA Backsheet'!$D$5:$AF$182,M$9,FALSE))="","",(VLOOKUP($E156,'NEA Backsheet'!$D$5:$AF$182,M$9,FALSE))),"")</f>
        <v>6641.5345319531489</v>
      </c>
      <c r="N156" s="137" t="str">
        <f ca="1">IFERROR(IF((VLOOKUP($E156,'NEA Backsheet'!$D$5:$AF$182,N$9,FALSE))="","",(VLOOKUP($E156,'NEA Backsheet'!$D$5:$AF$182,N$9,FALSE))),"")</f>
        <v/>
      </c>
      <c r="O156" s="136">
        <f t="shared" ca="1" si="21"/>
        <v>35.968770661678718</v>
      </c>
      <c r="P156" s="138">
        <f t="shared" ca="1" si="22"/>
        <v>-195.82428919817994</v>
      </c>
      <c r="Q156" s="140">
        <f t="shared" ca="1" si="23"/>
        <v>-232.13732732017525</v>
      </c>
      <c r="R156" s="138" t="str">
        <f t="shared" ca="1" si="24"/>
        <v/>
      </c>
    </row>
    <row r="157" spans="1:18">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20"/>
        <v>E08000013</v>
      </c>
      <c r="F157" s="29" t="str">
        <f ca="1">IF(E157="","",VLOOKUP(E157,'Org list'!$J$9:$K$636,2,0))</f>
        <v>St. Helens</v>
      </c>
      <c r="G157" s="135">
        <f ca="1">IFERROR(IF((VLOOKUP($E157,'NEA Backsheet'!$D$5:$AF$182,G$9,FALSE))="","",(VLOOKUP($E157,'NEA Backsheet'!$D$5:$AF$182,G$9,FALSE))),"")</f>
        <v>6571.7117210662846</v>
      </c>
      <c r="H157" s="138">
        <f ca="1">IFERROR(IF((VLOOKUP($E157,'NEA Backsheet'!$D$5:$AF$182,H$9,FALSE))="","",(VLOOKUP($E157,'NEA Backsheet'!$D$5:$AF$182,H$9,FALSE))),"")</f>
        <v>6633.4237056535212</v>
      </c>
      <c r="I157" s="140">
        <f ca="1">IFERROR(IF((VLOOKUP($E157,'NEA Backsheet'!$D$5:$AF$182,I$9,FALSE))="","",(VLOOKUP($E157,'NEA Backsheet'!$D$5:$AF$182,I$9,FALSE))),"")</f>
        <v>6477.0373545882248</v>
      </c>
      <c r="J157" s="137">
        <f ca="1">IFERROR(IF((VLOOKUP($E157,'NEA Backsheet'!$D$5:$AF$182,J$9,FALSE))="","",(VLOOKUP($E157,'NEA Backsheet'!$D$5:$AF$182,J$9,FALSE))),"")</f>
        <v>6616.0014599380584</v>
      </c>
      <c r="K157" s="135">
        <f ca="1">IFERROR(IF((VLOOKUP($E157,'NEA Backsheet'!$D$5:$AF$182,K$9,FALSE))="","",(VLOOKUP($E157,'NEA Backsheet'!$D$5:$AF$182,K$9,FALSE))),"")</f>
        <v>6799.1608618440896</v>
      </c>
      <c r="L157" s="138">
        <f ca="1">IFERROR(IF((VLOOKUP($E157,'NEA Backsheet'!$D$5:$AF$182,L$9,FALSE))="","",(VLOOKUP($E157,'NEA Backsheet'!$D$5:$AF$182,L$9,FALSE))),"")</f>
        <v>6689.7214619370789</v>
      </c>
      <c r="M157" s="140">
        <f ca="1">IFERROR(IF((VLOOKUP($E157,'NEA Backsheet'!$D$5:$AF$182,M$9,FALSE))="","",(VLOOKUP($E157,'NEA Backsheet'!$D$5:$AF$182,M$9,FALSE))),"")</f>
        <v>7072.5942264476889</v>
      </c>
      <c r="N157" s="137" t="str">
        <f ca="1">IFERROR(IF((VLOOKUP($E157,'NEA Backsheet'!$D$5:$AF$182,N$9,FALSE))="","",(VLOOKUP($E157,'NEA Backsheet'!$D$5:$AF$182,N$9,FALSE))),"")</f>
        <v/>
      </c>
      <c r="O157" s="136">
        <f t="shared" ca="1" si="21"/>
        <v>-227.44914077780504</v>
      </c>
      <c r="P157" s="138">
        <f t="shared" ca="1" si="22"/>
        <v>-56.297756283557646</v>
      </c>
      <c r="Q157" s="140">
        <f t="shared" ca="1" si="23"/>
        <v>-595.55687185946408</v>
      </c>
      <c r="R157" s="138" t="str">
        <f t="shared" ca="1" si="24"/>
        <v/>
      </c>
    </row>
    <row r="158" spans="1:18">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20"/>
        <v>E10000028</v>
      </c>
      <c r="F158" s="29" t="str">
        <f ca="1">IF(E158="","",VLOOKUP(E158,'Org list'!$J$9:$K$636,2,0))</f>
        <v>Staffordshire</v>
      </c>
      <c r="G158" s="135">
        <f ca="1">IFERROR(IF((VLOOKUP($E158,'NEA Backsheet'!$D$5:$AF$182,G$9,FALSE))="","",(VLOOKUP($E158,'NEA Backsheet'!$D$5:$AF$182,G$9,FALSE))),"")</f>
        <v>24183.09140158027</v>
      </c>
      <c r="H158" s="138">
        <f ca="1">IFERROR(IF((VLOOKUP($E158,'NEA Backsheet'!$D$5:$AF$182,H$9,FALSE))="","",(VLOOKUP($E158,'NEA Backsheet'!$D$5:$AF$182,H$9,FALSE))),"")</f>
        <v>23614.720089660921</v>
      </c>
      <c r="I158" s="140">
        <f ca="1">IFERROR(IF((VLOOKUP($E158,'NEA Backsheet'!$D$5:$AF$182,I$9,FALSE))="","",(VLOOKUP($E158,'NEA Backsheet'!$D$5:$AF$182,I$9,FALSE))),"")</f>
        <v>24424.849918262273</v>
      </c>
      <c r="J158" s="137">
        <f ca="1">IFERROR(IF((VLOOKUP($E158,'NEA Backsheet'!$D$5:$AF$182,J$9,FALSE))="","",(VLOOKUP($E158,'NEA Backsheet'!$D$5:$AF$182,J$9,FALSE))),"")</f>
        <v>23603.544054021713</v>
      </c>
      <c r="K158" s="135">
        <f ca="1">IFERROR(IF((VLOOKUP($E158,'NEA Backsheet'!$D$5:$AF$182,K$9,FALSE))="","",(VLOOKUP($E158,'NEA Backsheet'!$D$5:$AF$182,K$9,FALSE))),"")</f>
        <v>23765.948303688689</v>
      </c>
      <c r="L158" s="138">
        <f ca="1">IFERROR(IF((VLOOKUP($E158,'NEA Backsheet'!$D$5:$AF$182,L$9,FALSE))="","",(VLOOKUP($E158,'NEA Backsheet'!$D$5:$AF$182,L$9,FALSE))),"")</f>
        <v>23558.17674442647</v>
      </c>
      <c r="M158" s="140">
        <f ca="1">IFERROR(IF((VLOOKUP($E158,'NEA Backsheet'!$D$5:$AF$182,M$9,FALSE))="","",(VLOOKUP($E158,'NEA Backsheet'!$D$5:$AF$182,M$9,FALSE))),"")</f>
        <v>24671.258237030976</v>
      </c>
      <c r="N158" s="137" t="str">
        <f ca="1">IFERROR(IF((VLOOKUP($E158,'NEA Backsheet'!$D$5:$AF$182,N$9,FALSE))="","",(VLOOKUP($E158,'NEA Backsheet'!$D$5:$AF$182,N$9,FALSE))),"")</f>
        <v/>
      </c>
      <c r="O158" s="136">
        <f t="shared" ca="1" si="21"/>
        <v>417.14309789158142</v>
      </c>
      <c r="P158" s="138">
        <f t="shared" ca="1" si="22"/>
        <v>56.543345234451408</v>
      </c>
      <c r="Q158" s="140">
        <f t="shared" ca="1" si="23"/>
        <v>-246.40831876870288</v>
      </c>
      <c r="R158" s="138" t="str">
        <f t="shared" ca="1" si="24"/>
        <v/>
      </c>
    </row>
    <row r="159" spans="1:18">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20"/>
        <v>E08000007</v>
      </c>
      <c r="F159" s="29" t="str">
        <f ca="1">IF(E159="","",VLOOKUP(E159,'Org list'!$J$9:$K$636,2,0))</f>
        <v>Stockport</v>
      </c>
      <c r="G159" s="135">
        <f ca="1">IFERROR(IF((VLOOKUP($E159,'NEA Backsheet'!$D$5:$AF$182,G$9,FALSE))="","",(VLOOKUP($E159,'NEA Backsheet'!$D$5:$AF$182,G$9,FALSE))),"")</f>
        <v>9856.1262433627035</v>
      </c>
      <c r="H159" s="138">
        <f ca="1">IFERROR(IF((VLOOKUP($E159,'NEA Backsheet'!$D$5:$AF$182,H$9,FALSE))="","",(VLOOKUP($E159,'NEA Backsheet'!$D$5:$AF$182,H$9,FALSE))),"")</f>
        <v>10276.652107027037</v>
      </c>
      <c r="I159" s="140">
        <f ca="1">IFERROR(IF((VLOOKUP($E159,'NEA Backsheet'!$D$5:$AF$182,I$9,FALSE))="","",(VLOOKUP($E159,'NEA Backsheet'!$D$5:$AF$182,I$9,FALSE))),"")</f>
        <v>10709.356531995547</v>
      </c>
      <c r="J159" s="137">
        <f ca="1">IFERROR(IF((VLOOKUP($E159,'NEA Backsheet'!$D$5:$AF$182,J$9,FALSE))="","",(VLOOKUP($E159,'NEA Backsheet'!$D$5:$AF$182,J$9,FALSE))),"")</f>
        <v>10312.431894341176</v>
      </c>
      <c r="K159" s="135">
        <f ca="1">IFERROR(IF((VLOOKUP($E159,'NEA Backsheet'!$D$5:$AF$182,K$9,FALSE))="","",(VLOOKUP($E159,'NEA Backsheet'!$D$5:$AF$182,K$9,FALSE))),"")</f>
        <v>10653.795892351525</v>
      </c>
      <c r="L159" s="138">
        <f ca="1">IFERROR(IF((VLOOKUP($E159,'NEA Backsheet'!$D$5:$AF$182,L$9,FALSE))="","",(VLOOKUP($E159,'NEA Backsheet'!$D$5:$AF$182,L$9,FALSE))),"")</f>
        <v>10357.531092648302</v>
      </c>
      <c r="M159" s="140">
        <f ca="1">IFERROR(IF((VLOOKUP($E159,'NEA Backsheet'!$D$5:$AF$182,M$9,FALSE))="","",(VLOOKUP($E159,'NEA Backsheet'!$D$5:$AF$182,M$9,FALSE))),"")</f>
        <v>10847.751172308524</v>
      </c>
      <c r="N159" s="137" t="str">
        <f ca="1">IFERROR(IF((VLOOKUP($E159,'NEA Backsheet'!$D$5:$AF$182,N$9,FALSE))="","",(VLOOKUP($E159,'NEA Backsheet'!$D$5:$AF$182,N$9,FALSE))),"")</f>
        <v/>
      </c>
      <c r="O159" s="136">
        <f t="shared" ca="1" si="21"/>
        <v>-797.66964898882179</v>
      </c>
      <c r="P159" s="138">
        <f t="shared" ca="1" si="22"/>
        <v>-80.878985621264292</v>
      </c>
      <c r="Q159" s="140">
        <f t="shared" ca="1" si="23"/>
        <v>-138.39464031297757</v>
      </c>
      <c r="R159" s="138" t="str">
        <f t="shared" ca="1" si="24"/>
        <v/>
      </c>
    </row>
    <row r="160" spans="1:18">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20"/>
        <v>E06000004</v>
      </c>
      <c r="F160" s="29" t="str">
        <f ca="1">IF(E160="","",VLOOKUP(E160,'Org list'!$J$9:$K$636,2,0))</f>
        <v>Stockton-on-Tees</v>
      </c>
      <c r="G160" s="135">
        <f ca="1">IFERROR(IF((VLOOKUP($E160,'NEA Backsheet'!$D$5:$AF$182,G$9,FALSE))="","",(VLOOKUP($E160,'NEA Backsheet'!$D$5:$AF$182,G$9,FALSE))),"")</f>
        <v>6542.8720883430169</v>
      </c>
      <c r="H160" s="138">
        <f ca="1">IFERROR(IF((VLOOKUP($E160,'NEA Backsheet'!$D$5:$AF$182,H$9,FALSE))="","",(VLOOKUP($E160,'NEA Backsheet'!$D$5:$AF$182,H$9,FALSE))),"")</f>
        <v>6597.5129836326842</v>
      </c>
      <c r="I160" s="140">
        <f ca="1">IFERROR(IF((VLOOKUP($E160,'NEA Backsheet'!$D$5:$AF$182,I$9,FALSE))="","",(VLOOKUP($E160,'NEA Backsheet'!$D$5:$AF$182,I$9,FALSE))),"")</f>
        <v>6822.9567052151287</v>
      </c>
      <c r="J160" s="137">
        <f ca="1">IFERROR(IF((VLOOKUP($E160,'NEA Backsheet'!$D$5:$AF$182,J$9,FALSE))="","",(VLOOKUP($E160,'NEA Backsheet'!$D$5:$AF$182,J$9,FALSE))),"")</f>
        <v>6795.6198724064343</v>
      </c>
      <c r="K160" s="135">
        <f ca="1">IFERROR(IF((VLOOKUP($E160,'NEA Backsheet'!$D$5:$AF$182,K$9,FALSE))="","",(VLOOKUP($E160,'NEA Backsheet'!$D$5:$AF$182,K$9,FALSE))),"")</f>
        <v>6702.3479042121426</v>
      </c>
      <c r="L160" s="138">
        <f ca="1">IFERROR(IF((VLOOKUP($E160,'NEA Backsheet'!$D$5:$AF$182,L$9,FALSE))="","",(VLOOKUP($E160,'NEA Backsheet'!$D$5:$AF$182,L$9,FALSE))),"")</f>
        <v>6647.1447166237285</v>
      </c>
      <c r="M160" s="140">
        <f ca="1">IFERROR(IF((VLOOKUP($E160,'NEA Backsheet'!$D$5:$AF$182,M$9,FALSE))="","",(VLOOKUP($E160,'NEA Backsheet'!$D$5:$AF$182,M$9,FALSE))),"")</f>
        <v>6964.8730106423482</v>
      </c>
      <c r="N160" s="137" t="str">
        <f ca="1">IFERROR(IF((VLOOKUP($E160,'NEA Backsheet'!$D$5:$AF$182,N$9,FALSE))="","",(VLOOKUP($E160,'NEA Backsheet'!$D$5:$AF$182,N$9,FALSE))),"")</f>
        <v/>
      </c>
      <c r="O160" s="136">
        <f t="shared" ca="1" si="21"/>
        <v>-159.47581586912565</v>
      </c>
      <c r="P160" s="138">
        <f t="shared" ca="1" si="22"/>
        <v>-49.631732991044373</v>
      </c>
      <c r="Q160" s="140">
        <f t="shared" ca="1" si="23"/>
        <v>-141.91630542721941</v>
      </c>
      <c r="R160" s="138" t="str">
        <f t="shared" ca="1" si="24"/>
        <v/>
      </c>
    </row>
    <row r="161" spans="1:18">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20"/>
        <v>E06000021</v>
      </c>
      <c r="F161" s="29" t="str">
        <f ca="1">IF(E161="","",VLOOKUP(E161,'Org list'!$J$9:$K$636,2,0))</f>
        <v>Stoke-on-Trent</v>
      </c>
      <c r="G161" s="135">
        <f ca="1">IFERROR(IF((VLOOKUP($E161,'NEA Backsheet'!$D$5:$AF$182,G$9,FALSE))="","",(VLOOKUP($E161,'NEA Backsheet'!$D$5:$AF$182,G$9,FALSE))),"")</f>
        <v>9361.2748395673461</v>
      </c>
      <c r="H161" s="138">
        <f ca="1">IFERROR(IF((VLOOKUP($E161,'NEA Backsheet'!$D$5:$AF$182,H$9,FALSE))="","",(VLOOKUP($E161,'NEA Backsheet'!$D$5:$AF$182,H$9,FALSE))),"")</f>
        <v>8883.8063922186502</v>
      </c>
      <c r="I161" s="140">
        <f ca="1">IFERROR(IF((VLOOKUP($E161,'NEA Backsheet'!$D$5:$AF$182,I$9,FALSE))="","",(VLOOKUP($E161,'NEA Backsheet'!$D$5:$AF$182,I$9,FALSE))),"")</f>
        <v>8836.0900600401437</v>
      </c>
      <c r="J161" s="137">
        <f ca="1">IFERROR(IF((VLOOKUP($E161,'NEA Backsheet'!$D$5:$AF$182,J$9,FALSE))="","",(VLOOKUP($E161,'NEA Backsheet'!$D$5:$AF$182,J$9,FALSE))),"")</f>
        <v>8543.0070008758175</v>
      </c>
      <c r="K161" s="135">
        <f ca="1">IFERROR(IF((VLOOKUP($E161,'NEA Backsheet'!$D$5:$AF$182,K$9,FALSE))="","",(VLOOKUP($E161,'NEA Backsheet'!$D$5:$AF$182,K$9,FALSE))),"")</f>
        <v>8887.1277456006592</v>
      </c>
      <c r="L161" s="138">
        <f ca="1">IFERROR(IF((VLOOKUP($E161,'NEA Backsheet'!$D$5:$AF$182,L$9,FALSE))="","",(VLOOKUP($E161,'NEA Backsheet'!$D$5:$AF$182,L$9,FALSE))),"")</f>
        <v>8835.2753679016641</v>
      </c>
      <c r="M161" s="140">
        <f ca="1">IFERROR(IF((VLOOKUP($E161,'NEA Backsheet'!$D$5:$AF$182,M$9,FALSE))="","",(VLOOKUP($E161,'NEA Backsheet'!$D$5:$AF$182,M$9,FALSE))),"")</f>
        <v>9017.1844839290407</v>
      </c>
      <c r="N161" s="137" t="str">
        <f ca="1">IFERROR(IF((VLOOKUP($E161,'NEA Backsheet'!$D$5:$AF$182,N$9,FALSE))="","",(VLOOKUP($E161,'NEA Backsheet'!$D$5:$AF$182,N$9,FALSE))),"")</f>
        <v/>
      </c>
      <c r="O161" s="136">
        <f t="shared" ca="1" si="21"/>
        <v>474.14709396668695</v>
      </c>
      <c r="P161" s="138">
        <f t="shared" ca="1" si="22"/>
        <v>48.531024316986077</v>
      </c>
      <c r="Q161" s="140">
        <f t="shared" ca="1" si="23"/>
        <v>-181.09442388889693</v>
      </c>
      <c r="R161" s="138" t="str">
        <f t="shared" ca="1" si="24"/>
        <v/>
      </c>
    </row>
    <row r="162" spans="1:18">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20"/>
        <v>E10000029</v>
      </c>
      <c r="F162" s="29" t="str">
        <f ca="1">IF(E162="","",VLOOKUP(E162,'Org list'!$J$9:$K$636,2,0))</f>
        <v>Suffolk</v>
      </c>
      <c r="G162" s="135">
        <f ca="1">IFERROR(IF((VLOOKUP($E162,'NEA Backsheet'!$D$5:$AF$182,G$9,FALSE))="","",(VLOOKUP($E162,'NEA Backsheet'!$D$5:$AF$182,G$9,FALSE))),"")</f>
        <v>18914.012664458907</v>
      </c>
      <c r="H162" s="138">
        <f ca="1">IFERROR(IF((VLOOKUP($E162,'NEA Backsheet'!$D$5:$AF$182,H$9,FALSE))="","",(VLOOKUP($E162,'NEA Backsheet'!$D$5:$AF$182,H$9,FALSE))),"")</f>
        <v>18548.90114775081</v>
      </c>
      <c r="I162" s="140">
        <f ca="1">IFERROR(IF((VLOOKUP($E162,'NEA Backsheet'!$D$5:$AF$182,I$9,FALSE))="","",(VLOOKUP($E162,'NEA Backsheet'!$D$5:$AF$182,I$9,FALSE))),"")</f>
        <v>19166.1950028832</v>
      </c>
      <c r="J162" s="137">
        <f ca="1">IFERROR(IF((VLOOKUP($E162,'NEA Backsheet'!$D$5:$AF$182,J$9,FALSE))="","",(VLOOKUP($E162,'NEA Backsheet'!$D$5:$AF$182,J$9,FALSE))),"")</f>
        <v>19246.221887154312</v>
      </c>
      <c r="K162" s="135">
        <f ca="1">IFERROR(IF((VLOOKUP($E162,'NEA Backsheet'!$D$5:$AF$182,K$9,FALSE))="","",(VLOOKUP($E162,'NEA Backsheet'!$D$5:$AF$182,K$9,FALSE))),"")</f>
        <v>18670.633229603402</v>
      </c>
      <c r="L162" s="138">
        <f ca="1">IFERROR(IF((VLOOKUP($E162,'NEA Backsheet'!$D$5:$AF$182,L$9,FALSE))="","",(VLOOKUP($E162,'NEA Backsheet'!$D$5:$AF$182,L$9,FALSE))),"")</f>
        <v>18317.955000686772</v>
      </c>
      <c r="M162" s="140">
        <f ca="1">IFERROR(IF((VLOOKUP($E162,'NEA Backsheet'!$D$5:$AF$182,M$9,FALSE))="","",(VLOOKUP($E162,'NEA Backsheet'!$D$5:$AF$182,M$9,FALSE))),"")</f>
        <v>19172.316253522706</v>
      </c>
      <c r="N162" s="137" t="str">
        <f ca="1">IFERROR(IF((VLOOKUP($E162,'NEA Backsheet'!$D$5:$AF$182,N$9,FALSE))="","",(VLOOKUP($E162,'NEA Backsheet'!$D$5:$AF$182,N$9,FALSE))),"")</f>
        <v/>
      </c>
      <c r="O162" s="136">
        <f t="shared" ca="1" si="21"/>
        <v>243.37943485550568</v>
      </c>
      <c r="P162" s="138">
        <f t="shared" ca="1" si="22"/>
        <v>230.94614706403809</v>
      </c>
      <c r="Q162" s="140">
        <f t="shared" ca="1" si="23"/>
        <v>-6.1212506395058881</v>
      </c>
      <c r="R162" s="138" t="str">
        <f t="shared" ca="1" si="24"/>
        <v/>
      </c>
    </row>
    <row r="163" spans="1:18">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20"/>
        <v>E08000024</v>
      </c>
      <c r="F163" s="29" t="str">
        <f ca="1">IF(E163="","",VLOOKUP(E163,'Org list'!$J$9:$K$636,2,0))</f>
        <v>Sunderland</v>
      </c>
      <c r="G163" s="135">
        <f ca="1">IFERROR(IF((VLOOKUP($E163,'NEA Backsheet'!$D$5:$AF$182,G$9,FALSE))="","",(VLOOKUP($E163,'NEA Backsheet'!$D$5:$AF$182,G$9,FALSE))),"")</f>
        <v>8175.7491714736298</v>
      </c>
      <c r="H163" s="138">
        <f ca="1">IFERROR(IF((VLOOKUP($E163,'NEA Backsheet'!$D$5:$AF$182,H$9,FALSE))="","",(VLOOKUP($E163,'NEA Backsheet'!$D$5:$AF$182,H$9,FALSE))),"")</f>
        <v>8148.5622131206574</v>
      </c>
      <c r="I163" s="140">
        <f ca="1">IFERROR(IF((VLOOKUP($E163,'NEA Backsheet'!$D$5:$AF$182,I$9,FALSE))="","",(VLOOKUP($E163,'NEA Backsheet'!$D$5:$AF$182,I$9,FALSE))),"")</f>
        <v>8506.7969092591738</v>
      </c>
      <c r="J163" s="137">
        <f ca="1">IFERROR(IF((VLOOKUP($E163,'NEA Backsheet'!$D$5:$AF$182,J$9,FALSE))="","",(VLOOKUP($E163,'NEA Backsheet'!$D$5:$AF$182,J$9,FALSE))),"")</f>
        <v>8402.2442891570172</v>
      </c>
      <c r="K163" s="135">
        <f ca="1">IFERROR(IF((VLOOKUP($E163,'NEA Backsheet'!$D$5:$AF$182,K$9,FALSE))="","",(VLOOKUP($E163,'NEA Backsheet'!$D$5:$AF$182,K$9,FALSE))),"")</f>
        <v>8123.3002464064784</v>
      </c>
      <c r="L163" s="138">
        <f ca="1">IFERROR(IF((VLOOKUP($E163,'NEA Backsheet'!$D$5:$AF$182,L$9,FALSE))="","",(VLOOKUP($E163,'NEA Backsheet'!$D$5:$AF$182,L$9,FALSE))),"")</f>
        <v>8039.461350507413</v>
      </c>
      <c r="M163" s="140">
        <f ca="1">IFERROR(IF((VLOOKUP($E163,'NEA Backsheet'!$D$5:$AF$182,M$9,FALSE))="","",(VLOOKUP($E163,'NEA Backsheet'!$D$5:$AF$182,M$9,FALSE))),"")</f>
        <v>8807.4190270124509</v>
      </c>
      <c r="N163" s="137" t="str">
        <f ca="1">IFERROR(IF((VLOOKUP($E163,'NEA Backsheet'!$D$5:$AF$182,N$9,FALSE))="","",(VLOOKUP($E163,'NEA Backsheet'!$D$5:$AF$182,N$9,FALSE))),"")</f>
        <v/>
      </c>
      <c r="O163" s="136">
        <f t="shared" ca="1" si="21"/>
        <v>52.448925067151322</v>
      </c>
      <c r="P163" s="138">
        <f t="shared" ca="1" si="22"/>
        <v>109.10086261324432</v>
      </c>
      <c r="Q163" s="140">
        <f t="shared" ca="1" si="23"/>
        <v>-300.62211775327705</v>
      </c>
      <c r="R163" s="138" t="str">
        <f t="shared" ca="1" si="24"/>
        <v/>
      </c>
    </row>
    <row r="164" spans="1:18">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20"/>
        <v>E10000030</v>
      </c>
      <c r="F164" s="29" t="str">
        <f ca="1">IF(E164="","",VLOOKUP(E164,'Org list'!$J$9:$K$636,2,0))</f>
        <v>Surrey</v>
      </c>
      <c r="G164" s="135">
        <f ca="1">IFERROR(IF((VLOOKUP($E164,'NEA Backsheet'!$D$5:$AF$182,G$9,FALSE))="","",(VLOOKUP($E164,'NEA Backsheet'!$D$5:$AF$182,G$9,FALSE))),"")</f>
        <v>26443.453145383097</v>
      </c>
      <c r="H164" s="138">
        <f ca="1">IFERROR(IF((VLOOKUP($E164,'NEA Backsheet'!$D$5:$AF$182,H$9,FALSE))="","",(VLOOKUP($E164,'NEA Backsheet'!$D$5:$AF$182,H$9,FALSE))),"")</f>
        <v>26879.090667531978</v>
      </c>
      <c r="I164" s="140">
        <f ca="1">IFERROR(IF((VLOOKUP($E164,'NEA Backsheet'!$D$5:$AF$182,I$9,FALSE))="","",(VLOOKUP($E164,'NEA Backsheet'!$D$5:$AF$182,I$9,FALSE))),"")</f>
        <v>28577.827807701673</v>
      </c>
      <c r="J164" s="137">
        <f ca="1">IFERROR(IF((VLOOKUP($E164,'NEA Backsheet'!$D$5:$AF$182,J$9,FALSE))="","",(VLOOKUP($E164,'NEA Backsheet'!$D$5:$AF$182,J$9,FALSE))),"")</f>
        <v>27440.350660362448</v>
      </c>
      <c r="K164" s="135">
        <f ca="1">IFERROR(IF((VLOOKUP($E164,'NEA Backsheet'!$D$5:$AF$182,K$9,FALSE))="","",(VLOOKUP($E164,'NEA Backsheet'!$D$5:$AF$182,K$9,FALSE))),"")</f>
        <v>28768.52358618932</v>
      </c>
      <c r="L164" s="138">
        <f ca="1">IFERROR(IF((VLOOKUP($E164,'NEA Backsheet'!$D$5:$AF$182,L$9,FALSE))="","",(VLOOKUP($E164,'NEA Backsheet'!$D$5:$AF$182,L$9,FALSE))),"")</f>
        <v>28522.830598194625</v>
      </c>
      <c r="M164" s="140">
        <f ca="1">IFERROR(IF((VLOOKUP($E164,'NEA Backsheet'!$D$5:$AF$182,M$9,FALSE))="","",(VLOOKUP($E164,'NEA Backsheet'!$D$5:$AF$182,M$9,FALSE))),"")</f>
        <v>29584.763711457217</v>
      </c>
      <c r="N164" s="137" t="str">
        <f ca="1">IFERROR(IF((VLOOKUP($E164,'NEA Backsheet'!$D$5:$AF$182,N$9,FALSE))="","",(VLOOKUP($E164,'NEA Backsheet'!$D$5:$AF$182,N$9,FALSE))),"")</f>
        <v/>
      </c>
      <c r="O164" s="136">
        <f t="shared" ca="1" si="21"/>
        <v>-2325.0704408062229</v>
      </c>
      <c r="P164" s="138">
        <f t="shared" ca="1" si="22"/>
        <v>-1643.7399306626467</v>
      </c>
      <c r="Q164" s="140">
        <f t="shared" ca="1" si="23"/>
        <v>-1006.9359037555441</v>
      </c>
      <c r="R164" s="138" t="str">
        <f t="shared" ca="1" si="24"/>
        <v/>
      </c>
    </row>
    <row r="165" spans="1:18">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20"/>
        <v>E09000029</v>
      </c>
      <c r="F165" s="29" t="str">
        <f ca="1">IF(E165="","",VLOOKUP(E165,'Org list'!$J$9:$K$636,2,0))</f>
        <v>Sutton</v>
      </c>
      <c r="G165" s="135">
        <f ca="1">IFERROR(IF((VLOOKUP($E165,'NEA Backsheet'!$D$5:$AF$182,G$9,FALSE))="","",(VLOOKUP($E165,'NEA Backsheet'!$D$5:$AF$182,G$9,FALSE))),"")</f>
        <v>5034.9551594588011</v>
      </c>
      <c r="H165" s="138">
        <f ca="1">IFERROR(IF((VLOOKUP($E165,'NEA Backsheet'!$D$5:$AF$182,H$9,FALSE))="","",(VLOOKUP($E165,'NEA Backsheet'!$D$5:$AF$182,H$9,FALSE))),"")</f>
        <v>5272.6484506242659</v>
      </c>
      <c r="I165" s="140">
        <f ca="1">IFERROR(IF((VLOOKUP($E165,'NEA Backsheet'!$D$5:$AF$182,I$9,FALSE))="","",(VLOOKUP($E165,'NEA Backsheet'!$D$5:$AF$182,I$9,FALSE))),"")</f>
        <v>5316.5609956309299</v>
      </c>
      <c r="J165" s="137">
        <f ca="1">IFERROR(IF((VLOOKUP($E165,'NEA Backsheet'!$D$5:$AF$182,J$9,FALSE))="","",(VLOOKUP($E165,'NEA Backsheet'!$D$5:$AF$182,J$9,FALSE))),"")</f>
        <v>5287.7082608197506</v>
      </c>
      <c r="K165" s="135">
        <f ca="1">IFERROR(IF((VLOOKUP($E165,'NEA Backsheet'!$D$5:$AF$182,K$9,FALSE))="","",(VLOOKUP($E165,'NEA Backsheet'!$D$5:$AF$182,K$9,FALSE))),"")</f>
        <v>5776.339999998213</v>
      </c>
      <c r="L165" s="138">
        <f ca="1">IFERROR(IF((VLOOKUP($E165,'NEA Backsheet'!$D$5:$AF$182,L$9,FALSE))="","",(VLOOKUP($E165,'NEA Backsheet'!$D$5:$AF$182,L$9,FALSE))),"")</f>
        <v>5765.4188578305921</v>
      </c>
      <c r="M165" s="140">
        <f ca="1">IFERROR(IF((VLOOKUP($E165,'NEA Backsheet'!$D$5:$AF$182,M$9,FALSE))="","",(VLOOKUP($E165,'NEA Backsheet'!$D$5:$AF$182,M$9,FALSE))),"")</f>
        <v>5851.9429118397384</v>
      </c>
      <c r="N165" s="137" t="str">
        <f ca="1">IFERROR(IF((VLOOKUP($E165,'NEA Backsheet'!$D$5:$AF$182,N$9,FALSE))="","",(VLOOKUP($E165,'NEA Backsheet'!$D$5:$AF$182,N$9,FALSE))),"")</f>
        <v/>
      </c>
      <c r="O165" s="136">
        <f t="shared" ca="1" si="21"/>
        <v>-741.38484053941193</v>
      </c>
      <c r="P165" s="138">
        <f t="shared" ca="1" si="22"/>
        <v>-492.77040720632613</v>
      </c>
      <c r="Q165" s="140">
        <f t="shared" ca="1" si="23"/>
        <v>-535.38191620880843</v>
      </c>
      <c r="R165" s="138" t="str">
        <f t="shared" ca="1" si="24"/>
        <v/>
      </c>
    </row>
    <row r="166" spans="1:18">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20"/>
        <v>E06000030</v>
      </c>
      <c r="F166" s="29" t="str">
        <f ca="1">IF(E166="","",VLOOKUP(E166,'Org list'!$J$9:$K$636,2,0))</f>
        <v>Swindon</v>
      </c>
      <c r="G166" s="135">
        <f ca="1">IFERROR(IF((VLOOKUP($E166,'NEA Backsheet'!$D$5:$AF$182,G$9,FALSE))="","",(VLOOKUP($E166,'NEA Backsheet'!$D$5:$AF$182,G$9,FALSE))),"")</f>
        <v>5857.4170862724523</v>
      </c>
      <c r="H166" s="138">
        <f ca="1">IFERROR(IF((VLOOKUP($E166,'NEA Backsheet'!$D$5:$AF$182,H$9,FALSE))="","",(VLOOKUP($E166,'NEA Backsheet'!$D$5:$AF$182,H$9,FALSE))),"")</f>
        <v>5841.7108679448502</v>
      </c>
      <c r="I166" s="140">
        <f ca="1">IFERROR(IF((VLOOKUP($E166,'NEA Backsheet'!$D$5:$AF$182,I$9,FALSE))="","",(VLOOKUP($E166,'NEA Backsheet'!$D$5:$AF$182,I$9,FALSE))),"")</f>
        <v>6120.6298785784265</v>
      </c>
      <c r="J166" s="137">
        <f ca="1">IFERROR(IF((VLOOKUP($E166,'NEA Backsheet'!$D$5:$AF$182,J$9,FALSE))="","",(VLOOKUP($E166,'NEA Backsheet'!$D$5:$AF$182,J$9,FALSE))),"")</f>
        <v>5969.188574512722</v>
      </c>
      <c r="K166" s="135">
        <f ca="1">IFERROR(IF((VLOOKUP($E166,'NEA Backsheet'!$D$5:$AF$182,K$9,FALSE))="","",(VLOOKUP($E166,'NEA Backsheet'!$D$5:$AF$182,K$9,FALSE))),"")</f>
        <v>6335.3454226895356</v>
      </c>
      <c r="L166" s="138">
        <f ca="1">IFERROR(IF((VLOOKUP($E166,'NEA Backsheet'!$D$5:$AF$182,L$9,FALSE))="","",(VLOOKUP($E166,'NEA Backsheet'!$D$5:$AF$182,L$9,FALSE))),"")</f>
        <v>6574.9262151921666</v>
      </c>
      <c r="M166" s="140">
        <f ca="1">IFERROR(IF((VLOOKUP($E166,'NEA Backsheet'!$D$5:$AF$182,M$9,FALSE))="","",(VLOOKUP($E166,'NEA Backsheet'!$D$5:$AF$182,M$9,FALSE))),"")</f>
        <v>7064.2710499504647</v>
      </c>
      <c r="N166" s="137" t="str">
        <f ca="1">IFERROR(IF((VLOOKUP($E166,'NEA Backsheet'!$D$5:$AF$182,N$9,FALSE))="","",(VLOOKUP($E166,'NEA Backsheet'!$D$5:$AF$182,N$9,FALSE))),"")</f>
        <v/>
      </c>
      <c r="O166" s="136">
        <f t="shared" ca="1" si="21"/>
        <v>-477.9283364170833</v>
      </c>
      <c r="P166" s="138">
        <f t="shared" ca="1" si="22"/>
        <v>-733.21534724731646</v>
      </c>
      <c r="Q166" s="140">
        <f t="shared" ca="1" si="23"/>
        <v>-943.64117137203812</v>
      </c>
      <c r="R166" s="138" t="str">
        <f t="shared" ca="1" si="24"/>
        <v/>
      </c>
    </row>
    <row r="167" spans="1:18">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20"/>
        <v>E08000008</v>
      </c>
      <c r="F167" s="29" t="str">
        <f ca="1">IF(E167="","",VLOOKUP(E167,'Org list'!$J$9:$K$636,2,0))</f>
        <v>Tameside</v>
      </c>
      <c r="G167" s="135">
        <f ca="1">IFERROR(IF((VLOOKUP($E167,'NEA Backsheet'!$D$5:$AF$182,G$9,FALSE))="","",(VLOOKUP($E167,'NEA Backsheet'!$D$5:$AF$182,G$9,FALSE))),"")</f>
        <v>6888.1397091839344</v>
      </c>
      <c r="H167" s="138">
        <f ca="1">IFERROR(IF((VLOOKUP($E167,'NEA Backsheet'!$D$5:$AF$182,H$9,FALSE))="","",(VLOOKUP($E167,'NEA Backsheet'!$D$5:$AF$182,H$9,FALSE))),"")</f>
        <v>6753.9472755014858</v>
      </c>
      <c r="I167" s="140">
        <f ca="1">IFERROR(IF((VLOOKUP($E167,'NEA Backsheet'!$D$5:$AF$182,I$9,FALSE))="","",(VLOOKUP($E167,'NEA Backsheet'!$D$5:$AF$182,I$9,FALSE))),"")</f>
        <v>7067.5267248953387</v>
      </c>
      <c r="J167" s="137">
        <f ca="1">IFERROR(IF((VLOOKUP($E167,'NEA Backsheet'!$D$5:$AF$182,J$9,FALSE))="","",(VLOOKUP($E167,'NEA Backsheet'!$D$5:$AF$182,J$9,FALSE))),"")</f>
        <v>6993.8501440413602</v>
      </c>
      <c r="K167" s="135">
        <f ca="1">IFERROR(IF((VLOOKUP($E167,'NEA Backsheet'!$D$5:$AF$182,K$9,FALSE))="","",(VLOOKUP($E167,'NEA Backsheet'!$D$5:$AF$182,K$9,FALSE))),"")</f>
        <v>7008.4878205375262</v>
      </c>
      <c r="L167" s="138">
        <f ca="1">IFERROR(IF((VLOOKUP($E167,'NEA Backsheet'!$D$5:$AF$182,L$9,FALSE))="","",(VLOOKUP($E167,'NEA Backsheet'!$D$5:$AF$182,L$9,FALSE))),"")</f>
        <v>6969.3929709999184</v>
      </c>
      <c r="M167" s="140">
        <f ca="1">IFERROR(IF((VLOOKUP($E167,'NEA Backsheet'!$D$5:$AF$182,M$9,FALSE))="","",(VLOOKUP($E167,'NEA Backsheet'!$D$5:$AF$182,M$9,FALSE))),"")</f>
        <v>7273.0890983615982</v>
      </c>
      <c r="N167" s="137" t="str">
        <f ca="1">IFERROR(IF((VLOOKUP($E167,'NEA Backsheet'!$D$5:$AF$182,N$9,FALSE))="","",(VLOOKUP($E167,'NEA Backsheet'!$D$5:$AF$182,N$9,FALSE))),"")</f>
        <v/>
      </c>
      <c r="O167" s="136">
        <f t="shared" ca="1" si="21"/>
        <v>-120.34811135359178</v>
      </c>
      <c r="P167" s="138">
        <f t="shared" ca="1" si="22"/>
        <v>-215.44569549843254</v>
      </c>
      <c r="Q167" s="140">
        <f t="shared" ca="1" si="23"/>
        <v>-205.56237346625949</v>
      </c>
      <c r="R167" s="138" t="str">
        <f t="shared" ca="1" si="24"/>
        <v/>
      </c>
    </row>
    <row r="168" spans="1:18">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20"/>
        <v>E06000020</v>
      </c>
      <c r="F168" s="29" t="str">
        <f ca="1">IF(E168="","",VLOOKUP(E168,'Org list'!$J$9:$K$636,2,0))</f>
        <v>Telford and Wrekin</v>
      </c>
      <c r="G168" s="135">
        <f ca="1">IFERROR(IF((VLOOKUP($E168,'NEA Backsheet'!$D$5:$AF$182,G$9,FALSE))="","",(VLOOKUP($E168,'NEA Backsheet'!$D$5:$AF$182,G$9,FALSE))),"")</f>
        <v>4621.3410804430896</v>
      </c>
      <c r="H168" s="138">
        <f ca="1">IFERROR(IF((VLOOKUP($E168,'NEA Backsheet'!$D$5:$AF$182,H$9,FALSE))="","",(VLOOKUP($E168,'NEA Backsheet'!$D$5:$AF$182,H$9,FALSE))),"")</f>
        <v>4423.9343130630359</v>
      </c>
      <c r="I168" s="140">
        <f ca="1">IFERROR(IF((VLOOKUP($E168,'NEA Backsheet'!$D$5:$AF$182,I$9,FALSE))="","",(VLOOKUP($E168,'NEA Backsheet'!$D$5:$AF$182,I$9,FALSE))),"")</f>
        <v>4493.8524146701202</v>
      </c>
      <c r="J168" s="137">
        <f ca="1">IFERROR(IF((VLOOKUP($E168,'NEA Backsheet'!$D$5:$AF$182,J$9,FALSE))="","",(VLOOKUP($E168,'NEA Backsheet'!$D$5:$AF$182,J$9,FALSE))),"")</f>
        <v>4572.7741394717968</v>
      </c>
      <c r="K168" s="135">
        <f ca="1">IFERROR(IF((VLOOKUP($E168,'NEA Backsheet'!$D$5:$AF$182,K$9,FALSE))="","",(VLOOKUP($E168,'NEA Backsheet'!$D$5:$AF$182,K$9,FALSE))),"")</f>
        <v>4662.3720388891388</v>
      </c>
      <c r="L168" s="138">
        <f ca="1">IFERROR(IF((VLOOKUP($E168,'NEA Backsheet'!$D$5:$AF$182,L$9,FALSE))="","",(VLOOKUP($E168,'NEA Backsheet'!$D$5:$AF$182,L$9,FALSE))),"")</f>
        <v>4667.8940689085293</v>
      </c>
      <c r="M168" s="140">
        <f ca="1">IFERROR(IF((VLOOKUP($E168,'NEA Backsheet'!$D$5:$AF$182,M$9,FALSE))="","",(VLOOKUP($E168,'NEA Backsheet'!$D$5:$AF$182,M$9,FALSE))),"")</f>
        <v>5024.698678767777</v>
      </c>
      <c r="N168" s="137" t="str">
        <f ca="1">IFERROR(IF((VLOOKUP($E168,'NEA Backsheet'!$D$5:$AF$182,N$9,FALSE))="","",(VLOOKUP($E168,'NEA Backsheet'!$D$5:$AF$182,N$9,FALSE))),"")</f>
        <v/>
      </c>
      <c r="O168" s="136">
        <f t="shared" ca="1" si="21"/>
        <v>-41.030958446049226</v>
      </c>
      <c r="P168" s="138">
        <f t="shared" ca="1" si="22"/>
        <v>-243.95975584549342</v>
      </c>
      <c r="Q168" s="140">
        <f t="shared" ca="1" si="23"/>
        <v>-530.84626409765679</v>
      </c>
      <c r="R168" s="138" t="str">
        <f t="shared" ca="1" si="24"/>
        <v/>
      </c>
    </row>
    <row r="169" spans="1:18">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20"/>
        <v>E06000034</v>
      </c>
      <c r="F169" s="29" t="str">
        <f ca="1">IF(E169="","",VLOOKUP(E169,'Org list'!$J$9:$K$636,2,0))</f>
        <v>Thurrock</v>
      </c>
      <c r="G169" s="135">
        <f ca="1">IFERROR(IF((VLOOKUP($E169,'NEA Backsheet'!$D$5:$AF$182,G$9,FALSE))="","",(VLOOKUP($E169,'NEA Backsheet'!$D$5:$AF$182,G$9,FALSE))),"")</f>
        <v>611.38705191057318</v>
      </c>
      <c r="H169" s="138">
        <f ca="1">IFERROR(IF((VLOOKUP($E169,'NEA Backsheet'!$D$5:$AF$182,H$9,FALSE))="","",(VLOOKUP($E169,'NEA Backsheet'!$D$5:$AF$182,H$9,FALSE))),"")</f>
        <v>490.08461547080111</v>
      </c>
      <c r="I169" s="140">
        <f ca="1">IFERROR(IF((VLOOKUP($E169,'NEA Backsheet'!$D$5:$AF$182,I$9,FALSE))="","",(VLOOKUP($E169,'NEA Backsheet'!$D$5:$AF$182,I$9,FALSE))),"")</f>
        <v>494.15311351900016</v>
      </c>
      <c r="J169" s="137">
        <f ca="1">IFERROR(IF((VLOOKUP($E169,'NEA Backsheet'!$D$5:$AF$182,J$9,FALSE))="","",(VLOOKUP($E169,'NEA Backsheet'!$D$5:$AF$182,J$9,FALSE))),"")</f>
        <v>3253.0525322327671</v>
      </c>
      <c r="K169" s="135">
        <f ca="1">IFERROR(IF((VLOOKUP($E169,'NEA Backsheet'!$D$5:$AF$182,K$9,FALSE))="","",(VLOOKUP($E169,'NEA Backsheet'!$D$5:$AF$182,K$9,FALSE))),"")</f>
        <v>3933.9906825892563</v>
      </c>
      <c r="L169" s="138">
        <f ca="1">IFERROR(IF((VLOOKUP($E169,'NEA Backsheet'!$D$5:$AF$182,L$9,FALSE))="","",(VLOOKUP($E169,'NEA Backsheet'!$D$5:$AF$182,L$9,FALSE))),"")</f>
        <v>4189.9060567001516</v>
      </c>
      <c r="M169" s="140">
        <f ca="1">IFERROR(IF((VLOOKUP($E169,'NEA Backsheet'!$D$5:$AF$182,M$9,FALSE))="","",(VLOOKUP($E169,'NEA Backsheet'!$D$5:$AF$182,M$9,FALSE))),"")</f>
        <v>4320.1100778114042</v>
      </c>
      <c r="N169" s="137" t="str">
        <f ca="1">IFERROR(IF((VLOOKUP($E169,'NEA Backsheet'!$D$5:$AF$182,N$9,FALSE))="","",(VLOOKUP($E169,'NEA Backsheet'!$D$5:$AF$182,N$9,FALSE))),"")</f>
        <v/>
      </c>
      <c r="O169" s="136">
        <f t="shared" ca="1" si="21"/>
        <v>-3322.6036306786832</v>
      </c>
      <c r="P169" s="138">
        <f t="shared" ca="1" si="22"/>
        <v>-3699.8214412293505</v>
      </c>
      <c r="Q169" s="140">
        <f t="shared" ca="1" si="23"/>
        <v>-3825.9569642924039</v>
      </c>
      <c r="R169" s="138" t="str">
        <f t="shared" ca="1" si="24"/>
        <v/>
      </c>
    </row>
    <row r="170" spans="1:18">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20"/>
        <v>E06000027</v>
      </c>
      <c r="F170" s="29" t="str">
        <f ca="1">IF(E170="","",VLOOKUP(E170,'Org list'!$J$9:$K$636,2,0))</f>
        <v>Torbay</v>
      </c>
      <c r="G170" s="135">
        <f ca="1">IFERROR(IF((VLOOKUP($E170,'NEA Backsheet'!$D$5:$AF$182,G$9,FALSE))="","",(VLOOKUP($E170,'NEA Backsheet'!$D$5:$AF$182,G$9,FALSE))),"")</f>
        <v>4580.7434781707798</v>
      </c>
      <c r="H170" s="138">
        <f ca="1">IFERROR(IF((VLOOKUP($E170,'NEA Backsheet'!$D$5:$AF$182,H$9,FALSE))="","",(VLOOKUP($E170,'NEA Backsheet'!$D$5:$AF$182,H$9,FALSE))),"")</f>
        <v>4653.5778371770166</v>
      </c>
      <c r="I170" s="140">
        <f ca="1">IFERROR(IF((VLOOKUP($E170,'NEA Backsheet'!$D$5:$AF$182,I$9,FALSE))="","",(VLOOKUP($E170,'NEA Backsheet'!$D$5:$AF$182,I$9,FALSE))),"")</f>
        <v>4819.2882244462398</v>
      </c>
      <c r="J170" s="137">
        <f ca="1">IFERROR(IF((VLOOKUP($E170,'NEA Backsheet'!$D$5:$AF$182,J$9,FALSE))="","",(VLOOKUP($E170,'NEA Backsheet'!$D$5:$AF$182,J$9,FALSE))),"")</f>
        <v>4901.4101862787757</v>
      </c>
      <c r="K170" s="135">
        <f ca="1">IFERROR(IF((VLOOKUP($E170,'NEA Backsheet'!$D$5:$AF$182,K$9,FALSE))="","",(VLOOKUP($E170,'NEA Backsheet'!$D$5:$AF$182,K$9,FALSE))),"")</f>
        <v>4528.4396096226765</v>
      </c>
      <c r="L170" s="138">
        <f ca="1">IFERROR(IF((VLOOKUP($E170,'NEA Backsheet'!$D$5:$AF$182,L$9,FALSE))="","",(VLOOKUP($E170,'NEA Backsheet'!$D$5:$AF$182,L$9,FALSE))),"")</f>
        <v>4484.9345226994883</v>
      </c>
      <c r="M170" s="140">
        <f ca="1">IFERROR(IF((VLOOKUP($E170,'NEA Backsheet'!$D$5:$AF$182,M$9,FALSE))="","",(VLOOKUP($E170,'NEA Backsheet'!$D$5:$AF$182,M$9,FALSE))),"")</f>
        <v>4798.2689127867216</v>
      </c>
      <c r="N170" s="137" t="str">
        <f ca="1">IFERROR(IF((VLOOKUP($E170,'NEA Backsheet'!$D$5:$AF$182,N$9,FALSE))="","",(VLOOKUP($E170,'NEA Backsheet'!$D$5:$AF$182,N$9,FALSE))),"")</f>
        <v/>
      </c>
      <c r="O170" s="136">
        <f t="shared" ca="1" si="21"/>
        <v>52.30386854810331</v>
      </c>
      <c r="P170" s="138">
        <f t="shared" ca="1" si="22"/>
        <v>168.64331447752829</v>
      </c>
      <c r="Q170" s="140">
        <f t="shared" ca="1" si="23"/>
        <v>21.01931165951828</v>
      </c>
      <c r="R170" s="138" t="str">
        <f t="shared" ca="1" si="24"/>
        <v/>
      </c>
    </row>
    <row r="171" spans="1:18">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20"/>
        <v>E09000030</v>
      </c>
      <c r="F171" s="29" t="str">
        <f ca="1">IF(E171="","",VLOOKUP(E171,'Org list'!$J$9:$K$636,2,0))</f>
        <v>Tower Hamlets</v>
      </c>
      <c r="G171" s="135">
        <f ca="1">IFERROR(IF((VLOOKUP($E171,'NEA Backsheet'!$D$5:$AF$182,G$9,FALSE))="","",(VLOOKUP($E171,'NEA Backsheet'!$D$5:$AF$182,G$9,FALSE))),"")</f>
        <v>5247.6405123838895</v>
      </c>
      <c r="H171" s="138">
        <f ca="1">IFERROR(IF((VLOOKUP($E171,'NEA Backsheet'!$D$5:$AF$182,H$9,FALSE))="","",(VLOOKUP($E171,'NEA Backsheet'!$D$5:$AF$182,H$9,FALSE))),"")</f>
        <v>5372.3753658447404</v>
      </c>
      <c r="I171" s="140">
        <f ca="1">IFERROR(IF((VLOOKUP($E171,'NEA Backsheet'!$D$5:$AF$182,I$9,FALSE))="","",(VLOOKUP($E171,'NEA Backsheet'!$D$5:$AF$182,I$9,FALSE))),"")</f>
        <v>5630.4308470373735</v>
      </c>
      <c r="J171" s="137">
        <f ca="1">IFERROR(IF((VLOOKUP($E171,'NEA Backsheet'!$D$5:$AF$182,J$9,FALSE))="","",(VLOOKUP($E171,'NEA Backsheet'!$D$5:$AF$182,J$9,FALSE))),"")</f>
        <v>5573.7365251608617</v>
      </c>
      <c r="K171" s="135">
        <f ca="1">IFERROR(IF((VLOOKUP($E171,'NEA Backsheet'!$D$5:$AF$182,K$9,FALSE))="","",(VLOOKUP($E171,'NEA Backsheet'!$D$5:$AF$182,K$9,FALSE))),"")</f>
        <v>5526.4968204725828</v>
      </c>
      <c r="L171" s="138">
        <f ca="1">IFERROR(IF((VLOOKUP($E171,'NEA Backsheet'!$D$5:$AF$182,L$9,FALSE))="","",(VLOOKUP($E171,'NEA Backsheet'!$D$5:$AF$182,L$9,FALSE))),"")</f>
        <v>5886.2916532848194</v>
      </c>
      <c r="M171" s="140">
        <f ca="1">IFERROR(IF((VLOOKUP($E171,'NEA Backsheet'!$D$5:$AF$182,M$9,FALSE))="","",(VLOOKUP($E171,'NEA Backsheet'!$D$5:$AF$182,M$9,FALSE))),"")</f>
        <v>6319.2229689410797</v>
      </c>
      <c r="N171" s="137" t="str">
        <f ca="1">IFERROR(IF((VLOOKUP($E171,'NEA Backsheet'!$D$5:$AF$182,N$9,FALSE))="","",(VLOOKUP($E171,'NEA Backsheet'!$D$5:$AF$182,N$9,FALSE))),"")</f>
        <v/>
      </c>
      <c r="O171" s="136">
        <f t="shared" ca="1" si="21"/>
        <v>-278.85630808869337</v>
      </c>
      <c r="P171" s="138">
        <f t="shared" ca="1" si="22"/>
        <v>-513.91628744007903</v>
      </c>
      <c r="Q171" s="140">
        <f t="shared" ca="1" si="23"/>
        <v>-688.79212190370617</v>
      </c>
      <c r="R171" s="138" t="str">
        <f t="shared" ca="1" si="24"/>
        <v/>
      </c>
    </row>
    <row r="172" spans="1:18">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25">IF($A172&gt;$U$5-1,"",INDIRECT("'Comms by AT'!D"&amp;$A172+$U$4))</f>
        <v>E08000009</v>
      </c>
      <c r="F172" s="29" t="str">
        <f ca="1">IF(E172="","",VLOOKUP(E172,'Org list'!$J$9:$K$636,2,0))</f>
        <v>Trafford</v>
      </c>
      <c r="G172" s="135">
        <f ca="1">IFERROR(IF((VLOOKUP($E172,'NEA Backsheet'!$D$5:$AF$182,G$9,FALSE))="","",(VLOOKUP($E172,'NEA Backsheet'!$D$5:$AF$182,G$9,FALSE))),"")</f>
        <v>6798.8787380595586</v>
      </c>
      <c r="H172" s="138">
        <f ca="1">IFERROR(IF((VLOOKUP($E172,'NEA Backsheet'!$D$5:$AF$182,H$9,FALSE))="","",(VLOOKUP($E172,'NEA Backsheet'!$D$5:$AF$182,H$9,FALSE))),"")</f>
        <v>6942.3546238079007</v>
      </c>
      <c r="I172" s="140">
        <f ca="1">IFERROR(IF((VLOOKUP($E172,'NEA Backsheet'!$D$5:$AF$182,I$9,FALSE))="","",(VLOOKUP($E172,'NEA Backsheet'!$D$5:$AF$182,I$9,FALSE))),"")</f>
        <v>7069.5012774691595</v>
      </c>
      <c r="J172" s="137">
        <f ca="1">IFERROR(IF((VLOOKUP($E172,'NEA Backsheet'!$D$5:$AF$182,J$9,FALSE))="","",(VLOOKUP($E172,'NEA Backsheet'!$D$5:$AF$182,J$9,FALSE))),"")</f>
        <v>6925.610214067081</v>
      </c>
      <c r="K172" s="135">
        <f ca="1">IFERROR(IF((VLOOKUP($E172,'NEA Backsheet'!$D$5:$AF$182,K$9,FALSE))="","",(VLOOKUP($E172,'NEA Backsheet'!$D$5:$AF$182,K$9,FALSE))),"")</f>
        <v>6726.2511632665801</v>
      </c>
      <c r="L172" s="138">
        <f ca="1">IFERROR(IF((VLOOKUP($E172,'NEA Backsheet'!$D$5:$AF$182,L$9,FALSE))="","",(VLOOKUP($E172,'NEA Backsheet'!$D$5:$AF$182,L$9,FALSE))),"")</f>
        <v>6862.4521986985492</v>
      </c>
      <c r="M172" s="140">
        <f ca="1">IFERROR(IF((VLOOKUP($E172,'NEA Backsheet'!$D$5:$AF$182,M$9,FALSE))="","",(VLOOKUP($E172,'NEA Backsheet'!$D$5:$AF$182,M$9,FALSE))),"")</f>
        <v>7303.2601605188765</v>
      </c>
      <c r="N172" s="137" t="str">
        <f ca="1">IFERROR(IF((VLOOKUP($E172,'NEA Backsheet'!$D$5:$AF$182,N$9,FALSE))="","",(VLOOKUP($E172,'NEA Backsheet'!$D$5:$AF$182,N$9,FALSE))),"")</f>
        <v/>
      </c>
      <c r="O172" s="136">
        <f t="shared" ref="O172:O189" ca="1" si="26">IFERROR(IF(K172=0,"",(G172-K172)),"")</f>
        <v>72.627574792978521</v>
      </c>
      <c r="P172" s="138">
        <f t="shared" ref="P172:P189" ca="1" si="27">IFERROR(IF(L172=0,"",(H172-L172)),"")</f>
        <v>79.902425109351498</v>
      </c>
      <c r="Q172" s="140">
        <f t="shared" ref="Q172:Q189" ca="1" si="28">IFERROR(IF(M172=0,"",(I172-M172)),"")</f>
        <v>-233.75888304971704</v>
      </c>
      <c r="R172" s="138" t="str">
        <f t="shared" ref="R172:R189" ca="1" si="29">IFERROR(IF(N172=0,"",(J172-N172)),"")</f>
        <v/>
      </c>
    </row>
    <row r="173" spans="1:18">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25"/>
        <v>E08000036</v>
      </c>
      <c r="F173" s="29" t="str">
        <f ca="1">IF(E173="","",VLOOKUP(E173,'Org list'!$J$9:$K$636,2,0))</f>
        <v>Wakefield</v>
      </c>
      <c r="G173" s="135">
        <f ca="1">IFERROR(IF((VLOOKUP($E173,'NEA Backsheet'!$D$5:$AF$182,G$9,FALSE))="","",(VLOOKUP($E173,'NEA Backsheet'!$D$5:$AF$182,G$9,FALSE))),"")</f>
        <v>10483.746820632876</v>
      </c>
      <c r="H173" s="138">
        <f ca="1">IFERROR(IF((VLOOKUP($E173,'NEA Backsheet'!$D$5:$AF$182,H$9,FALSE))="","",(VLOOKUP($E173,'NEA Backsheet'!$D$5:$AF$182,H$9,FALSE))),"")</f>
        <v>10510.54277630387</v>
      </c>
      <c r="I173" s="140">
        <f ca="1">IFERROR(IF((VLOOKUP($E173,'NEA Backsheet'!$D$5:$AF$182,I$9,FALSE))="","",(VLOOKUP($E173,'NEA Backsheet'!$D$5:$AF$182,I$9,FALSE))),"")</f>
        <v>10830.808948513062</v>
      </c>
      <c r="J173" s="137">
        <f ca="1">IFERROR(IF((VLOOKUP($E173,'NEA Backsheet'!$D$5:$AF$182,J$9,FALSE))="","",(VLOOKUP($E173,'NEA Backsheet'!$D$5:$AF$182,J$9,FALSE))),"")</f>
        <v>11360.532031908908</v>
      </c>
      <c r="K173" s="135">
        <f ca="1">IFERROR(IF((VLOOKUP($E173,'NEA Backsheet'!$D$5:$AF$182,K$9,FALSE))="","",(VLOOKUP($E173,'NEA Backsheet'!$D$5:$AF$182,K$9,FALSE))),"")</f>
        <v>10606.636386152128</v>
      </c>
      <c r="L173" s="138">
        <f ca="1">IFERROR(IF((VLOOKUP($E173,'NEA Backsheet'!$D$5:$AF$182,L$9,FALSE))="","",(VLOOKUP($E173,'NEA Backsheet'!$D$5:$AF$182,L$9,FALSE))),"")</f>
        <v>10061.356480918017</v>
      </c>
      <c r="M173" s="140">
        <f ca="1">IFERROR(IF((VLOOKUP($E173,'NEA Backsheet'!$D$5:$AF$182,M$9,FALSE))="","",(VLOOKUP($E173,'NEA Backsheet'!$D$5:$AF$182,M$9,FALSE))),"")</f>
        <v>9892.5565294759908</v>
      </c>
      <c r="N173" s="137" t="str">
        <f ca="1">IFERROR(IF((VLOOKUP($E173,'NEA Backsheet'!$D$5:$AF$182,N$9,FALSE))="","",(VLOOKUP($E173,'NEA Backsheet'!$D$5:$AF$182,N$9,FALSE))),"")</f>
        <v/>
      </c>
      <c r="O173" s="136">
        <f t="shared" ca="1" si="26"/>
        <v>-122.88956551925185</v>
      </c>
      <c r="P173" s="138">
        <f t="shared" ca="1" si="27"/>
        <v>449.18629538585265</v>
      </c>
      <c r="Q173" s="140">
        <f t="shared" ca="1" si="28"/>
        <v>938.25241903707138</v>
      </c>
      <c r="R173" s="138" t="str">
        <f t="shared" ca="1" si="29"/>
        <v/>
      </c>
    </row>
    <row r="174" spans="1:18">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25"/>
        <v>E08000030</v>
      </c>
      <c r="F174" s="29" t="str">
        <f ca="1">IF(E174="","",VLOOKUP(E174,'Org list'!$J$9:$K$636,2,0))</f>
        <v>Walsall</v>
      </c>
      <c r="G174" s="135">
        <f ca="1">IFERROR(IF((VLOOKUP($E174,'NEA Backsheet'!$D$5:$AF$182,G$9,FALSE))="","",(VLOOKUP($E174,'NEA Backsheet'!$D$5:$AF$182,G$9,FALSE))),"")</f>
        <v>8499.6522158195876</v>
      </c>
      <c r="H174" s="138">
        <f ca="1">IFERROR(IF((VLOOKUP($E174,'NEA Backsheet'!$D$5:$AF$182,H$9,FALSE))="","",(VLOOKUP($E174,'NEA Backsheet'!$D$5:$AF$182,H$9,FALSE))),"")</f>
        <v>8201.1070560031258</v>
      </c>
      <c r="I174" s="140">
        <f ca="1">IFERROR(IF((VLOOKUP($E174,'NEA Backsheet'!$D$5:$AF$182,I$9,FALSE))="","",(VLOOKUP($E174,'NEA Backsheet'!$D$5:$AF$182,I$9,FALSE))),"")</f>
        <v>8368.1588816209241</v>
      </c>
      <c r="J174" s="137">
        <f ca="1">IFERROR(IF((VLOOKUP($E174,'NEA Backsheet'!$D$5:$AF$182,J$9,FALSE))="","",(VLOOKUP($E174,'NEA Backsheet'!$D$5:$AF$182,J$9,FALSE))),"")</f>
        <v>8304.2324509704595</v>
      </c>
      <c r="K174" s="135">
        <f ca="1">IFERROR(IF((VLOOKUP($E174,'NEA Backsheet'!$D$5:$AF$182,K$9,FALSE))="","",(VLOOKUP($E174,'NEA Backsheet'!$D$5:$AF$182,K$9,FALSE))),"")</f>
        <v>8495.9988194741909</v>
      </c>
      <c r="L174" s="138">
        <f ca="1">IFERROR(IF((VLOOKUP($E174,'NEA Backsheet'!$D$5:$AF$182,L$9,FALSE))="","",(VLOOKUP($E174,'NEA Backsheet'!$D$5:$AF$182,L$9,FALSE))),"")</f>
        <v>8810.7588597119047</v>
      </c>
      <c r="M174" s="140">
        <f ca="1">IFERROR(IF((VLOOKUP($E174,'NEA Backsheet'!$D$5:$AF$182,M$9,FALSE))="","",(VLOOKUP($E174,'NEA Backsheet'!$D$5:$AF$182,M$9,FALSE))),"")</f>
        <v>9016.4112673478685</v>
      </c>
      <c r="N174" s="137" t="str">
        <f ca="1">IFERROR(IF((VLOOKUP($E174,'NEA Backsheet'!$D$5:$AF$182,N$9,FALSE))="","",(VLOOKUP($E174,'NEA Backsheet'!$D$5:$AF$182,N$9,FALSE))),"")</f>
        <v/>
      </c>
      <c r="O174" s="136">
        <f t="shared" ca="1" si="26"/>
        <v>3.6533963453966862</v>
      </c>
      <c r="P174" s="138">
        <f t="shared" ca="1" si="27"/>
        <v>-609.65180370877897</v>
      </c>
      <c r="Q174" s="140">
        <f t="shared" ca="1" si="28"/>
        <v>-648.25238572694434</v>
      </c>
      <c r="R174" s="138" t="str">
        <f t="shared" ca="1" si="29"/>
        <v/>
      </c>
    </row>
    <row r="175" spans="1:18">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25"/>
        <v>E09000031</v>
      </c>
      <c r="F175" s="29" t="str">
        <f ca="1">IF(E175="","",VLOOKUP(E175,'Org list'!$J$9:$K$636,2,0))</f>
        <v>Waltham Forest</v>
      </c>
      <c r="G175" s="135">
        <f ca="1">IFERROR(IF((VLOOKUP($E175,'NEA Backsheet'!$D$5:$AF$182,G$9,FALSE))="","",(VLOOKUP($E175,'NEA Backsheet'!$D$5:$AF$182,G$9,FALSE))),"")</f>
        <v>5361.5876191341113</v>
      </c>
      <c r="H175" s="138">
        <f ca="1">IFERROR(IF((VLOOKUP($E175,'NEA Backsheet'!$D$5:$AF$182,H$9,FALSE))="","",(VLOOKUP($E175,'NEA Backsheet'!$D$5:$AF$182,H$9,FALSE))),"")</f>
        <v>5448.2144639872422</v>
      </c>
      <c r="I175" s="140">
        <f ca="1">IFERROR(IF((VLOOKUP($E175,'NEA Backsheet'!$D$5:$AF$182,I$9,FALSE))="","",(VLOOKUP($E175,'NEA Backsheet'!$D$5:$AF$182,I$9,FALSE))),"")</f>
        <v>5269.2652560663655</v>
      </c>
      <c r="J175" s="137">
        <f ca="1">IFERROR(IF((VLOOKUP($E175,'NEA Backsheet'!$D$5:$AF$182,J$9,FALSE))="","",(VLOOKUP($E175,'NEA Backsheet'!$D$5:$AF$182,J$9,FALSE))),"")</f>
        <v>5349.7345432891343</v>
      </c>
      <c r="K175" s="135">
        <f ca="1">IFERROR(IF((VLOOKUP($E175,'NEA Backsheet'!$D$5:$AF$182,K$9,FALSE))="","",(VLOOKUP($E175,'NEA Backsheet'!$D$5:$AF$182,K$9,FALSE))),"")</f>
        <v>5453.0481830291255</v>
      </c>
      <c r="L175" s="138">
        <f ca="1">IFERROR(IF((VLOOKUP($E175,'NEA Backsheet'!$D$5:$AF$182,L$9,FALSE))="","",(VLOOKUP($E175,'NEA Backsheet'!$D$5:$AF$182,L$9,FALSE))),"")</f>
        <v>6323.4075339190013</v>
      </c>
      <c r="M175" s="140">
        <f ca="1">IFERROR(IF((VLOOKUP($E175,'NEA Backsheet'!$D$5:$AF$182,M$9,FALSE))="","",(VLOOKUP($E175,'NEA Backsheet'!$D$5:$AF$182,M$9,FALSE))),"")</f>
        <v>6752.5798347379114</v>
      </c>
      <c r="N175" s="137" t="str">
        <f ca="1">IFERROR(IF((VLOOKUP($E175,'NEA Backsheet'!$D$5:$AF$182,N$9,FALSE))="","",(VLOOKUP($E175,'NEA Backsheet'!$D$5:$AF$182,N$9,FALSE))),"")</f>
        <v/>
      </c>
      <c r="O175" s="136">
        <f t="shared" ca="1" si="26"/>
        <v>-91.460563895014275</v>
      </c>
      <c r="P175" s="138">
        <f t="shared" ca="1" si="27"/>
        <v>-875.19306993175906</v>
      </c>
      <c r="Q175" s="140">
        <f t="shared" ca="1" si="28"/>
        <v>-1483.3145786715459</v>
      </c>
      <c r="R175" s="138" t="str">
        <f t="shared" ca="1" si="29"/>
        <v/>
      </c>
    </row>
    <row r="176" spans="1:18">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25"/>
        <v>E09000032</v>
      </c>
      <c r="F176" s="29" t="str">
        <f ca="1">IF(E176="","",VLOOKUP(E176,'Org list'!$J$9:$K$636,2,0))</f>
        <v>Wandsworth</v>
      </c>
      <c r="G176" s="135">
        <f ca="1">IFERROR(IF((VLOOKUP($E176,'NEA Backsheet'!$D$5:$AF$182,G$9,FALSE))="","",(VLOOKUP($E176,'NEA Backsheet'!$D$5:$AF$182,G$9,FALSE))),"")</f>
        <v>6493.758858831181</v>
      </c>
      <c r="H176" s="138">
        <f ca="1">IFERROR(IF((VLOOKUP($E176,'NEA Backsheet'!$D$5:$AF$182,H$9,FALSE))="","",(VLOOKUP($E176,'NEA Backsheet'!$D$5:$AF$182,H$9,FALSE))),"")</f>
        <v>6324.3075099234275</v>
      </c>
      <c r="I176" s="140">
        <f ca="1">IFERROR(IF((VLOOKUP($E176,'NEA Backsheet'!$D$5:$AF$182,I$9,FALSE))="","",(VLOOKUP($E176,'NEA Backsheet'!$D$5:$AF$182,I$9,FALSE))),"")</f>
        <v>6656.8753380601302</v>
      </c>
      <c r="J176" s="137">
        <f ca="1">IFERROR(IF((VLOOKUP($E176,'NEA Backsheet'!$D$5:$AF$182,J$9,FALSE))="","",(VLOOKUP($E176,'NEA Backsheet'!$D$5:$AF$182,J$9,FALSE))),"")</f>
        <v>6686.4605654342822</v>
      </c>
      <c r="K176" s="135">
        <f ca="1">IFERROR(IF((VLOOKUP($E176,'NEA Backsheet'!$D$5:$AF$182,K$9,FALSE))="","",(VLOOKUP($E176,'NEA Backsheet'!$D$5:$AF$182,K$9,FALSE))),"")</f>
        <v>6774.885100239755</v>
      </c>
      <c r="L176" s="138">
        <f ca="1">IFERROR(IF((VLOOKUP($E176,'NEA Backsheet'!$D$5:$AF$182,L$9,FALSE))="","",(VLOOKUP($E176,'NEA Backsheet'!$D$5:$AF$182,L$9,FALSE))),"")</f>
        <v>6748.996223160023</v>
      </c>
      <c r="M176" s="140">
        <f ca="1">IFERROR(IF((VLOOKUP($E176,'NEA Backsheet'!$D$5:$AF$182,M$9,FALSE))="","",(VLOOKUP($E176,'NEA Backsheet'!$D$5:$AF$182,M$9,FALSE))),"")</f>
        <v>7021.9477938378523</v>
      </c>
      <c r="N176" s="137" t="str">
        <f ca="1">IFERROR(IF((VLOOKUP($E176,'NEA Backsheet'!$D$5:$AF$182,N$9,FALSE))="","",(VLOOKUP($E176,'NEA Backsheet'!$D$5:$AF$182,N$9,FALSE))),"")</f>
        <v/>
      </c>
      <c r="O176" s="136">
        <f t="shared" ca="1" si="26"/>
        <v>-281.12624140857406</v>
      </c>
      <c r="P176" s="138">
        <f t="shared" ca="1" si="27"/>
        <v>-424.6887132365955</v>
      </c>
      <c r="Q176" s="140">
        <f t="shared" ca="1" si="28"/>
        <v>-365.0724557777221</v>
      </c>
      <c r="R176" s="138" t="str">
        <f t="shared" ca="1" si="29"/>
        <v/>
      </c>
    </row>
    <row r="177" spans="1:18">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25"/>
        <v>E06000007</v>
      </c>
      <c r="F177" s="29" t="str">
        <f ca="1">IF(E177="","",VLOOKUP(E177,'Org list'!$J$9:$K$636,2,0))</f>
        <v>Warrington</v>
      </c>
      <c r="G177" s="135">
        <f ca="1">IFERROR(IF((VLOOKUP($E177,'NEA Backsheet'!$D$5:$AF$182,G$9,FALSE))="","",(VLOOKUP($E177,'NEA Backsheet'!$D$5:$AF$182,G$9,FALSE))),"")</f>
        <v>6848.5534604144596</v>
      </c>
      <c r="H177" s="138">
        <f ca="1">IFERROR(IF((VLOOKUP($E177,'NEA Backsheet'!$D$5:$AF$182,H$9,FALSE))="","",(VLOOKUP($E177,'NEA Backsheet'!$D$5:$AF$182,H$9,FALSE))),"")</f>
        <v>6832.620211952496</v>
      </c>
      <c r="I177" s="140">
        <f ca="1">IFERROR(IF((VLOOKUP($E177,'NEA Backsheet'!$D$5:$AF$182,I$9,FALSE))="","",(VLOOKUP($E177,'NEA Backsheet'!$D$5:$AF$182,I$9,FALSE))),"")</f>
        <v>7099.4600802212572</v>
      </c>
      <c r="J177" s="137">
        <f ca="1">IFERROR(IF((VLOOKUP($E177,'NEA Backsheet'!$D$5:$AF$182,J$9,FALSE))="","",(VLOOKUP($E177,'NEA Backsheet'!$D$5:$AF$182,J$9,FALSE))),"")</f>
        <v>6722.5167304509296</v>
      </c>
      <c r="K177" s="135">
        <f ca="1">IFERROR(IF((VLOOKUP($E177,'NEA Backsheet'!$D$5:$AF$182,K$9,FALSE))="","",(VLOOKUP($E177,'NEA Backsheet'!$D$5:$AF$182,K$9,FALSE))),"")</f>
        <v>6897.3548044985682</v>
      </c>
      <c r="L177" s="138">
        <f ca="1">IFERROR(IF((VLOOKUP($E177,'NEA Backsheet'!$D$5:$AF$182,L$9,FALSE))="","",(VLOOKUP($E177,'NEA Backsheet'!$D$5:$AF$182,L$9,FALSE))),"")</f>
        <v>6710.6189669436835</v>
      </c>
      <c r="M177" s="140">
        <f ca="1">IFERROR(IF((VLOOKUP($E177,'NEA Backsheet'!$D$5:$AF$182,M$9,FALSE))="","",(VLOOKUP($E177,'NEA Backsheet'!$D$5:$AF$182,M$9,FALSE))),"")</f>
        <v>6536.1727309512235</v>
      </c>
      <c r="N177" s="137" t="str">
        <f ca="1">IFERROR(IF((VLOOKUP($E177,'NEA Backsheet'!$D$5:$AF$182,N$9,FALSE))="","",(VLOOKUP($E177,'NEA Backsheet'!$D$5:$AF$182,N$9,FALSE))),"")</f>
        <v/>
      </c>
      <c r="O177" s="136">
        <f t="shared" ca="1" si="26"/>
        <v>-48.801344084108678</v>
      </c>
      <c r="P177" s="138">
        <f t="shared" ca="1" si="27"/>
        <v>122.00124500881248</v>
      </c>
      <c r="Q177" s="140">
        <f t="shared" ca="1" si="28"/>
        <v>563.2873492700337</v>
      </c>
      <c r="R177" s="138" t="str">
        <f t="shared" ca="1" si="29"/>
        <v/>
      </c>
    </row>
    <row r="178" spans="1:18">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25"/>
        <v>E10000031</v>
      </c>
      <c r="F178" s="29" t="str">
        <f ca="1">IF(E178="","",VLOOKUP(E178,'Org list'!$J$9:$K$636,2,0))</f>
        <v>Warwickshire</v>
      </c>
      <c r="G178" s="135">
        <f ca="1">IFERROR(IF((VLOOKUP($E178,'NEA Backsheet'!$D$5:$AF$182,G$9,FALSE))="","",(VLOOKUP($E178,'NEA Backsheet'!$D$5:$AF$182,G$9,FALSE))),"")</f>
        <v>13748.955630139026</v>
      </c>
      <c r="H178" s="138">
        <f ca="1">IFERROR(IF((VLOOKUP($E178,'NEA Backsheet'!$D$5:$AF$182,H$9,FALSE))="","",(VLOOKUP($E178,'NEA Backsheet'!$D$5:$AF$182,H$9,FALSE))),"")</f>
        <v>14048.111176611381</v>
      </c>
      <c r="I178" s="140">
        <f ca="1">IFERROR(IF((VLOOKUP($E178,'NEA Backsheet'!$D$5:$AF$182,I$9,FALSE))="","",(VLOOKUP($E178,'NEA Backsheet'!$D$5:$AF$182,I$9,FALSE))),"")</f>
        <v>14000.633814495732</v>
      </c>
      <c r="J178" s="137">
        <f ca="1">IFERROR(IF((VLOOKUP($E178,'NEA Backsheet'!$D$5:$AF$182,J$9,FALSE))="","",(VLOOKUP($E178,'NEA Backsheet'!$D$5:$AF$182,J$9,FALSE))),"")</f>
        <v>13796.782689692189</v>
      </c>
      <c r="K178" s="135">
        <f ca="1">IFERROR(IF((VLOOKUP($E178,'NEA Backsheet'!$D$5:$AF$182,K$9,FALSE))="","",(VLOOKUP($E178,'NEA Backsheet'!$D$5:$AF$182,K$9,FALSE))),"")</f>
        <v>14320.004133507638</v>
      </c>
      <c r="L178" s="138">
        <f ca="1">IFERROR(IF((VLOOKUP($E178,'NEA Backsheet'!$D$5:$AF$182,L$9,FALSE))="","",(VLOOKUP($E178,'NEA Backsheet'!$D$5:$AF$182,L$9,FALSE))),"")</f>
        <v>14359.112188003146</v>
      </c>
      <c r="M178" s="140">
        <f ca="1">IFERROR(IF((VLOOKUP($E178,'NEA Backsheet'!$D$5:$AF$182,M$9,FALSE))="","",(VLOOKUP($E178,'NEA Backsheet'!$D$5:$AF$182,M$9,FALSE))),"")</f>
        <v>14806.663674664982</v>
      </c>
      <c r="N178" s="137" t="str">
        <f ca="1">IFERROR(IF((VLOOKUP($E178,'NEA Backsheet'!$D$5:$AF$182,N$9,FALSE))="","",(VLOOKUP($E178,'NEA Backsheet'!$D$5:$AF$182,N$9,FALSE))),"")</f>
        <v/>
      </c>
      <c r="O178" s="136">
        <f t="shared" ca="1" si="26"/>
        <v>-571.04850336861273</v>
      </c>
      <c r="P178" s="138">
        <f t="shared" ca="1" si="27"/>
        <v>-311.00101139176513</v>
      </c>
      <c r="Q178" s="140">
        <f t="shared" ca="1" si="28"/>
        <v>-806.02986016925024</v>
      </c>
      <c r="R178" s="138" t="str">
        <f t="shared" ca="1" si="29"/>
        <v/>
      </c>
    </row>
    <row r="179" spans="1:18">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25"/>
        <v>E06000037</v>
      </c>
      <c r="F179" s="29" t="str">
        <f ca="1">IF(E179="","",VLOOKUP(E179,'Org list'!$J$9:$K$636,2,0))</f>
        <v>West Berkshire</v>
      </c>
      <c r="G179" s="135">
        <f ca="1">IFERROR(IF((VLOOKUP($E179,'NEA Backsheet'!$D$5:$AF$182,G$9,FALSE))="","",(VLOOKUP($E179,'NEA Backsheet'!$D$5:$AF$182,G$9,FALSE))),"")</f>
        <v>3284.8164070166836</v>
      </c>
      <c r="H179" s="138">
        <f ca="1">IFERROR(IF((VLOOKUP($E179,'NEA Backsheet'!$D$5:$AF$182,H$9,FALSE))="","",(VLOOKUP($E179,'NEA Backsheet'!$D$5:$AF$182,H$9,FALSE))),"")</f>
        <v>3201.3176201762876</v>
      </c>
      <c r="I179" s="140">
        <f ca="1">IFERROR(IF((VLOOKUP($E179,'NEA Backsheet'!$D$5:$AF$182,I$9,FALSE))="","",(VLOOKUP($E179,'NEA Backsheet'!$D$5:$AF$182,I$9,FALSE))),"")</f>
        <v>3383.7043596852568</v>
      </c>
      <c r="J179" s="137">
        <f ca="1">IFERROR(IF((VLOOKUP($E179,'NEA Backsheet'!$D$5:$AF$182,J$9,FALSE))="","",(VLOOKUP($E179,'NEA Backsheet'!$D$5:$AF$182,J$9,FALSE))),"")</f>
        <v>3266.5888095546006</v>
      </c>
      <c r="K179" s="135">
        <f ca="1">IFERROR(IF((VLOOKUP($E179,'NEA Backsheet'!$D$5:$AF$182,K$9,FALSE))="","",(VLOOKUP($E179,'NEA Backsheet'!$D$5:$AF$182,K$9,FALSE))),"")</f>
        <v>3384.6965721203433</v>
      </c>
      <c r="L179" s="138">
        <f ca="1">IFERROR(IF((VLOOKUP($E179,'NEA Backsheet'!$D$5:$AF$182,L$9,FALSE))="","",(VLOOKUP($E179,'NEA Backsheet'!$D$5:$AF$182,L$9,FALSE))),"")</f>
        <v>3422.4457558311974</v>
      </c>
      <c r="M179" s="140">
        <f ca="1">IFERROR(IF((VLOOKUP($E179,'NEA Backsheet'!$D$5:$AF$182,M$9,FALSE))="","",(VLOOKUP($E179,'NEA Backsheet'!$D$5:$AF$182,M$9,FALSE))),"")</f>
        <v>3568.6832793810877</v>
      </c>
      <c r="N179" s="137" t="str">
        <f ca="1">IFERROR(IF((VLOOKUP($E179,'NEA Backsheet'!$D$5:$AF$182,N$9,FALSE))="","",(VLOOKUP($E179,'NEA Backsheet'!$D$5:$AF$182,N$9,FALSE))),"")</f>
        <v/>
      </c>
      <c r="O179" s="136">
        <f t="shared" ca="1" si="26"/>
        <v>-99.880165103659692</v>
      </c>
      <c r="P179" s="138">
        <f t="shared" ca="1" si="27"/>
        <v>-221.12813565490978</v>
      </c>
      <c r="Q179" s="140">
        <f t="shared" ca="1" si="28"/>
        <v>-184.97891969583088</v>
      </c>
      <c r="R179" s="138" t="str">
        <f t="shared" ca="1" si="29"/>
        <v/>
      </c>
    </row>
    <row r="180" spans="1:18">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25"/>
        <v>E10000032</v>
      </c>
      <c r="F180" s="29" t="str">
        <f ca="1">IF(E180="","",VLOOKUP(E180,'Org list'!$J$9:$K$636,2,0))</f>
        <v>West Sussex</v>
      </c>
      <c r="G180" s="135">
        <f ca="1">IFERROR(IF((VLOOKUP($E180,'NEA Backsheet'!$D$5:$AF$182,G$9,FALSE))="","",(VLOOKUP($E180,'NEA Backsheet'!$D$5:$AF$182,G$9,FALSE))),"")</f>
        <v>21951.549251276974</v>
      </c>
      <c r="H180" s="138">
        <f ca="1">IFERROR(IF((VLOOKUP($E180,'NEA Backsheet'!$D$5:$AF$182,H$9,FALSE))="","",(VLOOKUP($E180,'NEA Backsheet'!$D$5:$AF$182,H$9,FALSE))),"")</f>
        <v>22214.943443855409</v>
      </c>
      <c r="I180" s="140">
        <f ca="1">IFERROR(IF((VLOOKUP($E180,'NEA Backsheet'!$D$5:$AF$182,I$9,FALSE))="","",(VLOOKUP($E180,'NEA Backsheet'!$D$5:$AF$182,I$9,FALSE))),"")</f>
        <v>23258.48522780844</v>
      </c>
      <c r="J180" s="137">
        <f ca="1">IFERROR(IF((VLOOKUP($E180,'NEA Backsheet'!$D$5:$AF$182,J$9,FALSE))="","",(VLOOKUP($E180,'NEA Backsheet'!$D$5:$AF$182,J$9,FALSE))),"")</f>
        <v>22254.593550563128</v>
      </c>
      <c r="K180" s="135">
        <f ca="1">IFERROR(IF((VLOOKUP($E180,'NEA Backsheet'!$D$5:$AF$182,K$9,FALSE))="","",(VLOOKUP($E180,'NEA Backsheet'!$D$5:$AF$182,K$9,FALSE))),"")</f>
        <v>22570.478822571618</v>
      </c>
      <c r="L180" s="138">
        <f ca="1">IFERROR(IF((VLOOKUP($E180,'NEA Backsheet'!$D$5:$AF$182,L$9,FALSE))="","",(VLOOKUP($E180,'NEA Backsheet'!$D$5:$AF$182,L$9,FALSE))),"")</f>
        <v>22424.271231192739</v>
      </c>
      <c r="M180" s="140">
        <f ca="1">IFERROR(IF((VLOOKUP($E180,'NEA Backsheet'!$D$5:$AF$182,M$9,FALSE))="","",(VLOOKUP($E180,'NEA Backsheet'!$D$5:$AF$182,M$9,FALSE))),"")</f>
        <v>23431.503978346529</v>
      </c>
      <c r="N180" s="137" t="str">
        <f ca="1">IFERROR(IF((VLOOKUP($E180,'NEA Backsheet'!$D$5:$AF$182,N$9,FALSE))="","",(VLOOKUP($E180,'NEA Backsheet'!$D$5:$AF$182,N$9,FALSE))),"")</f>
        <v/>
      </c>
      <c r="O180" s="136">
        <f t="shared" ca="1" si="26"/>
        <v>-618.92957129464412</v>
      </c>
      <c r="P180" s="138">
        <f t="shared" ca="1" si="27"/>
        <v>-209.32778733732994</v>
      </c>
      <c r="Q180" s="140">
        <f t="shared" ca="1" si="28"/>
        <v>-173.01875053808908</v>
      </c>
      <c r="R180" s="138" t="str">
        <f t="shared" ca="1" si="29"/>
        <v/>
      </c>
    </row>
    <row r="181" spans="1:18">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25"/>
        <v>E09000033</v>
      </c>
      <c r="F181" s="29" t="str">
        <f ca="1">IF(E181="","",VLOOKUP(E181,'Org list'!$J$9:$K$636,2,0))</f>
        <v>Westminster</v>
      </c>
      <c r="G181" s="135">
        <f ca="1">IFERROR(IF((VLOOKUP($E181,'NEA Backsheet'!$D$5:$AF$182,G$9,FALSE))="","",(VLOOKUP($E181,'NEA Backsheet'!$D$5:$AF$182,G$9,FALSE))),"")</f>
        <v>3774.1630393741061</v>
      </c>
      <c r="H181" s="138">
        <f ca="1">IFERROR(IF((VLOOKUP($E181,'NEA Backsheet'!$D$5:$AF$182,H$9,FALSE))="","",(VLOOKUP($E181,'NEA Backsheet'!$D$5:$AF$182,H$9,FALSE))),"")</f>
        <v>3746.6736385316162</v>
      </c>
      <c r="I181" s="140">
        <f ca="1">IFERROR(IF((VLOOKUP($E181,'NEA Backsheet'!$D$5:$AF$182,I$9,FALSE))="","",(VLOOKUP($E181,'NEA Backsheet'!$D$5:$AF$182,I$9,FALSE))),"")</f>
        <v>3900.4136807648983</v>
      </c>
      <c r="J181" s="137">
        <f ca="1">IFERROR(IF((VLOOKUP($E181,'NEA Backsheet'!$D$5:$AF$182,J$9,FALSE))="","",(VLOOKUP($E181,'NEA Backsheet'!$D$5:$AF$182,J$9,FALSE))),"")</f>
        <v>3897.2047271119663</v>
      </c>
      <c r="K181" s="135">
        <f ca="1">IFERROR(IF((VLOOKUP($E181,'NEA Backsheet'!$D$5:$AF$182,K$9,FALSE))="","",(VLOOKUP($E181,'NEA Backsheet'!$D$5:$AF$182,K$9,FALSE))),"")</f>
        <v>3956.5141176703137</v>
      </c>
      <c r="L181" s="138">
        <f ca="1">IFERROR(IF((VLOOKUP($E181,'NEA Backsheet'!$D$5:$AF$182,L$9,FALSE))="","",(VLOOKUP($E181,'NEA Backsheet'!$D$5:$AF$182,L$9,FALSE))),"")</f>
        <v>3834.581464739048</v>
      </c>
      <c r="M181" s="140">
        <f ca="1">IFERROR(IF((VLOOKUP($E181,'NEA Backsheet'!$D$5:$AF$182,M$9,FALSE))="","",(VLOOKUP($E181,'NEA Backsheet'!$D$5:$AF$182,M$9,FALSE))),"")</f>
        <v>4070.819373175857</v>
      </c>
      <c r="N181" s="137" t="str">
        <f ca="1">IFERROR(IF((VLOOKUP($E181,'NEA Backsheet'!$D$5:$AF$182,N$9,FALSE))="","",(VLOOKUP($E181,'NEA Backsheet'!$D$5:$AF$182,N$9,FALSE))),"")</f>
        <v/>
      </c>
      <c r="O181" s="136">
        <f t="shared" ca="1" si="26"/>
        <v>-182.35107829620756</v>
      </c>
      <c r="P181" s="138">
        <f t="shared" ca="1" si="27"/>
        <v>-87.907826207431754</v>
      </c>
      <c r="Q181" s="140">
        <f t="shared" ca="1" si="28"/>
        <v>-170.40569241095864</v>
      </c>
      <c r="R181" s="138" t="str">
        <f t="shared" ca="1" si="29"/>
        <v/>
      </c>
    </row>
    <row r="182" spans="1:18">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25"/>
        <v>E08000010</v>
      </c>
      <c r="F182" s="29" t="str">
        <f ca="1">IF(E182="","",VLOOKUP(E182,'Org list'!$J$9:$K$636,2,0))</f>
        <v>Wigan</v>
      </c>
      <c r="G182" s="135">
        <f ca="1">IFERROR(IF((VLOOKUP($E182,'NEA Backsheet'!$D$5:$AF$182,G$9,FALSE))="","",(VLOOKUP($E182,'NEA Backsheet'!$D$5:$AF$182,G$9,FALSE))),"")</f>
        <v>8243.096453874723</v>
      </c>
      <c r="H182" s="138">
        <f ca="1">IFERROR(IF((VLOOKUP($E182,'NEA Backsheet'!$D$5:$AF$182,H$9,FALSE))="","",(VLOOKUP($E182,'NEA Backsheet'!$D$5:$AF$182,H$9,FALSE))),"")</f>
        <v>8537.9656604856427</v>
      </c>
      <c r="I182" s="140">
        <f ca="1">IFERROR(IF((VLOOKUP($E182,'NEA Backsheet'!$D$5:$AF$182,I$9,FALSE))="","",(VLOOKUP($E182,'NEA Backsheet'!$D$5:$AF$182,I$9,FALSE))),"")</f>
        <v>8351.8210421048116</v>
      </c>
      <c r="J182" s="137">
        <f ca="1">IFERROR(IF((VLOOKUP($E182,'NEA Backsheet'!$D$5:$AF$182,J$9,FALSE))="","",(VLOOKUP($E182,'NEA Backsheet'!$D$5:$AF$182,J$9,FALSE))),"")</f>
        <v>8073.6945535832447</v>
      </c>
      <c r="K182" s="135">
        <f ca="1">IFERROR(IF((VLOOKUP($E182,'NEA Backsheet'!$D$5:$AF$182,K$9,FALSE))="","",(VLOOKUP($E182,'NEA Backsheet'!$D$5:$AF$182,K$9,FALSE))),"")</f>
        <v>8611.4246265387792</v>
      </c>
      <c r="L182" s="138">
        <f ca="1">IFERROR(IF((VLOOKUP($E182,'NEA Backsheet'!$D$5:$AF$182,L$9,FALSE))="","",(VLOOKUP($E182,'NEA Backsheet'!$D$5:$AF$182,L$9,FALSE))),"")</f>
        <v>9195.2089665552085</v>
      </c>
      <c r="M182" s="140">
        <f ca="1">IFERROR(IF((VLOOKUP($E182,'NEA Backsheet'!$D$5:$AF$182,M$9,FALSE))="","",(VLOOKUP($E182,'NEA Backsheet'!$D$5:$AF$182,M$9,FALSE))),"")</f>
        <v>10056.607882342256</v>
      </c>
      <c r="N182" s="137" t="str">
        <f ca="1">IFERROR(IF((VLOOKUP($E182,'NEA Backsheet'!$D$5:$AF$182,N$9,FALSE))="","",(VLOOKUP($E182,'NEA Backsheet'!$D$5:$AF$182,N$9,FALSE))),"")</f>
        <v/>
      </c>
      <c r="O182" s="136">
        <f t="shared" ca="1" si="26"/>
        <v>-368.32817266405618</v>
      </c>
      <c r="P182" s="138">
        <f t="shared" ca="1" si="27"/>
        <v>-657.24330606956573</v>
      </c>
      <c r="Q182" s="140">
        <f t="shared" ca="1" si="28"/>
        <v>-1704.7868402374443</v>
      </c>
      <c r="R182" s="138" t="str">
        <f t="shared" ca="1" si="29"/>
        <v/>
      </c>
    </row>
    <row r="183" spans="1:18">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25"/>
        <v>E06000054</v>
      </c>
      <c r="F183" s="29" t="str">
        <f ca="1">IF(E183="","",VLOOKUP(E183,'Org list'!$J$9:$K$636,2,0))</f>
        <v>Wiltshire</v>
      </c>
      <c r="G183" s="135">
        <f ca="1">IFERROR(IF((VLOOKUP($E183,'NEA Backsheet'!$D$5:$AF$182,G$9,FALSE))="","",(VLOOKUP($E183,'NEA Backsheet'!$D$5:$AF$182,G$9,FALSE))),"")</f>
        <v>10991.092293840977</v>
      </c>
      <c r="H183" s="138">
        <f ca="1">IFERROR(IF((VLOOKUP($E183,'NEA Backsheet'!$D$5:$AF$182,H$9,FALSE))="","",(VLOOKUP($E183,'NEA Backsheet'!$D$5:$AF$182,H$9,FALSE))),"")</f>
        <v>10802.499257596835</v>
      </c>
      <c r="I183" s="140">
        <f ca="1">IFERROR(IF((VLOOKUP($E183,'NEA Backsheet'!$D$5:$AF$182,I$9,FALSE))="","",(VLOOKUP($E183,'NEA Backsheet'!$D$5:$AF$182,I$9,FALSE))),"")</f>
        <v>11248.554194541255</v>
      </c>
      <c r="J183" s="137">
        <f ca="1">IFERROR(IF((VLOOKUP($E183,'NEA Backsheet'!$D$5:$AF$182,J$9,FALSE))="","",(VLOOKUP($E183,'NEA Backsheet'!$D$5:$AF$182,J$9,FALSE))),"")</f>
        <v>10889.457010468414</v>
      </c>
      <c r="K183" s="135">
        <f ca="1">IFERROR(IF((VLOOKUP($E183,'NEA Backsheet'!$D$5:$AF$182,K$9,FALSE))="","",(VLOOKUP($E183,'NEA Backsheet'!$D$5:$AF$182,K$9,FALSE))),"")</f>
        <v>11291.133596462567</v>
      </c>
      <c r="L183" s="138">
        <f ca="1">IFERROR(IF((VLOOKUP($E183,'NEA Backsheet'!$D$5:$AF$182,L$9,FALSE))="","",(VLOOKUP($E183,'NEA Backsheet'!$D$5:$AF$182,L$9,FALSE))),"")</f>
        <v>11601.310436511281</v>
      </c>
      <c r="M183" s="140">
        <f ca="1">IFERROR(IF((VLOOKUP($E183,'NEA Backsheet'!$D$5:$AF$182,M$9,FALSE))="","",(VLOOKUP($E183,'NEA Backsheet'!$D$5:$AF$182,M$9,FALSE))),"")</f>
        <v>12452.701433139871</v>
      </c>
      <c r="N183" s="137" t="str">
        <f ca="1">IFERROR(IF((VLOOKUP($E183,'NEA Backsheet'!$D$5:$AF$182,N$9,FALSE))="","",(VLOOKUP($E183,'NEA Backsheet'!$D$5:$AF$182,N$9,FALSE))),"")</f>
        <v/>
      </c>
      <c r="O183" s="136">
        <f t="shared" ca="1" si="26"/>
        <v>-300.04130262159015</v>
      </c>
      <c r="P183" s="138">
        <f t="shared" ca="1" si="27"/>
        <v>-798.81117891444592</v>
      </c>
      <c r="Q183" s="140">
        <f t="shared" ca="1" si="28"/>
        <v>-1204.1472385986162</v>
      </c>
      <c r="R183" s="138" t="str">
        <f t="shared" ca="1" si="29"/>
        <v/>
      </c>
    </row>
    <row r="184" spans="1:18">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25"/>
        <v>E06000040</v>
      </c>
      <c r="F184" s="29" t="str">
        <f ca="1">IF(E184="","",VLOOKUP(E184,'Org list'!$J$9:$K$636,2,0))</f>
        <v>Windsor and Maidenhead</v>
      </c>
      <c r="G184" s="135">
        <f ca="1">IFERROR(IF((VLOOKUP($E184,'NEA Backsheet'!$D$5:$AF$182,G$9,FALSE))="","",(VLOOKUP($E184,'NEA Backsheet'!$D$5:$AF$182,G$9,FALSE))),"")</f>
        <v>3856.9850407673657</v>
      </c>
      <c r="H184" s="138">
        <f ca="1">IFERROR(IF((VLOOKUP($E184,'NEA Backsheet'!$D$5:$AF$182,H$9,FALSE))="","",(VLOOKUP($E184,'NEA Backsheet'!$D$5:$AF$182,H$9,FALSE))),"")</f>
        <v>3897.2071233951287</v>
      </c>
      <c r="I184" s="140">
        <f ca="1">IFERROR(IF((VLOOKUP($E184,'NEA Backsheet'!$D$5:$AF$182,I$9,FALSE))="","",(VLOOKUP($E184,'NEA Backsheet'!$D$5:$AF$182,I$9,FALSE))),"")</f>
        <v>4213.1707768066872</v>
      </c>
      <c r="J184" s="137">
        <f ca="1">IFERROR(IF((VLOOKUP($E184,'NEA Backsheet'!$D$5:$AF$182,J$9,FALSE))="","",(VLOOKUP($E184,'NEA Backsheet'!$D$5:$AF$182,J$9,FALSE))),"")</f>
        <v>3961.4770422503543</v>
      </c>
      <c r="K184" s="135">
        <f ca="1">IFERROR(IF((VLOOKUP($E184,'NEA Backsheet'!$D$5:$AF$182,K$9,FALSE))="","",(VLOOKUP($E184,'NEA Backsheet'!$D$5:$AF$182,K$9,FALSE))),"")</f>
        <v>6801.8950519472</v>
      </c>
      <c r="L184" s="138">
        <f ca="1">IFERROR(IF((VLOOKUP($E184,'NEA Backsheet'!$D$5:$AF$182,L$9,FALSE))="","",(VLOOKUP($E184,'NEA Backsheet'!$D$5:$AF$182,L$9,FALSE))),"")</f>
        <v>5153.4599965472735</v>
      </c>
      <c r="M184" s="140">
        <f ca="1">IFERROR(IF((VLOOKUP($E184,'NEA Backsheet'!$D$5:$AF$182,M$9,FALSE))="","",(VLOOKUP($E184,'NEA Backsheet'!$D$5:$AF$182,M$9,FALSE))),"")</f>
        <v>4150.0259042456291</v>
      </c>
      <c r="N184" s="137" t="str">
        <f ca="1">IFERROR(IF((VLOOKUP($E184,'NEA Backsheet'!$D$5:$AF$182,N$9,FALSE))="","",(VLOOKUP($E184,'NEA Backsheet'!$D$5:$AF$182,N$9,FALSE))),"")</f>
        <v/>
      </c>
      <c r="O184" s="136">
        <f t="shared" ca="1" si="26"/>
        <v>-2944.9100111798343</v>
      </c>
      <c r="P184" s="138">
        <f t="shared" ca="1" si="27"/>
        <v>-1256.2528731521447</v>
      </c>
      <c r="Q184" s="140">
        <f t="shared" ca="1" si="28"/>
        <v>63.144872561058037</v>
      </c>
      <c r="R184" s="138" t="str">
        <f t="shared" ca="1" si="29"/>
        <v/>
      </c>
    </row>
    <row r="185" spans="1:18">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25"/>
        <v>E08000015</v>
      </c>
      <c r="F185" s="29" t="str">
        <f ca="1">IF(E185="","",VLOOKUP(E185,'Org list'!$J$9:$K$636,2,0))</f>
        <v>Wirral</v>
      </c>
      <c r="G185" s="135">
        <f ca="1">IFERROR(IF((VLOOKUP($E185,'NEA Backsheet'!$D$5:$AF$182,G$9,FALSE))="","",(VLOOKUP($E185,'NEA Backsheet'!$D$5:$AF$182,G$9,FALSE))),"")</f>
        <v>11209.594889324831</v>
      </c>
      <c r="H185" s="138">
        <f ca="1">IFERROR(IF((VLOOKUP($E185,'NEA Backsheet'!$D$5:$AF$182,H$9,FALSE))="","",(VLOOKUP($E185,'NEA Backsheet'!$D$5:$AF$182,H$9,FALSE))),"")</f>
        <v>11569.650228763378</v>
      </c>
      <c r="I185" s="140">
        <f ca="1">IFERROR(IF((VLOOKUP($E185,'NEA Backsheet'!$D$5:$AF$182,I$9,FALSE))="","",(VLOOKUP($E185,'NEA Backsheet'!$D$5:$AF$182,I$9,FALSE))),"")</f>
        <v>12042.22396587426</v>
      </c>
      <c r="J185" s="137">
        <f ca="1">IFERROR(IF((VLOOKUP($E185,'NEA Backsheet'!$D$5:$AF$182,J$9,FALSE))="","",(VLOOKUP($E185,'NEA Backsheet'!$D$5:$AF$182,J$9,FALSE))),"")</f>
        <v>11896.046095928597</v>
      </c>
      <c r="K185" s="135">
        <f ca="1">IFERROR(IF((VLOOKUP($E185,'NEA Backsheet'!$D$5:$AF$182,K$9,FALSE))="","",(VLOOKUP($E185,'NEA Backsheet'!$D$5:$AF$182,K$9,FALSE))),"")</f>
        <v>11699.867232824996</v>
      </c>
      <c r="L185" s="138">
        <f ca="1">IFERROR(IF((VLOOKUP($E185,'NEA Backsheet'!$D$5:$AF$182,L$9,FALSE))="","",(VLOOKUP($E185,'NEA Backsheet'!$D$5:$AF$182,L$9,FALSE))),"")</f>
        <v>11843.48964975628</v>
      </c>
      <c r="M185" s="140">
        <f ca="1">IFERROR(IF((VLOOKUP($E185,'NEA Backsheet'!$D$5:$AF$182,M$9,FALSE))="","",(VLOOKUP($E185,'NEA Backsheet'!$D$5:$AF$182,M$9,FALSE))),"")</f>
        <v>12543.89998942183</v>
      </c>
      <c r="N185" s="137" t="str">
        <f ca="1">IFERROR(IF((VLOOKUP($E185,'NEA Backsheet'!$D$5:$AF$182,N$9,FALSE))="","",(VLOOKUP($E185,'NEA Backsheet'!$D$5:$AF$182,N$9,FALSE))),"")</f>
        <v/>
      </c>
      <c r="O185" s="136">
        <f t="shared" ca="1" si="26"/>
        <v>-490.27234350016442</v>
      </c>
      <c r="P185" s="138">
        <f t="shared" ca="1" si="27"/>
        <v>-273.83942099290289</v>
      </c>
      <c r="Q185" s="140">
        <f t="shared" ca="1" si="28"/>
        <v>-501.67602354757037</v>
      </c>
      <c r="R185" s="138" t="str">
        <f t="shared" ca="1" si="29"/>
        <v/>
      </c>
    </row>
    <row r="186" spans="1:18">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25"/>
        <v>E06000041</v>
      </c>
      <c r="F186" s="29" t="str">
        <f ca="1">IF(E186="","",VLOOKUP(E186,'Org list'!$J$9:$K$636,2,0))</f>
        <v>Wokingham</v>
      </c>
      <c r="G186" s="135">
        <f ca="1">IFERROR(IF((VLOOKUP($E186,'NEA Backsheet'!$D$5:$AF$182,G$9,FALSE))="","",(VLOOKUP($E186,'NEA Backsheet'!$D$5:$AF$182,G$9,FALSE))),"")</f>
        <v>3321.4384066099556</v>
      </c>
      <c r="H186" s="138">
        <f ca="1">IFERROR(IF((VLOOKUP($E186,'NEA Backsheet'!$D$5:$AF$182,H$9,FALSE))="","",(VLOOKUP($E186,'NEA Backsheet'!$D$5:$AF$182,H$9,FALSE))),"")</f>
        <v>3394.1103668264764</v>
      </c>
      <c r="I186" s="140">
        <f ca="1">IFERROR(IF((VLOOKUP($E186,'NEA Backsheet'!$D$5:$AF$182,I$9,FALSE))="","",(VLOOKUP($E186,'NEA Backsheet'!$D$5:$AF$182,I$9,FALSE))),"")</f>
        <v>3388.4084921884637</v>
      </c>
      <c r="J186" s="137">
        <f ca="1">IFERROR(IF((VLOOKUP($E186,'NEA Backsheet'!$D$5:$AF$182,J$9,FALSE))="","",(VLOOKUP($E186,'NEA Backsheet'!$D$5:$AF$182,J$9,FALSE))),"")</f>
        <v>3422.0017325965396</v>
      </c>
      <c r="K186" s="135">
        <f ca="1">IFERROR(IF((VLOOKUP($E186,'NEA Backsheet'!$D$5:$AF$182,K$9,FALSE))="","",(VLOOKUP($E186,'NEA Backsheet'!$D$5:$AF$182,K$9,FALSE))),"")</f>
        <v>3504.8079813688546</v>
      </c>
      <c r="L186" s="138">
        <f ca="1">IFERROR(IF((VLOOKUP($E186,'NEA Backsheet'!$D$5:$AF$182,L$9,FALSE))="","",(VLOOKUP($E186,'NEA Backsheet'!$D$5:$AF$182,L$9,FALSE))),"")</f>
        <v>3524.9049466208071</v>
      </c>
      <c r="M186" s="140">
        <f ca="1">IFERROR(IF((VLOOKUP($E186,'NEA Backsheet'!$D$5:$AF$182,M$9,FALSE))="","",(VLOOKUP($E186,'NEA Backsheet'!$D$5:$AF$182,M$9,FALSE))),"")</f>
        <v>3701.4539734584068</v>
      </c>
      <c r="N186" s="137" t="str">
        <f ca="1">IFERROR(IF((VLOOKUP($E186,'NEA Backsheet'!$D$5:$AF$182,N$9,FALSE))="","",(VLOOKUP($E186,'NEA Backsheet'!$D$5:$AF$182,N$9,FALSE))),"")</f>
        <v/>
      </c>
      <c r="O186" s="136">
        <f t="shared" ca="1" si="26"/>
        <v>-183.36957475889903</v>
      </c>
      <c r="P186" s="138">
        <f t="shared" ca="1" si="27"/>
        <v>-130.79457979433073</v>
      </c>
      <c r="Q186" s="140">
        <f t="shared" ca="1" si="28"/>
        <v>-313.04548126994314</v>
      </c>
      <c r="R186" s="138" t="str">
        <f t="shared" ca="1" si="29"/>
        <v/>
      </c>
    </row>
    <row r="187" spans="1:18">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25"/>
        <v>E08000031</v>
      </c>
      <c r="F187" s="29" t="str">
        <f ca="1">IF(E187="","",VLOOKUP(E187,'Org list'!$J$9:$K$636,2,0))</f>
        <v>Wolverhampton</v>
      </c>
      <c r="G187" s="135">
        <f ca="1">IFERROR(IF((VLOOKUP($E187,'NEA Backsheet'!$D$5:$AF$182,G$9,FALSE))="","",(VLOOKUP($E187,'NEA Backsheet'!$D$5:$AF$182,G$9,FALSE))),"")</f>
        <v>7982.7201532318923</v>
      </c>
      <c r="H187" s="138">
        <f ca="1">IFERROR(IF((VLOOKUP($E187,'NEA Backsheet'!$D$5:$AF$182,H$9,FALSE))="","",(VLOOKUP($E187,'NEA Backsheet'!$D$5:$AF$182,H$9,FALSE))),"")</f>
        <v>7423.0734347386351</v>
      </c>
      <c r="I187" s="140">
        <f ca="1">IFERROR(IF((VLOOKUP($E187,'NEA Backsheet'!$D$5:$AF$182,I$9,FALSE))="","",(VLOOKUP($E187,'NEA Backsheet'!$D$5:$AF$182,I$9,FALSE))),"")</f>
        <v>7691.5212189860549</v>
      </c>
      <c r="J187" s="137">
        <f ca="1">IFERROR(IF((VLOOKUP($E187,'NEA Backsheet'!$D$5:$AF$182,J$9,FALSE))="","",(VLOOKUP($E187,'NEA Backsheet'!$D$5:$AF$182,J$9,FALSE))),"")</f>
        <v>7413.7477425017823</v>
      </c>
      <c r="K187" s="135">
        <f ca="1">IFERROR(IF((VLOOKUP($E187,'NEA Backsheet'!$D$5:$AF$182,K$9,FALSE))="","",(VLOOKUP($E187,'NEA Backsheet'!$D$5:$AF$182,K$9,FALSE))),"")</f>
        <v>7392.3607728154975</v>
      </c>
      <c r="L187" s="138">
        <f ca="1">IFERROR(IF((VLOOKUP($E187,'NEA Backsheet'!$D$5:$AF$182,L$9,FALSE))="","",(VLOOKUP($E187,'NEA Backsheet'!$D$5:$AF$182,L$9,FALSE))),"")</f>
        <v>7016.9744825129728</v>
      </c>
      <c r="M187" s="140">
        <f ca="1">IFERROR(IF((VLOOKUP($E187,'NEA Backsheet'!$D$5:$AF$182,M$9,FALSE))="","",(VLOOKUP($E187,'NEA Backsheet'!$D$5:$AF$182,M$9,FALSE))),"")</f>
        <v>7264.9037783006452</v>
      </c>
      <c r="N187" s="137" t="str">
        <f ca="1">IFERROR(IF((VLOOKUP($E187,'NEA Backsheet'!$D$5:$AF$182,N$9,FALSE))="","",(VLOOKUP($E187,'NEA Backsheet'!$D$5:$AF$182,N$9,FALSE))),"")</f>
        <v/>
      </c>
      <c r="O187" s="136">
        <f t="shared" ca="1" si="26"/>
        <v>590.35938041639474</v>
      </c>
      <c r="P187" s="138">
        <f t="shared" ca="1" si="27"/>
        <v>406.09895222566229</v>
      </c>
      <c r="Q187" s="140">
        <f t="shared" ca="1" si="28"/>
        <v>426.61744068540975</v>
      </c>
      <c r="R187" s="138" t="str">
        <f t="shared" ca="1" si="29"/>
        <v/>
      </c>
    </row>
    <row r="188" spans="1:18">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25"/>
        <v>E10000034</v>
      </c>
      <c r="F188" s="29" t="str">
        <f ca="1">IF(E188="","",VLOOKUP(E188,'Org list'!$J$9:$K$636,2,0))</f>
        <v>Worcestershire</v>
      </c>
      <c r="G188" s="135">
        <f ca="1">IFERROR(IF((VLOOKUP($E188,'NEA Backsheet'!$D$5:$AF$182,G$9,FALSE))="","",(VLOOKUP($E188,'NEA Backsheet'!$D$5:$AF$182,G$9,FALSE))),"")</f>
        <v>13504.653284460557</v>
      </c>
      <c r="H188" s="138">
        <f ca="1">IFERROR(IF((VLOOKUP($E188,'NEA Backsheet'!$D$5:$AF$182,H$9,FALSE))="","",(VLOOKUP($E188,'NEA Backsheet'!$D$5:$AF$182,H$9,FALSE))),"")</f>
        <v>13339.510656579083</v>
      </c>
      <c r="I188" s="140">
        <f ca="1">IFERROR(IF((VLOOKUP($E188,'NEA Backsheet'!$D$5:$AF$182,I$9,FALSE))="","",(VLOOKUP($E188,'NEA Backsheet'!$D$5:$AF$182,I$9,FALSE))),"")</f>
        <v>13742.256628853947</v>
      </c>
      <c r="J188" s="137">
        <f ca="1">IFERROR(IF((VLOOKUP($E188,'NEA Backsheet'!$D$5:$AF$182,J$9,FALSE))="","",(VLOOKUP($E188,'NEA Backsheet'!$D$5:$AF$182,J$9,FALSE))),"")</f>
        <v>13666.262739636904</v>
      </c>
      <c r="K188" s="135">
        <f ca="1">IFERROR(IF((VLOOKUP($E188,'NEA Backsheet'!$D$5:$AF$182,K$9,FALSE))="","",(VLOOKUP($E188,'NEA Backsheet'!$D$5:$AF$182,K$9,FALSE))),"")</f>
        <v>14122.061456364348</v>
      </c>
      <c r="L188" s="138">
        <f ca="1">IFERROR(IF((VLOOKUP($E188,'NEA Backsheet'!$D$5:$AF$182,L$9,FALSE))="","",(VLOOKUP($E188,'NEA Backsheet'!$D$5:$AF$182,L$9,FALSE))),"")</f>
        <v>13550.026285245907</v>
      </c>
      <c r="M188" s="140">
        <f ca="1">IFERROR(IF((VLOOKUP($E188,'NEA Backsheet'!$D$5:$AF$182,M$9,FALSE))="","",(VLOOKUP($E188,'NEA Backsheet'!$D$5:$AF$182,M$9,FALSE))),"")</f>
        <v>14218.776941495622</v>
      </c>
      <c r="N188" s="137" t="str">
        <f ca="1">IFERROR(IF((VLOOKUP($E188,'NEA Backsheet'!$D$5:$AF$182,N$9,FALSE))="","",(VLOOKUP($E188,'NEA Backsheet'!$D$5:$AF$182,N$9,FALSE))),"")</f>
        <v/>
      </c>
      <c r="O188" s="136">
        <f t="shared" ca="1" si="26"/>
        <v>-617.4081719037913</v>
      </c>
      <c r="P188" s="138">
        <f t="shared" ca="1" si="27"/>
        <v>-210.51562866682434</v>
      </c>
      <c r="Q188" s="140">
        <f t="shared" ca="1" si="28"/>
        <v>-476.52031264167454</v>
      </c>
      <c r="R188" s="138" t="str">
        <f t="shared" ca="1" si="29"/>
        <v/>
      </c>
    </row>
    <row r="189" spans="1:18"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25"/>
        <v>E06000014</v>
      </c>
      <c r="F189" s="30" t="str">
        <f ca="1">IF(E189="","",VLOOKUP(E189,'Org list'!$J$9:$K$636,2,0))</f>
        <v>York</v>
      </c>
      <c r="G189" s="141">
        <f ca="1">IFERROR(IF((VLOOKUP($E189,'NEA Backsheet'!$D$5:$AF$182,G$9,FALSE))="","",(VLOOKUP($E189,'NEA Backsheet'!$D$5:$AF$182,G$9,FALSE))),"")</f>
        <v>5541.8241799264342</v>
      </c>
      <c r="H189" s="144">
        <f ca="1">IFERROR(IF((VLOOKUP($E189,'NEA Backsheet'!$D$5:$AF$182,H$9,FALSE))="","",(VLOOKUP($E189,'NEA Backsheet'!$D$5:$AF$182,H$9,FALSE))),"")</f>
        <v>5652.724249358359</v>
      </c>
      <c r="I189" s="146">
        <f ca="1">IFERROR(IF((VLOOKUP($E189,'NEA Backsheet'!$D$5:$AF$182,I$9,FALSE))="","",(VLOOKUP($E189,'NEA Backsheet'!$D$5:$AF$182,I$9,FALSE))),"")</f>
        <v>5758.9669179217171</v>
      </c>
      <c r="J189" s="143">
        <f ca="1">IFERROR(IF((VLOOKUP($E189,'NEA Backsheet'!$D$5:$AF$182,J$9,FALSE))="","",(VLOOKUP($E189,'NEA Backsheet'!$D$5:$AF$182,J$9,FALSE))),"")</f>
        <v>5738.4108745830699</v>
      </c>
      <c r="K189" s="141">
        <f ca="1">IFERROR(IF((VLOOKUP($E189,'NEA Backsheet'!$D$5:$AF$182,K$9,FALSE))="","",(VLOOKUP($E189,'NEA Backsheet'!$D$5:$AF$182,K$9,FALSE))),"")</f>
        <v>5659.9443413417494</v>
      </c>
      <c r="L189" s="144">
        <f ca="1">IFERROR(IF((VLOOKUP($E189,'NEA Backsheet'!$D$5:$AF$182,L$9,FALSE))="","",(VLOOKUP($E189,'NEA Backsheet'!$D$5:$AF$182,L$9,FALSE))),"")</f>
        <v>5503.4274182848112</v>
      </c>
      <c r="M189" s="146">
        <f ca="1">IFERROR(IF((VLOOKUP($E189,'NEA Backsheet'!$D$5:$AF$182,M$9,FALSE))="","",(VLOOKUP($E189,'NEA Backsheet'!$D$5:$AF$182,M$9,FALSE))),"")</f>
        <v>5961.9199202709115</v>
      </c>
      <c r="N189" s="143" t="str">
        <f ca="1">IFERROR(IF((VLOOKUP($E189,'NEA Backsheet'!$D$5:$AF$182,N$9,FALSE))="","",(VLOOKUP($E189,'NEA Backsheet'!$D$5:$AF$182,N$9,FALSE))),"")</f>
        <v/>
      </c>
      <c r="O189" s="142">
        <f t="shared" ca="1" si="26"/>
        <v>-118.12016141531512</v>
      </c>
      <c r="P189" s="144">
        <f t="shared" ca="1" si="27"/>
        <v>149.29683107354776</v>
      </c>
      <c r="Q189" s="146">
        <f t="shared" ca="1" si="28"/>
        <v>-202.95300234919432</v>
      </c>
      <c r="R189" s="144" t="str">
        <f t="shared" ca="1" si="29"/>
        <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sizeWithCells="1">
                  <from>
                    <xdr:col>5</xdr:col>
                    <xdr:colOff>1438275</xdr:colOff>
                    <xdr:row>2</xdr:row>
                    <xdr:rowOff>114300</xdr:rowOff>
                  </from>
                  <to>
                    <xdr:col>8</xdr:col>
                    <xdr:colOff>0</xdr:colOff>
                    <xdr:row>4</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193"/>
  <sheetViews>
    <sheetView showGridLines="0" zoomScale="70" zoomScaleNormal="70" workbookViewId="0"/>
  </sheetViews>
  <sheetFormatPr defaultRowHeight="15" outlineLevelCol="1"/>
  <cols>
    <col min="1" max="1" width="4.7109375" style="149" customWidth="1"/>
    <col min="2" max="4" width="25.7109375" style="168" hidden="1" customWidth="1" outlineLevel="1"/>
    <col min="5" max="5" width="25.7109375" style="149" customWidth="1" collapsed="1"/>
    <col min="6" max="6" width="50.7109375" style="149" customWidth="1"/>
    <col min="7" max="9" width="17.7109375" style="149" customWidth="1"/>
    <col min="10" max="10" width="17.7109375" style="149" hidden="1" customWidth="1"/>
    <col min="11" max="13" width="17.7109375" style="149" customWidth="1"/>
    <col min="14" max="14" width="17.7109375" style="149" hidden="1" customWidth="1"/>
    <col min="15" max="17" width="17.7109375" style="149" customWidth="1"/>
    <col min="18" max="18" width="17.7109375" style="149" hidden="1" customWidth="1"/>
    <col min="19" max="20" width="4.7109375" style="149" customWidth="1"/>
    <col min="21" max="21" width="9.140625" style="122" hidden="1" customWidth="1"/>
    <col min="22" max="22" width="4.7109375" style="149" customWidth="1"/>
    <col min="23" max="16384" width="9.140625" style="149"/>
  </cols>
  <sheetData>
    <row r="1" spans="1:21" ht="21">
      <c r="A1" s="25"/>
      <c r="B1" s="281" t="s">
        <v>933</v>
      </c>
      <c r="C1" s="281"/>
      <c r="D1" s="281"/>
      <c r="E1" s="281"/>
      <c r="F1" s="281"/>
      <c r="G1" s="281"/>
      <c r="H1" s="281"/>
      <c r="I1" s="281"/>
      <c r="J1" s="281"/>
      <c r="K1" s="281"/>
      <c r="L1" s="281"/>
      <c r="M1" s="281"/>
      <c r="N1" s="281"/>
      <c r="O1" s="281"/>
      <c r="P1" s="281"/>
      <c r="Q1" s="281"/>
      <c r="R1" s="281"/>
      <c r="S1" s="25"/>
    </row>
    <row r="2" spans="1:21">
      <c r="A2" s="25"/>
      <c r="B2" s="282"/>
      <c r="C2" s="282"/>
      <c r="D2" s="282"/>
      <c r="E2" s="282"/>
      <c r="F2" s="282"/>
      <c r="G2" s="282"/>
      <c r="H2" s="282"/>
      <c r="I2" s="282"/>
      <c r="J2" s="282"/>
      <c r="K2" s="282"/>
      <c r="L2" s="282"/>
      <c r="M2" s="282"/>
      <c r="N2" s="282"/>
      <c r="O2" s="282"/>
      <c r="P2" s="282"/>
      <c r="Q2" s="282"/>
      <c r="R2" s="282"/>
      <c r="S2" s="25"/>
    </row>
    <row r="3" spans="1:21">
      <c r="A3" s="25"/>
      <c r="B3" s="25"/>
      <c r="C3" s="25"/>
      <c r="D3" s="25"/>
      <c r="E3" s="25"/>
      <c r="F3" s="25"/>
      <c r="G3" s="25"/>
      <c r="H3" s="25"/>
      <c r="I3" s="25"/>
      <c r="J3" s="25"/>
      <c r="K3" s="25"/>
      <c r="L3" s="25"/>
      <c r="M3" s="25"/>
      <c r="N3" s="25"/>
      <c r="O3" s="25"/>
      <c r="P3" s="25"/>
      <c r="Q3" s="25"/>
      <c r="R3" s="25"/>
      <c r="S3" s="25"/>
    </row>
    <row r="4" spans="1:21">
      <c r="A4" s="25"/>
      <c r="B4" s="25"/>
      <c r="C4" s="25"/>
      <c r="D4" s="25"/>
      <c r="E4" s="27" t="s">
        <v>545</v>
      </c>
      <c r="F4" s="27"/>
      <c r="G4" s="126" t="str">
        <f ca="1">'Org list'!J7</f>
        <v>HWB</v>
      </c>
      <c r="H4" s="27"/>
      <c r="I4" s="27"/>
      <c r="J4" s="27"/>
      <c r="K4" s="27"/>
      <c r="L4" s="27"/>
      <c r="M4" s="27"/>
      <c r="N4" s="27"/>
      <c r="O4" s="27"/>
      <c r="P4" s="27" t="s">
        <v>546</v>
      </c>
      <c r="Q4" s="75" t="str">
        <f>Cover!C9</f>
        <v>Q3 2017/18</v>
      </c>
      <c r="R4" s="27"/>
      <c r="S4" s="25"/>
      <c r="U4" s="122">
        <f ca="1">MATCH(G4, 'Comms by AT'!$B:$B, 0)</f>
        <v>4</v>
      </c>
    </row>
    <row r="5" spans="1:21">
      <c r="A5" s="25"/>
      <c r="B5" s="25"/>
      <c r="C5" s="25"/>
      <c r="D5" s="25"/>
      <c r="E5" s="25"/>
      <c r="F5" s="25"/>
      <c r="G5" s="25"/>
      <c r="H5" s="25"/>
      <c r="I5" s="25"/>
      <c r="J5" s="25"/>
      <c r="K5" s="25"/>
      <c r="L5" s="25"/>
      <c r="M5" s="25"/>
      <c r="N5" s="25"/>
      <c r="O5" s="25"/>
      <c r="P5" s="25"/>
      <c r="Q5" s="25"/>
      <c r="R5" s="25"/>
      <c r="S5" s="25"/>
      <c r="U5" s="122">
        <f ca="1">COUNTIF('Comms by AT'!$C:$C, $G$4)</f>
        <v>178</v>
      </c>
    </row>
    <row r="7" spans="1:21">
      <c r="A7" s="25"/>
      <c r="B7" s="25"/>
      <c r="C7" s="25"/>
      <c r="D7" s="25"/>
      <c r="E7" s="27" t="s">
        <v>550</v>
      </c>
      <c r="F7" s="27"/>
      <c r="G7" s="27"/>
      <c r="H7" s="27"/>
      <c r="I7" s="27"/>
      <c r="J7" s="27"/>
      <c r="K7" s="27"/>
      <c r="L7" s="27"/>
      <c r="M7" s="27"/>
      <c r="N7" s="27"/>
      <c r="O7" s="27"/>
      <c r="P7" s="27"/>
      <c r="Q7" s="27"/>
      <c r="R7" s="27"/>
      <c r="S7" s="25"/>
    </row>
    <row r="8" spans="1:21" s="19" customFormat="1" ht="15.75" thickBot="1">
      <c r="E8" s="127"/>
      <c r="F8" s="127"/>
      <c r="G8" s="127"/>
      <c r="H8" s="127"/>
      <c r="I8" s="127"/>
      <c r="J8" s="127"/>
      <c r="K8" s="127"/>
      <c r="L8" s="127"/>
      <c r="M8" s="127"/>
      <c r="N8" s="127"/>
      <c r="O8" s="127"/>
      <c r="P8" s="127"/>
      <c r="Q8" s="127"/>
      <c r="R8" s="127"/>
      <c r="U8" s="122"/>
    </row>
    <row r="9" spans="1:21" s="122" customFormat="1" ht="15.75" hidden="1" thickBot="1">
      <c r="G9" s="128">
        <v>18</v>
      </c>
      <c r="H9" s="128">
        <v>19</v>
      </c>
      <c r="I9" s="128">
        <v>20</v>
      </c>
      <c r="J9" s="128">
        <v>21</v>
      </c>
      <c r="K9" s="128">
        <v>26</v>
      </c>
      <c r="L9" s="128">
        <v>27</v>
      </c>
      <c r="M9" s="128">
        <v>28</v>
      </c>
      <c r="N9" s="128">
        <v>29</v>
      </c>
      <c r="O9" s="128"/>
      <c r="P9" s="128"/>
      <c r="Q9" s="128"/>
      <c r="R9" s="128"/>
    </row>
    <row r="10" spans="1:21" ht="30" customHeight="1">
      <c r="B10" s="322" t="s">
        <v>1140</v>
      </c>
      <c r="C10" s="312" t="s">
        <v>1139</v>
      </c>
      <c r="D10" s="324" t="s">
        <v>1138</v>
      </c>
      <c r="E10" s="304" t="s">
        <v>560</v>
      </c>
      <c r="F10" s="306" t="s">
        <v>551</v>
      </c>
      <c r="G10" s="295" t="s">
        <v>1652</v>
      </c>
      <c r="H10" s="296"/>
      <c r="I10" s="296"/>
      <c r="J10" s="297"/>
      <c r="K10" s="308" t="s">
        <v>1653</v>
      </c>
      <c r="L10" s="309"/>
      <c r="M10" s="309"/>
      <c r="N10" s="326"/>
      <c r="O10" s="319" t="s">
        <v>937</v>
      </c>
      <c r="P10" s="320"/>
      <c r="Q10" s="320"/>
      <c r="R10" s="321"/>
    </row>
    <row r="11" spans="1:21" ht="15.75" thickBot="1">
      <c r="B11" s="323"/>
      <c r="C11" s="313"/>
      <c r="D11" s="325"/>
      <c r="E11" s="305"/>
      <c r="F11" s="307"/>
      <c r="G11" s="93" t="s">
        <v>925</v>
      </c>
      <c r="H11" s="272" t="s">
        <v>926</v>
      </c>
      <c r="I11" s="226" t="s">
        <v>927</v>
      </c>
      <c r="J11" s="121" t="s">
        <v>928</v>
      </c>
      <c r="K11" s="93" t="s">
        <v>929</v>
      </c>
      <c r="L11" s="225" t="s">
        <v>930</v>
      </c>
      <c r="M11" s="226" t="s">
        <v>931</v>
      </c>
      <c r="N11" s="121" t="s">
        <v>932</v>
      </c>
      <c r="O11" s="93" t="s">
        <v>929</v>
      </c>
      <c r="P11" s="272" t="s">
        <v>930</v>
      </c>
      <c r="Q11" s="226" t="s">
        <v>931</v>
      </c>
      <c r="R11" s="121" t="s">
        <v>932</v>
      </c>
    </row>
    <row r="12" spans="1:21">
      <c r="A12" s="42">
        <v>0</v>
      </c>
      <c r="B12" s="170" t="str">
        <f ca="1">IFERROR(IF((VLOOKUP($E12,'Org list'!$AJ$10:$AL$187,3,FALSE))="","",(VLOOKUP($E12,'Org list'!$AJ$10:$AL$187,3,FALSE))),"")</f>
        <v/>
      </c>
      <c r="C12" s="171" t="str">
        <f ca="1">IFERROR(IF((VLOOKUP($E12,'Org list'!$AO$10:$AQ$187,3,FALSE))="","",(VLOOKUP($E12,'Org list'!$AO$10:$AQ$187,3,FALSE))),"")</f>
        <v/>
      </c>
      <c r="D12" s="172" t="str">
        <f ca="1">IFERROR(IF((VLOOKUP($E12,'Org list'!$AT$10:$AV$187,3,FALSE))="","",(VLOOKUP($E12,'Org list'!$AT$10:$AV$187,3,FALSE))),"")</f>
        <v/>
      </c>
      <c r="E12" s="37" t="str">
        <f t="shared" ref="E12:E43" ca="1" si="0">IF($A12&gt;$U$5-1,"",INDIRECT("'Comms by AT'!D"&amp;$A12+$U$4))</f>
        <v>HWB</v>
      </c>
      <c r="F12" s="31" t="str">
        <f ca="1">IF(E12="","",VLOOKUP(E12,'Org list'!$J$9:$K$636,2,0))</f>
        <v>Health and Wellbeing Board</v>
      </c>
      <c r="G12" s="129">
        <f ca="1">IFERROR(IF((VLOOKUP($E12,'NEA Backsheet'!$D$5:$AF$182,G$9,FALSE))="","",(VLOOKUP($E12,'NEA Backsheet'!$D$5:$AF$182,G$9,FALSE))),"")</f>
        <v>2589.8770803762691</v>
      </c>
      <c r="H12" s="167">
        <f ca="1">IFERROR(IF((VLOOKUP($E12,'NEA Backsheet'!$D$5:$AF$182,H$9,FALSE))="","",(VLOOKUP($E12,'NEA Backsheet'!$D$5:$AF$182,H$9,FALSE))),"")</f>
        <v>2574.4215009365184</v>
      </c>
      <c r="I12" s="134">
        <f ca="1">IFERROR(IF((VLOOKUP($E12,'NEA Backsheet'!$D$5:$AF$182,I$9,FALSE))="","",(VLOOKUP($E12,'NEA Backsheet'!$D$5:$AF$182,I$9,FALSE))),"")</f>
        <v>2648.992590965775</v>
      </c>
      <c r="J12" s="131">
        <f ca="1">IFERROR(IF((VLOOKUP($E12,'NEA Backsheet'!$D$5:$AF$182,J$9,FALSE))="","",(VLOOKUP($E12,'NEA Backsheet'!$D$5:$AF$182,J$9,FALSE))),"")</f>
        <v>2601.1542148310086</v>
      </c>
      <c r="K12" s="129">
        <f ca="1">IFERROR(IF((VLOOKUP($E12,'NEA Backsheet'!$D$5:$AF$182,K$9,FALSE))="","",(VLOOKUP($E12,'NEA Backsheet'!$D$5:$AF$182,K$9,FALSE))),"")</f>
        <v>2658.4920330307459</v>
      </c>
      <c r="L12" s="163">
        <f ca="1">IFERROR(IF((VLOOKUP($E12,'NEA Backsheet'!$D$5:$AF$182,L$9,FALSE))="","",(VLOOKUP($E12,'NEA Backsheet'!$D$5:$AF$182,L$9,FALSE))),"")</f>
        <v>2649.6567286935392</v>
      </c>
      <c r="M12" s="134">
        <f ca="1">IFERROR(IF((VLOOKUP($E12,'NEA Backsheet'!$D$5:$AF$182,M$9,FALSE))="","",(VLOOKUP($E12,'NEA Backsheet'!$D$5:$AF$182,M$9,FALSE))),"")</f>
        <v>2742.7383493054758</v>
      </c>
      <c r="N12" s="131">
        <f ca="1">IFERROR(IF((VLOOKUP($E12,'NEA Backsheet'!$D$5:$AF$182,N$9,FALSE))="","",(VLOOKUP($E12,'NEA Backsheet'!$D$5:$AF$182,N$9,FALSE))),"")</f>
        <v>0</v>
      </c>
      <c r="O12" s="130">
        <f t="shared" ref="O12:O43" ca="1" si="1">IFERROR(IF(K12=0,"",(G12-K12)),"")</f>
        <v>-68.614952654476838</v>
      </c>
      <c r="P12" s="167">
        <f t="shared" ref="P12:P43" ca="1" si="2">IFERROR(IF(L12=0,"",(H12-L12)),"")</f>
        <v>-75.235227757020766</v>
      </c>
      <c r="Q12" s="134">
        <f t="shared" ref="Q12:Q43" ca="1" si="3">IFERROR(IF(M12=0,"",(I12-M12)),"")</f>
        <v>-93.745758339700842</v>
      </c>
      <c r="R12" s="273" t="str">
        <f t="shared" ref="R12:R43" ca="1" si="4">IFERROR(IF(N12=0,"",(J12-N12)),"")</f>
        <v/>
      </c>
    </row>
    <row r="13" spans="1:21">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135">
        <f ca="1">IFERROR(IF((VLOOKUP($E13,'NEA Backsheet'!$D$5:$AF$182,G$9,FALSE))="","",(VLOOKUP($E13,'NEA Backsheet'!$D$5:$AF$182,G$9,FALSE))),"")</f>
        <v>2951.9516424298358</v>
      </c>
      <c r="H13" s="164">
        <f ca="1">IFERROR(IF((VLOOKUP($E13,'NEA Backsheet'!$D$5:$AF$182,H$9,FALSE))="","",(VLOOKUP($E13,'NEA Backsheet'!$D$5:$AF$182,H$9,FALSE))),"")</f>
        <v>2948.3373479526099</v>
      </c>
      <c r="I13" s="140">
        <f ca="1">IFERROR(IF((VLOOKUP($E13,'NEA Backsheet'!$D$5:$AF$182,I$9,FALSE))="","",(VLOOKUP($E13,'NEA Backsheet'!$D$5:$AF$182,I$9,FALSE))),"")</f>
        <v>3009.4190713375783</v>
      </c>
      <c r="J13" s="137">
        <f ca="1">IFERROR(IF((VLOOKUP($E13,'NEA Backsheet'!$D$5:$AF$182,J$9,FALSE))="","",(VLOOKUP($E13,'NEA Backsheet'!$D$5:$AF$182,J$9,FALSE))),"")</f>
        <v>2958.0801392380072</v>
      </c>
      <c r="K13" s="135">
        <f ca="1">IFERROR(IF((VLOOKUP($E13,'NEA Backsheet'!$D$5:$AF$182,K$9,FALSE))="","",(VLOOKUP($E13,'NEA Backsheet'!$D$5:$AF$182,K$9,FALSE))),"")</f>
        <v>2963.3046972832744</v>
      </c>
      <c r="L13" s="164">
        <f ca="1">IFERROR(IF((VLOOKUP($E13,'NEA Backsheet'!$D$5:$AF$182,L$9,FALSE))="","",(VLOOKUP($E13,'NEA Backsheet'!$D$5:$AF$182,L$9,FALSE))),"")</f>
        <v>2978.5135204665821</v>
      </c>
      <c r="M13" s="140">
        <f ca="1">IFERROR(IF((VLOOKUP($E13,'NEA Backsheet'!$D$5:$AF$182,M$9,FALSE))="","",(VLOOKUP($E13,'NEA Backsheet'!$D$5:$AF$182,M$9,FALSE))),"")</f>
        <v>3084.5500593435104</v>
      </c>
      <c r="N13" s="137">
        <f ca="1">IFERROR(IF((VLOOKUP($E13,'NEA Backsheet'!$D$5:$AF$182,N$9,FALSE))="","",(VLOOKUP($E13,'NEA Backsheet'!$D$5:$AF$182,N$9,FALSE))),"")</f>
        <v>0</v>
      </c>
      <c r="O13" s="136">
        <f t="shared" ca="1" si="1"/>
        <v>-11.353054853438607</v>
      </c>
      <c r="P13" s="164">
        <f t="shared" ca="1" si="2"/>
        <v>-30.176172513972233</v>
      </c>
      <c r="Q13" s="140">
        <f t="shared" ca="1" si="3"/>
        <v>-75.130988005932068</v>
      </c>
      <c r="R13" s="274" t="str">
        <f t="shared" ca="1" si="4"/>
        <v/>
      </c>
    </row>
    <row r="14" spans="1:21">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135">
        <f ca="1">IFERROR(IF((VLOOKUP($E14,'NEA Backsheet'!$D$5:$AF$182,G$9,FALSE))="","",(VLOOKUP($E14,'NEA Backsheet'!$D$5:$AF$182,G$9,FALSE))),"")</f>
        <v>2587.6403911393131</v>
      </c>
      <c r="H14" s="164">
        <f ca="1">IFERROR(IF((VLOOKUP($E14,'NEA Backsheet'!$D$5:$AF$182,H$9,FALSE))="","",(VLOOKUP($E14,'NEA Backsheet'!$D$5:$AF$182,H$9,FALSE))),"")</f>
        <v>2553.3910431744152</v>
      </c>
      <c r="I14" s="140">
        <f ca="1">IFERROR(IF((VLOOKUP($E14,'NEA Backsheet'!$D$5:$AF$182,I$9,FALSE))="","",(VLOOKUP($E14,'NEA Backsheet'!$D$5:$AF$182,I$9,FALSE))),"")</f>
        <v>2633.7651386103853</v>
      </c>
      <c r="J14" s="137">
        <f ca="1">IFERROR(IF((VLOOKUP($E14,'NEA Backsheet'!$D$5:$AF$182,J$9,FALSE))="","",(VLOOKUP($E14,'NEA Backsheet'!$D$5:$AF$182,J$9,FALSE))),"")</f>
        <v>2638.5399215546031</v>
      </c>
      <c r="K14" s="135">
        <f ca="1">IFERROR(IF((VLOOKUP($E14,'NEA Backsheet'!$D$5:$AF$182,K$9,FALSE))="","",(VLOOKUP($E14,'NEA Backsheet'!$D$5:$AF$182,K$9,FALSE))),"")</f>
        <v>2671.5432839576852</v>
      </c>
      <c r="L14" s="164">
        <f ca="1">IFERROR(IF((VLOOKUP($E14,'NEA Backsheet'!$D$5:$AF$182,L$9,FALSE))="","",(VLOOKUP($E14,'NEA Backsheet'!$D$5:$AF$182,L$9,FALSE))),"")</f>
        <v>2652.7535465818364</v>
      </c>
      <c r="M14" s="140">
        <f ca="1">IFERROR(IF((VLOOKUP($E14,'NEA Backsheet'!$D$5:$AF$182,M$9,FALSE))="","",(VLOOKUP($E14,'NEA Backsheet'!$D$5:$AF$182,M$9,FALSE))),"")</f>
        <v>2748.1683142081101</v>
      </c>
      <c r="N14" s="137">
        <f ca="1">IFERROR(IF((VLOOKUP($E14,'NEA Backsheet'!$D$5:$AF$182,N$9,FALSE))="","",(VLOOKUP($E14,'NEA Backsheet'!$D$5:$AF$182,N$9,FALSE))),"")</f>
        <v>0</v>
      </c>
      <c r="O14" s="136">
        <f t="shared" ca="1" si="1"/>
        <v>-83.902892818372038</v>
      </c>
      <c r="P14" s="164">
        <f t="shared" ca="1" si="2"/>
        <v>-99.362503407421173</v>
      </c>
      <c r="Q14" s="140">
        <f t="shared" ca="1" si="3"/>
        <v>-114.40317559772484</v>
      </c>
      <c r="R14" s="274" t="str">
        <f t="shared" ca="1" si="4"/>
        <v/>
      </c>
    </row>
    <row r="15" spans="1:21">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135">
        <f ca="1">IFERROR(IF((VLOOKUP($E15,'NEA Backsheet'!$D$5:$AF$182,G$9,FALSE))="","",(VLOOKUP($E15,'NEA Backsheet'!$D$5:$AF$182,G$9,FALSE))),"")</f>
        <v>2147.4217946475414</v>
      </c>
      <c r="H15" s="164">
        <f ca="1">IFERROR(IF((VLOOKUP($E15,'NEA Backsheet'!$D$5:$AF$182,H$9,FALSE))="","",(VLOOKUP($E15,'NEA Backsheet'!$D$5:$AF$182,H$9,FALSE))),"")</f>
        <v>2142.5132935546344</v>
      </c>
      <c r="I15" s="140">
        <f ca="1">IFERROR(IF((VLOOKUP($E15,'NEA Backsheet'!$D$5:$AF$182,I$9,FALSE))="","",(VLOOKUP($E15,'NEA Backsheet'!$D$5:$AF$182,I$9,FALSE))),"")</f>
        <v>2181.7270575861148</v>
      </c>
      <c r="J15" s="137">
        <f ca="1">IFERROR(IF((VLOOKUP($E15,'NEA Backsheet'!$D$5:$AF$182,J$9,FALSE))="","",(VLOOKUP($E15,'NEA Backsheet'!$D$5:$AF$182,J$9,FALSE))),"")</f>
        <v>2094.0218923237676</v>
      </c>
      <c r="K15" s="135">
        <f ca="1">IFERROR(IF((VLOOKUP($E15,'NEA Backsheet'!$D$5:$AF$182,K$9,FALSE))="","",(VLOOKUP($E15,'NEA Backsheet'!$D$5:$AF$182,K$9,FALSE))),"")</f>
        <v>2181.1655387371643</v>
      </c>
      <c r="L15" s="164">
        <f ca="1">IFERROR(IF((VLOOKUP($E15,'NEA Backsheet'!$D$5:$AF$182,L$9,FALSE))="","",(VLOOKUP($E15,'NEA Backsheet'!$D$5:$AF$182,L$9,FALSE))),"")</f>
        <v>2200.288824352077</v>
      </c>
      <c r="M15" s="140">
        <f ca="1">IFERROR(IF((VLOOKUP($E15,'NEA Backsheet'!$D$5:$AF$182,M$9,FALSE))="","",(VLOOKUP($E15,'NEA Backsheet'!$D$5:$AF$182,M$9,FALSE))),"")</f>
        <v>2277.0476826934546</v>
      </c>
      <c r="N15" s="137">
        <f ca="1">IFERROR(IF((VLOOKUP($E15,'NEA Backsheet'!$D$5:$AF$182,N$9,FALSE))="","",(VLOOKUP($E15,'NEA Backsheet'!$D$5:$AF$182,N$9,FALSE))),"")</f>
        <v>0</v>
      </c>
      <c r="O15" s="136">
        <f t="shared" ca="1" si="1"/>
        <v>-33.743744089622851</v>
      </c>
      <c r="P15" s="164">
        <f t="shared" ca="1" si="2"/>
        <v>-57.77553079744257</v>
      </c>
      <c r="Q15" s="140">
        <f t="shared" ca="1" si="3"/>
        <v>-95.320625107339765</v>
      </c>
      <c r="R15" s="274" t="str">
        <f t="shared" ca="1" si="4"/>
        <v/>
      </c>
    </row>
    <row r="16" spans="1:21">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135">
        <f ca="1">IFERROR(IF((VLOOKUP($E16,'NEA Backsheet'!$D$5:$AF$182,G$9,FALSE))="","",(VLOOKUP($E16,'NEA Backsheet'!$D$5:$AF$182,G$9,FALSE))),"")</f>
        <v>2476.6790230194542</v>
      </c>
      <c r="H16" s="164">
        <f ca="1">IFERROR(IF((VLOOKUP($E16,'NEA Backsheet'!$D$5:$AF$182,H$9,FALSE))="","",(VLOOKUP($E16,'NEA Backsheet'!$D$5:$AF$182,H$9,FALSE))),"")</f>
        <v>2464.3538614174522</v>
      </c>
      <c r="I16" s="140">
        <f ca="1">IFERROR(IF((VLOOKUP($E16,'NEA Backsheet'!$D$5:$AF$182,I$9,FALSE))="","",(VLOOKUP($E16,'NEA Backsheet'!$D$5:$AF$182,I$9,FALSE))),"")</f>
        <v>2568.1955681900049</v>
      </c>
      <c r="J16" s="137">
        <f ca="1">IFERROR(IF((VLOOKUP($E16,'NEA Backsheet'!$D$5:$AF$182,J$9,FALSE))="","",(VLOOKUP($E16,'NEA Backsheet'!$D$5:$AF$182,J$9,FALSE))),"")</f>
        <v>2492.937159383137</v>
      </c>
      <c r="K16" s="135">
        <f ca="1">IFERROR(IF((VLOOKUP($E16,'NEA Backsheet'!$D$5:$AF$182,K$9,FALSE))="","",(VLOOKUP($E16,'NEA Backsheet'!$D$5:$AF$182,K$9,FALSE))),"")</f>
        <v>2615.9784747173539</v>
      </c>
      <c r="L16" s="164">
        <f ca="1">IFERROR(IF((VLOOKUP($E16,'NEA Backsheet'!$D$5:$AF$182,L$9,FALSE))="","",(VLOOKUP($E16,'NEA Backsheet'!$D$5:$AF$182,L$9,FALSE))),"")</f>
        <v>2575.8928792960978</v>
      </c>
      <c r="M16" s="140">
        <f ca="1">IFERROR(IF((VLOOKUP($E16,'NEA Backsheet'!$D$5:$AF$182,M$9,FALSE))="","",(VLOOKUP($E16,'NEA Backsheet'!$D$5:$AF$182,M$9,FALSE))),"")</f>
        <v>2662.5928898067887</v>
      </c>
      <c r="N16" s="137">
        <f ca="1">IFERROR(IF((VLOOKUP($E16,'NEA Backsheet'!$D$5:$AF$182,N$9,FALSE))="","",(VLOOKUP($E16,'NEA Backsheet'!$D$5:$AF$182,N$9,FALSE))),"")</f>
        <v>0</v>
      </c>
      <c r="O16" s="136">
        <f t="shared" ca="1" si="1"/>
        <v>-139.29945169789971</v>
      </c>
      <c r="P16" s="164">
        <f t="shared" ca="1" si="2"/>
        <v>-111.53901787864561</v>
      </c>
      <c r="Q16" s="140">
        <f t="shared" ca="1" si="3"/>
        <v>-94.397321616783756</v>
      </c>
      <c r="R16" s="274" t="str">
        <f t="shared" ca="1" si="4"/>
        <v/>
      </c>
    </row>
    <row r="17" spans="1:18">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135">
        <f ca="1">IFERROR(IF((VLOOKUP($E17,'NEA Backsheet'!$D$5:$AF$182,G$9,FALSE))="","",(VLOOKUP($E17,'NEA Backsheet'!$D$5:$AF$182,G$9,FALSE))),"")</f>
        <v>3054.3243373984265</v>
      </c>
      <c r="H17" s="164">
        <f ca="1">IFERROR(IF((VLOOKUP($E17,'NEA Backsheet'!$D$5:$AF$182,H$9,FALSE))="","",(VLOOKUP($E17,'NEA Backsheet'!$D$5:$AF$182,H$9,FALSE))),"")</f>
        <v>3044.1495386623164</v>
      </c>
      <c r="I17" s="140">
        <f ca="1">IFERROR(IF((VLOOKUP($E17,'NEA Backsheet'!$D$5:$AF$182,I$9,FALSE))="","",(VLOOKUP($E17,'NEA Backsheet'!$D$5:$AF$182,I$9,FALSE))),"")</f>
        <v>3119.936345980665</v>
      </c>
      <c r="J17" s="137">
        <f ca="1">IFERROR(IF((VLOOKUP($E17,'NEA Backsheet'!$D$5:$AF$182,J$9,FALSE))="","",(VLOOKUP($E17,'NEA Backsheet'!$D$5:$AF$182,J$9,FALSE))),"")</f>
        <v>3073.51247105733</v>
      </c>
      <c r="K17" s="135">
        <f ca="1">IFERROR(IF((VLOOKUP($E17,'NEA Backsheet'!$D$5:$AF$182,K$9,FALSE))="","",(VLOOKUP($E17,'NEA Backsheet'!$D$5:$AF$182,K$9,FALSE))),"")</f>
        <v>3023.222126057854</v>
      </c>
      <c r="L17" s="164">
        <f ca="1">IFERROR(IF((VLOOKUP($E17,'NEA Backsheet'!$D$5:$AF$182,L$9,FALSE))="","",(VLOOKUP($E17,'NEA Backsheet'!$D$5:$AF$182,L$9,FALSE))),"")</f>
        <v>3055.1867496290683</v>
      </c>
      <c r="M17" s="140">
        <f ca="1">IFERROR(IF((VLOOKUP($E17,'NEA Backsheet'!$D$5:$AF$182,M$9,FALSE))="","",(VLOOKUP($E17,'NEA Backsheet'!$D$5:$AF$182,M$9,FALSE))),"")</f>
        <v>3224.9520120324269</v>
      </c>
      <c r="N17" s="137">
        <f ca="1">IFERROR(IF((VLOOKUP($E17,'NEA Backsheet'!$D$5:$AF$182,N$9,FALSE))="","",(VLOOKUP($E17,'NEA Backsheet'!$D$5:$AF$182,N$9,FALSE))),"")</f>
        <v>0</v>
      </c>
      <c r="O17" s="136">
        <f t="shared" ca="1" si="1"/>
        <v>31.102211340572467</v>
      </c>
      <c r="P17" s="164">
        <f t="shared" ca="1" si="2"/>
        <v>-11.0372109667519</v>
      </c>
      <c r="Q17" s="140">
        <f t="shared" ca="1" si="3"/>
        <v>-105.01566605176185</v>
      </c>
      <c r="R17" s="274" t="str">
        <f t="shared" ca="1" si="4"/>
        <v/>
      </c>
    </row>
    <row r="18" spans="1:18">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135">
        <f ca="1">IFERROR(IF((VLOOKUP($E18,'NEA Backsheet'!$D$5:$AF$182,G$9,FALSE))="","",(VLOOKUP($E18,'NEA Backsheet'!$D$5:$AF$182,G$9,FALSE))),"")</f>
        <v>3064.3751626693743</v>
      </c>
      <c r="H18" s="164">
        <f ca="1">IFERROR(IF((VLOOKUP($E18,'NEA Backsheet'!$D$5:$AF$182,H$9,FALSE))="","",(VLOOKUP($E18,'NEA Backsheet'!$D$5:$AF$182,H$9,FALSE))),"")</f>
        <v>3068.0673901136861</v>
      </c>
      <c r="I18" s="140">
        <f ca="1">IFERROR(IF((VLOOKUP($E18,'NEA Backsheet'!$D$5:$AF$182,I$9,FALSE))="","",(VLOOKUP($E18,'NEA Backsheet'!$D$5:$AF$182,I$9,FALSE))),"")</f>
        <v>3139.9103927066685</v>
      </c>
      <c r="J18" s="137">
        <f ca="1">IFERROR(IF((VLOOKUP($E18,'NEA Backsheet'!$D$5:$AF$182,J$9,FALSE))="","",(VLOOKUP($E18,'NEA Backsheet'!$D$5:$AF$182,J$9,FALSE))),"")</f>
        <v>3054.9634670442829</v>
      </c>
      <c r="K18" s="135">
        <f ca="1">IFERROR(IF((VLOOKUP($E18,'NEA Backsheet'!$D$5:$AF$182,K$9,FALSE))="","",(VLOOKUP($E18,'NEA Backsheet'!$D$5:$AF$182,K$9,FALSE))),"")</f>
        <v>3078.8308935922182</v>
      </c>
      <c r="L18" s="164">
        <f ca="1">IFERROR(IF((VLOOKUP($E18,'NEA Backsheet'!$D$5:$AF$182,L$9,FALSE))="","",(VLOOKUP($E18,'NEA Backsheet'!$D$5:$AF$182,L$9,FALSE))),"")</f>
        <v>3103.546296384573</v>
      </c>
      <c r="M18" s="140">
        <f ca="1">IFERROR(IF((VLOOKUP($E18,'NEA Backsheet'!$D$5:$AF$182,M$9,FALSE))="","",(VLOOKUP($E18,'NEA Backsheet'!$D$5:$AF$182,M$9,FALSE))),"")</f>
        <v>3324.9490333581766</v>
      </c>
      <c r="N18" s="137">
        <f ca="1">IFERROR(IF((VLOOKUP($E18,'NEA Backsheet'!$D$5:$AF$182,N$9,FALSE))="","",(VLOOKUP($E18,'NEA Backsheet'!$D$5:$AF$182,N$9,FALSE))),"")</f>
        <v>0</v>
      </c>
      <c r="O18" s="136">
        <f t="shared" ca="1" si="1"/>
        <v>-14.455730922843941</v>
      </c>
      <c r="P18" s="164">
        <f t="shared" ca="1" si="2"/>
        <v>-35.47890627088691</v>
      </c>
      <c r="Q18" s="140">
        <f t="shared" ca="1" si="3"/>
        <v>-185.0386406515081</v>
      </c>
      <c r="R18" s="274" t="str">
        <f t="shared" ca="1" si="4"/>
        <v/>
      </c>
    </row>
    <row r="19" spans="1:18">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135">
        <f ca="1">IFERROR(IF((VLOOKUP($E19,'NEA Backsheet'!$D$5:$AF$182,G$9,FALSE))="","",(VLOOKUP($E19,'NEA Backsheet'!$D$5:$AF$182,G$9,FALSE))),"")</f>
        <v>2752.5075773895369</v>
      </c>
      <c r="H19" s="164">
        <f ca="1">IFERROR(IF((VLOOKUP($E19,'NEA Backsheet'!$D$5:$AF$182,H$9,FALSE))="","",(VLOOKUP($E19,'NEA Backsheet'!$D$5:$AF$182,H$9,FALSE))),"")</f>
        <v>2742.3527748836618</v>
      </c>
      <c r="I19" s="140">
        <f ca="1">IFERROR(IF((VLOOKUP($E19,'NEA Backsheet'!$D$5:$AF$182,I$9,FALSE))="","",(VLOOKUP($E19,'NEA Backsheet'!$D$5:$AF$182,I$9,FALSE))),"")</f>
        <v>2781.9594055373259</v>
      </c>
      <c r="J19" s="137">
        <f ca="1">IFERROR(IF((VLOOKUP($E19,'NEA Backsheet'!$D$5:$AF$182,J$9,FALSE))="","",(VLOOKUP($E19,'NEA Backsheet'!$D$5:$AF$182,J$9,FALSE))),"")</f>
        <v>2773.4316352794194</v>
      </c>
      <c r="K19" s="135">
        <f ca="1">IFERROR(IF((VLOOKUP($E19,'NEA Backsheet'!$D$5:$AF$182,K$9,FALSE))="","",(VLOOKUP($E19,'NEA Backsheet'!$D$5:$AF$182,K$9,FALSE))),"")</f>
        <v>2780.9035299238035</v>
      </c>
      <c r="L19" s="164">
        <f ca="1">IFERROR(IF((VLOOKUP($E19,'NEA Backsheet'!$D$5:$AF$182,L$9,FALSE))="","",(VLOOKUP($E19,'NEA Backsheet'!$D$5:$AF$182,L$9,FALSE))),"")</f>
        <v>2775.3551323804022</v>
      </c>
      <c r="M19" s="140">
        <f ca="1">IFERROR(IF((VLOOKUP($E19,'NEA Backsheet'!$D$5:$AF$182,M$9,FALSE))="","",(VLOOKUP($E19,'NEA Backsheet'!$D$5:$AF$182,M$9,FALSE))),"")</f>
        <v>2697.3503443985815</v>
      </c>
      <c r="N19" s="137">
        <f ca="1">IFERROR(IF((VLOOKUP($E19,'NEA Backsheet'!$D$5:$AF$182,N$9,FALSE))="","",(VLOOKUP($E19,'NEA Backsheet'!$D$5:$AF$182,N$9,FALSE))),"")</f>
        <v>0</v>
      </c>
      <c r="O19" s="136">
        <f t="shared" ca="1" si="1"/>
        <v>-28.395952534266598</v>
      </c>
      <c r="P19" s="164">
        <f t="shared" ca="1" si="2"/>
        <v>-33.002357496740387</v>
      </c>
      <c r="Q19" s="140">
        <f t="shared" ca="1" si="3"/>
        <v>84.609061138744437</v>
      </c>
      <c r="R19" s="274" t="str">
        <f t="shared" ca="1" si="4"/>
        <v/>
      </c>
    </row>
    <row r="20" spans="1:18">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135">
        <f ca="1">IFERROR(IF((VLOOKUP($E20,'NEA Backsheet'!$D$5:$AF$182,G$9,FALSE))="","",(VLOOKUP($E20,'NEA Backsheet'!$D$5:$AF$182,G$9,FALSE))),"")</f>
        <v>2592.516296075109</v>
      </c>
      <c r="H20" s="164">
        <f ca="1">IFERROR(IF((VLOOKUP($E20,'NEA Backsheet'!$D$5:$AF$182,H$9,FALSE))="","",(VLOOKUP($E20,'NEA Backsheet'!$D$5:$AF$182,H$9,FALSE))),"")</f>
        <v>2565.6510625904129</v>
      </c>
      <c r="I20" s="140">
        <f ca="1">IFERROR(IF((VLOOKUP($E20,'NEA Backsheet'!$D$5:$AF$182,I$9,FALSE))="","",(VLOOKUP($E20,'NEA Backsheet'!$D$5:$AF$182,I$9,FALSE))),"")</f>
        <v>2656.7554664785034</v>
      </c>
      <c r="J20" s="137">
        <f ca="1">IFERROR(IF((VLOOKUP($E20,'NEA Backsheet'!$D$5:$AF$182,J$9,FALSE))="","",(VLOOKUP($E20,'NEA Backsheet'!$D$5:$AF$182,J$9,FALSE))),"")</f>
        <v>2622.6016674546554</v>
      </c>
      <c r="K20" s="135">
        <f ca="1">IFERROR(IF((VLOOKUP($E20,'NEA Backsheet'!$D$5:$AF$182,K$9,FALSE))="","",(VLOOKUP($E20,'NEA Backsheet'!$D$5:$AF$182,K$9,FALSE))),"")</f>
        <v>2618.4891995772214</v>
      </c>
      <c r="L20" s="164">
        <f ca="1">IFERROR(IF((VLOOKUP($E20,'NEA Backsheet'!$D$5:$AF$182,L$9,FALSE))="","",(VLOOKUP($E20,'NEA Backsheet'!$D$5:$AF$182,L$9,FALSE))),"")</f>
        <v>2620.2715120143371</v>
      </c>
      <c r="M20" s="140">
        <f ca="1">IFERROR(IF((VLOOKUP($E20,'NEA Backsheet'!$D$5:$AF$182,M$9,FALSE))="","",(VLOOKUP($E20,'NEA Backsheet'!$D$5:$AF$182,M$9,FALSE))),"")</f>
        <v>2714.2537896072326</v>
      </c>
      <c r="N20" s="137">
        <f ca="1">IFERROR(IF((VLOOKUP($E20,'NEA Backsheet'!$D$5:$AF$182,N$9,FALSE))="","",(VLOOKUP($E20,'NEA Backsheet'!$D$5:$AF$182,N$9,FALSE))),"")</f>
        <v>0</v>
      </c>
      <c r="O20" s="136">
        <f t="shared" ca="1" si="1"/>
        <v>-25.972903502112331</v>
      </c>
      <c r="P20" s="164">
        <f t="shared" ca="1" si="2"/>
        <v>-54.620449423924128</v>
      </c>
      <c r="Q20" s="140">
        <f t="shared" ca="1" si="3"/>
        <v>-57.498323128729226</v>
      </c>
      <c r="R20" s="274" t="str">
        <f t="shared" ca="1" si="4"/>
        <v/>
      </c>
    </row>
    <row r="21" spans="1:18">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135">
        <f ca="1">IFERROR(IF((VLOOKUP($E21,'NEA Backsheet'!$D$5:$AF$182,G$9,FALSE))="","",(VLOOKUP($E21,'NEA Backsheet'!$D$5:$AF$182,G$9,FALSE))),"")</f>
        <v>2838.8176406402522</v>
      </c>
      <c r="H21" s="164">
        <f ca="1">IFERROR(IF((VLOOKUP($E21,'NEA Backsheet'!$D$5:$AF$182,H$9,FALSE))="","",(VLOOKUP($E21,'NEA Backsheet'!$D$5:$AF$182,H$9,FALSE))),"")</f>
        <v>2783.7802266255162</v>
      </c>
      <c r="I21" s="140">
        <f ca="1">IFERROR(IF((VLOOKUP($E21,'NEA Backsheet'!$D$5:$AF$182,I$9,FALSE))="","",(VLOOKUP($E21,'NEA Backsheet'!$D$5:$AF$182,I$9,FALSE))),"")</f>
        <v>2862.2638799614533</v>
      </c>
      <c r="J21" s="137">
        <f ca="1">IFERROR(IF((VLOOKUP($E21,'NEA Backsheet'!$D$5:$AF$182,J$9,FALSE))="","",(VLOOKUP($E21,'NEA Backsheet'!$D$5:$AF$182,J$9,FALSE))),"")</f>
        <v>2802.2881249343259</v>
      </c>
      <c r="K21" s="135">
        <f ca="1">IFERROR(IF((VLOOKUP($E21,'NEA Backsheet'!$D$5:$AF$182,K$9,FALSE))="","",(VLOOKUP($E21,'NEA Backsheet'!$D$5:$AF$182,K$9,FALSE))),"")</f>
        <v>2847.7313712973396</v>
      </c>
      <c r="L21" s="164">
        <f ca="1">IFERROR(IF((VLOOKUP($E21,'NEA Backsheet'!$D$5:$AF$182,L$9,FALSE))="","",(VLOOKUP($E21,'NEA Backsheet'!$D$5:$AF$182,L$9,FALSE))),"")</f>
        <v>2803.6094778318052</v>
      </c>
      <c r="M21" s="140">
        <f ca="1">IFERROR(IF((VLOOKUP($E21,'NEA Backsheet'!$D$5:$AF$182,M$9,FALSE))="","",(VLOOKUP($E21,'NEA Backsheet'!$D$5:$AF$182,M$9,FALSE))),"")</f>
        <v>2888.5596536311205</v>
      </c>
      <c r="N21" s="137">
        <f ca="1">IFERROR(IF((VLOOKUP($E21,'NEA Backsheet'!$D$5:$AF$182,N$9,FALSE))="","",(VLOOKUP($E21,'NEA Backsheet'!$D$5:$AF$182,N$9,FALSE))),"")</f>
        <v>0</v>
      </c>
      <c r="O21" s="136">
        <f t="shared" ca="1" si="1"/>
        <v>-8.9137306570873989</v>
      </c>
      <c r="P21" s="164">
        <f t="shared" ca="1" si="2"/>
        <v>-19.829251206288973</v>
      </c>
      <c r="Q21" s="140">
        <f t="shared" ca="1" si="3"/>
        <v>-26.295773669667142</v>
      </c>
      <c r="R21" s="274" t="str">
        <f t="shared" ca="1" si="4"/>
        <v/>
      </c>
    </row>
    <row r="22" spans="1:18">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135">
        <f ca="1">IFERROR(IF((VLOOKUP($E22,'NEA Backsheet'!$D$5:$AF$182,G$9,FALSE))="","",(VLOOKUP($E22,'NEA Backsheet'!$D$5:$AF$182,G$9,FALSE))),"")</f>
        <v>2353.1898027872985</v>
      </c>
      <c r="H22" s="164">
        <f ca="1">IFERROR(IF((VLOOKUP($E22,'NEA Backsheet'!$D$5:$AF$182,H$9,FALSE))="","",(VLOOKUP($E22,'NEA Backsheet'!$D$5:$AF$182,H$9,FALSE))),"")</f>
        <v>2334.7849612130281</v>
      </c>
      <c r="I22" s="140">
        <f ca="1">IFERROR(IF((VLOOKUP($E22,'NEA Backsheet'!$D$5:$AF$182,I$9,FALSE))="","",(VLOOKUP($E22,'NEA Backsheet'!$D$5:$AF$182,I$9,FALSE))),"")</f>
        <v>2402.838175099108</v>
      </c>
      <c r="J22" s="137">
        <f ca="1">IFERROR(IF((VLOOKUP($E22,'NEA Backsheet'!$D$5:$AF$182,J$9,FALSE))="","",(VLOOKUP($E22,'NEA Backsheet'!$D$5:$AF$182,J$9,FALSE))),"")</f>
        <v>2503.2346036540603</v>
      </c>
      <c r="K22" s="135">
        <f ca="1">IFERROR(IF((VLOOKUP($E22,'NEA Backsheet'!$D$5:$AF$182,K$9,FALSE))="","",(VLOOKUP($E22,'NEA Backsheet'!$D$5:$AF$182,K$9,FALSE))),"")</f>
        <v>2552.3422827774607</v>
      </c>
      <c r="L22" s="164">
        <f ca="1">IFERROR(IF((VLOOKUP($E22,'NEA Backsheet'!$D$5:$AF$182,L$9,FALSE))="","",(VLOOKUP($E22,'NEA Backsheet'!$D$5:$AF$182,L$9,FALSE))),"")</f>
        <v>2540.3296271082913</v>
      </c>
      <c r="M22" s="140">
        <f ca="1">IFERROR(IF((VLOOKUP($E22,'NEA Backsheet'!$D$5:$AF$182,M$9,FALSE))="","",(VLOOKUP($E22,'NEA Backsheet'!$D$5:$AF$182,M$9,FALSE))),"")</f>
        <v>2646.0997469664917</v>
      </c>
      <c r="N22" s="137">
        <f ca="1">IFERROR(IF((VLOOKUP($E22,'NEA Backsheet'!$D$5:$AF$182,N$9,FALSE))="","",(VLOOKUP($E22,'NEA Backsheet'!$D$5:$AF$182,N$9,FALSE))),"")</f>
        <v>0</v>
      </c>
      <c r="O22" s="136">
        <f t="shared" ca="1" si="1"/>
        <v>-199.15247999016219</v>
      </c>
      <c r="P22" s="164">
        <f t="shared" ca="1" si="2"/>
        <v>-205.54466589526328</v>
      </c>
      <c r="Q22" s="140">
        <f t="shared" ca="1" si="3"/>
        <v>-243.26157186738374</v>
      </c>
      <c r="R22" s="274" t="str">
        <f t="shared" ca="1" si="4"/>
        <v/>
      </c>
    </row>
    <row r="23" spans="1:18">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135">
        <f ca="1">IFERROR(IF((VLOOKUP($E23,'NEA Backsheet'!$D$5:$AF$182,G$9,FALSE))="","",(VLOOKUP($E23,'NEA Backsheet'!$D$5:$AF$182,G$9,FALSE))),"")</f>
        <v>2147.4217946475414</v>
      </c>
      <c r="H23" s="164">
        <f ca="1">IFERROR(IF((VLOOKUP($E23,'NEA Backsheet'!$D$5:$AF$182,H$9,FALSE))="","",(VLOOKUP($E23,'NEA Backsheet'!$D$5:$AF$182,H$9,FALSE))),"")</f>
        <v>2142.5132935546344</v>
      </c>
      <c r="I23" s="140">
        <f ca="1">IFERROR(IF((VLOOKUP($E23,'NEA Backsheet'!$D$5:$AF$182,I$9,FALSE))="","",(VLOOKUP($E23,'NEA Backsheet'!$D$5:$AF$182,I$9,FALSE))),"")</f>
        <v>2181.7270575861148</v>
      </c>
      <c r="J23" s="137">
        <f ca="1">IFERROR(IF((VLOOKUP($E23,'NEA Backsheet'!$D$5:$AF$182,J$9,FALSE))="","",(VLOOKUP($E23,'NEA Backsheet'!$D$5:$AF$182,J$9,FALSE))),"")</f>
        <v>2094.0218923237676</v>
      </c>
      <c r="K23" s="135">
        <f ca="1">IFERROR(IF((VLOOKUP($E23,'NEA Backsheet'!$D$5:$AF$182,K$9,FALSE))="","",(VLOOKUP($E23,'NEA Backsheet'!$D$5:$AF$182,K$9,FALSE))),"")</f>
        <v>2181.1655387371643</v>
      </c>
      <c r="L23" s="164">
        <f ca="1">IFERROR(IF((VLOOKUP($E23,'NEA Backsheet'!$D$5:$AF$182,L$9,FALSE))="","",(VLOOKUP($E23,'NEA Backsheet'!$D$5:$AF$182,L$9,FALSE))),"")</f>
        <v>2200.288824352077</v>
      </c>
      <c r="M23" s="140">
        <f ca="1">IFERROR(IF((VLOOKUP($E23,'NEA Backsheet'!$D$5:$AF$182,M$9,FALSE))="","",(VLOOKUP($E23,'NEA Backsheet'!$D$5:$AF$182,M$9,FALSE))),"")</f>
        <v>2277.0476826934546</v>
      </c>
      <c r="N23" s="137">
        <f ca="1">IFERROR(IF((VLOOKUP($E23,'NEA Backsheet'!$D$5:$AF$182,N$9,FALSE))="","",(VLOOKUP($E23,'NEA Backsheet'!$D$5:$AF$182,N$9,FALSE))),"")</f>
        <v>0</v>
      </c>
      <c r="O23" s="136">
        <f t="shared" ca="1" si="1"/>
        <v>-33.743744089622851</v>
      </c>
      <c r="P23" s="164">
        <f t="shared" ca="1" si="2"/>
        <v>-57.77553079744257</v>
      </c>
      <c r="Q23" s="140">
        <f t="shared" ca="1" si="3"/>
        <v>-95.320625107339765</v>
      </c>
      <c r="R23" s="274" t="str">
        <f t="shared" ca="1" si="4"/>
        <v/>
      </c>
    </row>
    <row r="24" spans="1:18">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135">
        <f ca="1">IFERROR(IF((VLOOKUP($E24,'NEA Backsheet'!$D$5:$AF$182,G$9,FALSE))="","",(VLOOKUP($E24,'NEA Backsheet'!$D$5:$AF$182,G$9,FALSE))),"")</f>
        <v>2391.2130660474149</v>
      </c>
      <c r="H24" s="164">
        <f ca="1">IFERROR(IF((VLOOKUP($E24,'NEA Backsheet'!$D$5:$AF$182,H$9,FALSE))="","",(VLOOKUP($E24,'NEA Backsheet'!$D$5:$AF$182,H$9,FALSE))),"")</f>
        <v>2387.5719096114917</v>
      </c>
      <c r="I24" s="140">
        <f ca="1">IFERROR(IF((VLOOKUP($E24,'NEA Backsheet'!$D$5:$AF$182,I$9,FALSE))="","",(VLOOKUP($E24,'NEA Backsheet'!$D$5:$AF$182,I$9,FALSE))),"")</f>
        <v>2496.1419485912161</v>
      </c>
      <c r="J24" s="137">
        <f ca="1">IFERROR(IF((VLOOKUP($E24,'NEA Backsheet'!$D$5:$AF$182,J$9,FALSE))="","",(VLOOKUP($E24,'NEA Backsheet'!$D$5:$AF$182,J$9,FALSE))),"")</f>
        <v>2413.9558961358812</v>
      </c>
      <c r="K24" s="135">
        <f ca="1">IFERROR(IF((VLOOKUP($E24,'NEA Backsheet'!$D$5:$AF$182,K$9,FALSE))="","",(VLOOKUP($E24,'NEA Backsheet'!$D$5:$AF$182,K$9,FALSE))),"")</f>
        <v>2597.9281214828438</v>
      </c>
      <c r="L24" s="164">
        <f ca="1">IFERROR(IF((VLOOKUP($E24,'NEA Backsheet'!$D$5:$AF$182,L$9,FALSE))="","",(VLOOKUP($E24,'NEA Backsheet'!$D$5:$AF$182,L$9,FALSE))),"")</f>
        <v>2520.4566844605793</v>
      </c>
      <c r="M24" s="140">
        <f ca="1">IFERROR(IF((VLOOKUP($E24,'NEA Backsheet'!$D$5:$AF$182,M$9,FALSE))="","",(VLOOKUP($E24,'NEA Backsheet'!$D$5:$AF$182,M$9,FALSE))),"")</f>
        <v>2563.1309845283222</v>
      </c>
      <c r="N24" s="137">
        <f ca="1">IFERROR(IF((VLOOKUP($E24,'NEA Backsheet'!$D$5:$AF$182,N$9,FALSE))="","",(VLOOKUP($E24,'NEA Backsheet'!$D$5:$AF$182,N$9,FALSE))),"")</f>
        <v>0</v>
      </c>
      <c r="O24" s="136">
        <f t="shared" ca="1" si="1"/>
        <v>-206.71505543542889</v>
      </c>
      <c r="P24" s="164">
        <f t="shared" ca="1" si="2"/>
        <v>-132.88477484908753</v>
      </c>
      <c r="Q24" s="140">
        <f t="shared" ca="1" si="3"/>
        <v>-66.989035937106109</v>
      </c>
      <c r="R24" s="274" t="str">
        <f t="shared" ca="1" si="4"/>
        <v/>
      </c>
    </row>
    <row r="25" spans="1:18">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135">
        <f ca="1">IFERROR(IF((VLOOKUP($E25,'NEA Backsheet'!$D$5:$AF$182,G$9,FALSE))="","",(VLOOKUP($E25,'NEA Backsheet'!$D$5:$AF$182,G$9,FALSE))),"")</f>
        <v>2613.65701783951</v>
      </c>
      <c r="H25" s="164">
        <f ca="1">IFERROR(IF((VLOOKUP($E25,'NEA Backsheet'!$D$5:$AF$182,H$9,FALSE))="","",(VLOOKUP($E25,'NEA Backsheet'!$D$5:$AF$182,H$9,FALSE))),"")</f>
        <v>2584.0278342554498</v>
      </c>
      <c r="I25" s="140">
        <f ca="1">IFERROR(IF((VLOOKUP($E25,'NEA Backsheet'!$D$5:$AF$182,I$9,FALSE))="","",(VLOOKUP($E25,'NEA Backsheet'!$D$5:$AF$182,I$9,FALSE))),"")</f>
        <v>2685.4856767016327</v>
      </c>
      <c r="J25" s="137">
        <f ca="1">IFERROR(IF((VLOOKUP($E25,'NEA Backsheet'!$D$5:$AF$182,J$9,FALSE))="","",(VLOOKUP($E25,'NEA Backsheet'!$D$5:$AF$182,J$9,FALSE))),"")</f>
        <v>2622.1554234957553</v>
      </c>
      <c r="K25" s="135">
        <f ca="1">IFERROR(IF((VLOOKUP($E25,'NEA Backsheet'!$D$5:$AF$182,K$9,FALSE))="","",(VLOOKUP($E25,'NEA Backsheet'!$D$5:$AF$182,K$9,FALSE))),"")</f>
        <v>2641.5488546248898</v>
      </c>
      <c r="L25" s="164">
        <f ca="1">IFERROR(IF((VLOOKUP($E25,'NEA Backsheet'!$D$5:$AF$182,L$9,FALSE))="","",(VLOOKUP($E25,'NEA Backsheet'!$D$5:$AF$182,L$9,FALSE))),"")</f>
        <v>2665.296879919711</v>
      </c>
      <c r="M25" s="140">
        <f ca="1">IFERROR(IF((VLOOKUP($E25,'NEA Backsheet'!$D$5:$AF$182,M$9,FALSE))="","",(VLOOKUP($E25,'NEA Backsheet'!$D$5:$AF$182,M$9,FALSE))),"")</f>
        <v>2825.3134695354047</v>
      </c>
      <c r="N25" s="137">
        <f ca="1">IFERROR(IF((VLOOKUP($E25,'NEA Backsheet'!$D$5:$AF$182,N$9,FALSE))="","",(VLOOKUP($E25,'NEA Backsheet'!$D$5:$AF$182,N$9,FALSE))),"")</f>
        <v>0</v>
      </c>
      <c r="O25" s="136">
        <f t="shared" ca="1" si="1"/>
        <v>-27.891836785379837</v>
      </c>
      <c r="P25" s="164">
        <f t="shared" ca="1" si="2"/>
        <v>-81.269045664261284</v>
      </c>
      <c r="Q25" s="140">
        <f t="shared" ca="1" si="3"/>
        <v>-139.82779283377204</v>
      </c>
      <c r="R25" s="274" t="str">
        <f t="shared" ca="1" si="4"/>
        <v/>
      </c>
    </row>
    <row r="26" spans="1:18">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5">
        <f ca="1">IFERROR(IF((VLOOKUP($E26,'NEA Backsheet'!$D$5:$AF$182,G$9,FALSE))="","",(VLOOKUP($E26,'NEA Backsheet'!$D$5:$AF$182,G$9,FALSE))),"")</f>
        <v>2752.5075773895369</v>
      </c>
      <c r="H26" s="164">
        <f ca="1">IFERROR(IF((VLOOKUP($E26,'NEA Backsheet'!$D$5:$AF$182,H$9,FALSE))="","",(VLOOKUP($E26,'NEA Backsheet'!$D$5:$AF$182,H$9,FALSE))),"")</f>
        <v>2742.3527748836618</v>
      </c>
      <c r="I26" s="140">
        <f ca="1">IFERROR(IF((VLOOKUP($E26,'NEA Backsheet'!$D$5:$AF$182,I$9,FALSE))="","",(VLOOKUP($E26,'NEA Backsheet'!$D$5:$AF$182,I$9,FALSE))),"")</f>
        <v>2781.9594055373259</v>
      </c>
      <c r="J26" s="137">
        <f ca="1">IFERROR(IF((VLOOKUP($E26,'NEA Backsheet'!$D$5:$AF$182,J$9,FALSE))="","",(VLOOKUP($E26,'NEA Backsheet'!$D$5:$AF$182,J$9,FALSE))),"")</f>
        <v>2773.4316352794194</v>
      </c>
      <c r="K26" s="135">
        <f ca="1">IFERROR(IF((VLOOKUP($E26,'NEA Backsheet'!$D$5:$AF$182,K$9,FALSE))="","",(VLOOKUP($E26,'NEA Backsheet'!$D$5:$AF$182,K$9,FALSE))),"")</f>
        <v>2780.9035299238035</v>
      </c>
      <c r="L26" s="164">
        <f ca="1">IFERROR(IF((VLOOKUP($E26,'NEA Backsheet'!$D$5:$AF$182,L$9,FALSE))="","",(VLOOKUP($E26,'NEA Backsheet'!$D$5:$AF$182,L$9,FALSE))),"")</f>
        <v>2775.3551323804022</v>
      </c>
      <c r="M26" s="140">
        <f ca="1">IFERROR(IF((VLOOKUP($E26,'NEA Backsheet'!$D$5:$AF$182,M$9,FALSE))="","",(VLOOKUP($E26,'NEA Backsheet'!$D$5:$AF$182,M$9,FALSE))),"")</f>
        <v>2697.3503443985815</v>
      </c>
      <c r="N26" s="137">
        <f ca="1">IFERROR(IF((VLOOKUP($E26,'NEA Backsheet'!$D$5:$AF$182,N$9,FALSE))="","",(VLOOKUP($E26,'NEA Backsheet'!$D$5:$AF$182,N$9,FALSE))),"")</f>
        <v>0</v>
      </c>
      <c r="O26" s="136">
        <f t="shared" ca="1" si="1"/>
        <v>-28.395952534266598</v>
      </c>
      <c r="P26" s="164">
        <f t="shared" ca="1" si="2"/>
        <v>-33.002357496740387</v>
      </c>
      <c r="Q26" s="140">
        <f t="shared" ca="1" si="3"/>
        <v>84.609061138744437</v>
      </c>
      <c r="R26" s="274" t="str">
        <f t="shared" ca="1" si="4"/>
        <v/>
      </c>
    </row>
    <row r="27" spans="1:18">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5">
        <f ca="1">IFERROR(IF((VLOOKUP($E27,'NEA Backsheet'!$D$5:$AF$182,G$9,FALSE))="","",(VLOOKUP($E27,'NEA Backsheet'!$D$5:$AF$182,G$9,FALSE))),"")</f>
        <v>3011.6542974950917</v>
      </c>
      <c r="H27" s="164">
        <f ca="1">IFERROR(IF((VLOOKUP($E27,'NEA Backsheet'!$D$5:$AF$182,H$9,FALSE))="","",(VLOOKUP($E27,'NEA Backsheet'!$D$5:$AF$182,H$9,FALSE))),"")</f>
        <v>3000.4975720227835</v>
      </c>
      <c r="I27" s="140">
        <f ca="1">IFERROR(IF((VLOOKUP($E27,'NEA Backsheet'!$D$5:$AF$182,I$9,FALSE))="","",(VLOOKUP($E27,'NEA Backsheet'!$D$5:$AF$182,I$9,FALSE))),"")</f>
        <v>3085.9973340475863</v>
      </c>
      <c r="J27" s="137">
        <f ca="1">IFERROR(IF((VLOOKUP($E27,'NEA Backsheet'!$D$5:$AF$182,J$9,FALSE))="","",(VLOOKUP($E27,'NEA Backsheet'!$D$5:$AF$182,J$9,FALSE))),"")</f>
        <v>3029.6650517148882</v>
      </c>
      <c r="K27" s="135">
        <f ca="1">IFERROR(IF((VLOOKUP($E27,'NEA Backsheet'!$D$5:$AF$182,K$9,FALSE))="","",(VLOOKUP($E27,'NEA Backsheet'!$D$5:$AF$182,K$9,FALSE))),"")</f>
        <v>2979.2461864106358</v>
      </c>
      <c r="L27" s="164">
        <f ca="1">IFERROR(IF((VLOOKUP($E27,'NEA Backsheet'!$D$5:$AF$182,L$9,FALSE))="","",(VLOOKUP($E27,'NEA Backsheet'!$D$5:$AF$182,L$9,FALSE))),"")</f>
        <v>3006.3606278933416</v>
      </c>
      <c r="M27" s="140">
        <f ca="1">IFERROR(IF((VLOOKUP($E27,'NEA Backsheet'!$D$5:$AF$182,M$9,FALSE))="","",(VLOOKUP($E27,'NEA Backsheet'!$D$5:$AF$182,M$9,FALSE))),"")</f>
        <v>3189.7539984683094</v>
      </c>
      <c r="N27" s="137">
        <f ca="1">IFERROR(IF((VLOOKUP($E27,'NEA Backsheet'!$D$5:$AF$182,N$9,FALSE))="","",(VLOOKUP($E27,'NEA Backsheet'!$D$5:$AF$182,N$9,FALSE))),"")</f>
        <v>0</v>
      </c>
      <c r="O27" s="136">
        <f t="shared" ca="1" si="1"/>
        <v>32.408111084455868</v>
      </c>
      <c r="P27" s="164">
        <f t="shared" ca="1" si="2"/>
        <v>-5.8630558705581279</v>
      </c>
      <c r="Q27" s="140">
        <f t="shared" ca="1" si="3"/>
        <v>-103.75666442072315</v>
      </c>
      <c r="R27" s="274" t="str">
        <f t="shared" ca="1" si="4"/>
        <v/>
      </c>
    </row>
    <row r="28" spans="1:18">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5">
        <f ca="1">IFERROR(IF((VLOOKUP($E28,'NEA Backsheet'!$D$5:$AF$182,G$9,FALSE))="","",(VLOOKUP($E28,'NEA Backsheet'!$D$5:$AF$182,G$9,FALSE))),"")</f>
        <v>3283.7049870012797</v>
      </c>
      <c r="H28" s="164">
        <f ca="1">IFERROR(IF((VLOOKUP($E28,'NEA Backsheet'!$D$5:$AF$182,H$9,FALSE))="","",(VLOOKUP($E28,'NEA Backsheet'!$D$5:$AF$182,H$9,FALSE))),"")</f>
        <v>3280.3200575332189</v>
      </c>
      <c r="I28" s="140">
        <f ca="1">IFERROR(IF((VLOOKUP($E28,'NEA Backsheet'!$D$5:$AF$182,I$9,FALSE))="","",(VLOOKUP($E28,'NEA Backsheet'!$D$5:$AF$182,I$9,FALSE))),"")</f>
        <v>3294.3336813680953</v>
      </c>
      <c r="J28" s="137">
        <f ca="1">IFERROR(IF((VLOOKUP($E28,'NEA Backsheet'!$D$5:$AF$182,J$9,FALSE))="","",(VLOOKUP($E28,'NEA Backsheet'!$D$5:$AF$182,J$9,FALSE))),"")</f>
        <v>3264.3312602106462</v>
      </c>
      <c r="K28" s="135">
        <f ca="1">IFERROR(IF((VLOOKUP($E28,'NEA Backsheet'!$D$5:$AF$182,K$9,FALSE))="","",(VLOOKUP($E28,'NEA Backsheet'!$D$5:$AF$182,K$9,FALSE))),"")</f>
        <v>3352.6138978267104</v>
      </c>
      <c r="L28" s="164">
        <f ca="1">IFERROR(IF((VLOOKUP($E28,'NEA Backsheet'!$D$5:$AF$182,L$9,FALSE))="","",(VLOOKUP($E28,'NEA Backsheet'!$D$5:$AF$182,L$9,FALSE))),"")</f>
        <v>3351.6008423040944</v>
      </c>
      <c r="M28" s="140">
        <f ca="1">IFERROR(IF((VLOOKUP($E28,'NEA Backsheet'!$D$5:$AF$182,M$9,FALSE))="","",(VLOOKUP($E28,'NEA Backsheet'!$D$5:$AF$182,M$9,FALSE))),"")</f>
        <v>3495.7989995240141</v>
      </c>
      <c r="N28" s="137">
        <f ca="1">IFERROR(IF((VLOOKUP($E28,'NEA Backsheet'!$D$5:$AF$182,N$9,FALSE))="","",(VLOOKUP($E28,'NEA Backsheet'!$D$5:$AF$182,N$9,FALSE))),"")</f>
        <v>0</v>
      </c>
      <c r="O28" s="136">
        <f t="shared" ca="1" si="1"/>
        <v>-68.908910825430667</v>
      </c>
      <c r="P28" s="164">
        <f t="shared" ca="1" si="2"/>
        <v>-71.280784770875471</v>
      </c>
      <c r="Q28" s="140">
        <f t="shared" ca="1" si="3"/>
        <v>-201.46531815591879</v>
      </c>
      <c r="R28" s="274" t="str">
        <f t="shared" ca="1" si="4"/>
        <v/>
      </c>
    </row>
    <row r="29" spans="1:18">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135">
        <f ca="1">IFERROR(IF((VLOOKUP($E29,'NEA Backsheet'!$D$5:$AF$182,G$9,FALSE))="","",(VLOOKUP($E29,'NEA Backsheet'!$D$5:$AF$182,G$9,FALSE))),"")</f>
        <v>2971.7723859003486</v>
      </c>
      <c r="H29" s="164">
        <f ca="1">IFERROR(IF((VLOOKUP($E29,'NEA Backsheet'!$D$5:$AF$182,H$9,FALSE))="","",(VLOOKUP($E29,'NEA Backsheet'!$D$5:$AF$182,H$9,FALSE))),"")</f>
        <v>3005.4619202478839</v>
      </c>
      <c r="I29" s="140">
        <f ca="1">IFERROR(IF((VLOOKUP($E29,'NEA Backsheet'!$D$5:$AF$182,I$9,FALSE))="","",(VLOOKUP($E29,'NEA Backsheet'!$D$5:$AF$182,I$9,FALSE))),"")</f>
        <v>3121.5553955397936</v>
      </c>
      <c r="J29" s="137">
        <f ca="1">IFERROR(IF((VLOOKUP($E29,'NEA Backsheet'!$D$5:$AF$182,J$9,FALSE))="","",(VLOOKUP($E29,'NEA Backsheet'!$D$5:$AF$182,J$9,FALSE))),"")</f>
        <v>2995.8063752546568</v>
      </c>
      <c r="K29" s="135">
        <f ca="1">IFERROR(IF((VLOOKUP($E29,'NEA Backsheet'!$D$5:$AF$182,K$9,FALSE))="","",(VLOOKUP($E29,'NEA Backsheet'!$D$5:$AF$182,K$9,FALSE))),"")</f>
        <v>3012.3754759635999</v>
      </c>
      <c r="L29" s="164">
        <f ca="1">IFERROR(IF((VLOOKUP($E29,'NEA Backsheet'!$D$5:$AF$182,L$9,FALSE))="","",(VLOOKUP($E29,'NEA Backsheet'!$D$5:$AF$182,L$9,FALSE))),"")</f>
        <v>3091.7490245611571</v>
      </c>
      <c r="M29" s="140">
        <f ca="1">IFERROR(IF((VLOOKUP($E29,'NEA Backsheet'!$D$5:$AF$182,M$9,FALSE))="","",(VLOOKUP($E29,'NEA Backsheet'!$D$5:$AF$182,M$9,FALSE))),"")</f>
        <v>3339.5083638787642</v>
      </c>
      <c r="N29" s="137">
        <f ca="1">IFERROR(IF((VLOOKUP($E29,'NEA Backsheet'!$D$5:$AF$182,N$9,FALSE))="","",(VLOOKUP($E29,'NEA Backsheet'!$D$5:$AF$182,N$9,FALSE))),"")</f>
        <v>0</v>
      </c>
      <c r="O29" s="136">
        <f t="shared" ca="1" si="1"/>
        <v>-40.603090063251329</v>
      </c>
      <c r="P29" s="164">
        <f t="shared" ca="1" si="2"/>
        <v>-86.287104313273176</v>
      </c>
      <c r="Q29" s="140">
        <f t="shared" ca="1" si="3"/>
        <v>-217.95296833897055</v>
      </c>
      <c r="R29" s="274" t="str">
        <f t="shared" ca="1" si="4"/>
        <v/>
      </c>
    </row>
    <row r="30" spans="1:18">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135">
        <f ca="1">IFERROR(IF((VLOOKUP($E30,'NEA Backsheet'!$D$5:$AF$182,G$9,FALSE))="","",(VLOOKUP($E30,'NEA Backsheet'!$D$5:$AF$182,G$9,FALSE))),"")</f>
        <v>2967.7769953166921</v>
      </c>
      <c r="H30" s="164">
        <f ca="1">IFERROR(IF((VLOOKUP($E30,'NEA Backsheet'!$D$5:$AF$182,H$9,FALSE))="","",(VLOOKUP($E30,'NEA Backsheet'!$D$5:$AF$182,H$9,FALSE))),"")</f>
        <v>2933.7236415714974</v>
      </c>
      <c r="I30" s="140">
        <f ca="1">IFERROR(IF((VLOOKUP($E30,'NEA Backsheet'!$D$5:$AF$182,I$9,FALSE))="","",(VLOOKUP($E30,'NEA Backsheet'!$D$5:$AF$182,I$9,FALSE))),"")</f>
        <v>2996.6792361239532</v>
      </c>
      <c r="J30" s="137">
        <f ca="1">IFERROR(IF((VLOOKUP($E30,'NEA Backsheet'!$D$5:$AF$182,J$9,FALSE))="","",(VLOOKUP($E30,'NEA Backsheet'!$D$5:$AF$182,J$9,FALSE))),"")</f>
        <v>2906.4018313415027</v>
      </c>
      <c r="K30" s="135">
        <f ca="1">IFERROR(IF((VLOOKUP($E30,'NEA Backsheet'!$D$5:$AF$182,K$9,FALSE))="","",(VLOOKUP($E30,'NEA Backsheet'!$D$5:$AF$182,K$9,FALSE))),"")</f>
        <v>2862.4700784915908</v>
      </c>
      <c r="L30" s="164">
        <f ca="1">IFERROR(IF((VLOOKUP($E30,'NEA Backsheet'!$D$5:$AF$182,L$9,FALSE))="","",(VLOOKUP($E30,'NEA Backsheet'!$D$5:$AF$182,L$9,FALSE))),"")</f>
        <v>2834.7920902038295</v>
      </c>
      <c r="M30" s="140">
        <f ca="1">IFERROR(IF((VLOOKUP($E30,'NEA Backsheet'!$D$5:$AF$182,M$9,FALSE))="","",(VLOOKUP($E30,'NEA Backsheet'!$D$5:$AF$182,M$9,FALSE))),"")</f>
        <v>3122.8142968411635</v>
      </c>
      <c r="N30" s="137">
        <f ca="1">IFERROR(IF((VLOOKUP($E30,'NEA Backsheet'!$D$5:$AF$182,N$9,FALSE))="","",(VLOOKUP($E30,'NEA Backsheet'!$D$5:$AF$182,N$9,FALSE))),"")</f>
        <v>0</v>
      </c>
      <c r="O30" s="136">
        <f t="shared" ca="1" si="1"/>
        <v>105.30691682510133</v>
      </c>
      <c r="P30" s="164">
        <f t="shared" ca="1" si="2"/>
        <v>98.931551367667907</v>
      </c>
      <c r="Q30" s="140">
        <f t="shared" ca="1" si="3"/>
        <v>-126.13506071721031</v>
      </c>
      <c r="R30" s="274" t="str">
        <f t="shared" ca="1" si="4"/>
        <v/>
      </c>
    </row>
    <row r="31" spans="1:18">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5">
        <f ca="1">IFERROR(IF((VLOOKUP($E31,'NEA Backsheet'!$D$5:$AF$182,G$9,FALSE))="","",(VLOOKUP($E31,'NEA Backsheet'!$D$5:$AF$182,G$9,FALSE))),"")</f>
        <v>2721.3314316676974</v>
      </c>
      <c r="H31" s="164">
        <f ca="1">IFERROR(IF((VLOOKUP($E31,'NEA Backsheet'!$D$5:$AF$182,H$9,FALSE))="","",(VLOOKUP($E31,'NEA Backsheet'!$D$5:$AF$182,H$9,FALSE))),"")</f>
        <v>2673.2772410307398</v>
      </c>
      <c r="I31" s="140">
        <f ca="1">IFERROR(IF((VLOOKUP($E31,'NEA Backsheet'!$D$5:$AF$182,I$9,FALSE))="","",(VLOOKUP($E31,'NEA Backsheet'!$D$5:$AF$182,I$9,FALSE))),"")</f>
        <v>2765.6253124726882</v>
      </c>
      <c r="J31" s="137">
        <f ca="1">IFERROR(IF((VLOOKUP($E31,'NEA Backsheet'!$D$5:$AF$182,J$9,FALSE))="","",(VLOOKUP($E31,'NEA Backsheet'!$D$5:$AF$182,J$9,FALSE))),"")</f>
        <v>2709.2927247704247</v>
      </c>
      <c r="K31" s="135">
        <f ca="1">IFERROR(IF((VLOOKUP($E31,'NEA Backsheet'!$D$5:$AF$182,K$9,FALSE))="","",(VLOOKUP($E31,'NEA Backsheet'!$D$5:$AF$182,K$9,FALSE))),"")</f>
        <v>2705.1622115973155</v>
      </c>
      <c r="L31" s="164">
        <f ca="1">IFERROR(IF((VLOOKUP($E31,'NEA Backsheet'!$D$5:$AF$182,L$9,FALSE))="","",(VLOOKUP($E31,'NEA Backsheet'!$D$5:$AF$182,L$9,FALSE))),"")</f>
        <v>2685.6675125268657</v>
      </c>
      <c r="M31" s="140">
        <f ca="1">IFERROR(IF((VLOOKUP($E31,'NEA Backsheet'!$D$5:$AF$182,M$9,FALSE))="","",(VLOOKUP($E31,'NEA Backsheet'!$D$5:$AF$182,M$9,FALSE))),"")</f>
        <v>2800.6266780582127</v>
      </c>
      <c r="N31" s="137">
        <f ca="1">IFERROR(IF((VLOOKUP($E31,'NEA Backsheet'!$D$5:$AF$182,N$9,FALSE))="","",(VLOOKUP($E31,'NEA Backsheet'!$D$5:$AF$182,N$9,FALSE))),"")</f>
        <v>0</v>
      </c>
      <c r="O31" s="136">
        <f t="shared" ca="1" si="1"/>
        <v>16.169220070381925</v>
      </c>
      <c r="P31" s="164">
        <f t="shared" ca="1" si="2"/>
        <v>-12.390271496125933</v>
      </c>
      <c r="Q31" s="140">
        <f t="shared" ca="1" si="3"/>
        <v>-35.001365585524582</v>
      </c>
      <c r="R31" s="274" t="str">
        <f t="shared" ca="1" si="4"/>
        <v/>
      </c>
    </row>
    <row r="32" spans="1:18">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5">
        <f ca="1">IFERROR(IF((VLOOKUP($E32,'NEA Backsheet'!$D$5:$AF$182,G$9,FALSE))="","",(VLOOKUP($E32,'NEA Backsheet'!$D$5:$AF$182,G$9,FALSE))),"")</f>
        <v>2819.1020965128364</v>
      </c>
      <c r="H32" s="164">
        <f ca="1">IFERROR(IF((VLOOKUP($E32,'NEA Backsheet'!$D$5:$AF$182,H$9,FALSE))="","",(VLOOKUP($E32,'NEA Backsheet'!$D$5:$AF$182,H$9,FALSE))),"")</f>
        <v>2772.9008760415686</v>
      </c>
      <c r="I32" s="140">
        <f ca="1">IFERROR(IF((VLOOKUP($E32,'NEA Backsheet'!$D$5:$AF$182,I$9,FALSE))="","",(VLOOKUP($E32,'NEA Backsheet'!$D$5:$AF$182,I$9,FALSE))),"")</f>
        <v>2853.3409137739213</v>
      </c>
      <c r="J32" s="137">
        <f ca="1">IFERROR(IF((VLOOKUP($E32,'NEA Backsheet'!$D$5:$AF$182,J$9,FALSE))="","",(VLOOKUP($E32,'NEA Backsheet'!$D$5:$AF$182,J$9,FALSE))),"")</f>
        <v>2799.1228245078405</v>
      </c>
      <c r="K32" s="135">
        <f ca="1">IFERROR(IF((VLOOKUP($E32,'NEA Backsheet'!$D$5:$AF$182,K$9,FALSE))="","",(VLOOKUP($E32,'NEA Backsheet'!$D$5:$AF$182,K$9,FALSE))),"")</f>
        <v>2844.2373517435822</v>
      </c>
      <c r="L32" s="164">
        <f ca="1">IFERROR(IF((VLOOKUP($E32,'NEA Backsheet'!$D$5:$AF$182,L$9,FALSE))="","",(VLOOKUP($E32,'NEA Backsheet'!$D$5:$AF$182,L$9,FALSE))),"")</f>
        <v>2793.6199510942674</v>
      </c>
      <c r="M32" s="140">
        <f ca="1">IFERROR(IF((VLOOKUP($E32,'NEA Backsheet'!$D$5:$AF$182,M$9,FALSE))="","",(VLOOKUP($E32,'NEA Backsheet'!$D$5:$AF$182,M$9,FALSE))),"")</f>
        <v>2865.0229483695593</v>
      </c>
      <c r="N32" s="137">
        <f ca="1">IFERROR(IF((VLOOKUP($E32,'NEA Backsheet'!$D$5:$AF$182,N$9,FALSE))="","",(VLOOKUP($E32,'NEA Backsheet'!$D$5:$AF$182,N$9,FALSE))),"")</f>
        <v>0</v>
      </c>
      <c r="O32" s="136">
        <f t="shared" ca="1" si="1"/>
        <v>-25.13525523074577</v>
      </c>
      <c r="P32" s="164">
        <f t="shared" ca="1" si="2"/>
        <v>-20.719075052698827</v>
      </c>
      <c r="Q32" s="140">
        <f t="shared" ca="1" si="3"/>
        <v>-11.682034595638015</v>
      </c>
      <c r="R32" s="274" t="str">
        <f t="shared" ca="1" si="4"/>
        <v/>
      </c>
    </row>
    <row r="33" spans="1:2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5">
        <f ca="1">IFERROR(IF((VLOOKUP($E33,'NEA Backsheet'!$D$5:$AF$182,G$9,FALSE))="","",(VLOOKUP($E33,'NEA Backsheet'!$D$5:$AF$182,G$9,FALSE))),"")</f>
        <v>2508.162905416676</v>
      </c>
      <c r="H33" s="164">
        <f ca="1">IFERROR(IF((VLOOKUP($E33,'NEA Backsheet'!$D$5:$AF$182,H$9,FALSE))="","",(VLOOKUP($E33,'NEA Backsheet'!$D$5:$AF$182,H$9,FALSE))),"")</f>
        <v>2497.4260825725451</v>
      </c>
      <c r="I33" s="140">
        <f ca="1">IFERROR(IF((VLOOKUP($E33,'NEA Backsheet'!$D$5:$AF$182,I$9,FALSE))="","",(VLOOKUP($E33,'NEA Backsheet'!$D$5:$AF$182,I$9,FALSE))),"")</f>
        <v>2598.2781301776199</v>
      </c>
      <c r="J33" s="137">
        <f ca="1">IFERROR(IF((VLOOKUP($E33,'NEA Backsheet'!$D$5:$AF$182,J$9,FALSE))="","",(VLOOKUP($E33,'NEA Backsheet'!$D$5:$AF$182,J$9,FALSE))),"")</f>
        <v>2539.7879230420876</v>
      </c>
      <c r="K33" s="135">
        <f ca="1">IFERROR(IF((VLOOKUP($E33,'NEA Backsheet'!$D$5:$AF$182,K$9,FALSE))="","",(VLOOKUP($E33,'NEA Backsheet'!$D$5:$AF$182,K$9,FALSE))),"")</f>
        <v>2581.7047267907769</v>
      </c>
      <c r="L33" s="164">
        <f ca="1">IFERROR(IF((VLOOKUP($E33,'NEA Backsheet'!$D$5:$AF$182,L$9,FALSE))="","",(VLOOKUP($E33,'NEA Backsheet'!$D$5:$AF$182,L$9,FALSE))),"")</f>
        <v>2580.7306667826256</v>
      </c>
      <c r="M33" s="140">
        <f ca="1">IFERROR(IF((VLOOKUP($E33,'NEA Backsheet'!$D$5:$AF$182,M$9,FALSE))="","",(VLOOKUP($E33,'NEA Backsheet'!$D$5:$AF$182,M$9,FALSE))),"")</f>
        <v>2670.1344426496958</v>
      </c>
      <c r="N33" s="137">
        <f ca="1">IFERROR(IF((VLOOKUP($E33,'NEA Backsheet'!$D$5:$AF$182,N$9,FALSE))="","",(VLOOKUP($E33,'NEA Backsheet'!$D$5:$AF$182,N$9,FALSE))),"")</f>
        <v>0</v>
      </c>
      <c r="O33" s="136">
        <f t="shared" ca="1" si="1"/>
        <v>-73.541821374100891</v>
      </c>
      <c r="P33" s="164">
        <f t="shared" ca="1" si="2"/>
        <v>-83.30458421008052</v>
      </c>
      <c r="Q33" s="140">
        <f t="shared" ca="1" si="3"/>
        <v>-71.856312472075842</v>
      </c>
      <c r="R33" s="274" t="str">
        <f t="shared" ca="1" si="4"/>
        <v/>
      </c>
    </row>
    <row r="34" spans="1:2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135">
        <f ca="1">IFERROR(IF((VLOOKUP($E34,'NEA Backsheet'!$D$5:$AF$182,G$9,FALSE))="","",(VLOOKUP($E34,'NEA Backsheet'!$D$5:$AF$182,G$9,FALSE))),"")</f>
        <v>2329.089556357751</v>
      </c>
      <c r="H34" s="164">
        <f ca="1">IFERROR(IF((VLOOKUP($E34,'NEA Backsheet'!$D$5:$AF$182,H$9,FALSE))="","",(VLOOKUP($E34,'NEA Backsheet'!$D$5:$AF$182,H$9,FALSE))),"")</f>
        <v>2293.2493442864825</v>
      </c>
      <c r="I34" s="140">
        <f ca="1">IFERROR(IF((VLOOKUP($E34,'NEA Backsheet'!$D$5:$AF$182,I$9,FALSE))="","",(VLOOKUP($E34,'NEA Backsheet'!$D$5:$AF$182,I$9,FALSE))),"")</f>
        <v>2340.7988475770107</v>
      </c>
      <c r="J34" s="137">
        <f ca="1">IFERROR(IF((VLOOKUP($E34,'NEA Backsheet'!$D$5:$AF$182,J$9,FALSE))="","",(VLOOKUP($E34,'NEA Backsheet'!$D$5:$AF$182,J$9,FALSE))),"")</f>
        <v>2526.8602824601139</v>
      </c>
      <c r="K34" s="135">
        <f ca="1">IFERROR(IF((VLOOKUP($E34,'NEA Backsheet'!$D$5:$AF$182,K$9,FALSE))="","",(VLOOKUP($E34,'NEA Backsheet'!$D$5:$AF$182,K$9,FALSE))),"")</f>
        <v>2570.9991265171502</v>
      </c>
      <c r="L34" s="164">
        <f ca="1">IFERROR(IF((VLOOKUP($E34,'NEA Backsheet'!$D$5:$AF$182,L$9,FALSE))="","",(VLOOKUP($E34,'NEA Backsheet'!$D$5:$AF$182,L$9,FALSE))),"")</f>
        <v>2564.5502639779793</v>
      </c>
      <c r="M34" s="140">
        <f ca="1">IFERROR(IF((VLOOKUP($E34,'NEA Backsheet'!$D$5:$AF$182,M$9,FALSE))="","",(VLOOKUP($E34,'NEA Backsheet'!$D$5:$AF$182,M$9,FALSE))),"")</f>
        <v>2672.7441283770413</v>
      </c>
      <c r="N34" s="137">
        <f ca="1">IFERROR(IF((VLOOKUP($E34,'NEA Backsheet'!$D$5:$AF$182,N$9,FALSE))="","",(VLOOKUP($E34,'NEA Backsheet'!$D$5:$AF$182,N$9,FALSE))),"")</f>
        <v>0</v>
      </c>
      <c r="O34" s="136">
        <f t="shared" ca="1" si="1"/>
        <v>-241.90957015939921</v>
      </c>
      <c r="P34" s="164">
        <f t="shared" ca="1" si="2"/>
        <v>-271.3009196914968</v>
      </c>
      <c r="Q34" s="140">
        <f t="shared" ca="1" si="3"/>
        <v>-331.94528080003056</v>
      </c>
      <c r="R34" s="274" t="str">
        <f t="shared" ca="1" si="4"/>
        <v/>
      </c>
    </row>
    <row r="35" spans="1:2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135">
        <f ca="1">IFERROR(IF((VLOOKUP($E35,'NEA Backsheet'!$D$5:$AF$182,G$9,FALSE))="","",(VLOOKUP($E35,'NEA Backsheet'!$D$5:$AF$182,G$9,FALSE))),"")</f>
        <v>2641.1312981608316</v>
      </c>
      <c r="H35" s="164">
        <f ca="1">IFERROR(IF((VLOOKUP($E35,'NEA Backsheet'!$D$5:$AF$182,H$9,FALSE))="","",(VLOOKUP($E35,'NEA Backsheet'!$D$5:$AF$182,H$9,FALSE))),"")</f>
        <v>2630.0532648964113</v>
      </c>
      <c r="I35" s="140">
        <f ca="1">IFERROR(IF((VLOOKUP($E35,'NEA Backsheet'!$D$5:$AF$182,I$9,FALSE))="","",(VLOOKUP($E35,'NEA Backsheet'!$D$5:$AF$182,I$9,FALSE))),"")</f>
        <v>2718.0185929386403</v>
      </c>
      <c r="J35" s="137">
        <f ca="1">IFERROR(IF((VLOOKUP($E35,'NEA Backsheet'!$D$5:$AF$182,J$9,FALSE))="","",(VLOOKUP($E35,'NEA Backsheet'!$D$5:$AF$182,J$9,FALSE))),"")</f>
        <v>2665.6106867008602</v>
      </c>
      <c r="K35" s="135">
        <f ca="1">IFERROR(IF((VLOOKUP($E35,'NEA Backsheet'!$D$5:$AF$182,K$9,FALSE))="","",(VLOOKUP($E35,'NEA Backsheet'!$D$5:$AF$182,K$9,FALSE))),"")</f>
        <v>2679.9531972059949</v>
      </c>
      <c r="L35" s="164">
        <f ca="1">IFERROR(IF((VLOOKUP($E35,'NEA Backsheet'!$D$5:$AF$182,L$9,FALSE))="","",(VLOOKUP($E35,'NEA Backsheet'!$D$5:$AF$182,L$9,FALSE))),"")</f>
        <v>2679.849607145657</v>
      </c>
      <c r="M35" s="140">
        <f ca="1">IFERROR(IF((VLOOKUP($E35,'NEA Backsheet'!$D$5:$AF$182,M$9,FALSE))="","",(VLOOKUP($E35,'NEA Backsheet'!$D$5:$AF$182,M$9,FALSE))),"")</f>
        <v>2867.5834718814885</v>
      </c>
      <c r="N35" s="137">
        <f ca="1">IFERROR(IF((VLOOKUP($E35,'NEA Backsheet'!$D$5:$AF$182,N$9,FALSE))="","",(VLOOKUP($E35,'NEA Backsheet'!$D$5:$AF$182,N$9,FALSE))),"")</f>
        <v>0</v>
      </c>
      <c r="O35" s="136">
        <f t="shared" ca="1" si="1"/>
        <v>-38.821899045163264</v>
      </c>
      <c r="P35" s="164">
        <f t="shared" ca="1" si="2"/>
        <v>-49.796342249245754</v>
      </c>
      <c r="Q35" s="140">
        <f t="shared" ca="1" si="3"/>
        <v>-149.56487894284828</v>
      </c>
      <c r="R35" s="274" t="str">
        <f t="shared" ca="1" si="4"/>
        <v/>
      </c>
    </row>
    <row r="36" spans="1:2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135">
        <f ca="1">IFERROR(IF((VLOOKUP($E36,'NEA Backsheet'!$D$5:$AF$182,G$9,FALSE))="","",(VLOOKUP($E36,'NEA Backsheet'!$D$5:$AF$182,G$9,FALSE))),"")</f>
        <v>2444.0487237049674</v>
      </c>
      <c r="H36" s="164">
        <f ca="1">IFERROR(IF((VLOOKUP($E36,'NEA Backsheet'!$D$5:$AF$182,H$9,FALSE))="","",(VLOOKUP($E36,'NEA Backsheet'!$D$5:$AF$182,H$9,FALSE))),"")</f>
        <v>2415.8814269791374</v>
      </c>
      <c r="I36" s="140">
        <f ca="1">IFERROR(IF((VLOOKUP($E36,'NEA Backsheet'!$D$5:$AF$182,I$9,FALSE))="","",(VLOOKUP($E36,'NEA Backsheet'!$D$5:$AF$182,I$9,FALSE))),"")</f>
        <v>2529.9398055160809</v>
      </c>
      <c r="J36" s="137">
        <f ca="1">IFERROR(IF((VLOOKUP($E36,'NEA Backsheet'!$D$5:$AF$182,J$9,FALSE))="","",(VLOOKUP($E36,'NEA Backsheet'!$D$5:$AF$182,J$9,FALSE))),"")</f>
        <v>2438.402894722572</v>
      </c>
      <c r="K36" s="135">
        <f ca="1">IFERROR(IF((VLOOKUP($E36,'NEA Backsheet'!$D$5:$AF$182,K$9,FALSE))="","",(VLOOKUP($E36,'NEA Backsheet'!$D$5:$AF$182,K$9,FALSE))),"")</f>
        <v>2535.7064194513659</v>
      </c>
      <c r="L36" s="164">
        <f ca="1">IFERROR(IF((VLOOKUP($E36,'NEA Backsheet'!$D$5:$AF$182,L$9,FALSE))="","",(VLOOKUP($E36,'NEA Backsheet'!$D$5:$AF$182,L$9,FALSE))),"")</f>
        <v>2518.0601870656915</v>
      </c>
      <c r="M36" s="140">
        <f ca="1">IFERROR(IF((VLOOKUP($E36,'NEA Backsheet'!$D$5:$AF$182,M$9,FALSE))="","",(VLOOKUP($E36,'NEA Backsheet'!$D$5:$AF$182,M$9,FALSE))),"")</f>
        <v>2621.362893983402</v>
      </c>
      <c r="N36" s="137">
        <f ca="1">IFERROR(IF((VLOOKUP($E36,'NEA Backsheet'!$D$5:$AF$182,N$9,FALSE))="","",(VLOOKUP($E36,'NEA Backsheet'!$D$5:$AF$182,N$9,FALSE))),"")</f>
        <v>0</v>
      </c>
      <c r="O36" s="136">
        <f t="shared" ca="1" si="1"/>
        <v>-91.657695746398531</v>
      </c>
      <c r="P36" s="164">
        <f t="shared" ca="1" si="2"/>
        <v>-102.17876008655412</v>
      </c>
      <c r="Q36" s="140">
        <f t="shared" ca="1" si="3"/>
        <v>-91.423088467321122</v>
      </c>
      <c r="R36" s="274" t="str">
        <f t="shared" ca="1" si="4"/>
        <v/>
      </c>
    </row>
    <row r="37" spans="1:2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135">
        <f ca="1">IFERROR(IF((VLOOKUP($E37,'NEA Backsheet'!$D$5:$AF$182,G$9,FALSE))="","",(VLOOKUP($E37,'NEA Backsheet'!$D$5:$AF$182,G$9,FALSE))),"")</f>
        <v>2331.2155109174678</v>
      </c>
      <c r="H37" s="164">
        <f ca="1">IFERROR(IF((VLOOKUP($E37,'NEA Backsheet'!$D$5:$AF$182,H$9,FALSE))="","",(VLOOKUP($E37,'NEA Backsheet'!$D$5:$AF$182,H$9,FALSE))),"")</f>
        <v>2320.730531070199</v>
      </c>
      <c r="I37" s="140">
        <f ca="1">IFERROR(IF((VLOOKUP($E37,'NEA Backsheet'!$D$5:$AF$182,I$9,FALSE))="","",(VLOOKUP($E37,'NEA Backsheet'!$D$5:$AF$182,I$9,FALSE))),"")</f>
        <v>2411.708036576596</v>
      </c>
      <c r="J37" s="137">
        <f ca="1">IFERROR(IF((VLOOKUP($E37,'NEA Backsheet'!$D$5:$AF$182,J$9,FALSE))="","",(VLOOKUP($E37,'NEA Backsheet'!$D$5:$AF$182,J$9,FALSE))),"")</f>
        <v>2311.5868546741181</v>
      </c>
      <c r="K37" s="135">
        <f ca="1">IFERROR(IF((VLOOKUP($E37,'NEA Backsheet'!$D$5:$AF$182,K$9,FALSE))="","",(VLOOKUP($E37,'NEA Backsheet'!$D$5:$AF$182,K$9,FALSE))),"")</f>
        <v>2682.0397539797732</v>
      </c>
      <c r="L37" s="164">
        <f ca="1">IFERROR(IF((VLOOKUP($E37,'NEA Backsheet'!$D$5:$AF$182,L$9,FALSE))="","",(VLOOKUP($E37,'NEA Backsheet'!$D$5:$AF$182,L$9,FALSE))),"")</f>
        <v>2534.2336043811292</v>
      </c>
      <c r="M37" s="140">
        <f ca="1">IFERROR(IF((VLOOKUP($E37,'NEA Backsheet'!$D$5:$AF$182,M$9,FALSE))="","",(VLOOKUP($E37,'NEA Backsheet'!$D$5:$AF$182,M$9,FALSE))),"")</f>
        <v>2525.2962299144301</v>
      </c>
      <c r="N37" s="137">
        <f ca="1">IFERROR(IF((VLOOKUP($E37,'NEA Backsheet'!$D$5:$AF$182,N$9,FALSE))="","",(VLOOKUP($E37,'NEA Backsheet'!$D$5:$AF$182,N$9,FALSE))),"")</f>
        <v>0</v>
      </c>
      <c r="O37" s="136">
        <f t="shared" ca="1" si="1"/>
        <v>-350.82424306230541</v>
      </c>
      <c r="P37" s="164">
        <f t="shared" ca="1" si="2"/>
        <v>-213.50307331093018</v>
      </c>
      <c r="Q37" s="140">
        <f t="shared" ca="1" si="3"/>
        <v>-113.58819333783413</v>
      </c>
      <c r="R37" s="274" t="str">
        <f t="shared" ca="1" si="4"/>
        <v/>
      </c>
    </row>
    <row r="38" spans="1:2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135">
        <f ca="1">IFERROR(IF((VLOOKUP($E38,'NEA Backsheet'!$D$5:$AF$182,G$9,FALSE))="","",(VLOOKUP($E38,'NEA Backsheet'!$D$5:$AF$182,G$9,FALSE))),"")</f>
        <v>2531.6387701713147</v>
      </c>
      <c r="H38" s="164">
        <f ca="1">IFERROR(IF((VLOOKUP($E38,'NEA Backsheet'!$D$5:$AF$182,H$9,FALSE))="","",(VLOOKUP($E38,'NEA Backsheet'!$D$5:$AF$182,H$9,FALSE))),"")</f>
        <v>2542.5043419228928</v>
      </c>
      <c r="I38" s="140">
        <f ca="1">IFERROR(IF((VLOOKUP($E38,'NEA Backsheet'!$D$5:$AF$182,I$9,FALSE))="","",(VLOOKUP($E38,'NEA Backsheet'!$D$5:$AF$182,I$9,FALSE))),"")</f>
        <v>2664.6824288505868</v>
      </c>
      <c r="J38" s="137">
        <f ca="1">IFERROR(IF((VLOOKUP($E38,'NEA Backsheet'!$D$5:$AF$182,J$9,FALSE))="","",(VLOOKUP($E38,'NEA Backsheet'!$D$5:$AF$182,J$9,FALSE))),"")</f>
        <v>2623.7596359690024</v>
      </c>
      <c r="K38" s="135">
        <f ca="1">IFERROR(IF((VLOOKUP($E38,'NEA Backsheet'!$D$5:$AF$182,K$9,FALSE))="","",(VLOOKUP($E38,'NEA Backsheet'!$D$5:$AF$182,K$9,FALSE))),"")</f>
        <v>2590.4268017301783</v>
      </c>
      <c r="L38" s="164">
        <f ca="1">IFERROR(IF((VLOOKUP($E38,'NEA Backsheet'!$D$5:$AF$182,L$9,FALSE))="","",(VLOOKUP($E38,'NEA Backsheet'!$D$5:$AF$182,L$9,FALSE))),"")</f>
        <v>2607.835062056346</v>
      </c>
      <c r="M38" s="140">
        <f ca="1">IFERROR(IF((VLOOKUP($E38,'NEA Backsheet'!$D$5:$AF$182,M$9,FALSE))="","",(VLOOKUP($E38,'NEA Backsheet'!$D$5:$AF$182,M$9,FALSE))),"")</f>
        <v>2674.1028167838263</v>
      </c>
      <c r="N38" s="137">
        <f ca="1">IFERROR(IF((VLOOKUP($E38,'NEA Backsheet'!$D$5:$AF$182,N$9,FALSE))="","",(VLOOKUP($E38,'NEA Backsheet'!$D$5:$AF$182,N$9,FALSE))),"")</f>
        <v>0</v>
      </c>
      <c r="O38" s="136">
        <f t="shared" ca="1" si="1"/>
        <v>-58.788031558863622</v>
      </c>
      <c r="P38" s="164">
        <f t="shared" ca="1" si="2"/>
        <v>-65.330720133453269</v>
      </c>
      <c r="Q38" s="140">
        <f t="shared" ca="1" si="3"/>
        <v>-9.4203879332394536</v>
      </c>
      <c r="R38" s="274" t="str">
        <f t="shared" ca="1" si="4"/>
        <v/>
      </c>
    </row>
    <row r="39" spans="1:2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135">
        <f ca="1">IFERROR(IF((VLOOKUP($E39,'NEA Backsheet'!$D$5:$AF$182,G$9,FALSE))="","",(VLOOKUP($E39,'NEA Backsheet'!$D$5:$AF$182,G$9,FALSE))),"")</f>
        <v>2147.4217946475414</v>
      </c>
      <c r="H39" s="164">
        <f ca="1">IFERROR(IF((VLOOKUP($E39,'NEA Backsheet'!$D$5:$AF$182,H$9,FALSE))="","",(VLOOKUP($E39,'NEA Backsheet'!$D$5:$AF$182,H$9,FALSE))),"")</f>
        <v>2142.5132935546344</v>
      </c>
      <c r="I39" s="140">
        <f ca="1">IFERROR(IF((VLOOKUP($E39,'NEA Backsheet'!$D$5:$AF$182,I$9,FALSE))="","",(VLOOKUP($E39,'NEA Backsheet'!$D$5:$AF$182,I$9,FALSE))),"")</f>
        <v>2181.7270575861148</v>
      </c>
      <c r="J39" s="137">
        <f ca="1">IFERROR(IF((VLOOKUP($E39,'NEA Backsheet'!$D$5:$AF$182,J$9,FALSE))="","",(VLOOKUP($E39,'NEA Backsheet'!$D$5:$AF$182,J$9,FALSE))),"")</f>
        <v>2094.0218923237676</v>
      </c>
      <c r="K39" s="135">
        <f ca="1">IFERROR(IF((VLOOKUP($E39,'NEA Backsheet'!$D$5:$AF$182,K$9,FALSE))="","",(VLOOKUP($E39,'NEA Backsheet'!$D$5:$AF$182,K$9,FALSE))),"")</f>
        <v>2181.1655387371643</v>
      </c>
      <c r="L39" s="164">
        <f ca="1">IFERROR(IF((VLOOKUP($E39,'NEA Backsheet'!$D$5:$AF$182,L$9,FALSE))="","",(VLOOKUP($E39,'NEA Backsheet'!$D$5:$AF$182,L$9,FALSE))),"")</f>
        <v>2200.288824352077</v>
      </c>
      <c r="M39" s="140">
        <f ca="1">IFERROR(IF((VLOOKUP($E39,'NEA Backsheet'!$D$5:$AF$182,M$9,FALSE))="","",(VLOOKUP($E39,'NEA Backsheet'!$D$5:$AF$182,M$9,FALSE))),"")</f>
        <v>2277.0476826934546</v>
      </c>
      <c r="N39" s="137">
        <f ca="1">IFERROR(IF((VLOOKUP($E39,'NEA Backsheet'!$D$5:$AF$182,N$9,FALSE))="","",(VLOOKUP($E39,'NEA Backsheet'!$D$5:$AF$182,N$9,FALSE))),"")</f>
        <v>0</v>
      </c>
      <c r="O39" s="136">
        <f t="shared" ca="1" si="1"/>
        <v>-33.743744089622851</v>
      </c>
      <c r="P39" s="164">
        <f t="shared" ca="1" si="2"/>
        <v>-57.77553079744257</v>
      </c>
      <c r="Q39" s="140">
        <f t="shared" ca="1" si="3"/>
        <v>-95.320625107339765</v>
      </c>
      <c r="R39" s="274" t="str">
        <f t="shared" ca="1" si="4"/>
        <v/>
      </c>
    </row>
    <row r="40" spans="1:2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135">
        <f ca="1">IFERROR(IF((VLOOKUP($E40,'NEA Backsheet'!$D$5:$AF$182,G$9,FALSE))="","",(VLOOKUP($E40,'NEA Backsheet'!$D$5:$AF$182,G$9,FALSE))),"")</f>
        <v>2303.3993339801559</v>
      </c>
      <c r="H40" s="164">
        <f ca="1">IFERROR(IF((VLOOKUP($E40,'NEA Backsheet'!$D$5:$AF$182,H$9,FALSE))="","",(VLOOKUP($E40,'NEA Backsheet'!$D$5:$AF$182,H$9,FALSE))),"")</f>
        <v>2328.0133179205141</v>
      </c>
      <c r="I40" s="140">
        <f ca="1">IFERROR(IF((VLOOKUP($E40,'NEA Backsheet'!$D$5:$AF$182,I$9,FALSE))="","",(VLOOKUP($E40,'NEA Backsheet'!$D$5:$AF$182,I$9,FALSE))),"")</f>
        <v>2417.2156463647084</v>
      </c>
      <c r="J40" s="137">
        <f ca="1">IFERROR(IF((VLOOKUP($E40,'NEA Backsheet'!$D$5:$AF$182,J$9,FALSE))="","",(VLOOKUP($E40,'NEA Backsheet'!$D$5:$AF$182,J$9,FALSE))),"")</f>
        <v>2396.1868002102065</v>
      </c>
      <c r="K40" s="135">
        <f ca="1">IFERROR(IF((VLOOKUP($E40,'NEA Backsheet'!$D$5:$AF$182,K$9,FALSE))="","",(VLOOKUP($E40,'NEA Backsheet'!$D$5:$AF$182,K$9,FALSE))),"")</f>
        <v>2463.5182325976325</v>
      </c>
      <c r="L40" s="164">
        <f ca="1">IFERROR(IF((VLOOKUP($E40,'NEA Backsheet'!$D$5:$AF$182,L$9,FALSE))="","",(VLOOKUP($E40,'NEA Backsheet'!$D$5:$AF$182,L$9,FALSE))),"")</f>
        <v>2423.9619464289508</v>
      </c>
      <c r="M40" s="140">
        <f ca="1">IFERROR(IF((VLOOKUP($E40,'NEA Backsheet'!$D$5:$AF$182,M$9,FALSE))="","",(VLOOKUP($E40,'NEA Backsheet'!$D$5:$AF$182,M$9,FALSE))),"")</f>
        <v>2475.8846507126882</v>
      </c>
      <c r="N40" s="137">
        <f ca="1">IFERROR(IF((VLOOKUP($E40,'NEA Backsheet'!$D$5:$AF$182,N$9,FALSE))="","",(VLOOKUP($E40,'NEA Backsheet'!$D$5:$AF$182,N$9,FALSE))),"")</f>
        <v>0</v>
      </c>
      <c r="O40" s="136">
        <f t="shared" ca="1" si="1"/>
        <v>-160.11889861747659</v>
      </c>
      <c r="P40" s="164">
        <f t="shared" ca="1" si="2"/>
        <v>-95.948628508436741</v>
      </c>
      <c r="Q40" s="140">
        <f t="shared" ca="1" si="3"/>
        <v>-58.669004347979808</v>
      </c>
      <c r="R40" s="274" t="str">
        <f t="shared" ca="1" si="4"/>
        <v/>
      </c>
    </row>
    <row r="41" spans="1:2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135">
        <f ca="1">IFERROR(IF((VLOOKUP($E41,'NEA Backsheet'!$D$5:$AF$182,G$9,FALSE))="","",(VLOOKUP($E41,'NEA Backsheet'!$D$5:$AF$182,G$9,FALSE))),"")</f>
        <v>1917.8382258759477</v>
      </c>
      <c r="H41" s="164">
        <f ca="1">IFERROR(IF((VLOOKUP($E41,'NEA Backsheet'!$D$5:$AF$182,H$9,FALSE))="","",(VLOOKUP($E41,'NEA Backsheet'!$D$5:$AF$182,H$9,FALSE))),"")</f>
        <v>1823.2424443774612</v>
      </c>
      <c r="I41" s="140">
        <f ca="1">IFERROR(IF((VLOOKUP($E41,'NEA Backsheet'!$D$5:$AF$182,I$9,FALSE))="","",(VLOOKUP($E41,'NEA Backsheet'!$D$5:$AF$182,I$9,FALSE))),"")</f>
        <v>1863.8982561526591</v>
      </c>
      <c r="J41" s="137">
        <f ca="1">IFERROR(IF((VLOOKUP($E41,'NEA Backsheet'!$D$5:$AF$182,J$9,FALSE))="","",(VLOOKUP($E41,'NEA Backsheet'!$D$5:$AF$182,J$9,FALSE))),"")</f>
        <v>1793.780686957916</v>
      </c>
      <c r="K41" s="135">
        <f ca="1">IFERROR(IF((VLOOKUP($E41,'NEA Backsheet'!$D$5:$AF$182,K$9,FALSE))="","",(VLOOKUP($E41,'NEA Backsheet'!$D$5:$AF$182,K$9,FALSE))),"")</f>
        <v>1920.0697590516215</v>
      </c>
      <c r="L41" s="164">
        <f ca="1">IFERROR(IF((VLOOKUP($E41,'NEA Backsheet'!$D$5:$AF$182,L$9,FALSE))="","",(VLOOKUP($E41,'NEA Backsheet'!$D$5:$AF$182,L$9,FALSE))),"")</f>
        <v>1844.7290022942334</v>
      </c>
      <c r="M41" s="140">
        <f ca="1">IFERROR(IF((VLOOKUP($E41,'NEA Backsheet'!$D$5:$AF$182,M$9,FALSE))="","",(VLOOKUP($E41,'NEA Backsheet'!$D$5:$AF$182,M$9,FALSE))),"")</f>
        <v>2077.1366962948659</v>
      </c>
      <c r="N41" s="137">
        <f ca="1">IFERROR(IF((VLOOKUP($E41,'NEA Backsheet'!$D$5:$AF$182,N$9,FALSE))="","",(VLOOKUP($E41,'NEA Backsheet'!$D$5:$AF$182,N$9,FALSE))),"")</f>
        <v>0</v>
      </c>
      <c r="O41" s="136">
        <f t="shared" ca="1" si="1"/>
        <v>-2.2315331756738033</v>
      </c>
      <c r="P41" s="164">
        <f t="shared" ca="1" si="2"/>
        <v>-21.486557916772199</v>
      </c>
      <c r="Q41" s="140">
        <f t="shared" ca="1" si="3"/>
        <v>-213.23844014220685</v>
      </c>
      <c r="R41" s="274" t="str">
        <f t="shared" ca="1" si="4"/>
        <v/>
      </c>
    </row>
    <row r="42" spans="1:2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135">
        <f ca="1">IFERROR(IF((VLOOKUP($E42,'NEA Backsheet'!$D$5:$AF$182,G$9,FALSE))="","",(VLOOKUP($E42,'NEA Backsheet'!$D$5:$AF$182,G$9,FALSE))),"")</f>
        <v>3248.8553344429247</v>
      </c>
      <c r="H42" s="164">
        <f ca="1">IFERROR(IF((VLOOKUP($E42,'NEA Backsheet'!$D$5:$AF$182,H$9,FALSE))="","",(VLOOKUP($E42,'NEA Backsheet'!$D$5:$AF$182,H$9,FALSE))),"")</f>
        <v>3209.1579209671454</v>
      </c>
      <c r="I42" s="140">
        <f ca="1">IFERROR(IF((VLOOKUP($E42,'NEA Backsheet'!$D$5:$AF$182,I$9,FALSE))="","",(VLOOKUP($E42,'NEA Backsheet'!$D$5:$AF$182,I$9,FALSE))),"")</f>
        <v>3323.4780896512834</v>
      </c>
      <c r="J42" s="137">
        <f ca="1">IFERROR(IF((VLOOKUP($E42,'NEA Backsheet'!$D$5:$AF$182,J$9,FALSE))="","",(VLOOKUP($E42,'NEA Backsheet'!$D$5:$AF$182,J$9,FALSE))),"")</f>
        <v>3459.5440589151249</v>
      </c>
      <c r="K42" s="135">
        <f ca="1">IFERROR(IF((VLOOKUP($E42,'NEA Backsheet'!$D$5:$AF$182,K$9,FALSE))="","",(VLOOKUP($E42,'NEA Backsheet'!$D$5:$AF$182,K$9,FALSE))),"")</f>
        <v>3565.7497471286279</v>
      </c>
      <c r="L42" s="164">
        <f ca="1">IFERROR(IF((VLOOKUP($E42,'NEA Backsheet'!$D$5:$AF$182,L$9,FALSE))="","",(VLOOKUP($E42,'NEA Backsheet'!$D$5:$AF$182,L$9,FALSE))),"")</f>
        <v>3252.0696398549599</v>
      </c>
      <c r="M42" s="140">
        <f ca="1">IFERROR(IF((VLOOKUP($E42,'NEA Backsheet'!$D$5:$AF$182,M$9,FALSE))="","",(VLOOKUP($E42,'NEA Backsheet'!$D$5:$AF$182,M$9,FALSE))),"")</f>
        <v>3292.1436353641707</v>
      </c>
      <c r="N42" s="137">
        <f ca="1">IFERROR(IF((VLOOKUP($E42,'NEA Backsheet'!$D$5:$AF$182,N$9,FALSE))="","",(VLOOKUP($E42,'NEA Backsheet'!$D$5:$AF$182,N$9,FALSE))),"")</f>
        <v>0</v>
      </c>
      <c r="O42" s="136">
        <f t="shared" ca="1" si="1"/>
        <v>-316.89441268570317</v>
      </c>
      <c r="P42" s="164">
        <f t="shared" ca="1" si="2"/>
        <v>-42.911718887814459</v>
      </c>
      <c r="Q42" s="140">
        <f t="shared" ca="1" si="3"/>
        <v>31.334454287112749</v>
      </c>
      <c r="R42" s="274" t="str">
        <f t="shared" ca="1" si="4"/>
        <v/>
      </c>
    </row>
    <row r="43" spans="1:2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135">
        <f ca="1">IFERROR(IF((VLOOKUP($E43,'NEA Backsheet'!$D$5:$AF$182,G$9,FALSE))="","",(VLOOKUP($E43,'NEA Backsheet'!$D$5:$AF$182,G$9,FALSE))),"")</f>
        <v>2124.604378665043</v>
      </c>
      <c r="H43" s="164">
        <f ca="1">IFERROR(IF((VLOOKUP($E43,'NEA Backsheet'!$D$5:$AF$182,H$9,FALSE))="","",(VLOOKUP($E43,'NEA Backsheet'!$D$5:$AF$182,H$9,FALSE))),"")</f>
        <v>2126.67548195784</v>
      </c>
      <c r="I43" s="140">
        <f ca="1">IFERROR(IF((VLOOKUP($E43,'NEA Backsheet'!$D$5:$AF$182,I$9,FALSE))="","",(VLOOKUP($E43,'NEA Backsheet'!$D$5:$AF$182,I$9,FALSE))),"")</f>
        <v>2340.5786241640949</v>
      </c>
      <c r="J43" s="137">
        <f ca="1">IFERROR(IF((VLOOKUP($E43,'NEA Backsheet'!$D$5:$AF$182,J$9,FALSE))="","",(VLOOKUP($E43,'NEA Backsheet'!$D$5:$AF$182,J$9,FALSE))),"")</f>
        <v>2205.5484362325187</v>
      </c>
      <c r="K43" s="135">
        <f ca="1">IFERROR(IF((VLOOKUP($E43,'NEA Backsheet'!$D$5:$AF$182,K$9,FALSE))="","",(VLOOKUP($E43,'NEA Backsheet'!$D$5:$AF$182,K$9,FALSE))),"")</f>
        <v>2361.6161024798121</v>
      </c>
      <c r="L43" s="164">
        <f ca="1">IFERROR(IF((VLOOKUP($E43,'NEA Backsheet'!$D$5:$AF$182,L$9,FALSE))="","",(VLOOKUP($E43,'NEA Backsheet'!$D$5:$AF$182,L$9,FALSE))),"")</f>
        <v>2354.8572600980137</v>
      </c>
      <c r="M43" s="140">
        <f ca="1">IFERROR(IF((VLOOKUP($E43,'NEA Backsheet'!$D$5:$AF$182,M$9,FALSE))="","",(VLOOKUP($E43,'NEA Backsheet'!$D$5:$AF$182,M$9,FALSE))),"")</f>
        <v>2463.071381637631</v>
      </c>
      <c r="N43" s="137">
        <f ca="1">IFERROR(IF((VLOOKUP($E43,'NEA Backsheet'!$D$5:$AF$182,N$9,FALSE))="","",(VLOOKUP($E43,'NEA Backsheet'!$D$5:$AF$182,N$9,FALSE))),"")</f>
        <v>0</v>
      </c>
      <c r="O43" s="136">
        <f t="shared" ca="1" si="1"/>
        <v>-237.01172381476908</v>
      </c>
      <c r="P43" s="164">
        <f t="shared" ca="1" si="2"/>
        <v>-228.18177814017372</v>
      </c>
      <c r="Q43" s="140">
        <f t="shared" ca="1" si="3"/>
        <v>-122.49275747353613</v>
      </c>
      <c r="R43" s="274" t="str">
        <f t="shared" ca="1" si="4"/>
        <v/>
      </c>
    </row>
    <row r="44" spans="1:2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75" ca="1" si="5">IF($A44&gt;$U$5-1,"",INDIRECT("'Comms by AT'!D"&amp;$A44+$U$4))</f>
        <v>E06000055</v>
      </c>
      <c r="F44" s="29" t="str">
        <f ca="1">IF(E44="","",VLOOKUP(E44,'Org list'!$J$9:$K$636,2,0))</f>
        <v>Bedford</v>
      </c>
      <c r="G44" s="135">
        <f ca="1">IFERROR(IF((VLOOKUP($E44,'NEA Backsheet'!$D$5:$AF$182,G$9,FALSE))="","",(VLOOKUP($E44,'NEA Backsheet'!$D$5:$AF$182,G$9,FALSE))),"")</f>
        <v>2530.8318869689901</v>
      </c>
      <c r="H44" s="164">
        <f ca="1">IFERROR(IF((VLOOKUP($E44,'NEA Backsheet'!$D$5:$AF$182,H$9,FALSE))="","",(VLOOKUP($E44,'NEA Backsheet'!$D$5:$AF$182,H$9,FALSE))),"")</f>
        <v>2602.8194874169653</v>
      </c>
      <c r="I44" s="140">
        <f ca="1">IFERROR(IF((VLOOKUP($E44,'NEA Backsheet'!$D$5:$AF$182,I$9,FALSE))="","",(VLOOKUP($E44,'NEA Backsheet'!$D$5:$AF$182,I$9,FALSE))),"")</f>
        <v>2696.4942423146003</v>
      </c>
      <c r="J44" s="137">
        <f ca="1">IFERROR(IF((VLOOKUP($E44,'NEA Backsheet'!$D$5:$AF$182,J$9,FALSE))="","",(VLOOKUP($E44,'NEA Backsheet'!$D$5:$AF$182,J$9,FALSE))),"")</f>
        <v>2785.3868281604114</v>
      </c>
      <c r="K44" s="135">
        <f ca="1">IFERROR(IF((VLOOKUP($E44,'NEA Backsheet'!$D$5:$AF$182,K$9,FALSE))="","",(VLOOKUP($E44,'NEA Backsheet'!$D$5:$AF$182,K$9,FALSE))),"")</f>
        <v>2815.8323203158716</v>
      </c>
      <c r="L44" s="164">
        <f ca="1">IFERROR(IF((VLOOKUP($E44,'NEA Backsheet'!$D$5:$AF$182,L$9,FALSE))="","",(VLOOKUP($E44,'NEA Backsheet'!$D$5:$AF$182,L$9,FALSE))),"")</f>
        <v>2718.8533857181023</v>
      </c>
      <c r="M44" s="140">
        <f ca="1">IFERROR(IF((VLOOKUP($E44,'NEA Backsheet'!$D$5:$AF$182,M$9,FALSE))="","",(VLOOKUP($E44,'NEA Backsheet'!$D$5:$AF$182,M$9,FALSE))),"")</f>
        <v>2819.8380142531869</v>
      </c>
      <c r="N44" s="137">
        <f ca="1">IFERROR(IF((VLOOKUP($E44,'NEA Backsheet'!$D$5:$AF$182,N$9,FALSE))="","",(VLOOKUP($E44,'NEA Backsheet'!$D$5:$AF$182,N$9,FALSE))),"")</f>
        <v>0</v>
      </c>
      <c r="O44" s="136">
        <f t="shared" ref="O44:O75" ca="1" si="6">IFERROR(IF(K44=0,"",(G44-K44)),"")</f>
        <v>-285.00043334688144</v>
      </c>
      <c r="P44" s="164">
        <f t="shared" ref="P44:P75" ca="1" si="7">IFERROR(IF(L44=0,"",(H44-L44)),"")</f>
        <v>-116.03389830113701</v>
      </c>
      <c r="Q44" s="140">
        <f t="shared" ref="Q44:Q75" ca="1" si="8">IFERROR(IF(M44=0,"",(I44-M44)),"")</f>
        <v>-123.34377193858654</v>
      </c>
      <c r="R44" s="274" t="str">
        <f t="shared" ref="R44:R75" ca="1" si="9">IFERROR(IF(N44=0,"",(J44-N44)),"")</f>
        <v/>
      </c>
    </row>
    <row r="45" spans="1:21" s="184" customFormat="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5"/>
        <v>E09000004</v>
      </c>
      <c r="F45" s="29" t="str">
        <f ca="1">IF(E45="","",VLOOKUP(E45,'Org list'!$J$9:$K$636,2,0))</f>
        <v>Bexley</v>
      </c>
      <c r="G45" s="135">
        <f ca="1">IFERROR(IF((VLOOKUP($E45,'NEA Backsheet'!$D$5:$AF$182,G$9,FALSE))="","",(VLOOKUP($E45,'NEA Backsheet'!$D$5:$AF$182,G$9,FALSE))),"")</f>
        <v>2355.6600335471067</v>
      </c>
      <c r="H45" s="164">
        <f ca="1">IFERROR(IF((VLOOKUP($E45,'NEA Backsheet'!$D$5:$AF$182,H$9,FALSE))="","",(VLOOKUP($E45,'NEA Backsheet'!$D$5:$AF$182,H$9,FALSE))),"")</f>
        <v>2466.9831690074348</v>
      </c>
      <c r="I45" s="140">
        <f ca="1">IFERROR(IF((VLOOKUP($E45,'NEA Backsheet'!$D$5:$AF$182,I$9,FALSE))="","",(VLOOKUP($E45,'NEA Backsheet'!$D$5:$AF$182,I$9,FALSE))),"")</f>
        <v>2609.8002935778386</v>
      </c>
      <c r="J45" s="137">
        <f ca="1">IFERROR(IF((VLOOKUP($E45,'NEA Backsheet'!$D$5:$AF$182,J$9,FALSE))="","",(VLOOKUP($E45,'NEA Backsheet'!$D$5:$AF$182,J$9,FALSE))),"")</f>
        <v>2418.1900159653997</v>
      </c>
      <c r="K45" s="135">
        <f ca="1">IFERROR(IF((VLOOKUP($E45,'NEA Backsheet'!$D$5:$AF$182,K$9,FALSE))="","",(VLOOKUP($E45,'NEA Backsheet'!$D$5:$AF$182,K$9,FALSE))),"")</f>
        <v>2590.6095603597532</v>
      </c>
      <c r="L45" s="164">
        <f ca="1">IFERROR(IF((VLOOKUP($E45,'NEA Backsheet'!$D$5:$AF$182,L$9,FALSE))="","",(VLOOKUP($E45,'NEA Backsheet'!$D$5:$AF$182,L$9,FALSE))),"")</f>
        <v>2660.5711131052117</v>
      </c>
      <c r="M45" s="140">
        <f ca="1">IFERROR(IF((VLOOKUP($E45,'NEA Backsheet'!$D$5:$AF$182,M$9,FALSE))="","",(VLOOKUP($E45,'NEA Backsheet'!$D$5:$AF$182,M$9,FALSE))),"")</f>
        <v>2764.6161641969125</v>
      </c>
      <c r="N45" s="137">
        <f ca="1">IFERROR(IF((VLOOKUP($E45,'NEA Backsheet'!$D$5:$AF$182,N$9,FALSE))="","",(VLOOKUP($E45,'NEA Backsheet'!$D$5:$AF$182,N$9,FALSE))),"")</f>
        <v>0</v>
      </c>
      <c r="O45" s="136">
        <f t="shared" ca="1" si="6"/>
        <v>-234.94952681264658</v>
      </c>
      <c r="P45" s="164">
        <f t="shared" ca="1" si="7"/>
        <v>-193.58794409777693</v>
      </c>
      <c r="Q45" s="140">
        <f t="shared" ca="1" si="8"/>
        <v>-154.81587061907385</v>
      </c>
      <c r="R45" s="274" t="str">
        <f t="shared" ca="1" si="9"/>
        <v/>
      </c>
      <c r="U45" s="122"/>
    </row>
    <row r="46" spans="1:21" s="184" customFormat="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5"/>
        <v>E08000025</v>
      </c>
      <c r="F46" s="29" t="str">
        <f ca="1">IF(E46="","",VLOOKUP(E46,'Org list'!$J$9:$K$636,2,0))</f>
        <v>Birmingham</v>
      </c>
      <c r="G46" s="135">
        <f ca="1">IFERROR(IF((VLOOKUP($E46,'NEA Backsheet'!$D$5:$AF$182,G$9,FALSE))="","",(VLOOKUP($E46,'NEA Backsheet'!$D$5:$AF$182,G$9,FALSE))),"")</f>
        <v>3057.2217705378598</v>
      </c>
      <c r="H46" s="164">
        <f ca="1">IFERROR(IF((VLOOKUP($E46,'NEA Backsheet'!$D$5:$AF$182,H$9,FALSE))="","",(VLOOKUP($E46,'NEA Backsheet'!$D$5:$AF$182,H$9,FALSE))),"")</f>
        <v>2976.2288802996304</v>
      </c>
      <c r="I46" s="140">
        <f ca="1">IFERROR(IF((VLOOKUP($E46,'NEA Backsheet'!$D$5:$AF$182,I$9,FALSE))="","",(VLOOKUP($E46,'NEA Backsheet'!$D$5:$AF$182,I$9,FALSE))),"")</f>
        <v>3088.4348832500177</v>
      </c>
      <c r="J46" s="137">
        <f ca="1">IFERROR(IF((VLOOKUP($E46,'NEA Backsheet'!$D$5:$AF$182,J$9,FALSE))="","",(VLOOKUP($E46,'NEA Backsheet'!$D$5:$AF$182,J$9,FALSE))),"")</f>
        <v>3018.4823046774441</v>
      </c>
      <c r="K46" s="135">
        <f ca="1">IFERROR(IF((VLOOKUP($E46,'NEA Backsheet'!$D$5:$AF$182,K$9,FALSE))="","",(VLOOKUP($E46,'NEA Backsheet'!$D$5:$AF$182,K$9,FALSE))),"")</f>
        <v>3026.1753864713232</v>
      </c>
      <c r="L46" s="164">
        <f ca="1">IFERROR(IF((VLOOKUP($E46,'NEA Backsheet'!$D$5:$AF$182,L$9,FALSE))="","",(VLOOKUP($E46,'NEA Backsheet'!$D$5:$AF$182,L$9,FALSE))),"")</f>
        <v>2984.6223880870702</v>
      </c>
      <c r="M46" s="140">
        <f ca="1">IFERROR(IF((VLOOKUP($E46,'NEA Backsheet'!$D$5:$AF$182,M$9,FALSE))="","",(VLOOKUP($E46,'NEA Backsheet'!$D$5:$AF$182,M$9,FALSE))),"")</f>
        <v>3219.0586002573436</v>
      </c>
      <c r="N46" s="137">
        <f ca="1">IFERROR(IF((VLOOKUP($E46,'NEA Backsheet'!$D$5:$AF$182,N$9,FALSE))="","",(VLOOKUP($E46,'NEA Backsheet'!$D$5:$AF$182,N$9,FALSE))),"")</f>
        <v>0</v>
      </c>
      <c r="O46" s="136">
        <f t="shared" ca="1" si="6"/>
        <v>31.046384066536575</v>
      </c>
      <c r="P46" s="164">
        <f t="shared" ca="1" si="7"/>
        <v>-8.3935077874398303</v>
      </c>
      <c r="Q46" s="140">
        <f t="shared" ca="1" si="8"/>
        <v>-130.62371700732592</v>
      </c>
      <c r="R46" s="274" t="str">
        <f t="shared" ca="1" si="9"/>
        <v/>
      </c>
      <c r="U46" s="122"/>
    </row>
    <row r="47" spans="1:21" s="184" customFormat="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5"/>
        <v>E06000008</v>
      </c>
      <c r="F47" s="29" t="str">
        <f ca="1">IF(E47="","",VLOOKUP(E47,'Org list'!$J$9:$K$636,2,0))</f>
        <v>Blackburn with Darwen</v>
      </c>
      <c r="G47" s="135">
        <f ca="1">IFERROR(IF((VLOOKUP($E47,'NEA Backsheet'!$D$5:$AF$182,G$9,FALSE))="","",(VLOOKUP($E47,'NEA Backsheet'!$D$5:$AF$182,G$9,FALSE))),"")</f>
        <v>2939.4812451278567</v>
      </c>
      <c r="H47" s="164">
        <f ca="1">IFERROR(IF((VLOOKUP($E47,'NEA Backsheet'!$D$5:$AF$182,H$9,FALSE))="","",(VLOOKUP($E47,'NEA Backsheet'!$D$5:$AF$182,H$9,FALSE))),"")</f>
        <v>2911.1867911333829</v>
      </c>
      <c r="I47" s="140">
        <f ca="1">IFERROR(IF((VLOOKUP($E47,'NEA Backsheet'!$D$5:$AF$182,I$9,FALSE))="","",(VLOOKUP($E47,'NEA Backsheet'!$D$5:$AF$182,I$9,FALSE))),"")</f>
        <v>3000.8387140815489</v>
      </c>
      <c r="J47" s="137">
        <f ca="1">IFERROR(IF((VLOOKUP($E47,'NEA Backsheet'!$D$5:$AF$182,J$9,FALSE))="","",(VLOOKUP($E47,'NEA Backsheet'!$D$5:$AF$182,J$9,FALSE))),"")</f>
        <v>2937.4958733369763</v>
      </c>
      <c r="K47" s="135">
        <f ca="1">IFERROR(IF((VLOOKUP($E47,'NEA Backsheet'!$D$5:$AF$182,K$9,FALSE))="","",(VLOOKUP($E47,'NEA Backsheet'!$D$5:$AF$182,K$9,FALSE))),"")</f>
        <v>2973.8411749935071</v>
      </c>
      <c r="L47" s="164">
        <f ca="1">IFERROR(IF((VLOOKUP($E47,'NEA Backsheet'!$D$5:$AF$182,L$9,FALSE))="","",(VLOOKUP($E47,'NEA Backsheet'!$D$5:$AF$182,L$9,FALSE))),"")</f>
        <v>2944.5547816606304</v>
      </c>
      <c r="M47" s="140">
        <f ca="1">IFERROR(IF((VLOOKUP($E47,'NEA Backsheet'!$D$5:$AF$182,M$9,FALSE))="","",(VLOOKUP($E47,'NEA Backsheet'!$D$5:$AF$182,M$9,FALSE))),"")</f>
        <v>3151.7605174448104</v>
      </c>
      <c r="N47" s="137">
        <f ca="1">IFERROR(IF((VLOOKUP($E47,'NEA Backsheet'!$D$5:$AF$182,N$9,FALSE))="","",(VLOOKUP($E47,'NEA Backsheet'!$D$5:$AF$182,N$9,FALSE))),"")</f>
        <v>0</v>
      </c>
      <c r="O47" s="136">
        <f t="shared" ca="1" si="6"/>
        <v>-34.359929865650429</v>
      </c>
      <c r="P47" s="164">
        <f t="shared" ca="1" si="7"/>
        <v>-33.367990527247457</v>
      </c>
      <c r="Q47" s="140">
        <f t="shared" ca="1" si="8"/>
        <v>-150.92180336326146</v>
      </c>
      <c r="R47" s="274" t="str">
        <f t="shared" ca="1" si="9"/>
        <v/>
      </c>
      <c r="U47" s="122"/>
    </row>
    <row r="48" spans="1:21" s="184" customFormat="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5"/>
        <v>E06000009</v>
      </c>
      <c r="F48" s="29" t="str">
        <f ca="1">IF(E48="","",VLOOKUP(E48,'Org list'!$J$9:$K$636,2,0))</f>
        <v>Blackpool</v>
      </c>
      <c r="G48" s="135">
        <f ca="1">IFERROR(IF((VLOOKUP($E48,'NEA Backsheet'!$D$5:$AF$182,G$9,FALSE))="","",(VLOOKUP($E48,'NEA Backsheet'!$D$5:$AF$182,G$9,FALSE))),"")</f>
        <v>3659.0996976693186</v>
      </c>
      <c r="H48" s="164">
        <f ca="1">IFERROR(IF((VLOOKUP($E48,'NEA Backsheet'!$D$5:$AF$182,H$9,FALSE))="","",(VLOOKUP($E48,'NEA Backsheet'!$D$5:$AF$182,H$9,FALSE))),"")</f>
        <v>3752.0281850563679</v>
      </c>
      <c r="I48" s="140">
        <f ca="1">IFERROR(IF((VLOOKUP($E48,'NEA Backsheet'!$D$5:$AF$182,I$9,FALSE))="","",(VLOOKUP($E48,'NEA Backsheet'!$D$5:$AF$182,I$9,FALSE))),"")</f>
        <v>3617.9026316142317</v>
      </c>
      <c r="J48" s="137">
        <f ca="1">IFERROR(IF((VLOOKUP($E48,'NEA Backsheet'!$D$5:$AF$182,J$9,FALSE))="","",(VLOOKUP($E48,'NEA Backsheet'!$D$5:$AF$182,J$9,FALSE))),"")</f>
        <v>3624.9065380326811</v>
      </c>
      <c r="K48" s="135">
        <f ca="1">IFERROR(IF((VLOOKUP($E48,'NEA Backsheet'!$D$5:$AF$182,K$9,FALSE))="","",(VLOOKUP($E48,'NEA Backsheet'!$D$5:$AF$182,K$9,FALSE))),"")</f>
        <v>3630.6695932864077</v>
      </c>
      <c r="L48" s="164">
        <f ca="1">IFERROR(IF((VLOOKUP($E48,'NEA Backsheet'!$D$5:$AF$182,L$9,FALSE))="","",(VLOOKUP($E48,'NEA Backsheet'!$D$5:$AF$182,L$9,FALSE))),"")</f>
        <v>3583.5068745998669</v>
      </c>
      <c r="M48" s="140">
        <f ca="1">IFERROR(IF((VLOOKUP($E48,'NEA Backsheet'!$D$5:$AF$182,M$9,FALSE))="","",(VLOOKUP($E48,'NEA Backsheet'!$D$5:$AF$182,M$9,FALSE))),"")</f>
        <v>3673.1326769452544</v>
      </c>
      <c r="N48" s="137">
        <f ca="1">IFERROR(IF((VLOOKUP($E48,'NEA Backsheet'!$D$5:$AF$182,N$9,FALSE))="","",(VLOOKUP($E48,'NEA Backsheet'!$D$5:$AF$182,N$9,FALSE))),"")</f>
        <v>0</v>
      </c>
      <c r="O48" s="136">
        <f t="shared" ca="1" si="6"/>
        <v>28.43010438291094</v>
      </c>
      <c r="P48" s="164">
        <f t="shared" ca="1" si="7"/>
        <v>168.52131045650094</v>
      </c>
      <c r="Q48" s="140">
        <f t="shared" ca="1" si="8"/>
        <v>-55.230045331022666</v>
      </c>
      <c r="R48" s="274" t="str">
        <f t="shared" ca="1" si="9"/>
        <v/>
      </c>
      <c r="U48" s="122"/>
    </row>
    <row r="49" spans="1:21" s="184" customFormat="1">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5"/>
        <v>E08000001</v>
      </c>
      <c r="F49" s="29" t="str">
        <f ca="1">IF(E49="","",VLOOKUP(E49,'Org list'!$J$9:$K$636,2,0))</f>
        <v>Bolton</v>
      </c>
      <c r="G49" s="135">
        <f ca="1">IFERROR(IF((VLOOKUP($E49,'NEA Backsheet'!$D$5:$AF$182,G$9,FALSE))="","",(VLOOKUP($E49,'NEA Backsheet'!$D$5:$AF$182,G$9,FALSE))),"")</f>
        <v>2933.2055476937562</v>
      </c>
      <c r="H49" s="164">
        <f ca="1">IFERROR(IF((VLOOKUP($E49,'NEA Backsheet'!$D$5:$AF$182,H$9,FALSE))="","",(VLOOKUP($E49,'NEA Backsheet'!$D$5:$AF$182,H$9,FALSE))),"")</f>
        <v>2884.8584747860173</v>
      </c>
      <c r="I49" s="140">
        <f ca="1">IFERROR(IF((VLOOKUP($E49,'NEA Backsheet'!$D$5:$AF$182,I$9,FALSE))="","",(VLOOKUP($E49,'NEA Backsheet'!$D$5:$AF$182,I$9,FALSE))),"")</f>
        <v>3022.2434644829245</v>
      </c>
      <c r="J49" s="137">
        <f ca="1">IFERROR(IF((VLOOKUP($E49,'NEA Backsheet'!$D$5:$AF$182,J$9,FALSE))="","",(VLOOKUP($E49,'NEA Backsheet'!$D$5:$AF$182,J$9,FALSE))),"")</f>
        <v>2837.1151421844816</v>
      </c>
      <c r="K49" s="135">
        <f ca="1">IFERROR(IF((VLOOKUP($E49,'NEA Backsheet'!$D$5:$AF$182,K$9,FALSE))="","",(VLOOKUP($E49,'NEA Backsheet'!$D$5:$AF$182,K$9,FALSE))),"")</f>
        <v>2662.8549609190372</v>
      </c>
      <c r="L49" s="164">
        <f ca="1">IFERROR(IF((VLOOKUP($E49,'NEA Backsheet'!$D$5:$AF$182,L$9,FALSE))="","",(VLOOKUP($E49,'NEA Backsheet'!$D$5:$AF$182,L$9,FALSE))),"")</f>
        <v>2726.8137185296382</v>
      </c>
      <c r="M49" s="140">
        <f ca="1">IFERROR(IF((VLOOKUP($E49,'NEA Backsheet'!$D$5:$AF$182,M$9,FALSE))="","",(VLOOKUP($E49,'NEA Backsheet'!$D$5:$AF$182,M$9,FALSE))),"")</f>
        <v>3015.1937115353194</v>
      </c>
      <c r="N49" s="137">
        <f ca="1">IFERROR(IF((VLOOKUP($E49,'NEA Backsheet'!$D$5:$AF$182,N$9,FALSE))="","",(VLOOKUP($E49,'NEA Backsheet'!$D$5:$AF$182,N$9,FALSE))),"")</f>
        <v>0</v>
      </c>
      <c r="O49" s="136">
        <f t="shared" ca="1" si="6"/>
        <v>270.35058677471898</v>
      </c>
      <c r="P49" s="164">
        <f t="shared" ca="1" si="7"/>
        <v>158.04475625637906</v>
      </c>
      <c r="Q49" s="140">
        <f t="shared" ca="1" si="8"/>
        <v>7.0497529476051568</v>
      </c>
      <c r="R49" s="274" t="str">
        <f t="shared" ca="1" si="9"/>
        <v/>
      </c>
      <c r="U49" s="122"/>
    </row>
    <row r="50" spans="1:21" s="184" customFormat="1">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5"/>
        <v>E06000028 &amp; E06000029</v>
      </c>
      <c r="F50" s="29" t="str">
        <f ca="1">IF(E50="","",VLOOKUP(E50,'Org list'!$J$9:$K$636,2,0))</f>
        <v>Bournemouth &amp; Poole</v>
      </c>
      <c r="G50" s="135">
        <f ca="1">IFERROR(IF((VLOOKUP($E50,'NEA Backsheet'!$D$5:$AF$182,G$9,FALSE))="","",(VLOOKUP($E50,'NEA Backsheet'!$D$5:$AF$182,G$9,FALSE))),"")</f>
        <v>3106.1091131904759</v>
      </c>
      <c r="H50" s="164">
        <f ca="1">IFERROR(IF((VLOOKUP($E50,'NEA Backsheet'!$D$5:$AF$182,H$9,FALSE))="","",(VLOOKUP($E50,'NEA Backsheet'!$D$5:$AF$182,H$9,FALSE))),"")</f>
        <v>3047.2091076977395</v>
      </c>
      <c r="I50" s="140">
        <f ca="1">IFERROR(IF((VLOOKUP($E50,'NEA Backsheet'!$D$5:$AF$182,I$9,FALSE))="","",(VLOOKUP($E50,'NEA Backsheet'!$D$5:$AF$182,I$9,FALSE))),"")</f>
        <v>3236.3021117569992</v>
      </c>
      <c r="J50" s="137">
        <f ca="1">IFERROR(IF((VLOOKUP($E50,'NEA Backsheet'!$D$5:$AF$182,J$9,FALSE))="","",(VLOOKUP($E50,'NEA Backsheet'!$D$5:$AF$182,J$9,FALSE))),"")</f>
        <v>3152.3388154351196</v>
      </c>
      <c r="K50" s="135">
        <f ca="1">IFERROR(IF((VLOOKUP($E50,'NEA Backsheet'!$D$5:$AF$182,K$9,FALSE))="","",(VLOOKUP($E50,'NEA Backsheet'!$D$5:$AF$182,K$9,FALSE))),"")</f>
        <v>3030.1450634141297</v>
      </c>
      <c r="L50" s="164">
        <f ca="1">IFERROR(IF((VLOOKUP($E50,'NEA Backsheet'!$D$5:$AF$182,L$9,FALSE))="","",(VLOOKUP($E50,'NEA Backsheet'!$D$5:$AF$182,L$9,FALSE))),"")</f>
        <v>3078.5025908096704</v>
      </c>
      <c r="M50" s="140">
        <f ca="1">IFERROR(IF((VLOOKUP($E50,'NEA Backsheet'!$D$5:$AF$182,M$9,FALSE))="","",(VLOOKUP($E50,'NEA Backsheet'!$D$5:$AF$182,M$9,FALSE))),"")</f>
        <v>3145.3191743615735</v>
      </c>
      <c r="N50" s="137">
        <f ca="1">IFERROR(IF((VLOOKUP($E50,'NEA Backsheet'!$D$5:$AF$182,N$9,FALSE))="","",(VLOOKUP($E50,'NEA Backsheet'!$D$5:$AF$182,N$9,FALSE))),"")</f>
        <v>0</v>
      </c>
      <c r="O50" s="136">
        <f t="shared" ca="1" si="6"/>
        <v>75.964049776346201</v>
      </c>
      <c r="P50" s="164">
        <f t="shared" ca="1" si="7"/>
        <v>-31.293483111930982</v>
      </c>
      <c r="Q50" s="140">
        <f t="shared" ca="1" si="8"/>
        <v>90.982937395425779</v>
      </c>
      <c r="R50" s="274" t="str">
        <f t="shared" ca="1" si="9"/>
        <v/>
      </c>
      <c r="U50" s="122"/>
    </row>
    <row r="51" spans="1:21" s="184" customFormat="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5"/>
        <v>E06000036</v>
      </c>
      <c r="F51" s="29" t="str">
        <f ca="1">IF(E51="","",VLOOKUP(E51,'Org list'!$J$9:$K$636,2,0))</f>
        <v>Bracknell Forest</v>
      </c>
      <c r="G51" s="135">
        <f ca="1">IFERROR(IF((VLOOKUP($E51,'NEA Backsheet'!$D$5:$AF$182,G$9,FALSE))="","",(VLOOKUP($E51,'NEA Backsheet'!$D$5:$AF$182,G$9,FALSE))),"")</f>
        <v>2120.6444835781808</v>
      </c>
      <c r="H51" s="164">
        <f ca="1">IFERROR(IF((VLOOKUP($E51,'NEA Backsheet'!$D$5:$AF$182,H$9,FALSE))="","",(VLOOKUP($E51,'NEA Backsheet'!$D$5:$AF$182,H$9,FALSE))),"")</f>
        <v>2222.3121215386582</v>
      </c>
      <c r="I51" s="140">
        <f ca="1">IFERROR(IF((VLOOKUP($E51,'NEA Backsheet'!$D$5:$AF$182,I$9,FALSE))="","",(VLOOKUP($E51,'NEA Backsheet'!$D$5:$AF$182,I$9,FALSE))),"")</f>
        <v>2090.6285575129068</v>
      </c>
      <c r="J51" s="137">
        <f ca="1">IFERROR(IF((VLOOKUP($E51,'NEA Backsheet'!$D$5:$AF$182,J$9,FALSE))="","",(VLOOKUP($E51,'NEA Backsheet'!$D$5:$AF$182,J$9,FALSE))),"")</f>
        <v>2006.8746584994506</v>
      </c>
      <c r="K51" s="135">
        <f ca="1">IFERROR(IF((VLOOKUP($E51,'NEA Backsheet'!$D$5:$AF$182,K$9,FALSE))="","",(VLOOKUP($E51,'NEA Backsheet'!$D$5:$AF$182,K$9,FALSE))),"")</f>
        <v>2284.175600847931</v>
      </c>
      <c r="L51" s="164">
        <f ca="1">IFERROR(IF((VLOOKUP($E51,'NEA Backsheet'!$D$5:$AF$182,L$9,FALSE))="","",(VLOOKUP($E51,'NEA Backsheet'!$D$5:$AF$182,L$9,FALSE))),"")</f>
        <v>2216.0174965580914</v>
      </c>
      <c r="M51" s="140">
        <f ca="1">IFERROR(IF((VLOOKUP($E51,'NEA Backsheet'!$D$5:$AF$182,M$9,FALSE))="","",(VLOOKUP($E51,'NEA Backsheet'!$D$5:$AF$182,M$9,FALSE))),"")</f>
        <v>2149.8319768151159</v>
      </c>
      <c r="N51" s="137">
        <f ca="1">IFERROR(IF((VLOOKUP($E51,'NEA Backsheet'!$D$5:$AF$182,N$9,FALSE))="","",(VLOOKUP($E51,'NEA Backsheet'!$D$5:$AF$182,N$9,FALSE))),"")</f>
        <v>0</v>
      </c>
      <c r="O51" s="136">
        <f t="shared" ca="1" si="6"/>
        <v>-163.53111726975021</v>
      </c>
      <c r="P51" s="164">
        <f t="shared" ca="1" si="7"/>
        <v>6.2946249805668231</v>
      </c>
      <c r="Q51" s="140">
        <f t="shared" ca="1" si="8"/>
        <v>-59.203419302209113</v>
      </c>
      <c r="R51" s="274" t="str">
        <f t="shared" ca="1" si="9"/>
        <v/>
      </c>
      <c r="U51" s="122"/>
    </row>
    <row r="52" spans="1:21" s="184" customFormat="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5"/>
        <v>E08000032</v>
      </c>
      <c r="F52" s="29" t="str">
        <f ca="1">IF(E52="","",VLOOKUP(E52,'Org list'!$J$9:$K$636,2,0))</f>
        <v>Bradford</v>
      </c>
      <c r="G52" s="135">
        <f ca="1">IFERROR(IF((VLOOKUP($E52,'NEA Backsheet'!$D$5:$AF$182,G$9,FALSE))="","",(VLOOKUP($E52,'NEA Backsheet'!$D$5:$AF$182,G$9,FALSE))),"")</f>
        <v>3202.9657563033907</v>
      </c>
      <c r="H52" s="164">
        <f ca="1">IFERROR(IF((VLOOKUP($E52,'NEA Backsheet'!$D$5:$AF$182,H$9,FALSE))="","",(VLOOKUP($E52,'NEA Backsheet'!$D$5:$AF$182,H$9,FALSE))),"")</f>
        <v>3207.0569606185513</v>
      </c>
      <c r="I52" s="140">
        <f ca="1">IFERROR(IF((VLOOKUP($E52,'NEA Backsheet'!$D$5:$AF$182,I$9,FALSE))="","",(VLOOKUP($E52,'NEA Backsheet'!$D$5:$AF$182,I$9,FALSE))),"")</f>
        <v>3329.0795955537064</v>
      </c>
      <c r="J52" s="137">
        <f ca="1">IFERROR(IF((VLOOKUP($E52,'NEA Backsheet'!$D$5:$AF$182,J$9,FALSE))="","",(VLOOKUP($E52,'NEA Backsheet'!$D$5:$AF$182,J$9,FALSE))),"")</f>
        <v>3237.2550847940543</v>
      </c>
      <c r="K52" s="135">
        <f ca="1">IFERROR(IF((VLOOKUP($E52,'NEA Backsheet'!$D$5:$AF$182,K$9,FALSE))="","",(VLOOKUP($E52,'NEA Backsheet'!$D$5:$AF$182,K$9,FALSE))),"")</f>
        <v>3199.9050220297131</v>
      </c>
      <c r="L52" s="164">
        <f ca="1">IFERROR(IF((VLOOKUP($E52,'NEA Backsheet'!$D$5:$AF$182,L$9,FALSE))="","",(VLOOKUP($E52,'NEA Backsheet'!$D$5:$AF$182,L$9,FALSE))),"")</f>
        <v>3235.8441398913669</v>
      </c>
      <c r="M52" s="140">
        <f ca="1">IFERROR(IF((VLOOKUP($E52,'NEA Backsheet'!$D$5:$AF$182,M$9,FALSE))="","",(VLOOKUP($E52,'NEA Backsheet'!$D$5:$AF$182,M$9,FALSE))),"")</f>
        <v>2009.079194034892</v>
      </c>
      <c r="N52" s="137">
        <f ca="1">IFERROR(IF((VLOOKUP($E52,'NEA Backsheet'!$D$5:$AF$182,N$9,FALSE))="","",(VLOOKUP($E52,'NEA Backsheet'!$D$5:$AF$182,N$9,FALSE))),"")</f>
        <v>0</v>
      </c>
      <c r="O52" s="136">
        <f t="shared" ca="1" si="6"/>
        <v>3.0607342736775536</v>
      </c>
      <c r="P52" s="164">
        <f t="shared" ca="1" si="7"/>
        <v>-28.787179272815592</v>
      </c>
      <c r="Q52" s="140">
        <f t="shared" ca="1" si="8"/>
        <v>1320.0004015188144</v>
      </c>
      <c r="R52" s="274" t="str">
        <f t="shared" ca="1" si="9"/>
        <v/>
      </c>
      <c r="U52" s="122"/>
    </row>
    <row r="53" spans="1:21" s="184" customFormat="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5"/>
        <v>E09000005</v>
      </c>
      <c r="F53" s="29" t="str">
        <f ca="1">IF(E53="","",VLOOKUP(E53,'Org list'!$J$9:$K$636,2,0))</f>
        <v>Brent</v>
      </c>
      <c r="G53" s="135">
        <f ca="1">IFERROR(IF((VLOOKUP($E53,'NEA Backsheet'!$D$5:$AF$182,G$9,FALSE))="","",(VLOOKUP($E53,'NEA Backsheet'!$D$5:$AF$182,G$9,FALSE))),"")</f>
        <v>2182.8476807504717</v>
      </c>
      <c r="H53" s="164">
        <f ca="1">IFERROR(IF((VLOOKUP($E53,'NEA Backsheet'!$D$5:$AF$182,H$9,FALSE))="","",(VLOOKUP($E53,'NEA Backsheet'!$D$5:$AF$182,H$9,FALSE))),"")</f>
        <v>2160.7054763223432</v>
      </c>
      <c r="I53" s="140">
        <f ca="1">IFERROR(IF((VLOOKUP($E53,'NEA Backsheet'!$D$5:$AF$182,I$9,FALSE))="","",(VLOOKUP($E53,'NEA Backsheet'!$D$5:$AF$182,I$9,FALSE))),"")</f>
        <v>2066.0663413688112</v>
      </c>
      <c r="J53" s="137">
        <f ca="1">IFERROR(IF((VLOOKUP($E53,'NEA Backsheet'!$D$5:$AF$182,J$9,FALSE))="","",(VLOOKUP($E53,'NEA Backsheet'!$D$5:$AF$182,J$9,FALSE))),"")</f>
        <v>1856.3970511699792</v>
      </c>
      <c r="K53" s="135">
        <f ca="1">IFERROR(IF((VLOOKUP($E53,'NEA Backsheet'!$D$5:$AF$182,K$9,FALSE))="","",(VLOOKUP($E53,'NEA Backsheet'!$D$5:$AF$182,K$9,FALSE))),"")</f>
        <v>2077.0243919486329</v>
      </c>
      <c r="L53" s="164">
        <f ca="1">IFERROR(IF((VLOOKUP($E53,'NEA Backsheet'!$D$5:$AF$182,L$9,FALSE))="","",(VLOOKUP($E53,'NEA Backsheet'!$D$5:$AF$182,L$9,FALSE))),"")</f>
        <v>2158.9446782230502</v>
      </c>
      <c r="M53" s="140">
        <f ca="1">IFERROR(IF((VLOOKUP($E53,'NEA Backsheet'!$D$5:$AF$182,M$9,FALSE))="","",(VLOOKUP($E53,'NEA Backsheet'!$D$5:$AF$182,M$9,FALSE))),"")</f>
        <v>2337.8999196732134</v>
      </c>
      <c r="N53" s="137">
        <f ca="1">IFERROR(IF((VLOOKUP($E53,'NEA Backsheet'!$D$5:$AF$182,N$9,FALSE))="","",(VLOOKUP($E53,'NEA Backsheet'!$D$5:$AF$182,N$9,FALSE))),"")</f>
        <v>0</v>
      </c>
      <c r="O53" s="136">
        <f t="shared" ca="1" si="6"/>
        <v>105.82328880183877</v>
      </c>
      <c r="P53" s="164">
        <f t="shared" ca="1" si="7"/>
        <v>1.7607980992929697</v>
      </c>
      <c r="Q53" s="140">
        <f t="shared" ca="1" si="8"/>
        <v>-271.83357830440218</v>
      </c>
      <c r="R53" s="274" t="str">
        <f t="shared" ca="1" si="9"/>
        <v/>
      </c>
      <c r="U53" s="122"/>
    </row>
    <row r="54" spans="1:2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5"/>
        <v>E06000043</v>
      </c>
      <c r="F54" s="29" t="str">
        <f ca="1">IF(E54="","",VLOOKUP(E54,'Org list'!$J$9:$K$636,2,0))</f>
        <v>Brighton and Hove</v>
      </c>
      <c r="G54" s="135">
        <f ca="1">IFERROR(IF((VLOOKUP($E54,'NEA Backsheet'!$D$5:$AF$182,G$9,FALSE))="","",(VLOOKUP($E54,'NEA Backsheet'!$D$5:$AF$182,G$9,FALSE))),"")</f>
        <v>2046.328459306183</v>
      </c>
      <c r="H54" s="164">
        <f ca="1">IFERROR(IF((VLOOKUP($E54,'NEA Backsheet'!$D$5:$AF$182,H$9,FALSE))="","",(VLOOKUP($E54,'NEA Backsheet'!$D$5:$AF$182,H$9,FALSE))),"")</f>
        <v>2046.8929679454566</v>
      </c>
      <c r="I54" s="140">
        <f ca="1">IFERROR(IF((VLOOKUP($E54,'NEA Backsheet'!$D$5:$AF$182,I$9,FALSE))="","",(VLOOKUP($E54,'NEA Backsheet'!$D$5:$AF$182,I$9,FALSE))),"")</f>
        <v>2120.1725626667426</v>
      </c>
      <c r="J54" s="137">
        <f ca="1">IFERROR(IF((VLOOKUP($E54,'NEA Backsheet'!$D$5:$AF$182,J$9,FALSE))="","",(VLOOKUP($E54,'NEA Backsheet'!$D$5:$AF$182,J$9,FALSE))),"")</f>
        <v>1985.7172975611004</v>
      </c>
      <c r="K54" s="135">
        <f ca="1">IFERROR(IF((VLOOKUP($E54,'NEA Backsheet'!$D$5:$AF$182,K$9,FALSE))="","",(VLOOKUP($E54,'NEA Backsheet'!$D$5:$AF$182,K$9,FALSE))),"")</f>
        <v>2131.6567541149079</v>
      </c>
      <c r="L54" s="164">
        <f ca="1">IFERROR(IF((VLOOKUP($E54,'NEA Backsheet'!$D$5:$AF$182,L$9,FALSE))="","",(VLOOKUP($E54,'NEA Backsheet'!$D$5:$AF$182,L$9,FALSE))),"")</f>
        <v>2053.594442049075</v>
      </c>
      <c r="M54" s="140">
        <f ca="1">IFERROR(IF((VLOOKUP($E54,'NEA Backsheet'!$D$5:$AF$182,M$9,FALSE))="","",(VLOOKUP($E54,'NEA Backsheet'!$D$5:$AF$182,M$9,FALSE))),"")</f>
        <v>2043.0573891628098</v>
      </c>
      <c r="N54" s="137">
        <f ca="1">IFERROR(IF((VLOOKUP($E54,'NEA Backsheet'!$D$5:$AF$182,N$9,FALSE))="","",(VLOOKUP($E54,'NEA Backsheet'!$D$5:$AF$182,N$9,FALSE))),"")</f>
        <v>0</v>
      </c>
      <c r="O54" s="136">
        <f t="shared" ca="1" si="6"/>
        <v>-85.328294808724877</v>
      </c>
      <c r="P54" s="164">
        <f t="shared" ca="1" si="7"/>
        <v>-6.701474103618466</v>
      </c>
      <c r="Q54" s="140">
        <f t="shared" ca="1" si="8"/>
        <v>77.115173503932738</v>
      </c>
      <c r="R54" s="274" t="str">
        <f t="shared" ca="1" si="9"/>
        <v/>
      </c>
    </row>
    <row r="55" spans="1:2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5"/>
        <v>E06000023</v>
      </c>
      <c r="F55" s="29" t="str">
        <f ca="1">IF(E55="","",VLOOKUP(E55,'Org list'!$J$9:$K$636,2,0))</f>
        <v>Bristol, City of</v>
      </c>
      <c r="G55" s="135">
        <f ca="1">IFERROR(IF((VLOOKUP($E55,'NEA Backsheet'!$D$5:$AF$182,G$9,FALSE))="","",(VLOOKUP($E55,'NEA Backsheet'!$D$5:$AF$182,G$9,FALSE))),"")</f>
        <v>2369.8031279480037</v>
      </c>
      <c r="H55" s="164">
        <f ca="1">IFERROR(IF((VLOOKUP($E55,'NEA Backsheet'!$D$5:$AF$182,H$9,FALSE))="","",(VLOOKUP($E55,'NEA Backsheet'!$D$5:$AF$182,H$9,FALSE))),"")</f>
        <v>2382.2781822156544</v>
      </c>
      <c r="I55" s="140">
        <f ca="1">IFERROR(IF((VLOOKUP($E55,'NEA Backsheet'!$D$5:$AF$182,I$9,FALSE))="","",(VLOOKUP($E55,'NEA Backsheet'!$D$5:$AF$182,I$9,FALSE))),"")</f>
        <v>2430.9624011339997</v>
      </c>
      <c r="J55" s="137">
        <f ca="1">IFERROR(IF((VLOOKUP($E55,'NEA Backsheet'!$D$5:$AF$182,J$9,FALSE))="","",(VLOOKUP($E55,'NEA Backsheet'!$D$5:$AF$182,J$9,FALSE))),"")</f>
        <v>2343.154118826445</v>
      </c>
      <c r="K55" s="135">
        <f ca="1">IFERROR(IF((VLOOKUP($E55,'NEA Backsheet'!$D$5:$AF$182,K$9,FALSE))="","",(VLOOKUP($E55,'NEA Backsheet'!$D$5:$AF$182,K$9,FALSE))),"")</f>
        <v>2451.4835371672461</v>
      </c>
      <c r="L55" s="164">
        <f ca="1">IFERROR(IF((VLOOKUP($E55,'NEA Backsheet'!$D$5:$AF$182,L$9,FALSE))="","",(VLOOKUP($E55,'NEA Backsheet'!$D$5:$AF$182,L$9,FALSE))),"")</f>
        <v>2437.2189154882153</v>
      </c>
      <c r="M55" s="140">
        <f ca="1">IFERROR(IF((VLOOKUP($E55,'NEA Backsheet'!$D$5:$AF$182,M$9,FALSE))="","",(VLOOKUP($E55,'NEA Backsheet'!$D$5:$AF$182,M$9,FALSE))),"")</f>
        <v>2539.6445175622239</v>
      </c>
      <c r="N55" s="137">
        <f ca="1">IFERROR(IF((VLOOKUP($E55,'NEA Backsheet'!$D$5:$AF$182,N$9,FALSE))="","",(VLOOKUP($E55,'NEA Backsheet'!$D$5:$AF$182,N$9,FALSE))),"")</f>
        <v>0</v>
      </c>
      <c r="O55" s="136">
        <f t="shared" ca="1" si="6"/>
        <v>-81.680409219242392</v>
      </c>
      <c r="P55" s="164">
        <f t="shared" ca="1" si="7"/>
        <v>-54.940733272560919</v>
      </c>
      <c r="Q55" s="140">
        <f t="shared" ca="1" si="8"/>
        <v>-108.68211642822416</v>
      </c>
      <c r="R55" s="274" t="str">
        <f t="shared" ca="1" si="9"/>
        <v/>
      </c>
    </row>
    <row r="56" spans="1:2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5"/>
        <v>E09000006</v>
      </c>
      <c r="F56" s="29" t="str">
        <f ca="1">IF(E56="","",VLOOKUP(E56,'Org list'!$J$9:$K$636,2,0))</f>
        <v>Bromley</v>
      </c>
      <c r="G56" s="135">
        <f ca="1">IFERROR(IF((VLOOKUP($E56,'NEA Backsheet'!$D$5:$AF$182,G$9,FALSE))="","",(VLOOKUP($E56,'NEA Backsheet'!$D$5:$AF$182,G$9,FALSE))),"")</f>
        <v>2033.2643093820602</v>
      </c>
      <c r="H56" s="164">
        <f ca="1">IFERROR(IF((VLOOKUP($E56,'NEA Backsheet'!$D$5:$AF$182,H$9,FALSE))="","",(VLOOKUP($E56,'NEA Backsheet'!$D$5:$AF$182,H$9,FALSE))),"")</f>
        <v>2065.5385064838515</v>
      </c>
      <c r="I56" s="140">
        <f ca="1">IFERROR(IF((VLOOKUP($E56,'NEA Backsheet'!$D$5:$AF$182,I$9,FALSE))="","",(VLOOKUP($E56,'NEA Backsheet'!$D$5:$AF$182,I$9,FALSE))),"")</f>
        <v>2040.34203439266</v>
      </c>
      <c r="J56" s="137">
        <f ca="1">IFERROR(IF((VLOOKUP($E56,'NEA Backsheet'!$D$5:$AF$182,J$9,FALSE))="","",(VLOOKUP($E56,'NEA Backsheet'!$D$5:$AF$182,J$9,FALSE))),"")</f>
        <v>2066.1858606235542</v>
      </c>
      <c r="K56" s="135">
        <f ca="1">IFERROR(IF((VLOOKUP($E56,'NEA Backsheet'!$D$5:$AF$182,K$9,FALSE))="","",(VLOOKUP($E56,'NEA Backsheet'!$D$5:$AF$182,K$9,FALSE))),"")</f>
        <v>2112.8867220264697</v>
      </c>
      <c r="L56" s="164">
        <f ca="1">IFERROR(IF((VLOOKUP($E56,'NEA Backsheet'!$D$5:$AF$182,L$9,FALSE))="","",(VLOOKUP($E56,'NEA Backsheet'!$D$5:$AF$182,L$9,FALSE))),"")</f>
        <v>2063.7819104566324</v>
      </c>
      <c r="M56" s="140">
        <f ca="1">IFERROR(IF((VLOOKUP($E56,'NEA Backsheet'!$D$5:$AF$182,M$9,FALSE))="","",(VLOOKUP($E56,'NEA Backsheet'!$D$5:$AF$182,M$9,FALSE))),"")</f>
        <v>2154.5712919642251</v>
      </c>
      <c r="N56" s="137">
        <f ca="1">IFERROR(IF((VLOOKUP($E56,'NEA Backsheet'!$D$5:$AF$182,N$9,FALSE))="","",(VLOOKUP($E56,'NEA Backsheet'!$D$5:$AF$182,N$9,FALSE))),"")</f>
        <v>0</v>
      </c>
      <c r="O56" s="136">
        <f t="shared" ca="1" si="6"/>
        <v>-79.622412644409451</v>
      </c>
      <c r="P56" s="164">
        <f t="shared" ca="1" si="7"/>
        <v>1.756596027219075</v>
      </c>
      <c r="Q56" s="140">
        <f t="shared" ca="1" si="8"/>
        <v>-114.22925757156509</v>
      </c>
      <c r="R56" s="274" t="str">
        <f t="shared" ca="1" si="9"/>
        <v/>
      </c>
    </row>
    <row r="57" spans="1:2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5"/>
        <v>E10000002</v>
      </c>
      <c r="F57" s="29" t="str">
        <f ca="1">IF(E57="","",VLOOKUP(E57,'Org list'!$J$9:$K$636,2,0))</f>
        <v>Buckinghamshire</v>
      </c>
      <c r="G57" s="135">
        <f ca="1">IFERROR(IF((VLOOKUP($E57,'NEA Backsheet'!$D$5:$AF$182,G$9,FALSE))="","",(VLOOKUP($E57,'NEA Backsheet'!$D$5:$AF$182,G$9,FALSE))),"")</f>
        <v>2210.4232129820484</v>
      </c>
      <c r="H57" s="164">
        <f ca="1">IFERROR(IF((VLOOKUP($E57,'NEA Backsheet'!$D$5:$AF$182,H$9,FALSE))="","",(VLOOKUP($E57,'NEA Backsheet'!$D$5:$AF$182,H$9,FALSE))),"")</f>
        <v>2262.7451448679922</v>
      </c>
      <c r="I57" s="140">
        <f ca="1">IFERROR(IF((VLOOKUP($E57,'NEA Backsheet'!$D$5:$AF$182,I$9,FALSE))="","",(VLOOKUP($E57,'NEA Backsheet'!$D$5:$AF$182,I$9,FALSE))),"")</f>
        <v>2321.5602850570654</v>
      </c>
      <c r="J57" s="137">
        <f ca="1">IFERROR(IF((VLOOKUP($E57,'NEA Backsheet'!$D$5:$AF$182,J$9,FALSE))="","",(VLOOKUP($E57,'NEA Backsheet'!$D$5:$AF$182,J$9,FALSE))),"")</f>
        <v>2279.5933351745944</v>
      </c>
      <c r="K57" s="135">
        <f ca="1">IFERROR(IF((VLOOKUP($E57,'NEA Backsheet'!$D$5:$AF$182,K$9,FALSE))="","",(VLOOKUP($E57,'NEA Backsheet'!$D$5:$AF$182,K$9,FALSE))),"")</f>
        <v>2911.8850382345763</v>
      </c>
      <c r="L57" s="164">
        <f ca="1">IFERROR(IF((VLOOKUP($E57,'NEA Backsheet'!$D$5:$AF$182,L$9,FALSE))="","",(VLOOKUP($E57,'NEA Backsheet'!$D$5:$AF$182,L$9,FALSE))),"")</f>
        <v>2568.4188790351964</v>
      </c>
      <c r="M57" s="140">
        <f ca="1">IFERROR(IF((VLOOKUP($E57,'NEA Backsheet'!$D$5:$AF$182,M$9,FALSE))="","",(VLOOKUP($E57,'NEA Backsheet'!$D$5:$AF$182,M$9,FALSE))),"")</f>
        <v>2407.3909013221587</v>
      </c>
      <c r="N57" s="137">
        <f ca="1">IFERROR(IF((VLOOKUP($E57,'NEA Backsheet'!$D$5:$AF$182,N$9,FALSE))="","",(VLOOKUP($E57,'NEA Backsheet'!$D$5:$AF$182,N$9,FALSE))),"")</f>
        <v>0</v>
      </c>
      <c r="O57" s="136">
        <f t="shared" ca="1" si="6"/>
        <v>-701.46182525252789</v>
      </c>
      <c r="P57" s="164">
        <f t="shared" ca="1" si="7"/>
        <v>-305.6737341672042</v>
      </c>
      <c r="Q57" s="140">
        <f t="shared" ca="1" si="8"/>
        <v>-85.83061626509334</v>
      </c>
      <c r="R57" s="274" t="str">
        <f t="shared" ca="1" si="9"/>
        <v/>
      </c>
    </row>
    <row r="58" spans="1:21">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5"/>
        <v>E08000002</v>
      </c>
      <c r="F58" s="29" t="str">
        <f ca="1">IF(E58="","",VLOOKUP(E58,'Org list'!$J$9:$K$636,2,0))</f>
        <v>Bury</v>
      </c>
      <c r="G58" s="135">
        <f ca="1">IFERROR(IF((VLOOKUP($E58,'NEA Backsheet'!$D$5:$AF$182,G$9,FALSE))="","",(VLOOKUP($E58,'NEA Backsheet'!$D$5:$AF$182,G$9,FALSE))),"")</f>
        <v>2646.0029339493144</v>
      </c>
      <c r="H58" s="164">
        <f ca="1">IFERROR(IF((VLOOKUP($E58,'NEA Backsheet'!$D$5:$AF$182,H$9,FALSE))="","",(VLOOKUP($E58,'NEA Backsheet'!$D$5:$AF$182,H$9,FALSE))),"")</f>
        <v>2659.738398023942</v>
      </c>
      <c r="I58" s="140">
        <f ca="1">IFERROR(IF((VLOOKUP($E58,'NEA Backsheet'!$D$5:$AF$182,I$9,FALSE))="","",(VLOOKUP($E58,'NEA Backsheet'!$D$5:$AF$182,I$9,FALSE))),"")</f>
        <v>2867.004732534695</v>
      </c>
      <c r="J58" s="137">
        <f ca="1">IFERROR(IF((VLOOKUP($E58,'NEA Backsheet'!$D$5:$AF$182,J$9,FALSE))="","",(VLOOKUP($E58,'NEA Backsheet'!$D$5:$AF$182,J$9,FALSE))),"")</f>
        <v>2683.5261012593455</v>
      </c>
      <c r="K58" s="135">
        <f ca="1">IFERROR(IF((VLOOKUP($E58,'NEA Backsheet'!$D$5:$AF$182,K$9,FALSE))="","",(VLOOKUP($E58,'NEA Backsheet'!$D$5:$AF$182,K$9,FALSE))),"")</f>
        <v>2689.3531090331471</v>
      </c>
      <c r="L58" s="164">
        <f ca="1">IFERROR(IF((VLOOKUP($E58,'NEA Backsheet'!$D$5:$AF$182,L$9,FALSE))="","",(VLOOKUP($E58,'NEA Backsheet'!$D$5:$AF$182,L$9,FALSE))),"")</f>
        <v>2802.6650414202104</v>
      </c>
      <c r="M58" s="140">
        <f ca="1">IFERROR(IF((VLOOKUP($E58,'NEA Backsheet'!$D$5:$AF$182,M$9,FALSE))="","",(VLOOKUP($E58,'NEA Backsheet'!$D$5:$AF$182,M$9,FALSE))),"")</f>
        <v>3093.3454289962992</v>
      </c>
      <c r="N58" s="137">
        <f ca="1">IFERROR(IF((VLOOKUP($E58,'NEA Backsheet'!$D$5:$AF$182,N$9,FALSE))="","",(VLOOKUP($E58,'NEA Backsheet'!$D$5:$AF$182,N$9,FALSE))),"")</f>
        <v>0</v>
      </c>
      <c r="O58" s="136">
        <f t="shared" ca="1" si="6"/>
        <v>-43.35017508383271</v>
      </c>
      <c r="P58" s="164">
        <f t="shared" ca="1" si="7"/>
        <v>-142.92664339626845</v>
      </c>
      <c r="Q58" s="140">
        <f t="shared" ca="1" si="8"/>
        <v>-226.34069646160424</v>
      </c>
      <c r="R58" s="274" t="str">
        <f t="shared" ca="1" si="9"/>
        <v/>
      </c>
    </row>
    <row r="59" spans="1:21">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5"/>
        <v>E08000033</v>
      </c>
      <c r="F59" s="29" t="str">
        <f ca="1">IF(E59="","",VLOOKUP(E59,'Org list'!$J$9:$K$636,2,0))</f>
        <v>Calderdale</v>
      </c>
      <c r="G59" s="135">
        <f ca="1">IFERROR(IF((VLOOKUP($E59,'NEA Backsheet'!$D$5:$AF$182,G$9,FALSE))="","",(VLOOKUP($E59,'NEA Backsheet'!$D$5:$AF$182,G$9,FALSE))),"")</f>
        <v>2988.1893190553942</v>
      </c>
      <c r="H59" s="164">
        <f ca="1">IFERROR(IF((VLOOKUP($E59,'NEA Backsheet'!$D$5:$AF$182,H$9,FALSE))="","",(VLOOKUP($E59,'NEA Backsheet'!$D$5:$AF$182,H$9,FALSE))),"")</f>
        <v>2968.075342773689</v>
      </c>
      <c r="I59" s="140">
        <f ca="1">IFERROR(IF((VLOOKUP($E59,'NEA Backsheet'!$D$5:$AF$182,I$9,FALSE))="","",(VLOOKUP($E59,'NEA Backsheet'!$D$5:$AF$182,I$9,FALSE))),"")</f>
        <v>3078.3533828807304</v>
      </c>
      <c r="J59" s="137">
        <f ca="1">IFERROR(IF((VLOOKUP($E59,'NEA Backsheet'!$D$5:$AF$182,J$9,FALSE))="","",(VLOOKUP($E59,'NEA Backsheet'!$D$5:$AF$182,J$9,FALSE))),"")</f>
        <v>3033.0076014713395</v>
      </c>
      <c r="K59" s="135">
        <f ca="1">IFERROR(IF((VLOOKUP($E59,'NEA Backsheet'!$D$5:$AF$182,K$9,FALSE))="","",(VLOOKUP($E59,'NEA Backsheet'!$D$5:$AF$182,K$9,FALSE))),"")</f>
        <v>3155.8048843963356</v>
      </c>
      <c r="L59" s="164">
        <f ca="1">IFERROR(IF((VLOOKUP($E59,'NEA Backsheet'!$D$5:$AF$182,L$9,FALSE))="","",(VLOOKUP($E59,'NEA Backsheet'!$D$5:$AF$182,L$9,FALSE))),"")</f>
        <v>3394.2204637781151</v>
      </c>
      <c r="M59" s="140">
        <f ca="1">IFERROR(IF((VLOOKUP($E59,'NEA Backsheet'!$D$5:$AF$182,M$9,FALSE))="","",(VLOOKUP($E59,'NEA Backsheet'!$D$5:$AF$182,M$9,FALSE))),"")</f>
        <v>3502.5964022093672</v>
      </c>
      <c r="N59" s="137">
        <f ca="1">IFERROR(IF((VLOOKUP($E59,'NEA Backsheet'!$D$5:$AF$182,N$9,FALSE))="","",(VLOOKUP($E59,'NEA Backsheet'!$D$5:$AF$182,N$9,FALSE))),"")</f>
        <v>0</v>
      </c>
      <c r="O59" s="136">
        <f t="shared" ca="1" si="6"/>
        <v>-167.61556534094143</v>
      </c>
      <c r="P59" s="164">
        <f t="shared" ca="1" si="7"/>
        <v>-426.14512100442607</v>
      </c>
      <c r="Q59" s="140">
        <f t="shared" ca="1" si="8"/>
        <v>-424.24301932863682</v>
      </c>
      <c r="R59" s="274" t="str">
        <f t="shared" ca="1" si="9"/>
        <v/>
      </c>
    </row>
    <row r="60" spans="1:21">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5"/>
        <v>E10000003</v>
      </c>
      <c r="F60" s="29" t="str">
        <f ca="1">IF(E60="","",VLOOKUP(E60,'Org list'!$J$9:$K$636,2,0))</f>
        <v>Cambridgeshire</v>
      </c>
      <c r="G60" s="135">
        <f ca="1">IFERROR(IF((VLOOKUP($E60,'NEA Backsheet'!$D$5:$AF$182,G$9,FALSE))="","",(VLOOKUP($E60,'NEA Backsheet'!$D$5:$AF$182,G$9,FALSE))),"")</f>
        <v>2360.5064641941271</v>
      </c>
      <c r="H60" s="164">
        <f ca="1">IFERROR(IF((VLOOKUP($E60,'NEA Backsheet'!$D$5:$AF$182,H$9,FALSE))="","",(VLOOKUP($E60,'NEA Backsheet'!$D$5:$AF$182,H$9,FALSE))),"")</f>
        <v>2358.1021174909706</v>
      </c>
      <c r="I60" s="140">
        <f ca="1">IFERROR(IF((VLOOKUP($E60,'NEA Backsheet'!$D$5:$AF$182,I$9,FALSE))="","",(VLOOKUP($E60,'NEA Backsheet'!$D$5:$AF$182,I$9,FALSE))),"")</f>
        <v>2345.3331175345102</v>
      </c>
      <c r="J60" s="137">
        <f ca="1">IFERROR(IF((VLOOKUP($E60,'NEA Backsheet'!$D$5:$AF$182,J$9,FALSE))="","",(VLOOKUP($E60,'NEA Backsheet'!$D$5:$AF$182,J$9,FALSE))),"")</f>
        <v>2383.195211320115</v>
      </c>
      <c r="K60" s="135">
        <f ca="1">IFERROR(IF((VLOOKUP($E60,'NEA Backsheet'!$D$5:$AF$182,K$9,FALSE))="","",(VLOOKUP($E60,'NEA Backsheet'!$D$5:$AF$182,K$9,FALSE))),"")</f>
        <v>2459.6330921076574</v>
      </c>
      <c r="L60" s="164">
        <f ca="1">IFERROR(IF((VLOOKUP($E60,'NEA Backsheet'!$D$5:$AF$182,L$9,FALSE))="","",(VLOOKUP($E60,'NEA Backsheet'!$D$5:$AF$182,L$9,FALSE))),"")</f>
        <v>2371.5620183196361</v>
      </c>
      <c r="M60" s="140">
        <f ca="1">IFERROR(IF((VLOOKUP($E60,'NEA Backsheet'!$D$5:$AF$182,M$9,FALSE))="","",(VLOOKUP($E60,'NEA Backsheet'!$D$5:$AF$182,M$9,FALSE))),"")</f>
        <v>2477.8541087418303</v>
      </c>
      <c r="N60" s="137">
        <f ca="1">IFERROR(IF((VLOOKUP($E60,'NEA Backsheet'!$D$5:$AF$182,N$9,FALSE))="","",(VLOOKUP($E60,'NEA Backsheet'!$D$5:$AF$182,N$9,FALSE))),"")</f>
        <v>0</v>
      </c>
      <c r="O60" s="136">
        <f t="shared" ca="1" si="6"/>
        <v>-99.126627913530228</v>
      </c>
      <c r="P60" s="164">
        <f t="shared" ca="1" si="7"/>
        <v>-13.459900828665468</v>
      </c>
      <c r="Q60" s="140">
        <f t="shared" ca="1" si="8"/>
        <v>-132.52099120732009</v>
      </c>
      <c r="R60" s="274" t="str">
        <f t="shared" ca="1" si="9"/>
        <v/>
      </c>
    </row>
    <row r="61" spans="1:21">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5"/>
        <v>E09000007</v>
      </c>
      <c r="F61" s="29" t="str">
        <f ca="1">IF(E61="","",VLOOKUP(E61,'Org list'!$J$9:$K$636,2,0))</f>
        <v>Camden</v>
      </c>
      <c r="G61" s="135">
        <f ca="1">IFERROR(IF((VLOOKUP($E61,'NEA Backsheet'!$D$5:$AF$182,G$9,FALSE))="","",(VLOOKUP($E61,'NEA Backsheet'!$D$5:$AF$182,G$9,FALSE))),"")</f>
        <v>1721.4673443075637</v>
      </c>
      <c r="H61" s="164">
        <f ca="1">IFERROR(IF((VLOOKUP($E61,'NEA Backsheet'!$D$5:$AF$182,H$9,FALSE))="","",(VLOOKUP($E61,'NEA Backsheet'!$D$5:$AF$182,H$9,FALSE))),"")</f>
        <v>1623.2451552137895</v>
      </c>
      <c r="I61" s="140">
        <f ca="1">IFERROR(IF((VLOOKUP($E61,'NEA Backsheet'!$D$5:$AF$182,I$9,FALSE))="","",(VLOOKUP($E61,'NEA Backsheet'!$D$5:$AF$182,I$9,FALSE))),"")</f>
        <v>1792.116284141197</v>
      </c>
      <c r="J61" s="137">
        <f ca="1">IFERROR(IF((VLOOKUP($E61,'NEA Backsheet'!$D$5:$AF$182,J$9,FALSE))="","",(VLOOKUP($E61,'NEA Backsheet'!$D$5:$AF$182,J$9,FALSE))),"")</f>
        <v>1706.0209008885854</v>
      </c>
      <c r="K61" s="135">
        <f ca="1">IFERROR(IF((VLOOKUP($E61,'NEA Backsheet'!$D$5:$AF$182,K$9,FALSE))="","",(VLOOKUP($E61,'NEA Backsheet'!$D$5:$AF$182,K$9,FALSE))),"")</f>
        <v>1781.5649643159948</v>
      </c>
      <c r="L61" s="164">
        <f ca="1">IFERROR(IF((VLOOKUP($E61,'NEA Backsheet'!$D$5:$AF$182,L$9,FALSE))="","",(VLOOKUP($E61,'NEA Backsheet'!$D$5:$AF$182,L$9,FALSE))),"")</f>
        <v>1695.0028208575488</v>
      </c>
      <c r="M61" s="140">
        <f ca="1">IFERROR(IF((VLOOKUP($E61,'NEA Backsheet'!$D$5:$AF$182,M$9,FALSE))="","",(VLOOKUP($E61,'NEA Backsheet'!$D$5:$AF$182,M$9,FALSE))),"")</f>
        <v>1736.1079195903762</v>
      </c>
      <c r="N61" s="137">
        <f ca="1">IFERROR(IF((VLOOKUP($E61,'NEA Backsheet'!$D$5:$AF$182,N$9,FALSE))="","",(VLOOKUP($E61,'NEA Backsheet'!$D$5:$AF$182,N$9,FALSE))),"")</f>
        <v>0</v>
      </c>
      <c r="O61" s="136">
        <f t="shared" ca="1" si="6"/>
        <v>-60.097620008431022</v>
      </c>
      <c r="P61" s="164">
        <f t="shared" ca="1" si="7"/>
        <v>-71.75766564375931</v>
      </c>
      <c r="Q61" s="140">
        <f t="shared" ca="1" si="8"/>
        <v>56.008364550820716</v>
      </c>
      <c r="R61" s="274" t="str">
        <f t="shared" ca="1" si="9"/>
        <v/>
      </c>
    </row>
    <row r="62" spans="1:21">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5"/>
        <v>E06000056</v>
      </c>
      <c r="F62" s="29" t="str">
        <f ca="1">IF(E62="","",VLOOKUP(E62,'Org list'!$J$9:$K$636,2,0))</f>
        <v>Central Bedfordshire</v>
      </c>
      <c r="G62" s="135">
        <f ca="1">IFERROR(IF((VLOOKUP($E62,'NEA Backsheet'!$D$5:$AF$182,G$9,FALSE))="","",(VLOOKUP($E62,'NEA Backsheet'!$D$5:$AF$182,G$9,FALSE))),"")</f>
        <v>2399.0090998940154</v>
      </c>
      <c r="H62" s="164">
        <f ca="1">IFERROR(IF((VLOOKUP($E62,'NEA Backsheet'!$D$5:$AF$182,H$9,FALSE))="","",(VLOOKUP($E62,'NEA Backsheet'!$D$5:$AF$182,H$9,FALSE))),"")</f>
        <v>2465.40199464651</v>
      </c>
      <c r="I62" s="140">
        <f ca="1">IFERROR(IF((VLOOKUP($E62,'NEA Backsheet'!$D$5:$AF$182,I$9,FALSE))="","",(VLOOKUP($E62,'NEA Backsheet'!$D$5:$AF$182,I$9,FALSE))),"")</f>
        <v>2556.475592931703</v>
      </c>
      <c r="J62" s="137">
        <f ca="1">IFERROR(IF((VLOOKUP($E62,'NEA Backsheet'!$D$5:$AF$182,J$9,FALSE))="","",(VLOOKUP($E62,'NEA Backsheet'!$D$5:$AF$182,J$9,FALSE))),"")</f>
        <v>2616.2677863348031</v>
      </c>
      <c r="K62" s="135">
        <f ca="1">IFERROR(IF((VLOOKUP($E62,'NEA Backsheet'!$D$5:$AF$182,K$9,FALSE))="","",(VLOOKUP($E62,'NEA Backsheet'!$D$5:$AF$182,K$9,FALSE))),"")</f>
        <v>2646.2905244400922</v>
      </c>
      <c r="L62" s="164">
        <f ca="1">IFERROR(IF((VLOOKUP($E62,'NEA Backsheet'!$D$5:$AF$182,L$9,FALSE))="","",(VLOOKUP($E62,'NEA Backsheet'!$D$5:$AF$182,L$9,FALSE))),"")</f>
        <v>2558.0274855289608</v>
      </c>
      <c r="M62" s="140">
        <f ca="1">IFERROR(IF((VLOOKUP($E62,'NEA Backsheet'!$D$5:$AF$182,M$9,FALSE))="","",(VLOOKUP($E62,'NEA Backsheet'!$D$5:$AF$182,M$9,FALSE))),"")</f>
        <v>2654.0100044640117</v>
      </c>
      <c r="N62" s="137">
        <f ca="1">IFERROR(IF((VLOOKUP($E62,'NEA Backsheet'!$D$5:$AF$182,N$9,FALSE))="","",(VLOOKUP($E62,'NEA Backsheet'!$D$5:$AF$182,N$9,FALSE))),"")</f>
        <v>0</v>
      </c>
      <c r="O62" s="136">
        <f t="shared" ca="1" si="6"/>
        <v>-247.28142454607678</v>
      </c>
      <c r="P62" s="164">
        <f t="shared" ca="1" si="7"/>
        <v>-92.625490882450777</v>
      </c>
      <c r="Q62" s="140">
        <f t="shared" ca="1" si="8"/>
        <v>-97.534411532308695</v>
      </c>
      <c r="R62" s="274" t="str">
        <f t="shared" ca="1" si="9"/>
        <v/>
      </c>
    </row>
    <row r="63" spans="1:21">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5"/>
        <v>E06000049</v>
      </c>
      <c r="F63" s="29" t="str">
        <f ca="1">IF(E63="","",VLOOKUP(E63,'Org list'!$J$9:$K$636,2,0))</f>
        <v>Cheshire East</v>
      </c>
      <c r="G63" s="135">
        <f ca="1">IFERROR(IF((VLOOKUP($E63,'NEA Backsheet'!$D$5:$AF$182,G$9,FALSE))="","",(VLOOKUP($E63,'NEA Backsheet'!$D$5:$AF$182,G$9,FALSE))),"")</f>
        <v>2872.0650930248953</v>
      </c>
      <c r="H63" s="164">
        <f ca="1">IFERROR(IF((VLOOKUP($E63,'NEA Backsheet'!$D$5:$AF$182,H$9,FALSE))="","",(VLOOKUP($E63,'NEA Backsheet'!$D$5:$AF$182,H$9,FALSE))),"")</f>
        <v>2896.6561419169743</v>
      </c>
      <c r="I63" s="140">
        <f ca="1">IFERROR(IF((VLOOKUP($E63,'NEA Backsheet'!$D$5:$AF$182,I$9,FALSE))="","",(VLOOKUP($E63,'NEA Backsheet'!$D$5:$AF$182,I$9,FALSE))),"")</f>
        <v>2960.5258854532317</v>
      </c>
      <c r="J63" s="137">
        <f ca="1">IFERROR(IF((VLOOKUP($E63,'NEA Backsheet'!$D$5:$AF$182,J$9,FALSE))="","",(VLOOKUP($E63,'NEA Backsheet'!$D$5:$AF$182,J$9,FALSE))),"")</f>
        <v>2789.8307411428664</v>
      </c>
      <c r="K63" s="135">
        <f ca="1">IFERROR(IF((VLOOKUP($E63,'NEA Backsheet'!$D$5:$AF$182,K$9,FALSE))="","",(VLOOKUP($E63,'NEA Backsheet'!$D$5:$AF$182,K$9,FALSE))),"")</f>
        <v>2914.3775343063658</v>
      </c>
      <c r="L63" s="164">
        <f ca="1">IFERROR(IF((VLOOKUP($E63,'NEA Backsheet'!$D$5:$AF$182,L$9,FALSE))="","",(VLOOKUP($E63,'NEA Backsheet'!$D$5:$AF$182,L$9,FALSE))),"")</f>
        <v>2791.0597423720355</v>
      </c>
      <c r="M63" s="140">
        <f ca="1">IFERROR(IF((VLOOKUP($E63,'NEA Backsheet'!$D$5:$AF$182,M$9,FALSE))="","",(VLOOKUP($E63,'NEA Backsheet'!$D$5:$AF$182,M$9,FALSE))),"")</f>
        <v>2965.3591115556246</v>
      </c>
      <c r="N63" s="137">
        <f ca="1">IFERROR(IF((VLOOKUP($E63,'NEA Backsheet'!$D$5:$AF$182,N$9,FALSE))="","",(VLOOKUP($E63,'NEA Backsheet'!$D$5:$AF$182,N$9,FALSE))),"")</f>
        <v>0</v>
      </c>
      <c r="O63" s="136">
        <f t="shared" ca="1" si="6"/>
        <v>-42.312441281470456</v>
      </c>
      <c r="P63" s="164">
        <f t="shared" ca="1" si="7"/>
        <v>105.59639954493878</v>
      </c>
      <c r="Q63" s="140">
        <f t="shared" ca="1" si="8"/>
        <v>-4.8332261023929277</v>
      </c>
      <c r="R63" s="274" t="str">
        <f t="shared" ca="1" si="9"/>
        <v/>
      </c>
    </row>
    <row r="64" spans="1:21">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5"/>
        <v>E06000050</v>
      </c>
      <c r="F64" s="29" t="str">
        <f ca="1">IF(E64="","",VLOOKUP(E64,'Org list'!$J$9:$K$636,2,0))</f>
        <v>Cheshire West and Chester</v>
      </c>
      <c r="G64" s="135">
        <f ca="1">IFERROR(IF((VLOOKUP($E64,'NEA Backsheet'!$D$5:$AF$182,G$9,FALSE))="","",(VLOOKUP($E64,'NEA Backsheet'!$D$5:$AF$182,G$9,FALSE))),"")</f>
        <v>3104.9684032239293</v>
      </c>
      <c r="H64" s="164">
        <f ca="1">IFERROR(IF((VLOOKUP($E64,'NEA Backsheet'!$D$5:$AF$182,H$9,FALSE))="","",(VLOOKUP($E64,'NEA Backsheet'!$D$5:$AF$182,H$9,FALSE))),"")</f>
        <v>3151.3069330093372</v>
      </c>
      <c r="I64" s="140">
        <f ca="1">IFERROR(IF((VLOOKUP($E64,'NEA Backsheet'!$D$5:$AF$182,I$9,FALSE))="","",(VLOOKUP($E64,'NEA Backsheet'!$D$5:$AF$182,I$9,FALSE))),"")</f>
        <v>3159.9819414645244</v>
      </c>
      <c r="J64" s="137">
        <f ca="1">IFERROR(IF((VLOOKUP($E64,'NEA Backsheet'!$D$5:$AF$182,J$9,FALSE))="","",(VLOOKUP($E64,'NEA Backsheet'!$D$5:$AF$182,J$9,FALSE))),"")</f>
        <v>3091.8447593607989</v>
      </c>
      <c r="K64" s="135">
        <f ca="1">IFERROR(IF((VLOOKUP($E64,'NEA Backsheet'!$D$5:$AF$182,K$9,FALSE))="","",(VLOOKUP($E64,'NEA Backsheet'!$D$5:$AF$182,K$9,FALSE))),"")</f>
        <v>3113.2208239813926</v>
      </c>
      <c r="L64" s="164">
        <f ca="1">IFERROR(IF((VLOOKUP($E64,'NEA Backsheet'!$D$5:$AF$182,L$9,FALSE))="","",(VLOOKUP($E64,'NEA Backsheet'!$D$5:$AF$182,L$9,FALSE))),"")</f>
        <v>3084.2805690756659</v>
      </c>
      <c r="M64" s="140">
        <f ca="1">IFERROR(IF((VLOOKUP($E64,'NEA Backsheet'!$D$5:$AF$182,M$9,FALSE))="","",(VLOOKUP($E64,'NEA Backsheet'!$D$5:$AF$182,M$9,FALSE))),"")</f>
        <v>3231.1679902501792</v>
      </c>
      <c r="N64" s="137">
        <f ca="1">IFERROR(IF((VLOOKUP($E64,'NEA Backsheet'!$D$5:$AF$182,N$9,FALSE))="","",(VLOOKUP($E64,'NEA Backsheet'!$D$5:$AF$182,N$9,FALSE))),"")</f>
        <v>0</v>
      </c>
      <c r="O64" s="136">
        <f t="shared" ca="1" si="6"/>
        <v>-8.2524207574633692</v>
      </c>
      <c r="P64" s="164">
        <f t="shared" ca="1" si="7"/>
        <v>67.026363933671291</v>
      </c>
      <c r="Q64" s="140">
        <f t="shared" ca="1" si="8"/>
        <v>-71.186048785654748</v>
      </c>
      <c r="R64" s="274" t="str">
        <f t="shared" ca="1" si="9"/>
        <v/>
      </c>
    </row>
    <row r="65" spans="1:18">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5"/>
        <v>E09000001</v>
      </c>
      <c r="F65" s="29" t="str">
        <f ca="1">IF(E65="","",VLOOKUP(E65,'Org list'!$J$9:$K$636,2,0))</f>
        <v>City of London</v>
      </c>
      <c r="G65" s="135">
        <f ca="1">IFERROR(IF((VLOOKUP($E65,'NEA Backsheet'!$D$5:$AF$182,G$9,FALSE))="","",(VLOOKUP($E65,'NEA Backsheet'!$D$5:$AF$182,G$9,FALSE))),"")</f>
        <v>1946.7162278327892</v>
      </c>
      <c r="H65" s="164">
        <f ca="1">IFERROR(IF((VLOOKUP($E65,'NEA Backsheet'!$D$5:$AF$182,H$9,FALSE))="","",(VLOOKUP($E65,'NEA Backsheet'!$D$5:$AF$182,H$9,FALSE))),"")</f>
        <v>1935.1640873211165</v>
      </c>
      <c r="I65" s="140">
        <f ca="1">IFERROR(IF((VLOOKUP($E65,'NEA Backsheet'!$D$5:$AF$182,I$9,FALSE))="","",(VLOOKUP($E65,'NEA Backsheet'!$D$5:$AF$182,I$9,FALSE))),"")</f>
        <v>2025.4275504425646</v>
      </c>
      <c r="J65" s="137">
        <f ca="1">IFERROR(IF((VLOOKUP($E65,'NEA Backsheet'!$D$5:$AF$182,J$9,FALSE))="","",(VLOOKUP($E65,'NEA Backsheet'!$D$5:$AF$182,J$9,FALSE))),"")</f>
        <v>1601.6213981344229</v>
      </c>
      <c r="K65" s="135">
        <f ca="1">IFERROR(IF((VLOOKUP($E65,'NEA Backsheet'!$D$5:$AF$182,K$9,FALSE))="","",(VLOOKUP($E65,'NEA Backsheet'!$D$5:$AF$182,K$9,FALSE))),"")</f>
        <v>1618.6251806699886</v>
      </c>
      <c r="L65" s="164">
        <f ca="1">IFERROR(IF((VLOOKUP($E65,'NEA Backsheet'!$D$5:$AF$182,L$9,FALSE))="","",(VLOOKUP($E65,'NEA Backsheet'!$D$5:$AF$182,L$9,FALSE))),"")</f>
        <v>1571.5941701582904</v>
      </c>
      <c r="M65" s="140">
        <f ca="1">IFERROR(IF((VLOOKUP($E65,'NEA Backsheet'!$D$5:$AF$182,M$9,FALSE))="","",(VLOOKUP($E65,'NEA Backsheet'!$D$5:$AF$182,M$9,FALSE))),"")</f>
        <v>1681.5999160711463</v>
      </c>
      <c r="N65" s="137">
        <f ca="1">IFERROR(IF((VLOOKUP($E65,'NEA Backsheet'!$D$5:$AF$182,N$9,FALSE))="","",(VLOOKUP($E65,'NEA Backsheet'!$D$5:$AF$182,N$9,FALSE))),"")</f>
        <v>0</v>
      </c>
      <c r="O65" s="136">
        <f t="shared" ca="1" si="6"/>
        <v>328.09104716280058</v>
      </c>
      <c r="P65" s="164">
        <f t="shared" ca="1" si="7"/>
        <v>363.56991716282619</v>
      </c>
      <c r="Q65" s="140">
        <f t="shared" ca="1" si="8"/>
        <v>343.8276343714183</v>
      </c>
      <c r="R65" s="274" t="str">
        <f t="shared" ca="1" si="9"/>
        <v/>
      </c>
    </row>
    <row r="66" spans="1:18">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5"/>
        <v>E06000052</v>
      </c>
      <c r="F66" s="29" t="str">
        <f ca="1">IF(E66="","",VLOOKUP(E66,'Org list'!$J$9:$K$636,2,0))</f>
        <v>Cornwall &amp; Scilly</v>
      </c>
      <c r="G66" s="135">
        <f ca="1">IFERROR(IF((VLOOKUP($E66,'NEA Backsheet'!$D$5:$AF$182,G$9,FALSE))="","",(VLOOKUP($E66,'NEA Backsheet'!$D$5:$AF$182,G$9,FALSE))),"")</f>
        <v>2656.6218437266562</v>
      </c>
      <c r="H66" s="164">
        <f ca="1">IFERROR(IF((VLOOKUP($E66,'NEA Backsheet'!$D$5:$AF$182,H$9,FALSE))="","",(VLOOKUP($E66,'NEA Backsheet'!$D$5:$AF$182,H$9,FALSE))),"")</f>
        <v>2619.1580088942414</v>
      </c>
      <c r="I66" s="140">
        <f ca="1">IFERROR(IF((VLOOKUP($E66,'NEA Backsheet'!$D$5:$AF$182,I$9,FALSE))="","",(VLOOKUP($E66,'NEA Backsheet'!$D$5:$AF$182,I$9,FALSE))),"")</f>
        <v>2720.8500048471064</v>
      </c>
      <c r="J66" s="137">
        <f ca="1">IFERROR(IF((VLOOKUP($E66,'NEA Backsheet'!$D$5:$AF$182,J$9,FALSE))="","",(VLOOKUP($E66,'NEA Backsheet'!$D$5:$AF$182,J$9,FALSE))),"")</f>
        <v>2597.9936070701037</v>
      </c>
      <c r="K66" s="135">
        <f ca="1">IFERROR(IF((VLOOKUP($E66,'NEA Backsheet'!$D$5:$AF$182,K$9,FALSE))="","",(VLOOKUP($E66,'NEA Backsheet'!$D$5:$AF$182,K$9,FALSE))),"")</f>
        <v>2612.5426499000073</v>
      </c>
      <c r="L66" s="164">
        <f ca="1">IFERROR(IF((VLOOKUP($E66,'NEA Backsheet'!$D$5:$AF$182,L$9,FALSE))="","",(VLOOKUP($E66,'NEA Backsheet'!$D$5:$AF$182,L$9,FALSE))),"")</f>
        <v>2569.0848865710664</v>
      </c>
      <c r="M66" s="140">
        <f ca="1">IFERROR(IF((VLOOKUP($E66,'NEA Backsheet'!$D$5:$AF$182,M$9,FALSE))="","",(VLOOKUP($E66,'NEA Backsheet'!$D$5:$AF$182,M$9,FALSE))),"")</f>
        <v>2765.1004703455574</v>
      </c>
      <c r="N66" s="137">
        <f ca="1">IFERROR(IF((VLOOKUP($E66,'NEA Backsheet'!$D$5:$AF$182,N$9,FALSE))="","",(VLOOKUP($E66,'NEA Backsheet'!$D$5:$AF$182,N$9,FALSE))),"")</f>
        <v>0</v>
      </c>
      <c r="O66" s="136">
        <f t="shared" ca="1" si="6"/>
        <v>44.079193826648861</v>
      </c>
      <c r="P66" s="164">
        <f t="shared" ca="1" si="7"/>
        <v>50.073122323175085</v>
      </c>
      <c r="Q66" s="140">
        <f t="shared" ca="1" si="8"/>
        <v>-44.250465498450922</v>
      </c>
      <c r="R66" s="274" t="str">
        <f t="shared" ca="1" si="9"/>
        <v/>
      </c>
    </row>
    <row r="67" spans="1:18">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5"/>
        <v>E06000047</v>
      </c>
      <c r="F67" s="29" t="str">
        <f ca="1">IF(E67="","",VLOOKUP(E67,'Org list'!$J$9:$K$636,2,0))</f>
        <v>County Durham</v>
      </c>
      <c r="G67" s="135">
        <f ca="1">IFERROR(IF((VLOOKUP($E67,'NEA Backsheet'!$D$5:$AF$182,G$9,FALSE))="","",(VLOOKUP($E67,'NEA Backsheet'!$D$5:$AF$182,G$9,FALSE))),"")</f>
        <v>3060.8682060389983</v>
      </c>
      <c r="H67" s="164">
        <f ca="1">IFERROR(IF((VLOOKUP($E67,'NEA Backsheet'!$D$5:$AF$182,H$9,FALSE))="","",(VLOOKUP($E67,'NEA Backsheet'!$D$5:$AF$182,H$9,FALSE))),"")</f>
        <v>2989.8031503543875</v>
      </c>
      <c r="I67" s="140">
        <f ca="1">IFERROR(IF((VLOOKUP($E67,'NEA Backsheet'!$D$5:$AF$182,I$9,FALSE))="","",(VLOOKUP($E67,'NEA Backsheet'!$D$5:$AF$182,I$9,FALSE))),"")</f>
        <v>3071.8647965801065</v>
      </c>
      <c r="J67" s="137">
        <f ca="1">IFERROR(IF((VLOOKUP($E67,'NEA Backsheet'!$D$5:$AF$182,J$9,FALSE))="","",(VLOOKUP($E67,'NEA Backsheet'!$D$5:$AF$182,J$9,FALSE))),"")</f>
        <v>3047.0281663696355</v>
      </c>
      <c r="K67" s="135">
        <f ca="1">IFERROR(IF((VLOOKUP($E67,'NEA Backsheet'!$D$5:$AF$182,K$9,FALSE))="","",(VLOOKUP($E67,'NEA Backsheet'!$D$5:$AF$182,K$9,FALSE))),"")</f>
        <v>2976.1702329724453</v>
      </c>
      <c r="L67" s="164">
        <f ca="1">IFERROR(IF((VLOOKUP($E67,'NEA Backsheet'!$D$5:$AF$182,L$9,FALSE))="","",(VLOOKUP($E67,'NEA Backsheet'!$D$5:$AF$182,L$9,FALSE))),"")</f>
        <v>3008.1620991458412</v>
      </c>
      <c r="M67" s="140">
        <f ca="1">IFERROR(IF((VLOOKUP($E67,'NEA Backsheet'!$D$5:$AF$182,M$9,FALSE))="","",(VLOOKUP($E67,'NEA Backsheet'!$D$5:$AF$182,M$9,FALSE))),"")</f>
        <v>3160.828424164175</v>
      </c>
      <c r="N67" s="137">
        <f ca="1">IFERROR(IF((VLOOKUP($E67,'NEA Backsheet'!$D$5:$AF$182,N$9,FALSE))="","",(VLOOKUP($E67,'NEA Backsheet'!$D$5:$AF$182,N$9,FALSE))),"")</f>
        <v>0</v>
      </c>
      <c r="O67" s="136">
        <f t="shared" ca="1" si="6"/>
        <v>84.697973066553004</v>
      </c>
      <c r="P67" s="164">
        <f t="shared" ca="1" si="7"/>
        <v>-18.358948791453713</v>
      </c>
      <c r="Q67" s="140">
        <f t="shared" ca="1" si="8"/>
        <v>-88.96362758406849</v>
      </c>
      <c r="R67" s="274" t="str">
        <f t="shared" ca="1" si="9"/>
        <v/>
      </c>
    </row>
    <row r="68" spans="1:18">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5"/>
        <v>E08000026</v>
      </c>
      <c r="F68" s="29" t="str">
        <f ca="1">IF(E68="","",VLOOKUP(E68,'Org list'!$J$9:$K$636,2,0))</f>
        <v>Coventry</v>
      </c>
      <c r="G68" s="135">
        <f ca="1">IFERROR(IF((VLOOKUP($E68,'NEA Backsheet'!$D$5:$AF$182,G$9,FALSE))="","",(VLOOKUP($E68,'NEA Backsheet'!$D$5:$AF$182,G$9,FALSE))),"")</f>
        <v>2593.486546283711</v>
      </c>
      <c r="H68" s="164">
        <f ca="1">IFERROR(IF((VLOOKUP($E68,'NEA Backsheet'!$D$5:$AF$182,H$9,FALSE))="","",(VLOOKUP($E68,'NEA Backsheet'!$D$5:$AF$182,H$9,FALSE))),"")</f>
        <v>2659.7160148719568</v>
      </c>
      <c r="I68" s="140">
        <f ca="1">IFERROR(IF((VLOOKUP($E68,'NEA Backsheet'!$D$5:$AF$182,I$9,FALSE))="","",(VLOOKUP($E68,'NEA Backsheet'!$D$5:$AF$182,I$9,FALSE))),"")</f>
        <v>2668.4805744081268</v>
      </c>
      <c r="J68" s="137">
        <f ca="1">IFERROR(IF((VLOOKUP($E68,'NEA Backsheet'!$D$5:$AF$182,J$9,FALSE))="","",(VLOOKUP($E68,'NEA Backsheet'!$D$5:$AF$182,J$9,FALSE))),"")</f>
        <v>2568.7170420089192</v>
      </c>
      <c r="K68" s="135">
        <f ca="1">IFERROR(IF((VLOOKUP($E68,'NEA Backsheet'!$D$5:$AF$182,K$9,FALSE))="","",(VLOOKUP($E68,'NEA Backsheet'!$D$5:$AF$182,K$9,FALSE))),"")</f>
        <v>2691.2819400513904</v>
      </c>
      <c r="L68" s="164">
        <f ca="1">IFERROR(IF((VLOOKUP($E68,'NEA Backsheet'!$D$5:$AF$182,L$9,FALSE))="","",(VLOOKUP($E68,'NEA Backsheet'!$D$5:$AF$182,L$9,FALSE))),"")</f>
        <v>2753.1977556175812</v>
      </c>
      <c r="M68" s="140">
        <f ca="1">IFERROR(IF((VLOOKUP($E68,'NEA Backsheet'!$D$5:$AF$182,M$9,FALSE))="","",(VLOOKUP($E68,'NEA Backsheet'!$D$5:$AF$182,M$9,FALSE))),"")</f>
        <v>2677.0775760442639</v>
      </c>
      <c r="N68" s="137">
        <f ca="1">IFERROR(IF((VLOOKUP($E68,'NEA Backsheet'!$D$5:$AF$182,N$9,FALSE))="","",(VLOOKUP($E68,'NEA Backsheet'!$D$5:$AF$182,N$9,FALSE))),"")</f>
        <v>0</v>
      </c>
      <c r="O68" s="136">
        <f t="shared" ca="1" si="6"/>
        <v>-97.795393767679343</v>
      </c>
      <c r="P68" s="164">
        <f t="shared" ca="1" si="7"/>
        <v>-93.481740745624393</v>
      </c>
      <c r="Q68" s="140">
        <f t="shared" ca="1" si="8"/>
        <v>-8.5970016361370654</v>
      </c>
      <c r="R68" s="274" t="str">
        <f t="shared" ca="1" si="9"/>
        <v/>
      </c>
    </row>
    <row r="69" spans="1:18">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5"/>
        <v>E09000008</v>
      </c>
      <c r="F69" s="29" t="str">
        <f ca="1">IF(E69="","",VLOOKUP(E69,'Org list'!$J$9:$K$636,2,0))</f>
        <v>Croydon</v>
      </c>
      <c r="G69" s="135">
        <f ca="1">IFERROR(IF((VLOOKUP($E69,'NEA Backsheet'!$D$5:$AF$182,G$9,FALSE))="","",(VLOOKUP($E69,'NEA Backsheet'!$D$5:$AF$182,G$9,FALSE))),"")</f>
        <v>2502.6394659617745</v>
      </c>
      <c r="H69" s="164">
        <f ca="1">IFERROR(IF((VLOOKUP($E69,'NEA Backsheet'!$D$5:$AF$182,H$9,FALSE))="","",(VLOOKUP($E69,'NEA Backsheet'!$D$5:$AF$182,H$9,FALSE))),"")</f>
        <v>2414.2100137270791</v>
      </c>
      <c r="I69" s="140">
        <f ca="1">IFERROR(IF((VLOOKUP($E69,'NEA Backsheet'!$D$5:$AF$182,I$9,FALSE))="","",(VLOOKUP($E69,'NEA Backsheet'!$D$5:$AF$182,I$9,FALSE))),"")</f>
        <v>2561.2545399704895</v>
      </c>
      <c r="J69" s="137">
        <f ca="1">IFERROR(IF((VLOOKUP($E69,'NEA Backsheet'!$D$5:$AF$182,J$9,FALSE))="","",(VLOOKUP($E69,'NEA Backsheet'!$D$5:$AF$182,J$9,FALSE))),"")</f>
        <v>2450.6476459063729</v>
      </c>
      <c r="K69" s="135">
        <f ca="1">IFERROR(IF((VLOOKUP($E69,'NEA Backsheet'!$D$5:$AF$182,K$9,FALSE))="","",(VLOOKUP($E69,'NEA Backsheet'!$D$5:$AF$182,K$9,FALSE))),"")</f>
        <v>2490.1520868440002</v>
      </c>
      <c r="L69" s="164">
        <f ca="1">IFERROR(IF((VLOOKUP($E69,'NEA Backsheet'!$D$5:$AF$182,L$9,FALSE))="","",(VLOOKUP($E69,'NEA Backsheet'!$D$5:$AF$182,L$9,FALSE))),"")</f>
        <v>2547.5812182611453</v>
      </c>
      <c r="M69" s="140">
        <f ca="1">IFERROR(IF((VLOOKUP($E69,'NEA Backsheet'!$D$5:$AF$182,M$9,FALSE))="","",(VLOOKUP($E69,'NEA Backsheet'!$D$5:$AF$182,M$9,FALSE))),"")</f>
        <v>2572.9362229755193</v>
      </c>
      <c r="N69" s="137">
        <f ca="1">IFERROR(IF((VLOOKUP($E69,'NEA Backsheet'!$D$5:$AF$182,N$9,FALSE))="","",(VLOOKUP($E69,'NEA Backsheet'!$D$5:$AF$182,N$9,FALSE))),"")</f>
        <v>0</v>
      </c>
      <c r="O69" s="136">
        <f t="shared" ca="1" si="6"/>
        <v>12.487379117774253</v>
      </c>
      <c r="P69" s="164">
        <f t="shared" ca="1" si="7"/>
        <v>-133.37120453406624</v>
      </c>
      <c r="Q69" s="140">
        <f t="shared" ca="1" si="8"/>
        <v>-11.681683005029754</v>
      </c>
      <c r="R69" s="274" t="str">
        <f t="shared" ca="1" si="9"/>
        <v/>
      </c>
    </row>
    <row r="70" spans="1:18">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5"/>
        <v>E10000006</v>
      </c>
      <c r="F70" s="29" t="str">
        <f ca="1">IF(E70="","",VLOOKUP(E70,'Org list'!$J$9:$K$636,2,0))</f>
        <v>Cumbria</v>
      </c>
      <c r="G70" s="135">
        <f ca="1">IFERROR(IF((VLOOKUP($E70,'NEA Backsheet'!$D$5:$AF$182,G$9,FALSE))="","",(VLOOKUP($E70,'NEA Backsheet'!$D$5:$AF$182,G$9,FALSE))),"")</f>
        <v>2786.1031012299204</v>
      </c>
      <c r="H70" s="164">
        <f ca="1">IFERROR(IF((VLOOKUP($E70,'NEA Backsheet'!$D$5:$AF$182,H$9,FALSE))="","",(VLOOKUP($E70,'NEA Backsheet'!$D$5:$AF$182,H$9,FALSE))),"")</f>
        <v>2769.7559716591854</v>
      </c>
      <c r="I70" s="140">
        <f ca="1">IFERROR(IF((VLOOKUP($E70,'NEA Backsheet'!$D$5:$AF$182,I$9,FALSE))="","",(VLOOKUP($E70,'NEA Backsheet'!$D$5:$AF$182,I$9,FALSE))),"")</f>
        <v>2906.5978125354113</v>
      </c>
      <c r="J70" s="137">
        <f ca="1">IFERROR(IF((VLOOKUP($E70,'NEA Backsheet'!$D$5:$AF$182,J$9,FALSE))="","",(VLOOKUP($E70,'NEA Backsheet'!$D$5:$AF$182,J$9,FALSE))),"")</f>
        <v>2795.9477477389414</v>
      </c>
      <c r="K70" s="135">
        <f ca="1">IFERROR(IF((VLOOKUP($E70,'NEA Backsheet'!$D$5:$AF$182,K$9,FALSE))="","",(VLOOKUP($E70,'NEA Backsheet'!$D$5:$AF$182,K$9,FALSE))),"")</f>
        <v>2744.8438382612994</v>
      </c>
      <c r="L70" s="164">
        <f ca="1">IFERROR(IF((VLOOKUP($E70,'NEA Backsheet'!$D$5:$AF$182,L$9,FALSE))="","",(VLOOKUP($E70,'NEA Backsheet'!$D$5:$AF$182,L$9,FALSE))),"")</f>
        <v>2746.1056412417151</v>
      </c>
      <c r="M70" s="140">
        <f ca="1">IFERROR(IF((VLOOKUP($E70,'NEA Backsheet'!$D$5:$AF$182,M$9,FALSE))="","",(VLOOKUP($E70,'NEA Backsheet'!$D$5:$AF$182,M$9,FALSE))),"")</f>
        <v>3002.1401101510164</v>
      </c>
      <c r="N70" s="137">
        <f ca="1">IFERROR(IF((VLOOKUP($E70,'NEA Backsheet'!$D$5:$AF$182,N$9,FALSE))="","",(VLOOKUP($E70,'NEA Backsheet'!$D$5:$AF$182,N$9,FALSE))),"")</f>
        <v>0</v>
      </c>
      <c r="O70" s="136">
        <f t="shared" ca="1" si="6"/>
        <v>41.259262968620988</v>
      </c>
      <c r="P70" s="164">
        <f t="shared" ca="1" si="7"/>
        <v>23.650330417470286</v>
      </c>
      <c r="Q70" s="140">
        <f t="shared" ca="1" si="8"/>
        <v>-95.542297615605094</v>
      </c>
      <c r="R70" s="274" t="str">
        <f t="shared" ca="1" si="9"/>
        <v/>
      </c>
    </row>
    <row r="71" spans="1:18">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5"/>
        <v>E06000005</v>
      </c>
      <c r="F71" s="29" t="str">
        <f ca="1">IF(E71="","",VLOOKUP(E71,'Org list'!$J$9:$K$636,2,0))</f>
        <v>Darlington</v>
      </c>
      <c r="G71" s="135">
        <f ca="1">IFERROR(IF((VLOOKUP($E71,'NEA Backsheet'!$D$5:$AF$182,G$9,FALSE))="","",(VLOOKUP($E71,'NEA Backsheet'!$D$5:$AF$182,G$9,FALSE))),"")</f>
        <v>3028.0067962530052</v>
      </c>
      <c r="H71" s="164">
        <f ca="1">IFERROR(IF((VLOOKUP($E71,'NEA Backsheet'!$D$5:$AF$182,H$9,FALSE))="","",(VLOOKUP($E71,'NEA Backsheet'!$D$5:$AF$182,H$9,FALSE))),"")</f>
        <v>3056.7238787592278</v>
      </c>
      <c r="I71" s="140">
        <f ca="1">IFERROR(IF((VLOOKUP($E71,'NEA Backsheet'!$D$5:$AF$182,I$9,FALSE))="","",(VLOOKUP($E71,'NEA Backsheet'!$D$5:$AF$182,I$9,FALSE))),"")</f>
        <v>3125.9703476461168</v>
      </c>
      <c r="J71" s="137">
        <f ca="1">IFERROR(IF((VLOOKUP($E71,'NEA Backsheet'!$D$5:$AF$182,J$9,FALSE))="","",(VLOOKUP($E71,'NEA Backsheet'!$D$5:$AF$182,J$9,FALSE))),"")</f>
        <v>3094.1825787595849</v>
      </c>
      <c r="K71" s="135">
        <f ca="1">IFERROR(IF((VLOOKUP($E71,'NEA Backsheet'!$D$5:$AF$182,K$9,FALSE))="","",(VLOOKUP($E71,'NEA Backsheet'!$D$5:$AF$182,K$9,FALSE))),"")</f>
        <v>3083.399584638637</v>
      </c>
      <c r="L71" s="164">
        <f ca="1">IFERROR(IF((VLOOKUP($E71,'NEA Backsheet'!$D$5:$AF$182,L$9,FALSE))="","",(VLOOKUP($E71,'NEA Backsheet'!$D$5:$AF$182,L$9,FALSE))),"")</f>
        <v>2932.0856798538389</v>
      </c>
      <c r="M71" s="140">
        <f ca="1">IFERROR(IF((VLOOKUP($E71,'NEA Backsheet'!$D$5:$AF$182,M$9,FALSE))="","",(VLOOKUP($E71,'NEA Backsheet'!$D$5:$AF$182,M$9,FALSE))),"")</f>
        <v>3250.8090678090207</v>
      </c>
      <c r="N71" s="137">
        <f ca="1">IFERROR(IF((VLOOKUP($E71,'NEA Backsheet'!$D$5:$AF$182,N$9,FALSE))="","",(VLOOKUP($E71,'NEA Backsheet'!$D$5:$AF$182,N$9,FALSE))),"")</f>
        <v>0</v>
      </c>
      <c r="O71" s="136">
        <f t="shared" ca="1" si="6"/>
        <v>-55.392788385631775</v>
      </c>
      <c r="P71" s="164">
        <f t="shared" ca="1" si="7"/>
        <v>124.63819890538889</v>
      </c>
      <c r="Q71" s="140">
        <f t="shared" ca="1" si="8"/>
        <v>-124.83872016290388</v>
      </c>
      <c r="R71" s="274" t="str">
        <f t="shared" ca="1" si="9"/>
        <v/>
      </c>
    </row>
    <row r="72" spans="1:18">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5"/>
        <v>E06000015</v>
      </c>
      <c r="F72" s="29" t="str">
        <f ca="1">IF(E72="","",VLOOKUP(E72,'Org list'!$J$9:$K$636,2,0))</f>
        <v>Derby</v>
      </c>
      <c r="G72" s="135">
        <f ca="1">IFERROR(IF((VLOOKUP($E72,'NEA Backsheet'!$D$5:$AF$182,G$9,FALSE))="","",(VLOOKUP($E72,'NEA Backsheet'!$D$5:$AF$182,G$9,FALSE))),"")</f>
        <v>2576.9804635749056</v>
      </c>
      <c r="H72" s="164">
        <f ca="1">IFERROR(IF((VLOOKUP($E72,'NEA Backsheet'!$D$5:$AF$182,H$9,FALSE))="","",(VLOOKUP($E72,'NEA Backsheet'!$D$5:$AF$182,H$9,FALSE))),"")</f>
        <v>2527.0253675068166</v>
      </c>
      <c r="I72" s="140">
        <f ca="1">IFERROR(IF((VLOOKUP($E72,'NEA Backsheet'!$D$5:$AF$182,I$9,FALSE))="","",(VLOOKUP($E72,'NEA Backsheet'!$D$5:$AF$182,I$9,FALSE))),"")</f>
        <v>2610.1537695576203</v>
      </c>
      <c r="J72" s="137">
        <f ca="1">IFERROR(IF((VLOOKUP($E72,'NEA Backsheet'!$D$5:$AF$182,J$9,FALSE))="","",(VLOOKUP($E72,'NEA Backsheet'!$D$5:$AF$182,J$9,FALSE))),"")</f>
        <v>2637.1307810731159</v>
      </c>
      <c r="K72" s="135">
        <f ca="1">IFERROR(IF((VLOOKUP($E72,'NEA Backsheet'!$D$5:$AF$182,K$9,FALSE))="","",(VLOOKUP($E72,'NEA Backsheet'!$D$5:$AF$182,K$9,FALSE))),"")</f>
        <v>2582.5574428282625</v>
      </c>
      <c r="L72" s="164">
        <f ca="1">IFERROR(IF((VLOOKUP($E72,'NEA Backsheet'!$D$5:$AF$182,L$9,FALSE))="","",(VLOOKUP($E72,'NEA Backsheet'!$D$5:$AF$182,L$9,FALSE))),"")</f>
        <v>2556.2383860860632</v>
      </c>
      <c r="M72" s="140">
        <f ca="1">IFERROR(IF((VLOOKUP($E72,'NEA Backsheet'!$D$5:$AF$182,M$9,FALSE))="","",(VLOOKUP($E72,'NEA Backsheet'!$D$5:$AF$182,M$9,FALSE))),"")</f>
        <v>2671.3842593331833</v>
      </c>
      <c r="N72" s="137">
        <f ca="1">IFERROR(IF((VLOOKUP($E72,'NEA Backsheet'!$D$5:$AF$182,N$9,FALSE))="","",(VLOOKUP($E72,'NEA Backsheet'!$D$5:$AF$182,N$9,FALSE))),"")</f>
        <v>0</v>
      </c>
      <c r="O72" s="136">
        <f t="shared" ca="1" si="6"/>
        <v>-5.5769792533569671</v>
      </c>
      <c r="P72" s="164">
        <f t="shared" ca="1" si="7"/>
        <v>-29.213018579246636</v>
      </c>
      <c r="Q72" s="140">
        <f t="shared" ca="1" si="8"/>
        <v>-61.230489775563001</v>
      </c>
      <c r="R72" s="274" t="str">
        <f t="shared" ca="1" si="9"/>
        <v/>
      </c>
    </row>
    <row r="73" spans="1:18">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5"/>
        <v>E10000007</v>
      </c>
      <c r="F73" s="29" t="str">
        <f ca="1">IF(E73="","",VLOOKUP(E73,'Org list'!$J$9:$K$636,2,0))</f>
        <v>Derbyshire</v>
      </c>
      <c r="G73" s="135">
        <f ca="1">IFERROR(IF((VLOOKUP($E73,'NEA Backsheet'!$D$5:$AF$182,G$9,FALSE))="","",(VLOOKUP($E73,'NEA Backsheet'!$D$5:$AF$182,G$9,FALSE))),"")</f>
        <v>2812.9855806562505</v>
      </c>
      <c r="H73" s="164">
        <f ca="1">IFERROR(IF((VLOOKUP($E73,'NEA Backsheet'!$D$5:$AF$182,H$9,FALSE))="","",(VLOOKUP($E73,'NEA Backsheet'!$D$5:$AF$182,H$9,FALSE))),"")</f>
        <v>2748.5423242523207</v>
      </c>
      <c r="I73" s="140">
        <f ca="1">IFERROR(IF((VLOOKUP($E73,'NEA Backsheet'!$D$5:$AF$182,I$9,FALSE))="","",(VLOOKUP($E73,'NEA Backsheet'!$D$5:$AF$182,I$9,FALSE))),"")</f>
        <v>2839.8239083582539</v>
      </c>
      <c r="J73" s="137">
        <f ca="1">IFERROR(IF((VLOOKUP($E73,'NEA Backsheet'!$D$5:$AF$182,J$9,FALSE))="","",(VLOOKUP($E73,'NEA Backsheet'!$D$5:$AF$182,J$9,FALSE))),"")</f>
        <v>2864.9001048737732</v>
      </c>
      <c r="K73" s="135">
        <f ca="1">IFERROR(IF((VLOOKUP($E73,'NEA Backsheet'!$D$5:$AF$182,K$9,FALSE))="","",(VLOOKUP($E73,'NEA Backsheet'!$D$5:$AF$182,K$9,FALSE))),"")</f>
        <v>2803.4068364867439</v>
      </c>
      <c r="L73" s="164">
        <f ca="1">IFERROR(IF((VLOOKUP($E73,'NEA Backsheet'!$D$5:$AF$182,L$9,FALSE))="","",(VLOOKUP($E73,'NEA Backsheet'!$D$5:$AF$182,L$9,FALSE))),"")</f>
        <v>2805.5632217876091</v>
      </c>
      <c r="M73" s="140">
        <f ca="1">IFERROR(IF((VLOOKUP($E73,'NEA Backsheet'!$D$5:$AF$182,M$9,FALSE))="","",(VLOOKUP($E73,'NEA Backsheet'!$D$5:$AF$182,M$9,FALSE))),"")</f>
        <v>2964.866691425907</v>
      </c>
      <c r="N73" s="137">
        <f ca="1">IFERROR(IF((VLOOKUP($E73,'NEA Backsheet'!$D$5:$AF$182,N$9,FALSE))="","",(VLOOKUP($E73,'NEA Backsheet'!$D$5:$AF$182,N$9,FALSE))),"")</f>
        <v>0</v>
      </c>
      <c r="O73" s="136">
        <f t="shared" ca="1" si="6"/>
        <v>9.5787441695065354</v>
      </c>
      <c r="P73" s="164">
        <f t="shared" ca="1" si="7"/>
        <v>-57.020897535288441</v>
      </c>
      <c r="Q73" s="140">
        <f t="shared" ca="1" si="8"/>
        <v>-125.04278306765309</v>
      </c>
      <c r="R73" s="274" t="str">
        <f t="shared" ca="1" si="9"/>
        <v/>
      </c>
    </row>
    <row r="74" spans="1:18">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5"/>
        <v>E10000008</v>
      </c>
      <c r="F74" s="29" t="str">
        <f ca="1">IF(E74="","",VLOOKUP(E74,'Org list'!$J$9:$K$636,2,0))</f>
        <v>Devon</v>
      </c>
      <c r="G74" s="135">
        <f ca="1">IFERROR(IF((VLOOKUP($E74,'NEA Backsheet'!$D$5:$AF$182,G$9,FALSE))="","",(VLOOKUP($E74,'NEA Backsheet'!$D$5:$AF$182,G$9,FALSE))),"")</f>
        <v>2620.1050232395482</v>
      </c>
      <c r="H74" s="164">
        <f ca="1">IFERROR(IF((VLOOKUP($E74,'NEA Backsheet'!$D$5:$AF$182,H$9,FALSE))="","",(VLOOKUP($E74,'NEA Backsheet'!$D$5:$AF$182,H$9,FALSE))),"")</f>
        <v>2570.0966582433734</v>
      </c>
      <c r="I74" s="140">
        <f ca="1">IFERROR(IF((VLOOKUP($E74,'NEA Backsheet'!$D$5:$AF$182,I$9,FALSE))="","",(VLOOKUP($E74,'NEA Backsheet'!$D$5:$AF$182,I$9,FALSE))),"")</f>
        <v>2702.4247749532401</v>
      </c>
      <c r="J74" s="137">
        <f ca="1">IFERROR(IF((VLOOKUP($E74,'NEA Backsheet'!$D$5:$AF$182,J$9,FALSE))="","",(VLOOKUP($E74,'NEA Backsheet'!$D$5:$AF$182,J$9,FALSE))),"")</f>
        <v>2730.1328604218816</v>
      </c>
      <c r="K74" s="135">
        <f ca="1">IFERROR(IF((VLOOKUP($E74,'NEA Backsheet'!$D$5:$AF$182,K$9,FALSE))="","",(VLOOKUP($E74,'NEA Backsheet'!$D$5:$AF$182,K$9,FALSE))),"")</f>
        <v>2698.8248800849869</v>
      </c>
      <c r="L74" s="164">
        <f ca="1">IFERROR(IF((VLOOKUP($E74,'NEA Backsheet'!$D$5:$AF$182,L$9,FALSE))="","",(VLOOKUP($E74,'NEA Backsheet'!$D$5:$AF$182,L$9,FALSE))),"")</f>
        <v>2687.5041632061921</v>
      </c>
      <c r="M74" s="140">
        <f ca="1">IFERROR(IF((VLOOKUP($E74,'NEA Backsheet'!$D$5:$AF$182,M$9,FALSE))="","",(VLOOKUP($E74,'NEA Backsheet'!$D$5:$AF$182,M$9,FALSE))),"")</f>
        <v>2894.3896153329429</v>
      </c>
      <c r="N74" s="137">
        <f ca="1">IFERROR(IF((VLOOKUP($E74,'NEA Backsheet'!$D$5:$AF$182,N$9,FALSE))="","",(VLOOKUP($E74,'NEA Backsheet'!$D$5:$AF$182,N$9,FALSE))),"")</f>
        <v>0</v>
      </c>
      <c r="O74" s="136">
        <f t="shared" ca="1" si="6"/>
        <v>-78.719856845438699</v>
      </c>
      <c r="P74" s="164">
        <f t="shared" ca="1" si="7"/>
        <v>-117.40750496281862</v>
      </c>
      <c r="Q74" s="140">
        <f t="shared" ca="1" si="8"/>
        <v>-191.96484037970276</v>
      </c>
      <c r="R74" s="274" t="str">
        <f t="shared" ca="1" si="9"/>
        <v/>
      </c>
    </row>
    <row r="75" spans="1:18">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5"/>
        <v>E08000017</v>
      </c>
      <c r="F75" s="29" t="str">
        <f ca="1">IF(E75="","",VLOOKUP(E75,'Org list'!$J$9:$K$636,2,0))</f>
        <v>Doncaster</v>
      </c>
      <c r="G75" s="135">
        <f ca="1">IFERROR(IF((VLOOKUP($E75,'NEA Backsheet'!$D$5:$AF$182,G$9,FALSE))="","",(VLOOKUP($E75,'NEA Backsheet'!$D$5:$AF$182,G$9,FALSE))),"")</f>
        <v>3071.5742685608975</v>
      </c>
      <c r="H75" s="164">
        <f ca="1">IFERROR(IF((VLOOKUP($E75,'NEA Backsheet'!$D$5:$AF$182,H$9,FALSE))="","",(VLOOKUP($E75,'NEA Backsheet'!$D$5:$AF$182,H$9,FALSE))),"")</f>
        <v>3070.6410693279099</v>
      </c>
      <c r="I75" s="140">
        <f ca="1">IFERROR(IF((VLOOKUP($E75,'NEA Backsheet'!$D$5:$AF$182,I$9,FALSE))="","",(VLOOKUP($E75,'NEA Backsheet'!$D$5:$AF$182,I$9,FALSE))),"")</f>
        <v>3130.1705104579191</v>
      </c>
      <c r="J75" s="137">
        <f ca="1">IFERROR(IF((VLOOKUP($E75,'NEA Backsheet'!$D$5:$AF$182,J$9,FALSE))="","",(VLOOKUP($E75,'NEA Backsheet'!$D$5:$AF$182,J$9,FALSE))),"")</f>
        <v>3108.0442946805501</v>
      </c>
      <c r="K75" s="135">
        <f ca="1">IFERROR(IF((VLOOKUP($E75,'NEA Backsheet'!$D$5:$AF$182,K$9,FALSE))="","",(VLOOKUP($E75,'NEA Backsheet'!$D$5:$AF$182,K$9,FALSE))),"")</f>
        <v>3075.2347634393886</v>
      </c>
      <c r="L75" s="164">
        <f ca="1">IFERROR(IF((VLOOKUP($E75,'NEA Backsheet'!$D$5:$AF$182,L$9,FALSE))="","",(VLOOKUP($E75,'NEA Backsheet'!$D$5:$AF$182,L$9,FALSE))),"")</f>
        <v>3097.3683614133315</v>
      </c>
      <c r="M75" s="140">
        <f ca="1">IFERROR(IF((VLOOKUP($E75,'NEA Backsheet'!$D$5:$AF$182,M$9,FALSE))="","",(VLOOKUP($E75,'NEA Backsheet'!$D$5:$AF$182,M$9,FALSE))),"")</f>
        <v>3090.3241343182012</v>
      </c>
      <c r="N75" s="137">
        <f ca="1">IFERROR(IF((VLOOKUP($E75,'NEA Backsheet'!$D$5:$AF$182,N$9,FALSE))="","",(VLOOKUP($E75,'NEA Backsheet'!$D$5:$AF$182,N$9,FALSE))),"")</f>
        <v>0</v>
      </c>
      <c r="O75" s="136">
        <f t="shared" ca="1" si="6"/>
        <v>-3.6604948784911358</v>
      </c>
      <c r="P75" s="164">
        <f t="shared" ca="1" si="7"/>
        <v>-26.727292085421595</v>
      </c>
      <c r="Q75" s="140">
        <f t="shared" ca="1" si="8"/>
        <v>39.846376139717904</v>
      </c>
      <c r="R75" s="274" t="str">
        <f t="shared" ca="1" si="9"/>
        <v/>
      </c>
    </row>
    <row r="76" spans="1:18">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ref="E76:E107" ca="1" si="10">IF($A76&gt;$U$5-1,"",INDIRECT("'Comms by AT'!D"&amp;$A76+$U$4))</f>
        <v>E10000009</v>
      </c>
      <c r="F76" s="29" t="str">
        <f ca="1">IF(E76="","",VLOOKUP(E76,'Org list'!$J$9:$K$636,2,0))</f>
        <v>Dorset</v>
      </c>
      <c r="G76" s="135">
        <f ca="1">IFERROR(IF((VLOOKUP($E76,'NEA Backsheet'!$D$5:$AF$182,G$9,FALSE))="","",(VLOOKUP($E76,'NEA Backsheet'!$D$5:$AF$182,G$9,FALSE))),"")</f>
        <v>2992.8066057510778</v>
      </c>
      <c r="H76" s="164">
        <f ca="1">IFERROR(IF((VLOOKUP($E76,'NEA Backsheet'!$D$5:$AF$182,H$9,FALSE))="","",(VLOOKUP($E76,'NEA Backsheet'!$D$5:$AF$182,H$9,FALSE))),"")</f>
        <v>2939.5161894216335</v>
      </c>
      <c r="I76" s="140">
        <f ca="1">IFERROR(IF((VLOOKUP($E76,'NEA Backsheet'!$D$5:$AF$182,I$9,FALSE))="","",(VLOOKUP($E76,'NEA Backsheet'!$D$5:$AF$182,I$9,FALSE))),"")</f>
        <v>3120.204337837562</v>
      </c>
      <c r="J76" s="137">
        <f ca="1">IFERROR(IF((VLOOKUP($E76,'NEA Backsheet'!$D$5:$AF$182,J$9,FALSE))="","",(VLOOKUP($E76,'NEA Backsheet'!$D$5:$AF$182,J$9,FALSE))),"")</f>
        <v>3112.8681174219687</v>
      </c>
      <c r="K76" s="135">
        <f ca="1">IFERROR(IF((VLOOKUP($E76,'NEA Backsheet'!$D$5:$AF$182,K$9,FALSE))="","",(VLOOKUP($E76,'NEA Backsheet'!$D$5:$AF$182,K$9,FALSE))),"")</f>
        <v>2996.5502866154857</v>
      </c>
      <c r="L76" s="164">
        <f ca="1">IFERROR(IF((VLOOKUP($E76,'NEA Backsheet'!$D$5:$AF$182,L$9,FALSE))="","",(VLOOKUP($E76,'NEA Backsheet'!$D$5:$AF$182,L$9,FALSE))),"")</f>
        <v>3043.7016623403679</v>
      </c>
      <c r="M76" s="140">
        <f ca="1">IFERROR(IF((VLOOKUP($E76,'NEA Backsheet'!$D$5:$AF$182,M$9,FALSE))="","",(VLOOKUP($E76,'NEA Backsheet'!$D$5:$AF$182,M$9,FALSE))),"")</f>
        <v>3110.8128002238609</v>
      </c>
      <c r="N76" s="137">
        <f ca="1">IFERROR(IF((VLOOKUP($E76,'NEA Backsheet'!$D$5:$AF$182,N$9,FALSE))="","",(VLOOKUP($E76,'NEA Backsheet'!$D$5:$AF$182,N$9,FALSE))),"")</f>
        <v>0</v>
      </c>
      <c r="O76" s="136">
        <f t="shared" ref="O76:O107" ca="1" si="11">IFERROR(IF(K76=0,"",(G76-K76)),"")</f>
        <v>-3.7436808644079065</v>
      </c>
      <c r="P76" s="164">
        <f t="shared" ref="P76:P107" ca="1" si="12">IFERROR(IF(L76=0,"",(H76-L76)),"")</f>
        <v>-104.18547291873438</v>
      </c>
      <c r="Q76" s="140">
        <f t="shared" ref="Q76:Q107" ca="1" si="13">IFERROR(IF(M76=0,"",(I76-M76)),"")</f>
        <v>9.3915376137010753</v>
      </c>
      <c r="R76" s="274" t="str">
        <f t="shared" ref="R76:R107" ca="1" si="14">IFERROR(IF(N76=0,"",(J76-N76)),"")</f>
        <v/>
      </c>
    </row>
    <row r="77" spans="1:18">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10"/>
        <v>E08000027</v>
      </c>
      <c r="F77" s="29" t="str">
        <f ca="1">IF(E77="","",VLOOKUP(E77,'Org list'!$J$9:$K$636,2,0))</f>
        <v>Dudley</v>
      </c>
      <c r="G77" s="135">
        <f ca="1">IFERROR(IF((VLOOKUP($E77,'NEA Backsheet'!$D$5:$AF$182,G$9,FALSE))="","",(VLOOKUP($E77,'NEA Backsheet'!$D$5:$AF$182,G$9,FALSE))),"")</f>
        <v>3435.4680848687676</v>
      </c>
      <c r="H77" s="164">
        <f ca="1">IFERROR(IF((VLOOKUP($E77,'NEA Backsheet'!$D$5:$AF$182,H$9,FALSE))="","",(VLOOKUP($E77,'NEA Backsheet'!$D$5:$AF$182,H$9,FALSE))),"")</f>
        <v>3423.5167867244154</v>
      </c>
      <c r="I77" s="140">
        <f ca="1">IFERROR(IF((VLOOKUP($E77,'NEA Backsheet'!$D$5:$AF$182,I$9,FALSE))="","",(VLOOKUP($E77,'NEA Backsheet'!$D$5:$AF$182,I$9,FALSE))),"")</f>
        <v>3444.2146786831772</v>
      </c>
      <c r="J77" s="137">
        <f ca="1">IFERROR(IF((VLOOKUP($E77,'NEA Backsheet'!$D$5:$AF$182,J$9,FALSE))="","",(VLOOKUP($E77,'NEA Backsheet'!$D$5:$AF$182,J$9,FALSE))),"")</f>
        <v>3400.2988777732257</v>
      </c>
      <c r="K77" s="135">
        <f ca="1">IFERROR(IF((VLOOKUP($E77,'NEA Backsheet'!$D$5:$AF$182,K$9,FALSE))="","",(VLOOKUP($E77,'NEA Backsheet'!$D$5:$AF$182,K$9,FALSE))),"")</f>
        <v>3429.8392970043169</v>
      </c>
      <c r="L77" s="164">
        <f ca="1">IFERROR(IF((VLOOKUP($E77,'NEA Backsheet'!$D$5:$AF$182,L$9,FALSE))="","",(VLOOKUP($E77,'NEA Backsheet'!$D$5:$AF$182,L$9,FALSE))),"")</f>
        <v>3118.2669714204399</v>
      </c>
      <c r="M77" s="140">
        <f ca="1">IFERROR(IF((VLOOKUP($E77,'NEA Backsheet'!$D$5:$AF$182,M$9,FALSE))="","",(VLOOKUP($E77,'NEA Backsheet'!$D$5:$AF$182,M$9,FALSE))),"")</f>
        <v>2544.8300634292059</v>
      </c>
      <c r="N77" s="137">
        <f ca="1">IFERROR(IF((VLOOKUP($E77,'NEA Backsheet'!$D$5:$AF$182,N$9,FALSE))="","",(VLOOKUP($E77,'NEA Backsheet'!$D$5:$AF$182,N$9,FALSE))),"")</f>
        <v>0</v>
      </c>
      <c r="O77" s="136">
        <f t="shared" ca="1" si="11"/>
        <v>5.6287878644507146</v>
      </c>
      <c r="P77" s="164">
        <f t="shared" ca="1" si="12"/>
        <v>305.24981530397554</v>
      </c>
      <c r="Q77" s="140">
        <f t="shared" ca="1" si="13"/>
        <v>899.38461525397133</v>
      </c>
      <c r="R77" s="274" t="str">
        <f t="shared" ca="1" si="14"/>
        <v/>
      </c>
    </row>
    <row r="78" spans="1:18">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10"/>
        <v>E09000009</v>
      </c>
      <c r="F78" s="29" t="str">
        <f ca="1">IF(E78="","",VLOOKUP(E78,'Org list'!$J$9:$K$636,2,0))</f>
        <v>Ealing</v>
      </c>
      <c r="G78" s="135">
        <f ca="1">IFERROR(IF((VLOOKUP($E78,'NEA Backsheet'!$D$5:$AF$182,G$9,FALSE))="","",(VLOOKUP($E78,'NEA Backsheet'!$D$5:$AF$182,G$9,FALSE))),"")</f>
        <v>2595.6661956677949</v>
      </c>
      <c r="H78" s="164">
        <f ca="1">IFERROR(IF((VLOOKUP($E78,'NEA Backsheet'!$D$5:$AF$182,H$9,FALSE))="","",(VLOOKUP($E78,'NEA Backsheet'!$D$5:$AF$182,H$9,FALSE))),"")</f>
        <v>2586.5851415138154</v>
      </c>
      <c r="I78" s="140">
        <f ca="1">IFERROR(IF((VLOOKUP($E78,'NEA Backsheet'!$D$5:$AF$182,I$9,FALSE))="","",(VLOOKUP($E78,'NEA Backsheet'!$D$5:$AF$182,I$9,FALSE))),"")</f>
        <v>2435.8354631679094</v>
      </c>
      <c r="J78" s="137">
        <f ca="1">IFERROR(IF((VLOOKUP($E78,'NEA Backsheet'!$D$5:$AF$182,J$9,FALSE))="","",(VLOOKUP($E78,'NEA Backsheet'!$D$5:$AF$182,J$9,FALSE))),"")</f>
        <v>2249.8710014555395</v>
      </c>
      <c r="K78" s="135">
        <f ca="1">IFERROR(IF((VLOOKUP($E78,'NEA Backsheet'!$D$5:$AF$182,K$9,FALSE))="","",(VLOOKUP($E78,'NEA Backsheet'!$D$5:$AF$182,K$9,FALSE))),"")</f>
        <v>2522.6179059995993</v>
      </c>
      <c r="L78" s="164">
        <f ca="1">IFERROR(IF((VLOOKUP($E78,'NEA Backsheet'!$D$5:$AF$182,L$9,FALSE))="","",(VLOOKUP($E78,'NEA Backsheet'!$D$5:$AF$182,L$9,FALSE))),"")</f>
        <v>2551.3164336910854</v>
      </c>
      <c r="M78" s="140">
        <f ca="1">IFERROR(IF((VLOOKUP($E78,'NEA Backsheet'!$D$5:$AF$182,M$9,FALSE))="","",(VLOOKUP($E78,'NEA Backsheet'!$D$5:$AF$182,M$9,FALSE))),"")</f>
        <v>2495.4541191021799</v>
      </c>
      <c r="N78" s="137">
        <f ca="1">IFERROR(IF((VLOOKUP($E78,'NEA Backsheet'!$D$5:$AF$182,N$9,FALSE))="","",(VLOOKUP($E78,'NEA Backsheet'!$D$5:$AF$182,N$9,FALSE))),"")</f>
        <v>0</v>
      </c>
      <c r="O78" s="136">
        <f t="shared" ca="1" si="11"/>
        <v>73.048289668195594</v>
      </c>
      <c r="P78" s="164">
        <f t="shared" ca="1" si="12"/>
        <v>35.268707822729993</v>
      </c>
      <c r="Q78" s="140">
        <f t="shared" ca="1" si="13"/>
        <v>-59.618655934270464</v>
      </c>
      <c r="R78" s="274" t="str">
        <f t="shared" ca="1" si="14"/>
        <v/>
      </c>
    </row>
    <row r="79" spans="1:18">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10"/>
        <v>E06000011</v>
      </c>
      <c r="F79" s="29" t="str">
        <f ca="1">IF(E79="","",VLOOKUP(E79,'Org list'!$J$9:$K$636,2,0))</f>
        <v>East Riding of Yorkshire</v>
      </c>
      <c r="G79" s="135">
        <f ca="1">IFERROR(IF((VLOOKUP($E79,'NEA Backsheet'!$D$5:$AF$182,G$9,FALSE))="","",(VLOOKUP($E79,'NEA Backsheet'!$D$5:$AF$182,G$9,FALSE))),"")</f>
        <v>2387.9576729982882</v>
      </c>
      <c r="H79" s="164">
        <f ca="1">IFERROR(IF((VLOOKUP($E79,'NEA Backsheet'!$D$5:$AF$182,H$9,FALSE))="","",(VLOOKUP($E79,'NEA Backsheet'!$D$5:$AF$182,H$9,FALSE))),"")</f>
        <v>2397.7206208981352</v>
      </c>
      <c r="I79" s="140">
        <f ca="1">IFERROR(IF((VLOOKUP($E79,'NEA Backsheet'!$D$5:$AF$182,I$9,FALSE))="","",(VLOOKUP($E79,'NEA Backsheet'!$D$5:$AF$182,I$9,FALSE))),"")</f>
        <v>2445.0070955849937</v>
      </c>
      <c r="J79" s="137">
        <f ca="1">IFERROR(IF((VLOOKUP($E79,'NEA Backsheet'!$D$5:$AF$182,J$9,FALSE))="","",(VLOOKUP($E79,'NEA Backsheet'!$D$5:$AF$182,J$9,FALSE))),"")</f>
        <v>2355.5462726160149</v>
      </c>
      <c r="K79" s="135">
        <f ca="1">IFERROR(IF((VLOOKUP($E79,'NEA Backsheet'!$D$5:$AF$182,K$9,FALSE))="","",(VLOOKUP($E79,'NEA Backsheet'!$D$5:$AF$182,K$9,FALSE))),"")</f>
        <v>2384.8850928144489</v>
      </c>
      <c r="L79" s="164">
        <f ca="1">IFERROR(IF((VLOOKUP($E79,'NEA Backsheet'!$D$5:$AF$182,L$9,FALSE))="","",(VLOOKUP($E79,'NEA Backsheet'!$D$5:$AF$182,L$9,FALSE))),"")</f>
        <v>2355.2097016999355</v>
      </c>
      <c r="M79" s="140">
        <f ca="1">IFERROR(IF((VLOOKUP($E79,'NEA Backsheet'!$D$5:$AF$182,M$9,FALSE))="","",(VLOOKUP($E79,'NEA Backsheet'!$D$5:$AF$182,M$9,FALSE))),"")</f>
        <v>2503.3904744107326</v>
      </c>
      <c r="N79" s="137">
        <f ca="1">IFERROR(IF((VLOOKUP($E79,'NEA Backsheet'!$D$5:$AF$182,N$9,FALSE))="","",(VLOOKUP($E79,'NEA Backsheet'!$D$5:$AF$182,N$9,FALSE))),"")</f>
        <v>0</v>
      </c>
      <c r="O79" s="136">
        <f t="shared" ca="1" si="11"/>
        <v>3.0725801838393636</v>
      </c>
      <c r="P79" s="164">
        <f t="shared" ca="1" si="12"/>
        <v>42.510919198199645</v>
      </c>
      <c r="Q79" s="140">
        <f t="shared" ca="1" si="13"/>
        <v>-58.383378825738873</v>
      </c>
      <c r="R79" s="274" t="str">
        <f t="shared" ca="1" si="14"/>
        <v/>
      </c>
    </row>
    <row r="80" spans="1:18">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10"/>
        <v>E10000011</v>
      </c>
      <c r="F80" s="29" t="str">
        <f ca="1">IF(E80="","",VLOOKUP(E80,'Org list'!$J$9:$K$636,2,0))</f>
        <v>East Sussex</v>
      </c>
      <c r="G80" s="135">
        <f ca="1">IFERROR(IF((VLOOKUP($E80,'NEA Backsheet'!$D$5:$AF$182,G$9,FALSE))="","",(VLOOKUP($E80,'NEA Backsheet'!$D$5:$AF$182,G$9,FALSE))),"")</f>
        <v>2481.5329239695998</v>
      </c>
      <c r="H80" s="164">
        <f ca="1">IFERROR(IF((VLOOKUP($E80,'NEA Backsheet'!$D$5:$AF$182,H$9,FALSE))="","",(VLOOKUP($E80,'NEA Backsheet'!$D$5:$AF$182,H$9,FALSE))),"")</f>
        <v>2348.6901492169936</v>
      </c>
      <c r="I80" s="140">
        <f ca="1">IFERROR(IF((VLOOKUP($E80,'NEA Backsheet'!$D$5:$AF$182,I$9,FALSE))="","",(VLOOKUP($E80,'NEA Backsheet'!$D$5:$AF$182,I$9,FALSE))),"")</f>
        <v>2492.0250449850987</v>
      </c>
      <c r="J80" s="137">
        <f ca="1">IFERROR(IF((VLOOKUP($E80,'NEA Backsheet'!$D$5:$AF$182,J$9,FALSE))="","",(VLOOKUP($E80,'NEA Backsheet'!$D$5:$AF$182,J$9,FALSE))),"")</f>
        <v>2415.304334145882</v>
      </c>
      <c r="K80" s="135">
        <f ca="1">IFERROR(IF((VLOOKUP($E80,'NEA Backsheet'!$D$5:$AF$182,K$9,FALSE))="","",(VLOOKUP($E80,'NEA Backsheet'!$D$5:$AF$182,K$9,FALSE))),"")</f>
        <v>2506.8642922189988</v>
      </c>
      <c r="L80" s="164">
        <f ca="1">IFERROR(IF((VLOOKUP($E80,'NEA Backsheet'!$D$5:$AF$182,L$9,FALSE))="","",(VLOOKUP($E80,'NEA Backsheet'!$D$5:$AF$182,L$9,FALSE))),"")</f>
        <v>2631.3897049760662</v>
      </c>
      <c r="M80" s="140">
        <f ca="1">IFERROR(IF((VLOOKUP($E80,'NEA Backsheet'!$D$5:$AF$182,M$9,FALSE))="","",(VLOOKUP($E80,'NEA Backsheet'!$D$5:$AF$182,M$9,FALSE))),"")</f>
        <v>2766.3530346760936</v>
      </c>
      <c r="N80" s="137">
        <f ca="1">IFERROR(IF((VLOOKUP($E80,'NEA Backsheet'!$D$5:$AF$182,N$9,FALSE))="","",(VLOOKUP($E80,'NEA Backsheet'!$D$5:$AF$182,N$9,FALSE))),"")</f>
        <v>0</v>
      </c>
      <c r="O80" s="136">
        <f t="shared" ca="1" si="11"/>
        <v>-25.33136824939902</v>
      </c>
      <c r="P80" s="164">
        <f t="shared" ca="1" si="12"/>
        <v>-282.69955575907261</v>
      </c>
      <c r="Q80" s="140">
        <f t="shared" ca="1" si="13"/>
        <v>-274.32798969099485</v>
      </c>
      <c r="R80" s="274" t="str">
        <f t="shared" ca="1" si="14"/>
        <v/>
      </c>
    </row>
    <row r="81" spans="1:18">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10"/>
        <v>E09000010</v>
      </c>
      <c r="F81" s="29" t="str">
        <f ca="1">IF(E81="","",VLOOKUP(E81,'Org list'!$J$9:$K$636,2,0))</f>
        <v>Enfield</v>
      </c>
      <c r="G81" s="135">
        <f ca="1">IFERROR(IF((VLOOKUP($E81,'NEA Backsheet'!$D$5:$AF$182,G$9,FALSE))="","",(VLOOKUP($E81,'NEA Backsheet'!$D$5:$AF$182,G$9,FALSE))),"")</f>
        <v>2179.5456236706332</v>
      </c>
      <c r="H81" s="164">
        <f ca="1">IFERROR(IF((VLOOKUP($E81,'NEA Backsheet'!$D$5:$AF$182,H$9,FALSE))="","",(VLOOKUP($E81,'NEA Backsheet'!$D$5:$AF$182,H$9,FALSE))),"")</f>
        <v>2278.2199415052983</v>
      </c>
      <c r="I81" s="140">
        <f ca="1">IFERROR(IF((VLOOKUP($E81,'NEA Backsheet'!$D$5:$AF$182,I$9,FALSE))="","",(VLOOKUP($E81,'NEA Backsheet'!$D$5:$AF$182,I$9,FALSE))),"")</f>
        <v>2321.1800128403302</v>
      </c>
      <c r="J81" s="137">
        <f ca="1">IFERROR(IF((VLOOKUP($E81,'NEA Backsheet'!$D$5:$AF$182,J$9,FALSE))="","",(VLOOKUP($E81,'NEA Backsheet'!$D$5:$AF$182,J$9,FALSE))),"")</f>
        <v>2236.4679584928772</v>
      </c>
      <c r="K81" s="135">
        <f ca="1">IFERROR(IF((VLOOKUP($E81,'NEA Backsheet'!$D$5:$AF$182,K$9,FALSE))="","",(VLOOKUP($E81,'NEA Backsheet'!$D$5:$AF$182,K$9,FALSE))),"")</f>
        <v>2253.2615942566799</v>
      </c>
      <c r="L81" s="164">
        <f ca="1">IFERROR(IF((VLOOKUP($E81,'NEA Backsheet'!$D$5:$AF$182,L$9,FALSE))="","",(VLOOKUP($E81,'NEA Backsheet'!$D$5:$AF$182,L$9,FALSE))),"")</f>
        <v>2228.8786598206652</v>
      </c>
      <c r="M81" s="140">
        <f ca="1">IFERROR(IF((VLOOKUP($E81,'NEA Backsheet'!$D$5:$AF$182,M$9,FALSE))="","",(VLOOKUP($E81,'NEA Backsheet'!$D$5:$AF$182,M$9,FALSE))),"")</f>
        <v>2437.3995036974966</v>
      </c>
      <c r="N81" s="137">
        <f ca="1">IFERROR(IF((VLOOKUP($E81,'NEA Backsheet'!$D$5:$AF$182,N$9,FALSE))="","",(VLOOKUP($E81,'NEA Backsheet'!$D$5:$AF$182,N$9,FALSE))),"")</f>
        <v>0</v>
      </c>
      <c r="O81" s="136">
        <f t="shared" ca="1" si="11"/>
        <v>-73.715970586046751</v>
      </c>
      <c r="P81" s="164">
        <f t="shared" ca="1" si="12"/>
        <v>49.341281684633032</v>
      </c>
      <c r="Q81" s="140">
        <f t="shared" ca="1" si="13"/>
        <v>-116.21949085716642</v>
      </c>
      <c r="R81" s="274" t="str">
        <f t="shared" ca="1" si="14"/>
        <v/>
      </c>
    </row>
    <row r="82" spans="1:18">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10"/>
        <v>E10000012</v>
      </c>
      <c r="F82" s="29" t="str">
        <f ca="1">IF(E82="","",VLOOKUP(E82,'Org list'!$J$9:$K$636,2,0))</f>
        <v>Essex</v>
      </c>
      <c r="G82" s="135">
        <f ca="1">IFERROR(IF((VLOOKUP($E82,'NEA Backsheet'!$D$5:$AF$182,G$9,FALSE))="","",(VLOOKUP($E82,'NEA Backsheet'!$D$5:$AF$182,G$9,FALSE))),"")</f>
        <v>2114.684301006811</v>
      </c>
      <c r="H82" s="164">
        <f ca="1">IFERROR(IF((VLOOKUP($E82,'NEA Backsheet'!$D$5:$AF$182,H$9,FALSE))="","",(VLOOKUP($E82,'NEA Backsheet'!$D$5:$AF$182,H$9,FALSE))),"")</f>
        <v>2088.9988536883129</v>
      </c>
      <c r="I82" s="140">
        <f ca="1">IFERROR(IF((VLOOKUP($E82,'NEA Backsheet'!$D$5:$AF$182,I$9,FALSE))="","",(VLOOKUP($E82,'NEA Backsheet'!$D$5:$AF$182,I$9,FALSE))),"")</f>
        <v>2182.3600566500645</v>
      </c>
      <c r="J82" s="137">
        <f ca="1">IFERROR(IF((VLOOKUP($E82,'NEA Backsheet'!$D$5:$AF$182,J$9,FALSE))="","",(VLOOKUP($E82,'NEA Backsheet'!$D$5:$AF$182,J$9,FALSE))),"")</f>
        <v>2495.7291844601555</v>
      </c>
      <c r="K82" s="135">
        <f ca="1">IFERROR(IF((VLOOKUP($E82,'NEA Backsheet'!$D$5:$AF$182,K$9,FALSE))="","",(VLOOKUP($E82,'NEA Backsheet'!$D$5:$AF$182,K$9,FALSE))),"")</f>
        <v>2573.0851183644613</v>
      </c>
      <c r="L82" s="164">
        <f ca="1">IFERROR(IF((VLOOKUP($E82,'NEA Backsheet'!$D$5:$AF$182,L$9,FALSE))="","",(VLOOKUP($E82,'NEA Backsheet'!$D$5:$AF$182,L$9,FALSE))),"")</f>
        <v>2639.6896032105415</v>
      </c>
      <c r="M82" s="140">
        <f ca="1">IFERROR(IF((VLOOKUP($E82,'NEA Backsheet'!$D$5:$AF$182,M$9,FALSE))="","",(VLOOKUP($E82,'NEA Backsheet'!$D$5:$AF$182,M$9,FALSE))),"")</f>
        <v>2705.8467211648936</v>
      </c>
      <c r="N82" s="137">
        <f ca="1">IFERROR(IF((VLOOKUP($E82,'NEA Backsheet'!$D$5:$AF$182,N$9,FALSE))="","",(VLOOKUP($E82,'NEA Backsheet'!$D$5:$AF$182,N$9,FALSE))),"")</f>
        <v>0</v>
      </c>
      <c r="O82" s="136">
        <f t="shared" ca="1" si="11"/>
        <v>-458.40081735765034</v>
      </c>
      <c r="P82" s="164">
        <f t="shared" ca="1" si="12"/>
        <v>-550.69074952222854</v>
      </c>
      <c r="Q82" s="140">
        <f t="shared" ca="1" si="13"/>
        <v>-523.48666451482904</v>
      </c>
      <c r="R82" s="274" t="str">
        <f t="shared" ca="1" si="14"/>
        <v/>
      </c>
    </row>
    <row r="83" spans="1:18">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10"/>
        <v>E08000037</v>
      </c>
      <c r="F83" s="29" t="str">
        <f ca="1">IF(E83="","",VLOOKUP(E83,'Org list'!$J$9:$K$636,2,0))</f>
        <v>Gateshead</v>
      </c>
      <c r="G83" s="135">
        <f ca="1">IFERROR(IF((VLOOKUP($E83,'NEA Backsheet'!$D$5:$AF$182,G$9,FALSE))="","",(VLOOKUP($E83,'NEA Backsheet'!$D$5:$AF$182,G$9,FALSE))),"")</f>
        <v>2626.9669274532253</v>
      </c>
      <c r="H83" s="164">
        <f ca="1">IFERROR(IF((VLOOKUP($E83,'NEA Backsheet'!$D$5:$AF$182,H$9,FALSE))="","",(VLOOKUP($E83,'NEA Backsheet'!$D$5:$AF$182,H$9,FALSE))),"")</f>
        <v>2635.4188847158953</v>
      </c>
      <c r="I83" s="140">
        <f ca="1">IFERROR(IF((VLOOKUP($E83,'NEA Backsheet'!$D$5:$AF$182,I$9,FALSE))="","",(VLOOKUP($E83,'NEA Backsheet'!$D$5:$AF$182,I$9,FALSE))),"")</f>
        <v>2730.7841890466784</v>
      </c>
      <c r="J83" s="137">
        <f ca="1">IFERROR(IF((VLOOKUP($E83,'NEA Backsheet'!$D$5:$AF$182,J$9,FALSE))="","",(VLOOKUP($E83,'NEA Backsheet'!$D$5:$AF$182,J$9,FALSE))),"")</f>
        <v>2661.3012071219332</v>
      </c>
      <c r="K83" s="135">
        <f ca="1">IFERROR(IF((VLOOKUP($E83,'NEA Backsheet'!$D$5:$AF$182,K$9,FALSE))="","",(VLOOKUP($E83,'NEA Backsheet'!$D$5:$AF$182,K$9,FALSE))),"")</f>
        <v>2579.05921315571</v>
      </c>
      <c r="L83" s="164">
        <f ca="1">IFERROR(IF((VLOOKUP($E83,'NEA Backsheet'!$D$5:$AF$182,L$9,FALSE))="","",(VLOOKUP($E83,'NEA Backsheet'!$D$5:$AF$182,L$9,FALSE))),"")</f>
        <v>2670.7645842265838</v>
      </c>
      <c r="M83" s="140">
        <f ca="1">IFERROR(IF((VLOOKUP($E83,'NEA Backsheet'!$D$5:$AF$182,M$9,FALSE))="","",(VLOOKUP($E83,'NEA Backsheet'!$D$5:$AF$182,M$9,FALSE))),"")</f>
        <v>2754.7228402617552</v>
      </c>
      <c r="N83" s="137">
        <f ca="1">IFERROR(IF((VLOOKUP($E83,'NEA Backsheet'!$D$5:$AF$182,N$9,FALSE))="","",(VLOOKUP($E83,'NEA Backsheet'!$D$5:$AF$182,N$9,FALSE))),"")</f>
        <v>0</v>
      </c>
      <c r="O83" s="136">
        <f t="shared" ca="1" si="11"/>
        <v>47.907714297515213</v>
      </c>
      <c r="P83" s="164">
        <f t="shared" ca="1" si="12"/>
        <v>-35.345699510688519</v>
      </c>
      <c r="Q83" s="140">
        <f t="shared" ca="1" si="13"/>
        <v>-23.938651215076789</v>
      </c>
      <c r="R83" s="274" t="str">
        <f t="shared" ca="1" si="14"/>
        <v/>
      </c>
    </row>
    <row r="84" spans="1:18">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10"/>
        <v>E10000013</v>
      </c>
      <c r="F84" s="29" t="str">
        <f ca="1">IF(E84="","",VLOOKUP(E84,'Org list'!$J$9:$K$636,2,0))</f>
        <v>Gloucestershire</v>
      </c>
      <c r="G84" s="135">
        <f ca="1">IFERROR(IF((VLOOKUP($E84,'NEA Backsheet'!$D$5:$AF$182,G$9,FALSE))="","",(VLOOKUP($E84,'NEA Backsheet'!$D$5:$AF$182,G$9,FALSE))),"")</f>
        <v>2366.1311809269973</v>
      </c>
      <c r="H84" s="164">
        <f ca="1">IFERROR(IF((VLOOKUP($E84,'NEA Backsheet'!$D$5:$AF$182,H$9,FALSE))="","",(VLOOKUP($E84,'NEA Backsheet'!$D$5:$AF$182,H$9,FALSE))),"")</f>
        <v>2262.085215678338</v>
      </c>
      <c r="I84" s="140">
        <f ca="1">IFERROR(IF((VLOOKUP($E84,'NEA Backsheet'!$D$5:$AF$182,I$9,FALSE))="","",(VLOOKUP($E84,'NEA Backsheet'!$D$5:$AF$182,I$9,FALSE))),"")</f>
        <v>2296.9030493941141</v>
      </c>
      <c r="J84" s="137">
        <f ca="1">IFERROR(IF((VLOOKUP($E84,'NEA Backsheet'!$D$5:$AF$182,J$9,FALSE))="","",(VLOOKUP($E84,'NEA Backsheet'!$D$5:$AF$182,J$9,FALSE))),"")</f>
        <v>2188.6857925557224</v>
      </c>
      <c r="K84" s="135">
        <f ca="1">IFERROR(IF((VLOOKUP($E84,'NEA Backsheet'!$D$5:$AF$182,K$9,FALSE))="","",(VLOOKUP($E84,'NEA Backsheet'!$D$5:$AF$182,K$9,FALSE))),"")</f>
        <v>2264.8251147887099</v>
      </c>
      <c r="L84" s="164">
        <f ca="1">IFERROR(IF((VLOOKUP($E84,'NEA Backsheet'!$D$5:$AF$182,L$9,FALSE))="","",(VLOOKUP($E84,'NEA Backsheet'!$D$5:$AF$182,L$9,FALSE))),"")</f>
        <v>2330.8350212331125</v>
      </c>
      <c r="M84" s="140">
        <f ca="1">IFERROR(IF((VLOOKUP($E84,'NEA Backsheet'!$D$5:$AF$182,M$9,FALSE))="","",(VLOOKUP($E84,'NEA Backsheet'!$D$5:$AF$182,M$9,FALSE))),"")</f>
        <v>2446.3757681319435</v>
      </c>
      <c r="N84" s="137">
        <f ca="1">IFERROR(IF((VLOOKUP($E84,'NEA Backsheet'!$D$5:$AF$182,N$9,FALSE))="","",(VLOOKUP($E84,'NEA Backsheet'!$D$5:$AF$182,N$9,FALSE))),"")</f>
        <v>0</v>
      </c>
      <c r="O84" s="136">
        <f t="shared" ca="1" si="11"/>
        <v>101.30606613828741</v>
      </c>
      <c r="P84" s="164">
        <f t="shared" ca="1" si="12"/>
        <v>-68.749805554774412</v>
      </c>
      <c r="Q84" s="140">
        <f t="shared" ca="1" si="13"/>
        <v>-149.47271873782938</v>
      </c>
      <c r="R84" s="274" t="str">
        <f t="shared" ca="1" si="14"/>
        <v/>
      </c>
    </row>
    <row r="85" spans="1:18">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10"/>
        <v>E09000011</v>
      </c>
      <c r="F85" s="29" t="str">
        <f ca="1">IF(E85="","",VLOOKUP(E85,'Org list'!$J$9:$K$636,2,0))</f>
        <v>Greenwich</v>
      </c>
      <c r="G85" s="135">
        <f ca="1">IFERROR(IF((VLOOKUP($E85,'NEA Backsheet'!$D$5:$AF$182,G$9,FALSE))="","",(VLOOKUP($E85,'NEA Backsheet'!$D$5:$AF$182,G$9,FALSE))),"")</f>
        <v>2257.3018645347038</v>
      </c>
      <c r="H85" s="164">
        <f ca="1">IFERROR(IF((VLOOKUP($E85,'NEA Backsheet'!$D$5:$AF$182,H$9,FALSE))="","",(VLOOKUP($E85,'NEA Backsheet'!$D$5:$AF$182,H$9,FALSE))),"")</f>
        <v>2464.9716166145781</v>
      </c>
      <c r="I85" s="140">
        <f ca="1">IFERROR(IF((VLOOKUP($E85,'NEA Backsheet'!$D$5:$AF$182,I$9,FALSE))="","",(VLOOKUP($E85,'NEA Backsheet'!$D$5:$AF$182,I$9,FALSE))),"")</f>
        <v>2525.9974129444295</v>
      </c>
      <c r="J85" s="137">
        <f ca="1">IFERROR(IF((VLOOKUP($E85,'NEA Backsheet'!$D$5:$AF$182,J$9,FALSE))="","",(VLOOKUP($E85,'NEA Backsheet'!$D$5:$AF$182,J$9,FALSE))),"")</f>
        <v>2378.4840947664693</v>
      </c>
      <c r="K85" s="135">
        <f ca="1">IFERROR(IF((VLOOKUP($E85,'NEA Backsheet'!$D$5:$AF$182,K$9,FALSE))="","",(VLOOKUP($E85,'NEA Backsheet'!$D$5:$AF$182,K$9,FALSE))),"")</f>
        <v>2510.4004481054353</v>
      </c>
      <c r="L85" s="164">
        <f ca="1">IFERROR(IF((VLOOKUP($E85,'NEA Backsheet'!$D$5:$AF$182,L$9,FALSE))="","",(VLOOKUP($E85,'NEA Backsheet'!$D$5:$AF$182,L$9,FALSE))),"")</f>
        <v>2565.4954386588943</v>
      </c>
      <c r="M85" s="140">
        <f ca="1">IFERROR(IF((VLOOKUP($E85,'NEA Backsheet'!$D$5:$AF$182,M$9,FALSE))="","",(VLOOKUP($E85,'NEA Backsheet'!$D$5:$AF$182,M$9,FALSE))),"")</f>
        <v>2645.2338398289476</v>
      </c>
      <c r="N85" s="137">
        <f ca="1">IFERROR(IF((VLOOKUP($E85,'NEA Backsheet'!$D$5:$AF$182,N$9,FALSE))="","",(VLOOKUP($E85,'NEA Backsheet'!$D$5:$AF$182,N$9,FALSE))),"")</f>
        <v>0</v>
      </c>
      <c r="O85" s="136">
        <f t="shared" ca="1" si="11"/>
        <v>-253.09858357073153</v>
      </c>
      <c r="P85" s="164">
        <f t="shared" ca="1" si="12"/>
        <v>-100.52382204431615</v>
      </c>
      <c r="Q85" s="140">
        <f t="shared" ca="1" si="13"/>
        <v>-119.2364268845181</v>
      </c>
      <c r="R85" s="274" t="str">
        <f t="shared" ca="1" si="14"/>
        <v/>
      </c>
    </row>
    <row r="86" spans="1:18">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10"/>
        <v>E09000012</v>
      </c>
      <c r="F86" s="29" t="str">
        <f ca="1">IF(E86="","",VLOOKUP(E86,'Org list'!$J$9:$K$636,2,0))</f>
        <v>Hackney</v>
      </c>
      <c r="G86" s="135">
        <f ca="1">IFERROR(IF((VLOOKUP($E86,'NEA Backsheet'!$D$5:$AF$182,G$9,FALSE))="","",(VLOOKUP($E86,'NEA Backsheet'!$D$5:$AF$182,G$9,FALSE))),"")</f>
        <v>2043.105365153458</v>
      </c>
      <c r="H86" s="164">
        <f ca="1">IFERROR(IF((VLOOKUP($E86,'NEA Backsheet'!$D$5:$AF$182,H$9,FALSE))="","",(VLOOKUP($E86,'NEA Backsheet'!$D$5:$AF$182,H$9,FALSE))),"")</f>
        <v>2027.3414957478569</v>
      </c>
      <c r="I86" s="140">
        <f ca="1">IFERROR(IF((VLOOKUP($E86,'NEA Backsheet'!$D$5:$AF$182,I$9,FALSE))="","",(VLOOKUP($E86,'NEA Backsheet'!$D$5:$AF$182,I$9,FALSE))),"")</f>
        <v>2112.6782228778834</v>
      </c>
      <c r="J86" s="137">
        <f ca="1">IFERROR(IF((VLOOKUP($E86,'NEA Backsheet'!$D$5:$AF$182,J$9,FALSE))="","",(VLOOKUP($E86,'NEA Backsheet'!$D$5:$AF$182,J$9,FALSE))),"")</f>
        <v>1996.0745016903634</v>
      </c>
      <c r="K86" s="135">
        <f ca="1">IFERROR(IF((VLOOKUP($E86,'NEA Backsheet'!$D$5:$AF$182,K$9,FALSE))="","",(VLOOKUP($E86,'NEA Backsheet'!$D$5:$AF$182,K$9,FALSE))),"")</f>
        <v>2019.8712300453155</v>
      </c>
      <c r="L86" s="164">
        <f ca="1">IFERROR(IF((VLOOKUP($E86,'NEA Backsheet'!$D$5:$AF$182,L$9,FALSE))="","",(VLOOKUP($E86,'NEA Backsheet'!$D$5:$AF$182,L$9,FALSE))),"")</f>
        <v>1928.5782002452561</v>
      </c>
      <c r="M86" s="140">
        <f ca="1">IFERROR(IF((VLOOKUP($E86,'NEA Backsheet'!$D$5:$AF$182,M$9,FALSE))="","",(VLOOKUP($E86,'NEA Backsheet'!$D$5:$AF$182,M$9,FALSE))),"")</f>
        <v>2068.0909333670784</v>
      </c>
      <c r="N86" s="137">
        <f ca="1">IFERROR(IF((VLOOKUP($E86,'NEA Backsheet'!$D$5:$AF$182,N$9,FALSE))="","",(VLOOKUP($E86,'NEA Backsheet'!$D$5:$AF$182,N$9,FALSE))),"")</f>
        <v>0</v>
      </c>
      <c r="O86" s="136">
        <f t="shared" ca="1" si="11"/>
        <v>23.234135108142482</v>
      </c>
      <c r="P86" s="164">
        <f t="shared" ca="1" si="12"/>
        <v>98.76329550260084</v>
      </c>
      <c r="Q86" s="140">
        <f t="shared" ca="1" si="13"/>
        <v>44.587289510805022</v>
      </c>
      <c r="R86" s="274" t="str">
        <f t="shared" ca="1" si="14"/>
        <v/>
      </c>
    </row>
    <row r="87" spans="1:18">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10"/>
        <v>E06000006</v>
      </c>
      <c r="F87" s="29" t="str">
        <f ca="1">IF(E87="","",VLOOKUP(E87,'Org list'!$J$9:$K$636,2,0))</f>
        <v>Halton</v>
      </c>
      <c r="G87" s="135">
        <f ca="1">IFERROR(IF((VLOOKUP($E87,'NEA Backsheet'!$D$5:$AF$182,G$9,FALSE))="","",(VLOOKUP($E87,'NEA Backsheet'!$D$5:$AF$182,G$9,FALSE))),"")</f>
        <v>3738.1505124769947</v>
      </c>
      <c r="H87" s="164">
        <f ca="1">IFERROR(IF((VLOOKUP($E87,'NEA Backsheet'!$D$5:$AF$182,H$9,FALSE))="","",(VLOOKUP($E87,'NEA Backsheet'!$D$5:$AF$182,H$9,FALSE))),"")</f>
        <v>3777.0647179228727</v>
      </c>
      <c r="I87" s="140">
        <f ca="1">IFERROR(IF((VLOOKUP($E87,'NEA Backsheet'!$D$5:$AF$182,I$9,FALSE))="","",(VLOOKUP($E87,'NEA Backsheet'!$D$5:$AF$182,I$9,FALSE))),"")</f>
        <v>3791.9984250603056</v>
      </c>
      <c r="J87" s="137">
        <f ca="1">IFERROR(IF((VLOOKUP($E87,'NEA Backsheet'!$D$5:$AF$182,J$9,FALSE))="","",(VLOOKUP($E87,'NEA Backsheet'!$D$5:$AF$182,J$9,FALSE))),"")</f>
        <v>3696.9708260273155</v>
      </c>
      <c r="K87" s="135">
        <f ca="1">IFERROR(IF((VLOOKUP($E87,'NEA Backsheet'!$D$5:$AF$182,K$9,FALSE))="","",(VLOOKUP($E87,'NEA Backsheet'!$D$5:$AF$182,K$9,FALSE))),"")</f>
        <v>3673.3900049194285</v>
      </c>
      <c r="L87" s="164">
        <f ca="1">IFERROR(IF((VLOOKUP($E87,'NEA Backsheet'!$D$5:$AF$182,L$9,FALSE))="","",(VLOOKUP($E87,'NEA Backsheet'!$D$5:$AF$182,L$9,FALSE))),"")</f>
        <v>3843.3983698930383</v>
      </c>
      <c r="M87" s="140">
        <f ca="1">IFERROR(IF((VLOOKUP($E87,'NEA Backsheet'!$D$5:$AF$182,M$9,FALSE))="","",(VLOOKUP($E87,'NEA Backsheet'!$D$5:$AF$182,M$9,FALSE))),"")</f>
        <v>3722.6655866556011</v>
      </c>
      <c r="N87" s="137">
        <f ca="1">IFERROR(IF((VLOOKUP($E87,'NEA Backsheet'!$D$5:$AF$182,N$9,FALSE))="","",(VLOOKUP($E87,'NEA Backsheet'!$D$5:$AF$182,N$9,FALSE))),"")</f>
        <v>0</v>
      </c>
      <c r="O87" s="136">
        <f t="shared" ca="1" si="11"/>
        <v>64.760507557566143</v>
      </c>
      <c r="P87" s="164">
        <f t="shared" ca="1" si="12"/>
        <v>-66.333651970165647</v>
      </c>
      <c r="Q87" s="140">
        <f t="shared" ca="1" si="13"/>
        <v>69.332838404704489</v>
      </c>
      <c r="R87" s="274" t="str">
        <f t="shared" ca="1" si="14"/>
        <v/>
      </c>
    </row>
    <row r="88" spans="1:18">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10"/>
        <v>E09000013</v>
      </c>
      <c r="F88" s="29" t="str">
        <f ca="1">IF(E88="","",VLOOKUP(E88,'Org list'!$J$9:$K$636,2,0))</f>
        <v>Hammersmith and Fulham</v>
      </c>
      <c r="G88" s="135">
        <f ca="1">IFERROR(IF((VLOOKUP($E88,'NEA Backsheet'!$D$5:$AF$182,G$9,FALSE))="","",(VLOOKUP($E88,'NEA Backsheet'!$D$5:$AF$182,G$9,FALSE))),"")</f>
        <v>2155.015628012703</v>
      </c>
      <c r="H88" s="164">
        <f ca="1">IFERROR(IF((VLOOKUP($E88,'NEA Backsheet'!$D$5:$AF$182,H$9,FALSE))="","",(VLOOKUP($E88,'NEA Backsheet'!$D$5:$AF$182,H$9,FALSE))),"")</f>
        <v>2161.3507725839472</v>
      </c>
      <c r="I88" s="140">
        <f ca="1">IFERROR(IF((VLOOKUP($E88,'NEA Backsheet'!$D$5:$AF$182,I$9,FALSE))="","",(VLOOKUP($E88,'NEA Backsheet'!$D$5:$AF$182,I$9,FALSE))),"")</f>
        <v>2287.078323688716</v>
      </c>
      <c r="J88" s="137">
        <f ca="1">IFERROR(IF((VLOOKUP($E88,'NEA Backsheet'!$D$5:$AF$182,J$9,FALSE))="","",(VLOOKUP($E88,'NEA Backsheet'!$D$5:$AF$182,J$9,FALSE))),"")</f>
        <v>2160.0161844342497</v>
      </c>
      <c r="K88" s="135">
        <f ca="1">IFERROR(IF((VLOOKUP($E88,'NEA Backsheet'!$D$5:$AF$182,K$9,FALSE))="","",(VLOOKUP($E88,'NEA Backsheet'!$D$5:$AF$182,K$9,FALSE))),"")</f>
        <v>2225.58644150687</v>
      </c>
      <c r="L88" s="164">
        <f ca="1">IFERROR(IF((VLOOKUP($E88,'NEA Backsheet'!$D$5:$AF$182,L$9,FALSE))="","",(VLOOKUP($E88,'NEA Backsheet'!$D$5:$AF$182,L$9,FALSE))),"")</f>
        <v>2138.3141019351033</v>
      </c>
      <c r="M88" s="140">
        <f ca="1">IFERROR(IF((VLOOKUP($E88,'NEA Backsheet'!$D$5:$AF$182,M$9,FALSE))="","",(VLOOKUP($E88,'NEA Backsheet'!$D$5:$AF$182,M$9,FALSE))),"")</f>
        <v>2263.9227833111427</v>
      </c>
      <c r="N88" s="137">
        <f ca="1">IFERROR(IF((VLOOKUP($E88,'NEA Backsheet'!$D$5:$AF$182,N$9,FALSE))="","",(VLOOKUP($E88,'NEA Backsheet'!$D$5:$AF$182,N$9,FALSE))),"")</f>
        <v>0</v>
      </c>
      <c r="O88" s="136">
        <f t="shared" ca="1" si="11"/>
        <v>-70.570813494166941</v>
      </c>
      <c r="P88" s="164">
        <f t="shared" ca="1" si="12"/>
        <v>23.036670648843938</v>
      </c>
      <c r="Q88" s="140">
        <f t="shared" ca="1" si="13"/>
        <v>23.155540377573288</v>
      </c>
      <c r="R88" s="274" t="str">
        <f t="shared" ca="1" si="14"/>
        <v/>
      </c>
    </row>
    <row r="89" spans="1:18">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10"/>
        <v>E10000014</v>
      </c>
      <c r="F89" s="29" t="str">
        <f ca="1">IF(E89="","",VLOOKUP(E89,'Org list'!$J$9:$K$636,2,0))</f>
        <v>Hampshire</v>
      </c>
      <c r="G89" s="135">
        <f ca="1">IFERROR(IF((VLOOKUP($E89,'NEA Backsheet'!$D$5:$AF$182,G$9,FALSE))="","",(VLOOKUP($E89,'NEA Backsheet'!$D$5:$AF$182,G$9,FALSE))),"")</f>
        <v>2295.8212618526964</v>
      </c>
      <c r="H89" s="164">
        <f ca="1">IFERROR(IF((VLOOKUP($E89,'NEA Backsheet'!$D$5:$AF$182,H$9,FALSE))="","",(VLOOKUP($E89,'NEA Backsheet'!$D$5:$AF$182,H$9,FALSE))),"")</f>
        <v>2349.9780423226198</v>
      </c>
      <c r="I89" s="140">
        <f ca="1">IFERROR(IF((VLOOKUP($E89,'NEA Backsheet'!$D$5:$AF$182,I$9,FALSE))="","",(VLOOKUP($E89,'NEA Backsheet'!$D$5:$AF$182,I$9,FALSE))),"")</f>
        <v>2433.5118642311527</v>
      </c>
      <c r="J89" s="137">
        <f ca="1">IFERROR(IF((VLOOKUP($E89,'NEA Backsheet'!$D$5:$AF$182,J$9,FALSE))="","",(VLOOKUP($E89,'NEA Backsheet'!$D$5:$AF$182,J$9,FALSE))),"")</f>
        <v>2399.2643101288081</v>
      </c>
      <c r="K89" s="135">
        <f ca="1">IFERROR(IF((VLOOKUP($E89,'NEA Backsheet'!$D$5:$AF$182,K$9,FALSE))="","",(VLOOKUP($E89,'NEA Backsheet'!$D$5:$AF$182,K$9,FALSE))),"")</f>
        <v>2393.9338364645942</v>
      </c>
      <c r="L89" s="164">
        <f ca="1">IFERROR(IF((VLOOKUP($E89,'NEA Backsheet'!$D$5:$AF$182,L$9,FALSE))="","",(VLOOKUP($E89,'NEA Backsheet'!$D$5:$AF$182,L$9,FALSE))),"")</f>
        <v>2416.7160359343202</v>
      </c>
      <c r="M89" s="140">
        <f ca="1">IFERROR(IF((VLOOKUP($E89,'NEA Backsheet'!$D$5:$AF$182,M$9,FALSE))="","",(VLOOKUP($E89,'NEA Backsheet'!$D$5:$AF$182,M$9,FALSE))),"")</f>
        <v>2486.3916979130681</v>
      </c>
      <c r="N89" s="137">
        <f ca="1">IFERROR(IF((VLOOKUP($E89,'NEA Backsheet'!$D$5:$AF$182,N$9,FALSE))="","",(VLOOKUP($E89,'NEA Backsheet'!$D$5:$AF$182,N$9,FALSE))),"")</f>
        <v>0</v>
      </c>
      <c r="O89" s="136">
        <f t="shared" ca="1" si="11"/>
        <v>-98.112574611897799</v>
      </c>
      <c r="P89" s="164">
        <f t="shared" ca="1" si="12"/>
        <v>-66.737993611700404</v>
      </c>
      <c r="Q89" s="140">
        <f t="shared" ca="1" si="13"/>
        <v>-52.879833681915443</v>
      </c>
      <c r="R89" s="274" t="str">
        <f t="shared" ca="1" si="14"/>
        <v/>
      </c>
    </row>
    <row r="90" spans="1:18">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10"/>
        <v>E09000014</v>
      </c>
      <c r="F90" s="29" t="str">
        <f ca="1">IF(E90="","",VLOOKUP(E90,'Org list'!$J$9:$K$636,2,0))</f>
        <v>Haringey</v>
      </c>
      <c r="G90" s="135">
        <f ca="1">IFERROR(IF((VLOOKUP($E90,'NEA Backsheet'!$D$5:$AF$182,G$9,FALSE))="","",(VLOOKUP($E90,'NEA Backsheet'!$D$5:$AF$182,G$9,FALSE))),"")</f>
        <v>2151.6626050050945</v>
      </c>
      <c r="H90" s="164">
        <f ca="1">IFERROR(IF((VLOOKUP($E90,'NEA Backsheet'!$D$5:$AF$182,H$9,FALSE))="","",(VLOOKUP($E90,'NEA Backsheet'!$D$5:$AF$182,H$9,FALSE))),"")</f>
        <v>2130.7594287164538</v>
      </c>
      <c r="I90" s="140">
        <f ca="1">IFERROR(IF((VLOOKUP($E90,'NEA Backsheet'!$D$5:$AF$182,I$9,FALSE))="","",(VLOOKUP($E90,'NEA Backsheet'!$D$5:$AF$182,I$9,FALSE))),"")</f>
        <v>2186.9327643526417</v>
      </c>
      <c r="J90" s="137">
        <f ca="1">IFERROR(IF((VLOOKUP($E90,'NEA Backsheet'!$D$5:$AF$182,J$9,FALSE))="","",(VLOOKUP($E90,'NEA Backsheet'!$D$5:$AF$182,J$9,FALSE))),"")</f>
        <v>2048.4598342112845</v>
      </c>
      <c r="K90" s="135">
        <f ca="1">IFERROR(IF((VLOOKUP($E90,'NEA Backsheet'!$D$5:$AF$182,K$9,FALSE))="","",(VLOOKUP($E90,'NEA Backsheet'!$D$5:$AF$182,K$9,FALSE))),"")</f>
        <v>2040.1019818030597</v>
      </c>
      <c r="L90" s="164">
        <f ca="1">IFERROR(IF((VLOOKUP($E90,'NEA Backsheet'!$D$5:$AF$182,L$9,FALSE))="","",(VLOOKUP($E90,'NEA Backsheet'!$D$5:$AF$182,L$9,FALSE))),"")</f>
        <v>2093.619421846704</v>
      </c>
      <c r="M90" s="140">
        <f ca="1">IFERROR(IF((VLOOKUP($E90,'NEA Backsheet'!$D$5:$AF$182,M$9,FALSE))="","",(VLOOKUP($E90,'NEA Backsheet'!$D$5:$AF$182,M$9,FALSE))),"")</f>
        <v>2131.1708760706911</v>
      </c>
      <c r="N90" s="137">
        <f ca="1">IFERROR(IF((VLOOKUP($E90,'NEA Backsheet'!$D$5:$AF$182,N$9,FALSE))="","",(VLOOKUP($E90,'NEA Backsheet'!$D$5:$AF$182,N$9,FALSE))),"")</f>
        <v>0</v>
      </c>
      <c r="O90" s="136">
        <f t="shared" ca="1" si="11"/>
        <v>111.56062320203478</v>
      </c>
      <c r="P90" s="164">
        <f t="shared" ca="1" si="12"/>
        <v>37.140006869749868</v>
      </c>
      <c r="Q90" s="140">
        <f t="shared" ca="1" si="13"/>
        <v>55.761888281950633</v>
      </c>
      <c r="R90" s="274" t="str">
        <f t="shared" ca="1" si="14"/>
        <v/>
      </c>
    </row>
    <row r="91" spans="1:18">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10"/>
        <v>E09000015</v>
      </c>
      <c r="F91" s="29" t="str">
        <f ca="1">IF(E91="","",VLOOKUP(E91,'Org list'!$J$9:$K$636,2,0))</f>
        <v>Harrow</v>
      </c>
      <c r="G91" s="135">
        <f ca="1">IFERROR(IF((VLOOKUP($E91,'NEA Backsheet'!$D$5:$AF$182,G$9,FALSE))="","",(VLOOKUP($E91,'NEA Backsheet'!$D$5:$AF$182,G$9,FALSE))),"")</f>
        <v>2306.1624039313588</v>
      </c>
      <c r="H91" s="164">
        <f ca="1">IFERROR(IF((VLOOKUP($E91,'NEA Backsheet'!$D$5:$AF$182,H$9,FALSE))="","",(VLOOKUP($E91,'NEA Backsheet'!$D$5:$AF$182,H$9,FALSE))),"")</f>
        <v>2336.6144103661791</v>
      </c>
      <c r="I91" s="140">
        <f ca="1">IFERROR(IF((VLOOKUP($E91,'NEA Backsheet'!$D$5:$AF$182,I$9,FALSE))="","",(VLOOKUP($E91,'NEA Backsheet'!$D$5:$AF$182,I$9,FALSE))),"")</f>
        <v>2255.3277934742455</v>
      </c>
      <c r="J91" s="137">
        <f ca="1">IFERROR(IF((VLOOKUP($E91,'NEA Backsheet'!$D$5:$AF$182,J$9,FALSE))="","",(VLOOKUP($E91,'NEA Backsheet'!$D$5:$AF$182,J$9,FALSE))),"")</f>
        <v>2048.527452040561</v>
      </c>
      <c r="K91" s="135">
        <f ca="1">IFERROR(IF((VLOOKUP($E91,'NEA Backsheet'!$D$5:$AF$182,K$9,FALSE))="","",(VLOOKUP($E91,'NEA Backsheet'!$D$5:$AF$182,K$9,FALSE))),"")</f>
        <v>2182.1182943055273</v>
      </c>
      <c r="L91" s="164">
        <f ca="1">IFERROR(IF((VLOOKUP($E91,'NEA Backsheet'!$D$5:$AF$182,L$9,FALSE))="","",(VLOOKUP($E91,'NEA Backsheet'!$D$5:$AF$182,L$9,FALSE))),"")</f>
        <v>2279.3118235955594</v>
      </c>
      <c r="M91" s="140">
        <f ca="1">IFERROR(IF((VLOOKUP($E91,'NEA Backsheet'!$D$5:$AF$182,M$9,FALSE))="","",(VLOOKUP($E91,'NEA Backsheet'!$D$5:$AF$182,M$9,FALSE))),"")</f>
        <v>2484.6029238743595</v>
      </c>
      <c r="N91" s="137">
        <f ca="1">IFERROR(IF((VLOOKUP($E91,'NEA Backsheet'!$D$5:$AF$182,N$9,FALSE))="","",(VLOOKUP($E91,'NEA Backsheet'!$D$5:$AF$182,N$9,FALSE))),"")</f>
        <v>0</v>
      </c>
      <c r="O91" s="136">
        <f t="shared" ca="1" si="11"/>
        <v>124.04410962583142</v>
      </c>
      <c r="P91" s="164">
        <f t="shared" ca="1" si="12"/>
        <v>57.302586770619655</v>
      </c>
      <c r="Q91" s="140">
        <f t="shared" ca="1" si="13"/>
        <v>-229.27513040011399</v>
      </c>
      <c r="R91" s="274" t="str">
        <f t="shared" ca="1" si="14"/>
        <v/>
      </c>
    </row>
    <row r="92" spans="1:18">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10"/>
        <v>E06000001</v>
      </c>
      <c r="F92" s="29" t="str">
        <f ca="1">IF(E92="","",VLOOKUP(E92,'Org list'!$J$9:$K$636,2,0))</f>
        <v>Hartlepool</v>
      </c>
      <c r="G92" s="135">
        <f ca="1">IFERROR(IF((VLOOKUP($E92,'NEA Backsheet'!$D$5:$AF$182,G$9,FALSE))="","",(VLOOKUP($E92,'NEA Backsheet'!$D$5:$AF$182,G$9,FALSE))),"")</f>
        <v>3393.36390155565</v>
      </c>
      <c r="H92" s="164">
        <f ca="1">IFERROR(IF((VLOOKUP($E92,'NEA Backsheet'!$D$5:$AF$182,H$9,FALSE))="","",(VLOOKUP($E92,'NEA Backsheet'!$D$5:$AF$182,H$9,FALSE))),"")</f>
        <v>3422.4613907094968</v>
      </c>
      <c r="I92" s="140">
        <f ca="1">IFERROR(IF((VLOOKUP($E92,'NEA Backsheet'!$D$5:$AF$182,I$9,FALSE))="","",(VLOOKUP($E92,'NEA Backsheet'!$D$5:$AF$182,I$9,FALSE))),"")</f>
        <v>3539.4838948348952</v>
      </c>
      <c r="J92" s="137">
        <f ca="1">IFERROR(IF((VLOOKUP($E92,'NEA Backsheet'!$D$5:$AF$182,J$9,FALSE))="","",(VLOOKUP($E92,'NEA Backsheet'!$D$5:$AF$182,J$9,FALSE))),"")</f>
        <v>3516.4278214544806</v>
      </c>
      <c r="K92" s="135">
        <f ca="1">IFERROR(IF((VLOOKUP($E92,'NEA Backsheet'!$D$5:$AF$182,K$9,FALSE))="","",(VLOOKUP($E92,'NEA Backsheet'!$D$5:$AF$182,K$9,FALSE))),"")</f>
        <v>3468.2475165101505</v>
      </c>
      <c r="L92" s="164">
        <f ca="1">IFERROR(IF((VLOOKUP($E92,'NEA Backsheet'!$D$5:$AF$182,L$9,FALSE))="","",(VLOOKUP($E92,'NEA Backsheet'!$D$5:$AF$182,L$9,FALSE))),"")</f>
        <v>3439.2904958289732</v>
      </c>
      <c r="M92" s="140">
        <f ca="1">IFERROR(IF((VLOOKUP($E92,'NEA Backsheet'!$D$5:$AF$182,M$9,FALSE))="","",(VLOOKUP($E92,'NEA Backsheet'!$D$5:$AF$182,M$9,FALSE))),"")</f>
        <v>3602.9285521068191</v>
      </c>
      <c r="N92" s="137">
        <f ca="1">IFERROR(IF((VLOOKUP($E92,'NEA Backsheet'!$D$5:$AF$182,N$9,FALSE))="","",(VLOOKUP($E92,'NEA Backsheet'!$D$5:$AF$182,N$9,FALSE))),"")</f>
        <v>0</v>
      </c>
      <c r="O92" s="136">
        <f t="shared" ca="1" si="11"/>
        <v>-74.883614954500445</v>
      </c>
      <c r="P92" s="164">
        <f t="shared" ca="1" si="12"/>
        <v>-16.82910511947648</v>
      </c>
      <c r="Q92" s="140">
        <f t="shared" ca="1" si="13"/>
        <v>-63.444657271923916</v>
      </c>
      <c r="R92" s="274" t="str">
        <f t="shared" ca="1" si="14"/>
        <v/>
      </c>
    </row>
    <row r="93" spans="1:18">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10"/>
        <v>E09000016</v>
      </c>
      <c r="F93" s="29" t="str">
        <f ca="1">IF(E93="","",VLOOKUP(E93,'Org list'!$J$9:$K$636,2,0))</f>
        <v>Havering</v>
      </c>
      <c r="G93" s="135">
        <f ca="1">IFERROR(IF((VLOOKUP($E93,'NEA Backsheet'!$D$5:$AF$182,G$9,FALSE))="","",(VLOOKUP($E93,'NEA Backsheet'!$D$5:$AF$182,G$9,FALSE))),"")</f>
        <v>2442.7372995504538</v>
      </c>
      <c r="H93" s="164">
        <f ca="1">IFERROR(IF((VLOOKUP($E93,'NEA Backsheet'!$D$5:$AF$182,H$9,FALSE))="","",(VLOOKUP($E93,'NEA Backsheet'!$D$5:$AF$182,H$9,FALSE))),"")</f>
        <v>2391.7015230954162</v>
      </c>
      <c r="I93" s="140">
        <f ca="1">IFERROR(IF((VLOOKUP($E93,'NEA Backsheet'!$D$5:$AF$182,I$9,FALSE))="","",(VLOOKUP($E93,'NEA Backsheet'!$D$5:$AF$182,I$9,FALSE))),"")</f>
        <v>2535.7440334996645</v>
      </c>
      <c r="J93" s="137">
        <f ca="1">IFERROR(IF((VLOOKUP($E93,'NEA Backsheet'!$D$5:$AF$182,J$9,FALSE))="","",(VLOOKUP($E93,'NEA Backsheet'!$D$5:$AF$182,J$9,FALSE))),"")</f>
        <v>2502.9817190149224</v>
      </c>
      <c r="K93" s="135">
        <f ca="1">IFERROR(IF((VLOOKUP($E93,'NEA Backsheet'!$D$5:$AF$182,K$9,FALSE))="","",(VLOOKUP($E93,'NEA Backsheet'!$D$5:$AF$182,K$9,FALSE))),"")</f>
        <v>2587.6561075657132</v>
      </c>
      <c r="L93" s="164">
        <f ca="1">IFERROR(IF((VLOOKUP($E93,'NEA Backsheet'!$D$5:$AF$182,L$9,FALSE))="","",(VLOOKUP($E93,'NEA Backsheet'!$D$5:$AF$182,L$9,FALSE))),"")</f>
        <v>2646.4560094327758</v>
      </c>
      <c r="M93" s="140">
        <f ca="1">IFERROR(IF((VLOOKUP($E93,'NEA Backsheet'!$D$5:$AF$182,M$9,FALSE))="","",(VLOOKUP($E93,'NEA Backsheet'!$D$5:$AF$182,M$9,FALSE))),"")</f>
        <v>2629.8077138539365</v>
      </c>
      <c r="N93" s="137">
        <f ca="1">IFERROR(IF((VLOOKUP($E93,'NEA Backsheet'!$D$5:$AF$182,N$9,FALSE))="","",(VLOOKUP($E93,'NEA Backsheet'!$D$5:$AF$182,N$9,FALSE))),"")</f>
        <v>0</v>
      </c>
      <c r="O93" s="136">
        <f t="shared" ca="1" si="11"/>
        <v>-144.9188080152594</v>
      </c>
      <c r="P93" s="164">
        <f t="shared" ca="1" si="12"/>
        <v>-254.75448633735959</v>
      </c>
      <c r="Q93" s="140">
        <f t="shared" ca="1" si="13"/>
        <v>-94.063680354272037</v>
      </c>
      <c r="R93" s="274" t="str">
        <f t="shared" ca="1" si="14"/>
        <v/>
      </c>
    </row>
    <row r="94" spans="1:18">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10"/>
        <v>E06000019</v>
      </c>
      <c r="F94" s="29" t="str">
        <f ca="1">IF(E94="","",VLOOKUP(E94,'Org list'!$J$9:$K$636,2,0))</f>
        <v>Herefordshire, County of</v>
      </c>
      <c r="G94" s="135">
        <f ca="1">IFERROR(IF((VLOOKUP($E94,'NEA Backsheet'!$D$5:$AF$182,G$9,FALSE))="","",(VLOOKUP($E94,'NEA Backsheet'!$D$5:$AF$182,G$9,FALSE))),"")</f>
        <v>2233.819218610663</v>
      </c>
      <c r="H94" s="164">
        <f ca="1">IFERROR(IF((VLOOKUP($E94,'NEA Backsheet'!$D$5:$AF$182,H$9,FALSE))="","",(VLOOKUP($E94,'NEA Backsheet'!$D$5:$AF$182,H$9,FALSE))),"")</f>
        <v>2212.5822763863175</v>
      </c>
      <c r="I94" s="140">
        <f ca="1">IFERROR(IF((VLOOKUP($E94,'NEA Backsheet'!$D$5:$AF$182,I$9,FALSE))="","",(VLOOKUP($E94,'NEA Backsheet'!$D$5:$AF$182,I$9,FALSE))),"")</f>
        <v>2388.6649863544008</v>
      </c>
      <c r="J94" s="137">
        <f ca="1">IFERROR(IF((VLOOKUP($E94,'NEA Backsheet'!$D$5:$AF$182,J$9,FALSE))="","",(VLOOKUP($E94,'NEA Backsheet'!$D$5:$AF$182,J$9,FALSE))),"")</f>
        <v>2427.704933831913</v>
      </c>
      <c r="K94" s="135">
        <f ca="1">IFERROR(IF((VLOOKUP($E94,'NEA Backsheet'!$D$5:$AF$182,K$9,FALSE))="","",(VLOOKUP($E94,'NEA Backsheet'!$D$5:$AF$182,K$9,FALSE))),"")</f>
        <v>2504.4637955327494</v>
      </c>
      <c r="L94" s="164">
        <f ca="1">IFERROR(IF((VLOOKUP($E94,'NEA Backsheet'!$D$5:$AF$182,L$9,FALSE))="","",(VLOOKUP($E94,'NEA Backsheet'!$D$5:$AF$182,L$9,FALSE))),"")</f>
        <v>2540.4682587683747</v>
      </c>
      <c r="M94" s="140">
        <f ca="1">IFERROR(IF((VLOOKUP($E94,'NEA Backsheet'!$D$5:$AF$182,M$9,FALSE))="","",(VLOOKUP($E94,'NEA Backsheet'!$D$5:$AF$182,M$9,FALSE))),"")</f>
        <v>2637.8594469287004</v>
      </c>
      <c r="N94" s="137">
        <f ca="1">IFERROR(IF((VLOOKUP($E94,'NEA Backsheet'!$D$5:$AF$182,N$9,FALSE))="","",(VLOOKUP($E94,'NEA Backsheet'!$D$5:$AF$182,N$9,FALSE))),"")</f>
        <v>0</v>
      </c>
      <c r="O94" s="136">
        <f t="shared" ca="1" si="11"/>
        <v>-270.64457692208634</v>
      </c>
      <c r="P94" s="164">
        <f t="shared" ca="1" si="12"/>
        <v>-327.88598238205714</v>
      </c>
      <c r="Q94" s="140">
        <f t="shared" ca="1" si="13"/>
        <v>-249.19446057429968</v>
      </c>
      <c r="R94" s="274" t="str">
        <f t="shared" ca="1" si="14"/>
        <v/>
      </c>
    </row>
    <row r="95" spans="1:18">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10"/>
        <v>E10000015</v>
      </c>
      <c r="F95" s="29" t="str">
        <f ca="1">IF(E95="","",VLOOKUP(E95,'Org list'!$J$9:$K$636,2,0))</f>
        <v>Hertfordshire</v>
      </c>
      <c r="G95" s="135">
        <f ca="1">IFERROR(IF((VLOOKUP($E95,'NEA Backsheet'!$D$5:$AF$182,G$9,FALSE))="","",(VLOOKUP($E95,'NEA Backsheet'!$D$5:$AF$182,G$9,FALSE))),"")</f>
        <v>2282.4504209263969</v>
      </c>
      <c r="H95" s="164">
        <f ca="1">IFERROR(IF((VLOOKUP($E95,'NEA Backsheet'!$D$5:$AF$182,H$9,FALSE))="","",(VLOOKUP($E95,'NEA Backsheet'!$D$5:$AF$182,H$9,FALSE))),"")</f>
        <v>2296.442939584233</v>
      </c>
      <c r="I95" s="140">
        <f ca="1">IFERROR(IF((VLOOKUP($E95,'NEA Backsheet'!$D$5:$AF$182,I$9,FALSE))="","",(VLOOKUP($E95,'NEA Backsheet'!$D$5:$AF$182,I$9,FALSE))),"")</f>
        <v>2409.9037148359298</v>
      </c>
      <c r="J95" s="137">
        <f ca="1">IFERROR(IF((VLOOKUP($E95,'NEA Backsheet'!$D$5:$AF$182,J$9,FALSE))="","",(VLOOKUP($E95,'NEA Backsheet'!$D$5:$AF$182,J$9,FALSE))),"")</f>
        <v>2243.666196373058</v>
      </c>
      <c r="K95" s="135">
        <f ca="1">IFERROR(IF((VLOOKUP($E95,'NEA Backsheet'!$D$5:$AF$182,K$9,FALSE))="","",(VLOOKUP($E95,'NEA Backsheet'!$D$5:$AF$182,K$9,FALSE))),"")</f>
        <v>2317.1835835607494</v>
      </c>
      <c r="L95" s="164">
        <f ca="1">IFERROR(IF((VLOOKUP($E95,'NEA Backsheet'!$D$5:$AF$182,L$9,FALSE))="","",(VLOOKUP($E95,'NEA Backsheet'!$D$5:$AF$182,L$9,FALSE))),"")</f>
        <v>2314.5632483519412</v>
      </c>
      <c r="M95" s="140">
        <f ca="1">IFERROR(IF((VLOOKUP($E95,'NEA Backsheet'!$D$5:$AF$182,M$9,FALSE))="","",(VLOOKUP($E95,'NEA Backsheet'!$D$5:$AF$182,M$9,FALSE))),"")</f>
        <v>2392.8812734774692</v>
      </c>
      <c r="N95" s="137">
        <f ca="1">IFERROR(IF((VLOOKUP($E95,'NEA Backsheet'!$D$5:$AF$182,N$9,FALSE))="","",(VLOOKUP($E95,'NEA Backsheet'!$D$5:$AF$182,N$9,FALSE))),"")</f>
        <v>0</v>
      </c>
      <c r="O95" s="136">
        <f t="shared" ca="1" si="11"/>
        <v>-34.733162634352539</v>
      </c>
      <c r="P95" s="164">
        <f t="shared" ca="1" si="12"/>
        <v>-18.120308767708138</v>
      </c>
      <c r="Q95" s="140">
        <f t="shared" ca="1" si="13"/>
        <v>17.022441358460583</v>
      </c>
      <c r="R95" s="274" t="str">
        <f t="shared" ca="1" si="14"/>
        <v/>
      </c>
    </row>
    <row r="96" spans="1:18">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10"/>
        <v>E09000017</v>
      </c>
      <c r="F96" s="29" t="str">
        <f ca="1">IF(E96="","",VLOOKUP(E96,'Org list'!$J$9:$K$636,2,0))</f>
        <v>Hillingdon</v>
      </c>
      <c r="G96" s="135">
        <f ca="1">IFERROR(IF((VLOOKUP($E96,'NEA Backsheet'!$D$5:$AF$182,G$9,FALSE))="","",(VLOOKUP($E96,'NEA Backsheet'!$D$5:$AF$182,G$9,FALSE))),"")</f>
        <v>2185.3753595325657</v>
      </c>
      <c r="H96" s="164">
        <f ca="1">IFERROR(IF((VLOOKUP($E96,'NEA Backsheet'!$D$5:$AF$182,H$9,FALSE))="","",(VLOOKUP($E96,'NEA Backsheet'!$D$5:$AF$182,H$9,FALSE))),"")</f>
        <v>2153.9208157505409</v>
      </c>
      <c r="I96" s="140">
        <f ca="1">IFERROR(IF((VLOOKUP($E96,'NEA Backsheet'!$D$5:$AF$182,I$9,FALSE))="","",(VLOOKUP($E96,'NEA Backsheet'!$D$5:$AF$182,I$9,FALSE))),"")</f>
        <v>2131.540780747549</v>
      </c>
      <c r="J96" s="137">
        <f ca="1">IFERROR(IF((VLOOKUP($E96,'NEA Backsheet'!$D$5:$AF$182,J$9,FALSE))="","",(VLOOKUP($E96,'NEA Backsheet'!$D$5:$AF$182,J$9,FALSE))),"")</f>
        <v>2141.7984034735546</v>
      </c>
      <c r="K96" s="135">
        <f ca="1">IFERROR(IF((VLOOKUP($E96,'NEA Backsheet'!$D$5:$AF$182,K$9,FALSE))="","",(VLOOKUP($E96,'NEA Backsheet'!$D$5:$AF$182,K$9,FALSE))),"")</f>
        <v>2275.6278214760605</v>
      </c>
      <c r="L96" s="164">
        <f ca="1">IFERROR(IF((VLOOKUP($E96,'NEA Backsheet'!$D$5:$AF$182,L$9,FALSE))="","",(VLOOKUP($E96,'NEA Backsheet'!$D$5:$AF$182,L$9,FALSE))),"")</f>
        <v>2347.3758027373178</v>
      </c>
      <c r="M96" s="140">
        <f ca="1">IFERROR(IF((VLOOKUP($E96,'NEA Backsheet'!$D$5:$AF$182,M$9,FALSE))="","",(VLOOKUP($E96,'NEA Backsheet'!$D$5:$AF$182,M$9,FALSE))),"")</f>
        <v>2333.3874397266632</v>
      </c>
      <c r="N96" s="137">
        <f ca="1">IFERROR(IF((VLOOKUP($E96,'NEA Backsheet'!$D$5:$AF$182,N$9,FALSE))="","",(VLOOKUP($E96,'NEA Backsheet'!$D$5:$AF$182,N$9,FALSE))),"")</f>
        <v>0</v>
      </c>
      <c r="O96" s="136">
        <f t="shared" ca="1" si="11"/>
        <v>-90.252461943494836</v>
      </c>
      <c r="P96" s="164">
        <f t="shared" ca="1" si="12"/>
        <v>-193.45498698677693</v>
      </c>
      <c r="Q96" s="140">
        <f t="shared" ca="1" si="13"/>
        <v>-201.84665897911418</v>
      </c>
      <c r="R96" s="274" t="str">
        <f t="shared" ca="1" si="14"/>
        <v/>
      </c>
    </row>
    <row r="97" spans="1:18">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10"/>
        <v>E09000018</v>
      </c>
      <c r="F97" s="29" t="str">
        <f ca="1">IF(E97="","",VLOOKUP(E97,'Org list'!$J$9:$K$636,2,0))</f>
        <v>Hounslow</v>
      </c>
      <c r="G97" s="135">
        <f ca="1">IFERROR(IF((VLOOKUP($E97,'NEA Backsheet'!$D$5:$AF$182,G$9,FALSE))="","",(VLOOKUP($E97,'NEA Backsheet'!$D$5:$AF$182,G$9,FALSE))),"")</f>
        <v>2782.7135255390872</v>
      </c>
      <c r="H97" s="164">
        <f ca="1">IFERROR(IF((VLOOKUP($E97,'NEA Backsheet'!$D$5:$AF$182,H$9,FALSE))="","",(VLOOKUP($E97,'NEA Backsheet'!$D$5:$AF$182,H$9,FALSE))),"")</f>
        <v>2684.9500921495446</v>
      </c>
      <c r="I97" s="140">
        <f ca="1">IFERROR(IF((VLOOKUP($E97,'NEA Backsheet'!$D$5:$AF$182,I$9,FALSE))="","",(VLOOKUP($E97,'NEA Backsheet'!$D$5:$AF$182,I$9,FALSE))),"")</f>
        <v>2719.5826632759449</v>
      </c>
      <c r="J97" s="137">
        <f ca="1">IFERROR(IF((VLOOKUP($E97,'NEA Backsheet'!$D$5:$AF$182,J$9,FALSE))="","",(VLOOKUP($E97,'NEA Backsheet'!$D$5:$AF$182,J$9,FALSE))),"")</f>
        <v>2459.855168349166</v>
      </c>
      <c r="K97" s="135">
        <f ca="1">IFERROR(IF((VLOOKUP($E97,'NEA Backsheet'!$D$5:$AF$182,K$9,FALSE))="","",(VLOOKUP($E97,'NEA Backsheet'!$D$5:$AF$182,K$9,FALSE))),"")</f>
        <v>2704.8282211273563</v>
      </c>
      <c r="L97" s="164">
        <f ca="1">IFERROR(IF((VLOOKUP($E97,'NEA Backsheet'!$D$5:$AF$182,L$9,FALSE))="","",(VLOOKUP($E97,'NEA Backsheet'!$D$5:$AF$182,L$9,FALSE))),"")</f>
        <v>2833.2781650198317</v>
      </c>
      <c r="M97" s="140">
        <f ca="1">IFERROR(IF((VLOOKUP($E97,'NEA Backsheet'!$D$5:$AF$182,M$9,FALSE))="","",(VLOOKUP($E97,'NEA Backsheet'!$D$5:$AF$182,M$9,FALSE))),"")</f>
        <v>2735.3184467024539</v>
      </c>
      <c r="N97" s="137">
        <f ca="1">IFERROR(IF((VLOOKUP($E97,'NEA Backsheet'!$D$5:$AF$182,N$9,FALSE))="","",(VLOOKUP($E97,'NEA Backsheet'!$D$5:$AF$182,N$9,FALSE))),"")</f>
        <v>0</v>
      </c>
      <c r="O97" s="136">
        <f t="shared" ca="1" si="11"/>
        <v>77.885304411730885</v>
      </c>
      <c r="P97" s="164">
        <f t="shared" ca="1" si="12"/>
        <v>-148.32807287028709</v>
      </c>
      <c r="Q97" s="140">
        <f t="shared" ca="1" si="13"/>
        <v>-15.735783426508988</v>
      </c>
      <c r="R97" s="274" t="str">
        <f t="shared" ca="1" si="14"/>
        <v/>
      </c>
    </row>
    <row r="98" spans="1:18">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10"/>
        <v>E06000046</v>
      </c>
      <c r="F98" s="29" t="str">
        <f ca="1">IF(E98="","",VLOOKUP(E98,'Org list'!$J$9:$K$636,2,0))</f>
        <v>Isle of Wight</v>
      </c>
      <c r="G98" s="135">
        <f ca="1">IFERROR(IF((VLOOKUP($E98,'NEA Backsheet'!$D$5:$AF$182,G$9,FALSE))="","",(VLOOKUP($E98,'NEA Backsheet'!$D$5:$AF$182,G$9,FALSE))),"")</f>
        <v>2265.727485313409</v>
      </c>
      <c r="H98" s="164">
        <f ca="1">IFERROR(IF((VLOOKUP($E98,'NEA Backsheet'!$D$5:$AF$182,H$9,FALSE))="","",(VLOOKUP($E98,'NEA Backsheet'!$D$5:$AF$182,H$9,FALSE))),"")</f>
        <v>2210.8310043917186</v>
      </c>
      <c r="I98" s="140">
        <f ca="1">IFERROR(IF((VLOOKUP($E98,'NEA Backsheet'!$D$5:$AF$182,I$9,FALSE))="","",(VLOOKUP($E98,'NEA Backsheet'!$D$5:$AF$182,I$9,FALSE))),"")</f>
        <v>2350.5675012832944</v>
      </c>
      <c r="J98" s="137">
        <f ca="1">IFERROR(IF((VLOOKUP($E98,'NEA Backsheet'!$D$5:$AF$182,J$9,FALSE))="","",(VLOOKUP($E98,'NEA Backsheet'!$D$5:$AF$182,J$9,FALSE))),"")</f>
        <v>2263.4169002896438</v>
      </c>
      <c r="K98" s="135">
        <f ca="1">IFERROR(IF((VLOOKUP($E98,'NEA Backsheet'!$D$5:$AF$182,K$9,FALSE))="","",(VLOOKUP($E98,'NEA Backsheet'!$D$5:$AF$182,K$9,FALSE))),"")</f>
        <v>2234.9372916040238</v>
      </c>
      <c r="L98" s="164">
        <f ca="1">IFERROR(IF((VLOOKUP($E98,'NEA Backsheet'!$D$5:$AF$182,L$9,FALSE))="","",(VLOOKUP($E98,'NEA Backsheet'!$D$5:$AF$182,L$9,FALSE))),"")</f>
        <v>2318.9521372266026</v>
      </c>
      <c r="M98" s="140">
        <f ca="1">IFERROR(IF((VLOOKUP($E98,'NEA Backsheet'!$D$5:$AF$182,M$9,FALSE))="","",(VLOOKUP($E98,'NEA Backsheet'!$D$5:$AF$182,M$9,FALSE))),"")</f>
        <v>2515.4614371573798</v>
      </c>
      <c r="N98" s="137">
        <f ca="1">IFERROR(IF((VLOOKUP($E98,'NEA Backsheet'!$D$5:$AF$182,N$9,FALSE))="","",(VLOOKUP($E98,'NEA Backsheet'!$D$5:$AF$182,N$9,FALSE))),"")</f>
        <v>0</v>
      </c>
      <c r="O98" s="136">
        <f t="shared" ca="1" si="11"/>
        <v>30.790193709385221</v>
      </c>
      <c r="P98" s="164">
        <f t="shared" ca="1" si="12"/>
        <v>-108.12113283488407</v>
      </c>
      <c r="Q98" s="140">
        <f t="shared" ca="1" si="13"/>
        <v>-164.8939358740854</v>
      </c>
      <c r="R98" s="274" t="str">
        <f t="shared" ca="1" si="14"/>
        <v/>
      </c>
    </row>
    <row r="99" spans="1:18">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10"/>
        <v>E09000019</v>
      </c>
      <c r="F99" s="29" t="str">
        <f ca="1">IF(E99="","",VLOOKUP(E99,'Org list'!$J$9:$K$636,2,0))</f>
        <v>Islington</v>
      </c>
      <c r="G99" s="135">
        <f ca="1">IFERROR(IF((VLOOKUP($E99,'NEA Backsheet'!$D$5:$AF$182,G$9,FALSE))="","",(VLOOKUP($E99,'NEA Backsheet'!$D$5:$AF$182,G$9,FALSE))),"")</f>
        <v>2128.3672170693594</v>
      </c>
      <c r="H99" s="164">
        <f ca="1">IFERROR(IF((VLOOKUP($E99,'NEA Backsheet'!$D$5:$AF$182,H$9,FALSE))="","",(VLOOKUP($E99,'NEA Backsheet'!$D$5:$AF$182,H$9,FALSE))),"")</f>
        <v>2118.1298707384481</v>
      </c>
      <c r="I99" s="140">
        <f ca="1">IFERROR(IF((VLOOKUP($E99,'NEA Backsheet'!$D$5:$AF$182,I$9,FALSE))="","",(VLOOKUP($E99,'NEA Backsheet'!$D$5:$AF$182,I$9,FALSE))),"")</f>
        <v>2058.7053670911901</v>
      </c>
      <c r="J99" s="137">
        <f ca="1">IFERROR(IF((VLOOKUP($E99,'NEA Backsheet'!$D$5:$AF$182,J$9,FALSE))="","",(VLOOKUP($E99,'NEA Backsheet'!$D$5:$AF$182,J$9,FALSE))),"")</f>
        <v>2047.0223130183408</v>
      </c>
      <c r="K99" s="135">
        <f ca="1">IFERROR(IF((VLOOKUP($E99,'NEA Backsheet'!$D$5:$AF$182,K$9,FALSE))="","",(VLOOKUP($E99,'NEA Backsheet'!$D$5:$AF$182,K$9,FALSE))),"")</f>
        <v>2098.0029466582164</v>
      </c>
      <c r="L99" s="164">
        <f ca="1">IFERROR(IF((VLOOKUP($E99,'NEA Backsheet'!$D$5:$AF$182,L$9,FALSE))="","",(VLOOKUP($E99,'NEA Backsheet'!$D$5:$AF$182,L$9,FALSE))),"")</f>
        <v>2052.8580723187747</v>
      </c>
      <c r="M99" s="140">
        <f ca="1">IFERROR(IF((VLOOKUP($E99,'NEA Backsheet'!$D$5:$AF$182,M$9,FALSE))="","",(VLOOKUP($E99,'NEA Backsheet'!$D$5:$AF$182,M$9,FALSE))),"")</f>
        <v>2130.8618300098392</v>
      </c>
      <c r="N99" s="137">
        <f ca="1">IFERROR(IF((VLOOKUP($E99,'NEA Backsheet'!$D$5:$AF$182,N$9,FALSE))="","",(VLOOKUP($E99,'NEA Backsheet'!$D$5:$AF$182,N$9,FALSE))),"")</f>
        <v>0</v>
      </c>
      <c r="O99" s="136">
        <f t="shared" ca="1" si="11"/>
        <v>30.364270411143025</v>
      </c>
      <c r="P99" s="164">
        <f t="shared" ca="1" si="12"/>
        <v>65.27179841967336</v>
      </c>
      <c r="Q99" s="140">
        <f t="shared" ca="1" si="13"/>
        <v>-72.15646291864914</v>
      </c>
      <c r="R99" s="274" t="str">
        <f t="shared" ca="1" si="14"/>
        <v/>
      </c>
    </row>
    <row r="100" spans="1:18">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10"/>
        <v>E09000020</v>
      </c>
      <c r="F100" s="29" t="str">
        <f ca="1">IF(E100="","",VLOOKUP(E100,'Org list'!$J$9:$K$636,2,0))</f>
        <v>Kensington and Chelsea</v>
      </c>
      <c r="G100" s="135">
        <f ca="1">IFERROR(IF((VLOOKUP($E100,'NEA Backsheet'!$D$5:$AF$182,G$9,FALSE))="","",(VLOOKUP($E100,'NEA Backsheet'!$D$5:$AF$182,G$9,FALSE))),"")</f>
        <v>1723.0280333372154</v>
      </c>
      <c r="H100" s="164">
        <f ca="1">IFERROR(IF((VLOOKUP($E100,'NEA Backsheet'!$D$5:$AF$182,H$9,FALSE))="","",(VLOOKUP($E100,'NEA Backsheet'!$D$5:$AF$182,H$9,FALSE))),"")</f>
        <v>1727.3497201647278</v>
      </c>
      <c r="I100" s="140">
        <f ca="1">IFERROR(IF((VLOOKUP($E100,'NEA Backsheet'!$D$5:$AF$182,I$9,FALSE))="","",(VLOOKUP($E100,'NEA Backsheet'!$D$5:$AF$182,I$9,FALSE))),"")</f>
        <v>1793.982536676468</v>
      </c>
      <c r="J100" s="137">
        <f ca="1">IFERROR(IF((VLOOKUP($E100,'NEA Backsheet'!$D$5:$AF$182,J$9,FALSE))="","",(VLOOKUP($E100,'NEA Backsheet'!$D$5:$AF$182,J$9,FALSE))),"")</f>
        <v>1771.8282835661546</v>
      </c>
      <c r="K100" s="135">
        <f ca="1">IFERROR(IF((VLOOKUP($E100,'NEA Backsheet'!$D$5:$AF$182,K$9,FALSE))="","",(VLOOKUP($E100,'NEA Backsheet'!$D$5:$AF$182,K$9,FALSE))),"")</f>
        <v>1786.4103249921861</v>
      </c>
      <c r="L100" s="164">
        <f ca="1">IFERROR(IF((VLOOKUP($E100,'NEA Backsheet'!$D$5:$AF$182,L$9,FALSE))="","",(VLOOKUP($E100,'NEA Backsheet'!$D$5:$AF$182,L$9,FALSE))),"")</f>
        <v>1788.7899966193725</v>
      </c>
      <c r="M100" s="140">
        <f ca="1">IFERROR(IF((VLOOKUP($E100,'NEA Backsheet'!$D$5:$AF$182,M$9,FALSE))="","",(VLOOKUP($E100,'NEA Backsheet'!$D$5:$AF$182,M$9,FALSE))),"")</f>
        <v>1824.3113436772585</v>
      </c>
      <c r="N100" s="137">
        <f ca="1">IFERROR(IF((VLOOKUP($E100,'NEA Backsheet'!$D$5:$AF$182,N$9,FALSE))="","",(VLOOKUP($E100,'NEA Backsheet'!$D$5:$AF$182,N$9,FALSE))),"")</f>
        <v>0</v>
      </c>
      <c r="O100" s="136">
        <f t="shared" ca="1" si="11"/>
        <v>-63.382291654970686</v>
      </c>
      <c r="P100" s="164">
        <f t="shared" ca="1" si="12"/>
        <v>-61.440276454644618</v>
      </c>
      <c r="Q100" s="140">
        <f t="shared" ca="1" si="13"/>
        <v>-30.328807000790448</v>
      </c>
      <c r="R100" s="274" t="str">
        <f t="shared" ca="1" si="14"/>
        <v/>
      </c>
    </row>
    <row r="101" spans="1:18">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10"/>
        <v>E10000016</v>
      </c>
      <c r="F101" s="29" t="str">
        <f ca="1">IF(E101="","",VLOOKUP(E101,'Org list'!$J$9:$K$636,2,0))</f>
        <v>Kent</v>
      </c>
      <c r="G101" s="135">
        <f ca="1">IFERROR(IF((VLOOKUP($E101,'NEA Backsheet'!$D$5:$AF$182,G$9,FALSE))="","",(VLOOKUP($E101,'NEA Backsheet'!$D$5:$AF$182,G$9,FALSE))),"")</f>
        <v>2575.086906522492</v>
      </c>
      <c r="H101" s="164">
        <f ca="1">IFERROR(IF((VLOOKUP($E101,'NEA Backsheet'!$D$5:$AF$182,H$9,FALSE))="","",(VLOOKUP($E101,'NEA Backsheet'!$D$5:$AF$182,H$9,FALSE))),"")</f>
        <v>2491.3607291485628</v>
      </c>
      <c r="I101" s="140">
        <f ca="1">IFERROR(IF((VLOOKUP($E101,'NEA Backsheet'!$D$5:$AF$182,I$9,FALSE))="","",(VLOOKUP($E101,'NEA Backsheet'!$D$5:$AF$182,I$9,FALSE))),"")</f>
        <v>2593.1604089787611</v>
      </c>
      <c r="J101" s="137">
        <f ca="1">IFERROR(IF((VLOOKUP($E101,'NEA Backsheet'!$D$5:$AF$182,J$9,FALSE))="","",(VLOOKUP($E101,'NEA Backsheet'!$D$5:$AF$182,J$9,FALSE))),"")</f>
        <v>2543.9018498912114</v>
      </c>
      <c r="K101" s="135">
        <f ca="1">IFERROR(IF((VLOOKUP($E101,'NEA Backsheet'!$D$5:$AF$182,K$9,FALSE))="","",(VLOOKUP($E101,'NEA Backsheet'!$D$5:$AF$182,K$9,FALSE))),"")</f>
        <v>2625.1308941487387</v>
      </c>
      <c r="L101" s="164">
        <f ca="1">IFERROR(IF((VLOOKUP($E101,'NEA Backsheet'!$D$5:$AF$182,L$9,FALSE))="","",(VLOOKUP($E101,'NEA Backsheet'!$D$5:$AF$182,L$9,FALSE))),"")</f>
        <v>2566.2103983249622</v>
      </c>
      <c r="M101" s="140">
        <f ca="1">IFERROR(IF((VLOOKUP($E101,'NEA Backsheet'!$D$5:$AF$182,M$9,FALSE))="","",(VLOOKUP($E101,'NEA Backsheet'!$D$5:$AF$182,M$9,FALSE))),"")</f>
        <v>2674.4444250781426</v>
      </c>
      <c r="N101" s="137">
        <f ca="1">IFERROR(IF((VLOOKUP($E101,'NEA Backsheet'!$D$5:$AF$182,N$9,FALSE))="","",(VLOOKUP($E101,'NEA Backsheet'!$D$5:$AF$182,N$9,FALSE))),"")</f>
        <v>0</v>
      </c>
      <c r="O101" s="136">
        <f t="shared" ca="1" si="11"/>
        <v>-50.04398762624669</v>
      </c>
      <c r="P101" s="164">
        <f t="shared" ca="1" si="12"/>
        <v>-74.849669176399402</v>
      </c>
      <c r="Q101" s="140">
        <f t="shared" ca="1" si="13"/>
        <v>-81.284016099381461</v>
      </c>
      <c r="R101" s="274" t="str">
        <f t="shared" ca="1" si="14"/>
        <v/>
      </c>
    </row>
    <row r="102" spans="1:18">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10"/>
        <v>E06000010</v>
      </c>
      <c r="F102" s="29" t="str">
        <f ca="1">IF(E102="","",VLOOKUP(E102,'Org list'!$J$9:$K$636,2,0))</f>
        <v>Kingston upon Hull, City of</v>
      </c>
      <c r="G102" s="135">
        <f ca="1">IFERROR(IF((VLOOKUP($E102,'NEA Backsheet'!$D$5:$AF$182,G$9,FALSE))="","",(VLOOKUP($E102,'NEA Backsheet'!$D$5:$AF$182,G$9,FALSE))),"")</f>
        <v>2685.0797020555237</v>
      </c>
      <c r="H102" s="164">
        <f ca="1">IFERROR(IF((VLOOKUP($E102,'NEA Backsheet'!$D$5:$AF$182,H$9,FALSE))="","",(VLOOKUP($E102,'NEA Backsheet'!$D$5:$AF$182,H$9,FALSE))),"")</f>
        <v>2596.9216101668922</v>
      </c>
      <c r="I102" s="140">
        <f ca="1">IFERROR(IF((VLOOKUP($E102,'NEA Backsheet'!$D$5:$AF$182,I$9,FALSE))="","",(VLOOKUP($E102,'NEA Backsheet'!$D$5:$AF$182,I$9,FALSE))),"")</f>
        <v>2618.5237321859445</v>
      </c>
      <c r="J102" s="137">
        <f ca="1">IFERROR(IF((VLOOKUP($E102,'NEA Backsheet'!$D$5:$AF$182,J$9,FALSE))="","",(VLOOKUP($E102,'NEA Backsheet'!$D$5:$AF$182,J$9,FALSE))),"")</f>
        <v>2619.9247468157132</v>
      </c>
      <c r="K102" s="135">
        <f ca="1">IFERROR(IF((VLOOKUP($E102,'NEA Backsheet'!$D$5:$AF$182,K$9,FALSE))="","",(VLOOKUP($E102,'NEA Backsheet'!$D$5:$AF$182,K$9,FALSE))),"")</f>
        <v>2686.973459652238</v>
      </c>
      <c r="L102" s="164">
        <f ca="1">IFERROR(IF((VLOOKUP($E102,'NEA Backsheet'!$D$5:$AF$182,L$9,FALSE))="","",(VLOOKUP($E102,'NEA Backsheet'!$D$5:$AF$182,L$9,FALSE))),"")</f>
        <v>2577.2246644386614</v>
      </c>
      <c r="M102" s="140">
        <f ca="1">IFERROR(IF((VLOOKUP($E102,'NEA Backsheet'!$D$5:$AF$182,M$9,FALSE))="","",(VLOOKUP($E102,'NEA Backsheet'!$D$5:$AF$182,M$9,FALSE))),"")</f>
        <v>2651.2558370394113</v>
      </c>
      <c r="N102" s="137">
        <f ca="1">IFERROR(IF((VLOOKUP($E102,'NEA Backsheet'!$D$5:$AF$182,N$9,FALSE))="","",(VLOOKUP($E102,'NEA Backsheet'!$D$5:$AF$182,N$9,FALSE))),"")</f>
        <v>0</v>
      </c>
      <c r="O102" s="136">
        <f t="shared" ca="1" si="11"/>
        <v>-1.8937575967142948</v>
      </c>
      <c r="P102" s="164">
        <f t="shared" ca="1" si="12"/>
        <v>19.69694572823073</v>
      </c>
      <c r="Q102" s="140">
        <f t="shared" ca="1" si="13"/>
        <v>-32.732104853466808</v>
      </c>
      <c r="R102" s="274" t="str">
        <f t="shared" ca="1" si="14"/>
        <v/>
      </c>
    </row>
    <row r="103" spans="1:18">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10"/>
        <v>E09000021</v>
      </c>
      <c r="F103" s="29" t="str">
        <f ca="1">IF(E103="","",VLOOKUP(E103,'Org list'!$J$9:$K$636,2,0))</f>
        <v>Kingston upon Thames</v>
      </c>
      <c r="G103" s="135">
        <f ca="1">IFERROR(IF((VLOOKUP($E103,'NEA Backsheet'!$D$5:$AF$182,G$9,FALSE))="","",(VLOOKUP($E103,'NEA Backsheet'!$D$5:$AF$182,G$9,FALSE))),"")</f>
        <v>1917.2884272680092</v>
      </c>
      <c r="H103" s="164">
        <f ca="1">IFERROR(IF((VLOOKUP($E103,'NEA Backsheet'!$D$5:$AF$182,H$9,FALSE))="","",(VLOOKUP($E103,'NEA Backsheet'!$D$5:$AF$182,H$9,FALSE))),"")</f>
        <v>1994.3740953042366</v>
      </c>
      <c r="I103" s="140">
        <f ca="1">IFERROR(IF((VLOOKUP($E103,'NEA Backsheet'!$D$5:$AF$182,I$9,FALSE))="","",(VLOOKUP($E103,'NEA Backsheet'!$D$5:$AF$182,I$9,FALSE))),"")</f>
        <v>2083.6254814218578</v>
      </c>
      <c r="J103" s="137">
        <f ca="1">IFERROR(IF((VLOOKUP($E103,'NEA Backsheet'!$D$5:$AF$182,J$9,FALSE))="","",(VLOOKUP($E103,'NEA Backsheet'!$D$5:$AF$182,J$9,FALSE))),"")</f>
        <v>2061.8140331073378</v>
      </c>
      <c r="K103" s="135">
        <f ca="1">IFERROR(IF((VLOOKUP($E103,'NEA Backsheet'!$D$5:$AF$182,K$9,FALSE))="","",(VLOOKUP($E103,'NEA Backsheet'!$D$5:$AF$182,K$9,FALSE))),"")</f>
        <v>2183.8620454101761</v>
      </c>
      <c r="L103" s="164">
        <f ca="1">IFERROR(IF((VLOOKUP($E103,'NEA Backsheet'!$D$5:$AF$182,L$9,FALSE))="","",(VLOOKUP($E103,'NEA Backsheet'!$D$5:$AF$182,L$9,FALSE))),"")</f>
        <v>2148.4879621761747</v>
      </c>
      <c r="M103" s="140">
        <f ca="1">IFERROR(IF((VLOOKUP($E103,'NEA Backsheet'!$D$5:$AF$182,M$9,FALSE))="","",(VLOOKUP($E103,'NEA Backsheet'!$D$5:$AF$182,M$9,FALSE))),"")</f>
        <v>2288.0005084709455</v>
      </c>
      <c r="N103" s="137">
        <f ca="1">IFERROR(IF((VLOOKUP($E103,'NEA Backsheet'!$D$5:$AF$182,N$9,FALSE))="","",(VLOOKUP($E103,'NEA Backsheet'!$D$5:$AF$182,N$9,FALSE))),"")</f>
        <v>0</v>
      </c>
      <c r="O103" s="136">
        <f t="shared" ca="1" si="11"/>
        <v>-266.57361814216688</v>
      </c>
      <c r="P103" s="164">
        <f t="shared" ca="1" si="12"/>
        <v>-154.11386687193817</v>
      </c>
      <c r="Q103" s="140">
        <f t="shared" ca="1" si="13"/>
        <v>-204.37502704908775</v>
      </c>
      <c r="R103" s="274" t="str">
        <f t="shared" ca="1" si="14"/>
        <v/>
      </c>
    </row>
    <row r="104" spans="1:18">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10"/>
        <v>E08000034</v>
      </c>
      <c r="F104" s="29" t="str">
        <f ca="1">IF(E104="","",VLOOKUP(E104,'Org list'!$J$9:$K$636,2,0))</f>
        <v>Kirklees</v>
      </c>
      <c r="G104" s="135">
        <f ca="1">IFERROR(IF((VLOOKUP($E104,'NEA Backsheet'!$D$5:$AF$182,G$9,FALSE))="","",(VLOOKUP($E104,'NEA Backsheet'!$D$5:$AF$182,G$9,FALSE))),"")</f>
        <v>2786.6821017397169</v>
      </c>
      <c r="H104" s="164">
        <f ca="1">IFERROR(IF((VLOOKUP($E104,'NEA Backsheet'!$D$5:$AF$182,H$9,FALSE))="","",(VLOOKUP($E104,'NEA Backsheet'!$D$5:$AF$182,H$9,FALSE))),"")</f>
        <v>2736.7329363087611</v>
      </c>
      <c r="I104" s="140">
        <f ca="1">IFERROR(IF((VLOOKUP($E104,'NEA Backsheet'!$D$5:$AF$182,I$9,FALSE))="","",(VLOOKUP($E104,'NEA Backsheet'!$D$5:$AF$182,I$9,FALSE))),"")</f>
        <v>2897.5723050401371</v>
      </c>
      <c r="J104" s="137">
        <f ca="1">IFERROR(IF((VLOOKUP($E104,'NEA Backsheet'!$D$5:$AF$182,J$9,FALSE))="","",(VLOOKUP($E104,'NEA Backsheet'!$D$5:$AF$182,J$9,FALSE))),"")</f>
        <v>2792.7819290413659</v>
      </c>
      <c r="K104" s="135">
        <f ca="1">IFERROR(IF((VLOOKUP($E104,'NEA Backsheet'!$D$5:$AF$182,K$9,FALSE))="","",(VLOOKUP($E104,'NEA Backsheet'!$D$5:$AF$182,K$9,FALSE))),"")</f>
        <v>2843.1490588668707</v>
      </c>
      <c r="L104" s="164">
        <f ca="1">IFERROR(IF((VLOOKUP($E104,'NEA Backsheet'!$D$5:$AF$182,L$9,FALSE))="","",(VLOOKUP($E104,'NEA Backsheet'!$D$5:$AF$182,L$9,FALSE))),"")</f>
        <v>2881.7650059999037</v>
      </c>
      <c r="M104" s="140">
        <f ca="1">IFERROR(IF((VLOOKUP($E104,'NEA Backsheet'!$D$5:$AF$182,M$9,FALSE))="","",(VLOOKUP($E104,'NEA Backsheet'!$D$5:$AF$182,M$9,FALSE))),"")</f>
        <v>2952.315773722697</v>
      </c>
      <c r="N104" s="137">
        <f ca="1">IFERROR(IF((VLOOKUP($E104,'NEA Backsheet'!$D$5:$AF$182,N$9,FALSE))="","",(VLOOKUP($E104,'NEA Backsheet'!$D$5:$AF$182,N$9,FALSE))),"")</f>
        <v>0</v>
      </c>
      <c r="O104" s="136">
        <f t="shared" ca="1" si="11"/>
        <v>-56.466957127153819</v>
      </c>
      <c r="P104" s="164">
        <f t="shared" ca="1" si="12"/>
        <v>-145.03206969114262</v>
      </c>
      <c r="Q104" s="140">
        <f t="shared" ca="1" si="13"/>
        <v>-54.743468682559978</v>
      </c>
      <c r="R104" s="274" t="str">
        <f t="shared" ca="1" si="14"/>
        <v/>
      </c>
    </row>
    <row r="105" spans="1:18">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10"/>
        <v>E08000011</v>
      </c>
      <c r="F105" s="29" t="str">
        <f ca="1">IF(E105="","",VLOOKUP(E105,'Org list'!$J$9:$K$636,2,0))</f>
        <v>Knowsley</v>
      </c>
      <c r="G105" s="135">
        <f ca="1">IFERROR(IF((VLOOKUP($E105,'NEA Backsheet'!$D$5:$AF$182,G$9,FALSE))="","",(VLOOKUP($E105,'NEA Backsheet'!$D$5:$AF$182,G$9,FALSE))),"")</f>
        <v>3975.6593045395562</v>
      </c>
      <c r="H105" s="164">
        <f ca="1">IFERROR(IF((VLOOKUP($E105,'NEA Backsheet'!$D$5:$AF$182,H$9,FALSE))="","",(VLOOKUP($E105,'NEA Backsheet'!$D$5:$AF$182,H$9,FALSE))),"")</f>
        <v>3935.3414588023534</v>
      </c>
      <c r="I105" s="140">
        <f ca="1">IFERROR(IF((VLOOKUP($E105,'NEA Backsheet'!$D$5:$AF$182,I$9,FALSE))="","",(VLOOKUP($E105,'NEA Backsheet'!$D$5:$AF$182,I$9,FALSE))),"")</f>
        <v>3959.4722140209669</v>
      </c>
      <c r="J105" s="137">
        <f ca="1">IFERROR(IF((VLOOKUP($E105,'NEA Backsheet'!$D$5:$AF$182,J$9,FALSE))="","",(VLOOKUP($E105,'NEA Backsheet'!$D$5:$AF$182,J$9,FALSE))),"")</f>
        <v>4041.4761199239942</v>
      </c>
      <c r="K105" s="135">
        <f ca="1">IFERROR(IF((VLOOKUP($E105,'NEA Backsheet'!$D$5:$AF$182,K$9,FALSE))="","",(VLOOKUP($E105,'NEA Backsheet'!$D$5:$AF$182,K$9,FALSE))),"")</f>
        <v>4248.8460288733068</v>
      </c>
      <c r="L105" s="164">
        <f ca="1">IFERROR(IF((VLOOKUP($E105,'NEA Backsheet'!$D$5:$AF$182,L$9,FALSE))="","",(VLOOKUP($E105,'NEA Backsheet'!$D$5:$AF$182,L$9,FALSE))),"")</f>
        <v>4195.2158398692573</v>
      </c>
      <c r="M105" s="140">
        <f ca="1">IFERROR(IF((VLOOKUP($E105,'NEA Backsheet'!$D$5:$AF$182,M$9,FALSE))="","",(VLOOKUP($E105,'NEA Backsheet'!$D$5:$AF$182,M$9,FALSE))),"")</f>
        <v>4288.4637684929849</v>
      </c>
      <c r="N105" s="137">
        <f ca="1">IFERROR(IF((VLOOKUP($E105,'NEA Backsheet'!$D$5:$AF$182,N$9,FALSE))="","",(VLOOKUP($E105,'NEA Backsheet'!$D$5:$AF$182,N$9,FALSE))),"")</f>
        <v>0</v>
      </c>
      <c r="O105" s="136">
        <f t="shared" ca="1" si="11"/>
        <v>-273.18672433375059</v>
      </c>
      <c r="P105" s="164">
        <f t="shared" ca="1" si="12"/>
        <v>-259.87438106690388</v>
      </c>
      <c r="Q105" s="140">
        <f t="shared" ca="1" si="13"/>
        <v>-328.99155447201792</v>
      </c>
      <c r="R105" s="274" t="str">
        <f t="shared" ca="1" si="14"/>
        <v/>
      </c>
    </row>
    <row r="106" spans="1:18">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10"/>
        <v>E09000022</v>
      </c>
      <c r="F106" s="29" t="str">
        <f ca="1">IF(E106="","",VLOOKUP(E106,'Org list'!$J$9:$K$636,2,0))</f>
        <v>Lambeth</v>
      </c>
      <c r="G106" s="135">
        <f ca="1">IFERROR(IF((VLOOKUP($E106,'NEA Backsheet'!$D$5:$AF$182,G$9,FALSE))="","",(VLOOKUP($E106,'NEA Backsheet'!$D$5:$AF$182,G$9,FALSE))),"")</f>
        <v>2019.3825003751324</v>
      </c>
      <c r="H106" s="164">
        <f ca="1">IFERROR(IF((VLOOKUP($E106,'NEA Backsheet'!$D$5:$AF$182,H$9,FALSE))="","",(VLOOKUP($E106,'NEA Backsheet'!$D$5:$AF$182,H$9,FALSE))),"")</f>
        <v>1981.4904078899465</v>
      </c>
      <c r="I106" s="140">
        <f ca="1">IFERROR(IF((VLOOKUP($E106,'NEA Backsheet'!$D$5:$AF$182,I$9,FALSE))="","",(VLOOKUP($E106,'NEA Backsheet'!$D$5:$AF$182,I$9,FALSE))),"")</f>
        <v>1999.1368224829785</v>
      </c>
      <c r="J106" s="137">
        <f ca="1">IFERROR(IF((VLOOKUP($E106,'NEA Backsheet'!$D$5:$AF$182,J$9,FALSE))="","",(VLOOKUP($E106,'NEA Backsheet'!$D$5:$AF$182,J$9,FALSE))),"")</f>
        <v>1860.4535012377328</v>
      </c>
      <c r="K106" s="135">
        <f ca="1">IFERROR(IF((VLOOKUP($E106,'NEA Backsheet'!$D$5:$AF$182,K$9,FALSE))="","",(VLOOKUP($E106,'NEA Backsheet'!$D$5:$AF$182,K$9,FALSE))),"")</f>
        <v>1941.9152391362452</v>
      </c>
      <c r="L106" s="164">
        <f ca="1">IFERROR(IF((VLOOKUP($E106,'NEA Backsheet'!$D$5:$AF$182,L$9,FALSE))="","",(VLOOKUP($E106,'NEA Backsheet'!$D$5:$AF$182,L$9,FALSE))),"")</f>
        <v>1892.3698845735189</v>
      </c>
      <c r="M106" s="140">
        <f ca="1">IFERROR(IF((VLOOKUP($E106,'NEA Backsheet'!$D$5:$AF$182,M$9,FALSE))="","",(VLOOKUP($E106,'NEA Backsheet'!$D$5:$AF$182,M$9,FALSE))),"")</f>
        <v>2016.8552442398852</v>
      </c>
      <c r="N106" s="137">
        <f ca="1">IFERROR(IF((VLOOKUP($E106,'NEA Backsheet'!$D$5:$AF$182,N$9,FALSE))="","",(VLOOKUP($E106,'NEA Backsheet'!$D$5:$AF$182,N$9,FALSE))),"")</f>
        <v>0</v>
      </c>
      <c r="O106" s="136">
        <f t="shared" ca="1" si="11"/>
        <v>77.467261238887204</v>
      </c>
      <c r="P106" s="164">
        <f t="shared" ca="1" si="12"/>
        <v>89.12052331642758</v>
      </c>
      <c r="Q106" s="140">
        <f t="shared" ca="1" si="13"/>
        <v>-17.718421756906764</v>
      </c>
      <c r="R106" s="274" t="str">
        <f t="shared" ca="1" si="14"/>
        <v/>
      </c>
    </row>
    <row r="107" spans="1:18">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10"/>
        <v>E10000017</v>
      </c>
      <c r="F107" s="29" t="str">
        <f ca="1">IF(E107="","",VLOOKUP(E107,'Org list'!$J$9:$K$636,2,0))</f>
        <v>Lancashire</v>
      </c>
      <c r="G107" s="135">
        <f ca="1">IFERROR(IF((VLOOKUP($E107,'NEA Backsheet'!$D$5:$AF$182,G$9,FALSE))="","",(VLOOKUP($E107,'NEA Backsheet'!$D$5:$AF$182,G$9,FALSE))),"")</f>
        <v>2890.337486978276</v>
      </c>
      <c r="H107" s="164">
        <f ca="1">IFERROR(IF((VLOOKUP($E107,'NEA Backsheet'!$D$5:$AF$182,H$9,FALSE))="","",(VLOOKUP($E107,'NEA Backsheet'!$D$5:$AF$182,H$9,FALSE))),"")</f>
        <v>2840.6993948051781</v>
      </c>
      <c r="I107" s="140">
        <f ca="1">IFERROR(IF((VLOOKUP($E107,'NEA Backsheet'!$D$5:$AF$182,I$9,FALSE))="","",(VLOOKUP($E107,'NEA Backsheet'!$D$5:$AF$182,I$9,FALSE))),"")</f>
        <v>2923.417633080117</v>
      </c>
      <c r="J107" s="137">
        <f ca="1">IFERROR(IF((VLOOKUP($E107,'NEA Backsheet'!$D$5:$AF$182,J$9,FALSE))="","",(VLOOKUP($E107,'NEA Backsheet'!$D$5:$AF$182,J$9,FALSE))),"")</f>
        <v>2818.7185641758242</v>
      </c>
      <c r="K107" s="135">
        <f ca="1">IFERROR(IF((VLOOKUP($E107,'NEA Backsheet'!$D$5:$AF$182,K$9,FALSE))="","",(VLOOKUP($E107,'NEA Backsheet'!$D$5:$AF$182,K$9,FALSE))),"")</f>
        <v>2759.163213348816</v>
      </c>
      <c r="L107" s="164">
        <f ca="1">IFERROR(IF((VLOOKUP($E107,'NEA Backsheet'!$D$5:$AF$182,L$9,FALSE))="","",(VLOOKUP($E107,'NEA Backsheet'!$D$5:$AF$182,L$9,FALSE))),"")</f>
        <v>2733.9566818216804</v>
      </c>
      <c r="M107" s="140">
        <f ca="1">IFERROR(IF((VLOOKUP($E107,'NEA Backsheet'!$D$5:$AF$182,M$9,FALSE))="","",(VLOOKUP($E107,'NEA Backsheet'!$D$5:$AF$182,M$9,FALSE))),"")</f>
        <v>3055.0280260920713</v>
      </c>
      <c r="N107" s="137">
        <f ca="1">IFERROR(IF((VLOOKUP($E107,'NEA Backsheet'!$D$5:$AF$182,N$9,FALSE))="","",(VLOOKUP($E107,'NEA Backsheet'!$D$5:$AF$182,N$9,FALSE))),"")</f>
        <v>0</v>
      </c>
      <c r="O107" s="136">
        <f t="shared" ca="1" si="11"/>
        <v>131.17427362946</v>
      </c>
      <c r="P107" s="164">
        <f t="shared" ca="1" si="12"/>
        <v>106.74271298349777</v>
      </c>
      <c r="Q107" s="140">
        <f t="shared" ca="1" si="13"/>
        <v>-131.61039301195433</v>
      </c>
      <c r="R107" s="274" t="str">
        <f t="shared" ca="1" si="14"/>
        <v/>
      </c>
    </row>
    <row r="108" spans="1:18">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39" ca="1" si="15">IF($A108&gt;$U$5-1,"",INDIRECT("'Comms by AT'!D"&amp;$A108+$U$4))</f>
        <v>E08000035</v>
      </c>
      <c r="F108" s="29" t="str">
        <f ca="1">IF(E108="","",VLOOKUP(E108,'Org list'!$J$9:$K$636,2,0))</f>
        <v>Leeds</v>
      </c>
      <c r="G108" s="135">
        <f ca="1">IFERROR(IF((VLOOKUP($E108,'NEA Backsheet'!$D$5:$AF$182,G$9,FALSE))="","",(VLOOKUP($E108,'NEA Backsheet'!$D$5:$AF$182,G$9,FALSE))),"")</f>
        <v>2583.6033309545592</v>
      </c>
      <c r="H108" s="164">
        <f ca="1">IFERROR(IF((VLOOKUP($E108,'NEA Backsheet'!$D$5:$AF$182,H$9,FALSE))="","",(VLOOKUP($E108,'NEA Backsheet'!$D$5:$AF$182,H$9,FALSE))),"")</f>
        <v>2561.0198020079279</v>
      </c>
      <c r="I108" s="140">
        <f ca="1">IFERROR(IF((VLOOKUP($E108,'NEA Backsheet'!$D$5:$AF$182,I$9,FALSE))="","",(VLOOKUP($E108,'NEA Backsheet'!$D$5:$AF$182,I$9,FALSE))),"")</f>
        <v>2435.8819241686642</v>
      </c>
      <c r="J108" s="137">
        <f ca="1">IFERROR(IF((VLOOKUP($E108,'NEA Backsheet'!$D$5:$AF$182,J$9,FALSE))="","",(VLOOKUP($E108,'NEA Backsheet'!$D$5:$AF$182,J$9,FALSE))),"")</f>
        <v>2394.0261655611848</v>
      </c>
      <c r="K108" s="135">
        <f ca="1">IFERROR(IF((VLOOKUP($E108,'NEA Backsheet'!$D$5:$AF$182,K$9,FALSE))="","",(VLOOKUP($E108,'NEA Backsheet'!$D$5:$AF$182,K$9,FALSE))),"")</f>
        <v>2537.4738271271422</v>
      </c>
      <c r="L108" s="164">
        <f ca="1">IFERROR(IF((VLOOKUP($E108,'NEA Backsheet'!$D$5:$AF$182,L$9,FALSE))="","",(VLOOKUP($E108,'NEA Backsheet'!$D$5:$AF$182,L$9,FALSE))),"")</f>
        <v>2516.7945541933677</v>
      </c>
      <c r="M108" s="140">
        <f ca="1">IFERROR(IF((VLOOKUP($E108,'NEA Backsheet'!$D$5:$AF$182,M$9,FALSE))="","",(VLOOKUP($E108,'NEA Backsheet'!$D$5:$AF$182,M$9,FALSE))),"")</f>
        <v>2322.1108457761275</v>
      </c>
      <c r="N108" s="137">
        <f ca="1">IFERROR(IF((VLOOKUP($E108,'NEA Backsheet'!$D$5:$AF$182,N$9,FALSE))="","",(VLOOKUP($E108,'NEA Backsheet'!$D$5:$AF$182,N$9,FALSE))),"")</f>
        <v>0</v>
      </c>
      <c r="O108" s="136">
        <f t="shared" ref="O108:O139" ca="1" si="16">IFERROR(IF(K108=0,"",(G108-K108)),"")</f>
        <v>46.129503827417011</v>
      </c>
      <c r="P108" s="164">
        <f t="shared" ref="P108:P139" ca="1" si="17">IFERROR(IF(L108=0,"",(H108-L108)),"")</f>
        <v>44.225247814560134</v>
      </c>
      <c r="Q108" s="140">
        <f t="shared" ref="Q108:Q139" ca="1" si="18">IFERROR(IF(M108=0,"",(I108-M108)),"")</f>
        <v>113.77107839253677</v>
      </c>
      <c r="R108" s="274" t="str">
        <f t="shared" ref="R108:R139" ca="1" si="19">IFERROR(IF(N108=0,"",(J108-N108)),"")</f>
        <v/>
      </c>
    </row>
    <row r="109" spans="1:18">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15"/>
        <v>E06000016</v>
      </c>
      <c r="F109" s="29" t="str">
        <f ca="1">IF(E109="","",VLOOKUP(E109,'Org list'!$J$9:$K$636,2,0))</f>
        <v>Leicester</v>
      </c>
      <c r="G109" s="135">
        <f ca="1">IFERROR(IF((VLOOKUP($E109,'NEA Backsheet'!$D$5:$AF$182,G$9,FALSE))="","",(VLOOKUP($E109,'NEA Backsheet'!$D$5:$AF$182,G$9,FALSE))),"")</f>
        <v>2636.4914722307599</v>
      </c>
      <c r="H109" s="164">
        <f ca="1">IFERROR(IF((VLOOKUP($E109,'NEA Backsheet'!$D$5:$AF$182,H$9,FALSE))="","",(VLOOKUP($E109,'NEA Backsheet'!$D$5:$AF$182,H$9,FALSE))),"")</f>
        <v>2603.0325197502725</v>
      </c>
      <c r="I109" s="140">
        <f ca="1">IFERROR(IF((VLOOKUP($E109,'NEA Backsheet'!$D$5:$AF$182,I$9,FALSE))="","",(VLOOKUP($E109,'NEA Backsheet'!$D$5:$AF$182,I$9,FALSE))),"")</f>
        <v>2714.7704770682244</v>
      </c>
      <c r="J109" s="137">
        <f ca="1">IFERROR(IF((VLOOKUP($E109,'NEA Backsheet'!$D$5:$AF$182,J$9,FALSE))="","",(VLOOKUP($E109,'NEA Backsheet'!$D$5:$AF$182,J$9,FALSE))),"")</f>
        <v>2726.2007848558706</v>
      </c>
      <c r="K109" s="135">
        <f ca="1">IFERROR(IF((VLOOKUP($E109,'NEA Backsheet'!$D$5:$AF$182,K$9,FALSE))="","",(VLOOKUP($E109,'NEA Backsheet'!$D$5:$AF$182,K$9,FALSE))),"")</f>
        <v>2868.1312365640424</v>
      </c>
      <c r="L109" s="164">
        <f ca="1">IFERROR(IF((VLOOKUP($E109,'NEA Backsheet'!$D$5:$AF$182,L$9,FALSE))="","",(VLOOKUP($E109,'NEA Backsheet'!$D$5:$AF$182,L$9,FALSE))),"")</f>
        <v>2881.7303444861986</v>
      </c>
      <c r="M109" s="140">
        <f ca="1">IFERROR(IF((VLOOKUP($E109,'NEA Backsheet'!$D$5:$AF$182,M$9,FALSE))="","",(VLOOKUP($E109,'NEA Backsheet'!$D$5:$AF$182,M$9,FALSE))),"")</f>
        <v>2873.4181537174914</v>
      </c>
      <c r="N109" s="137">
        <f ca="1">IFERROR(IF((VLOOKUP($E109,'NEA Backsheet'!$D$5:$AF$182,N$9,FALSE))="","",(VLOOKUP($E109,'NEA Backsheet'!$D$5:$AF$182,N$9,FALSE))),"")</f>
        <v>0</v>
      </c>
      <c r="O109" s="136">
        <f t="shared" ca="1" si="16"/>
        <v>-231.63976433328253</v>
      </c>
      <c r="P109" s="164">
        <f t="shared" ca="1" si="17"/>
        <v>-278.69782473592613</v>
      </c>
      <c r="Q109" s="140">
        <f t="shared" ca="1" si="18"/>
        <v>-158.64767664926694</v>
      </c>
      <c r="R109" s="274" t="str">
        <f t="shared" ca="1" si="19"/>
        <v/>
      </c>
    </row>
    <row r="110" spans="1:18">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15"/>
        <v>E10000018</v>
      </c>
      <c r="F110" s="29" t="str">
        <f ca="1">IF(E110="","",VLOOKUP(E110,'Org list'!$J$9:$K$636,2,0))</f>
        <v>Leicestershire</v>
      </c>
      <c r="G110" s="135">
        <f ca="1">IFERROR(IF((VLOOKUP($E110,'NEA Backsheet'!$D$5:$AF$182,G$9,FALSE))="","",(VLOOKUP($E110,'NEA Backsheet'!$D$5:$AF$182,G$9,FALSE))),"")</f>
        <v>2328.7085175629932</v>
      </c>
      <c r="H110" s="164">
        <f ca="1">IFERROR(IF((VLOOKUP($E110,'NEA Backsheet'!$D$5:$AF$182,H$9,FALSE))="","",(VLOOKUP($E110,'NEA Backsheet'!$D$5:$AF$182,H$9,FALSE))),"")</f>
        <v>2267.1103753932266</v>
      </c>
      <c r="I110" s="140">
        <f ca="1">IFERROR(IF((VLOOKUP($E110,'NEA Backsheet'!$D$5:$AF$182,I$9,FALSE))="","",(VLOOKUP($E110,'NEA Backsheet'!$D$5:$AF$182,I$9,FALSE))),"")</f>
        <v>2391.5765734947413</v>
      </c>
      <c r="J110" s="137">
        <f ca="1">IFERROR(IF((VLOOKUP($E110,'NEA Backsheet'!$D$5:$AF$182,J$9,FALSE))="","",(VLOOKUP($E110,'NEA Backsheet'!$D$5:$AF$182,J$9,FALSE))),"")</f>
        <v>2397.6898262874147</v>
      </c>
      <c r="K110" s="135">
        <f ca="1">IFERROR(IF((VLOOKUP($E110,'NEA Backsheet'!$D$5:$AF$182,K$9,FALSE))="","",(VLOOKUP($E110,'NEA Backsheet'!$D$5:$AF$182,K$9,FALSE))),"")</f>
        <v>2432.3978613813501</v>
      </c>
      <c r="L110" s="164">
        <f ca="1">IFERROR(IF((VLOOKUP($E110,'NEA Backsheet'!$D$5:$AF$182,L$9,FALSE))="","",(VLOOKUP($E110,'NEA Backsheet'!$D$5:$AF$182,L$9,FALSE))),"")</f>
        <v>2495.0766531233762</v>
      </c>
      <c r="M110" s="140">
        <f ca="1">IFERROR(IF((VLOOKUP($E110,'NEA Backsheet'!$D$5:$AF$182,M$9,FALSE))="","",(VLOOKUP($E110,'NEA Backsheet'!$D$5:$AF$182,M$9,FALSE))),"")</f>
        <v>2558.8400582676654</v>
      </c>
      <c r="N110" s="137">
        <f ca="1">IFERROR(IF((VLOOKUP($E110,'NEA Backsheet'!$D$5:$AF$182,N$9,FALSE))="","",(VLOOKUP($E110,'NEA Backsheet'!$D$5:$AF$182,N$9,FALSE))),"")</f>
        <v>0</v>
      </c>
      <c r="O110" s="136">
        <f t="shared" ca="1" si="16"/>
        <v>-103.68934381835697</v>
      </c>
      <c r="P110" s="164">
        <f t="shared" ca="1" si="17"/>
        <v>-227.96627773014961</v>
      </c>
      <c r="Q110" s="140">
        <f t="shared" ca="1" si="18"/>
        <v>-167.26348477292413</v>
      </c>
      <c r="R110" s="274" t="str">
        <f t="shared" ca="1" si="19"/>
        <v/>
      </c>
    </row>
    <row r="111" spans="1:18">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15"/>
        <v>E09000023</v>
      </c>
      <c r="F111" s="29" t="str">
        <f ca="1">IF(E111="","",VLOOKUP(E111,'Org list'!$J$9:$K$636,2,0))</f>
        <v>Lewisham</v>
      </c>
      <c r="G111" s="135">
        <f ca="1">IFERROR(IF((VLOOKUP($E111,'NEA Backsheet'!$D$5:$AF$182,G$9,FALSE))="","",(VLOOKUP($E111,'NEA Backsheet'!$D$5:$AF$182,G$9,FALSE))),"")</f>
        <v>2111.2520176369917</v>
      </c>
      <c r="H111" s="164">
        <f ca="1">IFERROR(IF((VLOOKUP($E111,'NEA Backsheet'!$D$5:$AF$182,H$9,FALSE))="","",(VLOOKUP($E111,'NEA Backsheet'!$D$5:$AF$182,H$9,FALSE))),"")</f>
        <v>2079.0138184892312</v>
      </c>
      <c r="I111" s="140">
        <f ca="1">IFERROR(IF((VLOOKUP($E111,'NEA Backsheet'!$D$5:$AF$182,I$9,FALSE))="","",(VLOOKUP($E111,'NEA Backsheet'!$D$5:$AF$182,I$9,FALSE))),"")</f>
        <v>2127.1065736385526</v>
      </c>
      <c r="J111" s="137">
        <f ca="1">IFERROR(IF((VLOOKUP($E111,'NEA Backsheet'!$D$5:$AF$182,J$9,FALSE))="","",(VLOOKUP($E111,'NEA Backsheet'!$D$5:$AF$182,J$9,FALSE))),"")</f>
        <v>2124.708316845873</v>
      </c>
      <c r="K111" s="135">
        <f ca="1">IFERROR(IF((VLOOKUP($E111,'NEA Backsheet'!$D$5:$AF$182,K$9,FALSE))="","",(VLOOKUP($E111,'NEA Backsheet'!$D$5:$AF$182,K$9,FALSE))),"")</f>
        <v>2260.9373296232966</v>
      </c>
      <c r="L111" s="164">
        <f ca="1">IFERROR(IF((VLOOKUP($E111,'NEA Backsheet'!$D$5:$AF$182,L$9,FALSE))="","",(VLOOKUP($E111,'NEA Backsheet'!$D$5:$AF$182,L$9,FALSE))),"")</f>
        <v>2223.4439114789129</v>
      </c>
      <c r="M111" s="140">
        <f ca="1">IFERROR(IF((VLOOKUP($E111,'NEA Backsheet'!$D$5:$AF$182,M$9,FALSE))="","",(VLOOKUP($E111,'NEA Backsheet'!$D$5:$AF$182,M$9,FALSE))),"")</f>
        <v>2197.8370776222187</v>
      </c>
      <c r="N111" s="137">
        <f ca="1">IFERROR(IF((VLOOKUP($E111,'NEA Backsheet'!$D$5:$AF$182,N$9,FALSE))="","",(VLOOKUP($E111,'NEA Backsheet'!$D$5:$AF$182,N$9,FALSE))),"")</f>
        <v>0</v>
      </c>
      <c r="O111" s="136">
        <f t="shared" ca="1" si="16"/>
        <v>-149.6853119863049</v>
      </c>
      <c r="P111" s="164">
        <f t="shared" ca="1" si="17"/>
        <v>-144.43009298968173</v>
      </c>
      <c r="Q111" s="140">
        <f t="shared" ca="1" si="18"/>
        <v>-70.73050398366604</v>
      </c>
      <c r="R111" s="274" t="str">
        <f t="shared" ca="1" si="19"/>
        <v/>
      </c>
    </row>
    <row r="112" spans="1:18">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15"/>
        <v>E10000019</v>
      </c>
      <c r="F112" s="29" t="str">
        <f ca="1">IF(E112="","",VLOOKUP(E112,'Org list'!$J$9:$K$636,2,0))</f>
        <v>Lincolnshire</v>
      </c>
      <c r="G112" s="135">
        <f ca="1">IFERROR(IF((VLOOKUP($E112,'NEA Backsheet'!$D$5:$AF$182,G$9,FALSE))="","",(VLOOKUP($E112,'NEA Backsheet'!$D$5:$AF$182,G$9,FALSE))),"")</f>
        <v>2522.8875513357807</v>
      </c>
      <c r="H112" s="164">
        <f ca="1">IFERROR(IF((VLOOKUP($E112,'NEA Backsheet'!$D$5:$AF$182,H$9,FALSE))="","",(VLOOKUP($E112,'NEA Backsheet'!$D$5:$AF$182,H$9,FALSE))),"")</f>
        <v>2519.6081439263071</v>
      </c>
      <c r="I112" s="140">
        <f ca="1">IFERROR(IF((VLOOKUP($E112,'NEA Backsheet'!$D$5:$AF$182,I$9,FALSE))="","",(VLOOKUP($E112,'NEA Backsheet'!$D$5:$AF$182,I$9,FALSE))),"")</f>
        <v>2505.9062376539423</v>
      </c>
      <c r="J112" s="137">
        <f ca="1">IFERROR(IF((VLOOKUP($E112,'NEA Backsheet'!$D$5:$AF$182,J$9,FALSE))="","",(VLOOKUP($E112,'NEA Backsheet'!$D$5:$AF$182,J$9,FALSE))),"")</f>
        <v>2484.2988311573117</v>
      </c>
      <c r="K112" s="135">
        <f ca="1">IFERROR(IF((VLOOKUP($E112,'NEA Backsheet'!$D$5:$AF$182,K$9,FALSE))="","",(VLOOKUP($E112,'NEA Backsheet'!$D$5:$AF$182,K$9,FALSE))),"")</f>
        <v>2454.6606062193159</v>
      </c>
      <c r="L112" s="164">
        <f ca="1">IFERROR(IF((VLOOKUP($E112,'NEA Backsheet'!$D$5:$AF$182,L$9,FALSE))="","",(VLOOKUP($E112,'NEA Backsheet'!$D$5:$AF$182,L$9,FALSE))),"")</f>
        <v>2500.5163325655021</v>
      </c>
      <c r="M112" s="140">
        <f ca="1">IFERROR(IF((VLOOKUP($E112,'NEA Backsheet'!$D$5:$AF$182,M$9,FALSE))="","",(VLOOKUP($E112,'NEA Backsheet'!$D$5:$AF$182,M$9,FALSE))),"")</f>
        <v>2633.7153091040527</v>
      </c>
      <c r="N112" s="137">
        <f ca="1">IFERROR(IF((VLOOKUP($E112,'NEA Backsheet'!$D$5:$AF$182,N$9,FALSE))="","",(VLOOKUP($E112,'NEA Backsheet'!$D$5:$AF$182,N$9,FALSE))),"")</f>
        <v>0</v>
      </c>
      <c r="O112" s="136">
        <f t="shared" ca="1" si="16"/>
        <v>68.226945116464776</v>
      </c>
      <c r="P112" s="164">
        <f t="shared" ca="1" si="17"/>
        <v>19.091811360804968</v>
      </c>
      <c r="Q112" s="140">
        <f t="shared" ca="1" si="18"/>
        <v>-127.80907145011042</v>
      </c>
      <c r="R112" s="274" t="str">
        <f t="shared" ca="1" si="19"/>
        <v/>
      </c>
    </row>
    <row r="113" spans="1:18">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15"/>
        <v>E08000012</v>
      </c>
      <c r="F113" s="29" t="str">
        <f ca="1">IF(E113="","",VLOOKUP(E113,'Org list'!$J$9:$K$636,2,0))</f>
        <v>Liverpool</v>
      </c>
      <c r="G113" s="135">
        <f ca="1">IFERROR(IF((VLOOKUP($E113,'NEA Backsheet'!$D$5:$AF$182,G$9,FALSE))="","",(VLOOKUP($E113,'NEA Backsheet'!$D$5:$AF$182,G$9,FALSE))),"")</f>
        <v>3068.3716291999376</v>
      </c>
      <c r="H113" s="164">
        <f ca="1">IFERROR(IF((VLOOKUP($E113,'NEA Backsheet'!$D$5:$AF$182,H$9,FALSE))="","",(VLOOKUP($E113,'NEA Backsheet'!$D$5:$AF$182,H$9,FALSE))),"")</f>
        <v>2965.0655366334677</v>
      </c>
      <c r="I113" s="140">
        <f ca="1">IFERROR(IF((VLOOKUP($E113,'NEA Backsheet'!$D$5:$AF$182,I$9,FALSE))="","",(VLOOKUP($E113,'NEA Backsheet'!$D$5:$AF$182,I$9,FALSE))),"")</f>
        <v>2875.0431746672052</v>
      </c>
      <c r="J113" s="137">
        <f ca="1">IFERROR(IF((VLOOKUP($E113,'NEA Backsheet'!$D$5:$AF$182,J$9,FALSE))="","",(VLOOKUP($E113,'NEA Backsheet'!$D$5:$AF$182,J$9,FALSE))),"")</f>
        <v>2997.2906010143479</v>
      </c>
      <c r="K113" s="135">
        <f ca="1">IFERROR(IF((VLOOKUP($E113,'NEA Backsheet'!$D$5:$AF$182,K$9,FALSE))="","",(VLOOKUP($E113,'NEA Backsheet'!$D$5:$AF$182,K$9,FALSE))),"")</f>
        <v>3179.5866135364413</v>
      </c>
      <c r="L113" s="164">
        <f ca="1">IFERROR(IF((VLOOKUP($E113,'NEA Backsheet'!$D$5:$AF$182,L$9,FALSE))="","",(VLOOKUP($E113,'NEA Backsheet'!$D$5:$AF$182,L$9,FALSE))),"")</f>
        <v>3272.0948791281844</v>
      </c>
      <c r="M113" s="140">
        <f ca="1">IFERROR(IF((VLOOKUP($E113,'NEA Backsheet'!$D$5:$AF$182,M$9,FALSE))="","",(VLOOKUP($E113,'NEA Backsheet'!$D$5:$AF$182,M$9,FALSE))),"")</f>
        <v>3474.5143864531196</v>
      </c>
      <c r="N113" s="137">
        <f ca="1">IFERROR(IF((VLOOKUP($E113,'NEA Backsheet'!$D$5:$AF$182,N$9,FALSE))="","",(VLOOKUP($E113,'NEA Backsheet'!$D$5:$AF$182,N$9,FALSE))),"")</f>
        <v>0</v>
      </c>
      <c r="O113" s="136">
        <f t="shared" ca="1" si="16"/>
        <v>-111.21498433650368</v>
      </c>
      <c r="P113" s="164">
        <f t="shared" ca="1" si="17"/>
        <v>-307.02934249471673</v>
      </c>
      <c r="Q113" s="140">
        <f t="shared" ca="1" si="18"/>
        <v>-599.47121178591442</v>
      </c>
      <c r="R113" s="274" t="str">
        <f t="shared" ca="1" si="19"/>
        <v/>
      </c>
    </row>
    <row r="114" spans="1:18">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15"/>
        <v>E06000032</v>
      </c>
      <c r="F114" s="29" t="str">
        <f ca="1">IF(E114="","",VLOOKUP(E114,'Org list'!$J$9:$K$636,2,0))</f>
        <v>Luton</v>
      </c>
      <c r="G114" s="135">
        <f ca="1">IFERROR(IF((VLOOKUP($E114,'NEA Backsheet'!$D$5:$AF$182,G$9,FALSE))="","",(VLOOKUP($E114,'NEA Backsheet'!$D$5:$AF$182,G$9,FALSE))),"")</f>
        <v>3019.9679701675896</v>
      </c>
      <c r="H114" s="164">
        <f ca="1">IFERROR(IF((VLOOKUP($E114,'NEA Backsheet'!$D$5:$AF$182,H$9,FALSE))="","",(VLOOKUP($E114,'NEA Backsheet'!$D$5:$AF$182,H$9,FALSE))),"")</f>
        <v>2992.2098275980479</v>
      </c>
      <c r="I114" s="140">
        <f ca="1">IFERROR(IF((VLOOKUP($E114,'NEA Backsheet'!$D$5:$AF$182,I$9,FALSE))="","",(VLOOKUP($E114,'NEA Backsheet'!$D$5:$AF$182,I$9,FALSE))),"")</f>
        <v>3170.8262956273538</v>
      </c>
      <c r="J114" s="137">
        <f ca="1">IFERROR(IF((VLOOKUP($E114,'NEA Backsheet'!$D$5:$AF$182,J$9,FALSE))="","",(VLOOKUP($E114,'NEA Backsheet'!$D$5:$AF$182,J$9,FALSE))),"")</f>
        <v>3079.8707857378099</v>
      </c>
      <c r="K114" s="135">
        <f ca="1">IFERROR(IF((VLOOKUP($E114,'NEA Backsheet'!$D$5:$AF$182,K$9,FALSE))="","",(VLOOKUP($E114,'NEA Backsheet'!$D$5:$AF$182,K$9,FALSE))),"")</f>
        <v>3133.1994290458692</v>
      </c>
      <c r="L114" s="164">
        <f ca="1">IFERROR(IF((VLOOKUP($E114,'NEA Backsheet'!$D$5:$AF$182,L$9,FALSE))="","",(VLOOKUP($E114,'NEA Backsheet'!$D$5:$AF$182,L$9,FALSE))),"")</f>
        <v>3124.4772375806924</v>
      </c>
      <c r="M114" s="140">
        <f ca="1">IFERROR(IF((VLOOKUP($E114,'NEA Backsheet'!$D$5:$AF$182,M$9,FALSE))="","",(VLOOKUP($E114,'NEA Backsheet'!$D$5:$AF$182,M$9,FALSE))),"")</f>
        <v>3347.1601022055765</v>
      </c>
      <c r="N114" s="137">
        <f ca="1">IFERROR(IF((VLOOKUP($E114,'NEA Backsheet'!$D$5:$AF$182,N$9,FALSE))="","",(VLOOKUP($E114,'NEA Backsheet'!$D$5:$AF$182,N$9,FALSE))),"")</f>
        <v>0</v>
      </c>
      <c r="O114" s="136">
        <f t="shared" ca="1" si="16"/>
        <v>-113.23145887827968</v>
      </c>
      <c r="P114" s="164">
        <f t="shared" ca="1" si="17"/>
        <v>-132.26740998264449</v>
      </c>
      <c r="Q114" s="140">
        <f t="shared" ca="1" si="18"/>
        <v>-176.33380657822272</v>
      </c>
      <c r="R114" s="274" t="str">
        <f t="shared" ca="1" si="19"/>
        <v/>
      </c>
    </row>
    <row r="115" spans="1:18">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15"/>
        <v>E08000003</v>
      </c>
      <c r="F115" s="29" t="str">
        <f ca="1">IF(E115="","",VLOOKUP(E115,'Org list'!$J$9:$K$636,2,0))</f>
        <v>Manchester</v>
      </c>
      <c r="G115" s="135">
        <f ca="1">IFERROR(IF((VLOOKUP($E115,'NEA Backsheet'!$D$5:$AF$182,G$9,FALSE))="","",(VLOOKUP($E115,'NEA Backsheet'!$D$5:$AF$182,G$9,FALSE))),"")</f>
        <v>2861.893676064989</v>
      </c>
      <c r="H115" s="164">
        <f ca="1">IFERROR(IF((VLOOKUP($E115,'NEA Backsheet'!$D$5:$AF$182,H$9,FALSE))="","",(VLOOKUP($E115,'NEA Backsheet'!$D$5:$AF$182,H$9,FALSE))),"")</f>
        <v>2958.8310835057737</v>
      </c>
      <c r="I115" s="140">
        <f ca="1">IFERROR(IF((VLOOKUP($E115,'NEA Backsheet'!$D$5:$AF$182,I$9,FALSE))="","",(VLOOKUP($E115,'NEA Backsheet'!$D$5:$AF$182,I$9,FALSE))),"")</f>
        <v>3112.9524457956909</v>
      </c>
      <c r="J115" s="137">
        <f ca="1">IFERROR(IF((VLOOKUP($E115,'NEA Backsheet'!$D$5:$AF$182,J$9,FALSE))="","",(VLOOKUP($E115,'NEA Backsheet'!$D$5:$AF$182,J$9,FALSE))),"")</f>
        <v>2932.6406784717319</v>
      </c>
      <c r="K115" s="135">
        <f ca="1">IFERROR(IF((VLOOKUP($E115,'NEA Backsheet'!$D$5:$AF$182,K$9,FALSE))="","",(VLOOKUP($E115,'NEA Backsheet'!$D$5:$AF$182,K$9,FALSE))),"")</f>
        <v>2880.707614867963</v>
      </c>
      <c r="L115" s="164">
        <f ca="1">IFERROR(IF((VLOOKUP($E115,'NEA Backsheet'!$D$5:$AF$182,L$9,FALSE))="","",(VLOOKUP($E115,'NEA Backsheet'!$D$5:$AF$182,L$9,FALSE))),"")</f>
        <v>2979.0435021115172</v>
      </c>
      <c r="M115" s="140">
        <f ca="1">IFERROR(IF((VLOOKUP($E115,'NEA Backsheet'!$D$5:$AF$182,M$9,FALSE))="","",(VLOOKUP($E115,'NEA Backsheet'!$D$5:$AF$182,M$9,FALSE))),"")</f>
        <v>3229.3271321150737</v>
      </c>
      <c r="N115" s="137">
        <f ca="1">IFERROR(IF((VLOOKUP($E115,'NEA Backsheet'!$D$5:$AF$182,N$9,FALSE))="","",(VLOOKUP($E115,'NEA Backsheet'!$D$5:$AF$182,N$9,FALSE))),"")</f>
        <v>0</v>
      </c>
      <c r="O115" s="136">
        <f t="shared" ca="1" si="16"/>
        <v>-18.813938802974008</v>
      </c>
      <c r="P115" s="164">
        <f t="shared" ca="1" si="17"/>
        <v>-20.212418605743551</v>
      </c>
      <c r="Q115" s="140">
        <f t="shared" ca="1" si="18"/>
        <v>-116.37468631938282</v>
      </c>
      <c r="R115" s="274" t="str">
        <f t="shared" ca="1" si="19"/>
        <v/>
      </c>
    </row>
    <row r="116" spans="1:18">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15"/>
        <v>E06000035</v>
      </c>
      <c r="F116" s="29" t="str">
        <f ca="1">IF(E116="","",VLOOKUP(E116,'Org list'!$J$9:$K$636,2,0))</f>
        <v>Medway</v>
      </c>
      <c r="G116" s="135">
        <f ca="1">IFERROR(IF((VLOOKUP($E116,'NEA Backsheet'!$D$5:$AF$182,G$9,FALSE))="","",(VLOOKUP($E116,'NEA Backsheet'!$D$5:$AF$182,G$9,FALSE))),"")</f>
        <v>2474.4069417210026</v>
      </c>
      <c r="H116" s="164">
        <f ca="1">IFERROR(IF((VLOOKUP($E116,'NEA Backsheet'!$D$5:$AF$182,H$9,FALSE))="","",(VLOOKUP($E116,'NEA Backsheet'!$D$5:$AF$182,H$9,FALSE))),"")</f>
        <v>2474.5368131087075</v>
      </c>
      <c r="I116" s="140">
        <f ca="1">IFERROR(IF((VLOOKUP($E116,'NEA Backsheet'!$D$5:$AF$182,I$9,FALSE))="","",(VLOOKUP($E116,'NEA Backsheet'!$D$5:$AF$182,I$9,FALSE))),"")</f>
        <v>2485.943596548595</v>
      </c>
      <c r="J116" s="137">
        <f ca="1">IFERROR(IF((VLOOKUP($E116,'NEA Backsheet'!$D$5:$AF$182,J$9,FALSE))="","",(VLOOKUP($E116,'NEA Backsheet'!$D$5:$AF$182,J$9,FALSE))),"")</f>
        <v>2403.3265505182344</v>
      </c>
      <c r="K116" s="135">
        <f ca="1">IFERROR(IF((VLOOKUP($E116,'NEA Backsheet'!$D$5:$AF$182,K$9,FALSE))="","",(VLOOKUP($E116,'NEA Backsheet'!$D$5:$AF$182,K$9,FALSE))),"")</f>
        <v>2671.8985659920368</v>
      </c>
      <c r="L116" s="164">
        <f ca="1">IFERROR(IF((VLOOKUP($E116,'NEA Backsheet'!$D$5:$AF$182,L$9,FALSE))="","",(VLOOKUP($E116,'NEA Backsheet'!$D$5:$AF$182,L$9,FALSE))),"")</f>
        <v>2676.1183825992757</v>
      </c>
      <c r="M116" s="140">
        <f ca="1">IFERROR(IF((VLOOKUP($E116,'NEA Backsheet'!$D$5:$AF$182,M$9,FALSE))="","",(VLOOKUP($E116,'NEA Backsheet'!$D$5:$AF$182,M$9,FALSE))),"")</f>
        <v>2821.2925431123504</v>
      </c>
      <c r="N116" s="137">
        <f ca="1">IFERROR(IF((VLOOKUP($E116,'NEA Backsheet'!$D$5:$AF$182,N$9,FALSE))="","",(VLOOKUP($E116,'NEA Backsheet'!$D$5:$AF$182,N$9,FALSE))),"")</f>
        <v>0</v>
      </c>
      <c r="O116" s="136">
        <f t="shared" ca="1" si="16"/>
        <v>-197.4916242710342</v>
      </c>
      <c r="P116" s="164">
        <f t="shared" ca="1" si="17"/>
        <v>-201.5815694905682</v>
      </c>
      <c r="Q116" s="140">
        <f t="shared" ca="1" si="18"/>
        <v>-335.34894656375536</v>
      </c>
      <c r="R116" s="274" t="str">
        <f t="shared" ca="1" si="19"/>
        <v/>
      </c>
    </row>
    <row r="117" spans="1:18">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15"/>
        <v>E09000024</v>
      </c>
      <c r="F117" s="29" t="str">
        <f ca="1">IF(E117="","",VLOOKUP(E117,'Org list'!$J$9:$K$636,2,0))</f>
        <v>Merton</v>
      </c>
      <c r="G117" s="135">
        <f ca="1">IFERROR(IF((VLOOKUP($E117,'NEA Backsheet'!$D$5:$AF$182,G$9,FALSE))="","",(VLOOKUP($E117,'NEA Backsheet'!$D$5:$AF$182,G$9,FALSE))),"")</f>
        <v>2390.0463103543575</v>
      </c>
      <c r="H117" s="164">
        <f ca="1">IFERROR(IF((VLOOKUP($E117,'NEA Backsheet'!$D$5:$AF$182,H$9,FALSE))="","",(VLOOKUP($E117,'NEA Backsheet'!$D$5:$AF$182,H$9,FALSE))),"")</f>
        <v>2419.1243826476425</v>
      </c>
      <c r="I117" s="140">
        <f ca="1">IFERROR(IF((VLOOKUP($E117,'NEA Backsheet'!$D$5:$AF$182,I$9,FALSE))="","",(VLOOKUP($E117,'NEA Backsheet'!$D$5:$AF$182,I$9,FALSE))),"")</f>
        <v>2475.5096091038949</v>
      </c>
      <c r="J117" s="137">
        <f ca="1">IFERROR(IF((VLOOKUP($E117,'NEA Backsheet'!$D$5:$AF$182,J$9,FALSE))="","",(VLOOKUP($E117,'NEA Backsheet'!$D$5:$AF$182,J$9,FALSE))),"")</f>
        <v>2451.2082962049499</v>
      </c>
      <c r="K117" s="135">
        <f ca="1">IFERROR(IF((VLOOKUP($E117,'NEA Backsheet'!$D$5:$AF$182,K$9,FALSE))="","",(VLOOKUP($E117,'NEA Backsheet'!$D$5:$AF$182,K$9,FALSE))),"")</f>
        <v>2539.0389306670254</v>
      </c>
      <c r="L117" s="164">
        <f ca="1">IFERROR(IF((VLOOKUP($E117,'NEA Backsheet'!$D$5:$AF$182,L$9,FALSE))="","",(VLOOKUP($E117,'NEA Backsheet'!$D$5:$AF$182,L$9,FALSE))),"")</f>
        <v>2524.0502828073199</v>
      </c>
      <c r="M117" s="140">
        <f ca="1">IFERROR(IF((VLOOKUP($E117,'NEA Backsheet'!$D$5:$AF$182,M$9,FALSE))="","",(VLOOKUP($E117,'NEA Backsheet'!$D$5:$AF$182,M$9,FALSE))),"")</f>
        <v>2526.3473219870084</v>
      </c>
      <c r="N117" s="137">
        <f ca="1">IFERROR(IF((VLOOKUP($E117,'NEA Backsheet'!$D$5:$AF$182,N$9,FALSE))="","",(VLOOKUP($E117,'NEA Backsheet'!$D$5:$AF$182,N$9,FALSE))),"")</f>
        <v>0</v>
      </c>
      <c r="O117" s="136">
        <f t="shared" ca="1" si="16"/>
        <v>-148.9926203126679</v>
      </c>
      <c r="P117" s="164">
        <f t="shared" ca="1" si="17"/>
        <v>-104.92590015967744</v>
      </c>
      <c r="Q117" s="140">
        <f t="shared" ca="1" si="18"/>
        <v>-50.837712883113454</v>
      </c>
      <c r="R117" s="274" t="str">
        <f t="shared" ca="1" si="19"/>
        <v/>
      </c>
    </row>
    <row r="118" spans="1:18">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15"/>
        <v>E06000002</v>
      </c>
      <c r="F118" s="29" t="str">
        <f ca="1">IF(E118="","",VLOOKUP(E118,'Org list'!$J$9:$K$636,2,0))</f>
        <v>Middlesbrough</v>
      </c>
      <c r="G118" s="135">
        <f ca="1">IFERROR(IF((VLOOKUP($E118,'NEA Backsheet'!$D$5:$AF$182,G$9,FALSE))="","",(VLOOKUP($E118,'NEA Backsheet'!$D$5:$AF$182,G$9,FALSE))),"")</f>
        <v>3373.0343209150742</v>
      </c>
      <c r="H118" s="164">
        <f ca="1">IFERROR(IF((VLOOKUP($E118,'NEA Backsheet'!$D$5:$AF$182,H$9,FALSE))="","",(VLOOKUP($E118,'NEA Backsheet'!$D$5:$AF$182,H$9,FALSE))),"")</f>
        <v>3262.4898025374277</v>
      </c>
      <c r="I118" s="140">
        <f ca="1">IFERROR(IF((VLOOKUP($E118,'NEA Backsheet'!$D$5:$AF$182,I$9,FALSE))="","",(VLOOKUP($E118,'NEA Backsheet'!$D$5:$AF$182,I$9,FALSE))),"")</f>
        <v>3386.499901662849</v>
      </c>
      <c r="J118" s="137">
        <f ca="1">IFERROR(IF((VLOOKUP($E118,'NEA Backsheet'!$D$5:$AF$182,J$9,FALSE))="","",(VLOOKUP($E118,'NEA Backsheet'!$D$5:$AF$182,J$9,FALSE))),"")</f>
        <v>3230.841505357474</v>
      </c>
      <c r="K118" s="135">
        <f ca="1">IFERROR(IF((VLOOKUP($E118,'NEA Backsheet'!$D$5:$AF$182,K$9,FALSE))="","",(VLOOKUP($E118,'NEA Backsheet'!$D$5:$AF$182,K$9,FALSE))),"")</f>
        <v>3186.6204813701956</v>
      </c>
      <c r="L118" s="164">
        <f ca="1">IFERROR(IF((VLOOKUP($E118,'NEA Backsheet'!$D$5:$AF$182,L$9,FALSE))="","",(VLOOKUP($E118,'NEA Backsheet'!$D$5:$AF$182,L$9,FALSE))),"")</f>
        <v>3258.1975488775847</v>
      </c>
      <c r="M118" s="140">
        <f ca="1">IFERROR(IF((VLOOKUP($E118,'NEA Backsheet'!$D$5:$AF$182,M$9,FALSE))="","",(VLOOKUP($E118,'NEA Backsheet'!$D$5:$AF$182,M$9,FALSE))),"")</f>
        <v>3471.0519556917784</v>
      </c>
      <c r="N118" s="137">
        <f ca="1">IFERROR(IF((VLOOKUP($E118,'NEA Backsheet'!$D$5:$AF$182,N$9,FALSE))="","",(VLOOKUP($E118,'NEA Backsheet'!$D$5:$AF$182,N$9,FALSE))),"")</f>
        <v>0</v>
      </c>
      <c r="O118" s="136">
        <f t="shared" ca="1" si="16"/>
        <v>186.41383954487856</v>
      </c>
      <c r="P118" s="164">
        <f t="shared" ca="1" si="17"/>
        <v>4.292253659843027</v>
      </c>
      <c r="Q118" s="140">
        <f t="shared" ca="1" si="18"/>
        <v>-84.552054028929433</v>
      </c>
      <c r="R118" s="274" t="str">
        <f t="shared" ca="1" si="19"/>
        <v/>
      </c>
    </row>
    <row r="119" spans="1:18">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15"/>
        <v>E06000042</v>
      </c>
      <c r="F119" s="29" t="str">
        <f ca="1">IF(E119="","",VLOOKUP(E119,'Org list'!$J$9:$K$636,2,0))</f>
        <v>Milton Keynes</v>
      </c>
      <c r="G119" s="135">
        <f ca="1">IFERROR(IF((VLOOKUP($E119,'NEA Backsheet'!$D$5:$AF$182,G$9,FALSE))="","",(VLOOKUP($E119,'NEA Backsheet'!$D$5:$AF$182,G$9,FALSE))),"")</f>
        <v>2416.2698090463091</v>
      </c>
      <c r="H119" s="164">
        <f ca="1">IFERROR(IF((VLOOKUP($E119,'NEA Backsheet'!$D$5:$AF$182,H$9,FALSE))="","",(VLOOKUP($E119,'NEA Backsheet'!$D$5:$AF$182,H$9,FALSE))),"")</f>
        <v>2339.9187983348029</v>
      </c>
      <c r="I119" s="140">
        <f ca="1">IFERROR(IF((VLOOKUP($E119,'NEA Backsheet'!$D$5:$AF$182,I$9,FALSE))="","",(VLOOKUP($E119,'NEA Backsheet'!$D$5:$AF$182,I$9,FALSE))),"")</f>
        <v>2554.7384401951258</v>
      </c>
      <c r="J119" s="137">
        <f ca="1">IFERROR(IF((VLOOKUP($E119,'NEA Backsheet'!$D$5:$AF$182,J$9,FALSE))="","",(VLOOKUP($E119,'NEA Backsheet'!$D$5:$AF$182,J$9,FALSE))),"")</f>
        <v>2485.6041888580162</v>
      </c>
      <c r="K119" s="135">
        <f ca="1">IFERROR(IF((VLOOKUP($E119,'NEA Backsheet'!$D$5:$AF$182,K$9,FALSE))="","",(VLOOKUP($E119,'NEA Backsheet'!$D$5:$AF$182,K$9,FALSE))),"")</f>
        <v>2532.896374656787</v>
      </c>
      <c r="L119" s="164">
        <f ca="1">IFERROR(IF((VLOOKUP($E119,'NEA Backsheet'!$D$5:$AF$182,L$9,FALSE))="","",(VLOOKUP($E119,'NEA Backsheet'!$D$5:$AF$182,L$9,FALSE))),"")</f>
        <v>2544.1717502073839</v>
      </c>
      <c r="M119" s="140">
        <f ca="1">IFERROR(IF((VLOOKUP($E119,'NEA Backsheet'!$D$5:$AF$182,M$9,FALSE))="","",(VLOOKUP($E119,'NEA Backsheet'!$D$5:$AF$182,M$9,FALSE))),"")</f>
        <v>2653.2496915769079</v>
      </c>
      <c r="N119" s="137">
        <f ca="1">IFERROR(IF((VLOOKUP($E119,'NEA Backsheet'!$D$5:$AF$182,N$9,FALSE))="","",(VLOOKUP($E119,'NEA Backsheet'!$D$5:$AF$182,N$9,FALSE))),"")</f>
        <v>0</v>
      </c>
      <c r="O119" s="136">
        <f t="shared" ca="1" si="16"/>
        <v>-116.62656561047788</v>
      </c>
      <c r="P119" s="164">
        <f t="shared" ca="1" si="17"/>
        <v>-204.25295187258098</v>
      </c>
      <c r="Q119" s="140">
        <f t="shared" ca="1" si="18"/>
        <v>-98.511251381782131</v>
      </c>
      <c r="R119" s="274" t="str">
        <f t="shared" ca="1" si="19"/>
        <v/>
      </c>
    </row>
    <row r="120" spans="1:18">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15"/>
        <v>E08000021</v>
      </c>
      <c r="F120" s="29" t="str">
        <f ca="1">IF(E120="","",VLOOKUP(E120,'Org list'!$J$9:$K$636,2,0))</f>
        <v>Newcastle upon Tyne</v>
      </c>
      <c r="G120" s="135">
        <f ca="1">IFERROR(IF((VLOOKUP($E120,'NEA Backsheet'!$D$5:$AF$182,G$9,FALSE))="","",(VLOOKUP($E120,'NEA Backsheet'!$D$5:$AF$182,G$9,FALSE))),"")</f>
        <v>2822.1858411018511</v>
      </c>
      <c r="H120" s="164">
        <f ca="1">IFERROR(IF((VLOOKUP($E120,'NEA Backsheet'!$D$5:$AF$182,H$9,FALSE))="","",(VLOOKUP($E120,'NEA Backsheet'!$D$5:$AF$182,H$9,FALSE))),"")</f>
        <v>2833.7658213547038</v>
      </c>
      <c r="I120" s="140">
        <f ca="1">IFERROR(IF((VLOOKUP($E120,'NEA Backsheet'!$D$5:$AF$182,I$9,FALSE))="","",(VLOOKUP($E120,'NEA Backsheet'!$D$5:$AF$182,I$9,FALSE))),"")</f>
        <v>2933.0714275845921</v>
      </c>
      <c r="J120" s="137">
        <f ca="1">IFERROR(IF((VLOOKUP($E120,'NEA Backsheet'!$D$5:$AF$182,J$9,FALSE))="","",(VLOOKUP($E120,'NEA Backsheet'!$D$5:$AF$182,J$9,FALSE))),"")</f>
        <v>2816.8904671988516</v>
      </c>
      <c r="K120" s="135">
        <f ca="1">IFERROR(IF((VLOOKUP($E120,'NEA Backsheet'!$D$5:$AF$182,K$9,FALSE))="","",(VLOOKUP($E120,'NEA Backsheet'!$D$5:$AF$182,K$9,FALSE))),"")</f>
        <v>2729.0020245146247</v>
      </c>
      <c r="L120" s="164">
        <f ca="1">IFERROR(IF((VLOOKUP($E120,'NEA Backsheet'!$D$5:$AF$182,L$9,FALSE))="","",(VLOOKUP($E120,'NEA Backsheet'!$D$5:$AF$182,L$9,FALSE))),"")</f>
        <v>2823.7073239645611</v>
      </c>
      <c r="M120" s="140">
        <f ca="1">IFERROR(IF((VLOOKUP($E120,'NEA Backsheet'!$D$5:$AF$182,M$9,FALSE))="","",(VLOOKUP($E120,'NEA Backsheet'!$D$5:$AF$182,M$9,FALSE))),"")</f>
        <v>2913.8306539788232</v>
      </c>
      <c r="N120" s="137">
        <f ca="1">IFERROR(IF((VLOOKUP($E120,'NEA Backsheet'!$D$5:$AF$182,N$9,FALSE))="","",(VLOOKUP($E120,'NEA Backsheet'!$D$5:$AF$182,N$9,FALSE))),"")</f>
        <v>0</v>
      </c>
      <c r="O120" s="136">
        <f t="shared" ca="1" si="16"/>
        <v>93.183816587226374</v>
      </c>
      <c r="P120" s="164">
        <f t="shared" ca="1" si="17"/>
        <v>10.058497390142747</v>
      </c>
      <c r="Q120" s="140">
        <f t="shared" ca="1" si="18"/>
        <v>19.240773605768936</v>
      </c>
      <c r="R120" s="274" t="str">
        <f t="shared" ca="1" si="19"/>
        <v/>
      </c>
    </row>
    <row r="121" spans="1:18">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15"/>
        <v>E09000025</v>
      </c>
      <c r="F121" s="29" t="str">
        <f ca="1">IF(E121="","",VLOOKUP(E121,'Org list'!$J$9:$K$636,2,0))</f>
        <v>Newham</v>
      </c>
      <c r="G121" s="135">
        <f ca="1">IFERROR(IF((VLOOKUP($E121,'NEA Backsheet'!$D$5:$AF$182,G$9,FALSE))="","",(VLOOKUP($E121,'NEA Backsheet'!$D$5:$AF$182,G$9,FALSE))),"")</f>
        <v>2113.501162379976</v>
      </c>
      <c r="H121" s="164">
        <f ca="1">IFERROR(IF((VLOOKUP($E121,'NEA Backsheet'!$D$5:$AF$182,H$9,FALSE))="","",(VLOOKUP($E121,'NEA Backsheet'!$D$5:$AF$182,H$9,FALSE))),"")</f>
        <v>2081.2655515814417</v>
      </c>
      <c r="I121" s="140">
        <f ca="1">IFERROR(IF((VLOOKUP($E121,'NEA Backsheet'!$D$5:$AF$182,I$9,FALSE))="","",(VLOOKUP($E121,'NEA Backsheet'!$D$5:$AF$182,I$9,FALSE))),"")</f>
        <v>2076.2853165898191</v>
      </c>
      <c r="J121" s="137">
        <f ca="1">IFERROR(IF((VLOOKUP($E121,'NEA Backsheet'!$D$5:$AF$182,J$9,FALSE))="","",(VLOOKUP($E121,'NEA Backsheet'!$D$5:$AF$182,J$9,FALSE))),"")</f>
        <v>1995.7589302727779</v>
      </c>
      <c r="K121" s="135">
        <f ca="1">IFERROR(IF((VLOOKUP($E121,'NEA Backsheet'!$D$5:$AF$182,K$9,FALSE))="","",(VLOOKUP($E121,'NEA Backsheet'!$D$5:$AF$182,K$9,FALSE))),"")</f>
        <v>2006.4337422463532</v>
      </c>
      <c r="L121" s="164">
        <f ca="1">IFERROR(IF((VLOOKUP($E121,'NEA Backsheet'!$D$5:$AF$182,L$9,FALSE))="","",(VLOOKUP($E121,'NEA Backsheet'!$D$5:$AF$182,L$9,FALSE))),"")</f>
        <v>1985.7025241670178</v>
      </c>
      <c r="M121" s="140">
        <f ca="1">IFERROR(IF((VLOOKUP($E121,'NEA Backsheet'!$D$5:$AF$182,M$9,FALSE))="","",(VLOOKUP($E121,'NEA Backsheet'!$D$5:$AF$182,M$9,FALSE))),"")</f>
        <v>1970.6986606272844</v>
      </c>
      <c r="N121" s="137">
        <f ca="1">IFERROR(IF((VLOOKUP($E121,'NEA Backsheet'!$D$5:$AF$182,N$9,FALSE))="","",(VLOOKUP($E121,'NEA Backsheet'!$D$5:$AF$182,N$9,FALSE))),"")</f>
        <v>0</v>
      </c>
      <c r="O121" s="136">
        <f t="shared" ca="1" si="16"/>
        <v>107.06742013362282</v>
      </c>
      <c r="P121" s="164">
        <f t="shared" ca="1" si="17"/>
        <v>95.563027414423914</v>
      </c>
      <c r="Q121" s="140">
        <f t="shared" ca="1" si="18"/>
        <v>105.58665596253468</v>
      </c>
      <c r="R121" s="274" t="str">
        <f t="shared" ca="1" si="19"/>
        <v/>
      </c>
    </row>
    <row r="122" spans="1:18">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15"/>
        <v>E10000020</v>
      </c>
      <c r="F122" s="29" t="str">
        <f ca="1">IF(E122="","",VLOOKUP(E122,'Org list'!$J$9:$K$636,2,0))</f>
        <v>Norfolk</v>
      </c>
      <c r="G122" s="135">
        <f ca="1">IFERROR(IF((VLOOKUP($E122,'NEA Backsheet'!$D$5:$AF$182,G$9,FALSE))="","",(VLOOKUP($E122,'NEA Backsheet'!$D$5:$AF$182,G$9,FALSE))),"")</f>
        <v>2739.484180510914</v>
      </c>
      <c r="H122" s="164">
        <f ca="1">IFERROR(IF((VLOOKUP($E122,'NEA Backsheet'!$D$5:$AF$182,H$9,FALSE))="","",(VLOOKUP($E122,'NEA Backsheet'!$D$5:$AF$182,H$9,FALSE))),"")</f>
        <v>2687.6531719712866</v>
      </c>
      <c r="I122" s="140">
        <f ca="1">IFERROR(IF((VLOOKUP($E122,'NEA Backsheet'!$D$5:$AF$182,I$9,FALSE))="","",(VLOOKUP($E122,'NEA Backsheet'!$D$5:$AF$182,I$9,FALSE))),"")</f>
        <v>2681.2591977323523</v>
      </c>
      <c r="J122" s="137">
        <f ca="1">IFERROR(IF((VLOOKUP($E122,'NEA Backsheet'!$D$5:$AF$182,J$9,FALSE))="","",(VLOOKUP($E122,'NEA Backsheet'!$D$5:$AF$182,J$9,FALSE))),"")</f>
        <v>2695.5177082553473</v>
      </c>
      <c r="K122" s="135">
        <f ca="1">IFERROR(IF((VLOOKUP($E122,'NEA Backsheet'!$D$5:$AF$182,K$9,FALSE))="","",(VLOOKUP($E122,'NEA Backsheet'!$D$5:$AF$182,K$9,FALSE))),"")</f>
        <v>2682.2135409302832</v>
      </c>
      <c r="L122" s="164">
        <f ca="1">IFERROR(IF((VLOOKUP($E122,'NEA Backsheet'!$D$5:$AF$182,L$9,FALSE))="","",(VLOOKUP($E122,'NEA Backsheet'!$D$5:$AF$182,L$9,FALSE))),"")</f>
        <v>2621.6268096231397</v>
      </c>
      <c r="M122" s="140">
        <f ca="1">IFERROR(IF((VLOOKUP($E122,'NEA Backsheet'!$D$5:$AF$182,M$9,FALSE))="","",(VLOOKUP($E122,'NEA Backsheet'!$D$5:$AF$182,M$9,FALSE))),"")</f>
        <v>2784.9834729812992</v>
      </c>
      <c r="N122" s="137">
        <f ca="1">IFERROR(IF((VLOOKUP($E122,'NEA Backsheet'!$D$5:$AF$182,N$9,FALSE))="","",(VLOOKUP($E122,'NEA Backsheet'!$D$5:$AF$182,N$9,FALSE))),"")</f>
        <v>0</v>
      </c>
      <c r="O122" s="136">
        <f t="shared" ca="1" si="16"/>
        <v>57.270639580630814</v>
      </c>
      <c r="P122" s="164">
        <f t="shared" ca="1" si="17"/>
        <v>66.026362348146904</v>
      </c>
      <c r="Q122" s="140">
        <f t="shared" ca="1" si="18"/>
        <v>-103.72427524894692</v>
      </c>
      <c r="R122" s="274" t="str">
        <f t="shared" ca="1" si="19"/>
        <v/>
      </c>
    </row>
    <row r="123" spans="1:18">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15"/>
        <v>E06000012</v>
      </c>
      <c r="F123" s="29" t="str">
        <f ca="1">IF(E123="","",VLOOKUP(E123,'Org list'!$J$9:$K$636,2,0))</f>
        <v>North East Lincolnshire</v>
      </c>
      <c r="G123" s="135">
        <f ca="1">IFERROR(IF((VLOOKUP($E123,'NEA Backsheet'!$D$5:$AF$182,G$9,FALSE))="","",(VLOOKUP($E123,'NEA Backsheet'!$D$5:$AF$182,G$9,FALSE))),"")</f>
        <v>2389.8741303370384</v>
      </c>
      <c r="H123" s="164">
        <f ca="1">IFERROR(IF((VLOOKUP($E123,'NEA Backsheet'!$D$5:$AF$182,H$9,FALSE))="","",(VLOOKUP($E123,'NEA Backsheet'!$D$5:$AF$182,H$9,FALSE))),"")</f>
        <v>2347.6426422499135</v>
      </c>
      <c r="I123" s="140">
        <f ca="1">IFERROR(IF((VLOOKUP($E123,'NEA Backsheet'!$D$5:$AF$182,I$9,FALSE))="","",(VLOOKUP($E123,'NEA Backsheet'!$D$5:$AF$182,I$9,FALSE))),"")</f>
        <v>2261.0252701505819</v>
      </c>
      <c r="J123" s="137">
        <f ca="1">IFERROR(IF((VLOOKUP($E123,'NEA Backsheet'!$D$5:$AF$182,J$9,FALSE))="","",(VLOOKUP($E123,'NEA Backsheet'!$D$5:$AF$182,J$9,FALSE))),"")</f>
        <v>2220.28448658857</v>
      </c>
      <c r="K123" s="135">
        <f ca="1">IFERROR(IF((VLOOKUP($E123,'NEA Backsheet'!$D$5:$AF$182,K$9,FALSE))="","",(VLOOKUP($E123,'NEA Backsheet'!$D$5:$AF$182,K$9,FALSE))),"")</f>
        <v>2120.8367247425508</v>
      </c>
      <c r="L123" s="164">
        <f ca="1">IFERROR(IF((VLOOKUP($E123,'NEA Backsheet'!$D$5:$AF$182,L$9,FALSE))="","",(VLOOKUP($E123,'NEA Backsheet'!$D$5:$AF$182,L$9,FALSE))),"")</f>
        <v>2267.1563515083285</v>
      </c>
      <c r="M123" s="140">
        <f ca="1">IFERROR(IF((VLOOKUP($E123,'NEA Backsheet'!$D$5:$AF$182,M$9,FALSE))="","",(VLOOKUP($E123,'NEA Backsheet'!$D$5:$AF$182,M$9,FALSE))),"")</f>
        <v>2484.783799440987</v>
      </c>
      <c r="N123" s="137">
        <f ca="1">IFERROR(IF((VLOOKUP($E123,'NEA Backsheet'!$D$5:$AF$182,N$9,FALSE))="","",(VLOOKUP($E123,'NEA Backsheet'!$D$5:$AF$182,N$9,FALSE))),"")</f>
        <v>0</v>
      </c>
      <c r="O123" s="136">
        <f t="shared" ca="1" si="16"/>
        <v>269.03740559448761</v>
      </c>
      <c r="P123" s="164">
        <f t="shared" ca="1" si="17"/>
        <v>80.48629074158498</v>
      </c>
      <c r="Q123" s="140">
        <f t="shared" ca="1" si="18"/>
        <v>-223.75852929040502</v>
      </c>
      <c r="R123" s="274" t="str">
        <f t="shared" ca="1" si="19"/>
        <v/>
      </c>
    </row>
    <row r="124" spans="1:18">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15"/>
        <v>E06000013</v>
      </c>
      <c r="F124" s="29" t="str">
        <f ca="1">IF(E124="","",VLOOKUP(E124,'Org list'!$J$9:$K$636,2,0))</f>
        <v>North Lincolnshire</v>
      </c>
      <c r="G124" s="135">
        <f ca="1">IFERROR(IF((VLOOKUP($E124,'NEA Backsheet'!$D$5:$AF$182,G$9,FALSE))="","",(VLOOKUP($E124,'NEA Backsheet'!$D$5:$AF$182,G$9,FALSE))),"")</f>
        <v>2807.7258820474713</v>
      </c>
      <c r="H124" s="164">
        <f ca="1">IFERROR(IF((VLOOKUP($E124,'NEA Backsheet'!$D$5:$AF$182,H$9,FALSE))="","",(VLOOKUP($E124,'NEA Backsheet'!$D$5:$AF$182,H$9,FALSE))),"")</f>
        <v>2753.5007987631257</v>
      </c>
      <c r="I124" s="140">
        <f ca="1">IFERROR(IF((VLOOKUP($E124,'NEA Backsheet'!$D$5:$AF$182,I$9,FALSE))="","",(VLOOKUP($E124,'NEA Backsheet'!$D$5:$AF$182,I$9,FALSE))),"")</f>
        <v>2787.7430202548571</v>
      </c>
      <c r="J124" s="137">
        <f ca="1">IFERROR(IF((VLOOKUP($E124,'NEA Backsheet'!$D$5:$AF$182,J$9,FALSE))="","",(VLOOKUP($E124,'NEA Backsheet'!$D$5:$AF$182,J$9,FALSE))),"")</f>
        <v>2707.5116759073489</v>
      </c>
      <c r="K124" s="135">
        <f ca="1">IFERROR(IF((VLOOKUP($E124,'NEA Backsheet'!$D$5:$AF$182,K$9,FALSE))="","",(VLOOKUP($E124,'NEA Backsheet'!$D$5:$AF$182,K$9,FALSE))),"")</f>
        <v>2598.9271758763944</v>
      </c>
      <c r="L124" s="164">
        <f ca="1">IFERROR(IF((VLOOKUP($E124,'NEA Backsheet'!$D$5:$AF$182,L$9,FALSE))="","",(VLOOKUP($E124,'NEA Backsheet'!$D$5:$AF$182,L$9,FALSE))),"")</f>
        <v>2677.6508695308598</v>
      </c>
      <c r="M124" s="140">
        <f ca="1">IFERROR(IF((VLOOKUP($E124,'NEA Backsheet'!$D$5:$AF$182,M$9,FALSE))="","",(VLOOKUP($E124,'NEA Backsheet'!$D$5:$AF$182,M$9,FALSE))),"")</f>
        <v>2605.0998526284639</v>
      </c>
      <c r="N124" s="137">
        <f ca="1">IFERROR(IF((VLOOKUP($E124,'NEA Backsheet'!$D$5:$AF$182,N$9,FALSE))="","",(VLOOKUP($E124,'NEA Backsheet'!$D$5:$AF$182,N$9,FALSE))),"")</f>
        <v>0</v>
      </c>
      <c r="O124" s="136">
        <f t="shared" ca="1" si="16"/>
        <v>208.7987061710769</v>
      </c>
      <c r="P124" s="164">
        <f t="shared" ca="1" si="17"/>
        <v>75.849929232265822</v>
      </c>
      <c r="Q124" s="140">
        <f t="shared" ca="1" si="18"/>
        <v>182.64316762639328</v>
      </c>
      <c r="R124" s="274" t="str">
        <f t="shared" ca="1" si="19"/>
        <v/>
      </c>
    </row>
    <row r="125" spans="1:18">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15"/>
        <v>E06000024</v>
      </c>
      <c r="F125" s="29" t="str">
        <f ca="1">IF(E125="","",VLOOKUP(E125,'Org list'!$J$9:$K$636,2,0))</f>
        <v>North Somerset</v>
      </c>
      <c r="G125" s="135">
        <f ca="1">IFERROR(IF((VLOOKUP($E125,'NEA Backsheet'!$D$5:$AF$182,G$9,FALSE))="","",(VLOOKUP($E125,'NEA Backsheet'!$D$5:$AF$182,G$9,FALSE))),"")</f>
        <v>2365.1327453944214</v>
      </c>
      <c r="H125" s="164">
        <f ca="1">IFERROR(IF((VLOOKUP($E125,'NEA Backsheet'!$D$5:$AF$182,H$9,FALSE))="","",(VLOOKUP($E125,'NEA Backsheet'!$D$5:$AF$182,H$9,FALSE))),"")</f>
        <v>2377.8655554608245</v>
      </c>
      <c r="I125" s="140">
        <f ca="1">IFERROR(IF((VLOOKUP($E125,'NEA Backsheet'!$D$5:$AF$182,I$9,FALSE))="","",(VLOOKUP($E125,'NEA Backsheet'!$D$5:$AF$182,I$9,FALSE))),"")</f>
        <v>2429.1866182420749</v>
      </c>
      <c r="J125" s="137">
        <f ca="1">IFERROR(IF((VLOOKUP($E125,'NEA Backsheet'!$D$5:$AF$182,J$9,FALSE))="","",(VLOOKUP($E125,'NEA Backsheet'!$D$5:$AF$182,J$9,FALSE))),"")</f>
        <v>2288.4540278953391</v>
      </c>
      <c r="K125" s="135">
        <f ca="1">IFERROR(IF((VLOOKUP($E125,'NEA Backsheet'!$D$5:$AF$182,K$9,FALSE))="","",(VLOOKUP($E125,'NEA Backsheet'!$D$5:$AF$182,K$9,FALSE))),"")</f>
        <v>2370.3003155213178</v>
      </c>
      <c r="L125" s="164">
        <f ca="1">IFERROR(IF((VLOOKUP($E125,'NEA Backsheet'!$D$5:$AF$182,L$9,FALSE))="","",(VLOOKUP($E125,'NEA Backsheet'!$D$5:$AF$182,L$9,FALSE))),"")</f>
        <v>2504.5719477879779</v>
      </c>
      <c r="M125" s="140">
        <f ca="1">IFERROR(IF((VLOOKUP($E125,'NEA Backsheet'!$D$5:$AF$182,M$9,FALSE))="","",(VLOOKUP($E125,'NEA Backsheet'!$D$5:$AF$182,M$9,FALSE))),"")</f>
        <v>2710.3398501120505</v>
      </c>
      <c r="N125" s="137">
        <f ca="1">IFERROR(IF((VLOOKUP($E125,'NEA Backsheet'!$D$5:$AF$182,N$9,FALSE))="","",(VLOOKUP($E125,'NEA Backsheet'!$D$5:$AF$182,N$9,FALSE))),"")</f>
        <v>0</v>
      </c>
      <c r="O125" s="136">
        <f t="shared" ca="1" si="16"/>
        <v>-5.1675701268964076</v>
      </c>
      <c r="P125" s="164">
        <f t="shared" ca="1" si="17"/>
        <v>-126.70639232715348</v>
      </c>
      <c r="Q125" s="140">
        <f t="shared" ca="1" si="18"/>
        <v>-281.15323186997557</v>
      </c>
      <c r="R125" s="274" t="str">
        <f t="shared" ca="1" si="19"/>
        <v/>
      </c>
    </row>
    <row r="126" spans="1:18">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15"/>
        <v>E08000022</v>
      </c>
      <c r="F126" s="29" t="str">
        <f ca="1">IF(E126="","",VLOOKUP(E126,'Org list'!$J$9:$K$636,2,0))</f>
        <v>North Tyneside</v>
      </c>
      <c r="G126" s="135">
        <f ca="1">IFERROR(IF((VLOOKUP($E126,'NEA Backsheet'!$D$5:$AF$182,G$9,FALSE))="","",(VLOOKUP($E126,'NEA Backsheet'!$D$5:$AF$182,G$9,FALSE))),"")</f>
        <v>3101.1274847898135</v>
      </c>
      <c r="H126" s="164">
        <f ca="1">IFERROR(IF((VLOOKUP($E126,'NEA Backsheet'!$D$5:$AF$182,H$9,FALSE))="","",(VLOOKUP($E126,'NEA Backsheet'!$D$5:$AF$182,H$9,FALSE))),"")</f>
        <v>3137.2006409124747</v>
      </c>
      <c r="I126" s="140">
        <f ca="1">IFERROR(IF((VLOOKUP($E126,'NEA Backsheet'!$D$5:$AF$182,I$9,FALSE))="","",(VLOOKUP($E126,'NEA Backsheet'!$D$5:$AF$182,I$9,FALSE))),"")</f>
        <v>3181.3224088148309</v>
      </c>
      <c r="J126" s="137">
        <f ca="1">IFERROR(IF((VLOOKUP($E126,'NEA Backsheet'!$D$5:$AF$182,J$9,FALSE))="","",(VLOOKUP($E126,'NEA Backsheet'!$D$5:$AF$182,J$9,FALSE))),"")</f>
        <v>3236.9391865572779</v>
      </c>
      <c r="K126" s="135">
        <f ca="1">IFERROR(IF((VLOOKUP($E126,'NEA Backsheet'!$D$5:$AF$182,K$9,FALSE))="","",(VLOOKUP($E126,'NEA Backsheet'!$D$5:$AF$182,K$9,FALSE))),"")</f>
        <v>3144.6959560226264</v>
      </c>
      <c r="L126" s="164">
        <f ca="1">IFERROR(IF((VLOOKUP($E126,'NEA Backsheet'!$D$5:$AF$182,L$9,FALSE))="","",(VLOOKUP($E126,'NEA Backsheet'!$D$5:$AF$182,L$9,FALSE))),"")</f>
        <v>3173.3725790386911</v>
      </c>
      <c r="M126" s="140">
        <f ca="1">IFERROR(IF((VLOOKUP($E126,'NEA Backsheet'!$D$5:$AF$182,M$9,FALSE))="","",(VLOOKUP($E126,'NEA Backsheet'!$D$5:$AF$182,M$9,FALSE))),"")</f>
        <v>3346.4739751440488</v>
      </c>
      <c r="N126" s="137">
        <f ca="1">IFERROR(IF((VLOOKUP($E126,'NEA Backsheet'!$D$5:$AF$182,N$9,FALSE))="","",(VLOOKUP($E126,'NEA Backsheet'!$D$5:$AF$182,N$9,FALSE))),"")</f>
        <v>0</v>
      </c>
      <c r="O126" s="136">
        <f t="shared" ca="1" si="16"/>
        <v>-43.568471232812954</v>
      </c>
      <c r="P126" s="164">
        <f t="shared" ca="1" si="17"/>
        <v>-36.171938126216446</v>
      </c>
      <c r="Q126" s="140">
        <f t="shared" ca="1" si="18"/>
        <v>-165.15156632921799</v>
      </c>
      <c r="R126" s="274" t="str">
        <f t="shared" ca="1" si="19"/>
        <v/>
      </c>
    </row>
    <row r="127" spans="1:18">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15"/>
        <v>E10000023</v>
      </c>
      <c r="F127" s="29" t="str">
        <f ca="1">IF(E127="","",VLOOKUP(E127,'Org list'!$J$9:$K$636,2,0))</f>
        <v>North Yorkshire</v>
      </c>
      <c r="G127" s="135">
        <f ca="1">IFERROR(IF((VLOOKUP($E127,'NEA Backsheet'!$D$5:$AF$182,G$9,FALSE))="","",(VLOOKUP($E127,'NEA Backsheet'!$D$5:$AF$182,G$9,FALSE))),"")</f>
        <v>2664.7219838386591</v>
      </c>
      <c r="H127" s="164">
        <f ca="1">IFERROR(IF((VLOOKUP($E127,'NEA Backsheet'!$D$5:$AF$182,H$9,FALSE))="","",(VLOOKUP($E127,'NEA Backsheet'!$D$5:$AF$182,H$9,FALSE))),"")</f>
        <v>2717.3762179799573</v>
      </c>
      <c r="I127" s="140">
        <f ca="1">IFERROR(IF((VLOOKUP($E127,'NEA Backsheet'!$D$5:$AF$182,I$9,FALSE))="","",(VLOOKUP($E127,'NEA Backsheet'!$D$5:$AF$182,I$9,FALSE))),"")</f>
        <v>2795.528528501824</v>
      </c>
      <c r="J127" s="137">
        <f ca="1">IFERROR(IF((VLOOKUP($E127,'NEA Backsheet'!$D$5:$AF$182,J$9,FALSE))="","",(VLOOKUP($E127,'NEA Backsheet'!$D$5:$AF$182,J$9,FALSE))),"")</f>
        <v>2798.4239153770573</v>
      </c>
      <c r="K127" s="135">
        <f ca="1">IFERROR(IF((VLOOKUP($E127,'NEA Backsheet'!$D$5:$AF$182,K$9,FALSE))="","",(VLOOKUP($E127,'NEA Backsheet'!$D$5:$AF$182,K$9,FALSE))),"")</f>
        <v>2740.285191328122</v>
      </c>
      <c r="L127" s="164">
        <f ca="1">IFERROR(IF((VLOOKUP($E127,'NEA Backsheet'!$D$5:$AF$182,L$9,FALSE))="","",(VLOOKUP($E127,'NEA Backsheet'!$D$5:$AF$182,L$9,FALSE))),"")</f>
        <v>2715.5705522231478</v>
      </c>
      <c r="M127" s="140">
        <f ca="1">IFERROR(IF((VLOOKUP($E127,'NEA Backsheet'!$D$5:$AF$182,M$9,FALSE))="","",(VLOOKUP($E127,'NEA Backsheet'!$D$5:$AF$182,M$9,FALSE))),"")</f>
        <v>2926.5521020045981</v>
      </c>
      <c r="N127" s="137">
        <f ca="1">IFERROR(IF((VLOOKUP($E127,'NEA Backsheet'!$D$5:$AF$182,N$9,FALSE))="","",(VLOOKUP($E127,'NEA Backsheet'!$D$5:$AF$182,N$9,FALSE))),"")</f>
        <v>0</v>
      </c>
      <c r="O127" s="136">
        <f t="shared" ca="1" si="16"/>
        <v>-75.563207489462911</v>
      </c>
      <c r="P127" s="164">
        <f t="shared" ca="1" si="17"/>
        <v>1.8056657568095034</v>
      </c>
      <c r="Q127" s="140">
        <f t="shared" ca="1" si="18"/>
        <v>-131.02357350277407</v>
      </c>
      <c r="R127" s="274" t="str">
        <f t="shared" ca="1" si="19"/>
        <v/>
      </c>
    </row>
    <row r="128" spans="1:18">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15"/>
        <v>E10000021</v>
      </c>
      <c r="F128" s="29" t="str">
        <f ca="1">IF(E128="","",VLOOKUP(E128,'Org list'!$J$9:$K$636,2,0))</f>
        <v>Northamptonshire</v>
      </c>
      <c r="G128" s="135">
        <f ca="1">IFERROR(IF((VLOOKUP($E128,'NEA Backsheet'!$D$5:$AF$182,G$9,FALSE))="","",(VLOOKUP($E128,'NEA Backsheet'!$D$5:$AF$182,G$9,FALSE))),"")</f>
        <v>2893.3881533023196</v>
      </c>
      <c r="H128" s="164">
        <f ca="1">IFERROR(IF((VLOOKUP($E128,'NEA Backsheet'!$D$5:$AF$182,H$9,FALSE))="","",(VLOOKUP($E128,'NEA Backsheet'!$D$5:$AF$182,H$9,FALSE))),"")</f>
        <v>2878.6225710345034</v>
      </c>
      <c r="I128" s="140">
        <f ca="1">IFERROR(IF((VLOOKUP($E128,'NEA Backsheet'!$D$5:$AF$182,I$9,FALSE))="","",(VLOOKUP($E128,'NEA Backsheet'!$D$5:$AF$182,I$9,FALSE))),"")</f>
        <v>2990.0703826190979</v>
      </c>
      <c r="J128" s="137">
        <f ca="1">IFERROR(IF((VLOOKUP($E128,'NEA Backsheet'!$D$5:$AF$182,J$9,FALSE))="","",(VLOOKUP($E128,'NEA Backsheet'!$D$5:$AF$182,J$9,FALSE))),"")</f>
        <v>2901.8870349637268</v>
      </c>
      <c r="K128" s="135">
        <f ca="1">IFERROR(IF((VLOOKUP($E128,'NEA Backsheet'!$D$5:$AF$182,K$9,FALSE))="","",(VLOOKUP($E128,'NEA Backsheet'!$D$5:$AF$182,K$9,FALSE))),"")</f>
        <v>2925.6688072164252</v>
      </c>
      <c r="L128" s="164">
        <f ca="1">IFERROR(IF((VLOOKUP($E128,'NEA Backsheet'!$D$5:$AF$182,L$9,FALSE))="","",(VLOOKUP($E128,'NEA Backsheet'!$D$5:$AF$182,L$9,FALSE))),"")</f>
        <v>2864.467589141022</v>
      </c>
      <c r="M128" s="140">
        <f ca="1">IFERROR(IF((VLOOKUP($E128,'NEA Backsheet'!$D$5:$AF$182,M$9,FALSE))="","",(VLOOKUP($E128,'NEA Backsheet'!$D$5:$AF$182,M$9,FALSE))),"")</f>
        <v>2945.4053578200869</v>
      </c>
      <c r="N128" s="137">
        <f ca="1">IFERROR(IF((VLOOKUP($E128,'NEA Backsheet'!$D$5:$AF$182,N$9,FALSE))="","",(VLOOKUP($E128,'NEA Backsheet'!$D$5:$AF$182,N$9,FALSE))),"")</f>
        <v>0</v>
      </c>
      <c r="O128" s="136">
        <f t="shared" ca="1" si="16"/>
        <v>-32.280653914105642</v>
      </c>
      <c r="P128" s="164">
        <f t="shared" ca="1" si="17"/>
        <v>14.154981893481363</v>
      </c>
      <c r="Q128" s="140">
        <f t="shared" ca="1" si="18"/>
        <v>44.665024799011007</v>
      </c>
      <c r="R128" s="274" t="str">
        <f t="shared" ca="1" si="19"/>
        <v/>
      </c>
    </row>
    <row r="129" spans="1:18">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15"/>
        <v>E06000057</v>
      </c>
      <c r="F129" s="29" t="str">
        <f ca="1">IF(E129="","",VLOOKUP(E129,'Org list'!$J$9:$K$636,2,0))</f>
        <v>Northumberland</v>
      </c>
      <c r="G129" s="135">
        <f ca="1">IFERROR(IF((VLOOKUP($E129,'NEA Backsheet'!$D$5:$AF$182,G$9,FALSE))="","",(VLOOKUP($E129,'NEA Backsheet'!$D$5:$AF$182,G$9,FALSE))),"")</f>
        <v>2915.8398338990501</v>
      </c>
      <c r="H129" s="164">
        <f ca="1">IFERROR(IF((VLOOKUP($E129,'NEA Backsheet'!$D$5:$AF$182,H$9,FALSE))="","",(VLOOKUP($E129,'NEA Backsheet'!$D$5:$AF$182,H$9,FALSE))),"")</f>
        <v>3011.7326332548546</v>
      </c>
      <c r="I129" s="140">
        <f ca="1">IFERROR(IF((VLOOKUP($E129,'NEA Backsheet'!$D$5:$AF$182,I$9,FALSE))="","",(VLOOKUP($E129,'NEA Backsheet'!$D$5:$AF$182,I$9,FALSE))),"")</f>
        <v>2977.9757878209548</v>
      </c>
      <c r="J129" s="137">
        <f ca="1">IFERROR(IF((VLOOKUP($E129,'NEA Backsheet'!$D$5:$AF$182,J$9,FALSE))="","",(VLOOKUP($E129,'NEA Backsheet'!$D$5:$AF$182,J$9,FALSE))),"")</f>
        <v>2964.4487280711173</v>
      </c>
      <c r="K129" s="135">
        <f ca="1">IFERROR(IF((VLOOKUP($E129,'NEA Backsheet'!$D$5:$AF$182,K$9,FALSE))="","",(VLOOKUP($E129,'NEA Backsheet'!$D$5:$AF$182,K$9,FALSE))),"")</f>
        <v>3089.6761726774239</v>
      </c>
      <c r="L129" s="164">
        <f ca="1">IFERROR(IF((VLOOKUP($E129,'NEA Backsheet'!$D$5:$AF$182,L$9,FALSE))="","",(VLOOKUP($E129,'NEA Backsheet'!$D$5:$AF$182,L$9,FALSE))),"")</f>
        <v>3131.709053598744</v>
      </c>
      <c r="M129" s="140">
        <f ca="1">IFERROR(IF((VLOOKUP($E129,'NEA Backsheet'!$D$5:$AF$182,M$9,FALSE))="","",(VLOOKUP($E129,'NEA Backsheet'!$D$5:$AF$182,M$9,FALSE))),"")</f>
        <v>3270.9816671367976</v>
      </c>
      <c r="N129" s="137">
        <f ca="1">IFERROR(IF((VLOOKUP($E129,'NEA Backsheet'!$D$5:$AF$182,N$9,FALSE))="","",(VLOOKUP($E129,'NEA Backsheet'!$D$5:$AF$182,N$9,FALSE))),"")</f>
        <v>0</v>
      </c>
      <c r="O129" s="136">
        <f t="shared" ca="1" si="16"/>
        <v>-173.83633877837383</v>
      </c>
      <c r="P129" s="164">
        <f t="shared" ca="1" si="17"/>
        <v>-119.97642034388946</v>
      </c>
      <c r="Q129" s="140">
        <f t="shared" ca="1" si="18"/>
        <v>-293.00587931584278</v>
      </c>
      <c r="R129" s="274" t="str">
        <f t="shared" ca="1" si="19"/>
        <v/>
      </c>
    </row>
    <row r="130" spans="1:18">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15"/>
        <v>E06000018</v>
      </c>
      <c r="F130" s="29" t="str">
        <f ca="1">IF(E130="","",VLOOKUP(E130,'Org list'!$J$9:$K$636,2,0))</f>
        <v>Nottingham</v>
      </c>
      <c r="G130" s="135">
        <f ca="1">IFERROR(IF((VLOOKUP($E130,'NEA Backsheet'!$D$5:$AF$182,G$9,FALSE))="","",(VLOOKUP($E130,'NEA Backsheet'!$D$5:$AF$182,G$9,FALSE))),"")</f>
        <v>2203.6589950121679</v>
      </c>
      <c r="H130" s="164">
        <f ca="1">IFERROR(IF((VLOOKUP($E130,'NEA Backsheet'!$D$5:$AF$182,H$9,FALSE))="","",(VLOOKUP($E130,'NEA Backsheet'!$D$5:$AF$182,H$9,FALSE))),"")</f>
        <v>2220.0599919207616</v>
      </c>
      <c r="I130" s="140">
        <f ca="1">IFERROR(IF((VLOOKUP($E130,'NEA Backsheet'!$D$5:$AF$182,I$9,FALSE))="","",(VLOOKUP($E130,'NEA Backsheet'!$D$5:$AF$182,I$9,FALSE))),"")</f>
        <v>2293.8493686581933</v>
      </c>
      <c r="J130" s="137">
        <f ca="1">IFERROR(IF((VLOOKUP($E130,'NEA Backsheet'!$D$5:$AF$182,J$9,FALSE))="","",(VLOOKUP($E130,'NEA Backsheet'!$D$5:$AF$182,J$9,FALSE))),"")</f>
        <v>2219.4673727598506</v>
      </c>
      <c r="K130" s="135">
        <f ca="1">IFERROR(IF((VLOOKUP($E130,'NEA Backsheet'!$D$5:$AF$182,K$9,FALSE))="","",(VLOOKUP($E130,'NEA Backsheet'!$D$5:$AF$182,K$9,FALSE))),"")</f>
        <v>2258.5346969064353</v>
      </c>
      <c r="L130" s="164">
        <f ca="1">IFERROR(IF((VLOOKUP($E130,'NEA Backsheet'!$D$5:$AF$182,L$9,FALSE))="","",(VLOOKUP($E130,'NEA Backsheet'!$D$5:$AF$182,L$9,FALSE))),"")</f>
        <v>2238.7161009564725</v>
      </c>
      <c r="M130" s="140">
        <f ca="1">IFERROR(IF((VLOOKUP($E130,'NEA Backsheet'!$D$5:$AF$182,M$9,FALSE))="","",(VLOOKUP($E130,'NEA Backsheet'!$D$5:$AF$182,M$9,FALSE))),"")</f>
        <v>2370.41866374348</v>
      </c>
      <c r="N130" s="137">
        <f ca="1">IFERROR(IF((VLOOKUP($E130,'NEA Backsheet'!$D$5:$AF$182,N$9,FALSE))="","",(VLOOKUP($E130,'NEA Backsheet'!$D$5:$AF$182,N$9,FALSE))),"")</f>
        <v>0</v>
      </c>
      <c r="O130" s="136">
        <f t="shared" ca="1" si="16"/>
        <v>-54.875701894267422</v>
      </c>
      <c r="P130" s="164">
        <f t="shared" ca="1" si="17"/>
        <v>-18.65610903571087</v>
      </c>
      <c r="Q130" s="140">
        <f t="shared" ca="1" si="18"/>
        <v>-76.56929508528674</v>
      </c>
      <c r="R130" s="274" t="str">
        <f t="shared" ca="1" si="19"/>
        <v/>
      </c>
    </row>
    <row r="131" spans="1:18">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15"/>
        <v>E10000024</v>
      </c>
      <c r="F131" s="29" t="str">
        <f ca="1">IF(E131="","",VLOOKUP(E131,'Org list'!$J$9:$K$636,2,0))</f>
        <v>Nottinghamshire</v>
      </c>
      <c r="G131" s="135">
        <f ca="1">IFERROR(IF((VLOOKUP($E131,'NEA Backsheet'!$D$5:$AF$182,G$9,FALSE))="","",(VLOOKUP($E131,'NEA Backsheet'!$D$5:$AF$182,G$9,FALSE))),"")</f>
        <v>2550.2948668441568</v>
      </c>
      <c r="H131" s="164">
        <f ca="1">IFERROR(IF((VLOOKUP($E131,'NEA Backsheet'!$D$5:$AF$182,H$9,FALSE))="","",(VLOOKUP($E131,'NEA Backsheet'!$D$5:$AF$182,H$9,FALSE))),"")</f>
        <v>2552.5341697324648</v>
      </c>
      <c r="I131" s="140">
        <f ca="1">IFERROR(IF((VLOOKUP($E131,'NEA Backsheet'!$D$5:$AF$182,I$9,FALSE))="","",(VLOOKUP($E131,'NEA Backsheet'!$D$5:$AF$182,I$9,FALSE))),"")</f>
        <v>2693.8633335899294</v>
      </c>
      <c r="J131" s="137">
        <f ca="1">IFERROR(IF((VLOOKUP($E131,'NEA Backsheet'!$D$5:$AF$182,J$9,FALSE))="","",(VLOOKUP($E131,'NEA Backsheet'!$D$5:$AF$182,J$9,FALSE))),"")</f>
        <v>2575.4808367523974</v>
      </c>
      <c r="K131" s="135">
        <f ca="1">IFERROR(IF((VLOOKUP($E131,'NEA Backsheet'!$D$5:$AF$182,K$9,FALSE))="","",(VLOOKUP($E131,'NEA Backsheet'!$D$5:$AF$182,K$9,FALSE))),"")</f>
        <v>2526.3062986900904</v>
      </c>
      <c r="L131" s="164">
        <f ca="1">IFERROR(IF((VLOOKUP($E131,'NEA Backsheet'!$D$5:$AF$182,L$9,FALSE))="","",(VLOOKUP($E131,'NEA Backsheet'!$D$5:$AF$182,L$9,FALSE))),"")</f>
        <v>2503.1652899933074</v>
      </c>
      <c r="M131" s="140">
        <f ca="1">IFERROR(IF((VLOOKUP($E131,'NEA Backsheet'!$D$5:$AF$182,M$9,FALSE))="","",(VLOOKUP($E131,'NEA Backsheet'!$D$5:$AF$182,M$9,FALSE))),"")</f>
        <v>2557.7472621624265</v>
      </c>
      <c r="N131" s="137">
        <f ca="1">IFERROR(IF((VLOOKUP($E131,'NEA Backsheet'!$D$5:$AF$182,N$9,FALSE))="","",(VLOOKUP($E131,'NEA Backsheet'!$D$5:$AF$182,N$9,FALSE))),"")</f>
        <v>0</v>
      </c>
      <c r="O131" s="136">
        <f t="shared" ca="1" si="16"/>
        <v>23.988568154066343</v>
      </c>
      <c r="P131" s="164">
        <f t="shared" ca="1" si="17"/>
        <v>49.368879739157364</v>
      </c>
      <c r="Q131" s="140">
        <f t="shared" ca="1" si="18"/>
        <v>136.1160714275029</v>
      </c>
      <c r="R131" s="274" t="str">
        <f t="shared" ca="1" si="19"/>
        <v/>
      </c>
    </row>
    <row r="132" spans="1:18">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15"/>
        <v>E08000004</v>
      </c>
      <c r="F132" s="29" t="str">
        <f ca="1">IF(E132="","",VLOOKUP(E132,'Org list'!$J$9:$K$636,2,0))</f>
        <v>Oldham</v>
      </c>
      <c r="G132" s="135">
        <f ca="1">IFERROR(IF((VLOOKUP($E132,'NEA Backsheet'!$D$5:$AF$182,G$9,FALSE))="","",(VLOOKUP($E132,'NEA Backsheet'!$D$5:$AF$182,G$9,FALSE))),"")</f>
        <v>2993.5494109089996</v>
      </c>
      <c r="H132" s="164">
        <f ca="1">IFERROR(IF((VLOOKUP($E132,'NEA Backsheet'!$D$5:$AF$182,H$9,FALSE))="","",(VLOOKUP($E132,'NEA Backsheet'!$D$5:$AF$182,H$9,FALSE))),"")</f>
        <v>2915.2963212462955</v>
      </c>
      <c r="I132" s="140">
        <f ca="1">IFERROR(IF((VLOOKUP($E132,'NEA Backsheet'!$D$5:$AF$182,I$9,FALSE))="","",(VLOOKUP($E132,'NEA Backsheet'!$D$5:$AF$182,I$9,FALSE))),"")</f>
        <v>3123.9712126245668</v>
      </c>
      <c r="J132" s="137">
        <f ca="1">IFERROR(IF((VLOOKUP($E132,'NEA Backsheet'!$D$5:$AF$182,J$9,FALSE))="","",(VLOOKUP($E132,'NEA Backsheet'!$D$5:$AF$182,J$9,FALSE))),"")</f>
        <v>3114.1846684645898</v>
      </c>
      <c r="K132" s="135">
        <f ca="1">IFERROR(IF((VLOOKUP($E132,'NEA Backsheet'!$D$5:$AF$182,K$9,FALSE))="","",(VLOOKUP($E132,'NEA Backsheet'!$D$5:$AF$182,K$9,FALSE))),"")</f>
        <v>3262.5155675633032</v>
      </c>
      <c r="L132" s="164">
        <f ca="1">IFERROR(IF((VLOOKUP($E132,'NEA Backsheet'!$D$5:$AF$182,L$9,FALSE))="","",(VLOOKUP($E132,'NEA Backsheet'!$D$5:$AF$182,L$9,FALSE))),"")</f>
        <v>3354.0387625103535</v>
      </c>
      <c r="M132" s="140">
        <f ca="1">IFERROR(IF((VLOOKUP($E132,'NEA Backsheet'!$D$5:$AF$182,M$9,FALSE))="","",(VLOOKUP($E132,'NEA Backsheet'!$D$5:$AF$182,M$9,FALSE))),"")</f>
        <v>3817.6636447940191</v>
      </c>
      <c r="N132" s="137">
        <f ca="1">IFERROR(IF((VLOOKUP($E132,'NEA Backsheet'!$D$5:$AF$182,N$9,FALSE))="","",(VLOOKUP($E132,'NEA Backsheet'!$D$5:$AF$182,N$9,FALSE))),"")</f>
        <v>0</v>
      </c>
      <c r="O132" s="136">
        <f t="shared" ca="1" si="16"/>
        <v>-268.96615665430363</v>
      </c>
      <c r="P132" s="164">
        <f t="shared" ca="1" si="17"/>
        <v>-438.74244126405802</v>
      </c>
      <c r="Q132" s="140">
        <f t="shared" ca="1" si="18"/>
        <v>-693.69243216945233</v>
      </c>
      <c r="R132" s="274" t="str">
        <f t="shared" ca="1" si="19"/>
        <v/>
      </c>
    </row>
    <row r="133" spans="1:18">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15"/>
        <v>E10000025</v>
      </c>
      <c r="F133" s="29" t="str">
        <f ca="1">IF(E133="","",VLOOKUP(E133,'Org list'!$J$9:$K$636,2,0))</f>
        <v>Oxfordshire</v>
      </c>
      <c r="G133" s="135">
        <f ca="1">IFERROR(IF((VLOOKUP($E133,'NEA Backsheet'!$D$5:$AF$182,G$9,FALSE))="","",(VLOOKUP($E133,'NEA Backsheet'!$D$5:$AF$182,G$9,FALSE))),"")</f>
        <v>2327.7792845232852</v>
      </c>
      <c r="H133" s="164">
        <f ca="1">IFERROR(IF((VLOOKUP($E133,'NEA Backsheet'!$D$5:$AF$182,H$9,FALSE))="","",(VLOOKUP($E133,'NEA Backsheet'!$D$5:$AF$182,H$9,FALSE))),"")</f>
        <v>2327.3050770858026</v>
      </c>
      <c r="I133" s="140">
        <f ca="1">IFERROR(IF((VLOOKUP($E133,'NEA Backsheet'!$D$5:$AF$182,I$9,FALSE))="","",(VLOOKUP($E133,'NEA Backsheet'!$D$5:$AF$182,I$9,FALSE))),"")</f>
        <v>2429.6484930119332</v>
      </c>
      <c r="J133" s="137">
        <f ca="1">IFERROR(IF((VLOOKUP($E133,'NEA Backsheet'!$D$5:$AF$182,J$9,FALSE))="","",(VLOOKUP($E133,'NEA Backsheet'!$D$5:$AF$182,J$9,FALSE))),"")</f>
        <v>2304.589647859686</v>
      </c>
      <c r="K133" s="135">
        <f ca="1">IFERROR(IF((VLOOKUP($E133,'NEA Backsheet'!$D$5:$AF$182,K$9,FALSE))="","",(VLOOKUP($E133,'NEA Backsheet'!$D$5:$AF$182,K$9,FALSE))),"")</f>
        <v>2337.2101087266074</v>
      </c>
      <c r="L133" s="164">
        <f ca="1">IFERROR(IF((VLOOKUP($E133,'NEA Backsheet'!$D$5:$AF$182,L$9,FALSE))="","",(VLOOKUP($E133,'NEA Backsheet'!$D$5:$AF$182,L$9,FALSE))),"")</f>
        <v>2334.1864171576144</v>
      </c>
      <c r="M133" s="140">
        <f ca="1">IFERROR(IF((VLOOKUP($E133,'NEA Backsheet'!$D$5:$AF$182,M$9,FALSE))="","",(VLOOKUP($E133,'NEA Backsheet'!$D$5:$AF$182,M$9,FALSE))),"")</f>
        <v>2429.5051408114618</v>
      </c>
      <c r="N133" s="137">
        <f ca="1">IFERROR(IF((VLOOKUP($E133,'NEA Backsheet'!$D$5:$AF$182,N$9,FALSE))="","",(VLOOKUP($E133,'NEA Backsheet'!$D$5:$AF$182,N$9,FALSE))),"")</f>
        <v>0</v>
      </c>
      <c r="O133" s="136">
        <f t="shared" ca="1" si="16"/>
        <v>-9.4308242033221177</v>
      </c>
      <c r="P133" s="164">
        <f t="shared" ca="1" si="17"/>
        <v>-6.8813400718117919</v>
      </c>
      <c r="Q133" s="140">
        <f t="shared" ca="1" si="18"/>
        <v>0.1433522004713268</v>
      </c>
      <c r="R133" s="274" t="str">
        <f t="shared" ca="1" si="19"/>
        <v/>
      </c>
    </row>
    <row r="134" spans="1:18">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15"/>
        <v>E06000031</v>
      </c>
      <c r="F134" s="29" t="str">
        <f ca="1">IF(E134="","",VLOOKUP(E134,'Org list'!$J$9:$K$636,2,0))</f>
        <v>Peterborough</v>
      </c>
      <c r="G134" s="135">
        <f ca="1">IFERROR(IF((VLOOKUP($E134,'NEA Backsheet'!$D$5:$AF$182,G$9,FALSE))="","",(VLOOKUP($E134,'NEA Backsheet'!$D$5:$AF$182,G$9,FALSE))),"")</f>
        <v>2447.3781712382579</v>
      </c>
      <c r="H134" s="164">
        <f ca="1">IFERROR(IF((VLOOKUP($E134,'NEA Backsheet'!$D$5:$AF$182,H$9,FALSE))="","",(VLOOKUP($E134,'NEA Backsheet'!$D$5:$AF$182,H$9,FALSE))),"")</f>
        <v>2444.1486773545462</v>
      </c>
      <c r="I134" s="140">
        <f ca="1">IFERROR(IF((VLOOKUP($E134,'NEA Backsheet'!$D$5:$AF$182,I$9,FALSE))="","",(VLOOKUP($E134,'NEA Backsheet'!$D$5:$AF$182,I$9,FALSE))),"")</f>
        <v>2425.5074200549684</v>
      </c>
      <c r="J134" s="137">
        <f ca="1">IFERROR(IF((VLOOKUP($E134,'NEA Backsheet'!$D$5:$AF$182,J$9,FALSE))="","",(VLOOKUP($E134,'NEA Backsheet'!$D$5:$AF$182,J$9,FALSE))),"")</f>
        <v>2517.3484651065464</v>
      </c>
      <c r="K134" s="135">
        <f ca="1">IFERROR(IF((VLOOKUP($E134,'NEA Backsheet'!$D$5:$AF$182,K$9,FALSE))="","",(VLOOKUP($E134,'NEA Backsheet'!$D$5:$AF$182,K$9,FALSE))),"")</f>
        <v>2600.8925324198863</v>
      </c>
      <c r="L134" s="164">
        <f ca="1">IFERROR(IF((VLOOKUP($E134,'NEA Backsheet'!$D$5:$AF$182,L$9,FALSE))="","",(VLOOKUP($E134,'NEA Backsheet'!$D$5:$AF$182,L$9,FALSE))),"")</f>
        <v>2509.0979834721361</v>
      </c>
      <c r="M134" s="140">
        <f ca="1">IFERROR(IF((VLOOKUP($E134,'NEA Backsheet'!$D$5:$AF$182,M$9,FALSE))="","",(VLOOKUP($E134,'NEA Backsheet'!$D$5:$AF$182,M$9,FALSE))),"")</f>
        <v>2625.8881658989117</v>
      </c>
      <c r="N134" s="137">
        <f ca="1">IFERROR(IF((VLOOKUP($E134,'NEA Backsheet'!$D$5:$AF$182,N$9,FALSE))="","",(VLOOKUP($E134,'NEA Backsheet'!$D$5:$AF$182,N$9,FALSE))),"")</f>
        <v>0</v>
      </c>
      <c r="O134" s="136">
        <f t="shared" ca="1" si="16"/>
        <v>-153.51436118162837</v>
      </c>
      <c r="P134" s="164">
        <f t="shared" ca="1" si="17"/>
        <v>-64.949306117589913</v>
      </c>
      <c r="Q134" s="140">
        <f t="shared" ca="1" si="18"/>
        <v>-200.38074584394326</v>
      </c>
      <c r="R134" s="274" t="str">
        <f t="shared" ca="1" si="19"/>
        <v/>
      </c>
    </row>
    <row r="135" spans="1:18">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15"/>
        <v>E06000026</v>
      </c>
      <c r="F135" s="29" t="str">
        <f ca="1">IF(E135="","",VLOOKUP(E135,'Org list'!$J$9:$K$636,2,0))</f>
        <v>Plymouth</v>
      </c>
      <c r="G135" s="135">
        <f ca="1">IFERROR(IF((VLOOKUP($E135,'NEA Backsheet'!$D$5:$AF$182,G$9,FALSE))="","",(VLOOKUP($E135,'NEA Backsheet'!$D$5:$AF$182,G$9,FALSE))),"")</f>
        <v>2453.0420653379356</v>
      </c>
      <c r="H135" s="164">
        <f ca="1">IFERROR(IF((VLOOKUP($E135,'NEA Backsheet'!$D$5:$AF$182,H$9,FALSE))="","",(VLOOKUP($E135,'NEA Backsheet'!$D$5:$AF$182,H$9,FALSE))),"")</f>
        <v>2379.2646882422237</v>
      </c>
      <c r="I135" s="140">
        <f ca="1">IFERROR(IF((VLOOKUP($E135,'NEA Backsheet'!$D$5:$AF$182,I$9,FALSE))="","",(VLOOKUP($E135,'NEA Backsheet'!$D$5:$AF$182,I$9,FALSE))),"")</f>
        <v>2514.3374692694179</v>
      </c>
      <c r="J135" s="137">
        <f ca="1">IFERROR(IF((VLOOKUP($E135,'NEA Backsheet'!$D$5:$AF$182,J$9,FALSE))="","",(VLOOKUP($E135,'NEA Backsheet'!$D$5:$AF$182,J$9,FALSE))),"")</f>
        <v>2505.5444051373224</v>
      </c>
      <c r="K135" s="135">
        <f ca="1">IFERROR(IF((VLOOKUP($E135,'NEA Backsheet'!$D$5:$AF$182,K$9,FALSE))="","",(VLOOKUP($E135,'NEA Backsheet'!$D$5:$AF$182,K$9,FALSE))),"")</f>
        <v>2528.7632495961907</v>
      </c>
      <c r="L135" s="164">
        <f ca="1">IFERROR(IF((VLOOKUP($E135,'NEA Backsheet'!$D$5:$AF$182,L$9,FALSE))="","",(VLOOKUP($E135,'NEA Backsheet'!$D$5:$AF$182,L$9,FALSE))),"")</f>
        <v>2521.8306088335898</v>
      </c>
      <c r="M135" s="140">
        <f ca="1">IFERROR(IF((VLOOKUP($E135,'NEA Backsheet'!$D$5:$AF$182,M$9,FALSE))="","",(VLOOKUP($E135,'NEA Backsheet'!$D$5:$AF$182,M$9,FALSE))),"")</f>
        <v>2721.9968556140716</v>
      </c>
      <c r="N135" s="137">
        <f ca="1">IFERROR(IF((VLOOKUP($E135,'NEA Backsheet'!$D$5:$AF$182,N$9,FALSE))="","",(VLOOKUP($E135,'NEA Backsheet'!$D$5:$AF$182,N$9,FALSE))),"")</f>
        <v>0</v>
      </c>
      <c r="O135" s="136">
        <f t="shared" ca="1" si="16"/>
        <v>-75.721184258255107</v>
      </c>
      <c r="P135" s="164">
        <f t="shared" ca="1" si="17"/>
        <v>-142.56592059136619</v>
      </c>
      <c r="Q135" s="140">
        <f t="shared" ca="1" si="18"/>
        <v>-207.65938634465374</v>
      </c>
      <c r="R135" s="274" t="str">
        <f t="shared" ca="1" si="19"/>
        <v/>
      </c>
    </row>
    <row r="136" spans="1:18">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15"/>
        <v>E06000044</v>
      </c>
      <c r="F136" s="29" t="str">
        <f ca="1">IF(E136="","",VLOOKUP(E136,'Org list'!$J$9:$K$636,2,0))</f>
        <v>Portsmouth</v>
      </c>
      <c r="G136" s="135">
        <f ca="1">IFERROR(IF((VLOOKUP($E136,'NEA Backsheet'!$D$5:$AF$182,G$9,FALSE))="","",(VLOOKUP($E136,'NEA Backsheet'!$D$5:$AF$182,G$9,FALSE))),"")</f>
        <v>2162.2117356286908</v>
      </c>
      <c r="H136" s="164">
        <f ca="1">IFERROR(IF((VLOOKUP($E136,'NEA Backsheet'!$D$5:$AF$182,H$9,FALSE))="","",(VLOOKUP($E136,'NEA Backsheet'!$D$5:$AF$182,H$9,FALSE))),"")</f>
        <v>2234.0655572979385</v>
      </c>
      <c r="I136" s="140">
        <f ca="1">IFERROR(IF((VLOOKUP($E136,'NEA Backsheet'!$D$5:$AF$182,I$9,FALSE))="","",(VLOOKUP($E136,'NEA Backsheet'!$D$5:$AF$182,I$9,FALSE))),"")</f>
        <v>2282.4028616489354</v>
      </c>
      <c r="J136" s="137">
        <f ca="1">IFERROR(IF((VLOOKUP($E136,'NEA Backsheet'!$D$5:$AF$182,J$9,FALSE))="","",(VLOOKUP($E136,'NEA Backsheet'!$D$5:$AF$182,J$9,FALSE))),"")</f>
        <v>2196.2960039729965</v>
      </c>
      <c r="K136" s="135">
        <f ca="1">IFERROR(IF((VLOOKUP($E136,'NEA Backsheet'!$D$5:$AF$182,K$9,FALSE))="","",(VLOOKUP($E136,'NEA Backsheet'!$D$5:$AF$182,K$9,FALSE))),"")</f>
        <v>2203.1638911528376</v>
      </c>
      <c r="L136" s="164">
        <f ca="1">IFERROR(IF((VLOOKUP($E136,'NEA Backsheet'!$D$5:$AF$182,L$9,FALSE))="","",(VLOOKUP($E136,'NEA Backsheet'!$D$5:$AF$182,L$9,FALSE))),"")</f>
        <v>2195.6406521046806</v>
      </c>
      <c r="M136" s="140">
        <f ca="1">IFERROR(IF((VLOOKUP($E136,'NEA Backsheet'!$D$5:$AF$182,M$9,FALSE))="","",(VLOOKUP($E136,'NEA Backsheet'!$D$5:$AF$182,M$9,FALSE))),"")</f>
        <v>2273.184236859156</v>
      </c>
      <c r="N136" s="137">
        <f ca="1">IFERROR(IF((VLOOKUP($E136,'NEA Backsheet'!$D$5:$AF$182,N$9,FALSE))="","",(VLOOKUP($E136,'NEA Backsheet'!$D$5:$AF$182,N$9,FALSE))),"")</f>
        <v>0</v>
      </c>
      <c r="O136" s="136">
        <f t="shared" ca="1" si="16"/>
        <v>-40.952155524146747</v>
      </c>
      <c r="P136" s="164">
        <f t="shared" ca="1" si="17"/>
        <v>38.424905193257928</v>
      </c>
      <c r="Q136" s="140">
        <f t="shared" ca="1" si="18"/>
        <v>9.2186247897793692</v>
      </c>
      <c r="R136" s="274" t="str">
        <f t="shared" ca="1" si="19"/>
        <v/>
      </c>
    </row>
    <row r="137" spans="1:18">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15"/>
        <v>E06000038</v>
      </c>
      <c r="F137" s="29" t="str">
        <f ca="1">IF(E137="","",VLOOKUP(E137,'Org list'!$J$9:$K$636,2,0))</f>
        <v>Reading</v>
      </c>
      <c r="G137" s="135">
        <f ca="1">IFERROR(IF((VLOOKUP($E137,'NEA Backsheet'!$D$5:$AF$182,G$9,FALSE))="","",(VLOOKUP($E137,'NEA Backsheet'!$D$5:$AF$182,G$9,FALSE))),"")</f>
        <v>2391.1890206167191</v>
      </c>
      <c r="H137" s="164">
        <f ca="1">IFERROR(IF((VLOOKUP($E137,'NEA Backsheet'!$D$5:$AF$182,H$9,FALSE))="","",(VLOOKUP($E137,'NEA Backsheet'!$D$5:$AF$182,H$9,FALSE))),"")</f>
        <v>2310.4377983227751</v>
      </c>
      <c r="I137" s="140">
        <f ca="1">IFERROR(IF((VLOOKUP($E137,'NEA Backsheet'!$D$5:$AF$182,I$9,FALSE))="","",(VLOOKUP($E137,'NEA Backsheet'!$D$5:$AF$182,I$9,FALSE))),"")</f>
        <v>2453.0838809728557</v>
      </c>
      <c r="J137" s="137">
        <f ca="1">IFERROR(IF((VLOOKUP($E137,'NEA Backsheet'!$D$5:$AF$182,J$9,FALSE))="","",(VLOOKUP($E137,'NEA Backsheet'!$D$5:$AF$182,J$9,FALSE))),"")</f>
        <v>2350.7604570329422</v>
      </c>
      <c r="K137" s="135">
        <f ca="1">IFERROR(IF((VLOOKUP($E137,'NEA Backsheet'!$D$5:$AF$182,K$9,FALSE))="","",(VLOOKUP($E137,'NEA Backsheet'!$D$5:$AF$182,K$9,FALSE))),"")</f>
        <v>2447.0329920072199</v>
      </c>
      <c r="L137" s="164">
        <f ca="1">IFERROR(IF((VLOOKUP($E137,'NEA Backsheet'!$D$5:$AF$182,L$9,FALSE))="","",(VLOOKUP($E137,'NEA Backsheet'!$D$5:$AF$182,L$9,FALSE))),"")</f>
        <v>2388.217868103286</v>
      </c>
      <c r="M137" s="140">
        <f ca="1">IFERROR(IF((VLOOKUP($E137,'NEA Backsheet'!$D$5:$AF$182,M$9,FALSE))="","",(VLOOKUP($E137,'NEA Backsheet'!$D$5:$AF$182,M$9,FALSE))),"")</f>
        <v>2463.2819498166587</v>
      </c>
      <c r="N137" s="137">
        <f ca="1">IFERROR(IF((VLOOKUP($E137,'NEA Backsheet'!$D$5:$AF$182,N$9,FALSE))="","",(VLOOKUP($E137,'NEA Backsheet'!$D$5:$AF$182,N$9,FALSE))),"")</f>
        <v>0</v>
      </c>
      <c r="O137" s="136">
        <f t="shared" ca="1" si="16"/>
        <v>-55.843971390500883</v>
      </c>
      <c r="P137" s="164">
        <f t="shared" ca="1" si="17"/>
        <v>-77.780069780510985</v>
      </c>
      <c r="Q137" s="140">
        <f t="shared" ca="1" si="18"/>
        <v>-10.198068843802957</v>
      </c>
      <c r="R137" s="274" t="str">
        <f t="shared" ca="1" si="19"/>
        <v/>
      </c>
    </row>
    <row r="138" spans="1:18">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15"/>
        <v>E09000026</v>
      </c>
      <c r="F138" s="29" t="str">
        <f ca="1">IF(E138="","",VLOOKUP(E138,'Org list'!$J$9:$K$636,2,0))</f>
        <v>Redbridge</v>
      </c>
      <c r="G138" s="135">
        <f ca="1">IFERROR(IF((VLOOKUP($E138,'NEA Backsheet'!$D$5:$AF$182,G$9,FALSE))="","",(VLOOKUP($E138,'NEA Backsheet'!$D$5:$AF$182,G$9,FALSE))),"")</f>
        <v>2056.836951434866</v>
      </c>
      <c r="H138" s="164">
        <f ca="1">IFERROR(IF((VLOOKUP($E138,'NEA Backsheet'!$D$5:$AF$182,H$9,FALSE))="","",(VLOOKUP($E138,'NEA Backsheet'!$D$5:$AF$182,H$9,FALSE))),"")</f>
        <v>2047.1292360490893</v>
      </c>
      <c r="I138" s="140">
        <f ca="1">IFERROR(IF((VLOOKUP($E138,'NEA Backsheet'!$D$5:$AF$182,I$9,FALSE))="","",(VLOOKUP($E138,'NEA Backsheet'!$D$5:$AF$182,I$9,FALSE))),"")</f>
        <v>2084.1538815824174</v>
      </c>
      <c r="J138" s="137">
        <f ca="1">IFERROR(IF((VLOOKUP($E138,'NEA Backsheet'!$D$5:$AF$182,J$9,FALSE))="","",(VLOOKUP($E138,'NEA Backsheet'!$D$5:$AF$182,J$9,FALSE))),"")</f>
        <v>2002.4635642784481</v>
      </c>
      <c r="K138" s="135">
        <f ca="1">IFERROR(IF((VLOOKUP($E138,'NEA Backsheet'!$D$5:$AF$182,K$9,FALSE))="","",(VLOOKUP($E138,'NEA Backsheet'!$D$5:$AF$182,K$9,FALSE))),"")</f>
        <v>2068.3786822630368</v>
      </c>
      <c r="L138" s="164">
        <f ca="1">IFERROR(IF((VLOOKUP($E138,'NEA Backsheet'!$D$5:$AF$182,L$9,FALSE))="","",(VLOOKUP($E138,'NEA Backsheet'!$D$5:$AF$182,L$9,FALSE))),"")</f>
        <v>2174.541410128294</v>
      </c>
      <c r="M138" s="140">
        <f ca="1">IFERROR(IF((VLOOKUP($E138,'NEA Backsheet'!$D$5:$AF$182,M$9,FALSE))="","",(VLOOKUP($E138,'NEA Backsheet'!$D$5:$AF$182,M$9,FALSE))),"")</f>
        <v>2248.8985989951875</v>
      </c>
      <c r="N138" s="137">
        <f ca="1">IFERROR(IF((VLOOKUP($E138,'NEA Backsheet'!$D$5:$AF$182,N$9,FALSE))="","",(VLOOKUP($E138,'NEA Backsheet'!$D$5:$AF$182,N$9,FALSE))),"")</f>
        <v>0</v>
      </c>
      <c r="O138" s="136">
        <f t="shared" ca="1" si="16"/>
        <v>-11.541730828170785</v>
      </c>
      <c r="P138" s="164">
        <f t="shared" ca="1" si="17"/>
        <v>-127.41217407920476</v>
      </c>
      <c r="Q138" s="140">
        <f t="shared" ca="1" si="18"/>
        <v>-164.74471741277011</v>
      </c>
      <c r="R138" s="274" t="str">
        <f t="shared" ca="1" si="19"/>
        <v/>
      </c>
    </row>
    <row r="139" spans="1:18">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15"/>
        <v>E06000003</v>
      </c>
      <c r="F139" s="29" t="str">
        <f ca="1">IF(E139="","",VLOOKUP(E139,'Org list'!$J$9:$K$636,2,0))</f>
        <v>Redcar and Cleveland</v>
      </c>
      <c r="G139" s="135">
        <f ca="1">IFERROR(IF((VLOOKUP($E139,'NEA Backsheet'!$D$5:$AF$182,G$9,FALSE))="","",(VLOOKUP($E139,'NEA Backsheet'!$D$5:$AF$182,G$9,FALSE))),"")</f>
        <v>3183.9991162916795</v>
      </c>
      <c r="H139" s="164">
        <f ca="1">IFERROR(IF((VLOOKUP($E139,'NEA Backsheet'!$D$5:$AF$182,H$9,FALSE))="","",(VLOOKUP($E139,'NEA Backsheet'!$D$5:$AF$182,H$9,FALSE))),"")</f>
        <v>3080.5749660839201</v>
      </c>
      <c r="I139" s="140">
        <f ca="1">IFERROR(IF((VLOOKUP($E139,'NEA Backsheet'!$D$5:$AF$182,I$9,FALSE))="","",(VLOOKUP($E139,'NEA Backsheet'!$D$5:$AF$182,I$9,FALSE))),"")</f>
        <v>3197.398072933403</v>
      </c>
      <c r="J139" s="137">
        <f ca="1">IFERROR(IF((VLOOKUP($E139,'NEA Backsheet'!$D$5:$AF$182,J$9,FALSE))="","",(VLOOKUP($E139,'NEA Backsheet'!$D$5:$AF$182,J$9,FALSE))),"")</f>
        <v>3078.7599979006945</v>
      </c>
      <c r="K139" s="135">
        <f ca="1">IFERROR(IF((VLOOKUP($E139,'NEA Backsheet'!$D$5:$AF$182,K$9,FALSE))="","",(VLOOKUP($E139,'NEA Backsheet'!$D$5:$AF$182,K$9,FALSE))),"")</f>
        <v>3035.7235801172919</v>
      </c>
      <c r="L139" s="164">
        <f ca="1">IFERROR(IF((VLOOKUP($E139,'NEA Backsheet'!$D$5:$AF$182,L$9,FALSE))="","",(VLOOKUP($E139,'NEA Backsheet'!$D$5:$AF$182,L$9,FALSE))),"")</f>
        <v>3104.3382967352441</v>
      </c>
      <c r="M139" s="140">
        <f ca="1">IFERROR(IF((VLOOKUP($E139,'NEA Backsheet'!$D$5:$AF$182,M$9,FALSE))="","",(VLOOKUP($E139,'NEA Backsheet'!$D$5:$AF$182,M$9,FALSE))),"")</f>
        <v>3307.2794908341189</v>
      </c>
      <c r="N139" s="137">
        <f ca="1">IFERROR(IF((VLOOKUP($E139,'NEA Backsheet'!$D$5:$AF$182,N$9,FALSE))="","",(VLOOKUP($E139,'NEA Backsheet'!$D$5:$AF$182,N$9,FALSE))),"")</f>
        <v>0</v>
      </c>
      <c r="O139" s="136">
        <f t="shared" ca="1" si="16"/>
        <v>148.27553617438753</v>
      </c>
      <c r="P139" s="164">
        <f t="shared" ca="1" si="17"/>
        <v>-23.76333065132394</v>
      </c>
      <c r="Q139" s="140">
        <f t="shared" ca="1" si="18"/>
        <v>-109.88141790071586</v>
      </c>
      <c r="R139" s="274" t="str">
        <f t="shared" ca="1" si="19"/>
        <v/>
      </c>
    </row>
    <row r="140" spans="1:18">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ref="E140:E171" ca="1" si="20">IF($A140&gt;$U$5-1,"",INDIRECT("'Comms by AT'!D"&amp;$A140+$U$4))</f>
        <v>E09000027</v>
      </c>
      <c r="F140" s="29" t="str">
        <f ca="1">IF(E140="","",VLOOKUP(E140,'Org list'!$J$9:$K$636,2,0))</f>
        <v>Richmond upon Thames</v>
      </c>
      <c r="G140" s="135">
        <f ca="1">IFERROR(IF((VLOOKUP($E140,'NEA Backsheet'!$D$5:$AF$182,G$9,FALSE))="","",(VLOOKUP($E140,'NEA Backsheet'!$D$5:$AF$182,G$9,FALSE))),"")</f>
        <v>2215.1032672160086</v>
      </c>
      <c r="H140" s="164">
        <f ca="1">IFERROR(IF((VLOOKUP($E140,'NEA Backsheet'!$D$5:$AF$182,H$9,FALSE))="","",(VLOOKUP($E140,'NEA Backsheet'!$D$5:$AF$182,H$9,FALSE))),"")</f>
        <v>2119.5068305322402</v>
      </c>
      <c r="I140" s="140">
        <f ca="1">IFERROR(IF((VLOOKUP($E140,'NEA Backsheet'!$D$5:$AF$182,I$9,FALSE))="","",(VLOOKUP($E140,'NEA Backsheet'!$D$5:$AF$182,I$9,FALSE))),"")</f>
        <v>2229.409352647237</v>
      </c>
      <c r="J140" s="137">
        <f ca="1">IFERROR(IF((VLOOKUP($E140,'NEA Backsheet'!$D$5:$AF$182,J$9,FALSE))="","",(VLOOKUP($E140,'NEA Backsheet'!$D$5:$AF$182,J$9,FALSE))),"")</f>
        <v>2118.499002648754</v>
      </c>
      <c r="K140" s="135">
        <f ca="1">IFERROR(IF((VLOOKUP($E140,'NEA Backsheet'!$D$5:$AF$182,K$9,FALSE))="","",(VLOOKUP($E140,'NEA Backsheet'!$D$5:$AF$182,K$9,FALSE))),"")</f>
        <v>2236.6868256860807</v>
      </c>
      <c r="L140" s="164">
        <f ca="1">IFERROR(IF((VLOOKUP($E140,'NEA Backsheet'!$D$5:$AF$182,L$9,FALSE))="","",(VLOOKUP($E140,'NEA Backsheet'!$D$5:$AF$182,L$9,FALSE))),"")</f>
        <v>2207.2480320515056</v>
      </c>
      <c r="M140" s="140">
        <f ca="1">IFERROR(IF((VLOOKUP($E140,'NEA Backsheet'!$D$5:$AF$182,M$9,FALSE))="","",(VLOOKUP($E140,'NEA Backsheet'!$D$5:$AF$182,M$9,FALSE))),"")</f>
        <v>2285.5495637325107</v>
      </c>
      <c r="N140" s="137">
        <f ca="1">IFERROR(IF((VLOOKUP($E140,'NEA Backsheet'!$D$5:$AF$182,N$9,FALSE))="","",(VLOOKUP($E140,'NEA Backsheet'!$D$5:$AF$182,N$9,FALSE))),"")</f>
        <v>0</v>
      </c>
      <c r="O140" s="136">
        <f t="shared" ref="O140:O171" ca="1" si="21">IFERROR(IF(K140=0,"",(G140-K140)),"")</f>
        <v>-21.583558470072148</v>
      </c>
      <c r="P140" s="164">
        <f t="shared" ref="P140:P171" ca="1" si="22">IFERROR(IF(L140=0,"",(H140-L140)),"")</f>
        <v>-87.74120151926536</v>
      </c>
      <c r="Q140" s="140">
        <f t="shared" ref="Q140:Q171" ca="1" si="23">IFERROR(IF(M140=0,"",(I140-M140)),"")</f>
        <v>-56.140211085273677</v>
      </c>
      <c r="R140" s="274" t="str">
        <f t="shared" ref="R140:R171" ca="1" si="24">IFERROR(IF(N140=0,"",(J140-N140)),"")</f>
        <v/>
      </c>
    </row>
    <row r="141" spans="1:18">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20"/>
        <v>E08000005</v>
      </c>
      <c r="F141" s="29" t="str">
        <f ca="1">IF(E141="","",VLOOKUP(E141,'Org list'!$J$9:$K$636,2,0))</f>
        <v>Rochdale</v>
      </c>
      <c r="G141" s="135">
        <f ca="1">IFERROR(IF((VLOOKUP($E141,'NEA Backsheet'!$D$5:$AF$182,G$9,FALSE))="","",(VLOOKUP($E141,'NEA Backsheet'!$D$5:$AF$182,G$9,FALSE))),"")</f>
        <v>3063.9557195672892</v>
      </c>
      <c r="H141" s="164">
        <f ca="1">IFERROR(IF((VLOOKUP($E141,'NEA Backsheet'!$D$5:$AF$182,H$9,FALSE))="","",(VLOOKUP($E141,'NEA Backsheet'!$D$5:$AF$182,H$9,FALSE))),"")</f>
        <v>3099.200427403493</v>
      </c>
      <c r="I141" s="140">
        <f ca="1">IFERROR(IF((VLOOKUP($E141,'NEA Backsheet'!$D$5:$AF$182,I$9,FALSE))="","",(VLOOKUP($E141,'NEA Backsheet'!$D$5:$AF$182,I$9,FALSE))),"")</f>
        <v>3274.5172278384389</v>
      </c>
      <c r="J141" s="137">
        <f ca="1">IFERROR(IF((VLOOKUP($E141,'NEA Backsheet'!$D$5:$AF$182,J$9,FALSE))="","",(VLOOKUP($E141,'NEA Backsheet'!$D$5:$AF$182,J$9,FALSE))),"")</f>
        <v>3261.2482756470727</v>
      </c>
      <c r="K141" s="135">
        <f ca="1">IFERROR(IF((VLOOKUP($E141,'NEA Backsheet'!$D$5:$AF$182,K$9,FALSE))="","",(VLOOKUP($E141,'NEA Backsheet'!$D$5:$AF$182,K$9,FALSE))),"")</f>
        <v>3291.5730715407808</v>
      </c>
      <c r="L141" s="164">
        <f ca="1">IFERROR(IF((VLOOKUP($E141,'NEA Backsheet'!$D$5:$AF$182,L$9,FALSE))="","",(VLOOKUP($E141,'NEA Backsheet'!$D$5:$AF$182,L$9,FALSE))),"")</f>
        <v>3418.4801561844761</v>
      </c>
      <c r="M141" s="140">
        <f ca="1">IFERROR(IF((VLOOKUP($E141,'NEA Backsheet'!$D$5:$AF$182,M$9,FALSE))="","",(VLOOKUP($E141,'NEA Backsheet'!$D$5:$AF$182,M$9,FALSE))),"")</f>
        <v>3697.2824982728475</v>
      </c>
      <c r="N141" s="137">
        <f ca="1">IFERROR(IF((VLOOKUP($E141,'NEA Backsheet'!$D$5:$AF$182,N$9,FALSE))="","",(VLOOKUP($E141,'NEA Backsheet'!$D$5:$AF$182,N$9,FALSE))),"")</f>
        <v>0</v>
      </c>
      <c r="O141" s="136">
        <f t="shared" ca="1" si="21"/>
        <v>-227.61735197349162</v>
      </c>
      <c r="P141" s="164">
        <f t="shared" ca="1" si="22"/>
        <v>-319.27972878098308</v>
      </c>
      <c r="Q141" s="140">
        <f t="shared" ca="1" si="23"/>
        <v>-422.76527043440865</v>
      </c>
      <c r="R141" s="274" t="str">
        <f t="shared" ca="1" si="24"/>
        <v/>
      </c>
    </row>
    <row r="142" spans="1:18">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20"/>
        <v>E08000018</v>
      </c>
      <c r="F142" s="29" t="str">
        <f ca="1">IF(E142="","",VLOOKUP(E142,'Org list'!$J$9:$K$636,2,0))</f>
        <v>Rotherham</v>
      </c>
      <c r="G142" s="135">
        <f ca="1">IFERROR(IF((VLOOKUP($E142,'NEA Backsheet'!$D$5:$AF$182,G$9,FALSE))="","",(VLOOKUP($E142,'NEA Backsheet'!$D$5:$AF$182,G$9,FALSE))),"")</f>
        <v>2712.2462461970413</v>
      </c>
      <c r="H142" s="164">
        <f ca="1">IFERROR(IF((VLOOKUP($E142,'NEA Backsheet'!$D$5:$AF$182,H$9,FALSE))="","",(VLOOKUP($E142,'NEA Backsheet'!$D$5:$AF$182,H$9,FALSE))),"")</f>
        <v>2660.7473860763243</v>
      </c>
      <c r="I142" s="140">
        <f ca="1">IFERROR(IF((VLOOKUP($E142,'NEA Backsheet'!$D$5:$AF$182,I$9,FALSE))="","",(VLOOKUP($E142,'NEA Backsheet'!$D$5:$AF$182,I$9,FALSE))),"")</f>
        <v>2756.8884343709897</v>
      </c>
      <c r="J142" s="137">
        <f ca="1">IFERROR(IF((VLOOKUP($E142,'NEA Backsheet'!$D$5:$AF$182,J$9,FALSE))="","",(VLOOKUP($E142,'NEA Backsheet'!$D$5:$AF$182,J$9,FALSE))),"")</f>
        <v>2818.37694825572</v>
      </c>
      <c r="K142" s="135">
        <f ca="1">IFERROR(IF((VLOOKUP($E142,'NEA Backsheet'!$D$5:$AF$182,K$9,FALSE))="","",(VLOOKUP($E142,'NEA Backsheet'!$D$5:$AF$182,K$9,FALSE))),"")</f>
        <v>2954.7299688712374</v>
      </c>
      <c r="L142" s="164">
        <f ca="1">IFERROR(IF((VLOOKUP($E142,'NEA Backsheet'!$D$5:$AF$182,L$9,FALSE))="","",(VLOOKUP($E142,'NEA Backsheet'!$D$5:$AF$182,L$9,FALSE))),"")</f>
        <v>2973.9813139182911</v>
      </c>
      <c r="M142" s="140">
        <f ca="1">IFERROR(IF((VLOOKUP($E142,'NEA Backsheet'!$D$5:$AF$182,M$9,FALSE))="","",(VLOOKUP($E142,'NEA Backsheet'!$D$5:$AF$182,M$9,FALSE))),"")</f>
        <v>3155.9645876082182</v>
      </c>
      <c r="N142" s="137">
        <f ca="1">IFERROR(IF((VLOOKUP($E142,'NEA Backsheet'!$D$5:$AF$182,N$9,FALSE))="","",(VLOOKUP($E142,'NEA Backsheet'!$D$5:$AF$182,N$9,FALSE))),"")</f>
        <v>0</v>
      </c>
      <c r="O142" s="136">
        <f t="shared" ca="1" si="21"/>
        <v>-242.48372267419609</v>
      </c>
      <c r="P142" s="164">
        <f t="shared" ca="1" si="22"/>
        <v>-313.23392784196676</v>
      </c>
      <c r="Q142" s="140">
        <f t="shared" ca="1" si="23"/>
        <v>-399.07615323722848</v>
      </c>
      <c r="R142" s="274" t="str">
        <f t="shared" ca="1" si="24"/>
        <v/>
      </c>
    </row>
    <row r="143" spans="1:18">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20"/>
        <v>E06000017</v>
      </c>
      <c r="F143" s="29" t="str">
        <f ca="1">IF(E143="","",VLOOKUP(E143,'Org list'!$J$9:$K$636,2,0))</f>
        <v>Rutland</v>
      </c>
      <c r="G143" s="135">
        <f ca="1">IFERROR(IF((VLOOKUP($E143,'NEA Backsheet'!$D$5:$AF$182,G$9,FALSE))="","",(VLOOKUP($E143,'NEA Backsheet'!$D$5:$AF$182,G$9,FALSE))),"")</f>
        <v>2251.3699686860782</v>
      </c>
      <c r="H143" s="164">
        <f ca="1">IFERROR(IF((VLOOKUP($E143,'NEA Backsheet'!$D$5:$AF$182,H$9,FALSE))="","",(VLOOKUP($E143,'NEA Backsheet'!$D$5:$AF$182,H$9,FALSE))),"")</f>
        <v>2155.6854671064234</v>
      </c>
      <c r="I143" s="140">
        <f ca="1">IFERROR(IF((VLOOKUP($E143,'NEA Backsheet'!$D$5:$AF$182,I$9,FALSE))="","",(VLOOKUP($E143,'NEA Backsheet'!$D$5:$AF$182,I$9,FALSE))),"")</f>
        <v>2247.2561578719078</v>
      </c>
      <c r="J143" s="137">
        <f ca="1">IFERROR(IF((VLOOKUP($E143,'NEA Backsheet'!$D$5:$AF$182,J$9,FALSE))="","",(VLOOKUP($E143,'NEA Backsheet'!$D$5:$AF$182,J$9,FALSE))),"")</f>
        <v>2332.0246677784585</v>
      </c>
      <c r="K143" s="135">
        <f ca="1">IFERROR(IF((VLOOKUP($E143,'NEA Backsheet'!$D$5:$AF$182,K$9,FALSE))="","",(VLOOKUP($E143,'NEA Backsheet'!$D$5:$AF$182,K$9,FALSE))),"")</f>
        <v>2384.1453400961414</v>
      </c>
      <c r="L143" s="164">
        <f ca="1">IFERROR(IF((VLOOKUP($E143,'NEA Backsheet'!$D$5:$AF$182,L$9,FALSE))="","",(VLOOKUP($E143,'NEA Backsheet'!$D$5:$AF$182,L$9,FALSE))),"")</f>
        <v>2435.6582839791695</v>
      </c>
      <c r="M143" s="140">
        <f ca="1">IFERROR(IF((VLOOKUP($E143,'NEA Backsheet'!$D$5:$AF$182,M$9,FALSE))="","",(VLOOKUP($E143,'NEA Backsheet'!$D$5:$AF$182,M$9,FALSE))),"")</f>
        <v>2521.3021066277397</v>
      </c>
      <c r="N143" s="137">
        <f ca="1">IFERROR(IF((VLOOKUP($E143,'NEA Backsheet'!$D$5:$AF$182,N$9,FALSE))="","",(VLOOKUP($E143,'NEA Backsheet'!$D$5:$AF$182,N$9,FALSE))),"")</f>
        <v>0</v>
      </c>
      <c r="O143" s="136">
        <f t="shared" ca="1" si="21"/>
        <v>-132.77537141006314</v>
      </c>
      <c r="P143" s="164">
        <f t="shared" ca="1" si="22"/>
        <v>-279.97281687274608</v>
      </c>
      <c r="Q143" s="140">
        <f t="shared" ca="1" si="23"/>
        <v>-274.04594875583189</v>
      </c>
      <c r="R143" s="274" t="str">
        <f t="shared" ca="1" si="24"/>
        <v/>
      </c>
    </row>
    <row r="144" spans="1:18">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20"/>
        <v>E08000006</v>
      </c>
      <c r="F144" s="29" t="str">
        <f ca="1">IF(E144="","",VLOOKUP(E144,'Org list'!$J$9:$K$636,2,0))</f>
        <v>Salford</v>
      </c>
      <c r="G144" s="135">
        <f ca="1">IFERROR(IF((VLOOKUP($E144,'NEA Backsheet'!$D$5:$AF$182,G$9,FALSE))="","",(VLOOKUP($E144,'NEA Backsheet'!$D$5:$AF$182,G$9,FALSE))),"")</f>
        <v>3414.9869627396738</v>
      </c>
      <c r="H144" s="164">
        <f ca="1">IFERROR(IF((VLOOKUP($E144,'NEA Backsheet'!$D$5:$AF$182,H$9,FALSE))="","",(VLOOKUP($E144,'NEA Backsheet'!$D$5:$AF$182,H$9,FALSE))),"")</f>
        <v>3376.3736282366367</v>
      </c>
      <c r="I144" s="140">
        <f ca="1">IFERROR(IF((VLOOKUP($E144,'NEA Backsheet'!$D$5:$AF$182,I$9,FALSE))="","",(VLOOKUP($E144,'NEA Backsheet'!$D$5:$AF$182,I$9,FALSE))),"")</f>
        <v>3401.5279808429273</v>
      </c>
      <c r="J144" s="137">
        <f ca="1">IFERROR(IF((VLOOKUP($E144,'NEA Backsheet'!$D$5:$AF$182,J$9,FALSE))="","",(VLOOKUP($E144,'NEA Backsheet'!$D$5:$AF$182,J$9,FALSE))),"")</f>
        <v>3186.500371824065</v>
      </c>
      <c r="K144" s="135">
        <f ca="1">IFERROR(IF((VLOOKUP($E144,'NEA Backsheet'!$D$5:$AF$182,K$9,FALSE))="","",(VLOOKUP($E144,'NEA Backsheet'!$D$5:$AF$182,K$9,FALSE))),"")</f>
        <v>3235.9129289311854</v>
      </c>
      <c r="L144" s="164">
        <f ca="1">IFERROR(IF((VLOOKUP($E144,'NEA Backsheet'!$D$5:$AF$182,L$9,FALSE))="","",(VLOOKUP($E144,'NEA Backsheet'!$D$5:$AF$182,L$9,FALSE))),"")</f>
        <v>3401.5663630302693</v>
      </c>
      <c r="M144" s="140">
        <f ca="1">IFERROR(IF((VLOOKUP($E144,'NEA Backsheet'!$D$5:$AF$182,M$9,FALSE))="","",(VLOOKUP($E144,'NEA Backsheet'!$D$5:$AF$182,M$9,FALSE))),"")</f>
        <v>3566.6086704063218</v>
      </c>
      <c r="N144" s="137">
        <f ca="1">IFERROR(IF((VLOOKUP($E144,'NEA Backsheet'!$D$5:$AF$182,N$9,FALSE))="","",(VLOOKUP($E144,'NEA Backsheet'!$D$5:$AF$182,N$9,FALSE))),"")</f>
        <v>0</v>
      </c>
      <c r="O144" s="136">
        <f t="shared" ca="1" si="21"/>
        <v>179.07403380848837</v>
      </c>
      <c r="P144" s="164">
        <f t="shared" ca="1" si="22"/>
        <v>-25.192734793632553</v>
      </c>
      <c r="Q144" s="140">
        <f t="shared" ca="1" si="23"/>
        <v>-165.08068956339457</v>
      </c>
      <c r="R144" s="274" t="str">
        <f t="shared" ca="1" si="24"/>
        <v/>
      </c>
    </row>
    <row r="145" spans="1:18">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20"/>
        <v>E08000028</v>
      </c>
      <c r="F145" s="29" t="str">
        <f ca="1">IF(E145="","",VLOOKUP(E145,'Org list'!$J$9:$K$636,2,0))</f>
        <v>Sandwell</v>
      </c>
      <c r="G145" s="135">
        <f ca="1">IFERROR(IF((VLOOKUP($E145,'NEA Backsheet'!$D$5:$AF$182,G$9,FALSE))="","",(VLOOKUP($E145,'NEA Backsheet'!$D$5:$AF$182,G$9,FALSE))),"")</f>
        <v>2868.3680123196118</v>
      </c>
      <c r="H145" s="164">
        <f ca="1">IFERROR(IF((VLOOKUP($E145,'NEA Backsheet'!$D$5:$AF$182,H$9,FALSE))="","",(VLOOKUP($E145,'NEA Backsheet'!$D$5:$AF$182,H$9,FALSE))),"")</f>
        <v>2724.3307063165744</v>
      </c>
      <c r="I145" s="140">
        <f ca="1">IFERROR(IF((VLOOKUP($E145,'NEA Backsheet'!$D$5:$AF$182,I$9,FALSE))="","",(VLOOKUP($E145,'NEA Backsheet'!$D$5:$AF$182,I$9,FALSE))),"")</f>
        <v>2886.8261993009664</v>
      </c>
      <c r="J145" s="137">
        <f ca="1">IFERROR(IF((VLOOKUP($E145,'NEA Backsheet'!$D$5:$AF$182,J$9,FALSE))="","",(VLOOKUP($E145,'NEA Backsheet'!$D$5:$AF$182,J$9,FALSE))),"")</f>
        <v>2772.7643690482332</v>
      </c>
      <c r="K145" s="135">
        <f ca="1">IFERROR(IF((VLOOKUP($E145,'NEA Backsheet'!$D$5:$AF$182,K$9,FALSE))="","",(VLOOKUP($E145,'NEA Backsheet'!$D$5:$AF$182,K$9,FALSE))),"")</f>
        <v>2781.2276842493702</v>
      </c>
      <c r="L145" s="164">
        <f ca="1">IFERROR(IF((VLOOKUP($E145,'NEA Backsheet'!$D$5:$AF$182,L$9,FALSE))="","",(VLOOKUP($E145,'NEA Backsheet'!$D$5:$AF$182,L$9,FALSE))),"")</f>
        <v>2661.5921142570701</v>
      </c>
      <c r="M145" s="140">
        <f ca="1">IFERROR(IF((VLOOKUP($E145,'NEA Backsheet'!$D$5:$AF$182,M$9,FALSE))="","",(VLOOKUP($E145,'NEA Backsheet'!$D$5:$AF$182,M$9,FALSE))),"")</f>
        <v>2743.2163312004877</v>
      </c>
      <c r="N145" s="137">
        <f ca="1">IFERROR(IF((VLOOKUP($E145,'NEA Backsheet'!$D$5:$AF$182,N$9,FALSE))="","",(VLOOKUP($E145,'NEA Backsheet'!$D$5:$AF$182,N$9,FALSE))),"")</f>
        <v>0</v>
      </c>
      <c r="O145" s="136">
        <f t="shared" ca="1" si="21"/>
        <v>87.140328070241594</v>
      </c>
      <c r="P145" s="164">
        <f t="shared" ca="1" si="22"/>
        <v>62.738592059504299</v>
      </c>
      <c r="Q145" s="140">
        <f t="shared" ca="1" si="23"/>
        <v>143.60986810047871</v>
      </c>
      <c r="R145" s="274" t="str">
        <f t="shared" ca="1" si="24"/>
        <v/>
      </c>
    </row>
    <row r="146" spans="1:18">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20"/>
        <v>E08000014</v>
      </c>
      <c r="F146" s="29" t="str">
        <f ca="1">IF(E146="","",VLOOKUP(E146,'Org list'!$J$9:$K$636,2,0))</f>
        <v>Sefton</v>
      </c>
      <c r="G146" s="135">
        <f ca="1">IFERROR(IF((VLOOKUP($E146,'NEA Backsheet'!$D$5:$AF$182,G$9,FALSE))="","",(VLOOKUP($E146,'NEA Backsheet'!$D$5:$AF$182,G$9,FALSE))),"")</f>
        <v>3383.4339476574255</v>
      </c>
      <c r="H146" s="164">
        <f ca="1">IFERROR(IF((VLOOKUP($E146,'NEA Backsheet'!$D$5:$AF$182,H$9,FALSE))="","",(VLOOKUP($E146,'NEA Backsheet'!$D$5:$AF$182,H$9,FALSE))),"")</f>
        <v>3302.0759465449369</v>
      </c>
      <c r="I146" s="140">
        <f ca="1">IFERROR(IF((VLOOKUP($E146,'NEA Backsheet'!$D$5:$AF$182,I$9,FALSE))="","",(VLOOKUP($E146,'NEA Backsheet'!$D$5:$AF$182,I$9,FALSE))),"")</f>
        <v>3256.9224371471569</v>
      </c>
      <c r="J146" s="137">
        <f ca="1">IFERROR(IF((VLOOKUP($E146,'NEA Backsheet'!$D$5:$AF$182,J$9,FALSE))="","",(VLOOKUP($E146,'NEA Backsheet'!$D$5:$AF$182,J$9,FALSE))),"")</f>
        <v>3246.9492354899835</v>
      </c>
      <c r="K146" s="135">
        <f ca="1">IFERROR(IF((VLOOKUP($E146,'NEA Backsheet'!$D$5:$AF$182,K$9,FALSE))="","",(VLOOKUP($E146,'NEA Backsheet'!$D$5:$AF$182,K$9,FALSE))),"")</f>
        <v>3360.0564197024632</v>
      </c>
      <c r="L146" s="164">
        <f ca="1">IFERROR(IF((VLOOKUP($E146,'NEA Backsheet'!$D$5:$AF$182,L$9,FALSE))="","",(VLOOKUP($E146,'NEA Backsheet'!$D$5:$AF$182,L$9,FALSE))),"")</f>
        <v>3399.6597094973977</v>
      </c>
      <c r="M146" s="140">
        <f ca="1">IFERROR(IF((VLOOKUP($E146,'NEA Backsheet'!$D$5:$AF$182,M$9,FALSE))="","",(VLOOKUP($E146,'NEA Backsheet'!$D$5:$AF$182,M$9,FALSE))),"")</f>
        <v>3589.6354085503353</v>
      </c>
      <c r="N146" s="137">
        <f ca="1">IFERROR(IF((VLOOKUP($E146,'NEA Backsheet'!$D$5:$AF$182,N$9,FALSE))="","",(VLOOKUP($E146,'NEA Backsheet'!$D$5:$AF$182,N$9,FALSE))),"")</f>
        <v>0</v>
      </c>
      <c r="O146" s="136">
        <f t="shared" ca="1" si="21"/>
        <v>23.377527954962261</v>
      </c>
      <c r="P146" s="164">
        <f t="shared" ca="1" si="22"/>
        <v>-97.583762952460802</v>
      </c>
      <c r="Q146" s="140">
        <f t="shared" ca="1" si="23"/>
        <v>-332.71297140317847</v>
      </c>
      <c r="R146" s="274" t="str">
        <f t="shared" ca="1" si="24"/>
        <v/>
      </c>
    </row>
    <row r="147" spans="1:18">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20"/>
        <v>E08000019</v>
      </c>
      <c r="F147" s="29" t="str">
        <f ca="1">IF(E147="","",VLOOKUP(E147,'Org list'!$J$9:$K$636,2,0))</f>
        <v>Sheffield</v>
      </c>
      <c r="G147" s="135">
        <f ca="1">IFERROR(IF((VLOOKUP($E147,'NEA Backsheet'!$D$5:$AF$182,G$9,FALSE))="","",(VLOOKUP($E147,'NEA Backsheet'!$D$5:$AF$182,G$9,FALSE))),"")</f>
        <v>2330.7626767093579</v>
      </c>
      <c r="H147" s="164">
        <f ca="1">IFERROR(IF((VLOOKUP($E147,'NEA Backsheet'!$D$5:$AF$182,H$9,FALSE))="","",(VLOOKUP($E147,'NEA Backsheet'!$D$5:$AF$182,H$9,FALSE))),"")</f>
        <v>2329.8455428687603</v>
      </c>
      <c r="I147" s="140">
        <f ca="1">IFERROR(IF((VLOOKUP($E147,'NEA Backsheet'!$D$5:$AF$182,I$9,FALSE))="","",(VLOOKUP($E147,'NEA Backsheet'!$D$5:$AF$182,I$9,FALSE))),"")</f>
        <v>2294.2244233471692</v>
      </c>
      <c r="J147" s="137">
        <f ca="1">IFERROR(IF((VLOOKUP($E147,'NEA Backsheet'!$D$5:$AF$182,J$9,FALSE))="","",(VLOOKUP($E147,'NEA Backsheet'!$D$5:$AF$182,J$9,FALSE))),"")</f>
        <v>2388.517592447532</v>
      </c>
      <c r="K147" s="135">
        <f ca="1">IFERROR(IF((VLOOKUP($E147,'NEA Backsheet'!$D$5:$AF$182,K$9,FALSE))="","",(VLOOKUP($E147,'NEA Backsheet'!$D$5:$AF$182,K$9,FALSE))),"")</f>
        <v>2343.6972750245477</v>
      </c>
      <c r="L147" s="164">
        <f ca="1">IFERROR(IF((VLOOKUP($E147,'NEA Backsheet'!$D$5:$AF$182,L$9,FALSE))="","",(VLOOKUP($E147,'NEA Backsheet'!$D$5:$AF$182,L$9,FALSE))),"")</f>
        <v>2431.3833949326172</v>
      </c>
      <c r="M147" s="140">
        <f ca="1">IFERROR(IF((VLOOKUP($E147,'NEA Backsheet'!$D$5:$AF$182,M$9,FALSE))="","",(VLOOKUP($E147,'NEA Backsheet'!$D$5:$AF$182,M$9,FALSE))),"")</f>
        <v>2481.0928004795169</v>
      </c>
      <c r="N147" s="137">
        <f ca="1">IFERROR(IF((VLOOKUP($E147,'NEA Backsheet'!$D$5:$AF$182,N$9,FALSE))="","",(VLOOKUP($E147,'NEA Backsheet'!$D$5:$AF$182,N$9,FALSE))),"")</f>
        <v>0</v>
      </c>
      <c r="O147" s="136">
        <f t="shared" ca="1" si="21"/>
        <v>-12.93459831518976</v>
      </c>
      <c r="P147" s="164">
        <f t="shared" ca="1" si="22"/>
        <v>-101.53785206385692</v>
      </c>
      <c r="Q147" s="140">
        <f t="shared" ca="1" si="23"/>
        <v>-186.86837713234763</v>
      </c>
      <c r="R147" s="274" t="str">
        <f t="shared" ca="1" si="24"/>
        <v/>
      </c>
    </row>
    <row r="148" spans="1:18">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20"/>
        <v>E06000051</v>
      </c>
      <c r="F148" s="29" t="str">
        <f ca="1">IF(E148="","",VLOOKUP(E148,'Org list'!$J$9:$K$636,2,0))</f>
        <v>Shropshire</v>
      </c>
      <c r="G148" s="135">
        <f ca="1">IFERROR(IF((VLOOKUP($E148,'NEA Backsheet'!$D$5:$AF$182,G$9,FALSE))="","",(VLOOKUP($E148,'NEA Backsheet'!$D$5:$AF$182,G$9,FALSE))),"")</f>
        <v>2645.4056202624115</v>
      </c>
      <c r="H148" s="164">
        <f ca="1">IFERROR(IF((VLOOKUP($E148,'NEA Backsheet'!$D$5:$AF$182,H$9,FALSE))="","",(VLOOKUP($E148,'NEA Backsheet'!$D$5:$AF$182,H$9,FALSE))),"")</f>
        <v>2641.2018409931989</v>
      </c>
      <c r="I148" s="140">
        <f ca="1">IFERROR(IF((VLOOKUP($E148,'NEA Backsheet'!$D$5:$AF$182,I$9,FALSE))="","",(VLOOKUP($E148,'NEA Backsheet'!$D$5:$AF$182,I$9,FALSE))),"")</f>
        <v>2751.774141720216</v>
      </c>
      <c r="J148" s="137">
        <f ca="1">IFERROR(IF((VLOOKUP($E148,'NEA Backsheet'!$D$5:$AF$182,J$9,FALSE))="","",(VLOOKUP($E148,'NEA Backsheet'!$D$5:$AF$182,J$9,FALSE))),"")</f>
        <v>2699.3440265307459</v>
      </c>
      <c r="K148" s="135">
        <f ca="1">IFERROR(IF((VLOOKUP($E148,'NEA Backsheet'!$D$5:$AF$182,K$9,FALSE))="","",(VLOOKUP($E148,'NEA Backsheet'!$D$5:$AF$182,K$9,FALSE))),"")</f>
        <v>2746.6305186703275</v>
      </c>
      <c r="L148" s="164">
        <f ca="1">IFERROR(IF((VLOOKUP($E148,'NEA Backsheet'!$D$5:$AF$182,L$9,FALSE))="","",(VLOOKUP($E148,'NEA Backsheet'!$D$5:$AF$182,L$9,FALSE))),"")</f>
        <v>2688.7062824204345</v>
      </c>
      <c r="M148" s="140">
        <f ca="1">IFERROR(IF((VLOOKUP($E148,'NEA Backsheet'!$D$5:$AF$182,M$9,FALSE))="","",(VLOOKUP($E148,'NEA Backsheet'!$D$5:$AF$182,M$9,FALSE))),"")</f>
        <v>2779.4148108364757</v>
      </c>
      <c r="N148" s="137">
        <f ca="1">IFERROR(IF((VLOOKUP($E148,'NEA Backsheet'!$D$5:$AF$182,N$9,FALSE))="","",(VLOOKUP($E148,'NEA Backsheet'!$D$5:$AF$182,N$9,FALSE))),"")</f>
        <v>0</v>
      </c>
      <c r="O148" s="136">
        <f t="shared" ca="1" si="21"/>
        <v>-101.22489840791604</v>
      </c>
      <c r="P148" s="164">
        <f t="shared" ca="1" si="22"/>
        <v>-47.504441427235633</v>
      </c>
      <c r="Q148" s="140">
        <f t="shared" ca="1" si="23"/>
        <v>-27.640669116259687</v>
      </c>
      <c r="R148" s="274" t="str">
        <f t="shared" ca="1" si="24"/>
        <v/>
      </c>
    </row>
    <row r="149" spans="1:18">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20"/>
        <v>E06000039</v>
      </c>
      <c r="F149" s="29" t="str">
        <f ca="1">IF(E149="","",VLOOKUP(E149,'Org list'!$J$9:$K$636,2,0))</f>
        <v>Slough</v>
      </c>
      <c r="G149" s="135">
        <f ca="1">IFERROR(IF((VLOOKUP($E149,'NEA Backsheet'!$D$5:$AF$182,G$9,FALSE))="","",(VLOOKUP($E149,'NEA Backsheet'!$D$5:$AF$182,G$9,FALSE))),"")</f>
        <v>3168.9704431044229</v>
      </c>
      <c r="H149" s="164">
        <f ca="1">IFERROR(IF((VLOOKUP($E149,'NEA Backsheet'!$D$5:$AF$182,H$9,FALSE))="","",(VLOOKUP($E149,'NEA Backsheet'!$D$5:$AF$182,H$9,FALSE))),"")</f>
        <v>3285.5901250418797</v>
      </c>
      <c r="I149" s="140">
        <f ca="1">IFERROR(IF((VLOOKUP($E149,'NEA Backsheet'!$D$5:$AF$182,I$9,FALSE))="","",(VLOOKUP($E149,'NEA Backsheet'!$D$5:$AF$182,I$9,FALSE))),"")</f>
        <v>3549.081747867463</v>
      </c>
      <c r="J149" s="137">
        <f ca="1">IFERROR(IF((VLOOKUP($E149,'NEA Backsheet'!$D$5:$AF$182,J$9,FALSE))="","",(VLOOKUP($E149,'NEA Backsheet'!$D$5:$AF$182,J$9,FALSE))),"")</f>
        <v>3238.6797971830019</v>
      </c>
      <c r="K149" s="135">
        <f ca="1">IFERROR(IF((VLOOKUP($E149,'NEA Backsheet'!$D$5:$AF$182,K$9,FALSE))="","",(VLOOKUP($E149,'NEA Backsheet'!$D$5:$AF$182,K$9,FALSE))),"")</f>
        <v>6496.3449362363435</v>
      </c>
      <c r="L149" s="164">
        <f ca="1">IFERROR(IF((VLOOKUP($E149,'NEA Backsheet'!$D$5:$AF$182,L$9,FALSE))="","",(VLOOKUP($E149,'NEA Backsheet'!$D$5:$AF$182,L$9,FALSE))),"")</f>
        <v>4671.9722835152616</v>
      </c>
      <c r="M149" s="140">
        <f ca="1">IFERROR(IF((VLOOKUP($E149,'NEA Backsheet'!$D$5:$AF$182,M$9,FALSE))="","",(VLOOKUP($E149,'NEA Backsheet'!$D$5:$AF$182,M$9,FALSE))),"")</f>
        <v>3501.4911354214578</v>
      </c>
      <c r="N149" s="137">
        <f ca="1">IFERROR(IF((VLOOKUP($E149,'NEA Backsheet'!$D$5:$AF$182,N$9,FALSE))="","",(VLOOKUP($E149,'NEA Backsheet'!$D$5:$AF$182,N$9,FALSE))),"")</f>
        <v>0</v>
      </c>
      <c r="O149" s="136">
        <f t="shared" ca="1" si="21"/>
        <v>-3327.3744931319206</v>
      </c>
      <c r="P149" s="164">
        <f t="shared" ca="1" si="22"/>
        <v>-1386.3821584733819</v>
      </c>
      <c r="Q149" s="140">
        <f t="shared" ca="1" si="23"/>
        <v>47.590612446005252</v>
      </c>
      <c r="R149" s="274" t="str">
        <f t="shared" ca="1" si="24"/>
        <v/>
      </c>
    </row>
    <row r="150" spans="1:18">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20"/>
        <v>E08000029</v>
      </c>
      <c r="F150" s="29" t="str">
        <f ca="1">IF(E150="","",VLOOKUP(E150,'Org list'!$J$9:$K$636,2,0))</f>
        <v>Solihull</v>
      </c>
      <c r="G150" s="135">
        <f ca="1">IFERROR(IF((VLOOKUP($E150,'NEA Backsheet'!$D$5:$AF$182,G$9,FALSE))="","",(VLOOKUP($E150,'NEA Backsheet'!$D$5:$AF$182,G$9,FALSE))),"")</f>
        <v>3154.4013732575595</v>
      </c>
      <c r="H150" s="164">
        <f ca="1">IFERROR(IF((VLOOKUP($E150,'NEA Backsheet'!$D$5:$AF$182,H$9,FALSE))="","",(VLOOKUP($E150,'NEA Backsheet'!$D$5:$AF$182,H$9,FALSE))),"")</f>
        <v>3156.844975431236</v>
      </c>
      <c r="I150" s="140">
        <f ca="1">IFERROR(IF((VLOOKUP($E150,'NEA Backsheet'!$D$5:$AF$182,I$9,FALSE))="","",(VLOOKUP($E150,'NEA Backsheet'!$D$5:$AF$182,I$9,FALSE))),"")</f>
        <v>3330.9195553640661</v>
      </c>
      <c r="J150" s="137">
        <f ca="1">IFERROR(IF((VLOOKUP($E150,'NEA Backsheet'!$D$5:$AF$182,J$9,FALSE))="","",(VLOOKUP($E150,'NEA Backsheet'!$D$5:$AF$182,J$9,FALSE))),"")</f>
        <v>3272.2141599925326</v>
      </c>
      <c r="K150" s="135">
        <f ca="1">IFERROR(IF((VLOOKUP($E150,'NEA Backsheet'!$D$5:$AF$182,K$9,FALSE))="","",(VLOOKUP($E150,'NEA Backsheet'!$D$5:$AF$182,K$9,FALSE))),"")</f>
        <v>3253.4114333824837</v>
      </c>
      <c r="L150" s="164">
        <f ca="1">IFERROR(IF((VLOOKUP($E150,'NEA Backsheet'!$D$5:$AF$182,L$9,FALSE))="","",(VLOOKUP($E150,'NEA Backsheet'!$D$5:$AF$182,L$9,FALSE))),"")</f>
        <v>3263.8175868115368</v>
      </c>
      <c r="M150" s="140">
        <f ca="1">IFERROR(IF((VLOOKUP($E150,'NEA Backsheet'!$D$5:$AF$182,M$9,FALSE))="","",(VLOOKUP($E150,'NEA Backsheet'!$D$5:$AF$182,M$9,FALSE))),"")</f>
        <v>3464.2839595139822</v>
      </c>
      <c r="N150" s="137">
        <f ca="1">IFERROR(IF((VLOOKUP($E150,'NEA Backsheet'!$D$5:$AF$182,N$9,FALSE))="","",(VLOOKUP($E150,'NEA Backsheet'!$D$5:$AF$182,N$9,FALSE))),"")</f>
        <v>0</v>
      </c>
      <c r="O150" s="136">
        <f t="shared" ca="1" si="21"/>
        <v>-99.010060124924166</v>
      </c>
      <c r="P150" s="164">
        <f t="shared" ca="1" si="22"/>
        <v>-106.9726113803008</v>
      </c>
      <c r="Q150" s="140">
        <f t="shared" ca="1" si="23"/>
        <v>-133.36440414991603</v>
      </c>
      <c r="R150" s="274" t="str">
        <f t="shared" ca="1" si="24"/>
        <v/>
      </c>
    </row>
    <row r="151" spans="1:18">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20"/>
        <v>E10000027</v>
      </c>
      <c r="F151" s="29" t="str">
        <f ca="1">IF(E151="","",VLOOKUP(E151,'Org list'!$J$9:$K$636,2,0))</f>
        <v>Somerset</v>
      </c>
      <c r="G151" s="135">
        <f ca="1">IFERROR(IF((VLOOKUP($E151,'NEA Backsheet'!$D$5:$AF$182,G$9,FALSE))="","",(VLOOKUP($E151,'NEA Backsheet'!$D$5:$AF$182,G$9,FALSE))),"")</f>
        <v>3046.5000317753907</v>
      </c>
      <c r="H151" s="164">
        <f ca="1">IFERROR(IF((VLOOKUP($E151,'NEA Backsheet'!$D$5:$AF$182,H$9,FALSE))="","",(VLOOKUP($E151,'NEA Backsheet'!$D$5:$AF$182,H$9,FALSE))),"")</f>
        <v>3065.7639041655784</v>
      </c>
      <c r="I151" s="140">
        <f ca="1">IFERROR(IF((VLOOKUP($E151,'NEA Backsheet'!$D$5:$AF$182,I$9,FALSE))="","",(VLOOKUP($E151,'NEA Backsheet'!$D$5:$AF$182,I$9,FALSE))),"")</f>
        <v>3135.2850468719676</v>
      </c>
      <c r="J151" s="137">
        <f ca="1">IFERROR(IF((VLOOKUP($E151,'NEA Backsheet'!$D$5:$AF$182,J$9,FALSE))="","",(VLOOKUP($E151,'NEA Backsheet'!$D$5:$AF$182,J$9,FALSE))),"")</f>
        <v>3051.7960295549647</v>
      </c>
      <c r="K151" s="135">
        <f ca="1">IFERROR(IF((VLOOKUP($E151,'NEA Backsheet'!$D$5:$AF$182,K$9,FALSE))="","",(VLOOKUP($E151,'NEA Backsheet'!$D$5:$AF$182,K$9,FALSE))),"")</f>
        <v>3092.7601769245316</v>
      </c>
      <c r="L151" s="164">
        <f ca="1">IFERROR(IF((VLOOKUP($E151,'NEA Backsheet'!$D$5:$AF$182,L$9,FALSE))="","",(VLOOKUP($E151,'NEA Backsheet'!$D$5:$AF$182,L$9,FALSE))),"")</f>
        <v>3133.5470670976874</v>
      </c>
      <c r="M151" s="140">
        <f ca="1">IFERROR(IF((VLOOKUP($E151,'NEA Backsheet'!$D$5:$AF$182,M$9,FALSE))="","",(VLOOKUP($E151,'NEA Backsheet'!$D$5:$AF$182,M$9,FALSE))),"")</f>
        <v>3336.3865704868595</v>
      </c>
      <c r="N151" s="137">
        <f ca="1">IFERROR(IF((VLOOKUP($E151,'NEA Backsheet'!$D$5:$AF$182,N$9,FALSE))="","",(VLOOKUP($E151,'NEA Backsheet'!$D$5:$AF$182,N$9,FALSE))),"")</f>
        <v>0</v>
      </c>
      <c r="O151" s="136">
        <f t="shared" ca="1" si="21"/>
        <v>-46.260145149140953</v>
      </c>
      <c r="P151" s="164">
        <f t="shared" ca="1" si="22"/>
        <v>-67.783162932109008</v>
      </c>
      <c r="Q151" s="140">
        <f t="shared" ca="1" si="23"/>
        <v>-201.1015236148919</v>
      </c>
      <c r="R151" s="274" t="str">
        <f t="shared" ca="1" si="24"/>
        <v/>
      </c>
    </row>
    <row r="152" spans="1:18">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20"/>
        <v>E06000025</v>
      </c>
      <c r="F152" s="29" t="str">
        <f ca="1">IF(E152="","",VLOOKUP(E152,'Org list'!$J$9:$K$636,2,0))</f>
        <v>South Gloucestershire</v>
      </c>
      <c r="G152" s="135">
        <f ca="1">IFERROR(IF((VLOOKUP($E152,'NEA Backsheet'!$D$5:$AF$182,G$9,FALSE))="","",(VLOOKUP($E152,'NEA Backsheet'!$D$5:$AF$182,G$9,FALSE))),"")</f>
        <v>2325.2997905444704</v>
      </c>
      <c r="H152" s="164">
        <f ca="1">IFERROR(IF((VLOOKUP($E152,'NEA Backsheet'!$D$5:$AF$182,H$9,FALSE))="","",(VLOOKUP($E152,'NEA Backsheet'!$D$5:$AF$182,H$9,FALSE))),"")</f>
        <v>2387.1991656321125</v>
      </c>
      <c r="I152" s="140">
        <f ca="1">IFERROR(IF((VLOOKUP($E152,'NEA Backsheet'!$D$5:$AF$182,I$9,FALSE))="","",(VLOOKUP($E152,'NEA Backsheet'!$D$5:$AF$182,I$9,FALSE))),"")</f>
        <v>2390.3439048923924</v>
      </c>
      <c r="J152" s="137">
        <f ca="1">IFERROR(IF((VLOOKUP($E152,'NEA Backsheet'!$D$5:$AF$182,J$9,FALSE))="","",(VLOOKUP($E152,'NEA Backsheet'!$D$5:$AF$182,J$9,FALSE))),"")</f>
        <v>2357.9861352120192</v>
      </c>
      <c r="K152" s="135">
        <f ca="1">IFERROR(IF((VLOOKUP($E152,'NEA Backsheet'!$D$5:$AF$182,K$9,FALSE))="","",(VLOOKUP($E152,'NEA Backsheet'!$D$5:$AF$182,K$9,FALSE))),"")</f>
        <v>2372.6357891374128</v>
      </c>
      <c r="L152" s="164">
        <f ca="1">IFERROR(IF((VLOOKUP($E152,'NEA Backsheet'!$D$5:$AF$182,L$9,FALSE))="","",(VLOOKUP($E152,'NEA Backsheet'!$D$5:$AF$182,L$9,FALSE))),"")</f>
        <v>2352.5586732010979</v>
      </c>
      <c r="M152" s="140">
        <f ca="1">IFERROR(IF((VLOOKUP($E152,'NEA Backsheet'!$D$5:$AF$182,M$9,FALSE))="","",(VLOOKUP($E152,'NEA Backsheet'!$D$5:$AF$182,M$9,FALSE))),"")</f>
        <v>2533.1582949250237</v>
      </c>
      <c r="N152" s="137">
        <f ca="1">IFERROR(IF((VLOOKUP($E152,'NEA Backsheet'!$D$5:$AF$182,N$9,FALSE))="","",(VLOOKUP($E152,'NEA Backsheet'!$D$5:$AF$182,N$9,FALSE))),"")</f>
        <v>0</v>
      </c>
      <c r="O152" s="136">
        <f t="shared" ca="1" si="21"/>
        <v>-47.33599859294236</v>
      </c>
      <c r="P152" s="164">
        <f t="shared" ca="1" si="22"/>
        <v>34.640492431014536</v>
      </c>
      <c r="Q152" s="140">
        <f t="shared" ca="1" si="23"/>
        <v>-142.81439003263131</v>
      </c>
      <c r="R152" s="274" t="str">
        <f t="shared" ca="1" si="24"/>
        <v/>
      </c>
    </row>
    <row r="153" spans="1:18">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20"/>
        <v>E08000023</v>
      </c>
      <c r="F153" s="29" t="str">
        <f ca="1">IF(E153="","",VLOOKUP(E153,'Org list'!$J$9:$K$636,2,0))</f>
        <v>South Tyneside</v>
      </c>
      <c r="G153" s="135">
        <f ca="1">IFERROR(IF((VLOOKUP($E153,'NEA Backsheet'!$D$5:$AF$182,G$9,FALSE))="","",(VLOOKUP($E153,'NEA Backsheet'!$D$5:$AF$182,G$9,FALSE))),"")</f>
        <v>3513.2199314068989</v>
      </c>
      <c r="H153" s="164">
        <f ca="1">IFERROR(IF((VLOOKUP($E153,'NEA Backsheet'!$D$5:$AF$182,H$9,FALSE))="","",(VLOOKUP($E153,'NEA Backsheet'!$D$5:$AF$182,H$9,FALSE))),"")</f>
        <v>3435.3399564351475</v>
      </c>
      <c r="I153" s="140">
        <f ca="1">IFERROR(IF((VLOOKUP($E153,'NEA Backsheet'!$D$5:$AF$182,I$9,FALSE))="","",(VLOOKUP($E153,'NEA Backsheet'!$D$5:$AF$182,I$9,FALSE))),"")</f>
        <v>3438.1362177577271</v>
      </c>
      <c r="J153" s="137">
        <f ca="1">IFERROR(IF((VLOOKUP($E153,'NEA Backsheet'!$D$5:$AF$182,J$9,FALSE))="","",(VLOOKUP($E153,'NEA Backsheet'!$D$5:$AF$182,J$9,FALSE))),"")</f>
        <v>3403.4102369449674</v>
      </c>
      <c r="K153" s="135">
        <f ca="1">IFERROR(IF((VLOOKUP($E153,'NEA Backsheet'!$D$5:$AF$182,K$9,FALSE))="","",(VLOOKUP($E153,'NEA Backsheet'!$D$5:$AF$182,K$9,FALSE))),"")</f>
        <v>3276.6047063406968</v>
      </c>
      <c r="L153" s="164">
        <f ca="1">IFERROR(IF((VLOOKUP($E153,'NEA Backsheet'!$D$5:$AF$182,L$9,FALSE))="","",(VLOOKUP($E153,'NEA Backsheet'!$D$5:$AF$182,L$9,FALSE))),"")</f>
        <v>3378.0082189217214</v>
      </c>
      <c r="M153" s="140">
        <f ca="1">IFERROR(IF((VLOOKUP($E153,'NEA Backsheet'!$D$5:$AF$182,M$9,FALSE))="","",(VLOOKUP($E153,'NEA Backsheet'!$D$5:$AF$182,M$9,FALSE))),"")</f>
        <v>3583.6051867939595</v>
      </c>
      <c r="N153" s="137">
        <f ca="1">IFERROR(IF((VLOOKUP($E153,'NEA Backsheet'!$D$5:$AF$182,N$9,FALSE))="","",(VLOOKUP($E153,'NEA Backsheet'!$D$5:$AF$182,N$9,FALSE))),"")</f>
        <v>0</v>
      </c>
      <c r="O153" s="136">
        <f t="shared" ca="1" si="21"/>
        <v>236.61522506620213</v>
      </c>
      <c r="P153" s="164">
        <f t="shared" ca="1" si="22"/>
        <v>57.331737513426106</v>
      </c>
      <c r="Q153" s="140">
        <f t="shared" ca="1" si="23"/>
        <v>-145.46896903623247</v>
      </c>
      <c r="R153" s="274" t="str">
        <f t="shared" ca="1" si="24"/>
        <v/>
      </c>
    </row>
    <row r="154" spans="1:18">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20"/>
        <v>E06000045</v>
      </c>
      <c r="F154" s="29" t="str">
        <f ca="1">IF(E154="","",VLOOKUP(E154,'Org list'!$J$9:$K$636,2,0))</f>
        <v>Southampton</v>
      </c>
      <c r="G154" s="135">
        <f ca="1">IFERROR(IF((VLOOKUP($E154,'NEA Backsheet'!$D$5:$AF$182,G$9,FALSE))="","",(VLOOKUP($E154,'NEA Backsheet'!$D$5:$AF$182,G$9,FALSE))),"")</f>
        <v>2711.985541332504</v>
      </c>
      <c r="H154" s="164">
        <f ca="1">IFERROR(IF((VLOOKUP($E154,'NEA Backsheet'!$D$5:$AF$182,H$9,FALSE))="","",(VLOOKUP($E154,'NEA Backsheet'!$D$5:$AF$182,H$9,FALSE))),"")</f>
        <v>2676.0201306622462</v>
      </c>
      <c r="I154" s="140">
        <f ca="1">IFERROR(IF((VLOOKUP($E154,'NEA Backsheet'!$D$5:$AF$182,I$9,FALSE))="","",(VLOOKUP($E154,'NEA Backsheet'!$D$5:$AF$182,I$9,FALSE))),"")</f>
        <v>2871.1062254651897</v>
      </c>
      <c r="J154" s="137">
        <f ca="1">IFERROR(IF((VLOOKUP($E154,'NEA Backsheet'!$D$5:$AF$182,J$9,FALSE))="","",(VLOOKUP($E154,'NEA Backsheet'!$D$5:$AF$182,J$9,FALSE))),"")</f>
        <v>2846.6124250271596</v>
      </c>
      <c r="K154" s="135">
        <f ca="1">IFERROR(IF((VLOOKUP($E154,'NEA Backsheet'!$D$5:$AF$182,K$9,FALSE))="","",(VLOOKUP($E154,'NEA Backsheet'!$D$5:$AF$182,K$9,FALSE))),"")</f>
        <v>2887.6386126924795</v>
      </c>
      <c r="L154" s="164">
        <f ca="1">IFERROR(IF((VLOOKUP($E154,'NEA Backsheet'!$D$5:$AF$182,L$9,FALSE))="","",(VLOOKUP($E154,'NEA Backsheet'!$D$5:$AF$182,L$9,FALSE))),"")</f>
        <v>2767.107543679193</v>
      </c>
      <c r="M154" s="140">
        <f ca="1">IFERROR(IF((VLOOKUP($E154,'NEA Backsheet'!$D$5:$AF$182,M$9,FALSE))="","",(VLOOKUP($E154,'NEA Backsheet'!$D$5:$AF$182,M$9,FALSE))),"")</f>
        <v>2730.8543239730361</v>
      </c>
      <c r="N154" s="137">
        <f ca="1">IFERROR(IF((VLOOKUP($E154,'NEA Backsheet'!$D$5:$AF$182,N$9,FALSE))="","",(VLOOKUP($E154,'NEA Backsheet'!$D$5:$AF$182,N$9,FALSE))),"")</f>
        <v>0</v>
      </c>
      <c r="O154" s="136">
        <f t="shared" ca="1" si="21"/>
        <v>-175.65307135997546</v>
      </c>
      <c r="P154" s="164">
        <f t="shared" ca="1" si="22"/>
        <v>-91.087413016946812</v>
      </c>
      <c r="Q154" s="140">
        <f t="shared" ca="1" si="23"/>
        <v>140.25190149215359</v>
      </c>
      <c r="R154" s="274" t="str">
        <f t="shared" ca="1" si="24"/>
        <v/>
      </c>
    </row>
    <row r="155" spans="1:18">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20"/>
        <v>E06000033</v>
      </c>
      <c r="F155" s="29" t="str">
        <f ca="1">IF(E155="","",VLOOKUP(E155,'Org list'!$J$9:$K$636,2,0))</f>
        <v>Southend-on-Sea</v>
      </c>
      <c r="G155" s="135">
        <f ca="1">IFERROR(IF((VLOOKUP($E155,'NEA Backsheet'!$D$5:$AF$182,G$9,FALSE))="","",(VLOOKUP($E155,'NEA Backsheet'!$D$5:$AF$182,G$9,FALSE))),"")</f>
        <v>2840.6875369294139</v>
      </c>
      <c r="H155" s="164">
        <f ca="1">IFERROR(IF((VLOOKUP($E155,'NEA Backsheet'!$D$5:$AF$182,H$9,FALSE))="","",(VLOOKUP($E155,'NEA Backsheet'!$D$5:$AF$182,H$9,FALSE))),"")</f>
        <v>2733.8075590471926</v>
      </c>
      <c r="I155" s="140">
        <f ca="1">IFERROR(IF((VLOOKUP($E155,'NEA Backsheet'!$D$5:$AF$182,I$9,FALSE))="","",(VLOOKUP($E155,'NEA Backsheet'!$D$5:$AF$182,I$9,FALSE))),"")</f>
        <v>2863.3366486454574</v>
      </c>
      <c r="J155" s="137">
        <f ca="1">IFERROR(IF((VLOOKUP($E155,'NEA Backsheet'!$D$5:$AF$182,J$9,FALSE))="","",(VLOOKUP($E155,'NEA Backsheet'!$D$5:$AF$182,J$9,FALSE))),"")</f>
        <v>2847.8321639667897</v>
      </c>
      <c r="K155" s="135">
        <f ca="1">IFERROR(IF((VLOOKUP($E155,'NEA Backsheet'!$D$5:$AF$182,K$9,FALSE))="","",(VLOOKUP($E155,'NEA Backsheet'!$D$5:$AF$182,K$9,FALSE))),"")</f>
        <v>2912.1258000529538</v>
      </c>
      <c r="L155" s="164">
        <f ca="1">IFERROR(IF((VLOOKUP($E155,'NEA Backsheet'!$D$5:$AF$182,L$9,FALSE))="","",(VLOOKUP($E155,'NEA Backsheet'!$D$5:$AF$182,L$9,FALSE))),"")</f>
        <v>2992.6953880448268</v>
      </c>
      <c r="M155" s="140">
        <f ca="1">IFERROR(IF((VLOOKUP($E155,'NEA Backsheet'!$D$5:$AF$182,M$9,FALSE))="","",(VLOOKUP($E155,'NEA Backsheet'!$D$5:$AF$182,M$9,FALSE))),"")</f>
        <v>3169.5663897244772</v>
      </c>
      <c r="N155" s="137">
        <f ca="1">IFERROR(IF((VLOOKUP($E155,'NEA Backsheet'!$D$5:$AF$182,N$9,FALSE))="","",(VLOOKUP($E155,'NEA Backsheet'!$D$5:$AF$182,N$9,FALSE))),"")</f>
        <v>0</v>
      </c>
      <c r="O155" s="136">
        <f t="shared" ca="1" si="21"/>
        <v>-71.438263123539855</v>
      </c>
      <c r="P155" s="164">
        <f t="shared" ca="1" si="22"/>
        <v>-258.88782899763419</v>
      </c>
      <c r="Q155" s="140">
        <f t="shared" ca="1" si="23"/>
        <v>-306.22974107901973</v>
      </c>
      <c r="R155" s="274" t="str">
        <f t="shared" ca="1" si="24"/>
        <v/>
      </c>
    </row>
    <row r="156" spans="1:18">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20"/>
        <v>E09000028</v>
      </c>
      <c r="F156" s="29" t="str">
        <f ca="1">IF(E156="","",VLOOKUP(E156,'Org list'!$J$9:$K$636,2,0))</f>
        <v>Southwark</v>
      </c>
      <c r="G156" s="135">
        <f ca="1">IFERROR(IF((VLOOKUP($E156,'NEA Backsheet'!$D$5:$AF$182,G$9,FALSE))="","",(VLOOKUP($E156,'NEA Backsheet'!$D$5:$AF$182,G$9,FALSE))),"")</f>
        <v>2026.6364099235805</v>
      </c>
      <c r="H156" s="164">
        <f ca="1">IFERROR(IF((VLOOKUP($E156,'NEA Backsheet'!$D$5:$AF$182,H$9,FALSE))="","",(VLOOKUP($E156,'NEA Backsheet'!$D$5:$AF$182,H$9,FALSE))),"")</f>
        <v>1994.4078764896826</v>
      </c>
      <c r="I156" s="140">
        <f ca="1">IFERROR(IF((VLOOKUP($E156,'NEA Backsheet'!$D$5:$AF$182,I$9,FALSE))="","",(VLOOKUP($E156,'NEA Backsheet'!$D$5:$AF$182,I$9,FALSE))),"")</f>
        <v>2056.5680655317492</v>
      </c>
      <c r="J156" s="137">
        <f ca="1">IFERROR(IF((VLOOKUP($E156,'NEA Backsheet'!$D$5:$AF$182,J$9,FALSE))="","",(VLOOKUP($E156,'NEA Backsheet'!$D$5:$AF$182,J$9,FALSE))),"")</f>
        <v>2002.7438813699882</v>
      </c>
      <c r="K156" s="135">
        <f ca="1">IFERROR(IF((VLOOKUP($E156,'NEA Backsheet'!$D$5:$AF$182,K$9,FALSE))="","",(VLOOKUP($E156,'NEA Backsheet'!$D$5:$AF$182,K$9,FALSE))),"")</f>
        <v>1966.0716991035204</v>
      </c>
      <c r="L156" s="164">
        <f ca="1">IFERROR(IF((VLOOKUP($E156,'NEA Backsheet'!$D$5:$AF$182,L$9,FALSE))="","",(VLOOKUP($E156,'NEA Backsheet'!$D$5:$AF$182,L$9,FALSE))),"")</f>
        <v>2007.1927125340046</v>
      </c>
      <c r="M156" s="140">
        <f ca="1">IFERROR(IF((VLOOKUP($E156,'NEA Backsheet'!$D$5:$AF$182,M$9,FALSE))="","",(VLOOKUP($E156,'NEA Backsheet'!$D$5:$AF$182,M$9,FALSE))),"")</f>
        <v>2079.2088752492837</v>
      </c>
      <c r="N156" s="137">
        <f ca="1">IFERROR(IF((VLOOKUP($E156,'NEA Backsheet'!$D$5:$AF$182,N$9,FALSE))="","",(VLOOKUP($E156,'NEA Backsheet'!$D$5:$AF$182,N$9,FALSE))),"")</f>
        <v>0</v>
      </c>
      <c r="O156" s="136">
        <f t="shared" ca="1" si="21"/>
        <v>60.5647108200601</v>
      </c>
      <c r="P156" s="164">
        <f t="shared" ca="1" si="22"/>
        <v>-12.784836044321992</v>
      </c>
      <c r="Q156" s="140">
        <f t="shared" ca="1" si="23"/>
        <v>-22.640809717534466</v>
      </c>
      <c r="R156" s="274" t="str">
        <f t="shared" ca="1" si="24"/>
        <v/>
      </c>
    </row>
    <row r="157" spans="1:18">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20"/>
        <v>E08000013</v>
      </c>
      <c r="F157" s="29" t="str">
        <f ca="1">IF(E157="","",VLOOKUP(E157,'Org list'!$J$9:$K$636,2,0))</f>
        <v>St. Helens</v>
      </c>
      <c r="G157" s="135">
        <f ca="1">IFERROR(IF((VLOOKUP($E157,'NEA Backsheet'!$D$5:$AF$182,G$9,FALSE))="","",(VLOOKUP($E157,'NEA Backsheet'!$D$5:$AF$182,G$9,FALSE))),"")</f>
        <v>3682.0437702074655</v>
      </c>
      <c r="H157" s="164">
        <f ca="1">IFERROR(IF((VLOOKUP($E157,'NEA Backsheet'!$D$5:$AF$182,H$9,FALSE))="","",(VLOOKUP($E157,'NEA Backsheet'!$D$5:$AF$182,H$9,FALSE))),"")</f>
        <v>3716.6201847005386</v>
      </c>
      <c r="I157" s="140">
        <f ca="1">IFERROR(IF((VLOOKUP($E157,'NEA Backsheet'!$D$5:$AF$182,I$9,FALSE))="","",(VLOOKUP($E157,'NEA Backsheet'!$D$5:$AF$182,I$9,FALSE))),"")</f>
        <v>3628.9989660400179</v>
      </c>
      <c r="J157" s="137">
        <f ca="1">IFERROR(IF((VLOOKUP($E157,'NEA Backsheet'!$D$5:$AF$182,J$9,FALSE))="","",(VLOOKUP($E157,'NEA Backsheet'!$D$5:$AF$182,J$9,FALSE))),"")</f>
        <v>3699.7109780035953</v>
      </c>
      <c r="K157" s="135">
        <f ca="1">IFERROR(IF((VLOOKUP($E157,'NEA Backsheet'!$D$5:$AF$182,K$9,FALSE))="","",(VLOOKUP($E157,'NEA Backsheet'!$D$5:$AF$182,K$9,FALSE))),"")</f>
        <v>3802.1349049116552</v>
      </c>
      <c r="L157" s="164">
        <f ca="1">IFERROR(IF((VLOOKUP($E157,'NEA Backsheet'!$D$5:$AF$182,L$9,FALSE))="","",(VLOOKUP($E157,'NEA Backsheet'!$D$5:$AF$182,L$9,FALSE))),"")</f>
        <v>3740.9356818289748</v>
      </c>
      <c r="M157" s="140">
        <f ca="1">IFERROR(IF((VLOOKUP($E157,'NEA Backsheet'!$D$5:$AF$182,M$9,FALSE))="","",(VLOOKUP($E157,'NEA Backsheet'!$D$5:$AF$182,M$9,FALSE))),"")</f>
        <v>3955.0406179623701</v>
      </c>
      <c r="N157" s="137">
        <f ca="1">IFERROR(IF((VLOOKUP($E157,'NEA Backsheet'!$D$5:$AF$182,N$9,FALSE))="","",(VLOOKUP($E157,'NEA Backsheet'!$D$5:$AF$182,N$9,FALSE))),"")</f>
        <v>0</v>
      </c>
      <c r="O157" s="136">
        <f t="shared" ca="1" si="21"/>
        <v>-120.0911347041897</v>
      </c>
      <c r="P157" s="164">
        <f t="shared" ca="1" si="22"/>
        <v>-24.315497128436164</v>
      </c>
      <c r="Q157" s="140">
        <f t="shared" ca="1" si="23"/>
        <v>-326.04165192235223</v>
      </c>
      <c r="R157" s="274" t="str">
        <f t="shared" ca="1" si="24"/>
        <v/>
      </c>
    </row>
    <row r="158" spans="1:18">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20"/>
        <v>E10000028</v>
      </c>
      <c r="F158" s="29" t="str">
        <f ca="1">IF(E158="","",VLOOKUP(E158,'Org list'!$J$9:$K$636,2,0))</f>
        <v>Staffordshire</v>
      </c>
      <c r="G158" s="135">
        <f ca="1">IFERROR(IF((VLOOKUP($E158,'NEA Backsheet'!$D$5:$AF$182,G$9,FALSE))="","",(VLOOKUP($E158,'NEA Backsheet'!$D$5:$AF$182,G$9,FALSE))),"")</f>
        <v>2791.1188903408552</v>
      </c>
      <c r="H158" s="164">
        <f ca="1">IFERROR(IF((VLOOKUP($E158,'NEA Backsheet'!$D$5:$AF$182,H$9,FALSE))="","",(VLOOKUP($E158,'NEA Backsheet'!$D$5:$AF$182,H$9,FALSE))),"")</f>
        <v>2725.5196714865506</v>
      </c>
      <c r="I158" s="140">
        <f ca="1">IFERROR(IF((VLOOKUP($E158,'NEA Backsheet'!$D$5:$AF$182,I$9,FALSE))="","",(VLOOKUP($E158,'NEA Backsheet'!$D$5:$AF$182,I$9,FALSE))),"")</f>
        <v>2819.0217234239667</v>
      </c>
      <c r="J158" s="137">
        <f ca="1">IFERROR(IF((VLOOKUP($E158,'NEA Backsheet'!$D$5:$AF$182,J$9,FALSE))="","",(VLOOKUP($E158,'NEA Backsheet'!$D$5:$AF$182,J$9,FALSE))),"")</f>
        <v>2716.9191934974283</v>
      </c>
      <c r="K158" s="135">
        <f ca="1">IFERROR(IF((VLOOKUP($E158,'NEA Backsheet'!$D$5:$AF$182,K$9,FALSE))="","",(VLOOKUP($E158,'NEA Backsheet'!$D$5:$AF$182,K$9,FALSE))),"")</f>
        <v>2735.6129634675599</v>
      </c>
      <c r="L158" s="164">
        <f ca="1">IFERROR(IF((VLOOKUP($E158,'NEA Backsheet'!$D$5:$AF$182,L$9,FALSE))="","",(VLOOKUP($E158,'NEA Backsheet'!$D$5:$AF$182,L$9,FALSE))),"")</f>
        <v>2711.6971254082227</v>
      </c>
      <c r="M158" s="140">
        <f ca="1">IFERROR(IF((VLOOKUP($E158,'NEA Backsheet'!$D$5:$AF$182,M$9,FALSE))="","",(VLOOKUP($E158,'NEA Backsheet'!$D$5:$AF$182,M$9,FALSE))),"")</f>
        <v>2839.819938840923</v>
      </c>
      <c r="N158" s="137">
        <f ca="1">IFERROR(IF((VLOOKUP($E158,'NEA Backsheet'!$D$5:$AF$182,N$9,FALSE))="","",(VLOOKUP($E158,'NEA Backsheet'!$D$5:$AF$182,N$9,FALSE))),"")</f>
        <v>0</v>
      </c>
      <c r="O158" s="136">
        <f t="shared" ca="1" si="21"/>
        <v>55.505926873295266</v>
      </c>
      <c r="P158" s="164">
        <f t="shared" ca="1" si="22"/>
        <v>13.822546078327832</v>
      </c>
      <c r="Q158" s="140">
        <f t="shared" ca="1" si="23"/>
        <v>-20.798215416956282</v>
      </c>
      <c r="R158" s="274" t="str">
        <f t="shared" ca="1" si="24"/>
        <v/>
      </c>
    </row>
    <row r="159" spans="1:18">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20"/>
        <v>E08000007</v>
      </c>
      <c r="F159" s="29" t="str">
        <f ca="1">IF(E159="","",VLOOKUP(E159,'Org list'!$J$9:$K$636,2,0))</f>
        <v>Stockport</v>
      </c>
      <c r="G159" s="135">
        <f ca="1">IFERROR(IF((VLOOKUP($E159,'NEA Backsheet'!$D$5:$AF$182,G$9,FALSE))="","",(VLOOKUP($E159,'NEA Backsheet'!$D$5:$AF$182,G$9,FALSE))),"")</f>
        <v>3400.7633136876566</v>
      </c>
      <c r="H159" s="164">
        <f ca="1">IFERROR(IF((VLOOKUP($E159,'NEA Backsheet'!$D$5:$AF$182,H$9,FALSE))="","",(VLOOKUP($E159,'NEA Backsheet'!$D$5:$AF$182,H$9,FALSE))),"")</f>
        <v>3545.8617929780926</v>
      </c>
      <c r="I159" s="140">
        <f ca="1">IFERROR(IF((VLOOKUP($E159,'NEA Backsheet'!$D$5:$AF$182,I$9,FALSE))="","",(VLOOKUP($E159,'NEA Backsheet'!$D$5:$AF$182,I$9,FALSE))),"")</f>
        <v>3695.1623698750423</v>
      </c>
      <c r="J159" s="137">
        <f ca="1">IFERROR(IF((VLOOKUP($E159,'NEA Backsheet'!$D$5:$AF$182,J$9,FALSE))="","",(VLOOKUP($E159,'NEA Backsheet'!$D$5:$AF$182,J$9,FALSE))),"")</f>
        <v>3546.9862785502937</v>
      </c>
      <c r="K159" s="135">
        <f ca="1">IFERROR(IF((VLOOKUP($E159,'NEA Backsheet'!$D$5:$AF$182,K$9,FALSE))="","",(VLOOKUP($E159,'NEA Backsheet'!$D$5:$AF$182,K$9,FALSE))),"")</f>
        <v>3664.3992640942952</v>
      </c>
      <c r="L159" s="164">
        <f ca="1">IFERROR(IF((VLOOKUP($E159,'NEA Backsheet'!$D$5:$AF$182,L$9,FALSE))="","",(VLOOKUP($E159,'NEA Backsheet'!$D$5:$AF$182,L$9,FALSE))),"")</f>
        <v>3562.4982585767289</v>
      </c>
      <c r="M159" s="140">
        <f ca="1">IFERROR(IF((VLOOKUP($E159,'NEA Backsheet'!$D$5:$AF$182,M$9,FALSE))="","",(VLOOKUP($E159,'NEA Backsheet'!$D$5:$AF$182,M$9,FALSE))),"")</f>
        <v>3731.1106590114696</v>
      </c>
      <c r="N159" s="137">
        <f ca="1">IFERROR(IF((VLOOKUP($E159,'NEA Backsheet'!$D$5:$AF$182,N$9,FALSE))="","",(VLOOKUP($E159,'NEA Backsheet'!$D$5:$AF$182,N$9,FALSE))),"")</f>
        <v>0</v>
      </c>
      <c r="O159" s="136">
        <f t="shared" ca="1" si="21"/>
        <v>-263.63595040663859</v>
      </c>
      <c r="P159" s="164">
        <f t="shared" ca="1" si="22"/>
        <v>-16.636465598636278</v>
      </c>
      <c r="Q159" s="140">
        <f t="shared" ca="1" si="23"/>
        <v>-35.94828913642732</v>
      </c>
      <c r="R159" s="274" t="str">
        <f t="shared" ca="1" si="24"/>
        <v/>
      </c>
    </row>
    <row r="160" spans="1:18">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20"/>
        <v>E06000004</v>
      </c>
      <c r="F160" s="29" t="str">
        <f ca="1">IF(E160="","",VLOOKUP(E160,'Org list'!$J$9:$K$636,2,0))</f>
        <v>Stockton-on-Tees</v>
      </c>
      <c r="G160" s="135">
        <f ca="1">IFERROR(IF((VLOOKUP($E160,'NEA Backsheet'!$D$5:$AF$182,G$9,FALSE))="","",(VLOOKUP($E160,'NEA Backsheet'!$D$5:$AF$182,G$9,FALSE))),"")</f>
        <v>3338.9155269716043</v>
      </c>
      <c r="H160" s="164">
        <f ca="1">IFERROR(IF((VLOOKUP($E160,'NEA Backsheet'!$D$5:$AF$182,H$9,FALSE))="","",(VLOOKUP($E160,'NEA Backsheet'!$D$5:$AF$182,H$9,FALSE))),"")</f>
        <v>3366.799509911657</v>
      </c>
      <c r="I160" s="140">
        <f ca="1">IFERROR(IF((VLOOKUP($E160,'NEA Backsheet'!$D$5:$AF$182,I$9,FALSE))="","",(VLOOKUP($E160,'NEA Backsheet'!$D$5:$AF$182,I$9,FALSE))),"")</f>
        <v>3481.8464697614431</v>
      </c>
      <c r="J160" s="137">
        <f ca="1">IFERROR(IF((VLOOKUP($E160,'NEA Backsheet'!$D$5:$AF$182,J$9,FALSE))="","",(VLOOKUP($E160,'NEA Backsheet'!$D$5:$AF$182,J$9,FALSE))),"")</f>
        <v>3451.0724598862034</v>
      </c>
      <c r="K160" s="135">
        <f ca="1">IFERROR(IF((VLOOKUP($E160,'NEA Backsheet'!$D$5:$AF$182,K$9,FALSE))="","",(VLOOKUP($E160,'NEA Backsheet'!$D$5:$AF$182,K$9,FALSE))),"")</f>
        <v>3403.7054313062608</v>
      </c>
      <c r="L160" s="164">
        <f ca="1">IFERROR(IF((VLOOKUP($E160,'NEA Backsheet'!$D$5:$AF$182,L$9,FALSE))="","",(VLOOKUP($E160,'NEA Backsheet'!$D$5:$AF$182,L$9,FALSE))),"")</f>
        <v>3375.6711674773092</v>
      </c>
      <c r="M160" s="140">
        <f ca="1">IFERROR(IF((VLOOKUP($E160,'NEA Backsheet'!$D$5:$AF$182,M$9,FALSE))="","",(VLOOKUP($E160,'NEA Backsheet'!$D$5:$AF$182,M$9,FALSE))),"")</f>
        <v>3537.0255966246241</v>
      </c>
      <c r="N160" s="137">
        <f ca="1">IFERROR(IF((VLOOKUP($E160,'NEA Backsheet'!$D$5:$AF$182,N$9,FALSE))="","",(VLOOKUP($E160,'NEA Backsheet'!$D$5:$AF$182,N$9,FALSE))),"")</f>
        <v>0</v>
      </c>
      <c r="O160" s="136">
        <f t="shared" ca="1" si="21"/>
        <v>-64.789904334656512</v>
      </c>
      <c r="P160" s="164">
        <f t="shared" ca="1" si="22"/>
        <v>-8.8716575656521854</v>
      </c>
      <c r="Q160" s="140">
        <f t="shared" ca="1" si="23"/>
        <v>-55.179126863180954</v>
      </c>
      <c r="R160" s="274" t="str">
        <f t="shared" ca="1" si="24"/>
        <v/>
      </c>
    </row>
    <row r="161" spans="1:18">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20"/>
        <v>E06000021</v>
      </c>
      <c r="F161" s="29" t="str">
        <f ca="1">IF(E161="","",VLOOKUP(E161,'Org list'!$J$9:$K$636,2,0))</f>
        <v>Stoke-on-Trent</v>
      </c>
      <c r="G161" s="135">
        <f ca="1">IFERROR(IF((VLOOKUP($E161,'NEA Backsheet'!$D$5:$AF$182,G$9,FALSE))="","",(VLOOKUP($E161,'NEA Backsheet'!$D$5:$AF$182,G$9,FALSE))),"")</f>
        <v>3690.4958387312677</v>
      </c>
      <c r="H161" s="164">
        <f ca="1">IFERROR(IF((VLOOKUP($E161,'NEA Backsheet'!$D$5:$AF$182,H$9,FALSE))="","",(VLOOKUP($E161,'NEA Backsheet'!$D$5:$AF$182,H$9,FALSE))),"")</f>
        <v>3502.2634293357032</v>
      </c>
      <c r="I161" s="140">
        <f ca="1">IFERROR(IF((VLOOKUP($E161,'NEA Backsheet'!$D$5:$AF$182,I$9,FALSE))="","",(VLOOKUP($E161,'NEA Backsheet'!$D$5:$AF$182,I$9,FALSE))),"")</f>
        <v>3483.4522173627361</v>
      </c>
      <c r="J161" s="137">
        <f ca="1">IFERROR(IF((VLOOKUP($E161,'NEA Backsheet'!$D$5:$AF$182,J$9,FALSE))="","",(VLOOKUP($E161,'NEA Backsheet'!$D$5:$AF$182,J$9,FALSE))),"")</f>
        <v>3370.4613634979464</v>
      </c>
      <c r="K161" s="135">
        <f ca="1">IFERROR(IF((VLOOKUP($E161,'NEA Backsheet'!$D$5:$AF$182,K$9,FALSE))="","",(VLOOKUP($E161,'NEA Backsheet'!$D$5:$AF$182,K$9,FALSE))),"")</f>
        <v>3506.2268702281076</v>
      </c>
      <c r="L161" s="164">
        <f ca="1">IFERROR(IF((VLOOKUP($E161,'NEA Backsheet'!$D$5:$AF$182,L$9,FALSE))="","",(VLOOKUP($E161,'NEA Backsheet'!$D$5:$AF$182,L$9,FALSE))),"")</f>
        <v>3485.7696195642543</v>
      </c>
      <c r="M161" s="140">
        <f ca="1">IFERROR(IF((VLOOKUP($E161,'NEA Backsheet'!$D$5:$AF$182,M$9,FALSE))="","",(VLOOKUP($E161,'NEA Backsheet'!$D$5:$AF$182,M$9,FALSE))),"")</f>
        <v>3557.5379848688226</v>
      </c>
      <c r="N161" s="137">
        <f ca="1">IFERROR(IF((VLOOKUP($E161,'NEA Backsheet'!$D$5:$AF$182,N$9,FALSE))="","",(VLOOKUP($E161,'NEA Backsheet'!$D$5:$AF$182,N$9,FALSE))),"")</f>
        <v>0</v>
      </c>
      <c r="O161" s="136">
        <f t="shared" ca="1" si="21"/>
        <v>184.26896850316007</v>
      </c>
      <c r="P161" s="164">
        <f t="shared" ca="1" si="22"/>
        <v>16.493809771448923</v>
      </c>
      <c r="Q161" s="140">
        <f t="shared" ca="1" si="23"/>
        <v>-74.08576750608654</v>
      </c>
      <c r="R161" s="274" t="str">
        <f t="shared" ca="1" si="24"/>
        <v/>
      </c>
    </row>
    <row r="162" spans="1:18">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20"/>
        <v>E10000029</v>
      </c>
      <c r="F162" s="29" t="str">
        <f ca="1">IF(E162="","",VLOOKUP(E162,'Org list'!$J$9:$K$636,2,0))</f>
        <v>Suffolk</v>
      </c>
      <c r="G162" s="135">
        <f ca="1">IFERROR(IF((VLOOKUP($E162,'NEA Backsheet'!$D$5:$AF$182,G$9,FALSE))="","",(VLOOKUP($E162,'NEA Backsheet'!$D$5:$AF$182,G$9,FALSE))),"")</f>
        <v>2517.9236082748903</v>
      </c>
      <c r="H162" s="164">
        <f ca="1">IFERROR(IF((VLOOKUP($E162,'NEA Backsheet'!$D$5:$AF$182,H$9,FALSE))="","",(VLOOKUP($E162,'NEA Backsheet'!$D$5:$AF$182,H$9,FALSE))),"")</f>
        <v>2469.3182211536341</v>
      </c>
      <c r="I162" s="140">
        <f ca="1">IFERROR(IF((VLOOKUP($E162,'NEA Backsheet'!$D$5:$AF$182,I$9,FALSE))="","",(VLOOKUP($E162,'NEA Backsheet'!$D$5:$AF$182,I$9,FALSE))),"")</f>
        <v>2551.495324376237</v>
      </c>
      <c r="J162" s="137">
        <f ca="1">IFERROR(IF((VLOOKUP($E162,'NEA Backsheet'!$D$5:$AF$182,J$9,FALSE))="","",(VLOOKUP($E162,'NEA Backsheet'!$D$5:$AF$182,J$9,FALSE))),"")</f>
        <v>2572.0043860620822</v>
      </c>
      <c r="K162" s="135">
        <f ca="1">IFERROR(IF((VLOOKUP($E162,'NEA Backsheet'!$D$5:$AF$182,K$9,FALSE))="","",(VLOOKUP($E162,'NEA Backsheet'!$D$5:$AF$182,K$9,FALSE))),"")</f>
        <v>2495.0845334037995</v>
      </c>
      <c r="L162" s="164">
        <f ca="1">IFERROR(IF((VLOOKUP($E162,'NEA Backsheet'!$D$5:$AF$182,L$9,FALSE))="","",(VLOOKUP($E162,'NEA Backsheet'!$D$5:$AF$182,L$9,FALSE))),"")</f>
        <v>2447.9537273182887</v>
      </c>
      <c r="M162" s="140">
        <f ca="1">IFERROR(IF((VLOOKUP($E162,'NEA Backsheet'!$D$5:$AF$182,M$9,FALSE))="","",(VLOOKUP($E162,'NEA Backsheet'!$D$5:$AF$182,M$9,FALSE))),"")</f>
        <v>2562.1278702986401</v>
      </c>
      <c r="N162" s="137">
        <f ca="1">IFERROR(IF((VLOOKUP($E162,'NEA Backsheet'!$D$5:$AF$182,N$9,FALSE))="","",(VLOOKUP($E162,'NEA Backsheet'!$D$5:$AF$182,N$9,FALSE))),"")</f>
        <v>0</v>
      </c>
      <c r="O162" s="136">
        <f t="shared" ca="1" si="21"/>
        <v>22.839074871090816</v>
      </c>
      <c r="P162" s="164">
        <f t="shared" ca="1" si="22"/>
        <v>21.364493835345456</v>
      </c>
      <c r="Q162" s="140">
        <f t="shared" ca="1" si="23"/>
        <v>-10.632545922403096</v>
      </c>
      <c r="R162" s="274" t="str">
        <f t="shared" ca="1" si="24"/>
        <v/>
      </c>
    </row>
    <row r="163" spans="1:18">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20"/>
        <v>E08000024</v>
      </c>
      <c r="F163" s="29" t="str">
        <f ca="1">IF(E163="","",VLOOKUP(E163,'Org list'!$J$9:$K$636,2,0))</f>
        <v>Sunderland</v>
      </c>
      <c r="G163" s="135">
        <f ca="1">IFERROR(IF((VLOOKUP($E163,'NEA Backsheet'!$D$5:$AF$182,G$9,FALSE))="","",(VLOOKUP($E163,'NEA Backsheet'!$D$5:$AF$182,G$9,FALSE))),"")</f>
        <v>2948.266423665335</v>
      </c>
      <c r="H163" s="164">
        <f ca="1">IFERROR(IF((VLOOKUP($E163,'NEA Backsheet'!$D$5:$AF$182,H$9,FALSE))="","",(VLOOKUP($E163,'NEA Backsheet'!$D$5:$AF$182,H$9,FALSE))),"")</f>
        <v>2938.4625029734761</v>
      </c>
      <c r="I163" s="140">
        <f ca="1">IFERROR(IF((VLOOKUP($E163,'NEA Backsheet'!$D$5:$AF$182,I$9,FALSE))="","",(VLOOKUP($E163,'NEA Backsheet'!$D$5:$AF$182,I$9,FALSE))),"")</f>
        <v>3067.6459336616722</v>
      </c>
      <c r="J163" s="137">
        <f ca="1">IFERROR(IF((VLOOKUP($E163,'NEA Backsheet'!$D$5:$AF$182,J$9,FALSE))="","",(VLOOKUP($E163,'NEA Backsheet'!$D$5:$AF$182,J$9,FALSE))),"")</f>
        <v>3017.3354850084165</v>
      </c>
      <c r="K163" s="135">
        <f ca="1">IFERROR(IF((VLOOKUP($E163,'NEA Backsheet'!$D$5:$AF$182,K$9,FALSE))="","",(VLOOKUP($E163,'NEA Backsheet'!$D$5:$AF$182,K$9,FALSE))),"")</f>
        <v>2917.1637059506397</v>
      </c>
      <c r="L163" s="164">
        <f ca="1">IFERROR(IF((VLOOKUP($E163,'NEA Backsheet'!$D$5:$AF$182,L$9,FALSE))="","",(VLOOKUP($E163,'NEA Backsheet'!$D$5:$AF$182,L$9,FALSE))),"")</f>
        <v>2887.0562647820184</v>
      </c>
      <c r="M163" s="140">
        <f ca="1">IFERROR(IF((VLOOKUP($E163,'NEA Backsheet'!$D$5:$AF$182,M$9,FALSE))="","",(VLOOKUP($E163,'NEA Backsheet'!$D$5:$AF$182,M$9,FALSE))),"")</f>
        <v>3162.8380521901236</v>
      </c>
      <c r="N163" s="137">
        <f ca="1">IFERROR(IF((VLOOKUP($E163,'NEA Backsheet'!$D$5:$AF$182,N$9,FALSE))="","",(VLOOKUP($E163,'NEA Backsheet'!$D$5:$AF$182,N$9,FALSE))),"")</f>
        <v>0</v>
      </c>
      <c r="O163" s="136">
        <f t="shared" ca="1" si="21"/>
        <v>31.102717714695245</v>
      </c>
      <c r="P163" s="164">
        <f t="shared" ca="1" si="22"/>
        <v>51.40623819145776</v>
      </c>
      <c r="Q163" s="140">
        <f t="shared" ca="1" si="23"/>
        <v>-95.192118528451374</v>
      </c>
      <c r="R163" s="274" t="str">
        <f t="shared" ca="1" si="24"/>
        <v/>
      </c>
    </row>
    <row r="164" spans="1:18">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20"/>
        <v>E10000030</v>
      </c>
      <c r="F164" s="29" t="str">
        <f ca="1">IF(E164="","",VLOOKUP(E164,'Org list'!$J$9:$K$636,2,0))</f>
        <v>Surrey</v>
      </c>
      <c r="G164" s="135">
        <f ca="1">IFERROR(IF((VLOOKUP($E164,'NEA Backsheet'!$D$5:$AF$182,G$9,FALSE))="","",(VLOOKUP($E164,'NEA Backsheet'!$D$5:$AF$182,G$9,FALSE))),"")</f>
        <v>2239.1565092503952</v>
      </c>
      <c r="H164" s="164">
        <f ca="1">IFERROR(IF((VLOOKUP($E164,'NEA Backsheet'!$D$5:$AF$182,H$9,FALSE))="","",(VLOOKUP($E164,'NEA Backsheet'!$D$5:$AF$182,H$9,FALSE))),"")</f>
        <v>2276.0450573545481</v>
      </c>
      <c r="I164" s="140">
        <f ca="1">IFERROR(IF((VLOOKUP($E164,'NEA Backsheet'!$D$5:$AF$182,I$9,FALSE))="","",(VLOOKUP($E164,'NEA Backsheet'!$D$5:$AF$182,I$9,FALSE))),"")</f>
        <v>2419.8892937333544</v>
      </c>
      <c r="J164" s="137">
        <f ca="1">IFERROR(IF((VLOOKUP($E164,'NEA Backsheet'!$D$5:$AF$182,J$9,FALSE))="","",(VLOOKUP($E164,'NEA Backsheet'!$D$5:$AF$182,J$9,FALSE))),"")</f>
        <v>2301.4920329643933</v>
      </c>
      <c r="K164" s="135">
        <f ca="1">IFERROR(IF((VLOOKUP($E164,'NEA Backsheet'!$D$5:$AF$182,K$9,FALSE))="","",(VLOOKUP($E164,'NEA Backsheet'!$D$5:$AF$182,K$9,FALSE))),"")</f>
        <v>2412.8892758431102</v>
      </c>
      <c r="L164" s="164">
        <f ca="1">IFERROR(IF((VLOOKUP($E164,'NEA Backsheet'!$D$5:$AF$182,L$9,FALSE))="","",(VLOOKUP($E164,'NEA Backsheet'!$D$5:$AF$182,L$9,FALSE))),"")</f>
        <v>2392.2823797642704</v>
      </c>
      <c r="M164" s="140">
        <f ca="1">IFERROR(IF((VLOOKUP($E164,'NEA Backsheet'!$D$5:$AF$182,M$9,FALSE))="","",(VLOOKUP($E164,'NEA Backsheet'!$D$5:$AF$182,M$9,FALSE))),"")</f>
        <v>2481.3494121052722</v>
      </c>
      <c r="N164" s="137">
        <f ca="1">IFERROR(IF((VLOOKUP($E164,'NEA Backsheet'!$D$5:$AF$182,N$9,FALSE))="","",(VLOOKUP($E164,'NEA Backsheet'!$D$5:$AF$182,N$9,FALSE))),"")</f>
        <v>0</v>
      </c>
      <c r="O164" s="136">
        <f t="shared" ca="1" si="21"/>
        <v>-173.73276659271505</v>
      </c>
      <c r="P164" s="164">
        <f t="shared" ca="1" si="22"/>
        <v>-116.23732240972231</v>
      </c>
      <c r="Q164" s="140">
        <f t="shared" ca="1" si="23"/>
        <v>-61.460118371917815</v>
      </c>
      <c r="R164" s="274" t="str">
        <f t="shared" ca="1" si="24"/>
        <v/>
      </c>
    </row>
    <row r="165" spans="1:18">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20"/>
        <v>E09000029</v>
      </c>
      <c r="F165" s="29" t="str">
        <f ca="1">IF(E165="","",VLOOKUP(E165,'Org list'!$J$9:$K$636,2,0))</f>
        <v>Sutton</v>
      </c>
      <c r="G165" s="135">
        <f ca="1">IFERROR(IF((VLOOKUP($E165,'NEA Backsheet'!$D$5:$AF$182,G$9,FALSE))="","",(VLOOKUP($E165,'NEA Backsheet'!$D$5:$AF$182,G$9,FALSE))),"")</f>
        <v>2493.230909138033</v>
      </c>
      <c r="H165" s="164">
        <f ca="1">IFERROR(IF((VLOOKUP($E165,'NEA Backsheet'!$D$5:$AF$182,H$9,FALSE))="","",(VLOOKUP($E165,'NEA Backsheet'!$D$5:$AF$182,H$9,FALSE))),"")</f>
        <v>2610.9329028320908</v>
      </c>
      <c r="I165" s="140">
        <f ca="1">IFERROR(IF((VLOOKUP($E165,'NEA Backsheet'!$D$5:$AF$182,I$9,FALSE))="","",(VLOOKUP($E165,'NEA Backsheet'!$D$5:$AF$182,I$9,FALSE))),"")</f>
        <v>2632.6777071137835</v>
      </c>
      <c r="J165" s="137">
        <f ca="1">IFERROR(IF((VLOOKUP($E165,'NEA Backsheet'!$D$5:$AF$182,J$9,FALSE))="","",(VLOOKUP($E165,'NEA Backsheet'!$D$5:$AF$182,J$9,FALSE))),"")</f>
        <v>2572.0774790711675</v>
      </c>
      <c r="K165" s="135">
        <f ca="1">IFERROR(IF((VLOOKUP($E165,'NEA Backsheet'!$D$5:$AF$182,K$9,FALSE))="","",(VLOOKUP($E165,'NEA Backsheet'!$D$5:$AF$182,K$9,FALSE))),"")</f>
        <v>2809.7605413559727</v>
      </c>
      <c r="L165" s="164">
        <f ca="1">IFERROR(IF((VLOOKUP($E165,'NEA Backsheet'!$D$5:$AF$182,L$9,FALSE))="","",(VLOOKUP($E165,'NEA Backsheet'!$D$5:$AF$182,L$9,FALSE))),"")</f>
        <v>2804.4482165397171</v>
      </c>
      <c r="M165" s="140">
        <f ca="1">IFERROR(IF((VLOOKUP($E165,'NEA Backsheet'!$D$5:$AF$182,M$9,FALSE))="","",(VLOOKUP($E165,'NEA Backsheet'!$D$5:$AF$182,M$9,FALSE))),"")</f>
        <v>2846.5357447726687</v>
      </c>
      <c r="N165" s="137">
        <f ca="1">IFERROR(IF((VLOOKUP($E165,'NEA Backsheet'!$D$5:$AF$182,N$9,FALSE))="","",(VLOOKUP($E165,'NEA Backsheet'!$D$5:$AF$182,N$9,FALSE))),"")</f>
        <v>0</v>
      </c>
      <c r="O165" s="136">
        <f t="shared" ca="1" si="21"/>
        <v>-316.52963221793971</v>
      </c>
      <c r="P165" s="164">
        <f t="shared" ca="1" si="22"/>
        <v>-193.51531370762632</v>
      </c>
      <c r="Q165" s="140">
        <f t="shared" ca="1" si="23"/>
        <v>-213.85803765888522</v>
      </c>
      <c r="R165" s="274" t="str">
        <f t="shared" ca="1" si="24"/>
        <v/>
      </c>
    </row>
    <row r="166" spans="1:18">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20"/>
        <v>E06000030</v>
      </c>
      <c r="F166" s="29" t="str">
        <f ca="1">IF(E166="","",VLOOKUP(E166,'Org list'!$J$9:$K$636,2,0))</f>
        <v>Swindon</v>
      </c>
      <c r="G166" s="135">
        <f ca="1">IFERROR(IF((VLOOKUP($E166,'NEA Backsheet'!$D$5:$AF$182,G$9,FALSE))="","",(VLOOKUP($E166,'NEA Backsheet'!$D$5:$AF$182,G$9,FALSE))),"")</f>
        <v>2679.7589378133648</v>
      </c>
      <c r="H166" s="164">
        <f ca="1">IFERROR(IF((VLOOKUP($E166,'NEA Backsheet'!$D$5:$AF$182,H$9,FALSE))="","",(VLOOKUP($E166,'NEA Backsheet'!$D$5:$AF$182,H$9,FALSE))),"")</f>
        <v>2672.5733680779804</v>
      </c>
      <c r="I166" s="140">
        <f ca="1">IFERROR(IF((VLOOKUP($E166,'NEA Backsheet'!$D$5:$AF$182,I$9,FALSE))="","",(VLOOKUP($E166,'NEA Backsheet'!$D$5:$AF$182,I$9,FALSE))),"")</f>
        <v>2800.1783688253395</v>
      </c>
      <c r="J166" s="137">
        <f ca="1">IFERROR(IF((VLOOKUP($E166,'NEA Backsheet'!$D$5:$AF$182,J$9,FALSE))="","",(VLOOKUP($E166,'NEA Backsheet'!$D$5:$AF$182,J$9,FALSE))),"")</f>
        <v>2692.6867780479574</v>
      </c>
      <c r="K166" s="135">
        <f ca="1">IFERROR(IF((VLOOKUP($E166,'NEA Backsheet'!$D$5:$AF$182,K$9,FALSE))="","",(VLOOKUP($E166,'NEA Backsheet'!$D$5:$AF$182,K$9,FALSE))),"")</f>
        <v>2857.8592619576157</v>
      </c>
      <c r="L166" s="164">
        <f ca="1">IFERROR(IF((VLOOKUP($E166,'NEA Backsheet'!$D$5:$AF$182,L$9,FALSE))="","",(VLOOKUP($E166,'NEA Backsheet'!$D$5:$AF$182,L$9,FALSE))),"")</f>
        <v>2965.9335880059848</v>
      </c>
      <c r="M166" s="140">
        <f ca="1">IFERROR(IF((VLOOKUP($E166,'NEA Backsheet'!$D$5:$AF$182,M$9,FALSE))="","",(VLOOKUP($E166,'NEA Backsheet'!$D$5:$AF$182,M$9,FALSE))),"")</f>
        <v>3186.6758798621763</v>
      </c>
      <c r="N166" s="137">
        <f ca="1">IFERROR(IF((VLOOKUP($E166,'NEA Backsheet'!$D$5:$AF$182,N$9,FALSE))="","",(VLOOKUP($E166,'NEA Backsheet'!$D$5:$AF$182,N$9,FALSE))),"")</f>
        <v>0</v>
      </c>
      <c r="O166" s="136">
        <f t="shared" ca="1" si="21"/>
        <v>-178.10032414425086</v>
      </c>
      <c r="P166" s="164">
        <f t="shared" ca="1" si="22"/>
        <v>-293.36021992800443</v>
      </c>
      <c r="Q166" s="140">
        <f t="shared" ca="1" si="23"/>
        <v>-386.49751103683684</v>
      </c>
      <c r="R166" s="274" t="str">
        <f t="shared" ca="1" si="24"/>
        <v/>
      </c>
    </row>
    <row r="167" spans="1:18">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20"/>
        <v>E08000008</v>
      </c>
      <c r="F167" s="29" t="str">
        <f ca="1">IF(E167="","",VLOOKUP(E167,'Org list'!$J$9:$K$636,2,0))</f>
        <v>Tameside</v>
      </c>
      <c r="G167" s="135">
        <f ca="1">IFERROR(IF((VLOOKUP($E167,'NEA Backsheet'!$D$5:$AF$182,G$9,FALSE))="","",(VLOOKUP($E167,'NEA Backsheet'!$D$5:$AF$182,G$9,FALSE))),"")</f>
        <v>3087.3428275793153</v>
      </c>
      <c r="H167" s="164">
        <f ca="1">IFERROR(IF((VLOOKUP($E167,'NEA Backsheet'!$D$5:$AF$182,H$9,FALSE))="","",(VLOOKUP($E167,'NEA Backsheet'!$D$5:$AF$182,H$9,FALSE))),"")</f>
        <v>3027.196247350616</v>
      </c>
      <c r="I167" s="140">
        <f ca="1">IFERROR(IF((VLOOKUP($E167,'NEA Backsheet'!$D$5:$AF$182,I$9,FALSE))="","",(VLOOKUP($E167,'NEA Backsheet'!$D$5:$AF$182,I$9,FALSE))),"")</f>
        <v>3167.7461352501864</v>
      </c>
      <c r="J167" s="137">
        <f ca="1">IFERROR(IF((VLOOKUP($E167,'NEA Backsheet'!$D$5:$AF$182,J$9,FALSE))="","",(VLOOKUP($E167,'NEA Backsheet'!$D$5:$AF$182,J$9,FALSE))),"")</f>
        <v>3136.7396984479788</v>
      </c>
      <c r="K167" s="135">
        <f ca="1">IFERROR(IF((VLOOKUP($E167,'NEA Backsheet'!$D$5:$AF$182,K$9,FALSE))="","",(VLOOKUP($E167,'NEA Backsheet'!$D$5:$AF$182,K$9,FALSE))),"")</f>
        <v>3143.3046919798576</v>
      </c>
      <c r="L167" s="164">
        <f ca="1">IFERROR(IF((VLOOKUP($E167,'NEA Backsheet'!$D$5:$AF$182,L$9,FALSE))="","",(VLOOKUP($E167,'NEA Backsheet'!$D$5:$AF$182,L$9,FALSE))),"")</f>
        <v>3125.7706636515636</v>
      </c>
      <c r="M167" s="140">
        <f ca="1">IFERROR(IF((VLOOKUP($E167,'NEA Backsheet'!$D$5:$AF$182,M$9,FALSE))="","",(VLOOKUP($E167,'NEA Backsheet'!$D$5:$AF$182,M$9,FALSE))),"")</f>
        <v>3261.9782859684228</v>
      </c>
      <c r="N167" s="137">
        <f ca="1">IFERROR(IF((VLOOKUP($E167,'NEA Backsheet'!$D$5:$AF$182,N$9,FALSE))="","",(VLOOKUP($E167,'NEA Backsheet'!$D$5:$AF$182,N$9,FALSE))),"")</f>
        <v>0</v>
      </c>
      <c r="O167" s="136">
        <f t="shared" ca="1" si="21"/>
        <v>-55.961864400542254</v>
      </c>
      <c r="P167" s="164">
        <f t="shared" ca="1" si="22"/>
        <v>-98.574416300947632</v>
      </c>
      <c r="Q167" s="140">
        <f t="shared" ca="1" si="23"/>
        <v>-94.232150718236426</v>
      </c>
      <c r="R167" s="274" t="str">
        <f t="shared" ca="1" si="24"/>
        <v/>
      </c>
    </row>
    <row r="168" spans="1:18">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20"/>
        <v>E06000020</v>
      </c>
      <c r="F168" s="29" t="str">
        <f ca="1">IF(E168="","",VLOOKUP(E168,'Org list'!$J$9:$K$636,2,0))</f>
        <v>Telford and Wrekin</v>
      </c>
      <c r="G168" s="135">
        <f ca="1">IFERROR(IF((VLOOKUP($E168,'NEA Backsheet'!$D$5:$AF$182,G$9,FALSE))="","",(VLOOKUP($E168,'NEA Backsheet'!$D$5:$AF$182,G$9,FALSE))),"")</f>
        <v>2660.1167811814453</v>
      </c>
      <c r="H168" s="164">
        <f ca="1">IFERROR(IF((VLOOKUP($E168,'NEA Backsheet'!$D$5:$AF$182,H$9,FALSE))="","",(VLOOKUP($E168,'NEA Backsheet'!$D$5:$AF$182,H$9,FALSE))),"")</f>
        <v>2546.4863337667925</v>
      </c>
      <c r="I168" s="140">
        <f ca="1">IFERROR(IF((VLOOKUP($E168,'NEA Backsheet'!$D$5:$AF$182,I$9,FALSE))="","",(VLOOKUP($E168,'NEA Backsheet'!$D$5:$AF$182,I$9,FALSE))),"")</f>
        <v>2586.7322953082248</v>
      </c>
      <c r="J168" s="137">
        <f ca="1">IFERROR(IF((VLOOKUP($E168,'NEA Backsheet'!$D$5:$AF$182,J$9,FALSE))="","",(VLOOKUP($E168,'NEA Backsheet'!$D$5:$AF$182,J$9,FALSE))),"")</f>
        <v>2661.2898658836862</v>
      </c>
      <c r="K168" s="135">
        <f ca="1">IFERROR(IF((VLOOKUP($E168,'NEA Backsheet'!$D$5:$AF$182,K$9,FALSE))="","",(VLOOKUP($E168,'NEA Backsheet'!$D$5:$AF$182,K$9,FALSE))),"")</f>
        <v>2713.434575954886</v>
      </c>
      <c r="L168" s="164">
        <f ca="1">IFERROR(IF((VLOOKUP($E168,'NEA Backsheet'!$D$5:$AF$182,L$9,FALSE))="","",(VLOOKUP($E168,'NEA Backsheet'!$D$5:$AF$182,L$9,FALSE))),"")</f>
        <v>2716.6483193153676</v>
      </c>
      <c r="M168" s="140">
        <f ca="1">IFERROR(IF((VLOOKUP($E168,'NEA Backsheet'!$D$5:$AF$182,M$9,FALSE))="","",(VLOOKUP($E168,'NEA Backsheet'!$D$5:$AF$182,M$9,FALSE))),"")</f>
        <v>2924.3035551431058</v>
      </c>
      <c r="N168" s="137">
        <f ca="1">IFERROR(IF((VLOOKUP($E168,'NEA Backsheet'!$D$5:$AF$182,N$9,FALSE))="","",(VLOOKUP($E168,'NEA Backsheet'!$D$5:$AF$182,N$9,FALSE))),"")</f>
        <v>0</v>
      </c>
      <c r="O168" s="136">
        <f t="shared" ca="1" si="21"/>
        <v>-53.31779477344071</v>
      </c>
      <c r="P168" s="164">
        <f t="shared" ca="1" si="22"/>
        <v>-170.1619855485751</v>
      </c>
      <c r="Q168" s="140">
        <f t="shared" ca="1" si="23"/>
        <v>-337.57125983488095</v>
      </c>
      <c r="R168" s="274" t="str">
        <f t="shared" ca="1" si="24"/>
        <v/>
      </c>
    </row>
    <row r="169" spans="1:18">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20"/>
        <v>E06000034</v>
      </c>
      <c r="F169" s="29" t="str">
        <f ca="1">IF(E169="","",VLOOKUP(E169,'Org list'!$J$9:$K$636,2,0))</f>
        <v>Thurrock</v>
      </c>
      <c r="G169" s="135">
        <f ca="1">IFERROR(IF((VLOOKUP($E169,'NEA Backsheet'!$D$5:$AF$182,G$9,FALSE))="","",(VLOOKUP($E169,'NEA Backsheet'!$D$5:$AF$182,G$9,FALSE))),"")</f>
        <v>362.99608848325289</v>
      </c>
      <c r="H169" s="164">
        <f ca="1">IFERROR(IF((VLOOKUP($E169,'NEA Backsheet'!$D$5:$AF$182,H$9,FALSE))="","",(VLOOKUP($E169,'NEA Backsheet'!$D$5:$AF$182,H$9,FALSE))),"")</f>
        <v>290.97573768660857</v>
      </c>
      <c r="I169" s="140">
        <f ca="1">IFERROR(IF((VLOOKUP($E169,'NEA Backsheet'!$D$5:$AF$182,I$9,FALSE))="","",(VLOOKUP($E169,'NEA Backsheet'!$D$5:$AF$182,I$9,FALSE))),"")</f>
        <v>293.39130876041997</v>
      </c>
      <c r="J169" s="137">
        <f ca="1">IFERROR(IF((VLOOKUP($E169,'NEA Backsheet'!$D$5:$AF$182,J$9,FALSE))="","",(VLOOKUP($E169,'NEA Backsheet'!$D$5:$AF$182,J$9,FALSE))),"")</f>
        <v>1927.6593610540931</v>
      </c>
      <c r="K169" s="135">
        <f ca="1">IFERROR(IF((VLOOKUP($E169,'NEA Backsheet'!$D$5:$AF$182,K$9,FALSE))="","",(VLOOKUP($E169,'NEA Backsheet'!$D$5:$AF$182,K$9,FALSE))),"")</f>
        <v>2331.1624667763417</v>
      </c>
      <c r="L169" s="164">
        <f ca="1">IFERROR(IF((VLOOKUP($E169,'NEA Backsheet'!$D$5:$AF$182,L$9,FALSE))="","",(VLOOKUP($E169,'NEA Backsheet'!$D$5:$AF$182,L$9,FALSE))),"")</f>
        <v>2482.8100844076298</v>
      </c>
      <c r="M169" s="140">
        <f ca="1">IFERROR(IF((VLOOKUP($E169,'NEA Backsheet'!$D$5:$AF$182,M$9,FALSE))="","",(VLOOKUP($E169,'NEA Backsheet'!$D$5:$AF$182,M$9,FALSE))),"")</f>
        <v>2559.9650020288714</v>
      </c>
      <c r="N169" s="137">
        <f ca="1">IFERROR(IF((VLOOKUP($E169,'NEA Backsheet'!$D$5:$AF$182,N$9,FALSE))="","",(VLOOKUP($E169,'NEA Backsheet'!$D$5:$AF$182,N$9,FALSE))),"")</f>
        <v>0</v>
      </c>
      <c r="O169" s="136">
        <f t="shared" ca="1" si="21"/>
        <v>-1968.1663782930889</v>
      </c>
      <c r="P169" s="164">
        <f t="shared" ca="1" si="22"/>
        <v>-2191.8343467210211</v>
      </c>
      <c r="Q169" s="140">
        <f t="shared" ca="1" si="23"/>
        <v>-2266.5736932684513</v>
      </c>
      <c r="R169" s="274" t="str">
        <f t="shared" ca="1" si="24"/>
        <v/>
      </c>
    </row>
    <row r="170" spans="1:18">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20"/>
        <v>E06000027</v>
      </c>
      <c r="F170" s="29" t="str">
        <f ca="1">IF(E170="","",VLOOKUP(E170,'Org list'!$J$9:$K$636,2,0))</f>
        <v>Torbay</v>
      </c>
      <c r="G170" s="135">
        <f ca="1">IFERROR(IF((VLOOKUP($E170,'NEA Backsheet'!$D$5:$AF$182,G$9,FALSE))="","",(VLOOKUP($E170,'NEA Backsheet'!$D$5:$AF$182,G$9,FALSE))),"")</f>
        <v>3408.1391293326042</v>
      </c>
      <c r="H170" s="164">
        <f ca="1">IFERROR(IF((VLOOKUP($E170,'NEA Backsheet'!$D$5:$AF$182,H$9,FALSE))="","",(VLOOKUP($E170,'NEA Backsheet'!$D$5:$AF$182,H$9,FALSE))),"")</f>
        <v>3462.328941548009</v>
      </c>
      <c r="I170" s="140">
        <f ca="1">IFERROR(IF((VLOOKUP($E170,'NEA Backsheet'!$D$5:$AF$182,I$9,FALSE))="","",(VLOOKUP($E170,'NEA Backsheet'!$D$5:$AF$182,I$9,FALSE))),"")</f>
        <v>3585.619856588426</v>
      </c>
      <c r="J170" s="137">
        <f ca="1">IFERROR(IF((VLOOKUP($E170,'NEA Backsheet'!$D$5:$AF$182,J$9,FALSE))="","",(VLOOKUP($E170,'NEA Backsheet'!$D$5:$AF$182,J$9,FALSE))),"")</f>
        <v>3644.6863030422655</v>
      </c>
      <c r="K170" s="135">
        <f ca="1">IFERROR(IF((VLOOKUP($E170,'NEA Backsheet'!$D$5:$AF$182,K$9,FALSE))="","",(VLOOKUP($E170,'NEA Backsheet'!$D$5:$AF$182,K$9,FALSE))),"")</f>
        <v>3367.3455581314001</v>
      </c>
      <c r="L170" s="164">
        <f ca="1">IFERROR(IF((VLOOKUP($E170,'NEA Backsheet'!$D$5:$AF$182,L$9,FALSE))="","",(VLOOKUP($E170,'NEA Backsheet'!$D$5:$AF$182,L$9,FALSE))),"")</f>
        <v>3334.9951960120466</v>
      </c>
      <c r="M170" s="140">
        <f ca="1">IFERROR(IF((VLOOKUP($E170,'NEA Backsheet'!$D$5:$AF$182,M$9,FALSE))="","",(VLOOKUP($E170,'NEA Backsheet'!$D$5:$AF$182,M$9,FALSE))),"")</f>
        <v>3567.9905007143589</v>
      </c>
      <c r="N170" s="137">
        <f ca="1">IFERROR(IF((VLOOKUP($E170,'NEA Backsheet'!$D$5:$AF$182,N$9,FALSE))="","",(VLOOKUP($E170,'NEA Backsheet'!$D$5:$AF$182,N$9,FALSE))),"")</f>
        <v>0</v>
      </c>
      <c r="O170" s="136">
        <f t="shared" ca="1" si="21"/>
        <v>40.793571201204031</v>
      </c>
      <c r="P170" s="164">
        <f t="shared" ca="1" si="22"/>
        <v>127.33374553596241</v>
      </c>
      <c r="Q170" s="140">
        <f t="shared" ca="1" si="23"/>
        <v>17.629355874067187</v>
      </c>
      <c r="R170" s="274" t="str">
        <f t="shared" ca="1" si="24"/>
        <v/>
      </c>
    </row>
    <row r="171" spans="1:18">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20"/>
        <v>E09000030</v>
      </c>
      <c r="F171" s="29" t="str">
        <f ca="1">IF(E171="","",VLOOKUP(E171,'Org list'!$J$9:$K$636,2,0))</f>
        <v>Tower Hamlets</v>
      </c>
      <c r="G171" s="135">
        <f ca="1">IFERROR(IF((VLOOKUP($E171,'NEA Backsheet'!$D$5:$AF$182,G$9,FALSE))="","",(VLOOKUP($E171,'NEA Backsheet'!$D$5:$AF$182,G$9,FALSE))),"")</f>
        <v>1743.732372038522</v>
      </c>
      <c r="H171" s="164">
        <f ca="1">IFERROR(IF((VLOOKUP($E171,'NEA Backsheet'!$D$5:$AF$182,H$9,FALSE))="","",(VLOOKUP($E171,'NEA Backsheet'!$D$5:$AF$182,H$9,FALSE))),"")</f>
        <v>1785.1803716467041</v>
      </c>
      <c r="I171" s="140">
        <f ca="1">IFERROR(IF((VLOOKUP($E171,'NEA Backsheet'!$D$5:$AF$182,I$9,FALSE))="","",(VLOOKUP($E171,'NEA Backsheet'!$D$5:$AF$182,I$9,FALSE))),"")</f>
        <v>1870.9293278253269</v>
      </c>
      <c r="J171" s="137">
        <f ca="1">IFERROR(IF((VLOOKUP($E171,'NEA Backsheet'!$D$5:$AF$182,J$9,FALSE))="","",(VLOOKUP($E171,'NEA Backsheet'!$D$5:$AF$182,J$9,FALSE))),"")</f>
        <v>1786.3447382705497</v>
      </c>
      <c r="K171" s="135">
        <f ca="1">IFERROR(IF((VLOOKUP($E171,'NEA Backsheet'!$D$5:$AF$182,K$9,FALSE))="","",(VLOOKUP($E171,'NEA Backsheet'!$D$5:$AF$182,K$9,FALSE))),"")</f>
        <v>1771.2047334413967</v>
      </c>
      <c r="L171" s="164">
        <f ca="1">IFERROR(IF((VLOOKUP($E171,'NEA Backsheet'!$D$5:$AF$182,L$9,FALSE))="","",(VLOOKUP($E171,'NEA Backsheet'!$D$5:$AF$182,L$9,FALSE))),"")</f>
        <v>1886.5165361342092</v>
      </c>
      <c r="M171" s="140">
        <f ca="1">IFERROR(IF((VLOOKUP($E171,'NEA Backsheet'!$D$5:$AF$182,M$9,FALSE))="","",(VLOOKUP($E171,'NEA Backsheet'!$D$5:$AF$182,M$9,FALSE))),"")</f>
        <v>2025.2680853443305</v>
      </c>
      <c r="N171" s="137">
        <f ca="1">IFERROR(IF((VLOOKUP($E171,'NEA Backsheet'!$D$5:$AF$182,N$9,FALSE))="","",(VLOOKUP($E171,'NEA Backsheet'!$D$5:$AF$182,N$9,FALSE))),"")</f>
        <v>0</v>
      </c>
      <c r="O171" s="136">
        <f t="shared" ca="1" si="21"/>
        <v>-27.47236140287464</v>
      </c>
      <c r="P171" s="164">
        <f t="shared" ca="1" si="22"/>
        <v>-101.33616448750513</v>
      </c>
      <c r="Q171" s="140">
        <f t="shared" ca="1" si="23"/>
        <v>-154.33875751900359</v>
      </c>
      <c r="R171" s="274" t="str">
        <f t="shared" ca="1" si="24"/>
        <v/>
      </c>
    </row>
    <row r="172" spans="1:18">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25">IF($A172&gt;$U$5-1,"",INDIRECT("'Comms by AT'!D"&amp;$A172+$U$4))</f>
        <v>E08000009</v>
      </c>
      <c r="F172" s="29" t="str">
        <f ca="1">IF(E172="","",VLOOKUP(E172,'Org list'!$J$9:$K$636,2,0))</f>
        <v>Trafford</v>
      </c>
      <c r="G172" s="135">
        <f ca="1">IFERROR(IF((VLOOKUP($E172,'NEA Backsheet'!$D$5:$AF$182,G$9,FALSE))="","",(VLOOKUP($E172,'NEA Backsheet'!$D$5:$AF$182,G$9,FALSE))),"")</f>
        <v>2902.8985688312023</v>
      </c>
      <c r="H172" s="164">
        <f ca="1">IFERROR(IF((VLOOKUP($E172,'NEA Backsheet'!$D$5:$AF$182,H$9,FALSE))="","",(VLOOKUP($E172,'NEA Backsheet'!$D$5:$AF$182,H$9,FALSE))),"")</f>
        <v>2964.1580734417407</v>
      </c>
      <c r="I172" s="140">
        <f ca="1">IFERROR(IF((VLOOKUP($E172,'NEA Backsheet'!$D$5:$AF$182,I$9,FALSE))="","",(VLOOKUP($E172,'NEA Backsheet'!$D$5:$AF$182,I$9,FALSE))),"")</f>
        <v>3018.4455307071262</v>
      </c>
      <c r="J172" s="137">
        <f ca="1">IFERROR(IF((VLOOKUP($E172,'NEA Backsheet'!$D$5:$AF$182,J$9,FALSE))="","",(VLOOKUP($E172,'NEA Backsheet'!$D$5:$AF$182,J$9,FALSE))),"")</f>
        <v>2909.3582384551969</v>
      </c>
      <c r="K172" s="135">
        <f ca="1">IFERROR(IF((VLOOKUP($E172,'NEA Backsheet'!$D$5:$AF$182,K$9,FALSE))="","",(VLOOKUP($E172,'NEA Backsheet'!$D$5:$AF$182,K$9,FALSE))),"")</f>
        <v>2825.6101095641206</v>
      </c>
      <c r="L172" s="164">
        <f ca="1">IFERROR(IF((VLOOKUP($E172,'NEA Backsheet'!$D$5:$AF$182,L$9,FALSE))="","",(VLOOKUP($E172,'NEA Backsheet'!$D$5:$AF$182,L$9,FALSE))),"")</f>
        <v>2882.8263825381987</v>
      </c>
      <c r="M172" s="140">
        <f ca="1">IFERROR(IF((VLOOKUP($E172,'NEA Backsheet'!$D$5:$AF$182,M$9,FALSE))="","",(VLOOKUP($E172,'NEA Backsheet'!$D$5:$AF$182,M$9,FALSE))),"")</f>
        <v>3068.0040399081886</v>
      </c>
      <c r="N172" s="137">
        <f ca="1">IFERROR(IF((VLOOKUP($E172,'NEA Backsheet'!$D$5:$AF$182,N$9,FALSE))="","",(VLOOKUP($E172,'NEA Backsheet'!$D$5:$AF$182,N$9,FALSE))),"")</f>
        <v>0</v>
      </c>
      <c r="O172" s="136">
        <f t="shared" ref="O172:O189" ca="1" si="26">IFERROR(IF(K172=0,"",(G172-K172)),"")</f>
        <v>77.288459267081635</v>
      </c>
      <c r="P172" s="164">
        <f t="shared" ref="P172:P189" ca="1" si="27">IFERROR(IF(L172=0,"",(H172-L172)),"")</f>
        <v>81.331690903542039</v>
      </c>
      <c r="Q172" s="140">
        <f t="shared" ref="Q172:Q189" ca="1" si="28">IFERROR(IF(M172=0,"",(I172-M172)),"")</f>
        <v>-49.558509201062407</v>
      </c>
      <c r="R172" s="274" t="str">
        <f t="shared" ref="R172:R189" ca="1" si="29">IFERROR(IF(N172=0,"",(J172-N172)),"")</f>
        <v/>
      </c>
    </row>
    <row r="173" spans="1:18">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25"/>
        <v>E08000036</v>
      </c>
      <c r="F173" s="29" t="str">
        <f ca="1">IF(E173="","",VLOOKUP(E173,'Org list'!$J$9:$K$636,2,0))</f>
        <v>Wakefield</v>
      </c>
      <c r="G173" s="135">
        <f ca="1">IFERROR(IF((VLOOKUP($E173,'NEA Backsheet'!$D$5:$AF$182,G$9,FALSE))="","",(VLOOKUP($E173,'NEA Backsheet'!$D$5:$AF$182,G$9,FALSE))),"")</f>
        <v>3110.0366131206356</v>
      </c>
      <c r="H173" s="164">
        <f ca="1">IFERROR(IF((VLOOKUP($E173,'NEA Backsheet'!$D$5:$AF$182,H$9,FALSE))="","",(VLOOKUP($E173,'NEA Backsheet'!$D$5:$AF$182,H$9,FALSE))),"")</f>
        <v>3117.985718020454</v>
      </c>
      <c r="I173" s="140">
        <f ca="1">IFERROR(IF((VLOOKUP($E173,'NEA Backsheet'!$D$5:$AF$182,I$9,FALSE))="","",(VLOOKUP($E173,'NEA Backsheet'!$D$5:$AF$182,I$9,FALSE))),"")</f>
        <v>3212.9936897462021</v>
      </c>
      <c r="J173" s="137">
        <f ca="1">IFERROR(IF((VLOOKUP($E173,'NEA Backsheet'!$D$5:$AF$182,J$9,FALSE))="","",(VLOOKUP($E173,'NEA Backsheet'!$D$5:$AF$182,J$9,FALSE))),"")</f>
        <v>3381.8858802085392</v>
      </c>
      <c r="K173" s="135">
        <f ca="1">IFERROR(IF((VLOOKUP($E173,'NEA Backsheet'!$D$5:$AF$182,K$9,FALSE))="","",(VLOOKUP($E173,'NEA Backsheet'!$D$5:$AF$182,K$9,FALSE))),"")</f>
        <v>3157.4607360009977</v>
      </c>
      <c r="L173" s="164">
        <f ca="1">IFERROR(IF((VLOOKUP($E173,'NEA Backsheet'!$D$5:$AF$182,L$9,FALSE))="","",(VLOOKUP($E173,'NEA Backsheet'!$D$5:$AF$182,L$9,FALSE))),"")</f>
        <v>2995.1378441599163</v>
      </c>
      <c r="M173" s="140">
        <f ca="1">IFERROR(IF((VLOOKUP($E173,'NEA Backsheet'!$D$5:$AF$182,M$9,FALSE))="","",(VLOOKUP($E173,'NEA Backsheet'!$D$5:$AF$182,M$9,FALSE))),"")</f>
        <v>2944.8882457468962</v>
      </c>
      <c r="N173" s="137">
        <f ca="1">IFERROR(IF((VLOOKUP($E173,'NEA Backsheet'!$D$5:$AF$182,N$9,FALSE))="","",(VLOOKUP($E173,'NEA Backsheet'!$D$5:$AF$182,N$9,FALSE))),"")</f>
        <v>0</v>
      </c>
      <c r="O173" s="136">
        <f t="shared" ca="1" si="26"/>
        <v>-47.42412288036212</v>
      </c>
      <c r="P173" s="164">
        <f t="shared" ca="1" si="27"/>
        <v>122.84787386053767</v>
      </c>
      <c r="Q173" s="140">
        <f t="shared" ca="1" si="28"/>
        <v>268.10544399930586</v>
      </c>
      <c r="R173" s="274" t="str">
        <f t="shared" ca="1" si="29"/>
        <v/>
      </c>
    </row>
    <row r="174" spans="1:18">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25"/>
        <v>E08000030</v>
      </c>
      <c r="F174" s="29" t="str">
        <f ca="1">IF(E174="","",VLOOKUP(E174,'Org list'!$J$9:$K$636,2,0))</f>
        <v>Walsall</v>
      </c>
      <c r="G174" s="135">
        <f ca="1">IFERROR(IF((VLOOKUP($E174,'NEA Backsheet'!$D$5:$AF$182,G$9,FALSE))="","",(VLOOKUP($E174,'NEA Backsheet'!$D$5:$AF$182,G$9,FALSE))),"")</f>
        <v>3047.7047032739379</v>
      </c>
      <c r="H174" s="164">
        <f ca="1">IFERROR(IF((VLOOKUP($E174,'NEA Backsheet'!$D$5:$AF$182,H$9,FALSE))="","",(VLOOKUP($E174,'NEA Backsheet'!$D$5:$AF$182,H$9,FALSE))),"")</f>
        <v>2940.6559129694556</v>
      </c>
      <c r="I174" s="140">
        <f ca="1">IFERROR(IF((VLOOKUP($E174,'NEA Backsheet'!$D$5:$AF$182,I$9,FALSE))="","",(VLOOKUP($E174,'NEA Backsheet'!$D$5:$AF$182,I$9,FALSE))),"")</f>
        <v>3000.5553796415479</v>
      </c>
      <c r="J174" s="137">
        <f ca="1">IFERROR(IF((VLOOKUP($E174,'NEA Backsheet'!$D$5:$AF$182,J$9,FALSE))="","",(VLOOKUP($E174,'NEA Backsheet'!$D$5:$AF$182,J$9,FALSE))),"")</f>
        <v>2978.7257289011909</v>
      </c>
      <c r="K174" s="135">
        <f ca="1">IFERROR(IF((VLOOKUP($E174,'NEA Backsheet'!$D$5:$AF$182,K$9,FALSE))="","",(VLOOKUP($E174,'NEA Backsheet'!$D$5:$AF$182,K$9,FALSE))),"")</f>
        <v>3047.5122686774539</v>
      </c>
      <c r="L174" s="164">
        <f ca="1">IFERROR(IF((VLOOKUP($E174,'NEA Backsheet'!$D$5:$AF$182,L$9,FALSE))="","",(VLOOKUP($E174,'NEA Backsheet'!$D$5:$AF$182,L$9,FALSE))),"")</f>
        <v>3160.4166021991487</v>
      </c>
      <c r="M174" s="140">
        <f ca="1">IFERROR(IF((VLOOKUP($E174,'NEA Backsheet'!$D$5:$AF$182,M$9,FALSE))="","",(VLOOKUP($E174,'NEA Backsheet'!$D$5:$AF$182,M$9,FALSE))),"")</f>
        <v>3234.1840601132312</v>
      </c>
      <c r="N174" s="137">
        <f ca="1">IFERROR(IF((VLOOKUP($E174,'NEA Backsheet'!$D$5:$AF$182,N$9,FALSE))="","",(VLOOKUP($E174,'NEA Backsheet'!$D$5:$AF$182,N$9,FALSE))),"")</f>
        <v>0</v>
      </c>
      <c r="O174" s="136">
        <f t="shared" ca="1" si="26"/>
        <v>0.19243459648396311</v>
      </c>
      <c r="P174" s="164">
        <f t="shared" ca="1" si="27"/>
        <v>-219.76068922969307</v>
      </c>
      <c r="Q174" s="140">
        <f t="shared" ca="1" si="28"/>
        <v>-233.62868047168331</v>
      </c>
      <c r="R174" s="274" t="str">
        <f t="shared" ca="1" si="29"/>
        <v/>
      </c>
    </row>
    <row r="175" spans="1:18">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25"/>
        <v>E09000031</v>
      </c>
      <c r="F175" s="29" t="str">
        <f ca="1">IF(E175="","",VLOOKUP(E175,'Org list'!$J$9:$K$636,2,0))</f>
        <v>Waltham Forest</v>
      </c>
      <c r="G175" s="135">
        <f ca="1">IFERROR(IF((VLOOKUP($E175,'NEA Backsheet'!$D$5:$AF$182,G$9,FALSE))="","",(VLOOKUP($E175,'NEA Backsheet'!$D$5:$AF$182,G$9,FALSE))),"")</f>
        <v>1955.1996627309666</v>
      </c>
      <c r="H175" s="164">
        <f ca="1">IFERROR(IF((VLOOKUP($E175,'NEA Backsheet'!$D$5:$AF$182,H$9,FALSE))="","",(VLOOKUP($E175,'NEA Backsheet'!$D$5:$AF$182,H$9,FALSE))),"")</f>
        <v>1986.7897046871665</v>
      </c>
      <c r="I175" s="140">
        <f ca="1">IFERROR(IF((VLOOKUP($E175,'NEA Backsheet'!$D$5:$AF$182,I$9,FALSE))="","",(VLOOKUP($E175,'NEA Backsheet'!$D$5:$AF$182,I$9,FALSE))),"")</f>
        <v>1921.5326472953902</v>
      </c>
      <c r="J175" s="137">
        <f ca="1">IFERROR(IF((VLOOKUP($E175,'NEA Backsheet'!$D$5:$AF$182,J$9,FALSE))="","",(VLOOKUP($E175,'NEA Backsheet'!$D$5:$AF$182,J$9,FALSE))),"")</f>
        <v>1918.7186102822477</v>
      </c>
      <c r="K175" s="135">
        <f ca="1">IFERROR(IF((VLOOKUP($E175,'NEA Backsheet'!$D$5:$AF$182,K$9,FALSE))="","",(VLOOKUP($E175,'NEA Backsheet'!$D$5:$AF$182,K$9,FALSE))),"")</f>
        <v>1955.7727485130467</v>
      </c>
      <c r="L175" s="164">
        <f ca="1">IFERROR(IF((VLOOKUP($E175,'NEA Backsheet'!$D$5:$AF$182,L$9,FALSE))="","",(VLOOKUP($E175,'NEA Backsheet'!$D$5:$AF$182,L$9,FALSE))),"")</f>
        <v>2267.9330380886199</v>
      </c>
      <c r="M175" s="140">
        <f ca="1">IFERROR(IF((VLOOKUP($E175,'NEA Backsheet'!$D$5:$AF$182,M$9,FALSE))="","",(VLOOKUP($E175,'NEA Backsheet'!$D$5:$AF$182,M$9,FALSE))),"")</f>
        <v>2421.8585971861021</v>
      </c>
      <c r="N175" s="137">
        <f ca="1">IFERROR(IF((VLOOKUP($E175,'NEA Backsheet'!$D$5:$AF$182,N$9,FALSE))="","",(VLOOKUP($E175,'NEA Backsheet'!$D$5:$AF$182,N$9,FALSE))),"")</f>
        <v>0</v>
      </c>
      <c r="O175" s="136">
        <f t="shared" ca="1" si="26"/>
        <v>-0.57308578208017025</v>
      </c>
      <c r="P175" s="164">
        <f t="shared" ca="1" si="27"/>
        <v>-281.14333340145345</v>
      </c>
      <c r="Q175" s="140">
        <f t="shared" ca="1" si="28"/>
        <v>-500.32594989071185</v>
      </c>
      <c r="R175" s="274" t="str">
        <f t="shared" ca="1" si="29"/>
        <v/>
      </c>
    </row>
    <row r="176" spans="1:18">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25"/>
        <v>E09000032</v>
      </c>
      <c r="F176" s="29" t="str">
        <f ca="1">IF(E176="","",VLOOKUP(E176,'Org list'!$J$9:$K$636,2,0))</f>
        <v>Wandsworth</v>
      </c>
      <c r="G176" s="135">
        <f ca="1">IFERROR(IF((VLOOKUP($E176,'NEA Backsheet'!$D$5:$AF$182,G$9,FALSE))="","",(VLOOKUP($E176,'NEA Backsheet'!$D$5:$AF$182,G$9,FALSE))),"")</f>
        <v>2019.8505301235102</v>
      </c>
      <c r="H176" s="164">
        <f ca="1">IFERROR(IF((VLOOKUP($E176,'NEA Backsheet'!$D$5:$AF$182,H$9,FALSE))="","",(VLOOKUP($E176,'NEA Backsheet'!$D$5:$AF$182,H$9,FALSE))),"")</f>
        <v>1967.1435534152504</v>
      </c>
      <c r="I176" s="140">
        <f ca="1">IFERROR(IF((VLOOKUP($E176,'NEA Backsheet'!$D$5:$AF$182,I$9,FALSE))="","",(VLOOKUP($E176,'NEA Backsheet'!$D$5:$AF$182,I$9,FALSE))),"")</f>
        <v>2070.5870779696638</v>
      </c>
      <c r="J176" s="137">
        <f ca="1">IFERROR(IF((VLOOKUP($E176,'NEA Backsheet'!$D$5:$AF$182,J$9,FALSE))="","",(VLOOKUP($E176,'NEA Backsheet'!$D$5:$AF$182,J$9,FALSE))),"")</f>
        <v>2063.2463854201173</v>
      </c>
      <c r="K176" s="135">
        <f ca="1">IFERROR(IF((VLOOKUP($E176,'NEA Backsheet'!$D$5:$AF$182,K$9,FALSE))="","",(VLOOKUP($E176,'NEA Backsheet'!$D$5:$AF$182,K$9,FALSE))),"")</f>
        <v>2090.5316135366161</v>
      </c>
      <c r="L176" s="164">
        <f ca="1">IFERROR(IF((VLOOKUP($E176,'NEA Backsheet'!$D$5:$AF$182,L$9,FALSE))="","",(VLOOKUP($E176,'NEA Backsheet'!$D$5:$AF$182,L$9,FALSE))),"")</f>
        <v>2082.5430624138485</v>
      </c>
      <c r="M176" s="140">
        <f ca="1">IFERROR(IF((VLOOKUP($E176,'NEA Backsheet'!$D$5:$AF$182,M$9,FALSE))="","",(VLOOKUP($E176,'NEA Backsheet'!$D$5:$AF$182,M$9,FALSE))),"")</f>
        <v>2166.767942839685</v>
      </c>
      <c r="N176" s="137">
        <f ca="1">IFERROR(IF((VLOOKUP($E176,'NEA Backsheet'!$D$5:$AF$182,N$9,FALSE))="","",(VLOOKUP($E176,'NEA Backsheet'!$D$5:$AF$182,N$9,FALSE))),"")</f>
        <v>0</v>
      </c>
      <c r="O176" s="136">
        <f t="shared" ca="1" si="26"/>
        <v>-70.681083413105853</v>
      </c>
      <c r="P176" s="164">
        <f t="shared" ca="1" si="27"/>
        <v>-115.39950899859809</v>
      </c>
      <c r="Q176" s="140">
        <f t="shared" ca="1" si="28"/>
        <v>-96.180864870021196</v>
      </c>
      <c r="R176" s="274" t="str">
        <f t="shared" ca="1" si="29"/>
        <v/>
      </c>
    </row>
    <row r="177" spans="1:19">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25"/>
        <v>E06000007</v>
      </c>
      <c r="F177" s="29" t="str">
        <f ca="1">IF(E177="","",VLOOKUP(E177,'Org list'!$J$9:$K$636,2,0))</f>
        <v>Warrington</v>
      </c>
      <c r="G177" s="135">
        <f ca="1">IFERROR(IF((VLOOKUP($E177,'NEA Backsheet'!$D$5:$AF$182,G$9,FALSE))="","",(VLOOKUP($E177,'NEA Backsheet'!$D$5:$AF$182,G$9,FALSE))),"")</f>
        <v>3277.2432134364053</v>
      </c>
      <c r="H177" s="164">
        <f ca="1">IFERROR(IF((VLOOKUP($E177,'NEA Backsheet'!$D$5:$AF$182,H$9,FALSE))="","",(VLOOKUP($E177,'NEA Backsheet'!$D$5:$AF$182,H$9,FALSE))),"")</f>
        <v>3269.6186645894422</v>
      </c>
      <c r="I177" s="140">
        <f ca="1">IFERROR(IF((VLOOKUP($E177,'NEA Backsheet'!$D$5:$AF$182,I$9,FALSE))="","",(VLOOKUP($E177,'NEA Backsheet'!$D$5:$AF$182,I$9,FALSE))),"")</f>
        <v>3397.3097386845466</v>
      </c>
      <c r="J177" s="137">
        <f ca="1">IFERROR(IF((VLOOKUP($E177,'NEA Backsheet'!$D$5:$AF$182,J$9,FALSE))="","",(VLOOKUP($E177,'NEA Backsheet'!$D$5:$AF$182,J$9,FALSE))),"")</f>
        <v>3193.9128996112227</v>
      </c>
      <c r="K177" s="135">
        <f ca="1">IFERROR(IF((VLOOKUP($E177,'NEA Backsheet'!$D$5:$AF$182,K$9,FALSE))="","",(VLOOKUP($E177,'NEA Backsheet'!$D$5:$AF$182,K$9,FALSE))),"")</f>
        <v>3276.9796441705148</v>
      </c>
      <c r="L177" s="164">
        <f ca="1">IFERROR(IF((VLOOKUP($E177,'NEA Backsheet'!$D$5:$AF$182,L$9,FALSE))="","",(VLOOKUP($E177,'NEA Backsheet'!$D$5:$AF$182,L$9,FALSE))),"")</f>
        <v>3188.2601921705423</v>
      </c>
      <c r="M177" s="140">
        <f ca="1">IFERROR(IF((VLOOKUP($E177,'NEA Backsheet'!$D$5:$AF$182,M$9,FALSE))="","",(VLOOKUP($E177,'NEA Backsheet'!$D$5:$AF$182,M$9,FALSE))),"")</f>
        <v>3105.379612505913</v>
      </c>
      <c r="N177" s="137">
        <f ca="1">IFERROR(IF((VLOOKUP($E177,'NEA Backsheet'!$D$5:$AF$182,N$9,FALSE))="","",(VLOOKUP($E177,'NEA Backsheet'!$D$5:$AF$182,N$9,FALSE))),"")</f>
        <v>0</v>
      </c>
      <c r="O177" s="136">
        <f t="shared" ca="1" si="26"/>
        <v>0.26356926589051</v>
      </c>
      <c r="P177" s="164">
        <f t="shared" ca="1" si="27"/>
        <v>81.358472418899964</v>
      </c>
      <c r="Q177" s="140">
        <f t="shared" ca="1" si="28"/>
        <v>291.9301261786336</v>
      </c>
      <c r="R177" s="274" t="str">
        <f t="shared" ca="1" si="29"/>
        <v/>
      </c>
    </row>
    <row r="178" spans="1:19">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25"/>
        <v>E10000031</v>
      </c>
      <c r="F178" s="29" t="str">
        <f ca="1">IF(E178="","",VLOOKUP(E178,'Org list'!$J$9:$K$636,2,0))</f>
        <v>Warwickshire</v>
      </c>
      <c r="G178" s="135">
        <f ca="1">IFERROR(IF((VLOOKUP($E178,'NEA Backsheet'!$D$5:$AF$182,G$9,FALSE))="","",(VLOOKUP($E178,'NEA Backsheet'!$D$5:$AF$182,G$9,FALSE))),"")</f>
        <v>2459.6023245703468</v>
      </c>
      <c r="H178" s="164">
        <f ca="1">IFERROR(IF((VLOOKUP($E178,'NEA Backsheet'!$D$5:$AF$182,H$9,FALSE))="","",(VLOOKUP($E178,'NEA Backsheet'!$D$5:$AF$182,H$9,FALSE))),"")</f>
        <v>2513.1193841423888</v>
      </c>
      <c r="I178" s="140">
        <f ca="1">IFERROR(IF((VLOOKUP($E178,'NEA Backsheet'!$D$5:$AF$182,I$9,FALSE))="","",(VLOOKUP($E178,'NEA Backsheet'!$D$5:$AF$182,I$9,FALSE))),"")</f>
        <v>2504.625980471194</v>
      </c>
      <c r="J178" s="137">
        <f ca="1">IFERROR(IF((VLOOKUP($E178,'NEA Backsheet'!$D$5:$AF$182,J$9,FALSE))="","",(VLOOKUP($E178,'NEA Backsheet'!$D$5:$AF$182,J$9,FALSE))),"")</f>
        <v>2468.3837789640475</v>
      </c>
      <c r="K178" s="135">
        <f ca="1">IFERROR(IF((VLOOKUP($E178,'NEA Backsheet'!$D$5:$AF$182,K$9,FALSE))="","",(VLOOKUP($E178,'NEA Backsheet'!$D$5:$AF$182,K$9,FALSE))),"")</f>
        <v>2561.9933801129523</v>
      </c>
      <c r="L178" s="164">
        <f ca="1">IFERROR(IF((VLOOKUP($E178,'NEA Backsheet'!$D$5:$AF$182,L$9,FALSE))="","",(VLOOKUP($E178,'NEA Backsheet'!$D$5:$AF$182,L$9,FALSE))),"")</f>
        <v>2568.9902060769996</v>
      </c>
      <c r="M178" s="140">
        <f ca="1">IFERROR(IF((VLOOKUP($E178,'NEA Backsheet'!$D$5:$AF$182,M$9,FALSE))="","",(VLOOKUP($E178,'NEA Backsheet'!$D$5:$AF$182,M$9,FALSE))),"")</f>
        <v>2649.061687579182</v>
      </c>
      <c r="N178" s="137">
        <f ca="1">IFERROR(IF((VLOOKUP($E178,'NEA Backsheet'!$D$5:$AF$182,N$9,FALSE))="","",(VLOOKUP($E178,'NEA Backsheet'!$D$5:$AF$182,N$9,FALSE))),"")</f>
        <v>0</v>
      </c>
      <c r="O178" s="136">
        <f t="shared" ca="1" si="26"/>
        <v>-102.3910555426055</v>
      </c>
      <c r="P178" s="164">
        <f t="shared" ca="1" si="27"/>
        <v>-55.870821934610831</v>
      </c>
      <c r="Q178" s="140">
        <f t="shared" ca="1" si="28"/>
        <v>-144.43570710798804</v>
      </c>
      <c r="R178" s="274" t="str">
        <f t="shared" ca="1" si="29"/>
        <v/>
      </c>
    </row>
    <row r="179" spans="1:19">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25"/>
        <v>E06000037</v>
      </c>
      <c r="F179" s="29" t="str">
        <f ca="1">IF(E179="","",VLOOKUP(E179,'Org list'!$J$9:$K$636,2,0))</f>
        <v>West Berkshire</v>
      </c>
      <c r="G179" s="135">
        <f ca="1">IFERROR(IF((VLOOKUP($E179,'NEA Backsheet'!$D$5:$AF$182,G$9,FALSE))="","",(VLOOKUP($E179,'NEA Backsheet'!$D$5:$AF$182,G$9,FALSE))),"")</f>
        <v>2071.4461248970106</v>
      </c>
      <c r="H179" s="164">
        <f ca="1">IFERROR(IF((VLOOKUP($E179,'NEA Backsheet'!$D$5:$AF$182,H$9,FALSE))="","",(VLOOKUP($E179,'NEA Backsheet'!$D$5:$AF$182,H$9,FALSE))),"")</f>
        <v>2018.7907502877408</v>
      </c>
      <c r="I179" s="140">
        <f ca="1">IFERROR(IF((VLOOKUP($E179,'NEA Backsheet'!$D$5:$AF$182,I$9,FALSE))="","",(VLOOKUP($E179,'NEA Backsheet'!$D$5:$AF$182,I$9,FALSE))),"")</f>
        <v>2133.8060990851432</v>
      </c>
      <c r="J179" s="137">
        <f ca="1">IFERROR(IF((VLOOKUP($E179,'NEA Backsheet'!$D$5:$AF$182,J$9,FALSE))="","",(VLOOKUP($E179,'NEA Backsheet'!$D$5:$AF$182,J$9,FALSE))),"")</f>
        <v>2076.8990428890856</v>
      </c>
      <c r="K179" s="135">
        <f ca="1">IFERROR(IF((VLOOKUP($E179,'NEA Backsheet'!$D$5:$AF$182,K$9,FALSE))="","",(VLOOKUP($E179,'NEA Backsheet'!$D$5:$AF$182,K$9,FALSE))),"")</f>
        <v>2151.9920262217529</v>
      </c>
      <c r="L179" s="164">
        <f ca="1">IFERROR(IF((VLOOKUP($E179,'NEA Backsheet'!$D$5:$AF$182,L$9,FALSE))="","",(VLOOKUP($E179,'NEA Backsheet'!$D$5:$AF$182,L$9,FALSE))),"")</f>
        <v>2175.9929789249513</v>
      </c>
      <c r="M179" s="140">
        <f ca="1">IFERROR(IF((VLOOKUP($E179,'NEA Backsheet'!$D$5:$AF$182,M$9,FALSE))="","",(VLOOKUP($E179,'NEA Backsheet'!$D$5:$AF$182,M$9,FALSE))),"")</f>
        <v>2268.9708804615238</v>
      </c>
      <c r="N179" s="137">
        <f ca="1">IFERROR(IF((VLOOKUP($E179,'NEA Backsheet'!$D$5:$AF$182,N$9,FALSE))="","",(VLOOKUP($E179,'NEA Backsheet'!$D$5:$AF$182,N$9,FALSE))),"")</f>
        <v>0</v>
      </c>
      <c r="O179" s="136">
        <f t="shared" ca="1" si="26"/>
        <v>-80.545901324742317</v>
      </c>
      <c r="P179" s="164">
        <f t="shared" ca="1" si="27"/>
        <v>-157.20222863721051</v>
      </c>
      <c r="Q179" s="140">
        <f t="shared" ca="1" si="28"/>
        <v>-135.16478137638069</v>
      </c>
      <c r="R179" s="274" t="str">
        <f t="shared" ca="1" si="29"/>
        <v/>
      </c>
    </row>
    <row r="180" spans="1:19">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25"/>
        <v>E10000032</v>
      </c>
      <c r="F180" s="29" t="str">
        <f ca="1">IF(E180="","",VLOOKUP(E180,'Org list'!$J$9:$K$636,2,0))</f>
        <v>West Sussex</v>
      </c>
      <c r="G180" s="135">
        <f ca="1">IFERROR(IF((VLOOKUP($E180,'NEA Backsheet'!$D$5:$AF$182,G$9,FALSE))="","",(VLOOKUP($E180,'NEA Backsheet'!$D$5:$AF$182,G$9,FALSE))),"")</f>
        <v>2592.0250672198654</v>
      </c>
      <c r="H180" s="164">
        <f ca="1">IFERROR(IF((VLOOKUP($E180,'NEA Backsheet'!$D$5:$AF$182,H$9,FALSE))="","",(VLOOKUP($E180,'NEA Backsheet'!$D$5:$AF$182,H$9,FALSE))),"")</f>
        <v>2623.1264870744903</v>
      </c>
      <c r="I180" s="140">
        <f ca="1">IFERROR(IF((VLOOKUP($E180,'NEA Backsheet'!$D$5:$AF$182,I$9,FALSE))="","",(VLOOKUP($E180,'NEA Backsheet'!$D$5:$AF$182,I$9,FALSE))),"")</f>
        <v>2746.3472416433392</v>
      </c>
      <c r="J180" s="137">
        <f ca="1">IFERROR(IF((VLOOKUP($E180,'NEA Backsheet'!$D$5:$AF$182,J$9,FALSE))="","",(VLOOKUP($E180,'NEA Backsheet'!$D$5:$AF$182,J$9,FALSE))),"")</f>
        <v>2618.467926773998</v>
      </c>
      <c r="K180" s="135">
        <f ca="1">IFERROR(IF((VLOOKUP($E180,'NEA Backsheet'!$D$5:$AF$182,K$9,FALSE))="","",(VLOOKUP($E180,'NEA Backsheet'!$D$5:$AF$182,K$9,FALSE))),"")</f>
        <v>2655.6348807071372</v>
      </c>
      <c r="L180" s="164">
        <f ca="1">IFERROR(IF((VLOOKUP($E180,'NEA Backsheet'!$D$5:$AF$182,L$9,FALSE))="","",(VLOOKUP($E180,'NEA Backsheet'!$D$5:$AF$182,L$9,FALSE))),"")</f>
        <v>2638.4321451098031</v>
      </c>
      <c r="M180" s="140">
        <f ca="1">IFERROR(IF((VLOOKUP($E180,'NEA Backsheet'!$D$5:$AF$182,M$9,FALSE))="","",(VLOOKUP($E180,'NEA Backsheet'!$D$5:$AF$182,M$9,FALSE))),"")</f>
        <v>2756.9428084129268</v>
      </c>
      <c r="N180" s="137">
        <f ca="1">IFERROR(IF((VLOOKUP($E180,'NEA Backsheet'!$D$5:$AF$182,N$9,FALSE))="","",(VLOOKUP($E180,'NEA Backsheet'!$D$5:$AF$182,N$9,FALSE))),"")</f>
        <v>0</v>
      </c>
      <c r="O180" s="136">
        <f t="shared" ca="1" si="26"/>
        <v>-63.609813487271822</v>
      </c>
      <c r="P180" s="164">
        <f t="shared" ca="1" si="27"/>
        <v>-15.305658035312717</v>
      </c>
      <c r="Q180" s="140">
        <f t="shared" ca="1" si="28"/>
        <v>-10.595566769587549</v>
      </c>
      <c r="R180" s="274" t="str">
        <f t="shared" ca="1" si="29"/>
        <v/>
      </c>
    </row>
    <row r="181" spans="1:19">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25"/>
        <v>E09000033</v>
      </c>
      <c r="F181" s="29" t="str">
        <f ca="1">IF(E181="","",VLOOKUP(E181,'Org list'!$J$9:$K$636,2,0))</f>
        <v>Westminster</v>
      </c>
      <c r="G181" s="135">
        <f ca="1">IFERROR(IF((VLOOKUP($E181,'NEA Backsheet'!$D$5:$AF$182,G$9,FALSE))="","",(VLOOKUP($E181,'NEA Backsheet'!$D$5:$AF$182,G$9,FALSE))),"")</f>
        <v>1559.7390791465637</v>
      </c>
      <c r="H181" s="164">
        <f ca="1">IFERROR(IF((VLOOKUP($E181,'NEA Backsheet'!$D$5:$AF$182,H$9,FALSE))="","",(VLOOKUP($E181,'NEA Backsheet'!$D$5:$AF$182,H$9,FALSE))),"")</f>
        <v>1548.3786020529546</v>
      </c>
      <c r="I181" s="140">
        <f ca="1">IFERROR(IF((VLOOKUP($E181,'NEA Backsheet'!$D$5:$AF$182,I$9,FALSE))="","",(VLOOKUP($E181,'NEA Backsheet'!$D$5:$AF$182,I$9,FALSE))),"")</f>
        <v>1611.9143712815833</v>
      </c>
      <c r="J181" s="137">
        <f ca="1">IFERROR(IF((VLOOKUP($E181,'NEA Backsheet'!$D$5:$AF$182,J$9,FALSE))="","",(VLOOKUP($E181,'NEA Backsheet'!$D$5:$AF$182,J$9,FALSE))),"")</f>
        <v>1556.3025310567043</v>
      </c>
      <c r="K181" s="135">
        <f ca="1">IFERROR(IF((VLOOKUP($E181,'NEA Backsheet'!$D$5:$AF$182,K$9,FALSE))="","",(VLOOKUP($E181,'NEA Backsheet'!$D$5:$AF$182,K$9,FALSE))),"")</f>
        <v>1579.9870334384379</v>
      </c>
      <c r="L181" s="164">
        <f ca="1">IFERROR(IF((VLOOKUP($E181,'NEA Backsheet'!$D$5:$AF$182,L$9,FALSE))="","",(VLOOKUP($E181,'NEA Backsheet'!$D$5:$AF$182,L$9,FALSE))),"")</f>
        <v>1531.2946732308146</v>
      </c>
      <c r="M181" s="140">
        <f ca="1">IFERROR(IF((VLOOKUP($E181,'NEA Backsheet'!$D$5:$AF$182,M$9,FALSE))="","",(VLOOKUP($E181,'NEA Backsheet'!$D$5:$AF$182,M$9,FALSE))),"")</f>
        <v>1625.6334828586582</v>
      </c>
      <c r="N181" s="137">
        <f ca="1">IFERROR(IF((VLOOKUP($E181,'NEA Backsheet'!$D$5:$AF$182,N$9,FALSE))="","",(VLOOKUP($E181,'NEA Backsheet'!$D$5:$AF$182,N$9,FALSE))),"")</f>
        <v>0</v>
      </c>
      <c r="O181" s="136">
        <f t="shared" ca="1" si="26"/>
        <v>-20.247954291874294</v>
      </c>
      <c r="P181" s="164">
        <f t="shared" ca="1" si="27"/>
        <v>17.083928822140024</v>
      </c>
      <c r="Q181" s="140">
        <f t="shared" ca="1" si="28"/>
        <v>-13.719111577074955</v>
      </c>
      <c r="R181" s="274" t="str">
        <f t="shared" ca="1" si="29"/>
        <v/>
      </c>
    </row>
    <row r="182" spans="1:19">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25"/>
        <v>E08000010</v>
      </c>
      <c r="F182" s="29" t="str">
        <f ca="1">IF(E182="","",VLOOKUP(E182,'Org list'!$J$9:$K$636,2,0))</f>
        <v>Wigan</v>
      </c>
      <c r="G182" s="135">
        <f ca="1">IFERROR(IF((VLOOKUP($E182,'NEA Backsheet'!$D$5:$AF$182,G$9,FALSE))="","",(VLOOKUP($E182,'NEA Backsheet'!$D$5:$AF$182,G$9,FALSE))),"")</f>
        <v>2547.8930453424837</v>
      </c>
      <c r="H182" s="164">
        <f ca="1">IFERROR(IF((VLOOKUP($E182,'NEA Backsheet'!$D$5:$AF$182,H$9,FALSE))="","",(VLOOKUP($E182,'NEA Backsheet'!$D$5:$AF$182,H$9,FALSE))),"")</f>
        <v>2639.035397614301</v>
      </c>
      <c r="I182" s="140">
        <f ca="1">IFERROR(IF((VLOOKUP($E182,'NEA Backsheet'!$D$5:$AF$182,I$9,FALSE))="","",(VLOOKUP($E182,'NEA Backsheet'!$D$5:$AF$182,I$9,FALSE))),"")</f>
        <v>2581.499181551038</v>
      </c>
      <c r="J182" s="137">
        <f ca="1">IFERROR(IF((VLOOKUP($E182,'NEA Backsheet'!$D$5:$AF$182,J$9,FALSE))="","",(VLOOKUP($E182,'NEA Backsheet'!$D$5:$AF$182,J$9,FALSE))),"")</f>
        <v>2488.7040583835087</v>
      </c>
      <c r="K182" s="135">
        <f ca="1">IFERROR(IF((VLOOKUP($E182,'NEA Backsheet'!$D$5:$AF$182,K$9,FALSE))="","",(VLOOKUP($E182,'NEA Backsheet'!$D$5:$AF$182,K$9,FALSE))),"")</f>
        <v>2654.4585349738277</v>
      </c>
      <c r="L182" s="164">
        <f ca="1">IFERROR(IF((VLOOKUP($E182,'NEA Backsheet'!$D$5:$AF$182,L$9,FALSE))="","",(VLOOKUP($E182,'NEA Backsheet'!$D$5:$AF$182,L$9,FALSE))),"")</f>
        <v>2834.4091692933807</v>
      </c>
      <c r="M182" s="140">
        <f ca="1">IFERROR(IF((VLOOKUP($E182,'NEA Backsheet'!$D$5:$AF$182,M$9,FALSE))="","",(VLOOKUP($E182,'NEA Backsheet'!$D$5:$AF$182,M$9,FALSE))),"")</f>
        <v>3099.9340740787538</v>
      </c>
      <c r="N182" s="137">
        <f ca="1">IFERROR(IF((VLOOKUP($E182,'NEA Backsheet'!$D$5:$AF$182,N$9,FALSE))="","",(VLOOKUP($E182,'NEA Backsheet'!$D$5:$AF$182,N$9,FALSE))),"")</f>
        <v>0</v>
      </c>
      <c r="O182" s="136">
        <f t="shared" ca="1" si="26"/>
        <v>-106.56548963134401</v>
      </c>
      <c r="P182" s="164">
        <f t="shared" ca="1" si="27"/>
        <v>-195.37377167907971</v>
      </c>
      <c r="Q182" s="140">
        <f t="shared" ca="1" si="28"/>
        <v>-518.43489252771587</v>
      </c>
      <c r="R182" s="274" t="str">
        <f t="shared" ca="1" si="29"/>
        <v/>
      </c>
    </row>
    <row r="183" spans="1:19">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25"/>
        <v>E06000054</v>
      </c>
      <c r="F183" s="29" t="str">
        <f ca="1">IF(E183="","",VLOOKUP(E183,'Org list'!$J$9:$K$636,2,0))</f>
        <v>Wiltshire</v>
      </c>
      <c r="G183" s="135">
        <f ca="1">IFERROR(IF((VLOOKUP($E183,'NEA Backsheet'!$D$5:$AF$182,G$9,FALSE))="","",(VLOOKUP($E183,'NEA Backsheet'!$D$5:$AF$182,G$9,FALSE))),"")</f>
        <v>2232.8726421747474</v>
      </c>
      <c r="H183" s="164">
        <f ca="1">IFERROR(IF((VLOOKUP($E183,'NEA Backsheet'!$D$5:$AF$182,H$9,FALSE))="","",(VLOOKUP($E183,'NEA Backsheet'!$D$5:$AF$182,H$9,FALSE))),"")</f>
        <v>2194.5594136187296</v>
      </c>
      <c r="I183" s="140">
        <f ca="1">IFERROR(IF((VLOOKUP($E183,'NEA Backsheet'!$D$5:$AF$182,I$9,FALSE))="","",(VLOOKUP($E183,'NEA Backsheet'!$D$5:$AF$182,I$9,FALSE))),"")</f>
        <v>2285.1767825737961</v>
      </c>
      <c r="J183" s="137">
        <f ca="1">IFERROR(IF((VLOOKUP($E183,'NEA Backsheet'!$D$5:$AF$182,J$9,FALSE))="","",(VLOOKUP($E183,'NEA Backsheet'!$D$5:$AF$182,J$9,FALSE))),"")</f>
        <v>2210.1714646746937</v>
      </c>
      <c r="K183" s="135">
        <f ca="1">IFERROR(IF((VLOOKUP($E183,'NEA Backsheet'!$D$5:$AF$182,K$9,FALSE))="","",(VLOOKUP($E183,'NEA Backsheet'!$D$5:$AF$182,K$9,FALSE))),"")</f>
        <v>2291.6974881980682</v>
      </c>
      <c r="L183" s="164">
        <f ca="1">IFERROR(IF((VLOOKUP($E183,'NEA Backsheet'!$D$5:$AF$182,L$9,FALSE))="","",(VLOOKUP($E183,'NEA Backsheet'!$D$5:$AF$182,L$9,FALSE))),"")</f>
        <v>2354.6523260949075</v>
      </c>
      <c r="M183" s="140">
        <f ca="1">IFERROR(IF((VLOOKUP($E183,'NEA Backsheet'!$D$5:$AF$182,M$9,FALSE))="","",(VLOOKUP($E183,'NEA Backsheet'!$D$5:$AF$182,M$9,FALSE))),"")</f>
        <v>2527.4543385570987</v>
      </c>
      <c r="N183" s="137">
        <f ca="1">IFERROR(IF((VLOOKUP($E183,'NEA Backsheet'!$D$5:$AF$182,N$9,FALSE))="","",(VLOOKUP($E183,'NEA Backsheet'!$D$5:$AF$182,N$9,FALSE))),"")</f>
        <v>0</v>
      </c>
      <c r="O183" s="136">
        <f t="shared" ca="1" si="26"/>
        <v>-58.824846023320788</v>
      </c>
      <c r="P183" s="164">
        <f t="shared" ca="1" si="27"/>
        <v>-160.09291247617784</v>
      </c>
      <c r="Q183" s="140">
        <f t="shared" ca="1" si="28"/>
        <v>-242.27755598330259</v>
      </c>
      <c r="R183" s="274" t="str">
        <f t="shared" ca="1" si="29"/>
        <v/>
      </c>
    </row>
    <row r="184" spans="1:19">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25"/>
        <v>E06000040</v>
      </c>
      <c r="F184" s="29" t="str">
        <f ca="1">IF(E184="","",VLOOKUP(E184,'Org list'!$J$9:$K$636,2,0))</f>
        <v>Windsor and Maidenhead</v>
      </c>
      <c r="G184" s="135">
        <f ca="1">IFERROR(IF((VLOOKUP($E184,'NEA Backsheet'!$D$5:$AF$182,G$9,FALSE))="","",(VLOOKUP($E184,'NEA Backsheet'!$D$5:$AF$182,G$9,FALSE))),"")</f>
        <v>2576.6656472869522</v>
      </c>
      <c r="H184" s="164">
        <f ca="1">IFERROR(IF((VLOOKUP($E184,'NEA Backsheet'!$D$5:$AF$182,H$9,FALSE))="","",(VLOOKUP($E184,'NEA Backsheet'!$D$5:$AF$182,H$9,FALSE))),"")</f>
        <v>2603.5360804034558</v>
      </c>
      <c r="I184" s="140">
        <f ca="1">IFERROR(IF((VLOOKUP($E184,'NEA Backsheet'!$D$5:$AF$182,I$9,FALSE))="","",(VLOOKUP($E184,'NEA Backsheet'!$D$5:$AF$182,I$9,FALSE))),"")</f>
        <v>2814.6161553665847</v>
      </c>
      <c r="J184" s="137">
        <f ca="1">IFERROR(IF((VLOOKUP($E184,'NEA Backsheet'!$D$5:$AF$182,J$9,FALSE))="","",(VLOOKUP($E184,'NEA Backsheet'!$D$5:$AF$182,J$9,FALSE))),"")</f>
        <v>2634.5782786526461</v>
      </c>
      <c r="K184" s="135">
        <f ca="1">IFERROR(IF((VLOOKUP($E184,'NEA Backsheet'!$D$5:$AF$182,K$9,FALSE))="","",(VLOOKUP($E184,'NEA Backsheet'!$D$5:$AF$182,K$9,FALSE))),"")</f>
        <v>4523.5968216933816</v>
      </c>
      <c r="L184" s="164">
        <f ca="1">IFERROR(IF((VLOOKUP($E184,'NEA Backsheet'!$D$5:$AF$182,L$9,FALSE))="","",(VLOOKUP($E184,'NEA Backsheet'!$D$5:$AF$182,L$9,FALSE))),"")</f>
        <v>3427.3059321066098</v>
      </c>
      <c r="M184" s="140">
        <f ca="1">IFERROR(IF((VLOOKUP($E184,'NEA Backsheet'!$D$5:$AF$182,M$9,FALSE))="","",(VLOOKUP($E184,'NEA Backsheet'!$D$5:$AF$182,M$9,FALSE))),"")</f>
        <v>2759.9726027846482</v>
      </c>
      <c r="N184" s="137">
        <f ca="1">IFERROR(IF((VLOOKUP($E184,'NEA Backsheet'!$D$5:$AF$182,N$9,FALSE))="","",(VLOOKUP($E184,'NEA Backsheet'!$D$5:$AF$182,N$9,FALSE))),"")</f>
        <v>0</v>
      </c>
      <c r="O184" s="136">
        <f t="shared" ca="1" si="26"/>
        <v>-1946.9311744064294</v>
      </c>
      <c r="P184" s="164">
        <f t="shared" ca="1" si="27"/>
        <v>-823.76985170315402</v>
      </c>
      <c r="Q184" s="140">
        <f t="shared" ca="1" si="28"/>
        <v>54.643552581936547</v>
      </c>
      <c r="R184" s="274" t="str">
        <f t="shared" ca="1" si="29"/>
        <v/>
      </c>
    </row>
    <row r="185" spans="1:19">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25"/>
        <v>E08000015</v>
      </c>
      <c r="F185" s="29" t="str">
        <f ca="1">IF(E185="","",VLOOKUP(E185,'Org list'!$J$9:$K$636,2,0))</f>
        <v>Wirral</v>
      </c>
      <c r="G185" s="135">
        <f ca="1">IFERROR(IF((VLOOKUP($E185,'NEA Backsheet'!$D$5:$AF$182,G$9,FALSE))="","",(VLOOKUP($E185,'NEA Backsheet'!$D$5:$AF$182,G$9,FALSE))),"")</f>
        <v>3478.9069721319961</v>
      </c>
      <c r="H185" s="164">
        <f ca="1">IFERROR(IF((VLOOKUP($E185,'NEA Backsheet'!$D$5:$AF$182,H$9,FALSE))="","",(VLOOKUP($E185,'NEA Backsheet'!$D$5:$AF$182,H$9,FALSE))),"")</f>
        <v>3590.650442176483</v>
      </c>
      <c r="I185" s="140">
        <f ca="1">IFERROR(IF((VLOOKUP($E185,'NEA Backsheet'!$D$5:$AF$182,I$9,FALSE))="","",(VLOOKUP($E185,'NEA Backsheet'!$D$5:$AF$182,I$9,FALSE))),"")</f>
        <v>3737.3140892675287</v>
      </c>
      <c r="J185" s="137">
        <f ca="1">IFERROR(IF((VLOOKUP($E185,'NEA Backsheet'!$D$5:$AF$182,J$9,FALSE))="","",(VLOOKUP($E185,'NEA Backsheet'!$D$5:$AF$182,J$9,FALSE))),"")</f>
        <v>3694.1852212539593</v>
      </c>
      <c r="K185" s="135">
        <f ca="1">IFERROR(IF((VLOOKUP($E185,'NEA Backsheet'!$D$5:$AF$182,K$9,FALSE))="","",(VLOOKUP($E185,'NEA Backsheet'!$D$5:$AF$182,K$9,FALSE))),"")</f>
        <v>3633.264050391334</v>
      </c>
      <c r="L185" s="164">
        <f ca="1">IFERROR(IF((VLOOKUP($E185,'NEA Backsheet'!$D$5:$AF$182,L$9,FALSE))="","",(VLOOKUP($E185,'NEA Backsheet'!$D$5:$AF$182,L$9,FALSE))),"")</f>
        <v>3677.8643995989514</v>
      </c>
      <c r="M185" s="140">
        <f ca="1">IFERROR(IF((VLOOKUP($E185,'NEA Backsheet'!$D$5:$AF$182,M$9,FALSE))="","",(VLOOKUP($E185,'NEA Backsheet'!$D$5:$AF$182,M$9,FALSE))),"")</f>
        <v>3895.3690649928999</v>
      </c>
      <c r="N185" s="137">
        <f ca="1">IFERROR(IF((VLOOKUP($E185,'NEA Backsheet'!$D$5:$AF$182,N$9,FALSE))="","",(VLOOKUP($E185,'NEA Backsheet'!$D$5:$AF$182,N$9,FALSE))),"")</f>
        <v>0</v>
      </c>
      <c r="O185" s="136">
        <f t="shared" ca="1" si="26"/>
        <v>-154.35707825933787</v>
      </c>
      <c r="P185" s="164">
        <f t="shared" ca="1" si="27"/>
        <v>-87.213957422468411</v>
      </c>
      <c r="Q185" s="140">
        <f t="shared" ca="1" si="28"/>
        <v>-158.05497572537115</v>
      </c>
      <c r="R185" s="274" t="str">
        <f t="shared" ca="1" si="29"/>
        <v/>
      </c>
    </row>
    <row r="186" spans="1:19">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25"/>
        <v>E06000041</v>
      </c>
      <c r="F186" s="29" t="str">
        <f ca="1">IF(E186="","",VLOOKUP(E186,'Org list'!$J$9:$K$636,2,0))</f>
        <v>Wokingham</v>
      </c>
      <c r="G186" s="135">
        <f ca="1">IFERROR(IF((VLOOKUP($E186,'NEA Backsheet'!$D$5:$AF$182,G$9,FALSE))="","",(VLOOKUP($E186,'NEA Backsheet'!$D$5:$AF$182,G$9,FALSE))),"")</f>
        <v>2036.6052515589568</v>
      </c>
      <c r="H186" s="164">
        <f ca="1">IFERROR(IF((VLOOKUP($E186,'NEA Backsheet'!$D$5:$AF$182,H$9,FALSE))="","",(VLOOKUP($E186,'NEA Backsheet'!$D$5:$AF$182,H$9,FALSE))),"")</f>
        <v>2081.1654925447624</v>
      </c>
      <c r="I186" s="140">
        <f ca="1">IFERROR(IF((VLOOKUP($E186,'NEA Backsheet'!$D$5:$AF$182,I$9,FALSE))="","",(VLOOKUP($E186,'NEA Backsheet'!$D$5:$AF$182,I$9,FALSE))),"")</f>
        <v>2077.669276023511</v>
      </c>
      <c r="J186" s="137">
        <f ca="1">IFERROR(IF((VLOOKUP($E186,'NEA Backsheet'!$D$5:$AF$182,J$9,FALSE))="","",(VLOOKUP($E186,'NEA Backsheet'!$D$5:$AF$182,J$9,FALSE))),"")</f>
        <v>2094.8454142277947</v>
      </c>
      <c r="K186" s="135">
        <f ca="1">IFERROR(IF((VLOOKUP($E186,'NEA Backsheet'!$D$5:$AF$182,K$9,FALSE))="","",(VLOOKUP($E186,'NEA Backsheet'!$D$5:$AF$182,K$9,FALSE))),"")</f>
        <v>2145.5368819899886</v>
      </c>
      <c r="L186" s="164">
        <f ca="1">IFERROR(IF((VLOOKUP($E186,'NEA Backsheet'!$D$5:$AF$182,L$9,FALSE))="","",(VLOOKUP($E186,'NEA Backsheet'!$D$5:$AF$182,L$9,FALSE))),"")</f>
        <v>2157.8396330660389</v>
      </c>
      <c r="M186" s="140">
        <f ca="1">IFERROR(IF((VLOOKUP($E186,'NEA Backsheet'!$D$5:$AF$182,M$9,FALSE))="","",(VLOOKUP($E186,'NEA Backsheet'!$D$5:$AF$182,M$9,FALSE))),"")</f>
        <v>2265.9175792967958</v>
      </c>
      <c r="N186" s="137">
        <f ca="1">IFERROR(IF((VLOOKUP($E186,'NEA Backsheet'!$D$5:$AF$182,N$9,FALSE))="","",(VLOOKUP($E186,'NEA Backsheet'!$D$5:$AF$182,N$9,FALSE))),"")</f>
        <v>0</v>
      </c>
      <c r="O186" s="136">
        <f t="shared" ca="1" si="26"/>
        <v>-108.93163043103186</v>
      </c>
      <c r="P186" s="164">
        <f t="shared" ca="1" si="27"/>
        <v>-76.674140521276513</v>
      </c>
      <c r="Q186" s="140">
        <f t="shared" ca="1" si="28"/>
        <v>-188.24830327328482</v>
      </c>
      <c r="R186" s="274" t="str">
        <f t="shared" ca="1" si="29"/>
        <v/>
      </c>
    </row>
    <row r="187" spans="1:19">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25"/>
        <v>E08000031</v>
      </c>
      <c r="F187" s="29" t="str">
        <f ca="1">IF(E187="","",VLOOKUP(E187,'Org list'!$J$9:$K$636,2,0))</f>
        <v>Wolverhampton</v>
      </c>
      <c r="G187" s="135">
        <f ca="1">IFERROR(IF((VLOOKUP($E187,'NEA Backsheet'!$D$5:$AF$182,G$9,FALSE))="","",(VLOOKUP($E187,'NEA Backsheet'!$D$5:$AF$182,G$9,FALSE))),"")</f>
        <v>3093.873718875846</v>
      </c>
      <c r="H187" s="164">
        <f ca="1">IFERROR(IF((VLOOKUP($E187,'NEA Backsheet'!$D$5:$AF$182,H$9,FALSE))="","",(VLOOKUP($E187,'NEA Backsheet'!$D$5:$AF$182,H$9,FALSE))),"")</f>
        <v>2876.9706781873424</v>
      </c>
      <c r="I187" s="140">
        <f ca="1">IFERROR(IF((VLOOKUP($E187,'NEA Backsheet'!$D$5:$AF$182,I$9,FALSE))="","",(VLOOKUP($E187,'NEA Backsheet'!$D$5:$AF$182,I$9,FALSE))),"")</f>
        <v>2981.0133514404301</v>
      </c>
      <c r="J187" s="137">
        <f ca="1">IFERROR(IF((VLOOKUP($E187,'NEA Backsheet'!$D$5:$AF$182,J$9,FALSE))="","",(VLOOKUP($E187,'NEA Backsheet'!$D$5:$AF$182,J$9,FALSE))),"")</f>
        <v>2880.8671595237956</v>
      </c>
      <c r="K187" s="135">
        <f ca="1">IFERROR(IF((VLOOKUP($E187,'NEA Backsheet'!$D$5:$AF$182,K$9,FALSE))="","",(VLOOKUP($E187,'NEA Backsheet'!$D$5:$AF$182,K$9,FALSE))),"")</f>
        <v>2872.5565154675201</v>
      </c>
      <c r="L187" s="164">
        <f ca="1">IFERROR(IF((VLOOKUP($E187,'NEA Backsheet'!$D$5:$AF$182,L$9,FALSE))="","",(VLOOKUP($E187,'NEA Backsheet'!$D$5:$AF$182,L$9,FALSE))),"")</f>
        <v>2726.6872367397987</v>
      </c>
      <c r="M187" s="140">
        <f ca="1">IFERROR(IF((VLOOKUP($E187,'NEA Backsheet'!$D$5:$AF$182,M$9,FALSE))="","",(VLOOKUP($E187,'NEA Backsheet'!$D$5:$AF$182,M$9,FALSE))),"")</f>
        <v>2823.0287081421611</v>
      </c>
      <c r="N187" s="137">
        <f ca="1">IFERROR(IF((VLOOKUP($E187,'NEA Backsheet'!$D$5:$AF$182,N$9,FALSE))="","",(VLOOKUP($E187,'NEA Backsheet'!$D$5:$AF$182,N$9,FALSE))),"")</f>
        <v>0</v>
      </c>
      <c r="O187" s="136">
        <f t="shared" ca="1" si="26"/>
        <v>221.31720340832589</v>
      </c>
      <c r="P187" s="164">
        <f t="shared" ca="1" si="27"/>
        <v>150.28344144754374</v>
      </c>
      <c r="Q187" s="140">
        <f t="shared" ca="1" si="28"/>
        <v>157.98464329826902</v>
      </c>
      <c r="R187" s="274" t="str">
        <f t="shared" ca="1" si="29"/>
        <v/>
      </c>
    </row>
    <row r="188" spans="1:19">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25"/>
        <v>E10000034</v>
      </c>
      <c r="F188" s="29" t="str">
        <f ca="1">IF(E188="","",VLOOKUP(E188,'Org list'!$J$9:$K$636,2,0))</f>
        <v>Worcestershire</v>
      </c>
      <c r="G188" s="135">
        <f ca="1">IFERROR(IF((VLOOKUP($E188,'NEA Backsheet'!$D$5:$AF$182,G$9,FALSE))="","",(VLOOKUP($E188,'NEA Backsheet'!$D$5:$AF$182,G$9,FALSE))),"")</f>
        <v>2314.4578552986345</v>
      </c>
      <c r="H188" s="164">
        <f ca="1">IFERROR(IF((VLOOKUP($E188,'NEA Backsheet'!$D$5:$AF$182,H$9,FALSE))="","",(VLOOKUP($E188,'NEA Backsheet'!$D$5:$AF$182,H$9,FALSE))),"")</f>
        <v>2286.1553402844402</v>
      </c>
      <c r="I188" s="140">
        <f ca="1">IFERROR(IF((VLOOKUP($E188,'NEA Backsheet'!$D$5:$AF$182,I$9,FALSE))="","",(VLOOKUP($E188,'NEA Backsheet'!$D$5:$AF$182,I$9,FALSE))),"")</f>
        <v>2355.1788508912646</v>
      </c>
      <c r="J188" s="137">
        <f ca="1">IFERROR(IF((VLOOKUP($E188,'NEA Backsheet'!$D$5:$AF$182,J$9,FALSE))="","",(VLOOKUP($E188,'NEA Backsheet'!$D$5:$AF$182,J$9,FALSE))),"")</f>
        <v>2344.3814171413892</v>
      </c>
      <c r="K188" s="135">
        <f ca="1">IFERROR(IF((VLOOKUP($E188,'NEA Backsheet'!$D$5:$AF$182,K$9,FALSE))="","",(VLOOKUP($E188,'NEA Backsheet'!$D$5:$AF$182,K$9,FALSE))),"")</f>
        <v>2422.5714872293511</v>
      </c>
      <c r="L188" s="164">
        <f ca="1">IFERROR(IF((VLOOKUP($E188,'NEA Backsheet'!$D$5:$AF$182,L$9,FALSE))="","",(VLOOKUP($E188,'NEA Backsheet'!$D$5:$AF$182,L$9,FALSE))),"")</f>
        <v>2324.4416143686603</v>
      </c>
      <c r="M188" s="140">
        <f ca="1">IFERROR(IF((VLOOKUP($E188,'NEA Backsheet'!$D$5:$AF$182,M$9,FALSE))="","",(VLOOKUP($E188,'NEA Backsheet'!$D$5:$AF$182,M$9,FALSE))),"")</f>
        <v>2439.1625619372853</v>
      </c>
      <c r="N188" s="137">
        <f ca="1">IFERROR(IF((VLOOKUP($E188,'NEA Backsheet'!$D$5:$AF$182,N$9,FALSE))="","",(VLOOKUP($E188,'NEA Backsheet'!$D$5:$AF$182,N$9,FALSE))),"")</f>
        <v>0</v>
      </c>
      <c r="O188" s="136">
        <f t="shared" ca="1" si="26"/>
        <v>-108.11363193071656</v>
      </c>
      <c r="P188" s="164">
        <f t="shared" ca="1" si="27"/>
        <v>-38.286274084220167</v>
      </c>
      <c r="Q188" s="140">
        <f t="shared" ca="1" si="28"/>
        <v>-83.983711046020744</v>
      </c>
      <c r="R188" s="274" t="str">
        <f t="shared" ca="1" si="29"/>
        <v/>
      </c>
    </row>
    <row r="189" spans="1:19"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25"/>
        <v>E06000014</v>
      </c>
      <c r="F189" s="30" t="str">
        <f ca="1">IF(E189="","",VLOOKUP(E189,'Org list'!$J$9:$K$636,2,0))</f>
        <v>York</v>
      </c>
      <c r="G189" s="141">
        <f ca="1">IFERROR(IF((VLOOKUP($E189,'NEA Backsheet'!$D$5:$AF$182,G$9,FALSE))="","",(VLOOKUP($E189,'NEA Backsheet'!$D$5:$AF$182,G$9,FALSE))),"")</f>
        <v>2678.2448192182651</v>
      </c>
      <c r="H189" s="165">
        <f ca="1">IFERROR(IF((VLOOKUP($E189,'NEA Backsheet'!$D$5:$AF$182,H$9,FALSE))="","",(VLOOKUP($E189,'NEA Backsheet'!$D$5:$AF$182,H$9,FALSE))),"")</f>
        <v>2731.8404452727427</v>
      </c>
      <c r="I189" s="146">
        <f ca="1">IFERROR(IF((VLOOKUP($E189,'NEA Backsheet'!$D$5:$AF$182,I$9,FALSE))="","",(VLOOKUP($E189,'NEA Backsheet'!$D$5:$AF$182,I$9,FALSE))),"")</f>
        <v>2783.1852493339056</v>
      </c>
      <c r="J189" s="143">
        <f ca="1">IFERROR(IF((VLOOKUP($E189,'NEA Backsheet'!$D$5:$AF$182,J$9,FALSE))="","",(VLOOKUP($E189,'NEA Backsheet'!$D$5:$AF$182,J$9,FALSE))),"")</f>
        <v>2726.3021912223089</v>
      </c>
      <c r="K189" s="141">
        <f ca="1">IFERROR(IF((VLOOKUP($E189,'NEA Backsheet'!$D$5:$AF$182,K$9,FALSE))="","",(VLOOKUP($E189,'NEA Backsheet'!$D$5:$AF$182,K$9,FALSE))),"")</f>
        <v>2689.0229712102055</v>
      </c>
      <c r="L189" s="165">
        <f ca="1">IFERROR(IF((VLOOKUP($E189,'NEA Backsheet'!$D$5:$AF$182,L$9,FALSE))="","",(VLOOKUP($E189,'NEA Backsheet'!$D$5:$AF$182,L$9,FALSE))),"")</f>
        <v>2614.6622397081223</v>
      </c>
      <c r="M189" s="146">
        <f ca="1">IFERROR(IF((VLOOKUP($E189,'NEA Backsheet'!$D$5:$AF$182,M$9,FALSE))="","",(VLOOKUP($E189,'NEA Backsheet'!$D$5:$AF$182,M$9,FALSE))),"")</f>
        <v>2832.4906838790052</v>
      </c>
      <c r="N189" s="143">
        <f ca="1">IFERROR(IF((VLOOKUP($E189,'NEA Backsheet'!$D$5:$AF$182,N$9,FALSE))="","",(VLOOKUP($E189,'NEA Backsheet'!$D$5:$AF$182,N$9,FALSE))),"")</f>
        <v>0</v>
      </c>
      <c r="O189" s="142">
        <f t="shared" ca="1" si="26"/>
        <v>-10.778151991940376</v>
      </c>
      <c r="P189" s="165">
        <f t="shared" ca="1" si="27"/>
        <v>117.17820556462038</v>
      </c>
      <c r="Q189" s="146">
        <f t="shared" ca="1" si="28"/>
        <v>-49.305434545099615</v>
      </c>
      <c r="R189" s="275" t="str">
        <f t="shared" ca="1" si="29"/>
        <v/>
      </c>
    </row>
    <row r="190" spans="1:19">
      <c r="C190" s="180"/>
      <c r="D190" s="180"/>
    </row>
    <row r="191" spans="1:19">
      <c r="A191" s="25"/>
      <c r="B191" s="25"/>
      <c r="C191" s="25"/>
      <c r="D191" s="25"/>
      <c r="E191" s="27" t="s">
        <v>580</v>
      </c>
      <c r="F191" s="25"/>
      <c r="G191" s="25"/>
      <c r="H191" s="25"/>
      <c r="I191" s="25"/>
      <c r="J191" s="25"/>
      <c r="K191" s="25"/>
      <c r="L191" s="25"/>
      <c r="M191" s="25"/>
      <c r="N191" s="25"/>
      <c r="O191" s="25"/>
      <c r="P191" s="25"/>
      <c r="Q191" s="25"/>
      <c r="R191" s="25"/>
      <c r="S191" s="25"/>
    </row>
    <row r="193" spans="5:5">
      <c r="E193" s="149" t="s">
        <v>1729</v>
      </c>
    </row>
  </sheetData>
  <sheetProtection password="DCA1" sheet="1" objects="1" scenarios="1"/>
  <mergeCells count="10">
    <mergeCell ref="B10:B11"/>
    <mergeCell ref="C10:C11"/>
    <mergeCell ref="D10:D11"/>
    <mergeCell ref="B1:R1"/>
    <mergeCell ref="B2:R2"/>
    <mergeCell ref="E10:E11"/>
    <mergeCell ref="F10:F11"/>
    <mergeCell ref="G10:J10"/>
    <mergeCell ref="K10:N10"/>
    <mergeCell ref="O10:R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3" r:id="rId3" name="Drop Down 1">
              <controlPr defaultSize="0" autoLine="0" autoPict="0">
                <anchor moveWithCells="1" sizeWithCells="1">
                  <from>
                    <xdr:col>5</xdr:col>
                    <xdr:colOff>1438275</xdr:colOff>
                    <xdr:row>2</xdr:row>
                    <xdr:rowOff>114300</xdr:rowOff>
                  </from>
                  <to>
                    <xdr:col>8</xdr:col>
                    <xdr:colOff>0</xdr:colOff>
                    <xdr:row>4</xdr:row>
                    <xdr:rowOff>66675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B191"/>
  <sheetViews>
    <sheetView showGridLines="0" zoomScale="70" zoomScaleNormal="70" workbookViewId="0"/>
  </sheetViews>
  <sheetFormatPr defaultRowHeight="15" outlineLevelCol="1"/>
  <cols>
    <col min="1" max="1" width="4.7109375" style="155" customWidth="1"/>
    <col min="2" max="4" width="25.7109375" style="168" hidden="1" customWidth="1" outlineLevel="1"/>
    <col min="5" max="5" width="25.7109375" style="155" customWidth="1" collapsed="1"/>
    <col min="6" max="6" width="50.7109375" style="155" customWidth="1"/>
    <col min="7" max="12" width="17.7109375" style="155" customWidth="1"/>
    <col min="13" max="15" width="17.7109375" style="155" hidden="1" customWidth="1"/>
    <col min="16" max="21" width="17.7109375" style="155" customWidth="1"/>
    <col min="22" max="24" width="17.7109375" style="155" hidden="1" customWidth="1"/>
    <col min="25" max="30" width="17.7109375" style="155" customWidth="1"/>
    <col min="31" max="33" width="17.7109375" style="155" hidden="1" customWidth="1"/>
    <col min="34" max="39" width="17.7109375" style="155" customWidth="1"/>
    <col min="40" max="42" width="17.7109375" style="155" hidden="1" customWidth="1"/>
    <col min="43" max="48" width="17.7109375" style="155" customWidth="1"/>
    <col min="49" max="51" width="17.7109375" style="155" hidden="1" customWidth="1"/>
    <col min="52" max="53" width="4.7109375" style="155" customWidth="1"/>
    <col min="54" max="54" width="9.140625" style="122" hidden="1" customWidth="1"/>
    <col min="55" max="55" width="4.7109375" style="155" customWidth="1"/>
    <col min="56" max="16384" width="9.140625" style="155"/>
  </cols>
  <sheetData>
    <row r="1" spans="1:54" ht="21">
      <c r="A1" s="25"/>
      <c r="B1" s="281" t="s">
        <v>1133</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5"/>
    </row>
    <row r="2" spans="1:54">
      <c r="A2" s="25"/>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545</v>
      </c>
      <c r="F4" s="27"/>
      <c r="G4" s="126"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5"/>
      <c r="AS4" s="25"/>
      <c r="AT4" s="25"/>
      <c r="AU4" s="27" t="s">
        <v>546</v>
      </c>
      <c r="AV4" s="75" t="str">
        <f>Cover!C9</f>
        <v>Q3 2017/18</v>
      </c>
      <c r="AW4" s="27"/>
      <c r="AX4" s="25"/>
      <c r="AY4" s="25"/>
      <c r="AZ4" s="25"/>
      <c r="BB4" s="122">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22">
        <f ca="1">COUNTIF('Comms by AT'!$C:$C, $G$4)</f>
        <v>178</v>
      </c>
    </row>
    <row r="7" spans="1:54">
      <c r="A7" s="25"/>
      <c r="B7" s="25"/>
      <c r="C7" s="25"/>
      <c r="D7" s="25"/>
      <c r="E7" s="27" t="s">
        <v>550</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5"/>
      <c r="AZ7" s="25"/>
    </row>
    <row r="8" spans="1:54" s="19" customFormat="1" ht="15.75" thickBot="1">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BB8" s="122"/>
    </row>
    <row r="9" spans="1:54" s="122" customFormat="1" ht="15.75" hidden="1" thickBot="1">
      <c r="G9" s="128">
        <v>6</v>
      </c>
      <c r="H9" s="128">
        <v>7</v>
      </c>
      <c r="I9" s="128">
        <v>8</v>
      </c>
      <c r="J9" s="128">
        <v>9</v>
      </c>
      <c r="K9" s="128">
        <v>10</v>
      </c>
      <c r="L9" s="128">
        <v>11</v>
      </c>
      <c r="M9" s="128">
        <v>12</v>
      </c>
      <c r="N9" s="128">
        <v>13</v>
      </c>
      <c r="O9" s="128">
        <v>14</v>
      </c>
      <c r="P9" s="128">
        <v>15</v>
      </c>
      <c r="Q9" s="128">
        <v>16</v>
      </c>
      <c r="R9" s="128">
        <v>17</v>
      </c>
      <c r="S9" s="128">
        <v>18</v>
      </c>
      <c r="T9" s="128">
        <v>19</v>
      </c>
      <c r="U9" s="128">
        <v>20</v>
      </c>
      <c r="V9" s="128">
        <v>21</v>
      </c>
      <c r="W9" s="128">
        <v>22</v>
      </c>
      <c r="X9" s="128">
        <v>23</v>
      </c>
      <c r="Y9" s="128">
        <v>27</v>
      </c>
      <c r="Z9" s="128">
        <v>28</v>
      </c>
      <c r="AA9" s="128">
        <v>29</v>
      </c>
      <c r="AB9" s="128">
        <v>30</v>
      </c>
      <c r="AC9" s="128">
        <v>31</v>
      </c>
      <c r="AD9" s="128">
        <v>32</v>
      </c>
      <c r="AE9" s="128"/>
      <c r="AF9" s="128"/>
      <c r="AG9" s="128"/>
      <c r="AH9" s="128"/>
      <c r="AI9" s="128"/>
      <c r="AJ9" s="128"/>
      <c r="AK9" s="128"/>
      <c r="AL9" s="128"/>
      <c r="AM9" s="128"/>
      <c r="AN9" s="128"/>
      <c r="AO9" s="128"/>
      <c r="AP9" s="128"/>
      <c r="AQ9" s="128"/>
      <c r="AR9" s="128"/>
      <c r="AS9" s="128"/>
      <c r="AT9" s="128"/>
      <c r="AU9" s="128"/>
      <c r="AV9" s="128"/>
      <c r="AW9" s="128"/>
      <c r="AX9" s="128"/>
      <c r="AY9" s="128"/>
    </row>
    <row r="10" spans="1:54" ht="30" customHeight="1">
      <c r="B10" s="298" t="s">
        <v>1140</v>
      </c>
      <c r="C10" s="300" t="s">
        <v>1139</v>
      </c>
      <c r="D10" s="302" t="s">
        <v>1138</v>
      </c>
      <c r="E10" s="304" t="s">
        <v>560</v>
      </c>
      <c r="F10" s="306" t="s">
        <v>551</v>
      </c>
      <c r="G10" s="308" t="s">
        <v>921</v>
      </c>
      <c r="H10" s="309"/>
      <c r="I10" s="309"/>
      <c r="J10" s="309"/>
      <c r="K10" s="309"/>
      <c r="L10" s="309"/>
      <c r="M10" s="309"/>
      <c r="N10" s="309"/>
      <c r="O10" s="326"/>
      <c r="P10" s="308" t="s">
        <v>1130</v>
      </c>
      <c r="Q10" s="309"/>
      <c r="R10" s="309"/>
      <c r="S10" s="309"/>
      <c r="T10" s="309"/>
      <c r="U10" s="309"/>
      <c r="V10" s="309"/>
      <c r="W10" s="309"/>
      <c r="X10" s="326"/>
      <c r="Y10" s="308" t="s">
        <v>923</v>
      </c>
      <c r="Z10" s="309"/>
      <c r="AA10" s="309"/>
      <c r="AB10" s="309"/>
      <c r="AC10" s="309"/>
      <c r="AD10" s="309"/>
      <c r="AE10" s="309"/>
      <c r="AF10" s="309"/>
      <c r="AG10" s="326"/>
      <c r="AH10" s="295" t="s">
        <v>1134</v>
      </c>
      <c r="AI10" s="296"/>
      <c r="AJ10" s="296"/>
      <c r="AK10" s="296"/>
      <c r="AL10" s="296"/>
      <c r="AM10" s="296"/>
      <c r="AN10" s="296"/>
      <c r="AO10" s="296"/>
      <c r="AP10" s="297"/>
      <c r="AQ10" s="295" t="s">
        <v>1135</v>
      </c>
      <c r="AR10" s="296"/>
      <c r="AS10" s="296"/>
      <c r="AT10" s="296"/>
      <c r="AU10" s="296"/>
      <c r="AV10" s="296"/>
      <c r="AW10" s="296"/>
      <c r="AX10" s="296"/>
      <c r="AY10" s="297"/>
    </row>
    <row r="11" spans="1:54" ht="15.75" thickBot="1">
      <c r="B11" s="299"/>
      <c r="C11" s="301"/>
      <c r="D11" s="303"/>
      <c r="E11" s="305"/>
      <c r="F11" s="307"/>
      <c r="G11" s="157">
        <v>42552</v>
      </c>
      <c r="H11" s="158">
        <v>42583</v>
      </c>
      <c r="I11" s="158">
        <v>42614</v>
      </c>
      <c r="J11" s="160">
        <v>42644</v>
      </c>
      <c r="K11" s="160">
        <v>42675</v>
      </c>
      <c r="L11" s="159">
        <v>42705</v>
      </c>
      <c r="M11" s="162">
        <v>42736</v>
      </c>
      <c r="N11" s="160">
        <v>42767</v>
      </c>
      <c r="O11" s="159">
        <v>42795</v>
      </c>
      <c r="P11" s="157">
        <v>42917</v>
      </c>
      <c r="Q11" s="158">
        <v>42948</v>
      </c>
      <c r="R11" s="158">
        <v>42979</v>
      </c>
      <c r="S11" s="160">
        <v>43009</v>
      </c>
      <c r="T11" s="160">
        <v>43040</v>
      </c>
      <c r="U11" s="159">
        <v>43070</v>
      </c>
      <c r="V11" s="162">
        <v>43101</v>
      </c>
      <c r="W11" s="160">
        <v>43132</v>
      </c>
      <c r="X11" s="159">
        <v>43160</v>
      </c>
      <c r="Y11" s="157">
        <v>42917</v>
      </c>
      <c r="Z11" s="162">
        <v>42948</v>
      </c>
      <c r="AA11" s="160">
        <v>42979</v>
      </c>
      <c r="AB11" s="158">
        <v>43009</v>
      </c>
      <c r="AC11" s="160">
        <v>43040</v>
      </c>
      <c r="AD11" s="159">
        <v>43070</v>
      </c>
      <c r="AE11" s="217">
        <v>43101</v>
      </c>
      <c r="AF11" s="158">
        <v>43132</v>
      </c>
      <c r="AG11" s="159">
        <v>43160</v>
      </c>
      <c r="AH11" s="157">
        <v>42917</v>
      </c>
      <c r="AI11" s="162">
        <v>42948</v>
      </c>
      <c r="AJ11" s="158">
        <v>42979</v>
      </c>
      <c r="AK11" s="158">
        <v>43009</v>
      </c>
      <c r="AL11" s="160">
        <v>43040</v>
      </c>
      <c r="AM11" s="159">
        <v>43070</v>
      </c>
      <c r="AN11" s="217">
        <v>43101</v>
      </c>
      <c r="AO11" s="158">
        <v>43132</v>
      </c>
      <c r="AP11" s="162">
        <v>43160</v>
      </c>
      <c r="AQ11" s="157">
        <v>42917</v>
      </c>
      <c r="AR11" s="158">
        <v>42948</v>
      </c>
      <c r="AS11" s="160">
        <v>42979</v>
      </c>
      <c r="AT11" s="158">
        <v>43009</v>
      </c>
      <c r="AU11" s="160">
        <v>43040</v>
      </c>
      <c r="AV11" s="159">
        <v>43070</v>
      </c>
      <c r="AW11" s="217">
        <v>43101</v>
      </c>
      <c r="AX11" s="160">
        <v>43132</v>
      </c>
      <c r="AY11" s="159">
        <v>43160</v>
      </c>
    </row>
    <row r="12" spans="1:54">
      <c r="A12" s="42">
        <v>0</v>
      </c>
      <c r="B12" s="181" t="str">
        <f ca="1">IFERROR(IF((VLOOKUP($E12,'Org list'!$AJ$10:$AL$187,3,FALSE))="","",(VLOOKUP($E12,'Org list'!$AJ$10:$AL$187,3,FALSE))),"")</f>
        <v/>
      </c>
      <c r="C12" s="182" t="str">
        <f ca="1">IFERROR(IF((VLOOKUP($E12,'Org list'!$AO$10:$AQ$187,3,FALSE))="","",(VLOOKUP($E12,'Org list'!$AO$10:$AQ$187,3,FALSE))),"")</f>
        <v/>
      </c>
      <c r="D12" s="183" t="str">
        <f ca="1">IFERROR(IF((VLOOKUP($E12,'Org list'!$AT$10:$AV$187,3,FALSE))="","",(VLOOKUP($E12,'Org list'!$AT$10:$AV$187,3,FALSE))),"")</f>
        <v/>
      </c>
      <c r="E12" s="37" t="str">
        <f t="shared" ref="E12:E43" ca="1" si="0">IF($A12&gt;$BB$5-1,"",INDIRECT("'Comms by AT'!D"&amp;$A12+$BB$4))</f>
        <v>HWB</v>
      </c>
      <c r="F12" s="31" t="str">
        <f ca="1">IF(E12="","",VLOOKUP(E12,'Org list'!$J$9:$K$636,2,0))</f>
        <v>Health and Wellbeing Board</v>
      </c>
      <c r="G12" s="129">
        <f ca="1">IFERROR(IF((VLOOKUP($E12,'DTOC Backsheet'!$D$5:$BS$182,G$9,FALSE))="","",(VLOOKUP($E12,'DTOC Backsheet'!$D$5:$BS$182,G$9,FALSE))),"")</f>
        <v>183662</v>
      </c>
      <c r="H12" s="130">
        <f ca="1">IFERROR(IF((VLOOKUP($E12,'DTOC Backsheet'!$D$5:$BS$182,H$9,FALSE))="","",(VLOOKUP($E12,'DTOC Backsheet'!$D$5:$BS$182,H$9,FALSE))),"")</f>
        <v>186921</v>
      </c>
      <c r="I12" s="130">
        <f ca="1">IFERROR(IF((VLOOKUP($E12,'DTOC Backsheet'!$D$5:$BS$182,I$9,FALSE))="","",(VLOOKUP($E12,'DTOC Backsheet'!$D$5:$BS$182,I$9,FALSE))),"")</f>
        <v>195826</v>
      </c>
      <c r="J12" s="132">
        <f ca="1">IFERROR(IF((VLOOKUP($E12,'DTOC Backsheet'!$D$5:$BS$182,J$9,FALSE))="","",(VLOOKUP($E12,'DTOC Backsheet'!$D$5:$BS$182,J$9,FALSE))),"")</f>
        <v>199379</v>
      </c>
      <c r="K12" s="163">
        <f ca="1">IFERROR(IF((VLOOKUP($E12,'DTOC Backsheet'!$D$5:$BS$182,K$9,FALSE))="","",(VLOOKUP($E12,'DTOC Backsheet'!$D$5:$BS$182,K$9,FALSE))),"")</f>
        <v>192352</v>
      </c>
      <c r="L12" s="219">
        <f ca="1">IFERROR(IF((VLOOKUP($E12,'DTOC Backsheet'!$D$5:$BS$182,L$9,FALSE))="","",(VLOOKUP($E12,'DTOC Backsheet'!$D$5:$BS$182,L$9,FALSE))),"")</f>
        <v>194580</v>
      </c>
      <c r="M12" s="218">
        <f ca="1">IFERROR(IF((VLOOKUP($E12,'DTOC Backsheet'!$D$5:$BS$182,M$9,FALSE))="","",(VLOOKUP($E12,'DTOC Backsheet'!$D$5:$BS$182,M$9,FALSE))),"")</f>
        <v>196762</v>
      </c>
      <c r="N12" s="161">
        <f ca="1">IFERROR(IF((VLOOKUP($E12,'DTOC Backsheet'!$D$5:$BS$182,N$9,FALSE))="","",(VLOOKUP($E12,'DTOC Backsheet'!$D$5:$BS$182,N$9,FALSE))),"")</f>
        <v>185732</v>
      </c>
      <c r="O12" s="131">
        <f ca="1">IFERROR(IF((VLOOKUP($E12,'DTOC Backsheet'!$D$5:$BS$182,O$9,FALSE))="","",(VLOOKUP($E12,'DTOC Backsheet'!$D$5:$BS$182,O$9,FALSE))),"")</f>
        <v>198626</v>
      </c>
      <c r="P12" s="130">
        <f ca="1">IFERROR(IF((VLOOKUP($E12,'DTOC Backsheet'!$D$5:$BS$182,P$9,FALSE))="","",(VLOOKUP($E12,'DTOC Backsheet'!$D$5:$BS$182,P$9,FALSE))),"")</f>
        <v>163017.34440833877</v>
      </c>
      <c r="Q12" s="130">
        <f ca="1">IFERROR(IF((VLOOKUP($E12,'DTOC Backsheet'!$D$5:$BS$182,Q$9,FALSE))="","",(VLOOKUP($E12,'DTOC Backsheet'!$D$5:$BS$182,Q$9,FALSE))),"")</f>
        <v>153629.9552531802</v>
      </c>
      <c r="R12" s="130">
        <f ca="1">IFERROR(IF((VLOOKUP($E12,'DTOC Backsheet'!$D$5:$BS$182,R$9,FALSE))="","",(VLOOKUP($E12,'DTOC Backsheet'!$D$5:$BS$182,R$9,FALSE))),"")</f>
        <v>138321.92841004787</v>
      </c>
      <c r="S12" s="130">
        <f ca="1">IFERROR(IF((VLOOKUP($E12,'DTOC Backsheet'!$D$5:$BS$182,S$9,FALSE))="","",(VLOOKUP($E12,'DTOC Backsheet'!$D$5:$BS$182,S$9,FALSE))),"")</f>
        <v>131180.68122521869</v>
      </c>
      <c r="T12" s="167">
        <f ca="1">IFERROR(IF((VLOOKUP($E12,'DTOC Backsheet'!$D$5:$BS$182,T$9,FALSE))="","",(VLOOKUP($E12,'DTOC Backsheet'!$D$5:$BS$182,T$9,FALSE))),"")</f>
        <v>117132.0224478517</v>
      </c>
      <c r="U12" s="134">
        <f ca="1">IFERROR(IF((VLOOKUP($E12,'DTOC Backsheet'!$D$5:$BS$182,U$9,FALSE))="","",(VLOOKUP($E12,'DTOC Backsheet'!$D$5:$BS$182,U$9,FALSE))),"")</f>
        <v>120561.18085887645</v>
      </c>
      <c r="V12" s="130">
        <f ca="1">IFERROR(IF((VLOOKUP($E12,'DTOC Backsheet'!$D$5:$BS$182,V$9,FALSE))="","",(VLOOKUP($E12,'DTOC Backsheet'!$D$5:$BS$182,V$9,FALSE))),"")</f>
        <v>119806.37065142445</v>
      </c>
      <c r="W12" s="130">
        <f ca="1">IFERROR(IF((VLOOKUP($E12,'DTOC Backsheet'!$D$5:$BS$182,W$9,FALSE))="","",(VLOOKUP($E12,'DTOC Backsheet'!$D$5:$BS$182,W$9,FALSE))),"")</f>
        <v>108301.46501419284</v>
      </c>
      <c r="X12" s="132">
        <f ca="1">IFERROR(IF((VLOOKUP($E12,'DTOC Backsheet'!$D$5:$BS$182,X$9,FALSE))="","",(VLOOKUP($E12,'DTOC Backsheet'!$D$5:$BS$182,X$9,FALSE))),"")</f>
        <v>117452.56815175769</v>
      </c>
      <c r="Y12" s="129">
        <f ca="1">IFERROR(IF((VLOOKUP($E12,'DTOC Backsheet'!$D$5:$BS$182,Y$9,FALSE))="","",(VLOOKUP($E12,'DTOC Backsheet'!$D$5:$BS$182,Y$9,FALSE))),"")</f>
        <v>180957</v>
      </c>
      <c r="Z12" s="130">
        <f ca="1">IFERROR(IF((VLOOKUP($E12,'DTOC Backsheet'!$D$5:$BS$182,Z$9,FALSE))="","",(VLOOKUP($E12,'DTOC Backsheet'!$D$5:$BS$182,Z$9,FALSE))),"")</f>
        <v>179426</v>
      </c>
      <c r="AA12" s="163">
        <f ca="1">IFERROR(IF((VLOOKUP($E12,'DTOC Backsheet'!$D$5:$BS$182,AA$9,FALSE))="","",(VLOOKUP($E12,'DTOC Backsheet'!$D$5:$BS$182,AA$9,FALSE))),"")</f>
        <v>167674</v>
      </c>
      <c r="AB12" s="161">
        <f ca="1">IFERROR(IF((VLOOKUP($E12,'DTOC Backsheet'!$D$5:$BS$182,AB$9,FALSE))="","",(VLOOKUP($E12,'DTOC Backsheet'!$D$5:$BS$182,AB$9,FALSE))),"")</f>
        <v>169497</v>
      </c>
      <c r="AC12" s="163">
        <f ca="1">IFERROR(IF((VLOOKUP($E12,'DTOC Backsheet'!$D$5:$BS$182,AC$9,FALSE))="","",(VLOOKUP($E12,'DTOC Backsheet'!$D$5:$BS$182,AC$9,FALSE))),"")</f>
        <v>154249</v>
      </c>
      <c r="AD12" s="219">
        <f ca="1">IFERROR(IF((VLOOKUP($E12,'DTOC Backsheet'!$D$5:$BS$182,AD$9,FALSE))="","",(VLOOKUP($E12,'DTOC Backsheet'!$D$5:$BS$182,AD$9,FALSE))),"")</f>
        <v>144563</v>
      </c>
      <c r="AE12" s="218"/>
      <c r="AF12" s="161" t="str">
        <f ca="1">IFERROR(IF((VLOOKUP($E12,'DTOC Backsheet'!$D$5:$BS$182,AF$9,FALSE))="","",(VLOOKUP($E12,'DTOC Backsheet'!$D$5:$BS$182,AF$9,FALSE))),"")</f>
        <v/>
      </c>
      <c r="AG12" s="131" t="str">
        <f ca="1">IFERROR(IF((VLOOKUP($E12,'DTOC Backsheet'!$D$5:$BS$182,AG$9,FALSE))="","",(VLOOKUP($E12,'DTOC Backsheet'!$D$5:$BS$182,AG$9,FALSE))),"")</f>
        <v/>
      </c>
      <c r="AH12" s="130">
        <f ca="1">IFERROR(IF(Y12=0,"",(G12-Y12)),"")</f>
        <v>2705</v>
      </c>
      <c r="AI12" s="132">
        <f t="shared" ref="AI12:AJ12" ca="1" si="1">IFERROR(IF(Z12=0,"",(H12-Z12)),"")</f>
        <v>7495</v>
      </c>
      <c r="AJ12" s="133">
        <f t="shared" ca="1" si="1"/>
        <v>28152</v>
      </c>
      <c r="AK12" s="133">
        <f t="shared" ref="AK12" ca="1" si="2">IFERROR(IF(AB12=0,"",(J12-AB12)),"")</f>
        <v>29882</v>
      </c>
      <c r="AL12" s="167">
        <f t="shared" ref="AL12" ca="1" si="3">IFERROR(IF(AC12=0,"",(K12-AC12)),"")</f>
        <v>38103</v>
      </c>
      <c r="AM12" s="134">
        <f t="shared" ref="AM12" ca="1" si="4">IFERROR(IF(AD12=0,"",(L12-AD12)),"")</f>
        <v>50017</v>
      </c>
      <c r="AN12" s="130" t="str">
        <f t="shared" ref="AN12" si="5">IFERROR(IF(AE12=0,"",(M12-AE12)),"")</f>
        <v/>
      </c>
      <c r="AO12" s="133" t="str">
        <f t="shared" ref="AO12" ca="1" si="6">IFERROR(IF(AF12=0,"",(N12-AF12)),"")</f>
        <v/>
      </c>
      <c r="AP12" s="132" t="str">
        <f t="shared" ref="AP12" ca="1" si="7">IFERROR(IF(AG12=0,"",(O12-AG12)),"")</f>
        <v/>
      </c>
      <c r="AQ12" s="129">
        <f ca="1">IFERROR(IF(Y12=0,"",(P12-Y12)),"")</f>
        <v>-17939.655591661227</v>
      </c>
      <c r="AR12" s="130">
        <f t="shared" ref="AR12:AY12" ca="1" si="8">IFERROR(IF(Z12=0,"",(Q12-Z12)),"")</f>
        <v>-25796.044746819796</v>
      </c>
      <c r="AS12" s="167">
        <f t="shared" ca="1" si="8"/>
        <v>-29352.071589952131</v>
      </c>
      <c r="AT12" s="133">
        <f t="shared" ca="1" si="8"/>
        <v>-38316.318774781306</v>
      </c>
      <c r="AU12" s="167">
        <f t="shared" ca="1" si="8"/>
        <v>-37116.977552148295</v>
      </c>
      <c r="AV12" s="134">
        <f t="shared" ca="1" si="8"/>
        <v>-24001.819141123546</v>
      </c>
      <c r="AW12" s="130" t="str">
        <f t="shared" si="8"/>
        <v/>
      </c>
      <c r="AX12" s="167" t="str">
        <f t="shared" ca="1" si="8"/>
        <v/>
      </c>
      <c r="AY12" s="134" t="str">
        <f t="shared" ca="1" si="8"/>
        <v/>
      </c>
    </row>
    <row r="13" spans="1:54">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135">
        <f ca="1">IFERROR(IF((VLOOKUP($E13,'DTOC Backsheet'!$D$5:$BS$182,G$9,FALSE))="","",(VLOOKUP($E13,'DTOC Backsheet'!$D$5:$BS$182,G$9,FALSE))),"")</f>
        <v>46532</v>
      </c>
      <c r="H13" s="136">
        <f ca="1">IFERROR(IF((VLOOKUP($E13,'DTOC Backsheet'!$D$5:$BS$182,H$9,FALSE))="","",(VLOOKUP($E13,'DTOC Backsheet'!$D$5:$BS$182,H$9,FALSE))),"")</f>
        <v>47374</v>
      </c>
      <c r="I13" s="136">
        <f ca="1">IFERROR(IF((VLOOKUP($E13,'DTOC Backsheet'!$D$5:$BS$182,I$9,FALSE))="","",(VLOOKUP($E13,'DTOC Backsheet'!$D$5:$BS$182,I$9,FALSE))),"")</f>
        <v>49991</v>
      </c>
      <c r="J13" s="138">
        <f ca="1">IFERROR(IF((VLOOKUP($E13,'DTOC Backsheet'!$D$5:$BS$182,J$9,FALSE))="","",(VLOOKUP($E13,'DTOC Backsheet'!$D$5:$BS$182,J$9,FALSE))),"")</f>
        <v>50487</v>
      </c>
      <c r="K13" s="164">
        <f ca="1">IFERROR(IF((VLOOKUP($E13,'DTOC Backsheet'!$D$5:$BS$182,K$9,FALSE))="","",(VLOOKUP($E13,'DTOC Backsheet'!$D$5:$BS$182,K$9,FALSE))),"")</f>
        <v>50549</v>
      </c>
      <c r="L13" s="140">
        <f ca="1">IFERROR(IF((VLOOKUP($E13,'DTOC Backsheet'!$D$5:$BS$182,L$9,FALSE))="","",(VLOOKUP($E13,'DTOC Backsheet'!$D$5:$BS$182,L$9,FALSE))),"")</f>
        <v>50325</v>
      </c>
      <c r="M13" s="136">
        <f ca="1">IFERROR(IF((VLOOKUP($E13,'DTOC Backsheet'!$D$5:$BS$182,M$9,FALSE))="","",(VLOOKUP($E13,'DTOC Backsheet'!$D$5:$BS$182,M$9,FALSE))),"")</f>
        <v>52777</v>
      </c>
      <c r="N13" s="139">
        <f ca="1">IFERROR(IF((VLOOKUP($E13,'DTOC Backsheet'!$D$5:$BS$182,N$9,FALSE))="","",(VLOOKUP($E13,'DTOC Backsheet'!$D$5:$BS$182,N$9,FALSE))),"")</f>
        <v>48242</v>
      </c>
      <c r="O13" s="137">
        <f ca="1">IFERROR(IF((VLOOKUP($E13,'DTOC Backsheet'!$D$5:$BS$182,O$9,FALSE))="","",(VLOOKUP($E13,'DTOC Backsheet'!$D$5:$BS$182,O$9,FALSE))),"")</f>
        <v>50971</v>
      </c>
      <c r="P13" s="136">
        <f ca="1">IFERROR(IF((VLOOKUP($E13,'DTOC Backsheet'!$D$5:$BS$182,P$9,FALSE))="","",(VLOOKUP($E13,'DTOC Backsheet'!$D$5:$BS$182,P$9,FALSE))),"")</f>
        <v>40893.054740271269</v>
      </c>
      <c r="Q13" s="136">
        <f ca="1">IFERROR(IF((VLOOKUP($E13,'DTOC Backsheet'!$D$5:$BS$182,Q$9,FALSE))="","",(VLOOKUP($E13,'DTOC Backsheet'!$D$5:$BS$182,Q$9,FALSE))),"")</f>
        <v>39371.253048955514</v>
      </c>
      <c r="R13" s="136">
        <f ca="1">IFERROR(IF((VLOOKUP($E13,'DTOC Backsheet'!$D$5:$BS$182,R$9,FALSE))="","",(VLOOKUP($E13,'DTOC Backsheet'!$D$5:$BS$182,R$9,FALSE))),"")</f>
        <v>34932.703156469921</v>
      </c>
      <c r="S13" s="136">
        <f ca="1">IFERROR(IF((VLOOKUP($E13,'DTOC Backsheet'!$D$5:$BS$182,S$9,FALSE))="","",(VLOOKUP($E13,'DTOC Backsheet'!$D$5:$BS$182,S$9,FALSE))),"")</f>
        <v>34899.244374250426</v>
      </c>
      <c r="T13" s="164">
        <f ca="1">IFERROR(IF((VLOOKUP($E13,'DTOC Backsheet'!$D$5:$BS$182,T$9,FALSE))="","",(VLOOKUP($E13,'DTOC Backsheet'!$D$5:$BS$182,T$9,FALSE))),"")</f>
        <v>30470.943399754611</v>
      </c>
      <c r="U13" s="140">
        <f ca="1">IFERROR(IF((VLOOKUP($E13,'DTOC Backsheet'!$D$5:$BS$182,U$9,FALSE))="","",(VLOOKUP($E13,'DTOC Backsheet'!$D$5:$BS$182,U$9,FALSE))),"")</f>
        <v>31322.491012987484</v>
      </c>
      <c r="V13" s="136">
        <f ca="1">IFERROR(IF((VLOOKUP($E13,'DTOC Backsheet'!$D$5:$BS$182,V$9,FALSE))="","",(VLOOKUP($E13,'DTOC Backsheet'!$D$5:$BS$182,V$9,FALSE))),"")</f>
        <v>31042.39274594063</v>
      </c>
      <c r="W13" s="136">
        <f ca="1">IFERROR(IF((VLOOKUP($E13,'DTOC Backsheet'!$D$5:$BS$182,W$9,FALSE))="","",(VLOOKUP($E13,'DTOC Backsheet'!$D$5:$BS$182,W$9,FALSE))),"")</f>
        <v>28154.795870299084</v>
      </c>
      <c r="X13" s="138">
        <f ca="1">IFERROR(IF((VLOOKUP($E13,'DTOC Backsheet'!$D$5:$BS$182,X$9,FALSE))="","",(VLOOKUP($E13,'DTOC Backsheet'!$D$5:$BS$182,X$9,FALSE))),"")</f>
        <v>30540.476941796518</v>
      </c>
      <c r="Y13" s="135">
        <f ca="1">IFERROR(IF((VLOOKUP($E13,'DTOC Backsheet'!$D$5:$BS$182,Y$9,FALSE))="","",(VLOOKUP($E13,'DTOC Backsheet'!$D$5:$BS$182,Y$9,FALSE))),"")</f>
        <v>44026</v>
      </c>
      <c r="Z13" s="136">
        <f ca="1">IFERROR(IF((VLOOKUP($E13,'DTOC Backsheet'!$D$5:$BS$182,Z$9,FALSE))="","",(VLOOKUP($E13,'DTOC Backsheet'!$D$5:$BS$182,Z$9,FALSE))),"")</f>
        <v>45696</v>
      </c>
      <c r="AA13" s="164">
        <f ca="1">IFERROR(IF((VLOOKUP($E13,'DTOC Backsheet'!$D$5:$BS$182,AA$9,FALSE))="","",(VLOOKUP($E13,'DTOC Backsheet'!$D$5:$BS$182,AA$9,FALSE))),"")</f>
        <v>43938</v>
      </c>
      <c r="AB13" s="139">
        <f ca="1">IFERROR(IF((VLOOKUP($E13,'DTOC Backsheet'!$D$5:$BS$182,AB$9,FALSE))="","",(VLOOKUP($E13,'DTOC Backsheet'!$D$5:$BS$182,AB$9,FALSE))),"")</f>
        <v>45160</v>
      </c>
      <c r="AC13" s="164">
        <f ca="1">IFERROR(IF((VLOOKUP($E13,'DTOC Backsheet'!$D$5:$BS$182,AC$9,FALSE))="","",(VLOOKUP($E13,'DTOC Backsheet'!$D$5:$BS$182,AC$9,FALSE))),"")</f>
        <v>41570</v>
      </c>
      <c r="AD13" s="140">
        <f ca="1">IFERROR(IF((VLOOKUP($E13,'DTOC Backsheet'!$D$5:$BS$182,AD$9,FALSE))="","",(VLOOKUP($E13,'DTOC Backsheet'!$D$5:$BS$182,AD$9,FALSE))),"")</f>
        <v>39009</v>
      </c>
      <c r="AE13" s="136"/>
      <c r="AF13" s="139" t="str">
        <f ca="1">IFERROR(IF((VLOOKUP($E13,'DTOC Backsheet'!$D$5:$BS$182,AF$9,FALSE))="","",(VLOOKUP($E13,'DTOC Backsheet'!$D$5:$BS$182,AF$9,FALSE))),"")</f>
        <v/>
      </c>
      <c r="AG13" s="137" t="str">
        <f ca="1">IFERROR(IF((VLOOKUP($E13,'DTOC Backsheet'!$D$5:$BS$182,AG$9,FALSE))="","",(VLOOKUP($E13,'DTOC Backsheet'!$D$5:$BS$182,AG$9,FALSE))),"")</f>
        <v/>
      </c>
      <c r="AH13" s="136">
        <f t="shared" ref="AH13:AH48" ca="1" si="9">IFERROR(IF(Y13=0,"",(G13-Y13)),"")</f>
        <v>2506</v>
      </c>
      <c r="AI13" s="138">
        <f t="shared" ref="AI13:AI48" ca="1" si="10">IFERROR(IF(Z13=0,"",(H13-Z13)),"")</f>
        <v>1678</v>
      </c>
      <c r="AJ13" s="139">
        <f t="shared" ref="AJ13:AJ48" ca="1" si="11">IFERROR(IF(AA13=0,"",(I13-AA13)),"")</f>
        <v>6053</v>
      </c>
      <c r="AK13" s="139">
        <f t="shared" ref="AK13:AK48" ca="1" si="12">IFERROR(IF(AB13=0,"",(J13-AB13)),"")</f>
        <v>5327</v>
      </c>
      <c r="AL13" s="164">
        <f t="shared" ref="AL13:AL48" ca="1" si="13">IFERROR(IF(AC13=0,"",(K13-AC13)),"")</f>
        <v>8979</v>
      </c>
      <c r="AM13" s="140">
        <f t="shared" ref="AM13:AM48" ca="1" si="14">IFERROR(IF(AD13=0,"",(L13-AD13)),"")</f>
        <v>11316</v>
      </c>
      <c r="AN13" s="136" t="str">
        <f t="shared" ref="AN13:AN48" si="15">IFERROR(IF(AE13=0,"",(M13-AE13)),"")</f>
        <v/>
      </c>
      <c r="AO13" s="139" t="str">
        <f t="shared" ref="AO13:AO48" ca="1" si="16">IFERROR(IF(AF13=0,"",(N13-AF13)),"")</f>
        <v/>
      </c>
      <c r="AP13" s="138" t="str">
        <f t="shared" ref="AP13:AP48" ca="1" si="17">IFERROR(IF(AG13=0,"",(O13-AG13)),"")</f>
        <v/>
      </c>
      <c r="AQ13" s="135">
        <f t="shared" ref="AQ13:AQ48" ca="1" si="18">IFERROR(IF(Y13=0,"",(P13-Y13)),"")</f>
        <v>-3132.9452597287309</v>
      </c>
      <c r="AR13" s="136">
        <f t="shared" ref="AR13:AR48" ca="1" si="19">IFERROR(IF(Z13=0,"",(Q13-Z13)),"")</f>
        <v>-6324.7469510444862</v>
      </c>
      <c r="AS13" s="164">
        <f t="shared" ref="AS13:AS48" ca="1" si="20">IFERROR(IF(AA13=0,"",(R13-AA13)),"")</f>
        <v>-9005.2968435300791</v>
      </c>
      <c r="AT13" s="139">
        <f t="shared" ref="AT13:AT48" ca="1" si="21">IFERROR(IF(AB13=0,"",(S13-AB13)),"")</f>
        <v>-10260.755625749574</v>
      </c>
      <c r="AU13" s="164">
        <f t="shared" ref="AU13:AU48" ca="1" si="22">IFERROR(IF(AC13=0,"",(T13-AC13)),"")</f>
        <v>-11099.056600245389</v>
      </c>
      <c r="AV13" s="140">
        <f t="shared" ref="AV13:AV48" ca="1" si="23">IFERROR(IF(AD13=0,"",(U13-AD13)),"")</f>
        <v>-7686.5089870125157</v>
      </c>
      <c r="AW13" s="136" t="str">
        <f t="shared" ref="AW13:AW48" si="24">IFERROR(IF(AE13=0,"",(V13-AE13)),"")</f>
        <v/>
      </c>
      <c r="AX13" s="164" t="str">
        <f t="shared" ref="AX13:AX48" ca="1" si="25">IFERROR(IF(AF13=0,"",(W13-AF13)),"")</f>
        <v/>
      </c>
      <c r="AY13" s="140" t="str">
        <f t="shared" ref="AY13:AY48" ca="1" si="26">IFERROR(IF(AG13=0,"",(X13-AG13)),"")</f>
        <v/>
      </c>
    </row>
    <row r="14" spans="1:54">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135">
        <f ca="1">IFERROR(IF((VLOOKUP($E14,'DTOC Backsheet'!$D$5:$BS$182,G$9,FALSE))="","",(VLOOKUP($E14,'DTOC Backsheet'!$D$5:$BS$182,G$9,FALSE))),"")</f>
        <v>61071</v>
      </c>
      <c r="H14" s="136">
        <f ca="1">IFERROR(IF((VLOOKUP($E14,'DTOC Backsheet'!$D$5:$BS$182,H$9,FALSE))="","",(VLOOKUP($E14,'DTOC Backsheet'!$D$5:$BS$182,H$9,FALSE))),"")</f>
        <v>62617</v>
      </c>
      <c r="I14" s="136">
        <f ca="1">IFERROR(IF((VLOOKUP($E14,'DTOC Backsheet'!$D$5:$BS$182,I$9,FALSE))="","",(VLOOKUP($E14,'DTOC Backsheet'!$D$5:$BS$182,I$9,FALSE))),"")</f>
        <v>67732</v>
      </c>
      <c r="J14" s="138">
        <f ca="1">IFERROR(IF((VLOOKUP($E14,'DTOC Backsheet'!$D$5:$BS$182,J$9,FALSE))="","",(VLOOKUP($E14,'DTOC Backsheet'!$D$5:$BS$182,J$9,FALSE))),"")</f>
        <v>66294</v>
      </c>
      <c r="K14" s="164">
        <f ca="1">IFERROR(IF((VLOOKUP($E14,'DTOC Backsheet'!$D$5:$BS$182,K$9,FALSE))="","",(VLOOKUP($E14,'DTOC Backsheet'!$D$5:$BS$182,K$9,FALSE))),"")</f>
        <v>63238</v>
      </c>
      <c r="L14" s="140">
        <f ca="1">IFERROR(IF((VLOOKUP($E14,'DTOC Backsheet'!$D$5:$BS$182,L$9,FALSE))="","",(VLOOKUP($E14,'DTOC Backsheet'!$D$5:$BS$182,L$9,FALSE))),"")</f>
        <v>63639</v>
      </c>
      <c r="M14" s="136">
        <f ca="1">IFERROR(IF((VLOOKUP($E14,'DTOC Backsheet'!$D$5:$BS$182,M$9,FALSE))="","",(VLOOKUP($E14,'DTOC Backsheet'!$D$5:$BS$182,M$9,FALSE))),"")</f>
        <v>64772</v>
      </c>
      <c r="N14" s="139">
        <f ca="1">IFERROR(IF((VLOOKUP($E14,'DTOC Backsheet'!$D$5:$BS$182,N$9,FALSE))="","",(VLOOKUP($E14,'DTOC Backsheet'!$D$5:$BS$182,N$9,FALSE))),"")</f>
        <v>61298</v>
      </c>
      <c r="O14" s="137">
        <f ca="1">IFERROR(IF((VLOOKUP($E14,'DTOC Backsheet'!$D$5:$BS$182,O$9,FALSE))="","",(VLOOKUP($E14,'DTOC Backsheet'!$D$5:$BS$182,O$9,FALSE))),"")</f>
        <v>63323</v>
      </c>
      <c r="P14" s="136">
        <f ca="1">IFERROR(IF((VLOOKUP($E14,'DTOC Backsheet'!$D$5:$BS$182,P$9,FALSE))="","",(VLOOKUP($E14,'DTOC Backsheet'!$D$5:$BS$182,P$9,FALSE))),"")</f>
        <v>52656.05433227952</v>
      </c>
      <c r="Q14" s="136">
        <f ca="1">IFERROR(IF((VLOOKUP($E14,'DTOC Backsheet'!$D$5:$BS$182,Q$9,FALSE))="","",(VLOOKUP($E14,'DTOC Backsheet'!$D$5:$BS$182,Q$9,FALSE))),"")</f>
        <v>49977.635516669638</v>
      </c>
      <c r="R14" s="136">
        <f ca="1">IFERROR(IF((VLOOKUP($E14,'DTOC Backsheet'!$D$5:$BS$182,R$9,FALSE))="","",(VLOOKUP($E14,'DTOC Backsheet'!$D$5:$BS$182,R$9,FALSE))),"")</f>
        <v>45352.498342693616</v>
      </c>
      <c r="S14" s="136">
        <f ca="1">IFERROR(IF((VLOOKUP($E14,'DTOC Backsheet'!$D$5:$BS$182,S$9,FALSE))="","",(VLOOKUP($E14,'DTOC Backsheet'!$D$5:$BS$182,S$9,FALSE))),"")</f>
        <v>40838.421036380292</v>
      </c>
      <c r="T14" s="164">
        <f ca="1">IFERROR(IF((VLOOKUP($E14,'DTOC Backsheet'!$D$5:$BS$182,T$9,FALSE))="","",(VLOOKUP($E14,'DTOC Backsheet'!$D$5:$BS$182,T$9,FALSE))),"")</f>
        <v>35329.304520266385</v>
      </c>
      <c r="U14" s="140">
        <f ca="1">IFERROR(IF((VLOOKUP($E14,'DTOC Backsheet'!$D$5:$BS$182,U$9,FALSE))="","",(VLOOKUP($E14,'DTOC Backsheet'!$D$5:$BS$182,U$9,FALSE))),"")</f>
        <v>36470.437734613319</v>
      </c>
      <c r="V14" s="136">
        <f ca="1">IFERROR(IF((VLOOKUP($E14,'DTOC Backsheet'!$D$5:$BS$182,V$9,FALSE))="","",(VLOOKUP($E14,'DTOC Backsheet'!$D$5:$BS$182,V$9,FALSE))),"")</f>
        <v>36237.107274625705</v>
      </c>
      <c r="W14" s="136">
        <f ca="1">IFERROR(IF((VLOOKUP($E14,'DTOC Backsheet'!$D$5:$BS$182,W$9,FALSE))="","",(VLOOKUP($E14,'DTOC Backsheet'!$D$5:$BS$182,W$9,FALSE))),"")</f>
        <v>32826.802958445071</v>
      </c>
      <c r="X14" s="138">
        <f ca="1">IFERROR(IF((VLOOKUP($E14,'DTOC Backsheet'!$D$5:$BS$182,X$9,FALSE))="","",(VLOOKUP($E14,'DTOC Backsheet'!$D$5:$BS$182,X$9,FALSE))),"")</f>
        <v>35562.109439364955</v>
      </c>
      <c r="Y14" s="135">
        <f ca="1">IFERROR(IF((VLOOKUP($E14,'DTOC Backsheet'!$D$5:$BS$182,Y$9,FALSE))="","",(VLOOKUP($E14,'DTOC Backsheet'!$D$5:$BS$182,Y$9,FALSE))),"")</f>
        <v>58045</v>
      </c>
      <c r="Z14" s="136">
        <f ca="1">IFERROR(IF((VLOOKUP($E14,'DTOC Backsheet'!$D$5:$BS$182,Z$9,FALSE))="","",(VLOOKUP($E14,'DTOC Backsheet'!$D$5:$BS$182,Z$9,FALSE))),"")</f>
        <v>57232</v>
      </c>
      <c r="AA14" s="164">
        <f ca="1">IFERROR(IF((VLOOKUP($E14,'DTOC Backsheet'!$D$5:$BS$182,AA$9,FALSE))="","",(VLOOKUP($E14,'DTOC Backsheet'!$D$5:$BS$182,AA$9,FALSE))),"")</f>
        <v>52977</v>
      </c>
      <c r="AB14" s="139">
        <f ca="1">IFERROR(IF((VLOOKUP($E14,'DTOC Backsheet'!$D$5:$BS$182,AB$9,FALSE))="","",(VLOOKUP($E14,'DTOC Backsheet'!$D$5:$BS$182,AB$9,FALSE))),"")</f>
        <v>53987</v>
      </c>
      <c r="AC14" s="164">
        <f ca="1">IFERROR(IF((VLOOKUP($E14,'DTOC Backsheet'!$D$5:$BS$182,AC$9,FALSE))="","",(VLOOKUP($E14,'DTOC Backsheet'!$D$5:$BS$182,AC$9,FALSE))),"")</f>
        <v>49401</v>
      </c>
      <c r="AD14" s="140">
        <f ca="1">IFERROR(IF((VLOOKUP($E14,'DTOC Backsheet'!$D$5:$BS$182,AD$9,FALSE))="","",(VLOOKUP($E14,'DTOC Backsheet'!$D$5:$BS$182,AD$9,FALSE))),"")</f>
        <v>46663</v>
      </c>
      <c r="AE14" s="136"/>
      <c r="AF14" s="139" t="str">
        <f ca="1">IFERROR(IF((VLOOKUP($E14,'DTOC Backsheet'!$D$5:$BS$182,AF$9,FALSE))="","",(VLOOKUP($E14,'DTOC Backsheet'!$D$5:$BS$182,AF$9,FALSE))),"")</f>
        <v/>
      </c>
      <c r="AG14" s="137" t="str">
        <f ca="1">IFERROR(IF((VLOOKUP($E14,'DTOC Backsheet'!$D$5:$BS$182,AG$9,FALSE))="","",(VLOOKUP($E14,'DTOC Backsheet'!$D$5:$BS$182,AG$9,FALSE))),"")</f>
        <v/>
      </c>
      <c r="AH14" s="136">
        <f t="shared" ca="1" si="9"/>
        <v>3026</v>
      </c>
      <c r="AI14" s="138">
        <f t="shared" ca="1" si="10"/>
        <v>5385</v>
      </c>
      <c r="AJ14" s="139">
        <f t="shared" ca="1" si="11"/>
        <v>14755</v>
      </c>
      <c r="AK14" s="139">
        <f t="shared" ca="1" si="12"/>
        <v>12307</v>
      </c>
      <c r="AL14" s="164">
        <f t="shared" ca="1" si="13"/>
        <v>13837</v>
      </c>
      <c r="AM14" s="140">
        <f t="shared" ca="1" si="14"/>
        <v>16976</v>
      </c>
      <c r="AN14" s="136" t="str">
        <f t="shared" si="15"/>
        <v/>
      </c>
      <c r="AO14" s="139" t="str">
        <f t="shared" ca="1" si="16"/>
        <v/>
      </c>
      <c r="AP14" s="138" t="str">
        <f t="shared" ca="1" si="17"/>
        <v/>
      </c>
      <c r="AQ14" s="135">
        <f t="shared" ca="1" si="18"/>
        <v>-5388.9456677204798</v>
      </c>
      <c r="AR14" s="136">
        <f t="shared" ca="1" si="19"/>
        <v>-7254.3644833303624</v>
      </c>
      <c r="AS14" s="164">
        <f t="shared" ca="1" si="20"/>
        <v>-7624.501657306384</v>
      </c>
      <c r="AT14" s="139">
        <f t="shared" ca="1" si="21"/>
        <v>-13148.578963619708</v>
      </c>
      <c r="AU14" s="164">
        <f t="shared" ca="1" si="22"/>
        <v>-14071.695479733615</v>
      </c>
      <c r="AV14" s="140">
        <f t="shared" ca="1" si="23"/>
        <v>-10192.562265386681</v>
      </c>
      <c r="AW14" s="136" t="str">
        <f t="shared" si="24"/>
        <v/>
      </c>
      <c r="AX14" s="164" t="str">
        <f t="shared" ca="1" si="25"/>
        <v/>
      </c>
      <c r="AY14" s="140" t="str">
        <f t="shared" ca="1" si="26"/>
        <v/>
      </c>
    </row>
    <row r="15" spans="1:54">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135">
        <f ca="1">IFERROR(IF((VLOOKUP($E15,'DTOC Backsheet'!$D$5:$BS$182,G$9,FALSE))="","",(VLOOKUP($E15,'DTOC Backsheet'!$D$5:$BS$182,G$9,FALSE))),"")</f>
        <v>16253</v>
      </c>
      <c r="H15" s="136">
        <f ca="1">IFERROR(IF((VLOOKUP($E15,'DTOC Backsheet'!$D$5:$BS$182,H$9,FALSE))="","",(VLOOKUP($E15,'DTOC Backsheet'!$D$5:$BS$182,H$9,FALSE))),"")</f>
        <v>16524</v>
      </c>
      <c r="I15" s="136">
        <f ca="1">IFERROR(IF((VLOOKUP($E15,'DTOC Backsheet'!$D$5:$BS$182,I$9,FALSE))="","",(VLOOKUP($E15,'DTOC Backsheet'!$D$5:$BS$182,I$9,FALSE))),"")</f>
        <v>16434</v>
      </c>
      <c r="J15" s="138">
        <f ca="1">IFERROR(IF((VLOOKUP($E15,'DTOC Backsheet'!$D$5:$BS$182,J$9,FALSE))="","",(VLOOKUP($E15,'DTOC Backsheet'!$D$5:$BS$182,J$9,FALSE))),"")</f>
        <v>16985</v>
      </c>
      <c r="K15" s="164">
        <f ca="1">IFERROR(IF((VLOOKUP($E15,'DTOC Backsheet'!$D$5:$BS$182,K$9,FALSE))="","",(VLOOKUP($E15,'DTOC Backsheet'!$D$5:$BS$182,K$9,FALSE))),"")</f>
        <v>15755</v>
      </c>
      <c r="L15" s="140">
        <f ca="1">IFERROR(IF((VLOOKUP($E15,'DTOC Backsheet'!$D$5:$BS$182,L$9,FALSE))="","",(VLOOKUP($E15,'DTOC Backsheet'!$D$5:$BS$182,L$9,FALSE))),"")</f>
        <v>15707</v>
      </c>
      <c r="M15" s="136">
        <f ca="1">IFERROR(IF((VLOOKUP($E15,'DTOC Backsheet'!$D$5:$BS$182,M$9,FALSE))="","",(VLOOKUP($E15,'DTOC Backsheet'!$D$5:$BS$182,M$9,FALSE))),"")</f>
        <v>15158</v>
      </c>
      <c r="N15" s="139">
        <f ca="1">IFERROR(IF((VLOOKUP($E15,'DTOC Backsheet'!$D$5:$BS$182,N$9,FALSE))="","",(VLOOKUP($E15,'DTOC Backsheet'!$D$5:$BS$182,N$9,FALSE))),"")</f>
        <v>15554</v>
      </c>
      <c r="O15" s="137">
        <f ca="1">IFERROR(IF((VLOOKUP($E15,'DTOC Backsheet'!$D$5:$BS$182,O$9,FALSE))="","",(VLOOKUP($E15,'DTOC Backsheet'!$D$5:$BS$182,O$9,FALSE))),"")</f>
        <v>17262</v>
      </c>
      <c r="P15" s="136">
        <f ca="1">IFERROR(IF((VLOOKUP($E15,'DTOC Backsheet'!$D$5:$BS$182,P$9,FALSE))="","",(VLOOKUP($E15,'DTOC Backsheet'!$D$5:$BS$182,P$9,FALSE))),"")</f>
        <v>15265.793588224691</v>
      </c>
      <c r="Q15" s="136">
        <f ca="1">IFERROR(IF((VLOOKUP($E15,'DTOC Backsheet'!$D$5:$BS$182,Q$9,FALSE))="","",(VLOOKUP($E15,'DTOC Backsheet'!$D$5:$BS$182,Q$9,FALSE))),"")</f>
        <v>14682.623006187268</v>
      </c>
      <c r="R15" s="136">
        <f ca="1">IFERROR(IF((VLOOKUP($E15,'DTOC Backsheet'!$D$5:$BS$182,R$9,FALSE))="","",(VLOOKUP($E15,'DTOC Backsheet'!$D$5:$BS$182,R$9,FALSE))),"")</f>
        <v>13956.334225367431</v>
      </c>
      <c r="S15" s="136">
        <f ca="1">IFERROR(IF((VLOOKUP($E15,'DTOC Backsheet'!$D$5:$BS$182,S$9,FALSE))="","",(VLOOKUP($E15,'DTOC Backsheet'!$D$5:$BS$182,S$9,FALSE))),"")</f>
        <v>13586.844278089666</v>
      </c>
      <c r="T15" s="164">
        <f ca="1">IFERROR(IF((VLOOKUP($E15,'DTOC Backsheet'!$D$5:$BS$182,T$9,FALSE))="","",(VLOOKUP($E15,'DTOC Backsheet'!$D$5:$BS$182,T$9,FALSE))),"")</f>
        <v>12884.634799113999</v>
      </c>
      <c r="U15" s="140">
        <f ca="1">IFERROR(IF((VLOOKUP($E15,'DTOC Backsheet'!$D$5:$BS$182,U$9,FALSE))="","",(VLOOKUP($E15,'DTOC Backsheet'!$D$5:$BS$182,U$9,FALSE))),"")</f>
        <v>13314.10391146542</v>
      </c>
      <c r="V15" s="136">
        <f ca="1">IFERROR(IF((VLOOKUP($E15,'DTOC Backsheet'!$D$5:$BS$182,V$9,FALSE))="","",(VLOOKUP($E15,'DTOC Backsheet'!$D$5:$BS$182,V$9,FALSE))),"")</f>
        <v>13314.10391146542</v>
      </c>
      <c r="W15" s="136">
        <f ca="1">IFERROR(IF((VLOOKUP($E15,'DTOC Backsheet'!$D$5:$BS$182,W$9,FALSE))="","",(VLOOKUP($E15,'DTOC Backsheet'!$D$5:$BS$182,W$9,FALSE))),"")</f>
        <v>12068.300409771951</v>
      </c>
      <c r="X15" s="138">
        <f ca="1">IFERROR(IF((VLOOKUP($E15,'DTOC Backsheet'!$D$5:$BS$182,X$9,FALSE))="","",(VLOOKUP($E15,'DTOC Backsheet'!$D$5:$BS$182,X$9,FALSE))),"")</f>
        <v>13309.068197179706</v>
      </c>
      <c r="Y15" s="135">
        <f ca="1">IFERROR(IF((VLOOKUP($E15,'DTOC Backsheet'!$D$5:$BS$182,Y$9,FALSE))="","",(VLOOKUP($E15,'DTOC Backsheet'!$D$5:$BS$182,Y$9,FALSE))),"")</f>
        <v>16457</v>
      </c>
      <c r="Z15" s="136">
        <f ca="1">IFERROR(IF((VLOOKUP($E15,'DTOC Backsheet'!$D$5:$BS$182,Z$9,FALSE))="","",(VLOOKUP($E15,'DTOC Backsheet'!$D$5:$BS$182,Z$9,FALSE))),"")</f>
        <v>17514</v>
      </c>
      <c r="AA15" s="164">
        <f ca="1">IFERROR(IF((VLOOKUP($E15,'DTOC Backsheet'!$D$5:$BS$182,AA$9,FALSE))="","",(VLOOKUP($E15,'DTOC Backsheet'!$D$5:$BS$182,AA$9,FALSE))),"")</f>
        <v>15332</v>
      </c>
      <c r="AB15" s="139">
        <f ca="1">IFERROR(IF((VLOOKUP($E15,'DTOC Backsheet'!$D$5:$BS$182,AB$9,FALSE))="","",(VLOOKUP($E15,'DTOC Backsheet'!$D$5:$BS$182,AB$9,FALSE))),"")</f>
        <v>14463</v>
      </c>
      <c r="AC15" s="164">
        <f ca="1">IFERROR(IF((VLOOKUP($E15,'DTOC Backsheet'!$D$5:$BS$182,AC$9,FALSE))="","",(VLOOKUP($E15,'DTOC Backsheet'!$D$5:$BS$182,AC$9,FALSE))),"")</f>
        <v>13933</v>
      </c>
      <c r="AD15" s="140">
        <f ca="1">IFERROR(IF((VLOOKUP($E15,'DTOC Backsheet'!$D$5:$BS$182,AD$9,FALSE))="","",(VLOOKUP($E15,'DTOC Backsheet'!$D$5:$BS$182,AD$9,FALSE))),"")</f>
        <v>13312</v>
      </c>
      <c r="AE15" s="136"/>
      <c r="AF15" s="139" t="str">
        <f ca="1">IFERROR(IF((VLOOKUP($E15,'DTOC Backsheet'!$D$5:$BS$182,AF$9,FALSE))="","",(VLOOKUP($E15,'DTOC Backsheet'!$D$5:$BS$182,AF$9,FALSE))),"")</f>
        <v/>
      </c>
      <c r="AG15" s="137" t="str">
        <f ca="1">IFERROR(IF((VLOOKUP($E15,'DTOC Backsheet'!$D$5:$BS$182,AG$9,FALSE))="","",(VLOOKUP($E15,'DTOC Backsheet'!$D$5:$BS$182,AG$9,FALSE))),"")</f>
        <v/>
      </c>
      <c r="AH15" s="136">
        <f t="shared" ca="1" si="9"/>
        <v>-204</v>
      </c>
      <c r="AI15" s="138">
        <f t="shared" ca="1" si="10"/>
        <v>-990</v>
      </c>
      <c r="AJ15" s="139">
        <f t="shared" ca="1" si="11"/>
        <v>1102</v>
      </c>
      <c r="AK15" s="139">
        <f t="shared" ca="1" si="12"/>
        <v>2522</v>
      </c>
      <c r="AL15" s="164">
        <f t="shared" ca="1" si="13"/>
        <v>1822</v>
      </c>
      <c r="AM15" s="140">
        <f t="shared" ca="1" si="14"/>
        <v>2395</v>
      </c>
      <c r="AN15" s="136" t="str">
        <f t="shared" si="15"/>
        <v/>
      </c>
      <c r="AO15" s="139" t="str">
        <f t="shared" ca="1" si="16"/>
        <v/>
      </c>
      <c r="AP15" s="138" t="str">
        <f t="shared" ca="1" si="17"/>
        <v/>
      </c>
      <c r="AQ15" s="135">
        <f t="shared" ca="1" si="18"/>
        <v>-1191.2064117753089</v>
      </c>
      <c r="AR15" s="136">
        <f t="shared" ca="1" si="19"/>
        <v>-2831.3769938127316</v>
      </c>
      <c r="AS15" s="164">
        <f t="shared" ca="1" si="20"/>
        <v>-1375.6657746325691</v>
      </c>
      <c r="AT15" s="139">
        <f t="shared" ca="1" si="21"/>
        <v>-876.15572191033425</v>
      </c>
      <c r="AU15" s="164">
        <f t="shared" ca="1" si="22"/>
        <v>-1048.3652008860008</v>
      </c>
      <c r="AV15" s="140">
        <f t="shared" ca="1" si="23"/>
        <v>2.1039114654195146</v>
      </c>
      <c r="AW15" s="136" t="str">
        <f t="shared" si="24"/>
        <v/>
      </c>
      <c r="AX15" s="164" t="str">
        <f t="shared" ca="1" si="25"/>
        <v/>
      </c>
      <c r="AY15" s="140" t="str">
        <f t="shared" ca="1" si="26"/>
        <v/>
      </c>
    </row>
    <row r="16" spans="1:54">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135">
        <f ca="1">IFERROR(IF((VLOOKUP($E16,'DTOC Backsheet'!$D$5:$BS$182,G$9,FALSE))="","",(VLOOKUP($E16,'DTOC Backsheet'!$D$5:$BS$182,G$9,FALSE))),"")</f>
        <v>59806</v>
      </c>
      <c r="H16" s="136">
        <f ca="1">IFERROR(IF((VLOOKUP($E16,'DTOC Backsheet'!$D$5:$BS$182,H$9,FALSE))="","",(VLOOKUP($E16,'DTOC Backsheet'!$D$5:$BS$182,H$9,FALSE))),"")</f>
        <v>60406</v>
      </c>
      <c r="I16" s="136">
        <f ca="1">IFERROR(IF((VLOOKUP($E16,'DTOC Backsheet'!$D$5:$BS$182,I$9,FALSE))="","",(VLOOKUP($E16,'DTOC Backsheet'!$D$5:$BS$182,I$9,FALSE))),"")</f>
        <v>61669</v>
      </c>
      <c r="J16" s="138">
        <f ca="1">IFERROR(IF((VLOOKUP($E16,'DTOC Backsheet'!$D$5:$BS$182,J$9,FALSE))="","",(VLOOKUP($E16,'DTOC Backsheet'!$D$5:$BS$182,J$9,FALSE))),"")</f>
        <v>65613</v>
      </c>
      <c r="K16" s="164">
        <f ca="1">IFERROR(IF((VLOOKUP($E16,'DTOC Backsheet'!$D$5:$BS$182,K$9,FALSE))="","",(VLOOKUP($E16,'DTOC Backsheet'!$D$5:$BS$182,K$9,FALSE))),"")</f>
        <v>62810</v>
      </c>
      <c r="L16" s="140">
        <f ca="1">IFERROR(IF((VLOOKUP($E16,'DTOC Backsheet'!$D$5:$BS$182,L$9,FALSE))="","",(VLOOKUP($E16,'DTOC Backsheet'!$D$5:$BS$182,L$9,FALSE))),"")</f>
        <v>64909</v>
      </c>
      <c r="M16" s="136">
        <f ca="1">IFERROR(IF((VLOOKUP($E16,'DTOC Backsheet'!$D$5:$BS$182,M$9,FALSE))="","",(VLOOKUP($E16,'DTOC Backsheet'!$D$5:$BS$182,M$9,FALSE))),"")</f>
        <v>64055</v>
      </c>
      <c r="N16" s="139">
        <f ca="1">IFERROR(IF((VLOOKUP($E16,'DTOC Backsheet'!$D$5:$BS$182,N$9,FALSE))="","",(VLOOKUP($E16,'DTOC Backsheet'!$D$5:$BS$182,N$9,FALSE))),"")</f>
        <v>60638</v>
      </c>
      <c r="O16" s="137">
        <f ca="1">IFERROR(IF((VLOOKUP($E16,'DTOC Backsheet'!$D$5:$BS$182,O$9,FALSE))="","",(VLOOKUP($E16,'DTOC Backsheet'!$D$5:$BS$182,O$9,FALSE))),"")</f>
        <v>67070</v>
      </c>
      <c r="P16" s="136">
        <f ca="1">IFERROR(IF((VLOOKUP($E16,'DTOC Backsheet'!$D$5:$BS$182,P$9,FALSE))="","",(VLOOKUP($E16,'DTOC Backsheet'!$D$5:$BS$182,P$9,FALSE))),"")</f>
        <v>54202.441747563345</v>
      </c>
      <c r="Q16" s="136">
        <f ca="1">IFERROR(IF((VLOOKUP($E16,'DTOC Backsheet'!$D$5:$BS$182,Q$9,FALSE))="","",(VLOOKUP($E16,'DTOC Backsheet'!$D$5:$BS$182,Q$9,FALSE))),"")</f>
        <v>49598.443681367826</v>
      </c>
      <c r="R16" s="136">
        <f ca="1">IFERROR(IF((VLOOKUP($E16,'DTOC Backsheet'!$D$5:$BS$182,R$9,FALSE))="","",(VLOOKUP($E16,'DTOC Backsheet'!$D$5:$BS$182,R$9,FALSE))),"")</f>
        <v>44080.392685516956</v>
      </c>
      <c r="S16" s="136">
        <f ca="1">IFERROR(IF((VLOOKUP($E16,'DTOC Backsheet'!$D$5:$BS$182,S$9,FALSE))="","",(VLOOKUP($E16,'DTOC Backsheet'!$D$5:$BS$182,S$9,FALSE))),"")</f>
        <v>41856.171536498317</v>
      </c>
      <c r="T16" s="164">
        <f ca="1">IFERROR(IF((VLOOKUP($E16,'DTOC Backsheet'!$D$5:$BS$182,T$9,FALSE))="","",(VLOOKUP($E16,'DTOC Backsheet'!$D$5:$BS$182,T$9,FALSE))),"")</f>
        <v>38447.139728716749</v>
      </c>
      <c r="U16" s="140">
        <f ca="1">IFERROR(IF((VLOOKUP($E16,'DTOC Backsheet'!$D$5:$BS$182,U$9,FALSE))="","",(VLOOKUP($E16,'DTOC Backsheet'!$D$5:$BS$182,U$9,FALSE))),"")</f>
        <v>39454.148199810166</v>
      </c>
      <c r="V16" s="136">
        <f ca="1">IFERROR(IF((VLOOKUP($E16,'DTOC Backsheet'!$D$5:$BS$182,V$9,FALSE))="","",(VLOOKUP($E16,'DTOC Backsheet'!$D$5:$BS$182,V$9,FALSE))),"")</f>
        <v>39212.766719392639</v>
      </c>
      <c r="W16" s="136">
        <f ca="1">IFERROR(IF((VLOOKUP($E16,'DTOC Backsheet'!$D$5:$BS$182,W$9,FALSE))="","",(VLOOKUP($E16,'DTOC Backsheet'!$D$5:$BS$182,W$9,FALSE))),"")</f>
        <v>35251.565775676769</v>
      </c>
      <c r="X16" s="138">
        <f ca="1">IFERROR(IF((VLOOKUP($E16,'DTOC Backsheet'!$D$5:$BS$182,X$9,FALSE))="","",(VLOOKUP($E16,'DTOC Backsheet'!$D$5:$BS$182,X$9,FALSE))),"")</f>
        <v>38040.913573416445</v>
      </c>
      <c r="Y16" s="135">
        <f ca="1">IFERROR(IF((VLOOKUP($E16,'DTOC Backsheet'!$D$5:$BS$182,Y$9,FALSE))="","",(VLOOKUP($E16,'DTOC Backsheet'!$D$5:$BS$182,Y$9,FALSE))),"")</f>
        <v>62429</v>
      </c>
      <c r="Z16" s="136">
        <f ca="1">IFERROR(IF((VLOOKUP($E16,'DTOC Backsheet'!$D$5:$BS$182,Z$9,FALSE))="","",(VLOOKUP($E16,'DTOC Backsheet'!$D$5:$BS$182,Z$9,FALSE))),"")</f>
        <v>58984</v>
      </c>
      <c r="AA16" s="164">
        <f ca="1">IFERROR(IF((VLOOKUP($E16,'DTOC Backsheet'!$D$5:$BS$182,AA$9,FALSE))="","",(VLOOKUP($E16,'DTOC Backsheet'!$D$5:$BS$182,AA$9,FALSE))),"")</f>
        <v>55427</v>
      </c>
      <c r="AB16" s="139">
        <f ca="1">IFERROR(IF((VLOOKUP($E16,'DTOC Backsheet'!$D$5:$BS$182,AB$9,FALSE))="","",(VLOOKUP($E16,'DTOC Backsheet'!$D$5:$BS$182,AB$9,FALSE))),"")</f>
        <v>55887</v>
      </c>
      <c r="AC16" s="164">
        <f ca="1">IFERROR(IF((VLOOKUP($E16,'DTOC Backsheet'!$D$5:$BS$182,AC$9,FALSE))="","",(VLOOKUP($E16,'DTOC Backsheet'!$D$5:$BS$182,AC$9,FALSE))),"")</f>
        <v>49345</v>
      </c>
      <c r="AD16" s="140">
        <f ca="1">IFERROR(IF((VLOOKUP($E16,'DTOC Backsheet'!$D$5:$BS$182,AD$9,FALSE))="","",(VLOOKUP($E16,'DTOC Backsheet'!$D$5:$BS$182,AD$9,FALSE))),"")</f>
        <v>45579</v>
      </c>
      <c r="AE16" s="136"/>
      <c r="AF16" s="139" t="str">
        <f ca="1">IFERROR(IF((VLOOKUP($E16,'DTOC Backsheet'!$D$5:$BS$182,AF$9,FALSE))="","",(VLOOKUP($E16,'DTOC Backsheet'!$D$5:$BS$182,AF$9,FALSE))),"")</f>
        <v/>
      </c>
      <c r="AG16" s="137" t="str">
        <f ca="1">IFERROR(IF((VLOOKUP($E16,'DTOC Backsheet'!$D$5:$BS$182,AG$9,FALSE))="","",(VLOOKUP($E16,'DTOC Backsheet'!$D$5:$BS$182,AG$9,FALSE))),"")</f>
        <v/>
      </c>
      <c r="AH16" s="136">
        <f t="shared" ca="1" si="9"/>
        <v>-2623</v>
      </c>
      <c r="AI16" s="138">
        <f t="shared" ca="1" si="10"/>
        <v>1422</v>
      </c>
      <c r="AJ16" s="139">
        <f t="shared" ca="1" si="11"/>
        <v>6242</v>
      </c>
      <c r="AK16" s="139">
        <f t="shared" ca="1" si="12"/>
        <v>9726</v>
      </c>
      <c r="AL16" s="164">
        <f t="shared" ca="1" si="13"/>
        <v>13465</v>
      </c>
      <c r="AM16" s="140">
        <f t="shared" ca="1" si="14"/>
        <v>19330</v>
      </c>
      <c r="AN16" s="136" t="str">
        <f t="shared" si="15"/>
        <v/>
      </c>
      <c r="AO16" s="139" t="str">
        <f t="shared" ca="1" si="16"/>
        <v/>
      </c>
      <c r="AP16" s="138" t="str">
        <f t="shared" ca="1" si="17"/>
        <v/>
      </c>
      <c r="AQ16" s="135">
        <f t="shared" ca="1" si="18"/>
        <v>-8226.5582524366546</v>
      </c>
      <c r="AR16" s="136">
        <f t="shared" ca="1" si="19"/>
        <v>-9385.5563186321742</v>
      </c>
      <c r="AS16" s="164">
        <f t="shared" ca="1" si="20"/>
        <v>-11346.607314483044</v>
      </c>
      <c r="AT16" s="139">
        <f t="shared" ca="1" si="21"/>
        <v>-14030.828463501683</v>
      </c>
      <c r="AU16" s="164">
        <f t="shared" ca="1" si="22"/>
        <v>-10897.860271283251</v>
      </c>
      <c r="AV16" s="140">
        <f t="shared" ca="1" si="23"/>
        <v>-6124.8518001898337</v>
      </c>
      <c r="AW16" s="136" t="str">
        <f t="shared" si="24"/>
        <v/>
      </c>
      <c r="AX16" s="164" t="str">
        <f t="shared" ca="1" si="25"/>
        <v/>
      </c>
      <c r="AY16" s="140" t="str">
        <f t="shared" ca="1" si="26"/>
        <v/>
      </c>
    </row>
    <row r="17" spans="1:51">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135">
        <f ca="1">IFERROR(IF((VLOOKUP($E17,'DTOC Backsheet'!$D$5:$BS$182,G$9,FALSE))="","",(VLOOKUP($E17,'DTOC Backsheet'!$D$5:$BS$182,G$9,FALSE))),"")</f>
        <v>4365</v>
      </c>
      <c r="H17" s="136">
        <f ca="1">IFERROR(IF((VLOOKUP($E17,'DTOC Backsheet'!$D$5:$BS$182,H$9,FALSE))="","",(VLOOKUP($E17,'DTOC Backsheet'!$D$5:$BS$182,H$9,FALSE))),"")</f>
        <v>3844</v>
      </c>
      <c r="I17" s="136">
        <f ca="1">IFERROR(IF((VLOOKUP($E17,'DTOC Backsheet'!$D$5:$BS$182,I$9,FALSE))="","",(VLOOKUP($E17,'DTOC Backsheet'!$D$5:$BS$182,I$9,FALSE))),"")</f>
        <v>4203</v>
      </c>
      <c r="J17" s="138">
        <f ca="1">IFERROR(IF((VLOOKUP($E17,'DTOC Backsheet'!$D$5:$BS$182,J$9,FALSE))="","",(VLOOKUP($E17,'DTOC Backsheet'!$D$5:$BS$182,J$9,FALSE))),"")</f>
        <v>4697</v>
      </c>
      <c r="K17" s="164">
        <f ca="1">IFERROR(IF((VLOOKUP($E17,'DTOC Backsheet'!$D$5:$BS$182,K$9,FALSE))="","",(VLOOKUP($E17,'DTOC Backsheet'!$D$5:$BS$182,K$9,FALSE))),"")</f>
        <v>5054</v>
      </c>
      <c r="L17" s="140">
        <f ca="1">IFERROR(IF((VLOOKUP($E17,'DTOC Backsheet'!$D$5:$BS$182,L$9,FALSE))="","",(VLOOKUP($E17,'DTOC Backsheet'!$D$5:$BS$182,L$9,FALSE))),"")</f>
        <v>4406</v>
      </c>
      <c r="M17" s="136">
        <f ca="1">IFERROR(IF((VLOOKUP($E17,'DTOC Backsheet'!$D$5:$BS$182,M$9,FALSE))="","",(VLOOKUP($E17,'DTOC Backsheet'!$D$5:$BS$182,M$9,FALSE))),"")</f>
        <v>4116</v>
      </c>
      <c r="N17" s="139">
        <f ca="1">IFERROR(IF((VLOOKUP($E17,'DTOC Backsheet'!$D$5:$BS$182,N$9,FALSE))="","",(VLOOKUP($E17,'DTOC Backsheet'!$D$5:$BS$182,N$9,FALSE))),"")</f>
        <v>4005</v>
      </c>
      <c r="O17" s="137">
        <f ca="1">IFERROR(IF((VLOOKUP($E17,'DTOC Backsheet'!$D$5:$BS$182,O$9,FALSE))="","",(VLOOKUP($E17,'DTOC Backsheet'!$D$5:$BS$182,O$9,FALSE))),"")</f>
        <v>4286</v>
      </c>
      <c r="P17" s="136">
        <f ca="1">IFERROR(IF((VLOOKUP($E17,'DTOC Backsheet'!$D$5:$BS$182,P$9,FALSE))="","",(VLOOKUP($E17,'DTOC Backsheet'!$D$5:$BS$182,P$9,FALSE))),"")</f>
        <v>3686.1587597517791</v>
      </c>
      <c r="Q17" s="136">
        <f ca="1">IFERROR(IF((VLOOKUP($E17,'DTOC Backsheet'!$D$5:$BS$182,Q$9,FALSE))="","",(VLOOKUP($E17,'DTOC Backsheet'!$D$5:$BS$182,Q$9,FALSE))),"")</f>
        <v>3488.2219614286828</v>
      </c>
      <c r="R17" s="136">
        <f ca="1">IFERROR(IF((VLOOKUP($E17,'DTOC Backsheet'!$D$5:$BS$182,R$9,FALSE))="","",(VLOOKUP($E17,'DTOC Backsheet'!$D$5:$BS$182,R$9,FALSE))),"")</f>
        <v>3242.5443167840763</v>
      </c>
      <c r="S17" s="136">
        <f ca="1">IFERROR(IF((VLOOKUP($E17,'DTOC Backsheet'!$D$5:$BS$182,S$9,FALSE))="","",(VLOOKUP($E17,'DTOC Backsheet'!$D$5:$BS$182,S$9,FALSE))),"")</f>
        <v>3242.8469051213237</v>
      </c>
      <c r="T17" s="164">
        <f ca="1">IFERROR(IF((VLOOKUP($E17,'DTOC Backsheet'!$D$5:$BS$182,T$9,FALSE))="","",(VLOOKUP($E17,'DTOC Backsheet'!$D$5:$BS$182,T$9,FALSE))),"")</f>
        <v>3113.0163518068534</v>
      </c>
      <c r="U17" s="140">
        <f ca="1">IFERROR(IF((VLOOKUP($E17,'DTOC Backsheet'!$D$5:$BS$182,U$9,FALSE))="","",(VLOOKUP($E17,'DTOC Backsheet'!$D$5:$BS$182,U$9,FALSE))),"")</f>
        <v>3216.9009331464076</v>
      </c>
      <c r="V17" s="136">
        <f ca="1">IFERROR(IF((VLOOKUP($E17,'DTOC Backsheet'!$D$5:$BS$182,V$9,FALSE))="","",(VLOOKUP($E17,'DTOC Backsheet'!$D$5:$BS$182,V$9,FALSE))),"")</f>
        <v>3216.9009331464076</v>
      </c>
      <c r="W17" s="136">
        <f ca="1">IFERROR(IF((VLOOKUP($E17,'DTOC Backsheet'!$D$5:$BS$182,W$9,FALSE))="","",(VLOOKUP($E17,'DTOC Backsheet'!$D$5:$BS$182,W$9,FALSE))),"")</f>
        <v>2906.252455745142</v>
      </c>
      <c r="X17" s="138">
        <f ca="1">IFERROR(IF((VLOOKUP($E17,'DTOC Backsheet'!$D$5:$BS$182,X$9,FALSE))="","",(VLOOKUP($E17,'DTOC Backsheet'!$D$5:$BS$182,X$9,FALSE))),"")</f>
        <v>3216.9009331464076</v>
      </c>
      <c r="Y17" s="135">
        <f ca="1">IFERROR(IF((VLOOKUP($E17,'DTOC Backsheet'!$D$5:$BS$182,Y$9,FALSE))="","",(VLOOKUP($E17,'DTOC Backsheet'!$D$5:$BS$182,Y$9,FALSE))),"")</f>
        <v>3679</v>
      </c>
      <c r="Z17" s="136">
        <f ca="1">IFERROR(IF((VLOOKUP($E17,'DTOC Backsheet'!$D$5:$BS$182,Z$9,FALSE))="","",(VLOOKUP($E17,'DTOC Backsheet'!$D$5:$BS$182,Z$9,FALSE))),"")</f>
        <v>3890</v>
      </c>
      <c r="AA17" s="164">
        <f ca="1">IFERROR(IF((VLOOKUP($E17,'DTOC Backsheet'!$D$5:$BS$182,AA$9,FALSE))="","",(VLOOKUP($E17,'DTOC Backsheet'!$D$5:$BS$182,AA$9,FALSE))),"")</f>
        <v>3388</v>
      </c>
      <c r="AB17" s="139">
        <f ca="1">IFERROR(IF((VLOOKUP($E17,'DTOC Backsheet'!$D$5:$BS$182,AB$9,FALSE))="","",(VLOOKUP($E17,'DTOC Backsheet'!$D$5:$BS$182,AB$9,FALSE))),"")</f>
        <v>3858</v>
      </c>
      <c r="AC17" s="164">
        <f ca="1">IFERROR(IF((VLOOKUP($E17,'DTOC Backsheet'!$D$5:$BS$182,AC$9,FALSE))="","",(VLOOKUP($E17,'DTOC Backsheet'!$D$5:$BS$182,AC$9,FALSE))),"")</f>
        <v>3117</v>
      </c>
      <c r="AD17" s="140">
        <f ca="1">IFERROR(IF((VLOOKUP($E17,'DTOC Backsheet'!$D$5:$BS$182,AD$9,FALSE))="","",(VLOOKUP($E17,'DTOC Backsheet'!$D$5:$BS$182,AD$9,FALSE))),"")</f>
        <v>3454</v>
      </c>
      <c r="AE17" s="136"/>
      <c r="AF17" s="139" t="str">
        <f ca="1">IFERROR(IF((VLOOKUP($E17,'DTOC Backsheet'!$D$5:$BS$182,AF$9,FALSE))="","",(VLOOKUP($E17,'DTOC Backsheet'!$D$5:$BS$182,AF$9,FALSE))),"")</f>
        <v/>
      </c>
      <c r="AG17" s="137" t="str">
        <f ca="1">IFERROR(IF((VLOOKUP($E17,'DTOC Backsheet'!$D$5:$BS$182,AG$9,FALSE))="","",(VLOOKUP($E17,'DTOC Backsheet'!$D$5:$BS$182,AG$9,FALSE))),"")</f>
        <v/>
      </c>
      <c r="AH17" s="136">
        <f t="shared" ca="1" si="9"/>
        <v>686</v>
      </c>
      <c r="AI17" s="138">
        <f t="shared" ca="1" si="10"/>
        <v>-46</v>
      </c>
      <c r="AJ17" s="139">
        <f t="shared" ca="1" si="11"/>
        <v>815</v>
      </c>
      <c r="AK17" s="139">
        <f t="shared" ca="1" si="12"/>
        <v>839</v>
      </c>
      <c r="AL17" s="164">
        <f t="shared" ca="1" si="13"/>
        <v>1937</v>
      </c>
      <c r="AM17" s="140">
        <f t="shared" ca="1" si="14"/>
        <v>952</v>
      </c>
      <c r="AN17" s="136" t="str">
        <f t="shared" si="15"/>
        <v/>
      </c>
      <c r="AO17" s="139" t="str">
        <f t="shared" ca="1" si="16"/>
        <v/>
      </c>
      <c r="AP17" s="138" t="str">
        <f t="shared" ca="1" si="17"/>
        <v/>
      </c>
      <c r="AQ17" s="135">
        <f t="shared" ca="1" si="18"/>
        <v>7.1587597517791437</v>
      </c>
      <c r="AR17" s="136">
        <f t="shared" ca="1" si="19"/>
        <v>-401.77803857131721</v>
      </c>
      <c r="AS17" s="164">
        <f t="shared" ca="1" si="20"/>
        <v>-145.45568321592373</v>
      </c>
      <c r="AT17" s="139">
        <f t="shared" ca="1" si="21"/>
        <v>-615.15309487867626</v>
      </c>
      <c r="AU17" s="164">
        <f t="shared" ca="1" si="22"/>
        <v>-3.9836481931465642</v>
      </c>
      <c r="AV17" s="140">
        <f t="shared" ca="1" si="23"/>
        <v>-237.09906685359238</v>
      </c>
      <c r="AW17" s="136" t="str">
        <f t="shared" si="24"/>
        <v/>
      </c>
      <c r="AX17" s="164" t="str">
        <f t="shared" ca="1" si="25"/>
        <v/>
      </c>
      <c r="AY17" s="140" t="str">
        <f t="shared" ca="1" si="26"/>
        <v/>
      </c>
    </row>
    <row r="18" spans="1:51">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135">
        <f ca="1">IFERROR(IF((VLOOKUP($E18,'DTOC Backsheet'!$D$5:$BS$182,G$9,FALSE))="","",(VLOOKUP($E18,'DTOC Backsheet'!$D$5:$BS$182,G$9,FALSE))),"")</f>
        <v>27935</v>
      </c>
      <c r="H18" s="136">
        <f ca="1">IFERROR(IF((VLOOKUP($E18,'DTOC Backsheet'!$D$5:$BS$182,H$9,FALSE))="","",(VLOOKUP($E18,'DTOC Backsheet'!$D$5:$BS$182,H$9,FALSE))),"")</f>
        <v>29042</v>
      </c>
      <c r="I18" s="136">
        <f ca="1">IFERROR(IF((VLOOKUP($E18,'DTOC Backsheet'!$D$5:$BS$182,I$9,FALSE))="","",(VLOOKUP($E18,'DTOC Backsheet'!$D$5:$BS$182,I$9,FALSE))),"")</f>
        <v>30318</v>
      </c>
      <c r="J18" s="138">
        <f ca="1">IFERROR(IF((VLOOKUP($E18,'DTOC Backsheet'!$D$5:$BS$182,J$9,FALSE))="","",(VLOOKUP($E18,'DTOC Backsheet'!$D$5:$BS$182,J$9,FALSE))),"")</f>
        <v>28918</v>
      </c>
      <c r="K18" s="164">
        <f ca="1">IFERROR(IF((VLOOKUP($E18,'DTOC Backsheet'!$D$5:$BS$182,K$9,FALSE))="","",(VLOOKUP($E18,'DTOC Backsheet'!$D$5:$BS$182,K$9,FALSE))),"")</f>
        <v>29002</v>
      </c>
      <c r="L18" s="140">
        <f ca="1">IFERROR(IF((VLOOKUP($E18,'DTOC Backsheet'!$D$5:$BS$182,L$9,FALSE))="","",(VLOOKUP($E18,'DTOC Backsheet'!$D$5:$BS$182,L$9,FALSE))),"")</f>
        <v>30797</v>
      </c>
      <c r="M18" s="136">
        <f ca="1">IFERROR(IF((VLOOKUP($E18,'DTOC Backsheet'!$D$5:$BS$182,M$9,FALSE))="","",(VLOOKUP($E18,'DTOC Backsheet'!$D$5:$BS$182,M$9,FALSE))),"")</f>
        <v>32730</v>
      </c>
      <c r="N18" s="139">
        <f ca="1">IFERROR(IF((VLOOKUP($E18,'DTOC Backsheet'!$D$5:$BS$182,N$9,FALSE))="","",(VLOOKUP($E18,'DTOC Backsheet'!$D$5:$BS$182,N$9,FALSE))),"")</f>
        <v>28582</v>
      </c>
      <c r="O18" s="137">
        <f ca="1">IFERROR(IF((VLOOKUP($E18,'DTOC Backsheet'!$D$5:$BS$182,O$9,FALSE))="","",(VLOOKUP($E18,'DTOC Backsheet'!$D$5:$BS$182,O$9,FALSE))),"")</f>
        <v>28739</v>
      </c>
      <c r="P18" s="136">
        <f ca="1">IFERROR(IF((VLOOKUP($E18,'DTOC Backsheet'!$D$5:$BS$182,P$9,FALSE))="","",(VLOOKUP($E18,'DTOC Backsheet'!$D$5:$BS$182,P$9,FALSE))),"")</f>
        <v>23428.095581513651</v>
      </c>
      <c r="Q18" s="136">
        <f ca="1">IFERROR(IF((VLOOKUP($E18,'DTOC Backsheet'!$D$5:$BS$182,Q$9,FALSE))="","",(VLOOKUP($E18,'DTOC Backsheet'!$D$5:$BS$182,Q$9,FALSE))),"")</f>
        <v>23122.716489350492</v>
      </c>
      <c r="R18" s="136">
        <f ca="1">IFERROR(IF((VLOOKUP($E18,'DTOC Backsheet'!$D$5:$BS$182,R$9,FALSE))="","",(VLOOKUP($E18,'DTOC Backsheet'!$D$5:$BS$182,R$9,FALSE))),"")</f>
        <v>20627.432856265365</v>
      </c>
      <c r="S18" s="136">
        <f ca="1">IFERROR(IF((VLOOKUP($E18,'DTOC Backsheet'!$D$5:$BS$182,S$9,FALSE))="","",(VLOOKUP($E18,'DTOC Backsheet'!$D$5:$BS$182,S$9,FALSE))),"")</f>
        <v>20461.099413616055</v>
      </c>
      <c r="T18" s="164">
        <f ca="1">IFERROR(IF((VLOOKUP($E18,'DTOC Backsheet'!$D$5:$BS$182,T$9,FALSE))="","",(VLOOKUP($E18,'DTOC Backsheet'!$D$5:$BS$182,T$9,FALSE))),"")</f>
        <v>17444.342049767707</v>
      </c>
      <c r="U18" s="140">
        <f ca="1">IFERROR(IF((VLOOKUP($E18,'DTOC Backsheet'!$D$5:$BS$182,U$9,FALSE))="","",(VLOOKUP($E18,'DTOC Backsheet'!$D$5:$BS$182,U$9,FALSE))),"")</f>
        <v>17995.021118093289</v>
      </c>
      <c r="V18" s="136">
        <f ca="1">IFERROR(IF((VLOOKUP($E18,'DTOC Backsheet'!$D$5:$BS$182,V$9,FALSE))="","",(VLOOKUP($E18,'DTOC Backsheet'!$D$5:$BS$182,V$9,FALSE))),"")</f>
        <v>17723.364034014859</v>
      </c>
      <c r="W18" s="136">
        <f ca="1">IFERROR(IF((VLOOKUP($E18,'DTOC Backsheet'!$D$5:$BS$182,W$9,FALSE))="","",(VLOOKUP($E18,'DTOC Backsheet'!$D$5:$BS$182,W$9,FALSE))),"")</f>
        <v>15672.3267512399</v>
      </c>
      <c r="X18" s="138">
        <f ca="1">IFERROR(IF((VLOOKUP($E18,'DTOC Backsheet'!$D$5:$BS$182,X$9,FALSE))="","",(VLOOKUP($E18,'DTOC Backsheet'!$D$5:$BS$182,X$9,FALSE))),"")</f>
        <v>16918.943337510445</v>
      </c>
      <c r="Y18" s="135">
        <f ca="1">IFERROR(IF((VLOOKUP($E18,'DTOC Backsheet'!$D$5:$BS$182,Y$9,FALSE))="","",(VLOOKUP($E18,'DTOC Backsheet'!$D$5:$BS$182,Y$9,FALSE))),"")</f>
        <v>25936</v>
      </c>
      <c r="Z18" s="136">
        <f ca="1">IFERROR(IF((VLOOKUP($E18,'DTOC Backsheet'!$D$5:$BS$182,Z$9,FALSE))="","",(VLOOKUP($E18,'DTOC Backsheet'!$D$5:$BS$182,Z$9,FALSE))),"")</f>
        <v>27501</v>
      </c>
      <c r="AA18" s="164">
        <f ca="1">IFERROR(IF((VLOOKUP($E18,'DTOC Backsheet'!$D$5:$BS$182,AA$9,FALSE))="","",(VLOOKUP($E18,'DTOC Backsheet'!$D$5:$BS$182,AA$9,FALSE))),"")</f>
        <v>26371</v>
      </c>
      <c r="AB18" s="139">
        <f ca="1">IFERROR(IF((VLOOKUP($E18,'DTOC Backsheet'!$D$5:$BS$182,AB$9,FALSE))="","",(VLOOKUP($E18,'DTOC Backsheet'!$D$5:$BS$182,AB$9,FALSE))),"")</f>
        <v>26926</v>
      </c>
      <c r="AC18" s="164">
        <f ca="1">IFERROR(IF((VLOOKUP($E18,'DTOC Backsheet'!$D$5:$BS$182,AC$9,FALSE))="","",(VLOOKUP($E18,'DTOC Backsheet'!$D$5:$BS$182,AC$9,FALSE))),"")</f>
        <v>25337</v>
      </c>
      <c r="AD18" s="140">
        <f ca="1">IFERROR(IF((VLOOKUP($E18,'DTOC Backsheet'!$D$5:$BS$182,AD$9,FALSE))="","",(VLOOKUP($E18,'DTOC Backsheet'!$D$5:$BS$182,AD$9,FALSE))),"")</f>
        <v>22399</v>
      </c>
      <c r="AE18" s="136"/>
      <c r="AF18" s="139" t="str">
        <f ca="1">IFERROR(IF((VLOOKUP($E18,'DTOC Backsheet'!$D$5:$BS$182,AF$9,FALSE))="","",(VLOOKUP($E18,'DTOC Backsheet'!$D$5:$BS$182,AF$9,FALSE))),"")</f>
        <v/>
      </c>
      <c r="AG18" s="137" t="str">
        <f ca="1">IFERROR(IF((VLOOKUP($E18,'DTOC Backsheet'!$D$5:$BS$182,AG$9,FALSE))="","",(VLOOKUP($E18,'DTOC Backsheet'!$D$5:$BS$182,AG$9,FALSE))),"")</f>
        <v/>
      </c>
      <c r="AH18" s="136">
        <f t="shared" ca="1" si="9"/>
        <v>1999</v>
      </c>
      <c r="AI18" s="138">
        <f t="shared" ca="1" si="10"/>
        <v>1541</v>
      </c>
      <c r="AJ18" s="139">
        <f t="shared" ca="1" si="11"/>
        <v>3947</v>
      </c>
      <c r="AK18" s="139">
        <f t="shared" ca="1" si="12"/>
        <v>1992</v>
      </c>
      <c r="AL18" s="164">
        <f t="shared" ca="1" si="13"/>
        <v>3665</v>
      </c>
      <c r="AM18" s="140">
        <f t="shared" ca="1" si="14"/>
        <v>8398</v>
      </c>
      <c r="AN18" s="136" t="str">
        <f t="shared" si="15"/>
        <v/>
      </c>
      <c r="AO18" s="139" t="str">
        <f t="shared" ca="1" si="16"/>
        <v/>
      </c>
      <c r="AP18" s="138" t="str">
        <f t="shared" ca="1" si="17"/>
        <v/>
      </c>
      <c r="AQ18" s="135">
        <f t="shared" ca="1" si="18"/>
        <v>-2507.9044184863487</v>
      </c>
      <c r="AR18" s="136">
        <f t="shared" ca="1" si="19"/>
        <v>-4378.2835106495077</v>
      </c>
      <c r="AS18" s="164">
        <f t="shared" ca="1" si="20"/>
        <v>-5743.5671437346355</v>
      </c>
      <c r="AT18" s="139">
        <f t="shared" ca="1" si="21"/>
        <v>-6464.9005863839448</v>
      </c>
      <c r="AU18" s="164">
        <f t="shared" ca="1" si="22"/>
        <v>-7892.6579502322929</v>
      </c>
      <c r="AV18" s="140">
        <f t="shared" ca="1" si="23"/>
        <v>-4403.9788819067107</v>
      </c>
      <c r="AW18" s="136" t="str">
        <f t="shared" si="24"/>
        <v/>
      </c>
      <c r="AX18" s="164" t="str">
        <f t="shared" ca="1" si="25"/>
        <v/>
      </c>
      <c r="AY18" s="140" t="str">
        <f t="shared" ca="1" si="26"/>
        <v/>
      </c>
    </row>
    <row r="19" spans="1:51">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135">
        <f ca="1">IFERROR(IF((VLOOKUP($E19,'DTOC Backsheet'!$D$5:$BS$182,G$9,FALSE))="","",(VLOOKUP($E19,'DTOC Backsheet'!$D$5:$BS$182,G$9,FALSE))),"")</f>
        <v>14232</v>
      </c>
      <c r="H19" s="136">
        <f ca="1">IFERROR(IF((VLOOKUP($E19,'DTOC Backsheet'!$D$5:$BS$182,H$9,FALSE))="","",(VLOOKUP($E19,'DTOC Backsheet'!$D$5:$BS$182,H$9,FALSE))),"")</f>
        <v>14488</v>
      </c>
      <c r="I19" s="136">
        <f ca="1">IFERROR(IF((VLOOKUP($E19,'DTOC Backsheet'!$D$5:$BS$182,I$9,FALSE))="","",(VLOOKUP($E19,'DTOC Backsheet'!$D$5:$BS$182,I$9,FALSE))),"")</f>
        <v>15470</v>
      </c>
      <c r="J19" s="138">
        <f ca="1">IFERROR(IF((VLOOKUP($E19,'DTOC Backsheet'!$D$5:$BS$182,J$9,FALSE))="","",(VLOOKUP($E19,'DTOC Backsheet'!$D$5:$BS$182,J$9,FALSE))),"")</f>
        <v>16872</v>
      </c>
      <c r="K19" s="164">
        <f ca="1">IFERROR(IF((VLOOKUP($E19,'DTOC Backsheet'!$D$5:$BS$182,K$9,FALSE))="","",(VLOOKUP($E19,'DTOC Backsheet'!$D$5:$BS$182,K$9,FALSE))),"")</f>
        <v>16493</v>
      </c>
      <c r="L19" s="140">
        <f ca="1">IFERROR(IF((VLOOKUP($E19,'DTOC Backsheet'!$D$5:$BS$182,L$9,FALSE))="","",(VLOOKUP($E19,'DTOC Backsheet'!$D$5:$BS$182,L$9,FALSE))),"")</f>
        <v>15122</v>
      </c>
      <c r="M19" s="136">
        <f ca="1">IFERROR(IF((VLOOKUP($E19,'DTOC Backsheet'!$D$5:$BS$182,M$9,FALSE))="","",(VLOOKUP($E19,'DTOC Backsheet'!$D$5:$BS$182,M$9,FALSE))),"")</f>
        <v>15931</v>
      </c>
      <c r="N19" s="139">
        <f ca="1">IFERROR(IF((VLOOKUP($E19,'DTOC Backsheet'!$D$5:$BS$182,N$9,FALSE))="","",(VLOOKUP($E19,'DTOC Backsheet'!$D$5:$BS$182,N$9,FALSE))),"")</f>
        <v>15655</v>
      </c>
      <c r="O19" s="137">
        <f ca="1">IFERROR(IF((VLOOKUP($E19,'DTOC Backsheet'!$D$5:$BS$182,O$9,FALSE))="","",(VLOOKUP($E19,'DTOC Backsheet'!$D$5:$BS$182,O$9,FALSE))),"")</f>
        <v>17946</v>
      </c>
      <c r="P19" s="136">
        <f ca="1">IFERROR(IF((VLOOKUP($E19,'DTOC Backsheet'!$D$5:$BS$182,P$9,FALSE))="","",(VLOOKUP($E19,'DTOC Backsheet'!$D$5:$BS$182,P$9,FALSE))),"")</f>
        <v>13778.800399005828</v>
      </c>
      <c r="Q19" s="136">
        <f ca="1">IFERROR(IF((VLOOKUP($E19,'DTOC Backsheet'!$D$5:$BS$182,Q$9,FALSE))="","",(VLOOKUP($E19,'DTOC Backsheet'!$D$5:$BS$182,Q$9,FALSE))),"")</f>
        <v>12760.314598176337</v>
      </c>
      <c r="R19" s="136">
        <f ca="1">IFERROR(IF((VLOOKUP($E19,'DTOC Backsheet'!$D$5:$BS$182,R$9,FALSE))="","",(VLOOKUP($E19,'DTOC Backsheet'!$D$5:$BS$182,R$9,FALSE))),"")</f>
        <v>11062.725983420478</v>
      </c>
      <c r="S19" s="136">
        <f ca="1">IFERROR(IF((VLOOKUP($E19,'DTOC Backsheet'!$D$5:$BS$182,S$9,FALSE))="","",(VLOOKUP($E19,'DTOC Backsheet'!$D$5:$BS$182,S$9,FALSE))),"")</f>
        <v>11195.298055513043</v>
      </c>
      <c r="T19" s="164">
        <f ca="1">IFERROR(IF((VLOOKUP($E19,'DTOC Backsheet'!$D$5:$BS$182,T$9,FALSE))="","",(VLOOKUP($E19,'DTOC Backsheet'!$D$5:$BS$182,T$9,FALSE))),"")</f>
        <v>9913.5849981800511</v>
      </c>
      <c r="U19" s="140">
        <f ca="1">IFERROR(IF((VLOOKUP($E19,'DTOC Backsheet'!$D$5:$BS$182,U$9,FALSE))="","",(VLOOKUP($E19,'DTOC Backsheet'!$D$5:$BS$182,U$9,FALSE))),"")</f>
        <v>10110.568961747782</v>
      </c>
      <c r="V19" s="136">
        <f ca="1">IFERROR(IF((VLOOKUP($E19,'DTOC Backsheet'!$D$5:$BS$182,V$9,FALSE))="","",(VLOOKUP($E19,'DTOC Backsheet'!$D$5:$BS$182,V$9,FALSE))),"")</f>
        <v>10102.127778779359</v>
      </c>
      <c r="W19" s="136">
        <f ca="1">IFERROR(IF((VLOOKUP($E19,'DTOC Backsheet'!$D$5:$BS$182,W$9,FALSE))="","",(VLOOKUP($E19,'DTOC Backsheet'!$D$5:$BS$182,W$9,FALSE))),"")</f>
        <v>9576.2166633140332</v>
      </c>
      <c r="X19" s="138">
        <f ca="1">IFERROR(IF((VLOOKUP($E19,'DTOC Backsheet'!$D$5:$BS$182,X$9,FALSE))="","",(VLOOKUP($E19,'DTOC Backsheet'!$D$5:$BS$182,X$9,FALSE))),"")</f>
        <v>10404.632671139665</v>
      </c>
      <c r="Y19" s="135">
        <f ca="1">IFERROR(IF((VLOOKUP($E19,'DTOC Backsheet'!$D$5:$BS$182,Y$9,FALSE))="","",(VLOOKUP($E19,'DTOC Backsheet'!$D$5:$BS$182,Y$9,FALSE))),"")</f>
        <v>14411</v>
      </c>
      <c r="Z19" s="136">
        <f ca="1">IFERROR(IF((VLOOKUP($E19,'DTOC Backsheet'!$D$5:$BS$182,Z$9,FALSE))="","",(VLOOKUP($E19,'DTOC Backsheet'!$D$5:$BS$182,Z$9,FALSE))),"")</f>
        <v>14305</v>
      </c>
      <c r="AA19" s="164">
        <f ca="1">IFERROR(IF((VLOOKUP($E19,'DTOC Backsheet'!$D$5:$BS$182,AA$9,FALSE))="","",(VLOOKUP($E19,'DTOC Backsheet'!$D$5:$BS$182,AA$9,FALSE))),"")</f>
        <v>14179</v>
      </c>
      <c r="AB19" s="139">
        <f ca="1">IFERROR(IF((VLOOKUP($E19,'DTOC Backsheet'!$D$5:$BS$182,AB$9,FALSE))="","",(VLOOKUP($E19,'DTOC Backsheet'!$D$5:$BS$182,AB$9,FALSE))),"")</f>
        <v>14376</v>
      </c>
      <c r="AC19" s="164">
        <f ca="1">IFERROR(IF((VLOOKUP($E19,'DTOC Backsheet'!$D$5:$BS$182,AC$9,FALSE))="","",(VLOOKUP($E19,'DTOC Backsheet'!$D$5:$BS$182,AC$9,FALSE))),"")</f>
        <v>13116</v>
      </c>
      <c r="AD19" s="140">
        <f ca="1">IFERROR(IF((VLOOKUP($E19,'DTOC Backsheet'!$D$5:$BS$182,AD$9,FALSE))="","",(VLOOKUP($E19,'DTOC Backsheet'!$D$5:$BS$182,AD$9,FALSE))),"")</f>
        <v>13156</v>
      </c>
      <c r="AE19" s="136"/>
      <c r="AF19" s="139" t="str">
        <f ca="1">IFERROR(IF((VLOOKUP($E19,'DTOC Backsheet'!$D$5:$BS$182,AF$9,FALSE))="","",(VLOOKUP($E19,'DTOC Backsheet'!$D$5:$BS$182,AF$9,FALSE))),"")</f>
        <v/>
      </c>
      <c r="AG19" s="137" t="str">
        <f ca="1">IFERROR(IF((VLOOKUP($E19,'DTOC Backsheet'!$D$5:$BS$182,AG$9,FALSE))="","",(VLOOKUP($E19,'DTOC Backsheet'!$D$5:$BS$182,AG$9,FALSE))),"")</f>
        <v/>
      </c>
      <c r="AH19" s="136">
        <f t="shared" ca="1" si="9"/>
        <v>-179</v>
      </c>
      <c r="AI19" s="138">
        <f t="shared" ca="1" si="10"/>
        <v>183</v>
      </c>
      <c r="AJ19" s="139">
        <f t="shared" ca="1" si="11"/>
        <v>1291</v>
      </c>
      <c r="AK19" s="139">
        <f t="shared" ca="1" si="12"/>
        <v>2496</v>
      </c>
      <c r="AL19" s="164">
        <f t="shared" ca="1" si="13"/>
        <v>3377</v>
      </c>
      <c r="AM19" s="140">
        <f t="shared" ca="1" si="14"/>
        <v>1966</v>
      </c>
      <c r="AN19" s="136" t="str">
        <f t="shared" si="15"/>
        <v/>
      </c>
      <c r="AO19" s="139" t="str">
        <f t="shared" ca="1" si="16"/>
        <v/>
      </c>
      <c r="AP19" s="138" t="str">
        <f t="shared" ca="1" si="17"/>
        <v/>
      </c>
      <c r="AQ19" s="135">
        <f t="shared" ca="1" si="18"/>
        <v>-632.19960099417221</v>
      </c>
      <c r="AR19" s="136">
        <f t="shared" ca="1" si="19"/>
        <v>-1544.6854018236627</v>
      </c>
      <c r="AS19" s="164">
        <f t="shared" ca="1" si="20"/>
        <v>-3116.2740165795221</v>
      </c>
      <c r="AT19" s="139">
        <f t="shared" ca="1" si="21"/>
        <v>-3180.7019444869566</v>
      </c>
      <c r="AU19" s="164">
        <f t="shared" ca="1" si="22"/>
        <v>-3202.4150018199489</v>
      </c>
      <c r="AV19" s="140">
        <f t="shared" ca="1" si="23"/>
        <v>-3045.4310382522181</v>
      </c>
      <c r="AW19" s="136" t="str">
        <f t="shared" si="24"/>
        <v/>
      </c>
      <c r="AX19" s="164" t="str">
        <f t="shared" ca="1" si="25"/>
        <v/>
      </c>
      <c r="AY19" s="140" t="str">
        <f t="shared" ca="1" si="26"/>
        <v/>
      </c>
    </row>
    <row r="20" spans="1:51">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135">
        <f ca="1">IFERROR(IF((VLOOKUP($E20,'DTOC Backsheet'!$D$5:$BS$182,G$9,FALSE))="","",(VLOOKUP($E20,'DTOC Backsheet'!$D$5:$BS$182,G$9,FALSE))),"")</f>
        <v>17691</v>
      </c>
      <c r="H20" s="136">
        <f ca="1">IFERROR(IF((VLOOKUP($E20,'DTOC Backsheet'!$D$5:$BS$182,H$9,FALSE))="","",(VLOOKUP($E20,'DTOC Backsheet'!$D$5:$BS$182,H$9,FALSE))),"")</f>
        <v>17270</v>
      </c>
      <c r="I20" s="136">
        <f ca="1">IFERROR(IF((VLOOKUP($E20,'DTOC Backsheet'!$D$5:$BS$182,I$9,FALSE))="","",(VLOOKUP($E20,'DTOC Backsheet'!$D$5:$BS$182,I$9,FALSE))),"")</f>
        <v>18236</v>
      </c>
      <c r="J20" s="138">
        <f ca="1">IFERROR(IF((VLOOKUP($E20,'DTOC Backsheet'!$D$5:$BS$182,J$9,FALSE))="","",(VLOOKUP($E20,'DTOC Backsheet'!$D$5:$BS$182,J$9,FALSE))),"")</f>
        <v>18488</v>
      </c>
      <c r="K20" s="164">
        <f ca="1">IFERROR(IF((VLOOKUP($E20,'DTOC Backsheet'!$D$5:$BS$182,K$9,FALSE))="","",(VLOOKUP($E20,'DTOC Backsheet'!$D$5:$BS$182,K$9,FALSE))),"")</f>
        <v>16421</v>
      </c>
      <c r="L20" s="140">
        <f ca="1">IFERROR(IF((VLOOKUP($E20,'DTOC Backsheet'!$D$5:$BS$182,L$9,FALSE))="","",(VLOOKUP($E20,'DTOC Backsheet'!$D$5:$BS$182,L$9,FALSE))),"")</f>
        <v>16827</v>
      </c>
      <c r="M20" s="136">
        <f ca="1">IFERROR(IF((VLOOKUP($E20,'DTOC Backsheet'!$D$5:$BS$182,M$9,FALSE))="","",(VLOOKUP($E20,'DTOC Backsheet'!$D$5:$BS$182,M$9,FALSE))),"")</f>
        <v>17935</v>
      </c>
      <c r="N20" s="139">
        <f ca="1">IFERROR(IF((VLOOKUP($E20,'DTOC Backsheet'!$D$5:$BS$182,N$9,FALSE))="","",(VLOOKUP($E20,'DTOC Backsheet'!$D$5:$BS$182,N$9,FALSE))),"")</f>
        <v>15919</v>
      </c>
      <c r="O20" s="137">
        <f ca="1">IFERROR(IF((VLOOKUP($E20,'DTOC Backsheet'!$D$5:$BS$182,O$9,FALSE))="","",(VLOOKUP($E20,'DTOC Backsheet'!$D$5:$BS$182,O$9,FALSE))),"")</f>
        <v>16296</v>
      </c>
      <c r="P20" s="136">
        <f ca="1">IFERROR(IF((VLOOKUP($E20,'DTOC Backsheet'!$D$5:$BS$182,P$9,FALSE))="","",(VLOOKUP($E20,'DTOC Backsheet'!$D$5:$BS$182,P$9,FALSE))),"")</f>
        <v>12256.55342828496</v>
      </c>
      <c r="Q20" s="136">
        <f ca="1">IFERROR(IF((VLOOKUP($E20,'DTOC Backsheet'!$D$5:$BS$182,Q$9,FALSE))="","",(VLOOKUP($E20,'DTOC Backsheet'!$D$5:$BS$182,Q$9,FALSE))),"")</f>
        <v>11712.307935816005</v>
      </c>
      <c r="R20" s="136">
        <f ca="1">IFERROR(IF((VLOOKUP($E20,'DTOC Backsheet'!$D$5:$BS$182,R$9,FALSE))="","",(VLOOKUP($E20,'DTOC Backsheet'!$D$5:$BS$182,R$9,FALSE))),"")</f>
        <v>11078.177719641428</v>
      </c>
      <c r="S20" s="136">
        <f ca="1">IFERROR(IF((VLOOKUP($E20,'DTOC Backsheet'!$D$5:$BS$182,S$9,FALSE))="","",(VLOOKUP($E20,'DTOC Backsheet'!$D$5:$BS$182,S$9,FALSE))),"")</f>
        <v>9847.2391056145225</v>
      </c>
      <c r="T20" s="164">
        <f ca="1">IFERROR(IF((VLOOKUP($E20,'DTOC Backsheet'!$D$5:$BS$182,T$9,FALSE))="","",(VLOOKUP($E20,'DTOC Backsheet'!$D$5:$BS$182,T$9,FALSE))),"")</f>
        <v>9071.6855227252709</v>
      </c>
      <c r="U20" s="140">
        <f ca="1">IFERROR(IF((VLOOKUP($E20,'DTOC Backsheet'!$D$5:$BS$182,U$9,FALSE))="","",(VLOOKUP($E20,'DTOC Backsheet'!$D$5:$BS$182,U$9,FALSE))),"")</f>
        <v>9367.899085631112</v>
      </c>
      <c r="V20" s="136">
        <f ca="1">IFERROR(IF((VLOOKUP($E20,'DTOC Backsheet'!$D$5:$BS$182,V$9,FALSE))="","",(VLOOKUP($E20,'DTOC Backsheet'!$D$5:$BS$182,V$9,FALSE))),"")</f>
        <v>9217.601603849751</v>
      </c>
      <c r="W20" s="136">
        <f ca="1">IFERROR(IF((VLOOKUP($E20,'DTOC Backsheet'!$D$5:$BS$182,W$9,FALSE))="","",(VLOOKUP($E20,'DTOC Backsheet'!$D$5:$BS$182,W$9,FALSE))),"")</f>
        <v>8092.4562873481609</v>
      </c>
      <c r="X20" s="138">
        <f ca="1">IFERROR(IF((VLOOKUP($E20,'DTOC Backsheet'!$D$5:$BS$182,X$9,FALSE))="","",(VLOOKUP($E20,'DTOC Backsheet'!$D$5:$BS$182,X$9,FALSE))),"")</f>
        <v>8873.3151562778767</v>
      </c>
      <c r="Y20" s="135">
        <f ca="1">IFERROR(IF((VLOOKUP($E20,'DTOC Backsheet'!$D$5:$BS$182,Y$9,FALSE))="","",(VLOOKUP($E20,'DTOC Backsheet'!$D$5:$BS$182,Y$9,FALSE))),"")</f>
        <v>15101</v>
      </c>
      <c r="Z20" s="136">
        <f ca="1">IFERROR(IF((VLOOKUP($E20,'DTOC Backsheet'!$D$5:$BS$182,Z$9,FALSE))="","",(VLOOKUP($E20,'DTOC Backsheet'!$D$5:$BS$182,Z$9,FALSE))),"")</f>
        <v>14917</v>
      </c>
      <c r="AA20" s="164">
        <f ca="1">IFERROR(IF((VLOOKUP($E20,'DTOC Backsheet'!$D$5:$BS$182,AA$9,FALSE))="","",(VLOOKUP($E20,'DTOC Backsheet'!$D$5:$BS$182,AA$9,FALSE))),"")</f>
        <v>13319</v>
      </c>
      <c r="AB20" s="139">
        <f ca="1">IFERROR(IF((VLOOKUP($E20,'DTOC Backsheet'!$D$5:$BS$182,AB$9,FALSE))="","",(VLOOKUP($E20,'DTOC Backsheet'!$D$5:$BS$182,AB$9,FALSE))),"")</f>
        <v>14168</v>
      </c>
      <c r="AC20" s="164">
        <f ca="1">IFERROR(IF((VLOOKUP($E20,'DTOC Backsheet'!$D$5:$BS$182,AC$9,FALSE))="","",(VLOOKUP($E20,'DTOC Backsheet'!$D$5:$BS$182,AC$9,FALSE))),"")</f>
        <v>12441</v>
      </c>
      <c r="AD20" s="140">
        <f ca="1">IFERROR(IF((VLOOKUP($E20,'DTOC Backsheet'!$D$5:$BS$182,AD$9,FALSE))="","",(VLOOKUP($E20,'DTOC Backsheet'!$D$5:$BS$182,AD$9,FALSE))),"")</f>
        <v>12470</v>
      </c>
      <c r="AE20" s="136"/>
      <c r="AF20" s="139" t="str">
        <f ca="1">IFERROR(IF((VLOOKUP($E20,'DTOC Backsheet'!$D$5:$BS$182,AF$9,FALSE))="","",(VLOOKUP($E20,'DTOC Backsheet'!$D$5:$BS$182,AF$9,FALSE))),"")</f>
        <v/>
      </c>
      <c r="AG20" s="137" t="str">
        <f ca="1">IFERROR(IF((VLOOKUP($E20,'DTOC Backsheet'!$D$5:$BS$182,AG$9,FALSE))="","",(VLOOKUP($E20,'DTOC Backsheet'!$D$5:$BS$182,AG$9,FALSE))),"")</f>
        <v/>
      </c>
      <c r="AH20" s="136">
        <f t="shared" ca="1" si="9"/>
        <v>2590</v>
      </c>
      <c r="AI20" s="138">
        <f t="shared" ca="1" si="10"/>
        <v>2353</v>
      </c>
      <c r="AJ20" s="139">
        <f t="shared" ca="1" si="11"/>
        <v>4917</v>
      </c>
      <c r="AK20" s="139">
        <f t="shared" ca="1" si="12"/>
        <v>4320</v>
      </c>
      <c r="AL20" s="164">
        <f t="shared" ca="1" si="13"/>
        <v>3980</v>
      </c>
      <c r="AM20" s="140">
        <f t="shared" ca="1" si="14"/>
        <v>4357</v>
      </c>
      <c r="AN20" s="136" t="str">
        <f t="shared" si="15"/>
        <v/>
      </c>
      <c r="AO20" s="139" t="str">
        <f t="shared" ca="1" si="16"/>
        <v/>
      </c>
      <c r="AP20" s="138" t="str">
        <f t="shared" ca="1" si="17"/>
        <v/>
      </c>
      <c r="AQ20" s="135">
        <f t="shared" ca="1" si="18"/>
        <v>-2844.4465717150397</v>
      </c>
      <c r="AR20" s="136">
        <f t="shared" ca="1" si="19"/>
        <v>-3204.6920641839952</v>
      </c>
      <c r="AS20" s="164">
        <f t="shared" ca="1" si="20"/>
        <v>-2240.8222803585722</v>
      </c>
      <c r="AT20" s="139">
        <f t="shared" ca="1" si="21"/>
        <v>-4320.7608943854775</v>
      </c>
      <c r="AU20" s="164">
        <f t="shared" ca="1" si="22"/>
        <v>-3369.3144772747291</v>
      </c>
      <c r="AV20" s="140">
        <f t="shared" ca="1" si="23"/>
        <v>-3102.100914368888</v>
      </c>
      <c r="AW20" s="136" t="str">
        <f t="shared" si="24"/>
        <v/>
      </c>
      <c r="AX20" s="164" t="str">
        <f t="shared" ca="1" si="25"/>
        <v/>
      </c>
      <c r="AY20" s="140" t="str">
        <f t="shared" ca="1" si="26"/>
        <v/>
      </c>
    </row>
    <row r="21" spans="1:51">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135">
        <f ca="1">IFERROR(IF((VLOOKUP($E21,'DTOC Backsheet'!$D$5:$BS$182,G$9,FALSE))="","",(VLOOKUP($E21,'DTOC Backsheet'!$D$5:$BS$182,G$9,FALSE))),"")</f>
        <v>21771</v>
      </c>
      <c r="H21" s="136">
        <f ca="1">IFERROR(IF((VLOOKUP($E21,'DTOC Backsheet'!$D$5:$BS$182,H$9,FALSE))="","",(VLOOKUP($E21,'DTOC Backsheet'!$D$5:$BS$182,H$9,FALSE))),"")</f>
        <v>24016</v>
      </c>
      <c r="I21" s="136">
        <f ca="1">IFERROR(IF((VLOOKUP($E21,'DTOC Backsheet'!$D$5:$BS$182,I$9,FALSE))="","",(VLOOKUP($E21,'DTOC Backsheet'!$D$5:$BS$182,I$9,FALSE))),"")</f>
        <v>26312</v>
      </c>
      <c r="J21" s="138">
        <f ca="1">IFERROR(IF((VLOOKUP($E21,'DTOC Backsheet'!$D$5:$BS$182,J$9,FALSE))="","",(VLOOKUP($E21,'DTOC Backsheet'!$D$5:$BS$182,J$9,FALSE))),"")</f>
        <v>24439</v>
      </c>
      <c r="K21" s="164">
        <f ca="1">IFERROR(IF((VLOOKUP($E21,'DTOC Backsheet'!$D$5:$BS$182,K$9,FALSE))="","",(VLOOKUP($E21,'DTOC Backsheet'!$D$5:$BS$182,K$9,FALSE))),"")</f>
        <v>24155</v>
      </c>
      <c r="L21" s="140">
        <f ca="1">IFERROR(IF((VLOOKUP($E21,'DTOC Backsheet'!$D$5:$BS$182,L$9,FALSE))="","",(VLOOKUP($E21,'DTOC Backsheet'!$D$5:$BS$182,L$9,FALSE))),"")</f>
        <v>24729</v>
      </c>
      <c r="M21" s="136">
        <f ca="1">IFERROR(IF((VLOOKUP($E21,'DTOC Backsheet'!$D$5:$BS$182,M$9,FALSE))="","",(VLOOKUP($E21,'DTOC Backsheet'!$D$5:$BS$182,M$9,FALSE))),"")</f>
        <v>24823</v>
      </c>
      <c r="N21" s="139">
        <f ca="1">IFERROR(IF((VLOOKUP($E21,'DTOC Backsheet'!$D$5:$BS$182,N$9,FALSE))="","",(VLOOKUP($E21,'DTOC Backsheet'!$D$5:$BS$182,N$9,FALSE))),"")</f>
        <v>24947</v>
      </c>
      <c r="O21" s="137">
        <f ca="1">IFERROR(IF((VLOOKUP($E21,'DTOC Backsheet'!$D$5:$BS$182,O$9,FALSE))="","",(VLOOKUP($E21,'DTOC Backsheet'!$D$5:$BS$182,O$9,FALSE))),"")</f>
        <v>25355</v>
      </c>
      <c r="P21" s="136">
        <f ca="1">IFERROR(IF((VLOOKUP($E21,'DTOC Backsheet'!$D$5:$BS$182,P$9,FALSE))="","",(VLOOKUP($E21,'DTOC Backsheet'!$D$5:$BS$182,P$9,FALSE))),"")</f>
        <v>20967.353224304814</v>
      </c>
      <c r="Q21" s="136">
        <f ca="1">IFERROR(IF((VLOOKUP($E21,'DTOC Backsheet'!$D$5:$BS$182,Q$9,FALSE))="","",(VLOOKUP($E21,'DTOC Backsheet'!$D$5:$BS$182,Q$9,FALSE))),"")</f>
        <v>20366.815840265364</v>
      </c>
      <c r="R21" s="136">
        <f ca="1">IFERROR(IF((VLOOKUP($E21,'DTOC Backsheet'!$D$5:$BS$182,R$9,FALSE))="","",(VLOOKUP($E21,'DTOC Backsheet'!$D$5:$BS$182,R$9,FALSE))),"")</f>
        <v>18622.077239605132</v>
      </c>
      <c r="S21" s="136">
        <f ca="1">IFERROR(IF((VLOOKUP($E21,'DTOC Backsheet'!$D$5:$BS$182,S$9,FALSE))="","",(VLOOKUP($E21,'DTOC Backsheet'!$D$5:$BS$182,S$9,FALSE))),"")</f>
        <v>17060.3108742562</v>
      </c>
      <c r="T21" s="164">
        <f ca="1">IFERROR(IF((VLOOKUP($E21,'DTOC Backsheet'!$D$5:$BS$182,T$9,FALSE))="","",(VLOOKUP($E21,'DTOC Backsheet'!$D$5:$BS$182,T$9,FALSE))),"")</f>
        <v>14735.193703674639</v>
      </c>
      <c r="U21" s="140">
        <f ca="1">IFERROR(IF((VLOOKUP($E21,'DTOC Backsheet'!$D$5:$BS$182,U$9,FALSE))="","",(VLOOKUP($E21,'DTOC Backsheet'!$D$5:$BS$182,U$9,FALSE))),"")</f>
        <v>15064.615804893456</v>
      </c>
      <c r="V21" s="136">
        <f ca="1">IFERROR(IF((VLOOKUP($E21,'DTOC Backsheet'!$D$5:$BS$182,V$9,FALSE))="","",(VLOOKUP($E21,'DTOC Backsheet'!$D$5:$BS$182,V$9,FALSE))),"")</f>
        <v>15027.601438741205</v>
      </c>
      <c r="W21" s="136">
        <f ca="1">IFERROR(IF((VLOOKUP($E21,'DTOC Backsheet'!$D$5:$BS$182,W$9,FALSE))="","",(VLOOKUP($E21,'DTOC Backsheet'!$D$5:$BS$182,W$9,FALSE))),"")</f>
        <v>13775.66841596206</v>
      </c>
      <c r="X21" s="138">
        <f ca="1">IFERROR(IF((VLOOKUP($E21,'DTOC Backsheet'!$D$5:$BS$182,X$9,FALSE))="","",(VLOOKUP($E21,'DTOC Backsheet'!$D$5:$BS$182,X$9,FALSE))),"")</f>
        <v>14696.890051052331</v>
      </c>
      <c r="Y21" s="135">
        <f ca="1">IFERROR(IF((VLOOKUP($E21,'DTOC Backsheet'!$D$5:$BS$182,Y$9,FALSE))="","",(VLOOKUP($E21,'DTOC Backsheet'!$D$5:$BS$182,Y$9,FALSE))),"")</f>
        <v>22923</v>
      </c>
      <c r="Z21" s="136">
        <f ca="1">IFERROR(IF((VLOOKUP($E21,'DTOC Backsheet'!$D$5:$BS$182,Z$9,FALSE))="","",(VLOOKUP($E21,'DTOC Backsheet'!$D$5:$BS$182,Z$9,FALSE))),"")</f>
        <v>22004</v>
      </c>
      <c r="AA21" s="164">
        <f ca="1">IFERROR(IF((VLOOKUP($E21,'DTOC Backsheet'!$D$5:$BS$182,AA$9,FALSE))="","",(VLOOKUP($E21,'DTOC Backsheet'!$D$5:$BS$182,AA$9,FALSE))),"")</f>
        <v>19956</v>
      </c>
      <c r="AB21" s="139">
        <f ca="1">IFERROR(IF((VLOOKUP($E21,'DTOC Backsheet'!$D$5:$BS$182,AB$9,FALSE))="","",(VLOOKUP($E21,'DTOC Backsheet'!$D$5:$BS$182,AB$9,FALSE))),"")</f>
        <v>19963</v>
      </c>
      <c r="AC21" s="164">
        <f ca="1">IFERROR(IF((VLOOKUP($E21,'DTOC Backsheet'!$D$5:$BS$182,AC$9,FALSE))="","",(VLOOKUP($E21,'DTOC Backsheet'!$D$5:$BS$182,AC$9,FALSE))),"")</f>
        <v>18827</v>
      </c>
      <c r="AD21" s="140">
        <f ca="1">IFERROR(IF((VLOOKUP($E21,'DTOC Backsheet'!$D$5:$BS$182,AD$9,FALSE))="","",(VLOOKUP($E21,'DTOC Backsheet'!$D$5:$BS$182,AD$9,FALSE))),"")</f>
        <v>16920</v>
      </c>
      <c r="AE21" s="136"/>
      <c r="AF21" s="139" t="str">
        <f ca="1">IFERROR(IF((VLOOKUP($E21,'DTOC Backsheet'!$D$5:$BS$182,AF$9,FALSE))="","",(VLOOKUP($E21,'DTOC Backsheet'!$D$5:$BS$182,AF$9,FALSE))),"")</f>
        <v/>
      </c>
      <c r="AG21" s="137" t="str">
        <f ca="1">IFERROR(IF((VLOOKUP($E21,'DTOC Backsheet'!$D$5:$BS$182,AG$9,FALSE))="","",(VLOOKUP($E21,'DTOC Backsheet'!$D$5:$BS$182,AG$9,FALSE))),"")</f>
        <v/>
      </c>
      <c r="AH21" s="136">
        <f t="shared" ca="1" si="9"/>
        <v>-1152</v>
      </c>
      <c r="AI21" s="138">
        <f t="shared" ca="1" si="10"/>
        <v>2012</v>
      </c>
      <c r="AJ21" s="139">
        <f t="shared" ca="1" si="11"/>
        <v>6356</v>
      </c>
      <c r="AK21" s="139">
        <f t="shared" ca="1" si="12"/>
        <v>4476</v>
      </c>
      <c r="AL21" s="164">
        <f t="shared" ca="1" si="13"/>
        <v>5328</v>
      </c>
      <c r="AM21" s="140">
        <f t="shared" ca="1" si="14"/>
        <v>7809</v>
      </c>
      <c r="AN21" s="136" t="str">
        <f t="shared" si="15"/>
        <v/>
      </c>
      <c r="AO21" s="139" t="str">
        <f t="shared" ca="1" si="16"/>
        <v/>
      </c>
      <c r="AP21" s="138" t="str">
        <f t="shared" ca="1" si="17"/>
        <v/>
      </c>
      <c r="AQ21" s="135">
        <f t="shared" ca="1" si="18"/>
        <v>-1955.6467756951861</v>
      </c>
      <c r="AR21" s="136">
        <f t="shared" ca="1" si="19"/>
        <v>-1637.1841597346356</v>
      </c>
      <c r="AS21" s="164">
        <f t="shared" ca="1" si="20"/>
        <v>-1333.9227603948675</v>
      </c>
      <c r="AT21" s="139">
        <f t="shared" ca="1" si="21"/>
        <v>-2902.6891257438001</v>
      </c>
      <c r="AU21" s="164">
        <f t="shared" ca="1" si="22"/>
        <v>-4091.8062963253615</v>
      </c>
      <c r="AV21" s="140">
        <f t="shared" ca="1" si="23"/>
        <v>-1855.3841951065442</v>
      </c>
      <c r="AW21" s="136" t="str">
        <f t="shared" si="24"/>
        <v/>
      </c>
      <c r="AX21" s="164" t="str">
        <f t="shared" ca="1" si="25"/>
        <v/>
      </c>
      <c r="AY21" s="140" t="str">
        <f t="shared" ca="1" si="26"/>
        <v/>
      </c>
    </row>
    <row r="22" spans="1:51">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135">
        <f ca="1">IFERROR(IF((VLOOKUP($E22,'DTOC Backsheet'!$D$5:$BS$182,G$9,FALSE))="","",(VLOOKUP($E22,'DTOC Backsheet'!$D$5:$BS$182,G$9,FALSE))),"")</f>
        <v>20469</v>
      </c>
      <c r="H22" s="136">
        <f ca="1">IFERROR(IF((VLOOKUP($E22,'DTOC Backsheet'!$D$5:$BS$182,H$9,FALSE))="","",(VLOOKUP($E22,'DTOC Backsheet'!$D$5:$BS$182,H$9,FALSE))),"")</f>
        <v>20357</v>
      </c>
      <c r="I22" s="136">
        <f ca="1">IFERROR(IF((VLOOKUP($E22,'DTOC Backsheet'!$D$5:$BS$182,I$9,FALSE))="","",(VLOOKUP($E22,'DTOC Backsheet'!$D$5:$BS$182,I$9,FALSE))),"")</f>
        <v>21888</v>
      </c>
      <c r="J22" s="138">
        <f ca="1">IFERROR(IF((VLOOKUP($E22,'DTOC Backsheet'!$D$5:$BS$182,J$9,FALSE))="","",(VLOOKUP($E22,'DTOC Backsheet'!$D$5:$BS$182,J$9,FALSE))),"")</f>
        <v>21964</v>
      </c>
      <c r="K22" s="164">
        <f ca="1">IFERROR(IF((VLOOKUP($E22,'DTOC Backsheet'!$D$5:$BS$182,K$9,FALSE))="","",(VLOOKUP($E22,'DTOC Backsheet'!$D$5:$BS$182,K$9,FALSE))),"")</f>
        <v>21493</v>
      </c>
      <c r="L22" s="140">
        <f ca="1">IFERROR(IF((VLOOKUP($E22,'DTOC Backsheet'!$D$5:$BS$182,L$9,FALSE))="","",(VLOOKUP($E22,'DTOC Backsheet'!$D$5:$BS$182,L$9,FALSE))),"")</f>
        <v>20777</v>
      </c>
      <c r="M22" s="136">
        <f ca="1">IFERROR(IF((VLOOKUP($E22,'DTOC Backsheet'!$D$5:$BS$182,M$9,FALSE))="","",(VLOOKUP($E22,'DTOC Backsheet'!$D$5:$BS$182,M$9,FALSE))),"")</f>
        <v>20985</v>
      </c>
      <c r="N22" s="139">
        <f ca="1">IFERROR(IF((VLOOKUP($E22,'DTOC Backsheet'!$D$5:$BS$182,N$9,FALSE))="","",(VLOOKUP($E22,'DTOC Backsheet'!$D$5:$BS$182,N$9,FALSE))),"")</f>
        <v>19591</v>
      </c>
      <c r="O22" s="137">
        <f ca="1">IFERROR(IF((VLOOKUP($E22,'DTOC Backsheet'!$D$5:$BS$182,O$9,FALSE))="","",(VLOOKUP($E22,'DTOC Backsheet'!$D$5:$BS$182,O$9,FALSE))),"")</f>
        <v>20428</v>
      </c>
      <c r="P22" s="136">
        <f ca="1">IFERROR(IF((VLOOKUP($E22,'DTOC Backsheet'!$D$5:$BS$182,P$9,FALSE))="","",(VLOOKUP($E22,'DTOC Backsheet'!$D$5:$BS$182,P$9,FALSE))),"")</f>
        <v>18342.747679689743</v>
      </c>
      <c r="Q22" s="136">
        <f ca="1">IFERROR(IF((VLOOKUP($E22,'DTOC Backsheet'!$D$5:$BS$182,Q$9,FALSE))="","",(VLOOKUP($E22,'DTOC Backsheet'!$D$5:$BS$182,Q$9,FALSE))),"")</f>
        <v>16950.811740588255</v>
      </c>
      <c r="R22" s="136">
        <f ca="1">IFERROR(IF((VLOOKUP($E22,'DTOC Backsheet'!$D$5:$BS$182,R$9,FALSE))="","",(VLOOKUP($E22,'DTOC Backsheet'!$D$5:$BS$182,R$9,FALSE))),"")</f>
        <v>14836.843383447047</v>
      </c>
      <c r="S22" s="136">
        <f ca="1">IFERROR(IF((VLOOKUP($E22,'DTOC Backsheet'!$D$5:$BS$182,S$9,FALSE))="","",(VLOOKUP($E22,'DTOC Backsheet'!$D$5:$BS$182,S$9,FALSE))),"")</f>
        <v>13245.571056509572</v>
      </c>
      <c r="T22" s="164">
        <f ca="1">IFERROR(IF((VLOOKUP($E22,'DTOC Backsheet'!$D$5:$BS$182,T$9,FALSE))="","",(VLOOKUP($E22,'DTOC Backsheet'!$D$5:$BS$182,T$9,FALSE))),"")</f>
        <v>11017.49988982757</v>
      </c>
      <c r="U22" s="140">
        <f ca="1">IFERROR(IF((VLOOKUP($E22,'DTOC Backsheet'!$D$5:$BS$182,U$9,FALSE))="","",(VLOOKUP($E22,'DTOC Backsheet'!$D$5:$BS$182,U$9,FALSE))),"")</f>
        <v>11516.166593248556</v>
      </c>
      <c r="V22" s="136">
        <f ca="1">IFERROR(IF((VLOOKUP($E22,'DTOC Backsheet'!$D$5:$BS$182,V$9,FALSE))="","",(VLOOKUP($E22,'DTOC Backsheet'!$D$5:$BS$182,V$9,FALSE))),"")</f>
        <v>11470.147981194554</v>
      </c>
      <c r="W22" s="136">
        <f ca="1">IFERROR(IF((VLOOKUP($E22,'DTOC Backsheet'!$D$5:$BS$182,W$9,FALSE))="","",(VLOOKUP($E22,'DTOC Backsheet'!$D$5:$BS$182,W$9,FALSE))),"")</f>
        <v>10487.414544698542</v>
      </c>
      <c r="X22" s="138">
        <f ca="1">IFERROR(IF((VLOOKUP($E22,'DTOC Backsheet'!$D$5:$BS$182,X$9,FALSE))="","",(VLOOKUP($E22,'DTOC Backsheet'!$D$5:$BS$182,X$9,FALSE))),"")</f>
        <v>11470.147981194554</v>
      </c>
      <c r="Y22" s="135">
        <f ca="1">IFERROR(IF((VLOOKUP($E22,'DTOC Backsheet'!$D$5:$BS$182,Y$9,FALSE))="","",(VLOOKUP($E22,'DTOC Backsheet'!$D$5:$BS$182,Y$9,FALSE))),"")</f>
        <v>18646</v>
      </c>
      <c r="Z22" s="136">
        <f ca="1">IFERROR(IF((VLOOKUP($E22,'DTOC Backsheet'!$D$5:$BS$182,Z$9,FALSE))="","",(VLOOKUP($E22,'DTOC Backsheet'!$D$5:$BS$182,Z$9,FALSE))),"")</f>
        <v>18736</v>
      </c>
      <c r="AA22" s="164">
        <f ca="1">IFERROR(IF((VLOOKUP($E22,'DTOC Backsheet'!$D$5:$BS$182,AA$9,FALSE))="","",(VLOOKUP($E22,'DTOC Backsheet'!$D$5:$BS$182,AA$9,FALSE))),"")</f>
        <v>18228</v>
      </c>
      <c r="AB22" s="139">
        <f ca="1">IFERROR(IF((VLOOKUP($E22,'DTOC Backsheet'!$D$5:$BS$182,AB$9,FALSE))="","",(VLOOKUP($E22,'DTOC Backsheet'!$D$5:$BS$182,AB$9,FALSE))),"")</f>
        <v>18361</v>
      </c>
      <c r="AC22" s="164">
        <f ca="1">IFERROR(IF((VLOOKUP($E22,'DTOC Backsheet'!$D$5:$BS$182,AC$9,FALSE))="","",(VLOOKUP($E22,'DTOC Backsheet'!$D$5:$BS$182,AC$9,FALSE))),"")</f>
        <v>17131</v>
      </c>
      <c r="AD22" s="140">
        <f ca="1">IFERROR(IF((VLOOKUP($E22,'DTOC Backsheet'!$D$5:$BS$182,AD$9,FALSE))="","",(VLOOKUP($E22,'DTOC Backsheet'!$D$5:$BS$182,AD$9,FALSE))),"")</f>
        <v>16304</v>
      </c>
      <c r="AE22" s="136"/>
      <c r="AF22" s="139" t="str">
        <f ca="1">IFERROR(IF((VLOOKUP($E22,'DTOC Backsheet'!$D$5:$BS$182,AF$9,FALSE))="","",(VLOOKUP($E22,'DTOC Backsheet'!$D$5:$BS$182,AF$9,FALSE))),"")</f>
        <v/>
      </c>
      <c r="AG22" s="137" t="str">
        <f ca="1">IFERROR(IF((VLOOKUP($E22,'DTOC Backsheet'!$D$5:$BS$182,AG$9,FALSE))="","",(VLOOKUP($E22,'DTOC Backsheet'!$D$5:$BS$182,AG$9,FALSE))),"")</f>
        <v/>
      </c>
      <c r="AH22" s="136">
        <f t="shared" ca="1" si="9"/>
        <v>1823</v>
      </c>
      <c r="AI22" s="138">
        <f t="shared" ca="1" si="10"/>
        <v>1621</v>
      </c>
      <c r="AJ22" s="139">
        <f t="shared" ca="1" si="11"/>
        <v>3660</v>
      </c>
      <c r="AK22" s="139">
        <f t="shared" ca="1" si="12"/>
        <v>3603</v>
      </c>
      <c r="AL22" s="164">
        <f t="shared" ca="1" si="13"/>
        <v>4362</v>
      </c>
      <c r="AM22" s="140">
        <f t="shared" ca="1" si="14"/>
        <v>4473</v>
      </c>
      <c r="AN22" s="136" t="str">
        <f t="shared" si="15"/>
        <v/>
      </c>
      <c r="AO22" s="139" t="str">
        <f t="shared" ca="1" si="16"/>
        <v/>
      </c>
      <c r="AP22" s="138" t="str">
        <f t="shared" ca="1" si="17"/>
        <v/>
      </c>
      <c r="AQ22" s="135">
        <f t="shared" ca="1" si="18"/>
        <v>-303.25232031025735</v>
      </c>
      <c r="AR22" s="136">
        <f t="shared" ca="1" si="19"/>
        <v>-1785.1882594117451</v>
      </c>
      <c r="AS22" s="164">
        <f t="shared" ca="1" si="20"/>
        <v>-3391.156616552953</v>
      </c>
      <c r="AT22" s="139">
        <f t="shared" ca="1" si="21"/>
        <v>-5115.4289434904276</v>
      </c>
      <c r="AU22" s="164">
        <f t="shared" ca="1" si="22"/>
        <v>-6113.5001101724301</v>
      </c>
      <c r="AV22" s="140">
        <f t="shared" ca="1" si="23"/>
        <v>-4787.8334067514443</v>
      </c>
      <c r="AW22" s="136" t="str">
        <f t="shared" si="24"/>
        <v/>
      </c>
      <c r="AX22" s="164" t="str">
        <f t="shared" ca="1" si="25"/>
        <v/>
      </c>
      <c r="AY22" s="140" t="str">
        <f t="shared" ca="1" si="26"/>
        <v/>
      </c>
    </row>
    <row r="23" spans="1:51">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135">
        <f ca="1">IFERROR(IF((VLOOKUP($E23,'DTOC Backsheet'!$D$5:$BS$182,G$9,FALSE))="","",(VLOOKUP($E23,'DTOC Backsheet'!$D$5:$BS$182,G$9,FALSE))),"")</f>
        <v>16253</v>
      </c>
      <c r="H23" s="136">
        <f ca="1">IFERROR(IF((VLOOKUP($E23,'DTOC Backsheet'!$D$5:$BS$182,H$9,FALSE))="","",(VLOOKUP($E23,'DTOC Backsheet'!$D$5:$BS$182,H$9,FALSE))),"")</f>
        <v>16524</v>
      </c>
      <c r="I23" s="136">
        <f ca="1">IFERROR(IF((VLOOKUP($E23,'DTOC Backsheet'!$D$5:$BS$182,I$9,FALSE))="","",(VLOOKUP($E23,'DTOC Backsheet'!$D$5:$BS$182,I$9,FALSE))),"")</f>
        <v>16434</v>
      </c>
      <c r="J23" s="138">
        <f ca="1">IFERROR(IF((VLOOKUP($E23,'DTOC Backsheet'!$D$5:$BS$182,J$9,FALSE))="","",(VLOOKUP($E23,'DTOC Backsheet'!$D$5:$BS$182,J$9,FALSE))),"")</f>
        <v>16985</v>
      </c>
      <c r="K23" s="164">
        <f ca="1">IFERROR(IF((VLOOKUP($E23,'DTOC Backsheet'!$D$5:$BS$182,K$9,FALSE))="","",(VLOOKUP($E23,'DTOC Backsheet'!$D$5:$BS$182,K$9,FALSE))),"")</f>
        <v>15755</v>
      </c>
      <c r="L23" s="140">
        <f ca="1">IFERROR(IF((VLOOKUP($E23,'DTOC Backsheet'!$D$5:$BS$182,L$9,FALSE))="","",(VLOOKUP($E23,'DTOC Backsheet'!$D$5:$BS$182,L$9,FALSE))),"")</f>
        <v>15707</v>
      </c>
      <c r="M23" s="136">
        <f ca="1">IFERROR(IF((VLOOKUP($E23,'DTOC Backsheet'!$D$5:$BS$182,M$9,FALSE))="","",(VLOOKUP($E23,'DTOC Backsheet'!$D$5:$BS$182,M$9,FALSE))),"")</f>
        <v>15158</v>
      </c>
      <c r="N23" s="139">
        <f ca="1">IFERROR(IF((VLOOKUP($E23,'DTOC Backsheet'!$D$5:$BS$182,N$9,FALSE))="","",(VLOOKUP($E23,'DTOC Backsheet'!$D$5:$BS$182,N$9,FALSE))),"")</f>
        <v>15554</v>
      </c>
      <c r="O23" s="137">
        <f ca="1">IFERROR(IF((VLOOKUP($E23,'DTOC Backsheet'!$D$5:$BS$182,O$9,FALSE))="","",(VLOOKUP($E23,'DTOC Backsheet'!$D$5:$BS$182,O$9,FALSE))),"")</f>
        <v>17262</v>
      </c>
      <c r="P23" s="136">
        <f ca="1">IFERROR(IF((VLOOKUP($E23,'DTOC Backsheet'!$D$5:$BS$182,P$9,FALSE))="","",(VLOOKUP($E23,'DTOC Backsheet'!$D$5:$BS$182,P$9,FALSE))),"")</f>
        <v>15265.793588224691</v>
      </c>
      <c r="Q23" s="136">
        <f ca="1">IFERROR(IF((VLOOKUP($E23,'DTOC Backsheet'!$D$5:$BS$182,Q$9,FALSE))="","",(VLOOKUP($E23,'DTOC Backsheet'!$D$5:$BS$182,Q$9,FALSE))),"")</f>
        <v>14682.623006187268</v>
      </c>
      <c r="R23" s="136">
        <f ca="1">IFERROR(IF((VLOOKUP($E23,'DTOC Backsheet'!$D$5:$BS$182,R$9,FALSE))="","",(VLOOKUP($E23,'DTOC Backsheet'!$D$5:$BS$182,R$9,FALSE))),"")</f>
        <v>13956.334225367431</v>
      </c>
      <c r="S23" s="136">
        <f ca="1">IFERROR(IF((VLOOKUP($E23,'DTOC Backsheet'!$D$5:$BS$182,S$9,FALSE))="","",(VLOOKUP($E23,'DTOC Backsheet'!$D$5:$BS$182,S$9,FALSE))),"")</f>
        <v>13586.844278089666</v>
      </c>
      <c r="T23" s="164">
        <f ca="1">IFERROR(IF((VLOOKUP($E23,'DTOC Backsheet'!$D$5:$BS$182,T$9,FALSE))="","",(VLOOKUP($E23,'DTOC Backsheet'!$D$5:$BS$182,T$9,FALSE))),"")</f>
        <v>12884.634799113999</v>
      </c>
      <c r="U23" s="140">
        <f ca="1">IFERROR(IF((VLOOKUP($E23,'DTOC Backsheet'!$D$5:$BS$182,U$9,FALSE))="","",(VLOOKUP($E23,'DTOC Backsheet'!$D$5:$BS$182,U$9,FALSE))),"")</f>
        <v>13314.10391146542</v>
      </c>
      <c r="V23" s="136">
        <f ca="1">IFERROR(IF((VLOOKUP($E23,'DTOC Backsheet'!$D$5:$BS$182,V$9,FALSE))="","",(VLOOKUP($E23,'DTOC Backsheet'!$D$5:$BS$182,V$9,FALSE))),"")</f>
        <v>13314.10391146542</v>
      </c>
      <c r="W23" s="136">
        <f ca="1">IFERROR(IF((VLOOKUP($E23,'DTOC Backsheet'!$D$5:$BS$182,W$9,FALSE))="","",(VLOOKUP($E23,'DTOC Backsheet'!$D$5:$BS$182,W$9,FALSE))),"")</f>
        <v>12068.300409771951</v>
      </c>
      <c r="X23" s="138">
        <f ca="1">IFERROR(IF((VLOOKUP($E23,'DTOC Backsheet'!$D$5:$BS$182,X$9,FALSE))="","",(VLOOKUP($E23,'DTOC Backsheet'!$D$5:$BS$182,X$9,FALSE))),"")</f>
        <v>13309.068197179706</v>
      </c>
      <c r="Y23" s="135">
        <f ca="1">IFERROR(IF((VLOOKUP($E23,'DTOC Backsheet'!$D$5:$BS$182,Y$9,FALSE))="","",(VLOOKUP($E23,'DTOC Backsheet'!$D$5:$BS$182,Y$9,FALSE))),"")</f>
        <v>16457</v>
      </c>
      <c r="Z23" s="136">
        <f ca="1">IFERROR(IF((VLOOKUP($E23,'DTOC Backsheet'!$D$5:$BS$182,Z$9,FALSE))="","",(VLOOKUP($E23,'DTOC Backsheet'!$D$5:$BS$182,Z$9,FALSE))),"")</f>
        <v>17514</v>
      </c>
      <c r="AA23" s="164">
        <f ca="1">IFERROR(IF((VLOOKUP($E23,'DTOC Backsheet'!$D$5:$BS$182,AA$9,FALSE))="","",(VLOOKUP($E23,'DTOC Backsheet'!$D$5:$BS$182,AA$9,FALSE))),"")</f>
        <v>15332</v>
      </c>
      <c r="AB23" s="139">
        <f ca="1">IFERROR(IF((VLOOKUP($E23,'DTOC Backsheet'!$D$5:$BS$182,AB$9,FALSE))="","",(VLOOKUP($E23,'DTOC Backsheet'!$D$5:$BS$182,AB$9,FALSE))),"")</f>
        <v>14463</v>
      </c>
      <c r="AC23" s="164">
        <f ca="1">IFERROR(IF((VLOOKUP($E23,'DTOC Backsheet'!$D$5:$BS$182,AC$9,FALSE))="","",(VLOOKUP($E23,'DTOC Backsheet'!$D$5:$BS$182,AC$9,FALSE))),"")</f>
        <v>13933</v>
      </c>
      <c r="AD23" s="140">
        <f ca="1">IFERROR(IF((VLOOKUP($E23,'DTOC Backsheet'!$D$5:$BS$182,AD$9,FALSE))="","",(VLOOKUP($E23,'DTOC Backsheet'!$D$5:$BS$182,AD$9,FALSE))),"")</f>
        <v>13312</v>
      </c>
      <c r="AE23" s="136"/>
      <c r="AF23" s="139" t="str">
        <f ca="1">IFERROR(IF((VLOOKUP($E23,'DTOC Backsheet'!$D$5:$BS$182,AF$9,FALSE))="","",(VLOOKUP($E23,'DTOC Backsheet'!$D$5:$BS$182,AF$9,FALSE))),"")</f>
        <v/>
      </c>
      <c r="AG23" s="137" t="str">
        <f ca="1">IFERROR(IF((VLOOKUP($E23,'DTOC Backsheet'!$D$5:$BS$182,AG$9,FALSE))="","",(VLOOKUP($E23,'DTOC Backsheet'!$D$5:$BS$182,AG$9,FALSE))),"")</f>
        <v/>
      </c>
      <c r="AH23" s="136">
        <f t="shared" ca="1" si="9"/>
        <v>-204</v>
      </c>
      <c r="AI23" s="138">
        <f t="shared" ca="1" si="10"/>
        <v>-990</v>
      </c>
      <c r="AJ23" s="139">
        <f t="shared" ca="1" si="11"/>
        <v>1102</v>
      </c>
      <c r="AK23" s="139">
        <f t="shared" ca="1" si="12"/>
        <v>2522</v>
      </c>
      <c r="AL23" s="164">
        <f t="shared" ca="1" si="13"/>
        <v>1822</v>
      </c>
      <c r="AM23" s="140">
        <f t="shared" ca="1" si="14"/>
        <v>2395</v>
      </c>
      <c r="AN23" s="136" t="str">
        <f t="shared" si="15"/>
        <v/>
      </c>
      <c r="AO23" s="139" t="str">
        <f t="shared" ca="1" si="16"/>
        <v/>
      </c>
      <c r="AP23" s="138" t="str">
        <f t="shared" ca="1" si="17"/>
        <v/>
      </c>
      <c r="AQ23" s="135">
        <f t="shared" ca="1" si="18"/>
        <v>-1191.2064117753089</v>
      </c>
      <c r="AR23" s="136">
        <f t="shared" ca="1" si="19"/>
        <v>-2831.3769938127316</v>
      </c>
      <c r="AS23" s="164">
        <f t="shared" ca="1" si="20"/>
        <v>-1375.6657746325691</v>
      </c>
      <c r="AT23" s="139">
        <f t="shared" ca="1" si="21"/>
        <v>-876.15572191033425</v>
      </c>
      <c r="AU23" s="164">
        <f t="shared" ca="1" si="22"/>
        <v>-1048.3652008860008</v>
      </c>
      <c r="AV23" s="140">
        <f t="shared" ca="1" si="23"/>
        <v>2.1039114654195146</v>
      </c>
      <c r="AW23" s="136" t="str">
        <f t="shared" si="24"/>
        <v/>
      </c>
      <c r="AX23" s="164" t="str">
        <f t="shared" ca="1" si="25"/>
        <v/>
      </c>
      <c r="AY23" s="140" t="str">
        <f t="shared" ca="1" si="26"/>
        <v/>
      </c>
    </row>
    <row r="24" spans="1:51">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135">
        <f ca="1">IFERROR(IF((VLOOKUP($E24,'DTOC Backsheet'!$D$5:$BS$182,G$9,FALSE))="","",(VLOOKUP($E24,'DTOC Backsheet'!$D$5:$BS$182,G$9,FALSE))),"")</f>
        <v>34175</v>
      </c>
      <c r="H24" s="136">
        <f ca="1">IFERROR(IF((VLOOKUP($E24,'DTOC Backsheet'!$D$5:$BS$182,H$9,FALSE))="","",(VLOOKUP($E24,'DTOC Backsheet'!$D$5:$BS$182,H$9,FALSE))),"")</f>
        <v>34325</v>
      </c>
      <c r="I24" s="136">
        <f ca="1">IFERROR(IF((VLOOKUP($E24,'DTOC Backsheet'!$D$5:$BS$182,I$9,FALSE))="","",(VLOOKUP($E24,'DTOC Backsheet'!$D$5:$BS$182,I$9,FALSE))),"")</f>
        <v>37139</v>
      </c>
      <c r="J24" s="138">
        <f ca="1">IFERROR(IF((VLOOKUP($E24,'DTOC Backsheet'!$D$5:$BS$182,J$9,FALSE))="","",(VLOOKUP($E24,'DTOC Backsheet'!$D$5:$BS$182,J$9,FALSE))),"")</f>
        <v>42185</v>
      </c>
      <c r="K24" s="164">
        <f ca="1">IFERROR(IF((VLOOKUP($E24,'DTOC Backsheet'!$D$5:$BS$182,K$9,FALSE))="","",(VLOOKUP($E24,'DTOC Backsheet'!$D$5:$BS$182,K$9,FALSE))),"")</f>
        <v>38311</v>
      </c>
      <c r="L24" s="140">
        <f ca="1">IFERROR(IF((VLOOKUP($E24,'DTOC Backsheet'!$D$5:$BS$182,L$9,FALSE))="","",(VLOOKUP($E24,'DTOC Backsheet'!$D$5:$BS$182,L$9,FALSE))),"")</f>
        <v>38513</v>
      </c>
      <c r="M24" s="136">
        <f ca="1">IFERROR(IF((VLOOKUP($E24,'DTOC Backsheet'!$D$5:$BS$182,M$9,FALSE))="","",(VLOOKUP($E24,'DTOC Backsheet'!$D$5:$BS$182,M$9,FALSE))),"")</f>
        <v>38169</v>
      </c>
      <c r="N24" s="139">
        <f ca="1">IFERROR(IF((VLOOKUP($E24,'DTOC Backsheet'!$D$5:$BS$182,N$9,FALSE))="","",(VLOOKUP($E24,'DTOC Backsheet'!$D$5:$BS$182,N$9,FALSE))),"")</f>
        <v>35856</v>
      </c>
      <c r="O24" s="137">
        <f ca="1">IFERROR(IF((VLOOKUP($E24,'DTOC Backsheet'!$D$5:$BS$182,O$9,FALSE))="","",(VLOOKUP($E24,'DTOC Backsheet'!$D$5:$BS$182,O$9,FALSE))),"")</f>
        <v>39744</v>
      </c>
      <c r="P24" s="136">
        <f ca="1">IFERROR(IF((VLOOKUP($E24,'DTOC Backsheet'!$D$5:$BS$182,P$9,FALSE))="","",(VLOOKUP($E24,'DTOC Backsheet'!$D$5:$BS$182,P$9,FALSE))),"")</f>
        <v>34590.696027952828</v>
      </c>
      <c r="Q24" s="136">
        <f ca="1">IFERROR(IF((VLOOKUP($E24,'DTOC Backsheet'!$D$5:$BS$182,Q$9,FALSE))="","",(VLOOKUP($E24,'DTOC Backsheet'!$D$5:$BS$182,Q$9,FALSE))),"")</f>
        <v>31084.364728784702</v>
      </c>
      <c r="R24" s="136">
        <f ca="1">IFERROR(IF((VLOOKUP($E24,'DTOC Backsheet'!$D$5:$BS$182,R$9,FALSE))="","",(VLOOKUP($E24,'DTOC Backsheet'!$D$5:$BS$182,R$9,FALSE))),"")</f>
        <v>27015.590074660875</v>
      </c>
      <c r="S24" s="136">
        <f ca="1">IFERROR(IF((VLOOKUP($E24,'DTOC Backsheet'!$D$5:$BS$182,S$9,FALSE))="","",(VLOOKUP($E24,'DTOC Backsheet'!$D$5:$BS$182,S$9,FALSE))),"")</f>
        <v>25121.157901121944</v>
      </c>
      <c r="T24" s="164">
        <f ca="1">IFERROR(IF((VLOOKUP($E24,'DTOC Backsheet'!$D$5:$BS$182,T$9,FALSE))="","",(VLOOKUP($E24,'DTOC Backsheet'!$D$5:$BS$182,T$9,FALSE))),"")</f>
        <v>22485.906320006099</v>
      </c>
      <c r="U24" s="140">
        <f ca="1">IFERROR(IF((VLOOKUP($E24,'DTOC Backsheet'!$D$5:$BS$182,U$9,FALSE))="","",(VLOOKUP($E24,'DTOC Backsheet'!$D$5:$BS$182,U$9,FALSE))),"")</f>
        <v>23168.183526370474</v>
      </c>
      <c r="V24" s="136">
        <f ca="1">IFERROR(IF((VLOOKUP($E24,'DTOC Backsheet'!$D$5:$BS$182,V$9,FALSE))="","",(VLOOKUP($E24,'DTOC Backsheet'!$D$5:$BS$182,V$9,FALSE))),"")</f>
        <v>23174.183526370474</v>
      </c>
      <c r="W24" s="136">
        <f ca="1">IFERROR(IF((VLOOKUP($E24,'DTOC Backsheet'!$D$5:$BS$182,W$9,FALSE))="","",(VLOOKUP($E24,'DTOC Backsheet'!$D$5:$BS$182,W$9,FALSE))),"")</f>
        <v>20930.600104138714</v>
      </c>
      <c r="X24" s="138">
        <f ca="1">IFERROR(IF((VLOOKUP($E24,'DTOC Backsheet'!$D$5:$BS$182,X$9,FALSE))="","",(VLOOKUP($E24,'DTOC Backsheet'!$D$5:$BS$182,X$9,FALSE))),"")</f>
        <v>22740.278341229332</v>
      </c>
      <c r="Y24" s="135">
        <f ca="1">IFERROR(IF((VLOOKUP($E24,'DTOC Backsheet'!$D$5:$BS$182,Y$9,FALSE))="","",(VLOOKUP($E24,'DTOC Backsheet'!$D$5:$BS$182,Y$9,FALSE))),"")</f>
        <v>38033</v>
      </c>
      <c r="Z24" s="136">
        <f ca="1">IFERROR(IF((VLOOKUP($E24,'DTOC Backsheet'!$D$5:$BS$182,Z$9,FALSE))="","",(VLOOKUP($E24,'DTOC Backsheet'!$D$5:$BS$182,Z$9,FALSE))),"")</f>
        <v>37126</v>
      </c>
      <c r="AA24" s="164">
        <f ca="1">IFERROR(IF((VLOOKUP($E24,'DTOC Backsheet'!$D$5:$BS$182,AA$9,FALSE))="","",(VLOOKUP($E24,'DTOC Backsheet'!$D$5:$BS$182,AA$9,FALSE))),"")</f>
        <v>35013</v>
      </c>
      <c r="AB24" s="139">
        <f ca="1">IFERROR(IF((VLOOKUP($E24,'DTOC Backsheet'!$D$5:$BS$182,AB$9,FALSE))="","",(VLOOKUP($E24,'DTOC Backsheet'!$D$5:$BS$182,AB$9,FALSE))),"")</f>
        <v>36206</v>
      </c>
      <c r="AC24" s="164">
        <f ca="1">IFERROR(IF((VLOOKUP($E24,'DTOC Backsheet'!$D$5:$BS$182,AC$9,FALSE))="","",(VLOOKUP($E24,'DTOC Backsheet'!$D$5:$BS$182,AC$9,FALSE))),"")</f>
        <v>32109</v>
      </c>
      <c r="AD24" s="140">
        <f ca="1">IFERROR(IF((VLOOKUP($E24,'DTOC Backsheet'!$D$5:$BS$182,AD$9,FALSE))="","",(VLOOKUP($E24,'DTOC Backsheet'!$D$5:$BS$182,AD$9,FALSE))),"")</f>
        <v>28470</v>
      </c>
      <c r="AE24" s="136"/>
      <c r="AF24" s="139" t="str">
        <f ca="1">IFERROR(IF((VLOOKUP($E24,'DTOC Backsheet'!$D$5:$BS$182,AF$9,FALSE))="","",(VLOOKUP($E24,'DTOC Backsheet'!$D$5:$BS$182,AF$9,FALSE))),"")</f>
        <v/>
      </c>
      <c r="AG24" s="137" t="str">
        <f ca="1">IFERROR(IF((VLOOKUP($E24,'DTOC Backsheet'!$D$5:$BS$182,AG$9,FALSE))="","",(VLOOKUP($E24,'DTOC Backsheet'!$D$5:$BS$182,AG$9,FALSE))),"")</f>
        <v/>
      </c>
      <c r="AH24" s="136">
        <f t="shared" ca="1" si="9"/>
        <v>-3858</v>
      </c>
      <c r="AI24" s="138">
        <f t="shared" ca="1" si="10"/>
        <v>-2801</v>
      </c>
      <c r="AJ24" s="139">
        <f t="shared" ca="1" si="11"/>
        <v>2126</v>
      </c>
      <c r="AK24" s="139">
        <f t="shared" ca="1" si="12"/>
        <v>5979</v>
      </c>
      <c r="AL24" s="164">
        <f t="shared" ca="1" si="13"/>
        <v>6202</v>
      </c>
      <c r="AM24" s="140">
        <f t="shared" ca="1" si="14"/>
        <v>10043</v>
      </c>
      <c r="AN24" s="136" t="str">
        <f t="shared" si="15"/>
        <v/>
      </c>
      <c r="AO24" s="139" t="str">
        <f t="shared" ca="1" si="16"/>
        <v/>
      </c>
      <c r="AP24" s="138" t="str">
        <f t="shared" ca="1" si="17"/>
        <v/>
      </c>
      <c r="AQ24" s="135">
        <f t="shared" ca="1" si="18"/>
        <v>-3442.3039720471716</v>
      </c>
      <c r="AR24" s="136">
        <f t="shared" ca="1" si="19"/>
        <v>-6041.6352712152984</v>
      </c>
      <c r="AS24" s="164">
        <f t="shared" ca="1" si="20"/>
        <v>-7997.409925339125</v>
      </c>
      <c r="AT24" s="139">
        <f t="shared" ca="1" si="21"/>
        <v>-11084.842098878056</v>
      </c>
      <c r="AU24" s="164">
        <f t="shared" ca="1" si="22"/>
        <v>-9623.0936799939009</v>
      </c>
      <c r="AV24" s="140">
        <f t="shared" ca="1" si="23"/>
        <v>-5301.8164736295257</v>
      </c>
      <c r="AW24" s="136" t="str">
        <f t="shared" si="24"/>
        <v/>
      </c>
      <c r="AX24" s="164" t="str">
        <f t="shared" ca="1" si="25"/>
        <v/>
      </c>
      <c r="AY24" s="140" t="str">
        <f t="shared" ca="1" si="26"/>
        <v/>
      </c>
    </row>
    <row r="25" spans="1:51">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135">
        <f ca="1">IFERROR(IF((VLOOKUP($E25,'DTOC Backsheet'!$D$5:$BS$182,G$9,FALSE))="","",(VLOOKUP($E25,'DTOC Backsheet'!$D$5:$BS$182,G$9,FALSE))),"")</f>
        <v>26771</v>
      </c>
      <c r="H25" s="136">
        <f ca="1">IFERROR(IF((VLOOKUP($E25,'DTOC Backsheet'!$D$5:$BS$182,H$9,FALSE))="","",(VLOOKUP($E25,'DTOC Backsheet'!$D$5:$BS$182,H$9,FALSE))),"")</f>
        <v>27055</v>
      </c>
      <c r="I25" s="136">
        <f ca="1">IFERROR(IF((VLOOKUP($E25,'DTOC Backsheet'!$D$5:$BS$182,I$9,FALSE))="","",(VLOOKUP($E25,'DTOC Backsheet'!$D$5:$BS$182,I$9,FALSE))),"")</f>
        <v>25826</v>
      </c>
      <c r="J25" s="138">
        <f ca="1">IFERROR(IF((VLOOKUP($E25,'DTOC Backsheet'!$D$5:$BS$182,J$9,FALSE))="","",(VLOOKUP($E25,'DTOC Backsheet'!$D$5:$BS$182,J$9,FALSE))),"")</f>
        <v>24831</v>
      </c>
      <c r="K25" s="164">
        <f ca="1">IFERROR(IF((VLOOKUP($E25,'DTOC Backsheet'!$D$5:$BS$182,K$9,FALSE))="","",(VLOOKUP($E25,'DTOC Backsheet'!$D$5:$BS$182,K$9,FALSE))),"")</f>
        <v>25668</v>
      </c>
      <c r="L25" s="140">
        <f ca="1">IFERROR(IF((VLOOKUP($E25,'DTOC Backsheet'!$D$5:$BS$182,L$9,FALSE))="","",(VLOOKUP($E25,'DTOC Backsheet'!$D$5:$BS$182,L$9,FALSE))),"")</f>
        <v>27702</v>
      </c>
      <c r="M25" s="136">
        <f ca="1">IFERROR(IF((VLOOKUP($E25,'DTOC Backsheet'!$D$5:$BS$182,M$9,FALSE))="","",(VLOOKUP($E25,'DTOC Backsheet'!$D$5:$BS$182,M$9,FALSE))),"")</f>
        <v>26915</v>
      </c>
      <c r="N25" s="139">
        <f ca="1">IFERROR(IF((VLOOKUP($E25,'DTOC Backsheet'!$D$5:$BS$182,N$9,FALSE))="","",(VLOOKUP($E25,'DTOC Backsheet'!$D$5:$BS$182,N$9,FALSE))),"")</f>
        <v>25623</v>
      </c>
      <c r="O25" s="137">
        <f ca="1">IFERROR(IF((VLOOKUP($E25,'DTOC Backsheet'!$D$5:$BS$182,O$9,FALSE))="","",(VLOOKUP($E25,'DTOC Backsheet'!$D$5:$BS$182,O$9,FALSE))),"")</f>
        <v>28570</v>
      </c>
      <c r="P25" s="136">
        <f ca="1">IFERROR(IF((VLOOKUP($E25,'DTOC Backsheet'!$D$5:$BS$182,P$9,FALSE))="","",(VLOOKUP($E25,'DTOC Backsheet'!$D$5:$BS$182,P$9,FALSE))),"")</f>
        <v>20701.145719610526</v>
      </c>
      <c r="Q25" s="136">
        <f ca="1">IFERROR(IF((VLOOKUP($E25,'DTOC Backsheet'!$D$5:$BS$182,Q$9,FALSE))="","",(VLOOKUP($E25,'DTOC Backsheet'!$D$5:$BS$182,Q$9,FALSE))),"")</f>
        <v>19461.778952583125</v>
      </c>
      <c r="R25" s="136">
        <f ca="1">IFERROR(IF((VLOOKUP($E25,'DTOC Backsheet'!$D$5:$BS$182,R$9,FALSE))="","",(VLOOKUP($E25,'DTOC Backsheet'!$D$5:$BS$182,R$9,FALSE))),"")</f>
        <v>17880.202610856075</v>
      </c>
      <c r="S25" s="136">
        <f ca="1">IFERROR(IF((VLOOKUP($E25,'DTOC Backsheet'!$D$5:$BS$182,S$9,FALSE))="","",(VLOOKUP($E25,'DTOC Backsheet'!$D$5:$BS$182,S$9,FALSE))),"")</f>
        <v>17420.313635376369</v>
      </c>
      <c r="T25" s="164">
        <f ca="1">IFERROR(IF((VLOOKUP($E25,'DTOC Backsheet'!$D$5:$BS$182,T$9,FALSE))="","",(VLOOKUP($E25,'DTOC Backsheet'!$D$5:$BS$182,T$9,FALSE))),"")</f>
        <v>16466.158812749545</v>
      </c>
      <c r="U25" s="140">
        <f ca="1">IFERROR(IF((VLOOKUP($E25,'DTOC Backsheet'!$D$5:$BS$182,U$9,FALSE))="","",(VLOOKUP($E25,'DTOC Backsheet'!$D$5:$BS$182,U$9,FALSE))),"")</f>
        <v>16807.7209242799</v>
      </c>
      <c r="V25" s="136">
        <f ca="1">IFERROR(IF((VLOOKUP($E25,'DTOC Backsheet'!$D$5:$BS$182,V$9,FALSE))="","",(VLOOKUP($E25,'DTOC Backsheet'!$D$5:$BS$182,V$9,FALSE))),"")</f>
        <v>16560.339443862369</v>
      </c>
      <c r="W25" s="136">
        <f ca="1">IFERROR(IF((VLOOKUP($E25,'DTOC Backsheet'!$D$5:$BS$182,W$9,FALSE))="","",(VLOOKUP($E25,'DTOC Backsheet'!$D$5:$BS$182,W$9,FALSE))),"")</f>
        <v>14792.229381974366</v>
      </c>
      <c r="X25" s="138">
        <f ca="1">IFERROR(IF((VLOOKUP($E25,'DTOC Backsheet'!$D$5:$BS$182,X$9,FALSE))="","",(VLOOKUP($E25,'DTOC Backsheet'!$D$5:$BS$182,X$9,FALSE))),"")</f>
        <v>15822.391483027312</v>
      </c>
      <c r="Y25" s="135">
        <f ca="1">IFERROR(IF((VLOOKUP($E25,'DTOC Backsheet'!$D$5:$BS$182,Y$9,FALSE))="","",(VLOOKUP($E25,'DTOC Backsheet'!$D$5:$BS$182,Y$9,FALSE))),"")</f>
        <v>25771</v>
      </c>
      <c r="Z25" s="136">
        <f ca="1">IFERROR(IF((VLOOKUP($E25,'DTOC Backsheet'!$D$5:$BS$182,Z$9,FALSE))="","",(VLOOKUP($E25,'DTOC Backsheet'!$D$5:$BS$182,Z$9,FALSE))),"")</f>
        <v>23433</v>
      </c>
      <c r="AA25" s="164">
        <f ca="1">IFERROR(IF((VLOOKUP($E25,'DTOC Backsheet'!$D$5:$BS$182,AA$9,FALSE))="","",(VLOOKUP($E25,'DTOC Backsheet'!$D$5:$BS$182,AA$9,FALSE))),"")</f>
        <v>21888</v>
      </c>
      <c r="AB25" s="139">
        <f ca="1">IFERROR(IF((VLOOKUP($E25,'DTOC Backsheet'!$D$5:$BS$182,AB$9,FALSE))="","",(VLOOKUP($E25,'DTOC Backsheet'!$D$5:$BS$182,AB$9,FALSE))),"")</f>
        <v>21176</v>
      </c>
      <c r="AC25" s="164">
        <f ca="1">IFERROR(IF((VLOOKUP($E25,'DTOC Backsheet'!$D$5:$BS$182,AC$9,FALSE))="","",(VLOOKUP($E25,'DTOC Backsheet'!$D$5:$BS$182,AC$9,FALSE))),"")</f>
        <v>18238</v>
      </c>
      <c r="AD25" s="140">
        <f ca="1">IFERROR(IF((VLOOKUP($E25,'DTOC Backsheet'!$D$5:$BS$182,AD$9,FALSE))="","",(VLOOKUP($E25,'DTOC Backsheet'!$D$5:$BS$182,AD$9,FALSE))),"")</f>
        <v>18078</v>
      </c>
      <c r="AE25" s="136"/>
      <c r="AF25" s="139" t="str">
        <f ca="1">IFERROR(IF((VLOOKUP($E25,'DTOC Backsheet'!$D$5:$BS$182,AF$9,FALSE))="","",(VLOOKUP($E25,'DTOC Backsheet'!$D$5:$BS$182,AF$9,FALSE))),"")</f>
        <v/>
      </c>
      <c r="AG25" s="137" t="str">
        <f ca="1">IFERROR(IF((VLOOKUP($E25,'DTOC Backsheet'!$D$5:$BS$182,AG$9,FALSE))="","",(VLOOKUP($E25,'DTOC Backsheet'!$D$5:$BS$182,AG$9,FALSE))),"")</f>
        <v/>
      </c>
      <c r="AH25" s="136">
        <f t="shared" ca="1" si="9"/>
        <v>1000</v>
      </c>
      <c r="AI25" s="138">
        <f t="shared" ca="1" si="10"/>
        <v>3622</v>
      </c>
      <c r="AJ25" s="139">
        <f t="shared" ca="1" si="11"/>
        <v>3938</v>
      </c>
      <c r="AK25" s="139">
        <f t="shared" ca="1" si="12"/>
        <v>3655</v>
      </c>
      <c r="AL25" s="164">
        <f t="shared" ca="1" si="13"/>
        <v>7430</v>
      </c>
      <c r="AM25" s="140">
        <f t="shared" ca="1" si="14"/>
        <v>9624</v>
      </c>
      <c r="AN25" s="136" t="str">
        <f t="shared" si="15"/>
        <v/>
      </c>
      <c r="AO25" s="139" t="str">
        <f t="shared" ca="1" si="16"/>
        <v/>
      </c>
      <c r="AP25" s="138" t="str">
        <f t="shared" ca="1" si="17"/>
        <v/>
      </c>
      <c r="AQ25" s="135">
        <f t="shared" ca="1" si="18"/>
        <v>-5069.8542803894743</v>
      </c>
      <c r="AR25" s="136">
        <f t="shared" ca="1" si="19"/>
        <v>-3971.2210474168751</v>
      </c>
      <c r="AS25" s="164">
        <f t="shared" ca="1" si="20"/>
        <v>-4007.7973891439251</v>
      </c>
      <c r="AT25" s="139">
        <f t="shared" ca="1" si="21"/>
        <v>-3755.6863646236307</v>
      </c>
      <c r="AU25" s="164">
        <f t="shared" ca="1" si="22"/>
        <v>-1771.8411872504548</v>
      </c>
      <c r="AV25" s="140">
        <f t="shared" ca="1" si="23"/>
        <v>-1270.2790757201001</v>
      </c>
      <c r="AW25" s="136" t="str">
        <f t="shared" si="24"/>
        <v/>
      </c>
      <c r="AX25" s="164" t="str">
        <f t="shared" ca="1" si="25"/>
        <v/>
      </c>
      <c r="AY25" s="140" t="str">
        <f t="shared" ca="1" si="26"/>
        <v/>
      </c>
    </row>
    <row r="26" spans="1:51">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135">
        <f ca="1">IFERROR(IF((VLOOKUP($E26,'DTOC Backsheet'!$D$5:$BS$182,G$9,FALSE))="","",(VLOOKUP($E26,'DTOC Backsheet'!$D$5:$BS$182,G$9,FALSE))),"")</f>
        <v>14232</v>
      </c>
      <c r="H26" s="136">
        <f ca="1">IFERROR(IF((VLOOKUP($E26,'DTOC Backsheet'!$D$5:$BS$182,H$9,FALSE))="","",(VLOOKUP($E26,'DTOC Backsheet'!$D$5:$BS$182,H$9,FALSE))),"")</f>
        <v>14488</v>
      </c>
      <c r="I26" s="136">
        <f ca="1">IFERROR(IF((VLOOKUP($E26,'DTOC Backsheet'!$D$5:$BS$182,I$9,FALSE))="","",(VLOOKUP($E26,'DTOC Backsheet'!$D$5:$BS$182,I$9,FALSE))),"")</f>
        <v>15470</v>
      </c>
      <c r="J26" s="138">
        <f ca="1">IFERROR(IF((VLOOKUP($E26,'DTOC Backsheet'!$D$5:$BS$182,J$9,FALSE))="","",(VLOOKUP($E26,'DTOC Backsheet'!$D$5:$BS$182,J$9,FALSE))),"")</f>
        <v>16872</v>
      </c>
      <c r="K26" s="164">
        <f ca="1">IFERROR(IF((VLOOKUP($E26,'DTOC Backsheet'!$D$5:$BS$182,K$9,FALSE))="","",(VLOOKUP($E26,'DTOC Backsheet'!$D$5:$BS$182,K$9,FALSE))),"")</f>
        <v>16493</v>
      </c>
      <c r="L26" s="140">
        <f ca="1">IFERROR(IF((VLOOKUP($E26,'DTOC Backsheet'!$D$5:$BS$182,L$9,FALSE))="","",(VLOOKUP($E26,'DTOC Backsheet'!$D$5:$BS$182,L$9,FALSE))),"")</f>
        <v>15122</v>
      </c>
      <c r="M26" s="136">
        <f ca="1">IFERROR(IF((VLOOKUP($E26,'DTOC Backsheet'!$D$5:$BS$182,M$9,FALSE))="","",(VLOOKUP($E26,'DTOC Backsheet'!$D$5:$BS$182,M$9,FALSE))),"")</f>
        <v>15931</v>
      </c>
      <c r="N26" s="139">
        <f ca="1">IFERROR(IF((VLOOKUP($E26,'DTOC Backsheet'!$D$5:$BS$182,N$9,FALSE))="","",(VLOOKUP($E26,'DTOC Backsheet'!$D$5:$BS$182,N$9,FALSE))),"")</f>
        <v>15655</v>
      </c>
      <c r="O26" s="137">
        <f ca="1">IFERROR(IF((VLOOKUP($E26,'DTOC Backsheet'!$D$5:$BS$182,O$9,FALSE))="","",(VLOOKUP($E26,'DTOC Backsheet'!$D$5:$BS$182,O$9,FALSE))),"")</f>
        <v>17946</v>
      </c>
      <c r="P26" s="136">
        <f ca="1">IFERROR(IF((VLOOKUP($E26,'DTOC Backsheet'!$D$5:$BS$182,P$9,FALSE))="","",(VLOOKUP($E26,'DTOC Backsheet'!$D$5:$BS$182,P$9,FALSE))),"")</f>
        <v>13778.800399005828</v>
      </c>
      <c r="Q26" s="136">
        <f ca="1">IFERROR(IF((VLOOKUP($E26,'DTOC Backsheet'!$D$5:$BS$182,Q$9,FALSE))="","",(VLOOKUP($E26,'DTOC Backsheet'!$D$5:$BS$182,Q$9,FALSE))),"")</f>
        <v>12760.314598176337</v>
      </c>
      <c r="R26" s="136">
        <f ca="1">IFERROR(IF((VLOOKUP($E26,'DTOC Backsheet'!$D$5:$BS$182,R$9,FALSE))="","",(VLOOKUP($E26,'DTOC Backsheet'!$D$5:$BS$182,R$9,FALSE))),"")</f>
        <v>11062.725983420478</v>
      </c>
      <c r="S26" s="136">
        <f ca="1">IFERROR(IF((VLOOKUP($E26,'DTOC Backsheet'!$D$5:$BS$182,S$9,FALSE))="","",(VLOOKUP($E26,'DTOC Backsheet'!$D$5:$BS$182,S$9,FALSE))),"")</f>
        <v>11195.298055513043</v>
      </c>
      <c r="T26" s="164">
        <f ca="1">IFERROR(IF((VLOOKUP($E26,'DTOC Backsheet'!$D$5:$BS$182,T$9,FALSE))="","",(VLOOKUP($E26,'DTOC Backsheet'!$D$5:$BS$182,T$9,FALSE))),"")</f>
        <v>9913.5849981800511</v>
      </c>
      <c r="U26" s="140">
        <f ca="1">IFERROR(IF((VLOOKUP($E26,'DTOC Backsheet'!$D$5:$BS$182,U$9,FALSE))="","",(VLOOKUP($E26,'DTOC Backsheet'!$D$5:$BS$182,U$9,FALSE))),"")</f>
        <v>10110.568961747782</v>
      </c>
      <c r="V26" s="136">
        <f ca="1">IFERROR(IF((VLOOKUP($E26,'DTOC Backsheet'!$D$5:$BS$182,V$9,FALSE))="","",(VLOOKUP($E26,'DTOC Backsheet'!$D$5:$BS$182,V$9,FALSE))),"")</f>
        <v>10102.127778779359</v>
      </c>
      <c r="W26" s="136">
        <f ca="1">IFERROR(IF((VLOOKUP($E26,'DTOC Backsheet'!$D$5:$BS$182,W$9,FALSE))="","",(VLOOKUP($E26,'DTOC Backsheet'!$D$5:$BS$182,W$9,FALSE))),"")</f>
        <v>9576.2166633140332</v>
      </c>
      <c r="X26" s="138">
        <f ca="1">IFERROR(IF((VLOOKUP($E26,'DTOC Backsheet'!$D$5:$BS$182,X$9,FALSE))="","",(VLOOKUP($E26,'DTOC Backsheet'!$D$5:$BS$182,X$9,FALSE))),"")</f>
        <v>10404.632671139665</v>
      </c>
      <c r="Y26" s="135">
        <f ca="1">IFERROR(IF((VLOOKUP($E26,'DTOC Backsheet'!$D$5:$BS$182,Y$9,FALSE))="","",(VLOOKUP($E26,'DTOC Backsheet'!$D$5:$BS$182,Y$9,FALSE))),"")</f>
        <v>14411</v>
      </c>
      <c r="Z26" s="136">
        <f ca="1">IFERROR(IF((VLOOKUP($E26,'DTOC Backsheet'!$D$5:$BS$182,Z$9,FALSE))="","",(VLOOKUP($E26,'DTOC Backsheet'!$D$5:$BS$182,Z$9,FALSE))),"")</f>
        <v>14305</v>
      </c>
      <c r="AA26" s="164">
        <f ca="1">IFERROR(IF((VLOOKUP($E26,'DTOC Backsheet'!$D$5:$BS$182,AA$9,FALSE))="","",(VLOOKUP($E26,'DTOC Backsheet'!$D$5:$BS$182,AA$9,FALSE))),"")</f>
        <v>14179</v>
      </c>
      <c r="AB26" s="139">
        <f ca="1">IFERROR(IF((VLOOKUP($E26,'DTOC Backsheet'!$D$5:$BS$182,AB$9,FALSE))="","",(VLOOKUP($E26,'DTOC Backsheet'!$D$5:$BS$182,AB$9,FALSE))),"")</f>
        <v>14376</v>
      </c>
      <c r="AC26" s="164">
        <f ca="1">IFERROR(IF((VLOOKUP($E26,'DTOC Backsheet'!$D$5:$BS$182,AC$9,FALSE))="","",(VLOOKUP($E26,'DTOC Backsheet'!$D$5:$BS$182,AC$9,FALSE))),"")</f>
        <v>13116</v>
      </c>
      <c r="AD26" s="140">
        <f ca="1">IFERROR(IF((VLOOKUP($E26,'DTOC Backsheet'!$D$5:$BS$182,AD$9,FALSE))="","",(VLOOKUP($E26,'DTOC Backsheet'!$D$5:$BS$182,AD$9,FALSE))),"")</f>
        <v>13156</v>
      </c>
      <c r="AE26" s="136"/>
      <c r="AF26" s="139" t="str">
        <f ca="1">IFERROR(IF((VLOOKUP($E26,'DTOC Backsheet'!$D$5:$BS$182,AF$9,FALSE))="","",(VLOOKUP($E26,'DTOC Backsheet'!$D$5:$BS$182,AF$9,FALSE))),"")</f>
        <v/>
      </c>
      <c r="AG26" s="137" t="str">
        <f ca="1">IFERROR(IF((VLOOKUP($E26,'DTOC Backsheet'!$D$5:$BS$182,AG$9,FALSE))="","",(VLOOKUP($E26,'DTOC Backsheet'!$D$5:$BS$182,AG$9,FALSE))),"")</f>
        <v/>
      </c>
      <c r="AH26" s="136">
        <f t="shared" ca="1" si="9"/>
        <v>-179</v>
      </c>
      <c r="AI26" s="138">
        <f t="shared" ca="1" si="10"/>
        <v>183</v>
      </c>
      <c r="AJ26" s="139">
        <f t="shared" ca="1" si="11"/>
        <v>1291</v>
      </c>
      <c r="AK26" s="139">
        <f t="shared" ca="1" si="12"/>
        <v>2496</v>
      </c>
      <c r="AL26" s="164">
        <f t="shared" ca="1" si="13"/>
        <v>3377</v>
      </c>
      <c r="AM26" s="140">
        <f t="shared" ca="1" si="14"/>
        <v>1966</v>
      </c>
      <c r="AN26" s="136" t="str">
        <f t="shared" si="15"/>
        <v/>
      </c>
      <c r="AO26" s="139" t="str">
        <f t="shared" ca="1" si="16"/>
        <v/>
      </c>
      <c r="AP26" s="138" t="str">
        <f t="shared" ca="1" si="17"/>
        <v/>
      </c>
      <c r="AQ26" s="135">
        <f t="shared" ca="1" si="18"/>
        <v>-632.19960099417221</v>
      </c>
      <c r="AR26" s="136">
        <f t="shared" ca="1" si="19"/>
        <v>-1544.6854018236627</v>
      </c>
      <c r="AS26" s="164">
        <f t="shared" ca="1" si="20"/>
        <v>-3116.2740165795221</v>
      </c>
      <c r="AT26" s="139">
        <f t="shared" ca="1" si="21"/>
        <v>-3180.7019444869566</v>
      </c>
      <c r="AU26" s="164">
        <f t="shared" ca="1" si="22"/>
        <v>-3202.4150018199489</v>
      </c>
      <c r="AV26" s="140">
        <f t="shared" ca="1" si="23"/>
        <v>-3045.4310382522181</v>
      </c>
      <c r="AW26" s="136" t="str">
        <f t="shared" si="24"/>
        <v/>
      </c>
      <c r="AX26" s="164" t="str">
        <f t="shared" ca="1" si="25"/>
        <v/>
      </c>
      <c r="AY26" s="140" t="str">
        <f t="shared" ca="1" si="26"/>
        <v/>
      </c>
    </row>
    <row r="27" spans="1:51">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35">
        <f ca="1">IFERROR(IF((VLOOKUP($E27,'DTOC Backsheet'!$D$5:$BS$182,G$9,FALSE))="","",(VLOOKUP($E27,'DTOC Backsheet'!$D$5:$BS$182,G$9,FALSE))),"")</f>
        <v>9501</v>
      </c>
      <c r="H27" s="136">
        <f ca="1">IFERROR(IF((VLOOKUP($E27,'DTOC Backsheet'!$D$5:$BS$182,H$9,FALSE))="","",(VLOOKUP($E27,'DTOC Backsheet'!$D$5:$BS$182,H$9,FALSE))),"")</f>
        <v>9095</v>
      </c>
      <c r="I27" s="136">
        <f ca="1">IFERROR(IF((VLOOKUP($E27,'DTOC Backsheet'!$D$5:$BS$182,I$9,FALSE))="","",(VLOOKUP($E27,'DTOC Backsheet'!$D$5:$BS$182,I$9,FALSE))),"")</f>
        <v>9220</v>
      </c>
      <c r="J27" s="138">
        <f ca="1">IFERROR(IF((VLOOKUP($E27,'DTOC Backsheet'!$D$5:$BS$182,J$9,FALSE))="","",(VLOOKUP($E27,'DTOC Backsheet'!$D$5:$BS$182,J$9,FALSE))),"")</f>
        <v>9818</v>
      </c>
      <c r="K27" s="164">
        <f ca="1">IFERROR(IF((VLOOKUP($E27,'DTOC Backsheet'!$D$5:$BS$182,K$9,FALSE))="","",(VLOOKUP($E27,'DTOC Backsheet'!$D$5:$BS$182,K$9,FALSE))),"")</f>
        <v>10652</v>
      </c>
      <c r="L27" s="140">
        <f ca="1">IFERROR(IF((VLOOKUP($E27,'DTOC Backsheet'!$D$5:$BS$182,L$9,FALSE))="","",(VLOOKUP($E27,'DTOC Backsheet'!$D$5:$BS$182,L$9,FALSE))),"")</f>
        <v>10153</v>
      </c>
      <c r="M27" s="136">
        <f ca="1">IFERROR(IF((VLOOKUP($E27,'DTOC Backsheet'!$D$5:$BS$182,M$9,FALSE))="","",(VLOOKUP($E27,'DTOC Backsheet'!$D$5:$BS$182,M$9,FALSE))),"")</f>
        <v>10045</v>
      </c>
      <c r="N27" s="139">
        <f ca="1">IFERROR(IF((VLOOKUP($E27,'DTOC Backsheet'!$D$5:$BS$182,N$9,FALSE))="","",(VLOOKUP($E27,'DTOC Backsheet'!$D$5:$BS$182,N$9,FALSE))),"")</f>
        <v>8622</v>
      </c>
      <c r="O27" s="137">
        <f ca="1">IFERROR(IF((VLOOKUP($E27,'DTOC Backsheet'!$D$5:$BS$182,O$9,FALSE))="","",(VLOOKUP($E27,'DTOC Backsheet'!$D$5:$BS$182,O$9,FALSE))),"")</f>
        <v>9730</v>
      </c>
      <c r="P27" s="136">
        <f ca="1">IFERROR(IF((VLOOKUP($E27,'DTOC Backsheet'!$D$5:$BS$182,P$9,FALSE))="","",(VLOOKUP($E27,'DTOC Backsheet'!$D$5:$BS$182,P$9,FALSE))),"")</f>
        <v>7894.1587597517791</v>
      </c>
      <c r="Q27" s="136">
        <f ca="1">IFERROR(IF((VLOOKUP($E27,'DTOC Backsheet'!$D$5:$BS$182,Q$9,FALSE))="","",(VLOOKUP($E27,'DTOC Backsheet'!$D$5:$BS$182,Q$9,FALSE))),"")</f>
        <v>7641.2219614286823</v>
      </c>
      <c r="R27" s="136">
        <f ca="1">IFERROR(IF((VLOOKUP($E27,'DTOC Backsheet'!$D$5:$BS$182,R$9,FALSE))="","",(VLOOKUP($E27,'DTOC Backsheet'!$D$5:$BS$182,R$9,FALSE))),"")</f>
        <v>6511.5137696393458</v>
      </c>
      <c r="S27" s="136">
        <f ca="1">IFERROR(IF((VLOOKUP($E27,'DTOC Backsheet'!$D$5:$BS$182,S$9,FALSE))="","",(VLOOKUP($E27,'DTOC Backsheet'!$D$5:$BS$182,S$9,FALSE))),"")</f>
        <v>6266.2285973598064</v>
      </c>
      <c r="T27" s="164">
        <f ca="1">IFERROR(IF((VLOOKUP($E27,'DTOC Backsheet'!$D$5:$BS$182,T$9,FALSE))="","",(VLOOKUP($E27,'DTOC Backsheet'!$D$5:$BS$182,T$9,FALSE))),"")</f>
        <v>5695.7534000583282</v>
      </c>
      <c r="U27" s="140">
        <f ca="1">IFERROR(IF((VLOOKUP($E27,'DTOC Backsheet'!$D$5:$BS$182,U$9,FALSE))="","",(VLOOKUP($E27,'DTOC Backsheet'!$D$5:$BS$182,U$9,FALSE))),"")</f>
        <v>5885.7292163395941</v>
      </c>
      <c r="V27" s="136">
        <f ca="1">IFERROR(IF((VLOOKUP($E27,'DTOC Backsheet'!$D$5:$BS$182,V$9,FALSE))="","",(VLOOKUP($E27,'DTOC Backsheet'!$D$5:$BS$182,V$9,FALSE))),"")</f>
        <v>5644.342132261163</v>
      </c>
      <c r="W27" s="136">
        <f ca="1">IFERROR(IF((VLOOKUP($E27,'DTOC Backsheet'!$D$5:$BS$182,W$9,FALSE))="","",(VLOOKUP($E27,'DTOC Backsheet'!$D$5:$BS$182,W$9,FALSE))),"")</f>
        <v>4820.3198722365596</v>
      </c>
      <c r="X27" s="138">
        <f ca="1">IFERROR(IF((VLOOKUP($E27,'DTOC Backsheet'!$D$5:$BS$182,X$9,FALSE))="","",(VLOOKUP($E27,'DTOC Backsheet'!$D$5:$BS$182,X$9,FALSE))),"")</f>
        <v>4933.4214357567453</v>
      </c>
      <c r="Y27" s="135">
        <f ca="1">IFERROR(IF((VLOOKUP($E27,'DTOC Backsheet'!$D$5:$BS$182,Y$9,FALSE))="","",(VLOOKUP($E27,'DTOC Backsheet'!$D$5:$BS$182,Y$9,FALSE))),"")</f>
        <v>8230</v>
      </c>
      <c r="Z27" s="136">
        <f ca="1">IFERROR(IF((VLOOKUP($E27,'DTOC Backsheet'!$D$5:$BS$182,Z$9,FALSE))="","",(VLOOKUP($E27,'DTOC Backsheet'!$D$5:$BS$182,Z$9,FALSE))),"")</f>
        <v>8382</v>
      </c>
      <c r="AA27" s="164">
        <f ca="1">IFERROR(IF((VLOOKUP($E27,'DTOC Backsheet'!$D$5:$BS$182,AA$9,FALSE))="","",(VLOOKUP($E27,'DTOC Backsheet'!$D$5:$BS$182,AA$9,FALSE))),"")</f>
        <v>7960</v>
      </c>
      <c r="AB27" s="139">
        <f ca="1">IFERROR(IF((VLOOKUP($E27,'DTOC Backsheet'!$D$5:$BS$182,AB$9,FALSE))="","",(VLOOKUP($E27,'DTOC Backsheet'!$D$5:$BS$182,AB$9,FALSE))),"")</f>
        <v>8359</v>
      </c>
      <c r="AC27" s="164">
        <f ca="1">IFERROR(IF((VLOOKUP($E27,'DTOC Backsheet'!$D$5:$BS$182,AC$9,FALSE))="","",(VLOOKUP($E27,'DTOC Backsheet'!$D$5:$BS$182,AC$9,FALSE))),"")</f>
        <v>6584</v>
      </c>
      <c r="AD27" s="140">
        <f ca="1">IFERROR(IF((VLOOKUP($E27,'DTOC Backsheet'!$D$5:$BS$182,AD$9,FALSE))="","",(VLOOKUP($E27,'DTOC Backsheet'!$D$5:$BS$182,AD$9,FALSE))),"")</f>
        <v>6555</v>
      </c>
      <c r="AE27" s="136"/>
      <c r="AF27" s="139" t="str">
        <f ca="1">IFERROR(IF((VLOOKUP($E27,'DTOC Backsheet'!$D$5:$BS$182,AF$9,FALSE))="","",(VLOOKUP($E27,'DTOC Backsheet'!$D$5:$BS$182,AF$9,FALSE))),"")</f>
        <v/>
      </c>
      <c r="AG27" s="137" t="str">
        <f ca="1">IFERROR(IF((VLOOKUP($E27,'DTOC Backsheet'!$D$5:$BS$182,AG$9,FALSE))="","",(VLOOKUP($E27,'DTOC Backsheet'!$D$5:$BS$182,AG$9,FALSE))),"")</f>
        <v/>
      </c>
      <c r="AH27" s="136">
        <f t="shared" ca="1" si="9"/>
        <v>1271</v>
      </c>
      <c r="AI27" s="138">
        <f t="shared" ca="1" si="10"/>
        <v>713</v>
      </c>
      <c r="AJ27" s="139">
        <f t="shared" ca="1" si="11"/>
        <v>1260</v>
      </c>
      <c r="AK27" s="139">
        <f t="shared" ca="1" si="12"/>
        <v>1459</v>
      </c>
      <c r="AL27" s="164">
        <f t="shared" ca="1" si="13"/>
        <v>4068</v>
      </c>
      <c r="AM27" s="140">
        <f t="shared" ca="1" si="14"/>
        <v>3598</v>
      </c>
      <c r="AN27" s="136" t="str">
        <f t="shared" si="15"/>
        <v/>
      </c>
      <c r="AO27" s="139" t="str">
        <f t="shared" ca="1" si="16"/>
        <v/>
      </c>
      <c r="AP27" s="138" t="str">
        <f t="shared" ca="1" si="17"/>
        <v/>
      </c>
      <c r="AQ27" s="135">
        <f t="shared" ca="1" si="18"/>
        <v>-335.84124024822086</v>
      </c>
      <c r="AR27" s="136">
        <f t="shared" ca="1" si="19"/>
        <v>-740.77803857131767</v>
      </c>
      <c r="AS27" s="164">
        <f t="shared" ca="1" si="20"/>
        <v>-1448.4862303606542</v>
      </c>
      <c r="AT27" s="139">
        <f t="shared" ca="1" si="21"/>
        <v>-2092.7714026401936</v>
      </c>
      <c r="AU27" s="164">
        <f t="shared" ca="1" si="22"/>
        <v>-888.24659994167178</v>
      </c>
      <c r="AV27" s="140">
        <f t="shared" ca="1" si="23"/>
        <v>-669.27078366040587</v>
      </c>
      <c r="AW27" s="136" t="str">
        <f t="shared" si="24"/>
        <v/>
      </c>
      <c r="AX27" s="164" t="str">
        <f t="shared" ca="1" si="25"/>
        <v/>
      </c>
      <c r="AY27" s="140" t="str">
        <f t="shared" ca="1" si="26"/>
        <v/>
      </c>
    </row>
    <row r="28" spans="1:51">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35">
        <f ca="1">IFERROR(IF((VLOOKUP($E28,'DTOC Backsheet'!$D$5:$BS$182,G$9,FALSE))="","",(VLOOKUP($E28,'DTOC Backsheet'!$D$5:$BS$182,G$9,FALSE))),"")</f>
        <v>8298</v>
      </c>
      <c r="H28" s="136">
        <f ca="1">IFERROR(IF((VLOOKUP($E28,'DTOC Backsheet'!$D$5:$BS$182,H$9,FALSE))="","",(VLOOKUP($E28,'DTOC Backsheet'!$D$5:$BS$182,H$9,FALSE))),"")</f>
        <v>8400</v>
      </c>
      <c r="I28" s="136">
        <f ca="1">IFERROR(IF((VLOOKUP($E28,'DTOC Backsheet'!$D$5:$BS$182,I$9,FALSE))="","",(VLOOKUP($E28,'DTOC Backsheet'!$D$5:$BS$182,I$9,FALSE))),"")</f>
        <v>8571</v>
      </c>
      <c r="J28" s="138">
        <f ca="1">IFERROR(IF((VLOOKUP($E28,'DTOC Backsheet'!$D$5:$BS$182,J$9,FALSE))="","",(VLOOKUP($E28,'DTOC Backsheet'!$D$5:$BS$182,J$9,FALSE))),"")</f>
        <v>7690</v>
      </c>
      <c r="K28" s="164">
        <f ca="1">IFERROR(IF((VLOOKUP($E28,'DTOC Backsheet'!$D$5:$BS$182,K$9,FALSE))="","",(VLOOKUP($E28,'DTOC Backsheet'!$D$5:$BS$182,K$9,FALSE))),"")</f>
        <v>7249</v>
      </c>
      <c r="L28" s="140">
        <f ca="1">IFERROR(IF((VLOOKUP($E28,'DTOC Backsheet'!$D$5:$BS$182,L$9,FALSE))="","",(VLOOKUP($E28,'DTOC Backsheet'!$D$5:$BS$182,L$9,FALSE))),"")</f>
        <v>8147</v>
      </c>
      <c r="M28" s="136">
        <f ca="1">IFERROR(IF((VLOOKUP($E28,'DTOC Backsheet'!$D$5:$BS$182,M$9,FALSE))="","",(VLOOKUP($E28,'DTOC Backsheet'!$D$5:$BS$182,M$9,FALSE))),"")</f>
        <v>7748</v>
      </c>
      <c r="N28" s="139">
        <f ca="1">IFERROR(IF((VLOOKUP($E28,'DTOC Backsheet'!$D$5:$BS$182,N$9,FALSE))="","",(VLOOKUP($E28,'DTOC Backsheet'!$D$5:$BS$182,N$9,FALSE))),"")</f>
        <v>6964</v>
      </c>
      <c r="O28" s="137">
        <f ca="1">IFERROR(IF((VLOOKUP($E28,'DTOC Backsheet'!$D$5:$BS$182,O$9,FALSE))="","",(VLOOKUP($E28,'DTOC Backsheet'!$D$5:$BS$182,O$9,FALSE))),"")</f>
        <v>8365</v>
      </c>
      <c r="P28" s="136">
        <f ca="1">IFERROR(IF((VLOOKUP($E28,'DTOC Backsheet'!$D$5:$BS$182,P$9,FALSE))="","",(VLOOKUP($E28,'DTOC Backsheet'!$D$5:$BS$182,P$9,FALSE))),"")</f>
        <v>6425.8857950375823</v>
      </c>
      <c r="Q28" s="136">
        <f ca="1">IFERROR(IF((VLOOKUP($E28,'DTOC Backsheet'!$D$5:$BS$182,Q$9,FALSE))="","",(VLOOKUP($E28,'DTOC Backsheet'!$D$5:$BS$182,Q$9,FALSE))),"")</f>
        <v>6812.2114528744205</v>
      </c>
      <c r="R28" s="136">
        <f ca="1">IFERROR(IF((VLOOKUP($E28,'DTOC Backsheet'!$D$5:$BS$182,R$9,FALSE))="","",(VLOOKUP($E28,'DTOC Backsheet'!$D$5:$BS$182,R$9,FALSE))),"")</f>
        <v>6091.5027502056382</v>
      </c>
      <c r="S28" s="136">
        <f ca="1">IFERROR(IF((VLOOKUP($E28,'DTOC Backsheet'!$D$5:$BS$182,S$9,FALSE))="","",(VLOOKUP($E28,'DTOC Backsheet'!$D$5:$BS$182,S$9,FALSE))),"")</f>
        <v>6104.1631926154996</v>
      </c>
      <c r="T28" s="164">
        <f ca="1">IFERROR(IF((VLOOKUP($E28,'DTOC Backsheet'!$D$5:$BS$182,T$9,FALSE))="","",(VLOOKUP($E28,'DTOC Backsheet'!$D$5:$BS$182,T$9,FALSE))),"")</f>
        <v>5523.9541039198812</v>
      </c>
      <c r="U28" s="140">
        <f ca="1">IFERROR(IF((VLOOKUP($E28,'DTOC Backsheet'!$D$5:$BS$182,U$9,FALSE))="","",(VLOOKUP($E28,'DTOC Backsheet'!$D$5:$BS$182,U$9,FALSE))),"")</f>
        <v>5676.8859073838767</v>
      </c>
      <c r="V28" s="136">
        <f ca="1">IFERROR(IF((VLOOKUP($E28,'DTOC Backsheet'!$D$5:$BS$182,V$9,FALSE))="","",(VLOOKUP($E28,'DTOC Backsheet'!$D$5:$BS$182,V$9,FALSE))),"")</f>
        <v>5645.8859073838776</v>
      </c>
      <c r="W28" s="136">
        <f ca="1">IFERROR(IF((VLOOKUP($E28,'DTOC Backsheet'!$D$5:$BS$182,W$9,FALSE))="","",(VLOOKUP($E28,'DTOC Backsheet'!$D$5:$BS$182,W$9,FALSE))),"")</f>
        <v>5043.0904969918884</v>
      </c>
      <c r="X28" s="138">
        <f ca="1">IFERROR(IF((VLOOKUP($E28,'DTOC Backsheet'!$D$5:$BS$182,X$9,FALSE))="","",(VLOOKUP($E28,'DTOC Backsheet'!$D$5:$BS$182,X$9,FALSE))),"")</f>
        <v>5552.8859073838776</v>
      </c>
      <c r="Y28" s="135">
        <f ca="1">IFERROR(IF((VLOOKUP($E28,'DTOC Backsheet'!$D$5:$BS$182,Y$9,FALSE))="","",(VLOOKUP($E28,'DTOC Backsheet'!$D$5:$BS$182,Y$9,FALSE))),"")</f>
        <v>7700</v>
      </c>
      <c r="Z28" s="136">
        <f ca="1">IFERROR(IF((VLOOKUP($E28,'DTOC Backsheet'!$D$5:$BS$182,Z$9,FALSE))="","",(VLOOKUP($E28,'DTOC Backsheet'!$D$5:$BS$182,Z$9,FALSE))),"")</f>
        <v>8437</v>
      </c>
      <c r="AA28" s="164">
        <f ca="1">IFERROR(IF((VLOOKUP($E28,'DTOC Backsheet'!$D$5:$BS$182,AA$9,FALSE))="","",(VLOOKUP($E28,'DTOC Backsheet'!$D$5:$BS$182,AA$9,FALSE))),"")</f>
        <v>7682</v>
      </c>
      <c r="AB28" s="139">
        <f ca="1">IFERROR(IF((VLOOKUP($E28,'DTOC Backsheet'!$D$5:$BS$182,AB$9,FALSE))="","",(VLOOKUP($E28,'DTOC Backsheet'!$D$5:$BS$182,AB$9,FALSE))),"")</f>
        <v>7543</v>
      </c>
      <c r="AC28" s="164">
        <f ca="1">IFERROR(IF((VLOOKUP($E28,'DTOC Backsheet'!$D$5:$BS$182,AC$9,FALSE))="","",(VLOOKUP($E28,'DTOC Backsheet'!$D$5:$BS$182,AC$9,FALSE))),"")</f>
        <v>7837</v>
      </c>
      <c r="AD28" s="140">
        <f ca="1">IFERROR(IF((VLOOKUP($E28,'DTOC Backsheet'!$D$5:$BS$182,AD$9,FALSE))="","",(VLOOKUP($E28,'DTOC Backsheet'!$D$5:$BS$182,AD$9,FALSE))),"")</f>
        <v>6208</v>
      </c>
      <c r="AE28" s="136"/>
      <c r="AF28" s="139" t="str">
        <f ca="1">IFERROR(IF((VLOOKUP($E28,'DTOC Backsheet'!$D$5:$BS$182,AF$9,FALSE))="","",(VLOOKUP($E28,'DTOC Backsheet'!$D$5:$BS$182,AF$9,FALSE))),"")</f>
        <v/>
      </c>
      <c r="AG28" s="137" t="str">
        <f ca="1">IFERROR(IF((VLOOKUP($E28,'DTOC Backsheet'!$D$5:$BS$182,AG$9,FALSE))="","",(VLOOKUP($E28,'DTOC Backsheet'!$D$5:$BS$182,AG$9,FALSE))),"")</f>
        <v/>
      </c>
      <c r="AH28" s="136">
        <f t="shared" ca="1" si="9"/>
        <v>598</v>
      </c>
      <c r="AI28" s="138">
        <f t="shared" ca="1" si="10"/>
        <v>-37</v>
      </c>
      <c r="AJ28" s="139">
        <f t="shared" ca="1" si="11"/>
        <v>889</v>
      </c>
      <c r="AK28" s="139">
        <f t="shared" ca="1" si="12"/>
        <v>147</v>
      </c>
      <c r="AL28" s="164">
        <f t="shared" ca="1" si="13"/>
        <v>-588</v>
      </c>
      <c r="AM28" s="140">
        <f t="shared" ca="1" si="14"/>
        <v>1939</v>
      </c>
      <c r="AN28" s="136" t="str">
        <f t="shared" si="15"/>
        <v/>
      </c>
      <c r="AO28" s="139" t="str">
        <f t="shared" ca="1" si="16"/>
        <v/>
      </c>
      <c r="AP28" s="138" t="str">
        <f t="shared" ca="1" si="17"/>
        <v/>
      </c>
      <c r="AQ28" s="135">
        <f t="shared" ca="1" si="18"/>
        <v>-1274.1142049624177</v>
      </c>
      <c r="AR28" s="136">
        <f t="shared" ca="1" si="19"/>
        <v>-1624.7885471255795</v>
      </c>
      <c r="AS28" s="164">
        <f t="shared" ca="1" si="20"/>
        <v>-1590.4972497943618</v>
      </c>
      <c r="AT28" s="139">
        <f t="shared" ca="1" si="21"/>
        <v>-1438.8368073845004</v>
      </c>
      <c r="AU28" s="164">
        <f t="shared" ca="1" si="22"/>
        <v>-2313.0458960801188</v>
      </c>
      <c r="AV28" s="140">
        <f t="shared" ca="1" si="23"/>
        <v>-531.11409261612334</v>
      </c>
      <c r="AW28" s="136" t="str">
        <f t="shared" si="24"/>
        <v/>
      </c>
      <c r="AX28" s="164" t="str">
        <f t="shared" ca="1" si="25"/>
        <v/>
      </c>
      <c r="AY28" s="140" t="str">
        <f t="shared" ca="1" si="26"/>
        <v/>
      </c>
    </row>
    <row r="29" spans="1:51">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135">
        <f ca="1">IFERROR(IF((VLOOKUP($E29,'DTOC Backsheet'!$D$5:$BS$182,G$9,FALSE))="","",(VLOOKUP($E29,'DTOC Backsheet'!$D$5:$BS$182,G$9,FALSE))),"")</f>
        <v>9966</v>
      </c>
      <c r="H29" s="136">
        <f ca="1">IFERROR(IF((VLOOKUP($E29,'DTOC Backsheet'!$D$5:$BS$182,H$9,FALSE))="","",(VLOOKUP($E29,'DTOC Backsheet'!$D$5:$BS$182,H$9,FALSE))),"")</f>
        <v>10720</v>
      </c>
      <c r="I29" s="136">
        <f ca="1">IFERROR(IF((VLOOKUP($E29,'DTOC Backsheet'!$D$5:$BS$182,I$9,FALSE))="","",(VLOOKUP($E29,'DTOC Backsheet'!$D$5:$BS$182,I$9,FALSE))),"")</f>
        <v>10950</v>
      </c>
      <c r="J29" s="138">
        <f ca="1">IFERROR(IF((VLOOKUP($E29,'DTOC Backsheet'!$D$5:$BS$182,J$9,FALSE))="","",(VLOOKUP($E29,'DTOC Backsheet'!$D$5:$BS$182,J$9,FALSE))),"")</f>
        <v>10568</v>
      </c>
      <c r="K29" s="164">
        <f ca="1">IFERROR(IF((VLOOKUP($E29,'DTOC Backsheet'!$D$5:$BS$182,K$9,FALSE))="","",(VLOOKUP($E29,'DTOC Backsheet'!$D$5:$BS$182,K$9,FALSE))),"")</f>
        <v>10852</v>
      </c>
      <c r="L29" s="140">
        <f ca="1">IFERROR(IF((VLOOKUP($E29,'DTOC Backsheet'!$D$5:$BS$182,L$9,FALSE))="","",(VLOOKUP($E29,'DTOC Backsheet'!$D$5:$BS$182,L$9,FALSE))),"")</f>
        <v>11062</v>
      </c>
      <c r="M29" s="136">
        <f ca="1">IFERROR(IF((VLOOKUP($E29,'DTOC Backsheet'!$D$5:$BS$182,M$9,FALSE))="","",(VLOOKUP($E29,'DTOC Backsheet'!$D$5:$BS$182,M$9,FALSE))),"")</f>
        <v>12905</v>
      </c>
      <c r="N29" s="139">
        <f ca="1">IFERROR(IF((VLOOKUP($E29,'DTOC Backsheet'!$D$5:$BS$182,N$9,FALSE))="","",(VLOOKUP($E29,'DTOC Backsheet'!$D$5:$BS$182,N$9,FALSE))),"")</f>
        <v>12127</v>
      </c>
      <c r="O29" s="137">
        <f ca="1">IFERROR(IF((VLOOKUP($E29,'DTOC Backsheet'!$D$5:$BS$182,O$9,FALSE))="","",(VLOOKUP($E29,'DTOC Backsheet'!$D$5:$BS$182,O$9,FALSE))),"")</f>
        <v>9491</v>
      </c>
      <c r="P29" s="136">
        <f ca="1">IFERROR(IF((VLOOKUP($E29,'DTOC Backsheet'!$D$5:$BS$182,P$9,FALSE))="","",(VLOOKUP($E29,'DTOC Backsheet'!$D$5:$BS$182,P$9,FALSE))),"")</f>
        <v>7842.83</v>
      </c>
      <c r="Q29" s="136">
        <f ca="1">IFERROR(IF((VLOOKUP($E29,'DTOC Backsheet'!$D$5:$BS$182,Q$9,FALSE))="","",(VLOOKUP($E29,'DTOC Backsheet'!$D$5:$BS$182,Q$9,FALSE))),"")</f>
        <v>7385.12</v>
      </c>
      <c r="R29" s="136">
        <f ca="1">IFERROR(IF((VLOOKUP($E29,'DTOC Backsheet'!$D$5:$BS$182,R$9,FALSE))="","",(VLOOKUP($E29,'DTOC Backsheet'!$D$5:$BS$182,R$9,FALSE))),"")</f>
        <v>6673.1</v>
      </c>
      <c r="S29" s="136">
        <f ca="1">IFERROR(IF((VLOOKUP($E29,'DTOC Backsheet'!$D$5:$BS$182,S$9,FALSE))="","",(VLOOKUP($E29,'DTOC Backsheet'!$D$5:$BS$182,S$9,FALSE))),"")</f>
        <v>6714.4500000000007</v>
      </c>
      <c r="T29" s="164">
        <f ca="1">IFERROR(IF((VLOOKUP($E29,'DTOC Backsheet'!$D$5:$BS$182,T$9,FALSE))="","",(VLOOKUP($E29,'DTOC Backsheet'!$D$5:$BS$182,T$9,FALSE))),"")</f>
        <v>6555.0654943810359</v>
      </c>
      <c r="U29" s="140">
        <f ca="1">IFERROR(IF((VLOOKUP($E29,'DTOC Backsheet'!$D$5:$BS$182,U$9,FALSE))="","",(VLOOKUP($E29,'DTOC Backsheet'!$D$5:$BS$182,U$9,FALSE))),"")</f>
        <v>6774.3543441937381</v>
      </c>
      <c r="V29" s="136">
        <f ca="1">IFERROR(IF((VLOOKUP($E29,'DTOC Backsheet'!$D$5:$BS$182,V$9,FALSE))="","",(VLOOKUP($E29,'DTOC Backsheet'!$D$5:$BS$182,V$9,FALSE))),"")</f>
        <v>6775.3543441937381</v>
      </c>
      <c r="W29" s="136">
        <f ca="1">IFERROR(IF((VLOOKUP($E29,'DTOC Backsheet'!$D$5:$BS$182,W$9,FALSE))="","",(VLOOKUP($E29,'DTOC Backsheet'!$D$5:$BS$182,W$9,FALSE))),"")</f>
        <v>6118.2877947556335</v>
      </c>
      <c r="X29" s="138">
        <f ca="1">IFERROR(IF((VLOOKUP($E29,'DTOC Backsheet'!$D$5:$BS$182,X$9,FALSE))="","",(VLOOKUP($E29,'DTOC Backsheet'!$D$5:$BS$182,X$9,FALSE))),"")</f>
        <v>6775.3543441937381</v>
      </c>
      <c r="Y29" s="135">
        <f ca="1">IFERROR(IF((VLOOKUP($E29,'DTOC Backsheet'!$D$5:$BS$182,Y$9,FALSE))="","",(VLOOKUP($E29,'DTOC Backsheet'!$D$5:$BS$182,Y$9,FALSE))),"")</f>
        <v>8113</v>
      </c>
      <c r="Z29" s="136">
        <f ca="1">IFERROR(IF((VLOOKUP($E29,'DTOC Backsheet'!$D$5:$BS$182,Z$9,FALSE))="","",(VLOOKUP($E29,'DTOC Backsheet'!$D$5:$BS$182,Z$9,FALSE))),"")</f>
        <v>9341</v>
      </c>
      <c r="AA29" s="164">
        <f ca="1">IFERROR(IF((VLOOKUP($E29,'DTOC Backsheet'!$D$5:$BS$182,AA$9,FALSE))="","",(VLOOKUP($E29,'DTOC Backsheet'!$D$5:$BS$182,AA$9,FALSE))),"")</f>
        <v>8822</v>
      </c>
      <c r="AB29" s="139">
        <f ca="1">IFERROR(IF((VLOOKUP($E29,'DTOC Backsheet'!$D$5:$BS$182,AB$9,FALSE))="","",(VLOOKUP($E29,'DTOC Backsheet'!$D$5:$BS$182,AB$9,FALSE))),"")</f>
        <v>9291</v>
      </c>
      <c r="AC29" s="164">
        <f ca="1">IFERROR(IF((VLOOKUP($E29,'DTOC Backsheet'!$D$5:$BS$182,AC$9,FALSE))="","",(VLOOKUP($E29,'DTOC Backsheet'!$D$5:$BS$182,AC$9,FALSE))),"")</f>
        <v>8548</v>
      </c>
      <c r="AD29" s="140">
        <f ca="1">IFERROR(IF((VLOOKUP($E29,'DTOC Backsheet'!$D$5:$BS$182,AD$9,FALSE))="","",(VLOOKUP($E29,'DTOC Backsheet'!$D$5:$BS$182,AD$9,FALSE))),"")</f>
        <v>8475</v>
      </c>
      <c r="AE29" s="136"/>
      <c r="AF29" s="139" t="str">
        <f ca="1">IFERROR(IF((VLOOKUP($E29,'DTOC Backsheet'!$D$5:$BS$182,AF$9,FALSE))="","",(VLOOKUP($E29,'DTOC Backsheet'!$D$5:$BS$182,AF$9,FALSE))),"")</f>
        <v/>
      </c>
      <c r="AG29" s="137" t="str">
        <f ca="1">IFERROR(IF((VLOOKUP($E29,'DTOC Backsheet'!$D$5:$BS$182,AG$9,FALSE))="","",(VLOOKUP($E29,'DTOC Backsheet'!$D$5:$BS$182,AG$9,FALSE))),"")</f>
        <v/>
      </c>
      <c r="AH29" s="136">
        <f t="shared" ca="1" si="9"/>
        <v>1853</v>
      </c>
      <c r="AI29" s="138">
        <f t="shared" ca="1" si="10"/>
        <v>1379</v>
      </c>
      <c r="AJ29" s="139">
        <f t="shared" ca="1" si="11"/>
        <v>2128</v>
      </c>
      <c r="AK29" s="139">
        <f t="shared" ca="1" si="12"/>
        <v>1277</v>
      </c>
      <c r="AL29" s="164">
        <f t="shared" ca="1" si="13"/>
        <v>2304</v>
      </c>
      <c r="AM29" s="140">
        <f t="shared" ca="1" si="14"/>
        <v>2587</v>
      </c>
      <c r="AN29" s="136" t="str">
        <f t="shared" si="15"/>
        <v/>
      </c>
      <c r="AO29" s="139" t="str">
        <f t="shared" ca="1" si="16"/>
        <v/>
      </c>
      <c r="AP29" s="138" t="str">
        <f t="shared" ca="1" si="17"/>
        <v/>
      </c>
      <c r="AQ29" s="135">
        <f t="shared" ca="1" si="18"/>
        <v>-270.17000000000007</v>
      </c>
      <c r="AR29" s="136">
        <f t="shared" ca="1" si="19"/>
        <v>-1955.88</v>
      </c>
      <c r="AS29" s="164">
        <f t="shared" ca="1" si="20"/>
        <v>-2148.8999999999996</v>
      </c>
      <c r="AT29" s="139">
        <f t="shared" ca="1" si="21"/>
        <v>-2576.5499999999993</v>
      </c>
      <c r="AU29" s="164">
        <f t="shared" ca="1" si="22"/>
        <v>-1992.9345056189641</v>
      </c>
      <c r="AV29" s="140">
        <f t="shared" ca="1" si="23"/>
        <v>-1700.6456558062619</v>
      </c>
      <c r="AW29" s="136" t="str">
        <f t="shared" si="24"/>
        <v/>
      </c>
      <c r="AX29" s="164" t="str">
        <f t="shared" ca="1" si="25"/>
        <v/>
      </c>
      <c r="AY29" s="140" t="str">
        <f t="shared" ca="1" si="26"/>
        <v/>
      </c>
    </row>
    <row r="30" spans="1:51">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135">
        <f ca="1">IFERROR(IF((VLOOKUP($E30,'DTOC Backsheet'!$D$5:$BS$182,G$9,FALSE))="","",(VLOOKUP($E30,'DTOC Backsheet'!$D$5:$BS$182,G$9,FALSE))),"")</f>
        <v>4535</v>
      </c>
      <c r="H30" s="136">
        <f ca="1">IFERROR(IF((VLOOKUP($E30,'DTOC Backsheet'!$D$5:$BS$182,H$9,FALSE))="","",(VLOOKUP($E30,'DTOC Backsheet'!$D$5:$BS$182,H$9,FALSE))),"")</f>
        <v>4671</v>
      </c>
      <c r="I30" s="136">
        <f ca="1">IFERROR(IF((VLOOKUP($E30,'DTOC Backsheet'!$D$5:$BS$182,I$9,FALSE))="","",(VLOOKUP($E30,'DTOC Backsheet'!$D$5:$BS$182,I$9,FALSE))),"")</f>
        <v>5780</v>
      </c>
      <c r="J30" s="138">
        <f ca="1">IFERROR(IF((VLOOKUP($E30,'DTOC Backsheet'!$D$5:$BS$182,J$9,FALSE))="","",(VLOOKUP($E30,'DTOC Backsheet'!$D$5:$BS$182,J$9,FALSE))),"")</f>
        <v>5539</v>
      </c>
      <c r="K30" s="164">
        <f ca="1">IFERROR(IF((VLOOKUP($E30,'DTOC Backsheet'!$D$5:$BS$182,K$9,FALSE))="","",(VLOOKUP($E30,'DTOC Backsheet'!$D$5:$BS$182,K$9,FALSE))),"")</f>
        <v>5303</v>
      </c>
      <c r="L30" s="140">
        <f ca="1">IFERROR(IF((VLOOKUP($E30,'DTOC Backsheet'!$D$5:$BS$182,L$9,FALSE))="","",(VLOOKUP($E30,'DTOC Backsheet'!$D$5:$BS$182,L$9,FALSE))),"")</f>
        <v>5841</v>
      </c>
      <c r="M30" s="136">
        <f ca="1">IFERROR(IF((VLOOKUP($E30,'DTOC Backsheet'!$D$5:$BS$182,M$9,FALSE))="","",(VLOOKUP($E30,'DTOC Backsheet'!$D$5:$BS$182,M$9,FALSE))),"")</f>
        <v>6148</v>
      </c>
      <c r="N30" s="139">
        <f ca="1">IFERROR(IF((VLOOKUP($E30,'DTOC Backsheet'!$D$5:$BS$182,N$9,FALSE))="","",(VLOOKUP($E30,'DTOC Backsheet'!$D$5:$BS$182,N$9,FALSE))),"")</f>
        <v>4874</v>
      </c>
      <c r="O30" s="137">
        <f ca="1">IFERROR(IF((VLOOKUP($E30,'DTOC Backsheet'!$D$5:$BS$182,O$9,FALSE))="","",(VLOOKUP($E30,'DTOC Backsheet'!$D$5:$BS$182,O$9,FALSE))),"")</f>
        <v>5439</v>
      </c>
      <c r="P30" s="136">
        <f ca="1">IFERROR(IF((VLOOKUP($E30,'DTOC Backsheet'!$D$5:$BS$182,P$9,FALSE))="","",(VLOOKUP($E30,'DTOC Backsheet'!$D$5:$BS$182,P$9,FALSE))),"")</f>
        <v>4951.3797864760727</v>
      </c>
      <c r="Q30" s="136">
        <f ca="1">IFERROR(IF((VLOOKUP($E30,'DTOC Backsheet'!$D$5:$BS$182,Q$9,FALSE))="","",(VLOOKUP($E30,'DTOC Backsheet'!$D$5:$BS$182,Q$9,FALSE))),"")</f>
        <v>4772.3850364760729</v>
      </c>
      <c r="R30" s="136">
        <f ca="1">IFERROR(IF((VLOOKUP($E30,'DTOC Backsheet'!$D$5:$BS$182,R$9,FALSE))="","",(VLOOKUP($E30,'DTOC Backsheet'!$D$5:$BS$182,R$9,FALSE))),"")</f>
        <v>4593.8606532044596</v>
      </c>
      <c r="S30" s="136">
        <f ca="1">IFERROR(IF((VLOOKUP($E30,'DTOC Backsheet'!$D$5:$BS$182,S$9,FALSE))="","",(VLOOKUP($E30,'DTOC Backsheet'!$D$5:$BS$182,S$9,FALSE))),"")</f>
        <v>4619.1045287620727</v>
      </c>
      <c r="T30" s="164">
        <f ca="1">IFERROR(IF((VLOOKUP($E30,'DTOC Backsheet'!$D$5:$BS$182,T$9,FALSE))="","",(VLOOKUP($E30,'DTOC Backsheet'!$D$5:$BS$182,T$9,FALSE))),"")</f>
        <v>2782.5854032153147</v>
      </c>
      <c r="U30" s="140">
        <f ca="1">IFERROR(IF((VLOOKUP($E30,'DTOC Backsheet'!$D$5:$BS$182,U$9,FALSE))="","",(VLOOKUP($E30,'DTOC Backsheet'!$D$5:$BS$182,U$9,FALSE))),"")</f>
        <v>2874.9525833224916</v>
      </c>
      <c r="V30" s="136">
        <f ca="1">IFERROR(IF((VLOOKUP($E30,'DTOC Backsheet'!$D$5:$BS$182,V$9,FALSE))="","",(VLOOKUP($E30,'DTOC Backsheet'!$D$5:$BS$182,V$9,FALSE))),"")</f>
        <v>2874.6825833224921</v>
      </c>
      <c r="W30" s="136">
        <f ca="1">IFERROR(IF((VLOOKUP($E30,'DTOC Backsheet'!$D$5:$BS$182,W$9,FALSE))="","",(VLOOKUP($E30,'DTOC Backsheet'!$D$5:$BS$182,W$9,FALSE))),"")</f>
        <v>2596.8810430009607</v>
      </c>
      <c r="X30" s="138">
        <f ca="1">IFERROR(IF((VLOOKUP($E30,'DTOC Backsheet'!$D$5:$BS$182,X$9,FALSE))="","",(VLOOKUP($E30,'DTOC Backsheet'!$D$5:$BS$182,X$9,FALSE))),"")</f>
        <v>2874.1825833224921</v>
      </c>
      <c r="Y30" s="135">
        <f ca="1">IFERROR(IF((VLOOKUP($E30,'DTOC Backsheet'!$D$5:$BS$182,Y$9,FALSE))="","",(VLOOKUP($E30,'DTOC Backsheet'!$D$5:$BS$182,Y$9,FALSE))),"")</f>
        <v>5572</v>
      </c>
      <c r="Z30" s="136">
        <f ca="1">IFERROR(IF((VLOOKUP($E30,'DTOC Backsheet'!$D$5:$BS$182,Z$9,FALSE))="","",(VLOOKUP($E30,'DTOC Backsheet'!$D$5:$BS$182,Z$9,FALSE))),"")</f>
        <v>5231</v>
      </c>
      <c r="AA30" s="164">
        <f ca="1">IFERROR(IF((VLOOKUP($E30,'DTOC Backsheet'!$D$5:$BS$182,AA$9,FALSE))="","",(VLOOKUP($E30,'DTOC Backsheet'!$D$5:$BS$182,AA$9,FALSE))),"")</f>
        <v>5295</v>
      </c>
      <c r="AB30" s="139">
        <f ca="1">IFERROR(IF((VLOOKUP($E30,'DTOC Backsheet'!$D$5:$BS$182,AB$9,FALSE))="","",(VLOOKUP($E30,'DTOC Backsheet'!$D$5:$BS$182,AB$9,FALSE))),"")</f>
        <v>5591</v>
      </c>
      <c r="AC30" s="164">
        <f ca="1">IFERROR(IF((VLOOKUP($E30,'DTOC Backsheet'!$D$5:$BS$182,AC$9,FALSE))="","",(VLOOKUP($E30,'DTOC Backsheet'!$D$5:$BS$182,AC$9,FALSE))),"")</f>
        <v>5485</v>
      </c>
      <c r="AD30" s="140">
        <f ca="1">IFERROR(IF((VLOOKUP($E30,'DTOC Backsheet'!$D$5:$BS$182,AD$9,FALSE))="","",(VLOOKUP($E30,'DTOC Backsheet'!$D$5:$BS$182,AD$9,FALSE))),"")</f>
        <v>4615</v>
      </c>
      <c r="AE30" s="136"/>
      <c r="AF30" s="139" t="str">
        <f ca="1">IFERROR(IF((VLOOKUP($E30,'DTOC Backsheet'!$D$5:$BS$182,AF$9,FALSE))="","",(VLOOKUP($E30,'DTOC Backsheet'!$D$5:$BS$182,AF$9,FALSE))),"")</f>
        <v/>
      </c>
      <c r="AG30" s="137" t="str">
        <f ca="1">IFERROR(IF((VLOOKUP($E30,'DTOC Backsheet'!$D$5:$BS$182,AG$9,FALSE))="","",(VLOOKUP($E30,'DTOC Backsheet'!$D$5:$BS$182,AG$9,FALSE))),"")</f>
        <v/>
      </c>
      <c r="AH30" s="136">
        <f t="shared" ca="1" si="9"/>
        <v>-1037</v>
      </c>
      <c r="AI30" s="138">
        <f t="shared" ca="1" si="10"/>
        <v>-560</v>
      </c>
      <c r="AJ30" s="139">
        <f t="shared" ca="1" si="11"/>
        <v>485</v>
      </c>
      <c r="AK30" s="139">
        <f t="shared" ca="1" si="12"/>
        <v>-52</v>
      </c>
      <c r="AL30" s="164">
        <f t="shared" ca="1" si="13"/>
        <v>-182</v>
      </c>
      <c r="AM30" s="140">
        <f t="shared" ca="1" si="14"/>
        <v>1226</v>
      </c>
      <c r="AN30" s="136" t="str">
        <f t="shared" si="15"/>
        <v/>
      </c>
      <c r="AO30" s="139" t="str">
        <f t="shared" ca="1" si="16"/>
        <v/>
      </c>
      <c r="AP30" s="138" t="str">
        <f t="shared" ca="1" si="17"/>
        <v/>
      </c>
      <c r="AQ30" s="135">
        <f t="shared" ca="1" si="18"/>
        <v>-620.6202135239273</v>
      </c>
      <c r="AR30" s="136">
        <f t="shared" ca="1" si="19"/>
        <v>-458.61496352392714</v>
      </c>
      <c r="AS30" s="164">
        <f t="shared" ca="1" si="20"/>
        <v>-701.1393467955404</v>
      </c>
      <c r="AT30" s="139">
        <f t="shared" ca="1" si="21"/>
        <v>-971.89547123792727</v>
      </c>
      <c r="AU30" s="164">
        <f t="shared" ca="1" si="22"/>
        <v>-2702.4145967846853</v>
      </c>
      <c r="AV30" s="140">
        <f t="shared" ca="1" si="23"/>
        <v>-1740.0474166775084</v>
      </c>
      <c r="AW30" s="136" t="str">
        <f t="shared" si="24"/>
        <v/>
      </c>
      <c r="AX30" s="164" t="str">
        <f t="shared" ca="1" si="25"/>
        <v/>
      </c>
      <c r="AY30" s="140" t="str">
        <f t="shared" ca="1" si="26"/>
        <v/>
      </c>
    </row>
    <row r="31" spans="1:51">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35">
        <f ca="1">IFERROR(IF((VLOOKUP($E31,'DTOC Backsheet'!$D$5:$BS$182,G$9,FALSE))="","",(VLOOKUP($E31,'DTOC Backsheet'!$D$5:$BS$182,G$9,FALSE))),"")</f>
        <v>13203</v>
      </c>
      <c r="H31" s="136">
        <f ca="1">IFERROR(IF((VLOOKUP($E31,'DTOC Backsheet'!$D$5:$BS$182,H$9,FALSE))="","",(VLOOKUP($E31,'DTOC Backsheet'!$D$5:$BS$182,H$9,FALSE))),"")</f>
        <v>14411</v>
      </c>
      <c r="I31" s="136">
        <f ca="1">IFERROR(IF((VLOOKUP($E31,'DTOC Backsheet'!$D$5:$BS$182,I$9,FALSE))="","",(VLOOKUP($E31,'DTOC Backsheet'!$D$5:$BS$182,I$9,FALSE))),"")</f>
        <v>14464</v>
      </c>
      <c r="J31" s="138">
        <f ca="1">IFERROR(IF((VLOOKUP($E31,'DTOC Backsheet'!$D$5:$BS$182,J$9,FALSE))="","",(VLOOKUP($E31,'DTOC Backsheet'!$D$5:$BS$182,J$9,FALSE))),"")</f>
        <v>13029</v>
      </c>
      <c r="K31" s="164">
        <f ca="1">IFERROR(IF((VLOOKUP($E31,'DTOC Backsheet'!$D$5:$BS$182,K$9,FALSE))="","",(VLOOKUP($E31,'DTOC Backsheet'!$D$5:$BS$182,K$9,FALSE))),"")</f>
        <v>11464</v>
      </c>
      <c r="L31" s="140">
        <f ca="1">IFERROR(IF((VLOOKUP($E31,'DTOC Backsheet'!$D$5:$BS$182,L$9,FALSE))="","",(VLOOKUP($E31,'DTOC Backsheet'!$D$5:$BS$182,L$9,FALSE))),"")</f>
        <v>11710</v>
      </c>
      <c r="M31" s="136">
        <f ca="1">IFERROR(IF((VLOOKUP($E31,'DTOC Backsheet'!$D$5:$BS$182,M$9,FALSE))="","",(VLOOKUP($E31,'DTOC Backsheet'!$D$5:$BS$182,M$9,FALSE))),"")</f>
        <v>12555</v>
      </c>
      <c r="N31" s="139">
        <f ca="1">IFERROR(IF((VLOOKUP($E31,'DTOC Backsheet'!$D$5:$BS$182,N$9,FALSE))="","",(VLOOKUP($E31,'DTOC Backsheet'!$D$5:$BS$182,N$9,FALSE))),"")</f>
        <v>12157</v>
      </c>
      <c r="O31" s="137">
        <f ca="1">IFERROR(IF((VLOOKUP($E31,'DTOC Backsheet'!$D$5:$BS$182,O$9,FALSE))="","",(VLOOKUP($E31,'DTOC Backsheet'!$D$5:$BS$182,O$9,FALSE))),"")</f>
        <v>11814</v>
      </c>
      <c r="P31" s="136">
        <f ca="1">IFERROR(IF((VLOOKUP($E31,'DTOC Backsheet'!$D$5:$BS$182,P$9,FALSE))="","",(VLOOKUP($E31,'DTOC Backsheet'!$D$5:$BS$182,P$9,FALSE))),"")</f>
        <v>10064.712317352862</v>
      </c>
      <c r="Q31" s="136">
        <f ca="1">IFERROR(IF((VLOOKUP($E31,'DTOC Backsheet'!$D$5:$BS$182,Q$9,FALSE))="","",(VLOOKUP($E31,'DTOC Backsheet'!$D$5:$BS$182,Q$9,FALSE))),"")</f>
        <v>10262.738695329861</v>
      </c>
      <c r="R31" s="136">
        <f ca="1">IFERROR(IF((VLOOKUP($E31,'DTOC Backsheet'!$D$5:$BS$182,R$9,FALSE))="","",(VLOOKUP($E31,'DTOC Backsheet'!$D$5:$BS$182,R$9,FALSE))),"")</f>
        <v>9926.3618776670555</v>
      </c>
      <c r="S31" s="136">
        <f ca="1">IFERROR(IF((VLOOKUP($E31,'DTOC Backsheet'!$D$5:$BS$182,S$9,FALSE))="","",(VLOOKUP($E31,'DTOC Backsheet'!$D$5:$BS$182,S$9,FALSE))),"")</f>
        <v>9529.4136060202909</v>
      </c>
      <c r="T31" s="164">
        <f ca="1">IFERROR(IF((VLOOKUP($E31,'DTOC Backsheet'!$D$5:$BS$182,T$9,FALSE))="","",(VLOOKUP($E31,'DTOC Backsheet'!$D$5:$BS$182,T$9,FALSE))),"")</f>
        <v>8673.1410827788532</v>
      </c>
      <c r="U31" s="140">
        <f ca="1">IFERROR(IF((VLOOKUP($E31,'DTOC Backsheet'!$D$5:$BS$182,U$9,FALSE))="","",(VLOOKUP($E31,'DTOC Backsheet'!$D$5:$BS$182,U$9,FALSE))),"")</f>
        <v>8810.6941643531463</v>
      </c>
      <c r="V31" s="136">
        <f ca="1">IFERROR(IF((VLOOKUP($E31,'DTOC Backsheet'!$D$5:$BS$182,V$9,FALSE))="","",(VLOOKUP($E31,'DTOC Backsheet'!$D$5:$BS$182,V$9,FALSE))),"")</f>
        <v>8723.138806428482</v>
      </c>
      <c r="W31" s="136">
        <f ca="1">IFERROR(IF((VLOOKUP($E31,'DTOC Backsheet'!$D$5:$BS$182,W$9,FALSE))="","",(VLOOKUP($E31,'DTOC Backsheet'!$D$5:$BS$182,W$9,FALSE))),"")</f>
        <v>8038.0898896773397</v>
      </c>
      <c r="X31" s="138">
        <f ca="1">IFERROR(IF((VLOOKUP($E31,'DTOC Backsheet'!$D$5:$BS$182,X$9,FALSE))="","",(VLOOKUP($E31,'DTOC Backsheet'!$D$5:$BS$182,X$9,FALSE))),"")</f>
        <v>8391.4388064284831</v>
      </c>
      <c r="Y31" s="135">
        <f ca="1">IFERROR(IF((VLOOKUP($E31,'DTOC Backsheet'!$D$5:$BS$182,Y$9,FALSE))="","",(VLOOKUP($E31,'DTOC Backsheet'!$D$5:$BS$182,Y$9,FALSE))),"")</f>
        <v>11987</v>
      </c>
      <c r="Z31" s="136">
        <f ca="1">IFERROR(IF((VLOOKUP($E31,'DTOC Backsheet'!$D$5:$BS$182,Z$9,FALSE))="","",(VLOOKUP($E31,'DTOC Backsheet'!$D$5:$BS$182,Z$9,FALSE))),"")</f>
        <v>10915</v>
      </c>
      <c r="AA31" s="164">
        <f ca="1">IFERROR(IF((VLOOKUP($E31,'DTOC Backsheet'!$D$5:$BS$182,AA$9,FALSE))="","",(VLOOKUP($E31,'DTOC Backsheet'!$D$5:$BS$182,AA$9,FALSE))),"")</f>
        <v>9889</v>
      </c>
      <c r="AB31" s="139">
        <f ca="1">IFERROR(IF((VLOOKUP($E31,'DTOC Backsheet'!$D$5:$BS$182,AB$9,FALSE))="","",(VLOOKUP($E31,'DTOC Backsheet'!$D$5:$BS$182,AB$9,FALSE))),"")</f>
        <v>10752</v>
      </c>
      <c r="AC31" s="164">
        <f ca="1">IFERROR(IF((VLOOKUP($E31,'DTOC Backsheet'!$D$5:$BS$182,AC$9,FALSE))="","",(VLOOKUP($E31,'DTOC Backsheet'!$D$5:$BS$182,AC$9,FALSE))),"")</f>
        <v>10548</v>
      </c>
      <c r="AD31" s="140">
        <f ca="1">IFERROR(IF((VLOOKUP($E31,'DTOC Backsheet'!$D$5:$BS$182,AD$9,FALSE))="","",(VLOOKUP($E31,'DTOC Backsheet'!$D$5:$BS$182,AD$9,FALSE))),"")</f>
        <v>9179</v>
      </c>
      <c r="AE31" s="136"/>
      <c r="AF31" s="139" t="str">
        <f ca="1">IFERROR(IF((VLOOKUP($E31,'DTOC Backsheet'!$D$5:$BS$182,AF$9,FALSE))="","",(VLOOKUP($E31,'DTOC Backsheet'!$D$5:$BS$182,AF$9,FALSE))),"")</f>
        <v/>
      </c>
      <c r="AG31" s="137" t="str">
        <f ca="1">IFERROR(IF((VLOOKUP($E31,'DTOC Backsheet'!$D$5:$BS$182,AG$9,FALSE))="","",(VLOOKUP($E31,'DTOC Backsheet'!$D$5:$BS$182,AG$9,FALSE))),"")</f>
        <v/>
      </c>
      <c r="AH31" s="136">
        <f t="shared" ca="1" si="9"/>
        <v>1216</v>
      </c>
      <c r="AI31" s="138">
        <f t="shared" ca="1" si="10"/>
        <v>3496</v>
      </c>
      <c r="AJ31" s="139">
        <f t="shared" ca="1" si="11"/>
        <v>4575</v>
      </c>
      <c r="AK31" s="139">
        <f t="shared" ca="1" si="12"/>
        <v>2277</v>
      </c>
      <c r="AL31" s="164">
        <f t="shared" ca="1" si="13"/>
        <v>916</v>
      </c>
      <c r="AM31" s="140">
        <f t="shared" ca="1" si="14"/>
        <v>2531</v>
      </c>
      <c r="AN31" s="136" t="str">
        <f t="shared" si="15"/>
        <v/>
      </c>
      <c r="AO31" s="139" t="str">
        <f t="shared" ca="1" si="16"/>
        <v/>
      </c>
      <c r="AP31" s="138" t="str">
        <f t="shared" ca="1" si="17"/>
        <v/>
      </c>
      <c r="AQ31" s="135">
        <f t="shared" ca="1" si="18"/>
        <v>-1922.2876826471384</v>
      </c>
      <c r="AR31" s="136">
        <f t="shared" ca="1" si="19"/>
        <v>-652.261304670139</v>
      </c>
      <c r="AS31" s="164">
        <f t="shared" ca="1" si="20"/>
        <v>37.361877667055523</v>
      </c>
      <c r="AT31" s="139">
        <f t="shared" ca="1" si="21"/>
        <v>-1222.5863939797091</v>
      </c>
      <c r="AU31" s="164">
        <f t="shared" ca="1" si="22"/>
        <v>-1874.8589172211468</v>
      </c>
      <c r="AV31" s="140">
        <f t="shared" ca="1" si="23"/>
        <v>-368.30583564685367</v>
      </c>
      <c r="AW31" s="136" t="str">
        <f t="shared" si="24"/>
        <v/>
      </c>
      <c r="AX31" s="164" t="str">
        <f t="shared" ca="1" si="25"/>
        <v/>
      </c>
      <c r="AY31" s="140" t="str">
        <f t="shared" ca="1" si="26"/>
        <v/>
      </c>
    </row>
    <row r="32" spans="1:51">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35">
        <f ca="1">IFERROR(IF((VLOOKUP($E32,'DTOC Backsheet'!$D$5:$BS$182,G$9,FALSE))="","",(VLOOKUP($E32,'DTOC Backsheet'!$D$5:$BS$182,G$9,FALSE))),"")</f>
        <v>15153</v>
      </c>
      <c r="H32" s="136">
        <f ca="1">IFERROR(IF((VLOOKUP($E32,'DTOC Backsheet'!$D$5:$BS$182,H$9,FALSE))="","",(VLOOKUP($E32,'DTOC Backsheet'!$D$5:$BS$182,H$9,FALSE))),"")</f>
        <v>15715</v>
      </c>
      <c r="I32" s="136">
        <f ca="1">IFERROR(IF((VLOOKUP($E32,'DTOC Backsheet'!$D$5:$BS$182,I$9,FALSE))="","",(VLOOKUP($E32,'DTOC Backsheet'!$D$5:$BS$182,I$9,FALSE))),"")</f>
        <v>18086</v>
      </c>
      <c r="J32" s="138">
        <f ca="1">IFERROR(IF((VLOOKUP($E32,'DTOC Backsheet'!$D$5:$BS$182,J$9,FALSE))="","",(VLOOKUP($E32,'DTOC Backsheet'!$D$5:$BS$182,J$9,FALSE))),"")</f>
        <v>16982</v>
      </c>
      <c r="K32" s="164">
        <f ca="1">IFERROR(IF((VLOOKUP($E32,'DTOC Backsheet'!$D$5:$BS$182,K$9,FALSE))="","",(VLOOKUP($E32,'DTOC Backsheet'!$D$5:$BS$182,K$9,FALSE))),"")</f>
        <v>17527</v>
      </c>
      <c r="L32" s="140">
        <f ca="1">IFERROR(IF((VLOOKUP($E32,'DTOC Backsheet'!$D$5:$BS$182,L$9,FALSE))="","",(VLOOKUP($E32,'DTOC Backsheet'!$D$5:$BS$182,L$9,FALSE))),"")</f>
        <v>18145</v>
      </c>
      <c r="M32" s="136">
        <f ca="1">IFERROR(IF((VLOOKUP($E32,'DTOC Backsheet'!$D$5:$BS$182,M$9,FALSE))="","",(VLOOKUP($E32,'DTOC Backsheet'!$D$5:$BS$182,M$9,FALSE))),"")</f>
        <v>17712</v>
      </c>
      <c r="N32" s="139">
        <f ca="1">IFERROR(IF((VLOOKUP($E32,'DTOC Backsheet'!$D$5:$BS$182,N$9,FALSE))="","",(VLOOKUP($E32,'DTOC Backsheet'!$D$5:$BS$182,N$9,FALSE))),"")</f>
        <v>17237</v>
      </c>
      <c r="O32" s="137">
        <f ca="1">IFERROR(IF((VLOOKUP($E32,'DTOC Backsheet'!$D$5:$BS$182,O$9,FALSE))="","",(VLOOKUP($E32,'DTOC Backsheet'!$D$5:$BS$182,O$9,FALSE))),"")</f>
        <v>17861</v>
      </c>
      <c r="P32" s="136">
        <f ca="1">IFERROR(IF((VLOOKUP($E32,'DTOC Backsheet'!$D$5:$BS$182,P$9,FALSE))="","",(VLOOKUP($E32,'DTOC Backsheet'!$D$5:$BS$182,P$9,FALSE))),"")</f>
        <v>14873.272054813637</v>
      </c>
      <c r="Q32" s="136">
        <f ca="1">IFERROR(IF((VLOOKUP($E32,'DTOC Backsheet'!$D$5:$BS$182,Q$9,FALSE))="","",(VLOOKUP($E32,'DTOC Backsheet'!$D$5:$BS$182,Q$9,FALSE))),"")</f>
        <v>14016.834670774191</v>
      </c>
      <c r="R32" s="136">
        <f ca="1">IFERROR(IF((VLOOKUP($E32,'DTOC Backsheet'!$D$5:$BS$182,R$9,FALSE))="","",(VLOOKUP($E32,'DTOC Backsheet'!$D$5:$BS$182,R$9,FALSE))),"")</f>
        <v>12424.818043323343</v>
      </c>
      <c r="S32" s="136">
        <f ca="1">IFERROR(IF((VLOOKUP($E32,'DTOC Backsheet'!$D$5:$BS$182,S$9,FALSE))="","",(VLOOKUP($E32,'DTOC Backsheet'!$D$5:$BS$182,S$9,FALSE))),"")</f>
        <v>11343.52970476502</v>
      </c>
      <c r="T32" s="164">
        <f ca="1">IFERROR(IF((VLOOKUP($E32,'DTOC Backsheet'!$D$5:$BS$182,T$9,FALSE))="","",(VLOOKUP($E32,'DTOC Backsheet'!$D$5:$BS$182,T$9,FALSE))),"")</f>
        <v>9714.3916502499942</v>
      </c>
      <c r="U32" s="140">
        <f ca="1">IFERROR(IF((VLOOKUP($E32,'DTOC Backsheet'!$D$5:$BS$182,U$9,FALSE))="","",(VLOOKUP($E32,'DTOC Backsheet'!$D$5:$BS$182,U$9,FALSE))),"")</f>
        <v>10033.62034968799</v>
      </c>
      <c r="V32" s="136">
        <f ca="1">IFERROR(IF((VLOOKUP($E32,'DTOC Backsheet'!$D$5:$BS$182,V$9,FALSE))="","",(VLOOKUP($E32,'DTOC Backsheet'!$D$5:$BS$182,V$9,FALSE))),"")</f>
        <v>10093.905983535738</v>
      </c>
      <c r="W32" s="136">
        <f ca="1">IFERROR(IF((VLOOKUP($E32,'DTOC Backsheet'!$D$5:$BS$182,W$9,FALSE))="","",(VLOOKUP($E32,'DTOC Backsheet'!$D$5:$BS$182,W$9,FALSE))),"")</f>
        <v>9164.05316609906</v>
      </c>
      <c r="X32" s="138">
        <f ca="1">IFERROR(IF((VLOOKUP($E32,'DTOC Backsheet'!$D$5:$BS$182,X$9,FALSE))="","",(VLOOKUP($E32,'DTOC Backsheet'!$D$5:$BS$182,X$9,FALSE))),"")</f>
        <v>10094.894595846865</v>
      </c>
      <c r="Y32" s="135">
        <f ca="1">IFERROR(IF((VLOOKUP($E32,'DTOC Backsheet'!$D$5:$BS$182,Y$9,FALSE))="","",(VLOOKUP($E32,'DTOC Backsheet'!$D$5:$BS$182,Y$9,FALSE))),"")</f>
        <v>16133</v>
      </c>
      <c r="Z32" s="136">
        <f ca="1">IFERROR(IF((VLOOKUP($E32,'DTOC Backsheet'!$D$5:$BS$182,Z$9,FALSE))="","",(VLOOKUP($E32,'DTOC Backsheet'!$D$5:$BS$182,Z$9,FALSE))),"")</f>
        <v>15242</v>
      </c>
      <c r="AA32" s="164">
        <f ca="1">IFERROR(IF((VLOOKUP($E32,'DTOC Backsheet'!$D$5:$BS$182,AA$9,FALSE))="","",(VLOOKUP($E32,'DTOC Backsheet'!$D$5:$BS$182,AA$9,FALSE))),"")</f>
        <v>14078</v>
      </c>
      <c r="AB32" s="139">
        <f ca="1">IFERROR(IF((VLOOKUP($E32,'DTOC Backsheet'!$D$5:$BS$182,AB$9,FALSE))="","",(VLOOKUP($E32,'DTOC Backsheet'!$D$5:$BS$182,AB$9,FALSE))),"")</f>
        <v>13799</v>
      </c>
      <c r="AC32" s="164">
        <f ca="1">IFERROR(IF((VLOOKUP($E32,'DTOC Backsheet'!$D$5:$BS$182,AC$9,FALSE))="","",(VLOOKUP($E32,'DTOC Backsheet'!$D$5:$BS$182,AC$9,FALSE))),"")</f>
        <v>12720</v>
      </c>
      <c r="AD32" s="140">
        <f ca="1">IFERROR(IF((VLOOKUP($E32,'DTOC Backsheet'!$D$5:$BS$182,AD$9,FALSE))="","",(VLOOKUP($E32,'DTOC Backsheet'!$D$5:$BS$182,AD$9,FALSE))),"")</f>
        <v>12109</v>
      </c>
      <c r="AE32" s="136"/>
      <c r="AF32" s="139" t="str">
        <f ca="1">IFERROR(IF((VLOOKUP($E32,'DTOC Backsheet'!$D$5:$BS$182,AF$9,FALSE))="","",(VLOOKUP($E32,'DTOC Backsheet'!$D$5:$BS$182,AF$9,FALSE))),"")</f>
        <v/>
      </c>
      <c r="AG32" s="137" t="str">
        <f ca="1">IFERROR(IF((VLOOKUP($E32,'DTOC Backsheet'!$D$5:$BS$182,AG$9,FALSE))="","",(VLOOKUP($E32,'DTOC Backsheet'!$D$5:$BS$182,AG$9,FALSE))),"")</f>
        <v/>
      </c>
      <c r="AH32" s="136">
        <f t="shared" ca="1" si="9"/>
        <v>-980</v>
      </c>
      <c r="AI32" s="138">
        <f t="shared" ca="1" si="10"/>
        <v>473</v>
      </c>
      <c r="AJ32" s="139">
        <f t="shared" ca="1" si="11"/>
        <v>4008</v>
      </c>
      <c r="AK32" s="139">
        <f t="shared" ca="1" si="12"/>
        <v>3183</v>
      </c>
      <c r="AL32" s="164">
        <f t="shared" ca="1" si="13"/>
        <v>4807</v>
      </c>
      <c r="AM32" s="140">
        <f t="shared" ca="1" si="14"/>
        <v>6036</v>
      </c>
      <c r="AN32" s="136" t="str">
        <f t="shared" si="15"/>
        <v/>
      </c>
      <c r="AO32" s="139" t="str">
        <f t="shared" ca="1" si="16"/>
        <v/>
      </c>
      <c r="AP32" s="138" t="str">
        <f t="shared" ca="1" si="17"/>
        <v/>
      </c>
      <c r="AQ32" s="135">
        <f t="shared" ca="1" si="18"/>
        <v>-1259.7279451863633</v>
      </c>
      <c r="AR32" s="136">
        <f t="shared" ca="1" si="19"/>
        <v>-1225.1653292258088</v>
      </c>
      <c r="AS32" s="164">
        <f t="shared" ca="1" si="20"/>
        <v>-1653.1819566766571</v>
      </c>
      <c r="AT32" s="139">
        <f t="shared" ca="1" si="21"/>
        <v>-2455.4702952349799</v>
      </c>
      <c r="AU32" s="164">
        <f t="shared" ca="1" si="22"/>
        <v>-3005.6083497500058</v>
      </c>
      <c r="AV32" s="140">
        <f t="shared" ca="1" si="23"/>
        <v>-2075.3796503120102</v>
      </c>
      <c r="AW32" s="136" t="str">
        <f t="shared" si="24"/>
        <v/>
      </c>
      <c r="AX32" s="164" t="str">
        <f t="shared" ca="1" si="25"/>
        <v/>
      </c>
      <c r="AY32" s="140" t="str">
        <f t="shared" ca="1" si="26"/>
        <v/>
      </c>
    </row>
    <row r="33" spans="1:5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35">
        <f ca="1">IFERROR(IF((VLOOKUP($E33,'DTOC Backsheet'!$D$5:$BS$182,G$9,FALSE))="","",(VLOOKUP($E33,'DTOC Backsheet'!$D$5:$BS$182,G$9,FALSE))),"")</f>
        <v>17694</v>
      </c>
      <c r="H33" s="136">
        <f ca="1">IFERROR(IF((VLOOKUP($E33,'DTOC Backsheet'!$D$5:$BS$182,H$9,FALSE))="","",(VLOOKUP($E33,'DTOC Backsheet'!$D$5:$BS$182,H$9,FALSE))),"")</f>
        <v>17938</v>
      </c>
      <c r="I33" s="136">
        <f ca="1">IFERROR(IF((VLOOKUP($E33,'DTOC Backsheet'!$D$5:$BS$182,I$9,FALSE))="","",(VLOOKUP($E33,'DTOC Backsheet'!$D$5:$BS$182,I$9,FALSE))),"")</f>
        <v>19561</v>
      </c>
      <c r="J33" s="138">
        <f ca="1">IFERROR(IF((VLOOKUP($E33,'DTOC Backsheet'!$D$5:$BS$182,J$9,FALSE))="","",(VLOOKUP($E33,'DTOC Backsheet'!$D$5:$BS$182,J$9,FALSE))),"")</f>
        <v>20274</v>
      </c>
      <c r="K33" s="164">
        <f ca="1">IFERROR(IF((VLOOKUP($E33,'DTOC Backsheet'!$D$5:$BS$182,K$9,FALSE))="","",(VLOOKUP($E33,'DTOC Backsheet'!$D$5:$BS$182,K$9,FALSE))),"")</f>
        <v>18125</v>
      </c>
      <c r="L33" s="140">
        <f ca="1">IFERROR(IF((VLOOKUP($E33,'DTOC Backsheet'!$D$5:$BS$182,L$9,FALSE))="","",(VLOOKUP($E33,'DTOC Backsheet'!$D$5:$BS$182,L$9,FALSE))),"")</f>
        <v>18287</v>
      </c>
      <c r="M33" s="136">
        <f ca="1">IFERROR(IF((VLOOKUP($E33,'DTOC Backsheet'!$D$5:$BS$182,M$9,FALSE))="","",(VLOOKUP($E33,'DTOC Backsheet'!$D$5:$BS$182,M$9,FALSE))),"")</f>
        <v>18841</v>
      </c>
      <c r="N33" s="139">
        <f ca="1">IFERROR(IF((VLOOKUP($E33,'DTOC Backsheet'!$D$5:$BS$182,N$9,FALSE))="","",(VLOOKUP($E33,'DTOC Backsheet'!$D$5:$BS$182,N$9,FALSE))),"")</f>
        <v>18959</v>
      </c>
      <c r="O33" s="137">
        <f ca="1">IFERROR(IF((VLOOKUP($E33,'DTOC Backsheet'!$D$5:$BS$182,O$9,FALSE))="","",(VLOOKUP($E33,'DTOC Backsheet'!$D$5:$BS$182,O$9,FALSE))),"")</f>
        <v>20467</v>
      </c>
      <c r="P33" s="136">
        <f ca="1">IFERROR(IF((VLOOKUP($E33,'DTOC Backsheet'!$D$5:$BS$182,P$9,FALSE))="","",(VLOOKUP($E33,'DTOC Backsheet'!$D$5:$BS$182,P$9,FALSE))),"")</f>
        <v>14384.52228042328</v>
      </c>
      <c r="Q33" s="136">
        <f ca="1">IFERROR(IF((VLOOKUP($E33,'DTOC Backsheet'!$D$5:$BS$182,Q$9,FALSE))="","",(VLOOKUP($E33,'DTOC Backsheet'!$D$5:$BS$182,Q$9,FALSE))),"")</f>
        <v>12912.850409977325</v>
      </c>
      <c r="R33" s="136">
        <f ca="1">IFERROR(IF((VLOOKUP($E33,'DTOC Backsheet'!$D$5:$BS$182,R$9,FALSE))="","",(VLOOKUP($E33,'DTOC Backsheet'!$D$5:$BS$182,R$9,FALSE))),"")</f>
        <v>12063.521893497833</v>
      </c>
      <c r="S33" s="136">
        <f ca="1">IFERROR(IF((VLOOKUP($E33,'DTOC Backsheet'!$D$5:$BS$182,S$9,FALSE))="","",(VLOOKUP($E33,'DTOC Backsheet'!$D$5:$BS$182,S$9,FALSE))),"")</f>
        <v>10182.400379568757</v>
      </c>
      <c r="T33" s="164">
        <f ca="1">IFERROR(IF((VLOOKUP($E33,'DTOC Backsheet'!$D$5:$BS$182,T$9,FALSE))="","",(VLOOKUP($E33,'DTOC Backsheet'!$D$5:$BS$182,T$9,FALSE))),"")</f>
        <v>8568.9419302964052</v>
      </c>
      <c r="U33" s="140">
        <f ca="1">IFERROR(IF((VLOOKUP($E33,'DTOC Backsheet'!$D$5:$BS$182,U$9,FALSE))="","",(VLOOKUP($E33,'DTOC Backsheet'!$D$5:$BS$182,U$9,FALSE))),"")</f>
        <v>8970.3823683996834</v>
      </c>
      <c r="V33" s="136">
        <f ca="1">IFERROR(IF((VLOOKUP($E33,'DTOC Backsheet'!$D$5:$BS$182,V$9,FALSE))="","",(VLOOKUP($E33,'DTOC Backsheet'!$D$5:$BS$182,V$9,FALSE))),"")</f>
        <v>8749.6402445429831</v>
      </c>
      <c r="W33" s="136">
        <f ca="1">IFERROR(IF((VLOOKUP($E33,'DTOC Backsheet'!$D$5:$BS$182,W$9,FALSE))="","",(VLOOKUP($E33,'DTOC Backsheet'!$D$5:$BS$182,W$9,FALSE))),"")</f>
        <v>7793.6011051422856</v>
      </c>
      <c r="X33" s="138">
        <f ca="1">IFERROR(IF((VLOOKUP($E33,'DTOC Backsheet'!$D$5:$BS$182,X$9,FALSE))="","",(VLOOKUP($E33,'DTOC Backsheet'!$D$5:$BS$182,X$9,FALSE))),"")</f>
        <v>8405.3537969711124</v>
      </c>
      <c r="Y33" s="135">
        <f ca="1">IFERROR(IF((VLOOKUP($E33,'DTOC Backsheet'!$D$5:$BS$182,Y$9,FALSE))="","",(VLOOKUP($E33,'DTOC Backsheet'!$D$5:$BS$182,Y$9,FALSE))),"")</f>
        <v>16808</v>
      </c>
      <c r="Z33" s="136">
        <f ca="1">IFERROR(IF((VLOOKUP($E33,'DTOC Backsheet'!$D$5:$BS$182,Z$9,FALSE))="","",(VLOOKUP($E33,'DTOC Backsheet'!$D$5:$BS$182,Z$9,FALSE))),"")</f>
        <v>17243</v>
      </c>
      <c r="AA33" s="164">
        <f ca="1">IFERROR(IF((VLOOKUP($E33,'DTOC Backsheet'!$D$5:$BS$182,AA$9,FALSE))="","",(VLOOKUP($E33,'DTOC Backsheet'!$D$5:$BS$182,AA$9,FALSE))),"")</f>
        <v>15866</v>
      </c>
      <c r="AB33" s="139">
        <f ca="1">IFERROR(IF((VLOOKUP($E33,'DTOC Backsheet'!$D$5:$BS$182,AB$9,FALSE))="","",(VLOOKUP($E33,'DTOC Backsheet'!$D$5:$BS$182,AB$9,FALSE))),"")</f>
        <v>16131</v>
      </c>
      <c r="AC33" s="164">
        <f ca="1">IFERROR(IF((VLOOKUP($E33,'DTOC Backsheet'!$D$5:$BS$182,AC$9,FALSE))="","",(VLOOKUP($E33,'DTOC Backsheet'!$D$5:$BS$182,AC$9,FALSE))),"")</f>
        <v>13703</v>
      </c>
      <c r="AD33" s="140">
        <f ca="1">IFERROR(IF((VLOOKUP($E33,'DTOC Backsheet'!$D$5:$BS$182,AD$9,FALSE))="","",(VLOOKUP($E33,'DTOC Backsheet'!$D$5:$BS$182,AD$9,FALSE))),"")</f>
        <v>13170</v>
      </c>
      <c r="AE33" s="136"/>
      <c r="AF33" s="139" t="str">
        <f ca="1">IFERROR(IF((VLOOKUP($E33,'DTOC Backsheet'!$D$5:$BS$182,AF$9,FALSE))="","",(VLOOKUP($E33,'DTOC Backsheet'!$D$5:$BS$182,AF$9,FALSE))),"")</f>
        <v/>
      </c>
      <c r="AG33" s="137" t="str">
        <f ca="1">IFERROR(IF((VLOOKUP($E33,'DTOC Backsheet'!$D$5:$BS$182,AG$9,FALSE))="","",(VLOOKUP($E33,'DTOC Backsheet'!$D$5:$BS$182,AG$9,FALSE))),"")</f>
        <v/>
      </c>
      <c r="AH33" s="136">
        <f t="shared" ca="1" si="9"/>
        <v>886</v>
      </c>
      <c r="AI33" s="138">
        <f t="shared" ca="1" si="10"/>
        <v>695</v>
      </c>
      <c r="AJ33" s="139">
        <f t="shared" ca="1" si="11"/>
        <v>3695</v>
      </c>
      <c r="AK33" s="139">
        <f t="shared" ca="1" si="12"/>
        <v>4143</v>
      </c>
      <c r="AL33" s="164">
        <f t="shared" ca="1" si="13"/>
        <v>4422</v>
      </c>
      <c r="AM33" s="140">
        <f t="shared" ca="1" si="14"/>
        <v>5117</v>
      </c>
      <c r="AN33" s="136" t="str">
        <f t="shared" si="15"/>
        <v/>
      </c>
      <c r="AO33" s="139" t="str">
        <f t="shared" ca="1" si="16"/>
        <v/>
      </c>
      <c r="AP33" s="138" t="str">
        <f t="shared" ca="1" si="17"/>
        <v/>
      </c>
      <c r="AQ33" s="135">
        <f t="shared" ca="1" si="18"/>
        <v>-2423.4777195767201</v>
      </c>
      <c r="AR33" s="136">
        <f t="shared" ca="1" si="19"/>
        <v>-4330.1495900226746</v>
      </c>
      <c r="AS33" s="164">
        <f t="shared" ca="1" si="20"/>
        <v>-3802.4781065021671</v>
      </c>
      <c r="AT33" s="139">
        <f t="shared" ca="1" si="21"/>
        <v>-5948.5996204312432</v>
      </c>
      <c r="AU33" s="164">
        <f t="shared" ca="1" si="22"/>
        <v>-5134.0580697035948</v>
      </c>
      <c r="AV33" s="140">
        <f t="shared" ca="1" si="23"/>
        <v>-4199.6176316003166</v>
      </c>
      <c r="AW33" s="136" t="str">
        <f t="shared" si="24"/>
        <v/>
      </c>
      <c r="AX33" s="164" t="str">
        <f t="shared" ca="1" si="25"/>
        <v/>
      </c>
      <c r="AY33" s="140" t="str">
        <f t="shared" ca="1" si="26"/>
        <v/>
      </c>
    </row>
    <row r="34" spans="1:5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135">
        <f ca="1">IFERROR(IF((VLOOKUP($E34,'DTOC Backsheet'!$D$5:$BS$182,G$9,FALSE))="","",(VLOOKUP($E34,'DTOC Backsheet'!$D$5:$BS$182,G$9,FALSE))),"")</f>
        <v>15021</v>
      </c>
      <c r="H34" s="136">
        <f ca="1">IFERROR(IF((VLOOKUP($E34,'DTOC Backsheet'!$D$5:$BS$182,H$9,FALSE))="","",(VLOOKUP($E34,'DTOC Backsheet'!$D$5:$BS$182,H$9,FALSE))),"")</f>
        <v>14553</v>
      </c>
      <c r="I34" s="136">
        <f ca="1">IFERROR(IF((VLOOKUP($E34,'DTOC Backsheet'!$D$5:$BS$182,I$9,FALSE))="","",(VLOOKUP($E34,'DTOC Backsheet'!$D$5:$BS$182,I$9,FALSE))),"")</f>
        <v>15621</v>
      </c>
      <c r="J34" s="138">
        <f ca="1">IFERROR(IF((VLOOKUP($E34,'DTOC Backsheet'!$D$5:$BS$182,J$9,FALSE))="","",(VLOOKUP($E34,'DTOC Backsheet'!$D$5:$BS$182,J$9,FALSE))),"")</f>
        <v>16009</v>
      </c>
      <c r="K34" s="164">
        <f ca="1">IFERROR(IF((VLOOKUP($E34,'DTOC Backsheet'!$D$5:$BS$182,K$9,FALSE))="","",(VLOOKUP($E34,'DTOC Backsheet'!$D$5:$BS$182,K$9,FALSE))),"")</f>
        <v>16122</v>
      </c>
      <c r="L34" s="140">
        <f ca="1">IFERROR(IF((VLOOKUP($E34,'DTOC Backsheet'!$D$5:$BS$182,L$9,FALSE))="","",(VLOOKUP($E34,'DTOC Backsheet'!$D$5:$BS$182,L$9,FALSE))),"")</f>
        <v>15497</v>
      </c>
      <c r="M34" s="136">
        <f ca="1">IFERROR(IF((VLOOKUP($E34,'DTOC Backsheet'!$D$5:$BS$182,M$9,FALSE))="","",(VLOOKUP($E34,'DTOC Backsheet'!$D$5:$BS$182,M$9,FALSE))),"")</f>
        <v>15664</v>
      </c>
      <c r="N34" s="139">
        <f ca="1">IFERROR(IF((VLOOKUP($E34,'DTOC Backsheet'!$D$5:$BS$182,N$9,FALSE))="","",(VLOOKUP($E34,'DTOC Backsheet'!$D$5:$BS$182,N$9,FALSE))),"")</f>
        <v>12945</v>
      </c>
      <c r="O34" s="137">
        <f ca="1">IFERROR(IF((VLOOKUP($E34,'DTOC Backsheet'!$D$5:$BS$182,O$9,FALSE))="","",(VLOOKUP($E34,'DTOC Backsheet'!$D$5:$BS$182,O$9,FALSE))),"")</f>
        <v>13181</v>
      </c>
      <c r="P34" s="136">
        <f ca="1">IFERROR(IF((VLOOKUP($E34,'DTOC Backsheet'!$D$5:$BS$182,P$9,FALSE))="","",(VLOOKUP($E34,'DTOC Backsheet'!$D$5:$BS$182,P$9,FALSE))),"")</f>
        <v>13333.547679689746</v>
      </c>
      <c r="Q34" s="136">
        <f ca="1">IFERROR(IF((VLOOKUP($E34,'DTOC Backsheet'!$D$5:$BS$182,Q$9,FALSE))="","",(VLOOKUP($E34,'DTOC Backsheet'!$D$5:$BS$182,Q$9,FALSE))),"")</f>
        <v>12785.211740588253</v>
      </c>
      <c r="R34" s="136">
        <f ca="1">IFERROR(IF((VLOOKUP($E34,'DTOC Backsheet'!$D$5:$BS$182,R$9,FALSE))="","",(VLOOKUP($E34,'DTOC Backsheet'!$D$5:$BS$182,R$9,FALSE))),"")</f>
        <v>10937.796528205376</v>
      </c>
      <c r="S34" s="136">
        <f ca="1">IFERROR(IF((VLOOKUP($E34,'DTOC Backsheet'!$D$5:$BS$182,S$9,FALSE))="","",(VLOOKUP($E34,'DTOC Backsheet'!$D$5:$BS$182,S$9,FALSE))),"")</f>
        <v>9783.0773460262317</v>
      </c>
      <c r="T34" s="164">
        <f ca="1">IFERROR(IF((VLOOKUP($E34,'DTOC Backsheet'!$D$5:$BS$182,T$9,FALSE))="","",(VLOOKUP($E34,'DTOC Backsheet'!$D$5:$BS$182,T$9,FALSE))),"")</f>
        <v>8372.8298569411309</v>
      </c>
      <c r="U34" s="140">
        <f ca="1">IFERROR(IF((VLOOKUP($E34,'DTOC Backsheet'!$D$5:$BS$182,U$9,FALSE))="","",(VLOOKUP($E34,'DTOC Backsheet'!$D$5:$BS$182,U$9,FALSE))),"")</f>
        <v>8655.7408521725029</v>
      </c>
      <c r="V34" s="136">
        <f ca="1">IFERROR(IF((VLOOKUP($E34,'DTOC Backsheet'!$D$5:$BS$182,V$9,FALSE))="","",(VLOOKUP($E34,'DTOC Backsheet'!$D$5:$BS$182,V$9,FALSE))),"")</f>
        <v>8670.4222401185034</v>
      </c>
      <c r="W34" s="136">
        <f ca="1">IFERROR(IF((VLOOKUP($E34,'DTOC Backsheet'!$D$5:$BS$182,W$9,FALSE))="","",(VLOOKUP($E34,'DTOC Backsheet'!$D$5:$BS$182,W$9,FALSE))),"")</f>
        <v>7831.0587975263898</v>
      </c>
      <c r="X34" s="138">
        <f ca="1">IFERROR(IF((VLOOKUP($E34,'DTOC Backsheet'!$D$5:$BS$182,X$9,FALSE))="","",(VLOOKUP($E34,'DTOC Backsheet'!$D$5:$BS$182,X$9,FALSE))),"")</f>
        <v>8670.4222401185034</v>
      </c>
      <c r="Y34" s="135">
        <f ca="1">IFERROR(IF((VLOOKUP($E34,'DTOC Backsheet'!$D$5:$BS$182,Y$9,FALSE))="","",(VLOOKUP($E34,'DTOC Backsheet'!$D$5:$BS$182,Y$9,FALSE))),"")</f>
        <v>13117</v>
      </c>
      <c r="Z34" s="136">
        <f ca="1">IFERROR(IF((VLOOKUP($E34,'DTOC Backsheet'!$D$5:$BS$182,Z$9,FALSE))="","",(VLOOKUP($E34,'DTOC Backsheet'!$D$5:$BS$182,Z$9,FALSE))),"")</f>
        <v>13832</v>
      </c>
      <c r="AA34" s="164">
        <f ca="1">IFERROR(IF((VLOOKUP($E34,'DTOC Backsheet'!$D$5:$BS$182,AA$9,FALSE))="","",(VLOOKUP($E34,'DTOC Backsheet'!$D$5:$BS$182,AA$9,FALSE))),"")</f>
        <v>13144</v>
      </c>
      <c r="AB34" s="139">
        <f ca="1">IFERROR(IF((VLOOKUP($E34,'DTOC Backsheet'!$D$5:$BS$182,AB$9,FALSE))="","",(VLOOKUP($E34,'DTOC Backsheet'!$D$5:$BS$182,AB$9,FALSE))),"")</f>
        <v>13305</v>
      </c>
      <c r="AC34" s="164">
        <f ca="1">IFERROR(IF((VLOOKUP($E34,'DTOC Backsheet'!$D$5:$BS$182,AC$9,FALSE))="","",(VLOOKUP($E34,'DTOC Backsheet'!$D$5:$BS$182,AC$9,FALSE))),"")</f>
        <v>12430</v>
      </c>
      <c r="AD34" s="140">
        <f ca="1">IFERROR(IF((VLOOKUP($E34,'DTOC Backsheet'!$D$5:$BS$182,AD$9,FALSE))="","",(VLOOKUP($E34,'DTOC Backsheet'!$D$5:$BS$182,AD$9,FALSE))),"")</f>
        <v>12205</v>
      </c>
      <c r="AE34" s="136"/>
      <c r="AF34" s="139" t="str">
        <f ca="1">IFERROR(IF((VLOOKUP($E34,'DTOC Backsheet'!$D$5:$BS$182,AF$9,FALSE))="","",(VLOOKUP($E34,'DTOC Backsheet'!$D$5:$BS$182,AF$9,FALSE))),"")</f>
        <v/>
      </c>
      <c r="AG34" s="137" t="str">
        <f ca="1">IFERROR(IF((VLOOKUP($E34,'DTOC Backsheet'!$D$5:$BS$182,AG$9,FALSE))="","",(VLOOKUP($E34,'DTOC Backsheet'!$D$5:$BS$182,AG$9,FALSE))),"")</f>
        <v/>
      </c>
      <c r="AH34" s="136">
        <f t="shared" ca="1" si="9"/>
        <v>1904</v>
      </c>
      <c r="AI34" s="138">
        <f t="shared" ca="1" si="10"/>
        <v>721</v>
      </c>
      <c r="AJ34" s="139">
        <f t="shared" ca="1" si="11"/>
        <v>2477</v>
      </c>
      <c r="AK34" s="139">
        <f t="shared" ca="1" si="12"/>
        <v>2704</v>
      </c>
      <c r="AL34" s="164">
        <f t="shared" ca="1" si="13"/>
        <v>3692</v>
      </c>
      <c r="AM34" s="140">
        <f t="shared" ca="1" si="14"/>
        <v>3292</v>
      </c>
      <c r="AN34" s="136" t="str">
        <f t="shared" si="15"/>
        <v/>
      </c>
      <c r="AO34" s="139" t="str">
        <f t="shared" ca="1" si="16"/>
        <v/>
      </c>
      <c r="AP34" s="138" t="str">
        <f t="shared" ca="1" si="17"/>
        <v/>
      </c>
      <c r="AQ34" s="135">
        <f t="shared" ca="1" si="18"/>
        <v>216.54767968974556</v>
      </c>
      <c r="AR34" s="136">
        <f t="shared" ca="1" si="19"/>
        <v>-1046.7882594117473</v>
      </c>
      <c r="AS34" s="164">
        <f t="shared" ca="1" si="20"/>
        <v>-2206.2034717946244</v>
      </c>
      <c r="AT34" s="139">
        <f t="shared" ca="1" si="21"/>
        <v>-3521.9226539737683</v>
      </c>
      <c r="AU34" s="164">
        <f t="shared" ca="1" si="22"/>
        <v>-4057.1701430588691</v>
      </c>
      <c r="AV34" s="140">
        <f t="shared" ca="1" si="23"/>
        <v>-3549.2591478274971</v>
      </c>
      <c r="AW34" s="136" t="str">
        <f t="shared" si="24"/>
        <v/>
      </c>
      <c r="AX34" s="164" t="str">
        <f t="shared" ca="1" si="25"/>
        <v/>
      </c>
      <c r="AY34" s="140" t="str">
        <f t="shared" ca="1" si="26"/>
        <v/>
      </c>
    </row>
    <row r="35" spans="1:5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135">
        <f ca="1">IFERROR(IF((VLOOKUP($E35,'DTOC Backsheet'!$D$5:$BS$182,G$9,FALSE))="","",(VLOOKUP($E35,'DTOC Backsheet'!$D$5:$BS$182,G$9,FALSE))),"")</f>
        <v>18387</v>
      </c>
      <c r="H35" s="136">
        <f ca="1">IFERROR(IF((VLOOKUP($E35,'DTOC Backsheet'!$D$5:$BS$182,H$9,FALSE))="","",(VLOOKUP($E35,'DTOC Backsheet'!$D$5:$BS$182,H$9,FALSE))),"")</f>
        <v>17582</v>
      </c>
      <c r="I35" s="136">
        <f ca="1">IFERROR(IF((VLOOKUP($E35,'DTOC Backsheet'!$D$5:$BS$182,I$9,FALSE))="","",(VLOOKUP($E35,'DTOC Backsheet'!$D$5:$BS$182,I$9,FALSE))),"")</f>
        <v>15854</v>
      </c>
      <c r="J35" s="138">
        <f ca="1">IFERROR(IF((VLOOKUP($E35,'DTOC Backsheet'!$D$5:$BS$182,J$9,FALSE))="","",(VLOOKUP($E35,'DTOC Backsheet'!$D$5:$BS$182,J$9,FALSE))),"")</f>
        <v>16313</v>
      </c>
      <c r="K35" s="164">
        <f ca="1">IFERROR(IF((VLOOKUP($E35,'DTOC Backsheet'!$D$5:$BS$182,K$9,FALSE))="","",(VLOOKUP($E35,'DTOC Backsheet'!$D$5:$BS$182,K$9,FALSE))),"")</f>
        <v>16455</v>
      </c>
      <c r="L35" s="140">
        <f ca="1">IFERROR(IF((VLOOKUP($E35,'DTOC Backsheet'!$D$5:$BS$182,L$9,FALSE))="","",(VLOOKUP($E35,'DTOC Backsheet'!$D$5:$BS$182,L$9,FALSE))),"")</f>
        <v>17266</v>
      </c>
      <c r="M35" s="136">
        <f ca="1">IFERROR(IF((VLOOKUP($E35,'DTOC Backsheet'!$D$5:$BS$182,M$9,FALSE))="","",(VLOOKUP($E35,'DTOC Backsheet'!$D$5:$BS$182,M$9,FALSE))),"")</f>
        <v>18068</v>
      </c>
      <c r="N35" s="139">
        <f ca="1">IFERROR(IF((VLOOKUP($E35,'DTOC Backsheet'!$D$5:$BS$182,N$9,FALSE))="","",(VLOOKUP($E35,'DTOC Backsheet'!$D$5:$BS$182,N$9,FALSE))),"")</f>
        <v>16756</v>
      </c>
      <c r="O35" s="137">
        <f ca="1">IFERROR(IF((VLOOKUP($E35,'DTOC Backsheet'!$D$5:$BS$182,O$9,FALSE))="","",(VLOOKUP($E35,'DTOC Backsheet'!$D$5:$BS$182,O$9,FALSE))),"")</f>
        <v>18908</v>
      </c>
      <c r="P35" s="136">
        <f ca="1">IFERROR(IF((VLOOKUP($E35,'DTOC Backsheet'!$D$5:$BS$182,P$9,FALSE))="","",(VLOOKUP($E35,'DTOC Backsheet'!$D$5:$BS$182,P$9,FALSE))),"")</f>
        <v>13127.035005324811</v>
      </c>
      <c r="Q35" s="136">
        <f ca="1">IFERROR(IF((VLOOKUP($E35,'DTOC Backsheet'!$D$5:$BS$182,Q$9,FALSE))="","",(VLOOKUP($E35,'DTOC Backsheet'!$D$5:$BS$182,Q$9,FALSE))),"")</f>
        <v>12156.889666868839</v>
      </c>
      <c r="R35" s="136">
        <f ca="1">IFERROR(IF((VLOOKUP($E35,'DTOC Backsheet'!$D$5:$BS$182,R$9,FALSE))="","",(VLOOKUP($E35,'DTOC Backsheet'!$D$5:$BS$182,R$9,FALSE))),"")</f>
        <v>11100.624039427503</v>
      </c>
      <c r="S35" s="136">
        <f ca="1">IFERROR(IF((VLOOKUP($E35,'DTOC Backsheet'!$D$5:$BS$182,S$9,FALSE))="","",(VLOOKUP($E35,'DTOC Backsheet'!$D$5:$BS$182,S$9,FALSE))),"")</f>
        <v>10741.867206804942</v>
      </c>
      <c r="T35" s="164">
        <f ca="1">IFERROR(IF((VLOOKUP($E35,'DTOC Backsheet'!$D$5:$BS$182,T$9,FALSE))="","",(VLOOKUP($E35,'DTOC Backsheet'!$D$5:$BS$182,T$9,FALSE))),"")</f>
        <v>9828.0588127495503</v>
      </c>
      <c r="U35" s="140">
        <f ca="1">IFERROR(IF((VLOOKUP($E35,'DTOC Backsheet'!$D$5:$BS$182,U$9,FALSE))="","",(VLOOKUP($E35,'DTOC Backsheet'!$D$5:$BS$182,U$9,FALSE))),"")</f>
        <v>9974.6209242799014</v>
      </c>
      <c r="V35" s="136">
        <f ca="1">IFERROR(IF((VLOOKUP($E35,'DTOC Backsheet'!$D$5:$BS$182,V$9,FALSE))="","",(VLOOKUP($E35,'DTOC Backsheet'!$D$5:$BS$182,V$9,FALSE))),"")</f>
        <v>9718.2394438623724</v>
      </c>
      <c r="W35" s="136">
        <f ca="1">IFERROR(IF((VLOOKUP($E35,'DTOC Backsheet'!$D$5:$BS$182,W$9,FALSE))="","",(VLOOKUP($E35,'DTOC Backsheet'!$D$5:$BS$182,W$9,FALSE))),"")</f>
        <v>8647.8543819743645</v>
      </c>
      <c r="X35" s="138">
        <f ca="1">IFERROR(IF((VLOOKUP($E35,'DTOC Backsheet'!$D$5:$BS$182,X$9,FALSE))="","",(VLOOKUP($E35,'DTOC Backsheet'!$D$5:$BS$182,X$9,FALSE))),"")</f>
        <v>9234.416483027313</v>
      </c>
      <c r="Y35" s="135">
        <f ca="1">IFERROR(IF((VLOOKUP($E35,'DTOC Backsheet'!$D$5:$BS$182,Y$9,FALSE))="","",(VLOOKUP($E35,'DTOC Backsheet'!$D$5:$BS$182,Y$9,FALSE))),"")</f>
        <v>16159</v>
      </c>
      <c r="Z35" s="136">
        <f ca="1">IFERROR(IF((VLOOKUP($E35,'DTOC Backsheet'!$D$5:$BS$182,Z$9,FALSE))="","",(VLOOKUP($E35,'DTOC Backsheet'!$D$5:$BS$182,Z$9,FALSE))),"")</f>
        <v>14386</v>
      </c>
      <c r="AA35" s="164">
        <f ca="1">IFERROR(IF((VLOOKUP($E35,'DTOC Backsheet'!$D$5:$BS$182,AA$9,FALSE))="","",(VLOOKUP($E35,'DTOC Backsheet'!$D$5:$BS$182,AA$9,FALSE))),"")</f>
        <v>13882</v>
      </c>
      <c r="AB35" s="139">
        <f ca="1">IFERROR(IF((VLOOKUP($E35,'DTOC Backsheet'!$D$5:$BS$182,AB$9,FALSE))="","",(VLOOKUP($E35,'DTOC Backsheet'!$D$5:$BS$182,AB$9,FALSE))),"")</f>
        <v>13448</v>
      </c>
      <c r="AC35" s="164">
        <f ca="1">IFERROR(IF((VLOOKUP($E35,'DTOC Backsheet'!$D$5:$BS$182,AC$9,FALSE))="","",(VLOOKUP($E35,'DTOC Backsheet'!$D$5:$BS$182,AC$9,FALSE))),"")</f>
        <v>11396</v>
      </c>
      <c r="AD35" s="140">
        <f ca="1">IFERROR(IF((VLOOKUP($E35,'DTOC Backsheet'!$D$5:$BS$182,AD$9,FALSE))="","",(VLOOKUP($E35,'DTOC Backsheet'!$D$5:$BS$182,AD$9,FALSE))),"")</f>
        <v>11538</v>
      </c>
      <c r="AE35" s="136"/>
      <c r="AF35" s="139" t="str">
        <f ca="1">IFERROR(IF((VLOOKUP($E35,'DTOC Backsheet'!$D$5:$BS$182,AF$9,FALSE))="","",(VLOOKUP($E35,'DTOC Backsheet'!$D$5:$BS$182,AF$9,FALSE))),"")</f>
        <v/>
      </c>
      <c r="AG35" s="137" t="str">
        <f ca="1">IFERROR(IF((VLOOKUP($E35,'DTOC Backsheet'!$D$5:$BS$182,AG$9,FALSE))="","",(VLOOKUP($E35,'DTOC Backsheet'!$D$5:$BS$182,AG$9,FALSE))),"")</f>
        <v/>
      </c>
      <c r="AH35" s="136">
        <f t="shared" ca="1" si="9"/>
        <v>2228</v>
      </c>
      <c r="AI35" s="138">
        <f t="shared" ca="1" si="10"/>
        <v>3196</v>
      </c>
      <c r="AJ35" s="139">
        <f t="shared" ca="1" si="11"/>
        <v>1972</v>
      </c>
      <c r="AK35" s="139">
        <f t="shared" ca="1" si="12"/>
        <v>2865</v>
      </c>
      <c r="AL35" s="164">
        <f t="shared" ca="1" si="13"/>
        <v>5059</v>
      </c>
      <c r="AM35" s="140">
        <f t="shared" ca="1" si="14"/>
        <v>5728</v>
      </c>
      <c r="AN35" s="136" t="str">
        <f t="shared" si="15"/>
        <v/>
      </c>
      <c r="AO35" s="139" t="str">
        <f t="shared" ca="1" si="16"/>
        <v/>
      </c>
      <c r="AP35" s="138" t="str">
        <f t="shared" ca="1" si="17"/>
        <v/>
      </c>
      <c r="AQ35" s="135">
        <f t="shared" ca="1" si="18"/>
        <v>-3031.9649946751888</v>
      </c>
      <c r="AR35" s="136">
        <f t="shared" ca="1" si="19"/>
        <v>-2229.1103331311606</v>
      </c>
      <c r="AS35" s="164">
        <f t="shared" ca="1" si="20"/>
        <v>-2781.3759605724972</v>
      </c>
      <c r="AT35" s="139">
        <f t="shared" ca="1" si="21"/>
        <v>-2706.1327931950582</v>
      </c>
      <c r="AU35" s="164">
        <f t="shared" ca="1" si="22"/>
        <v>-1567.9411872504497</v>
      </c>
      <c r="AV35" s="140">
        <f t="shared" ca="1" si="23"/>
        <v>-1563.3790757200986</v>
      </c>
      <c r="AW35" s="136" t="str">
        <f t="shared" si="24"/>
        <v/>
      </c>
      <c r="AX35" s="164" t="str">
        <f t="shared" ca="1" si="25"/>
        <v/>
      </c>
      <c r="AY35" s="140" t="str">
        <f t="shared" ca="1" si="26"/>
        <v/>
      </c>
    </row>
    <row r="36" spans="1:5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135">
        <f ca="1">IFERROR(IF((VLOOKUP($E36,'DTOC Backsheet'!$D$5:$BS$182,G$9,FALSE))="","",(VLOOKUP($E36,'DTOC Backsheet'!$D$5:$BS$182,G$9,FALSE))),"")</f>
        <v>14552</v>
      </c>
      <c r="H36" s="136">
        <f ca="1">IFERROR(IF((VLOOKUP($E36,'DTOC Backsheet'!$D$5:$BS$182,H$9,FALSE))="","",(VLOOKUP($E36,'DTOC Backsheet'!$D$5:$BS$182,H$9,FALSE))),"")</f>
        <v>15631</v>
      </c>
      <c r="I36" s="136">
        <f ca="1">IFERROR(IF((VLOOKUP($E36,'DTOC Backsheet'!$D$5:$BS$182,I$9,FALSE))="","",(VLOOKUP($E36,'DTOC Backsheet'!$D$5:$BS$182,I$9,FALSE))),"")</f>
        <v>17188</v>
      </c>
      <c r="J36" s="138">
        <f ca="1">IFERROR(IF((VLOOKUP($E36,'DTOC Backsheet'!$D$5:$BS$182,J$9,FALSE))="","",(VLOOKUP($E36,'DTOC Backsheet'!$D$5:$BS$182,J$9,FALSE))),"")</f>
        <v>19074</v>
      </c>
      <c r="K36" s="164">
        <f ca="1">IFERROR(IF((VLOOKUP($E36,'DTOC Backsheet'!$D$5:$BS$182,K$9,FALSE))="","",(VLOOKUP($E36,'DTOC Backsheet'!$D$5:$BS$182,K$9,FALSE))),"")</f>
        <v>17211</v>
      </c>
      <c r="L36" s="140">
        <f ca="1">IFERROR(IF((VLOOKUP($E36,'DTOC Backsheet'!$D$5:$BS$182,L$9,FALSE))="","",(VLOOKUP($E36,'DTOC Backsheet'!$D$5:$BS$182,L$9,FALSE))),"")</f>
        <v>17840</v>
      </c>
      <c r="M36" s="136">
        <f ca="1">IFERROR(IF((VLOOKUP($E36,'DTOC Backsheet'!$D$5:$BS$182,M$9,FALSE))="","",(VLOOKUP($E36,'DTOC Backsheet'!$D$5:$BS$182,M$9,FALSE))),"")</f>
        <v>17908</v>
      </c>
      <c r="N36" s="139">
        <f ca="1">IFERROR(IF((VLOOKUP($E36,'DTOC Backsheet'!$D$5:$BS$182,N$9,FALSE))="","",(VLOOKUP($E36,'DTOC Backsheet'!$D$5:$BS$182,N$9,FALSE))),"")</f>
        <v>16115</v>
      </c>
      <c r="O36" s="137">
        <f ca="1">IFERROR(IF((VLOOKUP($E36,'DTOC Backsheet'!$D$5:$BS$182,O$9,FALSE))="","",(VLOOKUP($E36,'DTOC Backsheet'!$D$5:$BS$182,O$9,FALSE))),"")</f>
        <v>17405</v>
      </c>
      <c r="P36" s="136">
        <f ca="1">IFERROR(IF((VLOOKUP($E36,'DTOC Backsheet'!$D$5:$BS$182,P$9,FALSE))="","",(VLOOKUP($E36,'DTOC Backsheet'!$D$5:$BS$182,P$9,FALSE))),"")</f>
        <v>13715.077707734679</v>
      </c>
      <c r="Q36" s="136">
        <f ca="1">IFERROR(IF((VLOOKUP($E36,'DTOC Backsheet'!$D$5:$BS$182,Q$9,FALSE))="","",(VLOOKUP($E36,'DTOC Backsheet'!$D$5:$BS$182,Q$9,FALSE))),"")</f>
        <v>12484.545977451569</v>
      </c>
      <c r="R36" s="136">
        <f ca="1">IFERROR(IF((VLOOKUP($E36,'DTOC Backsheet'!$D$5:$BS$182,R$9,FALSE))="","",(VLOOKUP($E36,'DTOC Backsheet'!$D$5:$BS$182,R$9,FALSE))),"")</f>
        <v>11013.314237259798</v>
      </c>
      <c r="S36" s="136">
        <f ca="1">IFERROR(IF((VLOOKUP($E36,'DTOC Backsheet'!$D$5:$BS$182,S$9,FALSE))="","",(VLOOKUP($E36,'DTOC Backsheet'!$D$5:$BS$182,S$9,FALSE))),"")</f>
        <v>10754.995535807495</v>
      </c>
      <c r="T36" s="164">
        <f ca="1">IFERROR(IF((VLOOKUP($E36,'DTOC Backsheet'!$D$5:$BS$182,T$9,FALSE))="","",(VLOOKUP($E36,'DTOC Backsheet'!$D$5:$BS$182,T$9,FALSE))),"")</f>
        <v>10650.28764933634</v>
      </c>
      <c r="U36" s="140">
        <f ca="1">IFERROR(IF((VLOOKUP($E36,'DTOC Backsheet'!$D$5:$BS$182,U$9,FALSE))="","",(VLOOKUP($E36,'DTOC Backsheet'!$D$5:$BS$182,U$9,FALSE))),"")</f>
        <v>11011.342540722948</v>
      </c>
      <c r="V36" s="136">
        <f ca="1">IFERROR(IF((VLOOKUP($E36,'DTOC Backsheet'!$D$5:$BS$182,V$9,FALSE))="","",(VLOOKUP($E36,'DTOC Backsheet'!$D$5:$BS$182,V$9,FALSE))),"")</f>
        <v>11011.342540722948</v>
      </c>
      <c r="W36" s="136">
        <f ca="1">IFERROR(IF((VLOOKUP($E36,'DTOC Backsheet'!$D$5:$BS$182,W$9,FALSE))="","",(VLOOKUP($E36,'DTOC Backsheet'!$D$5:$BS$182,W$9,FALSE))),"")</f>
        <v>9945.7287464594374</v>
      </c>
      <c r="X36" s="138">
        <f ca="1">IFERROR(IF((VLOOKUP($E36,'DTOC Backsheet'!$D$5:$BS$182,X$9,FALSE))="","",(VLOOKUP($E36,'DTOC Backsheet'!$D$5:$BS$182,X$9,FALSE))),"")</f>
        <v>11011.342540722948</v>
      </c>
      <c r="Y36" s="135">
        <f ca="1">IFERROR(IF((VLOOKUP($E36,'DTOC Backsheet'!$D$5:$BS$182,Y$9,FALSE))="","",(VLOOKUP($E36,'DTOC Backsheet'!$D$5:$BS$182,Y$9,FALSE))),"")</f>
        <v>15451</v>
      </c>
      <c r="Z36" s="136">
        <f ca="1">IFERROR(IF((VLOOKUP($E36,'DTOC Backsheet'!$D$5:$BS$182,Z$9,FALSE))="","",(VLOOKUP($E36,'DTOC Backsheet'!$D$5:$BS$182,Z$9,FALSE))),"")</f>
        <v>15193</v>
      </c>
      <c r="AA36" s="164">
        <f ca="1">IFERROR(IF((VLOOKUP($E36,'DTOC Backsheet'!$D$5:$BS$182,AA$9,FALSE))="","",(VLOOKUP($E36,'DTOC Backsheet'!$D$5:$BS$182,AA$9,FALSE))),"")</f>
        <v>14381</v>
      </c>
      <c r="AB36" s="139">
        <f ca="1">IFERROR(IF((VLOOKUP($E36,'DTOC Backsheet'!$D$5:$BS$182,AB$9,FALSE))="","",(VLOOKUP($E36,'DTOC Backsheet'!$D$5:$BS$182,AB$9,FALSE))),"")</f>
        <v>14578</v>
      </c>
      <c r="AC36" s="164">
        <f ca="1">IFERROR(IF((VLOOKUP($E36,'DTOC Backsheet'!$D$5:$BS$182,AC$9,FALSE))="","",(VLOOKUP($E36,'DTOC Backsheet'!$D$5:$BS$182,AC$9,FALSE))),"")</f>
        <v>12628</v>
      </c>
      <c r="AD36" s="140">
        <f ca="1">IFERROR(IF((VLOOKUP($E36,'DTOC Backsheet'!$D$5:$BS$182,AD$9,FALSE))="","",(VLOOKUP($E36,'DTOC Backsheet'!$D$5:$BS$182,AD$9,FALSE))),"")</f>
        <v>11636</v>
      </c>
      <c r="AE36" s="136"/>
      <c r="AF36" s="139" t="str">
        <f ca="1">IFERROR(IF((VLOOKUP($E36,'DTOC Backsheet'!$D$5:$BS$182,AF$9,FALSE))="","",(VLOOKUP($E36,'DTOC Backsheet'!$D$5:$BS$182,AF$9,FALSE))),"")</f>
        <v/>
      </c>
      <c r="AG36" s="137" t="str">
        <f ca="1">IFERROR(IF((VLOOKUP($E36,'DTOC Backsheet'!$D$5:$BS$182,AG$9,FALSE))="","",(VLOOKUP($E36,'DTOC Backsheet'!$D$5:$BS$182,AG$9,FALSE))),"")</f>
        <v/>
      </c>
      <c r="AH36" s="136">
        <f t="shared" ca="1" si="9"/>
        <v>-899</v>
      </c>
      <c r="AI36" s="138">
        <f t="shared" ca="1" si="10"/>
        <v>438</v>
      </c>
      <c r="AJ36" s="139">
        <f t="shared" ca="1" si="11"/>
        <v>2807</v>
      </c>
      <c r="AK36" s="139">
        <f t="shared" ca="1" si="12"/>
        <v>4496</v>
      </c>
      <c r="AL36" s="164">
        <f t="shared" ca="1" si="13"/>
        <v>4583</v>
      </c>
      <c r="AM36" s="140">
        <f t="shared" ca="1" si="14"/>
        <v>6204</v>
      </c>
      <c r="AN36" s="136" t="str">
        <f t="shared" si="15"/>
        <v/>
      </c>
      <c r="AO36" s="139" t="str">
        <f t="shared" ca="1" si="16"/>
        <v/>
      </c>
      <c r="AP36" s="138" t="str">
        <f t="shared" ca="1" si="17"/>
        <v/>
      </c>
      <c r="AQ36" s="135">
        <f t="shared" ca="1" si="18"/>
        <v>-1735.9222922653207</v>
      </c>
      <c r="AR36" s="136">
        <f t="shared" ca="1" si="19"/>
        <v>-2708.4540225484307</v>
      </c>
      <c r="AS36" s="164">
        <f t="shared" ca="1" si="20"/>
        <v>-3367.6857627402023</v>
      </c>
      <c r="AT36" s="139">
        <f t="shared" ca="1" si="21"/>
        <v>-3823.0044641925051</v>
      </c>
      <c r="AU36" s="164">
        <f t="shared" ca="1" si="22"/>
        <v>-1977.7123506636599</v>
      </c>
      <c r="AV36" s="140">
        <f t="shared" ca="1" si="23"/>
        <v>-624.65745927705211</v>
      </c>
      <c r="AW36" s="136" t="str">
        <f t="shared" si="24"/>
        <v/>
      </c>
      <c r="AX36" s="164" t="str">
        <f t="shared" ca="1" si="25"/>
        <v/>
      </c>
      <c r="AY36" s="140" t="str">
        <f t="shared" ca="1" si="26"/>
        <v/>
      </c>
    </row>
    <row r="37" spans="1:5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135">
        <f ca="1">IFERROR(IF((VLOOKUP($E37,'DTOC Backsheet'!$D$5:$BS$182,G$9,FALSE))="","",(VLOOKUP($E37,'DTOC Backsheet'!$D$5:$BS$182,G$9,FALSE))),"")</f>
        <v>13291</v>
      </c>
      <c r="H37" s="136">
        <f ca="1">IFERROR(IF((VLOOKUP($E37,'DTOC Backsheet'!$D$5:$BS$182,H$9,FALSE))="","",(VLOOKUP($E37,'DTOC Backsheet'!$D$5:$BS$182,H$9,FALSE))),"")</f>
        <v>13647</v>
      </c>
      <c r="I37" s="136">
        <f ca="1">IFERROR(IF((VLOOKUP($E37,'DTOC Backsheet'!$D$5:$BS$182,I$9,FALSE))="","",(VLOOKUP($E37,'DTOC Backsheet'!$D$5:$BS$182,I$9,FALSE))),"")</f>
        <v>14572</v>
      </c>
      <c r="J37" s="138">
        <f ca="1">IFERROR(IF((VLOOKUP($E37,'DTOC Backsheet'!$D$5:$BS$182,J$9,FALSE))="","",(VLOOKUP($E37,'DTOC Backsheet'!$D$5:$BS$182,J$9,FALSE))),"")</f>
        <v>14626</v>
      </c>
      <c r="K37" s="164">
        <f ca="1">IFERROR(IF((VLOOKUP($E37,'DTOC Backsheet'!$D$5:$BS$182,K$9,FALSE))="","",(VLOOKUP($E37,'DTOC Backsheet'!$D$5:$BS$182,K$9,FALSE))),"")</f>
        <v>14288</v>
      </c>
      <c r="L37" s="140">
        <f ca="1">IFERROR(IF((VLOOKUP($E37,'DTOC Backsheet'!$D$5:$BS$182,L$9,FALSE))="","",(VLOOKUP($E37,'DTOC Backsheet'!$D$5:$BS$182,L$9,FALSE))),"")</f>
        <v>15116</v>
      </c>
      <c r="M37" s="136">
        <f ca="1">IFERROR(IF((VLOOKUP($E37,'DTOC Backsheet'!$D$5:$BS$182,M$9,FALSE))="","",(VLOOKUP($E37,'DTOC Backsheet'!$D$5:$BS$182,M$9,FALSE))),"")</f>
        <v>14427</v>
      </c>
      <c r="N37" s="139">
        <f ca="1">IFERROR(IF((VLOOKUP($E37,'DTOC Backsheet'!$D$5:$BS$182,N$9,FALSE))="","",(VLOOKUP($E37,'DTOC Backsheet'!$D$5:$BS$182,N$9,FALSE))),"")</f>
        <v>15516</v>
      </c>
      <c r="O37" s="137">
        <f ca="1">IFERROR(IF((VLOOKUP($E37,'DTOC Backsheet'!$D$5:$BS$182,O$9,FALSE))="","",(VLOOKUP($E37,'DTOC Backsheet'!$D$5:$BS$182,O$9,FALSE))),"")</f>
        <v>16720</v>
      </c>
      <c r="P37" s="136">
        <f ca="1">IFERROR(IF((VLOOKUP($E37,'DTOC Backsheet'!$D$5:$BS$182,P$9,FALSE))="","",(VLOOKUP($E37,'DTOC Backsheet'!$D$5:$BS$182,P$9,FALSE))),"")</f>
        <v>13169.612964285712</v>
      </c>
      <c r="Q37" s="136">
        <f ca="1">IFERROR(IF((VLOOKUP($E37,'DTOC Backsheet'!$D$5:$BS$182,Q$9,FALSE))="","",(VLOOKUP($E37,'DTOC Backsheet'!$D$5:$BS$182,Q$9,FALSE))),"")</f>
        <v>12156.113785714286</v>
      </c>
      <c r="R37" s="136">
        <f ca="1">IFERROR(IF((VLOOKUP($E37,'DTOC Backsheet'!$D$5:$BS$182,R$9,FALSE))="","",(VLOOKUP($E37,'DTOC Backsheet'!$D$5:$BS$182,R$9,FALSE))),"")</f>
        <v>11186.578571428568</v>
      </c>
      <c r="S37" s="136">
        <f ca="1">IFERROR(IF((VLOOKUP($E37,'DTOC Backsheet'!$D$5:$BS$182,S$9,FALSE))="","",(VLOOKUP($E37,'DTOC Backsheet'!$D$5:$BS$182,S$9,FALSE))),"")</f>
        <v>10502.93042857143</v>
      </c>
      <c r="T37" s="164">
        <f ca="1">IFERROR(IF((VLOOKUP($E37,'DTOC Backsheet'!$D$5:$BS$182,T$9,FALSE))="","",(VLOOKUP($E37,'DTOC Backsheet'!$D$5:$BS$182,T$9,FALSE))),"")</f>
        <v>9878.0146705020907</v>
      </c>
      <c r="U37" s="140">
        <f ca="1">IFERROR(IF((VLOOKUP($E37,'DTOC Backsheet'!$D$5:$BS$182,U$9,FALSE))="","",(VLOOKUP($E37,'DTOC Backsheet'!$D$5:$BS$182,U$9,FALSE))),"")</f>
        <v>10109.413518807607</v>
      </c>
      <c r="V37" s="136">
        <f ca="1">IFERROR(IF((VLOOKUP($E37,'DTOC Backsheet'!$D$5:$BS$182,V$9,FALSE))="","",(VLOOKUP($E37,'DTOC Backsheet'!$D$5:$BS$182,V$9,FALSE))),"")</f>
        <v>10124.413518807607</v>
      </c>
      <c r="W37" s="136">
        <f ca="1">IFERROR(IF((VLOOKUP($E37,'DTOC Backsheet'!$D$5:$BS$182,W$9,FALSE))="","",(VLOOKUP($E37,'DTOC Backsheet'!$D$5:$BS$182,W$9,FALSE))),"")</f>
        <v>9110.9892908561233</v>
      </c>
      <c r="X37" s="138">
        <f ca="1">IFERROR(IF((VLOOKUP($E37,'DTOC Backsheet'!$D$5:$BS$182,X$9,FALSE))="","",(VLOOKUP($E37,'DTOC Backsheet'!$D$5:$BS$182,X$9,FALSE))),"")</f>
        <v>9445.4833336664651</v>
      </c>
      <c r="Y37" s="135">
        <f ca="1">IFERROR(IF((VLOOKUP($E37,'DTOC Backsheet'!$D$5:$BS$182,Y$9,FALSE))="","",(VLOOKUP($E37,'DTOC Backsheet'!$D$5:$BS$182,Y$9,FALSE))),"")</f>
        <v>16457</v>
      </c>
      <c r="Z37" s="136">
        <f ca="1">IFERROR(IF((VLOOKUP($E37,'DTOC Backsheet'!$D$5:$BS$182,Z$9,FALSE))="","",(VLOOKUP($E37,'DTOC Backsheet'!$D$5:$BS$182,Z$9,FALSE))),"")</f>
        <v>13983</v>
      </c>
      <c r="AA37" s="164">
        <f ca="1">IFERROR(IF((VLOOKUP($E37,'DTOC Backsheet'!$D$5:$BS$182,AA$9,FALSE))="","",(VLOOKUP($E37,'DTOC Backsheet'!$D$5:$BS$182,AA$9,FALSE))),"")</f>
        <v>12895</v>
      </c>
      <c r="AB37" s="139">
        <f ca="1">IFERROR(IF((VLOOKUP($E37,'DTOC Backsheet'!$D$5:$BS$182,AB$9,FALSE))="","",(VLOOKUP($E37,'DTOC Backsheet'!$D$5:$BS$182,AB$9,FALSE))),"")</f>
        <v>13477</v>
      </c>
      <c r="AC37" s="164">
        <f ca="1">IFERROR(IF((VLOOKUP($E37,'DTOC Backsheet'!$D$5:$BS$182,AC$9,FALSE))="","",(VLOOKUP($E37,'DTOC Backsheet'!$D$5:$BS$182,AC$9,FALSE))),"")</f>
        <v>11556</v>
      </c>
      <c r="AD37" s="140">
        <f ca="1">IFERROR(IF((VLOOKUP($E37,'DTOC Backsheet'!$D$5:$BS$182,AD$9,FALSE))="","",(VLOOKUP($E37,'DTOC Backsheet'!$D$5:$BS$182,AD$9,FALSE))),"")</f>
        <v>10317</v>
      </c>
      <c r="AE37" s="136"/>
      <c r="AF37" s="139" t="str">
        <f ca="1">IFERROR(IF((VLOOKUP($E37,'DTOC Backsheet'!$D$5:$BS$182,AF$9,FALSE))="","",(VLOOKUP($E37,'DTOC Backsheet'!$D$5:$BS$182,AF$9,FALSE))),"")</f>
        <v/>
      </c>
      <c r="AG37" s="137" t="str">
        <f ca="1">IFERROR(IF((VLOOKUP($E37,'DTOC Backsheet'!$D$5:$BS$182,AG$9,FALSE))="","",(VLOOKUP($E37,'DTOC Backsheet'!$D$5:$BS$182,AG$9,FALSE))),"")</f>
        <v/>
      </c>
      <c r="AH37" s="136">
        <f t="shared" ca="1" si="9"/>
        <v>-3166</v>
      </c>
      <c r="AI37" s="138">
        <f t="shared" ca="1" si="10"/>
        <v>-336</v>
      </c>
      <c r="AJ37" s="139">
        <f t="shared" ca="1" si="11"/>
        <v>1677</v>
      </c>
      <c r="AK37" s="139">
        <f t="shared" ca="1" si="12"/>
        <v>1149</v>
      </c>
      <c r="AL37" s="164">
        <f t="shared" ca="1" si="13"/>
        <v>2732</v>
      </c>
      <c r="AM37" s="140">
        <f t="shared" ca="1" si="14"/>
        <v>4799</v>
      </c>
      <c r="AN37" s="136" t="str">
        <f t="shared" si="15"/>
        <v/>
      </c>
      <c r="AO37" s="139" t="str">
        <f t="shared" ca="1" si="16"/>
        <v/>
      </c>
      <c r="AP37" s="138" t="str">
        <f t="shared" ca="1" si="17"/>
        <v/>
      </c>
      <c r="AQ37" s="135">
        <f t="shared" ca="1" si="18"/>
        <v>-3287.3870357142878</v>
      </c>
      <c r="AR37" s="136">
        <f t="shared" ca="1" si="19"/>
        <v>-1826.8862142857142</v>
      </c>
      <c r="AS37" s="164">
        <f t="shared" ca="1" si="20"/>
        <v>-1708.4214285714315</v>
      </c>
      <c r="AT37" s="139">
        <f t="shared" ca="1" si="21"/>
        <v>-2974.0695714285703</v>
      </c>
      <c r="AU37" s="164">
        <f t="shared" ca="1" si="22"/>
        <v>-1677.9853294979093</v>
      </c>
      <c r="AV37" s="140">
        <f t="shared" ca="1" si="23"/>
        <v>-207.58648119239297</v>
      </c>
      <c r="AW37" s="136" t="str">
        <f t="shared" si="24"/>
        <v/>
      </c>
      <c r="AX37" s="164" t="str">
        <f t="shared" ca="1" si="25"/>
        <v/>
      </c>
      <c r="AY37" s="140" t="str">
        <f t="shared" ca="1" si="26"/>
        <v/>
      </c>
    </row>
    <row r="38" spans="1:5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135">
        <f ca="1">IFERROR(IF((VLOOKUP($E38,'DTOC Backsheet'!$D$5:$BS$182,G$9,FALSE))="","",(VLOOKUP($E38,'DTOC Backsheet'!$D$5:$BS$182,G$9,FALSE))),"")</f>
        <v>13576</v>
      </c>
      <c r="H38" s="136">
        <f ca="1">IFERROR(IF((VLOOKUP($E38,'DTOC Backsheet'!$D$5:$BS$182,H$9,FALSE))="","",(VLOOKUP($E38,'DTOC Backsheet'!$D$5:$BS$182,H$9,FALSE))),"")</f>
        <v>13546</v>
      </c>
      <c r="I38" s="136">
        <f ca="1">IFERROR(IF((VLOOKUP($E38,'DTOC Backsheet'!$D$5:$BS$182,I$9,FALSE))="","",(VLOOKUP($E38,'DTOC Backsheet'!$D$5:$BS$182,I$9,FALSE))),"")</f>
        <v>14055</v>
      </c>
      <c r="J38" s="138">
        <f ca="1">IFERROR(IF((VLOOKUP($E38,'DTOC Backsheet'!$D$5:$BS$182,J$9,FALSE))="","",(VLOOKUP($E38,'DTOC Backsheet'!$D$5:$BS$182,J$9,FALSE))),"")</f>
        <v>15600</v>
      </c>
      <c r="K38" s="164">
        <f ca="1">IFERROR(IF((VLOOKUP($E38,'DTOC Backsheet'!$D$5:$BS$182,K$9,FALSE))="","",(VLOOKUP($E38,'DTOC Backsheet'!$D$5:$BS$182,K$9,FALSE))),"")</f>
        <v>14856</v>
      </c>
      <c r="L38" s="140">
        <f ca="1">IFERROR(IF((VLOOKUP($E38,'DTOC Backsheet'!$D$5:$BS$182,L$9,FALSE))="","",(VLOOKUP($E38,'DTOC Backsheet'!$D$5:$BS$182,L$9,FALSE))),"")</f>
        <v>14687</v>
      </c>
      <c r="M38" s="136">
        <f ca="1">IFERROR(IF((VLOOKUP($E38,'DTOC Backsheet'!$D$5:$BS$182,M$9,FALSE))="","",(VLOOKUP($E38,'DTOC Backsheet'!$D$5:$BS$182,M$9,FALSE))),"")</f>
        <v>13652</v>
      </c>
      <c r="N38" s="139">
        <f ca="1">IFERROR(IF((VLOOKUP($E38,'DTOC Backsheet'!$D$5:$BS$182,N$9,FALSE))="","",(VLOOKUP($E38,'DTOC Backsheet'!$D$5:$BS$182,N$9,FALSE))),"")</f>
        <v>12251</v>
      </c>
      <c r="O38" s="137">
        <f ca="1">IFERROR(IF((VLOOKUP($E38,'DTOC Backsheet'!$D$5:$BS$182,O$9,FALSE))="","",(VLOOKUP($E38,'DTOC Backsheet'!$D$5:$BS$182,O$9,FALSE))),"")</f>
        <v>14037</v>
      </c>
      <c r="P38" s="136">
        <f ca="1">IFERROR(IF((VLOOKUP($E38,'DTOC Backsheet'!$D$5:$BS$182,P$9,FALSE))="","",(VLOOKUP($E38,'DTOC Backsheet'!$D$5:$BS$182,P$9,FALSE))),"")</f>
        <v>14190.716070218141</v>
      </c>
      <c r="Q38" s="136">
        <f ca="1">IFERROR(IF((VLOOKUP($E38,'DTOC Backsheet'!$D$5:$BS$182,Q$9,FALSE))="","",(VLOOKUP($E38,'DTOC Backsheet'!$D$5:$BS$182,Q$9,FALSE))),"")</f>
        <v>12800.894251333137</v>
      </c>
      <c r="R38" s="136">
        <f ca="1">IFERROR(IF((VLOOKUP($E38,'DTOC Backsheet'!$D$5:$BS$182,R$9,FALSE))="","",(VLOOKUP($E38,'DTOC Backsheet'!$D$5:$BS$182,R$9,FALSE))),"")</f>
        <v>10779.875837401076</v>
      </c>
      <c r="S38" s="136">
        <f ca="1">IFERROR(IF((VLOOKUP($E38,'DTOC Backsheet'!$D$5:$BS$182,S$9,FALSE))="","",(VLOOKUP($E38,'DTOC Backsheet'!$D$5:$BS$182,S$9,FALSE))),"")</f>
        <v>9856.3783653144455</v>
      </c>
      <c r="T38" s="164">
        <f ca="1">IFERROR(IF((VLOOKUP($E38,'DTOC Backsheet'!$D$5:$BS$182,T$9,FALSE))="","",(VLOOKUP($E38,'DTOC Backsheet'!$D$5:$BS$182,T$9,FALSE))),"")</f>
        <v>8090.7785961287618</v>
      </c>
      <c r="U38" s="140">
        <f ca="1">IFERROR(IF((VLOOKUP($E38,'DTOC Backsheet'!$D$5:$BS$182,U$9,FALSE))="","",(VLOOKUP($E38,'DTOC Backsheet'!$D$5:$BS$182,U$9,FALSE))),"")</f>
        <v>8358.7712159997209</v>
      </c>
      <c r="V38" s="136">
        <f ca="1">IFERROR(IF((VLOOKUP($E38,'DTOC Backsheet'!$D$5:$BS$182,V$9,FALSE))="","",(VLOOKUP($E38,'DTOC Backsheet'!$D$5:$BS$182,V$9,FALSE))),"")</f>
        <v>8358.7712159997209</v>
      </c>
      <c r="W38" s="136">
        <f ca="1">IFERROR(IF((VLOOKUP($E38,'DTOC Backsheet'!$D$5:$BS$182,W$9,FALSE))="","",(VLOOKUP($E38,'DTOC Backsheet'!$D$5:$BS$182,W$9,FALSE))),"")</f>
        <v>7546.9933563868444</v>
      </c>
      <c r="X38" s="138">
        <f ca="1">IFERROR(IF((VLOOKUP($E38,'DTOC Backsheet'!$D$5:$BS$182,X$9,FALSE))="","",(VLOOKUP($E38,'DTOC Backsheet'!$D$5:$BS$182,X$9,FALSE))),"")</f>
        <v>8349.6712159997205</v>
      </c>
      <c r="Y38" s="135">
        <f ca="1">IFERROR(IF((VLOOKUP($E38,'DTOC Backsheet'!$D$5:$BS$182,Y$9,FALSE))="","",(VLOOKUP($E38,'DTOC Backsheet'!$D$5:$BS$182,Y$9,FALSE))),"")</f>
        <v>14362</v>
      </c>
      <c r="Z38" s="136">
        <f ca="1">IFERROR(IF((VLOOKUP($E38,'DTOC Backsheet'!$D$5:$BS$182,Z$9,FALSE))="","",(VLOOKUP($E38,'DTOC Backsheet'!$D$5:$BS$182,Z$9,FALSE))),"")</f>
        <v>15422</v>
      </c>
      <c r="AA38" s="164">
        <f ca="1">IFERROR(IF((VLOOKUP($E38,'DTOC Backsheet'!$D$5:$BS$182,AA$9,FALSE))="","",(VLOOKUP($E38,'DTOC Backsheet'!$D$5:$BS$182,AA$9,FALSE))),"")</f>
        <v>14269</v>
      </c>
      <c r="AB38" s="139">
        <f ca="1">IFERROR(IF((VLOOKUP($E38,'DTOC Backsheet'!$D$5:$BS$182,AB$9,FALSE))="","",(VLOOKUP($E38,'DTOC Backsheet'!$D$5:$BS$182,AB$9,FALSE))),"")</f>
        <v>14384</v>
      </c>
      <c r="AC38" s="164">
        <f ca="1">IFERROR(IF((VLOOKUP($E38,'DTOC Backsheet'!$D$5:$BS$182,AC$9,FALSE))="","",(VLOOKUP($E38,'DTOC Backsheet'!$D$5:$BS$182,AC$9,FALSE))),"")</f>
        <v>13765</v>
      </c>
      <c r="AD38" s="140">
        <f ca="1">IFERROR(IF((VLOOKUP($E38,'DTOC Backsheet'!$D$5:$BS$182,AD$9,FALSE))="","",(VLOOKUP($E38,'DTOC Backsheet'!$D$5:$BS$182,AD$9,FALSE))),"")</f>
        <v>12088</v>
      </c>
      <c r="AE38" s="136"/>
      <c r="AF38" s="139" t="str">
        <f ca="1">IFERROR(IF((VLOOKUP($E38,'DTOC Backsheet'!$D$5:$BS$182,AF$9,FALSE))="","",(VLOOKUP($E38,'DTOC Backsheet'!$D$5:$BS$182,AF$9,FALSE))),"")</f>
        <v/>
      </c>
      <c r="AG38" s="137" t="str">
        <f ca="1">IFERROR(IF((VLOOKUP($E38,'DTOC Backsheet'!$D$5:$BS$182,AG$9,FALSE))="","",(VLOOKUP($E38,'DTOC Backsheet'!$D$5:$BS$182,AG$9,FALSE))),"")</f>
        <v/>
      </c>
      <c r="AH38" s="136">
        <f t="shared" ca="1" si="9"/>
        <v>-786</v>
      </c>
      <c r="AI38" s="138">
        <f t="shared" ca="1" si="10"/>
        <v>-1876</v>
      </c>
      <c r="AJ38" s="139">
        <f t="shared" ca="1" si="11"/>
        <v>-214</v>
      </c>
      <c r="AK38" s="139">
        <f t="shared" ca="1" si="12"/>
        <v>1216</v>
      </c>
      <c r="AL38" s="164">
        <f t="shared" ca="1" si="13"/>
        <v>1091</v>
      </c>
      <c r="AM38" s="140">
        <f t="shared" ca="1" si="14"/>
        <v>2599</v>
      </c>
      <c r="AN38" s="136" t="str">
        <f t="shared" si="15"/>
        <v/>
      </c>
      <c r="AO38" s="139" t="str">
        <f t="shared" ca="1" si="16"/>
        <v/>
      </c>
      <c r="AP38" s="138" t="str">
        <f t="shared" ca="1" si="17"/>
        <v/>
      </c>
      <c r="AQ38" s="135">
        <f t="shared" ca="1" si="18"/>
        <v>-171.28392978185911</v>
      </c>
      <c r="AR38" s="136">
        <f t="shared" ca="1" si="19"/>
        <v>-2621.1057486668633</v>
      </c>
      <c r="AS38" s="164">
        <f t="shared" ca="1" si="20"/>
        <v>-3489.1241625989242</v>
      </c>
      <c r="AT38" s="139">
        <f t="shared" ca="1" si="21"/>
        <v>-4527.6216346855545</v>
      </c>
      <c r="AU38" s="164">
        <f t="shared" ca="1" si="22"/>
        <v>-5674.2214038712382</v>
      </c>
      <c r="AV38" s="140">
        <f t="shared" ca="1" si="23"/>
        <v>-3729.2287840002791</v>
      </c>
      <c r="AW38" s="136" t="str">
        <f t="shared" si="24"/>
        <v/>
      </c>
      <c r="AX38" s="164" t="str">
        <f t="shared" ca="1" si="25"/>
        <v/>
      </c>
      <c r="AY38" s="140" t="str">
        <f t="shared" ca="1" si="26"/>
        <v/>
      </c>
    </row>
    <row r="39" spans="1:5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135">
        <f ca="1">IFERROR(IF((VLOOKUP($E39,'DTOC Backsheet'!$D$5:$BS$182,G$9,FALSE))="","",(VLOOKUP($E39,'DTOC Backsheet'!$D$5:$BS$182,G$9,FALSE))),"")</f>
        <v>16253</v>
      </c>
      <c r="H39" s="136">
        <f ca="1">IFERROR(IF((VLOOKUP($E39,'DTOC Backsheet'!$D$5:$BS$182,H$9,FALSE))="","",(VLOOKUP($E39,'DTOC Backsheet'!$D$5:$BS$182,H$9,FALSE))),"")</f>
        <v>16524</v>
      </c>
      <c r="I39" s="136">
        <f ca="1">IFERROR(IF((VLOOKUP($E39,'DTOC Backsheet'!$D$5:$BS$182,I$9,FALSE))="","",(VLOOKUP($E39,'DTOC Backsheet'!$D$5:$BS$182,I$9,FALSE))),"")</f>
        <v>16434</v>
      </c>
      <c r="J39" s="138">
        <f ca="1">IFERROR(IF((VLOOKUP($E39,'DTOC Backsheet'!$D$5:$BS$182,J$9,FALSE))="","",(VLOOKUP($E39,'DTOC Backsheet'!$D$5:$BS$182,J$9,FALSE))),"")</f>
        <v>16985</v>
      </c>
      <c r="K39" s="164">
        <f ca="1">IFERROR(IF((VLOOKUP($E39,'DTOC Backsheet'!$D$5:$BS$182,K$9,FALSE))="","",(VLOOKUP($E39,'DTOC Backsheet'!$D$5:$BS$182,K$9,FALSE))),"")</f>
        <v>15755</v>
      </c>
      <c r="L39" s="140">
        <f ca="1">IFERROR(IF((VLOOKUP($E39,'DTOC Backsheet'!$D$5:$BS$182,L$9,FALSE))="","",(VLOOKUP($E39,'DTOC Backsheet'!$D$5:$BS$182,L$9,FALSE))),"")</f>
        <v>15707</v>
      </c>
      <c r="M39" s="136">
        <f ca="1">IFERROR(IF((VLOOKUP($E39,'DTOC Backsheet'!$D$5:$BS$182,M$9,FALSE))="","",(VLOOKUP($E39,'DTOC Backsheet'!$D$5:$BS$182,M$9,FALSE))),"")</f>
        <v>15158</v>
      </c>
      <c r="N39" s="139">
        <f ca="1">IFERROR(IF((VLOOKUP($E39,'DTOC Backsheet'!$D$5:$BS$182,N$9,FALSE))="","",(VLOOKUP($E39,'DTOC Backsheet'!$D$5:$BS$182,N$9,FALSE))),"")</f>
        <v>15554</v>
      </c>
      <c r="O39" s="137">
        <f ca="1">IFERROR(IF((VLOOKUP($E39,'DTOC Backsheet'!$D$5:$BS$182,O$9,FALSE))="","",(VLOOKUP($E39,'DTOC Backsheet'!$D$5:$BS$182,O$9,FALSE))),"")</f>
        <v>17262</v>
      </c>
      <c r="P39" s="136">
        <f ca="1">IFERROR(IF((VLOOKUP($E39,'DTOC Backsheet'!$D$5:$BS$182,P$9,FALSE))="","",(VLOOKUP($E39,'DTOC Backsheet'!$D$5:$BS$182,P$9,FALSE))),"")</f>
        <v>15265.793588224691</v>
      </c>
      <c r="Q39" s="136">
        <f ca="1">IFERROR(IF((VLOOKUP($E39,'DTOC Backsheet'!$D$5:$BS$182,Q$9,FALSE))="","",(VLOOKUP($E39,'DTOC Backsheet'!$D$5:$BS$182,Q$9,FALSE))),"")</f>
        <v>14682.623006187268</v>
      </c>
      <c r="R39" s="136">
        <f ca="1">IFERROR(IF((VLOOKUP($E39,'DTOC Backsheet'!$D$5:$BS$182,R$9,FALSE))="","",(VLOOKUP($E39,'DTOC Backsheet'!$D$5:$BS$182,R$9,FALSE))),"")</f>
        <v>13956.334225367431</v>
      </c>
      <c r="S39" s="136">
        <f ca="1">IFERROR(IF((VLOOKUP($E39,'DTOC Backsheet'!$D$5:$BS$182,S$9,FALSE))="","",(VLOOKUP($E39,'DTOC Backsheet'!$D$5:$BS$182,S$9,FALSE))),"")</f>
        <v>13586.844278089666</v>
      </c>
      <c r="T39" s="164">
        <f ca="1">IFERROR(IF((VLOOKUP($E39,'DTOC Backsheet'!$D$5:$BS$182,T$9,FALSE))="","",(VLOOKUP($E39,'DTOC Backsheet'!$D$5:$BS$182,T$9,FALSE))),"")</f>
        <v>12884.634799113999</v>
      </c>
      <c r="U39" s="140">
        <f ca="1">IFERROR(IF((VLOOKUP($E39,'DTOC Backsheet'!$D$5:$BS$182,U$9,FALSE))="","",(VLOOKUP($E39,'DTOC Backsheet'!$D$5:$BS$182,U$9,FALSE))),"")</f>
        <v>13314.10391146542</v>
      </c>
      <c r="V39" s="136">
        <f ca="1">IFERROR(IF((VLOOKUP($E39,'DTOC Backsheet'!$D$5:$BS$182,V$9,FALSE))="","",(VLOOKUP($E39,'DTOC Backsheet'!$D$5:$BS$182,V$9,FALSE))),"")</f>
        <v>13314.10391146542</v>
      </c>
      <c r="W39" s="136">
        <f ca="1">IFERROR(IF((VLOOKUP($E39,'DTOC Backsheet'!$D$5:$BS$182,W$9,FALSE))="","",(VLOOKUP($E39,'DTOC Backsheet'!$D$5:$BS$182,W$9,FALSE))),"")</f>
        <v>12068.300409771951</v>
      </c>
      <c r="X39" s="138">
        <f ca="1">IFERROR(IF((VLOOKUP($E39,'DTOC Backsheet'!$D$5:$BS$182,X$9,FALSE))="","",(VLOOKUP($E39,'DTOC Backsheet'!$D$5:$BS$182,X$9,FALSE))),"")</f>
        <v>13309.068197179706</v>
      </c>
      <c r="Y39" s="135">
        <f ca="1">IFERROR(IF((VLOOKUP($E39,'DTOC Backsheet'!$D$5:$BS$182,Y$9,FALSE))="","",(VLOOKUP($E39,'DTOC Backsheet'!$D$5:$BS$182,Y$9,FALSE))),"")</f>
        <v>16457</v>
      </c>
      <c r="Z39" s="136">
        <f ca="1">IFERROR(IF((VLOOKUP($E39,'DTOC Backsheet'!$D$5:$BS$182,Z$9,FALSE))="","",(VLOOKUP($E39,'DTOC Backsheet'!$D$5:$BS$182,Z$9,FALSE))),"")</f>
        <v>17514</v>
      </c>
      <c r="AA39" s="164">
        <f ca="1">IFERROR(IF((VLOOKUP($E39,'DTOC Backsheet'!$D$5:$BS$182,AA$9,FALSE))="","",(VLOOKUP($E39,'DTOC Backsheet'!$D$5:$BS$182,AA$9,FALSE))),"")</f>
        <v>15332</v>
      </c>
      <c r="AB39" s="139">
        <f ca="1">IFERROR(IF((VLOOKUP($E39,'DTOC Backsheet'!$D$5:$BS$182,AB$9,FALSE))="","",(VLOOKUP($E39,'DTOC Backsheet'!$D$5:$BS$182,AB$9,FALSE))),"")</f>
        <v>14463</v>
      </c>
      <c r="AC39" s="164">
        <f ca="1">IFERROR(IF((VLOOKUP($E39,'DTOC Backsheet'!$D$5:$BS$182,AC$9,FALSE))="","",(VLOOKUP($E39,'DTOC Backsheet'!$D$5:$BS$182,AC$9,FALSE))),"")</f>
        <v>13933</v>
      </c>
      <c r="AD39" s="140">
        <f ca="1">IFERROR(IF((VLOOKUP($E39,'DTOC Backsheet'!$D$5:$BS$182,AD$9,FALSE))="","",(VLOOKUP($E39,'DTOC Backsheet'!$D$5:$BS$182,AD$9,FALSE))),"")</f>
        <v>13312</v>
      </c>
      <c r="AE39" s="136"/>
      <c r="AF39" s="139" t="str">
        <f ca="1">IFERROR(IF((VLOOKUP($E39,'DTOC Backsheet'!$D$5:$BS$182,AF$9,FALSE))="","",(VLOOKUP($E39,'DTOC Backsheet'!$D$5:$BS$182,AF$9,FALSE))),"")</f>
        <v/>
      </c>
      <c r="AG39" s="137" t="str">
        <f ca="1">IFERROR(IF((VLOOKUP($E39,'DTOC Backsheet'!$D$5:$BS$182,AG$9,FALSE))="","",(VLOOKUP($E39,'DTOC Backsheet'!$D$5:$BS$182,AG$9,FALSE))),"")</f>
        <v/>
      </c>
      <c r="AH39" s="136">
        <f t="shared" ca="1" si="9"/>
        <v>-204</v>
      </c>
      <c r="AI39" s="138">
        <f t="shared" ca="1" si="10"/>
        <v>-990</v>
      </c>
      <c r="AJ39" s="139">
        <f t="shared" ca="1" si="11"/>
        <v>1102</v>
      </c>
      <c r="AK39" s="139">
        <f t="shared" ca="1" si="12"/>
        <v>2522</v>
      </c>
      <c r="AL39" s="164">
        <f t="shared" ca="1" si="13"/>
        <v>1822</v>
      </c>
      <c r="AM39" s="140">
        <f t="shared" ca="1" si="14"/>
        <v>2395</v>
      </c>
      <c r="AN39" s="136" t="str">
        <f t="shared" si="15"/>
        <v/>
      </c>
      <c r="AO39" s="139" t="str">
        <f t="shared" ca="1" si="16"/>
        <v/>
      </c>
      <c r="AP39" s="138" t="str">
        <f t="shared" ca="1" si="17"/>
        <v/>
      </c>
      <c r="AQ39" s="135">
        <f t="shared" ca="1" si="18"/>
        <v>-1191.2064117753089</v>
      </c>
      <c r="AR39" s="136">
        <f t="shared" ca="1" si="19"/>
        <v>-2831.3769938127316</v>
      </c>
      <c r="AS39" s="164">
        <f t="shared" ca="1" si="20"/>
        <v>-1375.6657746325691</v>
      </c>
      <c r="AT39" s="139">
        <f t="shared" ca="1" si="21"/>
        <v>-876.15572191033425</v>
      </c>
      <c r="AU39" s="164">
        <f t="shared" ca="1" si="22"/>
        <v>-1048.3652008860008</v>
      </c>
      <c r="AV39" s="140">
        <f t="shared" ca="1" si="23"/>
        <v>2.1039114654195146</v>
      </c>
      <c r="AW39" s="136" t="str">
        <f t="shared" si="24"/>
        <v/>
      </c>
      <c r="AX39" s="164" t="str">
        <f t="shared" ca="1" si="25"/>
        <v/>
      </c>
      <c r="AY39" s="140" t="str">
        <f t="shared" ca="1" si="26"/>
        <v/>
      </c>
    </row>
    <row r="40" spans="1:5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135">
        <f ca="1">IFERROR(IF((VLOOKUP($E40,'DTOC Backsheet'!$D$5:$BS$182,G$9,FALSE))="","",(VLOOKUP($E40,'DTOC Backsheet'!$D$5:$BS$182,G$9,FALSE))),"")</f>
        <v>214</v>
      </c>
      <c r="H40" s="136">
        <f ca="1">IFERROR(IF((VLOOKUP($E40,'DTOC Backsheet'!$D$5:$BS$182,H$9,FALSE))="","",(VLOOKUP($E40,'DTOC Backsheet'!$D$5:$BS$182,H$9,FALSE))),"")</f>
        <v>337</v>
      </c>
      <c r="I40" s="136">
        <f ca="1">IFERROR(IF((VLOOKUP($E40,'DTOC Backsheet'!$D$5:$BS$182,I$9,FALSE))="","",(VLOOKUP($E40,'DTOC Backsheet'!$D$5:$BS$182,I$9,FALSE))),"")</f>
        <v>414</v>
      </c>
      <c r="J40" s="138">
        <f ca="1">IFERROR(IF((VLOOKUP($E40,'DTOC Backsheet'!$D$5:$BS$182,J$9,FALSE))="","",(VLOOKUP($E40,'DTOC Backsheet'!$D$5:$BS$182,J$9,FALSE))),"")</f>
        <v>473</v>
      </c>
      <c r="K40" s="164">
        <f ca="1">IFERROR(IF((VLOOKUP($E40,'DTOC Backsheet'!$D$5:$BS$182,K$9,FALSE))="","",(VLOOKUP($E40,'DTOC Backsheet'!$D$5:$BS$182,K$9,FALSE))),"")</f>
        <v>182</v>
      </c>
      <c r="L40" s="140">
        <f ca="1">IFERROR(IF((VLOOKUP($E40,'DTOC Backsheet'!$D$5:$BS$182,L$9,FALSE))="","",(VLOOKUP($E40,'DTOC Backsheet'!$D$5:$BS$182,L$9,FALSE))),"")</f>
        <v>270</v>
      </c>
      <c r="M40" s="136">
        <f ca="1">IFERROR(IF((VLOOKUP($E40,'DTOC Backsheet'!$D$5:$BS$182,M$9,FALSE))="","",(VLOOKUP($E40,'DTOC Backsheet'!$D$5:$BS$182,M$9,FALSE))),"")</f>
        <v>301</v>
      </c>
      <c r="N40" s="139">
        <f ca="1">IFERROR(IF((VLOOKUP($E40,'DTOC Backsheet'!$D$5:$BS$182,N$9,FALSE))="","",(VLOOKUP($E40,'DTOC Backsheet'!$D$5:$BS$182,N$9,FALSE))),"")</f>
        <v>251</v>
      </c>
      <c r="O40" s="137">
        <f ca="1">IFERROR(IF((VLOOKUP($E40,'DTOC Backsheet'!$D$5:$BS$182,O$9,FALSE))="","",(VLOOKUP($E40,'DTOC Backsheet'!$D$5:$BS$182,O$9,FALSE))),"")</f>
        <v>316</v>
      </c>
      <c r="P40" s="136">
        <f ca="1">IFERROR(IF((VLOOKUP($E40,'DTOC Backsheet'!$D$5:$BS$182,P$9,FALSE))="","",(VLOOKUP($E40,'DTOC Backsheet'!$D$5:$BS$182,P$9,FALSE))),"")</f>
        <v>287.3581902131474</v>
      </c>
      <c r="Q40" s="136">
        <f ca="1">IFERROR(IF((VLOOKUP($E40,'DTOC Backsheet'!$D$5:$BS$182,Q$9,FALSE))="","",(VLOOKUP($E40,'DTOC Backsheet'!$D$5:$BS$182,Q$9,FALSE))),"")</f>
        <v>287.3581902131474</v>
      </c>
      <c r="R40" s="136">
        <f ca="1">IFERROR(IF((VLOOKUP($E40,'DTOC Backsheet'!$D$5:$BS$182,R$9,FALSE))="","",(VLOOKUP($E40,'DTOC Backsheet'!$D$5:$BS$182,R$9,FALSE))),"")</f>
        <v>278.29179698046528</v>
      </c>
      <c r="S40" s="136">
        <f ca="1">IFERROR(IF((VLOOKUP($E40,'DTOC Backsheet'!$D$5:$BS$182,S$9,FALSE))="","",(VLOOKUP($E40,'DTOC Backsheet'!$D$5:$BS$182,S$9,FALSE))),"")</f>
        <v>279.05819021314744</v>
      </c>
      <c r="T40" s="164">
        <f ca="1">IFERROR(IF((VLOOKUP($E40,'DTOC Backsheet'!$D$5:$BS$182,T$9,FALSE))="","",(VLOOKUP($E40,'DTOC Backsheet'!$D$5:$BS$182,T$9,FALSE))),"")</f>
        <v>276.29179698046528</v>
      </c>
      <c r="U40" s="140">
        <f ca="1">IFERROR(IF((VLOOKUP($E40,'DTOC Backsheet'!$D$5:$BS$182,U$9,FALSE))="","",(VLOOKUP($E40,'DTOC Backsheet'!$D$5:$BS$182,U$9,FALSE))),"")</f>
        <v>286.05819021314744</v>
      </c>
      <c r="V40" s="136">
        <f ca="1">IFERROR(IF((VLOOKUP($E40,'DTOC Backsheet'!$D$5:$BS$182,V$9,FALSE))="","",(VLOOKUP($E40,'DTOC Backsheet'!$D$5:$BS$182,V$9,FALSE))),"")</f>
        <v>286.05819021314744</v>
      </c>
      <c r="W40" s="136">
        <f ca="1">IFERROR(IF((VLOOKUP($E40,'DTOC Backsheet'!$D$5:$BS$182,W$9,FALSE))="","",(VLOOKUP($E40,'DTOC Backsheet'!$D$5:$BS$182,W$9,FALSE))),"")</f>
        <v>258.39999999999998</v>
      </c>
      <c r="X40" s="138">
        <f ca="1">IFERROR(IF((VLOOKUP($E40,'DTOC Backsheet'!$D$5:$BS$182,X$9,FALSE))="","",(VLOOKUP($E40,'DTOC Backsheet'!$D$5:$BS$182,X$9,FALSE))),"")</f>
        <v>286.05819021314744</v>
      </c>
      <c r="Y40" s="135">
        <f ca="1">IFERROR(IF((VLOOKUP($E40,'DTOC Backsheet'!$D$5:$BS$182,Y$9,FALSE))="","",(VLOOKUP($E40,'DTOC Backsheet'!$D$5:$BS$182,Y$9,FALSE))),"")</f>
        <v>220</v>
      </c>
      <c r="Z40" s="136">
        <f ca="1">IFERROR(IF((VLOOKUP($E40,'DTOC Backsheet'!$D$5:$BS$182,Z$9,FALSE))="","",(VLOOKUP($E40,'DTOC Backsheet'!$D$5:$BS$182,Z$9,FALSE))),"")</f>
        <v>275</v>
      </c>
      <c r="AA40" s="164">
        <f ca="1">IFERROR(IF((VLOOKUP($E40,'DTOC Backsheet'!$D$5:$BS$182,AA$9,FALSE))="","",(VLOOKUP($E40,'DTOC Backsheet'!$D$5:$BS$182,AA$9,FALSE))),"")</f>
        <v>221</v>
      </c>
      <c r="AB40" s="139">
        <f ca="1">IFERROR(IF((VLOOKUP($E40,'DTOC Backsheet'!$D$5:$BS$182,AB$9,FALSE))="","",(VLOOKUP($E40,'DTOC Backsheet'!$D$5:$BS$182,AB$9,FALSE))),"")</f>
        <v>145</v>
      </c>
      <c r="AC40" s="164">
        <f ca="1">IFERROR(IF((VLOOKUP($E40,'DTOC Backsheet'!$D$5:$BS$182,AC$9,FALSE))="","",(VLOOKUP($E40,'DTOC Backsheet'!$D$5:$BS$182,AC$9,FALSE))),"")</f>
        <v>225</v>
      </c>
      <c r="AD40" s="140">
        <f ca="1">IFERROR(IF((VLOOKUP($E40,'DTOC Backsheet'!$D$5:$BS$182,AD$9,FALSE))="","",(VLOOKUP($E40,'DTOC Backsheet'!$D$5:$BS$182,AD$9,FALSE))),"")</f>
        <v>93</v>
      </c>
      <c r="AE40" s="136"/>
      <c r="AF40" s="139" t="str">
        <f ca="1">IFERROR(IF((VLOOKUP($E40,'DTOC Backsheet'!$D$5:$BS$182,AF$9,FALSE))="","",(VLOOKUP($E40,'DTOC Backsheet'!$D$5:$BS$182,AF$9,FALSE))),"")</f>
        <v/>
      </c>
      <c r="AG40" s="137" t="str">
        <f ca="1">IFERROR(IF((VLOOKUP($E40,'DTOC Backsheet'!$D$5:$BS$182,AG$9,FALSE))="","",(VLOOKUP($E40,'DTOC Backsheet'!$D$5:$BS$182,AG$9,FALSE))),"")</f>
        <v/>
      </c>
      <c r="AH40" s="136">
        <f t="shared" ca="1" si="9"/>
        <v>-6</v>
      </c>
      <c r="AI40" s="138">
        <f t="shared" ca="1" si="10"/>
        <v>62</v>
      </c>
      <c r="AJ40" s="139">
        <f t="shared" ca="1" si="11"/>
        <v>193</v>
      </c>
      <c r="AK40" s="139">
        <f t="shared" ca="1" si="12"/>
        <v>328</v>
      </c>
      <c r="AL40" s="164">
        <f t="shared" ca="1" si="13"/>
        <v>-43</v>
      </c>
      <c r="AM40" s="140">
        <f t="shared" ca="1" si="14"/>
        <v>177</v>
      </c>
      <c r="AN40" s="136" t="str">
        <f t="shared" si="15"/>
        <v/>
      </c>
      <c r="AO40" s="139" t="str">
        <f t="shared" ca="1" si="16"/>
        <v/>
      </c>
      <c r="AP40" s="138" t="str">
        <f t="shared" ca="1" si="17"/>
        <v/>
      </c>
      <c r="AQ40" s="135">
        <f t="shared" ca="1" si="18"/>
        <v>67.358190213147395</v>
      </c>
      <c r="AR40" s="136">
        <f t="shared" ca="1" si="19"/>
        <v>12.358190213147395</v>
      </c>
      <c r="AS40" s="164">
        <f t="shared" ca="1" si="20"/>
        <v>57.291796980465278</v>
      </c>
      <c r="AT40" s="139">
        <f t="shared" ca="1" si="21"/>
        <v>134.05819021314744</v>
      </c>
      <c r="AU40" s="164">
        <f t="shared" ca="1" si="22"/>
        <v>51.291796980465278</v>
      </c>
      <c r="AV40" s="140">
        <f t="shared" ca="1" si="23"/>
        <v>193.05819021314744</v>
      </c>
      <c r="AW40" s="136" t="str">
        <f t="shared" si="24"/>
        <v/>
      </c>
      <c r="AX40" s="164" t="str">
        <f t="shared" ca="1" si="25"/>
        <v/>
      </c>
      <c r="AY40" s="140" t="str">
        <f t="shared" ca="1" si="26"/>
        <v/>
      </c>
    </row>
    <row r="41" spans="1:5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135">
        <f ca="1">IFERROR(IF((VLOOKUP($E41,'DTOC Backsheet'!$D$5:$BS$182,G$9,FALSE))="","",(VLOOKUP($E41,'DTOC Backsheet'!$D$5:$BS$182,G$9,FALSE))),"")</f>
        <v>744</v>
      </c>
      <c r="H41" s="136">
        <f ca="1">IFERROR(IF((VLOOKUP($E41,'DTOC Backsheet'!$D$5:$BS$182,H$9,FALSE))="","",(VLOOKUP($E41,'DTOC Backsheet'!$D$5:$BS$182,H$9,FALSE))),"")</f>
        <v>697</v>
      </c>
      <c r="I41" s="136">
        <f ca="1">IFERROR(IF((VLOOKUP($E41,'DTOC Backsheet'!$D$5:$BS$182,I$9,FALSE))="","",(VLOOKUP($E41,'DTOC Backsheet'!$D$5:$BS$182,I$9,FALSE))),"")</f>
        <v>934</v>
      </c>
      <c r="J41" s="138">
        <f ca="1">IFERROR(IF((VLOOKUP($E41,'DTOC Backsheet'!$D$5:$BS$182,J$9,FALSE))="","",(VLOOKUP($E41,'DTOC Backsheet'!$D$5:$BS$182,J$9,FALSE))),"")</f>
        <v>820</v>
      </c>
      <c r="K41" s="164">
        <f ca="1">IFERROR(IF((VLOOKUP($E41,'DTOC Backsheet'!$D$5:$BS$182,K$9,FALSE))="","",(VLOOKUP($E41,'DTOC Backsheet'!$D$5:$BS$182,K$9,FALSE))),"")</f>
        <v>638</v>
      </c>
      <c r="L41" s="140">
        <f ca="1">IFERROR(IF((VLOOKUP($E41,'DTOC Backsheet'!$D$5:$BS$182,L$9,FALSE))="","",(VLOOKUP($E41,'DTOC Backsheet'!$D$5:$BS$182,L$9,FALSE))),"")</f>
        <v>644</v>
      </c>
      <c r="M41" s="136">
        <f ca="1">IFERROR(IF((VLOOKUP($E41,'DTOC Backsheet'!$D$5:$BS$182,M$9,FALSE))="","",(VLOOKUP($E41,'DTOC Backsheet'!$D$5:$BS$182,M$9,FALSE))),"")</f>
        <v>746</v>
      </c>
      <c r="N41" s="139">
        <f ca="1">IFERROR(IF((VLOOKUP($E41,'DTOC Backsheet'!$D$5:$BS$182,N$9,FALSE))="","",(VLOOKUP($E41,'DTOC Backsheet'!$D$5:$BS$182,N$9,FALSE))),"")</f>
        <v>1095</v>
      </c>
      <c r="O41" s="137">
        <f ca="1">IFERROR(IF((VLOOKUP($E41,'DTOC Backsheet'!$D$5:$BS$182,O$9,FALSE))="","",(VLOOKUP($E41,'DTOC Backsheet'!$D$5:$BS$182,O$9,FALSE))),"")</f>
        <v>1390</v>
      </c>
      <c r="P41" s="136">
        <f ca="1">IFERROR(IF((VLOOKUP($E41,'DTOC Backsheet'!$D$5:$BS$182,P$9,FALSE))="","",(VLOOKUP($E41,'DTOC Backsheet'!$D$5:$BS$182,P$9,FALSE))),"")</f>
        <v>898.46753474936372</v>
      </c>
      <c r="Q41" s="136">
        <f ca="1">IFERROR(IF((VLOOKUP($E41,'DTOC Backsheet'!$D$5:$BS$182,Q$9,FALSE))="","",(VLOOKUP($E41,'DTOC Backsheet'!$D$5:$BS$182,Q$9,FALSE))),"")</f>
        <v>949.54797389255305</v>
      </c>
      <c r="R41" s="136">
        <f ca="1">IFERROR(IF((VLOOKUP($E41,'DTOC Backsheet'!$D$5:$BS$182,R$9,FALSE))="","",(VLOOKUP($E41,'DTOC Backsheet'!$D$5:$BS$182,R$9,FALSE))),"")</f>
        <v>1058.0907419571251</v>
      </c>
      <c r="S41" s="136">
        <f ca="1">IFERROR(IF((VLOOKUP($E41,'DTOC Backsheet'!$D$5:$BS$182,S$9,FALSE))="","",(VLOOKUP($E41,'DTOC Backsheet'!$D$5:$BS$182,S$9,FALSE))),"")</f>
        <v>988.19200315450212</v>
      </c>
      <c r="T41" s="164">
        <f ca="1">IFERROR(IF((VLOOKUP($E41,'DTOC Backsheet'!$D$5:$BS$182,T$9,FALSE))="","",(VLOOKUP($E41,'DTOC Backsheet'!$D$5:$BS$182,T$9,FALSE))),"")</f>
        <v>724.38931445579647</v>
      </c>
      <c r="U41" s="140">
        <f ca="1">IFERROR(IF((VLOOKUP($E41,'DTOC Backsheet'!$D$5:$BS$182,U$9,FALSE))="","",(VLOOKUP($E41,'DTOC Backsheet'!$D$5:$BS$182,U$9,FALSE))),"")</f>
        <v>748.53562493765639</v>
      </c>
      <c r="V41" s="136">
        <f ca="1">IFERROR(IF((VLOOKUP($E41,'DTOC Backsheet'!$D$5:$BS$182,V$9,FALSE))="","",(VLOOKUP($E41,'DTOC Backsheet'!$D$5:$BS$182,V$9,FALSE))),"")</f>
        <v>748.53562493765639</v>
      </c>
      <c r="W41" s="136">
        <f ca="1">IFERROR(IF((VLOOKUP($E41,'DTOC Backsheet'!$D$5:$BS$182,W$9,FALSE))="","",(VLOOKUP($E41,'DTOC Backsheet'!$D$5:$BS$182,W$9,FALSE))),"")</f>
        <v>716.83096793940047</v>
      </c>
      <c r="X41" s="138">
        <f ca="1">IFERROR(IF((VLOOKUP($E41,'DTOC Backsheet'!$D$5:$BS$182,X$9,FALSE))="","",(VLOOKUP($E41,'DTOC Backsheet'!$D$5:$BS$182,X$9,FALSE))),"")</f>
        <v>748.53562493765639</v>
      </c>
      <c r="Y41" s="135">
        <f ca="1">IFERROR(IF((VLOOKUP($E41,'DTOC Backsheet'!$D$5:$BS$182,Y$9,FALSE))="","",(VLOOKUP($E41,'DTOC Backsheet'!$D$5:$BS$182,Y$9,FALSE))),"")</f>
        <v>1009</v>
      </c>
      <c r="Z41" s="136">
        <f ca="1">IFERROR(IF((VLOOKUP($E41,'DTOC Backsheet'!$D$5:$BS$182,Z$9,FALSE))="","",(VLOOKUP($E41,'DTOC Backsheet'!$D$5:$BS$182,Z$9,FALSE))),"")</f>
        <v>951</v>
      </c>
      <c r="AA41" s="164">
        <f ca="1">IFERROR(IF((VLOOKUP($E41,'DTOC Backsheet'!$D$5:$BS$182,AA$9,FALSE))="","",(VLOOKUP($E41,'DTOC Backsheet'!$D$5:$BS$182,AA$9,FALSE))),"")</f>
        <v>912</v>
      </c>
      <c r="AB41" s="139">
        <f ca="1">IFERROR(IF((VLOOKUP($E41,'DTOC Backsheet'!$D$5:$BS$182,AB$9,FALSE))="","",(VLOOKUP($E41,'DTOC Backsheet'!$D$5:$BS$182,AB$9,FALSE))),"")</f>
        <v>768</v>
      </c>
      <c r="AC41" s="164">
        <f ca="1">IFERROR(IF((VLOOKUP($E41,'DTOC Backsheet'!$D$5:$BS$182,AC$9,FALSE))="","",(VLOOKUP($E41,'DTOC Backsheet'!$D$5:$BS$182,AC$9,FALSE))),"")</f>
        <v>589</v>
      </c>
      <c r="AD41" s="140">
        <f ca="1">IFERROR(IF((VLOOKUP($E41,'DTOC Backsheet'!$D$5:$BS$182,AD$9,FALSE))="","",(VLOOKUP($E41,'DTOC Backsheet'!$D$5:$BS$182,AD$9,FALSE))),"")</f>
        <v>545</v>
      </c>
      <c r="AE41" s="136"/>
      <c r="AF41" s="139" t="str">
        <f ca="1">IFERROR(IF((VLOOKUP($E41,'DTOC Backsheet'!$D$5:$BS$182,AF$9,FALSE))="","",(VLOOKUP($E41,'DTOC Backsheet'!$D$5:$BS$182,AF$9,FALSE))),"")</f>
        <v/>
      </c>
      <c r="AG41" s="137" t="str">
        <f ca="1">IFERROR(IF((VLOOKUP($E41,'DTOC Backsheet'!$D$5:$BS$182,AG$9,FALSE))="","",(VLOOKUP($E41,'DTOC Backsheet'!$D$5:$BS$182,AG$9,FALSE))),"")</f>
        <v/>
      </c>
      <c r="AH41" s="136">
        <f t="shared" ca="1" si="9"/>
        <v>-265</v>
      </c>
      <c r="AI41" s="138">
        <f t="shared" ca="1" si="10"/>
        <v>-254</v>
      </c>
      <c r="AJ41" s="139">
        <f t="shared" ca="1" si="11"/>
        <v>22</v>
      </c>
      <c r="AK41" s="139">
        <f t="shared" ca="1" si="12"/>
        <v>52</v>
      </c>
      <c r="AL41" s="164">
        <f t="shared" ca="1" si="13"/>
        <v>49</v>
      </c>
      <c r="AM41" s="140">
        <f t="shared" ca="1" si="14"/>
        <v>99</v>
      </c>
      <c r="AN41" s="136" t="str">
        <f t="shared" si="15"/>
        <v/>
      </c>
      <c r="AO41" s="139" t="str">
        <f t="shared" ca="1" si="16"/>
        <v/>
      </c>
      <c r="AP41" s="138" t="str">
        <f t="shared" ca="1" si="17"/>
        <v/>
      </c>
      <c r="AQ41" s="135">
        <f t="shared" ca="1" si="18"/>
        <v>-110.53246525063628</v>
      </c>
      <c r="AR41" s="136">
        <f t="shared" ca="1" si="19"/>
        <v>-1.4520261074469545</v>
      </c>
      <c r="AS41" s="164">
        <f t="shared" ca="1" si="20"/>
        <v>146.09074195712515</v>
      </c>
      <c r="AT41" s="139">
        <f t="shared" ca="1" si="21"/>
        <v>220.19200315450212</v>
      </c>
      <c r="AU41" s="164">
        <f t="shared" ca="1" si="22"/>
        <v>135.38931445579647</v>
      </c>
      <c r="AV41" s="140">
        <f t="shared" ca="1" si="23"/>
        <v>203.53562493765639</v>
      </c>
      <c r="AW41" s="136" t="str">
        <f t="shared" si="24"/>
        <v/>
      </c>
      <c r="AX41" s="164" t="str">
        <f t="shared" ca="1" si="25"/>
        <v/>
      </c>
      <c r="AY41" s="140" t="str">
        <f t="shared" ca="1" si="26"/>
        <v/>
      </c>
    </row>
    <row r="42" spans="1:5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135">
        <f ca="1">IFERROR(IF((VLOOKUP($E42,'DTOC Backsheet'!$D$5:$BS$182,G$9,FALSE))="","",(VLOOKUP($E42,'DTOC Backsheet'!$D$5:$BS$182,G$9,FALSE))),"")</f>
        <v>105</v>
      </c>
      <c r="H42" s="136">
        <f ca="1">IFERROR(IF((VLOOKUP($E42,'DTOC Backsheet'!$D$5:$BS$182,H$9,FALSE))="","",(VLOOKUP($E42,'DTOC Backsheet'!$D$5:$BS$182,H$9,FALSE))),"")</f>
        <v>90</v>
      </c>
      <c r="I42" s="136">
        <f ca="1">IFERROR(IF((VLOOKUP($E42,'DTOC Backsheet'!$D$5:$BS$182,I$9,FALSE))="","",(VLOOKUP($E42,'DTOC Backsheet'!$D$5:$BS$182,I$9,FALSE))),"")</f>
        <v>151</v>
      </c>
      <c r="J42" s="138">
        <f ca="1">IFERROR(IF((VLOOKUP($E42,'DTOC Backsheet'!$D$5:$BS$182,J$9,FALSE))="","",(VLOOKUP($E42,'DTOC Backsheet'!$D$5:$BS$182,J$9,FALSE))),"")</f>
        <v>105</v>
      </c>
      <c r="K42" s="164">
        <f ca="1">IFERROR(IF((VLOOKUP($E42,'DTOC Backsheet'!$D$5:$BS$182,K$9,FALSE))="","",(VLOOKUP($E42,'DTOC Backsheet'!$D$5:$BS$182,K$9,FALSE))),"")</f>
        <v>235</v>
      </c>
      <c r="L42" s="140">
        <f ca="1">IFERROR(IF((VLOOKUP($E42,'DTOC Backsheet'!$D$5:$BS$182,L$9,FALSE))="","",(VLOOKUP($E42,'DTOC Backsheet'!$D$5:$BS$182,L$9,FALSE))),"")</f>
        <v>373</v>
      </c>
      <c r="M42" s="136">
        <f ca="1">IFERROR(IF((VLOOKUP($E42,'DTOC Backsheet'!$D$5:$BS$182,M$9,FALSE))="","",(VLOOKUP($E42,'DTOC Backsheet'!$D$5:$BS$182,M$9,FALSE))),"")</f>
        <v>249</v>
      </c>
      <c r="N42" s="139">
        <f ca="1">IFERROR(IF((VLOOKUP($E42,'DTOC Backsheet'!$D$5:$BS$182,N$9,FALSE))="","",(VLOOKUP($E42,'DTOC Backsheet'!$D$5:$BS$182,N$9,FALSE))),"")</f>
        <v>143</v>
      </c>
      <c r="O42" s="137">
        <f ca="1">IFERROR(IF((VLOOKUP($E42,'DTOC Backsheet'!$D$5:$BS$182,O$9,FALSE))="","",(VLOOKUP($E42,'DTOC Backsheet'!$D$5:$BS$182,O$9,FALSE))),"")</f>
        <v>144</v>
      </c>
      <c r="P42" s="136">
        <f ca="1">IFERROR(IF((VLOOKUP($E42,'DTOC Backsheet'!$D$5:$BS$182,P$9,FALSE))="","",(VLOOKUP($E42,'DTOC Backsheet'!$D$5:$BS$182,P$9,FALSE))),"")</f>
        <v>189.1</v>
      </c>
      <c r="Q42" s="136">
        <f ca="1">IFERROR(IF((VLOOKUP($E42,'DTOC Backsheet'!$D$5:$BS$182,Q$9,FALSE))="","",(VLOOKUP($E42,'DTOC Backsheet'!$D$5:$BS$182,Q$9,FALSE))),"")</f>
        <v>189.1</v>
      </c>
      <c r="R42" s="136">
        <f ca="1">IFERROR(IF((VLOOKUP($E42,'DTOC Backsheet'!$D$5:$BS$182,R$9,FALSE))="","",(VLOOKUP($E42,'DTOC Backsheet'!$D$5:$BS$182,R$9,FALSE))),"")</f>
        <v>183</v>
      </c>
      <c r="S42" s="136">
        <f ca="1">IFERROR(IF((VLOOKUP($E42,'DTOC Backsheet'!$D$5:$BS$182,S$9,FALSE))="","",(VLOOKUP($E42,'DTOC Backsheet'!$D$5:$BS$182,S$9,FALSE))),"")</f>
        <v>189.1</v>
      </c>
      <c r="T42" s="164">
        <f ca="1">IFERROR(IF((VLOOKUP($E42,'DTOC Backsheet'!$D$5:$BS$182,T$9,FALSE))="","",(VLOOKUP($E42,'DTOC Backsheet'!$D$5:$BS$182,T$9,FALSE))),"")</f>
        <v>183.00551881335932</v>
      </c>
      <c r="U42" s="140">
        <f ca="1">IFERROR(IF((VLOOKUP($E42,'DTOC Backsheet'!$D$5:$BS$182,U$9,FALSE))="","",(VLOOKUP($E42,'DTOC Backsheet'!$D$5:$BS$182,U$9,FALSE))),"")</f>
        <v>189.10570277380464</v>
      </c>
      <c r="V42" s="136">
        <f ca="1">IFERROR(IF((VLOOKUP($E42,'DTOC Backsheet'!$D$5:$BS$182,V$9,FALSE))="","",(VLOOKUP($E42,'DTOC Backsheet'!$D$5:$BS$182,V$9,FALSE))),"")</f>
        <v>189.10570277380464</v>
      </c>
      <c r="W42" s="136">
        <f ca="1">IFERROR(IF((VLOOKUP($E42,'DTOC Backsheet'!$D$5:$BS$182,W$9,FALSE))="","",(VLOOKUP($E42,'DTOC Backsheet'!$D$5:$BS$182,W$9,FALSE))),"")</f>
        <v>170.8051508924687</v>
      </c>
      <c r="X42" s="138">
        <f ca="1">IFERROR(IF((VLOOKUP($E42,'DTOC Backsheet'!$D$5:$BS$182,X$9,FALSE))="","",(VLOOKUP($E42,'DTOC Backsheet'!$D$5:$BS$182,X$9,FALSE))),"")</f>
        <v>189.10570277380464</v>
      </c>
      <c r="Y42" s="135">
        <f ca="1">IFERROR(IF((VLOOKUP($E42,'DTOC Backsheet'!$D$5:$BS$182,Y$9,FALSE))="","",(VLOOKUP($E42,'DTOC Backsheet'!$D$5:$BS$182,Y$9,FALSE))),"")</f>
        <v>122</v>
      </c>
      <c r="Z42" s="136">
        <f ca="1">IFERROR(IF((VLOOKUP($E42,'DTOC Backsheet'!$D$5:$BS$182,Z$9,FALSE))="","",(VLOOKUP($E42,'DTOC Backsheet'!$D$5:$BS$182,Z$9,FALSE))),"")</f>
        <v>28</v>
      </c>
      <c r="AA42" s="164">
        <f ca="1">IFERROR(IF((VLOOKUP($E42,'DTOC Backsheet'!$D$5:$BS$182,AA$9,FALSE))="","",(VLOOKUP($E42,'DTOC Backsheet'!$D$5:$BS$182,AA$9,FALSE))),"")</f>
        <v>76</v>
      </c>
      <c r="AB42" s="139">
        <f ca="1">IFERROR(IF((VLOOKUP($E42,'DTOC Backsheet'!$D$5:$BS$182,AB$9,FALSE))="","",(VLOOKUP($E42,'DTOC Backsheet'!$D$5:$BS$182,AB$9,FALSE))),"")</f>
        <v>350</v>
      </c>
      <c r="AC42" s="164">
        <f ca="1">IFERROR(IF((VLOOKUP($E42,'DTOC Backsheet'!$D$5:$BS$182,AC$9,FALSE))="","",(VLOOKUP($E42,'DTOC Backsheet'!$D$5:$BS$182,AC$9,FALSE))),"")</f>
        <v>330</v>
      </c>
      <c r="AD42" s="140">
        <f ca="1">IFERROR(IF((VLOOKUP($E42,'DTOC Backsheet'!$D$5:$BS$182,AD$9,FALSE))="","",(VLOOKUP($E42,'DTOC Backsheet'!$D$5:$BS$182,AD$9,FALSE))),"")</f>
        <v>124</v>
      </c>
      <c r="AE42" s="136"/>
      <c r="AF42" s="139" t="str">
        <f ca="1">IFERROR(IF((VLOOKUP($E42,'DTOC Backsheet'!$D$5:$BS$182,AF$9,FALSE))="","",(VLOOKUP($E42,'DTOC Backsheet'!$D$5:$BS$182,AF$9,FALSE))),"")</f>
        <v/>
      </c>
      <c r="AG42" s="137" t="str">
        <f ca="1">IFERROR(IF((VLOOKUP($E42,'DTOC Backsheet'!$D$5:$BS$182,AG$9,FALSE))="","",(VLOOKUP($E42,'DTOC Backsheet'!$D$5:$BS$182,AG$9,FALSE))),"")</f>
        <v/>
      </c>
      <c r="AH42" s="136">
        <f t="shared" ca="1" si="9"/>
        <v>-17</v>
      </c>
      <c r="AI42" s="138">
        <f t="shared" ca="1" si="10"/>
        <v>62</v>
      </c>
      <c r="AJ42" s="139">
        <f t="shared" ca="1" si="11"/>
        <v>75</v>
      </c>
      <c r="AK42" s="139">
        <f t="shared" ca="1" si="12"/>
        <v>-245</v>
      </c>
      <c r="AL42" s="164">
        <f t="shared" ca="1" si="13"/>
        <v>-95</v>
      </c>
      <c r="AM42" s="140">
        <f t="shared" ca="1" si="14"/>
        <v>249</v>
      </c>
      <c r="AN42" s="136" t="str">
        <f t="shared" si="15"/>
        <v/>
      </c>
      <c r="AO42" s="139" t="str">
        <f t="shared" ca="1" si="16"/>
        <v/>
      </c>
      <c r="AP42" s="138" t="str">
        <f t="shared" ca="1" si="17"/>
        <v/>
      </c>
      <c r="AQ42" s="135">
        <f t="shared" ca="1" si="18"/>
        <v>67.099999999999994</v>
      </c>
      <c r="AR42" s="136">
        <f t="shared" ca="1" si="19"/>
        <v>161.1</v>
      </c>
      <c r="AS42" s="164">
        <f t="shared" ca="1" si="20"/>
        <v>107</v>
      </c>
      <c r="AT42" s="139">
        <f t="shared" ca="1" si="21"/>
        <v>-160.9</v>
      </c>
      <c r="AU42" s="164">
        <f t="shared" ca="1" si="22"/>
        <v>-146.99448118664068</v>
      </c>
      <c r="AV42" s="140">
        <f t="shared" ca="1" si="23"/>
        <v>65.105702773804637</v>
      </c>
      <c r="AW42" s="136" t="str">
        <f t="shared" si="24"/>
        <v/>
      </c>
      <c r="AX42" s="164" t="str">
        <f t="shared" ca="1" si="25"/>
        <v/>
      </c>
      <c r="AY42" s="140" t="str">
        <f t="shared" ca="1" si="26"/>
        <v/>
      </c>
    </row>
    <row r="43" spans="1:5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135">
        <f ca="1">IFERROR(IF((VLOOKUP($E43,'DTOC Backsheet'!$D$5:$BS$182,G$9,FALSE))="","",(VLOOKUP($E43,'DTOC Backsheet'!$D$5:$BS$182,G$9,FALSE))),"")</f>
        <v>453</v>
      </c>
      <c r="H43" s="136">
        <f ca="1">IFERROR(IF((VLOOKUP($E43,'DTOC Backsheet'!$D$5:$BS$182,H$9,FALSE))="","",(VLOOKUP($E43,'DTOC Backsheet'!$D$5:$BS$182,H$9,FALSE))),"")</f>
        <v>593</v>
      </c>
      <c r="I43" s="136">
        <f ca="1">IFERROR(IF((VLOOKUP($E43,'DTOC Backsheet'!$D$5:$BS$182,I$9,FALSE))="","",(VLOOKUP($E43,'DTOC Backsheet'!$D$5:$BS$182,I$9,FALSE))),"")</f>
        <v>429</v>
      </c>
      <c r="J43" s="138">
        <f ca="1">IFERROR(IF((VLOOKUP($E43,'DTOC Backsheet'!$D$5:$BS$182,J$9,FALSE))="","",(VLOOKUP($E43,'DTOC Backsheet'!$D$5:$BS$182,J$9,FALSE))),"")</f>
        <v>273</v>
      </c>
      <c r="K43" s="164">
        <f ca="1">IFERROR(IF((VLOOKUP($E43,'DTOC Backsheet'!$D$5:$BS$182,K$9,FALSE))="","",(VLOOKUP($E43,'DTOC Backsheet'!$D$5:$BS$182,K$9,FALSE))),"")</f>
        <v>297</v>
      </c>
      <c r="L43" s="140">
        <f ca="1">IFERROR(IF((VLOOKUP($E43,'DTOC Backsheet'!$D$5:$BS$182,L$9,FALSE))="","",(VLOOKUP($E43,'DTOC Backsheet'!$D$5:$BS$182,L$9,FALSE))),"")</f>
        <v>398</v>
      </c>
      <c r="M43" s="136">
        <f ca="1">IFERROR(IF((VLOOKUP($E43,'DTOC Backsheet'!$D$5:$BS$182,M$9,FALSE))="","",(VLOOKUP($E43,'DTOC Backsheet'!$D$5:$BS$182,M$9,FALSE))),"")</f>
        <v>349</v>
      </c>
      <c r="N43" s="139">
        <f ca="1">IFERROR(IF((VLOOKUP($E43,'DTOC Backsheet'!$D$5:$BS$182,N$9,FALSE))="","",(VLOOKUP($E43,'DTOC Backsheet'!$D$5:$BS$182,N$9,FALSE))),"")</f>
        <v>435</v>
      </c>
      <c r="O43" s="137">
        <f ca="1">IFERROR(IF((VLOOKUP($E43,'DTOC Backsheet'!$D$5:$BS$182,O$9,FALSE))="","",(VLOOKUP($E43,'DTOC Backsheet'!$D$5:$BS$182,O$9,FALSE))),"")</f>
        <v>742</v>
      </c>
      <c r="P43" s="136">
        <f ca="1">IFERROR(IF((VLOOKUP($E43,'DTOC Backsheet'!$D$5:$BS$182,P$9,FALSE))="","",(VLOOKUP($E43,'DTOC Backsheet'!$D$5:$BS$182,P$9,FALSE))),"")</f>
        <v>353</v>
      </c>
      <c r="Q43" s="136">
        <f ca="1">IFERROR(IF((VLOOKUP($E43,'DTOC Backsheet'!$D$5:$BS$182,Q$9,FALSE))="","",(VLOOKUP($E43,'DTOC Backsheet'!$D$5:$BS$182,Q$9,FALSE))),"")</f>
        <v>401</v>
      </c>
      <c r="R43" s="136">
        <f ca="1">IFERROR(IF((VLOOKUP($E43,'DTOC Backsheet'!$D$5:$BS$182,R$9,FALSE))="","",(VLOOKUP($E43,'DTOC Backsheet'!$D$5:$BS$182,R$9,FALSE))),"")</f>
        <v>277</v>
      </c>
      <c r="S43" s="136">
        <f ca="1">IFERROR(IF((VLOOKUP($E43,'DTOC Backsheet'!$D$5:$BS$182,S$9,FALSE))="","",(VLOOKUP($E43,'DTOC Backsheet'!$D$5:$BS$182,S$9,FALSE))),"")</f>
        <v>189</v>
      </c>
      <c r="T43" s="164">
        <f ca="1">IFERROR(IF((VLOOKUP($E43,'DTOC Backsheet'!$D$5:$BS$182,T$9,FALSE))="","",(VLOOKUP($E43,'DTOC Backsheet'!$D$5:$BS$182,T$9,FALSE))),"")</f>
        <v>221</v>
      </c>
      <c r="U43" s="140">
        <f ca="1">IFERROR(IF((VLOOKUP($E43,'DTOC Backsheet'!$D$5:$BS$182,U$9,FALSE))="","",(VLOOKUP($E43,'DTOC Backsheet'!$D$5:$BS$182,U$9,FALSE))),"")</f>
        <v>239</v>
      </c>
      <c r="V43" s="136">
        <f ca="1">IFERROR(IF((VLOOKUP($E43,'DTOC Backsheet'!$D$5:$BS$182,V$9,FALSE))="","",(VLOOKUP($E43,'DTOC Backsheet'!$D$5:$BS$182,V$9,FALSE))),"")</f>
        <v>279</v>
      </c>
      <c r="W43" s="136">
        <f ca="1">IFERROR(IF((VLOOKUP($E43,'DTOC Backsheet'!$D$5:$BS$182,W$9,FALSE))="","",(VLOOKUP($E43,'DTOC Backsheet'!$D$5:$BS$182,W$9,FALSE))),"")</f>
        <v>221</v>
      </c>
      <c r="X43" s="138">
        <f ca="1">IFERROR(IF((VLOOKUP($E43,'DTOC Backsheet'!$D$5:$BS$182,X$9,FALSE))="","",(VLOOKUP($E43,'DTOC Backsheet'!$D$5:$BS$182,X$9,FALSE))),"")</f>
        <v>221</v>
      </c>
      <c r="Y43" s="135">
        <f ca="1">IFERROR(IF((VLOOKUP($E43,'DTOC Backsheet'!$D$5:$BS$182,Y$9,FALSE))="","",(VLOOKUP($E43,'DTOC Backsheet'!$D$5:$BS$182,Y$9,FALSE))),"")</f>
        <v>657</v>
      </c>
      <c r="Z43" s="136">
        <f ca="1">IFERROR(IF((VLOOKUP($E43,'DTOC Backsheet'!$D$5:$BS$182,Z$9,FALSE))="","",(VLOOKUP($E43,'DTOC Backsheet'!$D$5:$BS$182,Z$9,FALSE))),"")</f>
        <v>616</v>
      </c>
      <c r="AA43" s="164">
        <f ca="1">IFERROR(IF((VLOOKUP($E43,'DTOC Backsheet'!$D$5:$BS$182,AA$9,FALSE))="","",(VLOOKUP($E43,'DTOC Backsheet'!$D$5:$BS$182,AA$9,FALSE))),"")</f>
        <v>487</v>
      </c>
      <c r="AB43" s="139">
        <f ca="1">IFERROR(IF((VLOOKUP($E43,'DTOC Backsheet'!$D$5:$BS$182,AB$9,FALSE))="","",(VLOOKUP($E43,'DTOC Backsheet'!$D$5:$BS$182,AB$9,FALSE))),"")</f>
        <v>598</v>
      </c>
      <c r="AC43" s="164">
        <f ca="1">IFERROR(IF((VLOOKUP($E43,'DTOC Backsheet'!$D$5:$BS$182,AC$9,FALSE))="","",(VLOOKUP($E43,'DTOC Backsheet'!$D$5:$BS$182,AC$9,FALSE))),"")</f>
        <v>532</v>
      </c>
      <c r="AD43" s="140">
        <f ca="1">IFERROR(IF((VLOOKUP($E43,'DTOC Backsheet'!$D$5:$BS$182,AD$9,FALSE))="","",(VLOOKUP($E43,'DTOC Backsheet'!$D$5:$BS$182,AD$9,FALSE))),"")</f>
        <v>580</v>
      </c>
      <c r="AE43" s="136"/>
      <c r="AF43" s="139" t="str">
        <f ca="1">IFERROR(IF((VLOOKUP($E43,'DTOC Backsheet'!$D$5:$BS$182,AF$9,FALSE))="","",(VLOOKUP($E43,'DTOC Backsheet'!$D$5:$BS$182,AF$9,FALSE))),"")</f>
        <v/>
      </c>
      <c r="AG43" s="137" t="str">
        <f ca="1">IFERROR(IF((VLOOKUP($E43,'DTOC Backsheet'!$D$5:$BS$182,AG$9,FALSE))="","",(VLOOKUP($E43,'DTOC Backsheet'!$D$5:$BS$182,AG$9,FALSE))),"")</f>
        <v/>
      </c>
      <c r="AH43" s="136">
        <f t="shared" ca="1" si="9"/>
        <v>-204</v>
      </c>
      <c r="AI43" s="138">
        <f t="shared" ca="1" si="10"/>
        <v>-23</v>
      </c>
      <c r="AJ43" s="139">
        <f t="shared" ca="1" si="11"/>
        <v>-58</v>
      </c>
      <c r="AK43" s="139">
        <f t="shared" ca="1" si="12"/>
        <v>-325</v>
      </c>
      <c r="AL43" s="164">
        <f t="shared" ca="1" si="13"/>
        <v>-235</v>
      </c>
      <c r="AM43" s="140">
        <f t="shared" ca="1" si="14"/>
        <v>-182</v>
      </c>
      <c r="AN43" s="136" t="str">
        <f t="shared" si="15"/>
        <v/>
      </c>
      <c r="AO43" s="139" t="str">
        <f t="shared" ca="1" si="16"/>
        <v/>
      </c>
      <c r="AP43" s="138" t="str">
        <f t="shared" ca="1" si="17"/>
        <v/>
      </c>
      <c r="AQ43" s="135">
        <f t="shared" ca="1" si="18"/>
        <v>-304</v>
      </c>
      <c r="AR43" s="136">
        <f t="shared" ca="1" si="19"/>
        <v>-215</v>
      </c>
      <c r="AS43" s="164">
        <f t="shared" ca="1" si="20"/>
        <v>-210</v>
      </c>
      <c r="AT43" s="139">
        <f t="shared" ca="1" si="21"/>
        <v>-409</v>
      </c>
      <c r="AU43" s="164">
        <f t="shared" ca="1" si="22"/>
        <v>-311</v>
      </c>
      <c r="AV43" s="140">
        <f t="shared" ca="1" si="23"/>
        <v>-341</v>
      </c>
      <c r="AW43" s="136" t="str">
        <f t="shared" si="24"/>
        <v/>
      </c>
      <c r="AX43" s="164" t="str">
        <f t="shared" ca="1" si="25"/>
        <v/>
      </c>
      <c r="AY43" s="140" t="str">
        <f t="shared" ca="1" si="26"/>
        <v/>
      </c>
    </row>
    <row r="44" spans="1:5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107" ca="1" si="27">IF($A44&gt;$BB$5-1,"",INDIRECT("'Comms by AT'!D"&amp;$A44+$BB$4))</f>
        <v>E06000055</v>
      </c>
      <c r="F44" s="29" t="str">
        <f ca="1">IF(E44="","",VLOOKUP(E44,'Org list'!$J$9:$K$636,2,0))</f>
        <v>Bedford</v>
      </c>
      <c r="G44" s="135">
        <f ca="1">IFERROR(IF((VLOOKUP($E44,'DTOC Backsheet'!$D$5:$BS$182,G$9,FALSE))="","",(VLOOKUP($E44,'DTOC Backsheet'!$D$5:$BS$182,G$9,FALSE))),"")</f>
        <v>434</v>
      </c>
      <c r="H44" s="136">
        <f ca="1">IFERROR(IF((VLOOKUP($E44,'DTOC Backsheet'!$D$5:$BS$182,H$9,FALSE))="","",(VLOOKUP($E44,'DTOC Backsheet'!$D$5:$BS$182,H$9,FALSE))),"")</f>
        <v>537</v>
      </c>
      <c r="I44" s="136">
        <f ca="1">IFERROR(IF((VLOOKUP($E44,'DTOC Backsheet'!$D$5:$BS$182,I$9,FALSE))="","",(VLOOKUP($E44,'DTOC Backsheet'!$D$5:$BS$182,I$9,FALSE))),"")</f>
        <v>382</v>
      </c>
      <c r="J44" s="138">
        <f ca="1">IFERROR(IF((VLOOKUP($E44,'DTOC Backsheet'!$D$5:$BS$182,J$9,FALSE))="","",(VLOOKUP($E44,'DTOC Backsheet'!$D$5:$BS$182,J$9,FALSE))),"")</f>
        <v>398</v>
      </c>
      <c r="K44" s="164">
        <f ca="1">IFERROR(IF((VLOOKUP($E44,'DTOC Backsheet'!$D$5:$BS$182,K$9,FALSE))="","",(VLOOKUP($E44,'DTOC Backsheet'!$D$5:$BS$182,K$9,FALSE))),"")</f>
        <v>446</v>
      </c>
      <c r="L44" s="140">
        <f ca="1">IFERROR(IF((VLOOKUP($E44,'DTOC Backsheet'!$D$5:$BS$182,L$9,FALSE))="","",(VLOOKUP($E44,'DTOC Backsheet'!$D$5:$BS$182,L$9,FALSE))),"")</f>
        <v>321</v>
      </c>
      <c r="M44" s="136">
        <f ca="1">IFERROR(IF((VLOOKUP($E44,'DTOC Backsheet'!$D$5:$BS$182,M$9,FALSE))="","",(VLOOKUP($E44,'DTOC Backsheet'!$D$5:$BS$182,M$9,FALSE))),"")</f>
        <v>278</v>
      </c>
      <c r="N44" s="139">
        <f ca="1">IFERROR(IF((VLOOKUP($E44,'DTOC Backsheet'!$D$5:$BS$182,N$9,FALSE))="","",(VLOOKUP($E44,'DTOC Backsheet'!$D$5:$BS$182,N$9,FALSE))),"")</f>
        <v>296</v>
      </c>
      <c r="O44" s="137">
        <f ca="1">IFERROR(IF((VLOOKUP($E44,'DTOC Backsheet'!$D$5:$BS$182,O$9,FALSE))="","",(VLOOKUP($E44,'DTOC Backsheet'!$D$5:$BS$182,O$9,FALSE))),"")</f>
        <v>362</v>
      </c>
      <c r="P44" s="136">
        <f ca="1">IFERROR(IF((VLOOKUP($E44,'DTOC Backsheet'!$D$5:$BS$182,P$9,FALSE))="","",(VLOOKUP($E44,'DTOC Backsheet'!$D$5:$BS$182,P$9,FALSE))),"")</f>
        <v>0</v>
      </c>
      <c r="Q44" s="136">
        <f ca="1">IFERROR(IF((VLOOKUP($E44,'DTOC Backsheet'!$D$5:$BS$182,Q$9,FALSE))="","",(VLOOKUP($E44,'DTOC Backsheet'!$D$5:$BS$182,Q$9,FALSE))),"")</f>
        <v>0</v>
      </c>
      <c r="R44" s="136">
        <f ca="1">IFERROR(IF((VLOOKUP($E44,'DTOC Backsheet'!$D$5:$BS$182,R$9,FALSE))="","",(VLOOKUP($E44,'DTOC Backsheet'!$D$5:$BS$182,R$9,FALSE))),"")</f>
        <v>355.90000000000003</v>
      </c>
      <c r="S44" s="136">
        <f ca="1">IFERROR(IF((VLOOKUP($E44,'DTOC Backsheet'!$D$5:$BS$182,S$9,FALSE))="","",(VLOOKUP($E44,'DTOC Backsheet'!$D$5:$BS$182,S$9,FALSE))),"")</f>
        <v>367.70000000000005</v>
      </c>
      <c r="T44" s="164">
        <f ca="1">IFERROR(IF((VLOOKUP($E44,'DTOC Backsheet'!$D$5:$BS$182,T$9,FALSE))="","",(VLOOKUP($E44,'DTOC Backsheet'!$D$5:$BS$182,T$9,FALSE))),"")</f>
        <v>271.7</v>
      </c>
      <c r="U44" s="140">
        <f ca="1">IFERROR(IF((VLOOKUP($E44,'DTOC Backsheet'!$D$5:$BS$182,U$9,FALSE))="","",(VLOOKUP($E44,'DTOC Backsheet'!$D$5:$BS$182,U$9,FALSE))),"")</f>
        <v>303.8</v>
      </c>
      <c r="V44" s="136">
        <f ca="1">IFERROR(IF((VLOOKUP($E44,'DTOC Backsheet'!$D$5:$BS$182,V$9,FALSE))="","",(VLOOKUP($E44,'DTOC Backsheet'!$D$5:$BS$182,V$9,FALSE))),"")</f>
        <v>303.8</v>
      </c>
      <c r="W44" s="136">
        <f ca="1">IFERROR(IF((VLOOKUP($E44,'DTOC Backsheet'!$D$5:$BS$182,W$9,FALSE))="","",(VLOOKUP($E44,'DTOC Backsheet'!$D$5:$BS$182,W$9,FALSE))),"")</f>
        <v>274.39999999999998</v>
      </c>
      <c r="X44" s="138">
        <f ca="1">IFERROR(IF((VLOOKUP($E44,'DTOC Backsheet'!$D$5:$BS$182,X$9,FALSE))="","",(VLOOKUP($E44,'DTOC Backsheet'!$D$5:$BS$182,X$9,FALSE))),"")</f>
        <v>303.8</v>
      </c>
      <c r="Y44" s="135">
        <f ca="1">IFERROR(IF((VLOOKUP($E44,'DTOC Backsheet'!$D$5:$BS$182,Y$9,FALSE))="","",(VLOOKUP($E44,'DTOC Backsheet'!$D$5:$BS$182,Y$9,FALSE))),"")</f>
        <v>221</v>
      </c>
      <c r="Z44" s="136">
        <f ca="1">IFERROR(IF((VLOOKUP($E44,'DTOC Backsheet'!$D$5:$BS$182,Z$9,FALSE))="","",(VLOOKUP($E44,'DTOC Backsheet'!$D$5:$BS$182,Z$9,FALSE))),"")</f>
        <v>374</v>
      </c>
      <c r="AA44" s="164">
        <f ca="1">IFERROR(IF((VLOOKUP($E44,'DTOC Backsheet'!$D$5:$BS$182,AA$9,FALSE))="","",(VLOOKUP($E44,'DTOC Backsheet'!$D$5:$BS$182,AA$9,FALSE))),"")</f>
        <v>429</v>
      </c>
      <c r="AB44" s="139">
        <f ca="1">IFERROR(IF((VLOOKUP($E44,'DTOC Backsheet'!$D$5:$BS$182,AB$9,FALSE))="","",(VLOOKUP($E44,'DTOC Backsheet'!$D$5:$BS$182,AB$9,FALSE))),"")</f>
        <v>394</v>
      </c>
      <c r="AC44" s="164">
        <f ca="1">IFERROR(IF((VLOOKUP($E44,'DTOC Backsheet'!$D$5:$BS$182,AC$9,FALSE))="","",(VLOOKUP($E44,'DTOC Backsheet'!$D$5:$BS$182,AC$9,FALSE))),"")</f>
        <v>362</v>
      </c>
      <c r="AD44" s="140">
        <f ca="1">IFERROR(IF((VLOOKUP($E44,'DTOC Backsheet'!$D$5:$BS$182,AD$9,FALSE))="","",(VLOOKUP($E44,'DTOC Backsheet'!$D$5:$BS$182,AD$9,FALSE))),"")</f>
        <v>210</v>
      </c>
      <c r="AE44" s="136"/>
      <c r="AF44" s="139" t="str">
        <f ca="1">IFERROR(IF((VLOOKUP($E44,'DTOC Backsheet'!$D$5:$BS$182,AF$9,FALSE))="","",(VLOOKUP($E44,'DTOC Backsheet'!$D$5:$BS$182,AF$9,FALSE))),"")</f>
        <v/>
      </c>
      <c r="AG44" s="137" t="str">
        <f ca="1">IFERROR(IF((VLOOKUP($E44,'DTOC Backsheet'!$D$5:$BS$182,AG$9,FALSE))="","",(VLOOKUP($E44,'DTOC Backsheet'!$D$5:$BS$182,AG$9,FALSE))),"")</f>
        <v/>
      </c>
      <c r="AH44" s="136">
        <f t="shared" ca="1" si="9"/>
        <v>213</v>
      </c>
      <c r="AI44" s="138">
        <f t="shared" ca="1" si="10"/>
        <v>163</v>
      </c>
      <c r="AJ44" s="139">
        <f t="shared" ca="1" si="11"/>
        <v>-47</v>
      </c>
      <c r="AK44" s="139">
        <f t="shared" ca="1" si="12"/>
        <v>4</v>
      </c>
      <c r="AL44" s="164">
        <f t="shared" ca="1" si="13"/>
        <v>84</v>
      </c>
      <c r="AM44" s="140">
        <f t="shared" ca="1" si="14"/>
        <v>111</v>
      </c>
      <c r="AN44" s="136" t="str">
        <f t="shared" si="15"/>
        <v/>
      </c>
      <c r="AO44" s="139" t="str">
        <f t="shared" ca="1" si="16"/>
        <v/>
      </c>
      <c r="AP44" s="138" t="str">
        <f t="shared" ca="1" si="17"/>
        <v/>
      </c>
      <c r="AQ44" s="135">
        <f t="shared" ca="1" si="18"/>
        <v>-221</v>
      </c>
      <c r="AR44" s="136">
        <f t="shared" ca="1" si="19"/>
        <v>-374</v>
      </c>
      <c r="AS44" s="164">
        <f t="shared" ca="1" si="20"/>
        <v>-73.099999999999966</v>
      </c>
      <c r="AT44" s="139">
        <f t="shared" ca="1" si="21"/>
        <v>-26.299999999999955</v>
      </c>
      <c r="AU44" s="164">
        <f t="shared" ca="1" si="22"/>
        <v>-90.300000000000011</v>
      </c>
      <c r="AV44" s="140">
        <f t="shared" ca="1" si="23"/>
        <v>93.800000000000011</v>
      </c>
      <c r="AW44" s="136" t="str">
        <f t="shared" si="24"/>
        <v/>
      </c>
      <c r="AX44" s="164" t="str">
        <f t="shared" ca="1" si="25"/>
        <v/>
      </c>
      <c r="AY44" s="140" t="str">
        <f t="shared" ca="1" si="26"/>
        <v/>
      </c>
    </row>
    <row r="45" spans="1:5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27"/>
        <v>E09000004</v>
      </c>
      <c r="F45" s="29" t="str">
        <f ca="1">IF(E45="","",VLOOKUP(E45,'Org list'!$J$9:$K$636,2,0))</f>
        <v>Bexley</v>
      </c>
      <c r="G45" s="135">
        <f ca="1">IFERROR(IF((VLOOKUP($E45,'DTOC Backsheet'!$D$5:$BS$182,G$9,FALSE))="","",(VLOOKUP($E45,'DTOC Backsheet'!$D$5:$BS$182,G$9,FALSE))),"")</f>
        <v>737</v>
      </c>
      <c r="H45" s="136">
        <f ca="1">IFERROR(IF((VLOOKUP($E45,'DTOC Backsheet'!$D$5:$BS$182,H$9,FALSE))="","",(VLOOKUP($E45,'DTOC Backsheet'!$D$5:$BS$182,H$9,FALSE))),"")</f>
        <v>454</v>
      </c>
      <c r="I45" s="136">
        <f ca="1">IFERROR(IF((VLOOKUP($E45,'DTOC Backsheet'!$D$5:$BS$182,I$9,FALSE))="","",(VLOOKUP($E45,'DTOC Backsheet'!$D$5:$BS$182,I$9,FALSE))),"")</f>
        <v>298</v>
      </c>
      <c r="J45" s="138">
        <f ca="1">IFERROR(IF((VLOOKUP($E45,'DTOC Backsheet'!$D$5:$BS$182,J$9,FALSE))="","",(VLOOKUP($E45,'DTOC Backsheet'!$D$5:$BS$182,J$9,FALSE))),"")</f>
        <v>284</v>
      </c>
      <c r="K45" s="164">
        <f ca="1">IFERROR(IF((VLOOKUP($E45,'DTOC Backsheet'!$D$5:$BS$182,K$9,FALSE))="","",(VLOOKUP($E45,'DTOC Backsheet'!$D$5:$BS$182,K$9,FALSE))),"")</f>
        <v>404</v>
      </c>
      <c r="L45" s="140">
        <f ca="1">IFERROR(IF((VLOOKUP($E45,'DTOC Backsheet'!$D$5:$BS$182,L$9,FALSE))="","",(VLOOKUP($E45,'DTOC Backsheet'!$D$5:$BS$182,L$9,FALSE))),"")</f>
        <v>314</v>
      </c>
      <c r="M45" s="136">
        <f ca="1">IFERROR(IF((VLOOKUP($E45,'DTOC Backsheet'!$D$5:$BS$182,M$9,FALSE))="","",(VLOOKUP($E45,'DTOC Backsheet'!$D$5:$BS$182,M$9,FALSE))),"")</f>
        <v>416</v>
      </c>
      <c r="N45" s="139">
        <f ca="1">IFERROR(IF((VLOOKUP($E45,'DTOC Backsheet'!$D$5:$BS$182,N$9,FALSE))="","",(VLOOKUP($E45,'DTOC Backsheet'!$D$5:$BS$182,N$9,FALSE))),"")</f>
        <v>442</v>
      </c>
      <c r="O45" s="137">
        <f ca="1">IFERROR(IF((VLOOKUP($E45,'DTOC Backsheet'!$D$5:$BS$182,O$9,FALSE))="","",(VLOOKUP($E45,'DTOC Backsheet'!$D$5:$BS$182,O$9,FALSE))),"")</f>
        <v>553</v>
      </c>
      <c r="P45" s="136">
        <f ca="1">IFERROR(IF((VLOOKUP($E45,'DTOC Backsheet'!$D$5:$BS$182,P$9,FALSE))="","",(VLOOKUP($E45,'DTOC Backsheet'!$D$5:$BS$182,P$9,FALSE))),"")</f>
        <v>406.1</v>
      </c>
      <c r="Q45" s="136">
        <f ca="1">IFERROR(IF((VLOOKUP($E45,'DTOC Backsheet'!$D$5:$BS$182,Q$9,FALSE))="","",(VLOOKUP($E45,'DTOC Backsheet'!$D$5:$BS$182,Q$9,FALSE))),"")</f>
        <v>406.1</v>
      </c>
      <c r="R45" s="136">
        <f ca="1">IFERROR(IF((VLOOKUP($E45,'DTOC Backsheet'!$D$5:$BS$182,R$9,FALSE))="","",(VLOOKUP($E45,'DTOC Backsheet'!$D$5:$BS$182,R$9,FALSE))),"")</f>
        <v>359.9</v>
      </c>
      <c r="S45" s="136">
        <f ca="1">IFERROR(IF((VLOOKUP($E45,'DTOC Backsheet'!$D$5:$BS$182,S$9,FALSE))="","",(VLOOKUP($E45,'DTOC Backsheet'!$D$5:$BS$182,S$9,FALSE))),"")</f>
        <v>372.1</v>
      </c>
      <c r="T45" s="164">
        <f ca="1">IFERROR(IF((VLOOKUP($E45,'DTOC Backsheet'!$D$5:$BS$182,T$9,FALSE))="","",(VLOOKUP($E45,'DTOC Backsheet'!$D$5:$BS$182,T$9,FALSE))),"")</f>
        <v>324.1641764377971</v>
      </c>
      <c r="U45" s="140">
        <f ca="1">IFERROR(IF((VLOOKUP($E45,'DTOC Backsheet'!$D$5:$BS$182,U$9,FALSE))="","",(VLOOKUP($E45,'DTOC Backsheet'!$D$5:$BS$182,U$9,FALSE))),"")</f>
        <v>334.96964898572367</v>
      </c>
      <c r="V45" s="136">
        <f ca="1">IFERROR(IF((VLOOKUP($E45,'DTOC Backsheet'!$D$5:$BS$182,V$9,FALSE))="","",(VLOOKUP($E45,'DTOC Backsheet'!$D$5:$BS$182,V$9,FALSE))),"")</f>
        <v>334.96964898572367</v>
      </c>
      <c r="W45" s="136">
        <f ca="1">IFERROR(IF((VLOOKUP($E45,'DTOC Backsheet'!$D$5:$BS$182,W$9,FALSE))="","",(VLOOKUP($E45,'DTOC Backsheet'!$D$5:$BS$182,W$9,FALSE))),"")</f>
        <v>302.55323134194396</v>
      </c>
      <c r="X45" s="138">
        <f ca="1">IFERROR(IF((VLOOKUP($E45,'DTOC Backsheet'!$D$5:$BS$182,X$9,FALSE))="","",(VLOOKUP($E45,'DTOC Backsheet'!$D$5:$BS$182,X$9,FALSE))),"")</f>
        <v>334.96964898572367</v>
      </c>
      <c r="Y45" s="135">
        <f ca="1">IFERROR(IF((VLOOKUP($E45,'DTOC Backsheet'!$D$5:$BS$182,Y$9,FALSE))="","",(VLOOKUP($E45,'DTOC Backsheet'!$D$5:$BS$182,Y$9,FALSE))),"")</f>
        <v>238</v>
      </c>
      <c r="Z45" s="136">
        <f ca="1">IFERROR(IF((VLOOKUP($E45,'DTOC Backsheet'!$D$5:$BS$182,Z$9,FALSE))="","",(VLOOKUP($E45,'DTOC Backsheet'!$D$5:$BS$182,Z$9,FALSE))),"")</f>
        <v>444</v>
      </c>
      <c r="AA45" s="164">
        <f ca="1">IFERROR(IF((VLOOKUP($E45,'DTOC Backsheet'!$D$5:$BS$182,AA$9,FALSE))="","",(VLOOKUP($E45,'DTOC Backsheet'!$D$5:$BS$182,AA$9,FALSE))),"")</f>
        <v>463</v>
      </c>
      <c r="AB45" s="139">
        <f ca="1">IFERROR(IF((VLOOKUP($E45,'DTOC Backsheet'!$D$5:$BS$182,AB$9,FALSE))="","",(VLOOKUP($E45,'DTOC Backsheet'!$D$5:$BS$182,AB$9,FALSE))),"")</f>
        <v>435</v>
      </c>
      <c r="AC45" s="164">
        <f ca="1">IFERROR(IF((VLOOKUP($E45,'DTOC Backsheet'!$D$5:$BS$182,AC$9,FALSE))="","",(VLOOKUP($E45,'DTOC Backsheet'!$D$5:$BS$182,AC$9,FALSE))),"")</f>
        <v>414</v>
      </c>
      <c r="AD45" s="140">
        <f ca="1">IFERROR(IF((VLOOKUP($E45,'DTOC Backsheet'!$D$5:$BS$182,AD$9,FALSE))="","",(VLOOKUP($E45,'DTOC Backsheet'!$D$5:$BS$182,AD$9,FALSE))),"")</f>
        <v>454</v>
      </c>
      <c r="AE45" s="136"/>
      <c r="AF45" s="139" t="str">
        <f ca="1">IFERROR(IF((VLOOKUP($E45,'DTOC Backsheet'!$D$5:$BS$182,AF$9,FALSE))="","",(VLOOKUP($E45,'DTOC Backsheet'!$D$5:$BS$182,AF$9,FALSE))),"")</f>
        <v/>
      </c>
      <c r="AG45" s="137" t="str">
        <f ca="1">IFERROR(IF((VLOOKUP($E45,'DTOC Backsheet'!$D$5:$BS$182,AG$9,FALSE))="","",(VLOOKUP($E45,'DTOC Backsheet'!$D$5:$BS$182,AG$9,FALSE))),"")</f>
        <v/>
      </c>
      <c r="AH45" s="136">
        <f t="shared" ca="1" si="9"/>
        <v>499</v>
      </c>
      <c r="AI45" s="138">
        <f t="shared" ca="1" si="10"/>
        <v>10</v>
      </c>
      <c r="AJ45" s="139">
        <f t="shared" ca="1" si="11"/>
        <v>-165</v>
      </c>
      <c r="AK45" s="139">
        <f t="shared" ca="1" si="12"/>
        <v>-151</v>
      </c>
      <c r="AL45" s="164">
        <f t="shared" ca="1" si="13"/>
        <v>-10</v>
      </c>
      <c r="AM45" s="140">
        <f t="shared" ca="1" si="14"/>
        <v>-140</v>
      </c>
      <c r="AN45" s="136" t="str">
        <f t="shared" si="15"/>
        <v/>
      </c>
      <c r="AO45" s="139" t="str">
        <f t="shared" ca="1" si="16"/>
        <v/>
      </c>
      <c r="AP45" s="138" t="str">
        <f t="shared" ca="1" si="17"/>
        <v/>
      </c>
      <c r="AQ45" s="135">
        <f t="shared" ca="1" si="18"/>
        <v>168.10000000000002</v>
      </c>
      <c r="AR45" s="136">
        <f t="shared" ca="1" si="19"/>
        <v>-37.899999999999977</v>
      </c>
      <c r="AS45" s="164">
        <f t="shared" ca="1" si="20"/>
        <v>-103.10000000000002</v>
      </c>
      <c r="AT45" s="139">
        <f t="shared" ca="1" si="21"/>
        <v>-62.899999999999977</v>
      </c>
      <c r="AU45" s="164">
        <f t="shared" ca="1" si="22"/>
        <v>-89.835823562202904</v>
      </c>
      <c r="AV45" s="140">
        <f t="shared" ca="1" si="23"/>
        <v>-119.03035101427633</v>
      </c>
      <c r="AW45" s="136" t="str">
        <f t="shared" si="24"/>
        <v/>
      </c>
      <c r="AX45" s="164" t="str">
        <f t="shared" ca="1" si="25"/>
        <v/>
      </c>
      <c r="AY45" s="140" t="str">
        <f t="shared" ca="1" si="26"/>
        <v/>
      </c>
    </row>
    <row r="46" spans="1:5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27"/>
        <v>E08000025</v>
      </c>
      <c r="F46" s="29" t="str">
        <f ca="1">IF(E46="","",VLOOKUP(E46,'Org list'!$J$9:$K$636,2,0))</f>
        <v>Birmingham</v>
      </c>
      <c r="G46" s="135">
        <f ca="1">IFERROR(IF((VLOOKUP($E46,'DTOC Backsheet'!$D$5:$BS$182,G$9,FALSE))="","",(VLOOKUP($E46,'DTOC Backsheet'!$D$5:$BS$182,G$9,FALSE))),"")</f>
        <v>4290</v>
      </c>
      <c r="H46" s="136">
        <f ca="1">IFERROR(IF((VLOOKUP($E46,'DTOC Backsheet'!$D$5:$BS$182,H$9,FALSE))="","",(VLOOKUP($E46,'DTOC Backsheet'!$D$5:$BS$182,H$9,FALSE))),"")</f>
        <v>4940</v>
      </c>
      <c r="I46" s="136">
        <f ca="1">IFERROR(IF((VLOOKUP($E46,'DTOC Backsheet'!$D$5:$BS$182,I$9,FALSE))="","",(VLOOKUP($E46,'DTOC Backsheet'!$D$5:$BS$182,I$9,FALSE))),"")</f>
        <v>4988</v>
      </c>
      <c r="J46" s="138">
        <f ca="1">IFERROR(IF((VLOOKUP($E46,'DTOC Backsheet'!$D$5:$BS$182,J$9,FALSE))="","",(VLOOKUP($E46,'DTOC Backsheet'!$D$5:$BS$182,J$9,FALSE))),"")</f>
        <v>4778</v>
      </c>
      <c r="K46" s="164">
        <f ca="1">IFERROR(IF((VLOOKUP($E46,'DTOC Backsheet'!$D$5:$BS$182,K$9,FALSE))="","",(VLOOKUP($E46,'DTOC Backsheet'!$D$5:$BS$182,K$9,FALSE))),"")</f>
        <v>4987</v>
      </c>
      <c r="L46" s="140">
        <f ca="1">IFERROR(IF((VLOOKUP($E46,'DTOC Backsheet'!$D$5:$BS$182,L$9,FALSE))="","",(VLOOKUP($E46,'DTOC Backsheet'!$D$5:$BS$182,L$9,FALSE))),"")</f>
        <v>5860</v>
      </c>
      <c r="M46" s="136">
        <f ca="1">IFERROR(IF((VLOOKUP($E46,'DTOC Backsheet'!$D$5:$BS$182,M$9,FALSE))="","",(VLOOKUP($E46,'DTOC Backsheet'!$D$5:$BS$182,M$9,FALSE))),"")</f>
        <v>5745</v>
      </c>
      <c r="N46" s="139">
        <f ca="1">IFERROR(IF((VLOOKUP($E46,'DTOC Backsheet'!$D$5:$BS$182,N$9,FALSE))="","",(VLOOKUP($E46,'DTOC Backsheet'!$D$5:$BS$182,N$9,FALSE))),"")</f>
        <v>5183</v>
      </c>
      <c r="O46" s="137">
        <f ca="1">IFERROR(IF((VLOOKUP($E46,'DTOC Backsheet'!$D$5:$BS$182,O$9,FALSE))="","",(VLOOKUP($E46,'DTOC Backsheet'!$D$5:$BS$182,O$9,FALSE))),"")</f>
        <v>5272</v>
      </c>
      <c r="P46" s="136">
        <f ca="1">IFERROR(IF((VLOOKUP($E46,'DTOC Backsheet'!$D$5:$BS$182,P$9,FALSE))="","",(VLOOKUP($E46,'DTOC Backsheet'!$D$5:$BS$182,P$9,FALSE))),"")</f>
        <v>4960</v>
      </c>
      <c r="Q46" s="136">
        <f ca="1">IFERROR(IF((VLOOKUP($E46,'DTOC Backsheet'!$D$5:$BS$182,Q$9,FALSE))="","",(VLOOKUP($E46,'DTOC Backsheet'!$D$5:$BS$182,Q$9,FALSE))),"")</f>
        <v>4800.1000000000004</v>
      </c>
      <c r="R46" s="136">
        <f ca="1">IFERROR(IF((VLOOKUP($E46,'DTOC Backsheet'!$D$5:$BS$182,R$9,FALSE))="","",(VLOOKUP($E46,'DTOC Backsheet'!$D$5:$BS$182,R$9,FALSE))),"")</f>
        <v>4280</v>
      </c>
      <c r="S46" s="136">
        <f ca="1">IFERROR(IF((VLOOKUP($E46,'DTOC Backsheet'!$D$5:$BS$182,S$9,FALSE))="","",(VLOOKUP($E46,'DTOC Backsheet'!$D$5:$BS$182,S$9,FALSE))),"")</f>
        <v>3627.0384211609944</v>
      </c>
      <c r="T46" s="164">
        <f ca="1">IFERROR(IF((VLOOKUP($E46,'DTOC Backsheet'!$D$5:$BS$182,T$9,FALSE))="","",(VLOOKUP($E46,'DTOC Backsheet'!$D$5:$BS$182,T$9,FALSE))),"")</f>
        <v>2817.3999999999996</v>
      </c>
      <c r="U46" s="140">
        <f ca="1">IFERROR(IF((VLOOKUP($E46,'DTOC Backsheet'!$D$5:$BS$182,U$9,FALSE))="","",(VLOOKUP($E46,'DTOC Backsheet'!$D$5:$BS$182,U$9,FALSE))),"")</f>
        <v>2910.9166666666665</v>
      </c>
      <c r="V46" s="136">
        <f ca="1">IFERROR(IF((VLOOKUP($E46,'DTOC Backsheet'!$D$5:$BS$182,V$9,FALSE))="","",(VLOOKUP($E46,'DTOC Backsheet'!$D$5:$BS$182,V$9,FALSE))),"")</f>
        <v>2933.4866284709842</v>
      </c>
      <c r="W46" s="136">
        <f ca="1">IFERROR(IF((VLOOKUP($E46,'DTOC Backsheet'!$D$5:$BS$182,W$9,FALSE))="","",(VLOOKUP($E46,'DTOC Backsheet'!$D$5:$BS$182,W$9,FALSE))),"")</f>
        <v>2649.5683923818688</v>
      </c>
      <c r="X46" s="138">
        <f ca="1">IFERROR(IF((VLOOKUP($E46,'DTOC Backsheet'!$D$5:$BS$182,X$9,FALSE))="","",(VLOOKUP($E46,'DTOC Backsheet'!$D$5:$BS$182,X$9,FALSE))),"")</f>
        <v>2933.4866284709842</v>
      </c>
      <c r="Y46" s="135">
        <f ca="1">IFERROR(IF((VLOOKUP($E46,'DTOC Backsheet'!$D$5:$BS$182,Y$9,FALSE))="","",(VLOOKUP($E46,'DTOC Backsheet'!$D$5:$BS$182,Y$9,FALSE))),"")</f>
        <v>5283</v>
      </c>
      <c r="Z46" s="136">
        <f ca="1">IFERROR(IF((VLOOKUP($E46,'DTOC Backsheet'!$D$5:$BS$182,Z$9,FALSE))="","",(VLOOKUP($E46,'DTOC Backsheet'!$D$5:$BS$182,Z$9,FALSE))),"")</f>
        <v>4949</v>
      </c>
      <c r="AA46" s="164">
        <f ca="1">IFERROR(IF((VLOOKUP($E46,'DTOC Backsheet'!$D$5:$BS$182,AA$9,FALSE))="","",(VLOOKUP($E46,'DTOC Backsheet'!$D$5:$BS$182,AA$9,FALSE))),"")</f>
        <v>4884</v>
      </c>
      <c r="AB46" s="139">
        <f ca="1">IFERROR(IF((VLOOKUP($E46,'DTOC Backsheet'!$D$5:$BS$182,AB$9,FALSE))="","",(VLOOKUP($E46,'DTOC Backsheet'!$D$5:$BS$182,AB$9,FALSE))),"")</f>
        <v>5042</v>
      </c>
      <c r="AC46" s="164">
        <f ca="1">IFERROR(IF((VLOOKUP($E46,'DTOC Backsheet'!$D$5:$BS$182,AC$9,FALSE))="","",(VLOOKUP($E46,'DTOC Backsheet'!$D$5:$BS$182,AC$9,FALSE))),"")</f>
        <v>4614</v>
      </c>
      <c r="AD46" s="140">
        <f ca="1">IFERROR(IF((VLOOKUP($E46,'DTOC Backsheet'!$D$5:$BS$182,AD$9,FALSE))="","",(VLOOKUP($E46,'DTOC Backsheet'!$D$5:$BS$182,AD$9,FALSE))),"")</f>
        <v>4176</v>
      </c>
      <c r="AE46" s="136"/>
      <c r="AF46" s="139" t="str">
        <f ca="1">IFERROR(IF((VLOOKUP($E46,'DTOC Backsheet'!$D$5:$BS$182,AF$9,FALSE))="","",(VLOOKUP($E46,'DTOC Backsheet'!$D$5:$BS$182,AF$9,FALSE))),"")</f>
        <v/>
      </c>
      <c r="AG46" s="137" t="str">
        <f ca="1">IFERROR(IF((VLOOKUP($E46,'DTOC Backsheet'!$D$5:$BS$182,AG$9,FALSE))="","",(VLOOKUP($E46,'DTOC Backsheet'!$D$5:$BS$182,AG$9,FALSE))),"")</f>
        <v/>
      </c>
      <c r="AH46" s="136">
        <f t="shared" ca="1" si="9"/>
        <v>-993</v>
      </c>
      <c r="AI46" s="138">
        <f t="shared" ca="1" si="10"/>
        <v>-9</v>
      </c>
      <c r="AJ46" s="139">
        <f t="shared" ca="1" si="11"/>
        <v>104</v>
      </c>
      <c r="AK46" s="139">
        <f t="shared" ca="1" si="12"/>
        <v>-264</v>
      </c>
      <c r="AL46" s="164">
        <f t="shared" ca="1" si="13"/>
        <v>373</v>
      </c>
      <c r="AM46" s="140">
        <f t="shared" ca="1" si="14"/>
        <v>1684</v>
      </c>
      <c r="AN46" s="136" t="str">
        <f t="shared" si="15"/>
        <v/>
      </c>
      <c r="AO46" s="139" t="str">
        <f t="shared" ca="1" si="16"/>
        <v/>
      </c>
      <c r="AP46" s="138" t="str">
        <f t="shared" ca="1" si="17"/>
        <v/>
      </c>
      <c r="AQ46" s="135">
        <f t="shared" ca="1" si="18"/>
        <v>-323</v>
      </c>
      <c r="AR46" s="136">
        <f t="shared" ca="1" si="19"/>
        <v>-148.89999999999964</v>
      </c>
      <c r="AS46" s="164">
        <f t="shared" ca="1" si="20"/>
        <v>-604</v>
      </c>
      <c r="AT46" s="139">
        <f t="shared" ca="1" si="21"/>
        <v>-1414.9615788390056</v>
      </c>
      <c r="AU46" s="164">
        <f t="shared" ca="1" si="22"/>
        <v>-1796.6000000000004</v>
      </c>
      <c r="AV46" s="140">
        <f t="shared" ca="1" si="23"/>
        <v>-1265.0833333333335</v>
      </c>
      <c r="AW46" s="136" t="str">
        <f t="shared" si="24"/>
        <v/>
      </c>
      <c r="AX46" s="164" t="str">
        <f t="shared" ca="1" si="25"/>
        <v/>
      </c>
      <c r="AY46" s="140" t="str">
        <f t="shared" ca="1" si="26"/>
        <v/>
      </c>
    </row>
    <row r="47" spans="1:5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27"/>
        <v>E06000008</v>
      </c>
      <c r="F47" s="29" t="str">
        <f ca="1">IF(E47="","",VLOOKUP(E47,'Org list'!$J$9:$K$636,2,0))</f>
        <v>Blackburn with Darwen</v>
      </c>
      <c r="G47" s="135">
        <f ca="1">IFERROR(IF((VLOOKUP($E47,'DTOC Backsheet'!$D$5:$BS$182,G$9,FALSE))="","",(VLOOKUP($E47,'DTOC Backsheet'!$D$5:$BS$182,G$9,FALSE))),"")</f>
        <v>496</v>
      </c>
      <c r="H47" s="136">
        <f ca="1">IFERROR(IF((VLOOKUP($E47,'DTOC Backsheet'!$D$5:$BS$182,H$9,FALSE))="","",(VLOOKUP($E47,'DTOC Backsheet'!$D$5:$BS$182,H$9,FALSE))),"")</f>
        <v>303</v>
      </c>
      <c r="I47" s="136">
        <f ca="1">IFERROR(IF((VLOOKUP($E47,'DTOC Backsheet'!$D$5:$BS$182,I$9,FALSE))="","",(VLOOKUP($E47,'DTOC Backsheet'!$D$5:$BS$182,I$9,FALSE))),"")</f>
        <v>430</v>
      </c>
      <c r="J47" s="138">
        <f ca="1">IFERROR(IF((VLOOKUP($E47,'DTOC Backsheet'!$D$5:$BS$182,J$9,FALSE))="","",(VLOOKUP($E47,'DTOC Backsheet'!$D$5:$BS$182,J$9,FALSE))),"")</f>
        <v>360</v>
      </c>
      <c r="K47" s="164">
        <f ca="1">IFERROR(IF((VLOOKUP($E47,'DTOC Backsheet'!$D$5:$BS$182,K$9,FALSE))="","",(VLOOKUP($E47,'DTOC Backsheet'!$D$5:$BS$182,K$9,FALSE))),"")</f>
        <v>357</v>
      </c>
      <c r="L47" s="140">
        <f ca="1">IFERROR(IF((VLOOKUP($E47,'DTOC Backsheet'!$D$5:$BS$182,L$9,FALSE))="","",(VLOOKUP($E47,'DTOC Backsheet'!$D$5:$BS$182,L$9,FALSE))),"")</f>
        <v>441</v>
      </c>
      <c r="M47" s="136">
        <f ca="1">IFERROR(IF((VLOOKUP($E47,'DTOC Backsheet'!$D$5:$BS$182,M$9,FALSE))="","",(VLOOKUP($E47,'DTOC Backsheet'!$D$5:$BS$182,M$9,FALSE))),"")</f>
        <v>585</v>
      </c>
      <c r="N47" s="139">
        <f ca="1">IFERROR(IF((VLOOKUP($E47,'DTOC Backsheet'!$D$5:$BS$182,N$9,FALSE))="","",(VLOOKUP($E47,'DTOC Backsheet'!$D$5:$BS$182,N$9,FALSE))),"")</f>
        <v>313</v>
      </c>
      <c r="O47" s="137">
        <f ca="1">IFERROR(IF((VLOOKUP($E47,'DTOC Backsheet'!$D$5:$BS$182,O$9,FALSE))="","",(VLOOKUP($E47,'DTOC Backsheet'!$D$5:$BS$182,O$9,FALSE))),"")</f>
        <v>452</v>
      </c>
      <c r="P47" s="136">
        <f ca="1">IFERROR(IF((VLOOKUP($E47,'DTOC Backsheet'!$D$5:$BS$182,P$9,FALSE))="","",(VLOOKUP($E47,'DTOC Backsheet'!$D$5:$BS$182,P$9,FALSE))),"")</f>
        <v>0</v>
      </c>
      <c r="Q47" s="136">
        <f ca="1">IFERROR(IF((VLOOKUP($E47,'DTOC Backsheet'!$D$5:$BS$182,Q$9,FALSE))="","",(VLOOKUP($E47,'DTOC Backsheet'!$D$5:$BS$182,Q$9,FALSE))),"")</f>
        <v>0</v>
      </c>
      <c r="R47" s="136">
        <f ca="1">IFERROR(IF((VLOOKUP($E47,'DTOC Backsheet'!$D$5:$BS$182,R$9,FALSE))="","",(VLOOKUP($E47,'DTOC Backsheet'!$D$5:$BS$182,R$9,FALSE))),"")</f>
        <v>0</v>
      </c>
      <c r="S47" s="136">
        <f ca="1">IFERROR(IF((VLOOKUP($E47,'DTOC Backsheet'!$D$5:$BS$182,S$9,FALSE))="","",(VLOOKUP($E47,'DTOC Backsheet'!$D$5:$BS$182,S$9,FALSE))),"")</f>
        <v>0</v>
      </c>
      <c r="T47" s="164">
        <f ca="1">IFERROR(IF((VLOOKUP($E47,'DTOC Backsheet'!$D$5:$BS$182,T$9,FALSE))="","",(VLOOKUP($E47,'DTOC Backsheet'!$D$5:$BS$182,T$9,FALSE))),"")</f>
        <v>243.52714663639219</v>
      </c>
      <c r="U47" s="140">
        <f ca="1">IFERROR(IF((VLOOKUP($E47,'DTOC Backsheet'!$D$5:$BS$182,U$9,FALSE))="","",(VLOOKUP($E47,'DTOC Backsheet'!$D$5:$BS$182,U$9,FALSE))),"")</f>
        <v>251.64471819093859</v>
      </c>
      <c r="V47" s="136">
        <f ca="1">IFERROR(IF((VLOOKUP($E47,'DTOC Backsheet'!$D$5:$BS$182,V$9,FALSE))="","",(VLOOKUP($E47,'DTOC Backsheet'!$D$5:$BS$182,V$9,FALSE))),"")</f>
        <v>251.64471819093859</v>
      </c>
      <c r="W47" s="136">
        <f ca="1">IFERROR(IF((VLOOKUP($E47,'DTOC Backsheet'!$D$5:$BS$182,W$9,FALSE))="","",(VLOOKUP($E47,'DTOC Backsheet'!$D$5:$BS$182,W$9,FALSE))),"")</f>
        <v>227.29200352729936</v>
      </c>
      <c r="X47" s="138">
        <f ca="1">IFERROR(IF((VLOOKUP($E47,'DTOC Backsheet'!$D$5:$BS$182,X$9,FALSE))="","",(VLOOKUP($E47,'DTOC Backsheet'!$D$5:$BS$182,X$9,FALSE))),"")</f>
        <v>251.64471819093859</v>
      </c>
      <c r="Y47" s="135">
        <f ca="1">IFERROR(IF((VLOOKUP($E47,'DTOC Backsheet'!$D$5:$BS$182,Y$9,FALSE))="","",(VLOOKUP($E47,'DTOC Backsheet'!$D$5:$BS$182,Y$9,FALSE))),"")</f>
        <v>272</v>
      </c>
      <c r="Z47" s="136">
        <f ca="1">IFERROR(IF((VLOOKUP($E47,'DTOC Backsheet'!$D$5:$BS$182,Z$9,FALSE))="","",(VLOOKUP($E47,'DTOC Backsheet'!$D$5:$BS$182,Z$9,FALSE))),"")</f>
        <v>345</v>
      </c>
      <c r="AA47" s="164">
        <f ca="1">IFERROR(IF((VLOOKUP($E47,'DTOC Backsheet'!$D$5:$BS$182,AA$9,FALSE))="","",(VLOOKUP($E47,'DTOC Backsheet'!$D$5:$BS$182,AA$9,FALSE))),"")</f>
        <v>312</v>
      </c>
      <c r="AB47" s="139">
        <f ca="1">IFERROR(IF((VLOOKUP($E47,'DTOC Backsheet'!$D$5:$BS$182,AB$9,FALSE))="","",(VLOOKUP($E47,'DTOC Backsheet'!$D$5:$BS$182,AB$9,FALSE))),"")</f>
        <v>328</v>
      </c>
      <c r="AC47" s="164">
        <f ca="1">IFERROR(IF((VLOOKUP($E47,'DTOC Backsheet'!$D$5:$BS$182,AC$9,FALSE))="","",(VLOOKUP($E47,'DTOC Backsheet'!$D$5:$BS$182,AC$9,FALSE))),"")</f>
        <v>294</v>
      </c>
      <c r="AD47" s="140">
        <f ca="1">IFERROR(IF((VLOOKUP($E47,'DTOC Backsheet'!$D$5:$BS$182,AD$9,FALSE))="","",(VLOOKUP($E47,'DTOC Backsheet'!$D$5:$BS$182,AD$9,FALSE))),"")</f>
        <v>246</v>
      </c>
      <c r="AE47" s="136"/>
      <c r="AF47" s="139" t="str">
        <f ca="1">IFERROR(IF((VLOOKUP($E47,'DTOC Backsheet'!$D$5:$BS$182,AF$9,FALSE))="","",(VLOOKUP($E47,'DTOC Backsheet'!$D$5:$BS$182,AF$9,FALSE))),"")</f>
        <v/>
      </c>
      <c r="AG47" s="137" t="str">
        <f ca="1">IFERROR(IF((VLOOKUP($E47,'DTOC Backsheet'!$D$5:$BS$182,AG$9,FALSE))="","",(VLOOKUP($E47,'DTOC Backsheet'!$D$5:$BS$182,AG$9,FALSE))),"")</f>
        <v/>
      </c>
      <c r="AH47" s="136">
        <f t="shared" ca="1" si="9"/>
        <v>224</v>
      </c>
      <c r="AI47" s="138">
        <f t="shared" ca="1" si="10"/>
        <v>-42</v>
      </c>
      <c r="AJ47" s="139">
        <f t="shared" ca="1" si="11"/>
        <v>118</v>
      </c>
      <c r="AK47" s="139">
        <f t="shared" ca="1" si="12"/>
        <v>32</v>
      </c>
      <c r="AL47" s="164">
        <f t="shared" ca="1" si="13"/>
        <v>63</v>
      </c>
      <c r="AM47" s="140">
        <f t="shared" ca="1" si="14"/>
        <v>195</v>
      </c>
      <c r="AN47" s="136" t="str">
        <f t="shared" si="15"/>
        <v/>
      </c>
      <c r="AO47" s="139" t="str">
        <f t="shared" ca="1" si="16"/>
        <v/>
      </c>
      <c r="AP47" s="138" t="str">
        <f t="shared" ca="1" si="17"/>
        <v/>
      </c>
      <c r="AQ47" s="135">
        <f t="shared" ca="1" si="18"/>
        <v>-272</v>
      </c>
      <c r="AR47" s="136">
        <f t="shared" ca="1" si="19"/>
        <v>-345</v>
      </c>
      <c r="AS47" s="164">
        <f t="shared" ca="1" si="20"/>
        <v>-312</v>
      </c>
      <c r="AT47" s="139">
        <f t="shared" ca="1" si="21"/>
        <v>-328</v>
      </c>
      <c r="AU47" s="164">
        <f t="shared" ca="1" si="22"/>
        <v>-50.472853363607811</v>
      </c>
      <c r="AV47" s="140">
        <f t="shared" ca="1" si="23"/>
        <v>5.6447181909385904</v>
      </c>
      <c r="AW47" s="136" t="str">
        <f t="shared" si="24"/>
        <v/>
      </c>
      <c r="AX47" s="164" t="str">
        <f t="shared" ca="1" si="25"/>
        <v/>
      </c>
      <c r="AY47" s="140" t="str">
        <f t="shared" ca="1" si="26"/>
        <v/>
      </c>
    </row>
    <row r="48" spans="1:5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27"/>
        <v>E06000009</v>
      </c>
      <c r="F48" s="29" t="str">
        <f ca="1">IF(E48="","",VLOOKUP(E48,'Org list'!$J$9:$K$636,2,0))</f>
        <v>Blackpool</v>
      </c>
      <c r="G48" s="135">
        <f ca="1">IFERROR(IF((VLOOKUP($E48,'DTOC Backsheet'!$D$5:$BS$182,G$9,FALSE))="","",(VLOOKUP($E48,'DTOC Backsheet'!$D$5:$BS$182,G$9,FALSE))),"")</f>
        <v>462</v>
      </c>
      <c r="H48" s="136">
        <f ca="1">IFERROR(IF((VLOOKUP($E48,'DTOC Backsheet'!$D$5:$BS$182,H$9,FALSE))="","",(VLOOKUP($E48,'DTOC Backsheet'!$D$5:$BS$182,H$9,FALSE))),"")</f>
        <v>344</v>
      </c>
      <c r="I48" s="136">
        <f ca="1">IFERROR(IF((VLOOKUP($E48,'DTOC Backsheet'!$D$5:$BS$182,I$9,FALSE))="","",(VLOOKUP($E48,'DTOC Backsheet'!$D$5:$BS$182,I$9,FALSE))),"")</f>
        <v>392</v>
      </c>
      <c r="J48" s="138">
        <f ca="1">IFERROR(IF((VLOOKUP($E48,'DTOC Backsheet'!$D$5:$BS$182,J$9,FALSE))="","",(VLOOKUP($E48,'DTOC Backsheet'!$D$5:$BS$182,J$9,FALSE))),"")</f>
        <v>478</v>
      </c>
      <c r="K48" s="164">
        <f ca="1">IFERROR(IF((VLOOKUP($E48,'DTOC Backsheet'!$D$5:$BS$182,K$9,FALSE))="","",(VLOOKUP($E48,'DTOC Backsheet'!$D$5:$BS$182,K$9,FALSE))),"")</f>
        <v>471</v>
      </c>
      <c r="L48" s="140">
        <f ca="1">IFERROR(IF((VLOOKUP($E48,'DTOC Backsheet'!$D$5:$BS$182,L$9,FALSE))="","",(VLOOKUP($E48,'DTOC Backsheet'!$D$5:$BS$182,L$9,FALSE))),"")</f>
        <v>394</v>
      </c>
      <c r="M48" s="136">
        <f ca="1">IFERROR(IF((VLOOKUP($E48,'DTOC Backsheet'!$D$5:$BS$182,M$9,FALSE))="","",(VLOOKUP($E48,'DTOC Backsheet'!$D$5:$BS$182,M$9,FALSE))),"")</f>
        <v>652</v>
      </c>
      <c r="N48" s="139">
        <f ca="1">IFERROR(IF((VLOOKUP($E48,'DTOC Backsheet'!$D$5:$BS$182,N$9,FALSE))="","",(VLOOKUP($E48,'DTOC Backsheet'!$D$5:$BS$182,N$9,FALSE))),"")</f>
        <v>506</v>
      </c>
      <c r="O48" s="137">
        <f ca="1">IFERROR(IF((VLOOKUP($E48,'DTOC Backsheet'!$D$5:$BS$182,O$9,FALSE))="","",(VLOOKUP($E48,'DTOC Backsheet'!$D$5:$BS$182,O$9,FALSE))),"")</f>
        <v>422</v>
      </c>
      <c r="P48" s="136">
        <f ca="1">IFERROR(IF((VLOOKUP($E48,'DTOC Backsheet'!$D$5:$BS$182,P$9,FALSE))="","",(VLOOKUP($E48,'DTOC Backsheet'!$D$5:$BS$182,P$9,FALSE))),"")</f>
        <v>452</v>
      </c>
      <c r="Q48" s="136">
        <f ca="1">IFERROR(IF((VLOOKUP($E48,'DTOC Backsheet'!$D$5:$BS$182,Q$9,FALSE))="","",(VLOOKUP($E48,'DTOC Backsheet'!$D$5:$BS$182,Q$9,FALSE))),"")</f>
        <v>394</v>
      </c>
      <c r="R48" s="136">
        <f ca="1">IFERROR(IF((VLOOKUP($E48,'DTOC Backsheet'!$D$5:$BS$182,R$9,FALSE))="","",(VLOOKUP($E48,'DTOC Backsheet'!$D$5:$BS$182,R$9,FALSE))),"")</f>
        <v>336.47353072838638</v>
      </c>
      <c r="S48" s="136">
        <f ca="1">IFERROR(IF((VLOOKUP($E48,'DTOC Backsheet'!$D$5:$BS$182,S$9,FALSE))="","",(VLOOKUP($E48,'DTOC Backsheet'!$D$5:$BS$182,S$9,FALSE))),"")</f>
        <v>347.68931508599928</v>
      </c>
      <c r="T48" s="164">
        <f ca="1">IFERROR(IF((VLOOKUP($E48,'DTOC Backsheet'!$D$5:$BS$182,T$9,FALSE))="","",(VLOOKUP($E48,'DTOC Backsheet'!$D$5:$BS$182,T$9,FALSE))),"")</f>
        <v>336.47353072838638</v>
      </c>
      <c r="U48" s="140">
        <f ca="1">IFERROR(IF((VLOOKUP($E48,'DTOC Backsheet'!$D$5:$BS$182,U$9,FALSE))="","",(VLOOKUP($E48,'DTOC Backsheet'!$D$5:$BS$182,U$9,FALSE))),"")</f>
        <v>347.68931508599928</v>
      </c>
      <c r="V48" s="136">
        <f ca="1">IFERROR(IF((VLOOKUP($E48,'DTOC Backsheet'!$D$5:$BS$182,V$9,FALSE))="","",(VLOOKUP($E48,'DTOC Backsheet'!$D$5:$BS$182,V$9,FALSE))),"")</f>
        <v>347.68931508599928</v>
      </c>
      <c r="W48" s="136">
        <f ca="1">IFERROR(IF((VLOOKUP($E48,'DTOC Backsheet'!$D$5:$BS$182,W$9,FALSE))="","",(VLOOKUP($E48,'DTOC Backsheet'!$D$5:$BS$182,W$9,FALSE))),"")</f>
        <v>314.04196201316063</v>
      </c>
      <c r="X48" s="138">
        <f ca="1">IFERROR(IF((VLOOKUP($E48,'DTOC Backsheet'!$D$5:$BS$182,X$9,FALSE))="","",(VLOOKUP($E48,'DTOC Backsheet'!$D$5:$BS$182,X$9,FALSE))),"")</f>
        <v>347.68931508599928</v>
      </c>
      <c r="Y48" s="135">
        <f ca="1">IFERROR(IF((VLOOKUP($E48,'DTOC Backsheet'!$D$5:$BS$182,Y$9,FALSE))="","",(VLOOKUP($E48,'DTOC Backsheet'!$D$5:$BS$182,Y$9,FALSE))),"")</f>
        <v>403</v>
      </c>
      <c r="Z48" s="136">
        <f ca="1">IFERROR(IF((VLOOKUP($E48,'DTOC Backsheet'!$D$5:$BS$182,Z$9,FALSE))="","",(VLOOKUP($E48,'DTOC Backsheet'!$D$5:$BS$182,Z$9,FALSE))),"")</f>
        <v>503</v>
      </c>
      <c r="AA48" s="164">
        <f ca="1">IFERROR(IF((VLOOKUP($E48,'DTOC Backsheet'!$D$5:$BS$182,AA$9,FALSE))="","",(VLOOKUP($E48,'DTOC Backsheet'!$D$5:$BS$182,AA$9,FALSE))),"")</f>
        <v>472</v>
      </c>
      <c r="AB48" s="139">
        <f ca="1">IFERROR(IF((VLOOKUP($E48,'DTOC Backsheet'!$D$5:$BS$182,AB$9,FALSE))="","",(VLOOKUP($E48,'DTOC Backsheet'!$D$5:$BS$182,AB$9,FALSE))),"")</f>
        <v>554</v>
      </c>
      <c r="AC48" s="164">
        <f ca="1">IFERROR(IF((VLOOKUP($E48,'DTOC Backsheet'!$D$5:$BS$182,AC$9,FALSE))="","",(VLOOKUP($E48,'DTOC Backsheet'!$D$5:$BS$182,AC$9,FALSE))),"")</f>
        <v>644</v>
      </c>
      <c r="AD48" s="140">
        <f ca="1">IFERROR(IF((VLOOKUP($E48,'DTOC Backsheet'!$D$5:$BS$182,AD$9,FALSE))="","",(VLOOKUP($E48,'DTOC Backsheet'!$D$5:$BS$182,AD$9,FALSE))),"")</f>
        <v>466</v>
      </c>
      <c r="AE48" s="136"/>
      <c r="AF48" s="139" t="str">
        <f ca="1">IFERROR(IF((VLOOKUP($E48,'DTOC Backsheet'!$D$5:$BS$182,AF$9,FALSE))="","",(VLOOKUP($E48,'DTOC Backsheet'!$D$5:$BS$182,AF$9,FALSE))),"")</f>
        <v/>
      </c>
      <c r="AG48" s="137" t="str">
        <f ca="1">IFERROR(IF((VLOOKUP($E48,'DTOC Backsheet'!$D$5:$BS$182,AG$9,FALSE))="","",(VLOOKUP($E48,'DTOC Backsheet'!$D$5:$BS$182,AG$9,FALSE))),"")</f>
        <v/>
      </c>
      <c r="AH48" s="136">
        <f t="shared" ca="1" si="9"/>
        <v>59</v>
      </c>
      <c r="AI48" s="138">
        <f t="shared" ca="1" si="10"/>
        <v>-159</v>
      </c>
      <c r="AJ48" s="139">
        <f t="shared" ca="1" si="11"/>
        <v>-80</v>
      </c>
      <c r="AK48" s="139">
        <f t="shared" ca="1" si="12"/>
        <v>-76</v>
      </c>
      <c r="AL48" s="164">
        <f t="shared" ca="1" si="13"/>
        <v>-173</v>
      </c>
      <c r="AM48" s="140">
        <f t="shared" ca="1" si="14"/>
        <v>-72</v>
      </c>
      <c r="AN48" s="136" t="str">
        <f t="shared" si="15"/>
        <v/>
      </c>
      <c r="AO48" s="139" t="str">
        <f t="shared" ca="1" si="16"/>
        <v/>
      </c>
      <c r="AP48" s="138" t="str">
        <f t="shared" ca="1" si="17"/>
        <v/>
      </c>
      <c r="AQ48" s="135">
        <f t="shared" ca="1" si="18"/>
        <v>49</v>
      </c>
      <c r="AR48" s="136">
        <f t="shared" ca="1" si="19"/>
        <v>-109</v>
      </c>
      <c r="AS48" s="164">
        <f t="shared" ca="1" si="20"/>
        <v>-135.52646927161362</v>
      </c>
      <c r="AT48" s="139">
        <f t="shared" ca="1" si="21"/>
        <v>-206.31068491400072</v>
      </c>
      <c r="AU48" s="164">
        <f t="shared" ca="1" si="22"/>
        <v>-307.52646927161362</v>
      </c>
      <c r="AV48" s="140">
        <f t="shared" ca="1" si="23"/>
        <v>-118.31068491400072</v>
      </c>
      <c r="AW48" s="136" t="str">
        <f t="shared" si="24"/>
        <v/>
      </c>
      <c r="AX48" s="164" t="str">
        <f t="shared" ca="1" si="25"/>
        <v/>
      </c>
      <c r="AY48" s="140" t="str">
        <f t="shared" ca="1" si="26"/>
        <v/>
      </c>
    </row>
    <row r="49" spans="1:54" s="184" customFormat="1">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27"/>
        <v>E08000001</v>
      </c>
      <c r="F49" s="29" t="str">
        <f ca="1">IF(E49="","",VLOOKUP(E49,'Org list'!$J$9:$K$636,2,0))</f>
        <v>Bolton</v>
      </c>
      <c r="G49" s="135">
        <f ca="1">IFERROR(IF((VLOOKUP($E49,'DTOC Backsheet'!$D$5:$BS$182,G$9,FALSE))="","",(VLOOKUP($E49,'DTOC Backsheet'!$D$5:$BS$182,G$9,FALSE))),"")</f>
        <v>837</v>
      </c>
      <c r="H49" s="136">
        <f ca="1">IFERROR(IF((VLOOKUP($E49,'DTOC Backsheet'!$D$5:$BS$182,H$9,FALSE))="","",(VLOOKUP($E49,'DTOC Backsheet'!$D$5:$BS$182,H$9,FALSE))),"")</f>
        <v>1016</v>
      </c>
      <c r="I49" s="136">
        <f ca="1">IFERROR(IF((VLOOKUP($E49,'DTOC Backsheet'!$D$5:$BS$182,I$9,FALSE))="","",(VLOOKUP($E49,'DTOC Backsheet'!$D$5:$BS$182,I$9,FALSE))),"")</f>
        <v>1145</v>
      </c>
      <c r="J49" s="138">
        <f ca="1">IFERROR(IF((VLOOKUP($E49,'DTOC Backsheet'!$D$5:$BS$182,J$9,FALSE))="","",(VLOOKUP($E49,'DTOC Backsheet'!$D$5:$BS$182,J$9,FALSE))),"")</f>
        <v>1067</v>
      </c>
      <c r="K49" s="164">
        <f ca="1">IFERROR(IF((VLOOKUP($E49,'DTOC Backsheet'!$D$5:$BS$182,K$9,FALSE))="","",(VLOOKUP($E49,'DTOC Backsheet'!$D$5:$BS$182,K$9,FALSE))),"")</f>
        <v>1024</v>
      </c>
      <c r="L49" s="140">
        <f ca="1">IFERROR(IF((VLOOKUP($E49,'DTOC Backsheet'!$D$5:$BS$182,L$9,FALSE))="","",(VLOOKUP($E49,'DTOC Backsheet'!$D$5:$BS$182,L$9,FALSE))),"")</f>
        <v>867</v>
      </c>
      <c r="M49" s="136">
        <f ca="1">IFERROR(IF((VLOOKUP($E49,'DTOC Backsheet'!$D$5:$BS$182,M$9,FALSE))="","",(VLOOKUP($E49,'DTOC Backsheet'!$D$5:$BS$182,M$9,FALSE))),"")</f>
        <v>730</v>
      </c>
      <c r="N49" s="139">
        <f ca="1">IFERROR(IF((VLOOKUP($E49,'DTOC Backsheet'!$D$5:$BS$182,N$9,FALSE))="","",(VLOOKUP($E49,'DTOC Backsheet'!$D$5:$BS$182,N$9,FALSE))),"")</f>
        <v>730</v>
      </c>
      <c r="O49" s="137">
        <f ca="1">IFERROR(IF((VLOOKUP($E49,'DTOC Backsheet'!$D$5:$BS$182,O$9,FALSE))="","",(VLOOKUP($E49,'DTOC Backsheet'!$D$5:$BS$182,O$9,FALSE))),"")</f>
        <v>743</v>
      </c>
      <c r="P49" s="136">
        <f ca="1">IFERROR(IF((VLOOKUP($E49,'DTOC Backsheet'!$D$5:$BS$182,P$9,FALSE))="","",(VLOOKUP($E49,'DTOC Backsheet'!$D$5:$BS$182,P$9,FALSE))),"")</f>
        <v>655.96</v>
      </c>
      <c r="Q49" s="136">
        <f ca="1">IFERROR(IF((VLOOKUP($E49,'DTOC Backsheet'!$D$5:$BS$182,Q$9,FALSE))="","",(VLOOKUP($E49,'DTOC Backsheet'!$D$5:$BS$182,Q$9,FALSE))),"")</f>
        <v>655.96</v>
      </c>
      <c r="R49" s="136">
        <f ca="1">IFERROR(IF((VLOOKUP($E49,'DTOC Backsheet'!$D$5:$BS$182,R$9,FALSE))="","",(VLOOKUP($E49,'DTOC Backsheet'!$D$5:$BS$182,R$9,FALSE))),"")</f>
        <v>634.79999999999995</v>
      </c>
      <c r="S49" s="136">
        <f ca="1">IFERROR(IF((VLOOKUP($E49,'DTOC Backsheet'!$D$5:$BS$182,S$9,FALSE))="","",(VLOOKUP($E49,'DTOC Backsheet'!$D$5:$BS$182,S$9,FALSE))),"")</f>
        <v>655.96</v>
      </c>
      <c r="T49" s="164">
        <f ca="1">IFERROR(IF((VLOOKUP($E49,'DTOC Backsheet'!$D$5:$BS$182,T$9,FALSE))="","",(VLOOKUP($E49,'DTOC Backsheet'!$D$5:$BS$182,T$9,FALSE))),"")</f>
        <v>627.32978009532235</v>
      </c>
      <c r="U49" s="140">
        <f ca="1">IFERROR(IF((VLOOKUP($E49,'DTOC Backsheet'!$D$5:$BS$182,U$9,FALSE))="","",(VLOOKUP($E49,'DTOC Backsheet'!$D$5:$BS$182,U$9,FALSE))),"")</f>
        <v>648.24077276516641</v>
      </c>
      <c r="V49" s="136">
        <f ca="1">IFERROR(IF((VLOOKUP($E49,'DTOC Backsheet'!$D$5:$BS$182,V$9,FALSE))="","",(VLOOKUP($E49,'DTOC Backsheet'!$D$5:$BS$182,V$9,FALSE))),"")</f>
        <v>648.24077276516641</v>
      </c>
      <c r="W49" s="136">
        <f ca="1">IFERROR(IF((VLOOKUP($E49,'DTOC Backsheet'!$D$5:$BS$182,W$9,FALSE))="","",(VLOOKUP($E49,'DTOC Backsheet'!$D$5:$BS$182,W$9,FALSE))),"")</f>
        <v>585.50779475563422</v>
      </c>
      <c r="X49" s="138">
        <f ca="1">IFERROR(IF((VLOOKUP($E49,'DTOC Backsheet'!$D$5:$BS$182,X$9,FALSE))="","",(VLOOKUP($E49,'DTOC Backsheet'!$D$5:$BS$182,X$9,FALSE))),"")</f>
        <v>648.24077276516641</v>
      </c>
      <c r="Y49" s="135">
        <f ca="1">IFERROR(IF((VLOOKUP($E49,'DTOC Backsheet'!$D$5:$BS$182,Y$9,FALSE))="","",(VLOOKUP($E49,'DTOC Backsheet'!$D$5:$BS$182,Y$9,FALSE))),"")</f>
        <v>548</v>
      </c>
      <c r="Z49" s="136">
        <f ca="1">IFERROR(IF((VLOOKUP($E49,'DTOC Backsheet'!$D$5:$BS$182,Z$9,FALSE))="","",(VLOOKUP($E49,'DTOC Backsheet'!$D$5:$BS$182,Z$9,FALSE))),"")</f>
        <v>625</v>
      </c>
      <c r="AA49" s="164">
        <f ca="1">IFERROR(IF((VLOOKUP($E49,'DTOC Backsheet'!$D$5:$BS$182,AA$9,FALSE))="","",(VLOOKUP($E49,'DTOC Backsheet'!$D$5:$BS$182,AA$9,FALSE))),"")</f>
        <v>919</v>
      </c>
      <c r="AB49" s="139">
        <f ca="1">IFERROR(IF((VLOOKUP($E49,'DTOC Backsheet'!$D$5:$BS$182,AB$9,FALSE))="","",(VLOOKUP($E49,'DTOC Backsheet'!$D$5:$BS$182,AB$9,FALSE))),"")</f>
        <v>1074</v>
      </c>
      <c r="AC49" s="164">
        <f ca="1">IFERROR(IF((VLOOKUP($E49,'DTOC Backsheet'!$D$5:$BS$182,AC$9,FALSE))="","",(VLOOKUP($E49,'DTOC Backsheet'!$D$5:$BS$182,AC$9,FALSE))),"")</f>
        <v>724</v>
      </c>
      <c r="AD49" s="140">
        <f ca="1">IFERROR(IF((VLOOKUP($E49,'DTOC Backsheet'!$D$5:$BS$182,AD$9,FALSE))="","",(VLOOKUP($E49,'DTOC Backsheet'!$D$5:$BS$182,AD$9,FALSE))),"")</f>
        <v>1122</v>
      </c>
      <c r="AE49" s="136"/>
      <c r="AF49" s="139" t="str">
        <f ca="1">IFERROR(IF((VLOOKUP($E49,'DTOC Backsheet'!$D$5:$BS$182,AF$9,FALSE))="","",(VLOOKUP($E49,'DTOC Backsheet'!$D$5:$BS$182,AF$9,FALSE))),"")</f>
        <v/>
      </c>
      <c r="AG49" s="137" t="str">
        <f ca="1">IFERROR(IF((VLOOKUP($E49,'DTOC Backsheet'!$D$5:$BS$182,AG$9,FALSE))="","",(VLOOKUP($E49,'DTOC Backsheet'!$D$5:$BS$182,AG$9,FALSE))),"")</f>
        <v/>
      </c>
      <c r="AH49" s="136">
        <f t="shared" ref="AH49:AH112" ca="1" si="28">IFERROR(IF(Y49=0,"",(G49-Y49)),"")</f>
        <v>289</v>
      </c>
      <c r="AI49" s="138">
        <f t="shared" ref="AI49:AI112" ca="1" si="29">IFERROR(IF(Z49=0,"",(H49-Z49)),"")</f>
        <v>391</v>
      </c>
      <c r="AJ49" s="139">
        <f t="shared" ref="AJ49:AJ112" ca="1" si="30">IFERROR(IF(AA49=0,"",(I49-AA49)),"")</f>
        <v>226</v>
      </c>
      <c r="AK49" s="139">
        <f t="shared" ref="AK49:AK112" ca="1" si="31">IFERROR(IF(AB49=0,"",(J49-AB49)),"")</f>
        <v>-7</v>
      </c>
      <c r="AL49" s="164">
        <f t="shared" ref="AL49:AL112" ca="1" si="32">IFERROR(IF(AC49=0,"",(K49-AC49)),"")</f>
        <v>300</v>
      </c>
      <c r="AM49" s="140">
        <f t="shared" ref="AM49:AM112" ca="1" si="33">IFERROR(IF(AD49=0,"",(L49-AD49)),"")</f>
        <v>-255</v>
      </c>
      <c r="AN49" s="136" t="str">
        <f t="shared" ref="AN49:AN112" si="34">IFERROR(IF(AE49=0,"",(M49-AE49)),"")</f>
        <v/>
      </c>
      <c r="AO49" s="139" t="str">
        <f t="shared" ref="AO49:AO112" ca="1" si="35">IFERROR(IF(AF49=0,"",(N49-AF49)),"")</f>
        <v/>
      </c>
      <c r="AP49" s="138" t="str">
        <f t="shared" ref="AP49:AP112" ca="1" si="36">IFERROR(IF(AG49=0,"",(O49-AG49)),"")</f>
        <v/>
      </c>
      <c r="AQ49" s="135">
        <f t="shared" ref="AQ49:AQ112" ca="1" si="37">IFERROR(IF(Y49=0,"",(P49-Y49)),"")</f>
        <v>107.96000000000004</v>
      </c>
      <c r="AR49" s="136">
        <f t="shared" ref="AR49:AR112" ca="1" si="38">IFERROR(IF(Z49=0,"",(Q49-Z49)),"")</f>
        <v>30.960000000000036</v>
      </c>
      <c r="AS49" s="164">
        <f t="shared" ref="AS49:AS112" ca="1" si="39">IFERROR(IF(AA49=0,"",(R49-AA49)),"")</f>
        <v>-284.20000000000005</v>
      </c>
      <c r="AT49" s="139">
        <f t="shared" ref="AT49:AT112" ca="1" si="40">IFERROR(IF(AB49=0,"",(S49-AB49)),"")</f>
        <v>-418.03999999999996</v>
      </c>
      <c r="AU49" s="164">
        <f t="shared" ref="AU49:AU112" ca="1" si="41">IFERROR(IF(AC49=0,"",(T49-AC49)),"")</f>
        <v>-96.670219904677651</v>
      </c>
      <c r="AV49" s="140">
        <f t="shared" ref="AV49:AV112" ca="1" si="42">IFERROR(IF(AD49=0,"",(U49-AD49)),"")</f>
        <v>-473.75922723483359</v>
      </c>
      <c r="AW49" s="136" t="str">
        <f t="shared" ref="AW49:AW112" si="43">IFERROR(IF(AE49=0,"",(V49-AE49)),"")</f>
        <v/>
      </c>
      <c r="AX49" s="164" t="str">
        <f t="shared" ref="AX49:AX112" ca="1" si="44">IFERROR(IF(AF49=0,"",(W49-AF49)),"")</f>
        <v/>
      </c>
      <c r="AY49" s="140" t="str">
        <f t="shared" ref="AY49:AY112" ca="1" si="45">IFERROR(IF(AG49=0,"",(X49-AG49)),"")</f>
        <v/>
      </c>
      <c r="BB49" s="122"/>
    </row>
    <row r="50" spans="1:54" s="184" customFormat="1">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27"/>
        <v>E06000028 &amp; E06000029</v>
      </c>
      <c r="F50" s="29" t="str">
        <f ca="1">IF(E50="","",VLOOKUP(E50,'Org list'!$J$9:$K$636,2,0))</f>
        <v>Bournemouth &amp; Poole</v>
      </c>
      <c r="G50" s="135">
        <f ca="1">IFERROR(IF((VLOOKUP($E50,'DTOC Backsheet'!$D$5:$BS$182,G$9,FALSE))="","",(VLOOKUP($E50,'DTOC Backsheet'!$D$5:$BS$182,G$9,FALSE))),"")</f>
        <v>1203</v>
      </c>
      <c r="H50" s="136">
        <f ca="1">IFERROR(IF((VLOOKUP($E50,'DTOC Backsheet'!$D$5:$BS$182,H$9,FALSE))="","",(VLOOKUP($E50,'DTOC Backsheet'!$D$5:$BS$182,H$9,FALSE))),"")</f>
        <v>1163</v>
      </c>
      <c r="I50" s="136">
        <f ca="1">IFERROR(IF((VLOOKUP($E50,'DTOC Backsheet'!$D$5:$BS$182,I$9,FALSE))="","",(VLOOKUP($E50,'DTOC Backsheet'!$D$5:$BS$182,I$9,FALSE))),"")</f>
        <v>1338</v>
      </c>
      <c r="J50" s="138">
        <f ca="1">IFERROR(IF((VLOOKUP($E50,'DTOC Backsheet'!$D$5:$BS$182,J$9,FALSE))="","",(VLOOKUP($E50,'DTOC Backsheet'!$D$5:$BS$182,J$9,FALSE))),"")</f>
        <v>1312</v>
      </c>
      <c r="K50" s="164">
        <f ca="1">IFERROR(IF((VLOOKUP($E50,'DTOC Backsheet'!$D$5:$BS$182,K$9,FALSE))="","",(VLOOKUP($E50,'DTOC Backsheet'!$D$5:$BS$182,K$9,FALSE))),"")</f>
        <v>1743</v>
      </c>
      <c r="L50" s="140">
        <f ca="1">IFERROR(IF((VLOOKUP($E50,'DTOC Backsheet'!$D$5:$BS$182,L$9,FALSE))="","",(VLOOKUP($E50,'DTOC Backsheet'!$D$5:$BS$182,L$9,FALSE))),"")</f>
        <v>1934</v>
      </c>
      <c r="M50" s="136">
        <f ca="1">IFERROR(IF((VLOOKUP($E50,'DTOC Backsheet'!$D$5:$BS$182,M$9,FALSE))="","",(VLOOKUP($E50,'DTOC Backsheet'!$D$5:$BS$182,M$9,FALSE))),"")</f>
        <v>1527</v>
      </c>
      <c r="N50" s="139">
        <f ca="1">IFERROR(IF((VLOOKUP($E50,'DTOC Backsheet'!$D$5:$BS$182,N$9,FALSE))="","",(VLOOKUP($E50,'DTOC Backsheet'!$D$5:$BS$182,N$9,FALSE))),"")</f>
        <v>1180</v>
      </c>
      <c r="O50" s="137">
        <f ca="1">IFERROR(IF((VLOOKUP($E50,'DTOC Backsheet'!$D$5:$BS$182,O$9,FALSE))="","",(VLOOKUP($E50,'DTOC Backsheet'!$D$5:$BS$182,O$9,FALSE))),"")</f>
        <v>1250</v>
      </c>
      <c r="P50" s="136">
        <f ca="1">IFERROR(IF((VLOOKUP($E50,'DTOC Backsheet'!$D$5:$BS$182,P$9,FALSE))="","",(VLOOKUP($E50,'DTOC Backsheet'!$D$5:$BS$182,P$9,FALSE))),"")</f>
        <v>1310</v>
      </c>
      <c r="Q50" s="136">
        <f ca="1">IFERROR(IF((VLOOKUP($E50,'DTOC Backsheet'!$D$5:$BS$182,Q$9,FALSE))="","",(VLOOKUP($E50,'DTOC Backsheet'!$D$5:$BS$182,Q$9,FALSE))),"")</f>
        <v>1254</v>
      </c>
      <c r="R50" s="136">
        <f ca="1">IFERROR(IF((VLOOKUP($E50,'DTOC Backsheet'!$D$5:$BS$182,R$9,FALSE))="","",(VLOOKUP($E50,'DTOC Backsheet'!$D$5:$BS$182,R$9,FALSE))),"")</f>
        <v>1156</v>
      </c>
      <c r="S50" s="136">
        <f ca="1">IFERROR(IF((VLOOKUP($E50,'DTOC Backsheet'!$D$5:$BS$182,S$9,FALSE))="","",(VLOOKUP($E50,'DTOC Backsheet'!$D$5:$BS$182,S$9,FALSE))),"")</f>
        <v>1193</v>
      </c>
      <c r="T50" s="164">
        <f ca="1">IFERROR(IF((VLOOKUP($E50,'DTOC Backsheet'!$D$5:$BS$182,T$9,FALSE))="","",(VLOOKUP($E50,'DTOC Backsheet'!$D$5:$BS$182,T$9,FALSE))),"")</f>
        <v>1158.0999999999999</v>
      </c>
      <c r="U50" s="140">
        <f ca="1">IFERROR(IF((VLOOKUP($E50,'DTOC Backsheet'!$D$5:$BS$182,U$9,FALSE))="","",(VLOOKUP($E50,'DTOC Backsheet'!$D$5:$BS$182,U$9,FALSE))),"")</f>
        <v>1195.2</v>
      </c>
      <c r="V50" s="136">
        <f ca="1">IFERROR(IF((VLOOKUP($E50,'DTOC Backsheet'!$D$5:$BS$182,V$9,FALSE))="","",(VLOOKUP($E50,'DTOC Backsheet'!$D$5:$BS$182,V$9,FALSE))),"")</f>
        <v>1195.2</v>
      </c>
      <c r="W50" s="136">
        <f ca="1">IFERROR(IF((VLOOKUP($E50,'DTOC Backsheet'!$D$5:$BS$182,W$9,FALSE))="","",(VLOOKUP($E50,'DTOC Backsheet'!$D$5:$BS$182,W$9,FALSE))),"")</f>
        <v>1078</v>
      </c>
      <c r="X50" s="138">
        <f ca="1">IFERROR(IF((VLOOKUP($E50,'DTOC Backsheet'!$D$5:$BS$182,X$9,FALSE))="","",(VLOOKUP($E50,'DTOC Backsheet'!$D$5:$BS$182,X$9,FALSE))),"")</f>
        <v>1192</v>
      </c>
      <c r="Y50" s="135">
        <f ca="1">IFERROR(IF((VLOOKUP($E50,'DTOC Backsheet'!$D$5:$BS$182,Y$9,FALSE))="","",(VLOOKUP($E50,'DTOC Backsheet'!$D$5:$BS$182,Y$9,FALSE))),"")</f>
        <v>1362</v>
      </c>
      <c r="Z50" s="136">
        <f ca="1">IFERROR(IF((VLOOKUP($E50,'DTOC Backsheet'!$D$5:$BS$182,Z$9,FALSE))="","",(VLOOKUP($E50,'DTOC Backsheet'!$D$5:$BS$182,Z$9,FALSE))),"")</f>
        <v>1259</v>
      </c>
      <c r="AA50" s="164">
        <f ca="1">IFERROR(IF((VLOOKUP($E50,'DTOC Backsheet'!$D$5:$BS$182,AA$9,FALSE))="","",(VLOOKUP($E50,'DTOC Backsheet'!$D$5:$BS$182,AA$9,FALSE))),"")</f>
        <v>1341</v>
      </c>
      <c r="AB50" s="139">
        <f ca="1">IFERROR(IF((VLOOKUP($E50,'DTOC Backsheet'!$D$5:$BS$182,AB$9,FALSE))="","",(VLOOKUP($E50,'DTOC Backsheet'!$D$5:$BS$182,AB$9,FALSE))),"")</f>
        <v>1088</v>
      </c>
      <c r="AC50" s="164">
        <f ca="1">IFERROR(IF((VLOOKUP($E50,'DTOC Backsheet'!$D$5:$BS$182,AC$9,FALSE))="","",(VLOOKUP($E50,'DTOC Backsheet'!$D$5:$BS$182,AC$9,FALSE))),"")</f>
        <v>1056</v>
      </c>
      <c r="AD50" s="140">
        <f ca="1">IFERROR(IF((VLOOKUP($E50,'DTOC Backsheet'!$D$5:$BS$182,AD$9,FALSE))="","",(VLOOKUP($E50,'DTOC Backsheet'!$D$5:$BS$182,AD$9,FALSE))),"")</f>
        <v>885</v>
      </c>
      <c r="AE50" s="136"/>
      <c r="AF50" s="139" t="str">
        <f ca="1">IFERROR(IF((VLOOKUP($E50,'DTOC Backsheet'!$D$5:$BS$182,AF$9,FALSE))="","",(VLOOKUP($E50,'DTOC Backsheet'!$D$5:$BS$182,AF$9,FALSE))),"")</f>
        <v/>
      </c>
      <c r="AG50" s="137" t="str">
        <f ca="1">IFERROR(IF((VLOOKUP($E50,'DTOC Backsheet'!$D$5:$BS$182,AG$9,FALSE))="","",(VLOOKUP($E50,'DTOC Backsheet'!$D$5:$BS$182,AG$9,FALSE))),"")</f>
        <v/>
      </c>
      <c r="AH50" s="136">
        <f t="shared" ca="1" si="28"/>
        <v>-159</v>
      </c>
      <c r="AI50" s="138">
        <f t="shared" ca="1" si="29"/>
        <v>-96</v>
      </c>
      <c r="AJ50" s="139">
        <f t="shared" ca="1" si="30"/>
        <v>-3</v>
      </c>
      <c r="AK50" s="139">
        <f t="shared" ca="1" si="31"/>
        <v>224</v>
      </c>
      <c r="AL50" s="164">
        <f t="shared" ca="1" si="32"/>
        <v>687</v>
      </c>
      <c r="AM50" s="140">
        <f t="shared" ca="1" si="33"/>
        <v>1049</v>
      </c>
      <c r="AN50" s="136" t="str">
        <f t="shared" si="34"/>
        <v/>
      </c>
      <c r="AO50" s="139" t="str">
        <f t="shared" ca="1" si="35"/>
        <v/>
      </c>
      <c r="AP50" s="138" t="str">
        <f t="shared" ca="1" si="36"/>
        <v/>
      </c>
      <c r="AQ50" s="135">
        <f t="shared" ca="1" si="37"/>
        <v>-52</v>
      </c>
      <c r="AR50" s="136">
        <f t="shared" ca="1" si="38"/>
        <v>-5</v>
      </c>
      <c r="AS50" s="164">
        <f t="shared" ca="1" si="39"/>
        <v>-185</v>
      </c>
      <c r="AT50" s="139">
        <f t="shared" ca="1" si="40"/>
        <v>105</v>
      </c>
      <c r="AU50" s="164">
        <f t="shared" ca="1" si="41"/>
        <v>102.09999999999991</v>
      </c>
      <c r="AV50" s="140">
        <f t="shared" ca="1" si="42"/>
        <v>310.20000000000005</v>
      </c>
      <c r="AW50" s="136" t="str">
        <f t="shared" si="43"/>
        <v/>
      </c>
      <c r="AX50" s="164" t="str">
        <f t="shared" ca="1" si="44"/>
        <v/>
      </c>
      <c r="AY50" s="140" t="str">
        <f t="shared" ca="1" si="45"/>
        <v/>
      </c>
      <c r="BB50" s="122"/>
    </row>
    <row r="51" spans="1:54" s="184" customFormat="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27"/>
        <v>E06000036</v>
      </c>
      <c r="F51" s="29" t="str">
        <f ca="1">IF(E51="","",VLOOKUP(E51,'Org list'!$J$9:$K$636,2,0))</f>
        <v>Bracknell Forest</v>
      </c>
      <c r="G51" s="135">
        <f ca="1">IFERROR(IF((VLOOKUP($E51,'DTOC Backsheet'!$D$5:$BS$182,G$9,FALSE))="","",(VLOOKUP($E51,'DTOC Backsheet'!$D$5:$BS$182,G$9,FALSE))),"")</f>
        <v>572</v>
      </c>
      <c r="H51" s="136">
        <f ca="1">IFERROR(IF((VLOOKUP($E51,'DTOC Backsheet'!$D$5:$BS$182,H$9,FALSE))="","",(VLOOKUP($E51,'DTOC Backsheet'!$D$5:$BS$182,H$9,FALSE))),"")</f>
        <v>412</v>
      </c>
      <c r="I51" s="136">
        <f ca="1">IFERROR(IF((VLOOKUP($E51,'DTOC Backsheet'!$D$5:$BS$182,I$9,FALSE))="","",(VLOOKUP($E51,'DTOC Backsheet'!$D$5:$BS$182,I$9,FALSE))),"")</f>
        <v>450</v>
      </c>
      <c r="J51" s="138">
        <f ca="1">IFERROR(IF((VLOOKUP($E51,'DTOC Backsheet'!$D$5:$BS$182,J$9,FALSE))="","",(VLOOKUP($E51,'DTOC Backsheet'!$D$5:$BS$182,J$9,FALSE))),"")</f>
        <v>597</v>
      </c>
      <c r="K51" s="164">
        <f ca="1">IFERROR(IF((VLOOKUP($E51,'DTOC Backsheet'!$D$5:$BS$182,K$9,FALSE))="","",(VLOOKUP($E51,'DTOC Backsheet'!$D$5:$BS$182,K$9,FALSE))),"")</f>
        <v>482</v>
      </c>
      <c r="L51" s="140">
        <f ca="1">IFERROR(IF((VLOOKUP($E51,'DTOC Backsheet'!$D$5:$BS$182,L$9,FALSE))="","",(VLOOKUP($E51,'DTOC Backsheet'!$D$5:$BS$182,L$9,FALSE))),"")</f>
        <v>380</v>
      </c>
      <c r="M51" s="136">
        <f ca="1">IFERROR(IF((VLOOKUP($E51,'DTOC Backsheet'!$D$5:$BS$182,M$9,FALSE))="","",(VLOOKUP($E51,'DTOC Backsheet'!$D$5:$BS$182,M$9,FALSE))),"")</f>
        <v>413</v>
      </c>
      <c r="N51" s="139">
        <f ca="1">IFERROR(IF((VLOOKUP($E51,'DTOC Backsheet'!$D$5:$BS$182,N$9,FALSE))="","",(VLOOKUP($E51,'DTOC Backsheet'!$D$5:$BS$182,N$9,FALSE))),"")</f>
        <v>404</v>
      </c>
      <c r="O51" s="137">
        <f ca="1">IFERROR(IF((VLOOKUP($E51,'DTOC Backsheet'!$D$5:$BS$182,O$9,FALSE))="","",(VLOOKUP($E51,'DTOC Backsheet'!$D$5:$BS$182,O$9,FALSE))),"")</f>
        <v>633</v>
      </c>
      <c r="P51" s="136">
        <f ca="1">IFERROR(IF((VLOOKUP($E51,'DTOC Backsheet'!$D$5:$BS$182,P$9,FALSE))="","",(VLOOKUP($E51,'DTOC Backsheet'!$D$5:$BS$182,P$9,FALSE))),"")</f>
        <v>418</v>
      </c>
      <c r="Q51" s="136">
        <f ca="1">IFERROR(IF((VLOOKUP($E51,'DTOC Backsheet'!$D$5:$BS$182,Q$9,FALSE))="","",(VLOOKUP($E51,'DTOC Backsheet'!$D$5:$BS$182,Q$9,FALSE))),"")</f>
        <v>418</v>
      </c>
      <c r="R51" s="136">
        <f ca="1">IFERROR(IF((VLOOKUP($E51,'DTOC Backsheet'!$D$5:$BS$182,R$9,FALSE))="","",(VLOOKUP($E51,'DTOC Backsheet'!$D$5:$BS$182,R$9,FALSE))),"")</f>
        <v>418</v>
      </c>
      <c r="S51" s="136">
        <f ca="1">IFERROR(IF((VLOOKUP($E51,'DTOC Backsheet'!$D$5:$BS$182,S$9,FALSE))="","",(VLOOKUP($E51,'DTOC Backsheet'!$D$5:$BS$182,S$9,FALSE))),"")</f>
        <v>352</v>
      </c>
      <c r="T51" s="164">
        <f ca="1">IFERROR(IF((VLOOKUP($E51,'DTOC Backsheet'!$D$5:$BS$182,T$9,FALSE))="","",(VLOOKUP($E51,'DTOC Backsheet'!$D$5:$BS$182,T$9,FALSE))),"")</f>
        <v>332.6495885093363</v>
      </c>
      <c r="U51" s="140">
        <f ca="1">IFERROR(IF((VLOOKUP($E51,'DTOC Backsheet'!$D$5:$BS$182,U$9,FALSE))="","",(VLOOKUP($E51,'DTOC Backsheet'!$D$5:$BS$182,U$9,FALSE))),"")</f>
        <v>343.73790812631421</v>
      </c>
      <c r="V51" s="136">
        <f ca="1">IFERROR(IF((VLOOKUP($E51,'DTOC Backsheet'!$D$5:$BS$182,V$9,FALSE))="","",(VLOOKUP($E51,'DTOC Backsheet'!$D$5:$BS$182,V$9,FALSE))),"")</f>
        <v>343.73790812631421</v>
      </c>
      <c r="W51" s="136">
        <f ca="1">IFERROR(IF((VLOOKUP($E51,'DTOC Backsheet'!$D$5:$BS$182,W$9,FALSE))="","",(VLOOKUP($E51,'DTOC Backsheet'!$D$5:$BS$182,W$9,FALSE))),"")</f>
        <v>310.47294927538053</v>
      </c>
      <c r="X51" s="138">
        <f ca="1">IFERROR(IF((VLOOKUP($E51,'DTOC Backsheet'!$D$5:$BS$182,X$9,FALSE))="","",(VLOOKUP($E51,'DTOC Backsheet'!$D$5:$BS$182,X$9,FALSE))),"")</f>
        <v>343.73790812631421</v>
      </c>
      <c r="Y51" s="135">
        <f ca="1">IFERROR(IF((VLOOKUP($E51,'DTOC Backsheet'!$D$5:$BS$182,Y$9,FALSE))="","",(VLOOKUP($E51,'DTOC Backsheet'!$D$5:$BS$182,Y$9,FALSE))),"")</f>
        <v>407</v>
      </c>
      <c r="Z51" s="136">
        <f ca="1">IFERROR(IF((VLOOKUP($E51,'DTOC Backsheet'!$D$5:$BS$182,Z$9,FALSE))="","",(VLOOKUP($E51,'DTOC Backsheet'!$D$5:$BS$182,Z$9,FALSE))),"")</f>
        <v>330</v>
      </c>
      <c r="AA51" s="164">
        <f ca="1">IFERROR(IF((VLOOKUP($E51,'DTOC Backsheet'!$D$5:$BS$182,AA$9,FALSE))="","",(VLOOKUP($E51,'DTOC Backsheet'!$D$5:$BS$182,AA$9,FALSE))),"")</f>
        <v>363</v>
      </c>
      <c r="AB51" s="139">
        <f ca="1">IFERROR(IF((VLOOKUP($E51,'DTOC Backsheet'!$D$5:$BS$182,AB$9,FALSE))="","",(VLOOKUP($E51,'DTOC Backsheet'!$D$5:$BS$182,AB$9,FALSE))),"")</f>
        <v>379</v>
      </c>
      <c r="AC51" s="164">
        <f ca="1">IFERROR(IF((VLOOKUP($E51,'DTOC Backsheet'!$D$5:$BS$182,AC$9,FALSE))="","",(VLOOKUP($E51,'DTOC Backsheet'!$D$5:$BS$182,AC$9,FALSE))),"")</f>
        <v>392</v>
      </c>
      <c r="AD51" s="140">
        <f ca="1">IFERROR(IF((VLOOKUP($E51,'DTOC Backsheet'!$D$5:$BS$182,AD$9,FALSE))="","",(VLOOKUP($E51,'DTOC Backsheet'!$D$5:$BS$182,AD$9,FALSE))),"")</f>
        <v>376</v>
      </c>
      <c r="AE51" s="136"/>
      <c r="AF51" s="139" t="str">
        <f ca="1">IFERROR(IF((VLOOKUP($E51,'DTOC Backsheet'!$D$5:$BS$182,AF$9,FALSE))="","",(VLOOKUP($E51,'DTOC Backsheet'!$D$5:$BS$182,AF$9,FALSE))),"")</f>
        <v/>
      </c>
      <c r="AG51" s="137" t="str">
        <f ca="1">IFERROR(IF((VLOOKUP($E51,'DTOC Backsheet'!$D$5:$BS$182,AG$9,FALSE))="","",(VLOOKUP($E51,'DTOC Backsheet'!$D$5:$BS$182,AG$9,FALSE))),"")</f>
        <v/>
      </c>
      <c r="AH51" s="136">
        <f t="shared" ca="1" si="28"/>
        <v>165</v>
      </c>
      <c r="AI51" s="138">
        <f t="shared" ca="1" si="29"/>
        <v>82</v>
      </c>
      <c r="AJ51" s="139">
        <f t="shared" ca="1" si="30"/>
        <v>87</v>
      </c>
      <c r="AK51" s="139">
        <f t="shared" ca="1" si="31"/>
        <v>218</v>
      </c>
      <c r="AL51" s="164">
        <f t="shared" ca="1" si="32"/>
        <v>90</v>
      </c>
      <c r="AM51" s="140">
        <f t="shared" ca="1" si="33"/>
        <v>4</v>
      </c>
      <c r="AN51" s="136" t="str">
        <f t="shared" si="34"/>
        <v/>
      </c>
      <c r="AO51" s="139" t="str">
        <f t="shared" ca="1" si="35"/>
        <v/>
      </c>
      <c r="AP51" s="138" t="str">
        <f t="shared" ca="1" si="36"/>
        <v/>
      </c>
      <c r="AQ51" s="135">
        <f t="shared" ca="1" si="37"/>
        <v>11</v>
      </c>
      <c r="AR51" s="136">
        <f t="shared" ca="1" si="38"/>
        <v>88</v>
      </c>
      <c r="AS51" s="164">
        <f t="shared" ca="1" si="39"/>
        <v>55</v>
      </c>
      <c r="AT51" s="139">
        <f t="shared" ca="1" si="40"/>
        <v>-27</v>
      </c>
      <c r="AU51" s="164">
        <f t="shared" ca="1" si="41"/>
        <v>-59.350411490663703</v>
      </c>
      <c r="AV51" s="140">
        <f t="shared" ca="1" si="42"/>
        <v>-32.26209187368579</v>
      </c>
      <c r="AW51" s="136" t="str">
        <f t="shared" si="43"/>
        <v/>
      </c>
      <c r="AX51" s="164" t="str">
        <f t="shared" ca="1" si="44"/>
        <v/>
      </c>
      <c r="AY51" s="140" t="str">
        <f t="shared" ca="1" si="45"/>
        <v/>
      </c>
      <c r="BB51" s="122"/>
    </row>
    <row r="52" spans="1:54" s="184" customFormat="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27"/>
        <v>E08000032</v>
      </c>
      <c r="F52" s="29" t="str">
        <f ca="1">IF(E52="","",VLOOKUP(E52,'Org list'!$J$9:$K$636,2,0))</f>
        <v>Bradford</v>
      </c>
      <c r="G52" s="135">
        <f ca="1">IFERROR(IF((VLOOKUP($E52,'DTOC Backsheet'!$D$5:$BS$182,G$9,FALSE))="","",(VLOOKUP($E52,'DTOC Backsheet'!$D$5:$BS$182,G$9,FALSE))),"")</f>
        <v>316</v>
      </c>
      <c r="H52" s="136">
        <f ca="1">IFERROR(IF((VLOOKUP($E52,'DTOC Backsheet'!$D$5:$BS$182,H$9,FALSE))="","",(VLOOKUP($E52,'DTOC Backsheet'!$D$5:$BS$182,H$9,FALSE))),"")</f>
        <v>625</v>
      </c>
      <c r="I52" s="136">
        <f ca="1">IFERROR(IF((VLOOKUP($E52,'DTOC Backsheet'!$D$5:$BS$182,I$9,FALSE))="","",(VLOOKUP($E52,'DTOC Backsheet'!$D$5:$BS$182,I$9,FALSE))),"")</f>
        <v>529</v>
      </c>
      <c r="J52" s="138">
        <f ca="1">IFERROR(IF((VLOOKUP($E52,'DTOC Backsheet'!$D$5:$BS$182,J$9,FALSE))="","",(VLOOKUP($E52,'DTOC Backsheet'!$D$5:$BS$182,J$9,FALSE))),"")</f>
        <v>716</v>
      </c>
      <c r="K52" s="164">
        <f ca="1">IFERROR(IF((VLOOKUP($E52,'DTOC Backsheet'!$D$5:$BS$182,K$9,FALSE))="","",(VLOOKUP($E52,'DTOC Backsheet'!$D$5:$BS$182,K$9,FALSE))),"")</f>
        <v>505</v>
      </c>
      <c r="L52" s="140">
        <f ca="1">IFERROR(IF((VLOOKUP($E52,'DTOC Backsheet'!$D$5:$BS$182,L$9,FALSE))="","",(VLOOKUP($E52,'DTOC Backsheet'!$D$5:$BS$182,L$9,FALSE))),"")</f>
        <v>396</v>
      </c>
      <c r="M52" s="136">
        <f ca="1">IFERROR(IF((VLOOKUP($E52,'DTOC Backsheet'!$D$5:$BS$182,M$9,FALSE))="","",(VLOOKUP($E52,'DTOC Backsheet'!$D$5:$BS$182,M$9,FALSE))),"")</f>
        <v>390</v>
      </c>
      <c r="N52" s="139">
        <f ca="1">IFERROR(IF((VLOOKUP($E52,'DTOC Backsheet'!$D$5:$BS$182,N$9,FALSE))="","",(VLOOKUP($E52,'DTOC Backsheet'!$D$5:$BS$182,N$9,FALSE))),"")</f>
        <v>418</v>
      </c>
      <c r="O52" s="137">
        <f ca="1">IFERROR(IF((VLOOKUP($E52,'DTOC Backsheet'!$D$5:$BS$182,O$9,FALSE))="","",(VLOOKUP($E52,'DTOC Backsheet'!$D$5:$BS$182,O$9,FALSE))),"")</f>
        <v>482</v>
      </c>
      <c r="P52" s="136">
        <f ca="1">IFERROR(IF((VLOOKUP($E52,'DTOC Backsheet'!$D$5:$BS$182,P$9,FALSE))="","",(VLOOKUP($E52,'DTOC Backsheet'!$D$5:$BS$182,P$9,FALSE))),"")</f>
        <v>464.02733744427564</v>
      </c>
      <c r="Q52" s="136">
        <f ca="1">IFERROR(IF((VLOOKUP($E52,'DTOC Backsheet'!$D$5:$BS$182,Q$9,FALSE))="","",(VLOOKUP($E52,'DTOC Backsheet'!$D$5:$BS$182,Q$9,FALSE))),"")</f>
        <v>464.02733744427564</v>
      </c>
      <c r="R52" s="136">
        <f ca="1">IFERROR(IF((VLOOKUP($E52,'DTOC Backsheet'!$D$5:$BS$182,R$9,FALSE))="","",(VLOOKUP($E52,'DTOC Backsheet'!$D$5:$BS$182,R$9,FALSE))),"")</f>
        <v>449.0329072041377</v>
      </c>
      <c r="S52" s="136">
        <f ca="1">IFERROR(IF((VLOOKUP($E52,'DTOC Backsheet'!$D$5:$BS$182,S$9,FALSE))="","",(VLOOKUP($E52,'DTOC Backsheet'!$D$5:$BS$182,S$9,FALSE))),"")</f>
        <v>469.72733744427558</v>
      </c>
      <c r="T52" s="164">
        <f ca="1">IFERROR(IF((VLOOKUP($E52,'DTOC Backsheet'!$D$5:$BS$182,T$9,FALSE))="","",(VLOOKUP($E52,'DTOC Backsheet'!$D$5:$BS$182,T$9,FALSE))),"")</f>
        <v>439.33290720413771</v>
      </c>
      <c r="U52" s="140">
        <f ca="1">IFERROR(IF((VLOOKUP($E52,'DTOC Backsheet'!$D$5:$BS$182,U$9,FALSE))="","",(VLOOKUP($E52,'DTOC Backsheet'!$D$5:$BS$182,U$9,FALSE))),"")</f>
        <v>461.92733744427562</v>
      </c>
      <c r="V52" s="136">
        <f ca="1">IFERROR(IF((VLOOKUP($E52,'DTOC Backsheet'!$D$5:$BS$182,V$9,FALSE))="","",(VLOOKUP($E52,'DTOC Backsheet'!$D$5:$BS$182,V$9,FALSE))),"")</f>
        <v>474.3273374442756</v>
      </c>
      <c r="W52" s="136">
        <f ca="1">IFERROR(IF((VLOOKUP($E52,'DTOC Backsheet'!$D$5:$BS$182,W$9,FALSE))="","",(VLOOKUP($E52,'DTOC Backsheet'!$D$5:$BS$182,W$9,FALSE))),"")</f>
        <v>428.44404672386185</v>
      </c>
      <c r="X52" s="138">
        <f ca="1">IFERROR(IF((VLOOKUP($E52,'DTOC Backsheet'!$D$5:$BS$182,X$9,FALSE))="","",(VLOOKUP($E52,'DTOC Backsheet'!$D$5:$BS$182,X$9,FALSE))),"")</f>
        <v>474.3273374442756</v>
      </c>
      <c r="Y52" s="135">
        <f ca="1">IFERROR(IF((VLOOKUP($E52,'DTOC Backsheet'!$D$5:$BS$182,Y$9,FALSE))="","",(VLOOKUP($E52,'DTOC Backsheet'!$D$5:$BS$182,Y$9,FALSE))),"")</f>
        <v>481</v>
      </c>
      <c r="Z52" s="136">
        <f ca="1">IFERROR(IF((VLOOKUP($E52,'DTOC Backsheet'!$D$5:$BS$182,Z$9,FALSE))="","",(VLOOKUP($E52,'DTOC Backsheet'!$D$5:$BS$182,Z$9,FALSE))),"")</f>
        <v>531</v>
      </c>
      <c r="AA52" s="164">
        <f ca="1">IFERROR(IF((VLOOKUP($E52,'DTOC Backsheet'!$D$5:$BS$182,AA$9,FALSE))="","",(VLOOKUP($E52,'DTOC Backsheet'!$D$5:$BS$182,AA$9,FALSE))),"")</f>
        <v>576</v>
      </c>
      <c r="AB52" s="139">
        <f ca="1">IFERROR(IF((VLOOKUP($E52,'DTOC Backsheet'!$D$5:$BS$182,AB$9,FALSE))="","",(VLOOKUP($E52,'DTOC Backsheet'!$D$5:$BS$182,AB$9,FALSE))),"")</f>
        <v>605</v>
      </c>
      <c r="AC52" s="164">
        <f ca="1">IFERROR(IF((VLOOKUP($E52,'DTOC Backsheet'!$D$5:$BS$182,AC$9,FALSE))="","",(VLOOKUP($E52,'DTOC Backsheet'!$D$5:$BS$182,AC$9,FALSE))),"")</f>
        <v>328</v>
      </c>
      <c r="AD52" s="140">
        <f ca="1">IFERROR(IF((VLOOKUP($E52,'DTOC Backsheet'!$D$5:$BS$182,AD$9,FALSE))="","",(VLOOKUP($E52,'DTOC Backsheet'!$D$5:$BS$182,AD$9,FALSE))),"")</f>
        <v>391</v>
      </c>
      <c r="AE52" s="136"/>
      <c r="AF52" s="139" t="str">
        <f ca="1">IFERROR(IF((VLOOKUP($E52,'DTOC Backsheet'!$D$5:$BS$182,AF$9,FALSE))="","",(VLOOKUP($E52,'DTOC Backsheet'!$D$5:$BS$182,AF$9,FALSE))),"")</f>
        <v/>
      </c>
      <c r="AG52" s="137" t="str">
        <f ca="1">IFERROR(IF((VLOOKUP($E52,'DTOC Backsheet'!$D$5:$BS$182,AG$9,FALSE))="","",(VLOOKUP($E52,'DTOC Backsheet'!$D$5:$BS$182,AG$9,FALSE))),"")</f>
        <v/>
      </c>
      <c r="AH52" s="136">
        <f t="shared" ca="1" si="28"/>
        <v>-165</v>
      </c>
      <c r="AI52" s="138">
        <f t="shared" ca="1" si="29"/>
        <v>94</v>
      </c>
      <c r="AJ52" s="139">
        <f t="shared" ca="1" si="30"/>
        <v>-47</v>
      </c>
      <c r="AK52" s="139">
        <f t="shared" ca="1" si="31"/>
        <v>111</v>
      </c>
      <c r="AL52" s="164">
        <f t="shared" ca="1" si="32"/>
        <v>177</v>
      </c>
      <c r="AM52" s="140">
        <f t="shared" ca="1" si="33"/>
        <v>5</v>
      </c>
      <c r="AN52" s="136" t="str">
        <f t="shared" si="34"/>
        <v/>
      </c>
      <c r="AO52" s="139" t="str">
        <f t="shared" ca="1" si="35"/>
        <v/>
      </c>
      <c r="AP52" s="138" t="str">
        <f t="shared" ca="1" si="36"/>
        <v/>
      </c>
      <c r="AQ52" s="135">
        <f t="shared" ca="1" si="37"/>
        <v>-16.972662555724355</v>
      </c>
      <c r="AR52" s="136">
        <f t="shared" ca="1" si="38"/>
        <v>-66.972662555724355</v>
      </c>
      <c r="AS52" s="164">
        <f t="shared" ca="1" si="39"/>
        <v>-126.9670927958623</v>
      </c>
      <c r="AT52" s="139">
        <f t="shared" ca="1" si="40"/>
        <v>-135.27266255572442</v>
      </c>
      <c r="AU52" s="164">
        <f t="shared" ca="1" si="41"/>
        <v>111.33290720413771</v>
      </c>
      <c r="AV52" s="140">
        <f t="shared" ca="1" si="42"/>
        <v>70.927337444275622</v>
      </c>
      <c r="AW52" s="136" t="str">
        <f t="shared" si="43"/>
        <v/>
      </c>
      <c r="AX52" s="164" t="str">
        <f t="shared" ca="1" si="44"/>
        <v/>
      </c>
      <c r="AY52" s="140" t="str">
        <f t="shared" ca="1" si="45"/>
        <v/>
      </c>
      <c r="BB52" s="122"/>
    </row>
    <row r="53" spans="1:54" s="184" customFormat="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27"/>
        <v>E09000005</v>
      </c>
      <c r="F53" s="29" t="str">
        <f ca="1">IF(E53="","",VLOOKUP(E53,'Org list'!$J$9:$K$636,2,0))</f>
        <v>Brent</v>
      </c>
      <c r="G53" s="135">
        <f ca="1">IFERROR(IF((VLOOKUP($E53,'DTOC Backsheet'!$D$5:$BS$182,G$9,FALSE))="","",(VLOOKUP($E53,'DTOC Backsheet'!$D$5:$BS$182,G$9,FALSE))),"")</f>
        <v>935</v>
      </c>
      <c r="H53" s="136">
        <f ca="1">IFERROR(IF((VLOOKUP($E53,'DTOC Backsheet'!$D$5:$BS$182,H$9,FALSE))="","",(VLOOKUP($E53,'DTOC Backsheet'!$D$5:$BS$182,H$9,FALSE))),"")</f>
        <v>853</v>
      </c>
      <c r="I53" s="136">
        <f ca="1">IFERROR(IF((VLOOKUP($E53,'DTOC Backsheet'!$D$5:$BS$182,I$9,FALSE))="","",(VLOOKUP($E53,'DTOC Backsheet'!$D$5:$BS$182,I$9,FALSE))),"")</f>
        <v>639</v>
      </c>
      <c r="J53" s="138">
        <f ca="1">IFERROR(IF((VLOOKUP($E53,'DTOC Backsheet'!$D$5:$BS$182,J$9,FALSE))="","",(VLOOKUP($E53,'DTOC Backsheet'!$D$5:$BS$182,J$9,FALSE))),"")</f>
        <v>833</v>
      </c>
      <c r="K53" s="164">
        <f ca="1">IFERROR(IF((VLOOKUP($E53,'DTOC Backsheet'!$D$5:$BS$182,K$9,FALSE))="","",(VLOOKUP($E53,'DTOC Backsheet'!$D$5:$BS$182,K$9,FALSE))),"")</f>
        <v>723</v>
      </c>
      <c r="L53" s="140">
        <f ca="1">IFERROR(IF((VLOOKUP($E53,'DTOC Backsheet'!$D$5:$BS$182,L$9,FALSE))="","",(VLOOKUP($E53,'DTOC Backsheet'!$D$5:$BS$182,L$9,FALSE))),"")</f>
        <v>893</v>
      </c>
      <c r="M53" s="136">
        <f ca="1">IFERROR(IF((VLOOKUP($E53,'DTOC Backsheet'!$D$5:$BS$182,M$9,FALSE))="","",(VLOOKUP($E53,'DTOC Backsheet'!$D$5:$BS$182,M$9,FALSE))),"")</f>
        <v>699</v>
      </c>
      <c r="N53" s="139">
        <f ca="1">IFERROR(IF((VLOOKUP($E53,'DTOC Backsheet'!$D$5:$BS$182,N$9,FALSE))="","",(VLOOKUP($E53,'DTOC Backsheet'!$D$5:$BS$182,N$9,FALSE))),"")</f>
        <v>662</v>
      </c>
      <c r="O53" s="137">
        <f ca="1">IFERROR(IF((VLOOKUP($E53,'DTOC Backsheet'!$D$5:$BS$182,O$9,FALSE))="","",(VLOOKUP($E53,'DTOC Backsheet'!$D$5:$BS$182,O$9,FALSE))),"")</f>
        <v>758</v>
      </c>
      <c r="P53" s="136">
        <f ca="1">IFERROR(IF((VLOOKUP($E53,'DTOC Backsheet'!$D$5:$BS$182,P$9,FALSE))="","",(VLOOKUP($E53,'DTOC Backsheet'!$D$5:$BS$182,P$9,FALSE))),"")</f>
        <v>617.04781214106572</v>
      </c>
      <c r="Q53" s="136">
        <f ca="1">IFERROR(IF((VLOOKUP($E53,'DTOC Backsheet'!$D$5:$BS$182,Q$9,FALSE))="","",(VLOOKUP($E53,'DTOC Backsheet'!$D$5:$BS$182,Q$9,FALSE))),"")</f>
        <v>582.36279026253294</v>
      </c>
      <c r="R53" s="136">
        <f ca="1">IFERROR(IF((VLOOKUP($E53,'DTOC Backsheet'!$D$5:$BS$182,R$9,FALSE))="","",(VLOOKUP($E53,'DTOC Backsheet'!$D$5:$BS$182,R$9,FALSE))),"")</f>
        <v>541.65896352000004</v>
      </c>
      <c r="S53" s="136">
        <f ca="1">IFERROR(IF((VLOOKUP($E53,'DTOC Backsheet'!$D$5:$BS$182,S$9,FALSE))="","",(VLOOKUP($E53,'DTOC Backsheet'!$D$5:$BS$182,S$9,FALSE))),"")</f>
        <v>559.71426230400004</v>
      </c>
      <c r="T53" s="164">
        <f ca="1">IFERROR(IF((VLOOKUP($E53,'DTOC Backsheet'!$D$5:$BS$182,T$9,FALSE))="","",(VLOOKUP($E53,'DTOC Backsheet'!$D$5:$BS$182,T$9,FALSE))),"")</f>
        <v>550.97797074270966</v>
      </c>
      <c r="U53" s="140">
        <f ca="1">IFERROR(IF((VLOOKUP($E53,'DTOC Backsheet'!$D$5:$BS$182,U$9,FALSE))="","",(VLOOKUP($E53,'DTOC Backsheet'!$D$5:$BS$182,U$9,FALSE))),"")</f>
        <v>569.34390310079993</v>
      </c>
      <c r="V53" s="136">
        <f ca="1">IFERROR(IF((VLOOKUP($E53,'DTOC Backsheet'!$D$5:$BS$182,V$9,FALSE))="","",(VLOOKUP($E53,'DTOC Backsheet'!$D$5:$BS$182,V$9,FALSE))),"")</f>
        <v>569.34390310079993</v>
      </c>
      <c r="W53" s="136">
        <f ca="1">IFERROR(IF((VLOOKUP($E53,'DTOC Backsheet'!$D$5:$BS$182,W$9,FALSE))="","",(VLOOKUP($E53,'DTOC Backsheet'!$D$5:$BS$182,W$9,FALSE))),"")</f>
        <v>514.24610602652899</v>
      </c>
      <c r="X53" s="138">
        <f ca="1">IFERROR(IF((VLOOKUP($E53,'DTOC Backsheet'!$D$5:$BS$182,X$9,FALSE))="","",(VLOOKUP($E53,'DTOC Backsheet'!$D$5:$BS$182,X$9,FALSE))),"")</f>
        <v>569.34390310079993</v>
      </c>
      <c r="Y53" s="135">
        <f ca="1">IFERROR(IF((VLOOKUP($E53,'DTOC Backsheet'!$D$5:$BS$182,Y$9,FALSE))="","",(VLOOKUP($E53,'DTOC Backsheet'!$D$5:$BS$182,Y$9,FALSE))),"")</f>
        <v>593</v>
      </c>
      <c r="Z53" s="136">
        <f ca="1">IFERROR(IF((VLOOKUP($E53,'DTOC Backsheet'!$D$5:$BS$182,Z$9,FALSE))="","",(VLOOKUP($E53,'DTOC Backsheet'!$D$5:$BS$182,Z$9,FALSE))),"")</f>
        <v>575</v>
      </c>
      <c r="AA53" s="164">
        <f ca="1">IFERROR(IF((VLOOKUP($E53,'DTOC Backsheet'!$D$5:$BS$182,AA$9,FALSE))="","",(VLOOKUP($E53,'DTOC Backsheet'!$D$5:$BS$182,AA$9,FALSE))),"")</f>
        <v>651</v>
      </c>
      <c r="AB53" s="139">
        <f ca="1">IFERROR(IF((VLOOKUP($E53,'DTOC Backsheet'!$D$5:$BS$182,AB$9,FALSE))="","",(VLOOKUP($E53,'DTOC Backsheet'!$D$5:$BS$182,AB$9,FALSE))),"")</f>
        <v>658</v>
      </c>
      <c r="AC53" s="164">
        <f ca="1">IFERROR(IF((VLOOKUP($E53,'DTOC Backsheet'!$D$5:$BS$182,AC$9,FALSE))="","",(VLOOKUP($E53,'DTOC Backsheet'!$D$5:$BS$182,AC$9,FALSE))),"")</f>
        <v>764</v>
      </c>
      <c r="AD53" s="140">
        <f ca="1">IFERROR(IF((VLOOKUP($E53,'DTOC Backsheet'!$D$5:$BS$182,AD$9,FALSE))="","",(VLOOKUP($E53,'DTOC Backsheet'!$D$5:$BS$182,AD$9,FALSE))),"")</f>
        <v>787</v>
      </c>
      <c r="AE53" s="136"/>
      <c r="AF53" s="139" t="str">
        <f ca="1">IFERROR(IF((VLOOKUP($E53,'DTOC Backsheet'!$D$5:$BS$182,AF$9,FALSE))="","",(VLOOKUP($E53,'DTOC Backsheet'!$D$5:$BS$182,AF$9,FALSE))),"")</f>
        <v/>
      </c>
      <c r="AG53" s="137" t="str">
        <f ca="1">IFERROR(IF((VLOOKUP($E53,'DTOC Backsheet'!$D$5:$BS$182,AG$9,FALSE))="","",(VLOOKUP($E53,'DTOC Backsheet'!$D$5:$BS$182,AG$9,FALSE))),"")</f>
        <v/>
      </c>
      <c r="AH53" s="136">
        <f t="shared" ca="1" si="28"/>
        <v>342</v>
      </c>
      <c r="AI53" s="138">
        <f t="shared" ca="1" si="29"/>
        <v>278</v>
      </c>
      <c r="AJ53" s="139">
        <f t="shared" ca="1" si="30"/>
        <v>-12</v>
      </c>
      <c r="AK53" s="139">
        <f t="shared" ca="1" si="31"/>
        <v>175</v>
      </c>
      <c r="AL53" s="164">
        <f t="shared" ca="1" si="32"/>
        <v>-41</v>
      </c>
      <c r="AM53" s="140">
        <f t="shared" ca="1" si="33"/>
        <v>106</v>
      </c>
      <c r="AN53" s="136" t="str">
        <f t="shared" si="34"/>
        <v/>
      </c>
      <c r="AO53" s="139" t="str">
        <f t="shared" ca="1" si="35"/>
        <v/>
      </c>
      <c r="AP53" s="138" t="str">
        <f t="shared" ca="1" si="36"/>
        <v/>
      </c>
      <c r="AQ53" s="135">
        <f t="shared" ca="1" si="37"/>
        <v>24.04781214106572</v>
      </c>
      <c r="AR53" s="136">
        <f t="shared" ca="1" si="38"/>
        <v>7.3627902625329398</v>
      </c>
      <c r="AS53" s="164">
        <f t="shared" ca="1" si="39"/>
        <v>-109.34103647999996</v>
      </c>
      <c r="AT53" s="139">
        <f t="shared" ca="1" si="40"/>
        <v>-98.285737695999956</v>
      </c>
      <c r="AU53" s="164">
        <f t="shared" ca="1" si="41"/>
        <v>-213.02202925729034</v>
      </c>
      <c r="AV53" s="140">
        <f t="shared" ca="1" si="42"/>
        <v>-217.65609689920007</v>
      </c>
      <c r="AW53" s="136" t="str">
        <f t="shared" si="43"/>
        <v/>
      </c>
      <c r="AX53" s="164" t="str">
        <f t="shared" ca="1" si="44"/>
        <v/>
      </c>
      <c r="AY53" s="140" t="str">
        <f t="shared" ca="1" si="45"/>
        <v/>
      </c>
      <c r="BB53" s="122"/>
    </row>
    <row r="54" spans="1:54" s="184" customFormat="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27"/>
        <v>E06000043</v>
      </c>
      <c r="F54" s="29" t="str">
        <f ca="1">IF(E54="","",VLOOKUP(E54,'Org list'!$J$9:$K$636,2,0))</f>
        <v>Brighton and Hove</v>
      </c>
      <c r="G54" s="135">
        <f ca="1">IFERROR(IF((VLOOKUP($E54,'DTOC Backsheet'!$D$5:$BS$182,G$9,FALSE))="","",(VLOOKUP($E54,'DTOC Backsheet'!$D$5:$BS$182,G$9,FALSE))),"")</f>
        <v>868</v>
      </c>
      <c r="H54" s="136">
        <f ca="1">IFERROR(IF((VLOOKUP($E54,'DTOC Backsheet'!$D$5:$BS$182,H$9,FALSE))="","",(VLOOKUP($E54,'DTOC Backsheet'!$D$5:$BS$182,H$9,FALSE))),"")</f>
        <v>1113</v>
      </c>
      <c r="I54" s="136">
        <f ca="1">IFERROR(IF((VLOOKUP($E54,'DTOC Backsheet'!$D$5:$BS$182,I$9,FALSE))="","",(VLOOKUP($E54,'DTOC Backsheet'!$D$5:$BS$182,I$9,FALSE))),"")</f>
        <v>1407</v>
      </c>
      <c r="J54" s="138">
        <f ca="1">IFERROR(IF((VLOOKUP($E54,'DTOC Backsheet'!$D$5:$BS$182,J$9,FALSE))="","",(VLOOKUP($E54,'DTOC Backsheet'!$D$5:$BS$182,J$9,FALSE))),"")</f>
        <v>1455</v>
      </c>
      <c r="K54" s="164">
        <f ca="1">IFERROR(IF((VLOOKUP($E54,'DTOC Backsheet'!$D$5:$BS$182,K$9,FALSE))="","",(VLOOKUP($E54,'DTOC Backsheet'!$D$5:$BS$182,K$9,FALSE))),"")</f>
        <v>1559</v>
      </c>
      <c r="L54" s="140">
        <f ca="1">IFERROR(IF((VLOOKUP($E54,'DTOC Backsheet'!$D$5:$BS$182,L$9,FALSE))="","",(VLOOKUP($E54,'DTOC Backsheet'!$D$5:$BS$182,L$9,FALSE))),"")</f>
        <v>1361</v>
      </c>
      <c r="M54" s="136">
        <f ca="1">IFERROR(IF((VLOOKUP($E54,'DTOC Backsheet'!$D$5:$BS$182,M$9,FALSE))="","",(VLOOKUP($E54,'DTOC Backsheet'!$D$5:$BS$182,M$9,FALSE))),"")</f>
        <v>1526</v>
      </c>
      <c r="N54" s="139">
        <f ca="1">IFERROR(IF((VLOOKUP($E54,'DTOC Backsheet'!$D$5:$BS$182,N$9,FALSE))="","",(VLOOKUP($E54,'DTOC Backsheet'!$D$5:$BS$182,N$9,FALSE))),"")</f>
        <v>1259</v>
      </c>
      <c r="O54" s="137">
        <f ca="1">IFERROR(IF((VLOOKUP($E54,'DTOC Backsheet'!$D$5:$BS$182,O$9,FALSE))="","",(VLOOKUP($E54,'DTOC Backsheet'!$D$5:$BS$182,O$9,FALSE))),"")</f>
        <v>1409</v>
      </c>
      <c r="P54" s="136">
        <f ca="1">IFERROR(IF((VLOOKUP($E54,'DTOC Backsheet'!$D$5:$BS$182,P$9,FALSE))="","",(VLOOKUP($E54,'DTOC Backsheet'!$D$5:$BS$182,P$9,FALSE))),"")</f>
        <v>752.3125</v>
      </c>
      <c r="Q54" s="136">
        <f ca="1">IFERROR(IF((VLOOKUP($E54,'DTOC Backsheet'!$D$5:$BS$182,Q$9,FALSE))="","",(VLOOKUP($E54,'DTOC Backsheet'!$D$5:$BS$182,Q$9,FALSE))),"")</f>
        <v>737.625</v>
      </c>
      <c r="R54" s="136">
        <f ca="1">IFERROR(IF((VLOOKUP($E54,'DTOC Backsheet'!$D$5:$BS$182,R$9,FALSE))="","",(VLOOKUP($E54,'DTOC Backsheet'!$D$5:$BS$182,R$9,FALSE))),"")</f>
        <v>658.49999999999989</v>
      </c>
      <c r="S54" s="136">
        <f ca="1">IFERROR(IF((VLOOKUP($E54,'DTOC Backsheet'!$D$5:$BS$182,S$9,FALSE))="","",(VLOOKUP($E54,'DTOC Backsheet'!$D$5:$BS$182,S$9,FALSE))),"")</f>
        <v>654.98473525337681</v>
      </c>
      <c r="T54" s="164">
        <f ca="1">IFERROR(IF((VLOOKUP($E54,'DTOC Backsheet'!$D$5:$BS$182,T$9,FALSE))="","",(VLOOKUP($E54,'DTOC Backsheet'!$D$5:$BS$182,T$9,FALSE))),"")</f>
        <v>651.46947050675362</v>
      </c>
      <c r="U54" s="140">
        <f ca="1">IFERROR(IF((VLOOKUP($E54,'DTOC Backsheet'!$D$5:$BS$182,U$9,FALSE))="","",(VLOOKUP($E54,'DTOC Backsheet'!$D$5:$BS$182,U$9,FALSE))),"")</f>
        <v>673.18511952364554</v>
      </c>
      <c r="V54" s="136">
        <f ca="1">IFERROR(IF((VLOOKUP($E54,'DTOC Backsheet'!$D$5:$BS$182,V$9,FALSE))="","",(VLOOKUP($E54,'DTOC Backsheet'!$D$5:$BS$182,V$9,FALSE))),"")</f>
        <v>673.18511952364554</v>
      </c>
      <c r="W54" s="136">
        <f ca="1">IFERROR(IF((VLOOKUP($E54,'DTOC Backsheet'!$D$5:$BS$182,W$9,FALSE))="","",(VLOOKUP($E54,'DTOC Backsheet'!$D$5:$BS$182,W$9,FALSE))),"")</f>
        <v>608.03817247297002</v>
      </c>
      <c r="X54" s="138">
        <f ca="1">IFERROR(IF((VLOOKUP($E54,'DTOC Backsheet'!$D$5:$BS$182,X$9,FALSE))="","",(VLOOKUP($E54,'DTOC Backsheet'!$D$5:$BS$182,X$9,FALSE))),"")</f>
        <v>673.18511952364554</v>
      </c>
      <c r="Y54" s="135">
        <f ca="1">IFERROR(IF((VLOOKUP($E54,'DTOC Backsheet'!$D$5:$BS$182,Y$9,FALSE))="","",(VLOOKUP($E54,'DTOC Backsheet'!$D$5:$BS$182,Y$9,FALSE))),"")</f>
        <v>1064</v>
      </c>
      <c r="Z54" s="136">
        <f ca="1">IFERROR(IF((VLOOKUP($E54,'DTOC Backsheet'!$D$5:$BS$182,Z$9,FALSE))="","",(VLOOKUP($E54,'DTOC Backsheet'!$D$5:$BS$182,Z$9,FALSE))),"")</f>
        <v>817</v>
      </c>
      <c r="AA54" s="164">
        <f ca="1">IFERROR(IF((VLOOKUP($E54,'DTOC Backsheet'!$D$5:$BS$182,AA$9,FALSE))="","",(VLOOKUP($E54,'DTOC Backsheet'!$D$5:$BS$182,AA$9,FALSE))),"")</f>
        <v>921</v>
      </c>
      <c r="AB54" s="139">
        <f ca="1">IFERROR(IF((VLOOKUP($E54,'DTOC Backsheet'!$D$5:$BS$182,AB$9,FALSE))="","",(VLOOKUP($E54,'DTOC Backsheet'!$D$5:$BS$182,AB$9,FALSE))),"")</f>
        <v>1160</v>
      </c>
      <c r="AC54" s="164">
        <f ca="1">IFERROR(IF((VLOOKUP($E54,'DTOC Backsheet'!$D$5:$BS$182,AC$9,FALSE))="","",(VLOOKUP($E54,'DTOC Backsheet'!$D$5:$BS$182,AC$9,FALSE))),"")</f>
        <v>896</v>
      </c>
      <c r="AD54" s="140">
        <f ca="1">IFERROR(IF((VLOOKUP($E54,'DTOC Backsheet'!$D$5:$BS$182,AD$9,FALSE))="","",(VLOOKUP($E54,'DTOC Backsheet'!$D$5:$BS$182,AD$9,FALSE))),"")</f>
        <v>843</v>
      </c>
      <c r="AE54" s="136"/>
      <c r="AF54" s="139" t="str">
        <f ca="1">IFERROR(IF((VLOOKUP($E54,'DTOC Backsheet'!$D$5:$BS$182,AF$9,FALSE))="","",(VLOOKUP($E54,'DTOC Backsheet'!$D$5:$BS$182,AF$9,FALSE))),"")</f>
        <v/>
      </c>
      <c r="AG54" s="137" t="str">
        <f ca="1">IFERROR(IF((VLOOKUP($E54,'DTOC Backsheet'!$D$5:$BS$182,AG$9,FALSE))="","",(VLOOKUP($E54,'DTOC Backsheet'!$D$5:$BS$182,AG$9,FALSE))),"")</f>
        <v/>
      </c>
      <c r="AH54" s="136">
        <f t="shared" ca="1" si="28"/>
        <v>-196</v>
      </c>
      <c r="AI54" s="138">
        <f t="shared" ca="1" si="29"/>
        <v>296</v>
      </c>
      <c r="AJ54" s="139">
        <f t="shared" ca="1" si="30"/>
        <v>486</v>
      </c>
      <c r="AK54" s="139">
        <f t="shared" ca="1" si="31"/>
        <v>295</v>
      </c>
      <c r="AL54" s="164">
        <f t="shared" ca="1" si="32"/>
        <v>663</v>
      </c>
      <c r="AM54" s="140">
        <f t="shared" ca="1" si="33"/>
        <v>518</v>
      </c>
      <c r="AN54" s="136" t="str">
        <f t="shared" si="34"/>
        <v/>
      </c>
      <c r="AO54" s="139" t="str">
        <f t="shared" ca="1" si="35"/>
        <v/>
      </c>
      <c r="AP54" s="138" t="str">
        <f t="shared" ca="1" si="36"/>
        <v/>
      </c>
      <c r="AQ54" s="135">
        <f t="shared" ca="1" si="37"/>
        <v>-311.6875</v>
      </c>
      <c r="AR54" s="136">
        <f t="shared" ca="1" si="38"/>
        <v>-79.375</v>
      </c>
      <c r="AS54" s="164">
        <f t="shared" ca="1" si="39"/>
        <v>-262.50000000000011</v>
      </c>
      <c r="AT54" s="139">
        <f t="shared" ca="1" si="40"/>
        <v>-505.01526474662319</v>
      </c>
      <c r="AU54" s="164">
        <f t="shared" ca="1" si="41"/>
        <v>-244.53052949324638</v>
      </c>
      <c r="AV54" s="140">
        <f t="shared" ca="1" si="42"/>
        <v>-169.81488047635446</v>
      </c>
      <c r="AW54" s="136" t="str">
        <f t="shared" si="43"/>
        <v/>
      </c>
      <c r="AX54" s="164" t="str">
        <f t="shared" ca="1" si="44"/>
        <v/>
      </c>
      <c r="AY54" s="140" t="str">
        <f t="shared" ca="1" si="45"/>
        <v/>
      </c>
      <c r="BB54" s="122"/>
    </row>
    <row r="55" spans="1:54" s="184" customFormat="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27"/>
        <v>E06000023</v>
      </c>
      <c r="F55" s="29" t="str">
        <f ca="1">IF(E55="","",VLOOKUP(E55,'Org list'!$J$9:$K$636,2,0))</f>
        <v>Bristol, City of</v>
      </c>
      <c r="G55" s="135">
        <f ca="1">IFERROR(IF((VLOOKUP($E55,'DTOC Backsheet'!$D$5:$BS$182,G$9,FALSE))="","",(VLOOKUP($E55,'DTOC Backsheet'!$D$5:$BS$182,G$9,FALSE))),"")</f>
        <v>1672</v>
      </c>
      <c r="H55" s="136">
        <f ca="1">IFERROR(IF((VLOOKUP($E55,'DTOC Backsheet'!$D$5:$BS$182,H$9,FALSE))="","",(VLOOKUP($E55,'DTOC Backsheet'!$D$5:$BS$182,H$9,FALSE))),"")</f>
        <v>1674</v>
      </c>
      <c r="I55" s="136">
        <f ca="1">IFERROR(IF((VLOOKUP($E55,'DTOC Backsheet'!$D$5:$BS$182,I$9,FALSE))="","",(VLOOKUP($E55,'DTOC Backsheet'!$D$5:$BS$182,I$9,FALSE))),"")</f>
        <v>1530</v>
      </c>
      <c r="J55" s="138">
        <f ca="1">IFERROR(IF((VLOOKUP($E55,'DTOC Backsheet'!$D$5:$BS$182,J$9,FALSE))="","",(VLOOKUP($E55,'DTOC Backsheet'!$D$5:$BS$182,J$9,FALSE))),"")</f>
        <v>1558</v>
      </c>
      <c r="K55" s="164">
        <f ca="1">IFERROR(IF((VLOOKUP($E55,'DTOC Backsheet'!$D$5:$BS$182,K$9,FALSE))="","",(VLOOKUP($E55,'DTOC Backsheet'!$D$5:$BS$182,K$9,FALSE))),"")</f>
        <v>1434</v>
      </c>
      <c r="L55" s="140">
        <f ca="1">IFERROR(IF((VLOOKUP($E55,'DTOC Backsheet'!$D$5:$BS$182,L$9,FALSE))="","",(VLOOKUP($E55,'DTOC Backsheet'!$D$5:$BS$182,L$9,FALSE))),"")</f>
        <v>1484</v>
      </c>
      <c r="M55" s="136">
        <f ca="1">IFERROR(IF((VLOOKUP($E55,'DTOC Backsheet'!$D$5:$BS$182,M$9,FALSE))="","",(VLOOKUP($E55,'DTOC Backsheet'!$D$5:$BS$182,M$9,FALSE))),"")</f>
        <v>1691</v>
      </c>
      <c r="N55" s="139">
        <f ca="1">IFERROR(IF((VLOOKUP($E55,'DTOC Backsheet'!$D$5:$BS$182,N$9,FALSE))="","",(VLOOKUP($E55,'DTOC Backsheet'!$D$5:$BS$182,N$9,FALSE))),"")</f>
        <v>1329</v>
      </c>
      <c r="O55" s="137">
        <f ca="1">IFERROR(IF((VLOOKUP($E55,'DTOC Backsheet'!$D$5:$BS$182,O$9,FALSE))="","",(VLOOKUP($E55,'DTOC Backsheet'!$D$5:$BS$182,O$9,FALSE))),"")</f>
        <v>1768</v>
      </c>
      <c r="P55" s="136">
        <f ca="1">IFERROR(IF((VLOOKUP($E55,'DTOC Backsheet'!$D$5:$BS$182,P$9,FALSE))="","",(VLOOKUP($E55,'DTOC Backsheet'!$D$5:$BS$182,P$9,FALSE))),"")</f>
        <v>1150</v>
      </c>
      <c r="Q55" s="136">
        <f ca="1">IFERROR(IF((VLOOKUP($E55,'DTOC Backsheet'!$D$5:$BS$182,Q$9,FALSE))="","",(VLOOKUP($E55,'DTOC Backsheet'!$D$5:$BS$182,Q$9,FALSE))),"")</f>
        <v>1114</v>
      </c>
      <c r="R55" s="136">
        <f ca="1">IFERROR(IF((VLOOKUP($E55,'DTOC Backsheet'!$D$5:$BS$182,R$9,FALSE))="","",(VLOOKUP($E55,'DTOC Backsheet'!$D$5:$BS$182,R$9,FALSE))),"")</f>
        <v>1075</v>
      </c>
      <c r="S55" s="136">
        <f ca="1">IFERROR(IF((VLOOKUP($E55,'DTOC Backsheet'!$D$5:$BS$182,S$9,FALSE))="","",(VLOOKUP($E55,'DTOC Backsheet'!$D$5:$BS$182,S$9,FALSE))),"")</f>
        <v>1058</v>
      </c>
      <c r="T55" s="164">
        <f ca="1">IFERROR(IF((VLOOKUP($E55,'DTOC Backsheet'!$D$5:$BS$182,T$9,FALSE))="","",(VLOOKUP($E55,'DTOC Backsheet'!$D$5:$BS$182,T$9,FALSE))),"")</f>
        <v>921.6</v>
      </c>
      <c r="U55" s="140">
        <f ca="1">IFERROR(IF((VLOOKUP($E55,'DTOC Backsheet'!$D$5:$BS$182,U$9,FALSE))="","",(VLOOKUP($E55,'DTOC Backsheet'!$D$5:$BS$182,U$9,FALSE))),"")</f>
        <v>1016</v>
      </c>
      <c r="V55" s="136">
        <f ca="1">IFERROR(IF((VLOOKUP($E55,'DTOC Backsheet'!$D$5:$BS$182,V$9,FALSE))="","",(VLOOKUP($E55,'DTOC Backsheet'!$D$5:$BS$182,V$9,FALSE))),"")</f>
        <v>996</v>
      </c>
      <c r="W55" s="136">
        <f ca="1">IFERROR(IF((VLOOKUP($E55,'DTOC Backsheet'!$D$5:$BS$182,W$9,FALSE))="","",(VLOOKUP($E55,'DTOC Backsheet'!$D$5:$BS$182,W$9,FALSE))),"")</f>
        <v>974</v>
      </c>
      <c r="X55" s="138">
        <f ca="1">IFERROR(IF((VLOOKUP($E55,'DTOC Backsheet'!$D$5:$BS$182,X$9,FALSE))="","",(VLOOKUP($E55,'DTOC Backsheet'!$D$5:$BS$182,X$9,FALSE))),"")</f>
        <v>964</v>
      </c>
      <c r="Y55" s="135">
        <f ca="1">IFERROR(IF((VLOOKUP($E55,'DTOC Backsheet'!$D$5:$BS$182,Y$9,FALSE))="","",(VLOOKUP($E55,'DTOC Backsheet'!$D$5:$BS$182,Y$9,FALSE))),"")</f>
        <v>1807</v>
      </c>
      <c r="Z55" s="136">
        <f ca="1">IFERROR(IF((VLOOKUP($E55,'DTOC Backsheet'!$D$5:$BS$182,Z$9,FALSE))="","",(VLOOKUP($E55,'DTOC Backsheet'!$D$5:$BS$182,Z$9,FALSE))),"")</f>
        <v>2144</v>
      </c>
      <c r="AA55" s="164">
        <f ca="1">IFERROR(IF((VLOOKUP($E55,'DTOC Backsheet'!$D$5:$BS$182,AA$9,FALSE))="","",(VLOOKUP($E55,'DTOC Backsheet'!$D$5:$BS$182,AA$9,FALSE))),"")</f>
        <v>1999</v>
      </c>
      <c r="AB55" s="139">
        <f ca="1">IFERROR(IF((VLOOKUP($E55,'DTOC Backsheet'!$D$5:$BS$182,AB$9,FALSE))="","",(VLOOKUP($E55,'DTOC Backsheet'!$D$5:$BS$182,AB$9,FALSE))),"")</f>
        <v>1919</v>
      </c>
      <c r="AC55" s="164">
        <f ca="1">IFERROR(IF((VLOOKUP($E55,'DTOC Backsheet'!$D$5:$BS$182,AC$9,FALSE))="","",(VLOOKUP($E55,'DTOC Backsheet'!$D$5:$BS$182,AC$9,FALSE))),"")</f>
        <v>2306</v>
      </c>
      <c r="AD55" s="140">
        <f ca="1">IFERROR(IF((VLOOKUP($E55,'DTOC Backsheet'!$D$5:$BS$182,AD$9,FALSE))="","",(VLOOKUP($E55,'DTOC Backsheet'!$D$5:$BS$182,AD$9,FALSE))),"")</f>
        <v>2027</v>
      </c>
      <c r="AE55" s="136"/>
      <c r="AF55" s="139" t="str">
        <f ca="1">IFERROR(IF((VLOOKUP($E55,'DTOC Backsheet'!$D$5:$BS$182,AF$9,FALSE))="","",(VLOOKUP($E55,'DTOC Backsheet'!$D$5:$BS$182,AF$9,FALSE))),"")</f>
        <v/>
      </c>
      <c r="AG55" s="137" t="str">
        <f ca="1">IFERROR(IF((VLOOKUP($E55,'DTOC Backsheet'!$D$5:$BS$182,AG$9,FALSE))="","",(VLOOKUP($E55,'DTOC Backsheet'!$D$5:$BS$182,AG$9,FALSE))),"")</f>
        <v/>
      </c>
      <c r="AH55" s="136">
        <f t="shared" ca="1" si="28"/>
        <v>-135</v>
      </c>
      <c r="AI55" s="138">
        <f t="shared" ca="1" si="29"/>
        <v>-470</v>
      </c>
      <c r="AJ55" s="139">
        <f t="shared" ca="1" si="30"/>
        <v>-469</v>
      </c>
      <c r="AK55" s="139">
        <f t="shared" ca="1" si="31"/>
        <v>-361</v>
      </c>
      <c r="AL55" s="164">
        <f t="shared" ca="1" si="32"/>
        <v>-872</v>
      </c>
      <c r="AM55" s="140">
        <f t="shared" ca="1" si="33"/>
        <v>-543</v>
      </c>
      <c r="AN55" s="136" t="str">
        <f t="shared" si="34"/>
        <v/>
      </c>
      <c r="AO55" s="139" t="str">
        <f t="shared" ca="1" si="35"/>
        <v/>
      </c>
      <c r="AP55" s="138" t="str">
        <f t="shared" ca="1" si="36"/>
        <v/>
      </c>
      <c r="AQ55" s="135">
        <f t="shared" ca="1" si="37"/>
        <v>-657</v>
      </c>
      <c r="AR55" s="136">
        <f t="shared" ca="1" si="38"/>
        <v>-1030</v>
      </c>
      <c r="AS55" s="164">
        <f t="shared" ca="1" si="39"/>
        <v>-924</v>
      </c>
      <c r="AT55" s="139">
        <f t="shared" ca="1" si="40"/>
        <v>-861</v>
      </c>
      <c r="AU55" s="164">
        <f t="shared" ca="1" si="41"/>
        <v>-1384.4</v>
      </c>
      <c r="AV55" s="140">
        <f t="shared" ca="1" si="42"/>
        <v>-1011</v>
      </c>
      <c r="AW55" s="136" t="str">
        <f t="shared" si="43"/>
        <v/>
      </c>
      <c r="AX55" s="164" t="str">
        <f t="shared" ca="1" si="44"/>
        <v/>
      </c>
      <c r="AY55" s="140" t="str">
        <f t="shared" ca="1" si="45"/>
        <v/>
      </c>
      <c r="BB55" s="122"/>
    </row>
    <row r="56" spans="1:54" s="184" customFormat="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27"/>
        <v>E09000006</v>
      </c>
      <c r="F56" s="29" t="str">
        <f ca="1">IF(E56="","",VLOOKUP(E56,'Org list'!$J$9:$K$636,2,0))</f>
        <v>Bromley</v>
      </c>
      <c r="G56" s="135">
        <f ca="1">IFERROR(IF((VLOOKUP($E56,'DTOC Backsheet'!$D$5:$BS$182,G$9,FALSE))="","",(VLOOKUP($E56,'DTOC Backsheet'!$D$5:$BS$182,G$9,FALSE))),"")</f>
        <v>460</v>
      </c>
      <c r="H56" s="136">
        <f ca="1">IFERROR(IF((VLOOKUP($E56,'DTOC Backsheet'!$D$5:$BS$182,H$9,FALSE))="","",(VLOOKUP($E56,'DTOC Backsheet'!$D$5:$BS$182,H$9,FALSE))),"")</f>
        <v>435</v>
      </c>
      <c r="I56" s="136">
        <f ca="1">IFERROR(IF((VLOOKUP($E56,'DTOC Backsheet'!$D$5:$BS$182,I$9,FALSE))="","",(VLOOKUP($E56,'DTOC Backsheet'!$D$5:$BS$182,I$9,FALSE))),"")</f>
        <v>565</v>
      </c>
      <c r="J56" s="138">
        <f ca="1">IFERROR(IF((VLOOKUP($E56,'DTOC Backsheet'!$D$5:$BS$182,J$9,FALSE))="","",(VLOOKUP($E56,'DTOC Backsheet'!$D$5:$BS$182,J$9,FALSE))),"")</f>
        <v>565</v>
      </c>
      <c r="K56" s="164">
        <f ca="1">IFERROR(IF((VLOOKUP($E56,'DTOC Backsheet'!$D$5:$BS$182,K$9,FALSE))="","",(VLOOKUP($E56,'DTOC Backsheet'!$D$5:$BS$182,K$9,FALSE))),"")</f>
        <v>755</v>
      </c>
      <c r="L56" s="140">
        <f ca="1">IFERROR(IF((VLOOKUP($E56,'DTOC Backsheet'!$D$5:$BS$182,L$9,FALSE))="","",(VLOOKUP($E56,'DTOC Backsheet'!$D$5:$BS$182,L$9,FALSE))),"")</f>
        <v>1065</v>
      </c>
      <c r="M56" s="136">
        <f ca="1">IFERROR(IF((VLOOKUP($E56,'DTOC Backsheet'!$D$5:$BS$182,M$9,FALSE))="","",(VLOOKUP($E56,'DTOC Backsheet'!$D$5:$BS$182,M$9,FALSE))),"")</f>
        <v>508</v>
      </c>
      <c r="N56" s="139">
        <f ca="1">IFERROR(IF((VLOOKUP($E56,'DTOC Backsheet'!$D$5:$BS$182,N$9,FALSE))="","",(VLOOKUP($E56,'DTOC Backsheet'!$D$5:$BS$182,N$9,FALSE))),"")</f>
        <v>362</v>
      </c>
      <c r="O56" s="137">
        <f ca="1">IFERROR(IF((VLOOKUP($E56,'DTOC Backsheet'!$D$5:$BS$182,O$9,FALSE))="","",(VLOOKUP($E56,'DTOC Backsheet'!$D$5:$BS$182,O$9,FALSE))),"")</f>
        <v>364</v>
      </c>
      <c r="P56" s="136">
        <f ca="1">IFERROR(IF((VLOOKUP($E56,'DTOC Backsheet'!$D$5:$BS$182,P$9,FALSE))="","",(VLOOKUP($E56,'DTOC Backsheet'!$D$5:$BS$182,P$9,FALSE))),"")</f>
        <v>484.4171</v>
      </c>
      <c r="Q56" s="136">
        <f ca="1">IFERROR(IF((VLOOKUP($E56,'DTOC Backsheet'!$D$5:$BS$182,Q$9,FALSE))="","",(VLOOKUP($E56,'DTOC Backsheet'!$D$5:$BS$182,Q$9,FALSE))),"")</f>
        <v>445.52699999999999</v>
      </c>
      <c r="R56" s="136">
        <f ca="1">IFERROR(IF((VLOOKUP($E56,'DTOC Backsheet'!$D$5:$BS$182,R$9,FALSE))="","",(VLOOKUP($E56,'DTOC Backsheet'!$D$5:$BS$182,R$9,FALSE))),"")</f>
        <v>391.12430000000006</v>
      </c>
      <c r="S56" s="136">
        <f ca="1">IFERROR(IF((VLOOKUP($E56,'DTOC Backsheet'!$D$5:$BS$182,S$9,FALSE))="","",(VLOOKUP($E56,'DTOC Backsheet'!$D$5:$BS$182,S$9,FALSE))),"")</f>
        <v>361.88830000000002</v>
      </c>
      <c r="T56" s="164">
        <f ca="1">IFERROR(IF((VLOOKUP($E56,'DTOC Backsheet'!$D$5:$BS$182,T$9,FALSE))="","",(VLOOKUP($E56,'DTOC Backsheet'!$D$5:$BS$182,T$9,FALSE))),"")</f>
        <v>309.42942872948856</v>
      </c>
      <c r="U56" s="140">
        <f ca="1">IFERROR(IF((VLOOKUP($E56,'DTOC Backsheet'!$D$5:$BS$182,U$9,FALSE))="","",(VLOOKUP($E56,'DTOC Backsheet'!$D$5:$BS$182,U$9,FALSE))),"")</f>
        <v>319.74374302047147</v>
      </c>
      <c r="V56" s="136">
        <f ca="1">IFERROR(IF((VLOOKUP($E56,'DTOC Backsheet'!$D$5:$BS$182,V$9,FALSE))="","",(VLOOKUP($E56,'DTOC Backsheet'!$D$5:$BS$182,V$9,FALSE))),"")</f>
        <v>319.74374302047147</v>
      </c>
      <c r="W56" s="136">
        <f ca="1">IFERROR(IF((VLOOKUP($E56,'DTOC Backsheet'!$D$5:$BS$182,W$9,FALSE))="","",(VLOOKUP($E56,'DTOC Backsheet'!$D$5:$BS$182,W$9,FALSE))),"")</f>
        <v>288.80080014752264</v>
      </c>
      <c r="X56" s="138">
        <f ca="1">IFERROR(IF((VLOOKUP($E56,'DTOC Backsheet'!$D$5:$BS$182,X$9,FALSE))="","",(VLOOKUP($E56,'DTOC Backsheet'!$D$5:$BS$182,X$9,FALSE))),"")</f>
        <v>319.74374302047147</v>
      </c>
      <c r="Y56" s="135">
        <f ca="1">IFERROR(IF((VLOOKUP($E56,'DTOC Backsheet'!$D$5:$BS$182,Y$9,FALSE))="","",(VLOOKUP($E56,'DTOC Backsheet'!$D$5:$BS$182,Y$9,FALSE))),"")</f>
        <v>456</v>
      </c>
      <c r="Z56" s="136">
        <f ca="1">IFERROR(IF((VLOOKUP($E56,'DTOC Backsheet'!$D$5:$BS$182,Z$9,FALSE))="","",(VLOOKUP($E56,'DTOC Backsheet'!$D$5:$BS$182,Z$9,FALSE))),"")</f>
        <v>555</v>
      </c>
      <c r="AA56" s="164">
        <f ca="1">IFERROR(IF((VLOOKUP($E56,'DTOC Backsheet'!$D$5:$BS$182,AA$9,FALSE))="","",(VLOOKUP($E56,'DTOC Backsheet'!$D$5:$BS$182,AA$9,FALSE))),"")</f>
        <v>435</v>
      </c>
      <c r="AB56" s="139">
        <f ca="1">IFERROR(IF((VLOOKUP($E56,'DTOC Backsheet'!$D$5:$BS$182,AB$9,FALSE))="","",(VLOOKUP($E56,'DTOC Backsheet'!$D$5:$BS$182,AB$9,FALSE))),"")</f>
        <v>431</v>
      </c>
      <c r="AC56" s="164">
        <f ca="1">IFERROR(IF((VLOOKUP($E56,'DTOC Backsheet'!$D$5:$BS$182,AC$9,FALSE))="","",(VLOOKUP($E56,'DTOC Backsheet'!$D$5:$BS$182,AC$9,FALSE))),"")</f>
        <v>553</v>
      </c>
      <c r="AD56" s="140">
        <f ca="1">IFERROR(IF((VLOOKUP($E56,'DTOC Backsheet'!$D$5:$BS$182,AD$9,FALSE))="","",(VLOOKUP($E56,'DTOC Backsheet'!$D$5:$BS$182,AD$9,FALSE))),"")</f>
        <v>610</v>
      </c>
      <c r="AE56" s="136"/>
      <c r="AF56" s="139" t="str">
        <f ca="1">IFERROR(IF((VLOOKUP($E56,'DTOC Backsheet'!$D$5:$BS$182,AF$9,FALSE))="","",(VLOOKUP($E56,'DTOC Backsheet'!$D$5:$BS$182,AF$9,FALSE))),"")</f>
        <v/>
      </c>
      <c r="AG56" s="137" t="str">
        <f ca="1">IFERROR(IF((VLOOKUP($E56,'DTOC Backsheet'!$D$5:$BS$182,AG$9,FALSE))="","",(VLOOKUP($E56,'DTOC Backsheet'!$D$5:$BS$182,AG$9,FALSE))),"")</f>
        <v/>
      </c>
      <c r="AH56" s="136">
        <f t="shared" ca="1" si="28"/>
        <v>4</v>
      </c>
      <c r="AI56" s="138">
        <f t="shared" ca="1" si="29"/>
        <v>-120</v>
      </c>
      <c r="AJ56" s="139">
        <f t="shared" ca="1" si="30"/>
        <v>130</v>
      </c>
      <c r="AK56" s="139">
        <f t="shared" ca="1" si="31"/>
        <v>134</v>
      </c>
      <c r="AL56" s="164">
        <f t="shared" ca="1" si="32"/>
        <v>202</v>
      </c>
      <c r="AM56" s="140">
        <f t="shared" ca="1" si="33"/>
        <v>455</v>
      </c>
      <c r="AN56" s="136" t="str">
        <f t="shared" si="34"/>
        <v/>
      </c>
      <c r="AO56" s="139" t="str">
        <f t="shared" ca="1" si="35"/>
        <v/>
      </c>
      <c r="AP56" s="138" t="str">
        <f t="shared" ca="1" si="36"/>
        <v/>
      </c>
      <c r="AQ56" s="135">
        <f t="shared" ca="1" si="37"/>
        <v>28.417100000000005</v>
      </c>
      <c r="AR56" s="136">
        <f t="shared" ca="1" si="38"/>
        <v>-109.47300000000001</v>
      </c>
      <c r="AS56" s="164">
        <f t="shared" ca="1" si="39"/>
        <v>-43.875699999999938</v>
      </c>
      <c r="AT56" s="139">
        <f t="shared" ca="1" si="40"/>
        <v>-69.111699999999985</v>
      </c>
      <c r="AU56" s="164">
        <f t="shared" ca="1" si="41"/>
        <v>-243.57057127051144</v>
      </c>
      <c r="AV56" s="140">
        <f t="shared" ca="1" si="42"/>
        <v>-290.25625697952853</v>
      </c>
      <c r="AW56" s="136" t="str">
        <f t="shared" si="43"/>
        <v/>
      </c>
      <c r="AX56" s="164" t="str">
        <f t="shared" ca="1" si="44"/>
        <v/>
      </c>
      <c r="AY56" s="140" t="str">
        <f t="shared" ca="1" si="45"/>
        <v/>
      </c>
      <c r="BB56" s="122"/>
    </row>
    <row r="57" spans="1:54" s="184" customFormat="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27"/>
        <v>E10000002</v>
      </c>
      <c r="F57" s="29" t="str">
        <f ca="1">IF(E57="","",VLOOKUP(E57,'Org list'!$J$9:$K$636,2,0))</f>
        <v>Buckinghamshire</v>
      </c>
      <c r="G57" s="135">
        <f ca="1">IFERROR(IF((VLOOKUP($E57,'DTOC Backsheet'!$D$5:$BS$182,G$9,FALSE))="","",(VLOOKUP($E57,'DTOC Backsheet'!$D$5:$BS$182,G$9,FALSE))),"")</f>
        <v>1112</v>
      </c>
      <c r="H57" s="136">
        <f ca="1">IFERROR(IF((VLOOKUP($E57,'DTOC Backsheet'!$D$5:$BS$182,H$9,FALSE))="","",(VLOOKUP($E57,'DTOC Backsheet'!$D$5:$BS$182,H$9,FALSE))),"")</f>
        <v>879</v>
      </c>
      <c r="I57" s="136">
        <f ca="1">IFERROR(IF((VLOOKUP($E57,'DTOC Backsheet'!$D$5:$BS$182,I$9,FALSE))="","",(VLOOKUP($E57,'DTOC Backsheet'!$D$5:$BS$182,I$9,FALSE))),"")</f>
        <v>949</v>
      </c>
      <c r="J57" s="138">
        <f ca="1">IFERROR(IF((VLOOKUP($E57,'DTOC Backsheet'!$D$5:$BS$182,J$9,FALSE))="","",(VLOOKUP($E57,'DTOC Backsheet'!$D$5:$BS$182,J$9,FALSE))),"")</f>
        <v>1141</v>
      </c>
      <c r="K57" s="164">
        <f ca="1">IFERROR(IF((VLOOKUP($E57,'DTOC Backsheet'!$D$5:$BS$182,K$9,FALSE))="","",(VLOOKUP($E57,'DTOC Backsheet'!$D$5:$BS$182,K$9,FALSE))),"")</f>
        <v>1282</v>
      </c>
      <c r="L57" s="140">
        <f ca="1">IFERROR(IF((VLOOKUP($E57,'DTOC Backsheet'!$D$5:$BS$182,L$9,FALSE))="","",(VLOOKUP($E57,'DTOC Backsheet'!$D$5:$BS$182,L$9,FALSE))),"")</f>
        <v>1274</v>
      </c>
      <c r="M57" s="136">
        <f ca="1">IFERROR(IF((VLOOKUP($E57,'DTOC Backsheet'!$D$5:$BS$182,M$9,FALSE))="","",(VLOOKUP($E57,'DTOC Backsheet'!$D$5:$BS$182,M$9,FALSE))),"")</f>
        <v>1217</v>
      </c>
      <c r="N57" s="139">
        <f ca="1">IFERROR(IF((VLOOKUP($E57,'DTOC Backsheet'!$D$5:$BS$182,N$9,FALSE))="","",(VLOOKUP($E57,'DTOC Backsheet'!$D$5:$BS$182,N$9,FALSE))),"")</f>
        <v>1286</v>
      </c>
      <c r="O57" s="137">
        <f ca="1">IFERROR(IF((VLOOKUP($E57,'DTOC Backsheet'!$D$5:$BS$182,O$9,FALSE))="","",(VLOOKUP($E57,'DTOC Backsheet'!$D$5:$BS$182,O$9,FALSE))),"")</f>
        <v>1397</v>
      </c>
      <c r="P57" s="136">
        <f ca="1">IFERROR(IF((VLOOKUP($E57,'DTOC Backsheet'!$D$5:$BS$182,P$9,FALSE))="","",(VLOOKUP($E57,'DTOC Backsheet'!$D$5:$BS$182,P$9,FALSE))),"")</f>
        <v>1193.9999999999998</v>
      </c>
      <c r="Q57" s="136">
        <f ca="1">IFERROR(IF((VLOOKUP($E57,'DTOC Backsheet'!$D$5:$BS$182,Q$9,FALSE))="","",(VLOOKUP($E57,'DTOC Backsheet'!$D$5:$BS$182,Q$9,FALSE))),"")</f>
        <v>1193.9999999999998</v>
      </c>
      <c r="R57" s="136">
        <f ca="1">IFERROR(IF((VLOOKUP($E57,'DTOC Backsheet'!$D$5:$BS$182,R$9,FALSE))="","",(VLOOKUP($E57,'DTOC Backsheet'!$D$5:$BS$182,R$9,FALSE))),"")</f>
        <v>1154.9999999999998</v>
      </c>
      <c r="S57" s="136">
        <f ca="1">IFERROR(IF((VLOOKUP($E57,'DTOC Backsheet'!$D$5:$BS$182,S$9,FALSE))="","",(VLOOKUP($E57,'DTOC Backsheet'!$D$5:$BS$182,S$9,FALSE))),"")</f>
        <v>1140</v>
      </c>
      <c r="T57" s="164">
        <f ca="1">IFERROR(IF((VLOOKUP($E57,'DTOC Backsheet'!$D$5:$BS$182,T$9,FALSE))="","",(VLOOKUP($E57,'DTOC Backsheet'!$D$5:$BS$182,T$9,FALSE))),"")</f>
        <v>1000.7074982142858</v>
      </c>
      <c r="U57" s="140">
        <f ca="1">IFERROR(IF((VLOOKUP($E57,'DTOC Backsheet'!$D$5:$BS$182,U$9,FALSE))="","",(VLOOKUP($E57,'DTOC Backsheet'!$D$5:$BS$182,U$9,FALSE))),"")</f>
        <v>1033.0635741102062</v>
      </c>
      <c r="V57" s="136">
        <f ca="1">IFERROR(IF((VLOOKUP($E57,'DTOC Backsheet'!$D$5:$BS$182,V$9,FALSE))="","",(VLOOKUP($E57,'DTOC Backsheet'!$D$5:$BS$182,V$9,FALSE))),"")</f>
        <v>1039.0635741102062</v>
      </c>
      <c r="W57" s="136">
        <f ca="1">IFERROR(IF((VLOOKUP($E57,'DTOC Backsheet'!$D$5:$BS$182,W$9,FALSE))="","",(VLOOKUP($E57,'DTOC Backsheet'!$D$5:$BS$182,W$9,FALSE))),"")</f>
        <v>941.4266633875036</v>
      </c>
      <c r="X57" s="138">
        <f ca="1">IFERROR(IF((VLOOKUP($E57,'DTOC Backsheet'!$D$5:$BS$182,X$9,FALSE))="","",(VLOOKUP($E57,'DTOC Backsheet'!$D$5:$BS$182,X$9,FALSE))),"")</f>
        <v>1039.0583889690652</v>
      </c>
      <c r="Y57" s="135">
        <f ca="1">IFERROR(IF((VLOOKUP($E57,'DTOC Backsheet'!$D$5:$BS$182,Y$9,FALSE))="","",(VLOOKUP($E57,'DTOC Backsheet'!$D$5:$BS$182,Y$9,FALSE))),"")</f>
        <v>1682</v>
      </c>
      <c r="Z57" s="136">
        <f ca="1">IFERROR(IF((VLOOKUP($E57,'DTOC Backsheet'!$D$5:$BS$182,Z$9,FALSE))="","",(VLOOKUP($E57,'DTOC Backsheet'!$D$5:$BS$182,Z$9,FALSE))),"")</f>
        <v>1579</v>
      </c>
      <c r="AA57" s="164">
        <f ca="1">IFERROR(IF((VLOOKUP($E57,'DTOC Backsheet'!$D$5:$BS$182,AA$9,FALSE))="","",(VLOOKUP($E57,'DTOC Backsheet'!$D$5:$BS$182,AA$9,FALSE))),"")</f>
        <v>1533</v>
      </c>
      <c r="AB57" s="139">
        <f ca="1">IFERROR(IF((VLOOKUP($E57,'DTOC Backsheet'!$D$5:$BS$182,AB$9,FALSE))="","",(VLOOKUP($E57,'DTOC Backsheet'!$D$5:$BS$182,AB$9,FALSE))),"")</f>
        <v>1393</v>
      </c>
      <c r="AC57" s="164">
        <f ca="1">IFERROR(IF((VLOOKUP($E57,'DTOC Backsheet'!$D$5:$BS$182,AC$9,FALSE))="","",(VLOOKUP($E57,'DTOC Backsheet'!$D$5:$BS$182,AC$9,FALSE))),"")</f>
        <v>1217</v>
      </c>
      <c r="AD57" s="140">
        <f ca="1">IFERROR(IF((VLOOKUP($E57,'DTOC Backsheet'!$D$5:$BS$182,AD$9,FALSE))="","",(VLOOKUP($E57,'DTOC Backsheet'!$D$5:$BS$182,AD$9,FALSE))),"")</f>
        <v>1292</v>
      </c>
      <c r="AE57" s="136"/>
      <c r="AF57" s="139" t="str">
        <f ca="1">IFERROR(IF((VLOOKUP($E57,'DTOC Backsheet'!$D$5:$BS$182,AF$9,FALSE))="","",(VLOOKUP($E57,'DTOC Backsheet'!$D$5:$BS$182,AF$9,FALSE))),"")</f>
        <v/>
      </c>
      <c r="AG57" s="137" t="str">
        <f ca="1">IFERROR(IF((VLOOKUP($E57,'DTOC Backsheet'!$D$5:$BS$182,AG$9,FALSE))="","",(VLOOKUP($E57,'DTOC Backsheet'!$D$5:$BS$182,AG$9,FALSE))),"")</f>
        <v/>
      </c>
      <c r="AH57" s="136">
        <f t="shared" ca="1" si="28"/>
        <v>-570</v>
      </c>
      <c r="AI57" s="138">
        <f t="shared" ca="1" si="29"/>
        <v>-700</v>
      </c>
      <c r="AJ57" s="139">
        <f t="shared" ca="1" si="30"/>
        <v>-584</v>
      </c>
      <c r="AK57" s="139">
        <f t="shared" ca="1" si="31"/>
        <v>-252</v>
      </c>
      <c r="AL57" s="164">
        <f t="shared" ca="1" si="32"/>
        <v>65</v>
      </c>
      <c r="AM57" s="140">
        <f t="shared" ca="1" si="33"/>
        <v>-18</v>
      </c>
      <c r="AN57" s="136" t="str">
        <f t="shared" si="34"/>
        <v/>
      </c>
      <c r="AO57" s="139" t="str">
        <f t="shared" ca="1" si="35"/>
        <v/>
      </c>
      <c r="AP57" s="138" t="str">
        <f t="shared" ca="1" si="36"/>
        <v/>
      </c>
      <c r="AQ57" s="135">
        <f t="shared" ca="1" si="37"/>
        <v>-488.00000000000023</v>
      </c>
      <c r="AR57" s="136">
        <f t="shared" ca="1" si="38"/>
        <v>-385.00000000000023</v>
      </c>
      <c r="AS57" s="164">
        <f t="shared" ca="1" si="39"/>
        <v>-378.00000000000023</v>
      </c>
      <c r="AT57" s="139">
        <f t="shared" ca="1" si="40"/>
        <v>-253</v>
      </c>
      <c r="AU57" s="164">
        <f t="shared" ca="1" si="41"/>
        <v>-216.29250178571419</v>
      </c>
      <c r="AV57" s="140">
        <f t="shared" ca="1" si="42"/>
        <v>-258.93642588979378</v>
      </c>
      <c r="AW57" s="136" t="str">
        <f t="shared" si="43"/>
        <v/>
      </c>
      <c r="AX57" s="164" t="str">
        <f t="shared" ca="1" si="44"/>
        <v/>
      </c>
      <c r="AY57" s="140" t="str">
        <f t="shared" ca="1" si="45"/>
        <v/>
      </c>
      <c r="BB57" s="122"/>
    </row>
    <row r="58" spans="1:54">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27"/>
        <v>E08000002</v>
      </c>
      <c r="F58" s="29" t="str">
        <f ca="1">IF(E58="","",VLOOKUP(E58,'Org list'!$J$9:$K$636,2,0))</f>
        <v>Bury</v>
      </c>
      <c r="G58" s="135">
        <f ca="1">IFERROR(IF((VLOOKUP($E58,'DTOC Backsheet'!$D$5:$BS$182,G$9,FALSE))="","",(VLOOKUP($E58,'DTOC Backsheet'!$D$5:$BS$182,G$9,FALSE))),"")</f>
        <v>244</v>
      </c>
      <c r="H58" s="136">
        <f ca="1">IFERROR(IF((VLOOKUP($E58,'DTOC Backsheet'!$D$5:$BS$182,H$9,FALSE))="","",(VLOOKUP($E58,'DTOC Backsheet'!$D$5:$BS$182,H$9,FALSE))),"")</f>
        <v>378</v>
      </c>
      <c r="I58" s="136">
        <f ca="1">IFERROR(IF((VLOOKUP($E58,'DTOC Backsheet'!$D$5:$BS$182,I$9,FALSE))="","",(VLOOKUP($E58,'DTOC Backsheet'!$D$5:$BS$182,I$9,FALSE))),"")</f>
        <v>514</v>
      </c>
      <c r="J58" s="138">
        <f ca="1">IFERROR(IF((VLOOKUP($E58,'DTOC Backsheet'!$D$5:$BS$182,J$9,FALSE))="","",(VLOOKUP($E58,'DTOC Backsheet'!$D$5:$BS$182,J$9,FALSE))),"")</f>
        <v>431</v>
      </c>
      <c r="K58" s="164">
        <f ca="1">IFERROR(IF((VLOOKUP($E58,'DTOC Backsheet'!$D$5:$BS$182,K$9,FALSE))="","",(VLOOKUP($E58,'DTOC Backsheet'!$D$5:$BS$182,K$9,FALSE))),"")</f>
        <v>506</v>
      </c>
      <c r="L58" s="140">
        <f ca="1">IFERROR(IF((VLOOKUP($E58,'DTOC Backsheet'!$D$5:$BS$182,L$9,FALSE))="","",(VLOOKUP($E58,'DTOC Backsheet'!$D$5:$BS$182,L$9,FALSE))),"")</f>
        <v>558</v>
      </c>
      <c r="M58" s="136">
        <f ca="1">IFERROR(IF((VLOOKUP($E58,'DTOC Backsheet'!$D$5:$BS$182,M$9,FALSE))="","",(VLOOKUP($E58,'DTOC Backsheet'!$D$5:$BS$182,M$9,FALSE))),"")</f>
        <v>643</v>
      </c>
      <c r="N58" s="139">
        <f ca="1">IFERROR(IF((VLOOKUP($E58,'DTOC Backsheet'!$D$5:$BS$182,N$9,FALSE))="","",(VLOOKUP($E58,'DTOC Backsheet'!$D$5:$BS$182,N$9,FALSE))),"")</f>
        <v>905</v>
      </c>
      <c r="O58" s="137">
        <f ca="1">IFERROR(IF((VLOOKUP($E58,'DTOC Backsheet'!$D$5:$BS$182,O$9,FALSE))="","",(VLOOKUP($E58,'DTOC Backsheet'!$D$5:$BS$182,O$9,FALSE))),"")</f>
        <v>755</v>
      </c>
      <c r="P58" s="136">
        <f ca="1">IFERROR(IF((VLOOKUP($E58,'DTOC Backsheet'!$D$5:$BS$182,P$9,FALSE))="","",(VLOOKUP($E58,'DTOC Backsheet'!$D$5:$BS$182,P$9,FALSE))),"")</f>
        <v>685.8</v>
      </c>
      <c r="Q58" s="136">
        <f ca="1">IFERROR(IF((VLOOKUP($E58,'DTOC Backsheet'!$D$5:$BS$182,Q$9,FALSE))="","",(VLOOKUP($E58,'DTOC Backsheet'!$D$5:$BS$182,Q$9,FALSE))),"")</f>
        <v>636.5</v>
      </c>
      <c r="R58" s="136">
        <f ca="1">IFERROR(IF((VLOOKUP($E58,'DTOC Backsheet'!$D$5:$BS$182,R$9,FALSE))="","",(VLOOKUP($E58,'DTOC Backsheet'!$D$5:$BS$182,R$9,FALSE))),"")</f>
        <v>587.20000000000005</v>
      </c>
      <c r="S58" s="136">
        <f ca="1">IFERROR(IF((VLOOKUP($E58,'DTOC Backsheet'!$D$5:$BS$182,S$9,FALSE))="","",(VLOOKUP($E58,'DTOC Backsheet'!$D$5:$BS$182,S$9,FALSE))),"")</f>
        <v>537.79999999999995</v>
      </c>
      <c r="T58" s="164">
        <f ca="1">IFERROR(IF((VLOOKUP($E58,'DTOC Backsheet'!$D$5:$BS$182,T$9,FALSE))="","",(VLOOKUP($E58,'DTOC Backsheet'!$D$5:$BS$182,T$9,FALSE))),"")</f>
        <v>488.4</v>
      </c>
      <c r="U58" s="140">
        <f ca="1">IFERROR(IF((VLOOKUP($E58,'DTOC Backsheet'!$D$5:$BS$182,U$9,FALSE))="","",(VLOOKUP($E58,'DTOC Backsheet'!$D$5:$BS$182,U$9,FALSE))),"")</f>
        <v>504.6</v>
      </c>
      <c r="V58" s="136">
        <f ca="1">IFERROR(IF((VLOOKUP($E58,'DTOC Backsheet'!$D$5:$BS$182,V$9,FALSE))="","",(VLOOKUP($E58,'DTOC Backsheet'!$D$5:$BS$182,V$9,FALSE))),"")</f>
        <v>504.6</v>
      </c>
      <c r="W58" s="136">
        <f ca="1">IFERROR(IF((VLOOKUP($E58,'DTOC Backsheet'!$D$5:$BS$182,W$9,FALSE))="","",(VLOOKUP($E58,'DTOC Backsheet'!$D$5:$BS$182,W$9,FALSE))),"")</f>
        <v>455.8</v>
      </c>
      <c r="X58" s="138">
        <f ca="1">IFERROR(IF((VLOOKUP($E58,'DTOC Backsheet'!$D$5:$BS$182,X$9,FALSE))="","",(VLOOKUP($E58,'DTOC Backsheet'!$D$5:$BS$182,X$9,FALSE))),"")</f>
        <v>504.6</v>
      </c>
      <c r="Y58" s="135">
        <f ca="1">IFERROR(IF((VLOOKUP($E58,'DTOC Backsheet'!$D$5:$BS$182,Y$9,FALSE))="","",(VLOOKUP($E58,'DTOC Backsheet'!$D$5:$BS$182,Y$9,FALSE))),"")</f>
        <v>833</v>
      </c>
      <c r="Z58" s="136">
        <f ca="1">IFERROR(IF((VLOOKUP($E58,'DTOC Backsheet'!$D$5:$BS$182,Z$9,FALSE))="","",(VLOOKUP($E58,'DTOC Backsheet'!$D$5:$BS$182,Z$9,FALSE))),"")</f>
        <v>797</v>
      </c>
      <c r="AA58" s="164">
        <f ca="1">IFERROR(IF((VLOOKUP($E58,'DTOC Backsheet'!$D$5:$BS$182,AA$9,FALSE))="","",(VLOOKUP($E58,'DTOC Backsheet'!$D$5:$BS$182,AA$9,FALSE))),"")</f>
        <v>1032</v>
      </c>
      <c r="AB58" s="139">
        <f ca="1">IFERROR(IF((VLOOKUP($E58,'DTOC Backsheet'!$D$5:$BS$182,AB$9,FALSE))="","",(VLOOKUP($E58,'DTOC Backsheet'!$D$5:$BS$182,AB$9,FALSE))),"")</f>
        <v>1243</v>
      </c>
      <c r="AC58" s="164">
        <f ca="1">IFERROR(IF((VLOOKUP($E58,'DTOC Backsheet'!$D$5:$BS$182,AC$9,FALSE))="","",(VLOOKUP($E58,'DTOC Backsheet'!$D$5:$BS$182,AC$9,FALSE))),"")</f>
        <v>974</v>
      </c>
      <c r="AD58" s="140">
        <f ca="1">IFERROR(IF((VLOOKUP($E58,'DTOC Backsheet'!$D$5:$BS$182,AD$9,FALSE))="","",(VLOOKUP($E58,'DTOC Backsheet'!$D$5:$BS$182,AD$9,FALSE))),"")</f>
        <v>960</v>
      </c>
      <c r="AE58" s="136"/>
      <c r="AF58" s="139" t="str">
        <f ca="1">IFERROR(IF((VLOOKUP($E58,'DTOC Backsheet'!$D$5:$BS$182,AF$9,FALSE))="","",(VLOOKUP($E58,'DTOC Backsheet'!$D$5:$BS$182,AF$9,FALSE))),"")</f>
        <v/>
      </c>
      <c r="AG58" s="137" t="str">
        <f ca="1">IFERROR(IF((VLOOKUP($E58,'DTOC Backsheet'!$D$5:$BS$182,AG$9,FALSE))="","",(VLOOKUP($E58,'DTOC Backsheet'!$D$5:$BS$182,AG$9,FALSE))),"")</f>
        <v/>
      </c>
      <c r="AH58" s="136">
        <f t="shared" ca="1" si="28"/>
        <v>-589</v>
      </c>
      <c r="AI58" s="138">
        <f t="shared" ca="1" si="29"/>
        <v>-419</v>
      </c>
      <c r="AJ58" s="139">
        <f t="shared" ca="1" si="30"/>
        <v>-518</v>
      </c>
      <c r="AK58" s="139">
        <f t="shared" ca="1" si="31"/>
        <v>-812</v>
      </c>
      <c r="AL58" s="164">
        <f t="shared" ca="1" si="32"/>
        <v>-468</v>
      </c>
      <c r="AM58" s="140">
        <f t="shared" ca="1" si="33"/>
        <v>-402</v>
      </c>
      <c r="AN58" s="136" t="str">
        <f t="shared" si="34"/>
        <v/>
      </c>
      <c r="AO58" s="139" t="str">
        <f t="shared" ca="1" si="35"/>
        <v/>
      </c>
      <c r="AP58" s="138" t="str">
        <f t="shared" ca="1" si="36"/>
        <v/>
      </c>
      <c r="AQ58" s="135">
        <f t="shared" ca="1" si="37"/>
        <v>-147.20000000000005</v>
      </c>
      <c r="AR58" s="136">
        <f t="shared" ca="1" si="38"/>
        <v>-160.5</v>
      </c>
      <c r="AS58" s="164">
        <f t="shared" ca="1" si="39"/>
        <v>-444.79999999999995</v>
      </c>
      <c r="AT58" s="139">
        <f t="shared" ca="1" si="40"/>
        <v>-705.2</v>
      </c>
      <c r="AU58" s="164">
        <f t="shared" ca="1" si="41"/>
        <v>-485.6</v>
      </c>
      <c r="AV58" s="140">
        <f t="shared" ca="1" si="42"/>
        <v>-455.4</v>
      </c>
      <c r="AW58" s="136" t="str">
        <f t="shared" si="43"/>
        <v/>
      </c>
      <c r="AX58" s="164" t="str">
        <f t="shared" ca="1" si="44"/>
        <v/>
      </c>
      <c r="AY58" s="140" t="str">
        <f t="shared" ca="1" si="45"/>
        <v/>
      </c>
    </row>
    <row r="59" spans="1:54">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27"/>
        <v>E08000033</v>
      </c>
      <c r="F59" s="29" t="str">
        <f ca="1">IF(E59="","",VLOOKUP(E59,'Org list'!$J$9:$K$636,2,0))</f>
        <v>Calderdale</v>
      </c>
      <c r="G59" s="135">
        <f ca="1">IFERROR(IF((VLOOKUP($E59,'DTOC Backsheet'!$D$5:$BS$182,G$9,FALSE))="","",(VLOOKUP($E59,'DTOC Backsheet'!$D$5:$BS$182,G$9,FALSE))),"")</f>
        <v>621</v>
      </c>
      <c r="H59" s="136">
        <f ca="1">IFERROR(IF((VLOOKUP($E59,'DTOC Backsheet'!$D$5:$BS$182,H$9,FALSE))="","",(VLOOKUP($E59,'DTOC Backsheet'!$D$5:$BS$182,H$9,FALSE))),"")</f>
        <v>503</v>
      </c>
      <c r="I59" s="136">
        <f ca="1">IFERROR(IF((VLOOKUP($E59,'DTOC Backsheet'!$D$5:$BS$182,I$9,FALSE))="","",(VLOOKUP($E59,'DTOC Backsheet'!$D$5:$BS$182,I$9,FALSE))),"")</f>
        <v>426</v>
      </c>
      <c r="J59" s="138">
        <f ca="1">IFERROR(IF((VLOOKUP($E59,'DTOC Backsheet'!$D$5:$BS$182,J$9,FALSE))="","",(VLOOKUP($E59,'DTOC Backsheet'!$D$5:$BS$182,J$9,FALSE))),"")</f>
        <v>567</v>
      </c>
      <c r="K59" s="164">
        <f ca="1">IFERROR(IF((VLOOKUP($E59,'DTOC Backsheet'!$D$5:$BS$182,K$9,FALSE))="","",(VLOOKUP($E59,'DTOC Backsheet'!$D$5:$BS$182,K$9,FALSE))),"")</f>
        <v>377</v>
      </c>
      <c r="L59" s="140">
        <f ca="1">IFERROR(IF((VLOOKUP($E59,'DTOC Backsheet'!$D$5:$BS$182,L$9,FALSE))="","",(VLOOKUP($E59,'DTOC Backsheet'!$D$5:$BS$182,L$9,FALSE))),"")</f>
        <v>194</v>
      </c>
      <c r="M59" s="136">
        <f ca="1">IFERROR(IF((VLOOKUP($E59,'DTOC Backsheet'!$D$5:$BS$182,M$9,FALSE))="","",(VLOOKUP($E59,'DTOC Backsheet'!$D$5:$BS$182,M$9,FALSE))),"")</f>
        <v>226</v>
      </c>
      <c r="N59" s="139">
        <f ca="1">IFERROR(IF((VLOOKUP($E59,'DTOC Backsheet'!$D$5:$BS$182,N$9,FALSE))="","",(VLOOKUP($E59,'DTOC Backsheet'!$D$5:$BS$182,N$9,FALSE))),"")</f>
        <v>109</v>
      </c>
      <c r="O59" s="137">
        <f ca="1">IFERROR(IF((VLOOKUP($E59,'DTOC Backsheet'!$D$5:$BS$182,O$9,FALSE))="","",(VLOOKUP($E59,'DTOC Backsheet'!$D$5:$BS$182,O$9,FALSE))),"")</f>
        <v>328</v>
      </c>
      <c r="P59" s="136">
        <f ca="1">IFERROR(IF((VLOOKUP($E59,'DTOC Backsheet'!$D$5:$BS$182,P$9,FALSE))="","",(VLOOKUP($E59,'DTOC Backsheet'!$D$5:$BS$182,P$9,FALSE))),"")</f>
        <v>506</v>
      </c>
      <c r="Q59" s="136">
        <f ca="1">IFERROR(IF((VLOOKUP($E59,'DTOC Backsheet'!$D$5:$BS$182,Q$9,FALSE))="","",(VLOOKUP($E59,'DTOC Backsheet'!$D$5:$BS$182,Q$9,FALSE))),"")</f>
        <v>713</v>
      </c>
      <c r="R59" s="136">
        <f ca="1">IFERROR(IF((VLOOKUP($E59,'DTOC Backsheet'!$D$5:$BS$182,R$9,FALSE))="","",(VLOOKUP($E59,'DTOC Backsheet'!$D$5:$BS$182,R$9,FALSE))),"")</f>
        <v>367</v>
      </c>
      <c r="S59" s="136">
        <f ca="1">IFERROR(IF((VLOOKUP($E59,'DTOC Backsheet'!$D$5:$BS$182,S$9,FALSE))="","",(VLOOKUP($E59,'DTOC Backsheet'!$D$5:$BS$182,S$9,FALSE))),"")</f>
        <v>367</v>
      </c>
      <c r="T59" s="164">
        <f ca="1">IFERROR(IF((VLOOKUP($E59,'DTOC Backsheet'!$D$5:$BS$182,T$9,FALSE))="","",(VLOOKUP($E59,'DTOC Backsheet'!$D$5:$BS$182,T$9,FALSE))),"")</f>
        <v>206</v>
      </c>
      <c r="U59" s="140">
        <f ca="1">IFERROR(IF((VLOOKUP($E59,'DTOC Backsheet'!$D$5:$BS$182,U$9,FALSE))="","",(VLOOKUP($E59,'DTOC Backsheet'!$D$5:$BS$182,U$9,FALSE))),"")</f>
        <v>212.86666666666667</v>
      </c>
      <c r="V59" s="136">
        <f ca="1">IFERROR(IF((VLOOKUP($E59,'DTOC Backsheet'!$D$5:$BS$182,V$9,FALSE))="","",(VLOOKUP($E59,'DTOC Backsheet'!$D$5:$BS$182,V$9,FALSE))),"")</f>
        <v>212.86666666666667</v>
      </c>
      <c r="W59" s="136">
        <f ca="1">IFERROR(IF((VLOOKUP($E59,'DTOC Backsheet'!$D$5:$BS$182,W$9,FALSE))="","",(VLOOKUP($E59,'DTOC Backsheet'!$D$5:$BS$182,W$9,FALSE))),"")</f>
        <v>192.26666666666665</v>
      </c>
      <c r="X59" s="138">
        <f ca="1">IFERROR(IF((VLOOKUP($E59,'DTOC Backsheet'!$D$5:$BS$182,X$9,FALSE))="","",(VLOOKUP($E59,'DTOC Backsheet'!$D$5:$BS$182,X$9,FALSE))),"")</f>
        <v>212.86666666666667</v>
      </c>
      <c r="Y59" s="135">
        <f ca="1">IFERROR(IF((VLOOKUP($E59,'DTOC Backsheet'!$D$5:$BS$182,Y$9,FALSE))="","",(VLOOKUP($E59,'DTOC Backsheet'!$D$5:$BS$182,Y$9,FALSE))),"")</f>
        <v>506</v>
      </c>
      <c r="Z59" s="136">
        <f ca="1">IFERROR(IF((VLOOKUP($E59,'DTOC Backsheet'!$D$5:$BS$182,Z$9,FALSE))="","",(VLOOKUP($E59,'DTOC Backsheet'!$D$5:$BS$182,Z$9,FALSE))),"")</f>
        <v>713</v>
      </c>
      <c r="AA59" s="164">
        <f ca="1">IFERROR(IF((VLOOKUP($E59,'DTOC Backsheet'!$D$5:$BS$182,AA$9,FALSE))="","",(VLOOKUP($E59,'DTOC Backsheet'!$D$5:$BS$182,AA$9,FALSE))),"")</f>
        <v>367</v>
      </c>
      <c r="AB59" s="139">
        <f ca="1">IFERROR(IF((VLOOKUP($E59,'DTOC Backsheet'!$D$5:$BS$182,AB$9,FALSE))="","",(VLOOKUP($E59,'DTOC Backsheet'!$D$5:$BS$182,AB$9,FALSE))),"")</f>
        <v>525</v>
      </c>
      <c r="AC59" s="164">
        <f ca="1">IFERROR(IF((VLOOKUP($E59,'DTOC Backsheet'!$D$5:$BS$182,AC$9,FALSE))="","",(VLOOKUP($E59,'DTOC Backsheet'!$D$5:$BS$182,AC$9,FALSE))),"")</f>
        <v>217</v>
      </c>
      <c r="AD59" s="140">
        <f ca="1">IFERROR(IF((VLOOKUP($E59,'DTOC Backsheet'!$D$5:$BS$182,AD$9,FALSE))="","",(VLOOKUP($E59,'DTOC Backsheet'!$D$5:$BS$182,AD$9,FALSE))),"")</f>
        <v>318</v>
      </c>
      <c r="AE59" s="136"/>
      <c r="AF59" s="139" t="str">
        <f ca="1">IFERROR(IF((VLOOKUP($E59,'DTOC Backsheet'!$D$5:$BS$182,AF$9,FALSE))="","",(VLOOKUP($E59,'DTOC Backsheet'!$D$5:$BS$182,AF$9,FALSE))),"")</f>
        <v/>
      </c>
      <c r="AG59" s="137" t="str">
        <f ca="1">IFERROR(IF((VLOOKUP($E59,'DTOC Backsheet'!$D$5:$BS$182,AG$9,FALSE))="","",(VLOOKUP($E59,'DTOC Backsheet'!$D$5:$BS$182,AG$9,FALSE))),"")</f>
        <v/>
      </c>
      <c r="AH59" s="136">
        <f t="shared" ca="1" si="28"/>
        <v>115</v>
      </c>
      <c r="AI59" s="138">
        <f t="shared" ca="1" si="29"/>
        <v>-210</v>
      </c>
      <c r="AJ59" s="139">
        <f t="shared" ca="1" si="30"/>
        <v>59</v>
      </c>
      <c r="AK59" s="139">
        <f t="shared" ca="1" si="31"/>
        <v>42</v>
      </c>
      <c r="AL59" s="164">
        <f t="shared" ca="1" si="32"/>
        <v>160</v>
      </c>
      <c r="AM59" s="140">
        <f t="shared" ca="1" si="33"/>
        <v>-124</v>
      </c>
      <c r="AN59" s="136" t="str">
        <f t="shared" si="34"/>
        <v/>
      </c>
      <c r="AO59" s="139" t="str">
        <f t="shared" ca="1" si="35"/>
        <v/>
      </c>
      <c r="AP59" s="138" t="str">
        <f t="shared" ca="1" si="36"/>
        <v/>
      </c>
      <c r="AQ59" s="135">
        <f t="shared" ca="1" si="37"/>
        <v>0</v>
      </c>
      <c r="AR59" s="136">
        <f t="shared" ca="1" si="38"/>
        <v>0</v>
      </c>
      <c r="AS59" s="164">
        <f t="shared" ca="1" si="39"/>
        <v>0</v>
      </c>
      <c r="AT59" s="139">
        <f t="shared" ca="1" si="40"/>
        <v>-158</v>
      </c>
      <c r="AU59" s="164">
        <f t="shared" ca="1" si="41"/>
        <v>-11</v>
      </c>
      <c r="AV59" s="140">
        <f t="shared" ca="1" si="42"/>
        <v>-105.13333333333333</v>
      </c>
      <c r="AW59" s="136" t="str">
        <f t="shared" si="43"/>
        <v/>
      </c>
      <c r="AX59" s="164" t="str">
        <f t="shared" ca="1" si="44"/>
        <v/>
      </c>
      <c r="AY59" s="140" t="str">
        <f t="shared" ca="1" si="45"/>
        <v/>
      </c>
    </row>
    <row r="60" spans="1:54">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27"/>
        <v>E10000003</v>
      </c>
      <c r="F60" s="29" t="str">
        <f ca="1">IF(E60="","",VLOOKUP(E60,'Org list'!$J$9:$K$636,2,0))</f>
        <v>Cambridgeshire</v>
      </c>
      <c r="G60" s="135">
        <f ca="1">IFERROR(IF((VLOOKUP($E60,'DTOC Backsheet'!$D$5:$BS$182,G$9,FALSE))="","",(VLOOKUP($E60,'DTOC Backsheet'!$D$5:$BS$182,G$9,FALSE))),"")</f>
        <v>2982</v>
      </c>
      <c r="H60" s="136">
        <f ca="1">IFERROR(IF((VLOOKUP($E60,'DTOC Backsheet'!$D$5:$BS$182,H$9,FALSE))="","",(VLOOKUP($E60,'DTOC Backsheet'!$D$5:$BS$182,H$9,FALSE))),"")</f>
        <v>2735</v>
      </c>
      <c r="I60" s="136">
        <f ca="1">IFERROR(IF((VLOOKUP($E60,'DTOC Backsheet'!$D$5:$BS$182,I$9,FALSE))="","",(VLOOKUP($E60,'DTOC Backsheet'!$D$5:$BS$182,I$9,FALSE))),"")</f>
        <v>3147</v>
      </c>
      <c r="J60" s="138">
        <f ca="1">IFERROR(IF((VLOOKUP($E60,'DTOC Backsheet'!$D$5:$BS$182,J$9,FALSE))="","",(VLOOKUP($E60,'DTOC Backsheet'!$D$5:$BS$182,J$9,FALSE))),"")</f>
        <v>3177</v>
      </c>
      <c r="K60" s="164">
        <f ca="1">IFERROR(IF((VLOOKUP($E60,'DTOC Backsheet'!$D$5:$BS$182,K$9,FALSE))="","",(VLOOKUP($E60,'DTOC Backsheet'!$D$5:$BS$182,K$9,FALSE))),"")</f>
        <v>3267</v>
      </c>
      <c r="L60" s="140">
        <f ca="1">IFERROR(IF((VLOOKUP($E60,'DTOC Backsheet'!$D$5:$BS$182,L$9,FALSE))="","",(VLOOKUP($E60,'DTOC Backsheet'!$D$5:$BS$182,L$9,FALSE))),"")</f>
        <v>3386</v>
      </c>
      <c r="M60" s="136">
        <f ca="1">IFERROR(IF((VLOOKUP($E60,'DTOC Backsheet'!$D$5:$BS$182,M$9,FALSE))="","",(VLOOKUP($E60,'DTOC Backsheet'!$D$5:$BS$182,M$9,FALSE))),"")</f>
        <v>3250</v>
      </c>
      <c r="N60" s="139">
        <f ca="1">IFERROR(IF((VLOOKUP($E60,'DTOC Backsheet'!$D$5:$BS$182,N$9,FALSE))="","",(VLOOKUP($E60,'DTOC Backsheet'!$D$5:$BS$182,N$9,FALSE))),"")</f>
        <v>2462</v>
      </c>
      <c r="O60" s="137">
        <f ca="1">IFERROR(IF((VLOOKUP($E60,'DTOC Backsheet'!$D$5:$BS$182,O$9,FALSE))="","",(VLOOKUP($E60,'DTOC Backsheet'!$D$5:$BS$182,O$9,FALSE))),"")</f>
        <v>2405</v>
      </c>
      <c r="P60" s="136">
        <f ca="1">IFERROR(IF((VLOOKUP($E60,'DTOC Backsheet'!$D$5:$BS$182,P$9,FALSE))="","",(VLOOKUP($E60,'DTOC Backsheet'!$D$5:$BS$182,P$9,FALSE))),"")</f>
        <v>3782</v>
      </c>
      <c r="Q60" s="136">
        <f ca="1">IFERROR(IF((VLOOKUP($E60,'DTOC Backsheet'!$D$5:$BS$182,Q$9,FALSE))="","",(VLOOKUP($E60,'DTOC Backsheet'!$D$5:$BS$182,Q$9,FALSE))),"")</f>
        <v>3782</v>
      </c>
      <c r="R60" s="136">
        <f ca="1">IFERROR(IF((VLOOKUP($E60,'DTOC Backsheet'!$D$5:$BS$182,R$9,FALSE))="","",(VLOOKUP($E60,'DTOC Backsheet'!$D$5:$BS$182,R$9,FALSE))),"")</f>
        <v>2883</v>
      </c>
      <c r="S60" s="136">
        <f ca="1">IFERROR(IF((VLOOKUP($E60,'DTOC Backsheet'!$D$5:$BS$182,S$9,FALSE))="","",(VLOOKUP($E60,'DTOC Backsheet'!$D$5:$BS$182,S$9,FALSE))),"")</f>
        <v>1980</v>
      </c>
      <c r="T60" s="164">
        <f ca="1">IFERROR(IF((VLOOKUP($E60,'DTOC Backsheet'!$D$5:$BS$182,T$9,FALSE))="","",(VLOOKUP($E60,'DTOC Backsheet'!$D$5:$BS$182,T$9,FALSE))),"")</f>
        <v>1290</v>
      </c>
      <c r="U60" s="140">
        <f ca="1">IFERROR(IF((VLOOKUP($E60,'DTOC Backsheet'!$D$5:$BS$182,U$9,FALSE))="","",(VLOOKUP($E60,'DTOC Backsheet'!$D$5:$BS$182,U$9,FALSE))),"")</f>
        <v>1333</v>
      </c>
      <c r="V60" s="136">
        <f ca="1">IFERROR(IF((VLOOKUP($E60,'DTOC Backsheet'!$D$5:$BS$182,V$9,FALSE))="","",(VLOOKUP($E60,'DTOC Backsheet'!$D$5:$BS$182,V$9,FALSE))),"")</f>
        <v>1333</v>
      </c>
      <c r="W60" s="136">
        <f ca="1">IFERROR(IF((VLOOKUP($E60,'DTOC Backsheet'!$D$5:$BS$182,W$9,FALSE))="","",(VLOOKUP($E60,'DTOC Backsheet'!$D$5:$BS$182,W$9,FALSE))),"")</f>
        <v>1204</v>
      </c>
      <c r="X60" s="138">
        <f ca="1">IFERROR(IF((VLOOKUP($E60,'DTOC Backsheet'!$D$5:$BS$182,X$9,FALSE))="","",(VLOOKUP($E60,'DTOC Backsheet'!$D$5:$BS$182,X$9,FALSE))),"")</f>
        <v>1333</v>
      </c>
      <c r="Y60" s="135">
        <f ca="1">IFERROR(IF((VLOOKUP($E60,'DTOC Backsheet'!$D$5:$BS$182,Y$9,FALSE))="","",(VLOOKUP($E60,'DTOC Backsheet'!$D$5:$BS$182,Y$9,FALSE))),"")</f>
        <v>3136</v>
      </c>
      <c r="Z60" s="136">
        <f ca="1">IFERROR(IF((VLOOKUP($E60,'DTOC Backsheet'!$D$5:$BS$182,Z$9,FALSE))="","",(VLOOKUP($E60,'DTOC Backsheet'!$D$5:$BS$182,Z$9,FALSE))),"")</f>
        <v>3323</v>
      </c>
      <c r="AA60" s="164">
        <f ca="1">IFERROR(IF((VLOOKUP($E60,'DTOC Backsheet'!$D$5:$BS$182,AA$9,FALSE))="","",(VLOOKUP($E60,'DTOC Backsheet'!$D$5:$BS$182,AA$9,FALSE))),"")</f>
        <v>2844</v>
      </c>
      <c r="AB60" s="139">
        <f ca="1">IFERROR(IF((VLOOKUP($E60,'DTOC Backsheet'!$D$5:$BS$182,AB$9,FALSE))="","",(VLOOKUP($E60,'DTOC Backsheet'!$D$5:$BS$182,AB$9,FALSE))),"")</f>
        <v>2402</v>
      </c>
      <c r="AC60" s="164">
        <f ca="1">IFERROR(IF((VLOOKUP($E60,'DTOC Backsheet'!$D$5:$BS$182,AC$9,FALSE))="","",(VLOOKUP($E60,'DTOC Backsheet'!$D$5:$BS$182,AC$9,FALSE))),"")</f>
        <v>2617</v>
      </c>
      <c r="AD60" s="140">
        <f ca="1">IFERROR(IF((VLOOKUP($E60,'DTOC Backsheet'!$D$5:$BS$182,AD$9,FALSE))="","",(VLOOKUP($E60,'DTOC Backsheet'!$D$5:$BS$182,AD$9,FALSE))),"")</f>
        <v>3124</v>
      </c>
      <c r="AE60" s="136"/>
      <c r="AF60" s="139" t="str">
        <f ca="1">IFERROR(IF((VLOOKUP($E60,'DTOC Backsheet'!$D$5:$BS$182,AF$9,FALSE))="","",(VLOOKUP($E60,'DTOC Backsheet'!$D$5:$BS$182,AF$9,FALSE))),"")</f>
        <v/>
      </c>
      <c r="AG60" s="137" t="str">
        <f ca="1">IFERROR(IF((VLOOKUP($E60,'DTOC Backsheet'!$D$5:$BS$182,AG$9,FALSE))="","",(VLOOKUP($E60,'DTOC Backsheet'!$D$5:$BS$182,AG$9,FALSE))),"")</f>
        <v/>
      </c>
      <c r="AH60" s="136">
        <f t="shared" ca="1" si="28"/>
        <v>-154</v>
      </c>
      <c r="AI60" s="138">
        <f t="shared" ca="1" si="29"/>
        <v>-588</v>
      </c>
      <c r="AJ60" s="139">
        <f t="shared" ca="1" si="30"/>
        <v>303</v>
      </c>
      <c r="AK60" s="139">
        <f t="shared" ca="1" si="31"/>
        <v>775</v>
      </c>
      <c r="AL60" s="164">
        <f t="shared" ca="1" si="32"/>
        <v>650</v>
      </c>
      <c r="AM60" s="140">
        <f t="shared" ca="1" si="33"/>
        <v>262</v>
      </c>
      <c r="AN60" s="136" t="str">
        <f t="shared" si="34"/>
        <v/>
      </c>
      <c r="AO60" s="139" t="str">
        <f t="shared" ca="1" si="35"/>
        <v/>
      </c>
      <c r="AP60" s="138" t="str">
        <f t="shared" ca="1" si="36"/>
        <v/>
      </c>
      <c r="AQ60" s="135">
        <f t="shared" ca="1" si="37"/>
        <v>646</v>
      </c>
      <c r="AR60" s="136">
        <f t="shared" ca="1" si="38"/>
        <v>459</v>
      </c>
      <c r="AS60" s="164">
        <f t="shared" ca="1" si="39"/>
        <v>39</v>
      </c>
      <c r="AT60" s="139">
        <f t="shared" ca="1" si="40"/>
        <v>-422</v>
      </c>
      <c r="AU60" s="164">
        <f t="shared" ca="1" si="41"/>
        <v>-1327</v>
      </c>
      <c r="AV60" s="140">
        <f t="shared" ca="1" si="42"/>
        <v>-1791</v>
      </c>
      <c r="AW60" s="136" t="str">
        <f t="shared" si="43"/>
        <v/>
      </c>
      <c r="AX60" s="164" t="str">
        <f t="shared" ca="1" si="44"/>
        <v/>
      </c>
      <c r="AY60" s="140" t="str">
        <f t="shared" ca="1" si="45"/>
        <v/>
      </c>
    </row>
    <row r="61" spans="1:54">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27"/>
        <v>E09000007</v>
      </c>
      <c r="F61" s="29" t="str">
        <f ca="1">IF(E61="","",VLOOKUP(E61,'Org list'!$J$9:$K$636,2,0))</f>
        <v>Camden</v>
      </c>
      <c r="G61" s="135">
        <f ca="1">IFERROR(IF((VLOOKUP($E61,'DTOC Backsheet'!$D$5:$BS$182,G$9,FALSE))="","",(VLOOKUP($E61,'DTOC Backsheet'!$D$5:$BS$182,G$9,FALSE))),"")</f>
        <v>345</v>
      </c>
      <c r="H61" s="136">
        <f ca="1">IFERROR(IF((VLOOKUP($E61,'DTOC Backsheet'!$D$5:$BS$182,H$9,FALSE))="","",(VLOOKUP($E61,'DTOC Backsheet'!$D$5:$BS$182,H$9,FALSE))),"")</f>
        <v>347</v>
      </c>
      <c r="I61" s="136">
        <f ca="1">IFERROR(IF((VLOOKUP($E61,'DTOC Backsheet'!$D$5:$BS$182,I$9,FALSE))="","",(VLOOKUP($E61,'DTOC Backsheet'!$D$5:$BS$182,I$9,FALSE))),"")</f>
        <v>353</v>
      </c>
      <c r="J61" s="138">
        <f ca="1">IFERROR(IF((VLOOKUP($E61,'DTOC Backsheet'!$D$5:$BS$182,J$9,FALSE))="","",(VLOOKUP($E61,'DTOC Backsheet'!$D$5:$BS$182,J$9,FALSE))),"")</f>
        <v>494</v>
      </c>
      <c r="K61" s="164">
        <f ca="1">IFERROR(IF((VLOOKUP($E61,'DTOC Backsheet'!$D$5:$BS$182,K$9,FALSE))="","",(VLOOKUP($E61,'DTOC Backsheet'!$D$5:$BS$182,K$9,FALSE))),"")</f>
        <v>288</v>
      </c>
      <c r="L61" s="140">
        <f ca="1">IFERROR(IF((VLOOKUP($E61,'DTOC Backsheet'!$D$5:$BS$182,L$9,FALSE))="","",(VLOOKUP($E61,'DTOC Backsheet'!$D$5:$BS$182,L$9,FALSE))),"")</f>
        <v>358</v>
      </c>
      <c r="M61" s="136">
        <f ca="1">IFERROR(IF((VLOOKUP($E61,'DTOC Backsheet'!$D$5:$BS$182,M$9,FALSE))="","",(VLOOKUP($E61,'DTOC Backsheet'!$D$5:$BS$182,M$9,FALSE))),"")</f>
        <v>389</v>
      </c>
      <c r="N61" s="139">
        <f ca="1">IFERROR(IF((VLOOKUP($E61,'DTOC Backsheet'!$D$5:$BS$182,N$9,FALSE))="","",(VLOOKUP($E61,'DTOC Backsheet'!$D$5:$BS$182,N$9,FALSE))),"")</f>
        <v>437</v>
      </c>
      <c r="O61" s="137">
        <f ca="1">IFERROR(IF((VLOOKUP($E61,'DTOC Backsheet'!$D$5:$BS$182,O$9,FALSE))="","",(VLOOKUP($E61,'DTOC Backsheet'!$D$5:$BS$182,O$9,FALSE))),"")</f>
        <v>474</v>
      </c>
      <c r="P61" s="136">
        <f ca="1">IFERROR(IF((VLOOKUP($E61,'DTOC Backsheet'!$D$5:$BS$182,P$9,FALSE))="","",(VLOOKUP($E61,'DTOC Backsheet'!$D$5:$BS$182,P$9,FALSE))),"")</f>
        <v>489.86</v>
      </c>
      <c r="Q61" s="136">
        <f ca="1">IFERROR(IF((VLOOKUP($E61,'DTOC Backsheet'!$D$5:$BS$182,Q$9,FALSE))="","",(VLOOKUP($E61,'DTOC Backsheet'!$D$5:$BS$182,Q$9,FALSE))),"")</f>
        <v>448.29</v>
      </c>
      <c r="R61" s="136">
        <f ca="1">IFERROR(IF((VLOOKUP($E61,'DTOC Backsheet'!$D$5:$BS$182,R$9,FALSE))="","",(VLOOKUP($E61,'DTOC Backsheet'!$D$5:$BS$182,R$9,FALSE))),"")</f>
        <v>405.82</v>
      </c>
      <c r="S61" s="136">
        <f ca="1">IFERROR(IF((VLOOKUP($E61,'DTOC Backsheet'!$D$5:$BS$182,S$9,FALSE))="","",(VLOOKUP($E61,'DTOC Backsheet'!$D$5:$BS$182,S$9,FALSE))),"")</f>
        <v>369.95000000000005</v>
      </c>
      <c r="T61" s="164">
        <f ca="1">IFERROR(IF((VLOOKUP($E61,'DTOC Backsheet'!$D$5:$BS$182,T$9,FALSE))="","",(VLOOKUP($E61,'DTOC Backsheet'!$D$5:$BS$182,T$9,FALSE))),"")</f>
        <v>321.78811120991645</v>
      </c>
      <c r="U61" s="140">
        <f ca="1">IFERROR(IF((VLOOKUP($E61,'DTOC Backsheet'!$D$5:$BS$182,U$9,FALSE))="","",(VLOOKUP($E61,'DTOC Backsheet'!$D$5:$BS$182,U$9,FALSE))),"")</f>
        <v>332.5143815835803</v>
      </c>
      <c r="V61" s="136">
        <f ca="1">IFERROR(IF((VLOOKUP($E61,'DTOC Backsheet'!$D$5:$BS$182,V$9,FALSE))="","",(VLOOKUP($E61,'DTOC Backsheet'!$D$5:$BS$182,V$9,FALSE))),"")</f>
        <v>332.5143815835803</v>
      </c>
      <c r="W61" s="136">
        <f ca="1">IFERROR(IF((VLOOKUP($E61,'DTOC Backsheet'!$D$5:$BS$182,W$9,FALSE))="","",(VLOOKUP($E61,'DTOC Backsheet'!$D$5:$BS$182,W$9,FALSE))),"")</f>
        <v>300.33557046258869</v>
      </c>
      <c r="X61" s="138">
        <f ca="1">IFERROR(IF((VLOOKUP($E61,'DTOC Backsheet'!$D$5:$BS$182,X$9,FALSE))="","",(VLOOKUP($E61,'DTOC Backsheet'!$D$5:$BS$182,X$9,FALSE))),"")</f>
        <v>332.5143815835803</v>
      </c>
      <c r="Y61" s="135">
        <f ca="1">IFERROR(IF((VLOOKUP($E61,'DTOC Backsheet'!$D$5:$BS$182,Y$9,FALSE))="","",(VLOOKUP($E61,'DTOC Backsheet'!$D$5:$BS$182,Y$9,FALSE))),"")</f>
        <v>530</v>
      </c>
      <c r="Z61" s="136">
        <f ca="1">IFERROR(IF((VLOOKUP($E61,'DTOC Backsheet'!$D$5:$BS$182,Z$9,FALSE))="","",(VLOOKUP($E61,'DTOC Backsheet'!$D$5:$BS$182,Z$9,FALSE))),"")</f>
        <v>523</v>
      </c>
      <c r="AA61" s="164">
        <f ca="1">IFERROR(IF((VLOOKUP($E61,'DTOC Backsheet'!$D$5:$BS$182,AA$9,FALSE))="","",(VLOOKUP($E61,'DTOC Backsheet'!$D$5:$BS$182,AA$9,FALSE))),"")</f>
        <v>485</v>
      </c>
      <c r="AB61" s="139">
        <f ca="1">IFERROR(IF((VLOOKUP($E61,'DTOC Backsheet'!$D$5:$BS$182,AB$9,FALSE))="","",(VLOOKUP($E61,'DTOC Backsheet'!$D$5:$BS$182,AB$9,FALSE))),"")</f>
        <v>587</v>
      </c>
      <c r="AC61" s="164">
        <f ca="1">IFERROR(IF((VLOOKUP($E61,'DTOC Backsheet'!$D$5:$BS$182,AC$9,FALSE))="","",(VLOOKUP($E61,'DTOC Backsheet'!$D$5:$BS$182,AC$9,FALSE))),"")</f>
        <v>713</v>
      </c>
      <c r="AD61" s="140">
        <f ca="1">IFERROR(IF((VLOOKUP($E61,'DTOC Backsheet'!$D$5:$BS$182,AD$9,FALSE))="","",(VLOOKUP($E61,'DTOC Backsheet'!$D$5:$BS$182,AD$9,FALSE))),"")</f>
        <v>774</v>
      </c>
      <c r="AE61" s="136"/>
      <c r="AF61" s="139" t="str">
        <f ca="1">IFERROR(IF((VLOOKUP($E61,'DTOC Backsheet'!$D$5:$BS$182,AF$9,FALSE))="","",(VLOOKUP($E61,'DTOC Backsheet'!$D$5:$BS$182,AF$9,FALSE))),"")</f>
        <v/>
      </c>
      <c r="AG61" s="137" t="str">
        <f ca="1">IFERROR(IF((VLOOKUP($E61,'DTOC Backsheet'!$D$5:$BS$182,AG$9,FALSE))="","",(VLOOKUP($E61,'DTOC Backsheet'!$D$5:$BS$182,AG$9,FALSE))),"")</f>
        <v/>
      </c>
      <c r="AH61" s="136">
        <f t="shared" ca="1" si="28"/>
        <v>-185</v>
      </c>
      <c r="AI61" s="138">
        <f t="shared" ca="1" si="29"/>
        <v>-176</v>
      </c>
      <c r="AJ61" s="139">
        <f t="shared" ca="1" si="30"/>
        <v>-132</v>
      </c>
      <c r="AK61" s="139">
        <f t="shared" ca="1" si="31"/>
        <v>-93</v>
      </c>
      <c r="AL61" s="164">
        <f t="shared" ca="1" si="32"/>
        <v>-425</v>
      </c>
      <c r="AM61" s="140">
        <f t="shared" ca="1" si="33"/>
        <v>-416</v>
      </c>
      <c r="AN61" s="136" t="str">
        <f t="shared" si="34"/>
        <v/>
      </c>
      <c r="AO61" s="139" t="str">
        <f t="shared" ca="1" si="35"/>
        <v/>
      </c>
      <c r="AP61" s="138" t="str">
        <f t="shared" ca="1" si="36"/>
        <v/>
      </c>
      <c r="AQ61" s="135">
        <f t="shared" ca="1" si="37"/>
        <v>-40.139999999999986</v>
      </c>
      <c r="AR61" s="136">
        <f t="shared" ca="1" si="38"/>
        <v>-74.70999999999998</v>
      </c>
      <c r="AS61" s="164">
        <f t="shared" ca="1" si="39"/>
        <v>-79.180000000000007</v>
      </c>
      <c r="AT61" s="139">
        <f t="shared" ca="1" si="40"/>
        <v>-217.04999999999995</v>
      </c>
      <c r="AU61" s="164">
        <f t="shared" ca="1" si="41"/>
        <v>-391.21188879008355</v>
      </c>
      <c r="AV61" s="140">
        <f t="shared" ca="1" si="42"/>
        <v>-441.4856184164197</v>
      </c>
      <c r="AW61" s="136" t="str">
        <f t="shared" si="43"/>
        <v/>
      </c>
      <c r="AX61" s="164" t="str">
        <f t="shared" ca="1" si="44"/>
        <v/>
      </c>
      <c r="AY61" s="140" t="str">
        <f t="shared" ca="1" si="45"/>
        <v/>
      </c>
    </row>
    <row r="62" spans="1:54">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27"/>
        <v>E06000056</v>
      </c>
      <c r="F62" s="29" t="str">
        <f ca="1">IF(E62="","",VLOOKUP(E62,'Org list'!$J$9:$K$636,2,0))</f>
        <v>Central Bedfordshire</v>
      </c>
      <c r="G62" s="135">
        <f ca="1">IFERROR(IF((VLOOKUP($E62,'DTOC Backsheet'!$D$5:$BS$182,G$9,FALSE))="","",(VLOOKUP($E62,'DTOC Backsheet'!$D$5:$BS$182,G$9,FALSE))),"")</f>
        <v>344</v>
      </c>
      <c r="H62" s="136">
        <f ca="1">IFERROR(IF((VLOOKUP($E62,'DTOC Backsheet'!$D$5:$BS$182,H$9,FALSE))="","",(VLOOKUP($E62,'DTOC Backsheet'!$D$5:$BS$182,H$9,FALSE))),"")</f>
        <v>388</v>
      </c>
      <c r="I62" s="136">
        <f ca="1">IFERROR(IF((VLOOKUP($E62,'DTOC Backsheet'!$D$5:$BS$182,I$9,FALSE))="","",(VLOOKUP($E62,'DTOC Backsheet'!$D$5:$BS$182,I$9,FALSE))),"")</f>
        <v>416</v>
      </c>
      <c r="J62" s="138">
        <f ca="1">IFERROR(IF((VLOOKUP($E62,'DTOC Backsheet'!$D$5:$BS$182,J$9,FALSE))="","",(VLOOKUP($E62,'DTOC Backsheet'!$D$5:$BS$182,J$9,FALSE))),"")</f>
        <v>608</v>
      </c>
      <c r="K62" s="164">
        <f ca="1">IFERROR(IF((VLOOKUP($E62,'DTOC Backsheet'!$D$5:$BS$182,K$9,FALSE))="","",(VLOOKUP($E62,'DTOC Backsheet'!$D$5:$BS$182,K$9,FALSE))),"")</f>
        <v>479</v>
      </c>
      <c r="L62" s="140">
        <f ca="1">IFERROR(IF((VLOOKUP($E62,'DTOC Backsheet'!$D$5:$BS$182,L$9,FALSE))="","",(VLOOKUP($E62,'DTOC Backsheet'!$D$5:$BS$182,L$9,FALSE))),"")</f>
        <v>429</v>
      </c>
      <c r="M62" s="136">
        <f ca="1">IFERROR(IF((VLOOKUP($E62,'DTOC Backsheet'!$D$5:$BS$182,M$9,FALSE))="","",(VLOOKUP($E62,'DTOC Backsheet'!$D$5:$BS$182,M$9,FALSE))),"")</f>
        <v>294</v>
      </c>
      <c r="N62" s="139">
        <f ca="1">IFERROR(IF((VLOOKUP($E62,'DTOC Backsheet'!$D$5:$BS$182,N$9,FALSE))="","",(VLOOKUP($E62,'DTOC Backsheet'!$D$5:$BS$182,N$9,FALSE))),"")</f>
        <v>530</v>
      </c>
      <c r="O62" s="137">
        <f ca="1">IFERROR(IF((VLOOKUP($E62,'DTOC Backsheet'!$D$5:$BS$182,O$9,FALSE))="","",(VLOOKUP($E62,'DTOC Backsheet'!$D$5:$BS$182,O$9,FALSE))),"")</f>
        <v>558</v>
      </c>
      <c r="P62" s="136">
        <f ca="1">IFERROR(IF((VLOOKUP($E62,'DTOC Backsheet'!$D$5:$BS$182,P$9,FALSE))="","",(VLOOKUP($E62,'DTOC Backsheet'!$D$5:$BS$182,P$9,FALSE))),"")</f>
        <v>488.2</v>
      </c>
      <c r="Q62" s="136">
        <f ca="1">IFERROR(IF((VLOOKUP($E62,'DTOC Backsheet'!$D$5:$BS$182,Q$9,FALSE))="","",(VLOOKUP($E62,'DTOC Backsheet'!$D$5:$BS$182,Q$9,FALSE))),"")</f>
        <v>476.59999999999997</v>
      </c>
      <c r="R62" s="136">
        <f ca="1">IFERROR(IF((VLOOKUP($E62,'DTOC Backsheet'!$D$5:$BS$182,R$9,FALSE))="","",(VLOOKUP($E62,'DTOC Backsheet'!$D$5:$BS$182,R$9,FALSE))),"")</f>
        <v>465.19999999999993</v>
      </c>
      <c r="S62" s="136">
        <f ca="1">IFERROR(IF((VLOOKUP($E62,'DTOC Backsheet'!$D$5:$BS$182,S$9,FALSE))="","",(VLOOKUP($E62,'DTOC Backsheet'!$D$5:$BS$182,S$9,FALSE))),"")</f>
        <v>453.89999999999992</v>
      </c>
      <c r="T62" s="164">
        <f ca="1">IFERROR(IF((VLOOKUP($E62,'DTOC Backsheet'!$D$5:$BS$182,T$9,FALSE))="","",(VLOOKUP($E62,'DTOC Backsheet'!$D$5:$BS$182,T$9,FALSE))),"")</f>
        <v>435.89999999999992</v>
      </c>
      <c r="U62" s="140">
        <f ca="1">IFERROR(IF((VLOOKUP($E62,'DTOC Backsheet'!$D$5:$BS$182,U$9,FALSE))="","",(VLOOKUP($E62,'DTOC Backsheet'!$D$5:$BS$182,U$9,FALSE))),"")</f>
        <v>457.40000000000003</v>
      </c>
      <c r="V62" s="136">
        <f ca="1">IFERROR(IF((VLOOKUP($E62,'DTOC Backsheet'!$D$5:$BS$182,V$9,FALSE))="","",(VLOOKUP($E62,'DTOC Backsheet'!$D$5:$BS$182,V$9,FALSE))),"")</f>
        <v>463.7</v>
      </c>
      <c r="W62" s="136">
        <f ca="1">IFERROR(IF((VLOOKUP($E62,'DTOC Backsheet'!$D$5:$BS$182,W$9,FALSE))="","",(VLOOKUP($E62,'DTOC Backsheet'!$D$5:$BS$182,W$9,FALSE))),"")</f>
        <v>419.1</v>
      </c>
      <c r="X62" s="138">
        <f ca="1">IFERROR(IF((VLOOKUP($E62,'DTOC Backsheet'!$D$5:$BS$182,X$9,FALSE))="","",(VLOOKUP($E62,'DTOC Backsheet'!$D$5:$BS$182,X$9,FALSE))),"")</f>
        <v>463.7</v>
      </c>
      <c r="Y62" s="135">
        <f ca="1">IFERROR(IF((VLOOKUP($E62,'DTOC Backsheet'!$D$5:$BS$182,Y$9,FALSE))="","",(VLOOKUP($E62,'DTOC Backsheet'!$D$5:$BS$182,Y$9,FALSE))),"")</f>
        <v>597</v>
      </c>
      <c r="Z62" s="136">
        <f ca="1">IFERROR(IF((VLOOKUP($E62,'DTOC Backsheet'!$D$5:$BS$182,Z$9,FALSE))="","",(VLOOKUP($E62,'DTOC Backsheet'!$D$5:$BS$182,Z$9,FALSE))),"")</f>
        <v>535</v>
      </c>
      <c r="AA62" s="164">
        <f ca="1">IFERROR(IF((VLOOKUP($E62,'DTOC Backsheet'!$D$5:$BS$182,AA$9,FALSE))="","",(VLOOKUP($E62,'DTOC Backsheet'!$D$5:$BS$182,AA$9,FALSE))),"")</f>
        <v>647</v>
      </c>
      <c r="AB62" s="139">
        <f ca="1">IFERROR(IF((VLOOKUP($E62,'DTOC Backsheet'!$D$5:$BS$182,AB$9,FALSE))="","",(VLOOKUP($E62,'DTOC Backsheet'!$D$5:$BS$182,AB$9,FALSE))),"")</f>
        <v>531</v>
      </c>
      <c r="AC62" s="164">
        <f ca="1">IFERROR(IF((VLOOKUP($E62,'DTOC Backsheet'!$D$5:$BS$182,AC$9,FALSE))="","",(VLOOKUP($E62,'DTOC Backsheet'!$D$5:$BS$182,AC$9,FALSE))),"")</f>
        <v>570</v>
      </c>
      <c r="AD62" s="140">
        <f ca="1">IFERROR(IF((VLOOKUP($E62,'DTOC Backsheet'!$D$5:$BS$182,AD$9,FALSE))="","",(VLOOKUP($E62,'DTOC Backsheet'!$D$5:$BS$182,AD$9,FALSE))),"")</f>
        <v>448</v>
      </c>
      <c r="AE62" s="136"/>
      <c r="AF62" s="139" t="str">
        <f ca="1">IFERROR(IF((VLOOKUP($E62,'DTOC Backsheet'!$D$5:$BS$182,AF$9,FALSE))="","",(VLOOKUP($E62,'DTOC Backsheet'!$D$5:$BS$182,AF$9,FALSE))),"")</f>
        <v/>
      </c>
      <c r="AG62" s="137" t="str">
        <f ca="1">IFERROR(IF((VLOOKUP($E62,'DTOC Backsheet'!$D$5:$BS$182,AG$9,FALSE))="","",(VLOOKUP($E62,'DTOC Backsheet'!$D$5:$BS$182,AG$9,FALSE))),"")</f>
        <v/>
      </c>
      <c r="AH62" s="136">
        <f t="shared" ca="1" si="28"/>
        <v>-253</v>
      </c>
      <c r="AI62" s="138">
        <f t="shared" ca="1" si="29"/>
        <v>-147</v>
      </c>
      <c r="AJ62" s="139">
        <f t="shared" ca="1" si="30"/>
        <v>-231</v>
      </c>
      <c r="AK62" s="139">
        <f t="shared" ca="1" si="31"/>
        <v>77</v>
      </c>
      <c r="AL62" s="164">
        <f t="shared" ca="1" si="32"/>
        <v>-91</v>
      </c>
      <c r="AM62" s="140">
        <f t="shared" ca="1" si="33"/>
        <v>-19</v>
      </c>
      <c r="AN62" s="136" t="str">
        <f t="shared" si="34"/>
        <v/>
      </c>
      <c r="AO62" s="139" t="str">
        <f t="shared" ca="1" si="35"/>
        <v/>
      </c>
      <c r="AP62" s="138" t="str">
        <f t="shared" ca="1" si="36"/>
        <v/>
      </c>
      <c r="AQ62" s="135">
        <f t="shared" ca="1" si="37"/>
        <v>-108.80000000000001</v>
      </c>
      <c r="AR62" s="136">
        <f t="shared" ca="1" si="38"/>
        <v>-58.400000000000034</v>
      </c>
      <c r="AS62" s="164">
        <f t="shared" ca="1" si="39"/>
        <v>-181.80000000000007</v>
      </c>
      <c r="AT62" s="139">
        <f t="shared" ca="1" si="40"/>
        <v>-77.10000000000008</v>
      </c>
      <c r="AU62" s="164">
        <f t="shared" ca="1" si="41"/>
        <v>-134.10000000000008</v>
      </c>
      <c r="AV62" s="140">
        <f t="shared" ca="1" si="42"/>
        <v>9.4000000000000341</v>
      </c>
      <c r="AW62" s="136" t="str">
        <f t="shared" si="43"/>
        <v/>
      </c>
      <c r="AX62" s="164" t="str">
        <f t="shared" ca="1" si="44"/>
        <v/>
      </c>
      <c r="AY62" s="140" t="str">
        <f t="shared" ca="1" si="45"/>
        <v/>
      </c>
    </row>
    <row r="63" spans="1:54">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27"/>
        <v>E06000049</v>
      </c>
      <c r="F63" s="29" t="str">
        <f ca="1">IF(E63="","",VLOOKUP(E63,'Org list'!$J$9:$K$636,2,0))</f>
        <v>Cheshire East</v>
      </c>
      <c r="G63" s="135">
        <f ca="1">IFERROR(IF((VLOOKUP($E63,'DTOC Backsheet'!$D$5:$BS$182,G$9,FALSE))="","",(VLOOKUP($E63,'DTOC Backsheet'!$D$5:$BS$182,G$9,FALSE))),"")</f>
        <v>1920</v>
      </c>
      <c r="H63" s="136">
        <f ca="1">IFERROR(IF((VLOOKUP($E63,'DTOC Backsheet'!$D$5:$BS$182,H$9,FALSE))="","",(VLOOKUP($E63,'DTOC Backsheet'!$D$5:$BS$182,H$9,FALSE))),"")</f>
        <v>2027</v>
      </c>
      <c r="I63" s="136">
        <f ca="1">IFERROR(IF((VLOOKUP($E63,'DTOC Backsheet'!$D$5:$BS$182,I$9,FALSE))="","",(VLOOKUP($E63,'DTOC Backsheet'!$D$5:$BS$182,I$9,FALSE))),"")</f>
        <v>1972</v>
      </c>
      <c r="J63" s="138">
        <f ca="1">IFERROR(IF((VLOOKUP($E63,'DTOC Backsheet'!$D$5:$BS$182,J$9,FALSE))="","",(VLOOKUP($E63,'DTOC Backsheet'!$D$5:$BS$182,J$9,FALSE))),"")</f>
        <v>1769</v>
      </c>
      <c r="K63" s="164">
        <f ca="1">IFERROR(IF((VLOOKUP($E63,'DTOC Backsheet'!$D$5:$BS$182,K$9,FALSE))="","",(VLOOKUP($E63,'DTOC Backsheet'!$D$5:$BS$182,K$9,FALSE))),"")</f>
        <v>1724</v>
      </c>
      <c r="L63" s="140">
        <f ca="1">IFERROR(IF((VLOOKUP($E63,'DTOC Backsheet'!$D$5:$BS$182,L$9,FALSE))="","",(VLOOKUP($E63,'DTOC Backsheet'!$D$5:$BS$182,L$9,FALSE))),"")</f>
        <v>1577</v>
      </c>
      <c r="M63" s="136">
        <f ca="1">IFERROR(IF((VLOOKUP($E63,'DTOC Backsheet'!$D$5:$BS$182,M$9,FALSE))="","",(VLOOKUP($E63,'DTOC Backsheet'!$D$5:$BS$182,M$9,FALSE))),"")</f>
        <v>1859</v>
      </c>
      <c r="N63" s="139">
        <f ca="1">IFERROR(IF((VLOOKUP($E63,'DTOC Backsheet'!$D$5:$BS$182,N$9,FALSE))="","",(VLOOKUP($E63,'DTOC Backsheet'!$D$5:$BS$182,N$9,FALSE))),"")</f>
        <v>1672</v>
      </c>
      <c r="O63" s="137">
        <f ca="1">IFERROR(IF((VLOOKUP($E63,'DTOC Backsheet'!$D$5:$BS$182,O$9,FALSE))="","",(VLOOKUP($E63,'DTOC Backsheet'!$D$5:$BS$182,O$9,FALSE))),"")</f>
        <v>1796</v>
      </c>
      <c r="P63" s="136">
        <f ca="1">IFERROR(IF((VLOOKUP($E63,'DTOC Backsheet'!$D$5:$BS$182,P$9,FALSE))="","",(VLOOKUP($E63,'DTOC Backsheet'!$D$5:$BS$182,P$9,FALSE))),"")</f>
        <v>1523.7</v>
      </c>
      <c r="Q63" s="136">
        <f ca="1">IFERROR(IF((VLOOKUP($E63,'DTOC Backsheet'!$D$5:$BS$182,Q$9,FALSE))="","",(VLOOKUP($E63,'DTOC Backsheet'!$D$5:$BS$182,Q$9,FALSE))),"")</f>
        <v>1622.4</v>
      </c>
      <c r="R63" s="136">
        <f ca="1">IFERROR(IF((VLOOKUP($E63,'DTOC Backsheet'!$D$5:$BS$182,R$9,FALSE))="","",(VLOOKUP($E63,'DTOC Backsheet'!$D$5:$BS$182,R$9,FALSE))),"")</f>
        <v>1422</v>
      </c>
      <c r="S63" s="136">
        <f ca="1">IFERROR(IF((VLOOKUP($E63,'DTOC Backsheet'!$D$5:$BS$182,S$9,FALSE))="","",(VLOOKUP($E63,'DTOC Backsheet'!$D$5:$BS$182,S$9,FALSE))),"")</f>
        <v>1336.1</v>
      </c>
      <c r="T63" s="164">
        <f ca="1">IFERROR(IF((VLOOKUP($E63,'DTOC Backsheet'!$D$5:$BS$182,T$9,FALSE))="","",(VLOOKUP($E63,'DTOC Backsheet'!$D$5:$BS$182,T$9,FALSE))),"")</f>
        <v>1083</v>
      </c>
      <c r="U63" s="140">
        <f ca="1">IFERROR(IF((VLOOKUP($E63,'DTOC Backsheet'!$D$5:$BS$182,U$9,FALSE))="","",(VLOOKUP($E63,'DTOC Backsheet'!$D$5:$BS$182,U$9,FALSE))),"")</f>
        <v>1088.0999999999999</v>
      </c>
      <c r="V63" s="136">
        <f ca="1">IFERROR(IF((VLOOKUP($E63,'DTOC Backsheet'!$D$5:$BS$182,V$9,FALSE))="","",(VLOOKUP($E63,'DTOC Backsheet'!$D$5:$BS$182,V$9,FALSE))),"")</f>
        <v>1057.1000000000001</v>
      </c>
      <c r="W63" s="136">
        <f ca="1">IFERROR(IF((VLOOKUP($E63,'DTOC Backsheet'!$D$5:$BS$182,W$9,FALSE))="","",(VLOOKUP($E63,'DTOC Backsheet'!$D$5:$BS$182,W$9,FALSE))),"")</f>
        <v>898.80000000000018</v>
      </c>
      <c r="X63" s="138">
        <f ca="1">IFERROR(IF((VLOOKUP($E63,'DTOC Backsheet'!$D$5:$BS$182,X$9,FALSE))="","",(VLOOKUP($E63,'DTOC Backsheet'!$D$5:$BS$182,X$9,FALSE))),"")</f>
        <v>964.10000000000014</v>
      </c>
      <c r="Y63" s="135">
        <f ca="1">IFERROR(IF((VLOOKUP($E63,'DTOC Backsheet'!$D$5:$BS$182,Y$9,FALSE))="","",(VLOOKUP($E63,'DTOC Backsheet'!$D$5:$BS$182,Y$9,FALSE))),"")</f>
        <v>1642</v>
      </c>
      <c r="Z63" s="136">
        <f ca="1">IFERROR(IF((VLOOKUP($E63,'DTOC Backsheet'!$D$5:$BS$182,Z$9,FALSE))="","",(VLOOKUP($E63,'DTOC Backsheet'!$D$5:$BS$182,Z$9,FALSE))),"")</f>
        <v>1361</v>
      </c>
      <c r="AA63" s="164">
        <f ca="1">IFERROR(IF((VLOOKUP($E63,'DTOC Backsheet'!$D$5:$BS$182,AA$9,FALSE))="","",(VLOOKUP($E63,'DTOC Backsheet'!$D$5:$BS$182,AA$9,FALSE))),"")</f>
        <v>1258</v>
      </c>
      <c r="AB63" s="139">
        <f ca="1">IFERROR(IF((VLOOKUP($E63,'DTOC Backsheet'!$D$5:$BS$182,AB$9,FALSE))="","",(VLOOKUP($E63,'DTOC Backsheet'!$D$5:$BS$182,AB$9,FALSE))),"")</f>
        <v>1040</v>
      </c>
      <c r="AC63" s="164">
        <f ca="1">IFERROR(IF((VLOOKUP($E63,'DTOC Backsheet'!$D$5:$BS$182,AC$9,FALSE))="","",(VLOOKUP($E63,'DTOC Backsheet'!$D$5:$BS$182,AC$9,FALSE))),"")</f>
        <v>944</v>
      </c>
      <c r="AD63" s="140">
        <f ca="1">IFERROR(IF((VLOOKUP($E63,'DTOC Backsheet'!$D$5:$BS$182,AD$9,FALSE))="","",(VLOOKUP($E63,'DTOC Backsheet'!$D$5:$BS$182,AD$9,FALSE))),"")</f>
        <v>816</v>
      </c>
      <c r="AE63" s="136"/>
      <c r="AF63" s="139" t="str">
        <f ca="1">IFERROR(IF((VLOOKUP($E63,'DTOC Backsheet'!$D$5:$BS$182,AF$9,FALSE))="","",(VLOOKUP($E63,'DTOC Backsheet'!$D$5:$BS$182,AF$9,FALSE))),"")</f>
        <v/>
      </c>
      <c r="AG63" s="137" t="str">
        <f ca="1">IFERROR(IF((VLOOKUP($E63,'DTOC Backsheet'!$D$5:$BS$182,AG$9,FALSE))="","",(VLOOKUP($E63,'DTOC Backsheet'!$D$5:$BS$182,AG$9,FALSE))),"")</f>
        <v/>
      </c>
      <c r="AH63" s="136">
        <f t="shared" ca="1" si="28"/>
        <v>278</v>
      </c>
      <c r="AI63" s="138">
        <f t="shared" ca="1" si="29"/>
        <v>666</v>
      </c>
      <c r="AJ63" s="139">
        <f t="shared" ca="1" si="30"/>
        <v>714</v>
      </c>
      <c r="AK63" s="139">
        <f t="shared" ca="1" si="31"/>
        <v>729</v>
      </c>
      <c r="AL63" s="164">
        <f t="shared" ca="1" si="32"/>
        <v>780</v>
      </c>
      <c r="AM63" s="140">
        <f t="shared" ca="1" si="33"/>
        <v>761</v>
      </c>
      <c r="AN63" s="136" t="str">
        <f t="shared" si="34"/>
        <v/>
      </c>
      <c r="AO63" s="139" t="str">
        <f t="shared" ca="1" si="35"/>
        <v/>
      </c>
      <c r="AP63" s="138" t="str">
        <f t="shared" ca="1" si="36"/>
        <v/>
      </c>
      <c r="AQ63" s="135">
        <f t="shared" ca="1" si="37"/>
        <v>-118.29999999999995</v>
      </c>
      <c r="AR63" s="136">
        <f t="shared" ca="1" si="38"/>
        <v>261.40000000000009</v>
      </c>
      <c r="AS63" s="164">
        <f t="shared" ca="1" si="39"/>
        <v>164</v>
      </c>
      <c r="AT63" s="139">
        <f t="shared" ca="1" si="40"/>
        <v>296.09999999999991</v>
      </c>
      <c r="AU63" s="164">
        <f t="shared" ca="1" si="41"/>
        <v>139</v>
      </c>
      <c r="AV63" s="140">
        <f t="shared" ca="1" si="42"/>
        <v>272.09999999999991</v>
      </c>
      <c r="AW63" s="136" t="str">
        <f t="shared" si="43"/>
        <v/>
      </c>
      <c r="AX63" s="164" t="str">
        <f t="shared" ca="1" si="44"/>
        <v/>
      </c>
      <c r="AY63" s="140" t="str">
        <f t="shared" ca="1" si="45"/>
        <v/>
      </c>
    </row>
    <row r="64" spans="1:54">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27"/>
        <v>E06000050</v>
      </c>
      <c r="F64" s="29" t="str">
        <f ca="1">IF(E64="","",VLOOKUP(E64,'Org list'!$J$9:$K$636,2,0))</f>
        <v>Cheshire West and Chester</v>
      </c>
      <c r="G64" s="135">
        <f ca="1">IFERROR(IF((VLOOKUP($E64,'DTOC Backsheet'!$D$5:$BS$182,G$9,FALSE))="","",(VLOOKUP($E64,'DTOC Backsheet'!$D$5:$BS$182,G$9,FALSE))),"")</f>
        <v>1368</v>
      </c>
      <c r="H64" s="136">
        <f ca="1">IFERROR(IF((VLOOKUP($E64,'DTOC Backsheet'!$D$5:$BS$182,H$9,FALSE))="","",(VLOOKUP($E64,'DTOC Backsheet'!$D$5:$BS$182,H$9,FALSE))),"")</f>
        <v>1227</v>
      </c>
      <c r="I64" s="136">
        <f ca="1">IFERROR(IF((VLOOKUP($E64,'DTOC Backsheet'!$D$5:$BS$182,I$9,FALSE))="","",(VLOOKUP($E64,'DTOC Backsheet'!$D$5:$BS$182,I$9,FALSE))),"")</f>
        <v>1084</v>
      </c>
      <c r="J64" s="138">
        <f ca="1">IFERROR(IF((VLOOKUP($E64,'DTOC Backsheet'!$D$5:$BS$182,J$9,FALSE))="","",(VLOOKUP($E64,'DTOC Backsheet'!$D$5:$BS$182,J$9,FALSE))),"")</f>
        <v>1352</v>
      </c>
      <c r="K64" s="164">
        <f ca="1">IFERROR(IF((VLOOKUP($E64,'DTOC Backsheet'!$D$5:$BS$182,K$9,FALSE))="","",(VLOOKUP($E64,'DTOC Backsheet'!$D$5:$BS$182,K$9,FALSE))),"")</f>
        <v>1359</v>
      </c>
      <c r="L64" s="140">
        <f ca="1">IFERROR(IF((VLOOKUP($E64,'DTOC Backsheet'!$D$5:$BS$182,L$9,FALSE))="","",(VLOOKUP($E64,'DTOC Backsheet'!$D$5:$BS$182,L$9,FALSE))),"")</f>
        <v>1268</v>
      </c>
      <c r="M64" s="136">
        <f ca="1">IFERROR(IF((VLOOKUP($E64,'DTOC Backsheet'!$D$5:$BS$182,M$9,FALSE))="","",(VLOOKUP($E64,'DTOC Backsheet'!$D$5:$BS$182,M$9,FALSE))),"")</f>
        <v>1016</v>
      </c>
      <c r="N64" s="139">
        <f ca="1">IFERROR(IF((VLOOKUP($E64,'DTOC Backsheet'!$D$5:$BS$182,N$9,FALSE))="","",(VLOOKUP($E64,'DTOC Backsheet'!$D$5:$BS$182,N$9,FALSE))),"")</f>
        <v>913</v>
      </c>
      <c r="O64" s="137">
        <f ca="1">IFERROR(IF((VLOOKUP($E64,'DTOC Backsheet'!$D$5:$BS$182,O$9,FALSE))="","",(VLOOKUP($E64,'DTOC Backsheet'!$D$5:$BS$182,O$9,FALSE))),"")</f>
        <v>1221</v>
      </c>
      <c r="P64" s="136">
        <f ca="1">IFERROR(IF((VLOOKUP($E64,'DTOC Backsheet'!$D$5:$BS$182,P$9,FALSE))="","",(VLOOKUP($E64,'DTOC Backsheet'!$D$5:$BS$182,P$9,FALSE))),"")</f>
        <v>956.91302368450442</v>
      </c>
      <c r="Q64" s="136">
        <f ca="1">IFERROR(IF((VLOOKUP($E64,'DTOC Backsheet'!$D$5:$BS$182,Q$9,FALSE))="","",(VLOOKUP($E64,'DTOC Backsheet'!$D$5:$BS$182,Q$9,FALSE))),"")</f>
        <v>1024.4135082672328</v>
      </c>
      <c r="R64" s="136">
        <f ca="1">IFERROR(IF((VLOOKUP($E64,'DTOC Backsheet'!$D$5:$BS$182,R$9,FALSE))="","",(VLOOKUP($E64,'DTOC Backsheet'!$D$5:$BS$182,R$9,FALSE))),"")</f>
        <v>765.19651994190599</v>
      </c>
      <c r="S64" s="136">
        <f ca="1">IFERROR(IF((VLOOKUP($E64,'DTOC Backsheet'!$D$5:$BS$182,S$9,FALSE))="","",(VLOOKUP($E64,'DTOC Backsheet'!$D$5:$BS$182,S$9,FALSE))),"")</f>
        <v>925.34655202279657</v>
      </c>
      <c r="T64" s="164">
        <f ca="1">IFERROR(IF((VLOOKUP($E64,'DTOC Backsheet'!$D$5:$BS$182,T$9,FALSE))="","",(VLOOKUP($E64,'DTOC Backsheet'!$D$5:$BS$182,T$9,FALSE))),"")</f>
        <v>800.11953399515471</v>
      </c>
      <c r="U64" s="140">
        <f ca="1">IFERROR(IF((VLOOKUP($E64,'DTOC Backsheet'!$D$5:$BS$182,U$9,FALSE))="","",(VLOOKUP($E64,'DTOC Backsheet'!$D$5:$BS$182,U$9,FALSE))),"")</f>
        <v>826.79018512832658</v>
      </c>
      <c r="V64" s="136">
        <f ca="1">IFERROR(IF((VLOOKUP($E64,'DTOC Backsheet'!$D$5:$BS$182,V$9,FALSE))="","",(VLOOKUP($E64,'DTOC Backsheet'!$D$5:$BS$182,V$9,FALSE))),"")</f>
        <v>826.79018512832658</v>
      </c>
      <c r="W64" s="136">
        <f ca="1">IFERROR(IF((VLOOKUP($E64,'DTOC Backsheet'!$D$5:$BS$182,W$9,FALSE))="","",(VLOOKUP($E64,'DTOC Backsheet'!$D$5:$BS$182,W$9,FALSE))),"")</f>
        <v>746.77823172881108</v>
      </c>
      <c r="X64" s="138">
        <f ca="1">IFERROR(IF((VLOOKUP($E64,'DTOC Backsheet'!$D$5:$BS$182,X$9,FALSE))="","",(VLOOKUP($E64,'DTOC Backsheet'!$D$5:$BS$182,X$9,FALSE))),"")</f>
        <v>826.79018512832658</v>
      </c>
      <c r="Y64" s="135">
        <f ca="1">IFERROR(IF((VLOOKUP($E64,'DTOC Backsheet'!$D$5:$BS$182,Y$9,FALSE))="","",(VLOOKUP($E64,'DTOC Backsheet'!$D$5:$BS$182,Y$9,FALSE))),"")</f>
        <v>1203</v>
      </c>
      <c r="Z64" s="136">
        <f ca="1">IFERROR(IF((VLOOKUP($E64,'DTOC Backsheet'!$D$5:$BS$182,Z$9,FALSE))="","",(VLOOKUP($E64,'DTOC Backsheet'!$D$5:$BS$182,Z$9,FALSE))),"")</f>
        <v>1081</v>
      </c>
      <c r="AA64" s="164">
        <f ca="1">IFERROR(IF((VLOOKUP($E64,'DTOC Backsheet'!$D$5:$BS$182,AA$9,FALSE))="","",(VLOOKUP($E64,'DTOC Backsheet'!$D$5:$BS$182,AA$9,FALSE))),"")</f>
        <v>959</v>
      </c>
      <c r="AB64" s="139">
        <f ca="1">IFERROR(IF((VLOOKUP($E64,'DTOC Backsheet'!$D$5:$BS$182,AB$9,FALSE))="","",(VLOOKUP($E64,'DTOC Backsheet'!$D$5:$BS$182,AB$9,FALSE))),"")</f>
        <v>728</v>
      </c>
      <c r="AC64" s="164">
        <f ca="1">IFERROR(IF((VLOOKUP($E64,'DTOC Backsheet'!$D$5:$BS$182,AC$9,FALSE))="","",(VLOOKUP($E64,'DTOC Backsheet'!$D$5:$BS$182,AC$9,FALSE))),"")</f>
        <v>1189</v>
      </c>
      <c r="AD64" s="140">
        <f ca="1">IFERROR(IF((VLOOKUP($E64,'DTOC Backsheet'!$D$5:$BS$182,AD$9,FALSE))="","",(VLOOKUP($E64,'DTOC Backsheet'!$D$5:$BS$182,AD$9,FALSE))),"")</f>
        <v>674</v>
      </c>
      <c r="AE64" s="136"/>
      <c r="AF64" s="139" t="str">
        <f ca="1">IFERROR(IF((VLOOKUP($E64,'DTOC Backsheet'!$D$5:$BS$182,AF$9,FALSE))="","",(VLOOKUP($E64,'DTOC Backsheet'!$D$5:$BS$182,AF$9,FALSE))),"")</f>
        <v/>
      </c>
      <c r="AG64" s="137" t="str">
        <f ca="1">IFERROR(IF((VLOOKUP($E64,'DTOC Backsheet'!$D$5:$BS$182,AG$9,FALSE))="","",(VLOOKUP($E64,'DTOC Backsheet'!$D$5:$BS$182,AG$9,FALSE))),"")</f>
        <v/>
      </c>
      <c r="AH64" s="136">
        <f t="shared" ca="1" si="28"/>
        <v>165</v>
      </c>
      <c r="AI64" s="138">
        <f t="shared" ca="1" si="29"/>
        <v>146</v>
      </c>
      <c r="AJ64" s="139">
        <f t="shared" ca="1" si="30"/>
        <v>125</v>
      </c>
      <c r="AK64" s="139">
        <f t="shared" ca="1" si="31"/>
        <v>624</v>
      </c>
      <c r="AL64" s="164">
        <f t="shared" ca="1" si="32"/>
        <v>170</v>
      </c>
      <c r="AM64" s="140">
        <f t="shared" ca="1" si="33"/>
        <v>594</v>
      </c>
      <c r="AN64" s="136" t="str">
        <f t="shared" si="34"/>
        <v/>
      </c>
      <c r="AO64" s="139" t="str">
        <f t="shared" ca="1" si="35"/>
        <v/>
      </c>
      <c r="AP64" s="138" t="str">
        <f t="shared" ca="1" si="36"/>
        <v/>
      </c>
      <c r="AQ64" s="135">
        <f t="shared" ca="1" si="37"/>
        <v>-246.08697631549558</v>
      </c>
      <c r="AR64" s="136">
        <f t="shared" ca="1" si="38"/>
        <v>-56.586491732767172</v>
      </c>
      <c r="AS64" s="164">
        <f t="shared" ca="1" si="39"/>
        <v>-193.80348005809401</v>
      </c>
      <c r="AT64" s="139">
        <f t="shared" ca="1" si="40"/>
        <v>197.34655202279657</v>
      </c>
      <c r="AU64" s="164">
        <f t="shared" ca="1" si="41"/>
        <v>-388.88046600484529</v>
      </c>
      <c r="AV64" s="140">
        <f t="shared" ca="1" si="42"/>
        <v>152.79018512832658</v>
      </c>
      <c r="AW64" s="136" t="str">
        <f t="shared" si="43"/>
        <v/>
      </c>
      <c r="AX64" s="164" t="str">
        <f t="shared" ca="1" si="44"/>
        <v/>
      </c>
      <c r="AY64" s="140" t="str">
        <f t="shared" ca="1" si="45"/>
        <v/>
      </c>
    </row>
    <row r="65" spans="1:5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27"/>
        <v>E09000001</v>
      </c>
      <c r="F65" s="29" t="str">
        <f ca="1">IF(E65="","",VLOOKUP(E65,'Org list'!$J$9:$K$636,2,0))</f>
        <v>City of London</v>
      </c>
      <c r="G65" s="135">
        <f ca="1">IFERROR(IF((VLOOKUP($E65,'DTOC Backsheet'!$D$5:$BS$182,G$9,FALSE))="","",(VLOOKUP($E65,'DTOC Backsheet'!$D$5:$BS$182,G$9,FALSE))),"")</f>
        <v>76</v>
      </c>
      <c r="H65" s="136">
        <f ca="1">IFERROR(IF((VLOOKUP($E65,'DTOC Backsheet'!$D$5:$BS$182,H$9,FALSE))="","",(VLOOKUP($E65,'DTOC Backsheet'!$D$5:$BS$182,H$9,FALSE))),"")</f>
        <v>77</v>
      </c>
      <c r="I65" s="136">
        <f ca="1">IFERROR(IF((VLOOKUP($E65,'DTOC Backsheet'!$D$5:$BS$182,I$9,FALSE))="","",(VLOOKUP($E65,'DTOC Backsheet'!$D$5:$BS$182,I$9,FALSE))),"")</f>
        <v>33</v>
      </c>
      <c r="J65" s="138">
        <f ca="1">IFERROR(IF((VLOOKUP($E65,'DTOC Backsheet'!$D$5:$BS$182,J$9,FALSE))="","",(VLOOKUP($E65,'DTOC Backsheet'!$D$5:$BS$182,J$9,FALSE))),"")</f>
        <v>43</v>
      </c>
      <c r="K65" s="164">
        <f ca="1">IFERROR(IF((VLOOKUP($E65,'DTOC Backsheet'!$D$5:$BS$182,K$9,FALSE))="","",(VLOOKUP($E65,'DTOC Backsheet'!$D$5:$BS$182,K$9,FALSE))),"")</f>
        <v>40</v>
      </c>
      <c r="L65" s="140">
        <f ca="1">IFERROR(IF((VLOOKUP($E65,'DTOC Backsheet'!$D$5:$BS$182,L$9,FALSE))="","",(VLOOKUP($E65,'DTOC Backsheet'!$D$5:$BS$182,L$9,FALSE))),"")</f>
        <v>38</v>
      </c>
      <c r="M65" s="136">
        <f ca="1">IFERROR(IF((VLOOKUP($E65,'DTOC Backsheet'!$D$5:$BS$182,M$9,FALSE))="","",(VLOOKUP($E65,'DTOC Backsheet'!$D$5:$BS$182,M$9,FALSE))),"")</f>
        <v>61</v>
      </c>
      <c r="N65" s="139">
        <f ca="1">IFERROR(IF((VLOOKUP($E65,'DTOC Backsheet'!$D$5:$BS$182,N$9,FALSE))="","",(VLOOKUP($E65,'DTOC Backsheet'!$D$5:$BS$182,N$9,FALSE))),"")</f>
        <v>59</v>
      </c>
      <c r="O65" s="137">
        <f ca="1">IFERROR(IF((VLOOKUP($E65,'DTOC Backsheet'!$D$5:$BS$182,O$9,FALSE))="","",(VLOOKUP($E65,'DTOC Backsheet'!$D$5:$BS$182,O$9,FALSE))),"")</f>
        <v>52</v>
      </c>
      <c r="P65" s="136">
        <f ca="1">IFERROR(IF((VLOOKUP($E65,'DTOC Backsheet'!$D$5:$BS$182,P$9,FALSE))="","",(VLOOKUP($E65,'DTOC Backsheet'!$D$5:$BS$182,P$9,FALSE))),"")</f>
        <v>30</v>
      </c>
      <c r="Q65" s="136">
        <f ca="1">IFERROR(IF((VLOOKUP($E65,'DTOC Backsheet'!$D$5:$BS$182,Q$9,FALSE))="","",(VLOOKUP($E65,'DTOC Backsheet'!$D$5:$BS$182,Q$9,FALSE))),"")</f>
        <v>30</v>
      </c>
      <c r="R65" s="136">
        <f ca="1">IFERROR(IF((VLOOKUP($E65,'DTOC Backsheet'!$D$5:$BS$182,R$9,FALSE))="","",(VLOOKUP($E65,'DTOC Backsheet'!$D$5:$BS$182,R$9,FALSE))),"")</f>
        <v>20</v>
      </c>
      <c r="S65" s="136">
        <f ca="1">IFERROR(IF((VLOOKUP($E65,'DTOC Backsheet'!$D$5:$BS$182,S$9,FALSE))="","",(VLOOKUP($E65,'DTOC Backsheet'!$D$5:$BS$182,S$9,FALSE))),"")</f>
        <v>13.5</v>
      </c>
      <c r="T65" s="164">
        <f ca="1">IFERROR(IF((VLOOKUP($E65,'DTOC Backsheet'!$D$5:$BS$182,T$9,FALSE))="","",(VLOOKUP($E65,'DTOC Backsheet'!$D$5:$BS$182,T$9,FALSE))),"")</f>
        <v>10.487730749504012</v>
      </c>
      <c r="U65" s="140">
        <f ca="1">IFERROR(IF((VLOOKUP($E65,'DTOC Backsheet'!$D$5:$BS$182,U$9,FALSE))="","",(VLOOKUP($E65,'DTOC Backsheet'!$D$5:$BS$182,U$9,FALSE))),"")</f>
        <v>10.537321774487477</v>
      </c>
      <c r="V65" s="136">
        <f ca="1">IFERROR(IF((VLOOKUP($E65,'DTOC Backsheet'!$D$5:$BS$182,V$9,FALSE))="","",(VLOOKUP($E65,'DTOC Backsheet'!$D$5:$BS$182,V$9,FALSE))),"")</f>
        <v>10.537321774487477</v>
      </c>
      <c r="W65" s="136">
        <f ca="1">IFERROR(IF((VLOOKUP($E65,'DTOC Backsheet'!$D$5:$BS$182,W$9,FALSE))="","",(VLOOKUP($E65,'DTOC Backsheet'!$D$5:$BS$182,W$9,FALSE))),"")</f>
        <v>10.488548699537077</v>
      </c>
      <c r="X65" s="138">
        <f ca="1">IFERROR(IF((VLOOKUP($E65,'DTOC Backsheet'!$D$5:$BS$182,X$9,FALSE))="","",(VLOOKUP($E65,'DTOC Backsheet'!$D$5:$BS$182,X$9,FALSE))),"")</f>
        <v>10.537321774487477</v>
      </c>
      <c r="Y65" s="135">
        <f ca="1">IFERROR(IF((VLOOKUP($E65,'DTOC Backsheet'!$D$5:$BS$182,Y$9,FALSE))="","",(VLOOKUP($E65,'DTOC Backsheet'!$D$5:$BS$182,Y$9,FALSE))),"")</f>
        <v>57</v>
      </c>
      <c r="Z65" s="136">
        <f ca="1">IFERROR(IF((VLOOKUP($E65,'DTOC Backsheet'!$D$5:$BS$182,Z$9,FALSE))="","",(VLOOKUP($E65,'DTOC Backsheet'!$D$5:$BS$182,Z$9,FALSE))),"")</f>
        <v>70</v>
      </c>
      <c r="AA65" s="164">
        <f ca="1">IFERROR(IF((VLOOKUP($E65,'DTOC Backsheet'!$D$5:$BS$182,AA$9,FALSE))="","",(VLOOKUP($E65,'DTOC Backsheet'!$D$5:$BS$182,AA$9,FALSE))),"")</f>
        <v>9</v>
      </c>
      <c r="AB65" s="139">
        <f ca="1">IFERROR(IF((VLOOKUP($E65,'DTOC Backsheet'!$D$5:$BS$182,AB$9,FALSE))="","",(VLOOKUP($E65,'DTOC Backsheet'!$D$5:$BS$182,AB$9,FALSE))),"")</f>
        <v>21</v>
      </c>
      <c r="AC65" s="164">
        <f ca="1">IFERROR(IF((VLOOKUP($E65,'DTOC Backsheet'!$D$5:$BS$182,AC$9,FALSE))="","",(VLOOKUP($E65,'DTOC Backsheet'!$D$5:$BS$182,AC$9,FALSE))),"")</f>
        <v>55</v>
      </c>
      <c r="AD65" s="140">
        <f ca="1">IFERROR(IF((VLOOKUP($E65,'DTOC Backsheet'!$D$5:$BS$182,AD$9,FALSE))="","",(VLOOKUP($E65,'DTOC Backsheet'!$D$5:$BS$182,AD$9,FALSE))),"")</f>
        <v>12</v>
      </c>
      <c r="AE65" s="136"/>
      <c r="AF65" s="139" t="str">
        <f ca="1">IFERROR(IF((VLOOKUP($E65,'DTOC Backsheet'!$D$5:$BS$182,AF$9,FALSE))="","",(VLOOKUP($E65,'DTOC Backsheet'!$D$5:$BS$182,AF$9,FALSE))),"")</f>
        <v/>
      </c>
      <c r="AG65" s="137" t="str">
        <f ca="1">IFERROR(IF((VLOOKUP($E65,'DTOC Backsheet'!$D$5:$BS$182,AG$9,FALSE))="","",(VLOOKUP($E65,'DTOC Backsheet'!$D$5:$BS$182,AG$9,FALSE))),"")</f>
        <v/>
      </c>
      <c r="AH65" s="136">
        <f t="shared" ca="1" si="28"/>
        <v>19</v>
      </c>
      <c r="AI65" s="138">
        <f t="shared" ca="1" si="29"/>
        <v>7</v>
      </c>
      <c r="AJ65" s="139">
        <f t="shared" ca="1" si="30"/>
        <v>24</v>
      </c>
      <c r="AK65" s="139">
        <f t="shared" ca="1" si="31"/>
        <v>22</v>
      </c>
      <c r="AL65" s="164">
        <f t="shared" ca="1" si="32"/>
        <v>-15</v>
      </c>
      <c r="AM65" s="140">
        <f t="shared" ca="1" si="33"/>
        <v>26</v>
      </c>
      <c r="AN65" s="136" t="str">
        <f t="shared" si="34"/>
        <v/>
      </c>
      <c r="AO65" s="139" t="str">
        <f t="shared" ca="1" si="35"/>
        <v/>
      </c>
      <c r="AP65" s="138" t="str">
        <f t="shared" ca="1" si="36"/>
        <v/>
      </c>
      <c r="AQ65" s="135">
        <f t="shared" ca="1" si="37"/>
        <v>-27</v>
      </c>
      <c r="AR65" s="136">
        <f t="shared" ca="1" si="38"/>
        <v>-40</v>
      </c>
      <c r="AS65" s="164">
        <f t="shared" ca="1" si="39"/>
        <v>11</v>
      </c>
      <c r="AT65" s="139">
        <f t="shared" ca="1" si="40"/>
        <v>-7.5</v>
      </c>
      <c r="AU65" s="164">
        <f t="shared" ca="1" si="41"/>
        <v>-44.51226925049599</v>
      </c>
      <c r="AV65" s="140">
        <f t="shared" ca="1" si="42"/>
        <v>-1.4626782255125228</v>
      </c>
      <c r="AW65" s="136" t="str">
        <f t="shared" si="43"/>
        <v/>
      </c>
      <c r="AX65" s="164" t="str">
        <f t="shared" ca="1" si="44"/>
        <v/>
      </c>
      <c r="AY65" s="140" t="str">
        <f t="shared" ca="1" si="45"/>
        <v/>
      </c>
    </row>
    <row r="66" spans="1:5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27"/>
        <v>E06000052</v>
      </c>
      <c r="F66" s="29" t="str">
        <f ca="1">IF(E66="","",VLOOKUP(E66,'Org list'!$J$9:$K$636,2,0))</f>
        <v>Cornwall &amp; Scilly</v>
      </c>
      <c r="G66" s="135">
        <f ca="1">IFERROR(IF((VLOOKUP($E66,'DTOC Backsheet'!$D$5:$BS$182,G$9,FALSE))="","",(VLOOKUP($E66,'DTOC Backsheet'!$D$5:$BS$182,G$9,FALSE))),"")</f>
        <v>4203</v>
      </c>
      <c r="H66" s="136">
        <f ca="1">IFERROR(IF((VLOOKUP($E66,'DTOC Backsheet'!$D$5:$BS$182,H$9,FALSE))="","",(VLOOKUP($E66,'DTOC Backsheet'!$D$5:$BS$182,H$9,FALSE))),"")</f>
        <v>4196</v>
      </c>
      <c r="I66" s="136">
        <f ca="1">IFERROR(IF((VLOOKUP($E66,'DTOC Backsheet'!$D$5:$BS$182,I$9,FALSE))="","",(VLOOKUP($E66,'DTOC Backsheet'!$D$5:$BS$182,I$9,FALSE))),"")</f>
        <v>3917</v>
      </c>
      <c r="J66" s="138">
        <f ca="1">IFERROR(IF((VLOOKUP($E66,'DTOC Backsheet'!$D$5:$BS$182,J$9,FALSE))="","",(VLOOKUP($E66,'DTOC Backsheet'!$D$5:$BS$182,J$9,FALSE))),"")</f>
        <v>3785</v>
      </c>
      <c r="K66" s="164">
        <f ca="1">IFERROR(IF((VLOOKUP($E66,'DTOC Backsheet'!$D$5:$BS$182,K$9,FALSE))="","",(VLOOKUP($E66,'DTOC Backsheet'!$D$5:$BS$182,K$9,FALSE))),"")</f>
        <v>4024</v>
      </c>
      <c r="L66" s="140">
        <f ca="1">IFERROR(IF((VLOOKUP($E66,'DTOC Backsheet'!$D$5:$BS$182,L$9,FALSE))="","",(VLOOKUP($E66,'DTOC Backsheet'!$D$5:$BS$182,L$9,FALSE))),"")</f>
        <v>4353</v>
      </c>
      <c r="M66" s="136">
        <f ca="1">IFERROR(IF((VLOOKUP($E66,'DTOC Backsheet'!$D$5:$BS$182,M$9,FALSE))="","",(VLOOKUP($E66,'DTOC Backsheet'!$D$5:$BS$182,M$9,FALSE))),"")</f>
        <v>5406</v>
      </c>
      <c r="N66" s="139">
        <f ca="1">IFERROR(IF((VLOOKUP($E66,'DTOC Backsheet'!$D$5:$BS$182,N$9,FALSE))="","",(VLOOKUP($E66,'DTOC Backsheet'!$D$5:$BS$182,N$9,FALSE))),"")</f>
        <v>4614</v>
      </c>
      <c r="O66" s="137">
        <f ca="1">IFERROR(IF((VLOOKUP($E66,'DTOC Backsheet'!$D$5:$BS$182,O$9,FALSE))="","",(VLOOKUP($E66,'DTOC Backsheet'!$D$5:$BS$182,O$9,FALSE))),"")</f>
        <v>5330</v>
      </c>
      <c r="P66" s="136">
        <f ca="1">IFERROR(IF((VLOOKUP($E66,'DTOC Backsheet'!$D$5:$BS$182,P$9,FALSE))="","",(VLOOKUP($E66,'DTOC Backsheet'!$D$5:$BS$182,P$9,FALSE))),"")</f>
        <v>4041.0299999999997</v>
      </c>
      <c r="Q66" s="136">
        <f ca="1">IFERROR(IF((VLOOKUP($E66,'DTOC Backsheet'!$D$5:$BS$182,Q$9,FALSE))="","",(VLOOKUP($E66,'DTOC Backsheet'!$D$5:$BS$182,Q$9,FALSE))),"")</f>
        <v>3813.0099999999998</v>
      </c>
      <c r="R66" s="136">
        <f ca="1">IFERROR(IF((VLOOKUP($E66,'DTOC Backsheet'!$D$5:$BS$182,R$9,FALSE))="","",(VLOOKUP($E66,'DTOC Backsheet'!$D$5:$BS$182,R$9,FALSE))),"")</f>
        <v>3477.6320000000001</v>
      </c>
      <c r="S66" s="136">
        <f ca="1">IFERROR(IF((VLOOKUP($E66,'DTOC Backsheet'!$D$5:$BS$182,S$9,FALSE))="","",(VLOOKUP($E66,'DTOC Backsheet'!$D$5:$BS$182,S$9,FALSE))),"")</f>
        <v>3565.0499999999997</v>
      </c>
      <c r="T66" s="164">
        <f ca="1">IFERROR(IF((VLOOKUP($E66,'DTOC Backsheet'!$D$5:$BS$182,T$9,FALSE))="","",(VLOOKUP($E66,'DTOC Backsheet'!$D$5:$BS$182,T$9,FALSE))),"")</f>
        <v>3430.2624257879365</v>
      </c>
      <c r="U66" s="140">
        <f ca="1">IFERROR(IF((VLOOKUP($E66,'DTOC Backsheet'!$D$5:$BS$182,U$9,FALSE))="","",(VLOOKUP($E66,'DTOC Backsheet'!$D$5:$BS$182,U$9,FALSE))),"")</f>
        <v>3544.604506647534</v>
      </c>
      <c r="V66" s="136">
        <f ca="1">IFERROR(IF((VLOOKUP($E66,'DTOC Backsheet'!$D$5:$BS$182,V$9,FALSE))="","",(VLOOKUP($E66,'DTOC Backsheet'!$D$5:$BS$182,V$9,FALSE))),"")</f>
        <v>3544.604506647534</v>
      </c>
      <c r="W66" s="136">
        <f ca="1">IFERROR(IF((VLOOKUP($E66,'DTOC Backsheet'!$D$5:$BS$182,W$9,FALSE))="","",(VLOOKUP($E66,'DTOC Backsheet'!$D$5:$BS$182,W$9,FALSE))),"")</f>
        <v>3201.5782640687403</v>
      </c>
      <c r="X66" s="138">
        <f ca="1">IFERROR(IF((VLOOKUP($E66,'DTOC Backsheet'!$D$5:$BS$182,X$9,FALSE))="","",(VLOOKUP($E66,'DTOC Backsheet'!$D$5:$BS$182,X$9,FALSE))),"")</f>
        <v>3544.604506647534</v>
      </c>
      <c r="Y66" s="135">
        <f ca="1">IFERROR(IF((VLOOKUP($E66,'DTOC Backsheet'!$D$5:$BS$182,Y$9,FALSE))="","",(VLOOKUP($E66,'DTOC Backsheet'!$D$5:$BS$182,Y$9,FALSE))),"")</f>
        <v>5374</v>
      </c>
      <c r="Z66" s="136">
        <f ca="1">IFERROR(IF((VLOOKUP($E66,'DTOC Backsheet'!$D$5:$BS$182,Z$9,FALSE))="","",(VLOOKUP($E66,'DTOC Backsheet'!$D$5:$BS$182,Z$9,FALSE))),"")</f>
        <v>3768</v>
      </c>
      <c r="AA66" s="164">
        <f ca="1">IFERROR(IF((VLOOKUP($E66,'DTOC Backsheet'!$D$5:$BS$182,AA$9,FALSE))="","",(VLOOKUP($E66,'DTOC Backsheet'!$D$5:$BS$182,AA$9,FALSE))),"")</f>
        <v>3594</v>
      </c>
      <c r="AB66" s="139">
        <f ca="1">IFERROR(IF((VLOOKUP($E66,'DTOC Backsheet'!$D$5:$BS$182,AB$9,FALSE))="","",(VLOOKUP($E66,'DTOC Backsheet'!$D$5:$BS$182,AB$9,FALSE))),"")</f>
        <v>3616</v>
      </c>
      <c r="AC66" s="164">
        <f ca="1">IFERROR(IF((VLOOKUP($E66,'DTOC Backsheet'!$D$5:$BS$182,AC$9,FALSE))="","",(VLOOKUP($E66,'DTOC Backsheet'!$D$5:$BS$182,AC$9,FALSE))),"")</f>
        <v>3095</v>
      </c>
      <c r="AD66" s="140">
        <f ca="1">IFERROR(IF((VLOOKUP($E66,'DTOC Backsheet'!$D$5:$BS$182,AD$9,FALSE))="","",(VLOOKUP($E66,'DTOC Backsheet'!$D$5:$BS$182,AD$9,FALSE))),"")</f>
        <v>3192</v>
      </c>
      <c r="AE66" s="136"/>
      <c r="AF66" s="139" t="str">
        <f ca="1">IFERROR(IF((VLOOKUP($E66,'DTOC Backsheet'!$D$5:$BS$182,AF$9,FALSE))="","",(VLOOKUP($E66,'DTOC Backsheet'!$D$5:$BS$182,AF$9,FALSE))),"")</f>
        <v/>
      </c>
      <c r="AG66" s="137" t="str">
        <f ca="1">IFERROR(IF((VLOOKUP($E66,'DTOC Backsheet'!$D$5:$BS$182,AG$9,FALSE))="","",(VLOOKUP($E66,'DTOC Backsheet'!$D$5:$BS$182,AG$9,FALSE))),"")</f>
        <v/>
      </c>
      <c r="AH66" s="136">
        <f t="shared" ca="1" si="28"/>
        <v>-1171</v>
      </c>
      <c r="AI66" s="138">
        <f t="shared" ca="1" si="29"/>
        <v>428</v>
      </c>
      <c r="AJ66" s="139">
        <f t="shared" ca="1" si="30"/>
        <v>323</v>
      </c>
      <c r="AK66" s="139">
        <f t="shared" ca="1" si="31"/>
        <v>169</v>
      </c>
      <c r="AL66" s="164">
        <f t="shared" ca="1" si="32"/>
        <v>929</v>
      </c>
      <c r="AM66" s="140">
        <f t="shared" ca="1" si="33"/>
        <v>1161</v>
      </c>
      <c r="AN66" s="136" t="str">
        <f t="shared" si="34"/>
        <v/>
      </c>
      <c r="AO66" s="139" t="str">
        <f t="shared" ca="1" si="35"/>
        <v/>
      </c>
      <c r="AP66" s="138" t="str">
        <f t="shared" ca="1" si="36"/>
        <v/>
      </c>
      <c r="AQ66" s="135">
        <f t="shared" ca="1" si="37"/>
        <v>-1332.9700000000003</v>
      </c>
      <c r="AR66" s="136">
        <f t="shared" ca="1" si="38"/>
        <v>45.009999999999764</v>
      </c>
      <c r="AS66" s="164">
        <f t="shared" ca="1" si="39"/>
        <v>-116.36799999999994</v>
      </c>
      <c r="AT66" s="139">
        <f t="shared" ca="1" si="40"/>
        <v>-50.950000000000273</v>
      </c>
      <c r="AU66" s="164">
        <f t="shared" ca="1" si="41"/>
        <v>335.26242578793654</v>
      </c>
      <c r="AV66" s="140">
        <f t="shared" ca="1" si="42"/>
        <v>352.60450664753398</v>
      </c>
      <c r="AW66" s="136" t="str">
        <f t="shared" si="43"/>
        <v/>
      </c>
      <c r="AX66" s="164" t="str">
        <f t="shared" ca="1" si="44"/>
        <v/>
      </c>
      <c r="AY66" s="140" t="str">
        <f t="shared" ca="1" si="45"/>
        <v/>
      </c>
    </row>
    <row r="67" spans="1:5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27"/>
        <v>E06000047</v>
      </c>
      <c r="F67" s="29" t="str">
        <f ca="1">IF(E67="","",VLOOKUP(E67,'Org list'!$J$9:$K$636,2,0))</f>
        <v>County Durham</v>
      </c>
      <c r="G67" s="135">
        <f ca="1">IFERROR(IF((VLOOKUP($E67,'DTOC Backsheet'!$D$5:$BS$182,G$9,FALSE))="","",(VLOOKUP($E67,'DTOC Backsheet'!$D$5:$BS$182,G$9,FALSE))),"")</f>
        <v>521</v>
      </c>
      <c r="H67" s="136">
        <f ca="1">IFERROR(IF((VLOOKUP($E67,'DTOC Backsheet'!$D$5:$BS$182,H$9,FALSE))="","",(VLOOKUP($E67,'DTOC Backsheet'!$D$5:$BS$182,H$9,FALSE))),"")</f>
        <v>335</v>
      </c>
      <c r="I67" s="136">
        <f ca="1">IFERROR(IF((VLOOKUP($E67,'DTOC Backsheet'!$D$5:$BS$182,I$9,FALSE))="","",(VLOOKUP($E67,'DTOC Backsheet'!$D$5:$BS$182,I$9,FALSE))),"")</f>
        <v>345</v>
      </c>
      <c r="J67" s="138">
        <f ca="1">IFERROR(IF((VLOOKUP($E67,'DTOC Backsheet'!$D$5:$BS$182,J$9,FALSE))="","",(VLOOKUP($E67,'DTOC Backsheet'!$D$5:$BS$182,J$9,FALSE))),"")</f>
        <v>374</v>
      </c>
      <c r="K67" s="164">
        <f ca="1">IFERROR(IF((VLOOKUP($E67,'DTOC Backsheet'!$D$5:$BS$182,K$9,FALSE))="","",(VLOOKUP($E67,'DTOC Backsheet'!$D$5:$BS$182,K$9,FALSE))),"")</f>
        <v>455</v>
      </c>
      <c r="L67" s="140">
        <f ca="1">IFERROR(IF((VLOOKUP($E67,'DTOC Backsheet'!$D$5:$BS$182,L$9,FALSE))="","",(VLOOKUP($E67,'DTOC Backsheet'!$D$5:$BS$182,L$9,FALSE))),"")</f>
        <v>498</v>
      </c>
      <c r="M67" s="136">
        <f ca="1">IFERROR(IF((VLOOKUP($E67,'DTOC Backsheet'!$D$5:$BS$182,M$9,FALSE))="","",(VLOOKUP($E67,'DTOC Backsheet'!$D$5:$BS$182,M$9,FALSE))),"")</f>
        <v>383</v>
      </c>
      <c r="N67" s="139">
        <f ca="1">IFERROR(IF((VLOOKUP($E67,'DTOC Backsheet'!$D$5:$BS$182,N$9,FALSE))="","",(VLOOKUP($E67,'DTOC Backsheet'!$D$5:$BS$182,N$9,FALSE))),"")</f>
        <v>438</v>
      </c>
      <c r="O67" s="137">
        <f ca="1">IFERROR(IF((VLOOKUP($E67,'DTOC Backsheet'!$D$5:$BS$182,O$9,FALSE))="","",(VLOOKUP($E67,'DTOC Backsheet'!$D$5:$BS$182,O$9,FALSE))),"")</f>
        <v>497</v>
      </c>
      <c r="P67" s="136">
        <f ca="1">IFERROR(IF((VLOOKUP($E67,'DTOC Backsheet'!$D$5:$BS$182,P$9,FALSE))="","",(VLOOKUP($E67,'DTOC Backsheet'!$D$5:$BS$182,P$9,FALSE))),"")</f>
        <v>374</v>
      </c>
      <c r="Q67" s="136">
        <f ca="1">IFERROR(IF((VLOOKUP($E67,'DTOC Backsheet'!$D$5:$BS$182,Q$9,FALSE))="","",(VLOOKUP($E67,'DTOC Backsheet'!$D$5:$BS$182,Q$9,FALSE))),"")</f>
        <v>335</v>
      </c>
      <c r="R67" s="136">
        <f ca="1">IFERROR(IF((VLOOKUP($E67,'DTOC Backsheet'!$D$5:$BS$182,R$9,FALSE))="","",(VLOOKUP($E67,'DTOC Backsheet'!$D$5:$BS$182,R$9,FALSE))),"")</f>
        <v>345</v>
      </c>
      <c r="S67" s="136">
        <f ca="1">IFERROR(IF((VLOOKUP($E67,'DTOC Backsheet'!$D$5:$BS$182,S$9,FALSE))="","",(VLOOKUP($E67,'DTOC Backsheet'!$D$5:$BS$182,S$9,FALSE))),"")</f>
        <v>372</v>
      </c>
      <c r="T67" s="164">
        <f ca="1">IFERROR(IF((VLOOKUP($E67,'DTOC Backsheet'!$D$5:$BS$182,T$9,FALSE))="","",(VLOOKUP($E67,'DTOC Backsheet'!$D$5:$BS$182,T$9,FALSE))),"")</f>
        <v>355.77840401996173</v>
      </c>
      <c r="U67" s="140">
        <f ca="1">IFERROR(IF((VLOOKUP($E67,'DTOC Backsheet'!$D$5:$BS$182,U$9,FALSE))="","",(VLOOKUP($E67,'DTOC Backsheet'!$D$5:$BS$182,U$9,FALSE))),"")</f>
        <v>367.63768415396049</v>
      </c>
      <c r="V67" s="136">
        <f ca="1">IFERROR(IF((VLOOKUP($E67,'DTOC Backsheet'!$D$5:$BS$182,V$9,FALSE))="","",(VLOOKUP($E67,'DTOC Backsheet'!$D$5:$BS$182,V$9,FALSE))),"")</f>
        <v>367.63768415396049</v>
      </c>
      <c r="W67" s="136">
        <f ca="1">IFERROR(IF((VLOOKUP($E67,'DTOC Backsheet'!$D$5:$BS$182,W$9,FALSE))="","",(VLOOKUP($E67,'DTOC Backsheet'!$D$5:$BS$182,W$9,FALSE))),"")</f>
        <v>332.05984375196431</v>
      </c>
      <c r="X67" s="138">
        <f ca="1">IFERROR(IF((VLOOKUP($E67,'DTOC Backsheet'!$D$5:$BS$182,X$9,FALSE))="","",(VLOOKUP($E67,'DTOC Backsheet'!$D$5:$BS$182,X$9,FALSE))),"")</f>
        <v>367.63768415396049</v>
      </c>
      <c r="Y67" s="135">
        <f ca="1">IFERROR(IF((VLOOKUP($E67,'DTOC Backsheet'!$D$5:$BS$182,Y$9,FALSE))="","",(VLOOKUP($E67,'DTOC Backsheet'!$D$5:$BS$182,Y$9,FALSE))),"")</f>
        <v>502</v>
      </c>
      <c r="Z67" s="136">
        <f ca="1">IFERROR(IF((VLOOKUP($E67,'DTOC Backsheet'!$D$5:$BS$182,Z$9,FALSE))="","",(VLOOKUP($E67,'DTOC Backsheet'!$D$5:$BS$182,Z$9,FALSE))),"")</f>
        <v>440</v>
      </c>
      <c r="AA67" s="164">
        <f ca="1">IFERROR(IF((VLOOKUP($E67,'DTOC Backsheet'!$D$5:$BS$182,AA$9,FALSE))="","",(VLOOKUP($E67,'DTOC Backsheet'!$D$5:$BS$182,AA$9,FALSE))),"")</f>
        <v>411</v>
      </c>
      <c r="AB67" s="139">
        <f ca="1">IFERROR(IF((VLOOKUP($E67,'DTOC Backsheet'!$D$5:$BS$182,AB$9,FALSE))="","",(VLOOKUP($E67,'DTOC Backsheet'!$D$5:$BS$182,AB$9,FALSE))),"")</f>
        <v>522</v>
      </c>
      <c r="AC67" s="164">
        <f ca="1">IFERROR(IF((VLOOKUP($E67,'DTOC Backsheet'!$D$5:$BS$182,AC$9,FALSE))="","",(VLOOKUP($E67,'DTOC Backsheet'!$D$5:$BS$182,AC$9,FALSE))),"")</f>
        <v>330</v>
      </c>
      <c r="AD67" s="140">
        <f ca="1">IFERROR(IF((VLOOKUP($E67,'DTOC Backsheet'!$D$5:$BS$182,AD$9,FALSE))="","",(VLOOKUP($E67,'DTOC Backsheet'!$D$5:$BS$182,AD$9,FALSE))),"")</f>
        <v>346</v>
      </c>
      <c r="AE67" s="136"/>
      <c r="AF67" s="139" t="str">
        <f ca="1">IFERROR(IF((VLOOKUP($E67,'DTOC Backsheet'!$D$5:$BS$182,AF$9,FALSE))="","",(VLOOKUP($E67,'DTOC Backsheet'!$D$5:$BS$182,AF$9,FALSE))),"")</f>
        <v/>
      </c>
      <c r="AG67" s="137" t="str">
        <f ca="1">IFERROR(IF((VLOOKUP($E67,'DTOC Backsheet'!$D$5:$BS$182,AG$9,FALSE))="","",(VLOOKUP($E67,'DTOC Backsheet'!$D$5:$BS$182,AG$9,FALSE))),"")</f>
        <v/>
      </c>
      <c r="AH67" s="136">
        <f t="shared" ca="1" si="28"/>
        <v>19</v>
      </c>
      <c r="AI67" s="138">
        <f t="shared" ca="1" si="29"/>
        <v>-105</v>
      </c>
      <c r="AJ67" s="139">
        <f t="shared" ca="1" si="30"/>
        <v>-66</v>
      </c>
      <c r="AK67" s="139">
        <f t="shared" ca="1" si="31"/>
        <v>-148</v>
      </c>
      <c r="AL67" s="164">
        <f t="shared" ca="1" si="32"/>
        <v>125</v>
      </c>
      <c r="AM67" s="140">
        <f t="shared" ca="1" si="33"/>
        <v>152</v>
      </c>
      <c r="AN67" s="136" t="str">
        <f t="shared" si="34"/>
        <v/>
      </c>
      <c r="AO67" s="139" t="str">
        <f t="shared" ca="1" si="35"/>
        <v/>
      </c>
      <c r="AP67" s="138" t="str">
        <f t="shared" ca="1" si="36"/>
        <v/>
      </c>
      <c r="AQ67" s="135">
        <f t="shared" ca="1" si="37"/>
        <v>-128</v>
      </c>
      <c r="AR67" s="136">
        <f t="shared" ca="1" si="38"/>
        <v>-105</v>
      </c>
      <c r="AS67" s="164">
        <f t="shared" ca="1" si="39"/>
        <v>-66</v>
      </c>
      <c r="AT67" s="139">
        <f t="shared" ca="1" si="40"/>
        <v>-150</v>
      </c>
      <c r="AU67" s="164">
        <f t="shared" ca="1" si="41"/>
        <v>25.778404019961727</v>
      </c>
      <c r="AV67" s="140">
        <f t="shared" ca="1" si="42"/>
        <v>21.637684153960492</v>
      </c>
      <c r="AW67" s="136" t="str">
        <f t="shared" si="43"/>
        <v/>
      </c>
      <c r="AX67" s="164" t="str">
        <f t="shared" ca="1" si="44"/>
        <v/>
      </c>
      <c r="AY67" s="140" t="str">
        <f t="shared" ca="1" si="45"/>
        <v/>
      </c>
    </row>
    <row r="68" spans="1:5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27"/>
        <v>E08000026</v>
      </c>
      <c r="F68" s="29" t="str">
        <f ca="1">IF(E68="","",VLOOKUP(E68,'Org list'!$J$9:$K$636,2,0))</f>
        <v>Coventry</v>
      </c>
      <c r="G68" s="135">
        <f ca="1">IFERROR(IF((VLOOKUP($E68,'DTOC Backsheet'!$D$5:$BS$182,G$9,FALSE))="","",(VLOOKUP($E68,'DTOC Backsheet'!$D$5:$BS$182,G$9,FALSE))),"")</f>
        <v>1874</v>
      </c>
      <c r="H68" s="136">
        <f ca="1">IFERROR(IF((VLOOKUP($E68,'DTOC Backsheet'!$D$5:$BS$182,H$9,FALSE))="","",(VLOOKUP($E68,'DTOC Backsheet'!$D$5:$BS$182,H$9,FALSE))),"")</f>
        <v>2046</v>
      </c>
      <c r="I68" s="136">
        <f ca="1">IFERROR(IF((VLOOKUP($E68,'DTOC Backsheet'!$D$5:$BS$182,I$9,FALSE))="","",(VLOOKUP($E68,'DTOC Backsheet'!$D$5:$BS$182,I$9,FALSE))),"")</f>
        <v>2316</v>
      </c>
      <c r="J68" s="138">
        <f ca="1">IFERROR(IF((VLOOKUP($E68,'DTOC Backsheet'!$D$5:$BS$182,J$9,FALSE))="","",(VLOOKUP($E68,'DTOC Backsheet'!$D$5:$BS$182,J$9,FALSE))),"")</f>
        <v>2335</v>
      </c>
      <c r="K68" s="164">
        <f ca="1">IFERROR(IF((VLOOKUP($E68,'DTOC Backsheet'!$D$5:$BS$182,K$9,FALSE))="","",(VLOOKUP($E68,'DTOC Backsheet'!$D$5:$BS$182,K$9,FALSE))),"")</f>
        <v>1731</v>
      </c>
      <c r="L68" s="140">
        <f ca="1">IFERROR(IF((VLOOKUP($E68,'DTOC Backsheet'!$D$5:$BS$182,L$9,FALSE))="","",(VLOOKUP($E68,'DTOC Backsheet'!$D$5:$BS$182,L$9,FALSE))),"")</f>
        <v>1984</v>
      </c>
      <c r="M68" s="136">
        <f ca="1">IFERROR(IF((VLOOKUP($E68,'DTOC Backsheet'!$D$5:$BS$182,M$9,FALSE))="","",(VLOOKUP($E68,'DTOC Backsheet'!$D$5:$BS$182,M$9,FALSE))),"")</f>
        <v>2090</v>
      </c>
      <c r="N68" s="139">
        <f ca="1">IFERROR(IF((VLOOKUP($E68,'DTOC Backsheet'!$D$5:$BS$182,N$9,FALSE))="","",(VLOOKUP($E68,'DTOC Backsheet'!$D$5:$BS$182,N$9,FALSE))),"")</f>
        <v>1873</v>
      </c>
      <c r="O68" s="137">
        <f ca="1">IFERROR(IF((VLOOKUP($E68,'DTOC Backsheet'!$D$5:$BS$182,O$9,FALSE))="","",(VLOOKUP($E68,'DTOC Backsheet'!$D$5:$BS$182,O$9,FALSE))),"")</f>
        <v>1926</v>
      </c>
      <c r="P68" s="136">
        <f ca="1">IFERROR(IF((VLOOKUP($E68,'DTOC Backsheet'!$D$5:$BS$182,P$9,FALSE))="","",(VLOOKUP($E68,'DTOC Backsheet'!$D$5:$BS$182,P$9,FALSE))),"")</f>
        <v>1741.6162198111078</v>
      </c>
      <c r="Q68" s="136">
        <f ca="1">IFERROR(IF((VLOOKUP($E68,'DTOC Backsheet'!$D$5:$BS$182,Q$9,FALSE))="","",(VLOOKUP($E68,'DTOC Backsheet'!$D$5:$BS$182,Q$9,FALSE))),"")</f>
        <v>1611.8690052443615</v>
      </c>
      <c r="R68" s="136">
        <f ca="1">IFERROR(IF((VLOOKUP($E68,'DTOC Backsheet'!$D$5:$BS$182,R$9,FALSE))="","",(VLOOKUP($E68,'DTOC Backsheet'!$D$5:$BS$182,R$9,FALSE))),"")</f>
        <v>1434.3114103331761</v>
      </c>
      <c r="S68" s="136">
        <f ca="1">IFERROR(IF((VLOOKUP($E68,'DTOC Backsheet'!$D$5:$BS$182,S$9,FALSE))="","",(VLOOKUP($E68,'DTOC Backsheet'!$D$5:$BS$182,S$9,FALSE))),"")</f>
        <v>1355.4745761108691</v>
      </c>
      <c r="T68" s="164">
        <f ca="1">IFERROR(IF((VLOOKUP($E68,'DTOC Backsheet'!$D$5:$BS$182,T$9,FALSE))="","",(VLOOKUP($E68,'DTOC Backsheet'!$D$5:$BS$182,T$9,FALSE))),"")</f>
        <v>1144.1877692362473</v>
      </c>
      <c r="U68" s="140">
        <f ca="1">IFERROR(IF((VLOOKUP($E68,'DTOC Backsheet'!$D$5:$BS$182,U$9,FALSE))="","",(VLOOKUP($E68,'DTOC Backsheet'!$D$5:$BS$182,U$9,FALSE))),"")</f>
        <v>1184.0273615441224</v>
      </c>
      <c r="V68" s="136">
        <f ca="1">IFERROR(IF((VLOOKUP($E68,'DTOC Backsheet'!$D$5:$BS$182,V$9,FALSE))="","",(VLOOKUP($E68,'DTOC Backsheet'!$D$5:$BS$182,V$9,FALSE))),"")</f>
        <v>1184.0273615441224</v>
      </c>
      <c r="W68" s="136">
        <f ca="1">IFERROR(IF((VLOOKUP($E68,'DTOC Backsheet'!$D$5:$BS$182,W$9,FALSE))="","",(VLOOKUP($E68,'DTOC Backsheet'!$D$5:$BS$182,W$9,FALSE))),"")</f>
        <v>1064.5085846204975</v>
      </c>
      <c r="X68" s="138">
        <f ca="1">IFERROR(IF((VLOOKUP($E68,'DTOC Backsheet'!$D$5:$BS$182,X$9,FALSE))="","",(VLOOKUP($E68,'DTOC Backsheet'!$D$5:$BS$182,X$9,FALSE))),"")</f>
        <v>1184.0273615441224</v>
      </c>
      <c r="Y68" s="135">
        <f ca="1">IFERROR(IF((VLOOKUP($E68,'DTOC Backsheet'!$D$5:$BS$182,Y$9,FALSE))="","",(VLOOKUP($E68,'DTOC Backsheet'!$D$5:$BS$182,Y$9,FALSE))),"")</f>
        <v>1323</v>
      </c>
      <c r="Z68" s="136">
        <f ca="1">IFERROR(IF((VLOOKUP($E68,'DTOC Backsheet'!$D$5:$BS$182,Z$9,FALSE))="","",(VLOOKUP($E68,'DTOC Backsheet'!$D$5:$BS$182,Z$9,FALSE))),"")</f>
        <v>1334</v>
      </c>
      <c r="AA68" s="164">
        <f ca="1">IFERROR(IF((VLOOKUP($E68,'DTOC Backsheet'!$D$5:$BS$182,AA$9,FALSE))="","",(VLOOKUP($E68,'DTOC Backsheet'!$D$5:$BS$182,AA$9,FALSE))),"")</f>
        <v>1135</v>
      </c>
      <c r="AB68" s="139">
        <f ca="1">IFERROR(IF((VLOOKUP($E68,'DTOC Backsheet'!$D$5:$BS$182,AB$9,FALSE))="","",(VLOOKUP($E68,'DTOC Backsheet'!$D$5:$BS$182,AB$9,FALSE))),"")</f>
        <v>1230</v>
      </c>
      <c r="AC68" s="164">
        <f ca="1">IFERROR(IF((VLOOKUP($E68,'DTOC Backsheet'!$D$5:$BS$182,AC$9,FALSE))="","",(VLOOKUP($E68,'DTOC Backsheet'!$D$5:$BS$182,AC$9,FALSE))),"")</f>
        <v>950</v>
      </c>
      <c r="AD68" s="140">
        <f ca="1">IFERROR(IF((VLOOKUP($E68,'DTOC Backsheet'!$D$5:$BS$182,AD$9,FALSE))="","",(VLOOKUP($E68,'DTOC Backsheet'!$D$5:$BS$182,AD$9,FALSE))),"")</f>
        <v>895</v>
      </c>
      <c r="AE68" s="136"/>
      <c r="AF68" s="139" t="str">
        <f ca="1">IFERROR(IF((VLOOKUP($E68,'DTOC Backsheet'!$D$5:$BS$182,AF$9,FALSE))="","",(VLOOKUP($E68,'DTOC Backsheet'!$D$5:$BS$182,AF$9,FALSE))),"")</f>
        <v/>
      </c>
      <c r="AG68" s="137" t="str">
        <f ca="1">IFERROR(IF((VLOOKUP($E68,'DTOC Backsheet'!$D$5:$BS$182,AG$9,FALSE))="","",(VLOOKUP($E68,'DTOC Backsheet'!$D$5:$BS$182,AG$9,FALSE))),"")</f>
        <v/>
      </c>
      <c r="AH68" s="136">
        <f t="shared" ca="1" si="28"/>
        <v>551</v>
      </c>
      <c r="AI68" s="138">
        <f t="shared" ca="1" si="29"/>
        <v>712</v>
      </c>
      <c r="AJ68" s="139">
        <f t="shared" ca="1" si="30"/>
        <v>1181</v>
      </c>
      <c r="AK68" s="139">
        <f t="shared" ca="1" si="31"/>
        <v>1105</v>
      </c>
      <c r="AL68" s="164">
        <f t="shared" ca="1" si="32"/>
        <v>781</v>
      </c>
      <c r="AM68" s="140">
        <f t="shared" ca="1" si="33"/>
        <v>1089</v>
      </c>
      <c r="AN68" s="136" t="str">
        <f t="shared" si="34"/>
        <v/>
      </c>
      <c r="AO68" s="139" t="str">
        <f t="shared" ca="1" si="35"/>
        <v/>
      </c>
      <c r="AP68" s="138" t="str">
        <f t="shared" ca="1" si="36"/>
        <v/>
      </c>
      <c r="AQ68" s="135">
        <f t="shared" ca="1" si="37"/>
        <v>418.61621981110784</v>
      </c>
      <c r="AR68" s="136">
        <f t="shared" ca="1" si="38"/>
        <v>277.86900524436146</v>
      </c>
      <c r="AS68" s="164">
        <f t="shared" ca="1" si="39"/>
        <v>299.31141033317613</v>
      </c>
      <c r="AT68" s="139">
        <f t="shared" ca="1" si="40"/>
        <v>125.47457611086907</v>
      </c>
      <c r="AU68" s="164">
        <f t="shared" ca="1" si="41"/>
        <v>194.18776923624728</v>
      </c>
      <c r="AV68" s="140">
        <f t="shared" ca="1" si="42"/>
        <v>289.02736154412241</v>
      </c>
      <c r="AW68" s="136" t="str">
        <f t="shared" si="43"/>
        <v/>
      </c>
      <c r="AX68" s="164" t="str">
        <f t="shared" ca="1" si="44"/>
        <v/>
      </c>
      <c r="AY68" s="140" t="str">
        <f t="shared" ca="1" si="45"/>
        <v/>
      </c>
    </row>
    <row r="69" spans="1:5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27"/>
        <v>E09000008</v>
      </c>
      <c r="F69" s="29" t="str">
        <f ca="1">IF(E69="","",VLOOKUP(E69,'Org list'!$J$9:$K$636,2,0))</f>
        <v>Croydon</v>
      </c>
      <c r="G69" s="135">
        <f ca="1">IFERROR(IF((VLOOKUP($E69,'DTOC Backsheet'!$D$5:$BS$182,G$9,FALSE))="","",(VLOOKUP($E69,'DTOC Backsheet'!$D$5:$BS$182,G$9,FALSE))),"")</f>
        <v>878</v>
      </c>
      <c r="H69" s="136">
        <f ca="1">IFERROR(IF((VLOOKUP($E69,'DTOC Backsheet'!$D$5:$BS$182,H$9,FALSE))="","",(VLOOKUP($E69,'DTOC Backsheet'!$D$5:$BS$182,H$9,FALSE))),"")</f>
        <v>1029</v>
      </c>
      <c r="I69" s="136">
        <f ca="1">IFERROR(IF((VLOOKUP($E69,'DTOC Backsheet'!$D$5:$BS$182,I$9,FALSE))="","",(VLOOKUP($E69,'DTOC Backsheet'!$D$5:$BS$182,I$9,FALSE))),"")</f>
        <v>1050</v>
      </c>
      <c r="J69" s="138">
        <f ca="1">IFERROR(IF((VLOOKUP($E69,'DTOC Backsheet'!$D$5:$BS$182,J$9,FALSE))="","",(VLOOKUP($E69,'DTOC Backsheet'!$D$5:$BS$182,J$9,FALSE))),"")</f>
        <v>1063</v>
      </c>
      <c r="K69" s="164">
        <f ca="1">IFERROR(IF((VLOOKUP($E69,'DTOC Backsheet'!$D$5:$BS$182,K$9,FALSE))="","",(VLOOKUP($E69,'DTOC Backsheet'!$D$5:$BS$182,K$9,FALSE))),"")</f>
        <v>801</v>
      </c>
      <c r="L69" s="140">
        <f ca="1">IFERROR(IF((VLOOKUP($E69,'DTOC Backsheet'!$D$5:$BS$182,L$9,FALSE))="","",(VLOOKUP($E69,'DTOC Backsheet'!$D$5:$BS$182,L$9,FALSE))),"")</f>
        <v>563</v>
      </c>
      <c r="M69" s="136">
        <f ca="1">IFERROR(IF((VLOOKUP($E69,'DTOC Backsheet'!$D$5:$BS$182,M$9,FALSE))="","",(VLOOKUP($E69,'DTOC Backsheet'!$D$5:$BS$182,M$9,FALSE))),"")</f>
        <v>743</v>
      </c>
      <c r="N69" s="139">
        <f ca="1">IFERROR(IF((VLOOKUP($E69,'DTOC Backsheet'!$D$5:$BS$182,N$9,FALSE))="","",(VLOOKUP($E69,'DTOC Backsheet'!$D$5:$BS$182,N$9,FALSE))),"")</f>
        <v>841</v>
      </c>
      <c r="O69" s="137">
        <f ca="1">IFERROR(IF((VLOOKUP($E69,'DTOC Backsheet'!$D$5:$BS$182,O$9,FALSE))="","",(VLOOKUP($E69,'DTOC Backsheet'!$D$5:$BS$182,O$9,FALSE))),"")</f>
        <v>990</v>
      </c>
      <c r="P69" s="136">
        <f ca="1">IFERROR(IF((VLOOKUP($E69,'DTOC Backsheet'!$D$5:$BS$182,P$9,FALSE))="","",(VLOOKUP($E69,'DTOC Backsheet'!$D$5:$BS$182,P$9,FALSE))),"")</f>
        <v>744.49999999999989</v>
      </c>
      <c r="Q69" s="136">
        <f ca="1">IFERROR(IF((VLOOKUP($E69,'DTOC Backsheet'!$D$5:$BS$182,Q$9,FALSE))="","",(VLOOKUP($E69,'DTOC Backsheet'!$D$5:$BS$182,Q$9,FALSE))),"")</f>
        <v>744.49999999999989</v>
      </c>
      <c r="R69" s="136">
        <f ca="1">IFERROR(IF((VLOOKUP($E69,'DTOC Backsheet'!$D$5:$BS$182,R$9,FALSE))="","",(VLOOKUP($E69,'DTOC Backsheet'!$D$5:$BS$182,R$9,FALSE))),"")</f>
        <v>744.49999999999989</v>
      </c>
      <c r="S69" s="136">
        <f ca="1">IFERROR(IF((VLOOKUP($E69,'DTOC Backsheet'!$D$5:$BS$182,S$9,FALSE))="","",(VLOOKUP($E69,'DTOC Backsheet'!$D$5:$BS$182,S$9,FALSE))),"")</f>
        <v>744.49999999999989</v>
      </c>
      <c r="T69" s="164">
        <f ca="1">IFERROR(IF((VLOOKUP($E69,'DTOC Backsheet'!$D$5:$BS$182,T$9,FALSE))="","",(VLOOKUP($E69,'DTOC Backsheet'!$D$5:$BS$182,T$9,FALSE))),"")</f>
        <v>739.66321646928668</v>
      </c>
      <c r="U69" s="140">
        <f ca="1">IFERROR(IF((VLOOKUP($E69,'DTOC Backsheet'!$D$5:$BS$182,U$9,FALSE))="","",(VLOOKUP($E69,'DTOC Backsheet'!$D$5:$BS$182,U$9,FALSE))),"")</f>
        <v>764.31865701826291</v>
      </c>
      <c r="V69" s="136">
        <f ca="1">IFERROR(IF((VLOOKUP($E69,'DTOC Backsheet'!$D$5:$BS$182,V$9,FALSE))="","",(VLOOKUP($E69,'DTOC Backsheet'!$D$5:$BS$182,V$9,FALSE))),"")</f>
        <v>764.31865701826291</v>
      </c>
      <c r="W69" s="136">
        <f ca="1">IFERROR(IF((VLOOKUP($E69,'DTOC Backsheet'!$D$5:$BS$182,W$9,FALSE))="","",(VLOOKUP($E69,'DTOC Backsheet'!$D$5:$BS$182,W$9,FALSE))),"")</f>
        <v>690.35233537133422</v>
      </c>
      <c r="X69" s="138">
        <f ca="1">IFERROR(IF((VLOOKUP($E69,'DTOC Backsheet'!$D$5:$BS$182,X$9,FALSE))="","",(VLOOKUP($E69,'DTOC Backsheet'!$D$5:$BS$182,X$9,FALSE))),"")</f>
        <v>764.31865701826291</v>
      </c>
      <c r="Y69" s="135">
        <f ca="1">IFERROR(IF((VLOOKUP($E69,'DTOC Backsheet'!$D$5:$BS$182,Y$9,FALSE))="","",(VLOOKUP($E69,'DTOC Backsheet'!$D$5:$BS$182,Y$9,FALSE))),"")</f>
        <v>986</v>
      </c>
      <c r="Z69" s="136">
        <f ca="1">IFERROR(IF((VLOOKUP($E69,'DTOC Backsheet'!$D$5:$BS$182,Z$9,FALSE))="","",(VLOOKUP($E69,'DTOC Backsheet'!$D$5:$BS$182,Z$9,FALSE))),"")</f>
        <v>874</v>
      </c>
      <c r="AA69" s="164">
        <f ca="1">IFERROR(IF((VLOOKUP($E69,'DTOC Backsheet'!$D$5:$BS$182,AA$9,FALSE))="","",(VLOOKUP($E69,'DTOC Backsheet'!$D$5:$BS$182,AA$9,FALSE))),"")</f>
        <v>703</v>
      </c>
      <c r="AB69" s="139">
        <f ca="1">IFERROR(IF((VLOOKUP($E69,'DTOC Backsheet'!$D$5:$BS$182,AB$9,FALSE))="","",(VLOOKUP($E69,'DTOC Backsheet'!$D$5:$BS$182,AB$9,FALSE))),"")</f>
        <v>658</v>
      </c>
      <c r="AC69" s="164">
        <f ca="1">IFERROR(IF((VLOOKUP($E69,'DTOC Backsheet'!$D$5:$BS$182,AC$9,FALSE))="","",(VLOOKUP($E69,'DTOC Backsheet'!$D$5:$BS$182,AC$9,FALSE))),"")</f>
        <v>536</v>
      </c>
      <c r="AD69" s="140">
        <f ca="1">IFERROR(IF((VLOOKUP($E69,'DTOC Backsheet'!$D$5:$BS$182,AD$9,FALSE))="","",(VLOOKUP($E69,'DTOC Backsheet'!$D$5:$BS$182,AD$9,FALSE))),"")</f>
        <v>355</v>
      </c>
      <c r="AE69" s="136"/>
      <c r="AF69" s="139" t="str">
        <f ca="1">IFERROR(IF((VLOOKUP($E69,'DTOC Backsheet'!$D$5:$BS$182,AF$9,FALSE))="","",(VLOOKUP($E69,'DTOC Backsheet'!$D$5:$BS$182,AF$9,FALSE))),"")</f>
        <v/>
      </c>
      <c r="AG69" s="137" t="str">
        <f ca="1">IFERROR(IF((VLOOKUP($E69,'DTOC Backsheet'!$D$5:$BS$182,AG$9,FALSE))="","",(VLOOKUP($E69,'DTOC Backsheet'!$D$5:$BS$182,AG$9,FALSE))),"")</f>
        <v/>
      </c>
      <c r="AH69" s="136">
        <f t="shared" ca="1" si="28"/>
        <v>-108</v>
      </c>
      <c r="AI69" s="138">
        <f t="shared" ca="1" si="29"/>
        <v>155</v>
      </c>
      <c r="AJ69" s="139">
        <f t="shared" ca="1" si="30"/>
        <v>347</v>
      </c>
      <c r="AK69" s="139">
        <f t="shared" ca="1" si="31"/>
        <v>405</v>
      </c>
      <c r="AL69" s="164">
        <f t="shared" ca="1" si="32"/>
        <v>265</v>
      </c>
      <c r="AM69" s="140">
        <f t="shared" ca="1" si="33"/>
        <v>208</v>
      </c>
      <c r="AN69" s="136" t="str">
        <f t="shared" si="34"/>
        <v/>
      </c>
      <c r="AO69" s="139" t="str">
        <f t="shared" ca="1" si="35"/>
        <v/>
      </c>
      <c r="AP69" s="138" t="str">
        <f t="shared" ca="1" si="36"/>
        <v/>
      </c>
      <c r="AQ69" s="135">
        <f t="shared" ca="1" si="37"/>
        <v>-241.50000000000011</v>
      </c>
      <c r="AR69" s="136">
        <f t="shared" ca="1" si="38"/>
        <v>-129.50000000000011</v>
      </c>
      <c r="AS69" s="164">
        <f t="shared" ca="1" si="39"/>
        <v>41.499999999999886</v>
      </c>
      <c r="AT69" s="139">
        <f t="shared" ca="1" si="40"/>
        <v>86.499999999999886</v>
      </c>
      <c r="AU69" s="164">
        <f t="shared" ca="1" si="41"/>
        <v>203.66321646928668</v>
      </c>
      <c r="AV69" s="140">
        <f t="shared" ca="1" si="42"/>
        <v>409.31865701826291</v>
      </c>
      <c r="AW69" s="136" t="str">
        <f t="shared" si="43"/>
        <v/>
      </c>
      <c r="AX69" s="164" t="str">
        <f t="shared" ca="1" si="44"/>
        <v/>
      </c>
      <c r="AY69" s="140" t="str">
        <f t="shared" ca="1" si="45"/>
        <v/>
      </c>
    </row>
    <row r="70" spans="1:5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27"/>
        <v>E10000006</v>
      </c>
      <c r="F70" s="29" t="str">
        <f ca="1">IF(E70="","",VLOOKUP(E70,'Org list'!$J$9:$K$636,2,0))</f>
        <v>Cumbria</v>
      </c>
      <c r="G70" s="135">
        <f ca="1">IFERROR(IF((VLOOKUP($E70,'DTOC Backsheet'!$D$5:$BS$182,G$9,FALSE))="","",(VLOOKUP($E70,'DTOC Backsheet'!$D$5:$BS$182,G$9,FALSE))),"")</f>
        <v>5136</v>
      </c>
      <c r="H70" s="136">
        <f ca="1">IFERROR(IF((VLOOKUP($E70,'DTOC Backsheet'!$D$5:$BS$182,H$9,FALSE))="","",(VLOOKUP($E70,'DTOC Backsheet'!$D$5:$BS$182,H$9,FALSE))),"")</f>
        <v>5251</v>
      </c>
      <c r="I70" s="136">
        <f ca="1">IFERROR(IF((VLOOKUP($E70,'DTOC Backsheet'!$D$5:$BS$182,I$9,FALSE))="","",(VLOOKUP($E70,'DTOC Backsheet'!$D$5:$BS$182,I$9,FALSE))),"")</f>
        <v>5017</v>
      </c>
      <c r="J70" s="138">
        <f ca="1">IFERROR(IF((VLOOKUP($E70,'DTOC Backsheet'!$D$5:$BS$182,J$9,FALSE))="","",(VLOOKUP($E70,'DTOC Backsheet'!$D$5:$BS$182,J$9,FALSE))),"")</f>
        <v>5121</v>
      </c>
      <c r="K70" s="164">
        <f ca="1">IFERROR(IF((VLOOKUP($E70,'DTOC Backsheet'!$D$5:$BS$182,K$9,FALSE))="","",(VLOOKUP($E70,'DTOC Backsheet'!$D$5:$BS$182,K$9,FALSE))),"")</f>
        <v>5598</v>
      </c>
      <c r="L70" s="140">
        <f ca="1">IFERROR(IF((VLOOKUP($E70,'DTOC Backsheet'!$D$5:$BS$182,L$9,FALSE))="","",(VLOOKUP($E70,'DTOC Backsheet'!$D$5:$BS$182,L$9,FALSE))),"")</f>
        <v>5747</v>
      </c>
      <c r="M70" s="136">
        <f ca="1">IFERROR(IF((VLOOKUP($E70,'DTOC Backsheet'!$D$5:$BS$182,M$9,FALSE))="","",(VLOOKUP($E70,'DTOC Backsheet'!$D$5:$BS$182,M$9,FALSE))),"")</f>
        <v>5929</v>
      </c>
      <c r="N70" s="139">
        <f ca="1">IFERROR(IF((VLOOKUP($E70,'DTOC Backsheet'!$D$5:$BS$182,N$9,FALSE))="","",(VLOOKUP($E70,'DTOC Backsheet'!$D$5:$BS$182,N$9,FALSE))),"")</f>
        <v>4617</v>
      </c>
      <c r="O70" s="137">
        <f ca="1">IFERROR(IF((VLOOKUP($E70,'DTOC Backsheet'!$D$5:$BS$182,O$9,FALSE))="","",(VLOOKUP($E70,'DTOC Backsheet'!$D$5:$BS$182,O$9,FALSE))),"")</f>
        <v>5444</v>
      </c>
      <c r="P70" s="136">
        <f ca="1">IFERROR(IF((VLOOKUP($E70,'DTOC Backsheet'!$D$5:$BS$182,P$9,FALSE))="","",(VLOOKUP($E70,'DTOC Backsheet'!$D$5:$BS$182,P$9,FALSE))),"")</f>
        <v>4208</v>
      </c>
      <c r="Q70" s="136">
        <f ca="1">IFERROR(IF((VLOOKUP($E70,'DTOC Backsheet'!$D$5:$BS$182,Q$9,FALSE))="","",(VLOOKUP($E70,'DTOC Backsheet'!$D$5:$BS$182,Q$9,FALSE))),"")</f>
        <v>4153</v>
      </c>
      <c r="R70" s="136">
        <f ca="1">IFERROR(IF((VLOOKUP($E70,'DTOC Backsheet'!$D$5:$BS$182,R$9,FALSE))="","",(VLOOKUP($E70,'DTOC Backsheet'!$D$5:$BS$182,R$9,FALSE))),"")</f>
        <v>3268.9694528552691</v>
      </c>
      <c r="S70" s="136">
        <f ca="1">IFERROR(IF((VLOOKUP($E70,'DTOC Backsheet'!$D$5:$BS$182,S$9,FALSE))="","",(VLOOKUP($E70,'DTOC Backsheet'!$D$5:$BS$182,S$9,FALSE))),"")</f>
        <v>3023.3816922384817</v>
      </c>
      <c r="T70" s="164">
        <f ca="1">IFERROR(IF((VLOOKUP($E70,'DTOC Backsheet'!$D$5:$BS$182,T$9,FALSE))="","",(VLOOKUP($E70,'DTOC Backsheet'!$D$5:$BS$182,T$9,FALSE))),"")</f>
        <v>2582.7370482514743</v>
      </c>
      <c r="U70" s="140">
        <f ca="1">IFERROR(IF((VLOOKUP($E70,'DTOC Backsheet'!$D$5:$BS$182,U$9,FALSE))="","",(VLOOKUP($E70,'DTOC Backsheet'!$D$5:$BS$182,U$9,FALSE))),"")</f>
        <v>2668.8282831931865</v>
      </c>
      <c r="V70" s="136">
        <f ca="1">IFERROR(IF((VLOOKUP($E70,'DTOC Backsheet'!$D$5:$BS$182,V$9,FALSE))="","",(VLOOKUP($E70,'DTOC Backsheet'!$D$5:$BS$182,V$9,FALSE))),"")</f>
        <v>2427.4411991147549</v>
      </c>
      <c r="W70" s="136">
        <f ca="1">IFERROR(IF((VLOOKUP($E70,'DTOC Backsheet'!$D$5:$BS$182,W$9,FALSE))="","",(VLOOKUP($E70,'DTOC Backsheet'!$D$5:$BS$182,W$9,FALSE))),"")</f>
        <v>1914.0674164914174</v>
      </c>
      <c r="X70" s="138">
        <f ca="1">IFERROR(IF((VLOOKUP($E70,'DTOC Backsheet'!$D$5:$BS$182,X$9,FALSE))="","",(VLOOKUP($E70,'DTOC Backsheet'!$D$5:$BS$182,X$9,FALSE))),"")</f>
        <v>1716.5205026103374</v>
      </c>
      <c r="Y70" s="135">
        <f ca="1">IFERROR(IF((VLOOKUP($E70,'DTOC Backsheet'!$D$5:$BS$182,Y$9,FALSE))="","",(VLOOKUP($E70,'DTOC Backsheet'!$D$5:$BS$182,Y$9,FALSE))),"")</f>
        <v>4551</v>
      </c>
      <c r="Z70" s="136">
        <f ca="1">IFERROR(IF((VLOOKUP($E70,'DTOC Backsheet'!$D$5:$BS$182,Z$9,FALSE))="","",(VLOOKUP($E70,'DTOC Backsheet'!$D$5:$BS$182,Z$9,FALSE))),"")</f>
        <v>4492</v>
      </c>
      <c r="AA70" s="164">
        <f ca="1">IFERROR(IF((VLOOKUP($E70,'DTOC Backsheet'!$D$5:$BS$182,AA$9,FALSE))="","",(VLOOKUP($E70,'DTOC Backsheet'!$D$5:$BS$182,AA$9,FALSE))),"")</f>
        <v>4572</v>
      </c>
      <c r="AB70" s="139">
        <f ca="1">IFERROR(IF((VLOOKUP($E70,'DTOC Backsheet'!$D$5:$BS$182,AB$9,FALSE))="","",(VLOOKUP($E70,'DTOC Backsheet'!$D$5:$BS$182,AB$9,FALSE))),"")</f>
        <v>4501</v>
      </c>
      <c r="AC70" s="164">
        <f ca="1">IFERROR(IF((VLOOKUP($E70,'DTOC Backsheet'!$D$5:$BS$182,AC$9,FALSE))="","",(VLOOKUP($E70,'DTOC Backsheet'!$D$5:$BS$182,AC$9,FALSE))),"")</f>
        <v>3467</v>
      </c>
      <c r="AD70" s="140">
        <f ca="1">IFERROR(IF((VLOOKUP($E70,'DTOC Backsheet'!$D$5:$BS$182,AD$9,FALSE))="","",(VLOOKUP($E70,'DTOC Backsheet'!$D$5:$BS$182,AD$9,FALSE))),"")</f>
        <v>3101</v>
      </c>
      <c r="AE70" s="136"/>
      <c r="AF70" s="139" t="str">
        <f ca="1">IFERROR(IF((VLOOKUP($E70,'DTOC Backsheet'!$D$5:$BS$182,AF$9,FALSE))="","",(VLOOKUP($E70,'DTOC Backsheet'!$D$5:$BS$182,AF$9,FALSE))),"")</f>
        <v/>
      </c>
      <c r="AG70" s="137" t="str">
        <f ca="1">IFERROR(IF((VLOOKUP($E70,'DTOC Backsheet'!$D$5:$BS$182,AG$9,FALSE))="","",(VLOOKUP($E70,'DTOC Backsheet'!$D$5:$BS$182,AG$9,FALSE))),"")</f>
        <v/>
      </c>
      <c r="AH70" s="136">
        <f t="shared" ca="1" si="28"/>
        <v>585</v>
      </c>
      <c r="AI70" s="138">
        <f t="shared" ca="1" si="29"/>
        <v>759</v>
      </c>
      <c r="AJ70" s="139">
        <f t="shared" ca="1" si="30"/>
        <v>445</v>
      </c>
      <c r="AK70" s="139">
        <f t="shared" ca="1" si="31"/>
        <v>620</v>
      </c>
      <c r="AL70" s="164">
        <f t="shared" ca="1" si="32"/>
        <v>2131</v>
      </c>
      <c r="AM70" s="140">
        <f t="shared" ca="1" si="33"/>
        <v>2646</v>
      </c>
      <c r="AN70" s="136" t="str">
        <f t="shared" si="34"/>
        <v/>
      </c>
      <c r="AO70" s="139" t="str">
        <f t="shared" ca="1" si="35"/>
        <v/>
      </c>
      <c r="AP70" s="138" t="str">
        <f t="shared" ca="1" si="36"/>
        <v/>
      </c>
      <c r="AQ70" s="135">
        <f t="shared" ca="1" si="37"/>
        <v>-343</v>
      </c>
      <c r="AR70" s="136">
        <f t="shared" ca="1" si="38"/>
        <v>-339</v>
      </c>
      <c r="AS70" s="164">
        <f t="shared" ca="1" si="39"/>
        <v>-1303.0305471447309</v>
      </c>
      <c r="AT70" s="139">
        <f t="shared" ca="1" si="40"/>
        <v>-1477.6183077615183</v>
      </c>
      <c r="AU70" s="164">
        <f t="shared" ca="1" si="41"/>
        <v>-884.26295174852567</v>
      </c>
      <c r="AV70" s="140">
        <f t="shared" ca="1" si="42"/>
        <v>-432.17171680681349</v>
      </c>
      <c r="AW70" s="136" t="str">
        <f t="shared" si="43"/>
        <v/>
      </c>
      <c r="AX70" s="164" t="str">
        <f t="shared" ca="1" si="44"/>
        <v/>
      </c>
      <c r="AY70" s="140" t="str">
        <f t="shared" ca="1" si="45"/>
        <v/>
      </c>
    </row>
    <row r="71" spans="1:5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27"/>
        <v>E06000005</v>
      </c>
      <c r="F71" s="29" t="str">
        <f ca="1">IF(E71="","",VLOOKUP(E71,'Org list'!$J$9:$K$636,2,0))</f>
        <v>Darlington</v>
      </c>
      <c r="G71" s="135">
        <f ca="1">IFERROR(IF((VLOOKUP($E71,'DTOC Backsheet'!$D$5:$BS$182,G$9,FALSE))="","",(VLOOKUP($E71,'DTOC Backsheet'!$D$5:$BS$182,G$9,FALSE))),"")</f>
        <v>141</v>
      </c>
      <c r="H71" s="136">
        <f ca="1">IFERROR(IF((VLOOKUP($E71,'DTOC Backsheet'!$D$5:$BS$182,H$9,FALSE))="","",(VLOOKUP($E71,'DTOC Backsheet'!$D$5:$BS$182,H$9,FALSE))),"")</f>
        <v>184</v>
      </c>
      <c r="I71" s="136">
        <f ca="1">IFERROR(IF((VLOOKUP($E71,'DTOC Backsheet'!$D$5:$BS$182,I$9,FALSE))="","",(VLOOKUP($E71,'DTOC Backsheet'!$D$5:$BS$182,I$9,FALSE))),"")</f>
        <v>218</v>
      </c>
      <c r="J71" s="138">
        <f ca="1">IFERROR(IF((VLOOKUP($E71,'DTOC Backsheet'!$D$5:$BS$182,J$9,FALSE))="","",(VLOOKUP($E71,'DTOC Backsheet'!$D$5:$BS$182,J$9,FALSE))),"")</f>
        <v>238</v>
      </c>
      <c r="K71" s="164">
        <f ca="1">IFERROR(IF((VLOOKUP($E71,'DTOC Backsheet'!$D$5:$BS$182,K$9,FALSE))="","",(VLOOKUP($E71,'DTOC Backsheet'!$D$5:$BS$182,K$9,FALSE))),"")</f>
        <v>164</v>
      </c>
      <c r="L71" s="140">
        <f ca="1">IFERROR(IF((VLOOKUP($E71,'DTOC Backsheet'!$D$5:$BS$182,L$9,FALSE))="","",(VLOOKUP($E71,'DTOC Backsheet'!$D$5:$BS$182,L$9,FALSE))),"")</f>
        <v>202</v>
      </c>
      <c r="M71" s="136">
        <f ca="1">IFERROR(IF((VLOOKUP($E71,'DTOC Backsheet'!$D$5:$BS$182,M$9,FALSE))="","",(VLOOKUP($E71,'DTOC Backsheet'!$D$5:$BS$182,M$9,FALSE))),"")</f>
        <v>113</v>
      </c>
      <c r="N71" s="139">
        <f ca="1">IFERROR(IF((VLOOKUP($E71,'DTOC Backsheet'!$D$5:$BS$182,N$9,FALSE))="","",(VLOOKUP($E71,'DTOC Backsheet'!$D$5:$BS$182,N$9,FALSE))),"")</f>
        <v>176</v>
      </c>
      <c r="O71" s="137">
        <f ca="1">IFERROR(IF((VLOOKUP($E71,'DTOC Backsheet'!$D$5:$BS$182,O$9,FALSE))="","",(VLOOKUP($E71,'DTOC Backsheet'!$D$5:$BS$182,O$9,FALSE))),"")</f>
        <v>81</v>
      </c>
      <c r="P71" s="136">
        <f ca="1">IFERROR(IF((VLOOKUP($E71,'DTOC Backsheet'!$D$5:$BS$182,P$9,FALSE))="","",(VLOOKUP($E71,'DTOC Backsheet'!$D$5:$BS$182,P$9,FALSE))),"")</f>
        <v>143</v>
      </c>
      <c r="Q71" s="136">
        <f ca="1">IFERROR(IF((VLOOKUP($E71,'DTOC Backsheet'!$D$5:$BS$182,Q$9,FALSE))="","",(VLOOKUP($E71,'DTOC Backsheet'!$D$5:$BS$182,Q$9,FALSE))),"")</f>
        <v>142</v>
      </c>
      <c r="R71" s="136">
        <f ca="1">IFERROR(IF((VLOOKUP($E71,'DTOC Backsheet'!$D$5:$BS$182,R$9,FALSE))="","",(VLOOKUP($E71,'DTOC Backsheet'!$D$5:$BS$182,R$9,FALSE))),"")</f>
        <v>138</v>
      </c>
      <c r="S71" s="136">
        <f ca="1">IFERROR(IF((VLOOKUP($E71,'DTOC Backsheet'!$D$5:$BS$182,S$9,FALSE))="","",(VLOOKUP($E71,'DTOC Backsheet'!$D$5:$BS$182,S$9,FALSE))),"")</f>
        <v>143</v>
      </c>
      <c r="T71" s="164">
        <f ca="1">IFERROR(IF((VLOOKUP($E71,'DTOC Backsheet'!$D$5:$BS$182,T$9,FALSE))="","",(VLOOKUP($E71,'DTOC Backsheet'!$D$5:$BS$182,T$9,FALSE))),"")</f>
        <v>137.9</v>
      </c>
      <c r="U71" s="140">
        <f ca="1">IFERROR(IF((VLOOKUP($E71,'DTOC Backsheet'!$D$5:$BS$182,U$9,FALSE))="","",(VLOOKUP($E71,'DTOC Backsheet'!$D$5:$BS$182,U$9,FALSE))),"")</f>
        <v>142.46403627932494</v>
      </c>
      <c r="V71" s="136">
        <f ca="1">IFERROR(IF((VLOOKUP($E71,'DTOC Backsheet'!$D$5:$BS$182,V$9,FALSE))="","",(VLOOKUP($E71,'DTOC Backsheet'!$D$5:$BS$182,V$9,FALSE))),"")</f>
        <v>142.46403627932494</v>
      </c>
      <c r="W71" s="136">
        <f ca="1">IFERROR(IF((VLOOKUP($E71,'DTOC Backsheet'!$D$5:$BS$182,W$9,FALSE))="","",(VLOOKUP($E71,'DTOC Backsheet'!$D$5:$BS$182,W$9,FALSE))),"")</f>
        <v>128.6771940587451</v>
      </c>
      <c r="X71" s="138">
        <f ca="1">IFERROR(IF((VLOOKUP($E71,'DTOC Backsheet'!$D$5:$BS$182,X$9,FALSE))="","",(VLOOKUP($E71,'DTOC Backsheet'!$D$5:$BS$182,X$9,FALSE))),"")</f>
        <v>142.46403627932494</v>
      </c>
      <c r="Y71" s="135">
        <f ca="1">IFERROR(IF((VLOOKUP($E71,'DTOC Backsheet'!$D$5:$BS$182,Y$9,FALSE))="","",(VLOOKUP($E71,'DTOC Backsheet'!$D$5:$BS$182,Y$9,FALSE))),"")</f>
        <v>59</v>
      </c>
      <c r="Z71" s="136">
        <f ca="1">IFERROR(IF((VLOOKUP($E71,'DTOC Backsheet'!$D$5:$BS$182,Z$9,FALSE))="","",(VLOOKUP($E71,'DTOC Backsheet'!$D$5:$BS$182,Z$9,FALSE))),"")</f>
        <v>129</v>
      </c>
      <c r="AA71" s="164">
        <f ca="1">IFERROR(IF((VLOOKUP($E71,'DTOC Backsheet'!$D$5:$BS$182,AA$9,FALSE))="","",(VLOOKUP($E71,'DTOC Backsheet'!$D$5:$BS$182,AA$9,FALSE))),"")</f>
        <v>170</v>
      </c>
      <c r="AB71" s="139">
        <f ca="1">IFERROR(IF((VLOOKUP($E71,'DTOC Backsheet'!$D$5:$BS$182,AB$9,FALSE))="","",(VLOOKUP($E71,'DTOC Backsheet'!$D$5:$BS$182,AB$9,FALSE))),"")</f>
        <v>204</v>
      </c>
      <c r="AC71" s="164">
        <f ca="1">IFERROR(IF((VLOOKUP($E71,'DTOC Backsheet'!$D$5:$BS$182,AC$9,FALSE))="","",(VLOOKUP($E71,'DTOC Backsheet'!$D$5:$BS$182,AC$9,FALSE))),"")</f>
        <v>127</v>
      </c>
      <c r="AD71" s="140">
        <f ca="1">IFERROR(IF((VLOOKUP($E71,'DTOC Backsheet'!$D$5:$BS$182,AD$9,FALSE))="","",(VLOOKUP($E71,'DTOC Backsheet'!$D$5:$BS$182,AD$9,FALSE))),"")</f>
        <v>128</v>
      </c>
      <c r="AE71" s="136"/>
      <c r="AF71" s="139" t="str">
        <f ca="1">IFERROR(IF((VLOOKUP($E71,'DTOC Backsheet'!$D$5:$BS$182,AF$9,FALSE))="","",(VLOOKUP($E71,'DTOC Backsheet'!$D$5:$BS$182,AF$9,FALSE))),"")</f>
        <v/>
      </c>
      <c r="AG71" s="137" t="str">
        <f ca="1">IFERROR(IF((VLOOKUP($E71,'DTOC Backsheet'!$D$5:$BS$182,AG$9,FALSE))="","",(VLOOKUP($E71,'DTOC Backsheet'!$D$5:$BS$182,AG$9,FALSE))),"")</f>
        <v/>
      </c>
      <c r="AH71" s="136">
        <f t="shared" ca="1" si="28"/>
        <v>82</v>
      </c>
      <c r="AI71" s="138">
        <f t="shared" ca="1" si="29"/>
        <v>55</v>
      </c>
      <c r="AJ71" s="139">
        <f t="shared" ca="1" si="30"/>
        <v>48</v>
      </c>
      <c r="AK71" s="139">
        <f t="shared" ca="1" si="31"/>
        <v>34</v>
      </c>
      <c r="AL71" s="164">
        <f t="shared" ca="1" si="32"/>
        <v>37</v>
      </c>
      <c r="AM71" s="140">
        <f t="shared" ca="1" si="33"/>
        <v>74</v>
      </c>
      <c r="AN71" s="136" t="str">
        <f t="shared" si="34"/>
        <v/>
      </c>
      <c r="AO71" s="139" t="str">
        <f t="shared" ca="1" si="35"/>
        <v/>
      </c>
      <c r="AP71" s="138" t="str">
        <f t="shared" ca="1" si="36"/>
        <v/>
      </c>
      <c r="AQ71" s="135">
        <f t="shared" ca="1" si="37"/>
        <v>84</v>
      </c>
      <c r="AR71" s="136">
        <f t="shared" ca="1" si="38"/>
        <v>13</v>
      </c>
      <c r="AS71" s="164">
        <f t="shared" ca="1" si="39"/>
        <v>-32</v>
      </c>
      <c r="AT71" s="139">
        <f t="shared" ca="1" si="40"/>
        <v>-61</v>
      </c>
      <c r="AU71" s="164">
        <f t="shared" ca="1" si="41"/>
        <v>10.900000000000006</v>
      </c>
      <c r="AV71" s="140">
        <f t="shared" ca="1" si="42"/>
        <v>14.464036279324944</v>
      </c>
      <c r="AW71" s="136" t="str">
        <f t="shared" si="43"/>
        <v/>
      </c>
      <c r="AX71" s="164" t="str">
        <f t="shared" ca="1" si="44"/>
        <v/>
      </c>
      <c r="AY71" s="140" t="str">
        <f t="shared" ca="1" si="45"/>
        <v/>
      </c>
    </row>
    <row r="72" spans="1:5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27"/>
        <v>E06000015</v>
      </c>
      <c r="F72" s="29" t="str">
        <f ca="1">IF(E72="","",VLOOKUP(E72,'Org list'!$J$9:$K$636,2,0))</f>
        <v>Derby</v>
      </c>
      <c r="G72" s="135">
        <f ca="1">IFERROR(IF((VLOOKUP($E72,'DTOC Backsheet'!$D$5:$BS$182,G$9,FALSE))="","",(VLOOKUP($E72,'DTOC Backsheet'!$D$5:$BS$182,G$9,FALSE))),"")</f>
        <v>545</v>
      </c>
      <c r="H72" s="136">
        <f ca="1">IFERROR(IF((VLOOKUP($E72,'DTOC Backsheet'!$D$5:$BS$182,H$9,FALSE))="","",(VLOOKUP($E72,'DTOC Backsheet'!$D$5:$BS$182,H$9,FALSE))),"")</f>
        <v>599</v>
      </c>
      <c r="I72" s="136">
        <f ca="1">IFERROR(IF((VLOOKUP($E72,'DTOC Backsheet'!$D$5:$BS$182,I$9,FALSE))="","",(VLOOKUP($E72,'DTOC Backsheet'!$D$5:$BS$182,I$9,FALSE))),"")</f>
        <v>538</v>
      </c>
      <c r="J72" s="138">
        <f ca="1">IFERROR(IF((VLOOKUP($E72,'DTOC Backsheet'!$D$5:$BS$182,J$9,FALSE))="","",(VLOOKUP($E72,'DTOC Backsheet'!$D$5:$BS$182,J$9,FALSE))),"")</f>
        <v>469</v>
      </c>
      <c r="K72" s="164">
        <f ca="1">IFERROR(IF((VLOOKUP($E72,'DTOC Backsheet'!$D$5:$BS$182,K$9,FALSE))="","",(VLOOKUP($E72,'DTOC Backsheet'!$D$5:$BS$182,K$9,FALSE))),"")</f>
        <v>390</v>
      </c>
      <c r="L72" s="140">
        <f ca="1">IFERROR(IF((VLOOKUP($E72,'DTOC Backsheet'!$D$5:$BS$182,L$9,FALSE))="","",(VLOOKUP($E72,'DTOC Backsheet'!$D$5:$BS$182,L$9,FALSE))),"")</f>
        <v>411</v>
      </c>
      <c r="M72" s="136">
        <f ca="1">IFERROR(IF((VLOOKUP($E72,'DTOC Backsheet'!$D$5:$BS$182,M$9,FALSE))="","",(VLOOKUP($E72,'DTOC Backsheet'!$D$5:$BS$182,M$9,FALSE))),"")</f>
        <v>463</v>
      </c>
      <c r="N72" s="139">
        <f ca="1">IFERROR(IF((VLOOKUP($E72,'DTOC Backsheet'!$D$5:$BS$182,N$9,FALSE))="","",(VLOOKUP($E72,'DTOC Backsheet'!$D$5:$BS$182,N$9,FALSE))),"")</f>
        <v>283</v>
      </c>
      <c r="O72" s="137">
        <f ca="1">IFERROR(IF((VLOOKUP($E72,'DTOC Backsheet'!$D$5:$BS$182,O$9,FALSE))="","",(VLOOKUP($E72,'DTOC Backsheet'!$D$5:$BS$182,O$9,FALSE))),"")</f>
        <v>303</v>
      </c>
      <c r="P72" s="136">
        <f ca="1">IFERROR(IF((VLOOKUP($E72,'DTOC Backsheet'!$D$5:$BS$182,P$9,FALSE))="","",(VLOOKUP($E72,'DTOC Backsheet'!$D$5:$BS$182,P$9,FALSE))),"")</f>
        <v>344.31473963500002</v>
      </c>
      <c r="Q72" s="136">
        <f ca="1">IFERROR(IF((VLOOKUP($E72,'DTOC Backsheet'!$D$5:$BS$182,Q$9,FALSE))="","",(VLOOKUP($E72,'DTOC Backsheet'!$D$5:$BS$182,Q$9,FALSE))),"")</f>
        <v>338.14314942999999</v>
      </c>
      <c r="R72" s="136">
        <f ca="1">IFERROR(IF((VLOOKUP($E72,'DTOC Backsheet'!$D$5:$BS$182,R$9,FALSE))="","",(VLOOKUP($E72,'DTOC Backsheet'!$D$5:$BS$182,R$9,FALSE))),"")</f>
        <v>321.26279925</v>
      </c>
      <c r="S72" s="136">
        <f ca="1">IFERROR(IF((VLOOKUP($E72,'DTOC Backsheet'!$D$5:$BS$182,S$9,FALSE))="","",(VLOOKUP($E72,'DTOC Backsheet'!$D$5:$BS$182,S$9,FALSE))),"")</f>
        <v>325.79996902000005</v>
      </c>
      <c r="T72" s="164">
        <f ca="1">IFERROR(IF((VLOOKUP($E72,'DTOC Backsheet'!$D$5:$BS$182,T$9,FALSE))="","",(VLOOKUP($E72,'DTOC Backsheet'!$D$5:$BS$182,T$9,FALSE))),"")</f>
        <v>306.39999999999998</v>
      </c>
      <c r="U72" s="140">
        <f ca="1">IFERROR(IF((VLOOKUP($E72,'DTOC Backsheet'!$D$5:$BS$182,U$9,FALSE))="","",(VLOOKUP($E72,'DTOC Backsheet'!$D$5:$BS$182,U$9,FALSE))),"")</f>
        <v>319.62837881499996</v>
      </c>
      <c r="V72" s="136">
        <f ca="1">IFERROR(IF((VLOOKUP($E72,'DTOC Backsheet'!$D$5:$BS$182,V$9,FALSE))="","",(VLOOKUP($E72,'DTOC Backsheet'!$D$5:$BS$182,V$9,FALSE))),"")</f>
        <v>321.338447191</v>
      </c>
      <c r="W72" s="136">
        <f ca="1">IFERROR(IF((VLOOKUP($E72,'DTOC Backsheet'!$D$5:$BS$182,W$9,FALSE))="","",(VLOOKUP($E72,'DTOC Backsheet'!$D$5:$BS$182,W$9,FALSE))),"")</f>
        <v>290.24117810799999</v>
      </c>
      <c r="X72" s="138">
        <f ca="1">IFERROR(IF((VLOOKUP($E72,'DTOC Backsheet'!$D$5:$BS$182,X$9,FALSE))="","",(VLOOKUP($E72,'DTOC Backsheet'!$D$5:$BS$182,X$9,FALSE))),"")</f>
        <v>321.338447191</v>
      </c>
      <c r="Y72" s="135">
        <f ca="1">IFERROR(IF((VLOOKUP($E72,'DTOC Backsheet'!$D$5:$BS$182,Y$9,FALSE))="","",(VLOOKUP($E72,'DTOC Backsheet'!$D$5:$BS$182,Y$9,FALSE))),"")</f>
        <v>310</v>
      </c>
      <c r="Z72" s="136">
        <f ca="1">IFERROR(IF((VLOOKUP($E72,'DTOC Backsheet'!$D$5:$BS$182,Z$9,FALSE))="","",(VLOOKUP($E72,'DTOC Backsheet'!$D$5:$BS$182,Z$9,FALSE))),"")</f>
        <v>264</v>
      </c>
      <c r="AA72" s="164">
        <f ca="1">IFERROR(IF((VLOOKUP($E72,'DTOC Backsheet'!$D$5:$BS$182,AA$9,FALSE))="","",(VLOOKUP($E72,'DTOC Backsheet'!$D$5:$BS$182,AA$9,FALSE))),"")</f>
        <v>299</v>
      </c>
      <c r="AB72" s="139">
        <f ca="1">IFERROR(IF((VLOOKUP($E72,'DTOC Backsheet'!$D$5:$BS$182,AB$9,FALSE))="","",(VLOOKUP($E72,'DTOC Backsheet'!$D$5:$BS$182,AB$9,FALSE))),"")</f>
        <v>387</v>
      </c>
      <c r="AC72" s="164">
        <f ca="1">IFERROR(IF((VLOOKUP($E72,'DTOC Backsheet'!$D$5:$BS$182,AC$9,FALSE))="","",(VLOOKUP($E72,'DTOC Backsheet'!$D$5:$BS$182,AC$9,FALSE))),"")</f>
        <v>541</v>
      </c>
      <c r="AD72" s="140">
        <f ca="1">IFERROR(IF((VLOOKUP($E72,'DTOC Backsheet'!$D$5:$BS$182,AD$9,FALSE))="","",(VLOOKUP($E72,'DTOC Backsheet'!$D$5:$BS$182,AD$9,FALSE))),"")</f>
        <v>372</v>
      </c>
      <c r="AE72" s="136"/>
      <c r="AF72" s="139" t="str">
        <f ca="1">IFERROR(IF((VLOOKUP($E72,'DTOC Backsheet'!$D$5:$BS$182,AF$9,FALSE))="","",(VLOOKUP($E72,'DTOC Backsheet'!$D$5:$BS$182,AF$9,FALSE))),"")</f>
        <v/>
      </c>
      <c r="AG72" s="137" t="str">
        <f ca="1">IFERROR(IF((VLOOKUP($E72,'DTOC Backsheet'!$D$5:$BS$182,AG$9,FALSE))="","",(VLOOKUP($E72,'DTOC Backsheet'!$D$5:$BS$182,AG$9,FALSE))),"")</f>
        <v/>
      </c>
      <c r="AH72" s="136">
        <f t="shared" ca="1" si="28"/>
        <v>235</v>
      </c>
      <c r="AI72" s="138">
        <f t="shared" ca="1" si="29"/>
        <v>335</v>
      </c>
      <c r="AJ72" s="139">
        <f t="shared" ca="1" si="30"/>
        <v>239</v>
      </c>
      <c r="AK72" s="139">
        <f t="shared" ca="1" si="31"/>
        <v>82</v>
      </c>
      <c r="AL72" s="164">
        <f t="shared" ca="1" si="32"/>
        <v>-151</v>
      </c>
      <c r="AM72" s="140">
        <f t="shared" ca="1" si="33"/>
        <v>39</v>
      </c>
      <c r="AN72" s="136" t="str">
        <f t="shared" si="34"/>
        <v/>
      </c>
      <c r="AO72" s="139" t="str">
        <f t="shared" ca="1" si="35"/>
        <v/>
      </c>
      <c r="AP72" s="138" t="str">
        <f t="shared" ca="1" si="36"/>
        <v/>
      </c>
      <c r="AQ72" s="135">
        <f t="shared" ca="1" si="37"/>
        <v>34.314739635000024</v>
      </c>
      <c r="AR72" s="136">
        <f t="shared" ca="1" si="38"/>
        <v>74.143149429999994</v>
      </c>
      <c r="AS72" s="164">
        <f t="shared" ca="1" si="39"/>
        <v>22.26279925</v>
      </c>
      <c r="AT72" s="139">
        <f t="shared" ca="1" si="40"/>
        <v>-61.200030979999951</v>
      </c>
      <c r="AU72" s="164">
        <f t="shared" ca="1" si="41"/>
        <v>-234.60000000000002</v>
      </c>
      <c r="AV72" s="140">
        <f t="shared" ca="1" si="42"/>
        <v>-52.371621185000038</v>
      </c>
      <c r="AW72" s="136" t="str">
        <f t="shared" si="43"/>
        <v/>
      </c>
      <c r="AX72" s="164" t="str">
        <f t="shared" ca="1" si="44"/>
        <v/>
      </c>
      <c r="AY72" s="140" t="str">
        <f t="shared" ca="1" si="45"/>
        <v/>
      </c>
    </row>
    <row r="73" spans="1:5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27"/>
        <v>E10000007</v>
      </c>
      <c r="F73" s="29" t="str">
        <f ca="1">IF(E73="","",VLOOKUP(E73,'Org list'!$J$9:$K$636,2,0))</f>
        <v>Derbyshire</v>
      </c>
      <c r="G73" s="135">
        <f ca="1">IFERROR(IF((VLOOKUP($E73,'DTOC Backsheet'!$D$5:$BS$182,G$9,FALSE))="","",(VLOOKUP($E73,'DTOC Backsheet'!$D$5:$BS$182,G$9,FALSE))),"")</f>
        <v>1568</v>
      </c>
      <c r="H73" s="136">
        <f ca="1">IFERROR(IF((VLOOKUP($E73,'DTOC Backsheet'!$D$5:$BS$182,H$9,FALSE))="","",(VLOOKUP($E73,'DTOC Backsheet'!$D$5:$BS$182,H$9,FALSE))),"")</f>
        <v>1928</v>
      </c>
      <c r="I73" s="136">
        <f ca="1">IFERROR(IF((VLOOKUP($E73,'DTOC Backsheet'!$D$5:$BS$182,I$9,FALSE))="","",(VLOOKUP($E73,'DTOC Backsheet'!$D$5:$BS$182,I$9,FALSE))),"")</f>
        <v>1850</v>
      </c>
      <c r="J73" s="138">
        <f ca="1">IFERROR(IF((VLOOKUP($E73,'DTOC Backsheet'!$D$5:$BS$182,J$9,FALSE))="","",(VLOOKUP($E73,'DTOC Backsheet'!$D$5:$BS$182,J$9,FALSE))),"")</f>
        <v>1839</v>
      </c>
      <c r="K73" s="164">
        <f ca="1">IFERROR(IF((VLOOKUP($E73,'DTOC Backsheet'!$D$5:$BS$182,K$9,FALSE))="","",(VLOOKUP($E73,'DTOC Backsheet'!$D$5:$BS$182,K$9,FALSE))),"")</f>
        <v>2064</v>
      </c>
      <c r="L73" s="140">
        <f ca="1">IFERROR(IF((VLOOKUP($E73,'DTOC Backsheet'!$D$5:$BS$182,L$9,FALSE))="","",(VLOOKUP($E73,'DTOC Backsheet'!$D$5:$BS$182,L$9,FALSE))),"")</f>
        <v>2313</v>
      </c>
      <c r="M73" s="136">
        <f ca="1">IFERROR(IF((VLOOKUP($E73,'DTOC Backsheet'!$D$5:$BS$182,M$9,FALSE))="","",(VLOOKUP($E73,'DTOC Backsheet'!$D$5:$BS$182,M$9,FALSE))),"")</f>
        <v>2251</v>
      </c>
      <c r="N73" s="139">
        <f ca="1">IFERROR(IF((VLOOKUP($E73,'DTOC Backsheet'!$D$5:$BS$182,N$9,FALSE))="","",(VLOOKUP($E73,'DTOC Backsheet'!$D$5:$BS$182,N$9,FALSE))),"")</f>
        <v>1659</v>
      </c>
      <c r="O73" s="137">
        <f ca="1">IFERROR(IF((VLOOKUP($E73,'DTOC Backsheet'!$D$5:$BS$182,O$9,FALSE))="","",(VLOOKUP($E73,'DTOC Backsheet'!$D$5:$BS$182,O$9,FALSE))),"")</f>
        <v>1740</v>
      </c>
      <c r="P73" s="136">
        <f ca="1">IFERROR(IF((VLOOKUP($E73,'DTOC Backsheet'!$D$5:$BS$182,P$9,FALSE))="","",(VLOOKUP($E73,'DTOC Backsheet'!$D$5:$BS$182,P$9,FALSE))),"")</f>
        <v>1709.1946670134287</v>
      </c>
      <c r="Q73" s="136">
        <f ca="1">IFERROR(IF((VLOOKUP($E73,'DTOC Backsheet'!$D$5:$BS$182,Q$9,FALSE))="","",(VLOOKUP($E73,'DTOC Backsheet'!$D$5:$BS$182,Q$9,FALSE))),"")</f>
        <v>1689.4823388394288</v>
      </c>
      <c r="R73" s="136">
        <f ca="1">IFERROR(IF((VLOOKUP($E73,'DTOC Backsheet'!$D$5:$BS$182,R$9,FALSE))="","",(VLOOKUP($E73,'DTOC Backsheet'!$D$5:$BS$182,R$9,FALSE))),"")</f>
        <v>1616.9967758553455</v>
      </c>
      <c r="S73" s="136">
        <f ca="1">IFERROR(IF((VLOOKUP($E73,'DTOC Backsheet'!$D$5:$BS$182,S$9,FALSE))="","",(VLOOKUP($E73,'DTOC Backsheet'!$D$5:$BS$182,S$9,FALSE))),"")</f>
        <v>1670.8966683838578</v>
      </c>
      <c r="T73" s="164">
        <f ca="1">IFERROR(IF((VLOOKUP($E73,'DTOC Backsheet'!$D$5:$BS$182,T$9,FALSE))="","",(VLOOKUP($E73,'DTOC Backsheet'!$D$5:$BS$182,T$9,FALSE))),"")</f>
        <v>1608.418285714286</v>
      </c>
      <c r="U73" s="140">
        <f ca="1">IFERROR(IF((VLOOKUP($E73,'DTOC Backsheet'!$D$5:$BS$182,U$9,FALSE))="","",(VLOOKUP($E73,'DTOC Backsheet'!$D$5:$BS$182,U$9,FALSE))),"")</f>
        <v>1662.0322285714285</v>
      </c>
      <c r="V73" s="136">
        <f ca="1">IFERROR(IF((VLOOKUP($E73,'DTOC Backsheet'!$D$5:$BS$182,V$9,FALSE))="","",(VLOOKUP($E73,'DTOC Backsheet'!$D$5:$BS$182,V$9,FALSE))),"")</f>
        <v>1670.066802270765</v>
      </c>
      <c r="W73" s="136">
        <f ca="1">IFERROR(IF((VLOOKUP($E73,'DTOC Backsheet'!$D$5:$BS$182,W$9,FALSE))="","",(VLOOKUP($E73,'DTOC Backsheet'!$D$5:$BS$182,W$9,FALSE))),"")</f>
        <v>1508.4474343090778</v>
      </c>
      <c r="X73" s="138">
        <f ca="1">IFERROR(IF((VLOOKUP($E73,'DTOC Backsheet'!$D$5:$BS$182,X$9,FALSE))="","",(VLOOKUP($E73,'DTOC Backsheet'!$D$5:$BS$182,X$9,FALSE))),"")</f>
        <v>1670.066802270765</v>
      </c>
      <c r="Y73" s="135">
        <f ca="1">IFERROR(IF((VLOOKUP($E73,'DTOC Backsheet'!$D$5:$BS$182,Y$9,FALSE))="","",(VLOOKUP($E73,'DTOC Backsheet'!$D$5:$BS$182,Y$9,FALSE))),"")</f>
        <v>1633</v>
      </c>
      <c r="Z73" s="136">
        <f ca="1">IFERROR(IF((VLOOKUP($E73,'DTOC Backsheet'!$D$5:$BS$182,Z$9,FALSE))="","",(VLOOKUP($E73,'DTOC Backsheet'!$D$5:$BS$182,Z$9,FALSE))),"")</f>
        <v>1401</v>
      </c>
      <c r="AA73" s="164">
        <f ca="1">IFERROR(IF((VLOOKUP($E73,'DTOC Backsheet'!$D$5:$BS$182,AA$9,FALSE))="","",(VLOOKUP($E73,'DTOC Backsheet'!$D$5:$BS$182,AA$9,FALSE))),"")</f>
        <v>1127</v>
      </c>
      <c r="AB73" s="139">
        <f ca="1">IFERROR(IF((VLOOKUP($E73,'DTOC Backsheet'!$D$5:$BS$182,AB$9,FALSE))="","",(VLOOKUP($E73,'DTOC Backsheet'!$D$5:$BS$182,AB$9,FALSE))),"")</f>
        <v>1269</v>
      </c>
      <c r="AC73" s="164">
        <f ca="1">IFERROR(IF((VLOOKUP($E73,'DTOC Backsheet'!$D$5:$BS$182,AC$9,FALSE))="","",(VLOOKUP($E73,'DTOC Backsheet'!$D$5:$BS$182,AC$9,FALSE))),"")</f>
        <v>858</v>
      </c>
      <c r="AD73" s="140">
        <f ca="1">IFERROR(IF((VLOOKUP($E73,'DTOC Backsheet'!$D$5:$BS$182,AD$9,FALSE))="","",(VLOOKUP($E73,'DTOC Backsheet'!$D$5:$BS$182,AD$9,FALSE))),"")</f>
        <v>1081</v>
      </c>
      <c r="AE73" s="136"/>
      <c r="AF73" s="139" t="str">
        <f ca="1">IFERROR(IF((VLOOKUP($E73,'DTOC Backsheet'!$D$5:$BS$182,AF$9,FALSE))="","",(VLOOKUP($E73,'DTOC Backsheet'!$D$5:$BS$182,AF$9,FALSE))),"")</f>
        <v/>
      </c>
      <c r="AG73" s="137" t="str">
        <f ca="1">IFERROR(IF((VLOOKUP($E73,'DTOC Backsheet'!$D$5:$BS$182,AG$9,FALSE))="","",(VLOOKUP($E73,'DTOC Backsheet'!$D$5:$BS$182,AG$9,FALSE))),"")</f>
        <v/>
      </c>
      <c r="AH73" s="136">
        <f t="shared" ca="1" si="28"/>
        <v>-65</v>
      </c>
      <c r="AI73" s="138">
        <f t="shared" ca="1" si="29"/>
        <v>527</v>
      </c>
      <c r="AJ73" s="139">
        <f t="shared" ca="1" si="30"/>
        <v>723</v>
      </c>
      <c r="AK73" s="139">
        <f t="shared" ca="1" si="31"/>
        <v>570</v>
      </c>
      <c r="AL73" s="164">
        <f t="shared" ca="1" si="32"/>
        <v>1206</v>
      </c>
      <c r="AM73" s="140">
        <f t="shared" ca="1" si="33"/>
        <v>1232</v>
      </c>
      <c r="AN73" s="136" t="str">
        <f t="shared" si="34"/>
        <v/>
      </c>
      <c r="AO73" s="139" t="str">
        <f t="shared" ca="1" si="35"/>
        <v/>
      </c>
      <c r="AP73" s="138" t="str">
        <f t="shared" ca="1" si="36"/>
        <v/>
      </c>
      <c r="AQ73" s="135">
        <f t="shared" ca="1" si="37"/>
        <v>76.194667013428671</v>
      </c>
      <c r="AR73" s="136">
        <f t="shared" ca="1" si="38"/>
        <v>288.48233883942885</v>
      </c>
      <c r="AS73" s="164">
        <f t="shared" ca="1" si="39"/>
        <v>489.9967758553455</v>
      </c>
      <c r="AT73" s="139">
        <f t="shared" ca="1" si="40"/>
        <v>401.89666838385779</v>
      </c>
      <c r="AU73" s="164">
        <f t="shared" ca="1" si="41"/>
        <v>750.41828571428596</v>
      </c>
      <c r="AV73" s="140">
        <f t="shared" ca="1" si="42"/>
        <v>581.0322285714285</v>
      </c>
      <c r="AW73" s="136" t="str">
        <f t="shared" si="43"/>
        <v/>
      </c>
      <c r="AX73" s="164" t="str">
        <f t="shared" ca="1" si="44"/>
        <v/>
      </c>
      <c r="AY73" s="140" t="str">
        <f t="shared" ca="1" si="45"/>
        <v/>
      </c>
    </row>
    <row r="74" spans="1:5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27"/>
        <v>E10000008</v>
      </c>
      <c r="F74" s="29" t="str">
        <f ca="1">IF(E74="","",VLOOKUP(E74,'Org list'!$J$9:$K$636,2,0))</f>
        <v>Devon</v>
      </c>
      <c r="G74" s="135">
        <f ca="1">IFERROR(IF((VLOOKUP($E74,'DTOC Backsheet'!$D$5:$BS$182,G$9,FALSE))="","",(VLOOKUP($E74,'DTOC Backsheet'!$D$5:$BS$182,G$9,FALSE))),"")</f>
        <v>5606</v>
      </c>
      <c r="H74" s="136">
        <f ca="1">IFERROR(IF((VLOOKUP($E74,'DTOC Backsheet'!$D$5:$BS$182,H$9,FALSE))="","",(VLOOKUP($E74,'DTOC Backsheet'!$D$5:$BS$182,H$9,FALSE))),"")</f>
        <v>4874</v>
      </c>
      <c r="I74" s="136">
        <f ca="1">IFERROR(IF((VLOOKUP($E74,'DTOC Backsheet'!$D$5:$BS$182,I$9,FALSE))="","",(VLOOKUP($E74,'DTOC Backsheet'!$D$5:$BS$182,I$9,FALSE))),"")</f>
        <v>4262</v>
      </c>
      <c r="J74" s="138">
        <f ca="1">IFERROR(IF((VLOOKUP($E74,'DTOC Backsheet'!$D$5:$BS$182,J$9,FALSE))="","",(VLOOKUP($E74,'DTOC Backsheet'!$D$5:$BS$182,J$9,FALSE))),"")</f>
        <v>4216</v>
      </c>
      <c r="K74" s="164">
        <f ca="1">IFERROR(IF((VLOOKUP($E74,'DTOC Backsheet'!$D$5:$BS$182,K$9,FALSE))="","",(VLOOKUP($E74,'DTOC Backsheet'!$D$5:$BS$182,K$9,FALSE))),"")</f>
        <v>4457</v>
      </c>
      <c r="L74" s="140">
        <f ca="1">IFERROR(IF((VLOOKUP($E74,'DTOC Backsheet'!$D$5:$BS$182,L$9,FALSE))="","",(VLOOKUP($E74,'DTOC Backsheet'!$D$5:$BS$182,L$9,FALSE))),"")</f>
        <v>4995</v>
      </c>
      <c r="M74" s="136">
        <f ca="1">IFERROR(IF((VLOOKUP($E74,'DTOC Backsheet'!$D$5:$BS$182,M$9,FALSE))="","",(VLOOKUP($E74,'DTOC Backsheet'!$D$5:$BS$182,M$9,FALSE))),"")</f>
        <v>5182</v>
      </c>
      <c r="N74" s="139">
        <f ca="1">IFERROR(IF((VLOOKUP($E74,'DTOC Backsheet'!$D$5:$BS$182,N$9,FALSE))="","",(VLOOKUP($E74,'DTOC Backsheet'!$D$5:$BS$182,N$9,FALSE))),"")</f>
        <v>4259</v>
      </c>
      <c r="O74" s="137">
        <f ca="1">IFERROR(IF((VLOOKUP($E74,'DTOC Backsheet'!$D$5:$BS$182,O$9,FALSE))="","",(VLOOKUP($E74,'DTOC Backsheet'!$D$5:$BS$182,O$9,FALSE))),"")</f>
        <v>4818</v>
      </c>
      <c r="P74" s="136">
        <f ca="1">IFERROR(IF((VLOOKUP($E74,'DTOC Backsheet'!$D$5:$BS$182,P$9,FALSE))="","",(VLOOKUP($E74,'DTOC Backsheet'!$D$5:$BS$182,P$9,FALSE))),"")</f>
        <v>3185</v>
      </c>
      <c r="Q74" s="136">
        <f ca="1">IFERROR(IF((VLOOKUP($E74,'DTOC Backsheet'!$D$5:$BS$182,Q$9,FALSE))="","",(VLOOKUP($E74,'DTOC Backsheet'!$D$5:$BS$182,Q$9,FALSE))),"")</f>
        <v>2696</v>
      </c>
      <c r="R74" s="136">
        <f ca="1">IFERROR(IF((VLOOKUP($E74,'DTOC Backsheet'!$D$5:$BS$182,R$9,FALSE))="","",(VLOOKUP($E74,'DTOC Backsheet'!$D$5:$BS$182,R$9,FALSE))),"")</f>
        <v>2211</v>
      </c>
      <c r="S74" s="136">
        <f ca="1">IFERROR(IF((VLOOKUP($E74,'DTOC Backsheet'!$D$5:$BS$182,S$9,FALSE))="","",(VLOOKUP($E74,'DTOC Backsheet'!$D$5:$BS$182,S$9,FALSE))),"")</f>
        <v>2284.7000000000007</v>
      </c>
      <c r="T74" s="164">
        <f ca="1">IFERROR(IF((VLOOKUP($E74,'DTOC Backsheet'!$D$5:$BS$182,T$9,FALSE))="","",(VLOOKUP($E74,'DTOC Backsheet'!$D$5:$BS$182,T$9,FALSE))),"")</f>
        <v>2211</v>
      </c>
      <c r="U74" s="140">
        <f ca="1">IFERROR(IF((VLOOKUP($E74,'DTOC Backsheet'!$D$5:$BS$182,U$9,FALSE))="","",(VLOOKUP($E74,'DTOC Backsheet'!$D$5:$BS$182,U$9,FALSE))),"")</f>
        <v>2091.7285195824716</v>
      </c>
      <c r="V74" s="136">
        <f ca="1">IFERROR(IF((VLOOKUP($E74,'DTOC Backsheet'!$D$5:$BS$182,V$9,FALSE))="","",(VLOOKUP($E74,'DTOC Backsheet'!$D$5:$BS$182,V$9,FALSE))),"")</f>
        <v>1897.2070391649418</v>
      </c>
      <c r="W74" s="136">
        <f ca="1">IFERROR(IF((VLOOKUP($E74,'DTOC Backsheet'!$D$5:$BS$182,W$9,FALSE))="","",(VLOOKUP($E74,'DTOC Backsheet'!$D$5:$BS$182,W$9,FALSE))),"")</f>
        <v>1537.9095369331469</v>
      </c>
      <c r="X74" s="138">
        <f ca="1">IFERROR(IF((VLOOKUP($E74,'DTOC Backsheet'!$D$5:$BS$182,X$9,FALSE))="","",(VLOOKUP($E74,'DTOC Backsheet'!$D$5:$BS$182,X$9,FALSE))),"")</f>
        <v>1508.1640783298833</v>
      </c>
      <c r="Y74" s="135">
        <f ca="1">IFERROR(IF((VLOOKUP($E74,'DTOC Backsheet'!$D$5:$BS$182,Y$9,FALSE))="","",(VLOOKUP($E74,'DTOC Backsheet'!$D$5:$BS$182,Y$9,FALSE))),"")</f>
        <v>3977</v>
      </c>
      <c r="Z74" s="136">
        <f ca="1">IFERROR(IF((VLOOKUP($E74,'DTOC Backsheet'!$D$5:$BS$182,Z$9,FALSE))="","",(VLOOKUP($E74,'DTOC Backsheet'!$D$5:$BS$182,Z$9,FALSE))),"")</f>
        <v>3251</v>
      </c>
      <c r="AA74" s="164">
        <f ca="1">IFERROR(IF((VLOOKUP($E74,'DTOC Backsheet'!$D$5:$BS$182,AA$9,FALSE))="","",(VLOOKUP($E74,'DTOC Backsheet'!$D$5:$BS$182,AA$9,FALSE))),"")</f>
        <v>3196</v>
      </c>
      <c r="AB74" s="139">
        <f ca="1">IFERROR(IF((VLOOKUP($E74,'DTOC Backsheet'!$D$5:$BS$182,AB$9,FALSE))="","",(VLOOKUP($E74,'DTOC Backsheet'!$D$5:$BS$182,AB$9,FALSE))),"")</f>
        <v>3104</v>
      </c>
      <c r="AC74" s="164">
        <f ca="1">IFERROR(IF((VLOOKUP($E74,'DTOC Backsheet'!$D$5:$BS$182,AC$9,FALSE))="","",(VLOOKUP($E74,'DTOC Backsheet'!$D$5:$BS$182,AC$9,FALSE))),"")</f>
        <v>2156</v>
      </c>
      <c r="AD74" s="140">
        <f ca="1">IFERROR(IF((VLOOKUP($E74,'DTOC Backsheet'!$D$5:$BS$182,AD$9,FALSE))="","",(VLOOKUP($E74,'DTOC Backsheet'!$D$5:$BS$182,AD$9,FALSE))),"")</f>
        <v>2251</v>
      </c>
      <c r="AE74" s="136"/>
      <c r="AF74" s="139" t="str">
        <f ca="1">IFERROR(IF((VLOOKUP($E74,'DTOC Backsheet'!$D$5:$BS$182,AF$9,FALSE))="","",(VLOOKUP($E74,'DTOC Backsheet'!$D$5:$BS$182,AF$9,FALSE))),"")</f>
        <v/>
      </c>
      <c r="AG74" s="137" t="str">
        <f ca="1">IFERROR(IF((VLOOKUP($E74,'DTOC Backsheet'!$D$5:$BS$182,AG$9,FALSE))="","",(VLOOKUP($E74,'DTOC Backsheet'!$D$5:$BS$182,AG$9,FALSE))),"")</f>
        <v/>
      </c>
      <c r="AH74" s="136">
        <f t="shared" ca="1" si="28"/>
        <v>1629</v>
      </c>
      <c r="AI74" s="138">
        <f t="shared" ca="1" si="29"/>
        <v>1623</v>
      </c>
      <c r="AJ74" s="139">
        <f t="shared" ca="1" si="30"/>
        <v>1066</v>
      </c>
      <c r="AK74" s="139">
        <f t="shared" ca="1" si="31"/>
        <v>1112</v>
      </c>
      <c r="AL74" s="164">
        <f t="shared" ca="1" si="32"/>
        <v>2301</v>
      </c>
      <c r="AM74" s="140">
        <f t="shared" ca="1" si="33"/>
        <v>2744</v>
      </c>
      <c r="AN74" s="136" t="str">
        <f t="shared" si="34"/>
        <v/>
      </c>
      <c r="AO74" s="139" t="str">
        <f t="shared" ca="1" si="35"/>
        <v/>
      </c>
      <c r="AP74" s="138" t="str">
        <f t="shared" ca="1" si="36"/>
        <v/>
      </c>
      <c r="AQ74" s="135">
        <f t="shared" ca="1" si="37"/>
        <v>-792</v>
      </c>
      <c r="AR74" s="136">
        <f t="shared" ca="1" si="38"/>
        <v>-555</v>
      </c>
      <c r="AS74" s="164">
        <f t="shared" ca="1" si="39"/>
        <v>-985</v>
      </c>
      <c r="AT74" s="139">
        <f t="shared" ca="1" si="40"/>
        <v>-819.29999999999927</v>
      </c>
      <c r="AU74" s="164">
        <f t="shared" ca="1" si="41"/>
        <v>55</v>
      </c>
      <c r="AV74" s="140">
        <f t="shared" ca="1" si="42"/>
        <v>-159.27148041752844</v>
      </c>
      <c r="AW74" s="136" t="str">
        <f t="shared" si="43"/>
        <v/>
      </c>
      <c r="AX74" s="164" t="str">
        <f t="shared" ca="1" si="44"/>
        <v/>
      </c>
      <c r="AY74" s="140" t="str">
        <f t="shared" ca="1" si="45"/>
        <v/>
      </c>
    </row>
    <row r="75" spans="1:5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27"/>
        <v>E08000017</v>
      </c>
      <c r="F75" s="29" t="str">
        <f ca="1">IF(E75="","",VLOOKUP(E75,'Org list'!$J$9:$K$636,2,0))</f>
        <v>Doncaster</v>
      </c>
      <c r="G75" s="135">
        <f ca="1">IFERROR(IF((VLOOKUP($E75,'DTOC Backsheet'!$D$5:$BS$182,G$9,FALSE))="","",(VLOOKUP($E75,'DTOC Backsheet'!$D$5:$BS$182,G$9,FALSE))),"")</f>
        <v>421</v>
      </c>
      <c r="H75" s="136">
        <f ca="1">IFERROR(IF((VLOOKUP($E75,'DTOC Backsheet'!$D$5:$BS$182,H$9,FALSE))="","",(VLOOKUP($E75,'DTOC Backsheet'!$D$5:$BS$182,H$9,FALSE))),"")</f>
        <v>587</v>
      </c>
      <c r="I75" s="136">
        <f ca="1">IFERROR(IF((VLOOKUP($E75,'DTOC Backsheet'!$D$5:$BS$182,I$9,FALSE))="","",(VLOOKUP($E75,'DTOC Backsheet'!$D$5:$BS$182,I$9,FALSE))),"")</f>
        <v>833</v>
      </c>
      <c r="J75" s="138">
        <f ca="1">IFERROR(IF((VLOOKUP($E75,'DTOC Backsheet'!$D$5:$BS$182,J$9,FALSE))="","",(VLOOKUP($E75,'DTOC Backsheet'!$D$5:$BS$182,J$9,FALSE))),"")</f>
        <v>956</v>
      </c>
      <c r="K75" s="164">
        <f ca="1">IFERROR(IF((VLOOKUP($E75,'DTOC Backsheet'!$D$5:$BS$182,K$9,FALSE))="","",(VLOOKUP($E75,'DTOC Backsheet'!$D$5:$BS$182,K$9,FALSE))),"")</f>
        <v>735</v>
      </c>
      <c r="L75" s="140">
        <f ca="1">IFERROR(IF((VLOOKUP($E75,'DTOC Backsheet'!$D$5:$BS$182,L$9,FALSE))="","",(VLOOKUP($E75,'DTOC Backsheet'!$D$5:$BS$182,L$9,FALSE))),"")</f>
        <v>650</v>
      </c>
      <c r="M75" s="136">
        <f ca="1">IFERROR(IF((VLOOKUP($E75,'DTOC Backsheet'!$D$5:$BS$182,M$9,FALSE))="","",(VLOOKUP($E75,'DTOC Backsheet'!$D$5:$BS$182,M$9,FALSE))),"")</f>
        <v>615</v>
      </c>
      <c r="N75" s="139">
        <f ca="1">IFERROR(IF((VLOOKUP($E75,'DTOC Backsheet'!$D$5:$BS$182,N$9,FALSE))="","",(VLOOKUP($E75,'DTOC Backsheet'!$D$5:$BS$182,N$9,FALSE))),"")</f>
        <v>588</v>
      </c>
      <c r="O75" s="137">
        <f ca="1">IFERROR(IF((VLOOKUP($E75,'DTOC Backsheet'!$D$5:$BS$182,O$9,FALSE))="","",(VLOOKUP($E75,'DTOC Backsheet'!$D$5:$BS$182,O$9,FALSE))),"")</f>
        <v>608</v>
      </c>
      <c r="P75" s="136">
        <f ca="1">IFERROR(IF((VLOOKUP($E75,'DTOC Backsheet'!$D$5:$BS$182,P$9,FALSE))="","",(VLOOKUP($E75,'DTOC Backsheet'!$D$5:$BS$182,P$9,FALSE))),"")</f>
        <v>583.92879120879115</v>
      </c>
      <c r="Q75" s="136">
        <f ca="1">IFERROR(IF((VLOOKUP($E75,'DTOC Backsheet'!$D$5:$BS$182,Q$9,FALSE))="","",(VLOOKUP($E75,'DTOC Backsheet'!$D$5:$BS$182,Q$9,FALSE))),"")</f>
        <v>550.66197802197803</v>
      </c>
      <c r="R75" s="136">
        <f ca="1">IFERROR(IF((VLOOKUP($E75,'DTOC Backsheet'!$D$5:$BS$182,R$9,FALSE))="","",(VLOOKUP($E75,'DTOC Backsheet'!$D$5:$BS$182,R$9,FALSE))),"")</f>
        <v>535.34901098901105</v>
      </c>
      <c r="S75" s="136">
        <f ca="1">IFERROR(IF((VLOOKUP($E75,'DTOC Backsheet'!$D$5:$BS$182,S$9,FALSE))="","",(VLOOKUP($E75,'DTOC Backsheet'!$D$5:$BS$182,S$9,FALSE))),"")</f>
        <v>529.70857142857142</v>
      </c>
      <c r="T75" s="164">
        <f ca="1">IFERROR(IF((VLOOKUP($E75,'DTOC Backsheet'!$D$5:$BS$182,T$9,FALSE))="","",(VLOOKUP($E75,'DTOC Backsheet'!$D$5:$BS$182,T$9,FALSE))),"")</f>
        <v>510.73369230769231</v>
      </c>
      <c r="U75" s="140">
        <f ca="1">IFERROR(IF((VLOOKUP($E75,'DTOC Backsheet'!$D$5:$BS$182,U$9,FALSE))="","",(VLOOKUP($E75,'DTOC Backsheet'!$D$5:$BS$182,U$9,FALSE))),"")</f>
        <v>527.76381538461533</v>
      </c>
      <c r="V75" s="136">
        <f ca="1">IFERROR(IF((VLOOKUP($E75,'DTOC Backsheet'!$D$5:$BS$182,V$9,FALSE))="","",(VLOOKUP($E75,'DTOC Backsheet'!$D$5:$BS$182,V$9,FALSE))),"")</f>
        <v>527.76381538461533</v>
      </c>
      <c r="W75" s="136">
        <f ca="1">IFERROR(IF((VLOOKUP($E75,'DTOC Backsheet'!$D$5:$BS$182,W$9,FALSE))="","",(VLOOKUP($E75,'DTOC Backsheet'!$D$5:$BS$182,W$9,FALSE))),"")</f>
        <v>476.68344615384615</v>
      </c>
      <c r="X75" s="138">
        <f ca="1">IFERROR(IF((VLOOKUP($E75,'DTOC Backsheet'!$D$5:$BS$182,X$9,FALSE))="","",(VLOOKUP($E75,'DTOC Backsheet'!$D$5:$BS$182,X$9,FALSE))),"")</f>
        <v>527.76381538461533</v>
      </c>
      <c r="Y75" s="135">
        <f ca="1">IFERROR(IF((VLOOKUP($E75,'DTOC Backsheet'!$D$5:$BS$182,Y$9,FALSE))="","",(VLOOKUP($E75,'DTOC Backsheet'!$D$5:$BS$182,Y$9,FALSE))),"")</f>
        <v>779</v>
      </c>
      <c r="Z75" s="136">
        <f ca="1">IFERROR(IF((VLOOKUP($E75,'DTOC Backsheet'!$D$5:$BS$182,Z$9,FALSE))="","",(VLOOKUP($E75,'DTOC Backsheet'!$D$5:$BS$182,Z$9,FALSE))),"")</f>
        <v>860</v>
      </c>
      <c r="AA75" s="164">
        <f ca="1">IFERROR(IF((VLOOKUP($E75,'DTOC Backsheet'!$D$5:$BS$182,AA$9,FALSE))="","",(VLOOKUP($E75,'DTOC Backsheet'!$D$5:$BS$182,AA$9,FALSE))),"")</f>
        <v>589</v>
      </c>
      <c r="AB75" s="139">
        <f ca="1">IFERROR(IF((VLOOKUP($E75,'DTOC Backsheet'!$D$5:$BS$182,AB$9,FALSE))="","",(VLOOKUP($E75,'DTOC Backsheet'!$D$5:$BS$182,AB$9,FALSE))),"")</f>
        <v>655</v>
      </c>
      <c r="AC75" s="164">
        <f ca="1">IFERROR(IF((VLOOKUP($E75,'DTOC Backsheet'!$D$5:$BS$182,AC$9,FALSE))="","",(VLOOKUP($E75,'DTOC Backsheet'!$D$5:$BS$182,AC$9,FALSE))),"")</f>
        <v>461</v>
      </c>
      <c r="AD75" s="140">
        <f ca="1">IFERROR(IF((VLOOKUP($E75,'DTOC Backsheet'!$D$5:$BS$182,AD$9,FALSE))="","",(VLOOKUP($E75,'DTOC Backsheet'!$D$5:$BS$182,AD$9,FALSE))),"")</f>
        <v>430</v>
      </c>
      <c r="AE75" s="136"/>
      <c r="AF75" s="139" t="str">
        <f ca="1">IFERROR(IF((VLOOKUP($E75,'DTOC Backsheet'!$D$5:$BS$182,AF$9,FALSE))="","",(VLOOKUP($E75,'DTOC Backsheet'!$D$5:$BS$182,AF$9,FALSE))),"")</f>
        <v/>
      </c>
      <c r="AG75" s="137" t="str">
        <f ca="1">IFERROR(IF((VLOOKUP($E75,'DTOC Backsheet'!$D$5:$BS$182,AG$9,FALSE))="","",(VLOOKUP($E75,'DTOC Backsheet'!$D$5:$BS$182,AG$9,FALSE))),"")</f>
        <v/>
      </c>
      <c r="AH75" s="136">
        <f t="shared" ca="1" si="28"/>
        <v>-358</v>
      </c>
      <c r="AI75" s="138">
        <f t="shared" ca="1" si="29"/>
        <v>-273</v>
      </c>
      <c r="AJ75" s="139">
        <f t="shared" ca="1" si="30"/>
        <v>244</v>
      </c>
      <c r="AK75" s="139">
        <f t="shared" ca="1" si="31"/>
        <v>301</v>
      </c>
      <c r="AL75" s="164">
        <f t="shared" ca="1" si="32"/>
        <v>274</v>
      </c>
      <c r="AM75" s="140">
        <f t="shared" ca="1" si="33"/>
        <v>220</v>
      </c>
      <c r="AN75" s="136" t="str">
        <f t="shared" si="34"/>
        <v/>
      </c>
      <c r="AO75" s="139" t="str">
        <f t="shared" ca="1" si="35"/>
        <v/>
      </c>
      <c r="AP75" s="138" t="str">
        <f t="shared" ca="1" si="36"/>
        <v/>
      </c>
      <c r="AQ75" s="135">
        <f t="shared" ca="1" si="37"/>
        <v>-195.07120879120885</v>
      </c>
      <c r="AR75" s="136">
        <f t="shared" ca="1" si="38"/>
        <v>-309.33802197802197</v>
      </c>
      <c r="AS75" s="164">
        <f t="shared" ca="1" si="39"/>
        <v>-53.650989010988951</v>
      </c>
      <c r="AT75" s="139">
        <f t="shared" ca="1" si="40"/>
        <v>-125.29142857142858</v>
      </c>
      <c r="AU75" s="164">
        <f t="shared" ca="1" si="41"/>
        <v>49.733692307692309</v>
      </c>
      <c r="AV75" s="140">
        <f t="shared" ca="1" si="42"/>
        <v>97.763815384615327</v>
      </c>
      <c r="AW75" s="136" t="str">
        <f t="shared" si="43"/>
        <v/>
      </c>
      <c r="AX75" s="164" t="str">
        <f t="shared" ca="1" si="44"/>
        <v/>
      </c>
      <c r="AY75" s="140" t="str">
        <f t="shared" ca="1" si="45"/>
        <v/>
      </c>
    </row>
    <row r="76" spans="1:5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ca="1" si="27"/>
        <v>E10000009</v>
      </c>
      <c r="F76" s="29" t="str">
        <f ca="1">IF(E76="","",VLOOKUP(E76,'Org list'!$J$9:$K$636,2,0))</f>
        <v>Dorset</v>
      </c>
      <c r="G76" s="135">
        <f ca="1">IFERROR(IF((VLOOKUP($E76,'DTOC Backsheet'!$D$5:$BS$182,G$9,FALSE))="","",(VLOOKUP($E76,'DTOC Backsheet'!$D$5:$BS$182,G$9,FALSE))),"")</f>
        <v>2168</v>
      </c>
      <c r="H76" s="136">
        <f ca="1">IFERROR(IF((VLOOKUP($E76,'DTOC Backsheet'!$D$5:$BS$182,H$9,FALSE))="","",(VLOOKUP($E76,'DTOC Backsheet'!$D$5:$BS$182,H$9,FALSE))),"")</f>
        <v>2579</v>
      </c>
      <c r="I76" s="136">
        <f ca="1">IFERROR(IF((VLOOKUP($E76,'DTOC Backsheet'!$D$5:$BS$182,I$9,FALSE))="","",(VLOOKUP($E76,'DTOC Backsheet'!$D$5:$BS$182,I$9,FALSE))),"")</f>
        <v>2422</v>
      </c>
      <c r="J76" s="138">
        <f ca="1">IFERROR(IF((VLOOKUP($E76,'DTOC Backsheet'!$D$5:$BS$182,J$9,FALSE))="","",(VLOOKUP($E76,'DTOC Backsheet'!$D$5:$BS$182,J$9,FALSE))),"")</f>
        <v>2127</v>
      </c>
      <c r="K76" s="164">
        <f ca="1">IFERROR(IF((VLOOKUP($E76,'DTOC Backsheet'!$D$5:$BS$182,K$9,FALSE))="","",(VLOOKUP($E76,'DTOC Backsheet'!$D$5:$BS$182,K$9,FALSE))),"")</f>
        <v>2100</v>
      </c>
      <c r="L76" s="140">
        <f ca="1">IFERROR(IF((VLOOKUP($E76,'DTOC Backsheet'!$D$5:$BS$182,L$9,FALSE))="","",(VLOOKUP($E76,'DTOC Backsheet'!$D$5:$BS$182,L$9,FALSE))),"")</f>
        <v>2123</v>
      </c>
      <c r="M76" s="136">
        <f ca="1">IFERROR(IF((VLOOKUP($E76,'DTOC Backsheet'!$D$5:$BS$182,M$9,FALSE))="","",(VLOOKUP($E76,'DTOC Backsheet'!$D$5:$BS$182,M$9,FALSE))),"")</f>
        <v>2240</v>
      </c>
      <c r="N76" s="139">
        <f ca="1">IFERROR(IF((VLOOKUP($E76,'DTOC Backsheet'!$D$5:$BS$182,N$9,FALSE))="","",(VLOOKUP($E76,'DTOC Backsheet'!$D$5:$BS$182,N$9,FALSE))),"")</f>
        <v>1787</v>
      </c>
      <c r="O76" s="137">
        <f ca="1">IFERROR(IF((VLOOKUP($E76,'DTOC Backsheet'!$D$5:$BS$182,O$9,FALSE))="","",(VLOOKUP($E76,'DTOC Backsheet'!$D$5:$BS$182,O$9,FALSE))),"")</f>
        <v>1992</v>
      </c>
      <c r="P76" s="136">
        <f ca="1">IFERROR(IF((VLOOKUP($E76,'DTOC Backsheet'!$D$5:$BS$182,P$9,FALSE))="","",(VLOOKUP($E76,'DTOC Backsheet'!$D$5:$BS$182,P$9,FALSE))),"")</f>
        <v>1688</v>
      </c>
      <c r="Q76" s="136">
        <f ca="1">IFERROR(IF((VLOOKUP($E76,'DTOC Backsheet'!$D$5:$BS$182,Q$9,FALSE))="","",(VLOOKUP($E76,'DTOC Backsheet'!$D$5:$BS$182,Q$9,FALSE))),"")</f>
        <v>1594</v>
      </c>
      <c r="R76" s="136">
        <f ca="1">IFERROR(IF((VLOOKUP($E76,'DTOC Backsheet'!$D$5:$BS$182,R$9,FALSE))="","",(VLOOKUP($E76,'DTOC Backsheet'!$D$5:$BS$182,R$9,FALSE))),"")</f>
        <v>1476</v>
      </c>
      <c r="S76" s="136">
        <f ca="1">IFERROR(IF((VLOOKUP($E76,'DTOC Backsheet'!$D$5:$BS$182,S$9,FALSE))="","",(VLOOKUP($E76,'DTOC Backsheet'!$D$5:$BS$182,S$9,FALSE))),"")</f>
        <v>1525</v>
      </c>
      <c r="T76" s="164">
        <f ca="1">IFERROR(IF((VLOOKUP($E76,'DTOC Backsheet'!$D$5:$BS$182,T$9,FALSE))="","",(VLOOKUP($E76,'DTOC Backsheet'!$D$5:$BS$182,T$9,FALSE))),"")</f>
        <v>1476</v>
      </c>
      <c r="U76" s="140">
        <f ca="1">IFERROR(IF((VLOOKUP($E76,'DTOC Backsheet'!$D$5:$BS$182,U$9,FALSE))="","",(VLOOKUP($E76,'DTOC Backsheet'!$D$5:$BS$182,U$9,FALSE))),"")</f>
        <v>1525</v>
      </c>
      <c r="V76" s="136">
        <f ca="1">IFERROR(IF((VLOOKUP($E76,'DTOC Backsheet'!$D$5:$BS$182,V$9,FALSE))="","",(VLOOKUP($E76,'DTOC Backsheet'!$D$5:$BS$182,V$9,FALSE))),"")</f>
        <v>1525</v>
      </c>
      <c r="W76" s="136">
        <f ca="1">IFERROR(IF((VLOOKUP($E76,'DTOC Backsheet'!$D$5:$BS$182,W$9,FALSE))="","",(VLOOKUP($E76,'DTOC Backsheet'!$D$5:$BS$182,W$9,FALSE))),"")</f>
        <v>1376</v>
      </c>
      <c r="X76" s="138">
        <f ca="1">IFERROR(IF((VLOOKUP($E76,'DTOC Backsheet'!$D$5:$BS$182,X$9,FALSE))="","",(VLOOKUP($E76,'DTOC Backsheet'!$D$5:$BS$182,X$9,FALSE))),"")</f>
        <v>1519</v>
      </c>
      <c r="Y76" s="135">
        <f ca="1">IFERROR(IF((VLOOKUP($E76,'DTOC Backsheet'!$D$5:$BS$182,Y$9,FALSE))="","",(VLOOKUP($E76,'DTOC Backsheet'!$D$5:$BS$182,Y$9,FALSE))),"")</f>
        <v>1990</v>
      </c>
      <c r="Z76" s="136">
        <f ca="1">IFERROR(IF((VLOOKUP($E76,'DTOC Backsheet'!$D$5:$BS$182,Z$9,FALSE))="","",(VLOOKUP($E76,'DTOC Backsheet'!$D$5:$BS$182,Z$9,FALSE))),"")</f>
        <v>2551</v>
      </c>
      <c r="AA76" s="164">
        <f ca="1">IFERROR(IF((VLOOKUP($E76,'DTOC Backsheet'!$D$5:$BS$182,AA$9,FALSE))="","",(VLOOKUP($E76,'DTOC Backsheet'!$D$5:$BS$182,AA$9,FALSE))),"")</f>
        <v>2005</v>
      </c>
      <c r="AB76" s="139">
        <f ca="1">IFERROR(IF((VLOOKUP($E76,'DTOC Backsheet'!$D$5:$BS$182,AB$9,FALSE))="","",(VLOOKUP($E76,'DTOC Backsheet'!$D$5:$BS$182,AB$9,FALSE))),"")</f>
        <v>1925</v>
      </c>
      <c r="AC76" s="164">
        <f ca="1">IFERROR(IF((VLOOKUP($E76,'DTOC Backsheet'!$D$5:$BS$182,AC$9,FALSE))="","",(VLOOKUP($E76,'DTOC Backsheet'!$D$5:$BS$182,AC$9,FALSE))),"")</f>
        <v>1785</v>
      </c>
      <c r="AD76" s="140">
        <f ca="1">IFERROR(IF((VLOOKUP($E76,'DTOC Backsheet'!$D$5:$BS$182,AD$9,FALSE))="","",(VLOOKUP($E76,'DTOC Backsheet'!$D$5:$BS$182,AD$9,FALSE))),"")</f>
        <v>2037</v>
      </c>
      <c r="AE76" s="136"/>
      <c r="AF76" s="139" t="str">
        <f ca="1">IFERROR(IF((VLOOKUP($E76,'DTOC Backsheet'!$D$5:$BS$182,AF$9,FALSE))="","",(VLOOKUP($E76,'DTOC Backsheet'!$D$5:$BS$182,AF$9,FALSE))),"")</f>
        <v/>
      </c>
      <c r="AG76" s="137" t="str">
        <f ca="1">IFERROR(IF((VLOOKUP($E76,'DTOC Backsheet'!$D$5:$BS$182,AG$9,FALSE))="","",(VLOOKUP($E76,'DTOC Backsheet'!$D$5:$BS$182,AG$9,FALSE))),"")</f>
        <v/>
      </c>
      <c r="AH76" s="136">
        <f t="shared" ca="1" si="28"/>
        <v>178</v>
      </c>
      <c r="AI76" s="138">
        <f t="shared" ca="1" si="29"/>
        <v>28</v>
      </c>
      <c r="AJ76" s="139">
        <f t="shared" ca="1" si="30"/>
        <v>417</v>
      </c>
      <c r="AK76" s="139">
        <f t="shared" ca="1" si="31"/>
        <v>202</v>
      </c>
      <c r="AL76" s="164">
        <f t="shared" ca="1" si="32"/>
        <v>315</v>
      </c>
      <c r="AM76" s="140">
        <f t="shared" ca="1" si="33"/>
        <v>86</v>
      </c>
      <c r="AN76" s="136" t="str">
        <f t="shared" si="34"/>
        <v/>
      </c>
      <c r="AO76" s="139" t="str">
        <f t="shared" ca="1" si="35"/>
        <v/>
      </c>
      <c r="AP76" s="138" t="str">
        <f t="shared" ca="1" si="36"/>
        <v/>
      </c>
      <c r="AQ76" s="135">
        <f t="shared" ca="1" si="37"/>
        <v>-302</v>
      </c>
      <c r="AR76" s="136">
        <f t="shared" ca="1" si="38"/>
        <v>-957</v>
      </c>
      <c r="AS76" s="164">
        <f t="shared" ca="1" si="39"/>
        <v>-529</v>
      </c>
      <c r="AT76" s="139">
        <f t="shared" ca="1" si="40"/>
        <v>-400</v>
      </c>
      <c r="AU76" s="164">
        <f t="shared" ca="1" si="41"/>
        <v>-309</v>
      </c>
      <c r="AV76" s="140">
        <f t="shared" ca="1" si="42"/>
        <v>-512</v>
      </c>
      <c r="AW76" s="136" t="str">
        <f t="shared" si="43"/>
        <v/>
      </c>
      <c r="AX76" s="164" t="str">
        <f t="shared" ca="1" si="44"/>
        <v/>
      </c>
      <c r="AY76" s="140" t="str">
        <f t="shared" ca="1" si="45"/>
        <v/>
      </c>
    </row>
    <row r="77" spans="1:5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27"/>
        <v>E08000027</v>
      </c>
      <c r="F77" s="29" t="str">
        <f ca="1">IF(E77="","",VLOOKUP(E77,'Org list'!$J$9:$K$636,2,0))</f>
        <v>Dudley</v>
      </c>
      <c r="G77" s="135">
        <f ca="1">IFERROR(IF((VLOOKUP($E77,'DTOC Backsheet'!$D$5:$BS$182,G$9,FALSE))="","",(VLOOKUP($E77,'DTOC Backsheet'!$D$5:$BS$182,G$9,FALSE))),"")</f>
        <v>1286</v>
      </c>
      <c r="H77" s="136">
        <f ca="1">IFERROR(IF((VLOOKUP($E77,'DTOC Backsheet'!$D$5:$BS$182,H$9,FALSE))="","",(VLOOKUP($E77,'DTOC Backsheet'!$D$5:$BS$182,H$9,FALSE))),"")</f>
        <v>1024</v>
      </c>
      <c r="I77" s="136">
        <f ca="1">IFERROR(IF((VLOOKUP($E77,'DTOC Backsheet'!$D$5:$BS$182,I$9,FALSE))="","",(VLOOKUP($E77,'DTOC Backsheet'!$D$5:$BS$182,I$9,FALSE))),"")</f>
        <v>1534</v>
      </c>
      <c r="J77" s="138">
        <f ca="1">IFERROR(IF((VLOOKUP($E77,'DTOC Backsheet'!$D$5:$BS$182,J$9,FALSE))="","",(VLOOKUP($E77,'DTOC Backsheet'!$D$5:$BS$182,J$9,FALSE))),"")</f>
        <v>1140</v>
      </c>
      <c r="K77" s="164">
        <f ca="1">IFERROR(IF((VLOOKUP($E77,'DTOC Backsheet'!$D$5:$BS$182,K$9,FALSE))="","",(VLOOKUP($E77,'DTOC Backsheet'!$D$5:$BS$182,K$9,FALSE))),"")</f>
        <v>1103</v>
      </c>
      <c r="L77" s="140">
        <f ca="1">IFERROR(IF((VLOOKUP($E77,'DTOC Backsheet'!$D$5:$BS$182,L$9,FALSE))="","",(VLOOKUP($E77,'DTOC Backsheet'!$D$5:$BS$182,L$9,FALSE))),"")</f>
        <v>855</v>
      </c>
      <c r="M77" s="136">
        <f ca="1">IFERROR(IF((VLOOKUP($E77,'DTOC Backsheet'!$D$5:$BS$182,M$9,FALSE))="","",(VLOOKUP($E77,'DTOC Backsheet'!$D$5:$BS$182,M$9,FALSE))),"")</f>
        <v>1026</v>
      </c>
      <c r="N77" s="139">
        <f ca="1">IFERROR(IF((VLOOKUP($E77,'DTOC Backsheet'!$D$5:$BS$182,N$9,FALSE))="","",(VLOOKUP($E77,'DTOC Backsheet'!$D$5:$BS$182,N$9,FALSE))),"")</f>
        <v>1379</v>
      </c>
      <c r="O77" s="137">
        <f ca="1">IFERROR(IF((VLOOKUP($E77,'DTOC Backsheet'!$D$5:$BS$182,O$9,FALSE))="","",(VLOOKUP($E77,'DTOC Backsheet'!$D$5:$BS$182,O$9,FALSE))),"")</f>
        <v>1275</v>
      </c>
      <c r="P77" s="136">
        <f ca="1">IFERROR(IF((VLOOKUP($E77,'DTOC Backsheet'!$D$5:$BS$182,P$9,FALSE))="","",(VLOOKUP($E77,'DTOC Backsheet'!$D$5:$BS$182,P$9,FALSE))),"")</f>
        <v>854.0921191604989</v>
      </c>
      <c r="Q77" s="136">
        <f ca="1">IFERROR(IF((VLOOKUP($E77,'DTOC Backsheet'!$D$5:$BS$182,Q$9,FALSE))="","",(VLOOKUP($E77,'DTOC Backsheet'!$D$5:$BS$182,Q$9,FALSE))),"")</f>
        <v>806.17971372894397</v>
      </c>
      <c r="R77" s="136">
        <f ca="1">IFERROR(IF((VLOOKUP($E77,'DTOC Backsheet'!$D$5:$BS$182,R$9,FALSE))="","",(VLOOKUP($E77,'DTOC Backsheet'!$D$5:$BS$182,R$9,FALSE))),"")</f>
        <v>760.86160800199048</v>
      </c>
      <c r="S77" s="136">
        <f ca="1">IFERROR(IF((VLOOKUP($E77,'DTOC Backsheet'!$D$5:$BS$182,S$9,FALSE))="","",(VLOOKUP($E77,'DTOC Backsheet'!$D$5:$BS$182,S$9,FALSE))),"")</f>
        <v>768.96207370360844</v>
      </c>
      <c r="T77" s="164">
        <f ca="1">IFERROR(IF((VLOOKUP($E77,'DTOC Backsheet'!$D$5:$BS$182,T$9,FALSE))="","",(VLOOKUP($E77,'DTOC Backsheet'!$D$5:$BS$182,T$9,FALSE))),"")</f>
        <v>755.72798163959897</v>
      </c>
      <c r="U77" s="140">
        <f ca="1">IFERROR(IF((VLOOKUP($E77,'DTOC Backsheet'!$D$5:$BS$182,U$9,FALSE))="","",(VLOOKUP($E77,'DTOC Backsheet'!$D$5:$BS$182,U$9,FALSE))),"")</f>
        <v>780.91891436091896</v>
      </c>
      <c r="V77" s="136">
        <f ca="1">IFERROR(IF((VLOOKUP($E77,'DTOC Backsheet'!$D$5:$BS$182,V$9,FALSE))="","",(VLOOKUP($E77,'DTOC Backsheet'!$D$5:$BS$182,V$9,FALSE))),"")</f>
        <v>780.91891436091896</v>
      </c>
      <c r="W77" s="136">
        <f ca="1">IFERROR(IF((VLOOKUP($E77,'DTOC Backsheet'!$D$5:$BS$182,W$9,FALSE))="","",(VLOOKUP($E77,'DTOC Backsheet'!$D$5:$BS$182,W$9,FALSE))),"")</f>
        <v>705.34611619695897</v>
      </c>
      <c r="X77" s="138">
        <f ca="1">IFERROR(IF((VLOOKUP($E77,'DTOC Backsheet'!$D$5:$BS$182,X$9,FALSE))="","",(VLOOKUP($E77,'DTOC Backsheet'!$D$5:$BS$182,X$9,FALSE))),"")</f>
        <v>780.91891436091896</v>
      </c>
      <c r="Y77" s="135">
        <f ca="1">IFERROR(IF((VLOOKUP($E77,'DTOC Backsheet'!$D$5:$BS$182,Y$9,FALSE))="","",(VLOOKUP($E77,'DTOC Backsheet'!$D$5:$BS$182,Y$9,FALSE))),"")</f>
        <v>1118</v>
      </c>
      <c r="Z77" s="136">
        <f ca="1">IFERROR(IF((VLOOKUP($E77,'DTOC Backsheet'!$D$5:$BS$182,Z$9,FALSE))="","",(VLOOKUP($E77,'DTOC Backsheet'!$D$5:$BS$182,Z$9,FALSE))),"")</f>
        <v>1252</v>
      </c>
      <c r="AA77" s="164">
        <f ca="1">IFERROR(IF((VLOOKUP($E77,'DTOC Backsheet'!$D$5:$BS$182,AA$9,FALSE))="","",(VLOOKUP($E77,'DTOC Backsheet'!$D$5:$BS$182,AA$9,FALSE))),"")</f>
        <v>1206</v>
      </c>
      <c r="AB77" s="139">
        <f ca="1">IFERROR(IF((VLOOKUP($E77,'DTOC Backsheet'!$D$5:$BS$182,AB$9,FALSE))="","",(VLOOKUP($E77,'DTOC Backsheet'!$D$5:$BS$182,AB$9,FALSE))),"")</f>
        <v>1057</v>
      </c>
      <c r="AC77" s="164">
        <f ca="1">IFERROR(IF((VLOOKUP($E77,'DTOC Backsheet'!$D$5:$BS$182,AC$9,FALSE))="","",(VLOOKUP($E77,'DTOC Backsheet'!$D$5:$BS$182,AC$9,FALSE))),"")</f>
        <v>916</v>
      </c>
      <c r="AD77" s="140">
        <f ca="1">IFERROR(IF((VLOOKUP($E77,'DTOC Backsheet'!$D$5:$BS$182,AD$9,FALSE))="","",(VLOOKUP($E77,'DTOC Backsheet'!$D$5:$BS$182,AD$9,FALSE))),"")</f>
        <v>709</v>
      </c>
      <c r="AE77" s="136"/>
      <c r="AF77" s="139" t="str">
        <f ca="1">IFERROR(IF((VLOOKUP($E77,'DTOC Backsheet'!$D$5:$BS$182,AF$9,FALSE))="","",(VLOOKUP($E77,'DTOC Backsheet'!$D$5:$BS$182,AF$9,FALSE))),"")</f>
        <v/>
      </c>
      <c r="AG77" s="137" t="str">
        <f ca="1">IFERROR(IF((VLOOKUP($E77,'DTOC Backsheet'!$D$5:$BS$182,AG$9,FALSE))="","",(VLOOKUP($E77,'DTOC Backsheet'!$D$5:$BS$182,AG$9,FALSE))),"")</f>
        <v/>
      </c>
      <c r="AH77" s="136">
        <f t="shared" ca="1" si="28"/>
        <v>168</v>
      </c>
      <c r="AI77" s="138">
        <f t="shared" ca="1" si="29"/>
        <v>-228</v>
      </c>
      <c r="AJ77" s="139">
        <f t="shared" ca="1" si="30"/>
        <v>328</v>
      </c>
      <c r="AK77" s="139">
        <f t="shared" ca="1" si="31"/>
        <v>83</v>
      </c>
      <c r="AL77" s="164">
        <f t="shared" ca="1" si="32"/>
        <v>187</v>
      </c>
      <c r="AM77" s="140">
        <f t="shared" ca="1" si="33"/>
        <v>146</v>
      </c>
      <c r="AN77" s="136" t="str">
        <f t="shared" si="34"/>
        <v/>
      </c>
      <c r="AO77" s="139" t="str">
        <f t="shared" ca="1" si="35"/>
        <v/>
      </c>
      <c r="AP77" s="138" t="str">
        <f t="shared" ca="1" si="36"/>
        <v/>
      </c>
      <c r="AQ77" s="135">
        <f t="shared" ca="1" si="37"/>
        <v>-263.9078808395011</v>
      </c>
      <c r="AR77" s="136">
        <f t="shared" ca="1" si="38"/>
        <v>-445.82028627105603</v>
      </c>
      <c r="AS77" s="164">
        <f t="shared" ca="1" si="39"/>
        <v>-445.13839199800952</v>
      </c>
      <c r="AT77" s="139">
        <f t="shared" ca="1" si="40"/>
        <v>-288.03792629639156</v>
      </c>
      <c r="AU77" s="164">
        <f t="shared" ca="1" si="41"/>
        <v>-160.27201836040103</v>
      </c>
      <c r="AV77" s="140">
        <f t="shared" ca="1" si="42"/>
        <v>71.918914360918961</v>
      </c>
      <c r="AW77" s="136" t="str">
        <f t="shared" si="43"/>
        <v/>
      </c>
      <c r="AX77" s="164" t="str">
        <f t="shared" ca="1" si="44"/>
        <v/>
      </c>
      <c r="AY77" s="140" t="str">
        <f t="shared" ca="1" si="45"/>
        <v/>
      </c>
    </row>
    <row r="78" spans="1:5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27"/>
        <v>E09000009</v>
      </c>
      <c r="F78" s="29" t="str">
        <f ca="1">IF(E78="","",VLOOKUP(E78,'Org list'!$J$9:$K$636,2,0))</f>
        <v>Ealing</v>
      </c>
      <c r="G78" s="135">
        <f ca="1">IFERROR(IF((VLOOKUP($E78,'DTOC Backsheet'!$D$5:$BS$182,G$9,FALSE))="","",(VLOOKUP($E78,'DTOC Backsheet'!$D$5:$BS$182,G$9,FALSE))),"")</f>
        <v>845</v>
      </c>
      <c r="H78" s="136">
        <f ca="1">IFERROR(IF((VLOOKUP($E78,'DTOC Backsheet'!$D$5:$BS$182,H$9,FALSE))="","",(VLOOKUP($E78,'DTOC Backsheet'!$D$5:$BS$182,H$9,FALSE))),"")</f>
        <v>1014</v>
      </c>
      <c r="I78" s="136">
        <f ca="1">IFERROR(IF((VLOOKUP($E78,'DTOC Backsheet'!$D$5:$BS$182,I$9,FALSE))="","",(VLOOKUP($E78,'DTOC Backsheet'!$D$5:$BS$182,I$9,FALSE))),"")</f>
        <v>929</v>
      </c>
      <c r="J78" s="138">
        <f ca="1">IFERROR(IF((VLOOKUP($E78,'DTOC Backsheet'!$D$5:$BS$182,J$9,FALSE))="","",(VLOOKUP($E78,'DTOC Backsheet'!$D$5:$BS$182,J$9,FALSE))),"")</f>
        <v>1164</v>
      </c>
      <c r="K78" s="164">
        <f ca="1">IFERROR(IF((VLOOKUP($E78,'DTOC Backsheet'!$D$5:$BS$182,K$9,FALSE))="","",(VLOOKUP($E78,'DTOC Backsheet'!$D$5:$BS$182,K$9,FALSE))),"")</f>
        <v>1108</v>
      </c>
      <c r="L78" s="140">
        <f ca="1">IFERROR(IF((VLOOKUP($E78,'DTOC Backsheet'!$D$5:$BS$182,L$9,FALSE))="","",(VLOOKUP($E78,'DTOC Backsheet'!$D$5:$BS$182,L$9,FALSE))),"")</f>
        <v>1089</v>
      </c>
      <c r="M78" s="136">
        <f ca="1">IFERROR(IF((VLOOKUP($E78,'DTOC Backsheet'!$D$5:$BS$182,M$9,FALSE))="","",(VLOOKUP($E78,'DTOC Backsheet'!$D$5:$BS$182,M$9,FALSE))),"")</f>
        <v>1297</v>
      </c>
      <c r="N78" s="139">
        <f ca="1">IFERROR(IF((VLOOKUP($E78,'DTOC Backsheet'!$D$5:$BS$182,N$9,FALSE))="","",(VLOOKUP($E78,'DTOC Backsheet'!$D$5:$BS$182,N$9,FALSE))),"")</f>
        <v>1493</v>
      </c>
      <c r="O78" s="137">
        <f ca="1">IFERROR(IF((VLOOKUP($E78,'DTOC Backsheet'!$D$5:$BS$182,O$9,FALSE))="","",(VLOOKUP($E78,'DTOC Backsheet'!$D$5:$BS$182,O$9,FALSE))),"")</f>
        <v>1466</v>
      </c>
      <c r="P78" s="136">
        <f ca="1">IFERROR(IF((VLOOKUP($E78,'DTOC Backsheet'!$D$5:$BS$182,P$9,FALSE))="","",(VLOOKUP($E78,'DTOC Backsheet'!$D$5:$BS$182,P$9,FALSE))),"")</f>
        <v>1123.3519804438549</v>
      </c>
      <c r="Q78" s="136">
        <f ca="1">IFERROR(IF((VLOOKUP($E78,'DTOC Backsheet'!$D$5:$BS$182,Q$9,FALSE))="","",(VLOOKUP($E78,'DTOC Backsheet'!$D$5:$BS$182,Q$9,FALSE))),"")</f>
        <v>1042.4039608877099</v>
      </c>
      <c r="R78" s="136">
        <f ca="1">IFERROR(IF((VLOOKUP($E78,'DTOC Backsheet'!$D$5:$BS$182,R$9,FALSE))="","",(VLOOKUP($E78,'DTOC Backsheet'!$D$5:$BS$182,R$9,FALSE))),"")</f>
        <v>961.45594133156487</v>
      </c>
      <c r="S78" s="136">
        <f ca="1">IFERROR(IF((VLOOKUP($E78,'DTOC Backsheet'!$D$5:$BS$182,S$9,FALSE))="","",(VLOOKUP($E78,'DTOC Backsheet'!$D$5:$BS$182,S$9,FALSE))),"")</f>
        <v>880.50792177541973</v>
      </c>
      <c r="T78" s="164">
        <f ca="1">IFERROR(IF((VLOOKUP($E78,'DTOC Backsheet'!$D$5:$BS$182,T$9,FALSE))="","",(VLOOKUP($E78,'DTOC Backsheet'!$D$5:$BS$182,T$9,FALSE))),"")</f>
        <v>799.54561650498886</v>
      </c>
      <c r="U78" s="140">
        <f ca="1">IFERROR(IF((VLOOKUP($E78,'DTOC Backsheet'!$D$5:$BS$182,U$9,FALSE))="","",(VLOOKUP($E78,'DTOC Backsheet'!$D$5:$BS$182,U$9,FALSE))),"")</f>
        <v>826.19713705515528</v>
      </c>
      <c r="V78" s="136">
        <f ca="1">IFERROR(IF((VLOOKUP($E78,'DTOC Backsheet'!$D$5:$BS$182,V$9,FALSE))="","",(VLOOKUP($E78,'DTOC Backsheet'!$D$5:$BS$182,V$9,FALSE))),"")</f>
        <v>826.19713705515528</v>
      </c>
      <c r="W78" s="136">
        <f ca="1">IFERROR(IF((VLOOKUP($E78,'DTOC Backsheet'!$D$5:$BS$182,W$9,FALSE))="","",(VLOOKUP($E78,'DTOC Backsheet'!$D$5:$BS$182,W$9,FALSE))),"")</f>
        <v>746.24257540465646</v>
      </c>
      <c r="X78" s="138">
        <f ca="1">IFERROR(IF((VLOOKUP($E78,'DTOC Backsheet'!$D$5:$BS$182,X$9,FALSE))="","",(VLOOKUP($E78,'DTOC Backsheet'!$D$5:$BS$182,X$9,FALSE))),"")</f>
        <v>826.19713705515528</v>
      </c>
      <c r="Y78" s="135">
        <f ca="1">IFERROR(IF((VLOOKUP($E78,'DTOC Backsheet'!$D$5:$BS$182,Y$9,FALSE))="","",(VLOOKUP($E78,'DTOC Backsheet'!$D$5:$BS$182,Y$9,FALSE))),"")</f>
        <v>1268</v>
      </c>
      <c r="Z78" s="136">
        <f ca="1">IFERROR(IF((VLOOKUP($E78,'DTOC Backsheet'!$D$5:$BS$182,Z$9,FALSE))="","",(VLOOKUP($E78,'DTOC Backsheet'!$D$5:$BS$182,Z$9,FALSE))),"")</f>
        <v>1461</v>
      </c>
      <c r="AA78" s="164">
        <f ca="1">IFERROR(IF((VLOOKUP($E78,'DTOC Backsheet'!$D$5:$BS$182,AA$9,FALSE))="","",(VLOOKUP($E78,'DTOC Backsheet'!$D$5:$BS$182,AA$9,FALSE))),"")</f>
        <v>1375</v>
      </c>
      <c r="AB78" s="139">
        <f ca="1">IFERROR(IF((VLOOKUP($E78,'DTOC Backsheet'!$D$5:$BS$182,AB$9,FALSE))="","",(VLOOKUP($E78,'DTOC Backsheet'!$D$5:$BS$182,AB$9,FALSE))),"")</f>
        <v>1106</v>
      </c>
      <c r="AC78" s="164">
        <f ca="1">IFERROR(IF((VLOOKUP($E78,'DTOC Backsheet'!$D$5:$BS$182,AC$9,FALSE))="","",(VLOOKUP($E78,'DTOC Backsheet'!$D$5:$BS$182,AC$9,FALSE))),"")</f>
        <v>925</v>
      </c>
      <c r="AD78" s="140">
        <f ca="1">IFERROR(IF((VLOOKUP($E78,'DTOC Backsheet'!$D$5:$BS$182,AD$9,FALSE))="","",(VLOOKUP($E78,'DTOC Backsheet'!$D$5:$BS$182,AD$9,FALSE))),"")</f>
        <v>847</v>
      </c>
      <c r="AE78" s="136"/>
      <c r="AF78" s="139" t="str">
        <f ca="1">IFERROR(IF((VLOOKUP($E78,'DTOC Backsheet'!$D$5:$BS$182,AF$9,FALSE))="","",(VLOOKUP($E78,'DTOC Backsheet'!$D$5:$BS$182,AF$9,FALSE))),"")</f>
        <v/>
      </c>
      <c r="AG78" s="137" t="str">
        <f ca="1">IFERROR(IF((VLOOKUP($E78,'DTOC Backsheet'!$D$5:$BS$182,AG$9,FALSE))="","",(VLOOKUP($E78,'DTOC Backsheet'!$D$5:$BS$182,AG$9,FALSE))),"")</f>
        <v/>
      </c>
      <c r="AH78" s="136">
        <f t="shared" ca="1" si="28"/>
        <v>-423</v>
      </c>
      <c r="AI78" s="138">
        <f t="shared" ca="1" si="29"/>
        <v>-447</v>
      </c>
      <c r="AJ78" s="139">
        <f t="shared" ca="1" si="30"/>
        <v>-446</v>
      </c>
      <c r="AK78" s="139">
        <f t="shared" ca="1" si="31"/>
        <v>58</v>
      </c>
      <c r="AL78" s="164">
        <f t="shared" ca="1" si="32"/>
        <v>183</v>
      </c>
      <c r="AM78" s="140">
        <f t="shared" ca="1" si="33"/>
        <v>242</v>
      </c>
      <c r="AN78" s="136" t="str">
        <f t="shared" si="34"/>
        <v/>
      </c>
      <c r="AO78" s="139" t="str">
        <f t="shared" ca="1" si="35"/>
        <v/>
      </c>
      <c r="AP78" s="138" t="str">
        <f t="shared" ca="1" si="36"/>
        <v/>
      </c>
      <c r="AQ78" s="135">
        <f t="shared" ca="1" si="37"/>
        <v>-144.64801955614507</v>
      </c>
      <c r="AR78" s="136">
        <f t="shared" ca="1" si="38"/>
        <v>-418.5960391122901</v>
      </c>
      <c r="AS78" s="164">
        <f t="shared" ca="1" si="39"/>
        <v>-413.54405866843513</v>
      </c>
      <c r="AT78" s="139">
        <f t="shared" ca="1" si="40"/>
        <v>-225.49207822458027</v>
      </c>
      <c r="AU78" s="164">
        <f t="shared" ca="1" si="41"/>
        <v>-125.45438349501114</v>
      </c>
      <c r="AV78" s="140">
        <f t="shared" ca="1" si="42"/>
        <v>-20.802862944844719</v>
      </c>
      <c r="AW78" s="136" t="str">
        <f t="shared" si="43"/>
        <v/>
      </c>
      <c r="AX78" s="164" t="str">
        <f t="shared" ca="1" si="44"/>
        <v/>
      </c>
      <c r="AY78" s="140" t="str">
        <f t="shared" ca="1" si="45"/>
        <v/>
      </c>
    </row>
    <row r="79" spans="1:5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27"/>
        <v>E06000011</v>
      </c>
      <c r="F79" s="29" t="str">
        <f ca="1">IF(E79="","",VLOOKUP(E79,'Org list'!$J$9:$K$636,2,0))</f>
        <v>East Riding of Yorkshire</v>
      </c>
      <c r="G79" s="135">
        <f ca="1">IFERROR(IF((VLOOKUP($E79,'DTOC Backsheet'!$D$5:$BS$182,G$9,FALSE))="","",(VLOOKUP($E79,'DTOC Backsheet'!$D$5:$BS$182,G$9,FALSE))),"")</f>
        <v>873</v>
      </c>
      <c r="H79" s="136">
        <f ca="1">IFERROR(IF((VLOOKUP($E79,'DTOC Backsheet'!$D$5:$BS$182,H$9,FALSE))="","",(VLOOKUP($E79,'DTOC Backsheet'!$D$5:$BS$182,H$9,FALSE))),"")</f>
        <v>684</v>
      </c>
      <c r="I79" s="136">
        <f ca="1">IFERROR(IF((VLOOKUP($E79,'DTOC Backsheet'!$D$5:$BS$182,I$9,FALSE))="","",(VLOOKUP($E79,'DTOC Backsheet'!$D$5:$BS$182,I$9,FALSE))),"")</f>
        <v>751</v>
      </c>
      <c r="J79" s="138">
        <f ca="1">IFERROR(IF((VLOOKUP($E79,'DTOC Backsheet'!$D$5:$BS$182,J$9,FALSE))="","",(VLOOKUP($E79,'DTOC Backsheet'!$D$5:$BS$182,J$9,FALSE))),"")</f>
        <v>719</v>
      </c>
      <c r="K79" s="164">
        <f ca="1">IFERROR(IF((VLOOKUP($E79,'DTOC Backsheet'!$D$5:$BS$182,K$9,FALSE))="","",(VLOOKUP($E79,'DTOC Backsheet'!$D$5:$BS$182,K$9,FALSE))),"")</f>
        <v>665</v>
      </c>
      <c r="L79" s="140">
        <f ca="1">IFERROR(IF((VLOOKUP($E79,'DTOC Backsheet'!$D$5:$BS$182,L$9,FALSE))="","",(VLOOKUP($E79,'DTOC Backsheet'!$D$5:$BS$182,L$9,FALSE))),"")</f>
        <v>835</v>
      </c>
      <c r="M79" s="136">
        <f ca="1">IFERROR(IF((VLOOKUP($E79,'DTOC Backsheet'!$D$5:$BS$182,M$9,FALSE))="","",(VLOOKUP($E79,'DTOC Backsheet'!$D$5:$BS$182,M$9,FALSE))),"")</f>
        <v>838</v>
      </c>
      <c r="N79" s="139">
        <f ca="1">IFERROR(IF((VLOOKUP($E79,'DTOC Backsheet'!$D$5:$BS$182,N$9,FALSE))="","",(VLOOKUP($E79,'DTOC Backsheet'!$D$5:$BS$182,N$9,FALSE))),"")</f>
        <v>825</v>
      </c>
      <c r="O79" s="137">
        <f ca="1">IFERROR(IF((VLOOKUP($E79,'DTOC Backsheet'!$D$5:$BS$182,O$9,FALSE))="","",(VLOOKUP($E79,'DTOC Backsheet'!$D$5:$BS$182,O$9,FALSE))),"")</f>
        <v>1123</v>
      </c>
      <c r="P79" s="136">
        <f ca="1">IFERROR(IF((VLOOKUP($E79,'DTOC Backsheet'!$D$5:$BS$182,P$9,FALSE))="","",(VLOOKUP($E79,'DTOC Backsheet'!$D$5:$BS$182,P$9,FALSE))),"")</f>
        <v>913.02690651354646</v>
      </c>
      <c r="Q79" s="136">
        <f ca="1">IFERROR(IF((VLOOKUP($E79,'DTOC Backsheet'!$D$5:$BS$182,Q$9,FALSE))="","",(VLOOKUP($E79,'DTOC Backsheet'!$D$5:$BS$182,Q$9,FALSE))),"")</f>
        <v>854.40624563645417</v>
      </c>
      <c r="R79" s="136">
        <f ca="1">IFERROR(IF((VLOOKUP($E79,'DTOC Backsheet'!$D$5:$BS$182,R$9,FALSE))="","",(VLOOKUP($E79,'DTOC Backsheet'!$D$5:$BS$182,R$9,FALSE))),"")</f>
        <v>795.77910164179491</v>
      </c>
      <c r="S79" s="136">
        <f ca="1">IFERROR(IF((VLOOKUP($E79,'DTOC Backsheet'!$D$5:$BS$182,S$9,FALSE))="","",(VLOOKUP($E79,'DTOC Backsheet'!$D$5:$BS$182,S$9,FALSE))),"")</f>
        <v>737.1519576471353</v>
      </c>
      <c r="T79" s="164">
        <f ca="1">IFERROR(IF((VLOOKUP($E79,'DTOC Backsheet'!$D$5:$BS$182,T$9,FALSE))="","",(VLOOKUP($E79,'DTOC Backsheet'!$D$5:$BS$182,T$9,FALSE))),"")</f>
        <v>678.26386691056973</v>
      </c>
      <c r="U79" s="140">
        <f ca="1">IFERROR(IF((VLOOKUP($E79,'DTOC Backsheet'!$D$5:$BS$182,U$9,FALSE))="","",(VLOOKUP($E79,'DTOC Backsheet'!$D$5:$BS$182,U$9,FALSE))),"")</f>
        <v>678.25567633820856</v>
      </c>
      <c r="V79" s="136">
        <f ca="1">IFERROR(IF((VLOOKUP($E79,'DTOC Backsheet'!$D$5:$BS$182,V$9,FALSE))="","",(VLOOKUP($E79,'DTOC Backsheet'!$D$5:$BS$182,V$9,FALSE))),"")</f>
        <v>678.25567633820856</v>
      </c>
      <c r="W79" s="136">
        <f ca="1">IFERROR(IF((VLOOKUP($E79,'DTOC Backsheet'!$D$5:$BS$182,W$9,FALSE))="","",(VLOOKUP($E79,'DTOC Backsheet'!$D$5:$BS$182,W$9,FALSE))),"")</f>
        <v>678.3005414759906</v>
      </c>
      <c r="X79" s="138">
        <f ca="1">IFERROR(IF((VLOOKUP($E79,'DTOC Backsheet'!$D$5:$BS$182,X$9,FALSE))="","",(VLOOKUP($E79,'DTOC Backsheet'!$D$5:$BS$182,X$9,FALSE))),"")</f>
        <v>678.25567633820856</v>
      </c>
      <c r="Y79" s="135">
        <f ca="1">IFERROR(IF((VLOOKUP($E79,'DTOC Backsheet'!$D$5:$BS$182,Y$9,FALSE))="","",(VLOOKUP($E79,'DTOC Backsheet'!$D$5:$BS$182,Y$9,FALSE))),"")</f>
        <v>913</v>
      </c>
      <c r="Z79" s="136">
        <f ca="1">IFERROR(IF((VLOOKUP($E79,'DTOC Backsheet'!$D$5:$BS$182,Z$9,FALSE))="","",(VLOOKUP($E79,'DTOC Backsheet'!$D$5:$BS$182,Z$9,FALSE))),"")</f>
        <v>754</v>
      </c>
      <c r="AA79" s="164">
        <f ca="1">IFERROR(IF((VLOOKUP($E79,'DTOC Backsheet'!$D$5:$BS$182,AA$9,FALSE))="","",(VLOOKUP($E79,'DTOC Backsheet'!$D$5:$BS$182,AA$9,FALSE))),"")</f>
        <v>760</v>
      </c>
      <c r="AB79" s="139">
        <f ca="1">IFERROR(IF((VLOOKUP($E79,'DTOC Backsheet'!$D$5:$BS$182,AB$9,FALSE))="","",(VLOOKUP($E79,'DTOC Backsheet'!$D$5:$BS$182,AB$9,FALSE))),"")</f>
        <v>868</v>
      </c>
      <c r="AC79" s="164">
        <f ca="1">IFERROR(IF((VLOOKUP($E79,'DTOC Backsheet'!$D$5:$BS$182,AC$9,FALSE))="","",(VLOOKUP($E79,'DTOC Backsheet'!$D$5:$BS$182,AC$9,FALSE))),"")</f>
        <v>718</v>
      </c>
      <c r="AD79" s="140">
        <f ca="1">IFERROR(IF((VLOOKUP($E79,'DTOC Backsheet'!$D$5:$BS$182,AD$9,FALSE))="","",(VLOOKUP($E79,'DTOC Backsheet'!$D$5:$BS$182,AD$9,FALSE))),"")</f>
        <v>553</v>
      </c>
      <c r="AE79" s="136"/>
      <c r="AF79" s="139" t="str">
        <f ca="1">IFERROR(IF((VLOOKUP($E79,'DTOC Backsheet'!$D$5:$BS$182,AF$9,FALSE))="","",(VLOOKUP($E79,'DTOC Backsheet'!$D$5:$BS$182,AF$9,FALSE))),"")</f>
        <v/>
      </c>
      <c r="AG79" s="137" t="str">
        <f ca="1">IFERROR(IF((VLOOKUP($E79,'DTOC Backsheet'!$D$5:$BS$182,AG$9,FALSE))="","",(VLOOKUP($E79,'DTOC Backsheet'!$D$5:$BS$182,AG$9,FALSE))),"")</f>
        <v/>
      </c>
      <c r="AH79" s="136">
        <f t="shared" ca="1" si="28"/>
        <v>-40</v>
      </c>
      <c r="AI79" s="138">
        <f t="shared" ca="1" si="29"/>
        <v>-70</v>
      </c>
      <c r="AJ79" s="139">
        <f t="shared" ca="1" si="30"/>
        <v>-9</v>
      </c>
      <c r="AK79" s="139">
        <f t="shared" ca="1" si="31"/>
        <v>-149</v>
      </c>
      <c r="AL79" s="164">
        <f t="shared" ca="1" si="32"/>
        <v>-53</v>
      </c>
      <c r="AM79" s="140">
        <f t="shared" ca="1" si="33"/>
        <v>282</v>
      </c>
      <c r="AN79" s="136" t="str">
        <f t="shared" si="34"/>
        <v/>
      </c>
      <c r="AO79" s="139" t="str">
        <f t="shared" ca="1" si="35"/>
        <v/>
      </c>
      <c r="AP79" s="138" t="str">
        <f t="shared" ca="1" si="36"/>
        <v/>
      </c>
      <c r="AQ79" s="135">
        <f t="shared" ca="1" si="37"/>
        <v>2.6906513546464339E-2</v>
      </c>
      <c r="AR79" s="136">
        <f t="shared" ca="1" si="38"/>
        <v>100.40624563645417</v>
      </c>
      <c r="AS79" s="164">
        <f t="shared" ca="1" si="39"/>
        <v>35.779101641794909</v>
      </c>
      <c r="AT79" s="139">
        <f t="shared" ca="1" si="40"/>
        <v>-130.8480423528647</v>
      </c>
      <c r="AU79" s="164">
        <f t="shared" ca="1" si="41"/>
        <v>-39.736133089430268</v>
      </c>
      <c r="AV79" s="140">
        <f t="shared" ca="1" si="42"/>
        <v>125.25567633820856</v>
      </c>
      <c r="AW79" s="136" t="str">
        <f t="shared" si="43"/>
        <v/>
      </c>
      <c r="AX79" s="164" t="str">
        <f t="shared" ca="1" si="44"/>
        <v/>
      </c>
      <c r="AY79" s="140" t="str">
        <f t="shared" ca="1" si="45"/>
        <v/>
      </c>
    </row>
    <row r="80" spans="1:5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27"/>
        <v>E10000011</v>
      </c>
      <c r="F80" s="29" t="str">
        <f ca="1">IF(E80="","",VLOOKUP(E80,'Org list'!$J$9:$K$636,2,0))</f>
        <v>East Sussex</v>
      </c>
      <c r="G80" s="135">
        <f ca="1">IFERROR(IF((VLOOKUP($E80,'DTOC Backsheet'!$D$5:$BS$182,G$9,FALSE))="","",(VLOOKUP($E80,'DTOC Backsheet'!$D$5:$BS$182,G$9,FALSE))),"")</f>
        <v>3009</v>
      </c>
      <c r="H80" s="136">
        <f ca="1">IFERROR(IF((VLOOKUP($E80,'DTOC Backsheet'!$D$5:$BS$182,H$9,FALSE))="","",(VLOOKUP($E80,'DTOC Backsheet'!$D$5:$BS$182,H$9,FALSE))),"")</f>
        <v>3324</v>
      </c>
      <c r="I80" s="136">
        <f ca="1">IFERROR(IF((VLOOKUP($E80,'DTOC Backsheet'!$D$5:$BS$182,I$9,FALSE))="","",(VLOOKUP($E80,'DTOC Backsheet'!$D$5:$BS$182,I$9,FALSE))),"")</f>
        <v>3690</v>
      </c>
      <c r="J80" s="138">
        <f ca="1">IFERROR(IF((VLOOKUP($E80,'DTOC Backsheet'!$D$5:$BS$182,J$9,FALSE))="","",(VLOOKUP($E80,'DTOC Backsheet'!$D$5:$BS$182,J$9,FALSE))),"")</f>
        <v>3959</v>
      </c>
      <c r="K80" s="164">
        <f ca="1">IFERROR(IF((VLOOKUP($E80,'DTOC Backsheet'!$D$5:$BS$182,K$9,FALSE))="","",(VLOOKUP($E80,'DTOC Backsheet'!$D$5:$BS$182,K$9,FALSE))),"")</f>
        <v>3349</v>
      </c>
      <c r="L80" s="140">
        <f ca="1">IFERROR(IF((VLOOKUP($E80,'DTOC Backsheet'!$D$5:$BS$182,L$9,FALSE))="","",(VLOOKUP($E80,'DTOC Backsheet'!$D$5:$BS$182,L$9,FALSE))),"")</f>
        <v>3223</v>
      </c>
      <c r="M80" s="136">
        <f ca="1">IFERROR(IF((VLOOKUP($E80,'DTOC Backsheet'!$D$5:$BS$182,M$9,FALSE))="","",(VLOOKUP($E80,'DTOC Backsheet'!$D$5:$BS$182,M$9,FALSE))),"")</f>
        <v>3332</v>
      </c>
      <c r="N80" s="139">
        <f ca="1">IFERROR(IF((VLOOKUP($E80,'DTOC Backsheet'!$D$5:$BS$182,N$9,FALSE))="","",(VLOOKUP($E80,'DTOC Backsheet'!$D$5:$BS$182,N$9,FALSE))),"")</f>
        <v>2966</v>
      </c>
      <c r="O80" s="137">
        <f ca="1">IFERROR(IF((VLOOKUP($E80,'DTOC Backsheet'!$D$5:$BS$182,O$9,FALSE))="","",(VLOOKUP($E80,'DTOC Backsheet'!$D$5:$BS$182,O$9,FALSE))),"")</f>
        <v>3060</v>
      </c>
      <c r="P80" s="136">
        <f ca="1">IFERROR(IF((VLOOKUP($E80,'DTOC Backsheet'!$D$5:$BS$182,P$9,FALSE))="","",(VLOOKUP($E80,'DTOC Backsheet'!$D$5:$BS$182,P$9,FALSE))),"")</f>
        <v>2377.25</v>
      </c>
      <c r="Q80" s="136">
        <f ca="1">IFERROR(IF((VLOOKUP($E80,'DTOC Backsheet'!$D$5:$BS$182,Q$9,FALSE))="","",(VLOOKUP($E80,'DTOC Backsheet'!$D$5:$BS$182,Q$9,FALSE))),"")</f>
        <v>2137.8000000000002</v>
      </c>
      <c r="R80" s="136">
        <f ca="1">IFERROR(IF((VLOOKUP($E80,'DTOC Backsheet'!$D$5:$BS$182,R$9,FALSE))="","",(VLOOKUP($E80,'DTOC Backsheet'!$D$5:$BS$182,R$9,FALSE))),"")</f>
        <v>1874.5</v>
      </c>
      <c r="S80" s="136">
        <f ca="1">IFERROR(IF((VLOOKUP($E80,'DTOC Backsheet'!$D$5:$BS$182,S$9,FALSE))="","",(VLOOKUP($E80,'DTOC Backsheet'!$D$5:$BS$182,S$9,FALSE))),"")</f>
        <v>1660.4999999999998</v>
      </c>
      <c r="T80" s="164">
        <f ca="1">IFERROR(IF((VLOOKUP($E80,'DTOC Backsheet'!$D$5:$BS$182,T$9,FALSE))="","",(VLOOKUP($E80,'DTOC Backsheet'!$D$5:$BS$182,T$9,FALSE))),"")</f>
        <v>1490.4866331194737</v>
      </c>
      <c r="U80" s="140">
        <f ca="1">IFERROR(IF((VLOOKUP($E80,'DTOC Backsheet'!$D$5:$BS$182,U$9,FALSE))="","",(VLOOKUP($E80,'DTOC Backsheet'!$D$5:$BS$182,U$9,FALSE))),"")</f>
        <v>1540.1695208901228</v>
      </c>
      <c r="V80" s="136">
        <f ca="1">IFERROR(IF((VLOOKUP($E80,'DTOC Backsheet'!$D$5:$BS$182,V$9,FALSE))="","",(VLOOKUP($E80,'DTOC Backsheet'!$D$5:$BS$182,V$9,FALSE))),"")</f>
        <v>1540.1695208901228</v>
      </c>
      <c r="W80" s="136">
        <f ca="1">IFERROR(IF((VLOOKUP($E80,'DTOC Backsheet'!$D$5:$BS$182,W$9,FALSE))="","",(VLOOKUP($E80,'DTOC Backsheet'!$D$5:$BS$182,W$9,FALSE))),"")</f>
        <v>1391.1208575781754</v>
      </c>
      <c r="X80" s="138">
        <f ca="1">IFERROR(IF((VLOOKUP($E80,'DTOC Backsheet'!$D$5:$BS$182,X$9,FALSE))="","",(VLOOKUP($E80,'DTOC Backsheet'!$D$5:$BS$182,X$9,FALSE))),"")</f>
        <v>1540.1695208901228</v>
      </c>
      <c r="Y80" s="135">
        <f ca="1">IFERROR(IF((VLOOKUP($E80,'DTOC Backsheet'!$D$5:$BS$182,Y$9,FALSE))="","",(VLOOKUP($E80,'DTOC Backsheet'!$D$5:$BS$182,Y$9,FALSE))),"")</f>
        <v>2745</v>
      </c>
      <c r="Z80" s="136">
        <f ca="1">IFERROR(IF((VLOOKUP($E80,'DTOC Backsheet'!$D$5:$BS$182,Z$9,FALSE))="","",(VLOOKUP($E80,'DTOC Backsheet'!$D$5:$BS$182,Z$9,FALSE))),"")</f>
        <v>2446</v>
      </c>
      <c r="AA80" s="164">
        <f ca="1">IFERROR(IF((VLOOKUP($E80,'DTOC Backsheet'!$D$5:$BS$182,AA$9,FALSE))="","",(VLOOKUP($E80,'DTOC Backsheet'!$D$5:$BS$182,AA$9,FALSE))),"")</f>
        <v>2398</v>
      </c>
      <c r="AB80" s="139">
        <f ca="1">IFERROR(IF((VLOOKUP($E80,'DTOC Backsheet'!$D$5:$BS$182,AB$9,FALSE))="","",(VLOOKUP($E80,'DTOC Backsheet'!$D$5:$BS$182,AB$9,FALSE))),"")</f>
        <v>2052</v>
      </c>
      <c r="AC80" s="164">
        <f ca="1">IFERROR(IF((VLOOKUP($E80,'DTOC Backsheet'!$D$5:$BS$182,AC$9,FALSE))="","",(VLOOKUP($E80,'DTOC Backsheet'!$D$5:$BS$182,AC$9,FALSE))),"")</f>
        <v>1677</v>
      </c>
      <c r="AD80" s="140">
        <f ca="1">IFERROR(IF((VLOOKUP($E80,'DTOC Backsheet'!$D$5:$BS$182,AD$9,FALSE))="","",(VLOOKUP($E80,'DTOC Backsheet'!$D$5:$BS$182,AD$9,FALSE))),"")</f>
        <v>1356</v>
      </c>
      <c r="AE80" s="136"/>
      <c r="AF80" s="139" t="str">
        <f ca="1">IFERROR(IF((VLOOKUP($E80,'DTOC Backsheet'!$D$5:$BS$182,AF$9,FALSE))="","",(VLOOKUP($E80,'DTOC Backsheet'!$D$5:$BS$182,AF$9,FALSE))),"")</f>
        <v/>
      </c>
      <c r="AG80" s="137" t="str">
        <f ca="1">IFERROR(IF((VLOOKUP($E80,'DTOC Backsheet'!$D$5:$BS$182,AG$9,FALSE))="","",(VLOOKUP($E80,'DTOC Backsheet'!$D$5:$BS$182,AG$9,FALSE))),"")</f>
        <v/>
      </c>
      <c r="AH80" s="136">
        <f t="shared" ca="1" si="28"/>
        <v>264</v>
      </c>
      <c r="AI80" s="138">
        <f t="shared" ca="1" si="29"/>
        <v>878</v>
      </c>
      <c r="AJ80" s="139">
        <f t="shared" ca="1" si="30"/>
        <v>1292</v>
      </c>
      <c r="AK80" s="139">
        <f t="shared" ca="1" si="31"/>
        <v>1907</v>
      </c>
      <c r="AL80" s="164">
        <f t="shared" ca="1" si="32"/>
        <v>1672</v>
      </c>
      <c r="AM80" s="140">
        <f t="shared" ca="1" si="33"/>
        <v>1867</v>
      </c>
      <c r="AN80" s="136" t="str">
        <f t="shared" si="34"/>
        <v/>
      </c>
      <c r="AO80" s="139" t="str">
        <f t="shared" ca="1" si="35"/>
        <v/>
      </c>
      <c r="AP80" s="138" t="str">
        <f t="shared" ca="1" si="36"/>
        <v/>
      </c>
      <c r="AQ80" s="135">
        <f t="shared" ca="1" si="37"/>
        <v>-367.75</v>
      </c>
      <c r="AR80" s="136">
        <f t="shared" ca="1" si="38"/>
        <v>-308.19999999999982</v>
      </c>
      <c r="AS80" s="164">
        <f t="shared" ca="1" si="39"/>
        <v>-523.5</v>
      </c>
      <c r="AT80" s="139">
        <f t="shared" ca="1" si="40"/>
        <v>-391.50000000000023</v>
      </c>
      <c r="AU80" s="164">
        <f t="shared" ca="1" si="41"/>
        <v>-186.51336688052629</v>
      </c>
      <c r="AV80" s="140">
        <f t="shared" ca="1" si="42"/>
        <v>184.16952089012284</v>
      </c>
      <c r="AW80" s="136" t="str">
        <f t="shared" si="43"/>
        <v/>
      </c>
      <c r="AX80" s="164" t="str">
        <f t="shared" ca="1" si="44"/>
        <v/>
      </c>
      <c r="AY80" s="140" t="str">
        <f t="shared" ca="1" si="45"/>
        <v/>
      </c>
    </row>
    <row r="81" spans="1:51">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27"/>
        <v>E09000010</v>
      </c>
      <c r="F81" s="29" t="str">
        <f ca="1">IF(E81="","",VLOOKUP(E81,'Org list'!$J$9:$K$636,2,0))</f>
        <v>Enfield</v>
      </c>
      <c r="G81" s="135">
        <f ca="1">IFERROR(IF((VLOOKUP($E81,'DTOC Backsheet'!$D$5:$BS$182,G$9,FALSE))="","",(VLOOKUP($E81,'DTOC Backsheet'!$D$5:$BS$182,G$9,FALSE))),"")</f>
        <v>554</v>
      </c>
      <c r="H81" s="136">
        <f ca="1">IFERROR(IF((VLOOKUP($E81,'DTOC Backsheet'!$D$5:$BS$182,H$9,FALSE))="","",(VLOOKUP($E81,'DTOC Backsheet'!$D$5:$BS$182,H$9,FALSE))),"")</f>
        <v>628</v>
      </c>
      <c r="I81" s="136">
        <f ca="1">IFERROR(IF((VLOOKUP($E81,'DTOC Backsheet'!$D$5:$BS$182,I$9,FALSE))="","",(VLOOKUP($E81,'DTOC Backsheet'!$D$5:$BS$182,I$9,FALSE))),"")</f>
        <v>816</v>
      </c>
      <c r="J81" s="138">
        <f ca="1">IFERROR(IF((VLOOKUP($E81,'DTOC Backsheet'!$D$5:$BS$182,J$9,FALSE))="","",(VLOOKUP($E81,'DTOC Backsheet'!$D$5:$BS$182,J$9,FALSE))),"")</f>
        <v>541</v>
      </c>
      <c r="K81" s="164">
        <f ca="1">IFERROR(IF((VLOOKUP($E81,'DTOC Backsheet'!$D$5:$BS$182,K$9,FALSE))="","",(VLOOKUP($E81,'DTOC Backsheet'!$D$5:$BS$182,K$9,FALSE))),"")</f>
        <v>793</v>
      </c>
      <c r="L81" s="140">
        <f ca="1">IFERROR(IF((VLOOKUP($E81,'DTOC Backsheet'!$D$5:$BS$182,L$9,FALSE))="","",(VLOOKUP($E81,'DTOC Backsheet'!$D$5:$BS$182,L$9,FALSE))),"")</f>
        <v>606</v>
      </c>
      <c r="M81" s="136">
        <f ca="1">IFERROR(IF((VLOOKUP($E81,'DTOC Backsheet'!$D$5:$BS$182,M$9,FALSE))="","",(VLOOKUP($E81,'DTOC Backsheet'!$D$5:$BS$182,M$9,FALSE))),"")</f>
        <v>870</v>
      </c>
      <c r="N81" s="139">
        <f ca="1">IFERROR(IF((VLOOKUP($E81,'DTOC Backsheet'!$D$5:$BS$182,N$9,FALSE))="","",(VLOOKUP($E81,'DTOC Backsheet'!$D$5:$BS$182,N$9,FALSE))),"")</f>
        <v>796</v>
      </c>
      <c r="O81" s="137">
        <f ca="1">IFERROR(IF((VLOOKUP($E81,'DTOC Backsheet'!$D$5:$BS$182,O$9,FALSE))="","",(VLOOKUP($E81,'DTOC Backsheet'!$D$5:$BS$182,O$9,FALSE))),"")</f>
        <v>649</v>
      </c>
      <c r="P81" s="136">
        <f ca="1">IFERROR(IF((VLOOKUP($E81,'DTOC Backsheet'!$D$5:$BS$182,P$9,FALSE))="","",(VLOOKUP($E81,'DTOC Backsheet'!$D$5:$BS$182,P$9,FALSE))),"")</f>
        <v>638.94506508755694</v>
      </c>
      <c r="Q81" s="136">
        <f ca="1">IFERROR(IF((VLOOKUP($E81,'DTOC Backsheet'!$D$5:$BS$182,Q$9,FALSE))="","",(VLOOKUP($E81,'DTOC Backsheet'!$D$5:$BS$182,Q$9,FALSE))),"")</f>
        <v>638.94506508755694</v>
      </c>
      <c r="R81" s="136">
        <f ca="1">IFERROR(IF((VLOOKUP($E81,'DTOC Backsheet'!$D$5:$BS$182,R$9,FALSE))="","",(VLOOKUP($E81,'DTOC Backsheet'!$D$5:$BS$182,R$9,FALSE))),"")</f>
        <v>618.30167589118412</v>
      </c>
      <c r="S81" s="136">
        <f ca="1">IFERROR(IF((VLOOKUP($E81,'DTOC Backsheet'!$D$5:$BS$182,S$9,FALSE))="","",(VLOOKUP($E81,'DTOC Backsheet'!$D$5:$BS$182,S$9,FALSE))),"")</f>
        <v>638.94506508755694</v>
      </c>
      <c r="T81" s="164">
        <f ca="1">IFERROR(IF((VLOOKUP($E81,'DTOC Backsheet'!$D$5:$BS$182,T$9,FALSE))="","",(VLOOKUP($E81,'DTOC Backsheet'!$D$5:$BS$182,T$9,FALSE))),"")</f>
        <v>618.30167589118412</v>
      </c>
      <c r="U81" s="140">
        <f ca="1">IFERROR(IF((VLOOKUP($E81,'DTOC Backsheet'!$D$5:$BS$182,U$9,FALSE))="","",(VLOOKUP($E81,'DTOC Backsheet'!$D$5:$BS$182,U$9,FALSE))),"")</f>
        <v>638.94506508755694</v>
      </c>
      <c r="V81" s="136">
        <f ca="1">IFERROR(IF((VLOOKUP($E81,'DTOC Backsheet'!$D$5:$BS$182,V$9,FALSE))="","",(VLOOKUP($E81,'DTOC Backsheet'!$D$5:$BS$182,V$9,FALSE))),"")</f>
        <v>638.94506508755694</v>
      </c>
      <c r="W81" s="136">
        <f ca="1">IFERROR(IF((VLOOKUP($E81,'DTOC Backsheet'!$D$5:$BS$182,W$9,FALSE))="","",(VLOOKUP($E81,'DTOC Backsheet'!$D$5:$BS$182,W$9,FALSE))),"")</f>
        <v>577.11489749843849</v>
      </c>
      <c r="X81" s="138">
        <f ca="1">IFERROR(IF((VLOOKUP($E81,'DTOC Backsheet'!$D$5:$BS$182,X$9,FALSE))="","",(VLOOKUP($E81,'DTOC Backsheet'!$D$5:$BS$182,X$9,FALSE))),"")</f>
        <v>638.94506508755694</v>
      </c>
      <c r="Y81" s="135">
        <f ca="1">IFERROR(IF((VLOOKUP($E81,'DTOC Backsheet'!$D$5:$BS$182,Y$9,FALSE))="","",(VLOOKUP($E81,'DTOC Backsheet'!$D$5:$BS$182,Y$9,FALSE))),"")</f>
        <v>682</v>
      </c>
      <c r="Z81" s="136">
        <f ca="1">IFERROR(IF((VLOOKUP($E81,'DTOC Backsheet'!$D$5:$BS$182,Z$9,FALSE))="","",(VLOOKUP($E81,'DTOC Backsheet'!$D$5:$BS$182,Z$9,FALSE))),"")</f>
        <v>670</v>
      </c>
      <c r="AA81" s="164">
        <f ca="1">IFERROR(IF((VLOOKUP($E81,'DTOC Backsheet'!$D$5:$BS$182,AA$9,FALSE))="","",(VLOOKUP($E81,'DTOC Backsheet'!$D$5:$BS$182,AA$9,FALSE))),"")</f>
        <v>405</v>
      </c>
      <c r="AB81" s="139">
        <f ca="1">IFERROR(IF((VLOOKUP($E81,'DTOC Backsheet'!$D$5:$BS$182,AB$9,FALSE))="","",(VLOOKUP($E81,'DTOC Backsheet'!$D$5:$BS$182,AB$9,FALSE))),"")</f>
        <v>484</v>
      </c>
      <c r="AC81" s="164">
        <f ca="1">IFERROR(IF((VLOOKUP($E81,'DTOC Backsheet'!$D$5:$BS$182,AC$9,FALSE))="","",(VLOOKUP($E81,'DTOC Backsheet'!$D$5:$BS$182,AC$9,FALSE))),"")</f>
        <v>536</v>
      </c>
      <c r="AD81" s="140">
        <f ca="1">IFERROR(IF((VLOOKUP($E81,'DTOC Backsheet'!$D$5:$BS$182,AD$9,FALSE))="","",(VLOOKUP($E81,'DTOC Backsheet'!$D$5:$BS$182,AD$9,FALSE))),"")</f>
        <v>388</v>
      </c>
      <c r="AE81" s="136"/>
      <c r="AF81" s="139" t="str">
        <f ca="1">IFERROR(IF((VLOOKUP($E81,'DTOC Backsheet'!$D$5:$BS$182,AF$9,FALSE))="","",(VLOOKUP($E81,'DTOC Backsheet'!$D$5:$BS$182,AF$9,FALSE))),"")</f>
        <v/>
      </c>
      <c r="AG81" s="137" t="str">
        <f ca="1">IFERROR(IF((VLOOKUP($E81,'DTOC Backsheet'!$D$5:$BS$182,AG$9,FALSE))="","",(VLOOKUP($E81,'DTOC Backsheet'!$D$5:$BS$182,AG$9,FALSE))),"")</f>
        <v/>
      </c>
      <c r="AH81" s="136">
        <f t="shared" ca="1" si="28"/>
        <v>-128</v>
      </c>
      <c r="AI81" s="138">
        <f t="shared" ca="1" si="29"/>
        <v>-42</v>
      </c>
      <c r="AJ81" s="139">
        <f t="shared" ca="1" si="30"/>
        <v>411</v>
      </c>
      <c r="AK81" s="139">
        <f t="shared" ca="1" si="31"/>
        <v>57</v>
      </c>
      <c r="AL81" s="164">
        <f t="shared" ca="1" si="32"/>
        <v>257</v>
      </c>
      <c r="AM81" s="140">
        <f t="shared" ca="1" si="33"/>
        <v>218</v>
      </c>
      <c r="AN81" s="136" t="str">
        <f t="shared" si="34"/>
        <v/>
      </c>
      <c r="AO81" s="139" t="str">
        <f t="shared" ca="1" si="35"/>
        <v/>
      </c>
      <c r="AP81" s="138" t="str">
        <f t="shared" ca="1" si="36"/>
        <v/>
      </c>
      <c r="AQ81" s="135">
        <f t="shared" ca="1" si="37"/>
        <v>-43.054934912443059</v>
      </c>
      <c r="AR81" s="136">
        <f t="shared" ca="1" si="38"/>
        <v>-31.054934912443059</v>
      </c>
      <c r="AS81" s="164">
        <f t="shared" ca="1" si="39"/>
        <v>213.30167589118412</v>
      </c>
      <c r="AT81" s="139">
        <f t="shared" ca="1" si="40"/>
        <v>154.94506508755694</v>
      </c>
      <c r="AU81" s="164">
        <f t="shared" ca="1" si="41"/>
        <v>82.301675891184118</v>
      </c>
      <c r="AV81" s="140">
        <f t="shared" ca="1" si="42"/>
        <v>250.94506508755694</v>
      </c>
      <c r="AW81" s="136" t="str">
        <f t="shared" si="43"/>
        <v/>
      </c>
      <c r="AX81" s="164" t="str">
        <f t="shared" ca="1" si="44"/>
        <v/>
      </c>
      <c r="AY81" s="140" t="str">
        <f t="shared" ca="1" si="45"/>
        <v/>
      </c>
    </row>
    <row r="82" spans="1:51">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27"/>
        <v>E10000012</v>
      </c>
      <c r="F82" s="29" t="str">
        <f ca="1">IF(E82="","",VLOOKUP(E82,'Org list'!$J$9:$K$636,2,0))</f>
        <v>Essex</v>
      </c>
      <c r="G82" s="135">
        <f ca="1">IFERROR(IF((VLOOKUP($E82,'DTOC Backsheet'!$D$5:$BS$182,G$9,FALSE))="","",(VLOOKUP($E82,'DTOC Backsheet'!$D$5:$BS$182,G$9,FALSE))),"")</f>
        <v>4649</v>
      </c>
      <c r="H82" s="136">
        <f ca="1">IFERROR(IF((VLOOKUP($E82,'DTOC Backsheet'!$D$5:$BS$182,H$9,FALSE))="","",(VLOOKUP($E82,'DTOC Backsheet'!$D$5:$BS$182,H$9,FALSE))),"")</f>
        <v>4951</v>
      </c>
      <c r="I82" s="136">
        <f ca="1">IFERROR(IF((VLOOKUP($E82,'DTOC Backsheet'!$D$5:$BS$182,I$9,FALSE))="","",(VLOOKUP($E82,'DTOC Backsheet'!$D$5:$BS$182,I$9,FALSE))),"")</f>
        <v>4903</v>
      </c>
      <c r="J82" s="138">
        <f ca="1">IFERROR(IF((VLOOKUP($E82,'DTOC Backsheet'!$D$5:$BS$182,J$9,FALSE))="","",(VLOOKUP($E82,'DTOC Backsheet'!$D$5:$BS$182,J$9,FALSE))),"")</f>
        <v>5575</v>
      </c>
      <c r="K82" s="164">
        <f ca="1">IFERROR(IF((VLOOKUP($E82,'DTOC Backsheet'!$D$5:$BS$182,K$9,FALSE))="","",(VLOOKUP($E82,'DTOC Backsheet'!$D$5:$BS$182,K$9,FALSE))),"")</f>
        <v>5686</v>
      </c>
      <c r="L82" s="140">
        <f ca="1">IFERROR(IF((VLOOKUP($E82,'DTOC Backsheet'!$D$5:$BS$182,L$9,FALSE))="","",(VLOOKUP($E82,'DTOC Backsheet'!$D$5:$BS$182,L$9,FALSE))),"")</f>
        <v>4981</v>
      </c>
      <c r="M82" s="136">
        <f ca="1">IFERROR(IF((VLOOKUP($E82,'DTOC Backsheet'!$D$5:$BS$182,M$9,FALSE))="","",(VLOOKUP($E82,'DTOC Backsheet'!$D$5:$BS$182,M$9,FALSE))),"")</f>
        <v>4932</v>
      </c>
      <c r="N82" s="139">
        <f ca="1">IFERROR(IF((VLOOKUP($E82,'DTOC Backsheet'!$D$5:$BS$182,N$9,FALSE))="","",(VLOOKUP($E82,'DTOC Backsheet'!$D$5:$BS$182,N$9,FALSE))),"")</f>
        <v>4217</v>
      </c>
      <c r="O82" s="137">
        <f ca="1">IFERROR(IF((VLOOKUP($E82,'DTOC Backsheet'!$D$5:$BS$182,O$9,FALSE))="","",(VLOOKUP($E82,'DTOC Backsheet'!$D$5:$BS$182,O$9,FALSE))),"")</f>
        <v>4302</v>
      </c>
      <c r="P82" s="136">
        <f ca="1">IFERROR(IF((VLOOKUP($E82,'DTOC Backsheet'!$D$5:$BS$182,P$9,FALSE))="","",(VLOOKUP($E82,'DTOC Backsheet'!$D$5:$BS$182,P$9,FALSE))),"")</f>
        <v>4093.1195543563899</v>
      </c>
      <c r="Q82" s="136">
        <f ca="1">IFERROR(IF((VLOOKUP($E82,'DTOC Backsheet'!$D$5:$BS$182,Q$9,FALSE))="","",(VLOOKUP($E82,'DTOC Backsheet'!$D$5:$BS$182,Q$9,FALSE))),"")</f>
        <v>3850.4811034639811</v>
      </c>
      <c r="R82" s="136">
        <f ca="1">IFERROR(IF((VLOOKUP($E82,'DTOC Backsheet'!$D$5:$BS$182,R$9,FALSE))="","",(VLOOKUP($E82,'DTOC Backsheet'!$D$5:$BS$182,R$9,FALSE))),"")</f>
        <v>3549.7289647390603</v>
      </c>
      <c r="S82" s="136">
        <f ca="1">IFERROR(IF((VLOOKUP($E82,'DTOC Backsheet'!$D$5:$BS$182,S$9,FALSE))="","",(VLOOKUP($E82,'DTOC Backsheet'!$D$5:$BS$182,S$9,FALSE))),"")</f>
        <v>3303.6383016791647</v>
      </c>
      <c r="T82" s="164">
        <f ca="1">IFERROR(IF((VLOOKUP($E82,'DTOC Backsheet'!$D$5:$BS$182,T$9,FALSE))="","",(VLOOKUP($E82,'DTOC Backsheet'!$D$5:$BS$182,T$9,FALSE))),"")</f>
        <v>2885.9522418858228</v>
      </c>
      <c r="U82" s="140">
        <f ca="1">IFERROR(IF((VLOOKUP($E82,'DTOC Backsheet'!$D$5:$BS$182,U$9,FALSE))="","",(VLOOKUP($E82,'DTOC Backsheet'!$D$5:$BS$182,U$9,FALSE))),"")</f>
        <v>2982.1506499486836</v>
      </c>
      <c r="V82" s="136">
        <f ca="1">IFERROR(IF((VLOOKUP($E82,'DTOC Backsheet'!$D$5:$BS$182,V$9,FALSE))="","",(VLOOKUP($E82,'DTOC Backsheet'!$D$5:$BS$182,V$9,FALSE))),"")</f>
        <v>2982.1506499486836</v>
      </c>
      <c r="W82" s="136">
        <f ca="1">IFERROR(IF((VLOOKUP($E82,'DTOC Backsheet'!$D$5:$BS$182,W$9,FALSE))="","",(VLOOKUP($E82,'DTOC Backsheet'!$D$5:$BS$182,W$9,FALSE))),"")</f>
        <v>2693.555425760102</v>
      </c>
      <c r="X82" s="138">
        <f ca="1">IFERROR(IF((VLOOKUP($E82,'DTOC Backsheet'!$D$5:$BS$182,X$9,FALSE))="","",(VLOOKUP($E82,'DTOC Backsheet'!$D$5:$BS$182,X$9,FALSE))),"")</f>
        <v>2982.1506499486836</v>
      </c>
      <c r="Y82" s="135">
        <f ca="1">IFERROR(IF((VLOOKUP($E82,'DTOC Backsheet'!$D$5:$BS$182,Y$9,FALSE))="","",(VLOOKUP($E82,'DTOC Backsheet'!$D$5:$BS$182,Y$9,FALSE))),"")</f>
        <v>3772</v>
      </c>
      <c r="Z82" s="136">
        <f ca="1">IFERROR(IF((VLOOKUP($E82,'DTOC Backsheet'!$D$5:$BS$182,Z$9,FALSE))="","",(VLOOKUP($E82,'DTOC Backsheet'!$D$5:$BS$182,Z$9,FALSE))),"")</f>
        <v>4315</v>
      </c>
      <c r="AA82" s="164">
        <f ca="1">IFERROR(IF((VLOOKUP($E82,'DTOC Backsheet'!$D$5:$BS$182,AA$9,FALSE))="","",(VLOOKUP($E82,'DTOC Backsheet'!$D$5:$BS$182,AA$9,FALSE))),"")</f>
        <v>3681</v>
      </c>
      <c r="AB82" s="139">
        <f ca="1">IFERROR(IF((VLOOKUP($E82,'DTOC Backsheet'!$D$5:$BS$182,AB$9,FALSE))="","",(VLOOKUP($E82,'DTOC Backsheet'!$D$5:$BS$182,AB$9,FALSE))),"")</f>
        <v>3745</v>
      </c>
      <c r="AC82" s="164">
        <f ca="1">IFERROR(IF((VLOOKUP($E82,'DTOC Backsheet'!$D$5:$BS$182,AC$9,FALSE))="","",(VLOOKUP($E82,'DTOC Backsheet'!$D$5:$BS$182,AC$9,FALSE))),"")</f>
        <v>3242</v>
      </c>
      <c r="AD82" s="140">
        <f ca="1">IFERROR(IF((VLOOKUP($E82,'DTOC Backsheet'!$D$5:$BS$182,AD$9,FALSE))="","",(VLOOKUP($E82,'DTOC Backsheet'!$D$5:$BS$182,AD$9,FALSE))),"")</f>
        <v>3037</v>
      </c>
      <c r="AE82" s="136"/>
      <c r="AF82" s="139" t="str">
        <f ca="1">IFERROR(IF((VLOOKUP($E82,'DTOC Backsheet'!$D$5:$BS$182,AF$9,FALSE))="","",(VLOOKUP($E82,'DTOC Backsheet'!$D$5:$BS$182,AF$9,FALSE))),"")</f>
        <v/>
      </c>
      <c r="AG82" s="137" t="str">
        <f ca="1">IFERROR(IF((VLOOKUP($E82,'DTOC Backsheet'!$D$5:$BS$182,AG$9,FALSE))="","",(VLOOKUP($E82,'DTOC Backsheet'!$D$5:$BS$182,AG$9,FALSE))),"")</f>
        <v/>
      </c>
      <c r="AH82" s="136">
        <f t="shared" ca="1" si="28"/>
        <v>877</v>
      </c>
      <c r="AI82" s="138">
        <f t="shared" ca="1" si="29"/>
        <v>636</v>
      </c>
      <c r="AJ82" s="139">
        <f t="shared" ca="1" si="30"/>
        <v>1222</v>
      </c>
      <c r="AK82" s="139">
        <f t="shared" ca="1" si="31"/>
        <v>1830</v>
      </c>
      <c r="AL82" s="164">
        <f t="shared" ca="1" si="32"/>
        <v>2444</v>
      </c>
      <c r="AM82" s="140">
        <f t="shared" ca="1" si="33"/>
        <v>1944</v>
      </c>
      <c r="AN82" s="136" t="str">
        <f t="shared" si="34"/>
        <v/>
      </c>
      <c r="AO82" s="139" t="str">
        <f t="shared" ca="1" si="35"/>
        <v/>
      </c>
      <c r="AP82" s="138" t="str">
        <f t="shared" ca="1" si="36"/>
        <v/>
      </c>
      <c r="AQ82" s="135">
        <f t="shared" ca="1" si="37"/>
        <v>321.11955435638993</v>
      </c>
      <c r="AR82" s="136">
        <f t="shared" ca="1" si="38"/>
        <v>-464.51889653601893</v>
      </c>
      <c r="AS82" s="164">
        <f t="shared" ca="1" si="39"/>
        <v>-131.2710352609397</v>
      </c>
      <c r="AT82" s="139">
        <f t="shared" ca="1" si="40"/>
        <v>-441.36169832083533</v>
      </c>
      <c r="AU82" s="164">
        <f t="shared" ca="1" si="41"/>
        <v>-356.04775811417721</v>
      </c>
      <c r="AV82" s="140">
        <f t="shared" ca="1" si="42"/>
        <v>-54.849350051316378</v>
      </c>
      <c r="AW82" s="136" t="str">
        <f t="shared" si="43"/>
        <v/>
      </c>
      <c r="AX82" s="164" t="str">
        <f t="shared" ca="1" si="44"/>
        <v/>
      </c>
      <c r="AY82" s="140" t="str">
        <f t="shared" ca="1" si="45"/>
        <v/>
      </c>
    </row>
    <row r="83" spans="1:51">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27"/>
        <v>E08000037</v>
      </c>
      <c r="F83" s="29" t="str">
        <f ca="1">IF(E83="","",VLOOKUP(E83,'Org list'!$J$9:$K$636,2,0))</f>
        <v>Gateshead</v>
      </c>
      <c r="G83" s="135">
        <f ca="1">IFERROR(IF((VLOOKUP($E83,'DTOC Backsheet'!$D$5:$BS$182,G$9,FALSE))="","",(VLOOKUP($E83,'DTOC Backsheet'!$D$5:$BS$182,G$9,FALSE))),"")</f>
        <v>410</v>
      </c>
      <c r="H83" s="136">
        <f ca="1">IFERROR(IF((VLOOKUP($E83,'DTOC Backsheet'!$D$5:$BS$182,H$9,FALSE))="","",(VLOOKUP($E83,'DTOC Backsheet'!$D$5:$BS$182,H$9,FALSE))),"")</f>
        <v>562</v>
      </c>
      <c r="I83" s="136">
        <f ca="1">IFERROR(IF((VLOOKUP($E83,'DTOC Backsheet'!$D$5:$BS$182,I$9,FALSE))="","",(VLOOKUP($E83,'DTOC Backsheet'!$D$5:$BS$182,I$9,FALSE))),"")</f>
        <v>653</v>
      </c>
      <c r="J83" s="138">
        <f ca="1">IFERROR(IF((VLOOKUP($E83,'DTOC Backsheet'!$D$5:$BS$182,J$9,FALSE))="","",(VLOOKUP($E83,'DTOC Backsheet'!$D$5:$BS$182,J$9,FALSE))),"")</f>
        <v>515</v>
      </c>
      <c r="K83" s="164">
        <f ca="1">IFERROR(IF((VLOOKUP($E83,'DTOC Backsheet'!$D$5:$BS$182,K$9,FALSE))="","",(VLOOKUP($E83,'DTOC Backsheet'!$D$5:$BS$182,K$9,FALSE))),"")</f>
        <v>632</v>
      </c>
      <c r="L83" s="140">
        <f ca="1">IFERROR(IF((VLOOKUP($E83,'DTOC Backsheet'!$D$5:$BS$182,L$9,FALSE))="","",(VLOOKUP($E83,'DTOC Backsheet'!$D$5:$BS$182,L$9,FALSE))),"")</f>
        <v>695</v>
      </c>
      <c r="M83" s="136">
        <f ca="1">IFERROR(IF((VLOOKUP($E83,'DTOC Backsheet'!$D$5:$BS$182,M$9,FALSE))="","",(VLOOKUP($E83,'DTOC Backsheet'!$D$5:$BS$182,M$9,FALSE))),"")</f>
        <v>541</v>
      </c>
      <c r="N83" s="139">
        <f ca="1">IFERROR(IF((VLOOKUP($E83,'DTOC Backsheet'!$D$5:$BS$182,N$9,FALSE))="","",(VLOOKUP($E83,'DTOC Backsheet'!$D$5:$BS$182,N$9,FALSE))),"")</f>
        <v>467</v>
      </c>
      <c r="O83" s="137">
        <f ca="1">IFERROR(IF((VLOOKUP($E83,'DTOC Backsheet'!$D$5:$BS$182,O$9,FALSE))="","",(VLOOKUP($E83,'DTOC Backsheet'!$D$5:$BS$182,O$9,FALSE))),"")</f>
        <v>479</v>
      </c>
      <c r="P83" s="136">
        <f ca="1">IFERROR(IF((VLOOKUP($E83,'DTOC Backsheet'!$D$5:$BS$182,P$9,FALSE))="","",(VLOOKUP($E83,'DTOC Backsheet'!$D$5:$BS$182,P$9,FALSE))),"")</f>
        <v>358</v>
      </c>
      <c r="Q83" s="136">
        <f ca="1">IFERROR(IF((VLOOKUP($E83,'DTOC Backsheet'!$D$5:$BS$182,Q$9,FALSE))="","",(VLOOKUP($E83,'DTOC Backsheet'!$D$5:$BS$182,Q$9,FALSE))),"")</f>
        <v>358</v>
      </c>
      <c r="R83" s="136">
        <f ca="1">IFERROR(IF((VLOOKUP($E83,'DTOC Backsheet'!$D$5:$BS$182,R$9,FALSE))="","",(VLOOKUP($E83,'DTOC Backsheet'!$D$5:$BS$182,R$9,FALSE))),"")</f>
        <v>329.96138998282925</v>
      </c>
      <c r="S83" s="136">
        <f ca="1">IFERROR(IF((VLOOKUP($E83,'DTOC Backsheet'!$D$5:$BS$182,S$9,FALSE))="","",(VLOOKUP($E83,'DTOC Backsheet'!$D$5:$BS$182,S$9,FALSE))),"")</f>
        <v>340.9601029822569</v>
      </c>
      <c r="T83" s="164">
        <f ca="1">IFERROR(IF((VLOOKUP($E83,'DTOC Backsheet'!$D$5:$BS$182,T$9,FALSE))="","",(VLOOKUP($E83,'DTOC Backsheet'!$D$5:$BS$182,T$9,FALSE))),"")</f>
        <v>329.96138998282925</v>
      </c>
      <c r="U83" s="140">
        <f ca="1">IFERROR(IF((VLOOKUP($E83,'DTOC Backsheet'!$D$5:$BS$182,U$9,FALSE))="","",(VLOOKUP($E83,'DTOC Backsheet'!$D$5:$BS$182,U$9,FALSE))),"")</f>
        <v>340.9601029822569</v>
      </c>
      <c r="V83" s="136">
        <f ca="1">IFERROR(IF((VLOOKUP($E83,'DTOC Backsheet'!$D$5:$BS$182,V$9,FALSE))="","",(VLOOKUP($E83,'DTOC Backsheet'!$D$5:$BS$182,V$9,FALSE))),"")</f>
        <v>340.9601029822569</v>
      </c>
      <c r="W83" s="136">
        <f ca="1">IFERROR(IF((VLOOKUP($E83,'DTOC Backsheet'!$D$5:$BS$182,W$9,FALSE))="","",(VLOOKUP($E83,'DTOC Backsheet'!$D$5:$BS$182,W$9,FALSE))),"")</f>
        <v>307.963963983974</v>
      </c>
      <c r="X83" s="138">
        <f ca="1">IFERROR(IF((VLOOKUP($E83,'DTOC Backsheet'!$D$5:$BS$182,X$9,FALSE))="","",(VLOOKUP($E83,'DTOC Backsheet'!$D$5:$BS$182,X$9,FALSE))),"")</f>
        <v>340.9601029822569</v>
      </c>
      <c r="Y83" s="135">
        <f ca="1">IFERROR(IF((VLOOKUP($E83,'DTOC Backsheet'!$D$5:$BS$182,Y$9,FALSE))="","",(VLOOKUP($E83,'DTOC Backsheet'!$D$5:$BS$182,Y$9,FALSE))),"")</f>
        <v>388</v>
      </c>
      <c r="Z83" s="136">
        <f ca="1">IFERROR(IF((VLOOKUP($E83,'DTOC Backsheet'!$D$5:$BS$182,Z$9,FALSE))="","",(VLOOKUP($E83,'DTOC Backsheet'!$D$5:$BS$182,Z$9,FALSE))),"")</f>
        <v>357</v>
      </c>
      <c r="AA83" s="164">
        <f ca="1">IFERROR(IF((VLOOKUP($E83,'DTOC Backsheet'!$D$5:$BS$182,AA$9,FALSE))="","",(VLOOKUP($E83,'DTOC Backsheet'!$D$5:$BS$182,AA$9,FALSE))),"")</f>
        <v>334</v>
      </c>
      <c r="AB83" s="139">
        <f ca="1">IFERROR(IF((VLOOKUP($E83,'DTOC Backsheet'!$D$5:$BS$182,AB$9,FALSE))="","",(VLOOKUP($E83,'DTOC Backsheet'!$D$5:$BS$182,AB$9,FALSE))),"")</f>
        <v>148</v>
      </c>
      <c r="AC83" s="164">
        <f ca="1">IFERROR(IF((VLOOKUP($E83,'DTOC Backsheet'!$D$5:$BS$182,AC$9,FALSE))="","",(VLOOKUP($E83,'DTOC Backsheet'!$D$5:$BS$182,AC$9,FALSE))),"")</f>
        <v>178</v>
      </c>
      <c r="AD83" s="140">
        <f ca="1">IFERROR(IF((VLOOKUP($E83,'DTOC Backsheet'!$D$5:$BS$182,AD$9,FALSE))="","",(VLOOKUP($E83,'DTOC Backsheet'!$D$5:$BS$182,AD$9,FALSE))),"")</f>
        <v>242</v>
      </c>
      <c r="AE83" s="136"/>
      <c r="AF83" s="139" t="str">
        <f ca="1">IFERROR(IF((VLOOKUP($E83,'DTOC Backsheet'!$D$5:$BS$182,AF$9,FALSE))="","",(VLOOKUP($E83,'DTOC Backsheet'!$D$5:$BS$182,AF$9,FALSE))),"")</f>
        <v/>
      </c>
      <c r="AG83" s="137" t="str">
        <f ca="1">IFERROR(IF((VLOOKUP($E83,'DTOC Backsheet'!$D$5:$BS$182,AG$9,FALSE))="","",(VLOOKUP($E83,'DTOC Backsheet'!$D$5:$BS$182,AG$9,FALSE))),"")</f>
        <v/>
      </c>
      <c r="AH83" s="136">
        <f t="shared" ca="1" si="28"/>
        <v>22</v>
      </c>
      <c r="AI83" s="138">
        <f t="shared" ca="1" si="29"/>
        <v>205</v>
      </c>
      <c r="AJ83" s="139">
        <f t="shared" ca="1" si="30"/>
        <v>319</v>
      </c>
      <c r="AK83" s="139">
        <f t="shared" ca="1" si="31"/>
        <v>367</v>
      </c>
      <c r="AL83" s="164">
        <f t="shared" ca="1" si="32"/>
        <v>454</v>
      </c>
      <c r="AM83" s="140">
        <f t="shared" ca="1" si="33"/>
        <v>453</v>
      </c>
      <c r="AN83" s="136" t="str">
        <f t="shared" si="34"/>
        <v/>
      </c>
      <c r="AO83" s="139" t="str">
        <f t="shared" ca="1" si="35"/>
        <v/>
      </c>
      <c r="AP83" s="138" t="str">
        <f t="shared" ca="1" si="36"/>
        <v/>
      </c>
      <c r="AQ83" s="135">
        <f t="shared" ca="1" si="37"/>
        <v>-30</v>
      </c>
      <c r="AR83" s="136">
        <f t="shared" ca="1" si="38"/>
        <v>1</v>
      </c>
      <c r="AS83" s="164">
        <f t="shared" ca="1" si="39"/>
        <v>-4.038610017170754</v>
      </c>
      <c r="AT83" s="139">
        <f t="shared" ca="1" si="40"/>
        <v>192.9601029822569</v>
      </c>
      <c r="AU83" s="164">
        <f t="shared" ca="1" si="41"/>
        <v>151.96138998282925</v>
      </c>
      <c r="AV83" s="140">
        <f t="shared" ca="1" si="42"/>
        <v>98.960102982256899</v>
      </c>
      <c r="AW83" s="136" t="str">
        <f t="shared" si="43"/>
        <v/>
      </c>
      <c r="AX83" s="164" t="str">
        <f t="shared" ca="1" si="44"/>
        <v/>
      </c>
      <c r="AY83" s="140" t="str">
        <f t="shared" ca="1" si="45"/>
        <v/>
      </c>
    </row>
    <row r="84" spans="1:51">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27"/>
        <v>E10000013</v>
      </c>
      <c r="F84" s="29" t="str">
        <f ca="1">IF(E84="","",VLOOKUP(E84,'Org list'!$J$9:$K$636,2,0))</f>
        <v>Gloucestershire</v>
      </c>
      <c r="G84" s="135">
        <f ca="1">IFERROR(IF((VLOOKUP($E84,'DTOC Backsheet'!$D$5:$BS$182,G$9,FALSE))="","",(VLOOKUP($E84,'DTOC Backsheet'!$D$5:$BS$182,G$9,FALSE))),"")</f>
        <v>1528</v>
      </c>
      <c r="H84" s="136">
        <f ca="1">IFERROR(IF((VLOOKUP($E84,'DTOC Backsheet'!$D$5:$BS$182,H$9,FALSE))="","",(VLOOKUP($E84,'DTOC Backsheet'!$D$5:$BS$182,H$9,FALSE))),"")</f>
        <v>1863</v>
      </c>
      <c r="I84" s="136">
        <f ca="1">IFERROR(IF((VLOOKUP($E84,'DTOC Backsheet'!$D$5:$BS$182,I$9,FALSE))="","",(VLOOKUP($E84,'DTOC Backsheet'!$D$5:$BS$182,I$9,FALSE))),"")</f>
        <v>2495</v>
      </c>
      <c r="J84" s="138">
        <f ca="1">IFERROR(IF((VLOOKUP($E84,'DTOC Backsheet'!$D$5:$BS$182,J$9,FALSE))="","",(VLOOKUP($E84,'DTOC Backsheet'!$D$5:$BS$182,J$9,FALSE))),"")</f>
        <v>2097</v>
      </c>
      <c r="K84" s="164">
        <f ca="1">IFERROR(IF((VLOOKUP($E84,'DTOC Backsheet'!$D$5:$BS$182,K$9,FALSE))="","",(VLOOKUP($E84,'DTOC Backsheet'!$D$5:$BS$182,K$9,FALSE))),"")</f>
        <v>2567</v>
      </c>
      <c r="L84" s="140">
        <f ca="1">IFERROR(IF((VLOOKUP($E84,'DTOC Backsheet'!$D$5:$BS$182,L$9,FALSE))="","",(VLOOKUP($E84,'DTOC Backsheet'!$D$5:$BS$182,L$9,FALSE))),"")</f>
        <v>3147</v>
      </c>
      <c r="M84" s="136">
        <f ca="1">IFERROR(IF((VLOOKUP($E84,'DTOC Backsheet'!$D$5:$BS$182,M$9,FALSE))="","",(VLOOKUP($E84,'DTOC Backsheet'!$D$5:$BS$182,M$9,FALSE))),"")</f>
        <v>1941</v>
      </c>
      <c r="N84" s="139">
        <f ca="1">IFERROR(IF((VLOOKUP($E84,'DTOC Backsheet'!$D$5:$BS$182,N$9,FALSE))="","",(VLOOKUP($E84,'DTOC Backsheet'!$D$5:$BS$182,N$9,FALSE))),"")</f>
        <v>2464</v>
      </c>
      <c r="O84" s="137">
        <f ca="1">IFERROR(IF((VLOOKUP($E84,'DTOC Backsheet'!$D$5:$BS$182,O$9,FALSE))="","",(VLOOKUP($E84,'DTOC Backsheet'!$D$5:$BS$182,O$9,FALSE))),"")</f>
        <v>2023</v>
      </c>
      <c r="P84" s="136">
        <f ca="1">IFERROR(IF((VLOOKUP($E84,'DTOC Backsheet'!$D$5:$BS$182,P$9,FALSE))="","",(VLOOKUP($E84,'DTOC Backsheet'!$D$5:$BS$182,P$9,FALSE))),"")</f>
        <v>1877.6</v>
      </c>
      <c r="Q84" s="136">
        <f ca="1">IFERROR(IF((VLOOKUP($E84,'DTOC Backsheet'!$D$5:$BS$182,Q$9,FALSE))="","",(VLOOKUP($E84,'DTOC Backsheet'!$D$5:$BS$182,Q$9,FALSE))),"")</f>
        <v>1877.6</v>
      </c>
      <c r="R84" s="136">
        <f ca="1">IFERROR(IF((VLOOKUP($E84,'DTOC Backsheet'!$D$5:$BS$182,R$9,FALSE))="","",(VLOOKUP($E84,'DTOC Backsheet'!$D$5:$BS$182,R$9,FALSE))),"")</f>
        <v>1877.6</v>
      </c>
      <c r="S84" s="136">
        <f ca="1">IFERROR(IF((VLOOKUP($E84,'DTOC Backsheet'!$D$5:$BS$182,S$9,FALSE))="","",(VLOOKUP($E84,'DTOC Backsheet'!$D$5:$BS$182,S$9,FALSE))),"")</f>
        <v>1877.6</v>
      </c>
      <c r="T84" s="164">
        <f ca="1">IFERROR(IF((VLOOKUP($E84,'DTOC Backsheet'!$D$5:$BS$182,T$9,FALSE))="","",(VLOOKUP($E84,'DTOC Backsheet'!$D$5:$BS$182,T$9,FALSE))),"")</f>
        <v>2009.4</v>
      </c>
      <c r="U84" s="140">
        <f ca="1">IFERROR(IF((VLOOKUP($E84,'DTOC Backsheet'!$D$5:$BS$182,U$9,FALSE))="","",(VLOOKUP($E84,'DTOC Backsheet'!$D$5:$BS$182,U$9,FALSE))),"")</f>
        <v>2053.3000000000002</v>
      </c>
      <c r="V84" s="136">
        <f ca="1">IFERROR(IF((VLOOKUP($E84,'DTOC Backsheet'!$D$5:$BS$182,V$9,FALSE))="","",(VLOOKUP($E84,'DTOC Backsheet'!$D$5:$BS$182,V$9,FALSE))),"")</f>
        <v>2053.3000000000002</v>
      </c>
      <c r="W84" s="136">
        <f ca="1">IFERROR(IF((VLOOKUP($E84,'DTOC Backsheet'!$D$5:$BS$182,W$9,FALSE))="","",(VLOOKUP($E84,'DTOC Backsheet'!$D$5:$BS$182,W$9,FALSE))),"")</f>
        <v>1877.6999999999998</v>
      </c>
      <c r="X84" s="138">
        <f ca="1">IFERROR(IF((VLOOKUP($E84,'DTOC Backsheet'!$D$5:$BS$182,X$9,FALSE))="","",(VLOOKUP($E84,'DTOC Backsheet'!$D$5:$BS$182,X$9,FALSE))),"")</f>
        <v>2053.3000000000002</v>
      </c>
      <c r="Y84" s="135">
        <f ca="1">IFERROR(IF((VLOOKUP($E84,'DTOC Backsheet'!$D$5:$BS$182,Y$9,FALSE))="","",(VLOOKUP($E84,'DTOC Backsheet'!$D$5:$BS$182,Y$9,FALSE))),"")</f>
        <v>2209</v>
      </c>
      <c r="Z84" s="136">
        <f ca="1">IFERROR(IF((VLOOKUP($E84,'DTOC Backsheet'!$D$5:$BS$182,Z$9,FALSE))="","",(VLOOKUP($E84,'DTOC Backsheet'!$D$5:$BS$182,Z$9,FALSE))),"")</f>
        <v>1618</v>
      </c>
      <c r="AA84" s="164">
        <f ca="1">IFERROR(IF((VLOOKUP($E84,'DTOC Backsheet'!$D$5:$BS$182,AA$9,FALSE))="","",(VLOOKUP($E84,'DTOC Backsheet'!$D$5:$BS$182,AA$9,FALSE))),"")</f>
        <v>1389</v>
      </c>
      <c r="AB84" s="139">
        <f ca="1">IFERROR(IF((VLOOKUP($E84,'DTOC Backsheet'!$D$5:$BS$182,AB$9,FALSE))="","",(VLOOKUP($E84,'DTOC Backsheet'!$D$5:$BS$182,AB$9,FALSE))),"")</f>
        <v>1392</v>
      </c>
      <c r="AC84" s="164">
        <f ca="1">IFERROR(IF((VLOOKUP($E84,'DTOC Backsheet'!$D$5:$BS$182,AC$9,FALSE))="","",(VLOOKUP($E84,'DTOC Backsheet'!$D$5:$BS$182,AC$9,FALSE))),"")</f>
        <v>1003</v>
      </c>
      <c r="AD84" s="140">
        <f ca="1">IFERROR(IF((VLOOKUP($E84,'DTOC Backsheet'!$D$5:$BS$182,AD$9,FALSE))="","",(VLOOKUP($E84,'DTOC Backsheet'!$D$5:$BS$182,AD$9,FALSE))),"")</f>
        <v>881</v>
      </c>
      <c r="AE84" s="136"/>
      <c r="AF84" s="139" t="str">
        <f ca="1">IFERROR(IF((VLOOKUP($E84,'DTOC Backsheet'!$D$5:$BS$182,AF$9,FALSE))="","",(VLOOKUP($E84,'DTOC Backsheet'!$D$5:$BS$182,AF$9,FALSE))),"")</f>
        <v/>
      </c>
      <c r="AG84" s="137" t="str">
        <f ca="1">IFERROR(IF((VLOOKUP($E84,'DTOC Backsheet'!$D$5:$BS$182,AG$9,FALSE))="","",(VLOOKUP($E84,'DTOC Backsheet'!$D$5:$BS$182,AG$9,FALSE))),"")</f>
        <v/>
      </c>
      <c r="AH84" s="136">
        <f t="shared" ca="1" si="28"/>
        <v>-681</v>
      </c>
      <c r="AI84" s="138">
        <f t="shared" ca="1" si="29"/>
        <v>245</v>
      </c>
      <c r="AJ84" s="139">
        <f t="shared" ca="1" si="30"/>
        <v>1106</v>
      </c>
      <c r="AK84" s="139">
        <f t="shared" ca="1" si="31"/>
        <v>705</v>
      </c>
      <c r="AL84" s="164">
        <f t="shared" ca="1" si="32"/>
        <v>1564</v>
      </c>
      <c r="AM84" s="140">
        <f t="shared" ca="1" si="33"/>
        <v>2266</v>
      </c>
      <c r="AN84" s="136" t="str">
        <f t="shared" si="34"/>
        <v/>
      </c>
      <c r="AO84" s="139" t="str">
        <f t="shared" ca="1" si="35"/>
        <v/>
      </c>
      <c r="AP84" s="138" t="str">
        <f t="shared" ca="1" si="36"/>
        <v/>
      </c>
      <c r="AQ84" s="135">
        <f t="shared" ca="1" si="37"/>
        <v>-331.40000000000009</v>
      </c>
      <c r="AR84" s="136">
        <f t="shared" ca="1" si="38"/>
        <v>259.59999999999991</v>
      </c>
      <c r="AS84" s="164">
        <f t="shared" ca="1" si="39"/>
        <v>488.59999999999991</v>
      </c>
      <c r="AT84" s="139">
        <f t="shared" ca="1" si="40"/>
        <v>485.59999999999991</v>
      </c>
      <c r="AU84" s="164">
        <f t="shared" ca="1" si="41"/>
        <v>1006.4000000000001</v>
      </c>
      <c r="AV84" s="140">
        <f t="shared" ca="1" si="42"/>
        <v>1172.3000000000002</v>
      </c>
      <c r="AW84" s="136" t="str">
        <f t="shared" si="43"/>
        <v/>
      </c>
      <c r="AX84" s="164" t="str">
        <f t="shared" ca="1" si="44"/>
        <v/>
      </c>
      <c r="AY84" s="140" t="str">
        <f t="shared" ca="1" si="45"/>
        <v/>
      </c>
    </row>
    <row r="85" spans="1:51">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27"/>
        <v>E09000011</v>
      </c>
      <c r="F85" s="29" t="str">
        <f ca="1">IF(E85="","",VLOOKUP(E85,'Org list'!$J$9:$K$636,2,0))</f>
        <v>Greenwich</v>
      </c>
      <c r="G85" s="135">
        <f ca="1">IFERROR(IF((VLOOKUP($E85,'DTOC Backsheet'!$D$5:$BS$182,G$9,FALSE))="","",(VLOOKUP($E85,'DTOC Backsheet'!$D$5:$BS$182,G$9,FALSE))),"")</f>
        <v>509</v>
      </c>
      <c r="H85" s="136">
        <f ca="1">IFERROR(IF((VLOOKUP($E85,'DTOC Backsheet'!$D$5:$BS$182,H$9,FALSE))="","",(VLOOKUP($E85,'DTOC Backsheet'!$D$5:$BS$182,H$9,FALSE))),"")</f>
        <v>514</v>
      </c>
      <c r="I85" s="136">
        <f ca="1">IFERROR(IF((VLOOKUP($E85,'DTOC Backsheet'!$D$5:$BS$182,I$9,FALSE))="","",(VLOOKUP($E85,'DTOC Backsheet'!$D$5:$BS$182,I$9,FALSE))),"")</f>
        <v>513</v>
      </c>
      <c r="J85" s="138">
        <f ca="1">IFERROR(IF((VLOOKUP($E85,'DTOC Backsheet'!$D$5:$BS$182,J$9,FALSE))="","",(VLOOKUP($E85,'DTOC Backsheet'!$D$5:$BS$182,J$9,FALSE))),"")</f>
        <v>876</v>
      </c>
      <c r="K85" s="164">
        <f ca="1">IFERROR(IF((VLOOKUP($E85,'DTOC Backsheet'!$D$5:$BS$182,K$9,FALSE))="","",(VLOOKUP($E85,'DTOC Backsheet'!$D$5:$BS$182,K$9,FALSE))),"")</f>
        <v>596</v>
      </c>
      <c r="L85" s="140">
        <f ca="1">IFERROR(IF((VLOOKUP($E85,'DTOC Backsheet'!$D$5:$BS$182,L$9,FALSE))="","",(VLOOKUP($E85,'DTOC Backsheet'!$D$5:$BS$182,L$9,FALSE))),"")</f>
        <v>506</v>
      </c>
      <c r="M85" s="136">
        <f ca="1">IFERROR(IF((VLOOKUP($E85,'DTOC Backsheet'!$D$5:$BS$182,M$9,FALSE))="","",(VLOOKUP($E85,'DTOC Backsheet'!$D$5:$BS$182,M$9,FALSE))),"")</f>
        <v>302</v>
      </c>
      <c r="N85" s="139">
        <f ca="1">IFERROR(IF((VLOOKUP($E85,'DTOC Backsheet'!$D$5:$BS$182,N$9,FALSE))="","",(VLOOKUP($E85,'DTOC Backsheet'!$D$5:$BS$182,N$9,FALSE))),"")</f>
        <v>222</v>
      </c>
      <c r="O85" s="137">
        <f ca="1">IFERROR(IF((VLOOKUP($E85,'DTOC Backsheet'!$D$5:$BS$182,O$9,FALSE))="","",(VLOOKUP($E85,'DTOC Backsheet'!$D$5:$BS$182,O$9,FALSE))),"")</f>
        <v>227</v>
      </c>
      <c r="P85" s="136">
        <f ca="1">IFERROR(IF((VLOOKUP($E85,'DTOC Backsheet'!$D$5:$BS$182,P$9,FALSE))="","",(VLOOKUP($E85,'DTOC Backsheet'!$D$5:$BS$182,P$9,FALSE))),"")</f>
        <v>291.88208855372818</v>
      </c>
      <c r="Q85" s="136">
        <f ca="1">IFERROR(IF((VLOOKUP($E85,'DTOC Backsheet'!$D$5:$BS$182,Q$9,FALSE))="","",(VLOOKUP($E85,'DTOC Backsheet'!$D$5:$BS$182,Q$9,FALSE))),"")</f>
        <v>291.88208855372818</v>
      </c>
      <c r="R85" s="136">
        <f ca="1">IFERROR(IF((VLOOKUP($E85,'DTOC Backsheet'!$D$5:$BS$182,R$9,FALSE))="","",(VLOOKUP($E85,'DTOC Backsheet'!$D$5:$BS$182,R$9,FALSE))),"")</f>
        <v>282.46653731005955</v>
      </c>
      <c r="S85" s="136">
        <f ca="1">IFERROR(IF((VLOOKUP($E85,'DTOC Backsheet'!$D$5:$BS$182,S$9,FALSE))="","",(VLOOKUP($E85,'DTOC Backsheet'!$D$5:$BS$182,S$9,FALSE))),"")</f>
        <v>291.88208855372818</v>
      </c>
      <c r="T85" s="164">
        <f ca="1">IFERROR(IF((VLOOKUP($E85,'DTOC Backsheet'!$D$5:$BS$182,T$9,FALSE))="","",(VLOOKUP($E85,'DTOC Backsheet'!$D$5:$BS$182,T$9,FALSE))),"")</f>
        <v>282.46653731005955</v>
      </c>
      <c r="U85" s="140">
        <f ca="1">IFERROR(IF((VLOOKUP($E85,'DTOC Backsheet'!$D$5:$BS$182,U$9,FALSE))="","",(VLOOKUP($E85,'DTOC Backsheet'!$D$5:$BS$182,U$9,FALSE))),"")</f>
        <v>291.88208855372818</v>
      </c>
      <c r="V85" s="136">
        <f ca="1">IFERROR(IF((VLOOKUP($E85,'DTOC Backsheet'!$D$5:$BS$182,V$9,FALSE))="","",(VLOOKUP($E85,'DTOC Backsheet'!$D$5:$BS$182,V$9,FALSE))),"")</f>
        <v>291.88208855372818</v>
      </c>
      <c r="W85" s="136">
        <f ca="1">IFERROR(IF((VLOOKUP($E85,'DTOC Backsheet'!$D$5:$BS$182,W$9,FALSE))="","",(VLOOKUP($E85,'DTOC Backsheet'!$D$5:$BS$182,W$9,FALSE))),"")</f>
        <v>263.63543482272223</v>
      </c>
      <c r="X85" s="138">
        <f ca="1">IFERROR(IF((VLOOKUP($E85,'DTOC Backsheet'!$D$5:$BS$182,X$9,FALSE))="","",(VLOOKUP($E85,'DTOC Backsheet'!$D$5:$BS$182,X$9,FALSE))),"")</f>
        <v>291.88208855372818</v>
      </c>
      <c r="Y85" s="135">
        <f ca="1">IFERROR(IF((VLOOKUP($E85,'DTOC Backsheet'!$D$5:$BS$182,Y$9,FALSE))="","",(VLOOKUP($E85,'DTOC Backsheet'!$D$5:$BS$182,Y$9,FALSE))),"")</f>
        <v>477</v>
      </c>
      <c r="Z85" s="136">
        <f ca="1">IFERROR(IF((VLOOKUP($E85,'DTOC Backsheet'!$D$5:$BS$182,Z$9,FALSE))="","",(VLOOKUP($E85,'DTOC Backsheet'!$D$5:$BS$182,Z$9,FALSE))),"")</f>
        <v>583</v>
      </c>
      <c r="AA85" s="164">
        <f ca="1">IFERROR(IF((VLOOKUP($E85,'DTOC Backsheet'!$D$5:$BS$182,AA$9,FALSE))="","",(VLOOKUP($E85,'DTOC Backsheet'!$D$5:$BS$182,AA$9,FALSE))),"")</f>
        <v>503</v>
      </c>
      <c r="AB85" s="139">
        <f ca="1">IFERROR(IF((VLOOKUP($E85,'DTOC Backsheet'!$D$5:$BS$182,AB$9,FALSE))="","",(VLOOKUP($E85,'DTOC Backsheet'!$D$5:$BS$182,AB$9,FALSE))),"")</f>
        <v>654</v>
      </c>
      <c r="AC85" s="164">
        <f ca="1">IFERROR(IF((VLOOKUP($E85,'DTOC Backsheet'!$D$5:$BS$182,AC$9,FALSE))="","",(VLOOKUP($E85,'DTOC Backsheet'!$D$5:$BS$182,AC$9,FALSE))),"")</f>
        <v>363</v>
      </c>
      <c r="AD85" s="140">
        <f ca="1">IFERROR(IF((VLOOKUP($E85,'DTOC Backsheet'!$D$5:$BS$182,AD$9,FALSE))="","",(VLOOKUP($E85,'DTOC Backsheet'!$D$5:$BS$182,AD$9,FALSE))),"")</f>
        <v>357</v>
      </c>
      <c r="AE85" s="136"/>
      <c r="AF85" s="139" t="str">
        <f ca="1">IFERROR(IF((VLOOKUP($E85,'DTOC Backsheet'!$D$5:$BS$182,AF$9,FALSE))="","",(VLOOKUP($E85,'DTOC Backsheet'!$D$5:$BS$182,AF$9,FALSE))),"")</f>
        <v/>
      </c>
      <c r="AG85" s="137" t="str">
        <f ca="1">IFERROR(IF((VLOOKUP($E85,'DTOC Backsheet'!$D$5:$BS$182,AG$9,FALSE))="","",(VLOOKUP($E85,'DTOC Backsheet'!$D$5:$BS$182,AG$9,FALSE))),"")</f>
        <v/>
      </c>
      <c r="AH85" s="136">
        <f t="shared" ca="1" si="28"/>
        <v>32</v>
      </c>
      <c r="AI85" s="138">
        <f t="shared" ca="1" si="29"/>
        <v>-69</v>
      </c>
      <c r="AJ85" s="139">
        <f t="shared" ca="1" si="30"/>
        <v>10</v>
      </c>
      <c r="AK85" s="139">
        <f t="shared" ca="1" si="31"/>
        <v>222</v>
      </c>
      <c r="AL85" s="164">
        <f t="shared" ca="1" si="32"/>
        <v>233</v>
      </c>
      <c r="AM85" s="140">
        <f t="shared" ca="1" si="33"/>
        <v>149</v>
      </c>
      <c r="AN85" s="136" t="str">
        <f t="shared" si="34"/>
        <v/>
      </c>
      <c r="AO85" s="139" t="str">
        <f t="shared" ca="1" si="35"/>
        <v/>
      </c>
      <c r="AP85" s="138" t="str">
        <f t="shared" ca="1" si="36"/>
        <v/>
      </c>
      <c r="AQ85" s="135">
        <f t="shared" ca="1" si="37"/>
        <v>-185.11791144627182</v>
      </c>
      <c r="AR85" s="136">
        <f t="shared" ca="1" si="38"/>
        <v>-291.11791144627182</v>
      </c>
      <c r="AS85" s="164">
        <f t="shared" ca="1" si="39"/>
        <v>-220.53346268994045</v>
      </c>
      <c r="AT85" s="139">
        <f t="shared" ca="1" si="40"/>
        <v>-362.11791144627182</v>
      </c>
      <c r="AU85" s="164">
        <f t="shared" ca="1" si="41"/>
        <v>-80.53346268994045</v>
      </c>
      <c r="AV85" s="140">
        <f t="shared" ca="1" si="42"/>
        <v>-65.117911446271819</v>
      </c>
      <c r="AW85" s="136" t="str">
        <f t="shared" si="43"/>
        <v/>
      </c>
      <c r="AX85" s="164" t="str">
        <f t="shared" ca="1" si="44"/>
        <v/>
      </c>
      <c r="AY85" s="140" t="str">
        <f t="shared" ca="1" si="45"/>
        <v/>
      </c>
    </row>
    <row r="86" spans="1:51">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27"/>
        <v>E09000012</v>
      </c>
      <c r="F86" s="29" t="str">
        <f ca="1">IF(E86="","",VLOOKUP(E86,'Org list'!$J$9:$K$636,2,0))</f>
        <v>Hackney</v>
      </c>
      <c r="G86" s="135">
        <f ca="1">IFERROR(IF((VLOOKUP($E86,'DTOC Backsheet'!$D$5:$BS$182,G$9,FALSE))="","",(VLOOKUP($E86,'DTOC Backsheet'!$D$5:$BS$182,G$9,FALSE))),"")</f>
        <v>597</v>
      </c>
      <c r="H86" s="136">
        <f ca="1">IFERROR(IF((VLOOKUP($E86,'DTOC Backsheet'!$D$5:$BS$182,H$9,FALSE))="","",(VLOOKUP($E86,'DTOC Backsheet'!$D$5:$BS$182,H$9,FALSE))),"")</f>
        <v>543</v>
      </c>
      <c r="I86" s="136">
        <f ca="1">IFERROR(IF((VLOOKUP($E86,'DTOC Backsheet'!$D$5:$BS$182,I$9,FALSE))="","",(VLOOKUP($E86,'DTOC Backsheet'!$D$5:$BS$182,I$9,FALSE))),"")</f>
        <v>465</v>
      </c>
      <c r="J86" s="138">
        <f ca="1">IFERROR(IF((VLOOKUP($E86,'DTOC Backsheet'!$D$5:$BS$182,J$9,FALSE))="","",(VLOOKUP($E86,'DTOC Backsheet'!$D$5:$BS$182,J$9,FALSE))),"")</f>
        <v>549</v>
      </c>
      <c r="K86" s="164">
        <f ca="1">IFERROR(IF((VLOOKUP($E86,'DTOC Backsheet'!$D$5:$BS$182,K$9,FALSE))="","",(VLOOKUP($E86,'DTOC Backsheet'!$D$5:$BS$182,K$9,FALSE))),"")</f>
        <v>512</v>
      </c>
      <c r="L86" s="140">
        <f ca="1">IFERROR(IF((VLOOKUP($E86,'DTOC Backsheet'!$D$5:$BS$182,L$9,FALSE))="","",(VLOOKUP($E86,'DTOC Backsheet'!$D$5:$BS$182,L$9,FALSE))),"")</f>
        <v>328</v>
      </c>
      <c r="M86" s="136">
        <f ca="1">IFERROR(IF((VLOOKUP($E86,'DTOC Backsheet'!$D$5:$BS$182,M$9,FALSE))="","",(VLOOKUP($E86,'DTOC Backsheet'!$D$5:$BS$182,M$9,FALSE))),"")</f>
        <v>428</v>
      </c>
      <c r="N86" s="139">
        <f ca="1">IFERROR(IF((VLOOKUP($E86,'DTOC Backsheet'!$D$5:$BS$182,N$9,FALSE))="","",(VLOOKUP($E86,'DTOC Backsheet'!$D$5:$BS$182,N$9,FALSE))),"")</f>
        <v>604</v>
      </c>
      <c r="O86" s="137">
        <f ca="1">IFERROR(IF((VLOOKUP($E86,'DTOC Backsheet'!$D$5:$BS$182,O$9,FALSE))="","",(VLOOKUP($E86,'DTOC Backsheet'!$D$5:$BS$182,O$9,FALSE))),"")</f>
        <v>788</v>
      </c>
      <c r="P86" s="136">
        <f ca="1">IFERROR(IF((VLOOKUP($E86,'DTOC Backsheet'!$D$5:$BS$182,P$9,FALSE))="","",(VLOOKUP($E86,'DTOC Backsheet'!$D$5:$BS$182,P$9,FALSE))),"")</f>
        <v>814</v>
      </c>
      <c r="Q86" s="136">
        <f ca="1">IFERROR(IF((VLOOKUP($E86,'DTOC Backsheet'!$D$5:$BS$182,Q$9,FALSE))="","",(VLOOKUP($E86,'DTOC Backsheet'!$D$5:$BS$182,Q$9,FALSE))),"")</f>
        <v>654</v>
      </c>
      <c r="R86" s="136">
        <f ca="1">IFERROR(IF((VLOOKUP($E86,'DTOC Backsheet'!$D$5:$BS$182,R$9,FALSE))="","",(VLOOKUP($E86,'DTOC Backsheet'!$D$5:$BS$182,R$9,FALSE))),"")</f>
        <v>564</v>
      </c>
      <c r="S86" s="136">
        <f ca="1">IFERROR(IF((VLOOKUP($E86,'DTOC Backsheet'!$D$5:$BS$182,S$9,FALSE))="","",(VLOOKUP($E86,'DTOC Backsheet'!$D$5:$BS$182,S$9,FALSE))),"")</f>
        <v>526</v>
      </c>
      <c r="T86" s="164">
        <f ca="1">IFERROR(IF((VLOOKUP($E86,'DTOC Backsheet'!$D$5:$BS$182,T$9,FALSE))="","",(VLOOKUP($E86,'DTOC Backsheet'!$D$5:$BS$182,T$9,FALSE))),"")</f>
        <v>452.32481809315641</v>
      </c>
      <c r="U86" s="140">
        <f ca="1">IFERROR(IF((VLOOKUP($E86,'DTOC Backsheet'!$D$5:$BS$182,U$9,FALSE))="","",(VLOOKUP($E86,'DTOC Backsheet'!$D$5:$BS$182,U$9,FALSE))),"")</f>
        <v>467.4023120295949</v>
      </c>
      <c r="V86" s="136">
        <f ca="1">IFERROR(IF((VLOOKUP($E86,'DTOC Backsheet'!$D$5:$BS$182,V$9,FALSE))="","",(VLOOKUP($E86,'DTOC Backsheet'!$D$5:$BS$182,V$9,FALSE))),"")</f>
        <v>467.4023120295949</v>
      </c>
      <c r="W86" s="136">
        <f ca="1">IFERROR(IF((VLOOKUP($E86,'DTOC Backsheet'!$D$5:$BS$182,W$9,FALSE))="","",(VLOOKUP($E86,'DTOC Backsheet'!$D$5:$BS$182,W$9,FALSE))),"")</f>
        <v>422.16983022027927</v>
      </c>
      <c r="X86" s="138">
        <f ca="1">IFERROR(IF((VLOOKUP($E86,'DTOC Backsheet'!$D$5:$BS$182,X$9,FALSE))="","",(VLOOKUP($E86,'DTOC Backsheet'!$D$5:$BS$182,X$9,FALSE))),"")</f>
        <v>467.4023120295949</v>
      </c>
      <c r="Y86" s="135">
        <f ca="1">IFERROR(IF((VLOOKUP($E86,'DTOC Backsheet'!$D$5:$BS$182,Y$9,FALSE))="","",(VLOOKUP($E86,'DTOC Backsheet'!$D$5:$BS$182,Y$9,FALSE))),"")</f>
        <v>837</v>
      </c>
      <c r="Z86" s="136">
        <f ca="1">IFERROR(IF((VLOOKUP($E86,'DTOC Backsheet'!$D$5:$BS$182,Z$9,FALSE))="","",(VLOOKUP($E86,'DTOC Backsheet'!$D$5:$BS$182,Z$9,FALSE))),"")</f>
        <v>868</v>
      </c>
      <c r="AA86" s="164">
        <f ca="1">IFERROR(IF((VLOOKUP($E86,'DTOC Backsheet'!$D$5:$BS$182,AA$9,FALSE))="","",(VLOOKUP($E86,'DTOC Backsheet'!$D$5:$BS$182,AA$9,FALSE))),"")</f>
        <v>768</v>
      </c>
      <c r="AB86" s="139">
        <f ca="1">IFERROR(IF((VLOOKUP($E86,'DTOC Backsheet'!$D$5:$BS$182,AB$9,FALSE))="","",(VLOOKUP($E86,'DTOC Backsheet'!$D$5:$BS$182,AB$9,FALSE))),"")</f>
        <v>708</v>
      </c>
      <c r="AC86" s="164">
        <f ca="1">IFERROR(IF((VLOOKUP($E86,'DTOC Backsheet'!$D$5:$BS$182,AC$9,FALSE))="","",(VLOOKUP($E86,'DTOC Backsheet'!$D$5:$BS$182,AC$9,FALSE))),"")</f>
        <v>540</v>
      </c>
      <c r="AD86" s="140">
        <f ca="1">IFERROR(IF((VLOOKUP($E86,'DTOC Backsheet'!$D$5:$BS$182,AD$9,FALSE))="","",(VLOOKUP($E86,'DTOC Backsheet'!$D$5:$BS$182,AD$9,FALSE))),"")</f>
        <v>495</v>
      </c>
      <c r="AE86" s="136"/>
      <c r="AF86" s="139" t="str">
        <f ca="1">IFERROR(IF((VLOOKUP($E86,'DTOC Backsheet'!$D$5:$BS$182,AF$9,FALSE))="","",(VLOOKUP($E86,'DTOC Backsheet'!$D$5:$BS$182,AF$9,FALSE))),"")</f>
        <v/>
      </c>
      <c r="AG86" s="137" t="str">
        <f ca="1">IFERROR(IF((VLOOKUP($E86,'DTOC Backsheet'!$D$5:$BS$182,AG$9,FALSE))="","",(VLOOKUP($E86,'DTOC Backsheet'!$D$5:$BS$182,AG$9,FALSE))),"")</f>
        <v/>
      </c>
      <c r="AH86" s="136">
        <f t="shared" ca="1" si="28"/>
        <v>-240</v>
      </c>
      <c r="AI86" s="138">
        <f t="shared" ca="1" si="29"/>
        <v>-325</v>
      </c>
      <c r="AJ86" s="139">
        <f t="shared" ca="1" si="30"/>
        <v>-303</v>
      </c>
      <c r="AK86" s="139">
        <f t="shared" ca="1" si="31"/>
        <v>-159</v>
      </c>
      <c r="AL86" s="164">
        <f t="shared" ca="1" si="32"/>
        <v>-28</v>
      </c>
      <c r="AM86" s="140">
        <f t="shared" ca="1" si="33"/>
        <v>-167</v>
      </c>
      <c r="AN86" s="136" t="str">
        <f t="shared" si="34"/>
        <v/>
      </c>
      <c r="AO86" s="139" t="str">
        <f t="shared" ca="1" si="35"/>
        <v/>
      </c>
      <c r="AP86" s="138" t="str">
        <f t="shared" ca="1" si="36"/>
        <v/>
      </c>
      <c r="AQ86" s="135">
        <f t="shared" ca="1" si="37"/>
        <v>-23</v>
      </c>
      <c r="AR86" s="136">
        <f t="shared" ca="1" si="38"/>
        <v>-214</v>
      </c>
      <c r="AS86" s="164">
        <f t="shared" ca="1" si="39"/>
        <v>-204</v>
      </c>
      <c r="AT86" s="139">
        <f t="shared" ca="1" si="40"/>
        <v>-182</v>
      </c>
      <c r="AU86" s="164">
        <f t="shared" ca="1" si="41"/>
        <v>-87.675181906843591</v>
      </c>
      <c r="AV86" s="140">
        <f t="shared" ca="1" si="42"/>
        <v>-27.597687970405104</v>
      </c>
      <c r="AW86" s="136" t="str">
        <f t="shared" si="43"/>
        <v/>
      </c>
      <c r="AX86" s="164" t="str">
        <f t="shared" ca="1" si="44"/>
        <v/>
      </c>
      <c r="AY86" s="140" t="str">
        <f t="shared" ca="1" si="45"/>
        <v/>
      </c>
    </row>
    <row r="87" spans="1:51">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27"/>
        <v>E06000006</v>
      </c>
      <c r="F87" s="29" t="str">
        <f ca="1">IF(E87="","",VLOOKUP(E87,'Org list'!$J$9:$K$636,2,0))</f>
        <v>Halton</v>
      </c>
      <c r="G87" s="135">
        <f ca="1">IFERROR(IF((VLOOKUP($E87,'DTOC Backsheet'!$D$5:$BS$182,G$9,FALSE))="","",(VLOOKUP($E87,'DTOC Backsheet'!$D$5:$BS$182,G$9,FALSE))),"")</f>
        <v>406</v>
      </c>
      <c r="H87" s="136">
        <f ca="1">IFERROR(IF((VLOOKUP($E87,'DTOC Backsheet'!$D$5:$BS$182,H$9,FALSE))="","",(VLOOKUP($E87,'DTOC Backsheet'!$D$5:$BS$182,H$9,FALSE))),"")</f>
        <v>471</v>
      </c>
      <c r="I87" s="136">
        <f ca="1">IFERROR(IF((VLOOKUP($E87,'DTOC Backsheet'!$D$5:$BS$182,I$9,FALSE))="","",(VLOOKUP($E87,'DTOC Backsheet'!$D$5:$BS$182,I$9,FALSE))),"")</f>
        <v>397</v>
      </c>
      <c r="J87" s="138">
        <f ca="1">IFERROR(IF((VLOOKUP($E87,'DTOC Backsheet'!$D$5:$BS$182,J$9,FALSE))="","",(VLOOKUP($E87,'DTOC Backsheet'!$D$5:$BS$182,J$9,FALSE))),"")</f>
        <v>570</v>
      </c>
      <c r="K87" s="164">
        <f ca="1">IFERROR(IF((VLOOKUP($E87,'DTOC Backsheet'!$D$5:$BS$182,K$9,FALSE))="","",(VLOOKUP($E87,'DTOC Backsheet'!$D$5:$BS$182,K$9,FALSE))),"")</f>
        <v>586</v>
      </c>
      <c r="L87" s="140">
        <f ca="1">IFERROR(IF((VLOOKUP($E87,'DTOC Backsheet'!$D$5:$BS$182,L$9,FALSE))="","",(VLOOKUP($E87,'DTOC Backsheet'!$D$5:$BS$182,L$9,FALSE))),"")</f>
        <v>628</v>
      </c>
      <c r="M87" s="136">
        <f ca="1">IFERROR(IF((VLOOKUP($E87,'DTOC Backsheet'!$D$5:$BS$182,M$9,FALSE))="","",(VLOOKUP($E87,'DTOC Backsheet'!$D$5:$BS$182,M$9,FALSE))),"")</f>
        <v>519</v>
      </c>
      <c r="N87" s="139">
        <f ca="1">IFERROR(IF((VLOOKUP($E87,'DTOC Backsheet'!$D$5:$BS$182,N$9,FALSE))="","",(VLOOKUP($E87,'DTOC Backsheet'!$D$5:$BS$182,N$9,FALSE))),"")</f>
        <v>555</v>
      </c>
      <c r="O87" s="137">
        <f ca="1">IFERROR(IF((VLOOKUP($E87,'DTOC Backsheet'!$D$5:$BS$182,O$9,FALSE))="","",(VLOOKUP($E87,'DTOC Backsheet'!$D$5:$BS$182,O$9,FALSE))),"")</f>
        <v>643</v>
      </c>
      <c r="P87" s="136">
        <f ca="1">IFERROR(IF((VLOOKUP($E87,'DTOC Backsheet'!$D$5:$BS$182,P$9,FALSE))="","",(VLOOKUP($E87,'DTOC Backsheet'!$D$5:$BS$182,P$9,FALSE))),"")</f>
        <v>439.2</v>
      </c>
      <c r="Q87" s="136">
        <f ca="1">IFERROR(IF((VLOOKUP($E87,'DTOC Backsheet'!$D$5:$BS$182,Q$9,FALSE))="","",(VLOOKUP($E87,'DTOC Backsheet'!$D$5:$BS$182,Q$9,FALSE))),"")</f>
        <v>439.2</v>
      </c>
      <c r="R87" s="136">
        <f ca="1">IFERROR(IF((VLOOKUP($E87,'DTOC Backsheet'!$D$5:$BS$182,R$9,FALSE))="","",(VLOOKUP($E87,'DTOC Backsheet'!$D$5:$BS$182,R$9,FALSE))),"")</f>
        <v>425</v>
      </c>
      <c r="S87" s="136">
        <f ca="1">IFERROR(IF((VLOOKUP($E87,'DTOC Backsheet'!$D$5:$BS$182,S$9,FALSE))="","",(VLOOKUP($E87,'DTOC Backsheet'!$D$5:$BS$182,S$9,FALSE))),"")</f>
        <v>439.2</v>
      </c>
      <c r="T87" s="164">
        <f ca="1">IFERROR(IF((VLOOKUP($E87,'DTOC Backsheet'!$D$5:$BS$182,T$9,FALSE))="","",(VLOOKUP($E87,'DTOC Backsheet'!$D$5:$BS$182,T$9,FALSE))),"")</f>
        <v>425.02387118999729</v>
      </c>
      <c r="U87" s="140">
        <f ca="1">IFERROR(IF((VLOOKUP($E87,'DTOC Backsheet'!$D$5:$BS$182,U$9,FALSE))="","",(VLOOKUP($E87,'DTOC Backsheet'!$D$5:$BS$182,U$9,FALSE))),"")</f>
        <v>439.19133356299722</v>
      </c>
      <c r="V87" s="136">
        <f ca="1">IFERROR(IF((VLOOKUP($E87,'DTOC Backsheet'!$D$5:$BS$182,V$9,FALSE))="","",(VLOOKUP($E87,'DTOC Backsheet'!$D$5:$BS$182,V$9,FALSE))),"")</f>
        <v>439.19133356299722</v>
      </c>
      <c r="W87" s="136">
        <f ca="1">IFERROR(IF((VLOOKUP($E87,'DTOC Backsheet'!$D$5:$BS$182,W$9,FALSE))="","",(VLOOKUP($E87,'DTOC Backsheet'!$D$5:$BS$182,W$9,FALSE))),"")</f>
        <v>396.68894644399751</v>
      </c>
      <c r="X87" s="138">
        <f ca="1">IFERROR(IF((VLOOKUP($E87,'DTOC Backsheet'!$D$5:$BS$182,X$9,FALSE))="","",(VLOOKUP($E87,'DTOC Backsheet'!$D$5:$BS$182,X$9,FALSE))),"")</f>
        <v>439.19133356299722</v>
      </c>
      <c r="Y87" s="135">
        <f ca="1">IFERROR(IF((VLOOKUP($E87,'DTOC Backsheet'!$D$5:$BS$182,Y$9,FALSE))="","",(VLOOKUP($E87,'DTOC Backsheet'!$D$5:$BS$182,Y$9,FALSE))),"")</f>
        <v>325</v>
      </c>
      <c r="Z87" s="136">
        <f ca="1">IFERROR(IF((VLOOKUP($E87,'DTOC Backsheet'!$D$5:$BS$182,Z$9,FALSE))="","",(VLOOKUP($E87,'DTOC Backsheet'!$D$5:$BS$182,Z$9,FALSE))),"")</f>
        <v>514</v>
      </c>
      <c r="AA87" s="164">
        <f ca="1">IFERROR(IF((VLOOKUP($E87,'DTOC Backsheet'!$D$5:$BS$182,AA$9,FALSE))="","",(VLOOKUP($E87,'DTOC Backsheet'!$D$5:$BS$182,AA$9,FALSE))),"")</f>
        <v>590</v>
      </c>
      <c r="AB87" s="139">
        <f ca="1">IFERROR(IF((VLOOKUP($E87,'DTOC Backsheet'!$D$5:$BS$182,AB$9,FALSE))="","",(VLOOKUP($E87,'DTOC Backsheet'!$D$5:$BS$182,AB$9,FALSE))),"")</f>
        <v>563</v>
      </c>
      <c r="AC87" s="164">
        <f ca="1">IFERROR(IF((VLOOKUP($E87,'DTOC Backsheet'!$D$5:$BS$182,AC$9,FALSE))="","",(VLOOKUP($E87,'DTOC Backsheet'!$D$5:$BS$182,AC$9,FALSE))),"")</f>
        <v>712</v>
      </c>
      <c r="AD87" s="140">
        <f ca="1">IFERROR(IF((VLOOKUP($E87,'DTOC Backsheet'!$D$5:$BS$182,AD$9,FALSE))="","",(VLOOKUP($E87,'DTOC Backsheet'!$D$5:$BS$182,AD$9,FALSE))),"")</f>
        <v>511</v>
      </c>
      <c r="AE87" s="136"/>
      <c r="AF87" s="139" t="str">
        <f ca="1">IFERROR(IF((VLOOKUP($E87,'DTOC Backsheet'!$D$5:$BS$182,AF$9,FALSE))="","",(VLOOKUP($E87,'DTOC Backsheet'!$D$5:$BS$182,AF$9,FALSE))),"")</f>
        <v/>
      </c>
      <c r="AG87" s="137" t="str">
        <f ca="1">IFERROR(IF((VLOOKUP($E87,'DTOC Backsheet'!$D$5:$BS$182,AG$9,FALSE))="","",(VLOOKUP($E87,'DTOC Backsheet'!$D$5:$BS$182,AG$9,FALSE))),"")</f>
        <v/>
      </c>
      <c r="AH87" s="136">
        <f t="shared" ca="1" si="28"/>
        <v>81</v>
      </c>
      <c r="AI87" s="138">
        <f t="shared" ca="1" si="29"/>
        <v>-43</v>
      </c>
      <c r="AJ87" s="139">
        <f t="shared" ca="1" si="30"/>
        <v>-193</v>
      </c>
      <c r="AK87" s="139">
        <f t="shared" ca="1" si="31"/>
        <v>7</v>
      </c>
      <c r="AL87" s="164">
        <f t="shared" ca="1" si="32"/>
        <v>-126</v>
      </c>
      <c r="AM87" s="140">
        <f t="shared" ca="1" si="33"/>
        <v>117</v>
      </c>
      <c r="AN87" s="136" t="str">
        <f t="shared" si="34"/>
        <v/>
      </c>
      <c r="AO87" s="139" t="str">
        <f t="shared" ca="1" si="35"/>
        <v/>
      </c>
      <c r="AP87" s="138" t="str">
        <f t="shared" ca="1" si="36"/>
        <v/>
      </c>
      <c r="AQ87" s="135">
        <f t="shared" ca="1" si="37"/>
        <v>114.19999999999999</v>
      </c>
      <c r="AR87" s="136">
        <f t="shared" ca="1" si="38"/>
        <v>-74.800000000000011</v>
      </c>
      <c r="AS87" s="164">
        <f t="shared" ca="1" si="39"/>
        <v>-165</v>
      </c>
      <c r="AT87" s="139">
        <f t="shared" ca="1" si="40"/>
        <v>-123.80000000000001</v>
      </c>
      <c r="AU87" s="164">
        <f t="shared" ca="1" si="41"/>
        <v>-286.97612881000271</v>
      </c>
      <c r="AV87" s="140">
        <f t="shared" ca="1" si="42"/>
        <v>-71.808666437002785</v>
      </c>
      <c r="AW87" s="136" t="str">
        <f t="shared" si="43"/>
        <v/>
      </c>
      <c r="AX87" s="164" t="str">
        <f t="shared" ca="1" si="44"/>
        <v/>
      </c>
      <c r="AY87" s="140" t="str">
        <f t="shared" ca="1" si="45"/>
        <v/>
      </c>
    </row>
    <row r="88" spans="1:51">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27"/>
        <v>E09000013</v>
      </c>
      <c r="F88" s="29" t="str">
        <f ca="1">IF(E88="","",VLOOKUP(E88,'Org list'!$J$9:$K$636,2,0))</f>
        <v>Hammersmith and Fulham</v>
      </c>
      <c r="G88" s="135">
        <f ca="1">IFERROR(IF((VLOOKUP($E88,'DTOC Backsheet'!$D$5:$BS$182,G$9,FALSE))="","",(VLOOKUP($E88,'DTOC Backsheet'!$D$5:$BS$182,G$9,FALSE))),"")</f>
        <v>478</v>
      </c>
      <c r="H88" s="136">
        <f ca="1">IFERROR(IF((VLOOKUP($E88,'DTOC Backsheet'!$D$5:$BS$182,H$9,FALSE))="","",(VLOOKUP($E88,'DTOC Backsheet'!$D$5:$BS$182,H$9,FALSE))),"")</f>
        <v>298</v>
      </c>
      <c r="I88" s="136">
        <f ca="1">IFERROR(IF((VLOOKUP($E88,'DTOC Backsheet'!$D$5:$BS$182,I$9,FALSE))="","",(VLOOKUP($E88,'DTOC Backsheet'!$D$5:$BS$182,I$9,FALSE))),"")</f>
        <v>383</v>
      </c>
      <c r="J88" s="138">
        <f ca="1">IFERROR(IF((VLOOKUP($E88,'DTOC Backsheet'!$D$5:$BS$182,J$9,FALSE))="","",(VLOOKUP($E88,'DTOC Backsheet'!$D$5:$BS$182,J$9,FALSE))),"")</f>
        <v>408</v>
      </c>
      <c r="K88" s="164">
        <f ca="1">IFERROR(IF((VLOOKUP($E88,'DTOC Backsheet'!$D$5:$BS$182,K$9,FALSE))="","",(VLOOKUP($E88,'DTOC Backsheet'!$D$5:$BS$182,K$9,FALSE))),"")</f>
        <v>464</v>
      </c>
      <c r="L88" s="140">
        <f ca="1">IFERROR(IF((VLOOKUP($E88,'DTOC Backsheet'!$D$5:$BS$182,L$9,FALSE))="","",(VLOOKUP($E88,'DTOC Backsheet'!$D$5:$BS$182,L$9,FALSE))),"")</f>
        <v>607</v>
      </c>
      <c r="M88" s="136">
        <f ca="1">IFERROR(IF((VLOOKUP($E88,'DTOC Backsheet'!$D$5:$BS$182,M$9,FALSE))="","",(VLOOKUP($E88,'DTOC Backsheet'!$D$5:$BS$182,M$9,FALSE))),"")</f>
        <v>445</v>
      </c>
      <c r="N88" s="139">
        <f ca="1">IFERROR(IF((VLOOKUP($E88,'DTOC Backsheet'!$D$5:$BS$182,N$9,FALSE))="","",(VLOOKUP($E88,'DTOC Backsheet'!$D$5:$BS$182,N$9,FALSE))),"")</f>
        <v>477</v>
      </c>
      <c r="O88" s="137">
        <f ca="1">IFERROR(IF((VLOOKUP($E88,'DTOC Backsheet'!$D$5:$BS$182,O$9,FALSE))="","",(VLOOKUP($E88,'DTOC Backsheet'!$D$5:$BS$182,O$9,FALSE))),"")</f>
        <v>602</v>
      </c>
      <c r="P88" s="136">
        <f ca="1">IFERROR(IF((VLOOKUP($E88,'DTOC Backsheet'!$D$5:$BS$182,P$9,FALSE))="","",(VLOOKUP($E88,'DTOC Backsheet'!$D$5:$BS$182,P$9,FALSE))),"")</f>
        <v>437.56928209103131</v>
      </c>
      <c r="Q88" s="136">
        <f ca="1">IFERROR(IF((VLOOKUP($E88,'DTOC Backsheet'!$D$5:$BS$182,Q$9,FALSE))="","",(VLOOKUP($E88,'DTOC Backsheet'!$D$5:$BS$182,Q$9,FALSE))),"")</f>
        <v>437.56928209103131</v>
      </c>
      <c r="R88" s="136">
        <f ca="1">IFERROR(IF((VLOOKUP($E88,'DTOC Backsheet'!$D$5:$BS$182,R$9,FALSE))="","",(VLOOKUP($E88,'DTOC Backsheet'!$D$5:$BS$182,R$9,FALSE))),"")</f>
        <v>423.44446653970772</v>
      </c>
      <c r="S88" s="136">
        <f ca="1">IFERROR(IF((VLOOKUP($E88,'DTOC Backsheet'!$D$5:$BS$182,S$9,FALSE))="","",(VLOOKUP($E88,'DTOC Backsheet'!$D$5:$BS$182,S$9,FALSE))),"")</f>
        <v>382.23698198513813</v>
      </c>
      <c r="T88" s="164">
        <f ca="1">IFERROR(IF((VLOOKUP($E88,'DTOC Backsheet'!$D$5:$BS$182,T$9,FALSE))="","",(VLOOKUP($E88,'DTOC Backsheet'!$D$5:$BS$182,T$9,FALSE))),"")</f>
        <v>369.90675675981112</v>
      </c>
      <c r="U88" s="140">
        <f ca="1">IFERROR(IF((VLOOKUP($E88,'DTOC Backsheet'!$D$5:$BS$182,U$9,FALSE))="","",(VLOOKUP($E88,'DTOC Backsheet'!$D$5:$BS$182,U$9,FALSE))),"")</f>
        <v>382.23698198513813</v>
      </c>
      <c r="V88" s="136">
        <f ca="1">IFERROR(IF((VLOOKUP($E88,'DTOC Backsheet'!$D$5:$BS$182,V$9,FALSE))="","",(VLOOKUP($E88,'DTOC Backsheet'!$D$5:$BS$182,V$9,FALSE))),"")</f>
        <v>382.23698198513813</v>
      </c>
      <c r="W88" s="136">
        <f ca="1">IFERROR(IF((VLOOKUP($E88,'DTOC Backsheet'!$D$5:$BS$182,W$9,FALSE))="","",(VLOOKUP($E88,'DTOC Backsheet'!$D$5:$BS$182,W$9,FALSE))),"")</f>
        <v>345.24630630915709</v>
      </c>
      <c r="X88" s="138">
        <f ca="1">IFERROR(IF((VLOOKUP($E88,'DTOC Backsheet'!$D$5:$BS$182,X$9,FALSE))="","",(VLOOKUP($E88,'DTOC Backsheet'!$D$5:$BS$182,X$9,FALSE))),"")</f>
        <v>382.23698198513813</v>
      </c>
      <c r="Y88" s="135">
        <f ca="1">IFERROR(IF((VLOOKUP($E88,'DTOC Backsheet'!$D$5:$BS$182,Y$9,FALSE))="","",(VLOOKUP($E88,'DTOC Backsheet'!$D$5:$BS$182,Y$9,FALSE))),"")</f>
        <v>458</v>
      </c>
      <c r="Z88" s="136">
        <f ca="1">IFERROR(IF((VLOOKUP($E88,'DTOC Backsheet'!$D$5:$BS$182,Z$9,FALSE))="","",(VLOOKUP($E88,'DTOC Backsheet'!$D$5:$BS$182,Z$9,FALSE))),"")</f>
        <v>445</v>
      </c>
      <c r="AA88" s="164">
        <f ca="1">IFERROR(IF((VLOOKUP($E88,'DTOC Backsheet'!$D$5:$BS$182,AA$9,FALSE))="","",(VLOOKUP($E88,'DTOC Backsheet'!$D$5:$BS$182,AA$9,FALSE))),"")</f>
        <v>243</v>
      </c>
      <c r="AB88" s="139">
        <f ca="1">IFERROR(IF((VLOOKUP($E88,'DTOC Backsheet'!$D$5:$BS$182,AB$9,FALSE))="","",(VLOOKUP($E88,'DTOC Backsheet'!$D$5:$BS$182,AB$9,FALSE))),"")</f>
        <v>251</v>
      </c>
      <c r="AC88" s="164">
        <f ca="1">IFERROR(IF((VLOOKUP($E88,'DTOC Backsheet'!$D$5:$BS$182,AC$9,FALSE))="","",(VLOOKUP($E88,'DTOC Backsheet'!$D$5:$BS$182,AC$9,FALSE))),"")</f>
        <v>215</v>
      </c>
      <c r="AD88" s="140">
        <f ca="1">IFERROR(IF((VLOOKUP($E88,'DTOC Backsheet'!$D$5:$BS$182,AD$9,FALSE))="","",(VLOOKUP($E88,'DTOC Backsheet'!$D$5:$BS$182,AD$9,FALSE))),"")</f>
        <v>232</v>
      </c>
      <c r="AE88" s="136"/>
      <c r="AF88" s="139" t="str">
        <f ca="1">IFERROR(IF((VLOOKUP($E88,'DTOC Backsheet'!$D$5:$BS$182,AF$9,FALSE))="","",(VLOOKUP($E88,'DTOC Backsheet'!$D$5:$BS$182,AF$9,FALSE))),"")</f>
        <v/>
      </c>
      <c r="AG88" s="137" t="str">
        <f ca="1">IFERROR(IF((VLOOKUP($E88,'DTOC Backsheet'!$D$5:$BS$182,AG$9,FALSE))="","",(VLOOKUP($E88,'DTOC Backsheet'!$D$5:$BS$182,AG$9,FALSE))),"")</f>
        <v/>
      </c>
      <c r="AH88" s="136">
        <f t="shared" ca="1" si="28"/>
        <v>20</v>
      </c>
      <c r="AI88" s="138">
        <f t="shared" ca="1" si="29"/>
        <v>-147</v>
      </c>
      <c r="AJ88" s="139">
        <f t="shared" ca="1" si="30"/>
        <v>140</v>
      </c>
      <c r="AK88" s="139">
        <f t="shared" ca="1" si="31"/>
        <v>157</v>
      </c>
      <c r="AL88" s="164">
        <f t="shared" ca="1" si="32"/>
        <v>249</v>
      </c>
      <c r="AM88" s="140">
        <f t="shared" ca="1" si="33"/>
        <v>375</v>
      </c>
      <c r="AN88" s="136" t="str">
        <f t="shared" si="34"/>
        <v/>
      </c>
      <c r="AO88" s="139" t="str">
        <f t="shared" ca="1" si="35"/>
        <v/>
      </c>
      <c r="AP88" s="138" t="str">
        <f t="shared" ca="1" si="36"/>
        <v/>
      </c>
      <c r="AQ88" s="135">
        <f t="shared" ca="1" si="37"/>
        <v>-20.430717908968688</v>
      </c>
      <c r="AR88" s="136">
        <f t="shared" ca="1" si="38"/>
        <v>-7.4307179089686883</v>
      </c>
      <c r="AS88" s="164">
        <f t="shared" ca="1" si="39"/>
        <v>180.44446653970772</v>
      </c>
      <c r="AT88" s="139">
        <f t="shared" ca="1" si="40"/>
        <v>131.23698198513813</v>
      </c>
      <c r="AU88" s="164">
        <f t="shared" ca="1" si="41"/>
        <v>154.90675675981112</v>
      </c>
      <c r="AV88" s="140">
        <f t="shared" ca="1" si="42"/>
        <v>150.23698198513813</v>
      </c>
      <c r="AW88" s="136" t="str">
        <f t="shared" si="43"/>
        <v/>
      </c>
      <c r="AX88" s="164" t="str">
        <f t="shared" ca="1" si="44"/>
        <v/>
      </c>
      <c r="AY88" s="140" t="str">
        <f t="shared" ca="1" si="45"/>
        <v/>
      </c>
    </row>
    <row r="89" spans="1:51">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27"/>
        <v>E10000014</v>
      </c>
      <c r="F89" s="29" t="str">
        <f ca="1">IF(E89="","",VLOOKUP(E89,'Org list'!$J$9:$K$636,2,0))</f>
        <v>Hampshire</v>
      </c>
      <c r="G89" s="135">
        <f ca="1">IFERROR(IF((VLOOKUP($E89,'DTOC Backsheet'!$D$5:$BS$182,G$9,FALSE))="","",(VLOOKUP($E89,'DTOC Backsheet'!$D$5:$BS$182,G$9,FALSE))),"")</f>
        <v>7157</v>
      </c>
      <c r="H89" s="136">
        <f ca="1">IFERROR(IF((VLOOKUP($E89,'DTOC Backsheet'!$D$5:$BS$182,H$9,FALSE))="","",(VLOOKUP($E89,'DTOC Backsheet'!$D$5:$BS$182,H$9,FALSE))),"")</f>
        <v>7043</v>
      </c>
      <c r="I89" s="136">
        <f ca="1">IFERROR(IF((VLOOKUP($E89,'DTOC Backsheet'!$D$5:$BS$182,I$9,FALSE))="","",(VLOOKUP($E89,'DTOC Backsheet'!$D$5:$BS$182,I$9,FALSE))),"")</f>
        <v>7542</v>
      </c>
      <c r="J89" s="138">
        <f ca="1">IFERROR(IF((VLOOKUP($E89,'DTOC Backsheet'!$D$5:$BS$182,J$9,FALSE))="","",(VLOOKUP($E89,'DTOC Backsheet'!$D$5:$BS$182,J$9,FALSE))),"")</f>
        <v>8545</v>
      </c>
      <c r="K89" s="164">
        <f ca="1">IFERROR(IF((VLOOKUP($E89,'DTOC Backsheet'!$D$5:$BS$182,K$9,FALSE))="","",(VLOOKUP($E89,'DTOC Backsheet'!$D$5:$BS$182,K$9,FALSE))),"")</f>
        <v>8106</v>
      </c>
      <c r="L89" s="140">
        <f ca="1">IFERROR(IF((VLOOKUP($E89,'DTOC Backsheet'!$D$5:$BS$182,L$9,FALSE))="","",(VLOOKUP($E89,'DTOC Backsheet'!$D$5:$BS$182,L$9,FALSE))),"")</f>
        <v>7883</v>
      </c>
      <c r="M89" s="136">
        <f ca="1">IFERROR(IF((VLOOKUP($E89,'DTOC Backsheet'!$D$5:$BS$182,M$9,FALSE))="","",(VLOOKUP($E89,'DTOC Backsheet'!$D$5:$BS$182,M$9,FALSE))),"")</f>
        <v>7084</v>
      </c>
      <c r="N89" s="139">
        <f ca="1">IFERROR(IF((VLOOKUP($E89,'DTOC Backsheet'!$D$5:$BS$182,N$9,FALSE))="","",(VLOOKUP($E89,'DTOC Backsheet'!$D$5:$BS$182,N$9,FALSE))),"")</f>
        <v>6557</v>
      </c>
      <c r="O89" s="137">
        <f ca="1">IFERROR(IF((VLOOKUP($E89,'DTOC Backsheet'!$D$5:$BS$182,O$9,FALSE))="","",(VLOOKUP($E89,'DTOC Backsheet'!$D$5:$BS$182,O$9,FALSE))),"")</f>
        <v>8198</v>
      </c>
      <c r="P89" s="136">
        <f ca="1">IFERROR(IF((VLOOKUP($E89,'DTOC Backsheet'!$D$5:$BS$182,P$9,FALSE))="","",(VLOOKUP($E89,'DTOC Backsheet'!$D$5:$BS$182,P$9,FALSE))),"")</f>
        <v>8602.7999999999993</v>
      </c>
      <c r="Q89" s="136">
        <f ca="1">IFERROR(IF((VLOOKUP($E89,'DTOC Backsheet'!$D$5:$BS$182,Q$9,FALSE))="","",(VLOOKUP($E89,'DTOC Backsheet'!$D$5:$BS$182,Q$9,FALSE))),"")</f>
        <v>7626.6</v>
      </c>
      <c r="R89" s="136">
        <f ca="1">IFERROR(IF((VLOOKUP($E89,'DTOC Backsheet'!$D$5:$BS$182,R$9,FALSE))="","",(VLOOKUP($E89,'DTOC Backsheet'!$D$5:$BS$182,R$9,FALSE))),"")</f>
        <v>6346.4</v>
      </c>
      <c r="S89" s="136">
        <f ca="1">IFERROR(IF((VLOOKUP($E89,'DTOC Backsheet'!$D$5:$BS$182,S$9,FALSE))="","",(VLOOKUP($E89,'DTOC Backsheet'!$D$5:$BS$182,S$9,FALSE))),"")</f>
        <v>5435.6</v>
      </c>
      <c r="T89" s="164">
        <f ca="1">IFERROR(IF((VLOOKUP($E89,'DTOC Backsheet'!$D$5:$BS$182,T$9,FALSE))="","",(VLOOKUP($E89,'DTOC Backsheet'!$D$5:$BS$182,T$9,FALSE))),"")</f>
        <v>3967.3202560340246</v>
      </c>
      <c r="U89" s="140">
        <f ca="1">IFERROR(IF((VLOOKUP($E89,'DTOC Backsheet'!$D$5:$BS$182,U$9,FALSE))="","",(VLOOKUP($E89,'DTOC Backsheet'!$D$5:$BS$182,U$9,FALSE))),"")</f>
        <v>4099.5642645684911</v>
      </c>
      <c r="V89" s="136">
        <f ca="1">IFERROR(IF((VLOOKUP($E89,'DTOC Backsheet'!$D$5:$BS$182,V$9,FALSE))="","",(VLOOKUP($E89,'DTOC Backsheet'!$D$5:$BS$182,V$9,FALSE))),"")</f>
        <v>4099.5642645684911</v>
      </c>
      <c r="W89" s="136">
        <f ca="1">IFERROR(IF((VLOOKUP($E89,'DTOC Backsheet'!$D$5:$BS$182,W$9,FALSE))="","",(VLOOKUP($E89,'DTOC Backsheet'!$D$5:$BS$182,W$9,FALSE))),"")</f>
        <v>3702.8322389650893</v>
      </c>
      <c r="X89" s="138">
        <f ca="1">IFERROR(IF((VLOOKUP($E89,'DTOC Backsheet'!$D$5:$BS$182,X$9,FALSE))="","",(VLOOKUP($E89,'DTOC Backsheet'!$D$5:$BS$182,X$9,FALSE))),"")</f>
        <v>4099.5642645684911</v>
      </c>
      <c r="Y89" s="135">
        <f ca="1">IFERROR(IF((VLOOKUP($E89,'DTOC Backsheet'!$D$5:$BS$182,Y$9,FALSE))="","",(VLOOKUP($E89,'DTOC Backsheet'!$D$5:$BS$182,Y$9,FALSE))),"")</f>
        <v>8819</v>
      </c>
      <c r="Z89" s="136">
        <f ca="1">IFERROR(IF((VLOOKUP($E89,'DTOC Backsheet'!$D$5:$BS$182,Z$9,FALSE))="","",(VLOOKUP($E89,'DTOC Backsheet'!$D$5:$BS$182,Z$9,FALSE))),"")</f>
        <v>9117</v>
      </c>
      <c r="AA89" s="164">
        <f ca="1">IFERROR(IF((VLOOKUP($E89,'DTOC Backsheet'!$D$5:$BS$182,AA$9,FALSE))="","",(VLOOKUP($E89,'DTOC Backsheet'!$D$5:$BS$182,AA$9,FALSE))),"")</f>
        <v>8797</v>
      </c>
      <c r="AB89" s="139">
        <f ca="1">IFERROR(IF((VLOOKUP($E89,'DTOC Backsheet'!$D$5:$BS$182,AB$9,FALSE))="","",(VLOOKUP($E89,'DTOC Backsheet'!$D$5:$BS$182,AB$9,FALSE))),"")</f>
        <v>9287</v>
      </c>
      <c r="AC89" s="164">
        <f ca="1">IFERROR(IF((VLOOKUP($E89,'DTOC Backsheet'!$D$5:$BS$182,AC$9,FALSE))="","",(VLOOKUP($E89,'DTOC Backsheet'!$D$5:$BS$182,AC$9,FALSE))),"")</f>
        <v>8945</v>
      </c>
      <c r="AD89" s="140">
        <f ca="1">IFERROR(IF((VLOOKUP($E89,'DTOC Backsheet'!$D$5:$BS$182,AD$9,FALSE))="","",(VLOOKUP($E89,'DTOC Backsheet'!$D$5:$BS$182,AD$9,FALSE))),"")</f>
        <v>7269</v>
      </c>
      <c r="AE89" s="136"/>
      <c r="AF89" s="139" t="str">
        <f ca="1">IFERROR(IF((VLOOKUP($E89,'DTOC Backsheet'!$D$5:$BS$182,AF$9,FALSE))="","",(VLOOKUP($E89,'DTOC Backsheet'!$D$5:$BS$182,AF$9,FALSE))),"")</f>
        <v/>
      </c>
      <c r="AG89" s="137" t="str">
        <f ca="1">IFERROR(IF((VLOOKUP($E89,'DTOC Backsheet'!$D$5:$BS$182,AG$9,FALSE))="","",(VLOOKUP($E89,'DTOC Backsheet'!$D$5:$BS$182,AG$9,FALSE))),"")</f>
        <v/>
      </c>
      <c r="AH89" s="136">
        <f t="shared" ca="1" si="28"/>
        <v>-1662</v>
      </c>
      <c r="AI89" s="138">
        <f t="shared" ca="1" si="29"/>
        <v>-2074</v>
      </c>
      <c r="AJ89" s="139">
        <f t="shared" ca="1" si="30"/>
        <v>-1255</v>
      </c>
      <c r="AK89" s="139">
        <f t="shared" ca="1" si="31"/>
        <v>-742</v>
      </c>
      <c r="AL89" s="164">
        <f t="shared" ca="1" si="32"/>
        <v>-839</v>
      </c>
      <c r="AM89" s="140">
        <f t="shared" ca="1" si="33"/>
        <v>614</v>
      </c>
      <c r="AN89" s="136" t="str">
        <f t="shared" si="34"/>
        <v/>
      </c>
      <c r="AO89" s="139" t="str">
        <f t="shared" ca="1" si="35"/>
        <v/>
      </c>
      <c r="AP89" s="138" t="str">
        <f t="shared" ca="1" si="36"/>
        <v/>
      </c>
      <c r="AQ89" s="135">
        <f t="shared" ca="1" si="37"/>
        <v>-216.20000000000073</v>
      </c>
      <c r="AR89" s="136">
        <f t="shared" ca="1" si="38"/>
        <v>-1490.3999999999996</v>
      </c>
      <c r="AS89" s="164">
        <f t="shared" ca="1" si="39"/>
        <v>-2450.6000000000004</v>
      </c>
      <c r="AT89" s="139">
        <f t="shared" ca="1" si="40"/>
        <v>-3851.3999999999996</v>
      </c>
      <c r="AU89" s="164">
        <f t="shared" ca="1" si="41"/>
        <v>-4977.6797439659749</v>
      </c>
      <c r="AV89" s="140">
        <f t="shared" ca="1" si="42"/>
        <v>-3169.4357354315089</v>
      </c>
      <c r="AW89" s="136" t="str">
        <f t="shared" si="43"/>
        <v/>
      </c>
      <c r="AX89" s="164" t="str">
        <f t="shared" ca="1" si="44"/>
        <v/>
      </c>
      <c r="AY89" s="140" t="str">
        <f t="shared" ca="1" si="45"/>
        <v/>
      </c>
    </row>
    <row r="90" spans="1:51">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27"/>
        <v>E09000014</v>
      </c>
      <c r="F90" s="29" t="str">
        <f ca="1">IF(E90="","",VLOOKUP(E90,'Org list'!$J$9:$K$636,2,0))</f>
        <v>Haringey</v>
      </c>
      <c r="G90" s="135">
        <f ca="1">IFERROR(IF((VLOOKUP($E90,'DTOC Backsheet'!$D$5:$BS$182,G$9,FALSE))="","",(VLOOKUP($E90,'DTOC Backsheet'!$D$5:$BS$182,G$9,FALSE))),"")</f>
        <v>749</v>
      </c>
      <c r="H90" s="136">
        <f ca="1">IFERROR(IF((VLOOKUP($E90,'DTOC Backsheet'!$D$5:$BS$182,H$9,FALSE))="","",(VLOOKUP($E90,'DTOC Backsheet'!$D$5:$BS$182,H$9,FALSE))),"")</f>
        <v>444</v>
      </c>
      <c r="I90" s="136">
        <f ca="1">IFERROR(IF((VLOOKUP($E90,'DTOC Backsheet'!$D$5:$BS$182,I$9,FALSE))="","",(VLOOKUP($E90,'DTOC Backsheet'!$D$5:$BS$182,I$9,FALSE))),"")</f>
        <v>496</v>
      </c>
      <c r="J90" s="138">
        <f ca="1">IFERROR(IF((VLOOKUP($E90,'DTOC Backsheet'!$D$5:$BS$182,J$9,FALSE))="","",(VLOOKUP($E90,'DTOC Backsheet'!$D$5:$BS$182,J$9,FALSE))),"")</f>
        <v>438</v>
      </c>
      <c r="K90" s="164">
        <f ca="1">IFERROR(IF((VLOOKUP($E90,'DTOC Backsheet'!$D$5:$BS$182,K$9,FALSE))="","",(VLOOKUP($E90,'DTOC Backsheet'!$D$5:$BS$182,K$9,FALSE))),"")</f>
        <v>459</v>
      </c>
      <c r="L90" s="140">
        <f ca="1">IFERROR(IF((VLOOKUP($E90,'DTOC Backsheet'!$D$5:$BS$182,L$9,FALSE))="","",(VLOOKUP($E90,'DTOC Backsheet'!$D$5:$BS$182,L$9,FALSE))),"")</f>
        <v>413</v>
      </c>
      <c r="M90" s="136">
        <f ca="1">IFERROR(IF((VLOOKUP($E90,'DTOC Backsheet'!$D$5:$BS$182,M$9,FALSE))="","",(VLOOKUP($E90,'DTOC Backsheet'!$D$5:$BS$182,M$9,FALSE))),"")</f>
        <v>585</v>
      </c>
      <c r="N90" s="139">
        <f ca="1">IFERROR(IF((VLOOKUP($E90,'DTOC Backsheet'!$D$5:$BS$182,N$9,FALSE))="","",(VLOOKUP($E90,'DTOC Backsheet'!$D$5:$BS$182,N$9,FALSE))),"")</f>
        <v>555</v>
      </c>
      <c r="O90" s="137">
        <f ca="1">IFERROR(IF((VLOOKUP($E90,'DTOC Backsheet'!$D$5:$BS$182,O$9,FALSE))="","",(VLOOKUP($E90,'DTOC Backsheet'!$D$5:$BS$182,O$9,FALSE))),"")</f>
        <v>595</v>
      </c>
      <c r="P90" s="136">
        <f ca="1">IFERROR(IF((VLOOKUP($E90,'DTOC Backsheet'!$D$5:$BS$182,P$9,FALSE))="","",(VLOOKUP($E90,'DTOC Backsheet'!$D$5:$BS$182,P$9,FALSE))),"")</f>
        <v>533.3598423443151</v>
      </c>
      <c r="Q90" s="136">
        <f ca="1">IFERROR(IF((VLOOKUP($E90,'DTOC Backsheet'!$D$5:$BS$182,Q$9,FALSE))="","",(VLOOKUP($E90,'DTOC Backsheet'!$D$5:$BS$182,Q$9,FALSE))),"")</f>
        <v>533.3598423443151</v>
      </c>
      <c r="R90" s="136">
        <f ca="1">IFERROR(IF((VLOOKUP($E90,'DTOC Backsheet'!$D$5:$BS$182,R$9,FALSE))="","",(VLOOKUP($E90,'DTOC Backsheet'!$D$5:$BS$182,R$9,FALSE))),"")</f>
        <v>516.1546861396597</v>
      </c>
      <c r="S90" s="136">
        <f ca="1">IFERROR(IF((VLOOKUP($E90,'DTOC Backsheet'!$D$5:$BS$182,S$9,FALSE))="","",(VLOOKUP($E90,'DTOC Backsheet'!$D$5:$BS$182,S$9,FALSE))),"")</f>
        <v>533.3598423443151</v>
      </c>
      <c r="T90" s="164">
        <f ca="1">IFERROR(IF((VLOOKUP($E90,'DTOC Backsheet'!$D$5:$BS$182,T$9,FALSE))="","",(VLOOKUP($E90,'DTOC Backsheet'!$D$5:$BS$182,T$9,FALSE))),"")</f>
        <v>516.1546861396597</v>
      </c>
      <c r="U90" s="140">
        <f ca="1">IFERROR(IF((VLOOKUP($E90,'DTOC Backsheet'!$D$5:$BS$182,U$9,FALSE))="","",(VLOOKUP($E90,'DTOC Backsheet'!$D$5:$BS$182,U$9,FALSE))),"")</f>
        <v>533.3598423443151</v>
      </c>
      <c r="V90" s="136">
        <f ca="1">IFERROR(IF((VLOOKUP($E90,'DTOC Backsheet'!$D$5:$BS$182,V$9,FALSE))="","",(VLOOKUP($E90,'DTOC Backsheet'!$D$5:$BS$182,V$9,FALSE))),"")</f>
        <v>533.3598423443151</v>
      </c>
      <c r="W90" s="136">
        <f ca="1">IFERROR(IF((VLOOKUP($E90,'DTOC Backsheet'!$D$5:$BS$182,W$9,FALSE))="","",(VLOOKUP($E90,'DTOC Backsheet'!$D$5:$BS$182,W$9,FALSE))),"")</f>
        <v>481.74437373034908</v>
      </c>
      <c r="X90" s="138">
        <f ca="1">IFERROR(IF((VLOOKUP($E90,'DTOC Backsheet'!$D$5:$BS$182,X$9,FALSE))="","",(VLOOKUP($E90,'DTOC Backsheet'!$D$5:$BS$182,X$9,FALSE))),"")</f>
        <v>533.3598423443151</v>
      </c>
      <c r="Y90" s="135">
        <f ca="1">IFERROR(IF((VLOOKUP($E90,'DTOC Backsheet'!$D$5:$BS$182,Y$9,FALSE))="","",(VLOOKUP($E90,'DTOC Backsheet'!$D$5:$BS$182,Y$9,FALSE))),"")</f>
        <v>690</v>
      </c>
      <c r="Z90" s="136">
        <f ca="1">IFERROR(IF((VLOOKUP($E90,'DTOC Backsheet'!$D$5:$BS$182,Z$9,FALSE))="","",(VLOOKUP($E90,'DTOC Backsheet'!$D$5:$BS$182,Z$9,FALSE))),"")</f>
        <v>407</v>
      </c>
      <c r="AA90" s="164">
        <f ca="1">IFERROR(IF((VLOOKUP($E90,'DTOC Backsheet'!$D$5:$BS$182,AA$9,FALSE))="","",(VLOOKUP($E90,'DTOC Backsheet'!$D$5:$BS$182,AA$9,FALSE))),"")</f>
        <v>322</v>
      </c>
      <c r="AB90" s="139">
        <f ca="1">IFERROR(IF((VLOOKUP($E90,'DTOC Backsheet'!$D$5:$BS$182,AB$9,FALSE))="","",(VLOOKUP($E90,'DTOC Backsheet'!$D$5:$BS$182,AB$9,FALSE))),"")</f>
        <v>514</v>
      </c>
      <c r="AC90" s="164">
        <f ca="1">IFERROR(IF((VLOOKUP($E90,'DTOC Backsheet'!$D$5:$BS$182,AC$9,FALSE))="","",(VLOOKUP($E90,'DTOC Backsheet'!$D$5:$BS$182,AC$9,FALSE))),"")</f>
        <v>640</v>
      </c>
      <c r="AD90" s="140">
        <f ca="1">IFERROR(IF((VLOOKUP($E90,'DTOC Backsheet'!$D$5:$BS$182,AD$9,FALSE))="","",(VLOOKUP($E90,'DTOC Backsheet'!$D$5:$BS$182,AD$9,FALSE))),"")</f>
        <v>835</v>
      </c>
      <c r="AE90" s="136"/>
      <c r="AF90" s="139" t="str">
        <f ca="1">IFERROR(IF((VLOOKUP($E90,'DTOC Backsheet'!$D$5:$BS$182,AF$9,FALSE))="","",(VLOOKUP($E90,'DTOC Backsheet'!$D$5:$BS$182,AF$9,FALSE))),"")</f>
        <v/>
      </c>
      <c r="AG90" s="137" t="str">
        <f ca="1">IFERROR(IF((VLOOKUP($E90,'DTOC Backsheet'!$D$5:$BS$182,AG$9,FALSE))="","",(VLOOKUP($E90,'DTOC Backsheet'!$D$5:$BS$182,AG$9,FALSE))),"")</f>
        <v/>
      </c>
      <c r="AH90" s="136">
        <f t="shared" ca="1" si="28"/>
        <v>59</v>
      </c>
      <c r="AI90" s="138">
        <f t="shared" ca="1" si="29"/>
        <v>37</v>
      </c>
      <c r="AJ90" s="139">
        <f t="shared" ca="1" si="30"/>
        <v>174</v>
      </c>
      <c r="AK90" s="139">
        <f t="shared" ca="1" si="31"/>
        <v>-76</v>
      </c>
      <c r="AL90" s="164">
        <f t="shared" ca="1" si="32"/>
        <v>-181</v>
      </c>
      <c r="AM90" s="140">
        <f t="shared" ca="1" si="33"/>
        <v>-422</v>
      </c>
      <c r="AN90" s="136" t="str">
        <f t="shared" si="34"/>
        <v/>
      </c>
      <c r="AO90" s="139" t="str">
        <f t="shared" ca="1" si="35"/>
        <v/>
      </c>
      <c r="AP90" s="138" t="str">
        <f t="shared" ca="1" si="36"/>
        <v/>
      </c>
      <c r="AQ90" s="135">
        <f t="shared" ca="1" si="37"/>
        <v>-156.6401576556849</v>
      </c>
      <c r="AR90" s="136">
        <f t="shared" ca="1" si="38"/>
        <v>126.3598423443151</v>
      </c>
      <c r="AS90" s="164">
        <f t="shared" ca="1" si="39"/>
        <v>194.1546861396597</v>
      </c>
      <c r="AT90" s="139">
        <f t="shared" ca="1" si="40"/>
        <v>19.359842344315098</v>
      </c>
      <c r="AU90" s="164">
        <f t="shared" ca="1" si="41"/>
        <v>-123.8453138603403</v>
      </c>
      <c r="AV90" s="140">
        <f t="shared" ca="1" si="42"/>
        <v>-301.6401576556849</v>
      </c>
      <c r="AW90" s="136" t="str">
        <f t="shared" si="43"/>
        <v/>
      </c>
      <c r="AX90" s="164" t="str">
        <f t="shared" ca="1" si="44"/>
        <v/>
      </c>
      <c r="AY90" s="140" t="str">
        <f t="shared" ca="1" si="45"/>
        <v/>
      </c>
    </row>
    <row r="91" spans="1:51">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27"/>
        <v>E09000015</v>
      </c>
      <c r="F91" s="29" t="str">
        <f ca="1">IF(E91="","",VLOOKUP(E91,'Org list'!$J$9:$K$636,2,0))</f>
        <v>Harrow</v>
      </c>
      <c r="G91" s="135">
        <f ca="1">IFERROR(IF((VLOOKUP($E91,'DTOC Backsheet'!$D$5:$BS$182,G$9,FALSE))="","",(VLOOKUP($E91,'DTOC Backsheet'!$D$5:$BS$182,G$9,FALSE))),"")</f>
        <v>433</v>
      </c>
      <c r="H91" s="136">
        <f ca="1">IFERROR(IF((VLOOKUP($E91,'DTOC Backsheet'!$D$5:$BS$182,H$9,FALSE))="","",(VLOOKUP($E91,'DTOC Backsheet'!$D$5:$BS$182,H$9,FALSE))),"")</f>
        <v>342</v>
      </c>
      <c r="I91" s="136">
        <f ca="1">IFERROR(IF((VLOOKUP($E91,'DTOC Backsheet'!$D$5:$BS$182,I$9,FALSE))="","",(VLOOKUP($E91,'DTOC Backsheet'!$D$5:$BS$182,I$9,FALSE))),"")</f>
        <v>313</v>
      </c>
      <c r="J91" s="138">
        <f ca="1">IFERROR(IF((VLOOKUP($E91,'DTOC Backsheet'!$D$5:$BS$182,J$9,FALSE))="","",(VLOOKUP($E91,'DTOC Backsheet'!$D$5:$BS$182,J$9,FALSE))),"")</f>
        <v>443</v>
      </c>
      <c r="K91" s="164">
        <f ca="1">IFERROR(IF((VLOOKUP($E91,'DTOC Backsheet'!$D$5:$BS$182,K$9,FALSE))="","",(VLOOKUP($E91,'DTOC Backsheet'!$D$5:$BS$182,K$9,FALSE))),"")</f>
        <v>424</v>
      </c>
      <c r="L91" s="140">
        <f ca="1">IFERROR(IF((VLOOKUP($E91,'DTOC Backsheet'!$D$5:$BS$182,L$9,FALSE))="","",(VLOOKUP($E91,'DTOC Backsheet'!$D$5:$BS$182,L$9,FALSE))),"")</f>
        <v>505</v>
      </c>
      <c r="M91" s="136">
        <f ca="1">IFERROR(IF((VLOOKUP($E91,'DTOC Backsheet'!$D$5:$BS$182,M$9,FALSE))="","",(VLOOKUP($E91,'DTOC Backsheet'!$D$5:$BS$182,M$9,FALSE))),"")</f>
        <v>417</v>
      </c>
      <c r="N91" s="139">
        <f ca="1">IFERROR(IF((VLOOKUP($E91,'DTOC Backsheet'!$D$5:$BS$182,N$9,FALSE))="","",(VLOOKUP($E91,'DTOC Backsheet'!$D$5:$BS$182,N$9,FALSE))),"")</f>
        <v>517</v>
      </c>
      <c r="O91" s="137">
        <f ca="1">IFERROR(IF((VLOOKUP($E91,'DTOC Backsheet'!$D$5:$BS$182,O$9,FALSE))="","",(VLOOKUP($E91,'DTOC Backsheet'!$D$5:$BS$182,O$9,FALSE))),"")</f>
        <v>537</v>
      </c>
      <c r="P91" s="136">
        <f ca="1">IFERROR(IF((VLOOKUP($E91,'DTOC Backsheet'!$D$5:$BS$182,P$9,FALSE))="","",(VLOOKUP($E91,'DTOC Backsheet'!$D$5:$BS$182,P$9,FALSE))),"")</f>
        <v>470.70034901580652</v>
      </c>
      <c r="Q91" s="136">
        <f ca="1">IFERROR(IF((VLOOKUP($E91,'DTOC Backsheet'!$D$5:$BS$182,Q$9,FALSE))="","",(VLOOKUP($E91,'DTOC Backsheet'!$D$5:$BS$182,Q$9,FALSE))),"")</f>
        <v>470.40034901580651</v>
      </c>
      <c r="R91" s="136">
        <f ca="1">IFERROR(IF((VLOOKUP($E91,'DTOC Backsheet'!$D$5:$BS$182,R$9,FALSE))="","",(VLOOKUP($E91,'DTOC Backsheet'!$D$5:$BS$182,R$9,FALSE))),"")</f>
        <v>456.67453130561915</v>
      </c>
      <c r="S91" s="136">
        <f ca="1">IFERROR(IF((VLOOKUP($E91,'DTOC Backsheet'!$D$5:$BS$182,S$9,FALSE))="","",(VLOOKUP($E91,'DTOC Backsheet'!$D$5:$BS$182,S$9,FALSE))),"")</f>
        <v>468.1003490158065</v>
      </c>
      <c r="T91" s="164">
        <f ca="1">IFERROR(IF((VLOOKUP($E91,'DTOC Backsheet'!$D$5:$BS$182,T$9,FALSE))="","",(VLOOKUP($E91,'DTOC Backsheet'!$D$5:$BS$182,T$9,FALSE))),"")</f>
        <v>435.08881701990492</v>
      </c>
      <c r="U91" s="140">
        <f ca="1">IFERROR(IF((VLOOKUP($E91,'DTOC Backsheet'!$D$5:$BS$182,U$9,FALSE))="","",(VLOOKUP($E91,'DTOC Backsheet'!$D$5:$BS$182,U$9,FALSE))),"")</f>
        <v>449.63606330152084</v>
      </c>
      <c r="V91" s="136">
        <f ca="1">IFERROR(IF((VLOOKUP($E91,'DTOC Backsheet'!$D$5:$BS$182,V$9,FALSE))="","",(VLOOKUP($E91,'DTOC Backsheet'!$D$5:$BS$182,V$9,FALSE))),"")</f>
        <v>449.63606330152084</v>
      </c>
      <c r="W91" s="136">
        <f ca="1">IFERROR(IF((VLOOKUP($E91,'DTOC Backsheet'!$D$5:$BS$182,W$9,FALSE))="","",(VLOOKUP($E91,'DTOC Backsheet'!$D$5:$BS$182,W$9,FALSE))),"")</f>
        <v>406.12289588524465</v>
      </c>
      <c r="X91" s="138">
        <f ca="1">IFERROR(IF((VLOOKUP($E91,'DTOC Backsheet'!$D$5:$BS$182,X$9,FALSE))="","",(VLOOKUP($E91,'DTOC Backsheet'!$D$5:$BS$182,X$9,FALSE))),"")</f>
        <v>449.63606330152084</v>
      </c>
      <c r="Y91" s="135">
        <f ca="1">IFERROR(IF((VLOOKUP($E91,'DTOC Backsheet'!$D$5:$BS$182,Y$9,FALSE))="","",(VLOOKUP($E91,'DTOC Backsheet'!$D$5:$BS$182,Y$9,FALSE))),"")</f>
        <v>466</v>
      </c>
      <c r="Z91" s="136">
        <f ca="1">IFERROR(IF((VLOOKUP($E91,'DTOC Backsheet'!$D$5:$BS$182,Z$9,FALSE))="","",(VLOOKUP($E91,'DTOC Backsheet'!$D$5:$BS$182,Z$9,FALSE))),"")</f>
        <v>686</v>
      </c>
      <c r="AA91" s="164">
        <f ca="1">IFERROR(IF((VLOOKUP($E91,'DTOC Backsheet'!$D$5:$BS$182,AA$9,FALSE))="","",(VLOOKUP($E91,'DTOC Backsheet'!$D$5:$BS$182,AA$9,FALSE))),"")</f>
        <v>775</v>
      </c>
      <c r="AB91" s="139">
        <f ca="1">IFERROR(IF((VLOOKUP($E91,'DTOC Backsheet'!$D$5:$BS$182,AB$9,FALSE))="","",(VLOOKUP($E91,'DTOC Backsheet'!$D$5:$BS$182,AB$9,FALSE))),"")</f>
        <v>431</v>
      </c>
      <c r="AC91" s="164">
        <f ca="1">IFERROR(IF((VLOOKUP($E91,'DTOC Backsheet'!$D$5:$BS$182,AC$9,FALSE))="","",(VLOOKUP($E91,'DTOC Backsheet'!$D$5:$BS$182,AC$9,FALSE))),"")</f>
        <v>659</v>
      </c>
      <c r="AD91" s="140">
        <f ca="1">IFERROR(IF((VLOOKUP($E91,'DTOC Backsheet'!$D$5:$BS$182,AD$9,FALSE))="","",(VLOOKUP($E91,'DTOC Backsheet'!$D$5:$BS$182,AD$9,FALSE))),"")</f>
        <v>408</v>
      </c>
      <c r="AE91" s="136"/>
      <c r="AF91" s="139" t="str">
        <f ca="1">IFERROR(IF((VLOOKUP($E91,'DTOC Backsheet'!$D$5:$BS$182,AF$9,FALSE))="","",(VLOOKUP($E91,'DTOC Backsheet'!$D$5:$BS$182,AF$9,FALSE))),"")</f>
        <v/>
      </c>
      <c r="AG91" s="137" t="str">
        <f ca="1">IFERROR(IF((VLOOKUP($E91,'DTOC Backsheet'!$D$5:$BS$182,AG$9,FALSE))="","",(VLOOKUP($E91,'DTOC Backsheet'!$D$5:$BS$182,AG$9,FALSE))),"")</f>
        <v/>
      </c>
      <c r="AH91" s="136">
        <f t="shared" ca="1" si="28"/>
        <v>-33</v>
      </c>
      <c r="AI91" s="138">
        <f t="shared" ca="1" si="29"/>
        <v>-344</v>
      </c>
      <c r="AJ91" s="139">
        <f t="shared" ca="1" si="30"/>
        <v>-462</v>
      </c>
      <c r="AK91" s="139">
        <f t="shared" ca="1" si="31"/>
        <v>12</v>
      </c>
      <c r="AL91" s="164">
        <f t="shared" ca="1" si="32"/>
        <v>-235</v>
      </c>
      <c r="AM91" s="140">
        <f t="shared" ca="1" si="33"/>
        <v>97</v>
      </c>
      <c r="AN91" s="136" t="str">
        <f t="shared" si="34"/>
        <v/>
      </c>
      <c r="AO91" s="139" t="str">
        <f t="shared" ca="1" si="35"/>
        <v/>
      </c>
      <c r="AP91" s="138" t="str">
        <f t="shared" ca="1" si="36"/>
        <v/>
      </c>
      <c r="AQ91" s="135">
        <f t="shared" ca="1" si="37"/>
        <v>4.7003490158065233</v>
      </c>
      <c r="AR91" s="136">
        <f t="shared" ca="1" si="38"/>
        <v>-215.59965098419349</v>
      </c>
      <c r="AS91" s="164">
        <f t="shared" ca="1" si="39"/>
        <v>-318.32546869438085</v>
      </c>
      <c r="AT91" s="139">
        <f t="shared" ca="1" si="40"/>
        <v>37.100349015806501</v>
      </c>
      <c r="AU91" s="164">
        <f t="shared" ca="1" si="41"/>
        <v>-223.91118298009508</v>
      </c>
      <c r="AV91" s="140">
        <f t="shared" ca="1" si="42"/>
        <v>41.636063301520835</v>
      </c>
      <c r="AW91" s="136" t="str">
        <f t="shared" si="43"/>
        <v/>
      </c>
      <c r="AX91" s="164" t="str">
        <f t="shared" ca="1" si="44"/>
        <v/>
      </c>
      <c r="AY91" s="140" t="str">
        <f t="shared" ca="1" si="45"/>
        <v/>
      </c>
    </row>
    <row r="92" spans="1:51">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27"/>
        <v>E06000001</v>
      </c>
      <c r="F92" s="29" t="str">
        <f ca="1">IF(E92="","",VLOOKUP(E92,'Org list'!$J$9:$K$636,2,0))</f>
        <v>Hartlepool</v>
      </c>
      <c r="G92" s="135">
        <f ca="1">IFERROR(IF((VLOOKUP($E92,'DTOC Backsheet'!$D$5:$BS$182,G$9,FALSE))="","",(VLOOKUP($E92,'DTOC Backsheet'!$D$5:$BS$182,G$9,FALSE))),"")</f>
        <v>444</v>
      </c>
      <c r="H92" s="136">
        <f ca="1">IFERROR(IF((VLOOKUP($E92,'DTOC Backsheet'!$D$5:$BS$182,H$9,FALSE))="","",(VLOOKUP($E92,'DTOC Backsheet'!$D$5:$BS$182,H$9,FALSE))),"")</f>
        <v>459</v>
      </c>
      <c r="I92" s="136">
        <f ca="1">IFERROR(IF((VLOOKUP($E92,'DTOC Backsheet'!$D$5:$BS$182,I$9,FALSE))="","",(VLOOKUP($E92,'DTOC Backsheet'!$D$5:$BS$182,I$9,FALSE))),"")</f>
        <v>479</v>
      </c>
      <c r="J92" s="138">
        <f ca="1">IFERROR(IF((VLOOKUP($E92,'DTOC Backsheet'!$D$5:$BS$182,J$9,FALSE))="","",(VLOOKUP($E92,'DTOC Backsheet'!$D$5:$BS$182,J$9,FALSE))),"")</f>
        <v>804</v>
      </c>
      <c r="K92" s="164">
        <f ca="1">IFERROR(IF((VLOOKUP($E92,'DTOC Backsheet'!$D$5:$BS$182,K$9,FALSE))="","",(VLOOKUP($E92,'DTOC Backsheet'!$D$5:$BS$182,K$9,FALSE))),"")</f>
        <v>631</v>
      </c>
      <c r="L92" s="140">
        <f ca="1">IFERROR(IF((VLOOKUP($E92,'DTOC Backsheet'!$D$5:$BS$182,L$9,FALSE))="","",(VLOOKUP($E92,'DTOC Backsheet'!$D$5:$BS$182,L$9,FALSE))),"")</f>
        <v>645</v>
      </c>
      <c r="M92" s="136">
        <f ca="1">IFERROR(IF((VLOOKUP($E92,'DTOC Backsheet'!$D$5:$BS$182,M$9,FALSE))="","",(VLOOKUP($E92,'DTOC Backsheet'!$D$5:$BS$182,M$9,FALSE))),"")</f>
        <v>434</v>
      </c>
      <c r="N92" s="139">
        <f ca="1">IFERROR(IF((VLOOKUP($E92,'DTOC Backsheet'!$D$5:$BS$182,N$9,FALSE))="","",(VLOOKUP($E92,'DTOC Backsheet'!$D$5:$BS$182,N$9,FALSE))),"")</f>
        <v>308</v>
      </c>
      <c r="O92" s="137">
        <f ca="1">IFERROR(IF((VLOOKUP($E92,'DTOC Backsheet'!$D$5:$BS$182,O$9,FALSE))="","",(VLOOKUP($E92,'DTOC Backsheet'!$D$5:$BS$182,O$9,FALSE))),"")</f>
        <v>387</v>
      </c>
      <c r="P92" s="136">
        <f ca="1">IFERROR(IF((VLOOKUP($E92,'DTOC Backsheet'!$D$5:$BS$182,P$9,FALSE))="","",(VLOOKUP($E92,'DTOC Backsheet'!$D$5:$BS$182,P$9,FALSE))),"")</f>
        <v>390.68333333333334</v>
      </c>
      <c r="Q92" s="136">
        <f ca="1">IFERROR(IF((VLOOKUP($E92,'DTOC Backsheet'!$D$5:$BS$182,Q$9,FALSE))="","",(VLOOKUP($E92,'DTOC Backsheet'!$D$5:$BS$182,Q$9,FALSE))),"")</f>
        <v>346.15</v>
      </c>
      <c r="R92" s="136">
        <f ca="1">IFERROR(IF((VLOOKUP($E92,'DTOC Backsheet'!$D$5:$BS$182,R$9,FALSE))="","",(VLOOKUP($E92,'DTOC Backsheet'!$D$5:$BS$182,R$9,FALSE))),"")</f>
        <v>300.36666666666667</v>
      </c>
      <c r="S92" s="136">
        <f ca="1">IFERROR(IF((VLOOKUP($E92,'DTOC Backsheet'!$D$5:$BS$182,S$9,FALSE))="","",(VLOOKUP($E92,'DTOC Backsheet'!$D$5:$BS$182,S$9,FALSE))),"")</f>
        <v>257.08333333333337</v>
      </c>
      <c r="T92" s="164">
        <f ca="1">IFERROR(IF((VLOOKUP($E92,'DTOC Backsheet'!$D$5:$BS$182,T$9,FALSE))="","",(VLOOKUP($E92,'DTOC Backsheet'!$D$5:$BS$182,T$9,FALSE))),"")</f>
        <v>205.7</v>
      </c>
      <c r="U92" s="140">
        <f ca="1">IFERROR(IF((VLOOKUP($E92,'DTOC Backsheet'!$D$5:$BS$182,U$9,FALSE))="","",(VLOOKUP($E92,'DTOC Backsheet'!$D$5:$BS$182,U$9,FALSE))),"")</f>
        <v>212.60000000000002</v>
      </c>
      <c r="V92" s="136">
        <f ca="1">IFERROR(IF((VLOOKUP($E92,'DTOC Backsheet'!$D$5:$BS$182,V$9,FALSE))="","",(VLOOKUP($E92,'DTOC Backsheet'!$D$5:$BS$182,V$9,FALSE))),"")</f>
        <v>212.60000000000002</v>
      </c>
      <c r="W92" s="136">
        <f ca="1">IFERROR(IF((VLOOKUP($E92,'DTOC Backsheet'!$D$5:$BS$182,W$9,FALSE))="","",(VLOOKUP($E92,'DTOC Backsheet'!$D$5:$BS$182,W$9,FALSE))),"")</f>
        <v>192</v>
      </c>
      <c r="X92" s="138">
        <f ca="1">IFERROR(IF((VLOOKUP($E92,'DTOC Backsheet'!$D$5:$BS$182,X$9,FALSE))="","",(VLOOKUP($E92,'DTOC Backsheet'!$D$5:$BS$182,X$9,FALSE))),"")</f>
        <v>212.60000000000002</v>
      </c>
      <c r="Y92" s="135">
        <f ca="1">IFERROR(IF((VLOOKUP($E92,'DTOC Backsheet'!$D$5:$BS$182,Y$9,FALSE))="","",(VLOOKUP($E92,'DTOC Backsheet'!$D$5:$BS$182,Y$9,FALSE))),"")</f>
        <v>278</v>
      </c>
      <c r="Z92" s="136">
        <f ca="1">IFERROR(IF((VLOOKUP($E92,'DTOC Backsheet'!$D$5:$BS$182,Z$9,FALSE))="","",(VLOOKUP($E92,'DTOC Backsheet'!$D$5:$BS$182,Z$9,FALSE))),"")</f>
        <v>300</v>
      </c>
      <c r="AA92" s="164">
        <f ca="1">IFERROR(IF((VLOOKUP($E92,'DTOC Backsheet'!$D$5:$BS$182,AA$9,FALSE))="","",(VLOOKUP($E92,'DTOC Backsheet'!$D$5:$BS$182,AA$9,FALSE))),"")</f>
        <v>304</v>
      </c>
      <c r="AB92" s="139">
        <f ca="1">IFERROR(IF((VLOOKUP($E92,'DTOC Backsheet'!$D$5:$BS$182,AB$9,FALSE))="","",(VLOOKUP($E92,'DTOC Backsheet'!$D$5:$BS$182,AB$9,FALSE))),"")</f>
        <v>336</v>
      </c>
      <c r="AC92" s="164">
        <f ca="1">IFERROR(IF((VLOOKUP($E92,'DTOC Backsheet'!$D$5:$BS$182,AC$9,FALSE))="","",(VLOOKUP($E92,'DTOC Backsheet'!$D$5:$BS$182,AC$9,FALSE))),"")</f>
        <v>380</v>
      </c>
      <c r="AD92" s="140">
        <f ca="1">IFERROR(IF((VLOOKUP($E92,'DTOC Backsheet'!$D$5:$BS$182,AD$9,FALSE))="","",(VLOOKUP($E92,'DTOC Backsheet'!$D$5:$BS$182,AD$9,FALSE))),"")</f>
        <v>361</v>
      </c>
      <c r="AE92" s="136"/>
      <c r="AF92" s="139" t="str">
        <f ca="1">IFERROR(IF((VLOOKUP($E92,'DTOC Backsheet'!$D$5:$BS$182,AF$9,FALSE))="","",(VLOOKUP($E92,'DTOC Backsheet'!$D$5:$BS$182,AF$9,FALSE))),"")</f>
        <v/>
      </c>
      <c r="AG92" s="137" t="str">
        <f ca="1">IFERROR(IF((VLOOKUP($E92,'DTOC Backsheet'!$D$5:$BS$182,AG$9,FALSE))="","",(VLOOKUP($E92,'DTOC Backsheet'!$D$5:$BS$182,AG$9,FALSE))),"")</f>
        <v/>
      </c>
      <c r="AH92" s="136">
        <f t="shared" ca="1" si="28"/>
        <v>166</v>
      </c>
      <c r="AI92" s="138">
        <f t="shared" ca="1" si="29"/>
        <v>159</v>
      </c>
      <c r="AJ92" s="139">
        <f t="shared" ca="1" si="30"/>
        <v>175</v>
      </c>
      <c r="AK92" s="139">
        <f t="shared" ca="1" si="31"/>
        <v>468</v>
      </c>
      <c r="AL92" s="164">
        <f t="shared" ca="1" si="32"/>
        <v>251</v>
      </c>
      <c r="AM92" s="140">
        <f t="shared" ca="1" si="33"/>
        <v>284</v>
      </c>
      <c r="AN92" s="136" t="str">
        <f t="shared" si="34"/>
        <v/>
      </c>
      <c r="AO92" s="139" t="str">
        <f t="shared" ca="1" si="35"/>
        <v/>
      </c>
      <c r="AP92" s="138" t="str">
        <f t="shared" ca="1" si="36"/>
        <v/>
      </c>
      <c r="AQ92" s="135">
        <f t="shared" ca="1" si="37"/>
        <v>112.68333333333334</v>
      </c>
      <c r="AR92" s="136">
        <f t="shared" ca="1" si="38"/>
        <v>46.149999999999977</v>
      </c>
      <c r="AS92" s="164">
        <f t="shared" ca="1" si="39"/>
        <v>-3.6333333333333258</v>
      </c>
      <c r="AT92" s="139">
        <f t="shared" ca="1" si="40"/>
        <v>-78.916666666666629</v>
      </c>
      <c r="AU92" s="164">
        <f t="shared" ca="1" si="41"/>
        <v>-174.3</v>
      </c>
      <c r="AV92" s="140">
        <f t="shared" ca="1" si="42"/>
        <v>-148.39999999999998</v>
      </c>
      <c r="AW92" s="136" t="str">
        <f t="shared" si="43"/>
        <v/>
      </c>
      <c r="AX92" s="164" t="str">
        <f t="shared" ca="1" si="44"/>
        <v/>
      </c>
      <c r="AY92" s="140" t="str">
        <f t="shared" ca="1" si="45"/>
        <v/>
      </c>
    </row>
    <row r="93" spans="1:51">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27"/>
        <v>E09000016</v>
      </c>
      <c r="F93" s="29" t="str">
        <f ca="1">IF(E93="","",VLOOKUP(E93,'Org list'!$J$9:$K$636,2,0))</f>
        <v>Havering</v>
      </c>
      <c r="G93" s="135">
        <f ca="1">IFERROR(IF((VLOOKUP($E93,'DTOC Backsheet'!$D$5:$BS$182,G$9,FALSE))="","",(VLOOKUP($E93,'DTOC Backsheet'!$D$5:$BS$182,G$9,FALSE))),"")</f>
        <v>319</v>
      </c>
      <c r="H93" s="136">
        <f ca="1">IFERROR(IF((VLOOKUP($E93,'DTOC Backsheet'!$D$5:$BS$182,H$9,FALSE))="","",(VLOOKUP($E93,'DTOC Backsheet'!$D$5:$BS$182,H$9,FALSE))),"")</f>
        <v>526</v>
      </c>
      <c r="I93" s="136">
        <f ca="1">IFERROR(IF((VLOOKUP($E93,'DTOC Backsheet'!$D$5:$BS$182,I$9,FALSE))="","",(VLOOKUP($E93,'DTOC Backsheet'!$D$5:$BS$182,I$9,FALSE))),"")</f>
        <v>611</v>
      </c>
      <c r="J93" s="138">
        <f ca="1">IFERROR(IF((VLOOKUP($E93,'DTOC Backsheet'!$D$5:$BS$182,J$9,FALSE))="","",(VLOOKUP($E93,'DTOC Backsheet'!$D$5:$BS$182,J$9,FALSE))),"")</f>
        <v>479</v>
      </c>
      <c r="K93" s="164">
        <f ca="1">IFERROR(IF((VLOOKUP($E93,'DTOC Backsheet'!$D$5:$BS$182,K$9,FALSE))="","",(VLOOKUP($E93,'DTOC Backsheet'!$D$5:$BS$182,K$9,FALSE))),"")</f>
        <v>518</v>
      </c>
      <c r="L93" s="140">
        <f ca="1">IFERROR(IF((VLOOKUP($E93,'DTOC Backsheet'!$D$5:$BS$182,L$9,FALSE))="","",(VLOOKUP($E93,'DTOC Backsheet'!$D$5:$BS$182,L$9,FALSE))),"")</f>
        <v>479</v>
      </c>
      <c r="M93" s="136">
        <f ca="1">IFERROR(IF((VLOOKUP($E93,'DTOC Backsheet'!$D$5:$BS$182,M$9,FALSE))="","",(VLOOKUP($E93,'DTOC Backsheet'!$D$5:$BS$182,M$9,FALSE))),"")</f>
        <v>434</v>
      </c>
      <c r="N93" s="139">
        <f ca="1">IFERROR(IF((VLOOKUP($E93,'DTOC Backsheet'!$D$5:$BS$182,N$9,FALSE))="","",(VLOOKUP($E93,'DTOC Backsheet'!$D$5:$BS$182,N$9,FALSE))),"")</f>
        <v>365</v>
      </c>
      <c r="O93" s="137">
        <f ca="1">IFERROR(IF((VLOOKUP($E93,'DTOC Backsheet'!$D$5:$BS$182,O$9,FALSE))="","",(VLOOKUP($E93,'DTOC Backsheet'!$D$5:$BS$182,O$9,FALSE))),"")</f>
        <v>346</v>
      </c>
      <c r="P93" s="136">
        <f ca="1">IFERROR(IF((VLOOKUP($E93,'DTOC Backsheet'!$D$5:$BS$182,P$9,FALSE))="","",(VLOOKUP($E93,'DTOC Backsheet'!$D$5:$BS$182,P$9,FALSE))),"")</f>
        <v>355</v>
      </c>
      <c r="Q93" s="136">
        <f ca="1">IFERROR(IF((VLOOKUP($E93,'DTOC Backsheet'!$D$5:$BS$182,Q$9,FALSE))="","",(VLOOKUP($E93,'DTOC Backsheet'!$D$5:$BS$182,Q$9,FALSE))),"")</f>
        <v>399.7</v>
      </c>
      <c r="R93" s="136">
        <f ca="1">IFERROR(IF((VLOOKUP($E93,'DTOC Backsheet'!$D$5:$BS$182,R$9,FALSE))="","",(VLOOKUP($E93,'DTOC Backsheet'!$D$5:$BS$182,R$9,FALSE))),"")</f>
        <v>387</v>
      </c>
      <c r="S93" s="136">
        <f ca="1">IFERROR(IF((VLOOKUP($E93,'DTOC Backsheet'!$D$5:$BS$182,S$9,FALSE))="","",(VLOOKUP($E93,'DTOC Backsheet'!$D$5:$BS$182,S$9,FALSE))),"")</f>
        <v>372.69999999999993</v>
      </c>
      <c r="T93" s="164">
        <f ca="1">IFERROR(IF((VLOOKUP($E93,'DTOC Backsheet'!$D$5:$BS$182,T$9,FALSE))="","",(VLOOKUP($E93,'DTOC Backsheet'!$D$5:$BS$182,T$9,FALSE))),"")</f>
        <v>360.7</v>
      </c>
      <c r="U93" s="140">
        <f ca="1">IFERROR(IF((VLOOKUP($E93,'DTOC Backsheet'!$D$5:$BS$182,U$9,FALSE))="","",(VLOOKUP($E93,'DTOC Backsheet'!$D$5:$BS$182,U$9,FALSE))),"")</f>
        <v>372.69999999999993</v>
      </c>
      <c r="V93" s="136">
        <f ca="1">IFERROR(IF((VLOOKUP($E93,'DTOC Backsheet'!$D$5:$BS$182,V$9,FALSE))="","",(VLOOKUP($E93,'DTOC Backsheet'!$D$5:$BS$182,V$9,FALSE))),"")</f>
        <v>372.69999999999993</v>
      </c>
      <c r="W93" s="136">
        <f ca="1">IFERROR(IF((VLOOKUP($E93,'DTOC Backsheet'!$D$5:$BS$182,W$9,FALSE))="","",(VLOOKUP($E93,'DTOC Backsheet'!$D$5:$BS$182,W$9,FALSE))),"")</f>
        <v>336.6</v>
      </c>
      <c r="X93" s="138">
        <f ca="1">IFERROR(IF((VLOOKUP($E93,'DTOC Backsheet'!$D$5:$BS$182,X$9,FALSE))="","",(VLOOKUP($E93,'DTOC Backsheet'!$D$5:$BS$182,X$9,FALSE))),"")</f>
        <v>372.66428571428565</v>
      </c>
      <c r="Y93" s="135">
        <f ca="1">IFERROR(IF((VLOOKUP($E93,'DTOC Backsheet'!$D$5:$BS$182,Y$9,FALSE))="","",(VLOOKUP($E93,'DTOC Backsheet'!$D$5:$BS$182,Y$9,FALSE))),"")</f>
        <v>355</v>
      </c>
      <c r="Z93" s="136">
        <f ca="1">IFERROR(IF((VLOOKUP($E93,'DTOC Backsheet'!$D$5:$BS$182,Z$9,FALSE))="","",(VLOOKUP($E93,'DTOC Backsheet'!$D$5:$BS$182,Z$9,FALSE))),"")</f>
        <v>447</v>
      </c>
      <c r="AA93" s="164">
        <f ca="1">IFERROR(IF((VLOOKUP($E93,'DTOC Backsheet'!$D$5:$BS$182,AA$9,FALSE))="","",(VLOOKUP($E93,'DTOC Backsheet'!$D$5:$BS$182,AA$9,FALSE))),"")</f>
        <v>504</v>
      </c>
      <c r="AB93" s="139">
        <f ca="1">IFERROR(IF((VLOOKUP($E93,'DTOC Backsheet'!$D$5:$BS$182,AB$9,FALSE))="","",(VLOOKUP($E93,'DTOC Backsheet'!$D$5:$BS$182,AB$9,FALSE))),"")</f>
        <v>280</v>
      </c>
      <c r="AC93" s="164">
        <f ca="1">IFERROR(IF((VLOOKUP($E93,'DTOC Backsheet'!$D$5:$BS$182,AC$9,FALSE))="","",(VLOOKUP($E93,'DTOC Backsheet'!$D$5:$BS$182,AC$9,FALSE))),"")</f>
        <v>335</v>
      </c>
      <c r="AD93" s="140">
        <f ca="1">IFERROR(IF((VLOOKUP($E93,'DTOC Backsheet'!$D$5:$BS$182,AD$9,FALSE))="","",(VLOOKUP($E93,'DTOC Backsheet'!$D$5:$BS$182,AD$9,FALSE))),"")</f>
        <v>331</v>
      </c>
      <c r="AE93" s="136"/>
      <c r="AF93" s="139" t="str">
        <f ca="1">IFERROR(IF((VLOOKUP($E93,'DTOC Backsheet'!$D$5:$BS$182,AF$9,FALSE))="","",(VLOOKUP($E93,'DTOC Backsheet'!$D$5:$BS$182,AF$9,FALSE))),"")</f>
        <v/>
      </c>
      <c r="AG93" s="137" t="str">
        <f ca="1">IFERROR(IF((VLOOKUP($E93,'DTOC Backsheet'!$D$5:$BS$182,AG$9,FALSE))="","",(VLOOKUP($E93,'DTOC Backsheet'!$D$5:$BS$182,AG$9,FALSE))),"")</f>
        <v/>
      </c>
      <c r="AH93" s="136">
        <f t="shared" ca="1" si="28"/>
        <v>-36</v>
      </c>
      <c r="AI93" s="138">
        <f t="shared" ca="1" si="29"/>
        <v>79</v>
      </c>
      <c r="AJ93" s="139">
        <f t="shared" ca="1" si="30"/>
        <v>107</v>
      </c>
      <c r="AK93" s="139">
        <f t="shared" ca="1" si="31"/>
        <v>199</v>
      </c>
      <c r="AL93" s="164">
        <f t="shared" ca="1" si="32"/>
        <v>183</v>
      </c>
      <c r="AM93" s="140">
        <f t="shared" ca="1" si="33"/>
        <v>148</v>
      </c>
      <c r="AN93" s="136" t="str">
        <f t="shared" si="34"/>
        <v/>
      </c>
      <c r="AO93" s="139" t="str">
        <f t="shared" ca="1" si="35"/>
        <v/>
      </c>
      <c r="AP93" s="138" t="str">
        <f t="shared" ca="1" si="36"/>
        <v/>
      </c>
      <c r="AQ93" s="135">
        <f t="shared" ca="1" si="37"/>
        <v>0</v>
      </c>
      <c r="AR93" s="136">
        <f t="shared" ca="1" si="38"/>
        <v>-47.300000000000011</v>
      </c>
      <c r="AS93" s="164">
        <f t="shared" ca="1" si="39"/>
        <v>-117</v>
      </c>
      <c r="AT93" s="139">
        <f t="shared" ca="1" si="40"/>
        <v>92.699999999999932</v>
      </c>
      <c r="AU93" s="164">
        <f t="shared" ca="1" si="41"/>
        <v>25.699999999999989</v>
      </c>
      <c r="AV93" s="140">
        <f t="shared" ca="1" si="42"/>
        <v>41.699999999999932</v>
      </c>
      <c r="AW93" s="136" t="str">
        <f t="shared" si="43"/>
        <v/>
      </c>
      <c r="AX93" s="164" t="str">
        <f t="shared" ca="1" si="44"/>
        <v/>
      </c>
      <c r="AY93" s="140" t="str">
        <f t="shared" ca="1" si="45"/>
        <v/>
      </c>
    </row>
    <row r="94" spans="1:51">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27"/>
        <v>E06000019</v>
      </c>
      <c r="F94" s="29" t="str">
        <f ca="1">IF(E94="","",VLOOKUP(E94,'Org list'!$J$9:$K$636,2,0))</f>
        <v>Herefordshire, County of</v>
      </c>
      <c r="G94" s="135">
        <f ca="1">IFERROR(IF((VLOOKUP($E94,'DTOC Backsheet'!$D$5:$BS$182,G$9,FALSE))="","",(VLOOKUP($E94,'DTOC Backsheet'!$D$5:$BS$182,G$9,FALSE))),"")</f>
        <v>437</v>
      </c>
      <c r="H94" s="136">
        <f ca="1">IFERROR(IF((VLOOKUP($E94,'DTOC Backsheet'!$D$5:$BS$182,H$9,FALSE))="","",(VLOOKUP($E94,'DTOC Backsheet'!$D$5:$BS$182,H$9,FALSE))),"")</f>
        <v>531</v>
      </c>
      <c r="I94" s="136">
        <f ca="1">IFERROR(IF((VLOOKUP($E94,'DTOC Backsheet'!$D$5:$BS$182,I$9,FALSE))="","",(VLOOKUP($E94,'DTOC Backsheet'!$D$5:$BS$182,I$9,FALSE))),"")</f>
        <v>634</v>
      </c>
      <c r="J94" s="138">
        <f ca="1">IFERROR(IF((VLOOKUP($E94,'DTOC Backsheet'!$D$5:$BS$182,J$9,FALSE))="","",(VLOOKUP($E94,'DTOC Backsheet'!$D$5:$BS$182,J$9,FALSE))),"")</f>
        <v>798</v>
      </c>
      <c r="K94" s="164">
        <f ca="1">IFERROR(IF((VLOOKUP($E94,'DTOC Backsheet'!$D$5:$BS$182,K$9,FALSE))="","",(VLOOKUP($E94,'DTOC Backsheet'!$D$5:$BS$182,K$9,FALSE))),"")</f>
        <v>718</v>
      </c>
      <c r="L94" s="140">
        <f ca="1">IFERROR(IF((VLOOKUP($E94,'DTOC Backsheet'!$D$5:$BS$182,L$9,FALSE))="","",(VLOOKUP($E94,'DTOC Backsheet'!$D$5:$BS$182,L$9,FALSE))),"")</f>
        <v>711</v>
      </c>
      <c r="M94" s="136">
        <f ca="1">IFERROR(IF((VLOOKUP($E94,'DTOC Backsheet'!$D$5:$BS$182,M$9,FALSE))="","",(VLOOKUP($E94,'DTOC Backsheet'!$D$5:$BS$182,M$9,FALSE))),"")</f>
        <v>835</v>
      </c>
      <c r="N94" s="139">
        <f ca="1">IFERROR(IF((VLOOKUP($E94,'DTOC Backsheet'!$D$5:$BS$182,N$9,FALSE))="","",(VLOOKUP($E94,'DTOC Backsheet'!$D$5:$BS$182,N$9,FALSE))),"")</f>
        <v>757</v>
      </c>
      <c r="O94" s="137">
        <f ca="1">IFERROR(IF((VLOOKUP($E94,'DTOC Backsheet'!$D$5:$BS$182,O$9,FALSE))="","",(VLOOKUP($E94,'DTOC Backsheet'!$D$5:$BS$182,O$9,FALSE))),"")</f>
        <v>576</v>
      </c>
      <c r="P94" s="136">
        <f ca="1">IFERROR(IF((VLOOKUP($E94,'DTOC Backsheet'!$D$5:$BS$182,P$9,FALSE))="","",(VLOOKUP($E94,'DTOC Backsheet'!$D$5:$BS$182,P$9,FALSE))),"")</f>
        <v>514.5</v>
      </c>
      <c r="Q94" s="136">
        <f ca="1">IFERROR(IF((VLOOKUP($E94,'DTOC Backsheet'!$D$5:$BS$182,Q$9,FALSE))="","",(VLOOKUP($E94,'DTOC Backsheet'!$D$5:$BS$182,Q$9,FALSE))),"")</f>
        <v>426.3</v>
      </c>
      <c r="R94" s="136">
        <f ca="1">IFERROR(IF((VLOOKUP($E94,'DTOC Backsheet'!$D$5:$BS$182,R$9,FALSE))="","",(VLOOKUP($E94,'DTOC Backsheet'!$D$5:$BS$182,R$9,FALSE))),"")</f>
        <v>333.8</v>
      </c>
      <c r="S94" s="136">
        <f ca="1">IFERROR(IF((VLOOKUP($E94,'DTOC Backsheet'!$D$5:$BS$182,S$9,FALSE))="","",(VLOOKUP($E94,'DTOC Backsheet'!$D$5:$BS$182,S$9,FALSE))),"")</f>
        <v>344.9</v>
      </c>
      <c r="T94" s="164">
        <f ca="1">IFERROR(IF((VLOOKUP($E94,'DTOC Backsheet'!$D$5:$BS$182,T$9,FALSE))="","",(VLOOKUP($E94,'DTOC Backsheet'!$D$5:$BS$182,T$9,FALSE))),"")</f>
        <v>333.5461829325078</v>
      </c>
      <c r="U94" s="140">
        <f ca="1">IFERROR(IF((VLOOKUP($E94,'DTOC Backsheet'!$D$5:$BS$182,U$9,FALSE))="","",(VLOOKUP($E94,'DTOC Backsheet'!$D$5:$BS$182,U$9,FALSE))),"")</f>
        <v>344.88510331597229</v>
      </c>
      <c r="V94" s="136">
        <f ca="1">IFERROR(IF((VLOOKUP($E94,'DTOC Backsheet'!$D$5:$BS$182,V$9,FALSE))="","",(VLOOKUP($E94,'DTOC Backsheet'!$D$5:$BS$182,V$9,FALSE))),"")</f>
        <v>344.88510331597229</v>
      </c>
      <c r="W94" s="136">
        <f ca="1">IFERROR(IF((VLOOKUP($E94,'DTOC Backsheet'!$D$5:$BS$182,W$9,FALSE))="","",(VLOOKUP($E94,'DTOC Backsheet'!$D$5:$BS$182,W$9,FALSE))),"")</f>
        <v>312.7</v>
      </c>
      <c r="X94" s="138">
        <f ca="1">IFERROR(IF((VLOOKUP($E94,'DTOC Backsheet'!$D$5:$BS$182,X$9,FALSE))="","",(VLOOKUP($E94,'DTOC Backsheet'!$D$5:$BS$182,X$9,FALSE))),"")</f>
        <v>344.88510331597229</v>
      </c>
      <c r="Y94" s="135">
        <f ca="1">IFERROR(IF((VLOOKUP($E94,'DTOC Backsheet'!$D$5:$BS$182,Y$9,FALSE))="","",(VLOOKUP($E94,'DTOC Backsheet'!$D$5:$BS$182,Y$9,FALSE))),"")</f>
        <v>701</v>
      </c>
      <c r="Z94" s="136">
        <f ca="1">IFERROR(IF((VLOOKUP($E94,'DTOC Backsheet'!$D$5:$BS$182,Z$9,FALSE))="","",(VLOOKUP($E94,'DTOC Backsheet'!$D$5:$BS$182,Z$9,FALSE))),"")</f>
        <v>736</v>
      </c>
      <c r="AA94" s="164">
        <f ca="1">IFERROR(IF((VLOOKUP($E94,'DTOC Backsheet'!$D$5:$BS$182,AA$9,FALSE))="","",(VLOOKUP($E94,'DTOC Backsheet'!$D$5:$BS$182,AA$9,FALSE))),"")</f>
        <v>541</v>
      </c>
      <c r="AB94" s="139">
        <f ca="1">IFERROR(IF((VLOOKUP($E94,'DTOC Backsheet'!$D$5:$BS$182,AB$9,FALSE))="","",(VLOOKUP($E94,'DTOC Backsheet'!$D$5:$BS$182,AB$9,FALSE))),"")</f>
        <v>406</v>
      </c>
      <c r="AC94" s="164">
        <f ca="1">IFERROR(IF((VLOOKUP($E94,'DTOC Backsheet'!$D$5:$BS$182,AC$9,FALSE))="","",(VLOOKUP($E94,'DTOC Backsheet'!$D$5:$BS$182,AC$9,FALSE))),"")</f>
        <v>562</v>
      </c>
      <c r="AD94" s="140">
        <f ca="1">IFERROR(IF((VLOOKUP($E94,'DTOC Backsheet'!$D$5:$BS$182,AD$9,FALSE))="","",(VLOOKUP($E94,'DTOC Backsheet'!$D$5:$BS$182,AD$9,FALSE))),"")</f>
        <v>483</v>
      </c>
      <c r="AE94" s="136"/>
      <c r="AF94" s="139" t="str">
        <f ca="1">IFERROR(IF((VLOOKUP($E94,'DTOC Backsheet'!$D$5:$BS$182,AF$9,FALSE))="","",(VLOOKUP($E94,'DTOC Backsheet'!$D$5:$BS$182,AF$9,FALSE))),"")</f>
        <v/>
      </c>
      <c r="AG94" s="137" t="str">
        <f ca="1">IFERROR(IF((VLOOKUP($E94,'DTOC Backsheet'!$D$5:$BS$182,AG$9,FALSE))="","",(VLOOKUP($E94,'DTOC Backsheet'!$D$5:$BS$182,AG$9,FALSE))),"")</f>
        <v/>
      </c>
      <c r="AH94" s="136">
        <f t="shared" ca="1" si="28"/>
        <v>-264</v>
      </c>
      <c r="AI94" s="138">
        <f t="shared" ca="1" si="29"/>
        <v>-205</v>
      </c>
      <c r="AJ94" s="139">
        <f t="shared" ca="1" si="30"/>
        <v>93</v>
      </c>
      <c r="AK94" s="139">
        <f t="shared" ca="1" si="31"/>
        <v>392</v>
      </c>
      <c r="AL94" s="164">
        <f t="shared" ca="1" si="32"/>
        <v>156</v>
      </c>
      <c r="AM94" s="140">
        <f t="shared" ca="1" si="33"/>
        <v>228</v>
      </c>
      <c r="AN94" s="136" t="str">
        <f t="shared" si="34"/>
        <v/>
      </c>
      <c r="AO94" s="139" t="str">
        <f t="shared" ca="1" si="35"/>
        <v/>
      </c>
      <c r="AP94" s="138" t="str">
        <f t="shared" ca="1" si="36"/>
        <v/>
      </c>
      <c r="AQ94" s="135">
        <f t="shared" ca="1" si="37"/>
        <v>-186.5</v>
      </c>
      <c r="AR94" s="136">
        <f t="shared" ca="1" si="38"/>
        <v>-309.7</v>
      </c>
      <c r="AS94" s="164">
        <f t="shared" ca="1" si="39"/>
        <v>-207.2</v>
      </c>
      <c r="AT94" s="139">
        <f t="shared" ca="1" si="40"/>
        <v>-61.100000000000023</v>
      </c>
      <c r="AU94" s="164">
        <f t="shared" ca="1" si="41"/>
        <v>-228.4538170674922</v>
      </c>
      <c r="AV94" s="140">
        <f t="shared" ca="1" si="42"/>
        <v>-138.11489668402771</v>
      </c>
      <c r="AW94" s="136" t="str">
        <f t="shared" si="43"/>
        <v/>
      </c>
      <c r="AX94" s="164" t="str">
        <f t="shared" ca="1" si="44"/>
        <v/>
      </c>
      <c r="AY94" s="140" t="str">
        <f t="shared" ca="1" si="45"/>
        <v/>
      </c>
    </row>
    <row r="95" spans="1:51">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27"/>
        <v>E10000015</v>
      </c>
      <c r="F95" s="29" t="str">
        <f ca="1">IF(E95="","",VLOOKUP(E95,'Org list'!$J$9:$K$636,2,0))</f>
        <v>Hertfordshire</v>
      </c>
      <c r="G95" s="135">
        <f ca="1">IFERROR(IF((VLOOKUP($E95,'DTOC Backsheet'!$D$5:$BS$182,G$9,FALSE))="","",(VLOOKUP($E95,'DTOC Backsheet'!$D$5:$BS$182,G$9,FALSE))),"")</f>
        <v>4344</v>
      </c>
      <c r="H95" s="136">
        <f ca="1">IFERROR(IF((VLOOKUP($E95,'DTOC Backsheet'!$D$5:$BS$182,H$9,FALSE))="","",(VLOOKUP($E95,'DTOC Backsheet'!$D$5:$BS$182,H$9,FALSE))),"")</f>
        <v>4593</v>
      </c>
      <c r="I95" s="136">
        <f ca="1">IFERROR(IF((VLOOKUP($E95,'DTOC Backsheet'!$D$5:$BS$182,I$9,FALSE))="","",(VLOOKUP($E95,'DTOC Backsheet'!$D$5:$BS$182,I$9,FALSE))),"")</f>
        <v>5204</v>
      </c>
      <c r="J95" s="138">
        <f ca="1">IFERROR(IF((VLOOKUP($E95,'DTOC Backsheet'!$D$5:$BS$182,J$9,FALSE))="","",(VLOOKUP($E95,'DTOC Backsheet'!$D$5:$BS$182,J$9,FALSE))),"")</f>
        <v>4627</v>
      </c>
      <c r="K95" s="164">
        <f ca="1">IFERROR(IF((VLOOKUP($E95,'DTOC Backsheet'!$D$5:$BS$182,K$9,FALSE))="","",(VLOOKUP($E95,'DTOC Backsheet'!$D$5:$BS$182,K$9,FALSE))),"")</f>
        <v>4248</v>
      </c>
      <c r="L95" s="140">
        <f ca="1">IFERROR(IF((VLOOKUP($E95,'DTOC Backsheet'!$D$5:$BS$182,L$9,FALSE))="","",(VLOOKUP($E95,'DTOC Backsheet'!$D$5:$BS$182,L$9,FALSE))),"")</f>
        <v>4186</v>
      </c>
      <c r="M95" s="136">
        <f ca="1">IFERROR(IF((VLOOKUP($E95,'DTOC Backsheet'!$D$5:$BS$182,M$9,FALSE))="","",(VLOOKUP($E95,'DTOC Backsheet'!$D$5:$BS$182,M$9,FALSE))),"")</f>
        <v>4483</v>
      </c>
      <c r="N95" s="139">
        <f ca="1">IFERROR(IF((VLOOKUP($E95,'DTOC Backsheet'!$D$5:$BS$182,N$9,FALSE))="","",(VLOOKUP($E95,'DTOC Backsheet'!$D$5:$BS$182,N$9,FALSE))),"")</f>
        <v>5657</v>
      </c>
      <c r="O95" s="137">
        <f ca="1">IFERROR(IF((VLOOKUP($E95,'DTOC Backsheet'!$D$5:$BS$182,O$9,FALSE))="","",(VLOOKUP($E95,'DTOC Backsheet'!$D$5:$BS$182,O$9,FALSE))),"")</f>
        <v>6234</v>
      </c>
      <c r="P95" s="136">
        <f ca="1">IFERROR(IF((VLOOKUP($E95,'DTOC Backsheet'!$D$5:$BS$182,P$9,FALSE))="","",(VLOOKUP($E95,'DTOC Backsheet'!$D$5:$BS$182,P$9,FALSE))),"")</f>
        <v>4521</v>
      </c>
      <c r="Q95" s="136">
        <f ca="1">IFERROR(IF((VLOOKUP($E95,'DTOC Backsheet'!$D$5:$BS$182,Q$9,FALSE))="","",(VLOOKUP($E95,'DTOC Backsheet'!$D$5:$BS$182,Q$9,FALSE))),"")</f>
        <v>3689</v>
      </c>
      <c r="R95" s="136">
        <f ca="1">IFERROR(IF((VLOOKUP($E95,'DTOC Backsheet'!$D$5:$BS$182,R$9,FALSE))="","",(VLOOKUP($E95,'DTOC Backsheet'!$D$5:$BS$182,R$9,FALSE))),"")</f>
        <v>3077.9468552416711</v>
      </c>
      <c r="S95" s="136">
        <f ca="1">IFERROR(IF((VLOOKUP($E95,'DTOC Backsheet'!$D$5:$BS$182,S$9,FALSE))="","",(VLOOKUP($E95,'DTOC Backsheet'!$D$5:$BS$182,S$9,FALSE))),"")</f>
        <v>2422.8937104833426</v>
      </c>
      <c r="T95" s="164">
        <f ca="1">IFERROR(IF((VLOOKUP($E95,'DTOC Backsheet'!$D$5:$BS$182,T$9,FALSE))="","",(VLOOKUP($E95,'DTOC Backsheet'!$D$5:$BS$182,T$9,FALSE))),"")</f>
        <v>1763.0700328864386</v>
      </c>
      <c r="U95" s="140">
        <f ca="1">IFERROR(IF((VLOOKUP($E95,'DTOC Backsheet'!$D$5:$BS$182,U$9,FALSE))="","",(VLOOKUP($E95,'DTOC Backsheet'!$D$5:$BS$182,U$9,FALSE))),"")</f>
        <v>1827.2257410760524</v>
      </c>
      <c r="V95" s="136">
        <f ca="1">IFERROR(IF((VLOOKUP($E95,'DTOC Backsheet'!$D$5:$BS$182,V$9,FALSE))="","",(VLOOKUP($E95,'DTOC Backsheet'!$D$5:$BS$182,V$9,FALSE))),"")</f>
        <v>1827.2257410760524</v>
      </c>
      <c r="W95" s="136">
        <f ca="1">IFERROR(IF((VLOOKUP($E95,'DTOC Backsheet'!$D$5:$BS$182,W$9,FALSE))="","",(VLOOKUP($E95,'DTOC Backsheet'!$D$5:$BS$182,W$9,FALSE))),"")</f>
        <v>1757.8557471721529</v>
      </c>
      <c r="X95" s="138">
        <f ca="1">IFERROR(IF((VLOOKUP($E95,'DTOC Backsheet'!$D$5:$BS$182,X$9,FALSE))="","",(VLOOKUP($E95,'DTOC Backsheet'!$D$5:$BS$182,X$9,FALSE))),"")</f>
        <v>1827.2257410760524</v>
      </c>
      <c r="Y95" s="135">
        <f ca="1">IFERROR(IF((VLOOKUP($E95,'DTOC Backsheet'!$D$5:$BS$182,Y$9,FALSE))="","",(VLOOKUP($E95,'DTOC Backsheet'!$D$5:$BS$182,Y$9,FALSE))),"")</f>
        <v>4532</v>
      </c>
      <c r="Z95" s="136">
        <f ca="1">IFERROR(IF((VLOOKUP($E95,'DTOC Backsheet'!$D$5:$BS$182,Z$9,FALSE))="","",(VLOOKUP($E95,'DTOC Backsheet'!$D$5:$BS$182,Z$9,FALSE))),"")</f>
        <v>3689</v>
      </c>
      <c r="AA95" s="164">
        <f ca="1">IFERROR(IF((VLOOKUP($E95,'DTOC Backsheet'!$D$5:$BS$182,AA$9,FALSE))="","",(VLOOKUP($E95,'DTOC Backsheet'!$D$5:$BS$182,AA$9,FALSE))),"")</f>
        <v>3731</v>
      </c>
      <c r="AB95" s="139">
        <f ca="1">IFERROR(IF((VLOOKUP($E95,'DTOC Backsheet'!$D$5:$BS$182,AB$9,FALSE))="","",(VLOOKUP($E95,'DTOC Backsheet'!$D$5:$BS$182,AB$9,FALSE))),"")</f>
        <v>4001</v>
      </c>
      <c r="AC95" s="164">
        <f ca="1">IFERROR(IF((VLOOKUP($E95,'DTOC Backsheet'!$D$5:$BS$182,AC$9,FALSE))="","",(VLOOKUP($E95,'DTOC Backsheet'!$D$5:$BS$182,AC$9,FALSE))),"")</f>
        <v>3693</v>
      </c>
      <c r="AD95" s="140">
        <f ca="1">IFERROR(IF((VLOOKUP($E95,'DTOC Backsheet'!$D$5:$BS$182,AD$9,FALSE))="","",(VLOOKUP($E95,'DTOC Backsheet'!$D$5:$BS$182,AD$9,FALSE))),"")</f>
        <v>3285</v>
      </c>
      <c r="AE95" s="136"/>
      <c r="AF95" s="139" t="str">
        <f ca="1">IFERROR(IF((VLOOKUP($E95,'DTOC Backsheet'!$D$5:$BS$182,AF$9,FALSE))="","",(VLOOKUP($E95,'DTOC Backsheet'!$D$5:$BS$182,AF$9,FALSE))),"")</f>
        <v/>
      </c>
      <c r="AG95" s="137" t="str">
        <f ca="1">IFERROR(IF((VLOOKUP($E95,'DTOC Backsheet'!$D$5:$BS$182,AG$9,FALSE))="","",(VLOOKUP($E95,'DTOC Backsheet'!$D$5:$BS$182,AG$9,FALSE))),"")</f>
        <v/>
      </c>
      <c r="AH95" s="136">
        <f t="shared" ca="1" si="28"/>
        <v>-188</v>
      </c>
      <c r="AI95" s="138">
        <f t="shared" ca="1" si="29"/>
        <v>904</v>
      </c>
      <c r="AJ95" s="139">
        <f t="shared" ca="1" si="30"/>
        <v>1473</v>
      </c>
      <c r="AK95" s="139">
        <f t="shared" ca="1" si="31"/>
        <v>626</v>
      </c>
      <c r="AL95" s="164">
        <f t="shared" ca="1" si="32"/>
        <v>555</v>
      </c>
      <c r="AM95" s="140">
        <f t="shared" ca="1" si="33"/>
        <v>901</v>
      </c>
      <c r="AN95" s="136" t="str">
        <f t="shared" si="34"/>
        <v/>
      </c>
      <c r="AO95" s="139" t="str">
        <f t="shared" ca="1" si="35"/>
        <v/>
      </c>
      <c r="AP95" s="138" t="str">
        <f t="shared" ca="1" si="36"/>
        <v/>
      </c>
      <c r="AQ95" s="135">
        <f t="shared" ca="1" si="37"/>
        <v>-11</v>
      </c>
      <c r="AR95" s="136">
        <f t="shared" ca="1" si="38"/>
        <v>0</v>
      </c>
      <c r="AS95" s="164">
        <f t="shared" ca="1" si="39"/>
        <v>-653.05314475832893</v>
      </c>
      <c r="AT95" s="139">
        <f t="shared" ca="1" si="40"/>
        <v>-1578.1062895166574</v>
      </c>
      <c r="AU95" s="164">
        <f t="shared" ca="1" si="41"/>
        <v>-1929.9299671135614</v>
      </c>
      <c r="AV95" s="140">
        <f t="shared" ca="1" si="42"/>
        <v>-1457.7742589239476</v>
      </c>
      <c r="AW95" s="136" t="str">
        <f t="shared" si="43"/>
        <v/>
      </c>
      <c r="AX95" s="164" t="str">
        <f t="shared" ca="1" si="44"/>
        <v/>
      </c>
      <c r="AY95" s="140" t="str">
        <f t="shared" ca="1" si="45"/>
        <v/>
      </c>
    </row>
    <row r="96" spans="1:51">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27"/>
        <v>E09000017</v>
      </c>
      <c r="F96" s="29" t="str">
        <f ca="1">IF(E96="","",VLOOKUP(E96,'Org list'!$J$9:$K$636,2,0))</f>
        <v>Hillingdon</v>
      </c>
      <c r="G96" s="135">
        <f ca="1">IFERROR(IF((VLOOKUP($E96,'DTOC Backsheet'!$D$5:$BS$182,G$9,FALSE))="","",(VLOOKUP($E96,'DTOC Backsheet'!$D$5:$BS$182,G$9,FALSE))),"")</f>
        <v>646</v>
      </c>
      <c r="H96" s="136">
        <f ca="1">IFERROR(IF((VLOOKUP($E96,'DTOC Backsheet'!$D$5:$BS$182,H$9,FALSE))="","",(VLOOKUP($E96,'DTOC Backsheet'!$D$5:$BS$182,H$9,FALSE))),"")</f>
        <v>941</v>
      </c>
      <c r="I96" s="136">
        <f ca="1">IFERROR(IF((VLOOKUP($E96,'DTOC Backsheet'!$D$5:$BS$182,I$9,FALSE))="","",(VLOOKUP($E96,'DTOC Backsheet'!$D$5:$BS$182,I$9,FALSE))),"")</f>
        <v>831</v>
      </c>
      <c r="J96" s="138">
        <f ca="1">IFERROR(IF((VLOOKUP($E96,'DTOC Backsheet'!$D$5:$BS$182,J$9,FALSE))="","",(VLOOKUP($E96,'DTOC Backsheet'!$D$5:$BS$182,J$9,FALSE))),"")</f>
        <v>514</v>
      </c>
      <c r="K96" s="164">
        <f ca="1">IFERROR(IF((VLOOKUP($E96,'DTOC Backsheet'!$D$5:$BS$182,K$9,FALSE))="","",(VLOOKUP($E96,'DTOC Backsheet'!$D$5:$BS$182,K$9,FALSE))),"")</f>
        <v>831</v>
      </c>
      <c r="L96" s="140">
        <f ca="1">IFERROR(IF((VLOOKUP($E96,'DTOC Backsheet'!$D$5:$BS$182,L$9,FALSE))="","",(VLOOKUP($E96,'DTOC Backsheet'!$D$5:$BS$182,L$9,FALSE))),"")</f>
        <v>777</v>
      </c>
      <c r="M96" s="136">
        <f ca="1">IFERROR(IF((VLOOKUP($E96,'DTOC Backsheet'!$D$5:$BS$182,M$9,FALSE))="","",(VLOOKUP($E96,'DTOC Backsheet'!$D$5:$BS$182,M$9,FALSE))),"")</f>
        <v>697</v>
      </c>
      <c r="N96" s="139">
        <f ca="1">IFERROR(IF((VLOOKUP($E96,'DTOC Backsheet'!$D$5:$BS$182,N$9,FALSE))="","",(VLOOKUP($E96,'DTOC Backsheet'!$D$5:$BS$182,N$9,FALSE))),"")</f>
        <v>750</v>
      </c>
      <c r="O96" s="137">
        <f ca="1">IFERROR(IF((VLOOKUP($E96,'DTOC Backsheet'!$D$5:$BS$182,O$9,FALSE))="","",(VLOOKUP($E96,'DTOC Backsheet'!$D$5:$BS$182,O$9,FALSE))),"")</f>
        <v>930</v>
      </c>
      <c r="P96" s="136">
        <f ca="1">IFERROR(IF((VLOOKUP($E96,'DTOC Backsheet'!$D$5:$BS$182,P$9,FALSE))="","",(VLOOKUP($E96,'DTOC Backsheet'!$D$5:$BS$182,P$9,FALSE))),"")</f>
        <v>813.5499186604701</v>
      </c>
      <c r="Q96" s="136">
        <f ca="1">IFERROR(IF((VLOOKUP($E96,'DTOC Backsheet'!$D$5:$BS$182,Q$9,FALSE))="","",(VLOOKUP($E96,'DTOC Backsheet'!$D$5:$BS$182,Q$9,FALSE))),"")</f>
        <v>796.52285587679171</v>
      </c>
      <c r="R96" s="136">
        <f ca="1">IFERROR(IF((VLOOKUP($E96,'DTOC Backsheet'!$D$5:$BS$182,R$9,FALSE))="","",(VLOOKUP($E96,'DTOC Backsheet'!$D$5:$BS$182,R$9,FALSE))),"")</f>
        <v>779.49579309311332</v>
      </c>
      <c r="S96" s="136">
        <f ca="1">IFERROR(IF((VLOOKUP($E96,'DTOC Backsheet'!$D$5:$BS$182,S$9,FALSE))="","",(VLOOKUP($E96,'DTOC Backsheet'!$D$5:$BS$182,S$9,FALSE))),"")</f>
        <v>762.46873030943493</v>
      </c>
      <c r="T96" s="164">
        <f ca="1">IFERROR(IF((VLOOKUP($E96,'DTOC Backsheet'!$D$5:$BS$182,T$9,FALSE))="","",(VLOOKUP($E96,'DTOC Backsheet'!$D$5:$BS$182,T$9,FALSE))),"")</f>
        <v>745.44166752575643</v>
      </c>
      <c r="U96" s="140">
        <f ca="1">IFERROR(IF((VLOOKUP($E96,'DTOC Backsheet'!$D$5:$BS$182,U$9,FALSE))="","",(VLOOKUP($E96,'DTOC Backsheet'!$D$5:$BS$182,U$9,FALSE))),"")</f>
        <v>770.28972310994834</v>
      </c>
      <c r="V96" s="136">
        <f ca="1">IFERROR(IF((VLOOKUP($E96,'DTOC Backsheet'!$D$5:$BS$182,V$9,FALSE))="","",(VLOOKUP($E96,'DTOC Backsheet'!$D$5:$BS$182,V$9,FALSE))),"")</f>
        <v>770.28972310994834</v>
      </c>
      <c r="W96" s="136">
        <f ca="1">IFERROR(IF((VLOOKUP($E96,'DTOC Backsheet'!$D$5:$BS$182,W$9,FALSE))="","",(VLOOKUP($E96,'DTOC Backsheet'!$D$5:$BS$182,W$9,FALSE))),"")</f>
        <v>695.74555635737272</v>
      </c>
      <c r="X96" s="138">
        <f ca="1">IFERROR(IF((VLOOKUP($E96,'DTOC Backsheet'!$D$5:$BS$182,X$9,FALSE))="","",(VLOOKUP($E96,'DTOC Backsheet'!$D$5:$BS$182,X$9,FALSE))),"")</f>
        <v>770.28972310994834</v>
      </c>
      <c r="Y96" s="135">
        <f ca="1">IFERROR(IF((VLOOKUP($E96,'DTOC Backsheet'!$D$5:$BS$182,Y$9,FALSE))="","",(VLOOKUP($E96,'DTOC Backsheet'!$D$5:$BS$182,Y$9,FALSE))),"")</f>
        <v>688</v>
      </c>
      <c r="Z96" s="136">
        <f ca="1">IFERROR(IF((VLOOKUP($E96,'DTOC Backsheet'!$D$5:$BS$182,Z$9,FALSE))="","",(VLOOKUP($E96,'DTOC Backsheet'!$D$5:$BS$182,Z$9,FALSE))),"")</f>
        <v>628</v>
      </c>
      <c r="AA96" s="164">
        <f ca="1">IFERROR(IF((VLOOKUP($E96,'DTOC Backsheet'!$D$5:$BS$182,AA$9,FALSE))="","",(VLOOKUP($E96,'DTOC Backsheet'!$D$5:$BS$182,AA$9,FALSE))),"")</f>
        <v>540</v>
      </c>
      <c r="AB96" s="139">
        <f ca="1">IFERROR(IF((VLOOKUP($E96,'DTOC Backsheet'!$D$5:$BS$182,AB$9,FALSE))="","",(VLOOKUP($E96,'DTOC Backsheet'!$D$5:$BS$182,AB$9,FALSE))),"")</f>
        <v>450</v>
      </c>
      <c r="AC96" s="164">
        <f ca="1">IFERROR(IF((VLOOKUP($E96,'DTOC Backsheet'!$D$5:$BS$182,AC$9,FALSE))="","",(VLOOKUP($E96,'DTOC Backsheet'!$D$5:$BS$182,AC$9,FALSE))),"")</f>
        <v>472</v>
      </c>
      <c r="AD96" s="140">
        <f ca="1">IFERROR(IF((VLOOKUP($E96,'DTOC Backsheet'!$D$5:$BS$182,AD$9,FALSE))="","",(VLOOKUP($E96,'DTOC Backsheet'!$D$5:$BS$182,AD$9,FALSE))),"")</f>
        <v>336</v>
      </c>
      <c r="AE96" s="136"/>
      <c r="AF96" s="139" t="str">
        <f ca="1">IFERROR(IF((VLOOKUP($E96,'DTOC Backsheet'!$D$5:$BS$182,AF$9,FALSE))="","",(VLOOKUP($E96,'DTOC Backsheet'!$D$5:$BS$182,AF$9,FALSE))),"")</f>
        <v/>
      </c>
      <c r="AG96" s="137" t="str">
        <f ca="1">IFERROR(IF((VLOOKUP($E96,'DTOC Backsheet'!$D$5:$BS$182,AG$9,FALSE))="","",(VLOOKUP($E96,'DTOC Backsheet'!$D$5:$BS$182,AG$9,FALSE))),"")</f>
        <v/>
      </c>
      <c r="AH96" s="136">
        <f t="shared" ca="1" si="28"/>
        <v>-42</v>
      </c>
      <c r="AI96" s="138">
        <f t="shared" ca="1" si="29"/>
        <v>313</v>
      </c>
      <c r="AJ96" s="139">
        <f t="shared" ca="1" si="30"/>
        <v>291</v>
      </c>
      <c r="AK96" s="139">
        <f t="shared" ca="1" si="31"/>
        <v>64</v>
      </c>
      <c r="AL96" s="164">
        <f t="shared" ca="1" si="32"/>
        <v>359</v>
      </c>
      <c r="AM96" s="140">
        <f t="shared" ca="1" si="33"/>
        <v>441</v>
      </c>
      <c r="AN96" s="136" t="str">
        <f t="shared" si="34"/>
        <v/>
      </c>
      <c r="AO96" s="139" t="str">
        <f t="shared" ca="1" si="35"/>
        <v/>
      </c>
      <c r="AP96" s="138" t="str">
        <f t="shared" ca="1" si="36"/>
        <v/>
      </c>
      <c r="AQ96" s="135">
        <f t="shared" ca="1" si="37"/>
        <v>125.5499186604701</v>
      </c>
      <c r="AR96" s="136">
        <f t="shared" ca="1" si="38"/>
        <v>168.52285587679171</v>
      </c>
      <c r="AS96" s="164">
        <f t="shared" ca="1" si="39"/>
        <v>239.49579309311332</v>
      </c>
      <c r="AT96" s="139">
        <f t="shared" ca="1" si="40"/>
        <v>312.46873030943493</v>
      </c>
      <c r="AU96" s="164">
        <f t="shared" ca="1" si="41"/>
        <v>273.44166752575643</v>
      </c>
      <c r="AV96" s="140">
        <f t="shared" ca="1" si="42"/>
        <v>434.28972310994834</v>
      </c>
      <c r="AW96" s="136" t="str">
        <f t="shared" si="43"/>
        <v/>
      </c>
      <c r="AX96" s="164" t="str">
        <f t="shared" ca="1" si="44"/>
        <v/>
      </c>
      <c r="AY96" s="140" t="str">
        <f t="shared" ca="1" si="45"/>
        <v/>
      </c>
    </row>
    <row r="97" spans="1:51">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27"/>
        <v>E09000018</v>
      </c>
      <c r="F97" s="29" t="str">
        <f ca="1">IF(E97="","",VLOOKUP(E97,'Org list'!$J$9:$K$636,2,0))</f>
        <v>Hounslow</v>
      </c>
      <c r="G97" s="135">
        <f ca="1">IFERROR(IF((VLOOKUP($E97,'DTOC Backsheet'!$D$5:$BS$182,G$9,FALSE))="","",(VLOOKUP($E97,'DTOC Backsheet'!$D$5:$BS$182,G$9,FALSE))),"")</f>
        <v>443</v>
      </c>
      <c r="H97" s="136">
        <f ca="1">IFERROR(IF((VLOOKUP($E97,'DTOC Backsheet'!$D$5:$BS$182,H$9,FALSE))="","",(VLOOKUP($E97,'DTOC Backsheet'!$D$5:$BS$182,H$9,FALSE))),"")</f>
        <v>391</v>
      </c>
      <c r="I97" s="136">
        <f ca="1">IFERROR(IF((VLOOKUP($E97,'DTOC Backsheet'!$D$5:$BS$182,I$9,FALSE))="","",(VLOOKUP($E97,'DTOC Backsheet'!$D$5:$BS$182,I$9,FALSE))),"")</f>
        <v>478</v>
      </c>
      <c r="J97" s="138">
        <f ca="1">IFERROR(IF((VLOOKUP($E97,'DTOC Backsheet'!$D$5:$BS$182,J$9,FALSE))="","",(VLOOKUP($E97,'DTOC Backsheet'!$D$5:$BS$182,J$9,FALSE))),"")</f>
        <v>485</v>
      </c>
      <c r="K97" s="164">
        <f ca="1">IFERROR(IF((VLOOKUP($E97,'DTOC Backsheet'!$D$5:$BS$182,K$9,FALSE))="","",(VLOOKUP($E97,'DTOC Backsheet'!$D$5:$BS$182,K$9,FALSE))),"")</f>
        <v>311</v>
      </c>
      <c r="L97" s="140">
        <f ca="1">IFERROR(IF((VLOOKUP($E97,'DTOC Backsheet'!$D$5:$BS$182,L$9,FALSE))="","",(VLOOKUP($E97,'DTOC Backsheet'!$D$5:$BS$182,L$9,FALSE))),"")</f>
        <v>387</v>
      </c>
      <c r="M97" s="136">
        <f ca="1">IFERROR(IF((VLOOKUP($E97,'DTOC Backsheet'!$D$5:$BS$182,M$9,FALSE))="","",(VLOOKUP($E97,'DTOC Backsheet'!$D$5:$BS$182,M$9,FALSE))),"")</f>
        <v>482</v>
      </c>
      <c r="N97" s="139">
        <f ca="1">IFERROR(IF((VLOOKUP($E97,'DTOC Backsheet'!$D$5:$BS$182,N$9,FALSE))="","",(VLOOKUP($E97,'DTOC Backsheet'!$D$5:$BS$182,N$9,FALSE))),"")</f>
        <v>395</v>
      </c>
      <c r="O97" s="137">
        <f ca="1">IFERROR(IF((VLOOKUP($E97,'DTOC Backsheet'!$D$5:$BS$182,O$9,FALSE))="","",(VLOOKUP($E97,'DTOC Backsheet'!$D$5:$BS$182,O$9,FALSE))),"")</f>
        <v>515</v>
      </c>
      <c r="P97" s="136">
        <f ca="1">IFERROR(IF((VLOOKUP($E97,'DTOC Backsheet'!$D$5:$BS$182,P$9,FALSE))="","",(VLOOKUP($E97,'DTOC Backsheet'!$D$5:$BS$182,P$9,FALSE))),"")</f>
        <v>462</v>
      </c>
      <c r="Q97" s="136">
        <f ca="1">IFERROR(IF((VLOOKUP($E97,'DTOC Backsheet'!$D$5:$BS$182,Q$9,FALSE))="","",(VLOOKUP($E97,'DTOC Backsheet'!$D$5:$BS$182,Q$9,FALSE))),"")</f>
        <v>462</v>
      </c>
      <c r="R97" s="136">
        <f ca="1">IFERROR(IF((VLOOKUP($E97,'DTOC Backsheet'!$D$5:$BS$182,R$9,FALSE))="","",(VLOOKUP($E97,'DTOC Backsheet'!$D$5:$BS$182,R$9,FALSE))),"")</f>
        <v>462</v>
      </c>
      <c r="S97" s="136">
        <f ca="1">IFERROR(IF((VLOOKUP($E97,'DTOC Backsheet'!$D$5:$BS$182,S$9,FALSE))="","",(VLOOKUP($E97,'DTOC Backsheet'!$D$5:$BS$182,S$9,FALSE))),"")</f>
        <v>462</v>
      </c>
      <c r="T97" s="164">
        <f ca="1">IFERROR(IF((VLOOKUP($E97,'DTOC Backsheet'!$D$5:$BS$182,T$9,FALSE))="","",(VLOOKUP($E97,'DTOC Backsheet'!$D$5:$BS$182,T$9,FALSE))),"")</f>
        <v>384.08521072192343</v>
      </c>
      <c r="U97" s="140">
        <f ca="1">IFERROR(IF((VLOOKUP($E97,'DTOC Backsheet'!$D$5:$BS$182,U$9,FALSE))="","",(VLOOKUP($E97,'DTOC Backsheet'!$D$5:$BS$182,U$9,FALSE))),"")</f>
        <v>396.88805107932092</v>
      </c>
      <c r="V97" s="136">
        <f ca="1">IFERROR(IF((VLOOKUP($E97,'DTOC Backsheet'!$D$5:$BS$182,V$9,FALSE))="","",(VLOOKUP($E97,'DTOC Backsheet'!$D$5:$BS$182,V$9,FALSE))),"")</f>
        <v>396.88805107932092</v>
      </c>
      <c r="W97" s="136">
        <f ca="1">IFERROR(IF((VLOOKUP($E97,'DTOC Backsheet'!$D$5:$BS$182,W$9,FALSE))="","",(VLOOKUP($E97,'DTOC Backsheet'!$D$5:$BS$182,W$9,FALSE))),"")</f>
        <v>358.47953000712857</v>
      </c>
      <c r="X97" s="138">
        <f ca="1">IFERROR(IF((VLOOKUP($E97,'DTOC Backsheet'!$D$5:$BS$182,X$9,FALSE))="","",(VLOOKUP($E97,'DTOC Backsheet'!$D$5:$BS$182,X$9,FALSE))),"")</f>
        <v>396.88805107932092</v>
      </c>
      <c r="Y97" s="135">
        <f ca="1">IFERROR(IF((VLOOKUP($E97,'DTOC Backsheet'!$D$5:$BS$182,Y$9,FALSE))="","",(VLOOKUP($E97,'DTOC Backsheet'!$D$5:$BS$182,Y$9,FALSE))),"")</f>
        <v>672</v>
      </c>
      <c r="Z97" s="136">
        <f ca="1">IFERROR(IF((VLOOKUP($E97,'DTOC Backsheet'!$D$5:$BS$182,Z$9,FALSE))="","",(VLOOKUP($E97,'DTOC Backsheet'!$D$5:$BS$182,Z$9,FALSE))),"")</f>
        <v>439</v>
      </c>
      <c r="AA97" s="164">
        <f ca="1">IFERROR(IF((VLOOKUP($E97,'DTOC Backsheet'!$D$5:$BS$182,AA$9,FALSE))="","",(VLOOKUP($E97,'DTOC Backsheet'!$D$5:$BS$182,AA$9,FALSE))),"")</f>
        <v>516</v>
      </c>
      <c r="AB97" s="139">
        <f ca="1">IFERROR(IF((VLOOKUP($E97,'DTOC Backsheet'!$D$5:$BS$182,AB$9,FALSE))="","",(VLOOKUP($E97,'DTOC Backsheet'!$D$5:$BS$182,AB$9,FALSE))),"")</f>
        <v>375</v>
      </c>
      <c r="AC97" s="164">
        <f ca="1">IFERROR(IF((VLOOKUP($E97,'DTOC Backsheet'!$D$5:$BS$182,AC$9,FALSE))="","",(VLOOKUP($E97,'DTOC Backsheet'!$D$5:$BS$182,AC$9,FALSE))),"")</f>
        <v>227</v>
      </c>
      <c r="AD97" s="140">
        <f ca="1">IFERROR(IF((VLOOKUP($E97,'DTOC Backsheet'!$D$5:$BS$182,AD$9,FALSE))="","",(VLOOKUP($E97,'DTOC Backsheet'!$D$5:$BS$182,AD$9,FALSE))),"")</f>
        <v>218</v>
      </c>
      <c r="AE97" s="136"/>
      <c r="AF97" s="139" t="str">
        <f ca="1">IFERROR(IF((VLOOKUP($E97,'DTOC Backsheet'!$D$5:$BS$182,AF$9,FALSE))="","",(VLOOKUP($E97,'DTOC Backsheet'!$D$5:$BS$182,AF$9,FALSE))),"")</f>
        <v/>
      </c>
      <c r="AG97" s="137" t="str">
        <f ca="1">IFERROR(IF((VLOOKUP($E97,'DTOC Backsheet'!$D$5:$BS$182,AG$9,FALSE))="","",(VLOOKUP($E97,'DTOC Backsheet'!$D$5:$BS$182,AG$9,FALSE))),"")</f>
        <v/>
      </c>
      <c r="AH97" s="136">
        <f t="shared" ca="1" si="28"/>
        <v>-229</v>
      </c>
      <c r="AI97" s="138">
        <f t="shared" ca="1" si="29"/>
        <v>-48</v>
      </c>
      <c r="AJ97" s="139">
        <f t="shared" ca="1" si="30"/>
        <v>-38</v>
      </c>
      <c r="AK97" s="139">
        <f t="shared" ca="1" si="31"/>
        <v>110</v>
      </c>
      <c r="AL97" s="164">
        <f t="shared" ca="1" si="32"/>
        <v>84</v>
      </c>
      <c r="AM97" s="140">
        <f t="shared" ca="1" si="33"/>
        <v>169</v>
      </c>
      <c r="AN97" s="136" t="str">
        <f t="shared" si="34"/>
        <v/>
      </c>
      <c r="AO97" s="139" t="str">
        <f t="shared" ca="1" si="35"/>
        <v/>
      </c>
      <c r="AP97" s="138" t="str">
        <f t="shared" ca="1" si="36"/>
        <v/>
      </c>
      <c r="AQ97" s="135">
        <f t="shared" ca="1" si="37"/>
        <v>-210</v>
      </c>
      <c r="AR97" s="136">
        <f t="shared" ca="1" si="38"/>
        <v>23</v>
      </c>
      <c r="AS97" s="164">
        <f t="shared" ca="1" si="39"/>
        <v>-54</v>
      </c>
      <c r="AT97" s="139">
        <f t="shared" ca="1" si="40"/>
        <v>87</v>
      </c>
      <c r="AU97" s="164">
        <f t="shared" ca="1" si="41"/>
        <v>157.08521072192343</v>
      </c>
      <c r="AV97" s="140">
        <f t="shared" ca="1" si="42"/>
        <v>178.88805107932092</v>
      </c>
      <c r="AW97" s="136" t="str">
        <f t="shared" si="43"/>
        <v/>
      </c>
      <c r="AX97" s="164" t="str">
        <f t="shared" ca="1" si="44"/>
        <v/>
      </c>
      <c r="AY97" s="140" t="str">
        <f t="shared" ca="1" si="45"/>
        <v/>
      </c>
    </row>
    <row r="98" spans="1:51">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27"/>
        <v>E06000046</v>
      </c>
      <c r="F98" s="29" t="str">
        <f ca="1">IF(E98="","",VLOOKUP(E98,'Org list'!$J$9:$K$636,2,0))</f>
        <v>Isle of Wight</v>
      </c>
      <c r="G98" s="135">
        <f ca="1">IFERROR(IF((VLOOKUP($E98,'DTOC Backsheet'!$D$5:$BS$182,G$9,FALSE))="","",(VLOOKUP($E98,'DTOC Backsheet'!$D$5:$BS$182,G$9,FALSE))),"")</f>
        <v>290</v>
      </c>
      <c r="H98" s="136">
        <f ca="1">IFERROR(IF((VLOOKUP($E98,'DTOC Backsheet'!$D$5:$BS$182,H$9,FALSE))="","",(VLOOKUP($E98,'DTOC Backsheet'!$D$5:$BS$182,H$9,FALSE))),"")</f>
        <v>324</v>
      </c>
      <c r="I98" s="136">
        <f ca="1">IFERROR(IF((VLOOKUP($E98,'DTOC Backsheet'!$D$5:$BS$182,I$9,FALSE))="","",(VLOOKUP($E98,'DTOC Backsheet'!$D$5:$BS$182,I$9,FALSE))),"")</f>
        <v>289</v>
      </c>
      <c r="J98" s="138">
        <f ca="1">IFERROR(IF((VLOOKUP($E98,'DTOC Backsheet'!$D$5:$BS$182,J$9,FALSE))="","",(VLOOKUP($E98,'DTOC Backsheet'!$D$5:$BS$182,J$9,FALSE))),"")</f>
        <v>541</v>
      </c>
      <c r="K98" s="164">
        <f ca="1">IFERROR(IF((VLOOKUP($E98,'DTOC Backsheet'!$D$5:$BS$182,K$9,FALSE))="","",(VLOOKUP($E98,'DTOC Backsheet'!$D$5:$BS$182,K$9,FALSE))),"")</f>
        <v>571</v>
      </c>
      <c r="L98" s="140">
        <f ca="1">IFERROR(IF((VLOOKUP($E98,'DTOC Backsheet'!$D$5:$BS$182,L$9,FALSE))="","",(VLOOKUP($E98,'DTOC Backsheet'!$D$5:$BS$182,L$9,FALSE))),"")</f>
        <v>578</v>
      </c>
      <c r="M98" s="136">
        <f ca="1">IFERROR(IF((VLOOKUP($E98,'DTOC Backsheet'!$D$5:$BS$182,M$9,FALSE))="","",(VLOOKUP($E98,'DTOC Backsheet'!$D$5:$BS$182,M$9,FALSE))),"")</f>
        <v>376</v>
      </c>
      <c r="N98" s="139">
        <f ca="1">IFERROR(IF((VLOOKUP($E98,'DTOC Backsheet'!$D$5:$BS$182,N$9,FALSE))="","",(VLOOKUP($E98,'DTOC Backsheet'!$D$5:$BS$182,N$9,FALSE))),"")</f>
        <v>574</v>
      </c>
      <c r="O98" s="137">
        <f ca="1">IFERROR(IF((VLOOKUP($E98,'DTOC Backsheet'!$D$5:$BS$182,O$9,FALSE))="","",(VLOOKUP($E98,'DTOC Backsheet'!$D$5:$BS$182,O$9,FALSE))),"")</f>
        <v>422</v>
      </c>
      <c r="P98" s="136">
        <f ca="1">IFERROR(IF((VLOOKUP($E98,'DTOC Backsheet'!$D$5:$BS$182,P$9,FALSE))="","",(VLOOKUP($E98,'DTOC Backsheet'!$D$5:$BS$182,P$9,FALSE))),"")</f>
        <v>337.1</v>
      </c>
      <c r="Q98" s="136">
        <f ca="1">IFERROR(IF((VLOOKUP($E98,'DTOC Backsheet'!$D$5:$BS$182,Q$9,FALSE))="","",(VLOOKUP($E98,'DTOC Backsheet'!$D$5:$BS$182,Q$9,FALSE))),"")</f>
        <v>290.60000000000002</v>
      </c>
      <c r="R98" s="136">
        <f ca="1">IFERROR(IF((VLOOKUP($E98,'DTOC Backsheet'!$D$5:$BS$182,R$9,FALSE))="","",(VLOOKUP($E98,'DTOC Backsheet'!$D$5:$BS$182,R$9,FALSE))),"")</f>
        <v>236.2</v>
      </c>
      <c r="S98" s="136">
        <f ca="1">IFERROR(IF((VLOOKUP($E98,'DTOC Backsheet'!$D$5:$BS$182,S$9,FALSE))="","",(VLOOKUP($E98,'DTOC Backsheet'!$D$5:$BS$182,S$9,FALSE))),"")</f>
        <v>244.10000000000002</v>
      </c>
      <c r="T98" s="164">
        <f ca="1">IFERROR(IF((VLOOKUP($E98,'DTOC Backsheet'!$D$5:$BS$182,T$9,FALSE))="","",(VLOOKUP($E98,'DTOC Backsheet'!$D$5:$BS$182,T$9,FALSE))),"")</f>
        <v>236.20000000000002</v>
      </c>
      <c r="U98" s="140">
        <f ca="1">IFERROR(IF((VLOOKUP($E98,'DTOC Backsheet'!$D$5:$BS$182,U$9,FALSE))="","",(VLOOKUP($E98,'DTOC Backsheet'!$D$5:$BS$182,U$9,FALSE))),"")</f>
        <v>244.10000000000005</v>
      </c>
      <c r="V98" s="136">
        <f ca="1">IFERROR(IF((VLOOKUP($E98,'DTOC Backsheet'!$D$5:$BS$182,V$9,FALSE))="","",(VLOOKUP($E98,'DTOC Backsheet'!$D$5:$BS$182,V$9,FALSE))),"")</f>
        <v>244.10000000000005</v>
      </c>
      <c r="W98" s="136">
        <f ca="1">IFERROR(IF((VLOOKUP($E98,'DTOC Backsheet'!$D$5:$BS$182,W$9,FALSE))="","",(VLOOKUP($E98,'DTOC Backsheet'!$D$5:$BS$182,W$9,FALSE))),"")</f>
        <v>220.40000000000003</v>
      </c>
      <c r="X98" s="138">
        <f ca="1">IFERROR(IF((VLOOKUP($E98,'DTOC Backsheet'!$D$5:$BS$182,X$9,FALSE))="","",(VLOOKUP($E98,'DTOC Backsheet'!$D$5:$BS$182,X$9,FALSE))),"")</f>
        <v>244.10000000000005</v>
      </c>
      <c r="Y98" s="135">
        <f ca="1">IFERROR(IF((VLOOKUP($E98,'DTOC Backsheet'!$D$5:$BS$182,Y$9,FALSE))="","",(VLOOKUP($E98,'DTOC Backsheet'!$D$5:$BS$182,Y$9,FALSE))),"")</f>
        <v>390</v>
      </c>
      <c r="Z98" s="136">
        <f ca="1">IFERROR(IF((VLOOKUP($E98,'DTOC Backsheet'!$D$5:$BS$182,Z$9,FALSE))="","",(VLOOKUP($E98,'DTOC Backsheet'!$D$5:$BS$182,Z$9,FALSE))),"")</f>
        <v>396</v>
      </c>
      <c r="AA98" s="164">
        <f ca="1">IFERROR(IF((VLOOKUP($E98,'DTOC Backsheet'!$D$5:$BS$182,AA$9,FALSE))="","",(VLOOKUP($E98,'DTOC Backsheet'!$D$5:$BS$182,AA$9,FALSE))),"")</f>
        <v>82</v>
      </c>
      <c r="AB98" s="139">
        <f ca="1">IFERROR(IF((VLOOKUP($E98,'DTOC Backsheet'!$D$5:$BS$182,AB$9,FALSE))="","",(VLOOKUP($E98,'DTOC Backsheet'!$D$5:$BS$182,AB$9,FALSE))),"")</f>
        <v>179</v>
      </c>
      <c r="AC98" s="164">
        <f ca="1">IFERROR(IF((VLOOKUP($E98,'DTOC Backsheet'!$D$5:$BS$182,AC$9,FALSE))="","",(VLOOKUP($E98,'DTOC Backsheet'!$D$5:$BS$182,AC$9,FALSE))),"")</f>
        <v>262</v>
      </c>
      <c r="AD98" s="140">
        <f ca="1">IFERROR(IF((VLOOKUP($E98,'DTOC Backsheet'!$D$5:$BS$182,AD$9,FALSE))="","",(VLOOKUP($E98,'DTOC Backsheet'!$D$5:$BS$182,AD$9,FALSE))),"")</f>
        <v>194</v>
      </c>
      <c r="AE98" s="136"/>
      <c r="AF98" s="139" t="str">
        <f ca="1">IFERROR(IF((VLOOKUP($E98,'DTOC Backsheet'!$D$5:$BS$182,AF$9,FALSE))="","",(VLOOKUP($E98,'DTOC Backsheet'!$D$5:$BS$182,AF$9,FALSE))),"")</f>
        <v/>
      </c>
      <c r="AG98" s="137" t="str">
        <f ca="1">IFERROR(IF((VLOOKUP($E98,'DTOC Backsheet'!$D$5:$BS$182,AG$9,FALSE))="","",(VLOOKUP($E98,'DTOC Backsheet'!$D$5:$BS$182,AG$9,FALSE))),"")</f>
        <v/>
      </c>
      <c r="AH98" s="136">
        <f t="shared" ca="1" si="28"/>
        <v>-100</v>
      </c>
      <c r="AI98" s="138">
        <f t="shared" ca="1" si="29"/>
        <v>-72</v>
      </c>
      <c r="AJ98" s="139">
        <f t="shared" ca="1" si="30"/>
        <v>207</v>
      </c>
      <c r="AK98" s="139">
        <f t="shared" ca="1" si="31"/>
        <v>362</v>
      </c>
      <c r="AL98" s="164">
        <f t="shared" ca="1" si="32"/>
        <v>309</v>
      </c>
      <c r="AM98" s="140">
        <f t="shared" ca="1" si="33"/>
        <v>384</v>
      </c>
      <c r="AN98" s="136" t="str">
        <f t="shared" si="34"/>
        <v/>
      </c>
      <c r="AO98" s="139" t="str">
        <f t="shared" ca="1" si="35"/>
        <v/>
      </c>
      <c r="AP98" s="138" t="str">
        <f t="shared" ca="1" si="36"/>
        <v/>
      </c>
      <c r="AQ98" s="135">
        <f t="shared" ca="1" si="37"/>
        <v>-52.899999999999977</v>
      </c>
      <c r="AR98" s="136">
        <f t="shared" ca="1" si="38"/>
        <v>-105.39999999999998</v>
      </c>
      <c r="AS98" s="164">
        <f t="shared" ca="1" si="39"/>
        <v>154.19999999999999</v>
      </c>
      <c r="AT98" s="139">
        <f t="shared" ca="1" si="40"/>
        <v>65.100000000000023</v>
      </c>
      <c r="AU98" s="164">
        <f t="shared" ca="1" si="41"/>
        <v>-25.799999999999983</v>
      </c>
      <c r="AV98" s="140">
        <f t="shared" ca="1" si="42"/>
        <v>50.100000000000051</v>
      </c>
      <c r="AW98" s="136" t="str">
        <f t="shared" si="43"/>
        <v/>
      </c>
      <c r="AX98" s="164" t="str">
        <f t="shared" ca="1" si="44"/>
        <v/>
      </c>
      <c r="AY98" s="140" t="str">
        <f t="shared" ca="1" si="45"/>
        <v/>
      </c>
    </row>
    <row r="99" spans="1:51">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27"/>
        <v>E09000019</v>
      </c>
      <c r="F99" s="29" t="str">
        <f ca="1">IF(E99="","",VLOOKUP(E99,'Org list'!$J$9:$K$636,2,0))</f>
        <v>Islington</v>
      </c>
      <c r="G99" s="135">
        <f ca="1">IFERROR(IF((VLOOKUP($E99,'DTOC Backsheet'!$D$5:$BS$182,G$9,FALSE))="","",(VLOOKUP($E99,'DTOC Backsheet'!$D$5:$BS$182,G$9,FALSE))),"")</f>
        <v>357</v>
      </c>
      <c r="H99" s="136">
        <f ca="1">IFERROR(IF((VLOOKUP($E99,'DTOC Backsheet'!$D$5:$BS$182,H$9,FALSE))="","",(VLOOKUP($E99,'DTOC Backsheet'!$D$5:$BS$182,H$9,FALSE))),"")</f>
        <v>508</v>
      </c>
      <c r="I99" s="136">
        <f ca="1">IFERROR(IF((VLOOKUP($E99,'DTOC Backsheet'!$D$5:$BS$182,I$9,FALSE))="","",(VLOOKUP($E99,'DTOC Backsheet'!$D$5:$BS$182,I$9,FALSE))),"")</f>
        <v>456</v>
      </c>
      <c r="J99" s="138">
        <f ca="1">IFERROR(IF((VLOOKUP($E99,'DTOC Backsheet'!$D$5:$BS$182,J$9,FALSE))="","",(VLOOKUP($E99,'DTOC Backsheet'!$D$5:$BS$182,J$9,FALSE))),"")</f>
        <v>696</v>
      </c>
      <c r="K99" s="164">
        <f ca="1">IFERROR(IF((VLOOKUP($E99,'DTOC Backsheet'!$D$5:$BS$182,K$9,FALSE))="","",(VLOOKUP($E99,'DTOC Backsheet'!$D$5:$BS$182,K$9,FALSE))),"")</f>
        <v>662</v>
      </c>
      <c r="L99" s="140">
        <f ca="1">IFERROR(IF((VLOOKUP($E99,'DTOC Backsheet'!$D$5:$BS$182,L$9,FALSE))="","",(VLOOKUP($E99,'DTOC Backsheet'!$D$5:$BS$182,L$9,FALSE))),"")</f>
        <v>449</v>
      </c>
      <c r="M99" s="136">
        <f ca="1">IFERROR(IF((VLOOKUP($E99,'DTOC Backsheet'!$D$5:$BS$182,M$9,FALSE))="","",(VLOOKUP($E99,'DTOC Backsheet'!$D$5:$BS$182,M$9,FALSE))),"")</f>
        <v>421</v>
      </c>
      <c r="N99" s="139">
        <f ca="1">IFERROR(IF((VLOOKUP($E99,'DTOC Backsheet'!$D$5:$BS$182,N$9,FALSE))="","",(VLOOKUP($E99,'DTOC Backsheet'!$D$5:$BS$182,N$9,FALSE))),"")</f>
        <v>500</v>
      </c>
      <c r="O99" s="137">
        <f ca="1">IFERROR(IF((VLOOKUP($E99,'DTOC Backsheet'!$D$5:$BS$182,O$9,FALSE))="","",(VLOOKUP($E99,'DTOC Backsheet'!$D$5:$BS$182,O$9,FALSE))),"")</f>
        <v>567</v>
      </c>
      <c r="P99" s="136">
        <f ca="1">IFERROR(IF((VLOOKUP($E99,'DTOC Backsheet'!$D$5:$BS$182,P$9,FALSE))="","",(VLOOKUP($E99,'DTOC Backsheet'!$D$5:$BS$182,P$9,FALSE))),"")</f>
        <v>424</v>
      </c>
      <c r="Q99" s="136">
        <f ca="1">IFERROR(IF((VLOOKUP($E99,'DTOC Backsheet'!$D$5:$BS$182,Q$9,FALSE))="","",(VLOOKUP($E99,'DTOC Backsheet'!$D$5:$BS$182,Q$9,FALSE))),"")</f>
        <v>517</v>
      </c>
      <c r="R99" s="136">
        <f ca="1">IFERROR(IF((VLOOKUP($E99,'DTOC Backsheet'!$D$5:$BS$182,R$9,FALSE))="","",(VLOOKUP($E99,'DTOC Backsheet'!$D$5:$BS$182,R$9,FALSE))),"")</f>
        <v>491.01</v>
      </c>
      <c r="S99" s="136">
        <f ca="1">IFERROR(IF((VLOOKUP($E99,'DTOC Backsheet'!$D$5:$BS$182,S$9,FALSE))="","",(VLOOKUP($E99,'DTOC Backsheet'!$D$5:$BS$182,S$9,FALSE))),"")</f>
        <v>473</v>
      </c>
      <c r="T99" s="164">
        <f ca="1">IFERROR(IF((VLOOKUP($E99,'DTOC Backsheet'!$D$5:$BS$182,T$9,FALSE))="","",(VLOOKUP($E99,'DTOC Backsheet'!$D$5:$BS$182,T$9,FALSE))),"")</f>
        <v>475.55395042270237</v>
      </c>
      <c r="U99" s="140">
        <f ca="1">IFERROR(IF((VLOOKUP($E99,'DTOC Backsheet'!$D$5:$BS$182,U$9,FALSE))="","",(VLOOKUP($E99,'DTOC Backsheet'!$D$5:$BS$182,U$9,FALSE))),"")</f>
        <v>491.4057487701258</v>
      </c>
      <c r="V99" s="136">
        <f ca="1">IFERROR(IF((VLOOKUP($E99,'DTOC Backsheet'!$D$5:$BS$182,V$9,FALSE))="","",(VLOOKUP($E99,'DTOC Backsheet'!$D$5:$BS$182,V$9,FALSE))),"")</f>
        <v>491.4057487701258</v>
      </c>
      <c r="W99" s="136">
        <f ca="1">IFERROR(IF((VLOOKUP($E99,'DTOC Backsheet'!$D$5:$BS$182,W$9,FALSE))="","",(VLOOKUP($E99,'DTOC Backsheet'!$D$5:$BS$182,W$9,FALSE))),"")</f>
        <v>443.85035372785552</v>
      </c>
      <c r="X99" s="138">
        <f ca="1">IFERROR(IF((VLOOKUP($E99,'DTOC Backsheet'!$D$5:$BS$182,X$9,FALSE))="","",(VLOOKUP($E99,'DTOC Backsheet'!$D$5:$BS$182,X$9,FALSE))),"")</f>
        <v>491.4057487701258</v>
      </c>
      <c r="Y99" s="135">
        <f ca="1">IFERROR(IF((VLOOKUP($E99,'DTOC Backsheet'!$D$5:$BS$182,Y$9,FALSE))="","",(VLOOKUP($E99,'DTOC Backsheet'!$D$5:$BS$182,Y$9,FALSE))),"")</f>
        <v>529</v>
      </c>
      <c r="Z99" s="136">
        <f ca="1">IFERROR(IF((VLOOKUP($E99,'DTOC Backsheet'!$D$5:$BS$182,Z$9,FALSE))="","",(VLOOKUP($E99,'DTOC Backsheet'!$D$5:$BS$182,Z$9,FALSE))),"")</f>
        <v>566</v>
      </c>
      <c r="AA99" s="164">
        <f ca="1">IFERROR(IF((VLOOKUP($E99,'DTOC Backsheet'!$D$5:$BS$182,AA$9,FALSE))="","",(VLOOKUP($E99,'DTOC Backsheet'!$D$5:$BS$182,AA$9,FALSE))),"")</f>
        <v>711</v>
      </c>
      <c r="AB99" s="139">
        <f ca="1">IFERROR(IF((VLOOKUP($E99,'DTOC Backsheet'!$D$5:$BS$182,AB$9,FALSE))="","",(VLOOKUP($E99,'DTOC Backsheet'!$D$5:$BS$182,AB$9,FALSE))),"")</f>
        <v>741</v>
      </c>
      <c r="AC99" s="164">
        <f ca="1">IFERROR(IF((VLOOKUP($E99,'DTOC Backsheet'!$D$5:$BS$182,AC$9,FALSE))="","",(VLOOKUP($E99,'DTOC Backsheet'!$D$5:$BS$182,AC$9,FALSE))),"")</f>
        <v>489</v>
      </c>
      <c r="AD99" s="140">
        <f ca="1">IFERROR(IF((VLOOKUP($E99,'DTOC Backsheet'!$D$5:$BS$182,AD$9,FALSE))="","",(VLOOKUP($E99,'DTOC Backsheet'!$D$5:$BS$182,AD$9,FALSE))),"")</f>
        <v>467</v>
      </c>
      <c r="AE99" s="136"/>
      <c r="AF99" s="139" t="str">
        <f ca="1">IFERROR(IF((VLOOKUP($E99,'DTOC Backsheet'!$D$5:$BS$182,AF$9,FALSE))="","",(VLOOKUP($E99,'DTOC Backsheet'!$D$5:$BS$182,AF$9,FALSE))),"")</f>
        <v/>
      </c>
      <c r="AG99" s="137" t="str">
        <f ca="1">IFERROR(IF((VLOOKUP($E99,'DTOC Backsheet'!$D$5:$BS$182,AG$9,FALSE))="","",(VLOOKUP($E99,'DTOC Backsheet'!$D$5:$BS$182,AG$9,FALSE))),"")</f>
        <v/>
      </c>
      <c r="AH99" s="136">
        <f t="shared" ca="1" si="28"/>
        <v>-172</v>
      </c>
      <c r="AI99" s="138">
        <f t="shared" ca="1" si="29"/>
        <v>-58</v>
      </c>
      <c r="AJ99" s="139">
        <f t="shared" ca="1" si="30"/>
        <v>-255</v>
      </c>
      <c r="AK99" s="139">
        <f t="shared" ca="1" si="31"/>
        <v>-45</v>
      </c>
      <c r="AL99" s="164">
        <f t="shared" ca="1" si="32"/>
        <v>173</v>
      </c>
      <c r="AM99" s="140">
        <f t="shared" ca="1" si="33"/>
        <v>-18</v>
      </c>
      <c r="AN99" s="136" t="str">
        <f t="shared" si="34"/>
        <v/>
      </c>
      <c r="AO99" s="139" t="str">
        <f t="shared" ca="1" si="35"/>
        <v/>
      </c>
      <c r="AP99" s="138" t="str">
        <f t="shared" ca="1" si="36"/>
        <v/>
      </c>
      <c r="AQ99" s="135">
        <f t="shared" ca="1" si="37"/>
        <v>-105</v>
      </c>
      <c r="AR99" s="136">
        <f t="shared" ca="1" si="38"/>
        <v>-49</v>
      </c>
      <c r="AS99" s="164">
        <f t="shared" ca="1" si="39"/>
        <v>-219.99</v>
      </c>
      <c r="AT99" s="139">
        <f t="shared" ca="1" si="40"/>
        <v>-268</v>
      </c>
      <c r="AU99" s="164">
        <f t="shared" ca="1" si="41"/>
        <v>-13.446049577297629</v>
      </c>
      <c r="AV99" s="140">
        <f t="shared" ca="1" si="42"/>
        <v>24.405748770125797</v>
      </c>
      <c r="AW99" s="136" t="str">
        <f t="shared" si="43"/>
        <v/>
      </c>
      <c r="AX99" s="164" t="str">
        <f t="shared" ca="1" si="44"/>
        <v/>
      </c>
      <c r="AY99" s="140" t="str">
        <f t="shared" ca="1" si="45"/>
        <v/>
      </c>
    </row>
    <row r="100" spans="1:51">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27"/>
        <v>E09000020</v>
      </c>
      <c r="F100" s="29" t="str">
        <f ca="1">IF(E100="","",VLOOKUP(E100,'Org list'!$J$9:$K$636,2,0))</f>
        <v>Kensington and Chelsea</v>
      </c>
      <c r="G100" s="135">
        <f ca="1">IFERROR(IF((VLOOKUP($E100,'DTOC Backsheet'!$D$5:$BS$182,G$9,FALSE))="","",(VLOOKUP($E100,'DTOC Backsheet'!$D$5:$BS$182,G$9,FALSE))),"")</f>
        <v>232</v>
      </c>
      <c r="H100" s="136">
        <f ca="1">IFERROR(IF((VLOOKUP($E100,'DTOC Backsheet'!$D$5:$BS$182,H$9,FALSE))="","",(VLOOKUP($E100,'DTOC Backsheet'!$D$5:$BS$182,H$9,FALSE))),"")</f>
        <v>306</v>
      </c>
      <c r="I100" s="136">
        <f ca="1">IFERROR(IF((VLOOKUP($E100,'DTOC Backsheet'!$D$5:$BS$182,I$9,FALSE))="","",(VLOOKUP($E100,'DTOC Backsheet'!$D$5:$BS$182,I$9,FALSE))),"")</f>
        <v>247</v>
      </c>
      <c r="J100" s="138">
        <f ca="1">IFERROR(IF((VLOOKUP($E100,'DTOC Backsheet'!$D$5:$BS$182,J$9,FALSE))="","",(VLOOKUP($E100,'DTOC Backsheet'!$D$5:$BS$182,J$9,FALSE))),"")</f>
        <v>164</v>
      </c>
      <c r="K100" s="164">
        <f ca="1">IFERROR(IF((VLOOKUP($E100,'DTOC Backsheet'!$D$5:$BS$182,K$9,FALSE))="","",(VLOOKUP($E100,'DTOC Backsheet'!$D$5:$BS$182,K$9,FALSE))),"")</f>
        <v>150</v>
      </c>
      <c r="L100" s="140">
        <f ca="1">IFERROR(IF((VLOOKUP($E100,'DTOC Backsheet'!$D$5:$BS$182,L$9,FALSE))="","",(VLOOKUP($E100,'DTOC Backsheet'!$D$5:$BS$182,L$9,FALSE))),"")</f>
        <v>240</v>
      </c>
      <c r="M100" s="136">
        <f ca="1">IFERROR(IF((VLOOKUP($E100,'DTOC Backsheet'!$D$5:$BS$182,M$9,FALSE))="","",(VLOOKUP($E100,'DTOC Backsheet'!$D$5:$BS$182,M$9,FALSE))),"")</f>
        <v>214</v>
      </c>
      <c r="N100" s="139">
        <f ca="1">IFERROR(IF((VLOOKUP($E100,'DTOC Backsheet'!$D$5:$BS$182,N$9,FALSE))="","",(VLOOKUP($E100,'DTOC Backsheet'!$D$5:$BS$182,N$9,FALSE))),"")</f>
        <v>274</v>
      </c>
      <c r="O100" s="137">
        <f ca="1">IFERROR(IF((VLOOKUP($E100,'DTOC Backsheet'!$D$5:$BS$182,O$9,FALSE))="","",(VLOOKUP($E100,'DTOC Backsheet'!$D$5:$BS$182,O$9,FALSE))),"")</f>
        <v>281</v>
      </c>
      <c r="P100" s="136">
        <f ca="1">IFERROR(IF((VLOOKUP($E100,'DTOC Backsheet'!$D$5:$BS$182,P$9,FALSE))="","",(VLOOKUP($E100,'DTOC Backsheet'!$D$5:$BS$182,P$9,FALSE))),"")</f>
        <v>264.6967644292298</v>
      </c>
      <c r="Q100" s="136">
        <f ca="1">IFERROR(IF((VLOOKUP($E100,'DTOC Backsheet'!$D$5:$BS$182,Q$9,FALSE))="","",(VLOOKUP($E100,'DTOC Backsheet'!$D$5:$BS$182,Q$9,FALSE))),"")</f>
        <v>264.6967644292298</v>
      </c>
      <c r="R100" s="136">
        <f ca="1">IFERROR(IF((VLOOKUP($E100,'DTOC Backsheet'!$D$5:$BS$182,R$9,FALSE))="","",(VLOOKUP($E100,'DTOC Backsheet'!$D$5:$BS$182,R$9,FALSE))),"")</f>
        <v>256.142030092803</v>
      </c>
      <c r="S100" s="136">
        <f ca="1">IFERROR(IF((VLOOKUP($E100,'DTOC Backsheet'!$D$5:$BS$182,S$9,FALSE))="","",(VLOOKUP($E100,'DTOC Backsheet'!$D$5:$BS$182,S$9,FALSE))),"")</f>
        <v>246.12918181915938</v>
      </c>
      <c r="T100" s="164">
        <f ca="1">IFERROR(IF((VLOOKUP($E100,'DTOC Backsheet'!$D$5:$BS$182,T$9,FALSE))="","",(VLOOKUP($E100,'DTOC Backsheet'!$D$5:$BS$182,T$9,FALSE))),"")</f>
        <v>238.1895307927349</v>
      </c>
      <c r="U100" s="140">
        <f ca="1">IFERROR(IF((VLOOKUP($E100,'DTOC Backsheet'!$D$5:$BS$182,U$9,FALSE))="","",(VLOOKUP($E100,'DTOC Backsheet'!$D$5:$BS$182,U$9,FALSE))),"")</f>
        <v>246.12918181915938</v>
      </c>
      <c r="V100" s="136">
        <f ca="1">IFERROR(IF((VLOOKUP($E100,'DTOC Backsheet'!$D$5:$BS$182,V$9,FALSE))="","",(VLOOKUP($E100,'DTOC Backsheet'!$D$5:$BS$182,V$9,FALSE))),"")</f>
        <v>246.12918181915938</v>
      </c>
      <c r="W100" s="136">
        <f ca="1">IFERROR(IF((VLOOKUP($E100,'DTOC Backsheet'!$D$5:$BS$182,W$9,FALSE))="","",(VLOOKUP($E100,'DTOC Backsheet'!$D$5:$BS$182,W$9,FALSE))),"")</f>
        <v>222.3102287398859</v>
      </c>
      <c r="X100" s="138">
        <f ca="1">IFERROR(IF((VLOOKUP($E100,'DTOC Backsheet'!$D$5:$BS$182,X$9,FALSE))="","",(VLOOKUP($E100,'DTOC Backsheet'!$D$5:$BS$182,X$9,FALSE))),"")</f>
        <v>246.12918181915938</v>
      </c>
      <c r="Y100" s="135">
        <f ca="1">IFERROR(IF((VLOOKUP($E100,'DTOC Backsheet'!$D$5:$BS$182,Y$9,FALSE))="","",(VLOOKUP($E100,'DTOC Backsheet'!$D$5:$BS$182,Y$9,FALSE))),"")</f>
        <v>281</v>
      </c>
      <c r="Z100" s="136">
        <f ca="1">IFERROR(IF((VLOOKUP($E100,'DTOC Backsheet'!$D$5:$BS$182,Z$9,FALSE))="","",(VLOOKUP($E100,'DTOC Backsheet'!$D$5:$BS$182,Z$9,FALSE))),"")</f>
        <v>397</v>
      </c>
      <c r="AA100" s="164">
        <f ca="1">IFERROR(IF((VLOOKUP($E100,'DTOC Backsheet'!$D$5:$BS$182,AA$9,FALSE))="","",(VLOOKUP($E100,'DTOC Backsheet'!$D$5:$BS$182,AA$9,FALSE))),"")</f>
        <v>333</v>
      </c>
      <c r="AB100" s="139">
        <f ca="1">IFERROR(IF((VLOOKUP($E100,'DTOC Backsheet'!$D$5:$BS$182,AB$9,FALSE))="","",(VLOOKUP($E100,'DTOC Backsheet'!$D$5:$BS$182,AB$9,FALSE))),"")</f>
        <v>322</v>
      </c>
      <c r="AC100" s="164">
        <f ca="1">IFERROR(IF((VLOOKUP($E100,'DTOC Backsheet'!$D$5:$BS$182,AC$9,FALSE))="","",(VLOOKUP($E100,'DTOC Backsheet'!$D$5:$BS$182,AC$9,FALSE))),"")</f>
        <v>313</v>
      </c>
      <c r="AD100" s="140">
        <f ca="1">IFERROR(IF((VLOOKUP($E100,'DTOC Backsheet'!$D$5:$BS$182,AD$9,FALSE))="","",(VLOOKUP($E100,'DTOC Backsheet'!$D$5:$BS$182,AD$9,FALSE))),"")</f>
        <v>421</v>
      </c>
      <c r="AE100" s="136"/>
      <c r="AF100" s="139" t="str">
        <f ca="1">IFERROR(IF((VLOOKUP($E100,'DTOC Backsheet'!$D$5:$BS$182,AF$9,FALSE))="","",(VLOOKUP($E100,'DTOC Backsheet'!$D$5:$BS$182,AF$9,FALSE))),"")</f>
        <v/>
      </c>
      <c r="AG100" s="137" t="str">
        <f ca="1">IFERROR(IF((VLOOKUP($E100,'DTOC Backsheet'!$D$5:$BS$182,AG$9,FALSE))="","",(VLOOKUP($E100,'DTOC Backsheet'!$D$5:$BS$182,AG$9,FALSE))),"")</f>
        <v/>
      </c>
      <c r="AH100" s="136">
        <f t="shared" ca="1" si="28"/>
        <v>-49</v>
      </c>
      <c r="AI100" s="138">
        <f t="shared" ca="1" si="29"/>
        <v>-91</v>
      </c>
      <c r="AJ100" s="139">
        <f t="shared" ca="1" si="30"/>
        <v>-86</v>
      </c>
      <c r="AK100" s="139">
        <f t="shared" ca="1" si="31"/>
        <v>-158</v>
      </c>
      <c r="AL100" s="164">
        <f t="shared" ca="1" si="32"/>
        <v>-163</v>
      </c>
      <c r="AM100" s="140">
        <f t="shared" ca="1" si="33"/>
        <v>-181</v>
      </c>
      <c r="AN100" s="136" t="str">
        <f t="shared" si="34"/>
        <v/>
      </c>
      <c r="AO100" s="139" t="str">
        <f t="shared" ca="1" si="35"/>
        <v/>
      </c>
      <c r="AP100" s="138" t="str">
        <f t="shared" ca="1" si="36"/>
        <v/>
      </c>
      <c r="AQ100" s="135">
        <f t="shared" ca="1" si="37"/>
        <v>-16.303235570770198</v>
      </c>
      <c r="AR100" s="136">
        <f t="shared" ca="1" si="38"/>
        <v>-132.3032355707702</v>
      </c>
      <c r="AS100" s="164">
        <f t="shared" ca="1" si="39"/>
        <v>-76.857969907197003</v>
      </c>
      <c r="AT100" s="139">
        <f t="shared" ca="1" si="40"/>
        <v>-75.870818180840615</v>
      </c>
      <c r="AU100" s="164">
        <f t="shared" ca="1" si="41"/>
        <v>-74.810469207265101</v>
      </c>
      <c r="AV100" s="140">
        <f t="shared" ca="1" si="42"/>
        <v>-174.87081818084062</v>
      </c>
      <c r="AW100" s="136" t="str">
        <f t="shared" si="43"/>
        <v/>
      </c>
      <c r="AX100" s="164" t="str">
        <f t="shared" ca="1" si="44"/>
        <v/>
      </c>
      <c r="AY100" s="140" t="str">
        <f t="shared" ca="1" si="45"/>
        <v/>
      </c>
    </row>
    <row r="101" spans="1:51">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27"/>
        <v>E10000016</v>
      </c>
      <c r="F101" s="29" t="str">
        <f ca="1">IF(E101="","",VLOOKUP(E101,'Org list'!$J$9:$K$636,2,0))</f>
        <v>Kent</v>
      </c>
      <c r="G101" s="135">
        <f ca="1">IFERROR(IF((VLOOKUP($E101,'DTOC Backsheet'!$D$5:$BS$182,G$9,FALSE))="","",(VLOOKUP($E101,'DTOC Backsheet'!$D$5:$BS$182,G$9,FALSE))),"")</f>
        <v>5124</v>
      </c>
      <c r="H101" s="136">
        <f ca="1">IFERROR(IF((VLOOKUP($E101,'DTOC Backsheet'!$D$5:$BS$182,H$9,FALSE))="","",(VLOOKUP($E101,'DTOC Backsheet'!$D$5:$BS$182,H$9,FALSE))),"")</f>
        <v>5000</v>
      </c>
      <c r="I101" s="136">
        <f ca="1">IFERROR(IF((VLOOKUP($E101,'DTOC Backsheet'!$D$5:$BS$182,I$9,FALSE))="","",(VLOOKUP($E101,'DTOC Backsheet'!$D$5:$BS$182,I$9,FALSE))),"")</f>
        <v>4738</v>
      </c>
      <c r="J101" s="138">
        <f ca="1">IFERROR(IF((VLOOKUP($E101,'DTOC Backsheet'!$D$5:$BS$182,J$9,FALSE))="","",(VLOOKUP($E101,'DTOC Backsheet'!$D$5:$BS$182,J$9,FALSE))),"")</f>
        <v>6398</v>
      </c>
      <c r="K101" s="164">
        <f ca="1">IFERROR(IF((VLOOKUP($E101,'DTOC Backsheet'!$D$5:$BS$182,K$9,FALSE))="","",(VLOOKUP($E101,'DTOC Backsheet'!$D$5:$BS$182,K$9,FALSE))),"")</f>
        <v>4884</v>
      </c>
      <c r="L101" s="140">
        <f ca="1">IFERROR(IF((VLOOKUP($E101,'DTOC Backsheet'!$D$5:$BS$182,L$9,FALSE))="","",(VLOOKUP($E101,'DTOC Backsheet'!$D$5:$BS$182,L$9,FALSE))),"")</f>
        <v>5226</v>
      </c>
      <c r="M101" s="136">
        <f ca="1">IFERROR(IF((VLOOKUP($E101,'DTOC Backsheet'!$D$5:$BS$182,M$9,FALSE))="","",(VLOOKUP($E101,'DTOC Backsheet'!$D$5:$BS$182,M$9,FALSE))),"")</f>
        <v>5283</v>
      </c>
      <c r="N101" s="139">
        <f ca="1">IFERROR(IF((VLOOKUP($E101,'DTOC Backsheet'!$D$5:$BS$182,N$9,FALSE))="","",(VLOOKUP($E101,'DTOC Backsheet'!$D$5:$BS$182,N$9,FALSE))),"")</f>
        <v>5025</v>
      </c>
      <c r="O101" s="137">
        <f ca="1">IFERROR(IF((VLOOKUP($E101,'DTOC Backsheet'!$D$5:$BS$182,O$9,FALSE))="","",(VLOOKUP($E101,'DTOC Backsheet'!$D$5:$BS$182,O$9,FALSE))),"")</f>
        <v>5283</v>
      </c>
      <c r="P101" s="136">
        <f ca="1">IFERROR(IF((VLOOKUP($E101,'DTOC Backsheet'!$D$5:$BS$182,P$9,FALSE))="","",(VLOOKUP($E101,'DTOC Backsheet'!$D$5:$BS$182,P$9,FALSE))),"")</f>
        <v>4560.4694700000009</v>
      </c>
      <c r="Q101" s="136">
        <f ca="1">IFERROR(IF((VLOOKUP($E101,'DTOC Backsheet'!$D$5:$BS$182,Q$9,FALSE))="","",(VLOOKUP($E101,'DTOC Backsheet'!$D$5:$BS$182,Q$9,FALSE))),"")</f>
        <v>3979.604205000001</v>
      </c>
      <c r="R101" s="136">
        <f ca="1">IFERROR(IF((VLOOKUP($E101,'DTOC Backsheet'!$D$5:$BS$182,R$9,FALSE))="","",(VLOOKUP($E101,'DTOC Backsheet'!$D$5:$BS$182,R$9,FALSE))),"")</f>
        <v>3398.7389400000006</v>
      </c>
      <c r="S101" s="136">
        <f ca="1">IFERROR(IF((VLOOKUP($E101,'DTOC Backsheet'!$D$5:$BS$182,S$9,FALSE))="","",(VLOOKUP($E101,'DTOC Backsheet'!$D$5:$BS$182,S$9,FALSE))),"")</f>
        <v>3269.6918967165893</v>
      </c>
      <c r="T101" s="164">
        <f ca="1">IFERROR(IF((VLOOKUP($E101,'DTOC Backsheet'!$D$5:$BS$182,T$9,FALSE))="","",(VLOOKUP($E101,'DTOC Backsheet'!$D$5:$BS$182,T$9,FALSE))),"")</f>
        <v>3524</v>
      </c>
      <c r="U101" s="140">
        <f ca="1">IFERROR(IF((VLOOKUP($E101,'DTOC Backsheet'!$D$5:$BS$182,U$9,FALSE))="","",(VLOOKUP($E101,'DTOC Backsheet'!$D$5:$BS$182,U$9,FALSE))),"")</f>
        <v>3644.3567335521911</v>
      </c>
      <c r="V101" s="136">
        <f ca="1">IFERROR(IF((VLOOKUP($E101,'DTOC Backsheet'!$D$5:$BS$182,V$9,FALSE))="","",(VLOOKUP($E101,'DTOC Backsheet'!$D$5:$BS$182,V$9,FALSE))),"")</f>
        <v>3644.3567335521911</v>
      </c>
      <c r="W101" s="136">
        <f ca="1">IFERROR(IF((VLOOKUP($E101,'DTOC Backsheet'!$D$5:$BS$182,W$9,FALSE))="","",(VLOOKUP($E101,'DTOC Backsheet'!$D$5:$BS$182,W$9,FALSE))),"")</f>
        <v>3291.6770496600429</v>
      </c>
      <c r="X101" s="138">
        <f ca="1">IFERROR(IF((VLOOKUP($E101,'DTOC Backsheet'!$D$5:$BS$182,X$9,FALSE))="","",(VLOOKUP($E101,'DTOC Backsheet'!$D$5:$BS$182,X$9,FALSE))),"")</f>
        <v>3644.3567335521911</v>
      </c>
      <c r="Y101" s="135">
        <f ca="1">IFERROR(IF((VLOOKUP($E101,'DTOC Backsheet'!$D$5:$BS$182,Y$9,FALSE))="","",(VLOOKUP($E101,'DTOC Backsheet'!$D$5:$BS$182,Y$9,FALSE))),"")</f>
        <v>4846</v>
      </c>
      <c r="Z101" s="136">
        <f ca="1">IFERROR(IF((VLOOKUP($E101,'DTOC Backsheet'!$D$5:$BS$182,Z$9,FALSE))="","",(VLOOKUP($E101,'DTOC Backsheet'!$D$5:$BS$182,Z$9,FALSE))),"")</f>
        <v>4271</v>
      </c>
      <c r="AA101" s="164">
        <f ca="1">IFERROR(IF((VLOOKUP($E101,'DTOC Backsheet'!$D$5:$BS$182,AA$9,FALSE))="","",(VLOOKUP($E101,'DTOC Backsheet'!$D$5:$BS$182,AA$9,FALSE))),"")</f>
        <v>4090</v>
      </c>
      <c r="AB101" s="139">
        <f ca="1">IFERROR(IF((VLOOKUP($E101,'DTOC Backsheet'!$D$5:$BS$182,AB$9,FALSE))="","",(VLOOKUP($E101,'DTOC Backsheet'!$D$5:$BS$182,AB$9,FALSE))),"")</f>
        <v>4259</v>
      </c>
      <c r="AC101" s="164">
        <f ca="1">IFERROR(IF((VLOOKUP($E101,'DTOC Backsheet'!$D$5:$BS$182,AC$9,FALSE))="","",(VLOOKUP($E101,'DTOC Backsheet'!$D$5:$BS$182,AC$9,FALSE))),"")</f>
        <v>4021</v>
      </c>
      <c r="AD101" s="140">
        <f ca="1">IFERROR(IF((VLOOKUP($E101,'DTOC Backsheet'!$D$5:$BS$182,AD$9,FALSE))="","",(VLOOKUP($E101,'DTOC Backsheet'!$D$5:$BS$182,AD$9,FALSE))),"")</f>
        <v>4425</v>
      </c>
      <c r="AE101" s="136"/>
      <c r="AF101" s="139" t="str">
        <f ca="1">IFERROR(IF((VLOOKUP($E101,'DTOC Backsheet'!$D$5:$BS$182,AF$9,FALSE))="","",(VLOOKUP($E101,'DTOC Backsheet'!$D$5:$BS$182,AF$9,FALSE))),"")</f>
        <v/>
      </c>
      <c r="AG101" s="137" t="str">
        <f ca="1">IFERROR(IF((VLOOKUP($E101,'DTOC Backsheet'!$D$5:$BS$182,AG$9,FALSE))="","",(VLOOKUP($E101,'DTOC Backsheet'!$D$5:$BS$182,AG$9,FALSE))),"")</f>
        <v/>
      </c>
      <c r="AH101" s="136">
        <f t="shared" ca="1" si="28"/>
        <v>278</v>
      </c>
      <c r="AI101" s="138">
        <f t="shared" ca="1" si="29"/>
        <v>729</v>
      </c>
      <c r="AJ101" s="139">
        <f t="shared" ca="1" si="30"/>
        <v>648</v>
      </c>
      <c r="AK101" s="139">
        <f t="shared" ca="1" si="31"/>
        <v>2139</v>
      </c>
      <c r="AL101" s="164">
        <f t="shared" ca="1" si="32"/>
        <v>863</v>
      </c>
      <c r="AM101" s="140">
        <f t="shared" ca="1" si="33"/>
        <v>801</v>
      </c>
      <c r="AN101" s="136" t="str">
        <f t="shared" si="34"/>
        <v/>
      </c>
      <c r="AO101" s="139" t="str">
        <f t="shared" ca="1" si="35"/>
        <v/>
      </c>
      <c r="AP101" s="138" t="str">
        <f t="shared" ca="1" si="36"/>
        <v/>
      </c>
      <c r="AQ101" s="135">
        <f t="shared" ca="1" si="37"/>
        <v>-285.53052999999909</v>
      </c>
      <c r="AR101" s="136">
        <f t="shared" ca="1" si="38"/>
        <v>-291.395794999999</v>
      </c>
      <c r="AS101" s="164">
        <f t="shared" ca="1" si="39"/>
        <v>-691.26105999999936</v>
      </c>
      <c r="AT101" s="139">
        <f t="shared" ca="1" si="40"/>
        <v>-989.30810328341067</v>
      </c>
      <c r="AU101" s="164">
        <f t="shared" ca="1" si="41"/>
        <v>-497</v>
      </c>
      <c r="AV101" s="140">
        <f t="shared" ca="1" si="42"/>
        <v>-780.64326644780886</v>
      </c>
      <c r="AW101" s="136" t="str">
        <f t="shared" si="43"/>
        <v/>
      </c>
      <c r="AX101" s="164" t="str">
        <f t="shared" ca="1" si="44"/>
        <v/>
      </c>
      <c r="AY101" s="140" t="str">
        <f t="shared" ca="1" si="45"/>
        <v/>
      </c>
    </row>
    <row r="102" spans="1:51">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27"/>
        <v>E06000010</v>
      </c>
      <c r="F102" s="29" t="str">
        <f ca="1">IF(E102="","",VLOOKUP(E102,'Org list'!$J$9:$K$636,2,0))</f>
        <v>Kingston upon Hull, City of</v>
      </c>
      <c r="G102" s="135">
        <f ca="1">IFERROR(IF((VLOOKUP($E102,'DTOC Backsheet'!$D$5:$BS$182,G$9,FALSE))="","",(VLOOKUP($E102,'DTOC Backsheet'!$D$5:$BS$182,G$9,FALSE))),"")</f>
        <v>428</v>
      </c>
      <c r="H102" s="136">
        <f ca="1">IFERROR(IF((VLOOKUP($E102,'DTOC Backsheet'!$D$5:$BS$182,H$9,FALSE))="","",(VLOOKUP($E102,'DTOC Backsheet'!$D$5:$BS$182,H$9,FALSE))),"")</f>
        <v>455</v>
      </c>
      <c r="I102" s="136">
        <f ca="1">IFERROR(IF((VLOOKUP($E102,'DTOC Backsheet'!$D$5:$BS$182,I$9,FALSE))="","",(VLOOKUP($E102,'DTOC Backsheet'!$D$5:$BS$182,I$9,FALSE))),"")</f>
        <v>475</v>
      </c>
      <c r="J102" s="138">
        <f ca="1">IFERROR(IF((VLOOKUP($E102,'DTOC Backsheet'!$D$5:$BS$182,J$9,FALSE))="","",(VLOOKUP($E102,'DTOC Backsheet'!$D$5:$BS$182,J$9,FALSE))),"")</f>
        <v>543</v>
      </c>
      <c r="K102" s="164">
        <f ca="1">IFERROR(IF((VLOOKUP($E102,'DTOC Backsheet'!$D$5:$BS$182,K$9,FALSE))="","",(VLOOKUP($E102,'DTOC Backsheet'!$D$5:$BS$182,K$9,FALSE))),"")</f>
        <v>690</v>
      </c>
      <c r="L102" s="140">
        <f ca="1">IFERROR(IF((VLOOKUP($E102,'DTOC Backsheet'!$D$5:$BS$182,L$9,FALSE))="","",(VLOOKUP($E102,'DTOC Backsheet'!$D$5:$BS$182,L$9,FALSE))),"")</f>
        <v>732</v>
      </c>
      <c r="M102" s="136">
        <f ca="1">IFERROR(IF((VLOOKUP($E102,'DTOC Backsheet'!$D$5:$BS$182,M$9,FALSE))="","",(VLOOKUP($E102,'DTOC Backsheet'!$D$5:$BS$182,M$9,FALSE))),"")</f>
        <v>840</v>
      </c>
      <c r="N102" s="139">
        <f ca="1">IFERROR(IF((VLOOKUP($E102,'DTOC Backsheet'!$D$5:$BS$182,N$9,FALSE))="","",(VLOOKUP($E102,'DTOC Backsheet'!$D$5:$BS$182,N$9,FALSE))),"")</f>
        <v>448</v>
      </c>
      <c r="O102" s="137">
        <f ca="1">IFERROR(IF((VLOOKUP($E102,'DTOC Backsheet'!$D$5:$BS$182,O$9,FALSE))="","",(VLOOKUP($E102,'DTOC Backsheet'!$D$5:$BS$182,O$9,FALSE))),"")</f>
        <v>827</v>
      </c>
      <c r="P102" s="136">
        <f ca="1">IFERROR(IF((VLOOKUP($E102,'DTOC Backsheet'!$D$5:$BS$182,P$9,FALSE))="","",(VLOOKUP($E102,'DTOC Backsheet'!$D$5:$BS$182,P$9,FALSE))),"")</f>
        <v>524</v>
      </c>
      <c r="Q102" s="136">
        <f ca="1">IFERROR(IF((VLOOKUP($E102,'DTOC Backsheet'!$D$5:$BS$182,Q$9,FALSE))="","",(VLOOKUP($E102,'DTOC Backsheet'!$D$5:$BS$182,Q$9,FALSE))),"")</f>
        <v>524</v>
      </c>
      <c r="R102" s="136">
        <f ca="1">IFERROR(IF((VLOOKUP($E102,'DTOC Backsheet'!$D$5:$BS$182,R$9,FALSE))="","",(VLOOKUP($E102,'DTOC Backsheet'!$D$5:$BS$182,R$9,FALSE))),"")</f>
        <v>509</v>
      </c>
      <c r="S102" s="136">
        <f ca="1">IFERROR(IF((VLOOKUP($E102,'DTOC Backsheet'!$D$5:$BS$182,S$9,FALSE))="","",(VLOOKUP($E102,'DTOC Backsheet'!$D$5:$BS$182,S$9,FALSE))),"")</f>
        <v>524</v>
      </c>
      <c r="T102" s="164">
        <f ca="1">IFERROR(IF((VLOOKUP($E102,'DTOC Backsheet'!$D$5:$BS$182,T$9,FALSE))="","",(VLOOKUP($E102,'DTOC Backsheet'!$D$5:$BS$182,T$9,FALSE))),"")</f>
        <v>511.07778572019419</v>
      </c>
      <c r="U102" s="140">
        <f ca="1">IFERROR(IF((VLOOKUP($E102,'DTOC Backsheet'!$D$5:$BS$182,U$9,FALSE))="","",(VLOOKUP($E102,'DTOC Backsheet'!$D$5:$BS$182,U$9,FALSE))),"")</f>
        <v>528.11371191086732</v>
      </c>
      <c r="V102" s="136">
        <f ca="1">IFERROR(IF((VLOOKUP($E102,'DTOC Backsheet'!$D$5:$BS$182,V$9,FALSE))="","",(VLOOKUP($E102,'DTOC Backsheet'!$D$5:$BS$182,V$9,FALSE))),"")</f>
        <v>528.11371191086732</v>
      </c>
      <c r="W102" s="136">
        <f ca="1">IFERROR(IF((VLOOKUP($E102,'DTOC Backsheet'!$D$5:$BS$182,W$9,FALSE))="","",(VLOOKUP($E102,'DTOC Backsheet'!$D$5:$BS$182,W$9,FALSE))),"")</f>
        <v>477.00593333884785</v>
      </c>
      <c r="X102" s="138">
        <f ca="1">IFERROR(IF((VLOOKUP($E102,'DTOC Backsheet'!$D$5:$BS$182,X$9,FALSE))="","",(VLOOKUP($E102,'DTOC Backsheet'!$D$5:$BS$182,X$9,FALSE))),"")</f>
        <v>528.11371191086732</v>
      </c>
      <c r="Y102" s="135">
        <f ca="1">IFERROR(IF((VLOOKUP($E102,'DTOC Backsheet'!$D$5:$BS$182,Y$9,FALSE))="","",(VLOOKUP($E102,'DTOC Backsheet'!$D$5:$BS$182,Y$9,FALSE))),"")</f>
        <v>730</v>
      </c>
      <c r="Z102" s="136">
        <f ca="1">IFERROR(IF((VLOOKUP($E102,'DTOC Backsheet'!$D$5:$BS$182,Z$9,FALSE))="","",(VLOOKUP($E102,'DTOC Backsheet'!$D$5:$BS$182,Z$9,FALSE))),"")</f>
        <v>651</v>
      </c>
      <c r="AA102" s="164">
        <f ca="1">IFERROR(IF((VLOOKUP($E102,'DTOC Backsheet'!$D$5:$BS$182,AA$9,FALSE))="","",(VLOOKUP($E102,'DTOC Backsheet'!$D$5:$BS$182,AA$9,FALSE))),"")</f>
        <v>799</v>
      </c>
      <c r="AB102" s="139">
        <f ca="1">IFERROR(IF((VLOOKUP($E102,'DTOC Backsheet'!$D$5:$BS$182,AB$9,FALSE))="","",(VLOOKUP($E102,'DTOC Backsheet'!$D$5:$BS$182,AB$9,FALSE))),"")</f>
        <v>937</v>
      </c>
      <c r="AC102" s="164">
        <f ca="1">IFERROR(IF((VLOOKUP($E102,'DTOC Backsheet'!$D$5:$BS$182,AC$9,FALSE))="","",(VLOOKUP($E102,'DTOC Backsheet'!$D$5:$BS$182,AC$9,FALSE))),"")</f>
        <v>643</v>
      </c>
      <c r="AD102" s="140">
        <f ca="1">IFERROR(IF((VLOOKUP($E102,'DTOC Backsheet'!$D$5:$BS$182,AD$9,FALSE))="","",(VLOOKUP($E102,'DTOC Backsheet'!$D$5:$BS$182,AD$9,FALSE))),"")</f>
        <v>469</v>
      </c>
      <c r="AE102" s="136"/>
      <c r="AF102" s="139" t="str">
        <f ca="1">IFERROR(IF((VLOOKUP($E102,'DTOC Backsheet'!$D$5:$BS$182,AF$9,FALSE))="","",(VLOOKUP($E102,'DTOC Backsheet'!$D$5:$BS$182,AF$9,FALSE))),"")</f>
        <v/>
      </c>
      <c r="AG102" s="137" t="str">
        <f ca="1">IFERROR(IF((VLOOKUP($E102,'DTOC Backsheet'!$D$5:$BS$182,AG$9,FALSE))="","",(VLOOKUP($E102,'DTOC Backsheet'!$D$5:$BS$182,AG$9,FALSE))),"")</f>
        <v/>
      </c>
      <c r="AH102" s="136">
        <f t="shared" ca="1" si="28"/>
        <v>-302</v>
      </c>
      <c r="AI102" s="138">
        <f t="shared" ca="1" si="29"/>
        <v>-196</v>
      </c>
      <c r="AJ102" s="139">
        <f t="shared" ca="1" si="30"/>
        <v>-324</v>
      </c>
      <c r="AK102" s="139">
        <f t="shared" ca="1" si="31"/>
        <v>-394</v>
      </c>
      <c r="AL102" s="164">
        <f t="shared" ca="1" si="32"/>
        <v>47</v>
      </c>
      <c r="AM102" s="140">
        <f t="shared" ca="1" si="33"/>
        <v>263</v>
      </c>
      <c r="AN102" s="136" t="str">
        <f t="shared" si="34"/>
        <v/>
      </c>
      <c r="AO102" s="139" t="str">
        <f t="shared" ca="1" si="35"/>
        <v/>
      </c>
      <c r="AP102" s="138" t="str">
        <f t="shared" ca="1" si="36"/>
        <v/>
      </c>
      <c r="AQ102" s="135">
        <f t="shared" ca="1" si="37"/>
        <v>-206</v>
      </c>
      <c r="AR102" s="136">
        <f t="shared" ca="1" si="38"/>
        <v>-127</v>
      </c>
      <c r="AS102" s="164">
        <f t="shared" ca="1" si="39"/>
        <v>-290</v>
      </c>
      <c r="AT102" s="139">
        <f t="shared" ca="1" si="40"/>
        <v>-413</v>
      </c>
      <c r="AU102" s="164">
        <f t="shared" ca="1" si="41"/>
        <v>-131.92221427980581</v>
      </c>
      <c r="AV102" s="140">
        <f t="shared" ca="1" si="42"/>
        <v>59.113711910867323</v>
      </c>
      <c r="AW102" s="136" t="str">
        <f t="shared" si="43"/>
        <v/>
      </c>
      <c r="AX102" s="164" t="str">
        <f t="shared" ca="1" si="44"/>
        <v/>
      </c>
      <c r="AY102" s="140" t="str">
        <f t="shared" ca="1" si="45"/>
        <v/>
      </c>
    </row>
    <row r="103" spans="1:51">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27"/>
        <v>E09000021</v>
      </c>
      <c r="F103" s="29" t="str">
        <f ca="1">IF(E103="","",VLOOKUP(E103,'Org list'!$J$9:$K$636,2,0))</f>
        <v>Kingston upon Thames</v>
      </c>
      <c r="G103" s="135">
        <f ca="1">IFERROR(IF((VLOOKUP($E103,'DTOC Backsheet'!$D$5:$BS$182,G$9,FALSE))="","",(VLOOKUP($E103,'DTOC Backsheet'!$D$5:$BS$182,G$9,FALSE))),"")</f>
        <v>393</v>
      </c>
      <c r="H103" s="136">
        <f ca="1">IFERROR(IF((VLOOKUP($E103,'DTOC Backsheet'!$D$5:$BS$182,H$9,FALSE))="","",(VLOOKUP($E103,'DTOC Backsheet'!$D$5:$BS$182,H$9,FALSE))),"")</f>
        <v>448</v>
      </c>
      <c r="I103" s="136">
        <f ca="1">IFERROR(IF((VLOOKUP($E103,'DTOC Backsheet'!$D$5:$BS$182,I$9,FALSE))="","",(VLOOKUP($E103,'DTOC Backsheet'!$D$5:$BS$182,I$9,FALSE))),"")</f>
        <v>480</v>
      </c>
      <c r="J103" s="138">
        <f ca="1">IFERROR(IF((VLOOKUP($E103,'DTOC Backsheet'!$D$5:$BS$182,J$9,FALSE))="","",(VLOOKUP($E103,'DTOC Backsheet'!$D$5:$BS$182,J$9,FALSE))),"")</f>
        <v>491</v>
      </c>
      <c r="K103" s="164">
        <f ca="1">IFERROR(IF((VLOOKUP($E103,'DTOC Backsheet'!$D$5:$BS$182,K$9,FALSE))="","",(VLOOKUP($E103,'DTOC Backsheet'!$D$5:$BS$182,K$9,FALSE))),"")</f>
        <v>464</v>
      </c>
      <c r="L103" s="140">
        <f ca="1">IFERROR(IF((VLOOKUP($E103,'DTOC Backsheet'!$D$5:$BS$182,L$9,FALSE))="","",(VLOOKUP($E103,'DTOC Backsheet'!$D$5:$BS$182,L$9,FALSE))),"")</f>
        <v>481</v>
      </c>
      <c r="M103" s="136">
        <f ca="1">IFERROR(IF((VLOOKUP($E103,'DTOC Backsheet'!$D$5:$BS$182,M$9,FALSE))="","",(VLOOKUP($E103,'DTOC Backsheet'!$D$5:$BS$182,M$9,FALSE))),"")</f>
        <v>484</v>
      </c>
      <c r="N103" s="139">
        <f ca="1">IFERROR(IF((VLOOKUP($E103,'DTOC Backsheet'!$D$5:$BS$182,N$9,FALSE))="","",(VLOOKUP($E103,'DTOC Backsheet'!$D$5:$BS$182,N$9,FALSE))),"")</f>
        <v>317</v>
      </c>
      <c r="O103" s="137">
        <f ca="1">IFERROR(IF((VLOOKUP($E103,'DTOC Backsheet'!$D$5:$BS$182,O$9,FALSE))="","",(VLOOKUP($E103,'DTOC Backsheet'!$D$5:$BS$182,O$9,FALSE))),"")</f>
        <v>297</v>
      </c>
      <c r="P103" s="136">
        <f ca="1">IFERROR(IF((VLOOKUP($E103,'DTOC Backsheet'!$D$5:$BS$182,P$9,FALSE))="","",(VLOOKUP($E103,'DTOC Backsheet'!$D$5:$BS$182,P$9,FALSE))),"")</f>
        <v>408.1</v>
      </c>
      <c r="Q103" s="136">
        <f ca="1">IFERROR(IF((VLOOKUP($E103,'DTOC Backsheet'!$D$5:$BS$182,Q$9,FALSE))="","",(VLOOKUP($E103,'DTOC Backsheet'!$D$5:$BS$182,Q$9,FALSE))),"")</f>
        <v>381.2</v>
      </c>
      <c r="R103" s="136">
        <f ca="1">IFERROR(IF((VLOOKUP($E103,'DTOC Backsheet'!$D$5:$BS$182,R$9,FALSE))="","",(VLOOKUP($E103,'DTOC Backsheet'!$D$5:$BS$182,R$9,FALSE))),"")</f>
        <v>342.1</v>
      </c>
      <c r="S103" s="136">
        <f ca="1">IFERROR(IF((VLOOKUP($E103,'DTOC Backsheet'!$D$5:$BS$182,S$9,FALSE))="","",(VLOOKUP($E103,'DTOC Backsheet'!$D$5:$BS$182,S$9,FALSE))),"")</f>
        <v>319.3</v>
      </c>
      <c r="T103" s="164">
        <f ca="1">IFERROR(IF((VLOOKUP($E103,'DTOC Backsheet'!$D$5:$BS$182,T$9,FALSE))="","",(VLOOKUP($E103,'DTOC Backsheet'!$D$5:$BS$182,T$9,FALSE))),"")</f>
        <v>287.15462323787312</v>
      </c>
      <c r="U103" s="140">
        <f ca="1">IFERROR(IF((VLOOKUP($E103,'DTOC Backsheet'!$D$5:$BS$182,U$9,FALSE))="","",(VLOOKUP($E103,'DTOC Backsheet'!$D$5:$BS$182,U$9,FALSE))),"")</f>
        <v>296.7264440124689</v>
      </c>
      <c r="V103" s="136">
        <f ca="1">IFERROR(IF((VLOOKUP($E103,'DTOC Backsheet'!$D$5:$BS$182,V$9,FALSE))="","",(VLOOKUP($E103,'DTOC Backsheet'!$D$5:$BS$182,V$9,FALSE))),"")</f>
        <v>296.7264440124689</v>
      </c>
      <c r="W103" s="136">
        <f ca="1">IFERROR(IF((VLOOKUP($E103,'DTOC Backsheet'!$D$5:$BS$182,W$9,FALSE))="","",(VLOOKUP($E103,'DTOC Backsheet'!$D$5:$BS$182,W$9,FALSE))),"")</f>
        <v>268.01098168868157</v>
      </c>
      <c r="X103" s="138">
        <f ca="1">IFERROR(IF((VLOOKUP($E103,'DTOC Backsheet'!$D$5:$BS$182,X$9,FALSE))="","",(VLOOKUP($E103,'DTOC Backsheet'!$D$5:$BS$182,X$9,FALSE))),"")</f>
        <v>296.7264440124689</v>
      </c>
      <c r="Y103" s="135">
        <f ca="1">IFERROR(IF((VLOOKUP($E103,'DTOC Backsheet'!$D$5:$BS$182,Y$9,FALSE))="","",(VLOOKUP($E103,'DTOC Backsheet'!$D$5:$BS$182,Y$9,FALSE))),"")</f>
        <v>184</v>
      </c>
      <c r="Z103" s="136">
        <f ca="1">IFERROR(IF((VLOOKUP($E103,'DTOC Backsheet'!$D$5:$BS$182,Z$9,FALSE))="","",(VLOOKUP($E103,'DTOC Backsheet'!$D$5:$BS$182,Z$9,FALSE))),"")</f>
        <v>244</v>
      </c>
      <c r="AA103" s="164">
        <f ca="1">IFERROR(IF((VLOOKUP($E103,'DTOC Backsheet'!$D$5:$BS$182,AA$9,FALSE))="","",(VLOOKUP($E103,'DTOC Backsheet'!$D$5:$BS$182,AA$9,FALSE))),"")</f>
        <v>176</v>
      </c>
      <c r="AB103" s="139">
        <f ca="1">IFERROR(IF((VLOOKUP($E103,'DTOC Backsheet'!$D$5:$BS$182,AB$9,FALSE))="","",(VLOOKUP($E103,'DTOC Backsheet'!$D$5:$BS$182,AB$9,FALSE))),"")</f>
        <v>207</v>
      </c>
      <c r="AC103" s="164">
        <f ca="1">IFERROR(IF((VLOOKUP($E103,'DTOC Backsheet'!$D$5:$BS$182,AC$9,FALSE))="","",(VLOOKUP($E103,'DTOC Backsheet'!$D$5:$BS$182,AC$9,FALSE))),"")</f>
        <v>245</v>
      </c>
      <c r="AD103" s="140">
        <f ca="1">IFERROR(IF((VLOOKUP($E103,'DTOC Backsheet'!$D$5:$BS$182,AD$9,FALSE))="","",(VLOOKUP($E103,'DTOC Backsheet'!$D$5:$BS$182,AD$9,FALSE))),"")</f>
        <v>197</v>
      </c>
      <c r="AE103" s="136"/>
      <c r="AF103" s="139" t="str">
        <f ca="1">IFERROR(IF((VLOOKUP($E103,'DTOC Backsheet'!$D$5:$BS$182,AF$9,FALSE))="","",(VLOOKUP($E103,'DTOC Backsheet'!$D$5:$BS$182,AF$9,FALSE))),"")</f>
        <v/>
      </c>
      <c r="AG103" s="137" t="str">
        <f ca="1">IFERROR(IF((VLOOKUP($E103,'DTOC Backsheet'!$D$5:$BS$182,AG$9,FALSE))="","",(VLOOKUP($E103,'DTOC Backsheet'!$D$5:$BS$182,AG$9,FALSE))),"")</f>
        <v/>
      </c>
      <c r="AH103" s="136">
        <f t="shared" ca="1" si="28"/>
        <v>209</v>
      </c>
      <c r="AI103" s="138">
        <f t="shared" ca="1" si="29"/>
        <v>204</v>
      </c>
      <c r="AJ103" s="139">
        <f t="shared" ca="1" si="30"/>
        <v>304</v>
      </c>
      <c r="AK103" s="139">
        <f t="shared" ca="1" si="31"/>
        <v>284</v>
      </c>
      <c r="AL103" s="164">
        <f t="shared" ca="1" si="32"/>
        <v>219</v>
      </c>
      <c r="AM103" s="140">
        <f t="shared" ca="1" si="33"/>
        <v>284</v>
      </c>
      <c r="AN103" s="136" t="str">
        <f t="shared" si="34"/>
        <v/>
      </c>
      <c r="AO103" s="139" t="str">
        <f t="shared" ca="1" si="35"/>
        <v/>
      </c>
      <c r="AP103" s="138" t="str">
        <f t="shared" ca="1" si="36"/>
        <v/>
      </c>
      <c r="AQ103" s="135">
        <f t="shared" ca="1" si="37"/>
        <v>224.10000000000002</v>
      </c>
      <c r="AR103" s="136">
        <f t="shared" ca="1" si="38"/>
        <v>137.19999999999999</v>
      </c>
      <c r="AS103" s="164">
        <f t="shared" ca="1" si="39"/>
        <v>166.10000000000002</v>
      </c>
      <c r="AT103" s="139">
        <f t="shared" ca="1" si="40"/>
        <v>112.30000000000001</v>
      </c>
      <c r="AU103" s="164">
        <f t="shared" ca="1" si="41"/>
        <v>42.154623237873125</v>
      </c>
      <c r="AV103" s="140">
        <f t="shared" ca="1" si="42"/>
        <v>99.726444012468903</v>
      </c>
      <c r="AW103" s="136" t="str">
        <f t="shared" si="43"/>
        <v/>
      </c>
      <c r="AX103" s="164" t="str">
        <f t="shared" ca="1" si="44"/>
        <v/>
      </c>
      <c r="AY103" s="140" t="str">
        <f t="shared" ca="1" si="45"/>
        <v/>
      </c>
    </row>
    <row r="104" spans="1:51">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27"/>
        <v>E08000034</v>
      </c>
      <c r="F104" s="29" t="str">
        <f ca="1">IF(E104="","",VLOOKUP(E104,'Org list'!$J$9:$K$636,2,0))</f>
        <v>Kirklees</v>
      </c>
      <c r="G104" s="135">
        <f ca="1">IFERROR(IF((VLOOKUP($E104,'DTOC Backsheet'!$D$5:$BS$182,G$9,FALSE))="","",(VLOOKUP($E104,'DTOC Backsheet'!$D$5:$BS$182,G$9,FALSE))),"")</f>
        <v>634</v>
      </c>
      <c r="H104" s="136">
        <f ca="1">IFERROR(IF((VLOOKUP($E104,'DTOC Backsheet'!$D$5:$BS$182,H$9,FALSE))="","",(VLOOKUP($E104,'DTOC Backsheet'!$D$5:$BS$182,H$9,FALSE))),"")</f>
        <v>555</v>
      </c>
      <c r="I104" s="136">
        <f ca="1">IFERROR(IF((VLOOKUP($E104,'DTOC Backsheet'!$D$5:$BS$182,I$9,FALSE))="","",(VLOOKUP($E104,'DTOC Backsheet'!$D$5:$BS$182,I$9,FALSE))),"")</f>
        <v>640</v>
      </c>
      <c r="J104" s="138">
        <f ca="1">IFERROR(IF((VLOOKUP($E104,'DTOC Backsheet'!$D$5:$BS$182,J$9,FALSE))="","",(VLOOKUP($E104,'DTOC Backsheet'!$D$5:$BS$182,J$9,FALSE))),"")</f>
        <v>750</v>
      </c>
      <c r="K104" s="164">
        <f ca="1">IFERROR(IF((VLOOKUP($E104,'DTOC Backsheet'!$D$5:$BS$182,K$9,FALSE))="","",(VLOOKUP($E104,'DTOC Backsheet'!$D$5:$BS$182,K$9,FALSE))),"")</f>
        <v>680</v>
      </c>
      <c r="L104" s="140">
        <f ca="1">IFERROR(IF((VLOOKUP($E104,'DTOC Backsheet'!$D$5:$BS$182,L$9,FALSE))="","",(VLOOKUP($E104,'DTOC Backsheet'!$D$5:$BS$182,L$9,FALSE))),"")</f>
        <v>598</v>
      </c>
      <c r="M104" s="136">
        <f ca="1">IFERROR(IF((VLOOKUP($E104,'DTOC Backsheet'!$D$5:$BS$182,M$9,FALSE))="","",(VLOOKUP($E104,'DTOC Backsheet'!$D$5:$BS$182,M$9,FALSE))),"")</f>
        <v>577</v>
      </c>
      <c r="N104" s="139">
        <f ca="1">IFERROR(IF((VLOOKUP($E104,'DTOC Backsheet'!$D$5:$BS$182,N$9,FALSE))="","",(VLOOKUP($E104,'DTOC Backsheet'!$D$5:$BS$182,N$9,FALSE))),"")</f>
        <v>792</v>
      </c>
      <c r="O104" s="137">
        <f ca="1">IFERROR(IF((VLOOKUP($E104,'DTOC Backsheet'!$D$5:$BS$182,O$9,FALSE))="","",(VLOOKUP($E104,'DTOC Backsheet'!$D$5:$BS$182,O$9,FALSE))),"")</f>
        <v>965</v>
      </c>
      <c r="P104" s="136">
        <f ca="1">IFERROR(IF((VLOOKUP($E104,'DTOC Backsheet'!$D$5:$BS$182,P$9,FALSE))="","",(VLOOKUP($E104,'DTOC Backsheet'!$D$5:$BS$182,P$9,FALSE))),"")</f>
        <v>502</v>
      </c>
      <c r="Q104" s="136">
        <f ca="1">IFERROR(IF((VLOOKUP($E104,'DTOC Backsheet'!$D$5:$BS$182,Q$9,FALSE))="","",(VLOOKUP($E104,'DTOC Backsheet'!$D$5:$BS$182,Q$9,FALSE))),"")</f>
        <v>437</v>
      </c>
      <c r="R104" s="136">
        <f ca="1">IFERROR(IF((VLOOKUP($E104,'DTOC Backsheet'!$D$5:$BS$182,R$9,FALSE))="","",(VLOOKUP($E104,'DTOC Backsheet'!$D$5:$BS$182,R$9,FALSE))),"")</f>
        <v>531</v>
      </c>
      <c r="S104" s="136">
        <f ca="1">IFERROR(IF((VLOOKUP($E104,'DTOC Backsheet'!$D$5:$BS$182,S$9,FALSE))="","",(VLOOKUP($E104,'DTOC Backsheet'!$D$5:$BS$182,S$9,FALSE))),"")</f>
        <v>622</v>
      </c>
      <c r="T104" s="164">
        <f ca="1">IFERROR(IF((VLOOKUP($E104,'DTOC Backsheet'!$D$5:$BS$182,T$9,FALSE))="","",(VLOOKUP($E104,'DTOC Backsheet'!$D$5:$BS$182,T$9,FALSE))),"")</f>
        <v>549</v>
      </c>
      <c r="U104" s="140">
        <f ca="1">IFERROR(IF((VLOOKUP($E104,'DTOC Backsheet'!$D$5:$BS$182,U$9,FALSE))="","",(VLOOKUP($E104,'DTOC Backsheet'!$D$5:$BS$182,U$9,FALSE))),"")</f>
        <v>503</v>
      </c>
      <c r="V104" s="136">
        <f ca="1">IFERROR(IF((VLOOKUP($E104,'DTOC Backsheet'!$D$5:$BS$182,V$9,FALSE))="","",(VLOOKUP($E104,'DTOC Backsheet'!$D$5:$BS$182,V$9,FALSE))),"")</f>
        <v>486</v>
      </c>
      <c r="W104" s="136">
        <f ca="1">IFERROR(IF((VLOOKUP($E104,'DTOC Backsheet'!$D$5:$BS$182,W$9,FALSE))="","",(VLOOKUP($E104,'DTOC Backsheet'!$D$5:$BS$182,W$9,FALSE))),"")</f>
        <v>656</v>
      </c>
      <c r="X104" s="138">
        <f ca="1">IFERROR(IF((VLOOKUP($E104,'DTOC Backsheet'!$D$5:$BS$182,X$9,FALSE))="","",(VLOOKUP($E104,'DTOC Backsheet'!$D$5:$BS$182,X$9,FALSE))),"")</f>
        <v>800</v>
      </c>
      <c r="Y104" s="135">
        <f ca="1">IFERROR(IF((VLOOKUP($E104,'DTOC Backsheet'!$D$5:$BS$182,Y$9,FALSE))="","",(VLOOKUP($E104,'DTOC Backsheet'!$D$5:$BS$182,Y$9,FALSE))),"")</f>
        <v>667</v>
      </c>
      <c r="Z104" s="136">
        <f ca="1">IFERROR(IF((VLOOKUP($E104,'DTOC Backsheet'!$D$5:$BS$182,Z$9,FALSE))="","",(VLOOKUP($E104,'DTOC Backsheet'!$D$5:$BS$182,Z$9,FALSE))),"")</f>
        <v>837</v>
      </c>
      <c r="AA104" s="164">
        <f ca="1">IFERROR(IF((VLOOKUP($E104,'DTOC Backsheet'!$D$5:$BS$182,AA$9,FALSE))="","",(VLOOKUP($E104,'DTOC Backsheet'!$D$5:$BS$182,AA$9,FALSE))),"")</f>
        <v>743</v>
      </c>
      <c r="AB104" s="139">
        <f ca="1">IFERROR(IF((VLOOKUP($E104,'DTOC Backsheet'!$D$5:$BS$182,AB$9,FALSE))="","",(VLOOKUP($E104,'DTOC Backsheet'!$D$5:$BS$182,AB$9,FALSE))),"")</f>
        <v>895</v>
      </c>
      <c r="AC104" s="164">
        <f ca="1">IFERROR(IF((VLOOKUP($E104,'DTOC Backsheet'!$D$5:$BS$182,AC$9,FALSE))="","",(VLOOKUP($E104,'DTOC Backsheet'!$D$5:$BS$182,AC$9,FALSE))),"")</f>
        <v>731</v>
      </c>
      <c r="AD104" s="140">
        <f ca="1">IFERROR(IF((VLOOKUP($E104,'DTOC Backsheet'!$D$5:$BS$182,AD$9,FALSE))="","",(VLOOKUP($E104,'DTOC Backsheet'!$D$5:$BS$182,AD$9,FALSE))),"")</f>
        <v>908</v>
      </c>
      <c r="AE104" s="136"/>
      <c r="AF104" s="139" t="str">
        <f ca="1">IFERROR(IF((VLOOKUP($E104,'DTOC Backsheet'!$D$5:$BS$182,AF$9,FALSE))="","",(VLOOKUP($E104,'DTOC Backsheet'!$D$5:$BS$182,AF$9,FALSE))),"")</f>
        <v/>
      </c>
      <c r="AG104" s="137" t="str">
        <f ca="1">IFERROR(IF((VLOOKUP($E104,'DTOC Backsheet'!$D$5:$BS$182,AG$9,FALSE))="","",(VLOOKUP($E104,'DTOC Backsheet'!$D$5:$BS$182,AG$9,FALSE))),"")</f>
        <v/>
      </c>
      <c r="AH104" s="136">
        <f t="shared" ca="1" si="28"/>
        <v>-33</v>
      </c>
      <c r="AI104" s="138">
        <f t="shared" ca="1" si="29"/>
        <v>-282</v>
      </c>
      <c r="AJ104" s="139">
        <f t="shared" ca="1" si="30"/>
        <v>-103</v>
      </c>
      <c r="AK104" s="139">
        <f t="shared" ca="1" si="31"/>
        <v>-145</v>
      </c>
      <c r="AL104" s="164">
        <f t="shared" ca="1" si="32"/>
        <v>-51</v>
      </c>
      <c r="AM104" s="140">
        <f t="shared" ca="1" si="33"/>
        <v>-310</v>
      </c>
      <c r="AN104" s="136" t="str">
        <f t="shared" si="34"/>
        <v/>
      </c>
      <c r="AO104" s="139" t="str">
        <f t="shared" ca="1" si="35"/>
        <v/>
      </c>
      <c r="AP104" s="138" t="str">
        <f t="shared" ca="1" si="36"/>
        <v/>
      </c>
      <c r="AQ104" s="135">
        <f t="shared" ca="1" si="37"/>
        <v>-165</v>
      </c>
      <c r="AR104" s="136">
        <f t="shared" ca="1" si="38"/>
        <v>-400</v>
      </c>
      <c r="AS104" s="164">
        <f t="shared" ca="1" si="39"/>
        <v>-212</v>
      </c>
      <c r="AT104" s="139">
        <f t="shared" ca="1" si="40"/>
        <v>-273</v>
      </c>
      <c r="AU104" s="164">
        <f t="shared" ca="1" si="41"/>
        <v>-182</v>
      </c>
      <c r="AV104" s="140">
        <f t="shared" ca="1" si="42"/>
        <v>-405</v>
      </c>
      <c r="AW104" s="136" t="str">
        <f t="shared" si="43"/>
        <v/>
      </c>
      <c r="AX104" s="164" t="str">
        <f t="shared" ca="1" si="44"/>
        <v/>
      </c>
      <c r="AY104" s="140" t="str">
        <f t="shared" ca="1" si="45"/>
        <v/>
      </c>
    </row>
    <row r="105" spans="1:51">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27"/>
        <v>E08000011</v>
      </c>
      <c r="F105" s="29" t="str">
        <f ca="1">IF(E105="","",VLOOKUP(E105,'Org list'!$J$9:$K$636,2,0))</f>
        <v>Knowsley</v>
      </c>
      <c r="G105" s="135">
        <f ca="1">IFERROR(IF((VLOOKUP($E105,'DTOC Backsheet'!$D$5:$BS$182,G$9,FALSE))="","",(VLOOKUP($E105,'DTOC Backsheet'!$D$5:$BS$182,G$9,FALSE))),"")</f>
        <v>223</v>
      </c>
      <c r="H105" s="136">
        <f ca="1">IFERROR(IF((VLOOKUP($E105,'DTOC Backsheet'!$D$5:$BS$182,H$9,FALSE))="","",(VLOOKUP($E105,'DTOC Backsheet'!$D$5:$BS$182,H$9,FALSE))),"")</f>
        <v>330</v>
      </c>
      <c r="I105" s="136">
        <f ca="1">IFERROR(IF((VLOOKUP($E105,'DTOC Backsheet'!$D$5:$BS$182,I$9,FALSE))="","",(VLOOKUP($E105,'DTOC Backsheet'!$D$5:$BS$182,I$9,FALSE))),"")</f>
        <v>347</v>
      </c>
      <c r="J105" s="138">
        <f ca="1">IFERROR(IF((VLOOKUP($E105,'DTOC Backsheet'!$D$5:$BS$182,J$9,FALSE))="","",(VLOOKUP($E105,'DTOC Backsheet'!$D$5:$BS$182,J$9,FALSE))),"")</f>
        <v>382</v>
      </c>
      <c r="K105" s="164">
        <f ca="1">IFERROR(IF((VLOOKUP($E105,'DTOC Backsheet'!$D$5:$BS$182,K$9,FALSE))="","",(VLOOKUP($E105,'DTOC Backsheet'!$D$5:$BS$182,K$9,FALSE))),"")</f>
        <v>335</v>
      </c>
      <c r="L105" s="140">
        <f ca="1">IFERROR(IF((VLOOKUP($E105,'DTOC Backsheet'!$D$5:$BS$182,L$9,FALSE))="","",(VLOOKUP($E105,'DTOC Backsheet'!$D$5:$BS$182,L$9,FALSE))),"")</f>
        <v>364</v>
      </c>
      <c r="M105" s="136">
        <f ca="1">IFERROR(IF((VLOOKUP($E105,'DTOC Backsheet'!$D$5:$BS$182,M$9,FALSE))="","",(VLOOKUP($E105,'DTOC Backsheet'!$D$5:$BS$182,M$9,FALSE))),"")</f>
        <v>333</v>
      </c>
      <c r="N105" s="139">
        <f ca="1">IFERROR(IF((VLOOKUP($E105,'DTOC Backsheet'!$D$5:$BS$182,N$9,FALSE))="","",(VLOOKUP($E105,'DTOC Backsheet'!$D$5:$BS$182,N$9,FALSE))),"")</f>
        <v>349</v>
      </c>
      <c r="O105" s="137">
        <f ca="1">IFERROR(IF((VLOOKUP($E105,'DTOC Backsheet'!$D$5:$BS$182,O$9,FALSE))="","",(VLOOKUP($E105,'DTOC Backsheet'!$D$5:$BS$182,O$9,FALSE))),"")</f>
        <v>377</v>
      </c>
      <c r="P105" s="136">
        <f ca="1">IFERROR(IF((VLOOKUP($E105,'DTOC Backsheet'!$D$5:$BS$182,P$9,FALSE))="","",(VLOOKUP($E105,'DTOC Backsheet'!$D$5:$BS$182,P$9,FALSE))),"")</f>
        <v>212.00000000000006</v>
      </c>
      <c r="Q105" s="136">
        <f ca="1">IFERROR(IF((VLOOKUP($E105,'DTOC Backsheet'!$D$5:$BS$182,Q$9,FALSE))="","",(VLOOKUP($E105,'DTOC Backsheet'!$D$5:$BS$182,Q$9,FALSE))),"")</f>
        <v>249.00000000000003</v>
      </c>
      <c r="R105" s="136">
        <f ca="1">IFERROR(IF((VLOOKUP($E105,'DTOC Backsheet'!$D$5:$BS$182,R$9,FALSE))="","",(VLOOKUP($E105,'DTOC Backsheet'!$D$5:$BS$182,R$9,FALSE))),"")</f>
        <v>237.00000000000006</v>
      </c>
      <c r="S105" s="136">
        <f ca="1">IFERROR(IF((VLOOKUP($E105,'DTOC Backsheet'!$D$5:$BS$182,S$9,FALSE))="","",(VLOOKUP($E105,'DTOC Backsheet'!$D$5:$BS$182,S$9,FALSE))),"")</f>
        <v>237.00000000000006</v>
      </c>
      <c r="T105" s="164">
        <f ca="1">IFERROR(IF((VLOOKUP($E105,'DTOC Backsheet'!$D$5:$BS$182,T$9,FALSE))="","",(VLOOKUP($E105,'DTOC Backsheet'!$D$5:$BS$182,T$9,FALSE))),"")</f>
        <v>242.2265761451776</v>
      </c>
      <c r="U105" s="140">
        <f ca="1">IFERROR(IF((VLOOKUP($E105,'DTOC Backsheet'!$D$5:$BS$182,U$9,FALSE))="","",(VLOOKUP($E105,'DTOC Backsheet'!$D$5:$BS$182,U$9,FALSE))),"")</f>
        <v>250.10079535001688</v>
      </c>
      <c r="V105" s="136">
        <f ca="1">IFERROR(IF((VLOOKUP($E105,'DTOC Backsheet'!$D$5:$BS$182,V$9,FALSE))="","",(VLOOKUP($E105,'DTOC Backsheet'!$D$5:$BS$182,V$9,FALSE))),"")</f>
        <v>250.10079535001688</v>
      </c>
      <c r="W105" s="136">
        <f ca="1">IFERROR(IF((VLOOKUP($E105,'DTOC Backsheet'!$D$5:$BS$182,W$9,FALSE))="","",(VLOOKUP($E105,'DTOC Backsheet'!$D$5:$BS$182,W$9,FALSE))),"")</f>
        <v>225.4781377354991</v>
      </c>
      <c r="X105" s="138">
        <f ca="1">IFERROR(IF((VLOOKUP($E105,'DTOC Backsheet'!$D$5:$BS$182,X$9,FALSE))="","",(VLOOKUP($E105,'DTOC Backsheet'!$D$5:$BS$182,X$9,FALSE))),"")</f>
        <v>250.10079535001688</v>
      </c>
      <c r="Y105" s="135">
        <f ca="1">IFERROR(IF((VLOOKUP($E105,'DTOC Backsheet'!$D$5:$BS$182,Y$9,FALSE))="","",(VLOOKUP($E105,'DTOC Backsheet'!$D$5:$BS$182,Y$9,FALSE))),"")</f>
        <v>443</v>
      </c>
      <c r="Z105" s="136">
        <f ca="1">IFERROR(IF((VLOOKUP($E105,'DTOC Backsheet'!$D$5:$BS$182,Z$9,FALSE))="","",(VLOOKUP($E105,'DTOC Backsheet'!$D$5:$BS$182,Z$9,FALSE))),"")</f>
        <v>636</v>
      </c>
      <c r="AA105" s="164">
        <f ca="1">IFERROR(IF((VLOOKUP($E105,'DTOC Backsheet'!$D$5:$BS$182,AA$9,FALSE))="","",(VLOOKUP($E105,'DTOC Backsheet'!$D$5:$BS$182,AA$9,FALSE))),"")</f>
        <v>564</v>
      </c>
      <c r="AB105" s="139">
        <f ca="1">IFERROR(IF((VLOOKUP($E105,'DTOC Backsheet'!$D$5:$BS$182,AB$9,FALSE))="","",(VLOOKUP($E105,'DTOC Backsheet'!$D$5:$BS$182,AB$9,FALSE))),"")</f>
        <v>399</v>
      </c>
      <c r="AC105" s="164">
        <f ca="1">IFERROR(IF((VLOOKUP($E105,'DTOC Backsheet'!$D$5:$BS$182,AC$9,FALSE))="","",(VLOOKUP($E105,'DTOC Backsheet'!$D$5:$BS$182,AC$9,FALSE))),"")</f>
        <v>247</v>
      </c>
      <c r="AD105" s="140">
        <f ca="1">IFERROR(IF((VLOOKUP($E105,'DTOC Backsheet'!$D$5:$BS$182,AD$9,FALSE))="","",(VLOOKUP($E105,'DTOC Backsheet'!$D$5:$BS$182,AD$9,FALSE))),"")</f>
        <v>202</v>
      </c>
      <c r="AE105" s="136"/>
      <c r="AF105" s="139" t="str">
        <f ca="1">IFERROR(IF((VLOOKUP($E105,'DTOC Backsheet'!$D$5:$BS$182,AF$9,FALSE))="","",(VLOOKUP($E105,'DTOC Backsheet'!$D$5:$BS$182,AF$9,FALSE))),"")</f>
        <v/>
      </c>
      <c r="AG105" s="137" t="str">
        <f ca="1">IFERROR(IF((VLOOKUP($E105,'DTOC Backsheet'!$D$5:$BS$182,AG$9,FALSE))="","",(VLOOKUP($E105,'DTOC Backsheet'!$D$5:$BS$182,AG$9,FALSE))),"")</f>
        <v/>
      </c>
      <c r="AH105" s="136">
        <f t="shared" ca="1" si="28"/>
        <v>-220</v>
      </c>
      <c r="AI105" s="138">
        <f t="shared" ca="1" si="29"/>
        <v>-306</v>
      </c>
      <c r="AJ105" s="139">
        <f t="shared" ca="1" si="30"/>
        <v>-217</v>
      </c>
      <c r="AK105" s="139">
        <f t="shared" ca="1" si="31"/>
        <v>-17</v>
      </c>
      <c r="AL105" s="164">
        <f t="shared" ca="1" si="32"/>
        <v>88</v>
      </c>
      <c r="AM105" s="140">
        <f t="shared" ca="1" si="33"/>
        <v>162</v>
      </c>
      <c r="AN105" s="136" t="str">
        <f t="shared" si="34"/>
        <v/>
      </c>
      <c r="AO105" s="139" t="str">
        <f t="shared" ca="1" si="35"/>
        <v/>
      </c>
      <c r="AP105" s="138" t="str">
        <f t="shared" ca="1" si="36"/>
        <v/>
      </c>
      <c r="AQ105" s="135">
        <f t="shared" ca="1" si="37"/>
        <v>-230.99999999999994</v>
      </c>
      <c r="AR105" s="136">
        <f t="shared" ca="1" si="38"/>
        <v>-387</v>
      </c>
      <c r="AS105" s="164">
        <f t="shared" ca="1" si="39"/>
        <v>-326.99999999999994</v>
      </c>
      <c r="AT105" s="139">
        <f t="shared" ca="1" si="40"/>
        <v>-161.99999999999994</v>
      </c>
      <c r="AU105" s="164">
        <f t="shared" ca="1" si="41"/>
        <v>-4.7734238548223971</v>
      </c>
      <c r="AV105" s="140">
        <f t="shared" ca="1" si="42"/>
        <v>48.100795350016881</v>
      </c>
      <c r="AW105" s="136" t="str">
        <f t="shared" si="43"/>
        <v/>
      </c>
      <c r="AX105" s="164" t="str">
        <f t="shared" ca="1" si="44"/>
        <v/>
      </c>
      <c r="AY105" s="140" t="str">
        <f t="shared" ca="1" si="45"/>
        <v/>
      </c>
    </row>
    <row r="106" spans="1:51">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27"/>
        <v>E09000022</v>
      </c>
      <c r="F106" s="29" t="str">
        <f ca="1">IF(E106="","",VLOOKUP(E106,'Org list'!$J$9:$K$636,2,0))</f>
        <v>Lambeth</v>
      </c>
      <c r="G106" s="135">
        <f ca="1">IFERROR(IF((VLOOKUP($E106,'DTOC Backsheet'!$D$5:$BS$182,G$9,FALSE))="","",(VLOOKUP($E106,'DTOC Backsheet'!$D$5:$BS$182,G$9,FALSE))),"")</f>
        <v>579</v>
      </c>
      <c r="H106" s="136">
        <f ca="1">IFERROR(IF((VLOOKUP($E106,'DTOC Backsheet'!$D$5:$BS$182,H$9,FALSE))="","",(VLOOKUP($E106,'DTOC Backsheet'!$D$5:$BS$182,H$9,FALSE))),"")</f>
        <v>737</v>
      </c>
      <c r="I106" s="136">
        <f ca="1">IFERROR(IF((VLOOKUP($E106,'DTOC Backsheet'!$D$5:$BS$182,I$9,FALSE))="","",(VLOOKUP($E106,'DTOC Backsheet'!$D$5:$BS$182,I$9,FALSE))),"")</f>
        <v>677</v>
      </c>
      <c r="J106" s="138">
        <f ca="1">IFERROR(IF((VLOOKUP($E106,'DTOC Backsheet'!$D$5:$BS$182,J$9,FALSE))="","",(VLOOKUP($E106,'DTOC Backsheet'!$D$5:$BS$182,J$9,FALSE))),"")</f>
        <v>694</v>
      </c>
      <c r="K106" s="164">
        <f ca="1">IFERROR(IF((VLOOKUP($E106,'DTOC Backsheet'!$D$5:$BS$182,K$9,FALSE))="","",(VLOOKUP($E106,'DTOC Backsheet'!$D$5:$BS$182,K$9,FALSE))),"")</f>
        <v>469</v>
      </c>
      <c r="L106" s="140">
        <f ca="1">IFERROR(IF((VLOOKUP($E106,'DTOC Backsheet'!$D$5:$BS$182,L$9,FALSE))="","",(VLOOKUP($E106,'DTOC Backsheet'!$D$5:$BS$182,L$9,FALSE))),"")</f>
        <v>563</v>
      </c>
      <c r="M106" s="136">
        <f ca="1">IFERROR(IF((VLOOKUP($E106,'DTOC Backsheet'!$D$5:$BS$182,M$9,FALSE))="","",(VLOOKUP($E106,'DTOC Backsheet'!$D$5:$BS$182,M$9,FALSE))),"")</f>
        <v>444</v>
      </c>
      <c r="N106" s="139">
        <f ca="1">IFERROR(IF((VLOOKUP($E106,'DTOC Backsheet'!$D$5:$BS$182,N$9,FALSE))="","",(VLOOKUP($E106,'DTOC Backsheet'!$D$5:$BS$182,N$9,FALSE))),"")</f>
        <v>352</v>
      </c>
      <c r="O106" s="137">
        <f ca="1">IFERROR(IF((VLOOKUP($E106,'DTOC Backsheet'!$D$5:$BS$182,O$9,FALSE))="","",(VLOOKUP($E106,'DTOC Backsheet'!$D$5:$BS$182,O$9,FALSE))),"")</f>
        <v>590</v>
      </c>
      <c r="P106" s="136">
        <f ca="1">IFERROR(IF((VLOOKUP($E106,'DTOC Backsheet'!$D$5:$BS$182,P$9,FALSE))="","",(VLOOKUP($E106,'DTOC Backsheet'!$D$5:$BS$182,P$9,FALSE))),"")</f>
        <v>679</v>
      </c>
      <c r="Q106" s="136">
        <f ca="1">IFERROR(IF((VLOOKUP($E106,'DTOC Backsheet'!$D$5:$BS$182,Q$9,FALSE))="","",(VLOOKUP($E106,'DTOC Backsheet'!$D$5:$BS$182,Q$9,FALSE))),"")</f>
        <v>614</v>
      </c>
      <c r="R106" s="136">
        <f ca="1">IFERROR(IF((VLOOKUP($E106,'DTOC Backsheet'!$D$5:$BS$182,R$9,FALSE))="","",(VLOOKUP($E106,'DTOC Backsheet'!$D$5:$BS$182,R$9,FALSE))),"")</f>
        <v>534</v>
      </c>
      <c r="S106" s="136">
        <f ca="1">IFERROR(IF((VLOOKUP($E106,'DTOC Backsheet'!$D$5:$BS$182,S$9,FALSE))="","",(VLOOKUP($E106,'DTOC Backsheet'!$D$5:$BS$182,S$9,FALSE))),"")</f>
        <v>449</v>
      </c>
      <c r="T106" s="164">
        <f ca="1">IFERROR(IF((VLOOKUP($E106,'DTOC Backsheet'!$D$5:$BS$182,T$9,FALSE))="","",(VLOOKUP($E106,'DTOC Backsheet'!$D$5:$BS$182,T$9,FALSE))),"")</f>
        <v>390.86821733278407</v>
      </c>
      <c r="U106" s="140">
        <f ca="1">IFERROR(IF((VLOOKUP($E106,'DTOC Backsheet'!$D$5:$BS$182,U$9,FALSE))="","",(VLOOKUP($E106,'DTOC Backsheet'!$D$5:$BS$182,U$9,FALSE))),"")</f>
        <v>403.89715791054357</v>
      </c>
      <c r="V106" s="136">
        <f ca="1">IFERROR(IF((VLOOKUP($E106,'DTOC Backsheet'!$D$5:$BS$182,V$9,FALSE))="","",(VLOOKUP($E106,'DTOC Backsheet'!$D$5:$BS$182,V$9,FALSE))),"")</f>
        <v>403.89715791054357</v>
      </c>
      <c r="W106" s="136">
        <f ca="1">IFERROR(IF((VLOOKUP($E106,'DTOC Backsheet'!$D$5:$BS$182,W$9,FALSE))="","",(VLOOKUP($E106,'DTOC Backsheet'!$D$5:$BS$182,W$9,FALSE))),"")</f>
        <v>364.81033617726519</v>
      </c>
      <c r="X106" s="138">
        <f ca="1">IFERROR(IF((VLOOKUP($E106,'DTOC Backsheet'!$D$5:$BS$182,X$9,FALSE))="","",(VLOOKUP($E106,'DTOC Backsheet'!$D$5:$BS$182,X$9,FALSE))),"")</f>
        <v>403.89715791054357</v>
      </c>
      <c r="Y106" s="135">
        <f ca="1">IFERROR(IF((VLOOKUP($E106,'DTOC Backsheet'!$D$5:$BS$182,Y$9,FALSE))="","",(VLOOKUP($E106,'DTOC Backsheet'!$D$5:$BS$182,Y$9,FALSE))),"")</f>
        <v>665</v>
      </c>
      <c r="Z106" s="136">
        <f ca="1">IFERROR(IF((VLOOKUP($E106,'DTOC Backsheet'!$D$5:$BS$182,Z$9,FALSE))="","",(VLOOKUP($E106,'DTOC Backsheet'!$D$5:$BS$182,Z$9,FALSE))),"")</f>
        <v>696</v>
      </c>
      <c r="AA106" s="164">
        <f ca="1">IFERROR(IF((VLOOKUP($E106,'DTOC Backsheet'!$D$5:$BS$182,AA$9,FALSE))="","",(VLOOKUP($E106,'DTOC Backsheet'!$D$5:$BS$182,AA$9,FALSE))),"")</f>
        <v>629</v>
      </c>
      <c r="AB106" s="139">
        <f ca="1">IFERROR(IF((VLOOKUP($E106,'DTOC Backsheet'!$D$5:$BS$182,AB$9,FALSE))="","",(VLOOKUP($E106,'DTOC Backsheet'!$D$5:$BS$182,AB$9,FALSE))),"")</f>
        <v>533</v>
      </c>
      <c r="AC106" s="164">
        <f ca="1">IFERROR(IF((VLOOKUP($E106,'DTOC Backsheet'!$D$5:$BS$182,AC$9,FALSE))="","",(VLOOKUP($E106,'DTOC Backsheet'!$D$5:$BS$182,AC$9,FALSE))),"")</f>
        <v>575</v>
      </c>
      <c r="AD106" s="140">
        <f ca="1">IFERROR(IF((VLOOKUP($E106,'DTOC Backsheet'!$D$5:$BS$182,AD$9,FALSE))="","",(VLOOKUP($E106,'DTOC Backsheet'!$D$5:$BS$182,AD$9,FALSE))),"")</f>
        <v>483</v>
      </c>
      <c r="AE106" s="136"/>
      <c r="AF106" s="139" t="str">
        <f ca="1">IFERROR(IF((VLOOKUP($E106,'DTOC Backsheet'!$D$5:$BS$182,AF$9,FALSE))="","",(VLOOKUP($E106,'DTOC Backsheet'!$D$5:$BS$182,AF$9,FALSE))),"")</f>
        <v/>
      </c>
      <c r="AG106" s="137" t="str">
        <f ca="1">IFERROR(IF((VLOOKUP($E106,'DTOC Backsheet'!$D$5:$BS$182,AG$9,FALSE))="","",(VLOOKUP($E106,'DTOC Backsheet'!$D$5:$BS$182,AG$9,FALSE))),"")</f>
        <v/>
      </c>
      <c r="AH106" s="136">
        <f t="shared" ca="1" si="28"/>
        <v>-86</v>
      </c>
      <c r="AI106" s="138">
        <f t="shared" ca="1" si="29"/>
        <v>41</v>
      </c>
      <c r="AJ106" s="139">
        <f t="shared" ca="1" si="30"/>
        <v>48</v>
      </c>
      <c r="AK106" s="139">
        <f t="shared" ca="1" si="31"/>
        <v>161</v>
      </c>
      <c r="AL106" s="164">
        <f t="shared" ca="1" si="32"/>
        <v>-106</v>
      </c>
      <c r="AM106" s="140">
        <f t="shared" ca="1" si="33"/>
        <v>80</v>
      </c>
      <c r="AN106" s="136" t="str">
        <f t="shared" si="34"/>
        <v/>
      </c>
      <c r="AO106" s="139" t="str">
        <f t="shared" ca="1" si="35"/>
        <v/>
      </c>
      <c r="AP106" s="138" t="str">
        <f t="shared" ca="1" si="36"/>
        <v/>
      </c>
      <c r="AQ106" s="135">
        <f t="shared" ca="1" si="37"/>
        <v>14</v>
      </c>
      <c r="AR106" s="136">
        <f t="shared" ca="1" si="38"/>
        <v>-82</v>
      </c>
      <c r="AS106" s="164">
        <f t="shared" ca="1" si="39"/>
        <v>-95</v>
      </c>
      <c r="AT106" s="139">
        <f t="shared" ca="1" si="40"/>
        <v>-84</v>
      </c>
      <c r="AU106" s="164">
        <f t="shared" ca="1" si="41"/>
        <v>-184.13178266721593</v>
      </c>
      <c r="AV106" s="140">
        <f t="shared" ca="1" si="42"/>
        <v>-79.102842089456431</v>
      </c>
      <c r="AW106" s="136" t="str">
        <f t="shared" si="43"/>
        <v/>
      </c>
      <c r="AX106" s="164" t="str">
        <f t="shared" ca="1" si="44"/>
        <v/>
      </c>
      <c r="AY106" s="140" t="str">
        <f t="shared" ca="1" si="45"/>
        <v/>
      </c>
    </row>
    <row r="107" spans="1:51">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27"/>
        <v>E10000017</v>
      </c>
      <c r="F107" s="29" t="str">
        <f ca="1">IF(E107="","",VLOOKUP(E107,'Org list'!$J$9:$K$636,2,0))</f>
        <v>Lancashire</v>
      </c>
      <c r="G107" s="135">
        <f ca="1">IFERROR(IF((VLOOKUP($E107,'DTOC Backsheet'!$D$5:$BS$182,G$9,FALSE))="","",(VLOOKUP($E107,'DTOC Backsheet'!$D$5:$BS$182,G$9,FALSE))),"")</f>
        <v>3577</v>
      </c>
      <c r="H107" s="136">
        <f ca="1">IFERROR(IF((VLOOKUP($E107,'DTOC Backsheet'!$D$5:$BS$182,H$9,FALSE))="","",(VLOOKUP($E107,'DTOC Backsheet'!$D$5:$BS$182,H$9,FALSE))),"")</f>
        <v>4024</v>
      </c>
      <c r="I107" s="136">
        <f ca="1">IFERROR(IF((VLOOKUP($E107,'DTOC Backsheet'!$D$5:$BS$182,I$9,FALSE))="","",(VLOOKUP($E107,'DTOC Backsheet'!$D$5:$BS$182,I$9,FALSE))),"")</f>
        <v>4958</v>
      </c>
      <c r="J107" s="138">
        <f ca="1">IFERROR(IF((VLOOKUP($E107,'DTOC Backsheet'!$D$5:$BS$182,J$9,FALSE))="","",(VLOOKUP($E107,'DTOC Backsheet'!$D$5:$BS$182,J$9,FALSE))),"")</f>
        <v>4701</v>
      </c>
      <c r="K107" s="164">
        <f ca="1">IFERROR(IF((VLOOKUP($E107,'DTOC Backsheet'!$D$5:$BS$182,K$9,FALSE))="","",(VLOOKUP($E107,'DTOC Backsheet'!$D$5:$BS$182,K$9,FALSE))),"")</f>
        <v>4475</v>
      </c>
      <c r="L107" s="140">
        <f ca="1">IFERROR(IF((VLOOKUP($E107,'DTOC Backsheet'!$D$5:$BS$182,L$9,FALSE))="","",(VLOOKUP($E107,'DTOC Backsheet'!$D$5:$BS$182,L$9,FALSE))),"")</f>
        <v>5006</v>
      </c>
      <c r="M107" s="136">
        <f ca="1">IFERROR(IF((VLOOKUP($E107,'DTOC Backsheet'!$D$5:$BS$182,M$9,FALSE))="","",(VLOOKUP($E107,'DTOC Backsheet'!$D$5:$BS$182,M$9,FALSE))),"")</f>
        <v>4911</v>
      </c>
      <c r="N107" s="139">
        <f ca="1">IFERROR(IF((VLOOKUP($E107,'DTOC Backsheet'!$D$5:$BS$182,N$9,FALSE))="","",(VLOOKUP($E107,'DTOC Backsheet'!$D$5:$BS$182,N$9,FALSE))),"")</f>
        <v>4055</v>
      </c>
      <c r="O107" s="137">
        <f ca="1">IFERROR(IF((VLOOKUP($E107,'DTOC Backsheet'!$D$5:$BS$182,O$9,FALSE))="","",(VLOOKUP($E107,'DTOC Backsheet'!$D$5:$BS$182,O$9,FALSE))),"")</f>
        <v>4565</v>
      </c>
      <c r="P107" s="136">
        <f ca="1">IFERROR(IF((VLOOKUP($E107,'DTOC Backsheet'!$D$5:$BS$182,P$9,FALSE))="","",(VLOOKUP($E107,'DTOC Backsheet'!$D$5:$BS$182,P$9,FALSE))),"")</f>
        <v>4499.3797864760727</v>
      </c>
      <c r="Q107" s="136">
        <f ca="1">IFERROR(IF((VLOOKUP($E107,'DTOC Backsheet'!$D$5:$BS$182,Q$9,FALSE))="","",(VLOOKUP($E107,'DTOC Backsheet'!$D$5:$BS$182,Q$9,FALSE))),"")</f>
        <v>4378.3850364760729</v>
      </c>
      <c r="R107" s="136">
        <f ca="1">IFERROR(IF((VLOOKUP($E107,'DTOC Backsheet'!$D$5:$BS$182,R$9,FALSE))="","",(VLOOKUP($E107,'DTOC Backsheet'!$D$5:$BS$182,R$9,FALSE))),"")</f>
        <v>4257.3871224760733</v>
      </c>
      <c r="S107" s="136">
        <f ca="1">IFERROR(IF((VLOOKUP($E107,'DTOC Backsheet'!$D$5:$BS$182,S$9,FALSE))="","",(VLOOKUP($E107,'DTOC Backsheet'!$D$5:$BS$182,S$9,FALSE))),"")</f>
        <v>4271.4152136760731</v>
      </c>
      <c r="T107" s="164">
        <f ca="1">IFERROR(IF((VLOOKUP($E107,'DTOC Backsheet'!$D$5:$BS$182,T$9,FALSE))="","",(VLOOKUP($E107,'DTOC Backsheet'!$D$5:$BS$182,T$9,FALSE))),"")</f>
        <v>2202.584725850536</v>
      </c>
      <c r="U107" s="140">
        <f ca="1">IFERROR(IF((VLOOKUP($E107,'DTOC Backsheet'!$D$5:$BS$182,U$9,FALSE))="","",(VLOOKUP($E107,'DTOC Backsheet'!$D$5:$BS$182,U$9,FALSE))),"")</f>
        <v>2275.618550045554</v>
      </c>
      <c r="V107" s="136">
        <f ca="1">IFERROR(IF((VLOOKUP($E107,'DTOC Backsheet'!$D$5:$BS$182,V$9,FALSE))="","",(VLOOKUP($E107,'DTOC Backsheet'!$D$5:$BS$182,V$9,FALSE))),"")</f>
        <v>2275.3485500455545</v>
      </c>
      <c r="W107" s="136">
        <f ca="1">IFERROR(IF((VLOOKUP($E107,'DTOC Backsheet'!$D$5:$BS$182,W$9,FALSE))="","",(VLOOKUP($E107,'DTOC Backsheet'!$D$5:$BS$182,W$9,FALSE))),"")</f>
        <v>2055.5470774605005</v>
      </c>
      <c r="X107" s="138">
        <f ca="1">IFERROR(IF((VLOOKUP($E107,'DTOC Backsheet'!$D$5:$BS$182,X$9,FALSE))="","",(VLOOKUP($E107,'DTOC Backsheet'!$D$5:$BS$182,X$9,FALSE))),"")</f>
        <v>2274.8485500455545</v>
      </c>
      <c r="Y107" s="135">
        <f ca="1">IFERROR(IF((VLOOKUP($E107,'DTOC Backsheet'!$D$5:$BS$182,Y$9,FALSE))="","",(VLOOKUP($E107,'DTOC Backsheet'!$D$5:$BS$182,Y$9,FALSE))),"")</f>
        <v>4897</v>
      </c>
      <c r="Z107" s="136">
        <f ca="1">IFERROR(IF((VLOOKUP($E107,'DTOC Backsheet'!$D$5:$BS$182,Z$9,FALSE))="","",(VLOOKUP($E107,'DTOC Backsheet'!$D$5:$BS$182,Z$9,FALSE))),"")</f>
        <v>4383</v>
      </c>
      <c r="AA107" s="164">
        <f ca="1">IFERROR(IF((VLOOKUP($E107,'DTOC Backsheet'!$D$5:$BS$182,AA$9,FALSE))="","",(VLOOKUP($E107,'DTOC Backsheet'!$D$5:$BS$182,AA$9,FALSE))),"")</f>
        <v>4511</v>
      </c>
      <c r="AB107" s="139">
        <f ca="1">IFERROR(IF((VLOOKUP($E107,'DTOC Backsheet'!$D$5:$BS$182,AB$9,FALSE))="","",(VLOOKUP($E107,'DTOC Backsheet'!$D$5:$BS$182,AB$9,FALSE))),"")</f>
        <v>4709</v>
      </c>
      <c r="AC107" s="164">
        <f ca="1">IFERROR(IF((VLOOKUP($E107,'DTOC Backsheet'!$D$5:$BS$182,AC$9,FALSE))="","",(VLOOKUP($E107,'DTOC Backsheet'!$D$5:$BS$182,AC$9,FALSE))),"")</f>
        <v>4547</v>
      </c>
      <c r="AD107" s="140">
        <f ca="1">IFERROR(IF((VLOOKUP($E107,'DTOC Backsheet'!$D$5:$BS$182,AD$9,FALSE))="","",(VLOOKUP($E107,'DTOC Backsheet'!$D$5:$BS$182,AD$9,FALSE))),"")</f>
        <v>3903</v>
      </c>
      <c r="AE107" s="136"/>
      <c r="AF107" s="139" t="str">
        <f ca="1">IFERROR(IF((VLOOKUP($E107,'DTOC Backsheet'!$D$5:$BS$182,AF$9,FALSE))="","",(VLOOKUP($E107,'DTOC Backsheet'!$D$5:$BS$182,AF$9,FALSE))),"")</f>
        <v/>
      </c>
      <c r="AG107" s="137" t="str">
        <f ca="1">IFERROR(IF((VLOOKUP($E107,'DTOC Backsheet'!$D$5:$BS$182,AG$9,FALSE))="","",(VLOOKUP($E107,'DTOC Backsheet'!$D$5:$BS$182,AG$9,FALSE))),"")</f>
        <v/>
      </c>
      <c r="AH107" s="136">
        <f t="shared" ca="1" si="28"/>
        <v>-1320</v>
      </c>
      <c r="AI107" s="138">
        <f t="shared" ca="1" si="29"/>
        <v>-359</v>
      </c>
      <c r="AJ107" s="139">
        <f t="shared" ca="1" si="30"/>
        <v>447</v>
      </c>
      <c r="AK107" s="139">
        <f t="shared" ca="1" si="31"/>
        <v>-8</v>
      </c>
      <c r="AL107" s="164">
        <f t="shared" ca="1" si="32"/>
        <v>-72</v>
      </c>
      <c r="AM107" s="140">
        <f t="shared" ca="1" si="33"/>
        <v>1103</v>
      </c>
      <c r="AN107" s="136" t="str">
        <f t="shared" si="34"/>
        <v/>
      </c>
      <c r="AO107" s="139" t="str">
        <f t="shared" ca="1" si="35"/>
        <v/>
      </c>
      <c r="AP107" s="138" t="str">
        <f t="shared" ca="1" si="36"/>
        <v/>
      </c>
      <c r="AQ107" s="135">
        <f t="shared" ca="1" si="37"/>
        <v>-397.6202135239273</v>
      </c>
      <c r="AR107" s="136">
        <f t="shared" ca="1" si="38"/>
        <v>-4.6149635239271447</v>
      </c>
      <c r="AS107" s="164">
        <f t="shared" ca="1" si="39"/>
        <v>-253.61287752392673</v>
      </c>
      <c r="AT107" s="139">
        <f t="shared" ca="1" si="40"/>
        <v>-437.58478632392689</v>
      </c>
      <c r="AU107" s="164">
        <f t="shared" ca="1" si="41"/>
        <v>-2344.415274149464</v>
      </c>
      <c r="AV107" s="140">
        <f t="shared" ca="1" si="42"/>
        <v>-1627.381449954446</v>
      </c>
      <c r="AW107" s="136" t="str">
        <f t="shared" si="43"/>
        <v/>
      </c>
      <c r="AX107" s="164" t="str">
        <f t="shared" ca="1" si="44"/>
        <v/>
      </c>
      <c r="AY107" s="140" t="str">
        <f t="shared" ca="1" si="45"/>
        <v/>
      </c>
    </row>
    <row r="108" spans="1:51">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71" ca="1" si="46">IF($A108&gt;$BB$5-1,"",INDIRECT("'Comms by AT'!D"&amp;$A108+$BB$4))</f>
        <v>E08000035</v>
      </c>
      <c r="F108" s="29" t="str">
        <f ca="1">IF(E108="","",VLOOKUP(E108,'Org list'!$J$9:$K$636,2,0))</f>
        <v>Leeds</v>
      </c>
      <c r="G108" s="135">
        <f ca="1">IFERROR(IF((VLOOKUP($E108,'DTOC Backsheet'!$D$5:$BS$182,G$9,FALSE))="","",(VLOOKUP($E108,'DTOC Backsheet'!$D$5:$BS$182,G$9,FALSE))),"")</f>
        <v>2613</v>
      </c>
      <c r="H108" s="136">
        <f ca="1">IFERROR(IF((VLOOKUP($E108,'DTOC Backsheet'!$D$5:$BS$182,H$9,FALSE))="","",(VLOOKUP($E108,'DTOC Backsheet'!$D$5:$BS$182,H$9,FALSE))),"")</f>
        <v>2939</v>
      </c>
      <c r="I108" s="136">
        <f ca="1">IFERROR(IF((VLOOKUP($E108,'DTOC Backsheet'!$D$5:$BS$182,I$9,FALSE))="","",(VLOOKUP($E108,'DTOC Backsheet'!$D$5:$BS$182,I$9,FALSE))),"")</f>
        <v>2504</v>
      </c>
      <c r="J108" s="138">
        <f ca="1">IFERROR(IF((VLOOKUP($E108,'DTOC Backsheet'!$D$5:$BS$182,J$9,FALSE))="","",(VLOOKUP($E108,'DTOC Backsheet'!$D$5:$BS$182,J$9,FALSE))),"")</f>
        <v>2288</v>
      </c>
      <c r="K108" s="164">
        <f ca="1">IFERROR(IF((VLOOKUP($E108,'DTOC Backsheet'!$D$5:$BS$182,K$9,FALSE))="","",(VLOOKUP($E108,'DTOC Backsheet'!$D$5:$BS$182,K$9,FALSE))),"")</f>
        <v>2533</v>
      </c>
      <c r="L108" s="140">
        <f ca="1">IFERROR(IF((VLOOKUP($E108,'DTOC Backsheet'!$D$5:$BS$182,L$9,FALSE))="","",(VLOOKUP($E108,'DTOC Backsheet'!$D$5:$BS$182,L$9,FALSE))),"")</f>
        <v>2392</v>
      </c>
      <c r="M108" s="136">
        <f ca="1">IFERROR(IF((VLOOKUP($E108,'DTOC Backsheet'!$D$5:$BS$182,M$9,FALSE))="","",(VLOOKUP($E108,'DTOC Backsheet'!$D$5:$BS$182,M$9,FALSE))),"")</f>
        <v>2583</v>
      </c>
      <c r="N108" s="139">
        <f ca="1">IFERROR(IF((VLOOKUP($E108,'DTOC Backsheet'!$D$5:$BS$182,N$9,FALSE))="","",(VLOOKUP($E108,'DTOC Backsheet'!$D$5:$BS$182,N$9,FALSE))),"")</f>
        <v>2428</v>
      </c>
      <c r="O108" s="137">
        <f ca="1">IFERROR(IF((VLOOKUP($E108,'DTOC Backsheet'!$D$5:$BS$182,O$9,FALSE))="","",(VLOOKUP($E108,'DTOC Backsheet'!$D$5:$BS$182,O$9,FALSE))),"")</f>
        <v>2542</v>
      </c>
      <c r="P108" s="136">
        <f ca="1">IFERROR(IF((VLOOKUP($E108,'DTOC Backsheet'!$D$5:$BS$182,P$9,FALSE))="","",(VLOOKUP($E108,'DTOC Backsheet'!$D$5:$BS$182,P$9,FALSE))),"")</f>
        <v>2483.8999999999996</v>
      </c>
      <c r="Q108" s="136">
        <f ca="1">IFERROR(IF((VLOOKUP($E108,'DTOC Backsheet'!$D$5:$BS$182,Q$9,FALSE))="","",(VLOOKUP($E108,'DTOC Backsheet'!$D$5:$BS$182,Q$9,FALSE))),"")</f>
        <v>2168</v>
      </c>
      <c r="R108" s="136">
        <f ca="1">IFERROR(IF((VLOOKUP($E108,'DTOC Backsheet'!$D$5:$BS$182,R$9,FALSE))="","",(VLOOKUP($E108,'DTOC Backsheet'!$D$5:$BS$182,R$9,FALSE))),"")</f>
        <v>1826</v>
      </c>
      <c r="S108" s="136">
        <f ca="1">IFERROR(IF((VLOOKUP($E108,'DTOC Backsheet'!$D$5:$BS$182,S$9,FALSE))="","",(VLOOKUP($E108,'DTOC Backsheet'!$D$5:$BS$182,S$9,FALSE))),"")</f>
        <v>1859.8478054506011</v>
      </c>
      <c r="T108" s="164">
        <f ca="1">IFERROR(IF((VLOOKUP($E108,'DTOC Backsheet'!$D$5:$BS$182,T$9,FALSE))="","",(VLOOKUP($E108,'DTOC Backsheet'!$D$5:$BS$182,T$9,FALSE))),"")</f>
        <v>1799.8527149521947</v>
      </c>
      <c r="U108" s="140">
        <f ca="1">IFERROR(IF((VLOOKUP($E108,'DTOC Backsheet'!$D$5:$BS$182,U$9,FALSE))="","",(VLOOKUP($E108,'DTOC Backsheet'!$D$5:$BS$182,U$9,FALSE))),"")</f>
        <v>1859.8478054506011</v>
      </c>
      <c r="V108" s="136">
        <f ca="1">IFERROR(IF((VLOOKUP($E108,'DTOC Backsheet'!$D$5:$BS$182,V$9,FALSE))="","",(VLOOKUP($E108,'DTOC Backsheet'!$D$5:$BS$182,V$9,FALSE))),"")</f>
        <v>1859.8478054506011</v>
      </c>
      <c r="W108" s="136">
        <f ca="1">IFERROR(IF((VLOOKUP($E108,'DTOC Backsheet'!$D$5:$BS$182,W$9,FALSE))="","",(VLOOKUP($E108,'DTOC Backsheet'!$D$5:$BS$182,W$9,FALSE))),"")</f>
        <v>1679.8625339553814</v>
      </c>
      <c r="X108" s="138">
        <f ca="1">IFERROR(IF((VLOOKUP($E108,'DTOC Backsheet'!$D$5:$BS$182,X$9,FALSE))="","",(VLOOKUP($E108,'DTOC Backsheet'!$D$5:$BS$182,X$9,FALSE))),"")</f>
        <v>1859.8478054506011</v>
      </c>
      <c r="Y108" s="135">
        <f ca="1">IFERROR(IF((VLOOKUP($E108,'DTOC Backsheet'!$D$5:$BS$182,Y$9,FALSE))="","",(VLOOKUP($E108,'DTOC Backsheet'!$D$5:$BS$182,Y$9,FALSE))),"")</f>
        <v>2629</v>
      </c>
      <c r="Z108" s="136">
        <f ca="1">IFERROR(IF((VLOOKUP($E108,'DTOC Backsheet'!$D$5:$BS$182,Z$9,FALSE))="","",(VLOOKUP($E108,'DTOC Backsheet'!$D$5:$BS$182,Z$9,FALSE))),"")</f>
        <v>2819</v>
      </c>
      <c r="AA108" s="164">
        <f ca="1">IFERROR(IF((VLOOKUP($E108,'DTOC Backsheet'!$D$5:$BS$182,AA$9,FALSE))="","",(VLOOKUP($E108,'DTOC Backsheet'!$D$5:$BS$182,AA$9,FALSE))),"")</f>
        <v>3538</v>
      </c>
      <c r="AB108" s="139">
        <f ca="1">IFERROR(IF((VLOOKUP($E108,'DTOC Backsheet'!$D$5:$BS$182,AB$9,FALSE))="","",(VLOOKUP($E108,'DTOC Backsheet'!$D$5:$BS$182,AB$9,FALSE))),"")</f>
        <v>3752</v>
      </c>
      <c r="AC108" s="164">
        <f ca="1">IFERROR(IF((VLOOKUP($E108,'DTOC Backsheet'!$D$5:$BS$182,AC$9,FALSE))="","",(VLOOKUP($E108,'DTOC Backsheet'!$D$5:$BS$182,AC$9,FALSE))),"")</f>
        <v>3354</v>
      </c>
      <c r="AD108" s="140">
        <f ca="1">IFERROR(IF((VLOOKUP($E108,'DTOC Backsheet'!$D$5:$BS$182,AD$9,FALSE))="","",(VLOOKUP($E108,'DTOC Backsheet'!$D$5:$BS$182,AD$9,FALSE))),"")</f>
        <v>3222</v>
      </c>
      <c r="AE108" s="136"/>
      <c r="AF108" s="139" t="str">
        <f ca="1">IFERROR(IF((VLOOKUP($E108,'DTOC Backsheet'!$D$5:$BS$182,AF$9,FALSE))="","",(VLOOKUP($E108,'DTOC Backsheet'!$D$5:$BS$182,AF$9,FALSE))),"")</f>
        <v/>
      </c>
      <c r="AG108" s="137" t="str">
        <f ca="1">IFERROR(IF((VLOOKUP($E108,'DTOC Backsheet'!$D$5:$BS$182,AG$9,FALSE))="","",(VLOOKUP($E108,'DTOC Backsheet'!$D$5:$BS$182,AG$9,FALSE))),"")</f>
        <v/>
      </c>
      <c r="AH108" s="136">
        <f t="shared" ca="1" si="28"/>
        <v>-16</v>
      </c>
      <c r="AI108" s="138">
        <f t="shared" ca="1" si="29"/>
        <v>120</v>
      </c>
      <c r="AJ108" s="139">
        <f t="shared" ca="1" si="30"/>
        <v>-1034</v>
      </c>
      <c r="AK108" s="139">
        <f t="shared" ca="1" si="31"/>
        <v>-1464</v>
      </c>
      <c r="AL108" s="164">
        <f t="shared" ca="1" si="32"/>
        <v>-821</v>
      </c>
      <c r="AM108" s="140">
        <f t="shared" ca="1" si="33"/>
        <v>-830</v>
      </c>
      <c r="AN108" s="136" t="str">
        <f t="shared" si="34"/>
        <v/>
      </c>
      <c r="AO108" s="139" t="str">
        <f t="shared" ca="1" si="35"/>
        <v/>
      </c>
      <c r="AP108" s="138" t="str">
        <f t="shared" ca="1" si="36"/>
        <v/>
      </c>
      <c r="AQ108" s="135">
        <f t="shared" ca="1" si="37"/>
        <v>-145.10000000000036</v>
      </c>
      <c r="AR108" s="136">
        <f t="shared" ca="1" si="38"/>
        <v>-651</v>
      </c>
      <c r="AS108" s="164">
        <f t="shared" ca="1" si="39"/>
        <v>-1712</v>
      </c>
      <c r="AT108" s="139">
        <f t="shared" ca="1" si="40"/>
        <v>-1892.1521945493989</v>
      </c>
      <c r="AU108" s="164">
        <f t="shared" ca="1" si="41"/>
        <v>-1554.1472850478053</v>
      </c>
      <c r="AV108" s="140">
        <f t="shared" ca="1" si="42"/>
        <v>-1362.1521945493989</v>
      </c>
      <c r="AW108" s="136" t="str">
        <f t="shared" si="43"/>
        <v/>
      </c>
      <c r="AX108" s="164" t="str">
        <f t="shared" ca="1" si="44"/>
        <v/>
      </c>
      <c r="AY108" s="140" t="str">
        <f t="shared" ca="1" si="45"/>
        <v/>
      </c>
    </row>
    <row r="109" spans="1:51">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46"/>
        <v>E06000016</v>
      </c>
      <c r="F109" s="29" t="str">
        <f ca="1">IF(E109="","",VLOOKUP(E109,'Org list'!$J$9:$K$636,2,0))</f>
        <v>Leicester</v>
      </c>
      <c r="G109" s="135">
        <f ca="1">IFERROR(IF((VLOOKUP($E109,'DTOC Backsheet'!$D$5:$BS$182,G$9,FALSE))="","",(VLOOKUP($E109,'DTOC Backsheet'!$D$5:$BS$182,G$9,FALSE))),"")</f>
        <v>538</v>
      </c>
      <c r="H109" s="136">
        <f ca="1">IFERROR(IF((VLOOKUP($E109,'DTOC Backsheet'!$D$5:$BS$182,H$9,FALSE))="","",(VLOOKUP($E109,'DTOC Backsheet'!$D$5:$BS$182,H$9,FALSE))),"")</f>
        <v>378</v>
      </c>
      <c r="I109" s="136">
        <f ca="1">IFERROR(IF((VLOOKUP($E109,'DTOC Backsheet'!$D$5:$BS$182,I$9,FALSE))="","",(VLOOKUP($E109,'DTOC Backsheet'!$D$5:$BS$182,I$9,FALSE))),"")</f>
        <v>810</v>
      </c>
      <c r="J109" s="138">
        <f ca="1">IFERROR(IF((VLOOKUP($E109,'DTOC Backsheet'!$D$5:$BS$182,J$9,FALSE))="","",(VLOOKUP($E109,'DTOC Backsheet'!$D$5:$BS$182,J$9,FALSE))),"")</f>
        <v>956</v>
      </c>
      <c r="K109" s="164">
        <f ca="1">IFERROR(IF((VLOOKUP($E109,'DTOC Backsheet'!$D$5:$BS$182,K$9,FALSE))="","",(VLOOKUP($E109,'DTOC Backsheet'!$D$5:$BS$182,K$9,FALSE))),"")</f>
        <v>1048</v>
      </c>
      <c r="L109" s="140">
        <f ca="1">IFERROR(IF((VLOOKUP($E109,'DTOC Backsheet'!$D$5:$BS$182,L$9,FALSE))="","",(VLOOKUP($E109,'DTOC Backsheet'!$D$5:$BS$182,L$9,FALSE))),"")</f>
        <v>998</v>
      </c>
      <c r="M109" s="136">
        <f ca="1">IFERROR(IF((VLOOKUP($E109,'DTOC Backsheet'!$D$5:$BS$182,M$9,FALSE))="","",(VLOOKUP($E109,'DTOC Backsheet'!$D$5:$BS$182,M$9,FALSE))),"")</f>
        <v>1062</v>
      </c>
      <c r="N109" s="139">
        <f ca="1">IFERROR(IF((VLOOKUP($E109,'DTOC Backsheet'!$D$5:$BS$182,N$9,FALSE))="","",(VLOOKUP($E109,'DTOC Backsheet'!$D$5:$BS$182,N$9,FALSE))),"")</f>
        <v>904</v>
      </c>
      <c r="O109" s="137">
        <f ca="1">IFERROR(IF((VLOOKUP($E109,'DTOC Backsheet'!$D$5:$BS$182,O$9,FALSE))="","",(VLOOKUP($E109,'DTOC Backsheet'!$D$5:$BS$182,O$9,FALSE))),"")</f>
        <v>1193</v>
      </c>
      <c r="P109" s="136">
        <f ca="1">IFERROR(IF((VLOOKUP($E109,'DTOC Backsheet'!$D$5:$BS$182,P$9,FALSE))="","",(VLOOKUP($E109,'DTOC Backsheet'!$D$5:$BS$182,P$9,FALSE))),"")</f>
        <v>843.12</v>
      </c>
      <c r="Q109" s="136">
        <f ca="1">IFERROR(IF((VLOOKUP($E109,'DTOC Backsheet'!$D$5:$BS$182,Q$9,FALSE))="","",(VLOOKUP($E109,'DTOC Backsheet'!$D$5:$BS$182,Q$9,FALSE))),"")</f>
        <v>796.15</v>
      </c>
      <c r="R109" s="136">
        <f ca="1">IFERROR(IF((VLOOKUP($E109,'DTOC Backsheet'!$D$5:$BS$182,R$9,FALSE))="","",(VLOOKUP($E109,'DTOC Backsheet'!$D$5:$BS$182,R$9,FALSE))),"")</f>
        <v>724.97</v>
      </c>
      <c r="S109" s="136">
        <f ca="1">IFERROR(IF((VLOOKUP($E109,'DTOC Backsheet'!$D$5:$BS$182,S$9,FALSE))="","",(VLOOKUP($E109,'DTOC Backsheet'!$D$5:$BS$182,S$9,FALSE))),"")</f>
        <v>702.21</v>
      </c>
      <c r="T109" s="164">
        <f ca="1">IFERROR(IF((VLOOKUP($E109,'DTOC Backsheet'!$D$5:$BS$182,T$9,FALSE))="","",(VLOOKUP($E109,'DTOC Backsheet'!$D$5:$BS$182,T$9,FALSE))),"")</f>
        <v>581.91571428571422</v>
      </c>
      <c r="U109" s="140">
        <f ca="1">IFERROR(IF((VLOOKUP($E109,'DTOC Backsheet'!$D$5:$BS$182,U$9,FALSE))="","",(VLOOKUP($E109,'DTOC Backsheet'!$D$5:$BS$182,U$9,FALSE))),"")</f>
        <v>604.78857142857146</v>
      </c>
      <c r="V109" s="136">
        <f ca="1">IFERROR(IF((VLOOKUP($E109,'DTOC Backsheet'!$D$5:$BS$182,V$9,FALSE))="","",(VLOOKUP($E109,'DTOC Backsheet'!$D$5:$BS$182,V$9,FALSE))),"")</f>
        <v>604.78857142857146</v>
      </c>
      <c r="W109" s="136">
        <f ca="1">IFERROR(IF((VLOOKUP($E109,'DTOC Backsheet'!$D$5:$BS$182,W$9,FALSE))="","",(VLOOKUP($E109,'DTOC Backsheet'!$D$5:$BS$182,W$9,FALSE))),"")</f>
        <v>546.24</v>
      </c>
      <c r="X109" s="138">
        <f ca="1">IFERROR(IF((VLOOKUP($E109,'DTOC Backsheet'!$D$5:$BS$182,X$9,FALSE))="","",(VLOOKUP($E109,'DTOC Backsheet'!$D$5:$BS$182,X$9,FALSE))),"")</f>
        <v>604.76</v>
      </c>
      <c r="Y109" s="135">
        <f ca="1">IFERROR(IF((VLOOKUP($E109,'DTOC Backsheet'!$D$5:$BS$182,Y$9,FALSE))="","",(VLOOKUP($E109,'DTOC Backsheet'!$D$5:$BS$182,Y$9,FALSE))),"")</f>
        <v>915</v>
      </c>
      <c r="Z109" s="136">
        <f ca="1">IFERROR(IF((VLOOKUP($E109,'DTOC Backsheet'!$D$5:$BS$182,Z$9,FALSE))="","",(VLOOKUP($E109,'DTOC Backsheet'!$D$5:$BS$182,Z$9,FALSE))),"")</f>
        <v>1095</v>
      </c>
      <c r="AA109" s="164">
        <f ca="1">IFERROR(IF((VLOOKUP($E109,'DTOC Backsheet'!$D$5:$BS$182,AA$9,FALSE))="","",(VLOOKUP($E109,'DTOC Backsheet'!$D$5:$BS$182,AA$9,FALSE))),"")</f>
        <v>829</v>
      </c>
      <c r="AB109" s="139">
        <f ca="1">IFERROR(IF((VLOOKUP($E109,'DTOC Backsheet'!$D$5:$BS$182,AB$9,FALSE))="","",(VLOOKUP($E109,'DTOC Backsheet'!$D$5:$BS$182,AB$9,FALSE))),"")</f>
        <v>957</v>
      </c>
      <c r="AC109" s="164">
        <f ca="1">IFERROR(IF((VLOOKUP($E109,'DTOC Backsheet'!$D$5:$BS$182,AC$9,FALSE))="","",(VLOOKUP($E109,'DTOC Backsheet'!$D$5:$BS$182,AC$9,FALSE))),"")</f>
        <v>695</v>
      </c>
      <c r="AD109" s="140">
        <f ca="1">IFERROR(IF((VLOOKUP($E109,'DTOC Backsheet'!$D$5:$BS$182,AD$9,FALSE))="","",(VLOOKUP($E109,'DTOC Backsheet'!$D$5:$BS$182,AD$9,FALSE))),"")</f>
        <v>425</v>
      </c>
      <c r="AE109" s="136"/>
      <c r="AF109" s="139" t="str">
        <f ca="1">IFERROR(IF((VLOOKUP($E109,'DTOC Backsheet'!$D$5:$BS$182,AF$9,FALSE))="","",(VLOOKUP($E109,'DTOC Backsheet'!$D$5:$BS$182,AF$9,FALSE))),"")</f>
        <v/>
      </c>
      <c r="AG109" s="137" t="str">
        <f ca="1">IFERROR(IF((VLOOKUP($E109,'DTOC Backsheet'!$D$5:$BS$182,AG$9,FALSE))="","",(VLOOKUP($E109,'DTOC Backsheet'!$D$5:$BS$182,AG$9,FALSE))),"")</f>
        <v/>
      </c>
      <c r="AH109" s="136">
        <f t="shared" ca="1" si="28"/>
        <v>-377</v>
      </c>
      <c r="AI109" s="138">
        <f t="shared" ca="1" si="29"/>
        <v>-717</v>
      </c>
      <c r="AJ109" s="139">
        <f t="shared" ca="1" si="30"/>
        <v>-19</v>
      </c>
      <c r="AK109" s="139">
        <f t="shared" ca="1" si="31"/>
        <v>-1</v>
      </c>
      <c r="AL109" s="164">
        <f t="shared" ca="1" si="32"/>
        <v>353</v>
      </c>
      <c r="AM109" s="140">
        <f t="shared" ca="1" si="33"/>
        <v>573</v>
      </c>
      <c r="AN109" s="136" t="str">
        <f t="shared" si="34"/>
        <v/>
      </c>
      <c r="AO109" s="139" t="str">
        <f t="shared" ca="1" si="35"/>
        <v/>
      </c>
      <c r="AP109" s="138" t="str">
        <f t="shared" ca="1" si="36"/>
        <v/>
      </c>
      <c r="AQ109" s="135">
        <f t="shared" ca="1" si="37"/>
        <v>-71.88</v>
      </c>
      <c r="AR109" s="136">
        <f t="shared" ca="1" si="38"/>
        <v>-298.85000000000002</v>
      </c>
      <c r="AS109" s="164">
        <f t="shared" ca="1" si="39"/>
        <v>-104.02999999999997</v>
      </c>
      <c r="AT109" s="139">
        <f t="shared" ca="1" si="40"/>
        <v>-254.78999999999996</v>
      </c>
      <c r="AU109" s="164">
        <f t="shared" ca="1" si="41"/>
        <v>-113.08428571428578</v>
      </c>
      <c r="AV109" s="140">
        <f t="shared" ca="1" si="42"/>
        <v>179.78857142857146</v>
      </c>
      <c r="AW109" s="136" t="str">
        <f t="shared" si="43"/>
        <v/>
      </c>
      <c r="AX109" s="164" t="str">
        <f t="shared" ca="1" si="44"/>
        <v/>
      </c>
      <c r="AY109" s="140" t="str">
        <f t="shared" ca="1" si="45"/>
        <v/>
      </c>
    </row>
    <row r="110" spans="1:51">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46"/>
        <v>E10000018</v>
      </c>
      <c r="F110" s="29" t="str">
        <f ca="1">IF(E110="","",VLOOKUP(E110,'Org list'!$J$9:$K$636,2,0))</f>
        <v>Leicestershire</v>
      </c>
      <c r="G110" s="135">
        <f ca="1">IFERROR(IF((VLOOKUP($E110,'DTOC Backsheet'!$D$5:$BS$182,G$9,FALSE))="","",(VLOOKUP($E110,'DTOC Backsheet'!$D$5:$BS$182,G$9,FALSE))),"")</f>
        <v>1999</v>
      </c>
      <c r="H110" s="136">
        <f ca="1">IFERROR(IF((VLOOKUP($E110,'DTOC Backsheet'!$D$5:$BS$182,H$9,FALSE))="","",(VLOOKUP($E110,'DTOC Backsheet'!$D$5:$BS$182,H$9,FALSE))),"")</f>
        <v>1788</v>
      </c>
      <c r="I110" s="136">
        <f ca="1">IFERROR(IF((VLOOKUP($E110,'DTOC Backsheet'!$D$5:$BS$182,I$9,FALSE))="","",(VLOOKUP($E110,'DTOC Backsheet'!$D$5:$BS$182,I$9,FALSE))),"")</f>
        <v>2018</v>
      </c>
      <c r="J110" s="138">
        <f ca="1">IFERROR(IF((VLOOKUP($E110,'DTOC Backsheet'!$D$5:$BS$182,J$9,FALSE))="","",(VLOOKUP($E110,'DTOC Backsheet'!$D$5:$BS$182,J$9,FALSE))),"")</f>
        <v>1968</v>
      </c>
      <c r="K110" s="164">
        <f ca="1">IFERROR(IF((VLOOKUP($E110,'DTOC Backsheet'!$D$5:$BS$182,K$9,FALSE))="","",(VLOOKUP($E110,'DTOC Backsheet'!$D$5:$BS$182,K$9,FALSE))),"")</f>
        <v>1836</v>
      </c>
      <c r="L110" s="140">
        <f ca="1">IFERROR(IF((VLOOKUP($E110,'DTOC Backsheet'!$D$5:$BS$182,L$9,FALSE))="","",(VLOOKUP($E110,'DTOC Backsheet'!$D$5:$BS$182,L$9,FALSE))),"")</f>
        <v>2407</v>
      </c>
      <c r="M110" s="136">
        <f ca="1">IFERROR(IF((VLOOKUP($E110,'DTOC Backsheet'!$D$5:$BS$182,M$9,FALSE))="","",(VLOOKUP($E110,'DTOC Backsheet'!$D$5:$BS$182,M$9,FALSE))),"")</f>
        <v>2261</v>
      </c>
      <c r="N110" s="139">
        <f ca="1">IFERROR(IF((VLOOKUP($E110,'DTOC Backsheet'!$D$5:$BS$182,N$9,FALSE))="","",(VLOOKUP($E110,'DTOC Backsheet'!$D$5:$BS$182,N$9,FALSE))),"")</f>
        <v>1932</v>
      </c>
      <c r="O110" s="137">
        <f ca="1">IFERROR(IF((VLOOKUP($E110,'DTOC Backsheet'!$D$5:$BS$182,O$9,FALSE))="","",(VLOOKUP($E110,'DTOC Backsheet'!$D$5:$BS$182,O$9,FALSE))),"")</f>
        <v>1991</v>
      </c>
      <c r="P110" s="136">
        <f ca="1">IFERROR(IF((VLOOKUP($E110,'DTOC Backsheet'!$D$5:$BS$182,P$9,FALSE))="","",(VLOOKUP($E110,'DTOC Backsheet'!$D$5:$BS$182,P$9,FALSE))),"")</f>
        <v>1613</v>
      </c>
      <c r="Q110" s="136">
        <f ca="1">IFERROR(IF((VLOOKUP($E110,'DTOC Backsheet'!$D$5:$BS$182,Q$9,FALSE))="","",(VLOOKUP($E110,'DTOC Backsheet'!$D$5:$BS$182,Q$9,FALSE))),"")</f>
        <v>1521.6</v>
      </c>
      <c r="R110" s="136">
        <f ca="1">IFERROR(IF((VLOOKUP($E110,'DTOC Backsheet'!$D$5:$BS$182,R$9,FALSE))="","",(VLOOKUP($E110,'DTOC Backsheet'!$D$5:$BS$182,R$9,FALSE))),"")</f>
        <v>1383.8999999999999</v>
      </c>
      <c r="S110" s="136">
        <f ca="1">IFERROR(IF((VLOOKUP($E110,'DTOC Backsheet'!$D$5:$BS$182,S$9,FALSE))="","",(VLOOKUP($E110,'DTOC Backsheet'!$D$5:$BS$182,S$9,FALSE))),"")</f>
        <v>1338.5</v>
      </c>
      <c r="T110" s="164">
        <f ca="1">IFERROR(IF((VLOOKUP($E110,'DTOC Backsheet'!$D$5:$BS$182,T$9,FALSE))="","",(VLOOKUP($E110,'DTOC Backsheet'!$D$5:$BS$182,T$9,FALSE))),"")</f>
        <v>1121.5285714285715</v>
      </c>
      <c r="U110" s="140">
        <f ca="1">IFERROR(IF((VLOOKUP($E110,'DTOC Backsheet'!$D$5:$BS$182,U$9,FALSE))="","",(VLOOKUP($E110,'DTOC Backsheet'!$D$5:$BS$182,U$9,FALSE))),"")</f>
        <v>1159.0428571428572</v>
      </c>
      <c r="V110" s="136">
        <f ca="1">IFERROR(IF((VLOOKUP($E110,'DTOC Backsheet'!$D$5:$BS$182,V$9,FALSE))="","",(VLOOKUP($E110,'DTOC Backsheet'!$D$5:$BS$182,V$9,FALSE))),"")</f>
        <v>1159.0428571428572</v>
      </c>
      <c r="W110" s="136">
        <f ca="1">IFERROR(IF((VLOOKUP($E110,'DTOC Backsheet'!$D$5:$BS$182,W$9,FALSE))="","",(VLOOKUP($E110,'DTOC Backsheet'!$D$5:$BS$182,W$9,FALSE))),"")</f>
        <v>1047</v>
      </c>
      <c r="X110" s="138">
        <f ca="1">IFERROR(IF((VLOOKUP($E110,'DTOC Backsheet'!$D$5:$BS$182,X$9,FALSE))="","",(VLOOKUP($E110,'DTOC Backsheet'!$D$5:$BS$182,X$9,FALSE))),"")</f>
        <v>1159.0428571428572</v>
      </c>
      <c r="Y110" s="135">
        <f ca="1">IFERROR(IF((VLOOKUP($E110,'DTOC Backsheet'!$D$5:$BS$182,Y$9,FALSE))="","",(VLOOKUP($E110,'DTOC Backsheet'!$D$5:$BS$182,Y$9,FALSE))),"")</f>
        <v>1556</v>
      </c>
      <c r="Z110" s="136">
        <f ca="1">IFERROR(IF((VLOOKUP($E110,'DTOC Backsheet'!$D$5:$BS$182,Z$9,FALSE))="","",(VLOOKUP($E110,'DTOC Backsheet'!$D$5:$BS$182,Z$9,FALSE))),"")</f>
        <v>1611</v>
      </c>
      <c r="AA110" s="164">
        <f ca="1">IFERROR(IF((VLOOKUP($E110,'DTOC Backsheet'!$D$5:$BS$182,AA$9,FALSE))="","",(VLOOKUP($E110,'DTOC Backsheet'!$D$5:$BS$182,AA$9,FALSE))),"")</f>
        <v>1431</v>
      </c>
      <c r="AB110" s="139">
        <f ca="1">IFERROR(IF((VLOOKUP($E110,'DTOC Backsheet'!$D$5:$BS$182,AB$9,FALSE))="","",(VLOOKUP($E110,'DTOC Backsheet'!$D$5:$BS$182,AB$9,FALSE))),"")</f>
        <v>1876</v>
      </c>
      <c r="AC110" s="164">
        <f ca="1">IFERROR(IF((VLOOKUP($E110,'DTOC Backsheet'!$D$5:$BS$182,AC$9,FALSE))="","",(VLOOKUP($E110,'DTOC Backsheet'!$D$5:$BS$182,AC$9,FALSE))),"")</f>
        <v>1311</v>
      </c>
      <c r="AD110" s="140">
        <f ca="1">IFERROR(IF((VLOOKUP($E110,'DTOC Backsheet'!$D$5:$BS$182,AD$9,FALSE))="","",(VLOOKUP($E110,'DTOC Backsheet'!$D$5:$BS$182,AD$9,FALSE))),"")</f>
        <v>1494</v>
      </c>
      <c r="AE110" s="136"/>
      <c r="AF110" s="139" t="str">
        <f ca="1">IFERROR(IF((VLOOKUP($E110,'DTOC Backsheet'!$D$5:$BS$182,AF$9,FALSE))="","",(VLOOKUP($E110,'DTOC Backsheet'!$D$5:$BS$182,AF$9,FALSE))),"")</f>
        <v/>
      </c>
      <c r="AG110" s="137" t="str">
        <f ca="1">IFERROR(IF((VLOOKUP($E110,'DTOC Backsheet'!$D$5:$BS$182,AG$9,FALSE))="","",(VLOOKUP($E110,'DTOC Backsheet'!$D$5:$BS$182,AG$9,FALSE))),"")</f>
        <v/>
      </c>
      <c r="AH110" s="136">
        <f t="shared" ca="1" si="28"/>
        <v>443</v>
      </c>
      <c r="AI110" s="138">
        <f t="shared" ca="1" si="29"/>
        <v>177</v>
      </c>
      <c r="AJ110" s="139">
        <f t="shared" ca="1" si="30"/>
        <v>587</v>
      </c>
      <c r="AK110" s="139">
        <f t="shared" ca="1" si="31"/>
        <v>92</v>
      </c>
      <c r="AL110" s="164">
        <f t="shared" ca="1" si="32"/>
        <v>525</v>
      </c>
      <c r="AM110" s="140">
        <f t="shared" ca="1" si="33"/>
        <v>913</v>
      </c>
      <c r="AN110" s="136" t="str">
        <f t="shared" si="34"/>
        <v/>
      </c>
      <c r="AO110" s="139" t="str">
        <f t="shared" ca="1" si="35"/>
        <v/>
      </c>
      <c r="AP110" s="138" t="str">
        <f t="shared" ca="1" si="36"/>
        <v/>
      </c>
      <c r="AQ110" s="135">
        <f t="shared" ca="1" si="37"/>
        <v>57</v>
      </c>
      <c r="AR110" s="136">
        <f t="shared" ca="1" si="38"/>
        <v>-89.400000000000091</v>
      </c>
      <c r="AS110" s="164">
        <f t="shared" ca="1" si="39"/>
        <v>-47.100000000000136</v>
      </c>
      <c r="AT110" s="139">
        <f t="shared" ca="1" si="40"/>
        <v>-537.5</v>
      </c>
      <c r="AU110" s="164">
        <f t="shared" ca="1" si="41"/>
        <v>-189.47142857142853</v>
      </c>
      <c r="AV110" s="140">
        <f t="shared" ca="1" si="42"/>
        <v>-334.9571428571428</v>
      </c>
      <c r="AW110" s="136" t="str">
        <f t="shared" si="43"/>
        <v/>
      </c>
      <c r="AX110" s="164" t="str">
        <f t="shared" ca="1" si="44"/>
        <v/>
      </c>
      <c r="AY110" s="140" t="str">
        <f t="shared" ca="1" si="45"/>
        <v/>
      </c>
    </row>
    <row r="111" spans="1:51">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46"/>
        <v>E09000023</v>
      </c>
      <c r="F111" s="29" t="str">
        <f ca="1">IF(E111="","",VLOOKUP(E111,'Org list'!$J$9:$K$636,2,0))</f>
        <v>Lewisham</v>
      </c>
      <c r="G111" s="135">
        <f ca="1">IFERROR(IF((VLOOKUP($E111,'DTOC Backsheet'!$D$5:$BS$182,G$9,FALSE))="","",(VLOOKUP($E111,'DTOC Backsheet'!$D$5:$BS$182,G$9,FALSE))),"")</f>
        <v>512</v>
      </c>
      <c r="H111" s="136">
        <f ca="1">IFERROR(IF((VLOOKUP($E111,'DTOC Backsheet'!$D$5:$BS$182,H$9,FALSE))="","",(VLOOKUP($E111,'DTOC Backsheet'!$D$5:$BS$182,H$9,FALSE))),"")</f>
        <v>615</v>
      </c>
      <c r="I111" s="136">
        <f ca="1">IFERROR(IF((VLOOKUP($E111,'DTOC Backsheet'!$D$5:$BS$182,I$9,FALSE))="","",(VLOOKUP($E111,'DTOC Backsheet'!$D$5:$BS$182,I$9,FALSE))),"")</f>
        <v>576</v>
      </c>
      <c r="J111" s="138">
        <f ca="1">IFERROR(IF((VLOOKUP($E111,'DTOC Backsheet'!$D$5:$BS$182,J$9,FALSE))="","",(VLOOKUP($E111,'DTOC Backsheet'!$D$5:$BS$182,J$9,FALSE))),"")</f>
        <v>523</v>
      </c>
      <c r="K111" s="164">
        <f ca="1">IFERROR(IF((VLOOKUP($E111,'DTOC Backsheet'!$D$5:$BS$182,K$9,FALSE))="","",(VLOOKUP($E111,'DTOC Backsheet'!$D$5:$BS$182,K$9,FALSE))),"")</f>
        <v>533</v>
      </c>
      <c r="L111" s="140">
        <f ca="1">IFERROR(IF((VLOOKUP($E111,'DTOC Backsheet'!$D$5:$BS$182,L$9,FALSE))="","",(VLOOKUP($E111,'DTOC Backsheet'!$D$5:$BS$182,L$9,FALSE))),"")</f>
        <v>398</v>
      </c>
      <c r="M111" s="136">
        <f ca="1">IFERROR(IF((VLOOKUP($E111,'DTOC Backsheet'!$D$5:$BS$182,M$9,FALSE))="","",(VLOOKUP($E111,'DTOC Backsheet'!$D$5:$BS$182,M$9,FALSE))),"")</f>
        <v>399</v>
      </c>
      <c r="N111" s="139">
        <f ca="1">IFERROR(IF((VLOOKUP($E111,'DTOC Backsheet'!$D$5:$BS$182,N$9,FALSE))="","",(VLOOKUP($E111,'DTOC Backsheet'!$D$5:$BS$182,N$9,FALSE))),"")</f>
        <v>334</v>
      </c>
      <c r="O111" s="137">
        <f ca="1">IFERROR(IF((VLOOKUP($E111,'DTOC Backsheet'!$D$5:$BS$182,O$9,FALSE))="","",(VLOOKUP($E111,'DTOC Backsheet'!$D$5:$BS$182,O$9,FALSE))),"")</f>
        <v>448</v>
      </c>
      <c r="P111" s="136">
        <f ca="1">IFERROR(IF((VLOOKUP($E111,'DTOC Backsheet'!$D$5:$BS$182,P$9,FALSE))="","",(VLOOKUP($E111,'DTOC Backsheet'!$D$5:$BS$182,P$9,FALSE))),"")</f>
        <v>394</v>
      </c>
      <c r="Q111" s="136">
        <f ca="1">IFERROR(IF((VLOOKUP($E111,'DTOC Backsheet'!$D$5:$BS$182,Q$9,FALSE))="","",(VLOOKUP($E111,'DTOC Backsheet'!$D$5:$BS$182,Q$9,FALSE))),"")</f>
        <v>394</v>
      </c>
      <c r="R111" s="136">
        <f ca="1">IFERROR(IF((VLOOKUP($E111,'DTOC Backsheet'!$D$5:$BS$182,R$9,FALSE))="","",(VLOOKUP($E111,'DTOC Backsheet'!$D$5:$BS$182,R$9,FALSE))),"")</f>
        <v>381.40000000000003</v>
      </c>
      <c r="S111" s="136">
        <f ca="1">IFERROR(IF((VLOOKUP($E111,'DTOC Backsheet'!$D$5:$BS$182,S$9,FALSE))="","",(VLOOKUP($E111,'DTOC Backsheet'!$D$5:$BS$182,S$9,FALSE))),"")</f>
        <v>378.40000000000003</v>
      </c>
      <c r="T111" s="164">
        <f ca="1">IFERROR(IF((VLOOKUP($E111,'DTOC Backsheet'!$D$5:$BS$182,T$9,FALSE))="","",(VLOOKUP($E111,'DTOC Backsheet'!$D$5:$BS$182,T$9,FALSE))),"")</f>
        <v>366.22019018811915</v>
      </c>
      <c r="U111" s="140">
        <f ca="1">IFERROR(IF((VLOOKUP($E111,'DTOC Backsheet'!$D$5:$BS$182,U$9,FALSE))="","",(VLOOKUP($E111,'DTOC Backsheet'!$D$5:$BS$182,U$9,FALSE))),"")</f>
        <v>378.42752986105648</v>
      </c>
      <c r="V111" s="136">
        <f ca="1">IFERROR(IF((VLOOKUP($E111,'DTOC Backsheet'!$D$5:$BS$182,V$9,FALSE))="","",(VLOOKUP($E111,'DTOC Backsheet'!$D$5:$BS$182,V$9,FALSE))),"")</f>
        <v>378.42752986105648</v>
      </c>
      <c r="W111" s="136">
        <f ca="1">IFERROR(IF((VLOOKUP($E111,'DTOC Backsheet'!$D$5:$BS$182,W$9,FALSE))="","",(VLOOKUP($E111,'DTOC Backsheet'!$D$5:$BS$182,W$9,FALSE))),"")</f>
        <v>341.80551084224453</v>
      </c>
      <c r="X111" s="138">
        <f ca="1">IFERROR(IF((VLOOKUP($E111,'DTOC Backsheet'!$D$5:$BS$182,X$9,FALSE))="","",(VLOOKUP($E111,'DTOC Backsheet'!$D$5:$BS$182,X$9,FALSE))),"")</f>
        <v>378.42752986105648</v>
      </c>
      <c r="Y111" s="135">
        <f ca="1">IFERROR(IF((VLOOKUP($E111,'DTOC Backsheet'!$D$5:$BS$182,Y$9,FALSE))="","",(VLOOKUP($E111,'DTOC Backsheet'!$D$5:$BS$182,Y$9,FALSE))),"")</f>
        <v>350</v>
      </c>
      <c r="Z111" s="136">
        <f ca="1">IFERROR(IF((VLOOKUP($E111,'DTOC Backsheet'!$D$5:$BS$182,Z$9,FALSE))="","",(VLOOKUP($E111,'DTOC Backsheet'!$D$5:$BS$182,Z$9,FALSE))),"")</f>
        <v>534</v>
      </c>
      <c r="AA111" s="164">
        <f ca="1">IFERROR(IF((VLOOKUP($E111,'DTOC Backsheet'!$D$5:$BS$182,AA$9,FALSE))="","",(VLOOKUP($E111,'DTOC Backsheet'!$D$5:$BS$182,AA$9,FALSE))),"")</f>
        <v>334</v>
      </c>
      <c r="AB111" s="139">
        <f ca="1">IFERROR(IF((VLOOKUP($E111,'DTOC Backsheet'!$D$5:$BS$182,AB$9,FALSE))="","",(VLOOKUP($E111,'DTOC Backsheet'!$D$5:$BS$182,AB$9,FALSE))),"")</f>
        <v>408</v>
      </c>
      <c r="AC111" s="164">
        <f ca="1">IFERROR(IF((VLOOKUP($E111,'DTOC Backsheet'!$D$5:$BS$182,AC$9,FALSE))="","",(VLOOKUP($E111,'DTOC Backsheet'!$D$5:$BS$182,AC$9,FALSE))),"")</f>
        <v>597</v>
      </c>
      <c r="AD111" s="140">
        <f ca="1">IFERROR(IF((VLOOKUP($E111,'DTOC Backsheet'!$D$5:$BS$182,AD$9,FALSE))="","",(VLOOKUP($E111,'DTOC Backsheet'!$D$5:$BS$182,AD$9,FALSE))),"")</f>
        <v>589</v>
      </c>
      <c r="AE111" s="136"/>
      <c r="AF111" s="139" t="str">
        <f ca="1">IFERROR(IF((VLOOKUP($E111,'DTOC Backsheet'!$D$5:$BS$182,AF$9,FALSE))="","",(VLOOKUP($E111,'DTOC Backsheet'!$D$5:$BS$182,AF$9,FALSE))),"")</f>
        <v/>
      </c>
      <c r="AG111" s="137" t="str">
        <f ca="1">IFERROR(IF((VLOOKUP($E111,'DTOC Backsheet'!$D$5:$BS$182,AG$9,FALSE))="","",(VLOOKUP($E111,'DTOC Backsheet'!$D$5:$BS$182,AG$9,FALSE))),"")</f>
        <v/>
      </c>
      <c r="AH111" s="136">
        <f t="shared" ca="1" si="28"/>
        <v>162</v>
      </c>
      <c r="AI111" s="138">
        <f t="shared" ca="1" si="29"/>
        <v>81</v>
      </c>
      <c r="AJ111" s="139">
        <f t="shared" ca="1" si="30"/>
        <v>242</v>
      </c>
      <c r="AK111" s="139">
        <f t="shared" ca="1" si="31"/>
        <v>115</v>
      </c>
      <c r="AL111" s="164">
        <f t="shared" ca="1" si="32"/>
        <v>-64</v>
      </c>
      <c r="AM111" s="140">
        <f t="shared" ca="1" si="33"/>
        <v>-191</v>
      </c>
      <c r="AN111" s="136" t="str">
        <f t="shared" si="34"/>
        <v/>
      </c>
      <c r="AO111" s="139" t="str">
        <f t="shared" ca="1" si="35"/>
        <v/>
      </c>
      <c r="AP111" s="138" t="str">
        <f t="shared" ca="1" si="36"/>
        <v/>
      </c>
      <c r="AQ111" s="135">
        <f t="shared" ca="1" si="37"/>
        <v>44</v>
      </c>
      <c r="AR111" s="136">
        <f t="shared" ca="1" si="38"/>
        <v>-140</v>
      </c>
      <c r="AS111" s="164">
        <f t="shared" ca="1" si="39"/>
        <v>47.400000000000034</v>
      </c>
      <c r="AT111" s="139">
        <f t="shared" ca="1" si="40"/>
        <v>-29.599999999999966</v>
      </c>
      <c r="AU111" s="164">
        <f t="shared" ca="1" si="41"/>
        <v>-230.77980981188085</v>
      </c>
      <c r="AV111" s="140">
        <f t="shared" ca="1" si="42"/>
        <v>-210.57247013894352</v>
      </c>
      <c r="AW111" s="136" t="str">
        <f t="shared" si="43"/>
        <v/>
      </c>
      <c r="AX111" s="164" t="str">
        <f t="shared" ca="1" si="44"/>
        <v/>
      </c>
      <c r="AY111" s="140" t="str">
        <f t="shared" ca="1" si="45"/>
        <v/>
      </c>
    </row>
    <row r="112" spans="1:51">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46"/>
        <v>E10000019</v>
      </c>
      <c r="F112" s="29" t="str">
        <f ca="1">IF(E112="","",VLOOKUP(E112,'Org list'!$J$9:$K$636,2,0))</f>
        <v>Lincolnshire</v>
      </c>
      <c r="G112" s="135">
        <f ca="1">IFERROR(IF((VLOOKUP($E112,'DTOC Backsheet'!$D$5:$BS$182,G$9,FALSE))="","",(VLOOKUP($E112,'DTOC Backsheet'!$D$5:$BS$182,G$9,FALSE))),"")</f>
        <v>3048</v>
      </c>
      <c r="H112" s="136">
        <f ca="1">IFERROR(IF((VLOOKUP($E112,'DTOC Backsheet'!$D$5:$BS$182,H$9,FALSE))="","",(VLOOKUP($E112,'DTOC Backsheet'!$D$5:$BS$182,H$9,FALSE))),"")</f>
        <v>2856</v>
      </c>
      <c r="I112" s="136">
        <f ca="1">IFERROR(IF((VLOOKUP($E112,'DTOC Backsheet'!$D$5:$BS$182,I$9,FALSE))="","",(VLOOKUP($E112,'DTOC Backsheet'!$D$5:$BS$182,I$9,FALSE))),"")</f>
        <v>2873</v>
      </c>
      <c r="J112" s="138">
        <f ca="1">IFERROR(IF((VLOOKUP($E112,'DTOC Backsheet'!$D$5:$BS$182,J$9,FALSE))="","",(VLOOKUP($E112,'DTOC Backsheet'!$D$5:$BS$182,J$9,FALSE))),"")</f>
        <v>3347</v>
      </c>
      <c r="K112" s="164">
        <f ca="1">IFERROR(IF((VLOOKUP($E112,'DTOC Backsheet'!$D$5:$BS$182,K$9,FALSE))="","",(VLOOKUP($E112,'DTOC Backsheet'!$D$5:$BS$182,K$9,FALSE))),"")</f>
        <v>3212</v>
      </c>
      <c r="L112" s="140">
        <f ca="1">IFERROR(IF((VLOOKUP($E112,'DTOC Backsheet'!$D$5:$BS$182,L$9,FALSE))="","",(VLOOKUP($E112,'DTOC Backsheet'!$D$5:$BS$182,L$9,FALSE))),"")</f>
        <v>2944</v>
      </c>
      <c r="M112" s="136">
        <f ca="1">IFERROR(IF((VLOOKUP($E112,'DTOC Backsheet'!$D$5:$BS$182,M$9,FALSE))="","",(VLOOKUP($E112,'DTOC Backsheet'!$D$5:$BS$182,M$9,FALSE))),"")</f>
        <v>3066</v>
      </c>
      <c r="N112" s="139">
        <f ca="1">IFERROR(IF((VLOOKUP($E112,'DTOC Backsheet'!$D$5:$BS$182,N$9,FALSE))="","",(VLOOKUP($E112,'DTOC Backsheet'!$D$5:$BS$182,N$9,FALSE))),"")</f>
        <v>2591</v>
      </c>
      <c r="O112" s="137">
        <f ca="1">IFERROR(IF((VLOOKUP($E112,'DTOC Backsheet'!$D$5:$BS$182,O$9,FALSE))="","",(VLOOKUP($E112,'DTOC Backsheet'!$D$5:$BS$182,O$9,FALSE))),"")</f>
        <v>2687</v>
      </c>
      <c r="P112" s="136">
        <f ca="1">IFERROR(IF((VLOOKUP($E112,'DTOC Backsheet'!$D$5:$BS$182,P$9,FALSE))="","",(VLOOKUP($E112,'DTOC Backsheet'!$D$5:$BS$182,P$9,FALSE))),"")</f>
        <v>2441.3022804232801</v>
      </c>
      <c r="Q112" s="136">
        <f ca="1">IFERROR(IF((VLOOKUP($E112,'DTOC Backsheet'!$D$5:$BS$182,Q$9,FALSE))="","",(VLOOKUP($E112,'DTOC Backsheet'!$D$5:$BS$182,Q$9,FALSE))),"")</f>
        <v>2192.4004099773238</v>
      </c>
      <c r="R112" s="136">
        <f ca="1">IFERROR(IF((VLOOKUP($E112,'DTOC Backsheet'!$D$5:$BS$182,R$9,FALSE))="","",(VLOOKUP($E112,'DTOC Backsheet'!$D$5:$BS$182,R$9,FALSE))),"")</f>
        <v>1880.8050382561623</v>
      </c>
      <c r="S112" s="136">
        <f ca="1">IFERROR(IF((VLOOKUP($E112,'DTOC Backsheet'!$D$5:$BS$182,S$9,FALSE))="","",(VLOOKUP($E112,'DTOC Backsheet'!$D$5:$BS$182,S$9,FALSE))),"")</f>
        <v>1694.5966690854116</v>
      </c>
      <c r="T112" s="164">
        <f ca="1">IFERROR(IF((VLOOKUP($E112,'DTOC Backsheet'!$D$5:$BS$182,T$9,FALSE))="","",(VLOOKUP($E112,'DTOC Backsheet'!$D$5:$BS$182,T$9,FALSE))),"")</f>
        <v>1627.6517652148091</v>
      </c>
      <c r="U112" s="140">
        <f ca="1">IFERROR(IF((VLOOKUP($E112,'DTOC Backsheet'!$D$5:$BS$182,U$9,FALSE))="","",(VLOOKUP($E112,'DTOC Backsheet'!$D$5:$BS$182,U$9,FALSE))),"")</f>
        <v>1681.9068240553026</v>
      </c>
      <c r="V112" s="136">
        <f ca="1">IFERROR(IF((VLOOKUP($E112,'DTOC Backsheet'!$D$5:$BS$182,V$9,FALSE))="","",(VLOOKUP($E112,'DTOC Backsheet'!$D$5:$BS$182,V$9,FALSE))),"")</f>
        <v>1681.9068240553026</v>
      </c>
      <c r="W112" s="136">
        <f ca="1">IFERROR(IF((VLOOKUP($E112,'DTOC Backsheet'!$D$5:$BS$182,W$9,FALSE))="","",(VLOOKUP($E112,'DTOC Backsheet'!$D$5:$BS$182,W$9,FALSE))),"")</f>
        <v>1519.1416475338219</v>
      </c>
      <c r="X112" s="138">
        <f ca="1">IFERROR(IF((VLOOKUP($E112,'DTOC Backsheet'!$D$5:$BS$182,X$9,FALSE))="","",(VLOOKUP($E112,'DTOC Backsheet'!$D$5:$BS$182,X$9,FALSE))),"")</f>
        <v>1681.9068240553026</v>
      </c>
      <c r="Y112" s="135">
        <f ca="1">IFERROR(IF((VLOOKUP($E112,'DTOC Backsheet'!$D$5:$BS$182,Y$9,FALSE))="","",(VLOOKUP($E112,'DTOC Backsheet'!$D$5:$BS$182,Y$9,FALSE))),"")</f>
        <v>1958</v>
      </c>
      <c r="Z112" s="136">
        <f ca="1">IFERROR(IF((VLOOKUP($E112,'DTOC Backsheet'!$D$5:$BS$182,Z$9,FALSE))="","",(VLOOKUP($E112,'DTOC Backsheet'!$D$5:$BS$182,Z$9,FALSE))),"")</f>
        <v>2268</v>
      </c>
      <c r="AA112" s="164">
        <f ca="1">IFERROR(IF((VLOOKUP($E112,'DTOC Backsheet'!$D$5:$BS$182,AA$9,FALSE))="","",(VLOOKUP($E112,'DTOC Backsheet'!$D$5:$BS$182,AA$9,FALSE))),"")</f>
        <v>2313</v>
      </c>
      <c r="AB112" s="139">
        <f ca="1">IFERROR(IF((VLOOKUP($E112,'DTOC Backsheet'!$D$5:$BS$182,AB$9,FALSE))="","",(VLOOKUP($E112,'DTOC Backsheet'!$D$5:$BS$182,AB$9,FALSE))),"")</f>
        <v>2263</v>
      </c>
      <c r="AC112" s="164">
        <f ca="1">IFERROR(IF((VLOOKUP($E112,'DTOC Backsheet'!$D$5:$BS$182,AC$9,FALSE))="","",(VLOOKUP($E112,'DTOC Backsheet'!$D$5:$BS$182,AC$9,FALSE))),"")</f>
        <v>2270</v>
      </c>
      <c r="AD112" s="140">
        <f ca="1">IFERROR(IF((VLOOKUP($E112,'DTOC Backsheet'!$D$5:$BS$182,AD$9,FALSE))="","",(VLOOKUP($E112,'DTOC Backsheet'!$D$5:$BS$182,AD$9,FALSE))),"")</f>
        <v>2482</v>
      </c>
      <c r="AE112" s="136"/>
      <c r="AF112" s="139" t="str">
        <f ca="1">IFERROR(IF((VLOOKUP($E112,'DTOC Backsheet'!$D$5:$BS$182,AF$9,FALSE))="","",(VLOOKUP($E112,'DTOC Backsheet'!$D$5:$BS$182,AF$9,FALSE))),"")</f>
        <v/>
      </c>
      <c r="AG112" s="137" t="str">
        <f ca="1">IFERROR(IF((VLOOKUP($E112,'DTOC Backsheet'!$D$5:$BS$182,AG$9,FALSE))="","",(VLOOKUP($E112,'DTOC Backsheet'!$D$5:$BS$182,AG$9,FALSE))),"")</f>
        <v/>
      </c>
      <c r="AH112" s="136">
        <f t="shared" ca="1" si="28"/>
        <v>1090</v>
      </c>
      <c r="AI112" s="138">
        <f t="shared" ca="1" si="29"/>
        <v>588</v>
      </c>
      <c r="AJ112" s="139">
        <f t="shared" ca="1" si="30"/>
        <v>560</v>
      </c>
      <c r="AK112" s="139">
        <f t="shared" ca="1" si="31"/>
        <v>1084</v>
      </c>
      <c r="AL112" s="164">
        <f t="shared" ca="1" si="32"/>
        <v>942</v>
      </c>
      <c r="AM112" s="140">
        <f t="shared" ca="1" si="33"/>
        <v>462</v>
      </c>
      <c r="AN112" s="136" t="str">
        <f t="shared" si="34"/>
        <v/>
      </c>
      <c r="AO112" s="139" t="str">
        <f t="shared" ca="1" si="35"/>
        <v/>
      </c>
      <c r="AP112" s="138" t="str">
        <f t="shared" ca="1" si="36"/>
        <v/>
      </c>
      <c r="AQ112" s="135">
        <f t="shared" ca="1" si="37"/>
        <v>483.30228042328008</v>
      </c>
      <c r="AR112" s="136">
        <f t="shared" ca="1" si="38"/>
        <v>-75.599590022676239</v>
      </c>
      <c r="AS112" s="164">
        <f t="shared" ca="1" si="39"/>
        <v>-432.19496174383767</v>
      </c>
      <c r="AT112" s="139">
        <f t="shared" ca="1" si="40"/>
        <v>-568.40333091458842</v>
      </c>
      <c r="AU112" s="164">
        <f t="shared" ca="1" si="41"/>
        <v>-642.34823478519093</v>
      </c>
      <c r="AV112" s="140">
        <f t="shared" ca="1" si="42"/>
        <v>-800.09317594469735</v>
      </c>
      <c r="AW112" s="136" t="str">
        <f t="shared" si="43"/>
        <v/>
      </c>
      <c r="AX112" s="164" t="str">
        <f t="shared" ca="1" si="44"/>
        <v/>
      </c>
      <c r="AY112" s="140" t="str">
        <f t="shared" ca="1" si="45"/>
        <v/>
      </c>
    </row>
    <row r="113" spans="1:51">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46"/>
        <v>E08000012</v>
      </c>
      <c r="F113" s="29" t="str">
        <f ca="1">IF(E113="","",VLOOKUP(E113,'Org list'!$J$9:$K$636,2,0))</f>
        <v>Liverpool</v>
      </c>
      <c r="G113" s="135">
        <f ca="1">IFERROR(IF((VLOOKUP($E113,'DTOC Backsheet'!$D$5:$BS$182,G$9,FALSE))="","",(VLOOKUP($E113,'DTOC Backsheet'!$D$5:$BS$182,G$9,FALSE))),"")</f>
        <v>1810</v>
      </c>
      <c r="H113" s="136">
        <f ca="1">IFERROR(IF((VLOOKUP($E113,'DTOC Backsheet'!$D$5:$BS$182,H$9,FALSE))="","",(VLOOKUP($E113,'DTOC Backsheet'!$D$5:$BS$182,H$9,FALSE))),"")</f>
        <v>1623</v>
      </c>
      <c r="I113" s="136">
        <f ca="1">IFERROR(IF((VLOOKUP($E113,'DTOC Backsheet'!$D$5:$BS$182,I$9,FALSE))="","",(VLOOKUP($E113,'DTOC Backsheet'!$D$5:$BS$182,I$9,FALSE))),"")</f>
        <v>1957</v>
      </c>
      <c r="J113" s="138">
        <f ca="1">IFERROR(IF((VLOOKUP($E113,'DTOC Backsheet'!$D$5:$BS$182,J$9,FALSE))="","",(VLOOKUP($E113,'DTOC Backsheet'!$D$5:$BS$182,J$9,FALSE))),"")</f>
        <v>1409</v>
      </c>
      <c r="K113" s="164">
        <f ca="1">IFERROR(IF((VLOOKUP($E113,'DTOC Backsheet'!$D$5:$BS$182,K$9,FALSE))="","",(VLOOKUP($E113,'DTOC Backsheet'!$D$5:$BS$182,K$9,FALSE))),"")</f>
        <v>1346</v>
      </c>
      <c r="L113" s="140">
        <f ca="1">IFERROR(IF((VLOOKUP($E113,'DTOC Backsheet'!$D$5:$BS$182,L$9,FALSE))="","",(VLOOKUP($E113,'DTOC Backsheet'!$D$5:$BS$182,L$9,FALSE))),"")</f>
        <v>1704</v>
      </c>
      <c r="M113" s="136">
        <f ca="1">IFERROR(IF((VLOOKUP($E113,'DTOC Backsheet'!$D$5:$BS$182,M$9,FALSE))="","",(VLOOKUP($E113,'DTOC Backsheet'!$D$5:$BS$182,M$9,FALSE))),"")</f>
        <v>1494</v>
      </c>
      <c r="N113" s="139">
        <f ca="1">IFERROR(IF((VLOOKUP($E113,'DTOC Backsheet'!$D$5:$BS$182,N$9,FALSE))="","",(VLOOKUP($E113,'DTOC Backsheet'!$D$5:$BS$182,N$9,FALSE))),"")</f>
        <v>1213</v>
      </c>
      <c r="O113" s="137">
        <f ca="1">IFERROR(IF((VLOOKUP($E113,'DTOC Backsheet'!$D$5:$BS$182,O$9,FALSE))="","",(VLOOKUP($E113,'DTOC Backsheet'!$D$5:$BS$182,O$9,FALSE))),"")</f>
        <v>1465</v>
      </c>
      <c r="P113" s="136">
        <f ca="1">IFERROR(IF((VLOOKUP($E113,'DTOC Backsheet'!$D$5:$BS$182,P$9,FALSE))="","",(VLOOKUP($E113,'DTOC Backsheet'!$D$5:$BS$182,P$9,FALSE))),"")</f>
        <v>1395</v>
      </c>
      <c r="Q113" s="136">
        <f ca="1">IFERROR(IF((VLOOKUP($E113,'DTOC Backsheet'!$D$5:$BS$182,Q$9,FALSE))="","",(VLOOKUP($E113,'DTOC Backsheet'!$D$5:$BS$182,Q$9,FALSE))),"")</f>
        <v>1620</v>
      </c>
      <c r="R113" s="136">
        <f ca="1">IFERROR(IF((VLOOKUP($E113,'DTOC Backsheet'!$D$5:$BS$182,R$9,FALSE))="","",(VLOOKUP($E113,'DTOC Backsheet'!$D$5:$BS$182,R$9,FALSE))),"")</f>
        <v>1485.5967613657028</v>
      </c>
      <c r="S113" s="136">
        <f ca="1">IFERROR(IF((VLOOKUP($E113,'DTOC Backsheet'!$D$5:$BS$182,S$9,FALSE))="","",(VLOOKUP($E113,'DTOC Backsheet'!$D$5:$BS$182,S$9,FALSE))),"")</f>
        <v>1351.1935227314052</v>
      </c>
      <c r="T113" s="164">
        <f ca="1">IFERROR(IF((VLOOKUP($E113,'DTOC Backsheet'!$D$5:$BS$182,T$9,FALSE))="","",(VLOOKUP($E113,'DTOC Backsheet'!$D$5:$BS$182,T$9,FALSE))),"")</f>
        <v>1216.7902840971076</v>
      </c>
      <c r="U113" s="140">
        <f ca="1">IFERROR(IF((VLOOKUP($E113,'DTOC Backsheet'!$D$5:$BS$182,U$9,FALSE))="","",(VLOOKUP($E113,'DTOC Backsheet'!$D$5:$BS$182,U$9,FALSE))),"")</f>
        <v>1257.3499602336781</v>
      </c>
      <c r="V113" s="136">
        <f ca="1">IFERROR(IF((VLOOKUP($E113,'DTOC Backsheet'!$D$5:$BS$182,V$9,FALSE))="","",(VLOOKUP($E113,'DTOC Backsheet'!$D$5:$BS$182,V$9,FALSE))),"")</f>
        <v>1257.3499602336781</v>
      </c>
      <c r="W113" s="136">
        <f ca="1">IFERROR(IF((VLOOKUP($E113,'DTOC Backsheet'!$D$5:$BS$182,W$9,FALSE))="","",(VLOOKUP($E113,'DTOC Backsheet'!$D$5:$BS$182,W$9,FALSE))),"")</f>
        <v>1135.6709318239671</v>
      </c>
      <c r="X113" s="138">
        <f ca="1">IFERROR(IF((VLOOKUP($E113,'DTOC Backsheet'!$D$5:$BS$182,X$9,FALSE))="","",(VLOOKUP($E113,'DTOC Backsheet'!$D$5:$BS$182,X$9,FALSE))),"")</f>
        <v>1257.3499602336781</v>
      </c>
      <c r="Y113" s="135">
        <f ca="1">IFERROR(IF((VLOOKUP($E113,'DTOC Backsheet'!$D$5:$BS$182,Y$9,FALSE))="","",(VLOOKUP($E113,'DTOC Backsheet'!$D$5:$BS$182,Y$9,FALSE))),"")</f>
        <v>1378</v>
      </c>
      <c r="Z113" s="136">
        <f ca="1">IFERROR(IF((VLOOKUP($E113,'DTOC Backsheet'!$D$5:$BS$182,Z$9,FALSE))="","",(VLOOKUP($E113,'DTOC Backsheet'!$D$5:$BS$182,Z$9,FALSE))),"")</f>
        <v>1674</v>
      </c>
      <c r="AA113" s="164">
        <f ca="1">IFERROR(IF((VLOOKUP($E113,'DTOC Backsheet'!$D$5:$BS$182,AA$9,FALSE))="","",(VLOOKUP($E113,'DTOC Backsheet'!$D$5:$BS$182,AA$9,FALSE))),"")</f>
        <v>1479</v>
      </c>
      <c r="AB113" s="139">
        <f ca="1">IFERROR(IF((VLOOKUP($E113,'DTOC Backsheet'!$D$5:$BS$182,AB$9,FALSE))="","",(VLOOKUP($E113,'DTOC Backsheet'!$D$5:$BS$182,AB$9,FALSE))),"")</f>
        <v>1601</v>
      </c>
      <c r="AC113" s="164">
        <f ca="1">IFERROR(IF((VLOOKUP($E113,'DTOC Backsheet'!$D$5:$BS$182,AC$9,FALSE))="","",(VLOOKUP($E113,'DTOC Backsheet'!$D$5:$BS$182,AC$9,FALSE))),"")</f>
        <v>1875</v>
      </c>
      <c r="AD113" s="140">
        <f ca="1">IFERROR(IF((VLOOKUP($E113,'DTOC Backsheet'!$D$5:$BS$182,AD$9,FALSE))="","",(VLOOKUP($E113,'DTOC Backsheet'!$D$5:$BS$182,AD$9,FALSE))),"")</f>
        <v>1375</v>
      </c>
      <c r="AE113" s="136"/>
      <c r="AF113" s="139" t="str">
        <f ca="1">IFERROR(IF((VLOOKUP($E113,'DTOC Backsheet'!$D$5:$BS$182,AF$9,FALSE))="","",(VLOOKUP($E113,'DTOC Backsheet'!$D$5:$BS$182,AF$9,FALSE))),"")</f>
        <v/>
      </c>
      <c r="AG113" s="137" t="str">
        <f ca="1">IFERROR(IF((VLOOKUP($E113,'DTOC Backsheet'!$D$5:$BS$182,AG$9,FALSE))="","",(VLOOKUP($E113,'DTOC Backsheet'!$D$5:$BS$182,AG$9,FALSE))),"")</f>
        <v/>
      </c>
      <c r="AH113" s="136">
        <f t="shared" ref="AH113:AH176" ca="1" si="47">IFERROR(IF(Y113=0,"",(G113-Y113)),"")</f>
        <v>432</v>
      </c>
      <c r="AI113" s="138">
        <f t="shared" ref="AI113:AI176" ca="1" si="48">IFERROR(IF(Z113=0,"",(H113-Z113)),"")</f>
        <v>-51</v>
      </c>
      <c r="AJ113" s="139">
        <f t="shared" ref="AJ113:AJ176" ca="1" si="49">IFERROR(IF(AA113=0,"",(I113-AA113)),"")</f>
        <v>478</v>
      </c>
      <c r="AK113" s="139">
        <f t="shared" ref="AK113:AK176" ca="1" si="50">IFERROR(IF(AB113=0,"",(J113-AB113)),"")</f>
        <v>-192</v>
      </c>
      <c r="AL113" s="164">
        <f t="shared" ref="AL113:AL176" ca="1" si="51">IFERROR(IF(AC113=0,"",(K113-AC113)),"")</f>
        <v>-529</v>
      </c>
      <c r="AM113" s="140">
        <f t="shared" ref="AM113:AM176" ca="1" si="52">IFERROR(IF(AD113=0,"",(L113-AD113)),"")</f>
        <v>329</v>
      </c>
      <c r="AN113" s="136" t="str">
        <f t="shared" ref="AN113:AN176" si="53">IFERROR(IF(AE113=0,"",(M113-AE113)),"")</f>
        <v/>
      </c>
      <c r="AO113" s="139" t="str">
        <f t="shared" ref="AO113:AO176" ca="1" si="54">IFERROR(IF(AF113=0,"",(N113-AF113)),"")</f>
        <v/>
      </c>
      <c r="AP113" s="138" t="str">
        <f t="shared" ref="AP113:AP176" ca="1" si="55">IFERROR(IF(AG113=0,"",(O113-AG113)),"")</f>
        <v/>
      </c>
      <c r="AQ113" s="135">
        <f t="shared" ref="AQ113:AQ176" ca="1" si="56">IFERROR(IF(Y113=0,"",(P113-Y113)),"")</f>
        <v>17</v>
      </c>
      <c r="AR113" s="136">
        <f t="shared" ref="AR113:AR176" ca="1" si="57">IFERROR(IF(Z113=0,"",(Q113-Z113)),"")</f>
        <v>-54</v>
      </c>
      <c r="AS113" s="164">
        <f t="shared" ref="AS113:AS176" ca="1" si="58">IFERROR(IF(AA113=0,"",(R113-AA113)),"")</f>
        <v>6.5967613657028323</v>
      </c>
      <c r="AT113" s="139">
        <f t="shared" ref="AT113:AT176" ca="1" si="59">IFERROR(IF(AB113=0,"",(S113-AB113)),"")</f>
        <v>-249.80647726859479</v>
      </c>
      <c r="AU113" s="164">
        <f t="shared" ref="AU113:AU176" ca="1" si="60">IFERROR(IF(AC113=0,"",(T113-AC113)),"")</f>
        <v>-658.20971590289241</v>
      </c>
      <c r="AV113" s="140">
        <f t="shared" ref="AV113:AV176" ca="1" si="61">IFERROR(IF(AD113=0,"",(U113-AD113)),"")</f>
        <v>-117.65003976632192</v>
      </c>
      <c r="AW113" s="136" t="str">
        <f t="shared" ref="AW113:AW176" si="62">IFERROR(IF(AE113=0,"",(V113-AE113)),"")</f>
        <v/>
      </c>
      <c r="AX113" s="164" t="str">
        <f t="shared" ref="AX113:AX176" ca="1" si="63">IFERROR(IF(AF113=0,"",(W113-AF113)),"")</f>
        <v/>
      </c>
      <c r="AY113" s="140" t="str">
        <f t="shared" ref="AY113:AY176" ca="1" si="64">IFERROR(IF(AG113=0,"",(X113-AG113)),"")</f>
        <v/>
      </c>
    </row>
    <row r="114" spans="1:51">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46"/>
        <v>E06000032</v>
      </c>
      <c r="F114" s="29" t="str">
        <f ca="1">IF(E114="","",VLOOKUP(E114,'Org list'!$J$9:$K$636,2,0))</f>
        <v>Luton</v>
      </c>
      <c r="G114" s="135">
        <f ca="1">IFERROR(IF((VLOOKUP($E114,'DTOC Backsheet'!$D$5:$BS$182,G$9,FALSE))="","",(VLOOKUP($E114,'DTOC Backsheet'!$D$5:$BS$182,G$9,FALSE))),"")</f>
        <v>326</v>
      </c>
      <c r="H114" s="136">
        <f ca="1">IFERROR(IF((VLOOKUP($E114,'DTOC Backsheet'!$D$5:$BS$182,H$9,FALSE))="","",(VLOOKUP($E114,'DTOC Backsheet'!$D$5:$BS$182,H$9,FALSE))),"")</f>
        <v>286</v>
      </c>
      <c r="I114" s="136">
        <f ca="1">IFERROR(IF((VLOOKUP($E114,'DTOC Backsheet'!$D$5:$BS$182,I$9,FALSE))="","",(VLOOKUP($E114,'DTOC Backsheet'!$D$5:$BS$182,I$9,FALSE))),"")</f>
        <v>265</v>
      </c>
      <c r="J114" s="138">
        <f ca="1">IFERROR(IF((VLOOKUP($E114,'DTOC Backsheet'!$D$5:$BS$182,J$9,FALSE))="","",(VLOOKUP($E114,'DTOC Backsheet'!$D$5:$BS$182,J$9,FALSE))),"")</f>
        <v>322</v>
      </c>
      <c r="K114" s="164">
        <f ca="1">IFERROR(IF((VLOOKUP($E114,'DTOC Backsheet'!$D$5:$BS$182,K$9,FALSE))="","",(VLOOKUP($E114,'DTOC Backsheet'!$D$5:$BS$182,K$9,FALSE))),"")</f>
        <v>198</v>
      </c>
      <c r="L114" s="140">
        <f ca="1">IFERROR(IF((VLOOKUP($E114,'DTOC Backsheet'!$D$5:$BS$182,L$9,FALSE))="","",(VLOOKUP($E114,'DTOC Backsheet'!$D$5:$BS$182,L$9,FALSE))),"")</f>
        <v>344</v>
      </c>
      <c r="M114" s="136">
        <f ca="1">IFERROR(IF((VLOOKUP($E114,'DTOC Backsheet'!$D$5:$BS$182,M$9,FALSE))="","",(VLOOKUP($E114,'DTOC Backsheet'!$D$5:$BS$182,M$9,FALSE))),"")</f>
        <v>266</v>
      </c>
      <c r="N114" s="139">
        <f ca="1">IFERROR(IF((VLOOKUP($E114,'DTOC Backsheet'!$D$5:$BS$182,N$9,FALSE))="","",(VLOOKUP($E114,'DTOC Backsheet'!$D$5:$BS$182,N$9,FALSE))),"")</f>
        <v>163</v>
      </c>
      <c r="O114" s="137">
        <f ca="1">IFERROR(IF((VLOOKUP($E114,'DTOC Backsheet'!$D$5:$BS$182,O$9,FALSE))="","",(VLOOKUP($E114,'DTOC Backsheet'!$D$5:$BS$182,O$9,FALSE))),"")</f>
        <v>93</v>
      </c>
      <c r="P114" s="136">
        <f ca="1">IFERROR(IF((VLOOKUP($E114,'DTOC Backsheet'!$D$5:$BS$182,P$9,FALSE))="","",(VLOOKUP($E114,'DTOC Backsheet'!$D$5:$BS$182,P$9,FALSE))),"")</f>
        <v>0</v>
      </c>
      <c r="Q114" s="136">
        <f ca="1">IFERROR(IF((VLOOKUP($E114,'DTOC Backsheet'!$D$5:$BS$182,Q$9,FALSE))="","",(VLOOKUP($E114,'DTOC Backsheet'!$D$5:$BS$182,Q$9,FALSE))),"")</f>
        <v>0</v>
      </c>
      <c r="R114" s="136">
        <f ca="1">IFERROR(IF((VLOOKUP($E114,'DTOC Backsheet'!$D$5:$BS$182,R$9,FALSE))="","",(VLOOKUP($E114,'DTOC Backsheet'!$D$5:$BS$182,R$9,FALSE))),"")</f>
        <v>0</v>
      </c>
      <c r="S114" s="136">
        <f ca="1">IFERROR(IF((VLOOKUP($E114,'DTOC Backsheet'!$D$5:$BS$182,S$9,FALSE))="","",(VLOOKUP($E114,'DTOC Backsheet'!$D$5:$BS$182,S$9,FALSE))),"")</f>
        <v>218</v>
      </c>
      <c r="T114" s="164">
        <f ca="1">IFERROR(IF((VLOOKUP($E114,'DTOC Backsheet'!$D$5:$BS$182,T$9,FALSE))="","",(VLOOKUP($E114,'DTOC Backsheet'!$D$5:$BS$182,T$9,FALSE))),"")</f>
        <v>174</v>
      </c>
      <c r="U114" s="140">
        <f ca="1">IFERROR(IF((VLOOKUP($E114,'DTOC Backsheet'!$D$5:$BS$182,U$9,FALSE))="","",(VLOOKUP($E114,'DTOC Backsheet'!$D$5:$BS$182,U$9,FALSE))),"")</f>
        <v>272</v>
      </c>
      <c r="V114" s="136">
        <f ca="1">IFERROR(IF((VLOOKUP($E114,'DTOC Backsheet'!$D$5:$BS$182,V$9,FALSE))="","",(VLOOKUP($E114,'DTOC Backsheet'!$D$5:$BS$182,V$9,FALSE))),"")</f>
        <v>205</v>
      </c>
      <c r="W114" s="136">
        <f ca="1">IFERROR(IF((VLOOKUP($E114,'DTOC Backsheet'!$D$5:$BS$182,W$9,FALSE))="","",(VLOOKUP($E114,'DTOC Backsheet'!$D$5:$BS$182,W$9,FALSE))),"")</f>
        <v>205</v>
      </c>
      <c r="X114" s="138">
        <f ca="1">IFERROR(IF((VLOOKUP($E114,'DTOC Backsheet'!$D$5:$BS$182,X$9,FALSE))="","",(VLOOKUP($E114,'DTOC Backsheet'!$D$5:$BS$182,X$9,FALSE))),"")</f>
        <v>205</v>
      </c>
      <c r="Y114" s="135">
        <f ca="1">IFERROR(IF((VLOOKUP($E114,'DTOC Backsheet'!$D$5:$BS$182,Y$9,FALSE))="","",(VLOOKUP($E114,'DTOC Backsheet'!$D$5:$BS$182,Y$9,FALSE))),"")</f>
        <v>179</v>
      </c>
      <c r="Z114" s="136">
        <f ca="1">IFERROR(IF((VLOOKUP($E114,'DTOC Backsheet'!$D$5:$BS$182,Z$9,FALSE))="","",(VLOOKUP($E114,'DTOC Backsheet'!$D$5:$BS$182,Z$9,FALSE))),"")</f>
        <v>306</v>
      </c>
      <c r="AA114" s="164">
        <f ca="1">IFERROR(IF((VLOOKUP($E114,'DTOC Backsheet'!$D$5:$BS$182,AA$9,FALSE))="","",(VLOOKUP($E114,'DTOC Backsheet'!$D$5:$BS$182,AA$9,FALSE))),"")</f>
        <v>277</v>
      </c>
      <c r="AB114" s="139">
        <f ca="1">IFERROR(IF((VLOOKUP($E114,'DTOC Backsheet'!$D$5:$BS$182,AB$9,FALSE))="","",(VLOOKUP($E114,'DTOC Backsheet'!$D$5:$BS$182,AB$9,FALSE))),"")</f>
        <v>130</v>
      </c>
      <c r="AC114" s="164">
        <f ca="1">IFERROR(IF((VLOOKUP($E114,'DTOC Backsheet'!$D$5:$BS$182,AC$9,FALSE))="","",(VLOOKUP($E114,'DTOC Backsheet'!$D$5:$BS$182,AC$9,FALSE))),"")</f>
        <v>76</v>
      </c>
      <c r="AD114" s="140">
        <f ca="1">IFERROR(IF((VLOOKUP($E114,'DTOC Backsheet'!$D$5:$BS$182,AD$9,FALSE))="","",(VLOOKUP($E114,'DTOC Backsheet'!$D$5:$BS$182,AD$9,FALSE))),"")</f>
        <v>156</v>
      </c>
      <c r="AE114" s="136"/>
      <c r="AF114" s="139" t="str">
        <f ca="1">IFERROR(IF((VLOOKUP($E114,'DTOC Backsheet'!$D$5:$BS$182,AF$9,FALSE))="","",(VLOOKUP($E114,'DTOC Backsheet'!$D$5:$BS$182,AF$9,FALSE))),"")</f>
        <v/>
      </c>
      <c r="AG114" s="137" t="str">
        <f ca="1">IFERROR(IF((VLOOKUP($E114,'DTOC Backsheet'!$D$5:$BS$182,AG$9,FALSE))="","",(VLOOKUP($E114,'DTOC Backsheet'!$D$5:$BS$182,AG$9,FALSE))),"")</f>
        <v/>
      </c>
      <c r="AH114" s="136">
        <f t="shared" ca="1" si="47"/>
        <v>147</v>
      </c>
      <c r="AI114" s="138">
        <f t="shared" ca="1" si="48"/>
        <v>-20</v>
      </c>
      <c r="AJ114" s="139">
        <f t="shared" ca="1" si="49"/>
        <v>-12</v>
      </c>
      <c r="AK114" s="139">
        <f t="shared" ca="1" si="50"/>
        <v>192</v>
      </c>
      <c r="AL114" s="164">
        <f t="shared" ca="1" si="51"/>
        <v>122</v>
      </c>
      <c r="AM114" s="140">
        <f t="shared" ca="1" si="52"/>
        <v>188</v>
      </c>
      <c r="AN114" s="136" t="str">
        <f t="shared" si="53"/>
        <v/>
      </c>
      <c r="AO114" s="139" t="str">
        <f t="shared" ca="1" si="54"/>
        <v/>
      </c>
      <c r="AP114" s="138" t="str">
        <f t="shared" ca="1" si="55"/>
        <v/>
      </c>
      <c r="AQ114" s="135">
        <f t="shared" ca="1" si="56"/>
        <v>-179</v>
      </c>
      <c r="AR114" s="136">
        <f t="shared" ca="1" si="57"/>
        <v>-306</v>
      </c>
      <c r="AS114" s="164">
        <f t="shared" ca="1" si="58"/>
        <v>-277</v>
      </c>
      <c r="AT114" s="139">
        <f t="shared" ca="1" si="59"/>
        <v>88</v>
      </c>
      <c r="AU114" s="164">
        <f t="shared" ca="1" si="60"/>
        <v>98</v>
      </c>
      <c r="AV114" s="140">
        <f t="shared" ca="1" si="61"/>
        <v>116</v>
      </c>
      <c r="AW114" s="136" t="str">
        <f t="shared" si="62"/>
        <v/>
      </c>
      <c r="AX114" s="164" t="str">
        <f t="shared" ca="1" si="63"/>
        <v/>
      </c>
      <c r="AY114" s="140" t="str">
        <f t="shared" ca="1" si="64"/>
        <v/>
      </c>
    </row>
    <row r="115" spans="1:51">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46"/>
        <v>E08000003</v>
      </c>
      <c r="F115" s="29" t="str">
        <f ca="1">IF(E115="","",VLOOKUP(E115,'Org list'!$J$9:$K$636,2,0))</f>
        <v>Manchester</v>
      </c>
      <c r="G115" s="135">
        <f ca="1">IFERROR(IF((VLOOKUP($E115,'DTOC Backsheet'!$D$5:$BS$182,G$9,FALSE))="","",(VLOOKUP($E115,'DTOC Backsheet'!$D$5:$BS$182,G$9,FALSE))),"")</f>
        <v>2664</v>
      </c>
      <c r="H115" s="136">
        <f ca="1">IFERROR(IF((VLOOKUP($E115,'DTOC Backsheet'!$D$5:$BS$182,H$9,FALSE))="","",(VLOOKUP($E115,'DTOC Backsheet'!$D$5:$BS$182,H$9,FALSE))),"")</f>
        <v>2327</v>
      </c>
      <c r="I115" s="136">
        <f ca="1">IFERROR(IF((VLOOKUP($E115,'DTOC Backsheet'!$D$5:$BS$182,I$9,FALSE))="","",(VLOOKUP($E115,'DTOC Backsheet'!$D$5:$BS$182,I$9,FALSE))),"")</f>
        <v>2248</v>
      </c>
      <c r="J115" s="138">
        <f ca="1">IFERROR(IF((VLOOKUP($E115,'DTOC Backsheet'!$D$5:$BS$182,J$9,FALSE))="","",(VLOOKUP($E115,'DTOC Backsheet'!$D$5:$BS$182,J$9,FALSE))),"")</f>
        <v>1955</v>
      </c>
      <c r="K115" s="164">
        <f ca="1">IFERROR(IF((VLOOKUP($E115,'DTOC Backsheet'!$D$5:$BS$182,K$9,FALSE))="","",(VLOOKUP($E115,'DTOC Backsheet'!$D$5:$BS$182,K$9,FALSE))),"")</f>
        <v>1949</v>
      </c>
      <c r="L115" s="140">
        <f ca="1">IFERROR(IF((VLOOKUP($E115,'DTOC Backsheet'!$D$5:$BS$182,L$9,FALSE))="","",(VLOOKUP($E115,'DTOC Backsheet'!$D$5:$BS$182,L$9,FALSE))),"")</f>
        <v>1992</v>
      </c>
      <c r="M115" s="136">
        <f ca="1">IFERROR(IF((VLOOKUP($E115,'DTOC Backsheet'!$D$5:$BS$182,M$9,FALSE))="","",(VLOOKUP($E115,'DTOC Backsheet'!$D$5:$BS$182,M$9,FALSE))),"")</f>
        <v>2336</v>
      </c>
      <c r="N115" s="139">
        <f ca="1">IFERROR(IF((VLOOKUP($E115,'DTOC Backsheet'!$D$5:$BS$182,N$9,FALSE))="","",(VLOOKUP($E115,'DTOC Backsheet'!$D$5:$BS$182,N$9,FALSE))),"")</f>
        <v>2610</v>
      </c>
      <c r="O115" s="137">
        <f ca="1">IFERROR(IF((VLOOKUP($E115,'DTOC Backsheet'!$D$5:$BS$182,O$9,FALSE))="","",(VLOOKUP($E115,'DTOC Backsheet'!$D$5:$BS$182,O$9,FALSE))),"")</f>
        <v>2135</v>
      </c>
      <c r="P115" s="136">
        <f ca="1">IFERROR(IF((VLOOKUP($E115,'DTOC Backsheet'!$D$5:$BS$182,P$9,FALSE))="","",(VLOOKUP($E115,'DTOC Backsheet'!$D$5:$BS$182,P$9,FALSE))),"")</f>
        <v>1612</v>
      </c>
      <c r="Q115" s="136">
        <f ca="1">IFERROR(IF((VLOOKUP($E115,'DTOC Backsheet'!$D$5:$BS$182,Q$9,FALSE))="","",(VLOOKUP($E115,'DTOC Backsheet'!$D$5:$BS$182,Q$9,FALSE))),"")</f>
        <v>1519</v>
      </c>
      <c r="R115" s="136">
        <f ca="1">IFERROR(IF((VLOOKUP($E115,'DTOC Backsheet'!$D$5:$BS$182,R$9,FALSE))="","",(VLOOKUP($E115,'DTOC Backsheet'!$D$5:$BS$182,R$9,FALSE))),"")</f>
        <v>1380</v>
      </c>
      <c r="S115" s="136">
        <f ca="1">IFERROR(IF((VLOOKUP($E115,'DTOC Backsheet'!$D$5:$BS$182,S$9,FALSE))="","",(VLOOKUP($E115,'DTOC Backsheet'!$D$5:$BS$182,S$9,FALSE))),"")</f>
        <v>1426</v>
      </c>
      <c r="T115" s="164">
        <f ca="1">IFERROR(IF((VLOOKUP($E115,'DTOC Backsheet'!$D$5:$BS$182,T$9,FALSE))="","",(VLOOKUP($E115,'DTOC Backsheet'!$D$5:$BS$182,T$9,FALSE))),"")</f>
        <v>1380</v>
      </c>
      <c r="U115" s="140">
        <f ca="1">IFERROR(IF((VLOOKUP($E115,'DTOC Backsheet'!$D$5:$BS$182,U$9,FALSE))="","",(VLOOKUP($E115,'DTOC Backsheet'!$D$5:$BS$182,U$9,FALSE))),"")</f>
        <v>1426</v>
      </c>
      <c r="V115" s="136">
        <f ca="1">IFERROR(IF((VLOOKUP($E115,'DTOC Backsheet'!$D$5:$BS$182,V$9,FALSE))="","",(VLOOKUP($E115,'DTOC Backsheet'!$D$5:$BS$182,V$9,FALSE))),"")</f>
        <v>1426</v>
      </c>
      <c r="W115" s="136">
        <f ca="1">IFERROR(IF((VLOOKUP($E115,'DTOC Backsheet'!$D$5:$BS$182,W$9,FALSE))="","",(VLOOKUP($E115,'DTOC Backsheet'!$D$5:$BS$182,W$9,FALSE))),"")</f>
        <v>1288</v>
      </c>
      <c r="X115" s="138">
        <f ca="1">IFERROR(IF((VLOOKUP($E115,'DTOC Backsheet'!$D$5:$BS$182,X$9,FALSE))="","",(VLOOKUP($E115,'DTOC Backsheet'!$D$5:$BS$182,X$9,FALSE))),"")</f>
        <v>1426</v>
      </c>
      <c r="Y115" s="135">
        <f ca="1">IFERROR(IF((VLOOKUP($E115,'DTOC Backsheet'!$D$5:$BS$182,Y$9,FALSE))="","",(VLOOKUP($E115,'DTOC Backsheet'!$D$5:$BS$182,Y$9,FALSE))),"")</f>
        <v>1781</v>
      </c>
      <c r="Z115" s="136">
        <f ca="1">IFERROR(IF((VLOOKUP($E115,'DTOC Backsheet'!$D$5:$BS$182,Z$9,FALSE))="","",(VLOOKUP($E115,'DTOC Backsheet'!$D$5:$BS$182,Z$9,FALSE))),"")</f>
        <v>2133</v>
      </c>
      <c r="AA115" s="164">
        <f ca="1">IFERROR(IF((VLOOKUP($E115,'DTOC Backsheet'!$D$5:$BS$182,AA$9,FALSE))="","",(VLOOKUP($E115,'DTOC Backsheet'!$D$5:$BS$182,AA$9,FALSE))),"")</f>
        <v>1727</v>
      </c>
      <c r="AB115" s="139">
        <f ca="1">IFERROR(IF((VLOOKUP($E115,'DTOC Backsheet'!$D$5:$BS$182,AB$9,FALSE))="","",(VLOOKUP($E115,'DTOC Backsheet'!$D$5:$BS$182,AB$9,FALSE))),"")</f>
        <v>1936</v>
      </c>
      <c r="AC115" s="164">
        <f ca="1">IFERROR(IF((VLOOKUP($E115,'DTOC Backsheet'!$D$5:$BS$182,AC$9,FALSE))="","",(VLOOKUP($E115,'DTOC Backsheet'!$D$5:$BS$182,AC$9,FALSE))),"")</f>
        <v>2134</v>
      </c>
      <c r="AD115" s="140">
        <f ca="1">IFERROR(IF((VLOOKUP($E115,'DTOC Backsheet'!$D$5:$BS$182,AD$9,FALSE))="","",(VLOOKUP($E115,'DTOC Backsheet'!$D$5:$BS$182,AD$9,FALSE))),"")</f>
        <v>2008</v>
      </c>
      <c r="AE115" s="136"/>
      <c r="AF115" s="139" t="str">
        <f ca="1">IFERROR(IF((VLOOKUP($E115,'DTOC Backsheet'!$D$5:$BS$182,AF$9,FALSE))="","",(VLOOKUP($E115,'DTOC Backsheet'!$D$5:$BS$182,AF$9,FALSE))),"")</f>
        <v/>
      </c>
      <c r="AG115" s="137" t="str">
        <f ca="1">IFERROR(IF((VLOOKUP($E115,'DTOC Backsheet'!$D$5:$BS$182,AG$9,FALSE))="","",(VLOOKUP($E115,'DTOC Backsheet'!$D$5:$BS$182,AG$9,FALSE))),"")</f>
        <v/>
      </c>
      <c r="AH115" s="136">
        <f t="shared" ca="1" si="47"/>
        <v>883</v>
      </c>
      <c r="AI115" s="138">
        <f t="shared" ca="1" si="48"/>
        <v>194</v>
      </c>
      <c r="AJ115" s="139">
        <f t="shared" ca="1" si="49"/>
        <v>521</v>
      </c>
      <c r="AK115" s="139">
        <f t="shared" ca="1" si="50"/>
        <v>19</v>
      </c>
      <c r="AL115" s="164">
        <f t="shared" ca="1" si="51"/>
        <v>-185</v>
      </c>
      <c r="AM115" s="140">
        <f t="shared" ca="1" si="52"/>
        <v>-16</v>
      </c>
      <c r="AN115" s="136" t="str">
        <f t="shared" si="53"/>
        <v/>
      </c>
      <c r="AO115" s="139" t="str">
        <f t="shared" ca="1" si="54"/>
        <v/>
      </c>
      <c r="AP115" s="138" t="str">
        <f t="shared" ca="1" si="55"/>
        <v/>
      </c>
      <c r="AQ115" s="135">
        <f t="shared" ca="1" si="56"/>
        <v>-169</v>
      </c>
      <c r="AR115" s="136">
        <f t="shared" ca="1" si="57"/>
        <v>-614</v>
      </c>
      <c r="AS115" s="164">
        <f t="shared" ca="1" si="58"/>
        <v>-347</v>
      </c>
      <c r="AT115" s="139">
        <f t="shared" ca="1" si="59"/>
        <v>-510</v>
      </c>
      <c r="AU115" s="164">
        <f t="shared" ca="1" si="60"/>
        <v>-754</v>
      </c>
      <c r="AV115" s="140">
        <f t="shared" ca="1" si="61"/>
        <v>-582</v>
      </c>
      <c r="AW115" s="136" t="str">
        <f t="shared" si="62"/>
        <v/>
      </c>
      <c r="AX115" s="164" t="str">
        <f t="shared" ca="1" si="63"/>
        <v/>
      </c>
      <c r="AY115" s="140" t="str">
        <f t="shared" ca="1" si="64"/>
        <v/>
      </c>
    </row>
    <row r="116" spans="1:51">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46"/>
        <v>E06000035</v>
      </c>
      <c r="F116" s="29" t="str">
        <f ca="1">IF(E116="","",VLOOKUP(E116,'Org list'!$J$9:$K$636,2,0))</f>
        <v>Medway</v>
      </c>
      <c r="G116" s="135">
        <f ca="1">IFERROR(IF((VLOOKUP($E116,'DTOC Backsheet'!$D$5:$BS$182,G$9,FALSE))="","",(VLOOKUP($E116,'DTOC Backsheet'!$D$5:$BS$182,G$9,FALSE))),"")</f>
        <v>626</v>
      </c>
      <c r="H116" s="136">
        <f ca="1">IFERROR(IF((VLOOKUP($E116,'DTOC Backsheet'!$D$5:$BS$182,H$9,FALSE))="","",(VLOOKUP($E116,'DTOC Backsheet'!$D$5:$BS$182,H$9,FALSE))),"")</f>
        <v>1032</v>
      </c>
      <c r="I116" s="136">
        <f ca="1">IFERROR(IF((VLOOKUP($E116,'DTOC Backsheet'!$D$5:$BS$182,I$9,FALSE))="","",(VLOOKUP($E116,'DTOC Backsheet'!$D$5:$BS$182,I$9,FALSE))),"")</f>
        <v>1091</v>
      </c>
      <c r="J116" s="138">
        <f ca="1">IFERROR(IF((VLOOKUP($E116,'DTOC Backsheet'!$D$5:$BS$182,J$9,FALSE))="","",(VLOOKUP($E116,'DTOC Backsheet'!$D$5:$BS$182,J$9,FALSE))),"")</f>
        <v>1018</v>
      </c>
      <c r="K116" s="164">
        <f ca="1">IFERROR(IF((VLOOKUP($E116,'DTOC Backsheet'!$D$5:$BS$182,K$9,FALSE))="","",(VLOOKUP($E116,'DTOC Backsheet'!$D$5:$BS$182,K$9,FALSE))),"")</f>
        <v>1094</v>
      </c>
      <c r="L116" s="140">
        <f ca="1">IFERROR(IF((VLOOKUP($E116,'DTOC Backsheet'!$D$5:$BS$182,L$9,FALSE))="","",(VLOOKUP($E116,'DTOC Backsheet'!$D$5:$BS$182,L$9,FALSE))),"")</f>
        <v>1291</v>
      </c>
      <c r="M116" s="136">
        <f ca="1">IFERROR(IF((VLOOKUP($E116,'DTOC Backsheet'!$D$5:$BS$182,M$9,FALSE))="","",(VLOOKUP($E116,'DTOC Backsheet'!$D$5:$BS$182,M$9,FALSE))),"")</f>
        <v>955</v>
      </c>
      <c r="N116" s="139">
        <f ca="1">IFERROR(IF((VLOOKUP($E116,'DTOC Backsheet'!$D$5:$BS$182,N$9,FALSE))="","",(VLOOKUP($E116,'DTOC Backsheet'!$D$5:$BS$182,N$9,FALSE))),"")</f>
        <v>676</v>
      </c>
      <c r="O116" s="137">
        <f ca="1">IFERROR(IF((VLOOKUP($E116,'DTOC Backsheet'!$D$5:$BS$182,O$9,FALSE))="","",(VLOOKUP($E116,'DTOC Backsheet'!$D$5:$BS$182,O$9,FALSE))),"")</f>
        <v>821</v>
      </c>
      <c r="P116" s="136">
        <f ca="1">IFERROR(IF((VLOOKUP($E116,'DTOC Backsheet'!$D$5:$BS$182,P$9,FALSE))="","",(VLOOKUP($E116,'DTOC Backsheet'!$D$5:$BS$182,P$9,FALSE))),"")</f>
        <v>592</v>
      </c>
      <c r="Q116" s="136">
        <f ca="1">IFERROR(IF((VLOOKUP($E116,'DTOC Backsheet'!$D$5:$BS$182,Q$9,FALSE))="","",(VLOOKUP($E116,'DTOC Backsheet'!$D$5:$BS$182,Q$9,FALSE))),"")</f>
        <v>552</v>
      </c>
      <c r="R116" s="136">
        <f ca="1">IFERROR(IF((VLOOKUP($E116,'DTOC Backsheet'!$D$5:$BS$182,R$9,FALSE))="","",(VLOOKUP($E116,'DTOC Backsheet'!$D$5:$BS$182,R$9,FALSE))),"")</f>
        <v>512</v>
      </c>
      <c r="S116" s="136">
        <f ca="1">IFERROR(IF((VLOOKUP($E116,'DTOC Backsheet'!$D$5:$BS$182,S$9,FALSE))="","",(VLOOKUP($E116,'DTOC Backsheet'!$D$5:$BS$182,S$9,FALSE))),"")</f>
        <v>480.90000000000003</v>
      </c>
      <c r="T116" s="164">
        <f ca="1">IFERROR(IF((VLOOKUP($E116,'DTOC Backsheet'!$D$5:$BS$182,T$9,FALSE))="","",(VLOOKUP($E116,'DTOC Backsheet'!$D$5:$BS$182,T$9,FALSE))),"")</f>
        <v>477.89123942532956</v>
      </c>
      <c r="U116" s="140">
        <f ca="1">IFERROR(IF((VLOOKUP($E116,'DTOC Backsheet'!$D$5:$BS$182,U$9,FALSE))="","",(VLOOKUP($E116,'DTOC Backsheet'!$D$5:$BS$182,U$9,FALSE))),"")</f>
        <v>496.9761835960457</v>
      </c>
      <c r="V116" s="136">
        <f ca="1">IFERROR(IF((VLOOKUP($E116,'DTOC Backsheet'!$D$5:$BS$182,V$9,FALSE))="","",(VLOOKUP($E116,'DTOC Backsheet'!$D$5:$BS$182,V$9,FALSE))),"")</f>
        <v>496.9761835960457</v>
      </c>
      <c r="W116" s="136">
        <f ca="1">IFERROR(IF((VLOOKUP($E116,'DTOC Backsheet'!$D$5:$BS$182,W$9,FALSE))="","",(VLOOKUP($E116,'DTOC Backsheet'!$D$5:$BS$182,W$9,FALSE))),"")</f>
        <v>448.88171421578323</v>
      </c>
      <c r="X116" s="138">
        <f ca="1">IFERROR(IF((VLOOKUP($E116,'DTOC Backsheet'!$D$5:$BS$182,X$9,FALSE))="","",(VLOOKUP($E116,'DTOC Backsheet'!$D$5:$BS$182,X$9,FALSE))),"")</f>
        <v>496.9761835960457</v>
      </c>
      <c r="Y116" s="135">
        <f ca="1">IFERROR(IF((VLOOKUP($E116,'DTOC Backsheet'!$D$5:$BS$182,Y$9,FALSE))="","",(VLOOKUP($E116,'DTOC Backsheet'!$D$5:$BS$182,Y$9,FALSE))),"")</f>
        <v>482</v>
      </c>
      <c r="Z116" s="136">
        <f ca="1">IFERROR(IF((VLOOKUP($E116,'DTOC Backsheet'!$D$5:$BS$182,Z$9,FALSE))="","",(VLOOKUP($E116,'DTOC Backsheet'!$D$5:$BS$182,Z$9,FALSE))),"")</f>
        <v>574</v>
      </c>
      <c r="AA116" s="164">
        <f ca="1">IFERROR(IF((VLOOKUP($E116,'DTOC Backsheet'!$D$5:$BS$182,AA$9,FALSE))="","",(VLOOKUP($E116,'DTOC Backsheet'!$D$5:$BS$182,AA$9,FALSE))),"")</f>
        <v>444</v>
      </c>
      <c r="AB116" s="139">
        <f ca="1">IFERROR(IF((VLOOKUP($E116,'DTOC Backsheet'!$D$5:$BS$182,AB$9,FALSE))="","",(VLOOKUP($E116,'DTOC Backsheet'!$D$5:$BS$182,AB$9,FALSE))),"")</f>
        <v>500</v>
      </c>
      <c r="AC116" s="164">
        <f ca="1">IFERROR(IF((VLOOKUP($E116,'DTOC Backsheet'!$D$5:$BS$182,AC$9,FALSE))="","",(VLOOKUP($E116,'DTOC Backsheet'!$D$5:$BS$182,AC$9,FALSE))),"")</f>
        <v>346</v>
      </c>
      <c r="AD116" s="140">
        <f ca="1">IFERROR(IF((VLOOKUP($E116,'DTOC Backsheet'!$D$5:$BS$182,AD$9,FALSE))="","",(VLOOKUP($E116,'DTOC Backsheet'!$D$5:$BS$182,AD$9,FALSE))),"")</f>
        <v>335</v>
      </c>
      <c r="AE116" s="136"/>
      <c r="AF116" s="139" t="str">
        <f ca="1">IFERROR(IF((VLOOKUP($E116,'DTOC Backsheet'!$D$5:$BS$182,AF$9,FALSE))="","",(VLOOKUP($E116,'DTOC Backsheet'!$D$5:$BS$182,AF$9,FALSE))),"")</f>
        <v/>
      </c>
      <c r="AG116" s="137" t="str">
        <f ca="1">IFERROR(IF((VLOOKUP($E116,'DTOC Backsheet'!$D$5:$BS$182,AG$9,FALSE))="","",(VLOOKUP($E116,'DTOC Backsheet'!$D$5:$BS$182,AG$9,FALSE))),"")</f>
        <v/>
      </c>
      <c r="AH116" s="136">
        <f t="shared" ca="1" si="47"/>
        <v>144</v>
      </c>
      <c r="AI116" s="138">
        <f t="shared" ca="1" si="48"/>
        <v>458</v>
      </c>
      <c r="AJ116" s="139">
        <f t="shared" ca="1" si="49"/>
        <v>647</v>
      </c>
      <c r="AK116" s="139">
        <f t="shared" ca="1" si="50"/>
        <v>518</v>
      </c>
      <c r="AL116" s="164">
        <f t="shared" ca="1" si="51"/>
        <v>748</v>
      </c>
      <c r="AM116" s="140">
        <f t="shared" ca="1" si="52"/>
        <v>956</v>
      </c>
      <c r="AN116" s="136" t="str">
        <f t="shared" si="53"/>
        <v/>
      </c>
      <c r="AO116" s="139" t="str">
        <f t="shared" ca="1" si="54"/>
        <v/>
      </c>
      <c r="AP116" s="138" t="str">
        <f t="shared" ca="1" si="55"/>
        <v/>
      </c>
      <c r="AQ116" s="135">
        <f t="shared" ca="1" si="56"/>
        <v>110</v>
      </c>
      <c r="AR116" s="136">
        <f t="shared" ca="1" si="57"/>
        <v>-22</v>
      </c>
      <c r="AS116" s="164">
        <f t="shared" ca="1" si="58"/>
        <v>68</v>
      </c>
      <c r="AT116" s="139">
        <f t="shared" ca="1" si="59"/>
        <v>-19.099999999999966</v>
      </c>
      <c r="AU116" s="164">
        <f t="shared" ca="1" si="60"/>
        <v>131.89123942532956</v>
      </c>
      <c r="AV116" s="140">
        <f t="shared" ca="1" si="61"/>
        <v>161.9761835960457</v>
      </c>
      <c r="AW116" s="136" t="str">
        <f t="shared" si="62"/>
        <v/>
      </c>
      <c r="AX116" s="164" t="str">
        <f t="shared" ca="1" si="63"/>
        <v/>
      </c>
      <c r="AY116" s="140" t="str">
        <f t="shared" ca="1" si="64"/>
        <v/>
      </c>
    </row>
    <row r="117" spans="1:51">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46"/>
        <v>E09000024</v>
      </c>
      <c r="F117" s="29" t="str">
        <f ca="1">IF(E117="","",VLOOKUP(E117,'Org list'!$J$9:$K$636,2,0))</f>
        <v>Merton</v>
      </c>
      <c r="G117" s="135">
        <f ca="1">IFERROR(IF((VLOOKUP($E117,'DTOC Backsheet'!$D$5:$BS$182,G$9,FALSE))="","",(VLOOKUP($E117,'DTOC Backsheet'!$D$5:$BS$182,G$9,FALSE))),"")</f>
        <v>333</v>
      </c>
      <c r="H117" s="136">
        <f ca="1">IFERROR(IF((VLOOKUP($E117,'DTOC Backsheet'!$D$5:$BS$182,H$9,FALSE))="","",(VLOOKUP($E117,'DTOC Backsheet'!$D$5:$BS$182,H$9,FALSE))),"")</f>
        <v>396</v>
      </c>
      <c r="I117" s="136">
        <f ca="1">IFERROR(IF((VLOOKUP($E117,'DTOC Backsheet'!$D$5:$BS$182,I$9,FALSE))="","",(VLOOKUP($E117,'DTOC Backsheet'!$D$5:$BS$182,I$9,FALSE))),"")</f>
        <v>445</v>
      </c>
      <c r="J117" s="138">
        <f ca="1">IFERROR(IF((VLOOKUP($E117,'DTOC Backsheet'!$D$5:$BS$182,J$9,FALSE))="","",(VLOOKUP($E117,'DTOC Backsheet'!$D$5:$BS$182,J$9,FALSE))),"")</f>
        <v>352</v>
      </c>
      <c r="K117" s="164">
        <f ca="1">IFERROR(IF((VLOOKUP($E117,'DTOC Backsheet'!$D$5:$BS$182,K$9,FALSE))="","",(VLOOKUP($E117,'DTOC Backsheet'!$D$5:$BS$182,K$9,FALSE))),"")</f>
        <v>468</v>
      </c>
      <c r="L117" s="140">
        <f ca="1">IFERROR(IF((VLOOKUP($E117,'DTOC Backsheet'!$D$5:$BS$182,L$9,FALSE))="","",(VLOOKUP($E117,'DTOC Backsheet'!$D$5:$BS$182,L$9,FALSE))),"")</f>
        <v>428</v>
      </c>
      <c r="M117" s="136">
        <f ca="1">IFERROR(IF((VLOOKUP($E117,'DTOC Backsheet'!$D$5:$BS$182,M$9,FALSE))="","",(VLOOKUP($E117,'DTOC Backsheet'!$D$5:$BS$182,M$9,FALSE))),"")</f>
        <v>304</v>
      </c>
      <c r="N117" s="139">
        <f ca="1">IFERROR(IF((VLOOKUP($E117,'DTOC Backsheet'!$D$5:$BS$182,N$9,FALSE))="","",(VLOOKUP($E117,'DTOC Backsheet'!$D$5:$BS$182,N$9,FALSE))),"")</f>
        <v>163</v>
      </c>
      <c r="O117" s="137">
        <f ca="1">IFERROR(IF((VLOOKUP($E117,'DTOC Backsheet'!$D$5:$BS$182,O$9,FALSE))="","",(VLOOKUP($E117,'DTOC Backsheet'!$D$5:$BS$182,O$9,FALSE))),"")</f>
        <v>360</v>
      </c>
      <c r="P117" s="136">
        <f ca="1">IFERROR(IF((VLOOKUP($E117,'DTOC Backsheet'!$D$5:$BS$182,P$9,FALSE))="","",(VLOOKUP($E117,'DTOC Backsheet'!$D$5:$BS$182,P$9,FALSE))),"")</f>
        <v>279</v>
      </c>
      <c r="Q117" s="136">
        <f ca="1">IFERROR(IF((VLOOKUP($E117,'DTOC Backsheet'!$D$5:$BS$182,Q$9,FALSE))="","",(VLOOKUP($E117,'DTOC Backsheet'!$D$5:$BS$182,Q$9,FALSE))),"")</f>
        <v>252</v>
      </c>
      <c r="R117" s="136">
        <f ca="1">IFERROR(IF((VLOOKUP($E117,'DTOC Backsheet'!$D$5:$BS$182,R$9,FALSE))="","",(VLOOKUP($E117,'DTOC Backsheet'!$D$5:$BS$182,R$9,FALSE))),"")</f>
        <v>228.7</v>
      </c>
      <c r="S117" s="136">
        <f ca="1">IFERROR(IF((VLOOKUP($E117,'DTOC Backsheet'!$D$5:$BS$182,S$9,FALSE))="","",(VLOOKUP($E117,'DTOC Backsheet'!$D$5:$BS$182,S$9,FALSE))),"")</f>
        <v>302.29999999999995</v>
      </c>
      <c r="T117" s="164">
        <f ca="1">IFERROR(IF((VLOOKUP($E117,'DTOC Backsheet'!$D$5:$BS$182,T$9,FALSE))="","",(VLOOKUP($E117,'DTOC Backsheet'!$D$5:$BS$182,T$9,FALSE))),"")</f>
        <v>238.51683945733345</v>
      </c>
      <c r="U117" s="140">
        <f ca="1">IFERROR(IF((VLOOKUP($E117,'DTOC Backsheet'!$D$5:$BS$182,U$9,FALSE))="","",(VLOOKUP($E117,'DTOC Backsheet'!$D$5:$BS$182,U$9,FALSE))),"")</f>
        <v>246.46740077257789</v>
      </c>
      <c r="V117" s="136">
        <f ca="1">IFERROR(IF((VLOOKUP($E117,'DTOC Backsheet'!$D$5:$BS$182,V$9,FALSE))="","",(VLOOKUP($E117,'DTOC Backsheet'!$D$5:$BS$182,V$9,FALSE))),"")</f>
        <v>246.46740077257789</v>
      </c>
      <c r="W117" s="136">
        <f ca="1">IFERROR(IF((VLOOKUP($E117,'DTOC Backsheet'!$D$5:$BS$182,W$9,FALSE))="","",(VLOOKUP($E117,'DTOC Backsheet'!$D$5:$BS$182,W$9,FALSE))),"")</f>
        <v>222.61571682684456</v>
      </c>
      <c r="X117" s="138">
        <f ca="1">IFERROR(IF((VLOOKUP($E117,'DTOC Backsheet'!$D$5:$BS$182,X$9,FALSE))="","",(VLOOKUP($E117,'DTOC Backsheet'!$D$5:$BS$182,X$9,FALSE))),"")</f>
        <v>246.46740077257789</v>
      </c>
      <c r="Y117" s="135">
        <f ca="1">IFERROR(IF((VLOOKUP($E117,'DTOC Backsheet'!$D$5:$BS$182,Y$9,FALSE))="","",(VLOOKUP($E117,'DTOC Backsheet'!$D$5:$BS$182,Y$9,FALSE))),"")</f>
        <v>502</v>
      </c>
      <c r="Z117" s="136">
        <f ca="1">IFERROR(IF((VLOOKUP($E117,'DTOC Backsheet'!$D$5:$BS$182,Z$9,FALSE))="","",(VLOOKUP($E117,'DTOC Backsheet'!$D$5:$BS$182,Z$9,FALSE))),"")</f>
        <v>584</v>
      </c>
      <c r="AA117" s="164">
        <f ca="1">IFERROR(IF((VLOOKUP($E117,'DTOC Backsheet'!$D$5:$BS$182,AA$9,FALSE))="","",(VLOOKUP($E117,'DTOC Backsheet'!$D$5:$BS$182,AA$9,FALSE))),"")</f>
        <v>281</v>
      </c>
      <c r="AB117" s="139">
        <f ca="1">IFERROR(IF((VLOOKUP($E117,'DTOC Backsheet'!$D$5:$BS$182,AB$9,FALSE))="","",(VLOOKUP($E117,'DTOC Backsheet'!$D$5:$BS$182,AB$9,FALSE))),"")</f>
        <v>340</v>
      </c>
      <c r="AC117" s="164">
        <f ca="1">IFERROR(IF((VLOOKUP($E117,'DTOC Backsheet'!$D$5:$BS$182,AC$9,FALSE))="","",(VLOOKUP($E117,'DTOC Backsheet'!$D$5:$BS$182,AC$9,FALSE))),"")</f>
        <v>285</v>
      </c>
      <c r="AD117" s="140">
        <f ca="1">IFERROR(IF((VLOOKUP($E117,'DTOC Backsheet'!$D$5:$BS$182,AD$9,FALSE))="","",(VLOOKUP($E117,'DTOC Backsheet'!$D$5:$BS$182,AD$9,FALSE))),"")</f>
        <v>156</v>
      </c>
      <c r="AE117" s="136"/>
      <c r="AF117" s="139" t="str">
        <f ca="1">IFERROR(IF((VLOOKUP($E117,'DTOC Backsheet'!$D$5:$BS$182,AF$9,FALSE))="","",(VLOOKUP($E117,'DTOC Backsheet'!$D$5:$BS$182,AF$9,FALSE))),"")</f>
        <v/>
      </c>
      <c r="AG117" s="137" t="str">
        <f ca="1">IFERROR(IF((VLOOKUP($E117,'DTOC Backsheet'!$D$5:$BS$182,AG$9,FALSE))="","",(VLOOKUP($E117,'DTOC Backsheet'!$D$5:$BS$182,AG$9,FALSE))),"")</f>
        <v/>
      </c>
      <c r="AH117" s="136">
        <f t="shared" ca="1" si="47"/>
        <v>-169</v>
      </c>
      <c r="AI117" s="138">
        <f t="shared" ca="1" si="48"/>
        <v>-188</v>
      </c>
      <c r="AJ117" s="139">
        <f t="shared" ca="1" si="49"/>
        <v>164</v>
      </c>
      <c r="AK117" s="139">
        <f t="shared" ca="1" si="50"/>
        <v>12</v>
      </c>
      <c r="AL117" s="164">
        <f t="shared" ca="1" si="51"/>
        <v>183</v>
      </c>
      <c r="AM117" s="140">
        <f t="shared" ca="1" si="52"/>
        <v>272</v>
      </c>
      <c r="AN117" s="136" t="str">
        <f t="shared" si="53"/>
        <v/>
      </c>
      <c r="AO117" s="139" t="str">
        <f t="shared" ca="1" si="54"/>
        <v/>
      </c>
      <c r="AP117" s="138" t="str">
        <f t="shared" ca="1" si="55"/>
        <v/>
      </c>
      <c r="AQ117" s="135">
        <f t="shared" ca="1" si="56"/>
        <v>-223</v>
      </c>
      <c r="AR117" s="136">
        <f t="shared" ca="1" si="57"/>
        <v>-332</v>
      </c>
      <c r="AS117" s="164">
        <f t="shared" ca="1" si="58"/>
        <v>-52.300000000000011</v>
      </c>
      <c r="AT117" s="139">
        <f t="shared" ca="1" si="59"/>
        <v>-37.700000000000045</v>
      </c>
      <c r="AU117" s="164">
        <f t="shared" ca="1" si="60"/>
        <v>-46.483160542666553</v>
      </c>
      <c r="AV117" s="140">
        <f t="shared" ca="1" si="61"/>
        <v>90.467400772577889</v>
      </c>
      <c r="AW117" s="136" t="str">
        <f t="shared" si="62"/>
        <v/>
      </c>
      <c r="AX117" s="164" t="str">
        <f t="shared" ca="1" si="63"/>
        <v/>
      </c>
      <c r="AY117" s="140" t="str">
        <f t="shared" ca="1" si="64"/>
        <v/>
      </c>
    </row>
    <row r="118" spans="1:51">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46"/>
        <v>E06000002</v>
      </c>
      <c r="F118" s="29" t="str">
        <f ca="1">IF(E118="","",VLOOKUP(E118,'Org list'!$J$9:$K$636,2,0))</f>
        <v>Middlesbrough</v>
      </c>
      <c r="G118" s="135">
        <f ca="1">IFERROR(IF((VLOOKUP($E118,'DTOC Backsheet'!$D$5:$BS$182,G$9,FALSE))="","",(VLOOKUP($E118,'DTOC Backsheet'!$D$5:$BS$182,G$9,FALSE))),"")</f>
        <v>525</v>
      </c>
      <c r="H118" s="136">
        <f ca="1">IFERROR(IF((VLOOKUP($E118,'DTOC Backsheet'!$D$5:$BS$182,H$9,FALSE))="","",(VLOOKUP($E118,'DTOC Backsheet'!$D$5:$BS$182,H$9,FALSE))),"")</f>
        <v>339</v>
      </c>
      <c r="I118" s="136">
        <f ca="1">IFERROR(IF((VLOOKUP($E118,'DTOC Backsheet'!$D$5:$BS$182,I$9,FALSE))="","",(VLOOKUP($E118,'DTOC Backsheet'!$D$5:$BS$182,I$9,FALSE))),"")</f>
        <v>315</v>
      </c>
      <c r="J118" s="138">
        <f ca="1">IFERROR(IF((VLOOKUP($E118,'DTOC Backsheet'!$D$5:$BS$182,J$9,FALSE))="","",(VLOOKUP($E118,'DTOC Backsheet'!$D$5:$BS$182,J$9,FALSE))),"")</f>
        <v>307</v>
      </c>
      <c r="K118" s="164">
        <f ca="1">IFERROR(IF((VLOOKUP($E118,'DTOC Backsheet'!$D$5:$BS$182,K$9,FALSE))="","",(VLOOKUP($E118,'DTOC Backsheet'!$D$5:$BS$182,K$9,FALSE))),"")</f>
        <v>368</v>
      </c>
      <c r="L118" s="140">
        <f ca="1">IFERROR(IF((VLOOKUP($E118,'DTOC Backsheet'!$D$5:$BS$182,L$9,FALSE))="","",(VLOOKUP($E118,'DTOC Backsheet'!$D$5:$BS$182,L$9,FALSE))),"")</f>
        <v>346</v>
      </c>
      <c r="M118" s="136">
        <f ca="1">IFERROR(IF((VLOOKUP($E118,'DTOC Backsheet'!$D$5:$BS$182,M$9,FALSE))="","",(VLOOKUP($E118,'DTOC Backsheet'!$D$5:$BS$182,M$9,FALSE))),"")</f>
        <v>441</v>
      </c>
      <c r="N118" s="139">
        <f ca="1">IFERROR(IF((VLOOKUP($E118,'DTOC Backsheet'!$D$5:$BS$182,N$9,FALSE))="","",(VLOOKUP($E118,'DTOC Backsheet'!$D$5:$BS$182,N$9,FALSE))),"")</f>
        <v>388</v>
      </c>
      <c r="O118" s="137">
        <f ca="1">IFERROR(IF((VLOOKUP($E118,'DTOC Backsheet'!$D$5:$BS$182,O$9,FALSE))="","",(VLOOKUP($E118,'DTOC Backsheet'!$D$5:$BS$182,O$9,FALSE))),"")</f>
        <v>427</v>
      </c>
      <c r="P118" s="136">
        <f ca="1">IFERROR(IF((VLOOKUP($E118,'DTOC Backsheet'!$D$5:$BS$182,P$9,FALSE))="","",(VLOOKUP($E118,'DTOC Backsheet'!$D$5:$BS$182,P$9,FALSE))),"")</f>
        <v>293.10000000000002</v>
      </c>
      <c r="Q118" s="136">
        <f ca="1">IFERROR(IF((VLOOKUP($E118,'DTOC Backsheet'!$D$5:$BS$182,Q$9,FALSE))="","",(VLOOKUP($E118,'DTOC Backsheet'!$D$5:$BS$182,Q$9,FALSE))),"")</f>
        <v>293.10000000000002</v>
      </c>
      <c r="R118" s="136">
        <f ca="1">IFERROR(IF((VLOOKUP($E118,'DTOC Backsheet'!$D$5:$BS$182,R$9,FALSE))="","",(VLOOKUP($E118,'DTOC Backsheet'!$D$5:$BS$182,R$9,FALSE))),"")</f>
        <v>283.60000000000002</v>
      </c>
      <c r="S118" s="136">
        <f ca="1">IFERROR(IF((VLOOKUP($E118,'DTOC Backsheet'!$D$5:$BS$182,S$9,FALSE))="","",(VLOOKUP($E118,'DTOC Backsheet'!$D$5:$BS$182,S$9,FALSE))),"")</f>
        <v>293.10000000000002</v>
      </c>
      <c r="T118" s="164">
        <f ca="1">IFERROR(IF((VLOOKUP($E118,'DTOC Backsheet'!$D$5:$BS$182,T$9,FALSE))="","",(VLOOKUP($E118,'DTOC Backsheet'!$D$5:$BS$182,T$9,FALSE))),"")</f>
        <v>278.60723751143757</v>
      </c>
      <c r="U118" s="140">
        <f ca="1">IFERROR(IF((VLOOKUP($E118,'DTOC Backsheet'!$D$5:$BS$182,U$9,FALSE))="","",(VLOOKUP($E118,'DTOC Backsheet'!$D$5:$BS$182,U$9,FALSE))),"")</f>
        <v>287.8941454284855</v>
      </c>
      <c r="V118" s="136">
        <f ca="1">IFERROR(IF((VLOOKUP($E118,'DTOC Backsheet'!$D$5:$BS$182,V$9,FALSE))="","",(VLOOKUP($E118,'DTOC Backsheet'!$D$5:$BS$182,V$9,FALSE))),"")</f>
        <v>287.8941454284855</v>
      </c>
      <c r="W118" s="136">
        <f ca="1">IFERROR(IF((VLOOKUP($E118,'DTOC Backsheet'!$D$5:$BS$182,W$9,FALSE))="","",(VLOOKUP($E118,'DTOC Backsheet'!$D$5:$BS$182,W$9,FALSE))),"")</f>
        <v>260.03342167734172</v>
      </c>
      <c r="X118" s="138">
        <f ca="1">IFERROR(IF((VLOOKUP($E118,'DTOC Backsheet'!$D$5:$BS$182,X$9,FALSE))="","",(VLOOKUP($E118,'DTOC Backsheet'!$D$5:$BS$182,X$9,FALSE))),"")</f>
        <v>287.8941454284855</v>
      </c>
      <c r="Y118" s="135">
        <f ca="1">IFERROR(IF((VLOOKUP($E118,'DTOC Backsheet'!$D$5:$BS$182,Y$9,FALSE))="","",(VLOOKUP($E118,'DTOC Backsheet'!$D$5:$BS$182,Y$9,FALSE))),"")</f>
        <v>347</v>
      </c>
      <c r="Z118" s="136">
        <f ca="1">IFERROR(IF((VLOOKUP($E118,'DTOC Backsheet'!$D$5:$BS$182,Z$9,FALSE))="","",(VLOOKUP($E118,'DTOC Backsheet'!$D$5:$BS$182,Z$9,FALSE))),"")</f>
        <v>346</v>
      </c>
      <c r="AA118" s="164">
        <f ca="1">IFERROR(IF((VLOOKUP($E118,'DTOC Backsheet'!$D$5:$BS$182,AA$9,FALSE))="","",(VLOOKUP($E118,'DTOC Backsheet'!$D$5:$BS$182,AA$9,FALSE))),"")</f>
        <v>256</v>
      </c>
      <c r="AB118" s="139">
        <f ca="1">IFERROR(IF((VLOOKUP($E118,'DTOC Backsheet'!$D$5:$BS$182,AB$9,FALSE))="","",(VLOOKUP($E118,'DTOC Backsheet'!$D$5:$BS$182,AB$9,FALSE))),"")</f>
        <v>368</v>
      </c>
      <c r="AC118" s="164">
        <f ca="1">IFERROR(IF((VLOOKUP($E118,'DTOC Backsheet'!$D$5:$BS$182,AC$9,FALSE))="","",(VLOOKUP($E118,'DTOC Backsheet'!$D$5:$BS$182,AC$9,FALSE))),"")</f>
        <v>313</v>
      </c>
      <c r="AD118" s="140">
        <f ca="1">IFERROR(IF((VLOOKUP($E118,'DTOC Backsheet'!$D$5:$BS$182,AD$9,FALSE))="","",(VLOOKUP($E118,'DTOC Backsheet'!$D$5:$BS$182,AD$9,FALSE))),"")</f>
        <v>307</v>
      </c>
      <c r="AE118" s="136"/>
      <c r="AF118" s="139" t="str">
        <f ca="1">IFERROR(IF((VLOOKUP($E118,'DTOC Backsheet'!$D$5:$BS$182,AF$9,FALSE))="","",(VLOOKUP($E118,'DTOC Backsheet'!$D$5:$BS$182,AF$9,FALSE))),"")</f>
        <v/>
      </c>
      <c r="AG118" s="137" t="str">
        <f ca="1">IFERROR(IF((VLOOKUP($E118,'DTOC Backsheet'!$D$5:$BS$182,AG$9,FALSE))="","",(VLOOKUP($E118,'DTOC Backsheet'!$D$5:$BS$182,AG$9,FALSE))),"")</f>
        <v/>
      </c>
      <c r="AH118" s="136">
        <f t="shared" ca="1" si="47"/>
        <v>178</v>
      </c>
      <c r="AI118" s="138">
        <f t="shared" ca="1" si="48"/>
        <v>-7</v>
      </c>
      <c r="AJ118" s="139">
        <f t="shared" ca="1" si="49"/>
        <v>59</v>
      </c>
      <c r="AK118" s="139">
        <f t="shared" ca="1" si="50"/>
        <v>-61</v>
      </c>
      <c r="AL118" s="164">
        <f t="shared" ca="1" si="51"/>
        <v>55</v>
      </c>
      <c r="AM118" s="140">
        <f t="shared" ca="1" si="52"/>
        <v>39</v>
      </c>
      <c r="AN118" s="136" t="str">
        <f t="shared" si="53"/>
        <v/>
      </c>
      <c r="AO118" s="139" t="str">
        <f t="shared" ca="1" si="54"/>
        <v/>
      </c>
      <c r="AP118" s="138" t="str">
        <f t="shared" ca="1" si="55"/>
        <v/>
      </c>
      <c r="AQ118" s="135">
        <f t="shared" ca="1" si="56"/>
        <v>-53.899999999999977</v>
      </c>
      <c r="AR118" s="136">
        <f t="shared" ca="1" si="57"/>
        <v>-52.899999999999977</v>
      </c>
      <c r="AS118" s="164">
        <f t="shared" ca="1" si="58"/>
        <v>27.600000000000023</v>
      </c>
      <c r="AT118" s="139">
        <f t="shared" ca="1" si="59"/>
        <v>-74.899999999999977</v>
      </c>
      <c r="AU118" s="164">
        <f t="shared" ca="1" si="60"/>
        <v>-34.392762488562425</v>
      </c>
      <c r="AV118" s="140">
        <f t="shared" ca="1" si="61"/>
        <v>-19.105854571514499</v>
      </c>
      <c r="AW118" s="136" t="str">
        <f t="shared" si="62"/>
        <v/>
      </c>
      <c r="AX118" s="164" t="str">
        <f t="shared" ca="1" si="63"/>
        <v/>
      </c>
      <c r="AY118" s="140" t="str">
        <f t="shared" ca="1" si="64"/>
        <v/>
      </c>
    </row>
    <row r="119" spans="1:51">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46"/>
        <v>E06000042</v>
      </c>
      <c r="F119" s="29" t="str">
        <f ca="1">IF(E119="","",VLOOKUP(E119,'Org list'!$J$9:$K$636,2,0))</f>
        <v>Milton Keynes</v>
      </c>
      <c r="G119" s="135">
        <f ca="1">IFERROR(IF((VLOOKUP($E119,'DTOC Backsheet'!$D$5:$BS$182,G$9,FALSE))="","",(VLOOKUP($E119,'DTOC Backsheet'!$D$5:$BS$182,G$9,FALSE))),"")</f>
        <v>1140</v>
      </c>
      <c r="H119" s="136">
        <f ca="1">IFERROR(IF((VLOOKUP($E119,'DTOC Backsheet'!$D$5:$BS$182,H$9,FALSE))="","",(VLOOKUP($E119,'DTOC Backsheet'!$D$5:$BS$182,H$9,FALSE))),"")</f>
        <v>974</v>
      </c>
      <c r="I119" s="136">
        <f ca="1">IFERROR(IF((VLOOKUP($E119,'DTOC Backsheet'!$D$5:$BS$182,I$9,FALSE))="","",(VLOOKUP($E119,'DTOC Backsheet'!$D$5:$BS$182,I$9,FALSE))),"")</f>
        <v>1296</v>
      </c>
      <c r="J119" s="138">
        <f ca="1">IFERROR(IF((VLOOKUP($E119,'DTOC Backsheet'!$D$5:$BS$182,J$9,FALSE))="","",(VLOOKUP($E119,'DTOC Backsheet'!$D$5:$BS$182,J$9,FALSE))),"")</f>
        <v>1403</v>
      </c>
      <c r="K119" s="164">
        <f ca="1">IFERROR(IF((VLOOKUP($E119,'DTOC Backsheet'!$D$5:$BS$182,K$9,FALSE))="","",(VLOOKUP($E119,'DTOC Backsheet'!$D$5:$BS$182,K$9,FALSE))),"")</f>
        <v>1169</v>
      </c>
      <c r="L119" s="140">
        <f ca="1">IFERROR(IF((VLOOKUP($E119,'DTOC Backsheet'!$D$5:$BS$182,L$9,FALSE))="","",(VLOOKUP($E119,'DTOC Backsheet'!$D$5:$BS$182,L$9,FALSE))),"")</f>
        <v>1306</v>
      </c>
      <c r="M119" s="136">
        <f ca="1">IFERROR(IF((VLOOKUP($E119,'DTOC Backsheet'!$D$5:$BS$182,M$9,FALSE))="","",(VLOOKUP($E119,'DTOC Backsheet'!$D$5:$BS$182,M$9,FALSE))),"")</f>
        <v>1029</v>
      </c>
      <c r="N119" s="139">
        <f ca="1">IFERROR(IF((VLOOKUP($E119,'DTOC Backsheet'!$D$5:$BS$182,N$9,FALSE))="","",(VLOOKUP($E119,'DTOC Backsheet'!$D$5:$BS$182,N$9,FALSE))),"")</f>
        <v>841</v>
      </c>
      <c r="O119" s="137">
        <f ca="1">IFERROR(IF((VLOOKUP($E119,'DTOC Backsheet'!$D$5:$BS$182,O$9,FALSE))="","",(VLOOKUP($E119,'DTOC Backsheet'!$D$5:$BS$182,O$9,FALSE))),"")</f>
        <v>1244</v>
      </c>
      <c r="P119" s="136">
        <f ca="1">IFERROR(IF((VLOOKUP($E119,'DTOC Backsheet'!$D$5:$BS$182,P$9,FALSE))="","",(VLOOKUP($E119,'DTOC Backsheet'!$D$5:$BS$182,P$9,FALSE))),"")</f>
        <v>1089.3999999999999</v>
      </c>
      <c r="Q119" s="136">
        <f ca="1">IFERROR(IF((VLOOKUP($E119,'DTOC Backsheet'!$D$5:$BS$182,Q$9,FALSE))="","",(VLOOKUP($E119,'DTOC Backsheet'!$D$5:$BS$182,Q$9,FALSE))),"")</f>
        <v>947.7</v>
      </c>
      <c r="R119" s="136">
        <f ca="1">IFERROR(IF((VLOOKUP($E119,'DTOC Backsheet'!$D$5:$BS$182,R$9,FALSE))="","",(VLOOKUP($E119,'DTOC Backsheet'!$D$5:$BS$182,R$9,FALSE))),"")</f>
        <v>815.4</v>
      </c>
      <c r="S119" s="136">
        <f ca="1">IFERROR(IF((VLOOKUP($E119,'DTOC Backsheet'!$D$5:$BS$182,S$9,FALSE))="","",(VLOOKUP($E119,'DTOC Backsheet'!$D$5:$BS$182,S$9,FALSE))),"")</f>
        <v>685.3</v>
      </c>
      <c r="T119" s="164">
        <f ca="1">IFERROR(IF((VLOOKUP($E119,'DTOC Backsheet'!$D$5:$BS$182,T$9,FALSE))="","",(VLOOKUP($E119,'DTOC Backsheet'!$D$5:$BS$182,T$9,FALSE))),"")</f>
        <v>504.92540403890342</v>
      </c>
      <c r="U119" s="140">
        <f ca="1">IFERROR(IF((VLOOKUP($E119,'DTOC Backsheet'!$D$5:$BS$182,U$9,FALSE))="","",(VLOOKUP($E119,'DTOC Backsheet'!$D$5:$BS$182,U$9,FALSE))),"")</f>
        <v>521.75625084020021</v>
      </c>
      <c r="V119" s="136">
        <f ca="1">IFERROR(IF((VLOOKUP($E119,'DTOC Backsheet'!$D$5:$BS$182,V$9,FALSE))="","",(VLOOKUP($E119,'DTOC Backsheet'!$D$5:$BS$182,V$9,FALSE))),"")</f>
        <v>521.75625084020021</v>
      </c>
      <c r="W119" s="136">
        <f ca="1">IFERROR(IF((VLOOKUP($E119,'DTOC Backsheet'!$D$5:$BS$182,W$9,FALSE))="","",(VLOOKUP($E119,'DTOC Backsheet'!$D$5:$BS$182,W$9,FALSE))),"")</f>
        <v>471.26371043630991</v>
      </c>
      <c r="X119" s="138">
        <f ca="1">IFERROR(IF((VLOOKUP($E119,'DTOC Backsheet'!$D$5:$BS$182,X$9,FALSE))="","",(VLOOKUP($E119,'DTOC Backsheet'!$D$5:$BS$182,X$9,FALSE))),"")</f>
        <v>521.75625084020021</v>
      </c>
      <c r="Y119" s="135">
        <f ca="1">IFERROR(IF((VLOOKUP($E119,'DTOC Backsheet'!$D$5:$BS$182,Y$9,FALSE))="","",(VLOOKUP($E119,'DTOC Backsheet'!$D$5:$BS$182,Y$9,FALSE))),"")</f>
        <v>1375</v>
      </c>
      <c r="Z119" s="136">
        <f ca="1">IFERROR(IF((VLOOKUP($E119,'DTOC Backsheet'!$D$5:$BS$182,Z$9,FALSE))="","",(VLOOKUP($E119,'DTOC Backsheet'!$D$5:$BS$182,Z$9,FALSE))),"")</f>
        <v>1575</v>
      </c>
      <c r="AA119" s="164">
        <f ca="1">IFERROR(IF((VLOOKUP($E119,'DTOC Backsheet'!$D$5:$BS$182,AA$9,FALSE))="","",(VLOOKUP($E119,'DTOC Backsheet'!$D$5:$BS$182,AA$9,FALSE))),"")</f>
        <v>1474</v>
      </c>
      <c r="AB119" s="139">
        <f ca="1">IFERROR(IF((VLOOKUP($E119,'DTOC Backsheet'!$D$5:$BS$182,AB$9,FALSE))="","",(VLOOKUP($E119,'DTOC Backsheet'!$D$5:$BS$182,AB$9,FALSE))),"")</f>
        <v>1495</v>
      </c>
      <c r="AC119" s="164">
        <f ca="1">IFERROR(IF((VLOOKUP($E119,'DTOC Backsheet'!$D$5:$BS$182,AC$9,FALSE))="","",(VLOOKUP($E119,'DTOC Backsheet'!$D$5:$BS$182,AC$9,FALSE))),"")</f>
        <v>1002</v>
      </c>
      <c r="AD119" s="140">
        <f ca="1">IFERROR(IF((VLOOKUP($E119,'DTOC Backsheet'!$D$5:$BS$182,AD$9,FALSE))="","",(VLOOKUP($E119,'DTOC Backsheet'!$D$5:$BS$182,AD$9,FALSE))),"")</f>
        <v>969</v>
      </c>
      <c r="AE119" s="136"/>
      <c r="AF119" s="139" t="str">
        <f ca="1">IFERROR(IF((VLOOKUP($E119,'DTOC Backsheet'!$D$5:$BS$182,AF$9,FALSE))="","",(VLOOKUP($E119,'DTOC Backsheet'!$D$5:$BS$182,AF$9,FALSE))),"")</f>
        <v/>
      </c>
      <c r="AG119" s="137" t="str">
        <f ca="1">IFERROR(IF((VLOOKUP($E119,'DTOC Backsheet'!$D$5:$BS$182,AG$9,FALSE))="","",(VLOOKUP($E119,'DTOC Backsheet'!$D$5:$BS$182,AG$9,FALSE))),"")</f>
        <v/>
      </c>
      <c r="AH119" s="136">
        <f t="shared" ca="1" si="47"/>
        <v>-235</v>
      </c>
      <c r="AI119" s="138">
        <f t="shared" ca="1" si="48"/>
        <v>-601</v>
      </c>
      <c r="AJ119" s="139">
        <f t="shared" ca="1" si="49"/>
        <v>-178</v>
      </c>
      <c r="AK119" s="139">
        <f t="shared" ca="1" si="50"/>
        <v>-92</v>
      </c>
      <c r="AL119" s="164">
        <f t="shared" ca="1" si="51"/>
        <v>167</v>
      </c>
      <c r="AM119" s="140">
        <f t="shared" ca="1" si="52"/>
        <v>337</v>
      </c>
      <c r="AN119" s="136" t="str">
        <f t="shared" si="53"/>
        <v/>
      </c>
      <c r="AO119" s="139" t="str">
        <f t="shared" ca="1" si="54"/>
        <v/>
      </c>
      <c r="AP119" s="138" t="str">
        <f t="shared" ca="1" si="55"/>
        <v/>
      </c>
      <c r="AQ119" s="135">
        <f t="shared" ca="1" si="56"/>
        <v>-285.60000000000014</v>
      </c>
      <c r="AR119" s="136">
        <f t="shared" ca="1" si="57"/>
        <v>-627.29999999999995</v>
      </c>
      <c r="AS119" s="164">
        <f t="shared" ca="1" si="58"/>
        <v>-658.6</v>
      </c>
      <c r="AT119" s="139">
        <f t="shared" ca="1" si="59"/>
        <v>-809.7</v>
      </c>
      <c r="AU119" s="164">
        <f t="shared" ca="1" si="60"/>
        <v>-497.07459596109658</v>
      </c>
      <c r="AV119" s="140">
        <f t="shared" ca="1" si="61"/>
        <v>-447.24374915979979</v>
      </c>
      <c r="AW119" s="136" t="str">
        <f t="shared" si="62"/>
        <v/>
      </c>
      <c r="AX119" s="164" t="str">
        <f t="shared" ca="1" si="63"/>
        <v/>
      </c>
      <c r="AY119" s="140" t="str">
        <f t="shared" ca="1" si="64"/>
        <v/>
      </c>
    </row>
    <row r="120" spans="1:51">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46"/>
        <v>E08000021</v>
      </c>
      <c r="F120" s="29" t="str">
        <f ca="1">IF(E120="","",VLOOKUP(E120,'Org list'!$J$9:$K$636,2,0))</f>
        <v>Newcastle upon Tyne</v>
      </c>
      <c r="G120" s="135">
        <f ca="1">IFERROR(IF((VLOOKUP($E120,'DTOC Backsheet'!$D$5:$BS$182,G$9,FALSE))="","",(VLOOKUP($E120,'DTOC Backsheet'!$D$5:$BS$182,G$9,FALSE))),"")</f>
        <v>477</v>
      </c>
      <c r="H120" s="136">
        <f ca="1">IFERROR(IF((VLOOKUP($E120,'DTOC Backsheet'!$D$5:$BS$182,H$9,FALSE))="","",(VLOOKUP($E120,'DTOC Backsheet'!$D$5:$BS$182,H$9,FALSE))),"")</f>
        <v>378</v>
      </c>
      <c r="I120" s="136">
        <f ca="1">IFERROR(IF((VLOOKUP($E120,'DTOC Backsheet'!$D$5:$BS$182,I$9,FALSE))="","",(VLOOKUP($E120,'DTOC Backsheet'!$D$5:$BS$182,I$9,FALSE))),"")</f>
        <v>320</v>
      </c>
      <c r="J120" s="138">
        <f ca="1">IFERROR(IF((VLOOKUP($E120,'DTOC Backsheet'!$D$5:$BS$182,J$9,FALSE))="","",(VLOOKUP($E120,'DTOC Backsheet'!$D$5:$BS$182,J$9,FALSE))),"")</f>
        <v>323</v>
      </c>
      <c r="K120" s="164">
        <f ca="1">IFERROR(IF((VLOOKUP($E120,'DTOC Backsheet'!$D$5:$BS$182,K$9,FALSE))="","",(VLOOKUP($E120,'DTOC Backsheet'!$D$5:$BS$182,K$9,FALSE))),"")</f>
        <v>552</v>
      </c>
      <c r="L120" s="140">
        <f ca="1">IFERROR(IF((VLOOKUP($E120,'DTOC Backsheet'!$D$5:$BS$182,L$9,FALSE))="","",(VLOOKUP($E120,'DTOC Backsheet'!$D$5:$BS$182,L$9,FALSE))),"")</f>
        <v>233</v>
      </c>
      <c r="M120" s="136">
        <f ca="1">IFERROR(IF((VLOOKUP($E120,'DTOC Backsheet'!$D$5:$BS$182,M$9,FALSE))="","",(VLOOKUP($E120,'DTOC Backsheet'!$D$5:$BS$182,M$9,FALSE))),"")</f>
        <v>318</v>
      </c>
      <c r="N120" s="139">
        <f ca="1">IFERROR(IF((VLOOKUP($E120,'DTOC Backsheet'!$D$5:$BS$182,N$9,FALSE))="","",(VLOOKUP($E120,'DTOC Backsheet'!$D$5:$BS$182,N$9,FALSE))),"")</f>
        <v>333</v>
      </c>
      <c r="O120" s="137">
        <f ca="1">IFERROR(IF((VLOOKUP($E120,'DTOC Backsheet'!$D$5:$BS$182,O$9,FALSE))="","",(VLOOKUP($E120,'DTOC Backsheet'!$D$5:$BS$182,O$9,FALSE))),"")</f>
        <v>438</v>
      </c>
      <c r="P120" s="136">
        <f ca="1">IFERROR(IF((VLOOKUP($E120,'DTOC Backsheet'!$D$5:$BS$182,P$9,FALSE))="","",(VLOOKUP($E120,'DTOC Backsheet'!$D$5:$BS$182,P$9,FALSE))),"")</f>
        <v>412.04285714285714</v>
      </c>
      <c r="Q120" s="136">
        <f ca="1">IFERROR(IF((VLOOKUP($E120,'DTOC Backsheet'!$D$5:$BS$182,Q$9,FALSE))="","",(VLOOKUP($E120,'DTOC Backsheet'!$D$5:$BS$182,Q$9,FALSE))),"")</f>
        <v>412.04285714285714</v>
      </c>
      <c r="R120" s="136">
        <f ca="1">IFERROR(IF((VLOOKUP($E120,'DTOC Backsheet'!$D$5:$BS$182,R$9,FALSE))="","",(VLOOKUP($E120,'DTOC Backsheet'!$D$5:$BS$182,R$9,FALSE))),"")</f>
        <v>382.91402855774589</v>
      </c>
      <c r="S120" s="136">
        <f ca="1">IFERROR(IF((VLOOKUP($E120,'DTOC Backsheet'!$D$5:$BS$182,S$9,FALSE))="","",(VLOOKUP($E120,'DTOC Backsheet'!$D$5:$BS$182,S$9,FALSE))),"")</f>
        <v>395.6778295096708</v>
      </c>
      <c r="T120" s="164">
        <f ca="1">IFERROR(IF((VLOOKUP($E120,'DTOC Backsheet'!$D$5:$BS$182,T$9,FALSE))="","",(VLOOKUP($E120,'DTOC Backsheet'!$D$5:$BS$182,T$9,FALSE))),"")</f>
        <v>382.91402855774589</v>
      </c>
      <c r="U120" s="140">
        <f ca="1">IFERROR(IF((VLOOKUP($E120,'DTOC Backsheet'!$D$5:$BS$182,U$9,FALSE))="","",(VLOOKUP($E120,'DTOC Backsheet'!$D$5:$BS$182,U$9,FALSE))),"")</f>
        <v>395.6778295096708</v>
      </c>
      <c r="V120" s="136">
        <f ca="1">IFERROR(IF((VLOOKUP($E120,'DTOC Backsheet'!$D$5:$BS$182,V$9,FALSE))="","",(VLOOKUP($E120,'DTOC Backsheet'!$D$5:$BS$182,V$9,FALSE))),"")</f>
        <v>395.6778295096708</v>
      </c>
      <c r="W120" s="136">
        <f ca="1">IFERROR(IF((VLOOKUP($E120,'DTOC Backsheet'!$D$5:$BS$182,W$9,FALSE))="","",(VLOOKUP($E120,'DTOC Backsheet'!$D$5:$BS$182,W$9,FALSE))),"")</f>
        <v>357.38642665389614</v>
      </c>
      <c r="X120" s="138">
        <f ca="1">IFERROR(IF((VLOOKUP($E120,'DTOC Backsheet'!$D$5:$BS$182,X$9,FALSE))="","",(VLOOKUP($E120,'DTOC Backsheet'!$D$5:$BS$182,X$9,FALSE))),"")</f>
        <v>395.6778295096708</v>
      </c>
      <c r="Y120" s="135">
        <f ca="1">IFERROR(IF((VLOOKUP($E120,'DTOC Backsheet'!$D$5:$BS$182,Y$9,FALSE))="","",(VLOOKUP($E120,'DTOC Backsheet'!$D$5:$BS$182,Y$9,FALSE))),"")</f>
        <v>348</v>
      </c>
      <c r="Z120" s="136">
        <f ca="1">IFERROR(IF((VLOOKUP($E120,'DTOC Backsheet'!$D$5:$BS$182,Z$9,FALSE))="","",(VLOOKUP($E120,'DTOC Backsheet'!$D$5:$BS$182,Z$9,FALSE))),"")</f>
        <v>453</v>
      </c>
      <c r="AA120" s="164">
        <f ca="1">IFERROR(IF((VLOOKUP($E120,'DTOC Backsheet'!$D$5:$BS$182,AA$9,FALSE))="","",(VLOOKUP($E120,'DTOC Backsheet'!$D$5:$BS$182,AA$9,FALSE))),"")</f>
        <v>320</v>
      </c>
      <c r="AB120" s="139">
        <f ca="1">IFERROR(IF((VLOOKUP($E120,'DTOC Backsheet'!$D$5:$BS$182,AB$9,FALSE))="","",(VLOOKUP($E120,'DTOC Backsheet'!$D$5:$BS$182,AB$9,FALSE))),"")</f>
        <v>453</v>
      </c>
      <c r="AC120" s="164">
        <f ca="1">IFERROR(IF((VLOOKUP($E120,'DTOC Backsheet'!$D$5:$BS$182,AC$9,FALSE))="","",(VLOOKUP($E120,'DTOC Backsheet'!$D$5:$BS$182,AC$9,FALSE))),"")</f>
        <v>211</v>
      </c>
      <c r="AD120" s="140">
        <f ca="1">IFERROR(IF((VLOOKUP($E120,'DTOC Backsheet'!$D$5:$BS$182,AD$9,FALSE))="","",(VLOOKUP($E120,'DTOC Backsheet'!$D$5:$BS$182,AD$9,FALSE))),"")</f>
        <v>494</v>
      </c>
      <c r="AE120" s="136"/>
      <c r="AF120" s="139" t="str">
        <f ca="1">IFERROR(IF((VLOOKUP($E120,'DTOC Backsheet'!$D$5:$BS$182,AF$9,FALSE))="","",(VLOOKUP($E120,'DTOC Backsheet'!$D$5:$BS$182,AF$9,FALSE))),"")</f>
        <v/>
      </c>
      <c r="AG120" s="137" t="str">
        <f ca="1">IFERROR(IF((VLOOKUP($E120,'DTOC Backsheet'!$D$5:$BS$182,AG$9,FALSE))="","",(VLOOKUP($E120,'DTOC Backsheet'!$D$5:$BS$182,AG$9,FALSE))),"")</f>
        <v/>
      </c>
      <c r="AH120" s="136">
        <f t="shared" ca="1" si="47"/>
        <v>129</v>
      </c>
      <c r="AI120" s="138">
        <f t="shared" ca="1" si="48"/>
        <v>-75</v>
      </c>
      <c r="AJ120" s="139">
        <f t="shared" ca="1" si="49"/>
        <v>0</v>
      </c>
      <c r="AK120" s="139">
        <f t="shared" ca="1" si="50"/>
        <v>-130</v>
      </c>
      <c r="AL120" s="164">
        <f t="shared" ca="1" si="51"/>
        <v>341</v>
      </c>
      <c r="AM120" s="140">
        <f t="shared" ca="1" si="52"/>
        <v>-261</v>
      </c>
      <c r="AN120" s="136" t="str">
        <f t="shared" si="53"/>
        <v/>
      </c>
      <c r="AO120" s="139" t="str">
        <f t="shared" ca="1" si="54"/>
        <v/>
      </c>
      <c r="AP120" s="138" t="str">
        <f t="shared" ca="1" si="55"/>
        <v/>
      </c>
      <c r="AQ120" s="135">
        <f t="shared" ca="1" si="56"/>
        <v>64.042857142857144</v>
      </c>
      <c r="AR120" s="136">
        <f t="shared" ca="1" si="57"/>
        <v>-40.957142857142856</v>
      </c>
      <c r="AS120" s="164">
        <f t="shared" ca="1" si="58"/>
        <v>62.914028557745894</v>
      </c>
      <c r="AT120" s="139">
        <f t="shared" ca="1" si="59"/>
        <v>-57.322170490329199</v>
      </c>
      <c r="AU120" s="164">
        <f t="shared" ca="1" si="60"/>
        <v>171.91402855774589</v>
      </c>
      <c r="AV120" s="140">
        <f t="shared" ca="1" si="61"/>
        <v>-98.322170490329199</v>
      </c>
      <c r="AW120" s="136" t="str">
        <f t="shared" si="62"/>
        <v/>
      </c>
      <c r="AX120" s="164" t="str">
        <f t="shared" ca="1" si="63"/>
        <v/>
      </c>
      <c r="AY120" s="140" t="str">
        <f t="shared" ca="1" si="64"/>
        <v/>
      </c>
    </row>
    <row r="121" spans="1:51">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46"/>
        <v>E09000025</v>
      </c>
      <c r="F121" s="29" t="str">
        <f ca="1">IF(E121="","",VLOOKUP(E121,'Org list'!$J$9:$K$636,2,0))</f>
        <v>Newham</v>
      </c>
      <c r="G121" s="135">
        <f ca="1">IFERROR(IF((VLOOKUP($E121,'DTOC Backsheet'!$D$5:$BS$182,G$9,FALSE))="","",(VLOOKUP($E121,'DTOC Backsheet'!$D$5:$BS$182,G$9,FALSE))),"")</f>
        <v>257</v>
      </c>
      <c r="H121" s="136">
        <f ca="1">IFERROR(IF((VLOOKUP($E121,'DTOC Backsheet'!$D$5:$BS$182,H$9,FALSE))="","",(VLOOKUP($E121,'DTOC Backsheet'!$D$5:$BS$182,H$9,FALSE))),"")</f>
        <v>261</v>
      </c>
      <c r="I121" s="136">
        <f ca="1">IFERROR(IF((VLOOKUP($E121,'DTOC Backsheet'!$D$5:$BS$182,I$9,FALSE))="","",(VLOOKUP($E121,'DTOC Backsheet'!$D$5:$BS$182,I$9,FALSE))),"")</f>
        <v>282</v>
      </c>
      <c r="J121" s="138">
        <f ca="1">IFERROR(IF((VLOOKUP($E121,'DTOC Backsheet'!$D$5:$BS$182,J$9,FALSE))="","",(VLOOKUP($E121,'DTOC Backsheet'!$D$5:$BS$182,J$9,FALSE))),"")</f>
        <v>383</v>
      </c>
      <c r="K121" s="164">
        <f ca="1">IFERROR(IF((VLOOKUP($E121,'DTOC Backsheet'!$D$5:$BS$182,K$9,FALSE))="","",(VLOOKUP($E121,'DTOC Backsheet'!$D$5:$BS$182,K$9,FALSE))),"")</f>
        <v>387</v>
      </c>
      <c r="L121" s="140">
        <f ca="1">IFERROR(IF((VLOOKUP($E121,'DTOC Backsheet'!$D$5:$BS$182,L$9,FALSE))="","",(VLOOKUP($E121,'DTOC Backsheet'!$D$5:$BS$182,L$9,FALSE))),"")</f>
        <v>220</v>
      </c>
      <c r="M121" s="136">
        <f ca="1">IFERROR(IF((VLOOKUP($E121,'DTOC Backsheet'!$D$5:$BS$182,M$9,FALSE))="","",(VLOOKUP($E121,'DTOC Backsheet'!$D$5:$BS$182,M$9,FALSE))),"")</f>
        <v>248</v>
      </c>
      <c r="N121" s="139">
        <f ca="1">IFERROR(IF((VLOOKUP($E121,'DTOC Backsheet'!$D$5:$BS$182,N$9,FALSE))="","",(VLOOKUP($E121,'DTOC Backsheet'!$D$5:$BS$182,N$9,FALSE))),"")</f>
        <v>278</v>
      </c>
      <c r="O121" s="137">
        <f ca="1">IFERROR(IF((VLOOKUP($E121,'DTOC Backsheet'!$D$5:$BS$182,O$9,FALSE))="","",(VLOOKUP($E121,'DTOC Backsheet'!$D$5:$BS$182,O$9,FALSE))),"")</f>
        <v>254</v>
      </c>
      <c r="P121" s="136">
        <f ca="1">IFERROR(IF((VLOOKUP($E121,'DTOC Backsheet'!$D$5:$BS$182,P$9,FALSE))="","",(VLOOKUP($E121,'DTOC Backsheet'!$D$5:$BS$182,P$9,FALSE))),"")</f>
        <v>0</v>
      </c>
      <c r="Q121" s="136">
        <f ca="1">IFERROR(IF((VLOOKUP($E121,'DTOC Backsheet'!$D$5:$BS$182,Q$9,FALSE))="","",(VLOOKUP($E121,'DTOC Backsheet'!$D$5:$BS$182,Q$9,FALSE))),"")</f>
        <v>0</v>
      </c>
      <c r="R121" s="136">
        <f ca="1">IFERROR(IF((VLOOKUP($E121,'DTOC Backsheet'!$D$5:$BS$182,R$9,FALSE))="","",(VLOOKUP($E121,'DTOC Backsheet'!$D$5:$BS$182,R$9,FALSE))),"")</f>
        <v>0</v>
      </c>
      <c r="S121" s="136">
        <f ca="1">IFERROR(IF((VLOOKUP($E121,'DTOC Backsheet'!$D$5:$BS$182,S$9,FALSE))="","",(VLOOKUP($E121,'DTOC Backsheet'!$D$5:$BS$182,S$9,FALSE))),"")</f>
        <v>0</v>
      </c>
      <c r="T121" s="164">
        <f ca="1">IFERROR(IF((VLOOKUP($E121,'DTOC Backsheet'!$D$5:$BS$182,T$9,FALSE))="","",(VLOOKUP($E121,'DTOC Backsheet'!$D$5:$BS$182,T$9,FALSE))),"")</f>
        <v>264.31243792993314</v>
      </c>
      <c r="U121" s="140">
        <f ca="1">IFERROR(IF((VLOOKUP($E121,'DTOC Backsheet'!$D$5:$BS$182,U$9,FALSE))="","",(VLOOKUP($E121,'DTOC Backsheet'!$D$5:$BS$182,U$9,FALSE))),"")</f>
        <v>273.12285252759762</v>
      </c>
      <c r="V121" s="136">
        <f ca="1">IFERROR(IF((VLOOKUP($E121,'DTOC Backsheet'!$D$5:$BS$182,V$9,FALSE))="","",(VLOOKUP($E121,'DTOC Backsheet'!$D$5:$BS$182,V$9,FALSE))),"")</f>
        <v>273.12285252759762</v>
      </c>
      <c r="W121" s="136">
        <f ca="1">IFERROR(IF((VLOOKUP($E121,'DTOC Backsheet'!$D$5:$BS$182,W$9,FALSE))="","",(VLOOKUP($E121,'DTOC Backsheet'!$D$5:$BS$182,W$9,FALSE))),"")</f>
        <v>246.69160873460427</v>
      </c>
      <c r="X121" s="138">
        <f ca="1">IFERROR(IF((VLOOKUP($E121,'DTOC Backsheet'!$D$5:$BS$182,X$9,FALSE))="","",(VLOOKUP($E121,'DTOC Backsheet'!$D$5:$BS$182,X$9,FALSE))),"")</f>
        <v>273.12285252759762</v>
      </c>
      <c r="Y121" s="135">
        <f ca="1">IFERROR(IF((VLOOKUP($E121,'DTOC Backsheet'!$D$5:$BS$182,Y$9,FALSE))="","",(VLOOKUP($E121,'DTOC Backsheet'!$D$5:$BS$182,Y$9,FALSE))),"")</f>
        <v>316</v>
      </c>
      <c r="Z121" s="136">
        <f ca="1">IFERROR(IF((VLOOKUP($E121,'DTOC Backsheet'!$D$5:$BS$182,Z$9,FALSE))="","",(VLOOKUP($E121,'DTOC Backsheet'!$D$5:$BS$182,Z$9,FALSE))),"")</f>
        <v>415</v>
      </c>
      <c r="AA121" s="164">
        <f ca="1">IFERROR(IF((VLOOKUP($E121,'DTOC Backsheet'!$D$5:$BS$182,AA$9,FALSE))="","",(VLOOKUP($E121,'DTOC Backsheet'!$D$5:$BS$182,AA$9,FALSE))),"")</f>
        <v>299</v>
      </c>
      <c r="AB121" s="139">
        <f ca="1">IFERROR(IF((VLOOKUP($E121,'DTOC Backsheet'!$D$5:$BS$182,AB$9,FALSE))="","",(VLOOKUP($E121,'DTOC Backsheet'!$D$5:$BS$182,AB$9,FALSE))),"")</f>
        <v>318</v>
      </c>
      <c r="AC121" s="164">
        <f ca="1">IFERROR(IF((VLOOKUP($E121,'DTOC Backsheet'!$D$5:$BS$182,AC$9,FALSE))="","",(VLOOKUP($E121,'DTOC Backsheet'!$D$5:$BS$182,AC$9,FALSE))),"")</f>
        <v>360</v>
      </c>
      <c r="AD121" s="140">
        <f ca="1">IFERROR(IF((VLOOKUP($E121,'DTOC Backsheet'!$D$5:$BS$182,AD$9,FALSE))="","",(VLOOKUP($E121,'DTOC Backsheet'!$D$5:$BS$182,AD$9,FALSE))),"")</f>
        <v>313</v>
      </c>
      <c r="AE121" s="136"/>
      <c r="AF121" s="139" t="str">
        <f ca="1">IFERROR(IF((VLOOKUP($E121,'DTOC Backsheet'!$D$5:$BS$182,AF$9,FALSE))="","",(VLOOKUP($E121,'DTOC Backsheet'!$D$5:$BS$182,AF$9,FALSE))),"")</f>
        <v/>
      </c>
      <c r="AG121" s="137" t="str">
        <f ca="1">IFERROR(IF((VLOOKUP($E121,'DTOC Backsheet'!$D$5:$BS$182,AG$9,FALSE))="","",(VLOOKUP($E121,'DTOC Backsheet'!$D$5:$BS$182,AG$9,FALSE))),"")</f>
        <v/>
      </c>
      <c r="AH121" s="136">
        <f t="shared" ca="1" si="47"/>
        <v>-59</v>
      </c>
      <c r="AI121" s="138">
        <f t="shared" ca="1" si="48"/>
        <v>-154</v>
      </c>
      <c r="AJ121" s="139">
        <f t="shared" ca="1" si="49"/>
        <v>-17</v>
      </c>
      <c r="AK121" s="139">
        <f t="shared" ca="1" si="50"/>
        <v>65</v>
      </c>
      <c r="AL121" s="164">
        <f t="shared" ca="1" si="51"/>
        <v>27</v>
      </c>
      <c r="AM121" s="140">
        <f t="shared" ca="1" si="52"/>
        <v>-93</v>
      </c>
      <c r="AN121" s="136" t="str">
        <f t="shared" si="53"/>
        <v/>
      </c>
      <c r="AO121" s="139" t="str">
        <f t="shared" ca="1" si="54"/>
        <v/>
      </c>
      <c r="AP121" s="138" t="str">
        <f t="shared" ca="1" si="55"/>
        <v/>
      </c>
      <c r="AQ121" s="135">
        <f t="shared" ca="1" si="56"/>
        <v>-316</v>
      </c>
      <c r="AR121" s="136">
        <f t="shared" ca="1" si="57"/>
        <v>-415</v>
      </c>
      <c r="AS121" s="164">
        <f t="shared" ca="1" si="58"/>
        <v>-299</v>
      </c>
      <c r="AT121" s="139">
        <f t="shared" ca="1" si="59"/>
        <v>-318</v>
      </c>
      <c r="AU121" s="164">
        <f t="shared" ca="1" si="60"/>
        <v>-95.687562070066861</v>
      </c>
      <c r="AV121" s="140">
        <f t="shared" ca="1" si="61"/>
        <v>-39.877147472402385</v>
      </c>
      <c r="AW121" s="136" t="str">
        <f t="shared" si="62"/>
        <v/>
      </c>
      <c r="AX121" s="164" t="str">
        <f t="shared" ca="1" si="63"/>
        <v/>
      </c>
      <c r="AY121" s="140" t="str">
        <f t="shared" ca="1" si="64"/>
        <v/>
      </c>
    </row>
    <row r="122" spans="1:51">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46"/>
        <v>E10000020</v>
      </c>
      <c r="F122" s="29" t="str">
        <f ca="1">IF(E122="","",VLOOKUP(E122,'Org list'!$J$9:$K$636,2,0))</f>
        <v>Norfolk</v>
      </c>
      <c r="G122" s="135">
        <f ca="1">IFERROR(IF((VLOOKUP($E122,'DTOC Backsheet'!$D$5:$BS$182,G$9,FALSE))="","",(VLOOKUP($E122,'DTOC Backsheet'!$D$5:$BS$182,G$9,FALSE))),"")</f>
        <v>2425</v>
      </c>
      <c r="H122" s="136">
        <f ca="1">IFERROR(IF((VLOOKUP($E122,'DTOC Backsheet'!$D$5:$BS$182,H$9,FALSE))="","",(VLOOKUP($E122,'DTOC Backsheet'!$D$5:$BS$182,H$9,FALSE))),"")</f>
        <v>2237</v>
      </c>
      <c r="I122" s="136">
        <f ca="1">IFERROR(IF((VLOOKUP($E122,'DTOC Backsheet'!$D$5:$BS$182,I$9,FALSE))="","",(VLOOKUP($E122,'DTOC Backsheet'!$D$5:$BS$182,I$9,FALSE))),"")</f>
        <v>2131</v>
      </c>
      <c r="J122" s="138">
        <f ca="1">IFERROR(IF((VLOOKUP($E122,'DTOC Backsheet'!$D$5:$BS$182,J$9,FALSE))="","",(VLOOKUP($E122,'DTOC Backsheet'!$D$5:$BS$182,J$9,FALSE))),"")</f>
        <v>2018</v>
      </c>
      <c r="K122" s="164">
        <f ca="1">IFERROR(IF((VLOOKUP($E122,'DTOC Backsheet'!$D$5:$BS$182,K$9,FALSE))="","",(VLOOKUP($E122,'DTOC Backsheet'!$D$5:$BS$182,K$9,FALSE))),"")</f>
        <v>2151</v>
      </c>
      <c r="L122" s="140">
        <f ca="1">IFERROR(IF((VLOOKUP($E122,'DTOC Backsheet'!$D$5:$BS$182,L$9,FALSE))="","",(VLOOKUP($E122,'DTOC Backsheet'!$D$5:$BS$182,L$9,FALSE))),"")</f>
        <v>2004</v>
      </c>
      <c r="M122" s="136">
        <f ca="1">IFERROR(IF((VLOOKUP($E122,'DTOC Backsheet'!$D$5:$BS$182,M$9,FALSE))="","",(VLOOKUP($E122,'DTOC Backsheet'!$D$5:$BS$182,M$9,FALSE))),"")</f>
        <v>2532</v>
      </c>
      <c r="N122" s="139">
        <f ca="1">IFERROR(IF((VLOOKUP($E122,'DTOC Backsheet'!$D$5:$BS$182,N$9,FALSE))="","",(VLOOKUP($E122,'DTOC Backsheet'!$D$5:$BS$182,N$9,FALSE))),"")</f>
        <v>2031</v>
      </c>
      <c r="O122" s="137">
        <f ca="1">IFERROR(IF((VLOOKUP($E122,'DTOC Backsheet'!$D$5:$BS$182,O$9,FALSE))="","",(VLOOKUP($E122,'DTOC Backsheet'!$D$5:$BS$182,O$9,FALSE))),"")</f>
        <v>2550</v>
      </c>
      <c r="P122" s="136">
        <f ca="1">IFERROR(IF((VLOOKUP($E122,'DTOC Backsheet'!$D$5:$BS$182,P$9,FALSE))="","",(VLOOKUP($E122,'DTOC Backsheet'!$D$5:$BS$182,P$9,FALSE))),"")</f>
        <v>2187.2235817275005</v>
      </c>
      <c r="Q122" s="136">
        <f ca="1">IFERROR(IF((VLOOKUP($E122,'DTOC Backsheet'!$D$5:$BS$182,Q$9,FALSE))="","",(VLOOKUP($E122,'DTOC Backsheet'!$D$5:$BS$182,Q$9,FALSE))),"")</f>
        <v>2096.5294771593753</v>
      </c>
      <c r="R122" s="136">
        <f ca="1">IFERROR(IF((VLOOKUP($E122,'DTOC Backsheet'!$D$5:$BS$182,R$9,FALSE))="","",(VLOOKUP($E122,'DTOC Backsheet'!$D$5:$BS$182,R$9,FALSE))),"")</f>
        <v>1941.1310057334688</v>
      </c>
      <c r="S122" s="136">
        <f ca="1">IFERROR(IF((VLOOKUP($E122,'DTOC Backsheet'!$D$5:$BS$182,S$9,FALSE))="","",(VLOOKUP($E122,'DTOC Backsheet'!$D$5:$BS$182,S$9,FALSE))),"")</f>
        <v>1915.141268023126</v>
      </c>
      <c r="T122" s="164">
        <f ca="1">IFERROR(IF((VLOOKUP($E122,'DTOC Backsheet'!$D$5:$BS$182,T$9,FALSE))="","",(VLOOKUP($E122,'DTOC Backsheet'!$D$5:$BS$182,T$9,FALSE))),"")</f>
        <v>1765.5940291500003</v>
      </c>
      <c r="U122" s="140">
        <f ca="1">IFERROR(IF((VLOOKUP($E122,'DTOC Backsheet'!$D$5:$BS$182,U$9,FALSE))="","",(VLOOKUP($E122,'DTOC Backsheet'!$D$5:$BS$182,U$9,FALSE))),"")</f>
        <v>1824.447163455</v>
      </c>
      <c r="V122" s="136">
        <f ca="1">IFERROR(IF((VLOOKUP($E122,'DTOC Backsheet'!$D$5:$BS$182,V$9,FALSE))="","",(VLOOKUP($E122,'DTOC Backsheet'!$D$5:$BS$182,V$9,FALSE))),"")</f>
        <v>1836.1285514009999</v>
      </c>
      <c r="W122" s="136">
        <f ca="1">IFERROR(IF((VLOOKUP($E122,'DTOC Backsheet'!$D$5:$BS$182,W$9,FALSE))="","",(VLOOKUP($E122,'DTOC Backsheet'!$D$5:$BS$182,W$9,FALSE))),"")</f>
        <v>1658.4386915879998</v>
      </c>
      <c r="X122" s="138">
        <f ca="1">IFERROR(IF((VLOOKUP($E122,'DTOC Backsheet'!$D$5:$BS$182,X$9,FALSE))="","",(VLOOKUP($E122,'DTOC Backsheet'!$D$5:$BS$182,X$9,FALSE))),"")</f>
        <v>1836.1285514009999</v>
      </c>
      <c r="Y122" s="135">
        <f ca="1">IFERROR(IF((VLOOKUP($E122,'DTOC Backsheet'!$D$5:$BS$182,Y$9,FALSE))="","",(VLOOKUP($E122,'DTOC Backsheet'!$D$5:$BS$182,Y$9,FALSE))),"")</f>
        <v>2513</v>
      </c>
      <c r="Z122" s="136">
        <f ca="1">IFERROR(IF((VLOOKUP($E122,'DTOC Backsheet'!$D$5:$BS$182,Z$9,FALSE))="","",(VLOOKUP($E122,'DTOC Backsheet'!$D$5:$BS$182,Z$9,FALSE))),"")</f>
        <v>2254</v>
      </c>
      <c r="AA122" s="164">
        <f ca="1">IFERROR(IF((VLOOKUP($E122,'DTOC Backsheet'!$D$5:$BS$182,AA$9,FALSE))="","",(VLOOKUP($E122,'DTOC Backsheet'!$D$5:$BS$182,AA$9,FALSE))),"")</f>
        <v>2430</v>
      </c>
      <c r="AB122" s="139">
        <f ca="1">IFERROR(IF((VLOOKUP($E122,'DTOC Backsheet'!$D$5:$BS$182,AB$9,FALSE))="","",(VLOOKUP($E122,'DTOC Backsheet'!$D$5:$BS$182,AB$9,FALSE))),"")</f>
        <v>3192</v>
      </c>
      <c r="AC122" s="164">
        <f ca="1">IFERROR(IF((VLOOKUP($E122,'DTOC Backsheet'!$D$5:$BS$182,AC$9,FALSE))="","",(VLOOKUP($E122,'DTOC Backsheet'!$D$5:$BS$182,AC$9,FALSE))),"")</f>
        <v>2940</v>
      </c>
      <c r="AD122" s="140">
        <f ca="1">IFERROR(IF((VLOOKUP($E122,'DTOC Backsheet'!$D$5:$BS$182,AD$9,FALSE))="","",(VLOOKUP($E122,'DTOC Backsheet'!$D$5:$BS$182,AD$9,FALSE))),"")</f>
        <v>2406</v>
      </c>
      <c r="AE122" s="136"/>
      <c r="AF122" s="139" t="str">
        <f ca="1">IFERROR(IF((VLOOKUP($E122,'DTOC Backsheet'!$D$5:$BS$182,AF$9,FALSE))="","",(VLOOKUP($E122,'DTOC Backsheet'!$D$5:$BS$182,AF$9,FALSE))),"")</f>
        <v/>
      </c>
      <c r="AG122" s="137" t="str">
        <f ca="1">IFERROR(IF((VLOOKUP($E122,'DTOC Backsheet'!$D$5:$BS$182,AG$9,FALSE))="","",(VLOOKUP($E122,'DTOC Backsheet'!$D$5:$BS$182,AG$9,FALSE))),"")</f>
        <v/>
      </c>
      <c r="AH122" s="136">
        <f t="shared" ca="1" si="47"/>
        <v>-88</v>
      </c>
      <c r="AI122" s="138">
        <f t="shared" ca="1" si="48"/>
        <v>-17</v>
      </c>
      <c r="AJ122" s="139">
        <f t="shared" ca="1" si="49"/>
        <v>-299</v>
      </c>
      <c r="AK122" s="139">
        <f t="shared" ca="1" si="50"/>
        <v>-1174</v>
      </c>
      <c r="AL122" s="164">
        <f t="shared" ca="1" si="51"/>
        <v>-789</v>
      </c>
      <c r="AM122" s="140">
        <f t="shared" ca="1" si="52"/>
        <v>-402</v>
      </c>
      <c r="AN122" s="136" t="str">
        <f t="shared" si="53"/>
        <v/>
      </c>
      <c r="AO122" s="139" t="str">
        <f t="shared" ca="1" si="54"/>
        <v/>
      </c>
      <c r="AP122" s="138" t="str">
        <f t="shared" ca="1" si="55"/>
        <v/>
      </c>
      <c r="AQ122" s="135">
        <f t="shared" ca="1" si="56"/>
        <v>-325.77641827249954</v>
      </c>
      <c r="AR122" s="136">
        <f t="shared" ca="1" si="57"/>
        <v>-157.47052284062465</v>
      </c>
      <c r="AS122" s="164">
        <f t="shared" ca="1" si="58"/>
        <v>-488.86899426653122</v>
      </c>
      <c r="AT122" s="139">
        <f t="shared" ca="1" si="59"/>
        <v>-1276.858731976874</v>
      </c>
      <c r="AU122" s="164">
        <f t="shared" ca="1" si="60"/>
        <v>-1174.4059708499997</v>
      </c>
      <c r="AV122" s="140">
        <f t="shared" ca="1" si="61"/>
        <v>-581.55283654499999</v>
      </c>
      <c r="AW122" s="136" t="str">
        <f t="shared" si="62"/>
        <v/>
      </c>
      <c r="AX122" s="164" t="str">
        <f t="shared" ca="1" si="63"/>
        <v/>
      </c>
      <c r="AY122" s="140" t="str">
        <f t="shared" ca="1" si="64"/>
        <v/>
      </c>
    </row>
    <row r="123" spans="1:51">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46"/>
        <v>E06000012</v>
      </c>
      <c r="F123" s="29" t="str">
        <f ca="1">IF(E123="","",VLOOKUP(E123,'Org list'!$J$9:$K$636,2,0))</f>
        <v>North East Lincolnshire</v>
      </c>
      <c r="G123" s="135">
        <f ca="1">IFERROR(IF((VLOOKUP($E123,'DTOC Backsheet'!$D$5:$BS$182,G$9,FALSE))="","",(VLOOKUP($E123,'DTOC Backsheet'!$D$5:$BS$182,G$9,FALSE))),"")</f>
        <v>328</v>
      </c>
      <c r="H123" s="136">
        <f ca="1">IFERROR(IF((VLOOKUP($E123,'DTOC Backsheet'!$D$5:$BS$182,H$9,FALSE))="","",(VLOOKUP($E123,'DTOC Backsheet'!$D$5:$BS$182,H$9,FALSE))),"")</f>
        <v>193</v>
      </c>
      <c r="I123" s="136">
        <f ca="1">IFERROR(IF((VLOOKUP($E123,'DTOC Backsheet'!$D$5:$BS$182,I$9,FALSE))="","",(VLOOKUP($E123,'DTOC Backsheet'!$D$5:$BS$182,I$9,FALSE))),"")</f>
        <v>231</v>
      </c>
      <c r="J123" s="138">
        <f ca="1">IFERROR(IF((VLOOKUP($E123,'DTOC Backsheet'!$D$5:$BS$182,J$9,FALSE))="","",(VLOOKUP($E123,'DTOC Backsheet'!$D$5:$BS$182,J$9,FALSE))),"")</f>
        <v>273</v>
      </c>
      <c r="K123" s="164">
        <f ca="1">IFERROR(IF((VLOOKUP($E123,'DTOC Backsheet'!$D$5:$BS$182,K$9,FALSE))="","",(VLOOKUP($E123,'DTOC Backsheet'!$D$5:$BS$182,K$9,FALSE))),"")</f>
        <v>364</v>
      </c>
      <c r="L123" s="140">
        <f ca="1">IFERROR(IF((VLOOKUP($E123,'DTOC Backsheet'!$D$5:$BS$182,L$9,FALSE))="","",(VLOOKUP($E123,'DTOC Backsheet'!$D$5:$BS$182,L$9,FALSE))),"")</f>
        <v>254</v>
      </c>
      <c r="M123" s="136">
        <f ca="1">IFERROR(IF((VLOOKUP($E123,'DTOC Backsheet'!$D$5:$BS$182,M$9,FALSE))="","",(VLOOKUP($E123,'DTOC Backsheet'!$D$5:$BS$182,M$9,FALSE))),"")</f>
        <v>347</v>
      </c>
      <c r="N123" s="139">
        <f ca="1">IFERROR(IF((VLOOKUP($E123,'DTOC Backsheet'!$D$5:$BS$182,N$9,FALSE))="","",(VLOOKUP($E123,'DTOC Backsheet'!$D$5:$BS$182,N$9,FALSE))),"")</f>
        <v>332</v>
      </c>
      <c r="O123" s="137">
        <f ca="1">IFERROR(IF((VLOOKUP($E123,'DTOC Backsheet'!$D$5:$BS$182,O$9,FALSE))="","",(VLOOKUP($E123,'DTOC Backsheet'!$D$5:$BS$182,O$9,FALSE))),"")</f>
        <v>240</v>
      </c>
      <c r="P123" s="136">
        <f ca="1">IFERROR(IF((VLOOKUP($E123,'DTOC Backsheet'!$D$5:$BS$182,P$9,FALSE))="","",(VLOOKUP($E123,'DTOC Backsheet'!$D$5:$BS$182,P$9,FALSE))),"")</f>
        <v>281.8</v>
      </c>
      <c r="Q123" s="136">
        <f ca="1">IFERROR(IF((VLOOKUP($E123,'DTOC Backsheet'!$D$5:$BS$182,Q$9,FALSE))="","",(VLOOKUP($E123,'DTOC Backsheet'!$D$5:$BS$182,Q$9,FALSE))),"")</f>
        <v>280.40000000000003</v>
      </c>
      <c r="R123" s="136">
        <f ca="1">IFERROR(IF((VLOOKUP($E123,'DTOC Backsheet'!$D$5:$BS$182,R$9,FALSE))="","",(VLOOKUP($E123,'DTOC Backsheet'!$D$5:$BS$182,R$9,FALSE))),"")</f>
        <v>278.89999999999998</v>
      </c>
      <c r="S123" s="136">
        <f ca="1">IFERROR(IF((VLOOKUP($E123,'DTOC Backsheet'!$D$5:$BS$182,S$9,FALSE))="","",(VLOOKUP($E123,'DTOC Backsheet'!$D$5:$BS$182,S$9,FALSE))),"")</f>
        <v>277.2</v>
      </c>
      <c r="T123" s="164">
        <f ca="1">IFERROR(IF((VLOOKUP($E123,'DTOC Backsheet'!$D$5:$BS$182,T$9,FALSE))="","",(VLOOKUP($E123,'DTOC Backsheet'!$D$5:$BS$182,T$9,FALSE))),"")</f>
        <v>267.2</v>
      </c>
      <c r="U123" s="140">
        <f ca="1">IFERROR(IF((VLOOKUP($E123,'DTOC Backsheet'!$D$5:$BS$182,U$9,FALSE))="","",(VLOOKUP($E123,'DTOC Backsheet'!$D$5:$BS$182,U$9,FALSE))),"")</f>
        <v>275.70000000000005</v>
      </c>
      <c r="V123" s="136">
        <f ca="1">IFERROR(IF((VLOOKUP($E123,'DTOC Backsheet'!$D$5:$BS$182,V$9,FALSE))="","",(VLOOKUP($E123,'DTOC Backsheet'!$D$5:$BS$182,V$9,FALSE))),"")</f>
        <v>273.7</v>
      </c>
      <c r="W123" s="136">
        <f ca="1">IFERROR(IF((VLOOKUP($E123,'DTOC Backsheet'!$D$5:$BS$182,W$9,FALSE))="","",(VLOOKUP($E123,'DTOC Backsheet'!$D$5:$BS$182,W$9,FALSE))),"")</f>
        <v>271.60000000000002</v>
      </c>
      <c r="X123" s="138">
        <f ca="1">IFERROR(IF((VLOOKUP($E123,'DTOC Backsheet'!$D$5:$BS$182,X$9,FALSE))="","",(VLOOKUP($E123,'DTOC Backsheet'!$D$5:$BS$182,X$9,FALSE))),"")</f>
        <v>269.5</v>
      </c>
      <c r="Y123" s="135">
        <f ca="1">IFERROR(IF((VLOOKUP($E123,'DTOC Backsheet'!$D$5:$BS$182,Y$9,FALSE))="","",(VLOOKUP($E123,'DTOC Backsheet'!$D$5:$BS$182,Y$9,FALSE))),"")</f>
        <v>337</v>
      </c>
      <c r="Z123" s="136">
        <f ca="1">IFERROR(IF((VLOOKUP($E123,'DTOC Backsheet'!$D$5:$BS$182,Z$9,FALSE))="","",(VLOOKUP($E123,'DTOC Backsheet'!$D$5:$BS$182,Z$9,FALSE))),"")</f>
        <v>203</v>
      </c>
      <c r="AA123" s="164">
        <f ca="1">IFERROR(IF((VLOOKUP($E123,'DTOC Backsheet'!$D$5:$BS$182,AA$9,FALSE))="","",(VLOOKUP($E123,'DTOC Backsheet'!$D$5:$BS$182,AA$9,FALSE))),"")</f>
        <v>163</v>
      </c>
      <c r="AB123" s="139">
        <f ca="1">IFERROR(IF((VLOOKUP($E123,'DTOC Backsheet'!$D$5:$BS$182,AB$9,FALSE))="","",(VLOOKUP($E123,'DTOC Backsheet'!$D$5:$BS$182,AB$9,FALSE))),"")</f>
        <v>301</v>
      </c>
      <c r="AC123" s="164">
        <f ca="1">IFERROR(IF((VLOOKUP($E123,'DTOC Backsheet'!$D$5:$BS$182,AC$9,FALSE))="","",(VLOOKUP($E123,'DTOC Backsheet'!$D$5:$BS$182,AC$9,FALSE))),"")</f>
        <v>198</v>
      </c>
      <c r="AD123" s="140">
        <f ca="1">IFERROR(IF((VLOOKUP($E123,'DTOC Backsheet'!$D$5:$BS$182,AD$9,FALSE))="","",(VLOOKUP($E123,'DTOC Backsheet'!$D$5:$BS$182,AD$9,FALSE))),"")</f>
        <v>180</v>
      </c>
      <c r="AE123" s="136"/>
      <c r="AF123" s="139" t="str">
        <f ca="1">IFERROR(IF((VLOOKUP($E123,'DTOC Backsheet'!$D$5:$BS$182,AF$9,FALSE))="","",(VLOOKUP($E123,'DTOC Backsheet'!$D$5:$BS$182,AF$9,FALSE))),"")</f>
        <v/>
      </c>
      <c r="AG123" s="137" t="str">
        <f ca="1">IFERROR(IF((VLOOKUP($E123,'DTOC Backsheet'!$D$5:$BS$182,AG$9,FALSE))="","",(VLOOKUP($E123,'DTOC Backsheet'!$D$5:$BS$182,AG$9,FALSE))),"")</f>
        <v/>
      </c>
      <c r="AH123" s="136">
        <f t="shared" ca="1" si="47"/>
        <v>-9</v>
      </c>
      <c r="AI123" s="138">
        <f t="shared" ca="1" si="48"/>
        <v>-10</v>
      </c>
      <c r="AJ123" s="139">
        <f t="shared" ca="1" si="49"/>
        <v>68</v>
      </c>
      <c r="AK123" s="139">
        <f t="shared" ca="1" si="50"/>
        <v>-28</v>
      </c>
      <c r="AL123" s="164">
        <f t="shared" ca="1" si="51"/>
        <v>166</v>
      </c>
      <c r="AM123" s="140">
        <f t="shared" ca="1" si="52"/>
        <v>74</v>
      </c>
      <c r="AN123" s="136" t="str">
        <f t="shared" si="53"/>
        <v/>
      </c>
      <c r="AO123" s="139" t="str">
        <f t="shared" ca="1" si="54"/>
        <v/>
      </c>
      <c r="AP123" s="138" t="str">
        <f t="shared" ca="1" si="55"/>
        <v/>
      </c>
      <c r="AQ123" s="135">
        <f t="shared" ca="1" si="56"/>
        <v>-55.199999999999989</v>
      </c>
      <c r="AR123" s="136">
        <f t="shared" ca="1" si="57"/>
        <v>77.400000000000034</v>
      </c>
      <c r="AS123" s="164">
        <f t="shared" ca="1" si="58"/>
        <v>115.89999999999998</v>
      </c>
      <c r="AT123" s="139">
        <f t="shared" ca="1" si="59"/>
        <v>-23.800000000000011</v>
      </c>
      <c r="AU123" s="164">
        <f t="shared" ca="1" si="60"/>
        <v>69.199999999999989</v>
      </c>
      <c r="AV123" s="140">
        <f t="shared" ca="1" si="61"/>
        <v>95.700000000000045</v>
      </c>
      <c r="AW123" s="136" t="str">
        <f t="shared" si="62"/>
        <v/>
      </c>
      <c r="AX123" s="164" t="str">
        <f t="shared" ca="1" si="63"/>
        <v/>
      </c>
      <c r="AY123" s="140" t="str">
        <f t="shared" ca="1" si="64"/>
        <v/>
      </c>
    </row>
    <row r="124" spans="1:51">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46"/>
        <v>E06000013</v>
      </c>
      <c r="F124" s="29" t="str">
        <f ca="1">IF(E124="","",VLOOKUP(E124,'Org list'!$J$9:$K$636,2,0))</f>
        <v>North Lincolnshire</v>
      </c>
      <c r="G124" s="135">
        <f ca="1">IFERROR(IF((VLOOKUP($E124,'DTOC Backsheet'!$D$5:$BS$182,G$9,FALSE))="","",(VLOOKUP($E124,'DTOC Backsheet'!$D$5:$BS$182,G$9,FALSE))),"")</f>
        <v>287</v>
      </c>
      <c r="H124" s="136">
        <f ca="1">IFERROR(IF((VLOOKUP($E124,'DTOC Backsheet'!$D$5:$BS$182,H$9,FALSE))="","",(VLOOKUP($E124,'DTOC Backsheet'!$D$5:$BS$182,H$9,FALSE))),"")</f>
        <v>215</v>
      </c>
      <c r="I124" s="136">
        <f ca="1">IFERROR(IF((VLOOKUP($E124,'DTOC Backsheet'!$D$5:$BS$182,I$9,FALSE))="","",(VLOOKUP($E124,'DTOC Backsheet'!$D$5:$BS$182,I$9,FALSE))),"")</f>
        <v>319</v>
      </c>
      <c r="J124" s="138">
        <f ca="1">IFERROR(IF((VLOOKUP($E124,'DTOC Backsheet'!$D$5:$BS$182,J$9,FALSE))="","",(VLOOKUP($E124,'DTOC Backsheet'!$D$5:$BS$182,J$9,FALSE))),"")</f>
        <v>157</v>
      </c>
      <c r="K124" s="164">
        <f ca="1">IFERROR(IF((VLOOKUP($E124,'DTOC Backsheet'!$D$5:$BS$182,K$9,FALSE))="","",(VLOOKUP($E124,'DTOC Backsheet'!$D$5:$BS$182,K$9,FALSE))),"")</f>
        <v>201</v>
      </c>
      <c r="L124" s="140">
        <f ca="1">IFERROR(IF((VLOOKUP($E124,'DTOC Backsheet'!$D$5:$BS$182,L$9,FALSE))="","",(VLOOKUP($E124,'DTOC Backsheet'!$D$5:$BS$182,L$9,FALSE))),"")</f>
        <v>276</v>
      </c>
      <c r="M124" s="136">
        <f ca="1">IFERROR(IF((VLOOKUP($E124,'DTOC Backsheet'!$D$5:$BS$182,M$9,FALSE))="","",(VLOOKUP($E124,'DTOC Backsheet'!$D$5:$BS$182,M$9,FALSE))),"")</f>
        <v>358</v>
      </c>
      <c r="N124" s="139">
        <f ca="1">IFERROR(IF((VLOOKUP($E124,'DTOC Backsheet'!$D$5:$BS$182,N$9,FALSE))="","",(VLOOKUP($E124,'DTOC Backsheet'!$D$5:$BS$182,N$9,FALSE))),"")</f>
        <v>368</v>
      </c>
      <c r="O124" s="137">
        <f ca="1">IFERROR(IF((VLOOKUP($E124,'DTOC Backsheet'!$D$5:$BS$182,O$9,FALSE))="","",(VLOOKUP($E124,'DTOC Backsheet'!$D$5:$BS$182,O$9,FALSE))),"")</f>
        <v>331</v>
      </c>
      <c r="P124" s="136">
        <f ca="1">IFERROR(IF((VLOOKUP($E124,'DTOC Backsheet'!$D$5:$BS$182,P$9,FALSE))="","",(VLOOKUP($E124,'DTOC Backsheet'!$D$5:$BS$182,P$9,FALSE))),"")</f>
        <v>300.20735195142674</v>
      </c>
      <c r="Q124" s="136">
        <f ca="1">IFERROR(IF((VLOOKUP($E124,'DTOC Backsheet'!$D$5:$BS$182,Q$9,FALSE))="","",(VLOOKUP($E124,'DTOC Backsheet'!$D$5:$BS$182,Q$9,FALSE))),"")</f>
        <v>300.20735195142674</v>
      </c>
      <c r="R124" s="136">
        <f ca="1">IFERROR(IF((VLOOKUP($E124,'DTOC Backsheet'!$D$5:$BS$182,R$9,FALSE))="","",(VLOOKUP($E124,'DTOC Backsheet'!$D$5:$BS$182,R$9,FALSE))),"")</f>
        <v>290.52324382396137</v>
      </c>
      <c r="S124" s="136">
        <f ca="1">IFERROR(IF((VLOOKUP($E124,'DTOC Backsheet'!$D$5:$BS$182,S$9,FALSE))="","",(VLOOKUP($E124,'DTOC Backsheet'!$D$5:$BS$182,S$9,FALSE))),"")</f>
        <v>300.20735195142674</v>
      </c>
      <c r="T124" s="164">
        <f ca="1">IFERROR(IF((VLOOKUP($E124,'DTOC Backsheet'!$D$5:$BS$182,T$9,FALSE))="","",(VLOOKUP($E124,'DTOC Backsheet'!$D$5:$BS$182,T$9,FALSE))),"")</f>
        <v>290.52324382396137</v>
      </c>
      <c r="U124" s="140">
        <f ca="1">IFERROR(IF((VLOOKUP($E124,'DTOC Backsheet'!$D$5:$BS$182,U$9,FALSE))="","",(VLOOKUP($E124,'DTOC Backsheet'!$D$5:$BS$182,U$9,FALSE))),"")</f>
        <v>300.20735195142674</v>
      </c>
      <c r="V124" s="136">
        <f ca="1">IFERROR(IF((VLOOKUP($E124,'DTOC Backsheet'!$D$5:$BS$182,V$9,FALSE))="","",(VLOOKUP($E124,'DTOC Backsheet'!$D$5:$BS$182,V$9,FALSE))),"")</f>
        <v>300.20735195142674</v>
      </c>
      <c r="W124" s="136">
        <f ca="1">IFERROR(IF((VLOOKUP($E124,'DTOC Backsheet'!$D$5:$BS$182,W$9,FALSE))="","",(VLOOKUP($E124,'DTOC Backsheet'!$D$5:$BS$182,W$9,FALSE))),"")</f>
        <v>271.15502756903061</v>
      </c>
      <c r="X124" s="138">
        <f ca="1">IFERROR(IF((VLOOKUP($E124,'DTOC Backsheet'!$D$5:$BS$182,X$9,FALSE))="","",(VLOOKUP($E124,'DTOC Backsheet'!$D$5:$BS$182,X$9,FALSE))),"")</f>
        <v>300.20735195142674</v>
      </c>
      <c r="Y124" s="135">
        <f ca="1">IFERROR(IF((VLOOKUP($E124,'DTOC Backsheet'!$D$5:$BS$182,Y$9,FALSE))="","",(VLOOKUP($E124,'DTOC Backsheet'!$D$5:$BS$182,Y$9,FALSE))),"")</f>
        <v>225</v>
      </c>
      <c r="Z124" s="136">
        <f ca="1">IFERROR(IF((VLOOKUP($E124,'DTOC Backsheet'!$D$5:$BS$182,Z$9,FALSE))="","",(VLOOKUP($E124,'DTOC Backsheet'!$D$5:$BS$182,Z$9,FALSE))),"")</f>
        <v>226</v>
      </c>
      <c r="AA124" s="164">
        <f ca="1">IFERROR(IF((VLOOKUP($E124,'DTOC Backsheet'!$D$5:$BS$182,AA$9,FALSE))="","",(VLOOKUP($E124,'DTOC Backsheet'!$D$5:$BS$182,AA$9,FALSE))),"")</f>
        <v>259</v>
      </c>
      <c r="AB124" s="139">
        <f ca="1">IFERROR(IF((VLOOKUP($E124,'DTOC Backsheet'!$D$5:$BS$182,AB$9,FALSE))="","",(VLOOKUP($E124,'DTOC Backsheet'!$D$5:$BS$182,AB$9,FALSE))),"")</f>
        <v>177</v>
      </c>
      <c r="AC124" s="164">
        <f ca="1">IFERROR(IF((VLOOKUP($E124,'DTOC Backsheet'!$D$5:$BS$182,AC$9,FALSE))="","",(VLOOKUP($E124,'DTOC Backsheet'!$D$5:$BS$182,AC$9,FALSE))),"")</f>
        <v>138</v>
      </c>
      <c r="AD124" s="140">
        <f ca="1">IFERROR(IF((VLOOKUP($E124,'DTOC Backsheet'!$D$5:$BS$182,AD$9,FALSE))="","",(VLOOKUP($E124,'DTOC Backsheet'!$D$5:$BS$182,AD$9,FALSE))),"")</f>
        <v>150</v>
      </c>
      <c r="AE124" s="136"/>
      <c r="AF124" s="139" t="str">
        <f ca="1">IFERROR(IF((VLOOKUP($E124,'DTOC Backsheet'!$D$5:$BS$182,AF$9,FALSE))="","",(VLOOKUP($E124,'DTOC Backsheet'!$D$5:$BS$182,AF$9,FALSE))),"")</f>
        <v/>
      </c>
      <c r="AG124" s="137" t="str">
        <f ca="1">IFERROR(IF((VLOOKUP($E124,'DTOC Backsheet'!$D$5:$BS$182,AG$9,FALSE))="","",(VLOOKUP($E124,'DTOC Backsheet'!$D$5:$BS$182,AG$9,FALSE))),"")</f>
        <v/>
      </c>
      <c r="AH124" s="136">
        <f t="shared" ca="1" si="47"/>
        <v>62</v>
      </c>
      <c r="AI124" s="138">
        <f t="shared" ca="1" si="48"/>
        <v>-11</v>
      </c>
      <c r="AJ124" s="139">
        <f t="shared" ca="1" si="49"/>
        <v>60</v>
      </c>
      <c r="AK124" s="139">
        <f t="shared" ca="1" si="50"/>
        <v>-20</v>
      </c>
      <c r="AL124" s="164">
        <f t="shared" ca="1" si="51"/>
        <v>63</v>
      </c>
      <c r="AM124" s="140">
        <f t="shared" ca="1" si="52"/>
        <v>126</v>
      </c>
      <c r="AN124" s="136" t="str">
        <f t="shared" si="53"/>
        <v/>
      </c>
      <c r="AO124" s="139" t="str">
        <f t="shared" ca="1" si="54"/>
        <v/>
      </c>
      <c r="AP124" s="138" t="str">
        <f t="shared" ca="1" si="55"/>
        <v/>
      </c>
      <c r="AQ124" s="135">
        <f t="shared" ca="1" si="56"/>
        <v>75.207351951426745</v>
      </c>
      <c r="AR124" s="136">
        <f t="shared" ca="1" si="57"/>
        <v>74.207351951426745</v>
      </c>
      <c r="AS124" s="164">
        <f t="shared" ca="1" si="58"/>
        <v>31.523243823961366</v>
      </c>
      <c r="AT124" s="139">
        <f t="shared" ca="1" si="59"/>
        <v>123.20735195142674</v>
      </c>
      <c r="AU124" s="164">
        <f t="shared" ca="1" si="60"/>
        <v>152.52324382396137</v>
      </c>
      <c r="AV124" s="140">
        <f t="shared" ca="1" si="61"/>
        <v>150.20735195142674</v>
      </c>
      <c r="AW124" s="136" t="str">
        <f t="shared" si="62"/>
        <v/>
      </c>
      <c r="AX124" s="164" t="str">
        <f t="shared" ca="1" si="63"/>
        <v/>
      </c>
      <c r="AY124" s="140" t="str">
        <f t="shared" ca="1" si="64"/>
        <v/>
      </c>
    </row>
    <row r="125" spans="1:51">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46"/>
        <v>E06000024</v>
      </c>
      <c r="F125" s="29" t="str">
        <f ca="1">IF(E125="","",VLOOKUP(E125,'Org list'!$J$9:$K$636,2,0))</f>
        <v>North Somerset</v>
      </c>
      <c r="G125" s="135">
        <f ca="1">IFERROR(IF((VLOOKUP($E125,'DTOC Backsheet'!$D$5:$BS$182,G$9,FALSE))="","",(VLOOKUP($E125,'DTOC Backsheet'!$D$5:$BS$182,G$9,FALSE))),"")</f>
        <v>1338</v>
      </c>
      <c r="H125" s="136">
        <f ca="1">IFERROR(IF((VLOOKUP($E125,'DTOC Backsheet'!$D$5:$BS$182,H$9,FALSE))="","",(VLOOKUP($E125,'DTOC Backsheet'!$D$5:$BS$182,H$9,FALSE))),"")</f>
        <v>1370</v>
      </c>
      <c r="I125" s="136">
        <f ca="1">IFERROR(IF((VLOOKUP($E125,'DTOC Backsheet'!$D$5:$BS$182,I$9,FALSE))="","",(VLOOKUP($E125,'DTOC Backsheet'!$D$5:$BS$182,I$9,FALSE))),"")</f>
        <v>776</v>
      </c>
      <c r="J125" s="138">
        <f ca="1">IFERROR(IF((VLOOKUP($E125,'DTOC Backsheet'!$D$5:$BS$182,J$9,FALSE))="","",(VLOOKUP($E125,'DTOC Backsheet'!$D$5:$BS$182,J$9,FALSE))),"")</f>
        <v>920</v>
      </c>
      <c r="K125" s="164">
        <f ca="1">IFERROR(IF((VLOOKUP($E125,'DTOC Backsheet'!$D$5:$BS$182,K$9,FALSE))="","",(VLOOKUP($E125,'DTOC Backsheet'!$D$5:$BS$182,K$9,FALSE))),"")</f>
        <v>895</v>
      </c>
      <c r="L125" s="140">
        <f ca="1">IFERROR(IF((VLOOKUP($E125,'DTOC Backsheet'!$D$5:$BS$182,L$9,FALSE))="","",(VLOOKUP($E125,'DTOC Backsheet'!$D$5:$BS$182,L$9,FALSE))),"")</f>
        <v>437</v>
      </c>
      <c r="M125" s="136">
        <f ca="1">IFERROR(IF((VLOOKUP($E125,'DTOC Backsheet'!$D$5:$BS$182,M$9,FALSE))="","",(VLOOKUP($E125,'DTOC Backsheet'!$D$5:$BS$182,M$9,FALSE))),"")</f>
        <v>315</v>
      </c>
      <c r="N125" s="139">
        <f ca="1">IFERROR(IF((VLOOKUP($E125,'DTOC Backsheet'!$D$5:$BS$182,N$9,FALSE))="","",(VLOOKUP($E125,'DTOC Backsheet'!$D$5:$BS$182,N$9,FALSE))),"")</f>
        <v>832</v>
      </c>
      <c r="O125" s="137">
        <f ca="1">IFERROR(IF((VLOOKUP($E125,'DTOC Backsheet'!$D$5:$BS$182,O$9,FALSE))="","",(VLOOKUP($E125,'DTOC Backsheet'!$D$5:$BS$182,O$9,FALSE))),"")</f>
        <v>879</v>
      </c>
      <c r="P125" s="136">
        <f ca="1">IFERROR(IF((VLOOKUP($E125,'DTOC Backsheet'!$D$5:$BS$182,P$9,FALSE))="","",(VLOOKUP($E125,'DTOC Backsheet'!$D$5:$BS$182,P$9,FALSE))),"")</f>
        <v>365.70500532481367</v>
      </c>
      <c r="Q125" s="136">
        <f ca="1">IFERROR(IF((VLOOKUP($E125,'DTOC Backsheet'!$D$5:$BS$182,Q$9,FALSE))="","",(VLOOKUP($E125,'DTOC Backsheet'!$D$5:$BS$182,Q$9,FALSE))),"")</f>
        <v>365.70500532481367</v>
      </c>
      <c r="R125" s="136">
        <f ca="1">IFERROR(IF((VLOOKUP($E125,'DTOC Backsheet'!$D$5:$BS$182,R$9,FALSE))="","",(VLOOKUP($E125,'DTOC Backsheet'!$D$5:$BS$182,R$9,FALSE))),"")</f>
        <v>353.84430244941427</v>
      </c>
      <c r="S125" s="136">
        <f ca="1">IFERROR(IF((VLOOKUP($E125,'DTOC Backsheet'!$D$5:$BS$182,S$9,FALSE))="","",(VLOOKUP($E125,'DTOC Backsheet'!$D$5:$BS$182,S$9,FALSE))),"")</f>
        <v>324.19254526091584</v>
      </c>
      <c r="T125" s="164">
        <f ca="1">IFERROR(IF((VLOOKUP($E125,'DTOC Backsheet'!$D$5:$BS$182,T$9,FALSE))="","",(VLOOKUP($E125,'DTOC Backsheet'!$D$5:$BS$182,T$9,FALSE))),"")</f>
        <v>314.30862619808306</v>
      </c>
      <c r="U125" s="140">
        <f ca="1">IFERROR(IF((VLOOKUP($E125,'DTOC Backsheet'!$D$5:$BS$182,U$9,FALSE))="","",(VLOOKUP($E125,'DTOC Backsheet'!$D$5:$BS$182,U$9,FALSE))),"")</f>
        <v>324.19254526091584</v>
      </c>
      <c r="V125" s="136">
        <f ca="1">IFERROR(IF((VLOOKUP($E125,'DTOC Backsheet'!$D$5:$BS$182,V$9,FALSE))="","",(VLOOKUP($E125,'DTOC Backsheet'!$D$5:$BS$182,V$9,FALSE))),"")</f>
        <v>324.19254526091584</v>
      </c>
      <c r="W125" s="136">
        <f ca="1">IFERROR(IF((VLOOKUP($E125,'DTOC Backsheet'!$D$5:$BS$182,W$9,FALSE))="","",(VLOOKUP($E125,'DTOC Backsheet'!$D$5:$BS$182,W$9,FALSE))),"")</f>
        <v>292.56400425985089</v>
      </c>
      <c r="X125" s="138">
        <f ca="1">IFERROR(IF((VLOOKUP($E125,'DTOC Backsheet'!$D$5:$BS$182,X$9,FALSE))="","",(VLOOKUP($E125,'DTOC Backsheet'!$D$5:$BS$182,X$9,FALSE))),"")</f>
        <v>324.19254526091584</v>
      </c>
      <c r="Y125" s="135">
        <f ca="1">IFERROR(IF((VLOOKUP($E125,'DTOC Backsheet'!$D$5:$BS$182,Y$9,FALSE))="","",(VLOOKUP($E125,'DTOC Backsheet'!$D$5:$BS$182,Y$9,FALSE))),"")</f>
        <v>541</v>
      </c>
      <c r="Z125" s="136">
        <f ca="1">IFERROR(IF((VLOOKUP($E125,'DTOC Backsheet'!$D$5:$BS$182,Z$9,FALSE))="","",(VLOOKUP($E125,'DTOC Backsheet'!$D$5:$BS$182,Z$9,FALSE))),"")</f>
        <v>410</v>
      </c>
      <c r="AA125" s="164">
        <f ca="1">IFERROR(IF((VLOOKUP($E125,'DTOC Backsheet'!$D$5:$BS$182,AA$9,FALSE))="","",(VLOOKUP($E125,'DTOC Backsheet'!$D$5:$BS$182,AA$9,FALSE))),"")</f>
        <v>382</v>
      </c>
      <c r="AB125" s="139">
        <f ca="1">IFERROR(IF((VLOOKUP($E125,'DTOC Backsheet'!$D$5:$BS$182,AB$9,FALSE))="","",(VLOOKUP($E125,'DTOC Backsheet'!$D$5:$BS$182,AB$9,FALSE))),"")</f>
        <v>302</v>
      </c>
      <c r="AC125" s="164">
        <f ca="1">IFERROR(IF((VLOOKUP($E125,'DTOC Backsheet'!$D$5:$BS$182,AC$9,FALSE))="","",(VLOOKUP($E125,'DTOC Backsheet'!$D$5:$BS$182,AC$9,FALSE))),"")</f>
        <v>408</v>
      </c>
      <c r="AD125" s="140">
        <f ca="1">IFERROR(IF((VLOOKUP($E125,'DTOC Backsheet'!$D$5:$BS$182,AD$9,FALSE))="","",(VLOOKUP($E125,'DTOC Backsheet'!$D$5:$BS$182,AD$9,FALSE))),"")</f>
        <v>471</v>
      </c>
      <c r="AE125" s="136"/>
      <c r="AF125" s="139" t="str">
        <f ca="1">IFERROR(IF((VLOOKUP($E125,'DTOC Backsheet'!$D$5:$BS$182,AF$9,FALSE))="","",(VLOOKUP($E125,'DTOC Backsheet'!$D$5:$BS$182,AF$9,FALSE))),"")</f>
        <v/>
      </c>
      <c r="AG125" s="137" t="str">
        <f ca="1">IFERROR(IF((VLOOKUP($E125,'DTOC Backsheet'!$D$5:$BS$182,AG$9,FALSE))="","",(VLOOKUP($E125,'DTOC Backsheet'!$D$5:$BS$182,AG$9,FALSE))),"")</f>
        <v/>
      </c>
      <c r="AH125" s="136">
        <f t="shared" ca="1" si="47"/>
        <v>797</v>
      </c>
      <c r="AI125" s="138">
        <f t="shared" ca="1" si="48"/>
        <v>960</v>
      </c>
      <c r="AJ125" s="139">
        <f t="shared" ca="1" si="49"/>
        <v>394</v>
      </c>
      <c r="AK125" s="139">
        <f t="shared" ca="1" si="50"/>
        <v>618</v>
      </c>
      <c r="AL125" s="164">
        <f t="shared" ca="1" si="51"/>
        <v>487</v>
      </c>
      <c r="AM125" s="140">
        <f t="shared" ca="1" si="52"/>
        <v>-34</v>
      </c>
      <c r="AN125" s="136" t="str">
        <f t="shared" si="53"/>
        <v/>
      </c>
      <c r="AO125" s="139" t="str">
        <f t="shared" ca="1" si="54"/>
        <v/>
      </c>
      <c r="AP125" s="138" t="str">
        <f t="shared" ca="1" si="55"/>
        <v/>
      </c>
      <c r="AQ125" s="135">
        <f t="shared" ca="1" si="56"/>
        <v>-175.29499467518633</v>
      </c>
      <c r="AR125" s="136">
        <f t="shared" ca="1" si="57"/>
        <v>-44.294994675186331</v>
      </c>
      <c r="AS125" s="164">
        <f t="shared" ca="1" si="58"/>
        <v>-28.155697550585728</v>
      </c>
      <c r="AT125" s="139">
        <f t="shared" ca="1" si="59"/>
        <v>22.192545260915836</v>
      </c>
      <c r="AU125" s="164">
        <f t="shared" ca="1" si="60"/>
        <v>-93.691373801916939</v>
      </c>
      <c r="AV125" s="140">
        <f t="shared" ca="1" si="61"/>
        <v>-146.80745473908416</v>
      </c>
      <c r="AW125" s="136" t="str">
        <f t="shared" si="62"/>
        <v/>
      </c>
      <c r="AX125" s="164" t="str">
        <f t="shared" ca="1" si="63"/>
        <v/>
      </c>
      <c r="AY125" s="140" t="str">
        <f t="shared" ca="1" si="64"/>
        <v/>
      </c>
    </row>
    <row r="126" spans="1:51">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46"/>
        <v>E08000022</v>
      </c>
      <c r="F126" s="29" t="str">
        <f ca="1">IF(E126="","",VLOOKUP(E126,'Org list'!$J$9:$K$636,2,0))</f>
        <v>North Tyneside</v>
      </c>
      <c r="G126" s="135">
        <f ca="1">IFERROR(IF((VLOOKUP($E126,'DTOC Backsheet'!$D$5:$BS$182,G$9,FALSE))="","",(VLOOKUP($E126,'DTOC Backsheet'!$D$5:$BS$182,G$9,FALSE))),"")</f>
        <v>299</v>
      </c>
      <c r="H126" s="136">
        <f ca="1">IFERROR(IF((VLOOKUP($E126,'DTOC Backsheet'!$D$5:$BS$182,H$9,FALSE))="","",(VLOOKUP($E126,'DTOC Backsheet'!$D$5:$BS$182,H$9,FALSE))),"")</f>
        <v>235</v>
      </c>
      <c r="I126" s="136">
        <f ca="1">IFERROR(IF((VLOOKUP($E126,'DTOC Backsheet'!$D$5:$BS$182,I$9,FALSE))="","",(VLOOKUP($E126,'DTOC Backsheet'!$D$5:$BS$182,I$9,FALSE))),"")</f>
        <v>207</v>
      </c>
      <c r="J126" s="138">
        <f ca="1">IFERROR(IF((VLOOKUP($E126,'DTOC Backsheet'!$D$5:$BS$182,J$9,FALSE))="","",(VLOOKUP($E126,'DTOC Backsheet'!$D$5:$BS$182,J$9,FALSE))),"")</f>
        <v>156</v>
      </c>
      <c r="K126" s="164">
        <f ca="1">IFERROR(IF((VLOOKUP($E126,'DTOC Backsheet'!$D$5:$BS$182,K$9,FALSE))="","",(VLOOKUP($E126,'DTOC Backsheet'!$D$5:$BS$182,K$9,FALSE))),"")</f>
        <v>263</v>
      </c>
      <c r="L126" s="140">
        <f ca="1">IFERROR(IF((VLOOKUP($E126,'DTOC Backsheet'!$D$5:$BS$182,L$9,FALSE))="","",(VLOOKUP($E126,'DTOC Backsheet'!$D$5:$BS$182,L$9,FALSE))),"")</f>
        <v>215</v>
      </c>
      <c r="M126" s="136">
        <f ca="1">IFERROR(IF((VLOOKUP($E126,'DTOC Backsheet'!$D$5:$BS$182,M$9,FALSE))="","",(VLOOKUP($E126,'DTOC Backsheet'!$D$5:$BS$182,M$9,FALSE))),"")</f>
        <v>216</v>
      </c>
      <c r="N126" s="139">
        <f ca="1">IFERROR(IF((VLOOKUP($E126,'DTOC Backsheet'!$D$5:$BS$182,N$9,FALSE))="","",(VLOOKUP($E126,'DTOC Backsheet'!$D$5:$BS$182,N$9,FALSE))),"")</f>
        <v>160</v>
      </c>
      <c r="O126" s="137">
        <f ca="1">IFERROR(IF((VLOOKUP($E126,'DTOC Backsheet'!$D$5:$BS$182,O$9,FALSE))="","",(VLOOKUP($E126,'DTOC Backsheet'!$D$5:$BS$182,O$9,FALSE))),"")</f>
        <v>194</v>
      </c>
      <c r="P126" s="136">
        <f ca="1">IFERROR(IF((VLOOKUP($E126,'DTOC Backsheet'!$D$5:$BS$182,P$9,FALSE))="","",(VLOOKUP($E126,'DTOC Backsheet'!$D$5:$BS$182,P$9,FALSE))),"")</f>
        <v>301.40000000000003</v>
      </c>
      <c r="Q126" s="136">
        <f ca="1">IFERROR(IF((VLOOKUP($E126,'DTOC Backsheet'!$D$5:$BS$182,Q$9,FALSE))="","",(VLOOKUP($E126,'DTOC Backsheet'!$D$5:$BS$182,Q$9,FALSE))),"")</f>
        <v>237.4</v>
      </c>
      <c r="R126" s="136">
        <f ca="1">IFERROR(IF((VLOOKUP($E126,'DTOC Backsheet'!$D$5:$BS$182,R$9,FALSE))="","",(VLOOKUP($E126,'DTOC Backsheet'!$D$5:$BS$182,R$9,FALSE))),"")</f>
        <v>210.4</v>
      </c>
      <c r="S126" s="136">
        <f ca="1">IFERROR(IF((VLOOKUP($E126,'DTOC Backsheet'!$D$5:$BS$182,S$9,FALSE))="","",(VLOOKUP($E126,'DTOC Backsheet'!$D$5:$BS$182,S$9,FALSE))),"")</f>
        <v>159.4</v>
      </c>
      <c r="T126" s="164">
        <f ca="1">IFERROR(IF((VLOOKUP($E126,'DTOC Backsheet'!$D$5:$BS$182,T$9,FALSE))="","",(VLOOKUP($E126,'DTOC Backsheet'!$D$5:$BS$182,T$9,FALSE))),"")</f>
        <v>177.02483587500916</v>
      </c>
      <c r="U126" s="140">
        <f ca="1">IFERROR(IF((VLOOKUP($E126,'DTOC Backsheet'!$D$5:$BS$182,U$9,FALSE))="","",(VLOOKUP($E126,'DTOC Backsheet'!$D$5:$BS$182,U$9,FALSE))),"")</f>
        <v>183.03233040417609</v>
      </c>
      <c r="V126" s="136">
        <f ca="1">IFERROR(IF((VLOOKUP($E126,'DTOC Backsheet'!$D$5:$BS$182,V$9,FALSE))="","",(VLOOKUP($E126,'DTOC Backsheet'!$D$5:$BS$182,V$9,FALSE))),"")</f>
        <v>183.03233040417609</v>
      </c>
      <c r="W126" s="136">
        <f ca="1">IFERROR(IF((VLOOKUP($E126,'DTOC Backsheet'!$D$5:$BS$182,W$9,FALSE))="","",(VLOOKUP($E126,'DTOC Backsheet'!$D$5:$BS$182,W$9,FALSE))),"")</f>
        <v>166.00984681667518</v>
      </c>
      <c r="X126" s="138">
        <f ca="1">IFERROR(IF((VLOOKUP($E126,'DTOC Backsheet'!$D$5:$BS$182,X$9,FALSE))="","",(VLOOKUP($E126,'DTOC Backsheet'!$D$5:$BS$182,X$9,FALSE))),"")</f>
        <v>183.03233040417609</v>
      </c>
      <c r="Y126" s="135">
        <f ca="1">IFERROR(IF((VLOOKUP($E126,'DTOC Backsheet'!$D$5:$BS$182,Y$9,FALSE))="","",(VLOOKUP($E126,'DTOC Backsheet'!$D$5:$BS$182,Y$9,FALSE))),"")</f>
        <v>356</v>
      </c>
      <c r="Z126" s="136">
        <f ca="1">IFERROR(IF((VLOOKUP($E126,'DTOC Backsheet'!$D$5:$BS$182,Z$9,FALSE))="","",(VLOOKUP($E126,'DTOC Backsheet'!$D$5:$BS$182,Z$9,FALSE))),"")</f>
        <v>334</v>
      </c>
      <c r="AA126" s="164">
        <f ca="1">IFERROR(IF((VLOOKUP($E126,'DTOC Backsheet'!$D$5:$BS$182,AA$9,FALSE))="","",(VLOOKUP($E126,'DTOC Backsheet'!$D$5:$BS$182,AA$9,FALSE))),"")</f>
        <v>201</v>
      </c>
      <c r="AB126" s="139">
        <f ca="1">IFERROR(IF((VLOOKUP($E126,'DTOC Backsheet'!$D$5:$BS$182,AB$9,FALSE))="","",(VLOOKUP($E126,'DTOC Backsheet'!$D$5:$BS$182,AB$9,FALSE))),"")</f>
        <v>185</v>
      </c>
      <c r="AC126" s="164">
        <f ca="1">IFERROR(IF((VLOOKUP($E126,'DTOC Backsheet'!$D$5:$BS$182,AC$9,FALSE))="","",(VLOOKUP($E126,'DTOC Backsheet'!$D$5:$BS$182,AC$9,FALSE))),"")</f>
        <v>240</v>
      </c>
      <c r="AD126" s="140">
        <f ca="1">IFERROR(IF((VLOOKUP($E126,'DTOC Backsheet'!$D$5:$BS$182,AD$9,FALSE))="","",(VLOOKUP($E126,'DTOC Backsheet'!$D$5:$BS$182,AD$9,FALSE))),"")</f>
        <v>274</v>
      </c>
      <c r="AE126" s="136"/>
      <c r="AF126" s="139" t="str">
        <f ca="1">IFERROR(IF((VLOOKUP($E126,'DTOC Backsheet'!$D$5:$BS$182,AF$9,FALSE))="","",(VLOOKUP($E126,'DTOC Backsheet'!$D$5:$BS$182,AF$9,FALSE))),"")</f>
        <v/>
      </c>
      <c r="AG126" s="137" t="str">
        <f ca="1">IFERROR(IF((VLOOKUP($E126,'DTOC Backsheet'!$D$5:$BS$182,AG$9,FALSE))="","",(VLOOKUP($E126,'DTOC Backsheet'!$D$5:$BS$182,AG$9,FALSE))),"")</f>
        <v/>
      </c>
      <c r="AH126" s="136">
        <f t="shared" ca="1" si="47"/>
        <v>-57</v>
      </c>
      <c r="AI126" s="138">
        <f t="shared" ca="1" si="48"/>
        <v>-99</v>
      </c>
      <c r="AJ126" s="139">
        <f t="shared" ca="1" si="49"/>
        <v>6</v>
      </c>
      <c r="AK126" s="139">
        <f t="shared" ca="1" si="50"/>
        <v>-29</v>
      </c>
      <c r="AL126" s="164">
        <f t="shared" ca="1" si="51"/>
        <v>23</v>
      </c>
      <c r="AM126" s="140">
        <f t="shared" ca="1" si="52"/>
        <v>-59</v>
      </c>
      <c r="AN126" s="136" t="str">
        <f t="shared" si="53"/>
        <v/>
      </c>
      <c r="AO126" s="139" t="str">
        <f t="shared" ca="1" si="54"/>
        <v/>
      </c>
      <c r="AP126" s="138" t="str">
        <f t="shared" ca="1" si="55"/>
        <v/>
      </c>
      <c r="AQ126" s="135">
        <f t="shared" ca="1" si="56"/>
        <v>-54.599999999999966</v>
      </c>
      <c r="AR126" s="136">
        <f t="shared" ca="1" si="57"/>
        <v>-96.6</v>
      </c>
      <c r="AS126" s="164">
        <f t="shared" ca="1" si="58"/>
        <v>9.4000000000000057</v>
      </c>
      <c r="AT126" s="139">
        <f t="shared" ca="1" si="59"/>
        <v>-25.599999999999994</v>
      </c>
      <c r="AU126" s="164">
        <f t="shared" ca="1" si="60"/>
        <v>-62.97516412499084</v>
      </c>
      <c r="AV126" s="140">
        <f t="shared" ca="1" si="61"/>
        <v>-90.967669595823907</v>
      </c>
      <c r="AW126" s="136" t="str">
        <f t="shared" si="62"/>
        <v/>
      </c>
      <c r="AX126" s="164" t="str">
        <f t="shared" ca="1" si="63"/>
        <v/>
      </c>
      <c r="AY126" s="140" t="str">
        <f t="shared" ca="1" si="64"/>
        <v/>
      </c>
    </row>
    <row r="127" spans="1:51">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46"/>
        <v>E10000023</v>
      </c>
      <c r="F127" s="29" t="str">
        <f ca="1">IF(E127="","",VLOOKUP(E127,'Org list'!$J$9:$K$636,2,0))</f>
        <v>North Yorkshire</v>
      </c>
      <c r="G127" s="135">
        <f ca="1">IFERROR(IF((VLOOKUP($E127,'DTOC Backsheet'!$D$5:$BS$182,G$9,FALSE))="","",(VLOOKUP($E127,'DTOC Backsheet'!$D$5:$BS$182,G$9,FALSE))),"")</f>
        <v>2085</v>
      </c>
      <c r="H127" s="136">
        <f ca="1">IFERROR(IF((VLOOKUP($E127,'DTOC Backsheet'!$D$5:$BS$182,H$9,FALSE))="","",(VLOOKUP($E127,'DTOC Backsheet'!$D$5:$BS$182,H$9,FALSE))),"")</f>
        <v>2239</v>
      </c>
      <c r="I127" s="136">
        <f ca="1">IFERROR(IF((VLOOKUP($E127,'DTOC Backsheet'!$D$5:$BS$182,I$9,FALSE))="","",(VLOOKUP($E127,'DTOC Backsheet'!$D$5:$BS$182,I$9,FALSE))),"")</f>
        <v>2685</v>
      </c>
      <c r="J127" s="138">
        <f ca="1">IFERROR(IF((VLOOKUP($E127,'DTOC Backsheet'!$D$5:$BS$182,J$9,FALSE))="","",(VLOOKUP($E127,'DTOC Backsheet'!$D$5:$BS$182,J$9,FALSE))),"")</f>
        <v>2575</v>
      </c>
      <c r="K127" s="164">
        <f ca="1">IFERROR(IF((VLOOKUP($E127,'DTOC Backsheet'!$D$5:$BS$182,K$9,FALSE))="","",(VLOOKUP($E127,'DTOC Backsheet'!$D$5:$BS$182,K$9,FALSE))),"")</f>
        <v>2295</v>
      </c>
      <c r="L127" s="140">
        <f ca="1">IFERROR(IF((VLOOKUP($E127,'DTOC Backsheet'!$D$5:$BS$182,L$9,FALSE))="","",(VLOOKUP($E127,'DTOC Backsheet'!$D$5:$BS$182,L$9,FALSE))),"")</f>
        <v>2009</v>
      </c>
      <c r="M127" s="136">
        <f ca="1">IFERROR(IF((VLOOKUP($E127,'DTOC Backsheet'!$D$5:$BS$182,M$9,FALSE))="","",(VLOOKUP($E127,'DTOC Backsheet'!$D$5:$BS$182,M$9,FALSE))),"")</f>
        <v>2257</v>
      </c>
      <c r="N127" s="139">
        <f ca="1">IFERROR(IF((VLOOKUP($E127,'DTOC Backsheet'!$D$5:$BS$182,N$9,FALSE))="","",(VLOOKUP($E127,'DTOC Backsheet'!$D$5:$BS$182,N$9,FALSE))),"")</f>
        <v>2281</v>
      </c>
      <c r="O127" s="137">
        <f ca="1">IFERROR(IF((VLOOKUP($E127,'DTOC Backsheet'!$D$5:$BS$182,O$9,FALSE))="","",(VLOOKUP($E127,'DTOC Backsheet'!$D$5:$BS$182,O$9,FALSE))),"")</f>
        <v>2533</v>
      </c>
      <c r="P127" s="136">
        <f ca="1">IFERROR(IF((VLOOKUP($E127,'DTOC Backsheet'!$D$5:$BS$182,P$9,FALSE))="","",(VLOOKUP($E127,'DTOC Backsheet'!$D$5:$BS$182,P$9,FALSE))),"")</f>
        <v>2196.8663297296775</v>
      </c>
      <c r="Q127" s="136">
        <f ca="1">IFERROR(IF((VLOOKUP($E127,'DTOC Backsheet'!$D$5:$BS$182,Q$9,FALSE))="","",(VLOOKUP($E127,'DTOC Backsheet'!$D$5:$BS$182,Q$9,FALSE))),"")</f>
        <v>2179.6080029640921</v>
      </c>
      <c r="R127" s="136">
        <f ca="1">IFERROR(IF((VLOOKUP($E127,'DTOC Backsheet'!$D$5:$BS$182,R$9,FALSE))="","",(VLOOKUP($E127,'DTOC Backsheet'!$D$5:$BS$182,R$9,FALSE))),"")</f>
        <v>2129.8607370279183</v>
      </c>
      <c r="S127" s="136">
        <f ca="1">IFERROR(IF((VLOOKUP($E127,'DTOC Backsheet'!$D$5:$BS$182,S$9,FALSE))="","",(VLOOKUP($E127,'DTOC Backsheet'!$D$5:$BS$182,S$9,FALSE))),"")</f>
        <v>2155.4513494329221</v>
      </c>
      <c r="T127" s="164">
        <f ca="1">IFERROR(IF((VLOOKUP($E127,'DTOC Backsheet'!$D$5:$BS$182,T$9,FALSE))="","",(VLOOKUP($E127,'DTOC Backsheet'!$D$5:$BS$182,T$9,FALSE))),"")</f>
        <v>1390.2142857142856</v>
      </c>
      <c r="U127" s="140">
        <f ca="1">IFERROR(IF((VLOOKUP($E127,'DTOC Backsheet'!$D$5:$BS$182,U$9,FALSE))="","",(VLOOKUP($E127,'DTOC Backsheet'!$D$5:$BS$182,U$9,FALSE))),"")</f>
        <v>1433.1772116692059</v>
      </c>
      <c r="V127" s="136">
        <f ca="1">IFERROR(IF((VLOOKUP($E127,'DTOC Backsheet'!$D$5:$BS$182,V$9,FALSE))="","",(VLOOKUP($E127,'DTOC Backsheet'!$D$5:$BS$182,V$9,FALSE))),"")</f>
        <v>1431.3360287007831</v>
      </c>
      <c r="W127" s="136">
        <f ca="1">IFERROR(IF((VLOOKUP($E127,'DTOC Backsheet'!$D$5:$BS$182,W$9,FALSE))="","",(VLOOKUP($E127,'DTOC Backsheet'!$D$5:$BS$182,W$9,FALSE))),"")</f>
        <v>1289.6577326531949</v>
      </c>
      <c r="X127" s="138">
        <f ca="1">IFERROR(IF((VLOOKUP($E127,'DTOC Backsheet'!$D$5:$BS$182,X$9,FALSE))="","",(VLOOKUP($E127,'DTOC Backsheet'!$D$5:$BS$182,X$9,FALSE))),"")</f>
        <v>1424.0409210610896</v>
      </c>
      <c r="Y127" s="135">
        <f ca="1">IFERROR(IF((VLOOKUP($E127,'DTOC Backsheet'!$D$5:$BS$182,Y$9,FALSE))="","",(VLOOKUP($E127,'DTOC Backsheet'!$D$5:$BS$182,Y$9,FALSE))),"")</f>
        <v>1870</v>
      </c>
      <c r="Z127" s="136">
        <f ca="1">IFERROR(IF((VLOOKUP($E127,'DTOC Backsheet'!$D$5:$BS$182,Z$9,FALSE))="","",(VLOOKUP($E127,'DTOC Backsheet'!$D$5:$BS$182,Z$9,FALSE))),"")</f>
        <v>1881</v>
      </c>
      <c r="AA127" s="164">
        <f ca="1">IFERROR(IF((VLOOKUP($E127,'DTOC Backsheet'!$D$5:$BS$182,AA$9,FALSE))="","",(VLOOKUP($E127,'DTOC Backsheet'!$D$5:$BS$182,AA$9,FALSE))),"")</f>
        <v>1990</v>
      </c>
      <c r="AB127" s="139">
        <f ca="1">IFERROR(IF((VLOOKUP($E127,'DTOC Backsheet'!$D$5:$BS$182,AB$9,FALSE))="","",(VLOOKUP($E127,'DTOC Backsheet'!$D$5:$BS$182,AB$9,FALSE))),"")</f>
        <v>1696</v>
      </c>
      <c r="AC127" s="164">
        <f ca="1">IFERROR(IF((VLOOKUP($E127,'DTOC Backsheet'!$D$5:$BS$182,AC$9,FALSE))="","",(VLOOKUP($E127,'DTOC Backsheet'!$D$5:$BS$182,AC$9,FALSE))),"")</f>
        <v>2084</v>
      </c>
      <c r="AD127" s="140">
        <f ca="1">IFERROR(IF((VLOOKUP($E127,'DTOC Backsheet'!$D$5:$BS$182,AD$9,FALSE))="","",(VLOOKUP($E127,'DTOC Backsheet'!$D$5:$BS$182,AD$9,FALSE))),"")</f>
        <v>1958</v>
      </c>
      <c r="AE127" s="136"/>
      <c r="AF127" s="139" t="str">
        <f ca="1">IFERROR(IF((VLOOKUP($E127,'DTOC Backsheet'!$D$5:$BS$182,AF$9,FALSE))="","",(VLOOKUP($E127,'DTOC Backsheet'!$D$5:$BS$182,AF$9,FALSE))),"")</f>
        <v/>
      </c>
      <c r="AG127" s="137" t="str">
        <f ca="1">IFERROR(IF((VLOOKUP($E127,'DTOC Backsheet'!$D$5:$BS$182,AG$9,FALSE))="","",(VLOOKUP($E127,'DTOC Backsheet'!$D$5:$BS$182,AG$9,FALSE))),"")</f>
        <v/>
      </c>
      <c r="AH127" s="136">
        <f t="shared" ca="1" si="47"/>
        <v>215</v>
      </c>
      <c r="AI127" s="138">
        <f t="shared" ca="1" si="48"/>
        <v>358</v>
      </c>
      <c r="AJ127" s="139">
        <f t="shared" ca="1" si="49"/>
        <v>695</v>
      </c>
      <c r="AK127" s="139">
        <f t="shared" ca="1" si="50"/>
        <v>879</v>
      </c>
      <c r="AL127" s="164">
        <f t="shared" ca="1" si="51"/>
        <v>211</v>
      </c>
      <c r="AM127" s="140">
        <f t="shared" ca="1" si="52"/>
        <v>51</v>
      </c>
      <c r="AN127" s="136" t="str">
        <f t="shared" si="53"/>
        <v/>
      </c>
      <c r="AO127" s="139" t="str">
        <f t="shared" ca="1" si="54"/>
        <v/>
      </c>
      <c r="AP127" s="138" t="str">
        <f t="shared" ca="1" si="55"/>
        <v/>
      </c>
      <c r="AQ127" s="135">
        <f t="shared" ca="1" si="56"/>
        <v>326.86632972967755</v>
      </c>
      <c r="AR127" s="136">
        <f t="shared" ca="1" si="57"/>
        <v>298.60800296409207</v>
      </c>
      <c r="AS127" s="164">
        <f t="shared" ca="1" si="58"/>
        <v>139.86073702791828</v>
      </c>
      <c r="AT127" s="139">
        <f t="shared" ca="1" si="59"/>
        <v>459.45134943292214</v>
      </c>
      <c r="AU127" s="164">
        <f t="shared" ca="1" si="60"/>
        <v>-693.78571428571445</v>
      </c>
      <c r="AV127" s="140">
        <f t="shared" ca="1" si="61"/>
        <v>-524.82278833079408</v>
      </c>
      <c r="AW127" s="136" t="str">
        <f t="shared" si="62"/>
        <v/>
      </c>
      <c r="AX127" s="164" t="str">
        <f t="shared" ca="1" si="63"/>
        <v/>
      </c>
      <c r="AY127" s="140" t="str">
        <f t="shared" ca="1" si="64"/>
        <v/>
      </c>
    </row>
    <row r="128" spans="1:51">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46"/>
        <v>E10000021</v>
      </c>
      <c r="F128" s="29" t="str">
        <f ca="1">IF(E128="","",VLOOKUP(E128,'Org list'!$J$9:$K$636,2,0))</f>
        <v>Northamptonshire</v>
      </c>
      <c r="G128" s="135">
        <f ca="1">IFERROR(IF((VLOOKUP($E128,'DTOC Backsheet'!$D$5:$BS$182,G$9,FALSE))="","",(VLOOKUP($E128,'DTOC Backsheet'!$D$5:$BS$182,G$9,FALSE))),"")</f>
        <v>5414</v>
      </c>
      <c r="H128" s="136">
        <f ca="1">IFERROR(IF((VLOOKUP($E128,'DTOC Backsheet'!$D$5:$BS$182,H$9,FALSE))="","",(VLOOKUP($E128,'DTOC Backsheet'!$D$5:$BS$182,H$9,FALSE))),"")</f>
        <v>6055</v>
      </c>
      <c r="I128" s="136">
        <f ca="1">IFERROR(IF((VLOOKUP($E128,'DTOC Backsheet'!$D$5:$BS$182,I$9,FALSE))="","",(VLOOKUP($E128,'DTOC Backsheet'!$D$5:$BS$182,I$9,FALSE))),"")</f>
        <v>6135</v>
      </c>
      <c r="J128" s="138">
        <f ca="1">IFERROR(IF((VLOOKUP($E128,'DTOC Backsheet'!$D$5:$BS$182,J$9,FALSE))="","",(VLOOKUP($E128,'DTOC Backsheet'!$D$5:$BS$182,J$9,FALSE))),"")</f>
        <v>6557</v>
      </c>
      <c r="K128" s="164">
        <f ca="1">IFERROR(IF((VLOOKUP($E128,'DTOC Backsheet'!$D$5:$BS$182,K$9,FALSE))="","",(VLOOKUP($E128,'DTOC Backsheet'!$D$5:$BS$182,K$9,FALSE))),"")</f>
        <v>5428</v>
      </c>
      <c r="L128" s="140">
        <f ca="1">IFERROR(IF((VLOOKUP($E128,'DTOC Backsheet'!$D$5:$BS$182,L$9,FALSE))="","",(VLOOKUP($E128,'DTOC Backsheet'!$D$5:$BS$182,L$9,FALSE))),"")</f>
        <v>5301</v>
      </c>
      <c r="M128" s="136">
        <f ca="1">IFERROR(IF((VLOOKUP($E128,'DTOC Backsheet'!$D$5:$BS$182,M$9,FALSE))="","",(VLOOKUP($E128,'DTOC Backsheet'!$D$5:$BS$182,M$9,FALSE))),"")</f>
        <v>6043</v>
      </c>
      <c r="N128" s="139">
        <f ca="1">IFERROR(IF((VLOOKUP($E128,'DTOC Backsheet'!$D$5:$BS$182,N$9,FALSE))="","",(VLOOKUP($E128,'DTOC Backsheet'!$D$5:$BS$182,N$9,FALSE))),"")</f>
        <v>6011</v>
      </c>
      <c r="O128" s="137">
        <f ca="1">IFERROR(IF((VLOOKUP($E128,'DTOC Backsheet'!$D$5:$BS$182,O$9,FALSE))="","",(VLOOKUP($E128,'DTOC Backsheet'!$D$5:$BS$182,O$9,FALSE))),"")</f>
        <v>6044</v>
      </c>
      <c r="P128" s="136">
        <f ca="1">IFERROR(IF((VLOOKUP($E128,'DTOC Backsheet'!$D$5:$BS$182,P$9,FALSE))="","",(VLOOKUP($E128,'DTOC Backsheet'!$D$5:$BS$182,P$9,FALSE))),"")</f>
        <v>3317.1</v>
      </c>
      <c r="Q128" s="136">
        <f ca="1">IFERROR(IF((VLOOKUP($E128,'DTOC Backsheet'!$D$5:$BS$182,Q$9,FALSE))="","",(VLOOKUP($E128,'DTOC Backsheet'!$D$5:$BS$182,Q$9,FALSE))),"")</f>
        <v>3224</v>
      </c>
      <c r="R128" s="136">
        <f ca="1">IFERROR(IF((VLOOKUP($E128,'DTOC Backsheet'!$D$5:$BS$182,R$9,FALSE))="","",(VLOOKUP($E128,'DTOC Backsheet'!$D$5:$BS$182,R$9,FALSE))),"")</f>
        <v>3300</v>
      </c>
      <c r="S128" s="136">
        <f ca="1">IFERROR(IF((VLOOKUP($E128,'DTOC Backsheet'!$D$5:$BS$182,S$9,FALSE))="","",(VLOOKUP($E128,'DTOC Backsheet'!$D$5:$BS$182,S$9,FALSE))),"")</f>
        <v>2248.6000000000004</v>
      </c>
      <c r="T128" s="164">
        <f ca="1">IFERROR(IF((VLOOKUP($E128,'DTOC Backsheet'!$D$5:$BS$182,T$9,FALSE))="","",(VLOOKUP($E128,'DTOC Backsheet'!$D$5:$BS$182,T$9,FALSE))),"")</f>
        <v>2051.9</v>
      </c>
      <c r="U128" s="140">
        <f ca="1">IFERROR(IF((VLOOKUP($E128,'DTOC Backsheet'!$D$5:$BS$182,U$9,FALSE))="","",(VLOOKUP($E128,'DTOC Backsheet'!$D$5:$BS$182,U$9,FALSE))),"")</f>
        <v>2104.8999999999996</v>
      </c>
      <c r="V128" s="136">
        <f ca="1">IFERROR(IF((VLOOKUP($E128,'DTOC Backsheet'!$D$5:$BS$182,V$9,FALSE))="","",(VLOOKUP($E128,'DTOC Backsheet'!$D$5:$BS$182,V$9,FALSE))),"")</f>
        <v>1939.3000000000002</v>
      </c>
      <c r="W128" s="136">
        <f ca="1">IFERROR(IF((VLOOKUP($E128,'DTOC Backsheet'!$D$5:$BS$182,W$9,FALSE))="","",(VLOOKUP($E128,'DTOC Backsheet'!$D$5:$BS$182,W$9,FALSE))),"")</f>
        <v>1514.5000000000002</v>
      </c>
      <c r="X128" s="138">
        <f ca="1">IFERROR(IF((VLOOKUP($E128,'DTOC Backsheet'!$D$5:$BS$182,X$9,FALSE))="","",(VLOOKUP($E128,'DTOC Backsheet'!$D$5:$BS$182,X$9,FALSE))),"")</f>
        <v>1600.6</v>
      </c>
      <c r="Y128" s="135">
        <f ca="1">IFERROR(IF((VLOOKUP($E128,'DTOC Backsheet'!$D$5:$BS$182,Y$9,FALSE))="","",(VLOOKUP($E128,'DTOC Backsheet'!$D$5:$BS$182,Y$9,FALSE))),"")</f>
        <v>5402</v>
      </c>
      <c r="Z128" s="136">
        <f ca="1">IFERROR(IF((VLOOKUP($E128,'DTOC Backsheet'!$D$5:$BS$182,Z$9,FALSE))="","",(VLOOKUP($E128,'DTOC Backsheet'!$D$5:$BS$182,Z$9,FALSE))),"")</f>
        <v>5746</v>
      </c>
      <c r="AA128" s="164">
        <f ca="1">IFERROR(IF((VLOOKUP($E128,'DTOC Backsheet'!$D$5:$BS$182,AA$9,FALSE))="","",(VLOOKUP($E128,'DTOC Backsheet'!$D$5:$BS$182,AA$9,FALSE))),"")</f>
        <v>4690</v>
      </c>
      <c r="AB128" s="139">
        <f ca="1">IFERROR(IF((VLOOKUP($E128,'DTOC Backsheet'!$D$5:$BS$182,AB$9,FALSE))="","",(VLOOKUP($E128,'DTOC Backsheet'!$D$5:$BS$182,AB$9,FALSE))),"")</f>
        <v>4439</v>
      </c>
      <c r="AC128" s="164">
        <f ca="1">IFERROR(IF((VLOOKUP($E128,'DTOC Backsheet'!$D$5:$BS$182,AC$9,FALSE))="","",(VLOOKUP($E128,'DTOC Backsheet'!$D$5:$BS$182,AC$9,FALSE))),"")</f>
        <v>3677</v>
      </c>
      <c r="AD128" s="140">
        <f ca="1">IFERROR(IF((VLOOKUP($E128,'DTOC Backsheet'!$D$5:$BS$182,AD$9,FALSE))="","",(VLOOKUP($E128,'DTOC Backsheet'!$D$5:$BS$182,AD$9,FALSE))),"")</f>
        <v>3634</v>
      </c>
      <c r="AE128" s="136"/>
      <c r="AF128" s="139" t="str">
        <f ca="1">IFERROR(IF((VLOOKUP($E128,'DTOC Backsheet'!$D$5:$BS$182,AF$9,FALSE))="","",(VLOOKUP($E128,'DTOC Backsheet'!$D$5:$BS$182,AF$9,FALSE))),"")</f>
        <v/>
      </c>
      <c r="AG128" s="137" t="str">
        <f ca="1">IFERROR(IF((VLOOKUP($E128,'DTOC Backsheet'!$D$5:$BS$182,AG$9,FALSE))="","",(VLOOKUP($E128,'DTOC Backsheet'!$D$5:$BS$182,AG$9,FALSE))),"")</f>
        <v/>
      </c>
      <c r="AH128" s="136">
        <f t="shared" ca="1" si="47"/>
        <v>12</v>
      </c>
      <c r="AI128" s="138">
        <f t="shared" ca="1" si="48"/>
        <v>309</v>
      </c>
      <c r="AJ128" s="139">
        <f t="shared" ca="1" si="49"/>
        <v>1445</v>
      </c>
      <c r="AK128" s="139">
        <f t="shared" ca="1" si="50"/>
        <v>2118</v>
      </c>
      <c r="AL128" s="164">
        <f t="shared" ca="1" si="51"/>
        <v>1751</v>
      </c>
      <c r="AM128" s="140">
        <f t="shared" ca="1" si="52"/>
        <v>1667</v>
      </c>
      <c r="AN128" s="136" t="str">
        <f t="shared" si="53"/>
        <v/>
      </c>
      <c r="AO128" s="139" t="str">
        <f t="shared" ca="1" si="54"/>
        <v/>
      </c>
      <c r="AP128" s="138" t="str">
        <f t="shared" ca="1" si="55"/>
        <v/>
      </c>
      <c r="AQ128" s="135">
        <f t="shared" ca="1" si="56"/>
        <v>-2084.9</v>
      </c>
      <c r="AR128" s="136">
        <f t="shared" ca="1" si="57"/>
        <v>-2522</v>
      </c>
      <c r="AS128" s="164">
        <f t="shared" ca="1" si="58"/>
        <v>-1390</v>
      </c>
      <c r="AT128" s="139">
        <f t="shared" ca="1" si="59"/>
        <v>-2190.3999999999996</v>
      </c>
      <c r="AU128" s="164">
        <f t="shared" ca="1" si="60"/>
        <v>-1625.1</v>
      </c>
      <c r="AV128" s="140">
        <f t="shared" ca="1" si="61"/>
        <v>-1529.1000000000004</v>
      </c>
      <c r="AW128" s="136" t="str">
        <f t="shared" si="62"/>
        <v/>
      </c>
      <c r="AX128" s="164" t="str">
        <f t="shared" ca="1" si="63"/>
        <v/>
      </c>
      <c r="AY128" s="140" t="str">
        <f t="shared" ca="1" si="64"/>
        <v/>
      </c>
    </row>
    <row r="129" spans="1:51">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46"/>
        <v>E06000057</v>
      </c>
      <c r="F129" s="29" t="str">
        <f ca="1">IF(E129="","",VLOOKUP(E129,'Org list'!$J$9:$K$636,2,0))</f>
        <v>Northumberland</v>
      </c>
      <c r="G129" s="135">
        <f ca="1">IFERROR(IF((VLOOKUP($E129,'DTOC Backsheet'!$D$5:$BS$182,G$9,FALSE))="","",(VLOOKUP($E129,'DTOC Backsheet'!$D$5:$BS$182,G$9,FALSE))),"")</f>
        <v>230</v>
      </c>
      <c r="H129" s="136">
        <f ca="1">IFERROR(IF((VLOOKUP($E129,'DTOC Backsheet'!$D$5:$BS$182,H$9,FALSE))="","",(VLOOKUP($E129,'DTOC Backsheet'!$D$5:$BS$182,H$9,FALSE))),"")</f>
        <v>197</v>
      </c>
      <c r="I129" s="136">
        <f ca="1">IFERROR(IF((VLOOKUP($E129,'DTOC Backsheet'!$D$5:$BS$182,I$9,FALSE))="","",(VLOOKUP($E129,'DTOC Backsheet'!$D$5:$BS$182,I$9,FALSE))),"")</f>
        <v>208</v>
      </c>
      <c r="J129" s="138">
        <f ca="1">IFERROR(IF((VLOOKUP($E129,'DTOC Backsheet'!$D$5:$BS$182,J$9,FALSE))="","",(VLOOKUP($E129,'DTOC Backsheet'!$D$5:$BS$182,J$9,FALSE))),"")</f>
        <v>322</v>
      </c>
      <c r="K129" s="164">
        <f ca="1">IFERROR(IF((VLOOKUP($E129,'DTOC Backsheet'!$D$5:$BS$182,K$9,FALSE))="","",(VLOOKUP($E129,'DTOC Backsheet'!$D$5:$BS$182,K$9,FALSE))),"")</f>
        <v>278</v>
      </c>
      <c r="L129" s="140">
        <f ca="1">IFERROR(IF((VLOOKUP($E129,'DTOC Backsheet'!$D$5:$BS$182,L$9,FALSE))="","",(VLOOKUP($E129,'DTOC Backsheet'!$D$5:$BS$182,L$9,FALSE))),"")</f>
        <v>342</v>
      </c>
      <c r="M129" s="136">
        <f ca="1">IFERROR(IF((VLOOKUP($E129,'DTOC Backsheet'!$D$5:$BS$182,M$9,FALSE))="","",(VLOOKUP($E129,'DTOC Backsheet'!$D$5:$BS$182,M$9,FALSE))),"")</f>
        <v>243</v>
      </c>
      <c r="N129" s="139">
        <f ca="1">IFERROR(IF((VLOOKUP($E129,'DTOC Backsheet'!$D$5:$BS$182,N$9,FALSE))="","",(VLOOKUP($E129,'DTOC Backsheet'!$D$5:$BS$182,N$9,FALSE))),"")</f>
        <v>444</v>
      </c>
      <c r="O129" s="137">
        <f ca="1">IFERROR(IF((VLOOKUP($E129,'DTOC Backsheet'!$D$5:$BS$182,O$9,FALSE))="","",(VLOOKUP($E129,'DTOC Backsheet'!$D$5:$BS$182,O$9,FALSE))),"")</f>
        <v>273</v>
      </c>
      <c r="P129" s="136">
        <f ca="1">IFERROR(IF((VLOOKUP($E129,'DTOC Backsheet'!$D$5:$BS$182,P$9,FALSE))="","",(VLOOKUP($E129,'DTOC Backsheet'!$D$5:$BS$182,P$9,FALSE))),"")</f>
        <v>263.5</v>
      </c>
      <c r="Q129" s="136">
        <f ca="1">IFERROR(IF((VLOOKUP($E129,'DTOC Backsheet'!$D$5:$BS$182,Q$9,FALSE))="","",(VLOOKUP($E129,'DTOC Backsheet'!$D$5:$BS$182,Q$9,FALSE))),"")</f>
        <v>245.5</v>
      </c>
      <c r="R129" s="136">
        <f ca="1">IFERROR(IF((VLOOKUP($E129,'DTOC Backsheet'!$D$5:$BS$182,R$9,FALSE))="","",(VLOOKUP($E129,'DTOC Backsheet'!$D$5:$BS$182,R$9,FALSE))),"")</f>
        <v>200</v>
      </c>
      <c r="S129" s="136">
        <f ca="1">IFERROR(IF((VLOOKUP($E129,'DTOC Backsheet'!$D$5:$BS$182,S$9,FALSE))="","",(VLOOKUP($E129,'DTOC Backsheet'!$D$5:$BS$182,S$9,FALSE))),"")</f>
        <v>194</v>
      </c>
      <c r="T129" s="164">
        <f ca="1">IFERROR(IF((VLOOKUP($E129,'DTOC Backsheet'!$D$5:$BS$182,T$9,FALSE))="","",(VLOOKUP($E129,'DTOC Backsheet'!$D$5:$BS$182,T$9,FALSE))),"")</f>
        <v>197.66889722333011</v>
      </c>
      <c r="U129" s="140">
        <f ca="1">IFERROR(IF((VLOOKUP($E129,'DTOC Backsheet'!$D$5:$BS$182,U$9,FALSE))="","",(VLOOKUP($E129,'DTOC Backsheet'!$D$5:$BS$182,U$9,FALSE))),"")</f>
        <v>204.25786046410781</v>
      </c>
      <c r="V129" s="136">
        <f ca="1">IFERROR(IF((VLOOKUP($E129,'DTOC Backsheet'!$D$5:$BS$182,V$9,FALSE))="","",(VLOOKUP($E129,'DTOC Backsheet'!$D$5:$BS$182,V$9,FALSE))),"")</f>
        <v>204.25786046410781</v>
      </c>
      <c r="W129" s="136">
        <f ca="1">IFERROR(IF((VLOOKUP($E129,'DTOC Backsheet'!$D$5:$BS$182,W$9,FALSE))="","",(VLOOKUP($E129,'DTOC Backsheet'!$D$5:$BS$182,W$9,FALSE))),"")</f>
        <v>184.49097074177479</v>
      </c>
      <c r="X129" s="138">
        <f ca="1">IFERROR(IF((VLOOKUP($E129,'DTOC Backsheet'!$D$5:$BS$182,X$9,FALSE))="","",(VLOOKUP($E129,'DTOC Backsheet'!$D$5:$BS$182,X$9,FALSE))),"")</f>
        <v>204.25786046410781</v>
      </c>
      <c r="Y129" s="135">
        <f ca="1">IFERROR(IF((VLOOKUP($E129,'DTOC Backsheet'!$D$5:$BS$182,Y$9,FALSE))="","",(VLOOKUP($E129,'DTOC Backsheet'!$D$5:$BS$182,Y$9,FALSE))),"")</f>
        <v>252</v>
      </c>
      <c r="Z129" s="136">
        <f ca="1">IFERROR(IF((VLOOKUP($E129,'DTOC Backsheet'!$D$5:$BS$182,Z$9,FALSE))="","",(VLOOKUP($E129,'DTOC Backsheet'!$D$5:$BS$182,Z$9,FALSE))),"")</f>
        <v>238</v>
      </c>
      <c r="AA129" s="164">
        <f ca="1">IFERROR(IF((VLOOKUP($E129,'DTOC Backsheet'!$D$5:$BS$182,AA$9,FALSE))="","",(VLOOKUP($E129,'DTOC Backsheet'!$D$5:$BS$182,AA$9,FALSE))),"")</f>
        <v>290</v>
      </c>
      <c r="AB129" s="139">
        <f ca="1">IFERROR(IF((VLOOKUP($E129,'DTOC Backsheet'!$D$5:$BS$182,AB$9,FALSE))="","",(VLOOKUP($E129,'DTOC Backsheet'!$D$5:$BS$182,AB$9,FALSE))),"")</f>
        <v>279</v>
      </c>
      <c r="AC129" s="164">
        <f ca="1">IFERROR(IF((VLOOKUP($E129,'DTOC Backsheet'!$D$5:$BS$182,AC$9,FALSE))="","",(VLOOKUP($E129,'DTOC Backsheet'!$D$5:$BS$182,AC$9,FALSE))),"")</f>
        <v>216</v>
      </c>
      <c r="AD129" s="140">
        <f ca="1">IFERROR(IF((VLOOKUP($E129,'DTOC Backsheet'!$D$5:$BS$182,AD$9,FALSE))="","",(VLOOKUP($E129,'DTOC Backsheet'!$D$5:$BS$182,AD$9,FALSE))),"")</f>
        <v>307</v>
      </c>
      <c r="AE129" s="136"/>
      <c r="AF129" s="139" t="str">
        <f ca="1">IFERROR(IF((VLOOKUP($E129,'DTOC Backsheet'!$D$5:$BS$182,AF$9,FALSE))="","",(VLOOKUP($E129,'DTOC Backsheet'!$D$5:$BS$182,AF$9,FALSE))),"")</f>
        <v/>
      </c>
      <c r="AG129" s="137" t="str">
        <f ca="1">IFERROR(IF((VLOOKUP($E129,'DTOC Backsheet'!$D$5:$BS$182,AG$9,FALSE))="","",(VLOOKUP($E129,'DTOC Backsheet'!$D$5:$BS$182,AG$9,FALSE))),"")</f>
        <v/>
      </c>
      <c r="AH129" s="136">
        <f t="shared" ca="1" si="47"/>
        <v>-22</v>
      </c>
      <c r="AI129" s="138">
        <f t="shared" ca="1" si="48"/>
        <v>-41</v>
      </c>
      <c r="AJ129" s="139">
        <f t="shared" ca="1" si="49"/>
        <v>-82</v>
      </c>
      <c r="AK129" s="139">
        <f t="shared" ca="1" si="50"/>
        <v>43</v>
      </c>
      <c r="AL129" s="164">
        <f t="shared" ca="1" si="51"/>
        <v>62</v>
      </c>
      <c r="AM129" s="140">
        <f t="shared" ca="1" si="52"/>
        <v>35</v>
      </c>
      <c r="AN129" s="136" t="str">
        <f t="shared" si="53"/>
        <v/>
      </c>
      <c r="AO129" s="139" t="str">
        <f t="shared" ca="1" si="54"/>
        <v/>
      </c>
      <c r="AP129" s="138" t="str">
        <f t="shared" ca="1" si="55"/>
        <v/>
      </c>
      <c r="AQ129" s="135">
        <f t="shared" ca="1" si="56"/>
        <v>11.5</v>
      </c>
      <c r="AR129" s="136">
        <f t="shared" ca="1" si="57"/>
        <v>7.5</v>
      </c>
      <c r="AS129" s="164">
        <f t="shared" ca="1" si="58"/>
        <v>-90</v>
      </c>
      <c r="AT129" s="139">
        <f t="shared" ca="1" si="59"/>
        <v>-85</v>
      </c>
      <c r="AU129" s="164">
        <f t="shared" ca="1" si="60"/>
        <v>-18.331102776669894</v>
      </c>
      <c r="AV129" s="140">
        <f t="shared" ca="1" si="61"/>
        <v>-102.74213953589219</v>
      </c>
      <c r="AW129" s="136" t="str">
        <f t="shared" si="62"/>
        <v/>
      </c>
      <c r="AX129" s="164" t="str">
        <f t="shared" ca="1" si="63"/>
        <v/>
      </c>
      <c r="AY129" s="140" t="str">
        <f t="shared" ca="1" si="64"/>
        <v/>
      </c>
    </row>
    <row r="130" spans="1:51">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46"/>
        <v>E06000018</v>
      </c>
      <c r="F130" s="29" t="str">
        <f ca="1">IF(E130="","",VLOOKUP(E130,'Org list'!$J$9:$K$636,2,0))</f>
        <v>Nottingham</v>
      </c>
      <c r="G130" s="135">
        <f ca="1">IFERROR(IF((VLOOKUP($E130,'DTOC Backsheet'!$D$5:$BS$182,G$9,FALSE))="","",(VLOOKUP($E130,'DTOC Backsheet'!$D$5:$BS$182,G$9,FALSE))),"")</f>
        <v>2032</v>
      </c>
      <c r="H130" s="136">
        <f ca="1">IFERROR(IF((VLOOKUP($E130,'DTOC Backsheet'!$D$5:$BS$182,H$9,FALSE))="","",(VLOOKUP($E130,'DTOC Backsheet'!$D$5:$BS$182,H$9,FALSE))),"")</f>
        <v>1707</v>
      </c>
      <c r="I130" s="136">
        <f ca="1">IFERROR(IF((VLOOKUP($E130,'DTOC Backsheet'!$D$5:$BS$182,I$9,FALSE))="","",(VLOOKUP($E130,'DTOC Backsheet'!$D$5:$BS$182,I$9,FALSE))),"")</f>
        <v>1840</v>
      </c>
      <c r="J130" s="138">
        <f ca="1">IFERROR(IF((VLOOKUP($E130,'DTOC Backsheet'!$D$5:$BS$182,J$9,FALSE))="","",(VLOOKUP($E130,'DTOC Backsheet'!$D$5:$BS$182,J$9,FALSE))),"")</f>
        <v>1261</v>
      </c>
      <c r="K130" s="164">
        <f ca="1">IFERROR(IF((VLOOKUP($E130,'DTOC Backsheet'!$D$5:$BS$182,K$9,FALSE))="","",(VLOOKUP($E130,'DTOC Backsheet'!$D$5:$BS$182,K$9,FALSE))),"")</f>
        <v>919</v>
      </c>
      <c r="L130" s="140">
        <f ca="1">IFERROR(IF((VLOOKUP($E130,'DTOC Backsheet'!$D$5:$BS$182,L$9,FALSE))="","",(VLOOKUP($E130,'DTOC Backsheet'!$D$5:$BS$182,L$9,FALSE))),"")</f>
        <v>833</v>
      </c>
      <c r="M130" s="136">
        <f ca="1">IFERROR(IF((VLOOKUP($E130,'DTOC Backsheet'!$D$5:$BS$182,M$9,FALSE))="","",(VLOOKUP($E130,'DTOC Backsheet'!$D$5:$BS$182,M$9,FALSE))),"")</f>
        <v>986</v>
      </c>
      <c r="N130" s="139">
        <f ca="1">IFERROR(IF((VLOOKUP($E130,'DTOC Backsheet'!$D$5:$BS$182,N$9,FALSE))="","",(VLOOKUP($E130,'DTOC Backsheet'!$D$5:$BS$182,N$9,FALSE))),"")</f>
        <v>852</v>
      </c>
      <c r="O130" s="137">
        <f ca="1">IFERROR(IF((VLOOKUP($E130,'DTOC Backsheet'!$D$5:$BS$182,O$9,FALSE))="","",(VLOOKUP($E130,'DTOC Backsheet'!$D$5:$BS$182,O$9,FALSE))),"")</f>
        <v>674</v>
      </c>
      <c r="P130" s="136">
        <f ca="1">IFERROR(IF((VLOOKUP($E130,'DTOC Backsheet'!$D$5:$BS$182,P$9,FALSE))="","",(VLOOKUP($E130,'DTOC Backsheet'!$D$5:$BS$182,P$9,FALSE))),"")</f>
        <v>571.18363945199997</v>
      </c>
      <c r="Q130" s="136">
        <f ca="1">IFERROR(IF((VLOOKUP($E130,'DTOC Backsheet'!$D$5:$BS$182,Q$9,FALSE))="","",(VLOOKUP($E130,'DTOC Backsheet'!$D$5:$BS$182,Q$9,FALSE))),"")</f>
        <v>539.19393580800011</v>
      </c>
      <c r="R130" s="136">
        <f ca="1">IFERROR(IF((VLOOKUP($E130,'DTOC Backsheet'!$D$5:$BS$182,R$9,FALSE))="","",(VLOOKUP($E130,'DTOC Backsheet'!$D$5:$BS$182,R$9,FALSE))),"")</f>
        <v>488.32236264000005</v>
      </c>
      <c r="S130" s="136">
        <f ca="1">IFERROR(IF((VLOOKUP($E130,'DTOC Backsheet'!$D$5:$BS$182,S$9,FALSE))="","",(VLOOKUP($E130,'DTOC Backsheet'!$D$5:$BS$182,S$9,FALSE))),"")</f>
        <v>469.99769736400009</v>
      </c>
      <c r="T130" s="164">
        <f ca="1">IFERROR(IF((VLOOKUP($E130,'DTOC Backsheet'!$D$5:$BS$182,T$9,FALSE))="","",(VLOOKUP($E130,'DTOC Backsheet'!$D$5:$BS$182,T$9,FALSE))),"")</f>
        <v>435</v>
      </c>
      <c r="U130" s="140">
        <f ca="1">IFERROR(IF((VLOOKUP($E130,'DTOC Backsheet'!$D$5:$BS$182,U$9,FALSE))="","",(VLOOKUP($E130,'DTOC Backsheet'!$D$5:$BS$182,U$9,FALSE))),"")</f>
        <v>452.1</v>
      </c>
      <c r="V130" s="136">
        <f ca="1">IFERROR(IF((VLOOKUP($E130,'DTOC Backsheet'!$D$5:$BS$182,V$9,FALSE))="","",(VLOOKUP($E130,'DTOC Backsheet'!$D$5:$BS$182,V$9,FALSE))),"")</f>
        <v>452.1</v>
      </c>
      <c r="W130" s="136">
        <f ca="1">IFERROR(IF((VLOOKUP($E130,'DTOC Backsheet'!$D$5:$BS$182,W$9,FALSE))="","",(VLOOKUP($E130,'DTOC Backsheet'!$D$5:$BS$182,W$9,FALSE))),"")</f>
        <v>412.10000000000008</v>
      </c>
      <c r="X130" s="138">
        <f ca="1">IFERROR(IF((VLOOKUP($E130,'DTOC Backsheet'!$D$5:$BS$182,X$9,FALSE))="","",(VLOOKUP($E130,'DTOC Backsheet'!$D$5:$BS$182,X$9,FALSE))),"")</f>
        <v>452.1</v>
      </c>
      <c r="Y130" s="135">
        <f ca="1">IFERROR(IF((VLOOKUP($E130,'DTOC Backsheet'!$D$5:$BS$182,Y$9,FALSE))="","",(VLOOKUP($E130,'DTOC Backsheet'!$D$5:$BS$182,Y$9,FALSE))),"")</f>
        <v>1535</v>
      </c>
      <c r="Z130" s="136">
        <f ca="1">IFERROR(IF((VLOOKUP($E130,'DTOC Backsheet'!$D$5:$BS$182,Z$9,FALSE))="","",(VLOOKUP($E130,'DTOC Backsheet'!$D$5:$BS$182,Z$9,FALSE))),"")</f>
        <v>1351</v>
      </c>
      <c r="AA130" s="164">
        <f ca="1">IFERROR(IF((VLOOKUP($E130,'DTOC Backsheet'!$D$5:$BS$182,AA$9,FALSE))="","",(VLOOKUP($E130,'DTOC Backsheet'!$D$5:$BS$182,AA$9,FALSE))),"")</f>
        <v>1248</v>
      </c>
      <c r="AB130" s="139">
        <f ca="1">IFERROR(IF((VLOOKUP($E130,'DTOC Backsheet'!$D$5:$BS$182,AB$9,FALSE))="","",(VLOOKUP($E130,'DTOC Backsheet'!$D$5:$BS$182,AB$9,FALSE))),"")</f>
        <v>1520</v>
      </c>
      <c r="AC130" s="164">
        <f ca="1">IFERROR(IF((VLOOKUP($E130,'DTOC Backsheet'!$D$5:$BS$182,AC$9,FALSE))="","",(VLOOKUP($E130,'DTOC Backsheet'!$D$5:$BS$182,AC$9,FALSE))),"")</f>
        <v>1563</v>
      </c>
      <c r="AD130" s="140">
        <f ca="1">IFERROR(IF((VLOOKUP($E130,'DTOC Backsheet'!$D$5:$BS$182,AD$9,FALSE))="","",(VLOOKUP($E130,'DTOC Backsheet'!$D$5:$BS$182,AD$9,FALSE))),"")</f>
        <v>1420</v>
      </c>
      <c r="AE130" s="136"/>
      <c r="AF130" s="139" t="str">
        <f ca="1">IFERROR(IF((VLOOKUP($E130,'DTOC Backsheet'!$D$5:$BS$182,AF$9,FALSE))="","",(VLOOKUP($E130,'DTOC Backsheet'!$D$5:$BS$182,AF$9,FALSE))),"")</f>
        <v/>
      </c>
      <c r="AG130" s="137" t="str">
        <f ca="1">IFERROR(IF((VLOOKUP($E130,'DTOC Backsheet'!$D$5:$BS$182,AG$9,FALSE))="","",(VLOOKUP($E130,'DTOC Backsheet'!$D$5:$BS$182,AG$9,FALSE))),"")</f>
        <v/>
      </c>
      <c r="AH130" s="136">
        <f t="shared" ca="1" si="47"/>
        <v>497</v>
      </c>
      <c r="AI130" s="138">
        <f t="shared" ca="1" si="48"/>
        <v>356</v>
      </c>
      <c r="AJ130" s="139">
        <f t="shared" ca="1" si="49"/>
        <v>592</v>
      </c>
      <c r="AK130" s="139">
        <f t="shared" ca="1" si="50"/>
        <v>-259</v>
      </c>
      <c r="AL130" s="164">
        <f t="shared" ca="1" si="51"/>
        <v>-644</v>
      </c>
      <c r="AM130" s="140">
        <f t="shared" ca="1" si="52"/>
        <v>-587</v>
      </c>
      <c r="AN130" s="136" t="str">
        <f t="shared" si="53"/>
        <v/>
      </c>
      <c r="AO130" s="139" t="str">
        <f t="shared" ca="1" si="54"/>
        <v/>
      </c>
      <c r="AP130" s="138" t="str">
        <f t="shared" ca="1" si="55"/>
        <v/>
      </c>
      <c r="AQ130" s="135">
        <f t="shared" ca="1" si="56"/>
        <v>-963.81636054800003</v>
      </c>
      <c r="AR130" s="136">
        <f t="shared" ca="1" si="57"/>
        <v>-811.80606419199989</v>
      </c>
      <c r="AS130" s="164">
        <f t="shared" ca="1" si="58"/>
        <v>-759.67763735999995</v>
      </c>
      <c r="AT130" s="139">
        <f t="shared" ca="1" si="59"/>
        <v>-1050.002302636</v>
      </c>
      <c r="AU130" s="164">
        <f t="shared" ca="1" si="60"/>
        <v>-1128</v>
      </c>
      <c r="AV130" s="140">
        <f t="shared" ca="1" si="61"/>
        <v>-967.9</v>
      </c>
      <c r="AW130" s="136" t="str">
        <f t="shared" si="62"/>
        <v/>
      </c>
      <c r="AX130" s="164" t="str">
        <f t="shared" ca="1" si="63"/>
        <v/>
      </c>
      <c r="AY130" s="140" t="str">
        <f t="shared" ca="1" si="64"/>
        <v/>
      </c>
    </row>
    <row r="131" spans="1:51">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46"/>
        <v>E10000024</v>
      </c>
      <c r="F131" s="29" t="str">
        <f ca="1">IF(E131="","",VLOOKUP(E131,'Org list'!$J$9:$K$636,2,0))</f>
        <v>Nottinghamshire</v>
      </c>
      <c r="G131" s="135">
        <f ca="1">IFERROR(IF((VLOOKUP($E131,'DTOC Backsheet'!$D$5:$BS$182,G$9,FALSE))="","",(VLOOKUP($E131,'DTOC Backsheet'!$D$5:$BS$182,G$9,FALSE))),"")</f>
        <v>2440</v>
      </c>
      <c r="H131" s="136">
        <f ca="1">IFERROR(IF((VLOOKUP($E131,'DTOC Backsheet'!$D$5:$BS$182,H$9,FALSE))="","",(VLOOKUP($E131,'DTOC Backsheet'!$D$5:$BS$182,H$9,FALSE))),"")</f>
        <v>1876</v>
      </c>
      <c r="I131" s="136">
        <f ca="1">IFERROR(IF((VLOOKUP($E131,'DTOC Backsheet'!$D$5:$BS$182,I$9,FALSE))="","",(VLOOKUP($E131,'DTOC Backsheet'!$D$5:$BS$182,I$9,FALSE))),"")</f>
        <v>2010</v>
      </c>
      <c r="J131" s="138">
        <f ca="1">IFERROR(IF((VLOOKUP($E131,'DTOC Backsheet'!$D$5:$BS$182,J$9,FALSE))="","",(VLOOKUP($E131,'DTOC Backsheet'!$D$5:$BS$182,J$9,FALSE))),"")</f>
        <v>2003</v>
      </c>
      <c r="K131" s="164">
        <f ca="1">IFERROR(IF((VLOOKUP($E131,'DTOC Backsheet'!$D$5:$BS$182,K$9,FALSE))="","",(VLOOKUP($E131,'DTOC Backsheet'!$D$5:$BS$182,K$9,FALSE))),"")</f>
        <v>1463</v>
      </c>
      <c r="L131" s="140">
        <f ca="1">IFERROR(IF((VLOOKUP($E131,'DTOC Backsheet'!$D$5:$BS$182,L$9,FALSE))="","",(VLOOKUP($E131,'DTOC Backsheet'!$D$5:$BS$182,L$9,FALSE))),"")</f>
        <v>1569</v>
      </c>
      <c r="M131" s="136">
        <f ca="1">IFERROR(IF((VLOOKUP($E131,'DTOC Backsheet'!$D$5:$BS$182,M$9,FALSE))="","",(VLOOKUP($E131,'DTOC Backsheet'!$D$5:$BS$182,M$9,FALSE))),"")</f>
        <v>1744</v>
      </c>
      <c r="N131" s="139">
        <f ca="1">IFERROR(IF((VLOOKUP($E131,'DTOC Backsheet'!$D$5:$BS$182,N$9,FALSE))="","",(VLOOKUP($E131,'DTOC Backsheet'!$D$5:$BS$182,N$9,FALSE))),"")</f>
        <v>1653</v>
      </c>
      <c r="O131" s="137">
        <f ca="1">IFERROR(IF((VLOOKUP($E131,'DTOC Backsheet'!$D$5:$BS$182,O$9,FALSE))="","",(VLOOKUP($E131,'DTOC Backsheet'!$D$5:$BS$182,O$9,FALSE))),"")</f>
        <v>1603</v>
      </c>
      <c r="P131" s="136">
        <f ca="1">IFERROR(IF((VLOOKUP($E131,'DTOC Backsheet'!$D$5:$BS$182,P$9,FALSE))="","",(VLOOKUP($E131,'DTOC Backsheet'!$D$5:$BS$182,P$9,FALSE))),"")</f>
        <v>1345.9381017612525</v>
      </c>
      <c r="Q131" s="136">
        <f ca="1">IFERROR(IF((VLOOKUP($E131,'DTOC Backsheet'!$D$5:$BS$182,Q$9,FALSE))="","",(VLOOKUP($E131,'DTOC Backsheet'!$D$5:$BS$182,Q$9,FALSE))),"")</f>
        <v>1345.9381017612525</v>
      </c>
      <c r="R131" s="136">
        <f ca="1">IFERROR(IF((VLOOKUP($E131,'DTOC Backsheet'!$D$5:$BS$182,R$9,FALSE))="","",(VLOOKUP($E131,'DTOC Backsheet'!$D$5:$BS$182,R$9,FALSE))),"")</f>
        <v>1302.5207436399214</v>
      </c>
      <c r="S131" s="136">
        <f ca="1">IFERROR(IF((VLOOKUP($E131,'DTOC Backsheet'!$D$5:$BS$182,S$9,FALSE))="","",(VLOOKUP($E131,'DTOC Backsheet'!$D$5:$BS$182,S$9,FALSE))),"")</f>
        <v>1345.9381017612525</v>
      </c>
      <c r="T131" s="164">
        <f ca="1">IFERROR(IF((VLOOKUP($E131,'DTOC Backsheet'!$D$5:$BS$182,T$9,FALSE))="","",(VLOOKUP($E131,'DTOC Backsheet'!$D$5:$BS$182,T$9,FALSE))),"")</f>
        <v>1302.5207436399214</v>
      </c>
      <c r="U131" s="140">
        <f ca="1">IFERROR(IF((VLOOKUP($E131,'DTOC Backsheet'!$D$5:$BS$182,U$9,FALSE))="","",(VLOOKUP($E131,'DTOC Backsheet'!$D$5:$BS$182,U$9,FALSE))),"")</f>
        <v>1345.9381017612525</v>
      </c>
      <c r="V131" s="136">
        <f ca="1">IFERROR(IF((VLOOKUP($E131,'DTOC Backsheet'!$D$5:$BS$182,V$9,FALSE))="","",(VLOOKUP($E131,'DTOC Backsheet'!$D$5:$BS$182,V$9,FALSE))),"")</f>
        <v>1345.9381017612525</v>
      </c>
      <c r="W131" s="136">
        <f ca="1">IFERROR(IF((VLOOKUP($E131,'DTOC Backsheet'!$D$5:$BS$182,W$9,FALSE))="","",(VLOOKUP($E131,'DTOC Backsheet'!$D$5:$BS$182,W$9,FALSE))),"")</f>
        <v>1215.6860273972602</v>
      </c>
      <c r="X131" s="138">
        <f ca="1">IFERROR(IF((VLOOKUP($E131,'DTOC Backsheet'!$D$5:$BS$182,X$9,FALSE))="","",(VLOOKUP($E131,'DTOC Backsheet'!$D$5:$BS$182,X$9,FALSE))),"")</f>
        <v>1345.9381017612525</v>
      </c>
      <c r="Y131" s="135">
        <f ca="1">IFERROR(IF((VLOOKUP($E131,'DTOC Backsheet'!$D$5:$BS$182,Y$9,FALSE))="","",(VLOOKUP($E131,'DTOC Backsheet'!$D$5:$BS$182,Y$9,FALSE))),"")</f>
        <v>1719</v>
      </c>
      <c r="Z131" s="136">
        <f ca="1">IFERROR(IF((VLOOKUP($E131,'DTOC Backsheet'!$D$5:$BS$182,Z$9,FALSE))="","",(VLOOKUP($E131,'DTOC Backsheet'!$D$5:$BS$182,Z$9,FALSE))),"")</f>
        <v>1137</v>
      </c>
      <c r="AA131" s="164">
        <f ca="1">IFERROR(IF((VLOOKUP($E131,'DTOC Backsheet'!$D$5:$BS$182,AA$9,FALSE))="","",(VLOOKUP($E131,'DTOC Backsheet'!$D$5:$BS$182,AA$9,FALSE))),"")</f>
        <v>1337</v>
      </c>
      <c r="AB131" s="139">
        <f ca="1">IFERROR(IF((VLOOKUP($E131,'DTOC Backsheet'!$D$5:$BS$182,AB$9,FALSE))="","",(VLOOKUP($E131,'DTOC Backsheet'!$D$5:$BS$182,AB$9,FALSE))),"")</f>
        <v>1412</v>
      </c>
      <c r="AC131" s="164">
        <f ca="1">IFERROR(IF((VLOOKUP($E131,'DTOC Backsheet'!$D$5:$BS$182,AC$9,FALSE))="","",(VLOOKUP($E131,'DTOC Backsheet'!$D$5:$BS$182,AC$9,FALSE))),"")</f>
        <v>1479</v>
      </c>
      <c r="AD131" s="140">
        <f ca="1">IFERROR(IF((VLOOKUP($E131,'DTOC Backsheet'!$D$5:$BS$182,AD$9,FALSE))="","",(VLOOKUP($E131,'DTOC Backsheet'!$D$5:$BS$182,AD$9,FALSE))),"")</f>
        <v>1495</v>
      </c>
      <c r="AE131" s="136"/>
      <c r="AF131" s="139" t="str">
        <f ca="1">IFERROR(IF((VLOOKUP($E131,'DTOC Backsheet'!$D$5:$BS$182,AF$9,FALSE))="","",(VLOOKUP($E131,'DTOC Backsheet'!$D$5:$BS$182,AF$9,FALSE))),"")</f>
        <v/>
      </c>
      <c r="AG131" s="137" t="str">
        <f ca="1">IFERROR(IF((VLOOKUP($E131,'DTOC Backsheet'!$D$5:$BS$182,AG$9,FALSE))="","",(VLOOKUP($E131,'DTOC Backsheet'!$D$5:$BS$182,AG$9,FALSE))),"")</f>
        <v/>
      </c>
      <c r="AH131" s="136">
        <f t="shared" ca="1" si="47"/>
        <v>721</v>
      </c>
      <c r="AI131" s="138">
        <f t="shared" ca="1" si="48"/>
        <v>739</v>
      </c>
      <c r="AJ131" s="139">
        <f t="shared" ca="1" si="49"/>
        <v>673</v>
      </c>
      <c r="AK131" s="139">
        <f t="shared" ca="1" si="50"/>
        <v>591</v>
      </c>
      <c r="AL131" s="164">
        <f t="shared" ca="1" si="51"/>
        <v>-16</v>
      </c>
      <c r="AM131" s="140">
        <f t="shared" ca="1" si="52"/>
        <v>74</v>
      </c>
      <c r="AN131" s="136" t="str">
        <f t="shared" si="53"/>
        <v/>
      </c>
      <c r="AO131" s="139" t="str">
        <f t="shared" ca="1" si="54"/>
        <v/>
      </c>
      <c r="AP131" s="138" t="str">
        <f t="shared" ca="1" si="55"/>
        <v/>
      </c>
      <c r="AQ131" s="135">
        <f t="shared" ca="1" si="56"/>
        <v>-373.06189823874752</v>
      </c>
      <c r="AR131" s="136">
        <f t="shared" ca="1" si="57"/>
        <v>208.93810176125248</v>
      </c>
      <c r="AS131" s="164">
        <f t="shared" ca="1" si="58"/>
        <v>-34.47925636007858</v>
      </c>
      <c r="AT131" s="139">
        <f t="shared" ca="1" si="59"/>
        <v>-66.061898238747517</v>
      </c>
      <c r="AU131" s="164">
        <f t="shared" ca="1" si="60"/>
        <v>-176.47925636007858</v>
      </c>
      <c r="AV131" s="140">
        <f t="shared" ca="1" si="61"/>
        <v>-149.06189823874752</v>
      </c>
      <c r="AW131" s="136" t="str">
        <f t="shared" si="62"/>
        <v/>
      </c>
      <c r="AX131" s="164" t="str">
        <f t="shared" ca="1" si="63"/>
        <v/>
      </c>
      <c r="AY131" s="140" t="str">
        <f t="shared" ca="1" si="64"/>
        <v/>
      </c>
    </row>
    <row r="132" spans="1:51">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46"/>
        <v>E08000004</v>
      </c>
      <c r="F132" s="29" t="str">
        <f ca="1">IF(E132="","",VLOOKUP(E132,'Org list'!$J$9:$K$636,2,0))</f>
        <v>Oldham</v>
      </c>
      <c r="G132" s="135">
        <f ca="1">IFERROR(IF((VLOOKUP($E132,'DTOC Backsheet'!$D$5:$BS$182,G$9,FALSE))="","",(VLOOKUP($E132,'DTOC Backsheet'!$D$5:$BS$182,G$9,FALSE))),"")</f>
        <v>50</v>
      </c>
      <c r="H132" s="136">
        <f ca="1">IFERROR(IF((VLOOKUP($E132,'DTOC Backsheet'!$D$5:$BS$182,H$9,FALSE))="","",(VLOOKUP($E132,'DTOC Backsheet'!$D$5:$BS$182,H$9,FALSE))),"")</f>
        <v>134</v>
      </c>
      <c r="I132" s="136">
        <f ca="1">IFERROR(IF((VLOOKUP($E132,'DTOC Backsheet'!$D$5:$BS$182,I$9,FALSE))="","",(VLOOKUP($E132,'DTOC Backsheet'!$D$5:$BS$182,I$9,FALSE))),"")</f>
        <v>291</v>
      </c>
      <c r="J132" s="138">
        <f ca="1">IFERROR(IF((VLOOKUP($E132,'DTOC Backsheet'!$D$5:$BS$182,J$9,FALSE))="","",(VLOOKUP($E132,'DTOC Backsheet'!$D$5:$BS$182,J$9,FALSE))),"")</f>
        <v>369</v>
      </c>
      <c r="K132" s="164">
        <f ca="1">IFERROR(IF((VLOOKUP($E132,'DTOC Backsheet'!$D$5:$BS$182,K$9,FALSE))="","",(VLOOKUP($E132,'DTOC Backsheet'!$D$5:$BS$182,K$9,FALSE))),"")</f>
        <v>388</v>
      </c>
      <c r="L132" s="140">
        <f ca="1">IFERROR(IF((VLOOKUP($E132,'DTOC Backsheet'!$D$5:$BS$182,L$9,FALSE))="","",(VLOOKUP($E132,'DTOC Backsheet'!$D$5:$BS$182,L$9,FALSE))),"")</f>
        <v>330</v>
      </c>
      <c r="M132" s="136">
        <f ca="1">IFERROR(IF((VLOOKUP($E132,'DTOC Backsheet'!$D$5:$BS$182,M$9,FALSE))="","",(VLOOKUP($E132,'DTOC Backsheet'!$D$5:$BS$182,M$9,FALSE))),"")</f>
        <v>263</v>
      </c>
      <c r="N132" s="139">
        <f ca="1">IFERROR(IF((VLOOKUP($E132,'DTOC Backsheet'!$D$5:$BS$182,N$9,FALSE))="","",(VLOOKUP($E132,'DTOC Backsheet'!$D$5:$BS$182,N$9,FALSE))),"")</f>
        <v>205</v>
      </c>
      <c r="O132" s="137">
        <f ca="1">IFERROR(IF((VLOOKUP($E132,'DTOC Backsheet'!$D$5:$BS$182,O$9,FALSE))="","",(VLOOKUP($E132,'DTOC Backsheet'!$D$5:$BS$182,O$9,FALSE))),"")</f>
        <v>361</v>
      </c>
      <c r="P132" s="136">
        <f ca="1">IFERROR(IF((VLOOKUP($E132,'DTOC Backsheet'!$D$5:$BS$182,P$9,FALSE))="","",(VLOOKUP($E132,'DTOC Backsheet'!$D$5:$BS$182,P$9,FALSE))),"")</f>
        <v>397</v>
      </c>
      <c r="Q132" s="136">
        <f ca="1">IFERROR(IF((VLOOKUP($E132,'DTOC Backsheet'!$D$5:$BS$182,Q$9,FALSE))="","",(VLOOKUP($E132,'DTOC Backsheet'!$D$5:$BS$182,Q$9,FALSE))),"")</f>
        <v>397</v>
      </c>
      <c r="R132" s="136">
        <f ca="1">IFERROR(IF((VLOOKUP($E132,'DTOC Backsheet'!$D$5:$BS$182,R$9,FALSE))="","",(VLOOKUP($E132,'DTOC Backsheet'!$D$5:$BS$182,R$9,FALSE))),"")</f>
        <v>384</v>
      </c>
      <c r="S132" s="136">
        <f ca="1">IFERROR(IF((VLOOKUP($E132,'DTOC Backsheet'!$D$5:$BS$182,S$9,FALSE))="","",(VLOOKUP($E132,'DTOC Backsheet'!$D$5:$BS$182,S$9,FALSE))),"")</f>
        <v>397</v>
      </c>
      <c r="T132" s="164">
        <f ca="1">IFERROR(IF((VLOOKUP($E132,'DTOC Backsheet'!$D$5:$BS$182,T$9,FALSE))="","",(VLOOKUP($E132,'DTOC Backsheet'!$D$5:$BS$182,T$9,FALSE))),"")</f>
        <v>384</v>
      </c>
      <c r="U132" s="140">
        <f ca="1">IFERROR(IF((VLOOKUP($E132,'DTOC Backsheet'!$D$5:$BS$182,U$9,FALSE))="","",(VLOOKUP($E132,'DTOC Backsheet'!$D$5:$BS$182,U$9,FALSE))),"")</f>
        <v>397</v>
      </c>
      <c r="V132" s="136">
        <f ca="1">IFERROR(IF((VLOOKUP($E132,'DTOC Backsheet'!$D$5:$BS$182,V$9,FALSE))="","",(VLOOKUP($E132,'DTOC Backsheet'!$D$5:$BS$182,V$9,FALSE))),"")</f>
        <v>398</v>
      </c>
      <c r="W132" s="136">
        <f ca="1">IFERROR(IF((VLOOKUP($E132,'DTOC Backsheet'!$D$5:$BS$182,W$9,FALSE))="","",(VLOOKUP($E132,'DTOC Backsheet'!$D$5:$BS$182,W$9,FALSE))),"")</f>
        <v>359</v>
      </c>
      <c r="X132" s="138">
        <f ca="1">IFERROR(IF((VLOOKUP($E132,'DTOC Backsheet'!$D$5:$BS$182,X$9,FALSE))="","",(VLOOKUP($E132,'DTOC Backsheet'!$D$5:$BS$182,X$9,FALSE))),"")</f>
        <v>398</v>
      </c>
      <c r="Y132" s="135">
        <f ca="1">IFERROR(IF((VLOOKUP($E132,'DTOC Backsheet'!$D$5:$BS$182,Y$9,FALSE))="","",(VLOOKUP($E132,'DTOC Backsheet'!$D$5:$BS$182,Y$9,FALSE))),"")</f>
        <v>286</v>
      </c>
      <c r="Z132" s="136">
        <f ca="1">IFERROR(IF((VLOOKUP($E132,'DTOC Backsheet'!$D$5:$BS$182,Z$9,FALSE))="","",(VLOOKUP($E132,'DTOC Backsheet'!$D$5:$BS$182,Z$9,FALSE))),"")</f>
        <v>258</v>
      </c>
      <c r="AA132" s="164">
        <f ca="1">IFERROR(IF((VLOOKUP($E132,'DTOC Backsheet'!$D$5:$BS$182,AA$9,FALSE))="","",(VLOOKUP($E132,'DTOC Backsheet'!$D$5:$BS$182,AA$9,FALSE))),"")</f>
        <v>301</v>
      </c>
      <c r="AB132" s="139">
        <f ca="1">IFERROR(IF((VLOOKUP($E132,'DTOC Backsheet'!$D$5:$BS$182,AB$9,FALSE))="","",(VLOOKUP($E132,'DTOC Backsheet'!$D$5:$BS$182,AB$9,FALSE))),"")</f>
        <v>252</v>
      </c>
      <c r="AC132" s="164">
        <f ca="1">IFERROR(IF((VLOOKUP($E132,'DTOC Backsheet'!$D$5:$BS$182,AC$9,FALSE))="","",(VLOOKUP($E132,'DTOC Backsheet'!$D$5:$BS$182,AC$9,FALSE))),"")</f>
        <v>412</v>
      </c>
      <c r="AD132" s="140">
        <f ca="1">IFERROR(IF((VLOOKUP($E132,'DTOC Backsheet'!$D$5:$BS$182,AD$9,FALSE))="","",(VLOOKUP($E132,'DTOC Backsheet'!$D$5:$BS$182,AD$9,FALSE))),"")</f>
        <v>418</v>
      </c>
      <c r="AE132" s="136"/>
      <c r="AF132" s="139" t="str">
        <f ca="1">IFERROR(IF((VLOOKUP($E132,'DTOC Backsheet'!$D$5:$BS$182,AF$9,FALSE))="","",(VLOOKUP($E132,'DTOC Backsheet'!$D$5:$BS$182,AF$9,FALSE))),"")</f>
        <v/>
      </c>
      <c r="AG132" s="137" t="str">
        <f ca="1">IFERROR(IF((VLOOKUP($E132,'DTOC Backsheet'!$D$5:$BS$182,AG$9,FALSE))="","",(VLOOKUP($E132,'DTOC Backsheet'!$D$5:$BS$182,AG$9,FALSE))),"")</f>
        <v/>
      </c>
      <c r="AH132" s="136">
        <f t="shared" ca="1" si="47"/>
        <v>-236</v>
      </c>
      <c r="AI132" s="138">
        <f t="shared" ca="1" si="48"/>
        <v>-124</v>
      </c>
      <c r="AJ132" s="139">
        <f t="shared" ca="1" si="49"/>
        <v>-10</v>
      </c>
      <c r="AK132" s="139">
        <f t="shared" ca="1" si="50"/>
        <v>117</v>
      </c>
      <c r="AL132" s="164">
        <f t="shared" ca="1" si="51"/>
        <v>-24</v>
      </c>
      <c r="AM132" s="140">
        <f t="shared" ca="1" si="52"/>
        <v>-88</v>
      </c>
      <c r="AN132" s="136" t="str">
        <f t="shared" si="53"/>
        <v/>
      </c>
      <c r="AO132" s="139" t="str">
        <f t="shared" ca="1" si="54"/>
        <v/>
      </c>
      <c r="AP132" s="138" t="str">
        <f t="shared" ca="1" si="55"/>
        <v/>
      </c>
      <c r="AQ132" s="135">
        <f t="shared" ca="1" si="56"/>
        <v>111</v>
      </c>
      <c r="AR132" s="136">
        <f t="shared" ca="1" si="57"/>
        <v>139</v>
      </c>
      <c r="AS132" s="164">
        <f t="shared" ca="1" si="58"/>
        <v>83</v>
      </c>
      <c r="AT132" s="139">
        <f t="shared" ca="1" si="59"/>
        <v>145</v>
      </c>
      <c r="AU132" s="164">
        <f t="shared" ca="1" si="60"/>
        <v>-28</v>
      </c>
      <c r="AV132" s="140">
        <f t="shared" ca="1" si="61"/>
        <v>-21</v>
      </c>
      <c r="AW132" s="136" t="str">
        <f t="shared" si="62"/>
        <v/>
      </c>
      <c r="AX132" s="164" t="str">
        <f t="shared" ca="1" si="63"/>
        <v/>
      </c>
      <c r="AY132" s="140" t="str">
        <f t="shared" ca="1" si="64"/>
        <v/>
      </c>
    </row>
    <row r="133" spans="1:51">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46"/>
        <v>E10000025</v>
      </c>
      <c r="F133" s="29" t="str">
        <f ca="1">IF(E133="","",VLOOKUP(E133,'Org list'!$J$9:$K$636,2,0))</f>
        <v>Oxfordshire</v>
      </c>
      <c r="G133" s="135">
        <f ca="1">IFERROR(IF((VLOOKUP($E133,'DTOC Backsheet'!$D$5:$BS$182,G$9,FALSE))="","",(VLOOKUP($E133,'DTOC Backsheet'!$D$5:$BS$182,G$9,FALSE))),"")</f>
        <v>3552</v>
      </c>
      <c r="H133" s="136">
        <f ca="1">IFERROR(IF((VLOOKUP($E133,'DTOC Backsheet'!$D$5:$BS$182,H$9,FALSE))="","",(VLOOKUP($E133,'DTOC Backsheet'!$D$5:$BS$182,H$9,FALSE))),"")</f>
        <v>3982</v>
      </c>
      <c r="I133" s="136">
        <f ca="1">IFERROR(IF((VLOOKUP($E133,'DTOC Backsheet'!$D$5:$BS$182,I$9,FALSE))="","",(VLOOKUP($E133,'DTOC Backsheet'!$D$5:$BS$182,I$9,FALSE))),"")</f>
        <v>4209</v>
      </c>
      <c r="J133" s="138">
        <f ca="1">IFERROR(IF((VLOOKUP($E133,'DTOC Backsheet'!$D$5:$BS$182,J$9,FALSE))="","",(VLOOKUP($E133,'DTOC Backsheet'!$D$5:$BS$182,J$9,FALSE))),"")</f>
        <v>4807</v>
      </c>
      <c r="K133" s="164">
        <f ca="1">IFERROR(IF((VLOOKUP($E133,'DTOC Backsheet'!$D$5:$BS$182,K$9,FALSE))="","",(VLOOKUP($E133,'DTOC Backsheet'!$D$5:$BS$182,K$9,FALSE))),"")</f>
        <v>4075</v>
      </c>
      <c r="L133" s="140">
        <f ca="1">IFERROR(IF((VLOOKUP($E133,'DTOC Backsheet'!$D$5:$BS$182,L$9,FALSE))="","",(VLOOKUP($E133,'DTOC Backsheet'!$D$5:$BS$182,L$9,FALSE))),"")</f>
        <v>4426</v>
      </c>
      <c r="M133" s="136">
        <f ca="1">IFERROR(IF((VLOOKUP($E133,'DTOC Backsheet'!$D$5:$BS$182,M$9,FALSE))="","",(VLOOKUP($E133,'DTOC Backsheet'!$D$5:$BS$182,M$9,FALSE))),"")</f>
        <v>5251</v>
      </c>
      <c r="N133" s="139">
        <f ca="1">IFERROR(IF((VLOOKUP($E133,'DTOC Backsheet'!$D$5:$BS$182,N$9,FALSE))="","",(VLOOKUP($E133,'DTOC Backsheet'!$D$5:$BS$182,N$9,FALSE))),"")</f>
        <v>5342</v>
      </c>
      <c r="O133" s="137">
        <f ca="1">IFERROR(IF((VLOOKUP($E133,'DTOC Backsheet'!$D$5:$BS$182,O$9,FALSE))="","",(VLOOKUP($E133,'DTOC Backsheet'!$D$5:$BS$182,O$9,FALSE))),"")</f>
        <v>5615</v>
      </c>
      <c r="P133" s="136">
        <f ca="1">IFERROR(IF((VLOOKUP($E133,'DTOC Backsheet'!$D$5:$BS$182,P$9,FALSE))="","",(VLOOKUP($E133,'DTOC Backsheet'!$D$5:$BS$182,P$9,FALSE))),"")</f>
        <v>5403</v>
      </c>
      <c r="Q133" s="136">
        <f ca="1">IFERROR(IF((VLOOKUP($E133,'DTOC Backsheet'!$D$5:$BS$182,Q$9,FALSE))="","",(VLOOKUP($E133,'DTOC Backsheet'!$D$5:$BS$182,Q$9,FALSE))),"")</f>
        <v>4681</v>
      </c>
      <c r="R133" s="136">
        <f ca="1">IFERROR(IF((VLOOKUP($E133,'DTOC Backsheet'!$D$5:$BS$182,R$9,FALSE))="","",(VLOOKUP($E133,'DTOC Backsheet'!$D$5:$BS$182,R$9,FALSE))),"")</f>
        <v>4110</v>
      </c>
      <c r="S133" s="136">
        <f ca="1">IFERROR(IF((VLOOKUP($E133,'DTOC Backsheet'!$D$5:$BS$182,S$9,FALSE))="","",(VLOOKUP($E133,'DTOC Backsheet'!$D$5:$BS$182,S$9,FALSE))),"")</f>
        <v>3379</v>
      </c>
      <c r="T133" s="164">
        <f ca="1">IFERROR(IF((VLOOKUP($E133,'DTOC Backsheet'!$D$5:$BS$182,T$9,FALSE))="","",(VLOOKUP($E133,'DTOC Backsheet'!$D$5:$BS$182,T$9,FALSE))),"")</f>
        <v>2997.5840110746144</v>
      </c>
      <c r="U133" s="140">
        <f ca="1">IFERROR(IF((VLOOKUP($E133,'DTOC Backsheet'!$D$5:$BS$182,U$9,FALSE))="","",(VLOOKUP($E133,'DTOC Backsheet'!$D$5:$BS$182,U$9,FALSE))),"")</f>
        <v>3035.503478110435</v>
      </c>
      <c r="V133" s="136">
        <f ca="1">IFERROR(IF((VLOOKUP($E133,'DTOC Backsheet'!$D$5:$BS$182,V$9,FALSE))="","",(VLOOKUP($E133,'DTOC Backsheet'!$D$5:$BS$182,V$9,FALSE))),"")</f>
        <v>3035.503478110435</v>
      </c>
      <c r="W133" s="136">
        <f ca="1">IFERROR(IF((VLOOKUP($E133,'DTOC Backsheet'!$D$5:$BS$182,W$9,FALSE))="","",(VLOOKUP($E133,'DTOC Backsheet'!$D$5:$BS$182,W$9,FALSE))),"")</f>
        <v>2713.7450770029736</v>
      </c>
      <c r="X133" s="138">
        <f ca="1">IFERROR(IF((VLOOKUP($E133,'DTOC Backsheet'!$D$5:$BS$182,X$9,FALSE))="","",(VLOOKUP($E133,'DTOC Backsheet'!$D$5:$BS$182,X$9,FALSE))),"")</f>
        <v>2601.503478110435</v>
      </c>
      <c r="Y133" s="135">
        <f ca="1">IFERROR(IF((VLOOKUP($E133,'DTOC Backsheet'!$D$5:$BS$182,Y$9,FALSE))="","",(VLOOKUP($E133,'DTOC Backsheet'!$D$5:$BS$182,Y$9,FALSE))),"")</f>
        <v>5810</v>
      </c>
      <c r="Z133" s="136">
        <f ca="1">IFERROR(IF((VLOOKUP($E133,'DTOC Backsheet'!$D$5:$BS$182,Z$9,FALSE))="","",(VLOOKUP($E133,'DTOC Backsheet'!$D$5:$BS$182,Z$9,FALSE))),"")</f>
        <v>4398</v>
      </c>
      <c r="AA133" s="164">
        <f ca="1">IFERROR(IF((VLOOKUP($E133,'DTOC Backsheet'!$D$5:$BS$182,AA$9,FALSE))="","",(VLOOKUP($E133,'DTOC Backsheet'!$D$5:$BS$182,AA$9,FALSE))),"")</f>
        <v>3970</v>
      </c>
      <c r="AB133" s="139">
        <f ca="1">IFERROR(IF((VLOOKUP($E133,'DTOC Backsheet'!$D$5:$BS$182,AB$9,FALSE))="","",(VLOOKUP($E133,'DTOC Backsheet'!$D$5:$BS$182,AB$9,FALSE))),"")</f>
        <v>4439</v>
      </c>
      <c r="AC133" s="164">
        <f ca="1">IFERROR(IF((VLOOKUP($E133,'DTOC Backsheet'!$D$5:$BS$182,AC$9,FALSE))="","",(VLOOKUP($E133,'DTOC Backsheet'!$D$5:$BS$182,AC$9,FALSE))),"")</f>
        <v>3594</v>
      </c>
      <c r="AD133" s="140">
        <f ca="1">IFERROR(IF((VLOOKUP($E133,'DTOC Backsheet'!$D$5:$BS$182,AD$9,FALSE))="","",(VLOOKUP($E133,'DTOC Backsheet'!$D$5:$BS$182,AD$9,FALSE))),"")</f>
        <v>3249</v>
      </c>
      <c r="AE133" s="136"/>
      <c r="AF133" s="139" t="str">
        <f ca="1">IFERROR(IF((VLOOKUP($E133,'DTOC Backsheet'!$D$5:$BS$182,AF$9,FALSE))="","",(VLOOKUP($E133,'DTOC Backsheet'!$D$5:$BS$182,AF$9,FALSE))),"")</f>
        <v/>
      </c>
      <c r="AG133" s="137" t="str">
        <f ca="1">IFERROR(IF((VLOOKUP($E133,'DTOC Backsheet'!$D$5:$BS$182,AG$9,FALSE))="","",(VLOOKUP($E133,'DTOC Backsheet'!$D$5:$BS$182,AG$9,FALSE))),"")</f>
        <v/>
      </c>
      <c r="AH133" s="136">
        <f t="shared" ca="1" si="47"/>
        <v>-2258</v>
      </c>
      <c r="AI133" s="138">
        <f t="shared" ca="1" si="48"/>
        <v>-416</v>
      </c>
      <c r="AJ133" s="139">
        <f t="shared" ca="1" si="49"/>
        <v>239</v>
      </c>
      <c r="AK133" s="139">
        <f t="shared" ca="1" si="50"/>
        <v>368</v>
      </c>
      <c r="AL133" s="164">
        <f t="shared" ca="1" si="51"/>
        <v>481</v>
      </c>
      <c r="AM133" s="140">
        <f t="shared" ca="1" si="52"/>
        <v>1177</v>
      </c>
      <c r="AN133" s="136" t="str">
        <f t="shared" si="53"/>
        <v/>
      </c>
      <c r="AO133" s="139" t="str">
        <f t="shared" ca="1" si="54"/>
        <v/>
      </c>
      <c r="AP133" s="138" t="str">
        <f t="shared" ca="1" si="55"/>
        <v/>
      </c>
      <c r="AQ133" s="135">
        <f t="shared" ca="1" si="56"/>
        <v>-407</v>
      </c>
      <c r="AR133" s="136">
        <f t="shared" ca="1" si="57"/>
        <v>283</v>
      </c>
      <c r="AS133" s="164">
        <f t="shared" ca="1" si="58"/>
        <v>140</v>
      </c>
      <c r="AT133" s="139">
        <f t="shared" ca="1" si="59"/>
        <v>-1060</v>
      </c>
      <c r="AU133" s="164">
        <f t="shared" ca="1" si="60"/>
        <v>-596.41598892538559</v>
      </c>
      <c r="AV133" s="140">
        <f t="shared" ca="1" si="61"/>
        <v>-213.49652188956497</v>
      </c>
      <c r="AW133" s="136" t="str">
        <f t="shared" si="62"/>
        <v/>
      </c>
      <c r="AX133" s="164" t="str">
        <f t="shared" ca="1" si="63"/>
        <v/>
      </c>
      <c r="AY133" s="140" t="str">
        <f t="shared" ca="1" si="64"/>
        <v/>
      </c>
    </row>
    <row r="134" spans="1:51">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46"/>
        <v>E06000031</v>
      </c>
      <c r="F134" s="29" t="str">
        <f ca="1">IF(E134="","",VLOOKUP(E134,'Org list'!$J$9:$K$636,2,0))</f>
        <v>Peterborough</v>
      </c>
      <c r="G134" s="135">
        <f ca="1">IFERROR(IF((VLOOKUP($E134,'DTOC Backsheet'!$D$5:$BS$182,G$9,FALSE))="","",(VLOOKUP($E134,'DTOC Backsheet'!$D$5:$BS$182,G$9,FALSE))),"")</f>
        <v>565</v>
      </c>
      <c r="H134" s="136">
        <f ca="1">IFERROR(IF((VLOOKUP($E134,'DTOC Backsheet'!$D$5:$BS$182,H$9,FALSE))="","",(VLOOKUP($E134,'DTOC Backsheet'!$D$5:$BS$182,H$9,FALSE))),"")</f>
        <v>479</v>
      </c>
      <c r="I134" s="136">
        <f ca="1">IFERROR(IF((VLOOKUP($E134,'DTOC Backsheet'!$D$5:$BS$182,I$9,FALSE))="","",(VLOOKUP($E134,'DTOC Backsheet'!$D$5:$BS$182,I$9,FALSE))),"")</f>
        <v>560</v>
      </c>
      <c r="J134" s="138">
        <f ca="1">IFERROR(IF((VLOOKUP($E134,'DTOC Backsheet'!$D$5:$BS$182,J$9,FALSE))="","",(VLOOKUP($E134,'DTOC Backsheet'!$D$5:$BS$182,J$9,FALSE))),"")</f>
        <v>742</v>
      </c>
      <c r="K134" s="164">
        <f ca="1">IFERROR(IF((VLOOKUP($E134,'DTOC Backsheet'!$D$5:$BS$182,K$9,FALSE))="","",(VLOOKUP($E134,'DTOC Backsheet'!$D$5:$BS$182,K$9,FALSE))),"")</f>
        <v>627</v>
      </c>
      <c r="L134" s="140">
        <f ca="1">IFERROR(IF((VLOOKUP($E134,'DTOC Backsheet'!$D$5:$BS$182,L$9,FALSE))="","",(VLOOKUP($E134,'DTOC Backsheet'!$D$5:$BS$182,L$9,FALSE))),"")</f>
        <v>763</v>
      </c>
      <c r="M134" s="136">
        <f ca="1">IFERROR(IF((VLOOKUP($E134,'DTOC Backsheet'!$D$5:$BS$182,M$9,FALSE))="","",(VLOOKUP($E134,'DTOC Backsheet'!$D$5:$BS$182,M$9,FALSE))),"")</f>
        <v>637</v>
      </c>
      <c r="N134" s="139">
        <f ca="1">IFERROR(IF((VLOOKUP($E134,'DTOC Backsheet'!$D$5:$BS$182,N$9,FALSE))="","",(VLOOKUP($E134,'DTOC Backsheet'!$D$5:$BS$182,N$9,FALSE))),"")</f>
        <v>550</v>
      </c>
      <c r="O134" s="137">
        <f ca="1">IFERROR(IF((VLOOKUP($E134,'DTOC Backsheet'!$D$5:$BS$182,O$9,FALSE))="","",(VLOOKUP($E134,'DTOC Backsheet'!$D$5:$BS$182,O$9,FALSE))),"")</f>
        <v>506</v>
      </c>
      <c r="P134" s="136">
        <f ca="1">IFERROR(IF((VLOOKUP($E134,'DTOC Backsheet'!$D$5:$BS$182,P$9,FALSE))="","",(VLOOKUP($E134,'DTOC Backsheet'!$D$5:$BS$182,P$9,FALSE))),"")</f>
        <v>552</v>
      </c>
      <c r="Q134" s="136">
        <f ca="1">IFERROR(IF((VLOOKUP($E134,'DTOC Backsheet'!$D$5:$BS$182,Q$9,FALSE))="","",(VLOOKUP($E134,'DTOC Backsheet'!$D$5:$BS$182,Q$9,FALSE))),"")</f>
        <v>552</v>
      </c>
      <c r="R134" s="136">
        <f ca="1">IFERROR(IF((VLOOKUP($E134,'DTOC Backsheet'!$D$5:$BS$182,R$9,FALSE))="","",(VLOOKUP($E134,'DTOC Backsheet'!$D$5:$BS$182,R$9,FALSE))),"")</f>
        <v>345</v>
      </c>
      <c r="S134" s="136">
        <f ca="1">IFERROR(IF((VLOOKUP($E134,'DTOC Backsheet'!$D$5:$BS$182,S$9,FALSE))="","",(VLOOKUP($E134,'DTOC Backsheet'!$D$5:$BS$182,S$9,FALSE))),"")</f>
        <v>316.5</v>
      </c>
      <c r="T134" s="164">
        <f ca="1">IFERROR(IF((VLOOKUP($E134,'DTOC Backsheet'!$D$5:$BS$182,T$9,FALSE))="","",(VLOOKUP($E134,'DTOC Backsheet'!$D$5:$BS$182,T$9,FALSE))),"")</f>
        <v>267</v>
      </c>
      <c r="U134" s="140">
        <f ca="1">IFERROR(IF((VLOOKUP($E134,'DTOC Backsheet'!$D$5:$BS$182,U$9,FALSE))="","",(VLOOKUP($E134,'DTOC Backsheet'!$D$5:$BS$182,U$9,FALSE))),"")</f>
        <v>276.10000000000002</v>
      </c>
      <c r="V134" s="136">
        <f ca="1">IFERROR(IF((VLOOKUP($E134,'DTOC Backsheet'!$D$5:$BS$182,V$9,FALSE))="","",(VLOOKUP($E134,'DTOC Backsheet'!$D$5:$BS$182,V$9,FALSE))),"")</f>
        <v>276.10000000000002</v>
      </c>
      <c r="W134" s="136">
        <f ca="1">IFERROR(IF((VLOOKUP($E134,'DTOC Backsheet'!$D$5:$BS$182,W$9,FALSE))="","",(VLOOKUP($E134,'DTOC Backsheet'!$D$5:$BS$182,W$9,FALSE))),"")</f>
        <v>248.8</v>
      </c>
      <c r="X134" s="138">
        <f ca="1">IFERROR(IF((VLOOKUP($E134,'DTOC Backsheet'!$D$5:$BS$182,X$9,FALSE))="","",(VLOOKUP($E134,'DTOC Backsheet'!$D$5:$BS$182,X$9,FALSE))),"")</f>
        <v>276.10000000000002</v>
      </c>
      <c r="Y134" s="135">
        <f ca="1">IFERROR(IF((VLOOKUP($E134,'DTOC Backsheet'!$D$5:$BS$182,Y$9,FALSE))="","",(VLOOKUP($E134,'DTOC Backsheet'!$D$5:$BS$182,Y$9,FALSE))),"")</f>
        <v>472</v>
      </c>
      <c r="Z134" s="136">
        <f ca="1">IFERROR(IF((VLOOKUP($E134,'DTOC Backsheet'!$D$5:$BS$182,Z$9,FALSE))="","",(VLOOKUP($E134,'DTOC Backsheet'!$D$5:$BS$182,Z$9,FALSE))),"")</f>
        <v>628</v>
      </c>
      <c r="AA134" s="164">
        <f ca="1">IFERROR(IF((VLOOKUP($E134,'DTOC Backsheet'!$D$5:$BS$182,AA$9,FALSE))="","",(VLOOKUP($E134,'DTOC Backsheet'!$D$5:$BS$182,AA$9,FALSE))),"")</f>
        <v>841</v>
      </c>
      <c r="AB134" s="139">
        <f ca="1">IFERROR(IF((VLOOKUP($E134,'DTOC Backsheet'!$D$5:$BS$182,AB$9,FALSE))="","",(VLOOKUP($E134,'DTOC Backsheet'!$D$5:$BS$182,AB$9,FALSE))),"")</f>
        <v>659</v>
      </c>
      <c r="AC134" s="164">
        <f ca="1">IFERROR(IF((VLOOKUP($E134,'DTOC Backsheet'!$D$5:$BS$182,AC$9,FALSE))="","",(VLOOKUP($E134,'DTOC Backsheet'!$D$5:$BS$182,AC$9,FALSE))),"")</f>
        <v>647</v>
      </c>
      <c r="AD134" s="140">
        <f ca="1">IFERROR(IF((VLOOKUP($E134,'DTOC Backsheet'!$D$5:$BS$182,AD$9,FALSE))="","",(VLOOKUP($E134,'DTOC Backsheet'!$D$5:$BS$182,AD$9,FALSE))),"")</f>
        <v>587</v>
      </c>
      <c r="AE134" s="136"/>
      <c r="AF134" s="139" t="str">
        <f ca="1">IFERROR(IF((VLOOKUP($E134,'DTOC Backsheet'!$D$5:$BS$182,AF$9,FALSE))="","",(VLOOKUP($E134,'DTOC Backsheet'!$D$5:$BS$182,AF$9,FALSE))),"")</f>
        <v/>
      </c>
      <c r="AG134" s="137" t="str">
        <f ca="1">IFERROR(IF((VLOOKUP($E134,'DTOC Backsheet'!$D$5:$BS$182,AG$9,FALSE))="","",(VLOOKUP($E134,'DTOC Backsheet'!$D$5:$BS$182,AG$9,FALSE))),"")</f>
        <v/>
      </c>
      <c r="AH134" s="136">
        <f t="shared" ca="1" si="47"/>
        <v>93</v>
      </c>
      <c r="AI134" s="138">
        <f t="shared" ca="1" si="48"/>
        <v>-149</v>
      </c>
      <c r="AJ134" s="139">
        <f t="shared" ca="1" si="49"/>
        <v>-281</v>
      </c>
      <c r="AK134" s="139">
        <f t="shared" ca="1" si="50"/>
        <v>83</v>
      </c>
      <c r="AL134" s="164">
        <f t="shared" ca="1" si="51"/>
        <v>-20</v>
      </c>
      <c r="AM134" s="140">
        <f t="shared" ca="1" si="52"/>
        <v>176</v>
      </c>
      <c r="AN134" s="136" t="str">
        <f t="shared" si="53"/>
        <v/>
      </c>
      <c r="AO134" s="139" t="str">
        <f t="shared" ca="1" si="54"/>
        <v/>
      </c>
      <c r="AP134" s="138" t="str">
        <f t="shared" ca="1" si="55"/>
        <v/>
      </c>
      <c r="AQ134" s="135">
        <f t="shared" ca="1" si="56"/>
        <v>80</v>
      </c>
      <c r="AR134" s="136">
        <f t="shared" ca="1" si="57"/>
        <v>-76</v>
      </c>
      <c r="AS134" s="164">
        <f t="shared" ca="1" si="58"/>
        <v>-496</v>
      </c>
      <c r="AT134" s="139">
        <f t="shared" ca="1" si="59"/>
        <v>-342.5</v>
      </c>
      <c r="AU134" s="164">
        <f t="shared" ca="1" si="60"/>
        <v>-380</v>
      </c>
      <c r="AV134" s="140">
        <f t="shared" ca="1" si="61"/>
        <v>-310.89999999999998</v>
      </c>
      <c r="AW134" s="136" t="str">
        <f t="shared" si="62"/>
        <v/>
      </c>
      <c r="AX134" s="164" t="str">
        <f t="shared" ca="1" si="63"/>
        <v/>
      </c>
      <c r="AY134" s="140" t="str">
        <f t="shared" ca="1" si="64"/>
        <v/>
      </c>
    </row>
    <row r="135" spans="1:51">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46"/>
        <v>E06000026</v>
      </c>
      <c r="F135" s="29" t="str">
        <f ca="1">IF(E135="","",VLOOKUP(E135,'Org list'!$J$9:$K$636,2,0))</f>
        <v>Plymouth</v>
      </c>
      <c r="G135" s="135">
        <f ca="1">IFERROR(IF((VLOOKUP($E135,'DTOC Backsheet'!$D$5:$BS$182,G$9,FALSE))="","",(VLOOKUP($E135,'DTOC Backsheet'!$D$5:$BS$182,G$9,FALSE))),"")</f>
        <v>1068</v>
      </c>
      <c r="H135" s="136">
        <f ca="1">IFERROR(IF((VLOOKUP($E135,'DTOC Backsheet'!$D$5:$BS$182,H$9,FALSE))="","",(VLOOKUP($E135,'DTOC Backsheet'!$D$5:$BS$182,H$9,FALSE))),"")</f>
        <v>945</v>
      </c>
      <c r="I135" s="136">
        <f ca="1">IFERROR(IF((VLOOKUP($E135,'DTOC Backsheet'!$D$5:$BS$182,I$9,FALSE))="","",(VLOOKUP($E135,'DTOC Backsheet'!$D$5:$BS$182,I$9,FALSE))),"")</f>
        <v>1079</v>
      </c>
      <c r="J135" s="138">
        <f ca="1">IFERROR(IF((VLOOKUP($E135,'DTOC Backsheet'!$D$5:$BS$182,J$9,FALSE))="","",(VLOOKUP($E135,'DTOC Backsheet'!$D$5:$BS$182,J$9,FALSE))),"")</f>
        <v>1196</v>
      </c>
      <c r="K135" s="164">
        <f ca="1">IFERROR(IF((VLOOKUP($E135,'DTOC Backsheet'!$D$5:$BS$182,K$9,FALSE))="","",(VLOOKUP($E135,'DTOC Backsheet'!$D$5:$BS$182,K$9,FALSE))),"")</f>
        <v>1302</v>
      </c>
      <c r="L135" s="140">
        <f ca="1">IFERROR(IF((VLOOKUP($E135,'DTOC Backsheet'!$D$5:$BS$182,L$9,FALSE))="","",(VLOOKUP($E135,'DTOC Backsheet'!$D$5:$BS$182,L$9,FALSE))),"")</f>
        <v>2347</v>
      </c>
      <c r="M135" s="136">
        <f ca="1">IFERROR(IF((VLOOKUP($E135,'DTOC Backsheet'!$D$5:$BS$182,M$9,FALSE))="","",(VLOOKUP($E135,'DTOC Backsheet'!$D$5:$BS$182,M$9,FALSE))),"")</f>
        <v>2050</v>
      </c>
      <c r="N135" s="139">
        <f ca="1">IFERROR(IF((VLOOKUP($E135,'DTOC Backsheet'!$D$5:$BS$182,N$9,FALSE))="","",(VLOOKUP($E135,'DTOC Backsheet'!$D$5:$BS$182,N$9,FALSE))),"")</f>
        <v>1880</v>
      </c>
      <c r="O135" s="137">
        <f ca="1">IFERROR(IF((VLOOKUP($E135,'DTOC Backsheet'!$D$5:$BS$182,O$9,FALSE))="","",(VLOOKUP($E135,'DTOC Backsheet'!$D$5:$BS$182,O$9,FALSE))),"")</f>
        <v>1857</v>
      </c>
      <c r="P135" s="136">
        <f ca="1">IFERROR(IF((VLOOKUP($E135,'DTOC Backsheet'!$D$5:$BS$182,P$9,FALSE))="","",(VLOOKUP($E135,'DTOC Backsheet'!$D$5:$BS$182,P$9,FALSE))),"")</f>
        <v>1900</v>
      </c>
      <c r="Q135" s="136">
        <f ca="1">IFERROR(IF((VLOOKUP($E135,'DTOC Backsheet'!$D$5:$BS$182,Q$9,FALSE))="","",(VLOOKUP($E135,'DTOC Backsheet'!$D$5:$BS$182,Q$9,FALSE))),"")</f>
        <v>1900</v>
      </c>
      <c r="R135" s="136">
        <f ca="1">IFERROR(IF((VLOOKUP($E135,'DTOC Backsheet'!$D$5:$BS$182,R$9,FALSE))="","",(VLOOKUP($E135,'DTOC Backsheet'!$D$5:$BS$182,R$9,FALSE))),"")</f>
        <v>1900</v>
      </c>
      <c r="S135" s="136">
        <f ca="1">IFERROR(IF((VLOOKUP($E135,'DTOC Backsheet'!$D$5:$BS$182,S$9,FALSE))="","",(VLOOKUP($E135,'DTOC Backsheet'!$D$5:$BS$182,S$9,FALSE))),"")</f>
        <v>1475</v>
      </c>
      <c r="T135" s="164">
        <f ca="1">IFERROR(IF((VLOOKUP($E135,'DTOC Backsheet'!$D$5:$BS$182,T$9,FALSE))="","",(VLOOKUP($E135,'DTOC Backsheet'!$D$5:$BS$182,T$9,FALSE))),"")</f>
        <v>742.5986370705092</v>
      </c>
      <c r="U135" s="140">
        <f ca="1">IFERROR(IF((VLOOKUP($E135,'DTOC Backsheet'!$D$5:$BS$182,U$9,FALSE))="","",(VLOOKUP($E135,'DTOC Backsheet'!$D$5:$BS$182,U$9,FALSE))),"")</f>
        <v>767.35192497285948</v>
      </c>
      <c r="V135" s="136">
        <f ca="1">IFERROR(IF((VLOOKUP($E135,'DTOC Backsheet'!$D$5:$BS$182,V$9,FALSE))="","",(VLOOKUP($E135,'DTOC Backsheet'!$D$5:$BS$182,V$9,FALSE))),"")</f>
        <v>767.35192497285948</v>
      </c>
      <c r="W135" s="136">
        <f ca="1">IFERROR(IF((VLOOKUP($E135,'DTOC Backsheet'!$D$5:$BS$182,W$9,FALSE))="","",(VLOOKUP($E135,'DTOC Backsheet'!$D$5:$BS$182,W$9,FALSE))),"")</f>
        <v>693.09206126580852</v>
      </c>
      <c r="X135" s="138">
        <f ca="1">IFERROR(IF((VLOOKUP($E135,'DTOC Backsheet'!$D$5:$BS$182,X$9,FALSE))="","",(VLOOKUP($E135,'DTOC Backsheet'!$D$5:$BS$182,X$9,FALSE))),"")</f>
        <v>767.35192497285948</v>
      </c>
      <c r="Y135" s="135">
        <f ca="1">IFERROR(IF((VLOOKUP($E135,'DTOC Backsheet'!$D$5:$BS$182,Y$9,FALSE))="","",(VLOOKUP($E135,'DTOC Backsheet'!$D$5:$BS$182,Y$9,FALSE))),"")</f>
        <v>1587</v>
      </c>
      <c r="Z135" s="136">
        <f ca="1">IFERROR(IF((VLOOKUP($E135,'DTOC Backsheet'!$D$5:$BS$182,Z$9,FALSE))="","",(VLOOKUP($E135,'DTOC Backsheet'!$D$5:$BS$182,Z$9,FALSE))),"")</f>
        <v>1771</v>
      </c>
      <c r="AA135" s="164">
        <f ca="1">IFERROR(IF((VLOOKUP($E135,'DTOC Backsheet'!$D$5:$BS$182,AA$9,FALSE))="","",(VLOOKUP($E135,'DTOC Backsheet'!$D$5:$BS$182,AA$9,FALSE))),"")</f>
        <v>1715</v>
      </c>
      <c r="AB135" s="139">
        <f ca="1">IFERROR(IF((VLOOKUP($E135,'DTOC Backsheet'!$D$5:$BS$182,AB$9,FALSE))="","",(VLOOKUP($E135,'DTOC Backsheet'!$D$5:$BS$182,AB$9,FALSE))),"")</f>
        <v>1494</v>
      </c>
      <c r="AC135" s="164">
        <f ca="1">IFERROR(IF((VLOOKUP($E135,'DTOC Backsheet'!$D$5:$BS$182,AC$9,FALSE))="","",(VLOOKUP($E135,'DTOC Backsheet'!$D$5:$BS$182,AC$9,FALSE))),"")</f>
        <v>1246</v>
      </c>
      <c r="AD135" s="140">
        <f ca="1">IFERROR(IF((VLOOKUP($E135,'DTOC Backsheet'!$D$5:$BS$182,AD$9,FALSE))="","",(VLOOKUP($E135,'DTOC Backsheet'!$D$5:$BS$182,AD$9,FALSE))),"")</f>
        <v>1714</v>
      </c>
      <c r="AE135" s="136"/>
      <c r="AF135" s="139" t="str">
        <f ca="1">IFERROR(IF((VLOOKUP($E135,'DTOC Backsheet'!$D$5:$BS$182,AF$9,FALSE))="","",(VLOOKUP($E135,'DTOC Backsheet'!$D$5:$BS$182,AF$9,FALSE))),"")</f>
        <v/>
      </c>
      <c r="AG135" s="137" t="str">
        <f ca="1">IFERROR(IF((VLOOKUP($E135,'DTOC Backsheet'!$D$5:$BS$182,AG$9,FALSE))="","",(VLOOKUP($E135,'DTOC Backsheet'!$D$5:$BS$182,AG$9,FALSE))),"")</f>
        <v/>
      </c>
      <c r="AH135" s="136">
        <f t="shared" ca="1" si="47"/>
        <v>-519</v>
      </c>
      <c r="AI135" s="138">
        <f t="shared" ca="1" si="48"/>
        <v>-826</v>
      </c>
      <c r="AJ135" s="139">
        <f t="shared" ca="1" si="49"/>
        <v>-636</v>
      </c>
      <c r="AK135" s="139">
        <f t="shared" ca="1" si="50"/>
        <v>-298</v>
      </c>
      <c r="AL135" s="164">
        <f t="shared" ca="1" si="51"/>
        <v>56</v>
      </c>
      <c r="AM135" s="140">
        <f t="shared" ca="1" si="52"/>
        <v>633</v>
      </c>
      <c r="AN135" s="136" t="str">
        <f t="shared" si="53"/>
        <v/>
      </c>
      <c r="AO135" s="139" t="str">
        <f t="shared" ca="1" si="54"/>
        <v/>
      </c>
      <c r="AP135" s="138" t="str">
        <f t="shared" ca="1" si="55"/>
        <v/>
      </c>
      <c r="AQ135" s="135">
        <f t="shared" ca="1" si="56"/>
        <v>313</v>
      </c>
      <c r="AR135" s="136">
        <f t="shared" ca="1" si="57"/>
        <v>129</v>
      </c>
      <c r="AS135" s="164">
        <f t="shared" ca="1" si="58"/>
        <v>185</v>
      </c>
      <c r="AT135" s="139">
        <f t="shared" ca="1" si="59"/>
        <v>-19</v>
      </c>
      <c r="AU135" s="164">
        <f t="shared" ca="1" si="60"/>
        <v>-503.4013629294908</v>
      </c>
      <c r="AV135" s="140">
        <f t="shared" ca="1" si="61"/>
        <v>-946.64807502714052</v>
      </c>
      <c r="AW135" s="136" t="str">
        <f t="shared" si="62"/>
        <v/>
      </c>
      <c r="AX135" s="164" t="str">
        <f t="shared" ca="1" si="63"/>
        <v/>
      </c>
      <c r="AY135" s="140" t="str">
        <f t="shared" ca="1" si="64"/>
        <v/>
      </c>
    </row>
    <row r="136" spans="1:51">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46"/>
        <v>E06000044</v>
      </c>
      <c r="F136" s="29" t="str">
        <f ca="1">IF(E136="","",VLOOKUP(E136,'Org list'!$J$9:$K$636,2,0))</f>
        <v>Portsmouth</v>
      </c>
      <c r="G136" s="135">
        <f ca="1">IFERROR(IF((VLOOKUP($E136,'DTOC Backsheet'!$D$5:$BS$182,G$9,FALSE))="","",(VLOOKUP($E136,'DTOC Backsheet'!$D$5:$BS$182,G$9,FALSE))),"")</f>
        <v>813</v>
      </c>
      <c r="H136" s="136">
        <f ca="1">IFERROR(IF((VLOOKUP($E136,'DTOC Backsheet'!$D$5:$BS$182,H$9,FALSE))="","",(VLOOKUP($E136,'DTOC Backsheet'!$D$5:$BS$182,H$9,FALSE))),"")</f>
        <v>929</v>
      </c>
      <c r="I136" s="136">
        <f ca="1">IFERROR(IF((VLOOKUP($E136,'DTOC Backsheet'!$D$5:$BS$182,I$9,FALSE))="","",(VLOOKUP($E136,'DTOC Backsheet'!$D$5:$BS$182,I$9,FALSE))),"")</f>
        <v>732</v>
      </c>
      <c r="J136" s="138">
        <f ca="1">IFERROR(IF((VLOOKUP($E136,'DTOC Backsheet'!$D$5:$BS$182,J$9,FALSE))="","",(VLOOKUP($E136,'DTOC Backsheet'!$D$5:$BS$182,J$9,FALSE))),"")</f>
        <v>1466</v>
      </c>
      <c r="K136" s="164">
        <f ca="1">IFERROR(IF((VLOOKUP($E136,'DTOC Backsheet'!$D$5:$BS$182,K$9,FALSE))="","",(VLOOKUP($E136,'DTOC Backsheet'!$D$5:$BS$182,K$9,FALSE))),"")</f>
        <v>926</v>
      </c>
      <c r="L136" s="140">
        <f ca="1">IFERROR(IF((VLOOKUP($E136,'DTOC Backsheet'!$D$5:$BS$182,L$9,FALSE))="","",(VLOOKUP($E136,'DTOC Backsheet'!$D$5:$BS$182,L$9,FALSE))),"")</f>
        <v>576</v>
      </c>
      <c r="M136" s="136">
        <f ca="1">IFERROR(IF((VLOOKUP($E136,'DTOC Backsheet'!$D$5:$BS$182,M$9,FALSE))="","",(VLOOKUP($E136,'DTOC Backsheet'!$D$5:$BS$182,M$9,FALSE))),"")</f>
        <v>706</v>
      </c>
      <c r="N136" s="139">
        <f ca="1">IFERROR(IF((VLOOKUP($E136,'DTOC Backsheet'!$D$5:$BS$182,N$9,FALSE))="","",(VLOOKUP($E136,'DTOC Backsheet'!$D$5:$BS$182,N$9,FALSE))),"")</f>
        <v>792</v>
      </c>
      <c r="O136" s="137">
        <f ca="1">IFERROR(IF((VLOOKUP($E136,'DTOC Backsheet'!$D$5:$BS$182,O$9,FALSE))="","",(VLOOKUP($E136,'DTOC Backsheet'!$D$5:$BS$182,O$9,FALSE))),"")</f>
        <v>961</v>
      </c>
      <c r="P136" s="136">
        <f ca="1">IFERROR(IF((VLOOKUP($E136,'DTOC Backsheet'!$D$5:$BS$182,P$9,FALSE))="","",(VLOOKUP($E136,'DTOC Backsheet'!$D$5:$BS$182,P$9,FALSE))),"")</f>
        <v>998.7</v>
      </c>
      <c r="Q136" s="136">
        <f ca="1">IFERROR(IF((VLOOKUP($E136,'DTOC Backsheet'!$D$5:$BS$182,Q$9,FALSE))="","",(VLOOKUP($E136,'DTOC Backsheet'!$D$5:$BS$182,Q$9,FALSE))),"")</f>
        <v>980.1</v>
      </c>
      <c r="R136" s="136">
        <f ca="1">IFERROR(IF((VLOOKUP($E136,'DTOC Backsheet'!$D$5:$BS$182,R$9,FALSE))="","",(VLOOKUP($E136,'DTOC Backsheet'!$D$5:$BS$182,R$9,FALSE))),"")</f>
        <v>794.1</v>
      </c>
      <c r="S136" s="136">
        <f ca="1">IFERROR(IF((VLOOKUP($E136,'DTOC Backsheet'!$D$5:$BS$182,S$9,FALSE))="","",(VLOOKUP($E136,'DTOC Backsheet'!$D$5:$BS$182,S$9,FALSE))),"")</f>
        <v>661</v>
      </c>
      <c r="T136" s="164">
        <f ca="1">IFERROR(IF((VLOOKUP($E136,'DTOC Backsheet'!$D$5:$BS$182,T$9,FALSE))="","",(VLOOKUP($E136,'DTOC Backsheet'!$D$5:$BS$182,T$9,FALSE))),"")</f>
        <v>481.18513253481092</v>
      </c>
      <c r="U136" s="140">
        <f ca="1">IFERROR(IF((VLOOKUP($E136,'DTOC Backsheet'!$D$5:$BS$182,U$9,FALSE))="","",(VLOOKUP($E136,'DTOC Backsheet'!$D$5:$BS$182,U$9,FALSE))),"")</f>
        <v>497.22463695263792</v>
      </c>
      <c r="V136" s="136">
        <f ca="1">IFERROR(IF((VLOOKUP($E136,'DTOC Backsheet'!$D$5:$BS$182,V$9,FALSE))="","",(VLOOKUP($E136,'DTOC Backsheet'!$D$5:$BS$182,V$9,FALSE))),"")</f>
        <v>497.22463695263792</v>
      </c>
      <c r="W136" s="136">
        <f ca="1">IFERROR(IF((VLOOKUP($E136,'DTOC Backsheet'!$D$5:$BS$182,W$9,FALSE))="","",(VLOOKUP($E136,'DTOC Backsheet'!$D$5:$BS$182,W$9,FALSE))),"")</f>
        <v>449.1061236991568</v>
      </c>
      <c r="X136" s="138">
        <f ca="1">IFERROR(IF((VLOOKUP($E136,'DTOC Backsheet'!$D$5:$BS$182,X$9,FALSE))="","",(VLOOKUP($E136,'DTOC Backsheet'!$D$5:$BS$182,X$9,FALSE))),"")</f>
        <v>497.22463695263792</v>
      </c>
      <c r="Y136" s="135">
        <f ca="1">IFERROR(IF((VLOOKUP($E136,'DTOC Backsheet'!$D$5:$BS$182,Y$9,FALSE))="","",(VLOOKUP($E136,'DTOC Backsheet'!$D$5:$BS$182,Y$9,FALSE))),"")</f>
        <v>722</v>
      </c>
      <c r="Z136" s="136">
        <f ca="1">IFERROR(IF((VLOOKUP($E136,'DTOC Backsheet'!$D$5:$BS$182,Z$9,FALSE))="","",(VLOOKUP($E136,'DTOC Backsheet'!$D$5:$BS$182,Z$9,FALSE))),"")</f>
        <v>800</v>
      </c>
      <c r="AA136" s="164">
        <f ca="1">IFERROR(IF((VLOOKUP($E136,'DTOC Backsheet'!$D$5:$BS$182,AA$9,FALSE))="","",(VLOOKUP($E136,'DTOC Backsheet'!$D$5:$BS$182,AA$9,FALSE))),"")</f>
        <v>590</v>
      </c>
      <c r="AB136" s="139">
        <f ca="1">IFERROR(IF((VLOOKUP($E136,'DTOC Backsheet'!$D$5:$BS$182,AB$9,FALSE))="","",(VLOOKUP($E136,'DTOC Backsheet'!$D$5:$BS$182,AB$9,FALSE))),"")</f>
        <v>559</v>
      </c>
      <c r="AC136" s="164">
        <f ca="1">IFERROR(IF((VLOOKUP($E136,'DTOC Backsheet'!$D$5:$BS$182,AC$9,FALSE))="","",(VLOOKUP($E136,'DTOC Backsheet'!$D$5:$BS$182,AC$9,FALSE))),"")</f>
        <v>561</v>
      </c>
      <c r="AD136" s="140">
        <f ca="1">IFERROR(IF((VLOOKUP($E136,'DTOC Backsheet'!$D$5:$BS$182,AD$9,FALSE))="","",(VLOOKUP($E136,'DTOC Backsheet'!$D$5:$BS$182,AD$9,FALSE))),"")</f>
        <v>636</v>
      </c>
      <c r="AE136" s="136"/>
      <c r="AF136" s="139" t="str">
        <f ca="1">IFERROR(IF((VLOOKUP($E136,'DTOC Backsheet'!$D$5:$BS$182,AF$9,FALSE))="","",(VLOOKUP($E136,'DTOC Backsheet'!$D$5:$BS$182,AF$9,FALSE))),"")</f>
        <v/>
      </c>
      <c r="AG136" s="137" t="str">
        <f ca="1">IFERROR(IF((VLOOKUP($E136,'DTOC Backsheet'!$D$5:$BS$182,AG$9,FALSE))="","",(VLOOKUP($E136,'DTOC Backsheet'!$D$5:$BS$182,AG$9,FALSE))),"")</f>
        <v/>
      </c>
      <c r="AH136" s="136">
        <f t="shared" ca="1" si="47"/>
        <v>91</v>
      </c>
      <c r="AI136" s="138">
        <f t="shared" ca="1" si="48"/>
        <v>129</v>
      </c>
      <c r="AJ136" s="139">
        <f t="shared" ca="1" si="49"/>
        <v>142</v>
      </c>
      <c r="AK136" s="139">
        <f t="shared" ca="1" si="50"/>
        <v>907</v>
      </c>
      <c r="AL136" s="164">
        <f t="shared" ca="1" si="51"/>
        <v>365</v>
      </c>
      <c r="AM136" s="140">
        <f t="shared" ca="1" si="52"/>
        <v>-60</v>
      </c>
      <c r="AN136" s="136" t="str">
        <f t="shared" si="53"/>
        <v/>
      </c>
      <c r="AO136" s="139" t="str">
        <f t="shared" ca="1" si="54"/>
        <v/>
      </c>
      <c r="AP136" s="138" t="str">
        <f t="shared" ca="1" si="55"/>
        <v/>
      </c>
      <c r="AQ136" s="135">
        <f t="shared" ca="1" si="56"/>
        <v>276.70000000000005</v>
      </c>
      <c r="AR136" s="136">
        <f t="shared" ca="1" si="57"/>
        <v>180.10000000000002</v>
      </c>
      <c r="AS136" s="164">
        <f t="shared" ca="1" si="58"/>
        <v>204.10000000000002</v>
      </c>
      <c r="AT136" s="139">
        <f t="shared" ca="1" si="59"/>
        <v>102</v>
      </c>
      <c r="AU136" s="164">
        <f t="shared" ca="1" si="60"/>
        <v>-79.814867465189081</v>
      </c>
      <c r="AV136" s="140">
        <f t="shared" ca="1" si="61"/>
        <v>-138.77536304736208</v>
      </c>
      <c r="AW136" s="136" t="str">
        <f t="shared" si="62"/>
        <v/>
      </c>
      <c r="AX136" s="164" t="str">
        <f t="shared" ca="1" si="63"/>
        <v/>
      </c>
      <c r="AY136" s="140" t="str">
        <f t="shared" ca="1" si="64"/>
        <v/>
      </c>
    </row>
    <row r="137" spans="1:51">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46"/>
        <v>E06000038</v>
      </c>
      <c r="F137" s="29" t="str">
        <f ca="1">IF(E137="","",VLOOKUP(E137,'Org list'!$J$9:$K$636,2,0))</f>
        <v>Reading</v>
      </c>
      <c r="G137" s="135">
        <f ca="1">IFERROR(IF((VLOOKUP($E137,'DTOC Backsheet'!$D$5:$BS$182,G$9,FALSE))="","",(VLOOKUP($E137,'DTOC Backsheet'!$D$5:$BS$182,G$9,FALSE))),"")</f>
        <v>1066</v>
      </c>
      <c r="H137" s="136">
        <f ca="1">IFERROR(IF((VLOOKUP($E137,'DTOC Backsheet'!$D$5:$BS$182,H$9,FALSE))="","",(VLOOKUP($E137,'DTOC Backsheet'!$D$5:$BS$182,H$9,FALSE))),"")</f>
        <v>989</v>
      </c>
      <c r="I137" s="136">
        <f ca="1">IFERROR(IF((VLOOKUP($E137,'DTOC Backsheet'!$D$5:$BS$182,I$9,FALSE))="","",(VLOOKUP($E137,'DTOC Backsheet'!$D$5:$BS$182,I$9,FALSE))),"")</f>
        <v>1078</v>
      </c>
      <c r="J137" s="138">
        <f ca="1">IFERROR(IF((VLOOKUP($E137,'DTOC Backsheet'!$D$5:$BS$182,J$9,FALSE))="","",(VLOOKUP($E137,'DTOC Backsheet'!$D$5:$BS$182,J$9,FALSE))),"")</f>
        <v>1105</v>
      </c>
      <c r="K137" s="164">
        <f ca="1">IFERROR(IF((VLOOKUP($E137,'DTOC Backsheet'!$D$5:$BS$182,K$9,FALSE))="","",(VLOOKUP($E137,'DTOC Backsheet'!$D$5:$BS$182,K$9,FALSE))),"")</f>
        <v>1208</v>
      </c>
      <c r="L137" s="140">
        <f ca="1">IFERROR(IF((VLOOKUP($E137,'DTOC Backsheet'!$D$5:$BS$182,L$9,FALSE))="","",(VLOOKUP($E137,'DTOC Backsheet'!$D$5:$BS$182,L$9,FALSE))),"")</f>
        <v>927</v>
      </c>
      <c r="M137" s="136">
        <f ca="1">IFERROR(IF((VLOOKUP($E137,'DTOC Backsheet'!$D$5:$BS$182,M$9,FALSE))="","",(VLOOKUP($E137,'DTOC Backsheet'!$D$5:$BS$182,M$9,FALSE))),"")</f>
        <v>666</v>
      </c>
      <c r="N137" s="139">
        <f ca="1">IFERROR(IF((VLOOKUP($E137,'DTOC Backsheet'!$D$5:$BS$182,N$9,FALSE))="","",(VLOOKUP($E137,'DTOC Backsheet'!$D$5:$BS$182,N$9,FALSE))),"")</f>
        <v>705</v>
      </c>
      <c r="O137" s="137">
        <f ca="1">IFERROR(IF((VLOOKUP($E137,'DTOC Backsheet'!$D$5:$BS$182,O$9,FALSE))="","",(VLOOKUP($E137,'DTOC Backsheet'!$D$5:$BS$182,O$9,FALSE))),"")</f>
        <v>630</v>
      </c>
      <c r="P137" s="136">
        <f ca="1">IFERROR(IF((VLOOKUP($E137,'DTOC Backsheet'!$D$5:$BS$182,P$9,FALSE))="","",(VLOOKUP($E137,'DTOC Backsheet'!$D$5:$BS$182,P$9,FALSE))),"")</f>
        <v>376.50225</v>
      </c>
      <c r="Q137" s="136">
        <f ca="1">IFERROR(IF((VLOOKUP($E137,'DTOC Backsheet'!$D$5:$BS$182,Q$9,FALSE))="","",(VLOOKUP($E137,'DTOC Backsheet'!$D$5:$BS$182,Q$9,FALSE))),"")</f>
        <v>319.21450000000004</v>
      </c>
      <c r="R137" s="136">
        <f ca="1">IFERROR(IF((VLOOKUP($E137,'DTOC Backsheet'!$D$5:$BS$182,R$9,FALSE))="","",(VLOOKUP($E137,'DTOC Backsheet'!$D$5:$BS$182,R$9,FALSE))),"")</f>
        <v>240</v>
      </c>
      <c r="S137" s="136">
        <f ca="1">IFERROR(IF((VLOOKUP($E137,'DTOC Backsheet'!$D$5:$BS$182,S$9,FALSE))="","",(VLOOKUP($E137,'DTOC Backsheet'!$D$5:$BS$182,S$9,FALSE))),"")</f>
        <v>240</v>
      </c>
      <c r="T137" s="164">
        <f ca="1">IFERROR(IF((VLOOKUP($E137,'DTOC Backsheet'!$D$5:$BS$182,T$9,FALSE))="","",(VLOOKUP($E137,'DTOC Backsheet'!$D$5:$BS$182,T$9,FALSE))),"")</f>
        <v>240</v>
      </c>
      <c r="U137" s="140">
        <f ca="1">IFERROR(IF((VLOOKUP($E137,'DTOC Backsheet'!$D$5:$BS$182,U$9,FALSE))="","",(VLOOKUP($E137,'DTOC Backsheet'!$D$5:$BS$182,U$9,FALSE))),"")</f>
        <v>240</v>
      </c>
      <c r="V137" s="136">
        <f ca="1">IFERROR(IF((VLOOKUP($E137,'DTOC Backsheet'!$D$5:$BS$182,V$9,FALSE))="","",(VLOOKUP($E137,'DTOC Backsheet'!$D$5:$BS$182,V$9,FALSE))),"")</f>
        <v>240</v>
      </c>
      <c r="W137" s="136">
        <f ca="1">IFERROR(IF((VLOOKUP($E137,'DTOC Backsheet'!$D$5:$BS$182,W$9,FALSE))="","",(VLOOKUP($E137,'DTOC Backsheet'!$D$5:$BS$182,W$9,FALSE))),"")</f>
        <v>240</v>
      </c>
      <c r="X137" s="138">
        <f ca="1">IFERROR(IF((VLOOKUP($E137,'DTOC Backsheet'!$D$5:$BS$182,X$9,FALSE))="","",(VLOOKUP($E137,'DTOC Backsheet'!$D$5:$BS$182,X$9,FALSE))),"")</f>
        <v>240</v>
      </c>
      <c r="Y137" s="135">
        <f ca="1">IFERROR(IF((VLOOKUP($E137,'DTOC Backsheet'!$D$5:$BS$182,Y$9,FALSE))="","",(VLOOKUP($E137,'DTOC Backsheet'!$D$5:$BS$182,Y$9,FALSE))),"")</f>
        <v>537</v>
      </c>
      <c r="Z137" s="136">
        <f ca="1">IFERROR(IF((VLOOKUP($E137,'DTOC Backsheet'!$D$5:$BS$182,Z$9,FALSE))="","",(VLOOKUP($E137,'DTOC Backsheet'!$D$5:$BS$182,Z$9,FALSE))),"")</f>
        <v>747</v>
      </c>
      <c r="AA137" s="164">
        <f ca="1">IFERROR(IF((VLOOKUP($E137,'DTOC Backsheet'!$D$5:$BS$182,AA$9,FALSE))="","",(VLOOKUP($E137,'DTOC Backsheet'!$D$5:$BS$182,AA$9,FALSE))),"")</f>
        <v>647</v>
      </c>
      <c r="AB137" s="139">
        <f ca="1">IFERROR(IF((VLOOKUP($E137,'DTOC Backsheet'!$D$5:$BS$182,AB$9,FALSE))="","",(VLOOKUP($E137,'DTOC Backsheet'!$D$5:$BS$182,AB$9,FALSE))),"")</f>
        <v>710</v>
      </c>
      <c r="AC137" s="164">
        <f ca="1">IFERROR(IF((VLOOKUP($E137,'DTOC Backsheet'!$D$5:$BS$182,AC$9,FALSE))="","",(VLOOKUP($E137,'DTOC Backsheet'!$D$5:$BS$182,AC$9,FALSE))),"")</f>
        <v>661</v>
      </c>
      <c r="AD137" s="140">
        <f ca="1">IFERROR(IF((VLOOKUP($E137,'DTOC Backsheet'!$D$5:$BS$182,AD$9,FALSE))="","",(VLOOKUP($E137,'DTOC Backsheet'!$D$5:$BS$182,AD$9,FALSE))),"")</f>
        <v>493</v>
      </c>
      <c r="AE137" s="136"/>
      <c r="AF137" s="139" t="str">
        <f ca="1">IFERROR(IF((VLOOKUP($E137,'DTOC Backsheet'!$D$5:$BS$182,AF$9,FALSE))="","",(VLOOKUP($E137,'DTOC Backsheet'!$D$5:$BS$182,AF$9,FALSE))),"")</f>
        <v/>
      </c>
      <c r="AG137" s="137" t="str">
        <f ca="1">IFERROR(IF((VLOOKUP($E137,'DTOC Backsheet'!$D$5:$BS$182,AG$9,FALSE))="","",(VLOOKUP($E137,'DTOC Backsheet'!$D$5:$BS$182,AG$9,FALSE))),"")</f>
        <v/>
      </c>
      <c r="AH137" s="136">
        <f t="shared" ca="1" si="47"/>
        <v>529</v>
      </c>
      <c r="AI137" s="138">
        <f t="shared" ca="1" si="48"/>
        <v>242</v>
      </c>
      <c r="AJ137" s="139">
        <f t="shared" ca="1" si="49"/>
        <v>431</v>
      </c>
      <c r="AK137" s="139">
        <f t="shared" ca="1" si="50"/>
        <v>395</v>
      </c>
      <c r="AL137" s="164">
        <f t="shared" ca="1" si="51"/>
        <v>547</v>
      </c>
      <c r="AM137" s="140">
        <f t="shared" ca="1" si="52"/>
        <v>434</v>
      </c>
      <c r="AN137" s="136" t="str">
        <f t="shared" si="53"/>
        <v/>
      </c>
      <c r="AO137" s="139" t="str">
        <f t="shared" ca="1" si="54"/>
        <v/>
      </c>
      <c r="AP137" s="138" t="str">
        <f t="shared" ca="1" si="55"/>
        <v/>
      </c>
      <c r="AQ137" s="135">
        <f t="shared" ca="1" si="56"/>
        <v>-160.49775</v>
      </c>
      <c r="AR137" s="136">
        <f t="shared" ca="1" si="57"/>
        <v>-427.78549999999996</v>
      </c>
      <c r="AS137" s="164">
        <f t="shared" ca="1" si="58"/>
        <v>-407</v>
      </c>
      <c r="AT137" s="139">
        <f t="shared" ca="1" si="59"/>
        <v>-470</v>
      </c>
      <c r="AU137" s="164">
        <f t="shared" ca="1" si="60"/>
        <v>-421</v>
      </c>
      <c r="AV137" s="140">
        <f t="shared" ca="1" si="61"/>
        <v>-253</v>
      </c>
      <c r="AW137" s="136" t="str">
        <f t="shared" si="62"/>
        <v/>
      </c>
      <c r="AX137" s="164" t="str">
        <f t="shared" ca="1" si="63"/>
        <v/>
      </c>
      <c r="AY137" s="140" t="str">
        <f t="shared" ca="1" si="64"/>
        <v/>
      </c>
    </row>
    <row r="138" spans="1:51">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46"/>
        <v>E09000026</v>
      </c>
      <c r="F138" s="29" t="str">
        <f ca="1">IF(E138="","",VLOOKUP(E138,'Org list'!$J$9:$K$636,2,0))</f>
        <v>Redbridge</v>
      </c>
      <c r="G138" s="135">
        <f ca="1">IFERROR(IF((VLOOKUP($E138,'DTOC Backsheet'!$D$5:$BS$182,G$9,FALSE))="","",(VLOOKUP($E138,'DTOC Backsheet'!$D$5:$BS$182,G$9,FALSE))),"")</f>
        <v>227</v>
      </c>
      <c r="H138" s="136">
        <f ca="1">IFERROR(IF((VLOOKUP($E138,'DTOC Backsheet'!$D$5:$BS$182,H$9,FALSE))="","",(VLOOKUP($E138,'DTOC Backsheet'!$D$5:$BS$182,H$9,FALSE))),"")</f>
        <v>371</v>
      </c>
      <c r="I138" s="136">
        <f ca="1">IFERROR(IF((VLOOKUP($E138,'DTOC Backsheet'!$D$5:$BS$182,I$9,FALSE))="","",(VLOOKUP($E138,'DTOC Backsheet'!$D$5:$BS$182,I$9,FALSE))),"")</f>
        <v>407</v>
      </c>
      <c r="J138" s="138">
        <f ca="1">IFERROR(IF((VLOOKUP($E138,'DTOC Backsheet'!$D$5:$BS$182,J$9,FALSE))="","",(VLOOKUP($E138,'DTOC Backsheet'!$D$5:$BS$182,J$9,FALSE))),"")</f>
        <v>495</v>
      </c>
      <c r="K138" s="164">
        <f ca="1">IFERROR(IF((VLOOKUP($E138,'DTOC Backsheet'!$D$5:$BS$182,K$9,FALSE))="","",(VLOOKUP($E138,'DTOC Backsheet'!$D$5:$BS$182,K$9,FALSE))),"")</f>
        <v>334</v>
      </c>
      <c r="L138" s="140">
        <f ca="1">IFERROR(IF((VLOOKUP($E138,'DTOC Backsheet'!$D$5:$BS$182,L$9,FALSE))="","",(VLOOKUP($E138,'DTOC Backsheet'!$D$5:$BS$182,L$9,FALSE))),"")</f>
        <v>209</v>
      </c>
      <c r="M138" s="136">
        <f ca="1">IFERROR(IF((VLOOKUP($E138,'DTOC Backsheet'!$D$5:$BS$182,M$9,FALSE))="","",(VLOOKUP($E138,'DTOC Backsheet'!$D$5:$BS$182,M$9,FALSE))),"")</f>
        <v>289</v>
      </c>
      <c r="N138" s="139">
        <f ca="1">IFERROR(IF((VLOOKUP($E138,'DTOC Backsheet'!$D$5:$BS$182,N$9,FALSE))="","",(VLOOKUP($E138,'DTOC Backsheet'!$D$5:$BS$182,N$9,FALSE))),"")</f>
        <v>322</v>
      </c>
      <c r="O138" s="137">
        <f ca="1">IFERROR(IF((VLOOKUP($E138,'DTOC Backsheet'!$D$5:$BS$182,O$9,FALSE))="","",(VLOOKUP($E138,'DTOC Backsheet'!$D$5:$BS$182,O$9,FALSE))),"")</f>
        <v>358</v>
      </c>
      <c r="P138" s="136">
        <f ca="1">IFERROR(IF((VLOOKUP($E138,'DTOC Backsheet'!$D$5:$BS$182,P$9,FALSE))="","",(VLOOKUP($E138,'DTOC Backsheet'!$D$5:$BS$182,P$9,FALSE))),"")</f>
        <v>270.91999999999996</v>
      </c>
      <c r="Q138" s="136">
        <f ca="1">IFERROR(IF((VLOOKUP($E138,'DTOC Backsheet'!$D$5:$BS$182,Q$9,FALSE))="","",(VLOOKUP($E138,'DTOC Backsheet'!$D$5:$BS$182,Q$9,FALSE))),"")</f>
        <v>276.36</v>
      </c>
      <c r="R138" s="136">
        <f ca="1">IFERROR(IF((VLOOKUP($E138,'DTOC Backsheet'!$D$5:$BS$182,R$9,FALSE))="","",(VLOOKUP($E138,'DTOC Backsheet'!$D$5:$BS$182,R$9,FALSE))),"")</f>
        <v>267.77</v>
      </c>
      <c r="S138" s="136">
        <f ca="1">IFERROR(IF((VLOOKUP($E138,'DTOC Backsheet'!$D$5:$BS$182,S$9,FALSE))="","",(VLOOKUP($E138,'DTOC Backsheet'!$D$5:$BS$182,S$9,FALSE))),"")</f>
        <v>276.36</v>
      </c>
      <c r="T138" s="164">
        <f ca="1">IFERROR(IF((VLOOKUP($E138,'DTOC Backsheet'!$D$5:$BS$182,T$9,FALSE))="","",(VLOOKUP($E138,'DTOC Backsheet'!$D$5:$BS$182,T$9,FALSE))),"")</f>
        <v>267.74888450257441</v>
      </c>
      <c r="U138" s="140">
        <f ca="1">IFERROR(IF((VLOOKUP($E138,'DTOC Backsheet'!$D$5:$BS$182,U$9,FALSE))="","",(VLOOKUP($E138,'DTOC Backsheet'!$D$5:$BS$182,U$9,FALSE))),"")</f>
        <v>276.33918065266027</v>
      </c>
      <c r="V138" s="136">
        <f ca="1">IFERROR(IF((VLOOKUP($E138,'DTOC Backsheet'!$D$5:$BS$182,V$9,FALSE))="","",(VLOOKUP($E138,'DTOC Backsheet'!$D$5:$BS$182,V$9,FALSE))),"")</f>
        <v>276.33918065266027</v>
      </c>
      <c r="W138" s="136">
        <f ca="1">IFERROR(IF((VLOOKUP($E138,'DTOC Backsheet'!$D$5:$BS$182,W$9,FALSE))="","",(VLOOKUP($E138,'DTOC Backsheet'!$D$5:$BS$182,W$9,FALSE))),"")</f>
        <v>250.55829220240278</v>
      </c>
      <c r="X138" s="138">
        <f ca="1">IFERROR(IF((VLOOKUP($E138,'DTOC Backsheet'!$D$5:$BS$182,X$9,FALSE))="","",(VLOOKUP($E138,'DTOC Backsheet'!$D$5:$BS$182,X$9,FALSE))),"")</f>
        <v>271.33918065266027</v>
      </c>
      <c r="Y138" s="135">
        <f ca="1">IFERROR(IF((VLOOKUP($E138,'DTOC Backsheet'!$D$5:$BS$182,Y$9,FALSE))="","",(VLOOKUP($E138,'DTOC Backsheet'!$D$5:$BS$182,Y$9,FALSE))),"")</f>
        <v>191</v>
      </c>
      <c r="Z138" s="136">
        <f ca="1">IFERROR(IF((VLOOKUP($E138,'DTOC Backsheet'!$D$5:$BS$182,Z$9,FALSE))="","",(VLOOKUP($E138,'DTOC Backsheet'!$D$5:$BS$182,Z$9,FALSE))),"")</f>
        <v>193</v>
      </c>
      <c r="AA138" s="164">
        <f ca="1">IFERROR(IF((VLOOKUP($E138,'DTOC Backsheet'!$D$5:$BS$182,AA$9,FALSE))="","",(VLOOKUP($E138,'DTOC Backsheet'!$D$5:$BS$182,AA$9,FALSE))),"")</f>
        <v>147</v>
      </c>
      <c r="AB138" s="139">
        <f ca="1">IFERROR(IF((VLOOKUP($E138,'DTOC Backsheet'!$D$5:$BS$182,AB$9,FALSE))="","",(VLOOKUP($E138,'DTOC Backsheet'!$D$5:$BS$182,AB$9,FALSE))),"")</f>
        <v>171</v>
      </c>
      <c r="AC138" s="164">
        <f ca="1">IFERROR(IF((VLOOKUP($E138,'DTOC Backsheet'!$D$5:$BS$182,AC$9,FALSE))="","",(VLOOKUP($E138,'DTOC Backsheet'!$D$5:$BS$182,AC$9,FALSE))),"")</f>
        <v>258</v>
      </c>
      <c r="AD138" s="140">
        <f ca="1">IFERROR(IF((VLOOKUP($E138,'DTOC Backsheet'!$D$5:$BS$182,AD$9,FALSE))="","",(VLOOKUP($E138,'DTOC Backsheet'!$D$5:$BS$182,AD$9,FALSE))),"")</f>
        <v>265</v>
      </c>
      <c r="AE138" s="136"/>
      <c r="AF138" s="139" t="str">
        <f ca="1">IFERROR(IF((VLOOKUP($E138,'DTOC Backsheet'!$D$5:$BS$182,AF$9,FALSE))="","",(VLOOKUP($E138,'DTOC Backsheet'!$D$5:$BS$182,AF$9,FALSE))),"")</f>
        <v/>
      </c>
      <c r="AG138" s="137" t="str">
        <f ca="1">IFERROR(IF((VLOOKUP($E138,'DTOC Backsheet'!$D$5:$BS$182,AG$9,FALSE))="","",(VLOOKUP($E138,'DTOC Backsheet'!$D$5:$BS$182,AG$9,FALSE))),"")</f>
        <v/>
      </c>
      <c r="AH138" s="136">
        <f t="shared" ca="1" si="47"/>
        <v>36</v>
      </c>
      <c r="AI138" s="138">
        <f t="shared" ca="1" si="48"/>
        <v>178</v>
      </c>
      <c r="AJ138" s="139">
        <f t="shared" ca="1" si="49"/>
        <v>260</v>
      </c>
      <c r="AK138" s="139">
        <f t="shared" ca="1" si="50"/>
        <v>324</v>
      </c>
      <c r="AL138" s="164">
        <f t="shared" ca="1" si="51"/>
        <v>76</v>
      </c>
      <c r="AM138" s="140">
        <f t="shared" ca="1" si="52"/>
        <v>-56</v>
      </c>
      <c r="AN138" s="136" t="str">
        <f t="shared" si="53"/>
        <v/>
      </c>
      <c r="AO138" s="139" t="str">
        <f t="shared" ca="1" si="54"/>
        <v/>
      </c>
      <c r="AP138" s="138" t="str">
        <f t="shared" ca="1" si="55"/>
        <v/>
      </c>
      <c r="AQ138" s="135">
        <f t="shared" ca="1" si="56"/>
        <v>79.919999999999959</v>
      </c>
      <c r="AR138" s="136">
        <f t="shared" ca="1" si="57"/>
        <v>83.360000000000014</v>
      </c>
      <c r="AS138" s="164">
        <f t="shared" ca="1" si="58"/>
        <v>120.76999999999998</v>
      </c>
      <c r="AT138" s="139">
        <f t="shared" ca="1" si="59"/>
        <v>105.36000000000001</v>
      </c>
      <c r="AU138" s="164">
        <f t="shared" ca="1" si="60"/>
        <v>9.7488845025744126</v>
      </c>
      <c r="AV138" s="140">
        <f t="shared" ca="1" si="61"/>
        <v>11.339180652660275</v>
      </c>
      <c r="AW138" s="136" t="str">
        <f t="shared" si="62"/>
        <v/>
      </c>
      <c r="AX138" s="164" t="str">
        <f t="shared" ca="1" si="63"/>
        <v/>
      </c>
      <c r="AY138" s="140" t="str">
        <f t="shared" ca="1" si="64"/>
        <v/>
      </c>
    </row>
    <row r="139" spans="1:51">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46"/>
        <v>E06000003</v>
      </c>
      <c r="F139" s="29" t="str">
        <f ca="1">IF(E139="","",VLOOKUP(E139,'Org list'!$J$9:$K$636,2,0))</f>
        <v>Redcar and Cleveland</v>
      </c>
      <c r="G139" s="135">
        <f ca="1">IFERROR(IF((VLOOKUP($E139,'DTOC Backsheet'!$D$5:$BS$182,G$9,FALSE))="","",(VLOOKUP($E139,'DTOC Backsheet'!$D$5:$BS$182,G$9,FALSE))),"")</f>
        <v>602</v>
      </c>
      <c r="H139" s="136">
        <f ca="1">IFERROR(IF((VLOOKUP($E139,'DTOC Backsheet'!$D$5:$BS$182,H$9,FALSE))="","",(VLOOKUP($E139,'DTOC Backsheet'!$D$5:$BS$182,H$9,FALSE))),"")</f>
        <v>460</v>
      </c>
      <c r="I139" s="136">
        <f ca="1">IFERROR(IF((VLOOKUP($E139,'DTOC Backsheet'!$D$5:$BS$182,I$9,FALSE))="","",(VLOOKUP($E139,'DTOC Backsheet'!$D$5:$BS$182,I$9,FALSE))),"")</f>
        <v>435</v>
      </c>
      <c r="J139" s="138">
        <f ca="1">IFERROR(IF((VLOOKUP($E139,'DTOC Backsheet'!$D$5:$BS$182,J$9,FALSE))="","",(VLOOKUP($E139,'DTOC Backsheet'!$D$5:$BS$182,J$9,FALSE))),"")</f>
        <v>480</v>
      </c>
      <c r="K139" s="164">
        <f ca="1">IFERROR(IF((VLOOKUP($E139,'DTOC Backsheet'!$D$5:$BS$182,K$9,FALSE))="","",(VLOOKUP($E139,'DTOC Backsheet'!$D$5:$BS$182,K$9,FALSE))),"")</f>
        <v>416</v>
      </c>
      <c r="L139" s="140">
        <f ca="1">IFERROR(IF((VLOOKUP($E139,'DTOC Backsheet'!$D$5:$BS$182,L$9,FALSE))="","",(VLOOKUP($E139,'DTOC Backsheet'!$D$5:$BS$182,L$9,FALSE))),"")</f>
        <v>337</v>
      </c>
      <c r="M139" s="136">
        <f ca="1">IFERROR(IF((VLOOKUP($E139,'DTOC Backsheet'!$D$5:$BS$182,M$9,FALSE))="","",(VLOOKUP($E139,'DTOC Backsheet'!$D$5:$BS$182,M$9,FALSE))),"")</f>
        <v>512</v>
      </c>
      <c r="N139" s="139">
        <f ca="1">IFERROR(IF((VLOOKUP($E139,'DTOC Backsheet'!$D$5:$BS$182,N$9,FALSE))="","",(VLOOKUP($E139,'DTOC Backsheet'!$D$5:$BS$182,N$9,FALSE))),"")</f>
        <v>469</v>
      </c>
      <c r="O139" s="137">
        <f ca="1">IFERROR(IF((VLOOKUP($E139,'DTOC Backsheet'!$D$5:$BS$182,O$9,FALSE))="","",(VLOOKUP($E139,'DTOC Backsheet'!$D$5:$BS$182,O$9,FALSE))),"")</f>
        <v>623</v>
      </c>
      <c r="P139" s="136">
        <f ca="1">IFERROR(IF((VLOOKUP($E139,'DTOC Backsheet'!$D$5:$BS$182,P$9,FALSE))="","",(VLOOKUP($E139,'DTOC Backsheet'!$D$5:$BS$182,P$9,FALSE))),"")</f>
        <v>274.7</v>
      </c>
      <c r="Q139" s="136">
        <f ca="1">IFERROR(IF((VLOOKUP($E139,'DTOC Backsheet'!$D$5:$BS$182,Q$9,FALSE))="","",(VLOOKUP($E139,'DTOC Backsheet'!$D$5:$BS$182,Q$9,FALSE))),"")</f>
        <v>274.7</v>
      </c>
      <c r="R139" s="136">
        <f ca="1">IFERROR(IF((VLOOKUP($E139,'DTOC Backsheet'!$D$5:$BS$182,R$9,FALSE))="","",(VLOOKUP($E139,'DTOC Backsheet'!$D$5:$BS$182,R$9,FALSE))),"")</f>
        <v>265.60000000000002</v>
      </c>
      <c r="S139" s="136">
        <f ca="1">IFERROR(IF((VLOOKUP($E139,'DTOC Backsheet'!$D$5:$BS$182,S$9,FALSE))="","",(VLOOKUP($E139,'DTOC Backsheet'!$D$5:$BS$182,S$9,FALSE))),"")</f>
        <v>274.7</v>
      </c>
      <c r="T139" s="164">
        <f ca="1">IFERROR(IF((VLOOKUP($E139,'DTOC Backsheet'!$D$5:$BS$182,T$9,FALSE))="","",(VLOOKUP($E139,'DTOC Backsheet'!$D$5:$BS$182,T$9,FALSE))),"")</f>
        <v>260.75932705970553</v>
      </c>
      <c r="U139" s="140">
        <f ca="1">IFERROR(IF((VLOOKUP($E139,'DTOC Backsheet'!$D$5:$BS$182,U$9,FALSE))="","",(VLOOKUP($E139,'DTOC Backsheet'!$D$5:$BS$182,U$9,FALSE))),"")</f>
        <v>269.45130462836238</v>
      </c>
      <c r="V139" s="136">
        <f ca="1">IFERROR(IF((VLOOKUP($E139,'DTOC Backsheet'!$D$5:$BS$182,V$9,FALSE))="","",(VLOOKUP($E139,'DTOC Backsheet'!$D$5:$BS$182,V$9,FALSE))),"")</f>
        <v>269.45130462836238</v>
      </c>
      <c r="W139" s="136">
        <f ca="1">IFERROR(IF((VLOOKUP($E139,'DTOC Backsheet'!$D$5:$BS$182,W$9,FALSE))="","",(VLOOKUP($E139,'DTOC Backsheet'!$D$5:$BS$182,W$9,FALSE))),"")</f>
        <v>243.37537192239182</v>
      </c>
      <c r="X139" s="138">
        <f ca="1">IFERROR(IF((VLOOKUP($E139,'DTOC Backsheet'!$D$5:$BS$182,X$9,FALSE))="","",(VLOOKUP($E139,'DTOC Backsheet'!$D$5:$BS$182,X$9,FALSE))),"")</f>
        <v>269.45130462836238</v>
      </c>
      <c r="Y139" s="135">
        <f ca="1">IFERROR(IF((VLOOKUP($E139,'DTOC Backsheet'!$D$5:$BS$182,Y$9,FALSE))="","",(VLOOKUP($E139,'DTOC Backsheet'!$D$5:$BS$182,Y$9,FALSE))),"")</f>
        <v>665</v>
      </c>
      <c r="Z139" s="136">
        <f ca="1">IFERROR(IF((VLOOKUP($E139,'DTOC Backsheet'!$D$5:$BS$182,Z$9,FALSE))="","",(VLOOKUP($E139,'DTOC Backsheet'!$D$5:$BS$182,Z$9,FALSE))),"")</f>
        <v>528</v>
      </c>
      <c r="AA139" s="164">
        <f ca="1">IFERROR(IF((VLOOKUP($E139,'DTOC Backsheet'!$D$5:$BS$182,AA$9,FALSE))="","",(VLOOKUP($E139,'DTOC Backsheet'!$D$5:$BS$182,AA$9,FALSE))),"")</f>
        <v>426</v>
      </c>
      <c r="AB139" s="139">
        <f ca="1">IFERROR(IF((VLOOKUP($E139,'DTOC Backsheet'!$D$5:$BS$182,AB$9,FALSE))="","",(VLOOKUP($E139,'DTOC Backsheet'!$D$5:$BS$182,AB$9,FALSE))),"")</f>
        <v>583</v>
      </c>
      <c r="AC139" s="164">
        <f ca="1">IFERROR(IF((VLOOKUP($E139,'DTOC Backsheet'!$D$5:$BS$182,AC$9,FALSE))="","",(VLOOKUP($E139,'DTOC Backsheet'!$D$5:$BS$182,AC$9,FALSE))),"")</f>
        <v>379</v>
      </c>
      <c r="AD139" s="140">
        <f ca="1">IFERROR(IF((VLOOKUP($E139,'DTOC Backsheet'!$D$5:$BS$182,AD$9,FALSE))="","",(VLOOKUP($E139,'DTOC Backsheet'!$D$5:$BS$182,AD$9,FALSE))),"")</f>
        <v>397</v>
      </c>
      <c r="AE139" s="136"/>
      <c r="AF139" s="139" t="str">
        <f ca="1">IFERROR(IF((VLOOKUP($E139,'DTOC Backsheet'!$D$5:$BS$182,AF$9,FALSE))="","",(VLOOKUP($E139,'DTOC Backsheet'!$D$5:$BS$182,AF$9,FALSE))),"")</f>
        <v/>
      </c>
      <c r="AG139" s="137" t="str">
        <f ca="1">IFERROR(IF((VLOOKUP($E139,'DTOC Backsheet'!$D$5:$BS$182,AG$9,FALSE))="","",(VLOOKUP($E139,'DTOC Backsheet'!$D$5:$BS$182,AG$9,FALSE))),"")</f>
        <v/>
      </c>
      <c r="AH139" s="136">
        <f t="shared" ca="1" si="47"/>
        <v>-63</v>
      </c>
      <c r="AI139" s="138">
        <f t="shared" ca="1" si="48"/>
        <v>-68</v>
      </c>
      <c r="AJ139" s="139">
        <f t="shared" ca="1" si="49"/>
        <v>9</v>
      </c>
      <c r="AK139" s="139">
        <f t="shared" ca="1" si="50"/>
        <v>-103</v>
      </c>
      <c r="AL139" s="164">
        <f t="shared" ca="1" si="51"/>
        <v>37</v>
      </c>
      <c r="AM139" s="140">
        <f t="shared" ca="1" si="52"/>
        <v>-60</v>
      </c>
      <c r="AN139" s="136" t="str">
        <f t="shared" si="53"/>
        <v/>
      </c>
      <c r="AO139" s="139" t="str">
        <f t="shared" ca="1" si="54"/>
        <v/>
      </c>
      <c r="AP139" s="138" t="str">
        <f t="shared" ca="1" si="55"/>
        <v/>
      </c>
      <c r="AQ139" s="135">
        <f t="shared" ca="1" si="56"/>
        <v>-390.3</v>
      </c>
      <c r="AR139" s="136">
        <f t="shared" ca="1" si="57"/>
        <v>-253.3</v>
      </c>
      <c r="AS139" s="164">
        <f t="shared" ca="1" si="58"/>
        <v>-160.39999999999998</v>
      </c>
      <c r="AT139" s="139">
        <f t="shared" ca="1" si="59"/>
        <v>-308.3</v>
      </c>
      <c r="AU139" s="164">
        <f t="shared" ca="1" si="60"/>
        <v>-118.24067294029447</v>
      </c>
      <c r="AV139" s="140">
        <f t="shared" ca="1" si="61"/>
        <v>-127.54869537163762</v>
      </c>
      <c r="AW139" s="136" t="str">
        <f t="shared" si="62"/>
        <v/>
      </c>
      <c r="AX139" s="164" t="str">
        <f t="shared" ca="1" si="63"/>
        <v/>
      </c>
      <c r="AY139" s="140" t="str">
        <f t="shared" ca="1" si="64"/>
        <v/>
      </c>
    </row>
    <row r="140" spans="1:51">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ca="1" si="46"/>
        <v>E09000027</v>
      </c>
      <c r="F140" s="29" t="str">
        <f ca="1">IF(E140="","",VLOOKUP(E140,'Org list'!$J$9:$K$636,2,0))</f>
        <v>Richmond upon Thames</v>
      </c>
      <c r="G140" s="135">
        <f ca="1">IFERROR(IF((VLOOKUP($E140,'DTOC Backsheet'!$D$5:$BS$182,G$9,FALSE))="","",(VLOOKUP($E140,'DTOC Backsheet'!$D$5:$BS$182,G$9,FALSE))),"")</f>
        <v>729</v>
      </c>
      <c r="H140" s="136">
        <f ca="1">IFERROR(IF((VLOOKUP($E140,'DTOC Backsheet'!$D$5:$BS$182,H$9,FALSE))="","",(VLOOKUP($E140,'DTOC Backsheet'!$D$5:$BS$182,H$9,FALSE))),"")</f>
        <v>760</v>
      </c>
      <c r="I140" s="136">
        <f ca="1">IFERROR(IF((VLOOKUP($E140,'DTOC Backsheet'!$D$5:$BS$182,I$9,FALSE))="","",(VLOOKUP($E140,'DTOC Backsheet'!$D$5:$BS$182,I$9,FALSE))),"")</f>
        <v>753</v>
      </c>
      <c r="J140" s="138">
        <f ca="1">IFERROR(IF((VLOOKUP($E140,'DTOC Backsheet'!$D$5:$BS$182,J$9,FALSE))="","",(VLOOKUP($E140,'DTOC Backsheet'!$D$5:$BS$182,J$9,FALSE))),"")</f>
        <v>619</v>
      </c>
      <c r="K140" s="164">
        <f ca="1">IFERROR(IF((VLOOKUP($E140,'DTOC Backsheet'!$D$5:$BS$182,K$9,FALSE))="","",(VLOOKUP($E140,'DTOC Backsheet'!$D$5:$BS$182,K$9,FALSE))),"")</f>
        <v>507</v>
      </c>
      <c r="L140" s="140">
        <f ca="1">IFERROR(IF((VLOOKUP($E140,'DTOC Backsheet'!$D$5:$BS$182,L$9,FALSE))="","",(VLOOKUP($E140,'DTOC Backsheet'!$D$5:$BS$182,L$9,FALSE))),"")</f>
        <v>409</v>
      </c>
      <c r="M140" s="136">
        <f ca="1">IFERROR(IF((VLOOKUP($E140,'DTOC Backsheet'!$D$5:$BS$182,M$9,FALSE))="","",(VLOOKUP($E140,'DTOC Backsheet'!$D$5:$BS$182,M$9,FALSE))),"")</f>
        <v>441</v>
      </c>
      <c r="N140" s="139">
        <f ca="1">IFERROR(IF((VLOOKUP($E140,'DTOC Backsheet'!$D$5:$BS$182,N$9,FALSE))="","",(VLOOKUP($E140,'DTOC Backsheet'!$D$5:$BS$182,N$9,FALSE))),"")</f>
        <v>459</v>
      </c>
      <c r="O140" s="137">
        <f ca="1">IFERROR(IF((VLOOKUP($E140,'DTOC Backsheet'!$D$5:$BS$182,O$9,FALSE))="","",(VLOOKUP($E140,'DTOC Backsheet'!$D$5:$BS$182,O$9,FALSE))),"")</f>
        <v>516</v>
      </c>
      <c r="P140" s="136">
        <f ca="1">IFERROR(IF((VLOOKUP($E140,'DTOC Backsheet'!$D$5:$BS$182,P$9,FALSE))="","",(VLOOKUP($E140,'DTOC Backsheet'!$D$5:$BS$182,P$9,FALSE))),"")</f>
        <v>581.76643419624497</v>
      </c>
      <c r="Q140" s="136">
        <f ca="1">IFERROR(IF((VLOOKUP($E140,'DTOC Backsheet'!$D$5:$BS$182,Q$9,FALSE))="","",(VLOOKUP($E140,'DTOC Backsheet'!$D$5:$BS$182,Q$9,FALSE))),"")</f>
        <v>522.83561723398554</v>
      </c>
      <c r="R140" s="136">
        <f ca="1">IFERROR(IF((VLOOKUP($E140,'DTOC Backsheet'!$D$5:$BS$182,R$9,FALSE))="","",(VLOOKUP($E140,'DTOC Backsheet'!$D$5:$BS$182,R$9,FALSE))),"")</f>
        <v>462.70480027172596</v>
      </c>
      <c r="S140" s="136">
        <f ca="1">IFERROR(IF((VLOOKUP($E140,'DTOC Backsheet'!$D$5:$BS$182,S$9,FALSE))="","",(VLOOKUP($E140,'DTOC Backsheet'!$D$5:$BS$182,S$9,FALSE))),"")</f>
        <v>403.77398330946636</v>
      </c>
      <c r="T140" s="164">
        <f ca="1">IFERROR(IF((VLOOKUP($E140,'DTOC Backsheet'!$D$5:$BS$182,T$9,FALSE))="","",(VLOOKUP($E140,'DTOC Backsheet'!$D$5:$BS$182,T$9,FALSE))),"")</f>
        <v>343.66652752979871</v>
      </c>
      <c r="U140" s="140">
        <f ca="1">IFERROR(IF((VLOOKUP($E140,'DTOC Backsheet'!$D$5:$BS$182,U$9,FALSE))="","",(VLOOKUP($E140,'DTOC Backsheet'!$D$5:$BS$182,U$9,FALSE))),"")</f>
        <v>355.1220784474587</v>
      </c>
      <c r="V140" s="136">
        <f ca="1">IFERROR(IF((VLOOKUP($E140,'DTOC Backsheet'!$D$5:$BS$182,V$9,FALSE))="","",(VLOOKUP($E140,'DTOC Backsheet'!$D$5:$BS$182,V$9,FALSE))),"")</f>
        <v>355.1220784474587</v>
      </c>
      <c r="W140" s="136">
        <f ca="1">IFERROR(IF((VLOOKUP($E140,'DTOC Backsheet'!$D$5:$BS$182,W$9,FALSE))="","",(VLOOKUP($E140,'DTOC Backsheet'!$D$5:$BS$182,W$9,FALSE))),"")</f>
        <v>320.75542569447884</v>
      </c>
      <c r="X140" s="138">
        <f ca="1">IFERROR(IF((VLOOKUP($E140,'DTOC Backsheet'!$D$5:$BS$182,X$9,FALSE))="","",(VLOOKUP($E140,'DTOC Backsheet'!$D$5:$BS$182,X$9,FALSE))),"")</f>
        <v>355.1220784474587</v>
      </c>
      <c r="Y140" s="135">
        <f ca="1">IFERROR(IF((VLOOKUP($E140,'DTOC Backsheet'!$D$5:$BS$182,Y$9,FALSE))="","",(VLOOKUP($E140,'DTOC Backsheet'!$D$5:$BS$182,Y$9,FALSE))),"")</f>
        <v>389</v>
      </c>
      <c r="Z140" s="136">
        <f ca="1">IFERROR(IF((VLOOKUP($E140,'DTOC Backsheet'!$D$5:$BS$182,Z$9,FALSE))="","",(VLOOKUP($E140,'DTOC Backsheet'!$D$5:$BS$182,Z$9,FALSE))),"")</f>
        <v>554</v>
      </c>
      <c r="AA140" s="164">
        <f ca="1">IFERROR(IF((VLOOKUP($E140,'DTOC Backsheet'!$D$5:$BS$182,AA$9,FALSE))="","",(VLOOKUP($E140,'DTOC Backsheet'!$D$5:$BS$182,AA$9,FALSE))),"")</f>
        <v>482</v>
      </c>
      <c r="AB140" s="139">
        <f ca="1">IFERROR(IF((VLOOKUP($E140,'DTOC Backsheet'!$D$5:$BS$182,AB$9,FALSE))="","",(VLOOKUP($E140,'DTOC Backsheet'!$D$5:$BS$182,AB$9,FALSE))),"")</f>
        <v>569</v>
      </c>
      <c r="AC140" s="164">
        <f ca="1">IFERROR(IF((VLOOKUP($E140,'DTOC Backsheet'!$D$5:$BS$182,AC$9,FALSE))="","",(VLOOKUP($E140,'DTOC Backsheet'!$D$5:$BS$182,AC$9,FALSE))),"")</f>
        <v>295</v>
      </c>
      <c r="AD140" s="140">
        <f ca="1">IFERROR(IF((VLOOKUP($E140,'DTOC Backsheet'!$D$5:$BS$182,AD$9,FALSE))="","",(VLOOKUP($E140,'DTOC Backsheet'!$D$5:$BS$182,AD$9,FALSE))),"")</f>
        <v>341</v>
      </c>
      <c r="AE140" s="136"/>
      <c r="AF140" s="139" t="str">
        <f ca="1">IFERROR(IF((VLOOKUP($E140,'DTOC Backsheet'!$D$5:$BS$182,AF$9,FALSE))="","",(VLOOKUP($E140,'DTOC Backsheet'!$D$5:$BS$182,AF$9,FALSE))),"")</f>
        <v/>
      </c>
      <c r="AG140" s="137" t="str">
        <f ca="1">IFERROR(IF((VLOOKUP($E140,'DTOC Backsheet'!$D$5:$BS$182,AG$9,FALSE))="","",(VLOOKUP($E140,'DTOC Backsheet'!$D$5:$BS$182,AG$9,FALSE))),"")</f>
        <v/>
      </c>
      <c r="AH140" s="136">
        <f t="shared" ca="1" si="47"/>
        <v>340</v>
      </c>
      <c r="AI140" s="138">
        <f t="shared" ca="1" si="48"/>
        <v>206</v>
      </c>
      <c r="AJ140" s="139">
        <f t="shared" ca="1" si="49"/>
        <v>271</v>
      </c>
      <c r="AK140" s="139">
        <f t="shared" ca="1" si="50"/>
        <v>50</v>
      </c>
      <c r="AL140" s="164">
        <f t="shared" ca="1" si="51"/>
        <v>212</v>
      </c>
      <c r="AM140" s="140">
        <f t="shared" ca="1" si="52"/>
        <v>68</v>
      </c>
      <c r="AN140" s="136" t="str">
        <f t="shared" si="53"/>
        <v/>
      </c>
      <c r="AO140" s="139" t="str">
        <f t="shared" ca="1" si="54"/>
        <v/>
      </c>
      <c r="AP140" s="138" t="str">
        <f t="shared" ca="1" si="55"/>
        <v/>
      </c>
      <c r="AQ140" s="135">
        <f t="shared" ca="1" si="56"/>
        <v>192.76643419624497</v>
      </c>
      <c r="AR140" s="136">
        <f t="shared" ca="1" si="57"/>
        <v>-31.164382766014455</v>
      </c>
      <c r="AS140" s="164">
        <f t="shared" ca="1" si="58"/>
        <v>-19.295199728274042</v>
      </c>
      <c r="AT140" s="139">
        <f t="shared" ca="1" si="59"/>
        <v>-165.22601669053364</v>
      </c>
      <c r="AU140" s="164">
        <f t="shared" ca="1" si="60"/>
        <v>48.666527529798714</v>
      </c>
      <c r="AV140" s="140">
        <f t="shared" ca="1" si="61"/>
        <v>14.122078447458705</v>
      </c>
      <c r="AW140" s="136" t="str">
        <f t="shared" si="62"/>
        <v/>
      </c>
      <c r="AX140" s="164" t="str">
        <f t="shared" ca="1" si="63"/>
        <v/>
      </c>
      <c r="AY140" s="140" t="str">
        <f t="shared" ca="1" si="64"/>
        <v/>
      </c>
    </row>
    <row r="141" spans="1:51">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46"/>
        <v>E08000005</v>
      </c>
      <c r="F141" s="29" t="str">
        <f ca="1">IF(E141="","",VLOOKUP(E141,'Org list'!$J$9:$K$636,2,0))</f>
        <v>Rochdale</v>
      </c>
      <c r="G141" s="135">
        <f ca="1">IFERROR(IF((VLOOKUP($E141,'DTOC Backsheet'!$D$5:$BS$182,G$9,FALSE))="","",(VLOOKUP($E141,'DTOC Backsheet'!$D$5:$BS$182,G$9,FALSE))),"")</f>
        <v>463</v>
      </c>
      <c r="H141" s="136">
        <f ca="1">IFERROR(IF((VLOOKUP($E141,'DTOC Backsheet'!$D$5:$BS$182,H$9,FALSE))="","",(VLOOKUP($E141,'DTOC Backsheet'!$D$5:$BS$182,H$9,FALSE))),"")</f>
        <v>469</v>
      </c>
      <c r="I141" s="136">
        <f ca="1">IFERROR(IF((VLOOKUP($E141,'DTOC Backsheet'!$D$5:$BS$182,I$9,FALSE))="","",(VLOOKUP($E141,'DTOC Backsheet'!$D$5:$BS$182,I$9,FALSE))),"")</f>
        <v>230</v>
      </c>
      <c r="J141" s="138">
        <f ca="1">IFERROR(IF((VLOOKUP($E141,'DTOC Backsheet'!$D$5:$BS$182,J$9,FALSE))="","",(VLOOKUP($E141,'DTOC Backsheet'!$D$5:$BS$182,J$9,FALSE))),"")</f>
        <v>161</v>
      </c>
      <c r="K141" s="164">
        <f ca="1">IFERROR(IF((VLOOKUP($E141,'DTOC Backsheet'!$D$5:$BS$182,K$9,FALSE))="","",(VLOOKUP($E141,'DTOC Backsheet'!$D$5:$BS$182,K$9,FALSE))),"")</f>
        <v>230</v>
      </c>
      <c r="L141" s="140">
        <f ca="1">IFERROR(IF((VLOOKUP($E141,'DTOC Backsheet'!$D$5:$BS$182,L$9,FALSE))="","",(VLOOKUP($E141,'DTOC Backsheet'!$D$5:$BS$182,L$9,FALSE))),"")</f>
        <v>309</v>
      </c>
      <c r="M141" s="136">
        <f ca="1">IFERROR(IF((VLOOKUP($E141,'DTOC Backsheet'!$D$5:$BS$182,M$9,FALSE))="","",(VLOOKUP($E141,'DTOC Backsheet'!$D$5:$BS$182,M$9,FALSE))),"")</f>
        <v>267</v>
      </c>
      <c r="N141" s="139">
        <f ca="1">IFERROR(IF((VLOOKUP($E141,'DTOC Backsheet'!$D$5:$BS$182,N$9,FALSE))="","",(VLOOKUP($E141,'DTOC Backsheet'!$D$5:$BS$182,N$9,FALSE))),"")</f>
        <v>163</v>
      </c>
      <c r="O141" s="137">
        <f ca="1">IFERROR(IF((VLOOKUP($E141,'DTOC Backsheet'!$D$5:$BS$182,O$9,FALSE))="","",(VLOOKUP($E141,'DTOC Backsheet'!$D$5:$BS$182,O$9,FALSE))),"")</f>
        <v>181</v>
      </c>
      <c r="P141" s="136">
        <f ca="1">IFERROR(IF((VLOOKUP($E141,'DTOC Backsheet'!$D$5:$BS$182,P$9,FALSE))="","",(VLOOKUP($E141,'DTOC Backsheet'!$D$5:$BS$182,P$9,FALSE))),"")</f>
        <v>239</v>
      </c>
      <c r="Q141" s="136">
        <f ca="1">IFERROR(IF((VLOOKUP($E141,'DTOC Backsheet'!$D$5:$BS$182,Q$9,FALSE))="","",(VLOOKUP($E141,'DTOC Backsheet'!$D$5:$BS$182,Q$9,FALSE))),"")</f>
        <v>239</v>
      </c>
      <c r="R141" s="136">
        <f ca="1">IFERROR(IF((VLOOKUP($E141,'DTOC Backsheet'!$D$5:$BS$182,R$9,FALSE))="","",(VLOOKUP($E141,'DTOC Backsheet'!$D$5:$BS$182,R$9,FALSE))),"")</f>
        <v>231</v>
      </c>
      <c r="S141" s="136">
        <f ca="1">IFERROR(IF((VLOOKUP($E141,'DTOC Backsheet'!$D$5:$BS$182,S$9,FALSE))="","",(VLOOKUP($E141,'DTOC Backsheet'!$D$5:$BS$182,S$9,FALSE))),"")</f>
        <v>239</v>
      </c>
      <c r="T141" s="164">
        <f ca="1">IFERROR(IF((VLOOKUP($E141,'DTOC Backsheet'!$D$5:$BS$182,T$9,FALSE))="","",(VLOOKUP($E141,'DTOC Backsheet'!$D$5:$BS$182,T$9,FALSE))),"")</f>
        <v>231</v>
      </c>
      <c r="U141" s="140">
        <f ca="1">IFERROR(IF((VLOOKUP($E141,'DTOC Backsheet'!$D$5:$BS$182,U$9,FALSE))="","",(VLOOKUP($E141,'DTOC Backsheet'!$D$5:$BS$182,U$9,FALSE))),"")</f>
        <v>239</v>
      </c>
      <c r="V141" s="136">
        <f ca="1">IFERROR(IF((VLOOKUP($E141,'DTOC Backsheet'!$D$5:$BS$182,V$9,FALSE))="","",(VLOOKUP($E141,'DTOC Backsheet'!$D$5:$BS$182,V$9,FALSE))),"")</f>
        <v>239</v>
      </c>
      <c r="W141" s="136">
        <f ca="1">IFERROR(IF((VLOOKUP($E141,'DTOC Backsheet'!$D$5:$BS$182,W$9,FALSE))="","",(VLOOKUP($E141,'DTOC Backsheet'!$D$5:$BS$182,W$9,FALSE))),"")</f>
        <v>215</v>
      </c>
      <c r="X141" s="138">
        <f ca="1">IFERROR(IF((VLOOKUP($E141,'DTOC Backsheet'!$D$5:$BS$182,X$9,FALSE))="","",(VLOOKUP($E141,'DTOC Backsheet'!$D$5:$BS$182,X$9,FALSE))),"")</f>
        <v>239</v>
      </c>
      <c r="Y141" s="135">
        <f ca="1">IFERROR(IF((VLOOKUP($E141,'DTOC Backsheet'!$D$5:$BS$182,Y$9,FALSE))="","",(VLOOKUP($E141,'DTOC Backsheet'!$D$5:$BS$182,Y$9,FALSE))),"")</f>
        <v>261</v>
      </c>
      <c r="Z141" s="136">
        <f ca="1">IFERROR(IF((VLOOKUP($E141,'DTOC Backsheet'!$D$5:$BS$182,Z$9,FALSE))="","",(VLOOKUP($E141,'DTOC Backsheet'!$D$5:$BS$182,Z$9,FALSE))),"")</f>
        <v>286</v>
      </c>
      <c r="AA141" s="164">
        <f ca="1">IFERROR(IF((VLOOKUP($E141,'DTOC Backsheet'!$D$5:$BS$182,AA$9,FALSE))="","",(VLOOKUP($E141,'DTOC Backsheet'!$D$5:$BS$182,AA$9,FALSE))),"")</f>
        <v>259</v>
      </c>
      <c r="AB141" s="139">
        <f ca="1">IFERROR(IF((VLOOKUP($E141,'DTOC Backsheet'!$D$5:$BS$182,AB$9,FALSE))="","",(VLOOKUP($E141,'DTOC Backsheet'!$D$5:$BS$182,AB$9,FALSE))),"")</f>
        <v>286</v>
      </c>
      <c r="AC141" s="164">
        <f ca="1">IFERROR(IF((VLOOKUP($E141,'DTOC Backsheet'!$D$5:$BS$182,AC$9,FALSE))="","",(VLOOKUP($E141,'DTOC Backsheet'!$D$5:$BS$182,AC$9,FALSE))),"")</f>
        <v>387</v>
      </c>
      <c r="AD141" s="140">
        <f ca="1">IFERROR(IF((VLOOKUP($E141,'DTOC Backsheet'!$D$5:$BS$182,AD$9,FALSE))="","",(VLOOKUP($E141,'DTOC Backsheet'!$D$5:$BS$182,AD$9,FALSE))),"")</f>
        <v>338</v>
      </c>
      <c r="AE141" s="136"/>
      <c r="AF141" s="139" t="str">
        <f ca="1">IFERROR(IF((VLOOKUP($E141,'DTOC Backsheet'!$D$5:$BS$182,AF$9,FALSE))="","",(VLOOKUP($E141,'DTOC Backsheet'!$D$5:$BS$182,AF$9,FALSE))),"")</f>
        <v/>
      </c>
      <c r="AG141" s="137" t="str">
        <f ca="1">IFERROR(IF((VLOOKUP($E141,'DTOC Backsheet'!$D$5:$BS$182,AG$9,FALSE))="","",(VLOOKUP($E141,'DTOC Backsheet'!$D$5:$BS$182,AG$9,FALSE))),"")</f>
        <v/>
      </c>
      <c r="AH141" s="136">
        <f t="shared" ca="1" si="47"/>
        <v>202</v>
      </c>
      <c r="AI141" s="138">
        <f t="shared" ca="1" si="48"/>
        <v>183</v>
      </c>
      <c r="AJ141" s="139">
        <f t="shared" ca="1" si="49"/>
        <v>-29</v>
      </c>
      <c r="AK141" s="139">
        <f t="shared" ca="1" si="50"/>
        <v>-125</v>
      </c>
      <c r="AL141" s="164">
        <f t="shared" ca="1" si="51"/>
        <v>-157</v>
      </c>
      <c r="AM141" s="140">
        <f t="shared" ca="1" si="52"/>
        <v>-29</v>
      </c>
      <c r="AN141" s="136" t="str">
        <f t="shared" si="53"/>
        <v/>
      </c>
      <c r="AO141" s="139" t="str">
        <f t="shared" ca="1" si="54"/>
        <v/>
      </c>
      <c r="AP141" s="138" t="str">
        <f t="shared" ca="1" si="55"/>
        <v/>
      </c>
      <c r="AQ141" s="135">
        <f t="shared" ca="1" si="56"/>
        <v>-22</v>
      </c>
      <c r="AR141" s="136">
        <f t="shared" ca="1" si="57"/>
        <v>-47</v>
      </c>
      <c r="AS141" s="164">
        <f t="shared" ca="1" si="58"/>
        <v>-28</v>
      </c>
      <c r="AT141" s="139">
        <f t="shared" ca="1" si="59"/>
        <v>-47</v>
      </c>
      <c r="AU141" s="164">
        <f t="shared" ca="1" si="60"/>
        <v>-156</v>
      </c>
      <c r="AV141" s="140">
        <f t="shared" ca="1" si="61"/>
        <v>-99</v>
      </c>
      <c r="AW141" s="136" t="str">
        <f t="shared" si="62"/>
        <v/>
      </c>
      <c r="AX141" s="164" t="str">
        <f t="shared" ca="1" si="63"/>
        <v/>
      </c>
      <c r="AY141" s="140" t="str">
        <f t="shared" ca="1" si="64"/>
        <v/>
      </c>
    </row>
    <row r="142" spans="1:51">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46"/>
        <v>E08000018</v>
      </c>
      <c r="F142" s="29" t="str">
        <f ca="1">IF(E142="","",VLOOKUP(E142,'Org list'!$J$9:$K$636,2,0))</f>
        <v>Rotherham</v>
      </c>
      <c r="G142" s="135">
        <f ca="1">IFERROR(IF((VLOOKUP($E142,'DTOC Backsheet'!$D$5:$BS$182,G$9,FALSE))="","",(VLOOKUP($E142,'DTOC Backsheet'!$D$5:$BS$182,G$9,FALSE))),"")</f>
        <v>386</v>
      </c>
      <c r="H142" s="136">
        <f ca="1">IFERROR(IF((VLOOKUP($E142,'DTOC Backsheet'!$D$5:$BS$182,H$9,FALSE))="","",(VLOOKUP($E142,'DTOC Backsheet'!$D$5:$BS$182,H$9,FALSE))),"")</f>
        <v>491</v>
      </c>
      <c r="I142" s="136">
        <f ca="1">IFERROR(IF((VLOOKUP($E142,'DTOC Backsheet'!$D$5:$BS$182,I$9,FALSE))="","",(VLOOKUP($E142,'DTOC Backsheet'!$D$5:$BS$182,I$9,FALSE))),"")</f>
        <v>499</v>
      </c>
      <c r="J142" s="138">
        <f ca="1">IFERROR(IF((VLOOKUP($E142,'DTOC Backsheet'!$D$5:$BS$182,J$9,FALSE))="","",(VLOOKUP($E142,'DTOC Backsheet'!$D$5:$BS$182,J$9,FALSE))),"")</f>
        <v>629</v>
      </c>
      <c r="K142" s="164">
        <f ca="1">IFERROR(IF((VLOOKUP($E142,'DTOC Backsheet'!$D$5:$BS$182,K$9,FALSE))="","",(VLOOKUP($E142,'DTOC Backsheet'!$D$5:$BS$182,K$9,FALSE))),"")</f>
        <v>429</v>
      </c>
      <c r="L142" s="140">
        <f ca="1">IFERROR(IF((VLOOKUP($E142,'DTOC Backsheet'!$D$5:$BS$182,L$9,FALSE))="","",(VLOOKUP($E142,'DTOC Backsheet'!$D$5:$BS$182,L$9,FALSE))),"")</f>
        <v>500</v>
      </c>
      <c r="M142" s="136">
        <f ca="1">IFERROR(IF((VLOOKUP($E142,'DTOC Backsheet'!$D$5:$BS$182,M$9,FALSE))="","",(VLOOKUP($E142,'DTOC Backsheet'!$D$5:$BS$182,M$9,FALSE))),"")</f>
        <v>644</v>
      </c>
      <c r="N142" s="139">
        <f ca="1">IFERROR(IF((VLOOKUP($E142,'DTOC Backsheet'!$D$5:$BS$182,N$9,FALSE))="","",(VLOOKUP($E142,'DTOC Backsheet'!$D$5:$BS$182,N$9,FALSE))),"")</f>
        <v>640</v>
      </c>
      <c r="O142" s="137">
        <f ca="1">IFERROR(IF((VLOOKUP($E142,'DTOC Backsheet'!$D$5:$BS$182,O$9,FALSE))="","",(VLOOKUP($E142,'DTOC Backsheet'!$D$5:$BS$182,O$9,FALSE))),"")</f>
        <v>987</v>
      </c>
      <c r="P142" s="136">
        <f ca="1">IFERROR(IF((VLOOKUP($E142,'DTOC Backsheet'!$D$5:$BS$182,P$9,FALSE))="","",(VLOOKUP($E142,'DTOC Backsheet'!$D$5:$BS$182,P$9,FALSE))),"")</f>
        <v>481.20368215810976</v>
      </c>
      <c r="Q142" s="136">
        <f ca="1">IFERROR(IF((VLOOKUP($E142,'DTOC Backsheet'!$D$5:$BS$182,Q$9,FALSE))="","",(VLOOKUP($E142,'DTOC Backsheet'!$D$5:$BS$182,Q$9,FALSE))),"")</f>
        <v>481.20368215810976</v>
      </c>
      <c r="R142" s="136">
        <f ca="1">IFERROR(IF((VLOOKUP($E142,'DTOC Backsheet'!$D$5:$BS$182,R$9,FALSE))="","",(VLOOKUP($E142,'DTOC Backsheet'!$D$5:$BS$182,R$9,FALSE))),"")</f>
        <v>465.68098273365456</v>
      </c>
      <c r="S142" s="136">
        <f ca="1">IFERROR(IF((VLOOKUP($E142,'DTOC Backsheet'!$D$5:$BS$182,S$9,FALSE))="","",(VLOOKUP($E142,'DTOC Backsheet'!$D$5:$BS$182,S$9,FALSE))),"")</f>
        <v>481.20368215810976</v>
      </c>
      <c r="T142" s="164">
        <f ca="1">IFERROR(IF((VLOOKUP($E142,'DTOC Backsheet'!$D$5:$BS$182,T$9,FALSE))="","",(VLOOKUP($E142,'DTOC Backsheet'!$D$5:$BS$182,T$9,FALSE))),"")</f>
        <v>465.68098273365456</v>
      </c>
      <c r="U142" s="140">
        <f ca="1">IFERROR(IF((VLOOKUP($E142,'DTOC Backsheet'!$D$5:$BS$182,U$9,FALSE))="","",(VLOOKUP($E142,'DTOC Backsheet'!$D$5:$BS$182,U$9,FALSE))),"")</f>
        <v>481.20368215810976</v>
      </c>
      <c r="V142" s="136">
        <f ca="1">IFERROR(IF((VLOOKUP($E142,'DTOC Backsheet'!$D$5:$BS$182,V$9,FALSE))="","",(VLOOKUP($E142,'DTOC Backsheet'!$D$5:$BS$182,V$9,FALSE))),"")</f>
        <v>481.20368215810976</v>
      </c>
      <c r="W142" s="136">
        <f ca="1">IFERROR(IF((VLOOKUP($E142,'DTOC Backsheet'!$D$5:$BS$182,W$9,FALSE))="","",(VLOOKUP($E142,'DTOC Backsheet'!$D$5:$BS$182,W$9,FALSE))),"")</f>
        <v>434.63558388474428</v>
      </c>
      <c r="X142" s="138">
        <f ca="1">IFERROR(IF((VLOOKUP($E142,'DTOC Backsheet'!$D$5:$BS$182,X$9,FALSE))="","",(VLOOKUP($E142,'DTOC Backsheet'!$D$5:$BS$182,X$9,FALSE))),"")</f>
        <v>481.20368215810976</v>
      </c>
      <c r="Y142" s="135">
        <f ca="1">IFERROR(IF((VLOOKUP($E142,'DTOC Backsheet'!$D$5:$BS$182,Y$9,FALSE))="","",(VLOOKUP($E142,'DTOC Backsheet'!$D$5:$BS$182,Y$9,FALSE))),"")</f>
        <v>928</v>
      </c>
      <c r="Z142" s="136">
        <f ca="1">IFERROR(IF((VLOOKUP($E142,'DTOC Backsheet'!$D$5:$BS$182,Z$9,FALSE))="","",(VLOOKUP($E142,'DTOC Backsheet'!$D$5:$BS$182,Z$9,FALSE))),"")</f>
        <v>799</v>
      </c>
      <c r="AA142" s="164">
        <f ca="1">IFERROR(IF((VLOOKUP($E142,'DTOC Backsheet'!$D$5:$BS$182,AA$9,FALSE))="","",(VLOOKUP($E142,'DTOC Backsheet'!$D$5:$BS$182,AA$9,FALSE))),"")</f>
        <v>674</v>
      </c>
      <c r="AB142" s="139">
        <f ca="1">IFERROR(IF((VLOOKUP($E142,'DTOC Backsheet'!$D$5:$BS$182,AB$9,FALSE))="","",(VLOOKUP($E142,'DTOC Backsheet'!$D$5:$BS$182,AB$9,FALSE))),"")</f>
        <v>391</v>
      </c>
      <c r="AC142" s="164">
        <f ca="1">IFERROR(IF((VLOOKUP($E142,'DTOC Backsheet'!$D$5:$BS$182,AC$9,FALSE))="","",(VLOOKUP($E142,'DTOC Backsheet'!$D$5:$BS$182,AC$9,FALSE))),"")</f>
        <v>585</v>
      </c>
      <c r="AD142" s="140">
        <f ca="1">IFERROR(IF((VLOOKUP($E142,'DTOC Backsheet'!$D$5:$BS$182,AD$9,FALSE))="","",(VLOOKUP($E142,'DTOC Backsheet'!$D$5:$BS$182,AD$9,FALSE))),"")</f>
        <v>494</v>
      </c>
      <c r="AE142" s="136"/>
      <c r="AF142" s="139" t="str">
        <f ca="1">IFERROR(IF((VLOOKUP($E142,'DTOC Backsheet'!$D$5:$BS$182,AF$9,FALSE))="","",(VLOOKUP($E142,'DTOC Backsheet'!$D$5:$BS$182,AF$9,FALSE))),"")</f>
        <v/>
      </c>
      <c r="AG142" s="137" t="str">
        <f ca="1">IFERROR(IF((VLOOKUP($E142,'DTOC Backsheet'!$D$5:$BS$182,AG$9,FALSE))="","",(VLOOKUP($E142,'DTOC Backsheet'!$D$5:$BS$182,AG$9,FALSE))),"")</f>
        <v/>
      </c>
      <c r="AH142" s="136">
        <f t="shared" ca="1" si="47"/>
        <v>-542</v>
      </c>
      <c r="AI142" s="138">
        <f t="shared" ca="1" si="48"/>
        <v>-308</v>
      </c>
      <c r="AJ142" s="139">
        <f t="shared" ca="1" si="49"/>
        <v>-175</v>
      </c>
      <c r="AK142" s="139">
        <f t="shared" ca="1" si="50"/>
        <v>238</v>
      </c>
      <c r="AL142" s="164">
        <f t="shared" ca="1" si="51"/>
        <v>-156</v>
      </c>
      <c r="AM142" s="140">
        <f t="shared" ca="1" si="52"/>
        <v>6</v>
      </c>
      <c r="AN142" s="136" t="str">
        <f t="shared" si="53"/>
        <v/>
      </c>
      <c r="AO142" s="139" t="str">
        <f t="shared" ca="1" si="54"/>
        <v/>
      </c>
      <c r="AP142" s="138" t="str">
        <f t="shared" ca="1" si="55"/>
        <v/>
      </c>
      <c r="AQ142" s="135">
        <f t="shared" ca="1" si="56"/>
        <v>-446.79631784189024</v>
      </c>
      <c r="AR142" s="136">
        <f t="shared" ca="1" si="57"/>
        <v>-317.79631784189024</v>
      </c>
      <c r="AS142" s="164">
        <f t="shared" ca="1" si="58"/>
        <v>-208.31901726634544</v>
      </c>
      <c r="AT142" s="139">
        <f t="shared" ca="1" si="59"/>
        <v>90.203682158109757</v>
      </c>
      <c r="AU142" s="164">
        <f t="shared" ca="1" si="60"/>
        <v>-119.31901726634544</v>
      </c>
      <c r="AV142" s="140">
        <f t="shared" ca="1" si="61"/>
        <v>-12.796317841890243</v>
      </c>
      <c r="AW142" s="136" t="str">
        <f t="shared" si="62"/>
        <v/>
      </c>
      <c r="AX142" s="164" t="str">
        <f t="shared" ca="1" si="63"/>
        <v/>
      </c>
      <c r="AY142" s="140" t="str">
        <f t="shared" ca="1" si="64"/>
        <v/>
      </c>
    </row>
    <row r="143" spans="1:51">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46"/>
        <v>E06000017</v>
      </c>
      <c r="F143" s="29" t="str">
        <f ca="1">IF(E143="","",VLOOKUP(E143,'Org list'!$J$9:$K$636,2,0))</f>
        <v>Rutland</v>
      </c>
      <c r="G143" s="135">
        <f ca="1">IFERROR(IF((VLOOKUP($E143,'DTOC Backsheet'!$D$5:$BS$182,G$9,FALSE))="","",(VLOOKUP($E143,'DTOC Backsheet'!$D$5:$BS$182,G$9,FALSE))),"")</f>
        <v>107</v>
      </c>
      <c r="H143" s="136">
        <f ca="1">IFERROR(IF((VLOOKUP($E143,'DTOC Backsheet'!$D$5:$BS$182,H$9,FALSE))="","",(VLOOKUP($E143,'DTOC Backsheet'!$D$5:$BS$182,H$9,FALSE))),"")</f>
        <v>83</v>
      </c>
      <c r="I143" s="136">
        <f ca="1">IFERROR(IF((VLOOKUP($E143,'DTOC Backsheet'!$D$5:$BS$182,I$9,FALSE))="","",(VLOOKUP($E143,'DTOC Backsheet'!$D$5:$BS$182,I$9,FALSE))),"")</f>
        <v>162</v>
      </c>
      <c r="J143" s="138">
        <f ca="1">IFERROR(IF((VLOOKUP($E143,'DTOC Backsheet'!$D$5:$BS$182,J$9,FALSE))="","",(VLOOKUP($E143,'DTOC Backsheet'!$D$5:$BS$182,J$9,FALSE))),"")</f>
        <v>88</v>
      </c>
      <c r="K143" s="164">
        <f ca="1">IFERROR(IF((VLOOKUP($E143,'DTOC Backsheet'!$D$5:$BS$182,K$9,FALSE))="","",(VLOOKUP($E143,'DTOC Backsheet'!$D$5:$BS$182,K$9,FALSE))),"")</f>
        <v>61</v>
      </c>
      <c r="L143" s="140">
        <f ca="1">IFERROR(IF((VLOOKUP($E143,'DTOC Backsheet'!$D$5:$BS$182,L$9,FALSE))="","",(VLOOKUP($E143,'DTOC Backsheet'!$D$5:$BS$182,L$9,FALSE))),"")</f>
        <v>51</v>
      </c>
      <c r="M143" s="136">
        <f ca="1">IFERROR(IF((VLOOKUP($E143,'DTOC Backsheet'!$D$5:$BS$182,M$9,FALSE))="","",(VLOOKUP($E143,'DTOC Backsheet'!$D$5:$BS$182,M$9,FALSE))),"")</f>
        <v>59</v>
      </c>
      <c r="N143" s="139">
        <f ca="1">IFERROR(IF((VLOOKUP($E143,'DTOC Backsheet'!$D$5:$BS$182,N$9,FALSE))="","",(VLOOKUP($E143,'DTOC Backsheet'!$D$5:$BS$182,N$9,FALSE))),"")</f>
        <v>34</v>
      </c>
      <c r="O143" s="137">
        <f ca="1">IFERROR(IF((VLOOKUP($E143,'DTOC Backsheet'!$D$5:$BS$182,O$9,FALSE))="","",(VLOOKUP($E143,'DTOC Backsheet'!$D$5:$BS$182,O$9,FALSE))),"")</f>
        <v>61</v>
      </c>
      <c r="P143" s="136">
        <f ca="1">IFERROR(IF((VLOOKUP($E143,'DTOC Backsheet'!$D$5:$BS$182,P$9,FALSE))="","",(VLOOKUP($E143,'DTOC Backsheet'!$D$5:$BS$182,P$9,FALSE))),"")</f>
        <v>71.400000000000006</v>
      </c>
      <c r="Q143" s="136">
        <f ca="1">IFERROR(IF((VLOOKUP($E143,'DTOC Backsheet'!$D$5:$BS$182,Q$9,FALSE))="","",(VLOOKUP($E143,'DTOC Backsheet'!$D$5:$BS$182,Q$9,FALSE))),"")</f>
        <v>65.400000000000006</v>
      </c>
      <c r="R143" s="136">
        <f ca="1">IFERROR(IF((VLOOKUP($E143,'DTOC Backsheet'!$D$5:$BS$182,R$9,FALSE))="","",(VLOOKUP($E143,'DTOC Backsheet'!$D$5:$BS$182,R$9,FALSE))),"")</f>
        <v>59.400000000000006</v>
      </c>
      <c r="S143" s="136">
        <f ca="1">IFERROR(IF((VLOOKUP($E143,'DTOC Backsheet'!$D$5:$BS$182,S$9,FALSE))="","",(VLOOKUP($E143,'DTOC Backsheet'!$D$5:$BS$182,S$9,FALSE))),"")</f>
        <v>50.7</v>
      </c>
      <c r="T143" s="164">
        <f ca="1">IFERROR(IF((VLOOKUP($E143,'DTOC Backsheet'!$D$5:$BS$182,T$9,FALSE))="","",(VLOOKUP($E143,'DTOC Backsheet'!$D$5:$BS$182,T$9,FALSE))),"")</f>
        <v>36.350442441967168</v>
      </c>
      <c r="U143" s="140">
        <f ca="1">IFERROR(IF((VLOOKUP($E143,'DTOC Backsheet'!$D$5:$BS$182,U$9,FALSE))="","",(VLOOKUP($E143,'DTOC Backsheet'!$D$5:$BS$182,U$9,FALSE))),"")</f>
        <v>37.562123856699408</v>
      </c>
      <c r="V143" s="136">
        <f ca="1">IFERROR(IF((VLOOKUP($E143,'DTOC Backsheet'!$D$5:$BS$182,V$9,FALSE))="","",(VLOOKUP($E143,'DTOC Backsheet'!$D$5:$BS$182,V$9,FALSE))),"")</f>
        <v>43.12</v>
      </c>
      <c r="W143" s="136">
        <f ca="1">IFERROR(IF((VLOOKUP($E143,'DTOC Backsheet'!$D$5:$BS$182,W$9,FALSE))="","",(VLOOKUP($E143,'DTOC Backsheet'!$D$5:$BS$182,W$9,FALSE))),"")</f>
        <v>39.099999999999994</v>
      </c>
      <c r="X143" s="138">
        <f ca="1">IFERROR(IF((VLOOKUP($E143,'DTOC Backsheet'!$D$5:$BS$182,X$9,FALSE))="","",(VLOOKUP($E143,'DTOC Backsheet'!$D$5:$BS$182,X$9,FALSE))),"")</f>
        <v>37.562123856699408</v>
      </c>
      <c r="Y143" s="135">
        <f ca="1">IFERROR(IF((VLOOKUP($E143,'DTOC Backsheet'!$D$5:$BS$182,Y$9,FALSE))="","",(VLOOKUP($E143,'DTOC Backsheet'!$D$5:$BS$182,Y$9,FALSE))),"")</f>
        <v>73</v>
      </c>
      <c r="Z143" s="136">
        <f ca="1">IFERROR(IF((VLOOKUP($E143,'DTOC Backsheet'!$D$5:$BS$182,Z$9,FALSE))="","",(VLOOKUP($E143,'DTOC Backsheet'!$D$5:$BS$182,Z$9,FALSE))),"")</f>
        <v>44</v>
      </c>
      <c r="AA143" s="164">
        <f ca="1">IFERROR(IF((VLOOKUP($E143,'DTOC Backsheet'!$D$5:$BS$182,AA$9,FALSE))="","",(VLOOKUP($E143,'DTOC Backsheet'!$D$5:$BS$182,AA$9,FALSE))),"")</f>
        <v>45</v>
      </c>
      <c r="AB143" s="139">
        <f ca="1">IFERROR(IF((VLOOKUP($E143,'DTOC Backsheet'!$D$5:$BS$182,AB$9,FALSE))="","",(VLOOKUP($E143,'DTOC Backsheet'!$D$5:$BS$182,AB$9,FALSE))),"")</f>
        <v>45</v>
      </c>
      <c r="AC143" s="164">
        <f ca="1">IFERROR(IF((VLOOKUP($E143,'DTOC Backsheet'!$D$5:$BS$182,AC$9,FALSE))="","",(VLOOKUP($E143,'DTOC Backsheet'!$D$5:$BS$182,AC$9,FALSE))),"")</f>
        <v>47</v>
      </c>
      <c r="AD143" s="140">
        <f ca="1">IFERROR(IF((VLOOKUP($E143,'DTOC Backsheet'!$D$5:$BS$182,AD$9,FALSE))="","",(VLOOKUP($E143,'DTOC Backsheet'!$D$5:$BS$182,AD$9,FALSE))),"")</f>
        <v>67</v>
      </c>
      <c r="AE143" s="136"/>
      <c r="AF143" s="139" t="str">
        <f ca="1">IFERROR(IF((VLOOKUP($E143,'DTOC Backsheet'!$D$5:$BS$182,AF$9,FALSE))="","",(VLOOKUP($E143,'DTOC Backsheet'!$D$5:$BS$182,AF$9,FALSE))),"")</f>
        <v/>
      </c>
      <c r="AG143" s="137" t="str">
        <f ca="1">IFERROR(IF((VLOOKUP($E143,'DTOC Backsheet'!$D$5:$BS$182,AG$9,FALSE))="","",(VLOOKUP($E143,'DTOC Backsheet'!$D$5:$BS$182,AG$9,FALSE))),"")</f>
        <v/>
      </c>
      <c r="AH143" s="136">
        <f t="shared" ca="1" si="47"/>
        <v>34</v>
      </c>
      <c r="AI143" s="138">
        <f t="shared" ca="1" si="48"/>
        <v>39</v>
      </c>
      <c r="AJ143" s="139">
        <f t="shared" ca="1" si="49"/>
        <v>117</v>
      </c>
      <c r="AK143" s="139">
        <f t="shared" ca="1" si="50"/>
        <v>43</v>
      </c>
      <c r="AL143" s="164">
        <f t="shared" ca="1" si="51"/>
        <v>14</v>
      </c>
      <c r="AM143" s="140">
        <f t="shared" ca="1" si="52"/>
        <v>-16</v>
      </c>
      <c r="AN143" s="136" t="str">
        <f t="shared" si="53"/>
        <v/>
      </c>
      <c r="AO143" s="139" t="str">
        <f t="shared" ca="1" si="54"/>
        <v/>
      </c>
      <c r="AP143" s="138" t="str">
        <f t="shared" ca="1" si="55"/>
        <v/>
      </c>
      <c r="AQ143" s="135">
        <f t="shared" ca="1" si="56"/>
        <v>-1.5999999999999943</v>
      </c>
      <c r="AR143" s="136">
        <f t="shared" ca="1" si="57"/>
        <v>21.400000000000006</v>
      </c>
      <c r="AS143" s="164">
        <f t="shared" ca="1" si="58"/>
        <v>14.400000000000006</v>
      </c>
      <c r="AT143" s="139">
        <f t="shared" ca="1" si="59"/>
        <v>5.7000000000000028</v>
      </c>
      <c r="AU143" s="164">
        <f t="shared" ca="1" si="60"/>
        <v>-10.649557558032832</v>
      </c>
      <c r="AV143" s="140">
        <f t="shared" ca="1" si="61"/>
        <v>-29.437876143300592</v>
      </c>
      <c r="AW143" s="136" t="str">
        <f t="shared" si="62"/>
        <v/>
      </c>
      <c r="AX143" s="164" t="str">
        <f t="shared" ca="1" si="63"/>
        <v/>
      </c>
      <c r="AY143" s="140" t="str">
        <f t="shared" ca="1" si="64"/>
        <v/>
      </c>
    </row>
    <row r="144" spans="1:51">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46"/>
        <v>E08000006</v>
      </c>
      <c r="F144" s="29" t="str">
        <f ca="1">IF(E144="","",VLOOKUP(E144,'Org list'!$J$9:$K$636,2,0))</f>
        <v>Salford</v>
      </c>
      <c r="G144" s="135">
        <f ca="1">IFERROR(IF((VLOOKUP($E144,'DTOC Backsheet'!$D$5:$BS$182,G$9,FALSE))="","",(VLOOKUP($E144,'DTOC Backsheet'!$D$5:$BS$182,G$9,FALSE))),"")</f>
        <v>239</v>
      </c>
      <c r="H144" s="136">
        <f ca="1">IFERROR(IF((VLOOKUP($E144,'DTOC Backsheet'!$D$5:$BS$182,H$9,FALSE))="","",(VLOOKUP($E144,'DTOC Backsheet'!$D$5:$BS$182,H$9,FALSE))),"")</f>
        <v>315</v>
      </c>
      <c r="I144" s="136">
        <f ca="1">IFERROR(IF((VLOOKUP($E144,'DTOC Backsheet'!$D$5:$BS$182,I$9,FALSE))="","",(VLOOKUP($E144,'DTOC Backsheet'!$D$5:$BS$182,I$9,FALSE))),"")</f>
        <v>432</v>
      </c>
      <c r="J144" s="138">
        <f ca="1">IFERROR(IF((VLOOKUP($E144,'DTOC Backsheet'!$D$5:$BS$182,J$9,FALSE))="","",(VLOOKUP($E144,'DTOC Backsheet'!$D$5:$BS$182,J$9,FALSE))),"")</f>
        <v>336</v>
      </c>
      <c r="K144" s="164">
        <f ca="1">IFERROR(IF((VLOOKUP($E144,'DTOC Backsheet'!$D$5:$BS$182,K$9,FALSE))="","",(VLOOKUP($E144,'DTOC Backsheet'!$D$5:$BS$182,K$9,FALSE))),"")</f>
        <v>688</v>
      </c>
      <c r="L144" s="140">
        <f ca="1">IFERROR(IF((VLOOKUP($E144,'DTOC Backsheet'!$D$5:$BS$182,L$9,FALSE))="","",(VLOOKUP($E144,'DTOC Backsheet'!$D$5:$BS$182,L$9,FALSE))),"")</f>
        <v>702</v>
      </c>
      <c r="M144" s="136">
        <f ca="1">IFERROR(IF((VLOOKUP($E144,'DTOC Backsheet'!$D$5:$BS$182,M$9,FALSE))="","",(VLOOKUP($E144,'DTOC Backsheet'!$D$5:$BS$182,M$9,FALSE))),"")</f>
        <v>1549</v>
      </c>
      <c r="N144" s="139">
        <f ca="1">IFERROR(IF((VLOOKUP($E144,'DTOC Backsheet'!$D$5:$BS$182,N$9,FALSE))="","",(VLOOKUP($E144,'DTOC Backsheet'!$D$5:$BS$182,N$9,FALSE))),"")</f>
        <v>1689</v>
      </c>
      <c r="O144" s="137">
        <f ca="1">IFERROR(IF((VLOOKUP($E144,'DTOC Backsheet'!$D$5:$BS$182,O$9,FALSE))="","",(VLOOKUP($E144,'DTOC Backsheet'!$D$5:$BS$182,O$9,FALSE))),"")</f>
        <v>1021</v>
      </c>
      <c r="P144" s="136">
        <f ca="1">IFERROR(IF((VLOOKUP($E144,'DTOC Backsheet'!$D$5:$BS$182,P$9,FALSE))="","",(VLOOKUP($E144,'DTOC Backsheet'!$D$5:$BS$182,P$9,FALSE))),"")</f>
        <v>938</v>
      </c>
      <c r="Q144" s="136">
        <f ca="1">IFERROR(IF((VLOOKUP($E144,'DTOC Backsheet'!$D$5:$BS$182,Q$9,FALSE))="","",(VLOOKUP($E144,'DTOC Backsheet'!$D$5:$BS$182,Q$9,FALSE))),"")</f>
        <v>813</v>
      </c>
      <c r="R144" s="136">
        <f ca="1">IFERROR(IF((VLOOKUP($E144,'DTOC Backsheet'!$D$5:$BS$182,R$9,FALSE))="","",(VLOOKUP($E144,'DTOC Backsheet'!$D$5:$BS$182,R$9,FALSE))),"")</f>
        <v>676</v>
      </c>
      <c r="S144" s="136">
        <f ca="1">IFERROR(IF((VLOOKUP($E144,'DTOC Backsheet'!$D$5:$BS$182,S$9,FALSE))="","",(VLOOKUP($E144,'DTOC Backsheet'!$D$5:$BS$182,S$9,FALSE))),"")</f>
        <v>699</v>
      </c>
      <c r="T144" s="164">
        <f ca="1">IFERROR(IF((VLOOKUP($E144,'DTOC Backsheet'!$D$5:$BS$182,T$9,FALSE))="","",(VLOOKUP($E144,'DTOC Backsheet'!$D$5:$BS$182,T$9,FALSE))),"")</f>
        <v>676</v>
      </c>
      <c r="U144" s="140">
        <f ca="1">IFERROR(IF((VLOOKUP($E144,'DTOC Backsheet'!$D$5:$BS$182,U$9,FALSE))="","",(VLOOKUP($E144,'DTOC Backsheet'!$D$5:$BS$182,U$9,FALSE))),"")</f>
        <v>699</v>
      </c>
      <c r="V144" s="136">
        <f ca="1">IFERROR(IF((VLOOKUP($E144,'DTOC Backsheet'!$D$5:$BS$182,V$9,FALSE))="","",(VLOOKUP($E144,'DTOC Backsheet'!$D$5:$BS$182,V$9,FALSE))),"")</f>
        <v>699</v>
      </c>
      <c r="W144" s="136">
        <f ca="1">IFERROR(IF((VLOOKUP($E144,'DTOC Backsheet'!$D$5:$BS$182,W$9,FALSE))="","",(VLOOKUP($E144,'DTOC Backsheet'!$D$5:$BS$182,W$9,FALSE))),"")</f>
        <v>631</v>
      </c>
      <c r="X144" s="138">
        <f ca="1">IFERROR(IF((VLOOKUP($E144,'DTOC Backsheet'!$D$5:$BS$182,X$9,FALSE))="","",(VLOOKUP($E144,'DTOC Backsheet'!$D$5:$BS$182,X$9,FALSE))),"")</f>
        <v>699</v>
      </c>
      <c r="Y144" s="135">
        <f ca="1">IFERROR(IF((VLOOKUP($E144,'DTOC Backsheet'!$D$5:$BS$182,Y$9,FALSE))="","",(VLOOKUP($E144,'DTOC Backsheet'!$D$5:$BS$182,Y$9,FALSE))),"")</f>
        <v>559</v>
      </c>
      <c r="Z144" s="136">
        <f ca="1">IFERROR(IF((VLOOKUP($E144,'DTOC Backsheet'!$D$5:$BS$182,Z$9,FALSE))="","",(VLOOKUP($E144,'DTOC Backsheet'!$D$5:$BS$182,Z$9,FALSE))),"")</f>
        <v>687</v>
      </c>
      <c r="AA144" s="164">
        <f ca="1">IFERROR(IF((VLOOKUP($E144,'DTOC Backsheet'!$D$5:$BS$182,AA$9,FALSE))="","",(VLOOKUP($E144,'DTOC Backsheet'!$D$5:$BS$182,AA$9,FALSE))),"")</f>
        <v>499</v>
      </c>
      <c r="AB144" s="139">
        <f ca="1">IFERROR(IF((VLOOKUP($E144,'DTOC Backsheet'!$D$5:$BS$182,AB$9,FALSE))="","",(VLOOKUP($E144,'DTOC Backsheet'!$D$5:$BS$182,AB$9,FALSE))),"")</f>
        <v>535</v>
      </c>
      <c r="AC144" s="164">
        <f ca="1">IFERROR(IF((VLOOKUP($E144,'DTOC Backsheet'!$D$5:$BS$182,AC$9,FALSE))="","",(VLOOKUP($E144,'DTOC Backsheet'!$D$5:$BS$182,AC$9,FALSE))),"")</f>
        <v>375</v>
      </c>
      <c r="AD144" s="140">
        <f ca="1">IFERROR(IF((VLOOKUP($E144,'DTOC Backsheet'!$D$5:$BS$182,AD$9,FALSE))="","",(VLOOKUP($E144,'DTOC Backsheet'!$D$5:$BS$182,AD$9,FALSE))),"")</f>
        <v>424</v>
      </c>
      <c r="AE144" s="136"/>
      <c r="AF144" s="139" t="str">
        <f ca="1">IFERROR(IF((VLOOKUP($E144,'DTOC Backsheet'!$D$5:$BS$182,AF$9,FALSE))="","",(VLOOKUP($E144,'DTOC Backsheet'!$D$5:$BS$182,AF$9,FALSE))),"")</f>
        <v/>
      </c>
      <c r="AG144" s="137" t="str">
        <f ca="1">IFERROR(IF((VLOOKUP($E144,'DTOC Backsheet'!$D$5:$BS$182,AG$9,FALSE))="","",(VLOOKUP($E144,'DTOC Backsheet'!$D$5:$BS$182,AG$9,FALSE))),"")</f>
        <v/>
      </c>
      <c r="AH144" s="136">
        <f t="shared" ca="1" si="47"/>
        <v>-320</v>
      </c>
      <c r="AI144" s="138">
        <f t="shared" ca="1" si="48"/>
        <v>-372</v>
      </c>
      <c r="AJ144" s="139">
        <f t="shared" ca="1" si="49"/>
        <v>-67</v>
      </c>
      <c r="AK144" s="139">
        <f t="shared" ca="1" si="50"/>
        <v>-199</v>
      </c>
      <c r="AL144" s="164">
        <f t="shared" ca="1" si="51"/>
        <v>313</v>
      </c>
      <c r="AM144" s="140">
        <f t="shared" ca="1" si="52"/>
        <v>278</v>
      </c>
      <c r="AN144" s="136" t="str">
        <f t="shared" si="53"/>
        <v/>
      </c>
      <c r="AO144" s="139" t="str">
        <f t="shared" ca="1" si="54"/>
        <v/>
      </c>
      <c r="AP144" s="138" t="str">
        <f t="shared" ca="1" si="55"/>
        <v/>
      </c>
      <c r="AQ144" s="135">
        <f t="shared" ca="1" si="56"/>
        <v>379</v>
      </c>
      <c r="AR144" s="136">
        <f t="shared" ca="1" si="57"/>
        <v>126</v>
      </c>
      <c r="AS144" s="164">
        <f t="shared" ca="1" si="58"/>
        <v>177</v>
      </c>
      <c r="AT144" s="139">
        <f t="shared" ca="1" si="59"/>
        <v>164</v>
      </c>
      <c r="AU144" s="164">
        <f t="shared" ca="1" si="60"/>
        <v>301</v>
      </c>
      <c r="AV144" s="140">
        <f t="shared" ca="1" si="61"/>
        <v>275</v>
      </c>
      <c r="AW144" s="136" t="str">
        <f t="shared" si="62"/>
        <v/>
      </c>
      <c r="AX144" s="164" t="str">
        <f t="shared" ca="1" si="63"/>
        <v/>
      </c>
      <c r="AY144" s="140" t="str">
        <f t="shared" ca="1" si="64"/>
        <v/>
      </c>
    </row>
    <row r="145" spans="1:51">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46"/>
        <v>E08000028</v>
      </c>
      <c r="F145" s="29" t="str">
        <f ca="1">IF(E145="","",VLOOKUP(E145,'Org list'!$J$9:$K$636,2,0))</f>
        <v>Sandwell</v>
      </c>
      <c r="G145" s="135">
        <f ca="1">IFERROR(IF((VLOOKUP($E145,'DTOC Backsheet'!$D$5:$BS$182,G$9,FALSE))="","",(VLOOKUP($E145,'DTOC Backsheet'!$D$5:$BS$182,G$9,FALSE))),"")</f>
        <v>545</v>
      </c>
      <c r="H145" s="136">
        <f ca="1">IFERROR(IF((VLOOKUP($E145,'DTOC Backsheet'!$D$5:$BS$182,H$9,FALSE))="","",(VLOOKUP($E145,'DTOC Backsheet'!$D$5:$BS$182,H$9,FALSE))),"")</f>
        <v>592</v>
      </c>
      <c r="I145" s="136">
        <f ca="1">IFERROR(IF((VLOOKUP($E145,'DTOC Backsheet'!$D$5:$BS$182,I$9,FALSE))="","",(VLOOKUP($E145,'DTOC Backsheet'!$D$5:$BS$182,I$9,FALSE))),"")</f>
        <v>696</v>
      </c>
      <c r="J145" s="138">
        <f ca="1">IFERROR(IF((VLOOKUP($E145,'DTOC Backsheet'!$D$5:$BS$182,J$9,FALSE))="","",(VLOOKUP($E145,'DTOC Backsheet'!$D$5:$BS$182,J$9,FALSE))),"")</f>
        <v>594</v>
      </c>
      <c r="K145" s="164">
        <f ca="1">IFERROR(IF((VLOOKUP($E145,'DTOC Backsheet'!$D$5:$BS$182,K$9,FALSE))="","",(VLOOKUP($E145,'DTOC Backsheet'!$D$5:$BS$182,K$9,FALSE))),"")</f>
        <v>615</v>
      </c>
      <c r="L145" s="140">
        <f ca="1">IFERROR(IF((VLOOKUP($E145,'DTOC Backsheet'!$D$5:$BS$182,L$9,FALSE))="","",(VLOOKUP($E145,'DTOC Backsheet'!$D$5:$BS$182,L$9,FALSE))),"")</f>
        <v>626</v>
      </c>
      <c r="M145" s="136">
        <f ca="1">IFERROR(IF((VLOOKUP($E145,'DTOC Backsheet'!$D$5:$BS$182,M$9,FALSE))="","",(VLOOKUP($E145,'DTOC Backsheet'!$D$5:$BS$182,M$9,FALSE))),"")</f>
        <v>391</v>
      </c>
      <c r="N145" s="139">
        <f ca="1">IFERROR(IF((VLOOKUP($E145,'DTOC Backsheet'!$D$5:$BS$182,N$9,FALSE))="","",(VLOOKUP($E145,'DTOC Backsheet'!$D$5:$BS$182,N$9,FALSE))),"")</f>
        <v>390</v>
      </c>
      <c r="O145" s="137">
        <f ca="1">IFERROR(IF((VLOOKUP($E145,'DTOC Backsheet'!$D$5:$BS$182,O$9,FALSE))="","",(VLOOKUP($E145,'DTOC Backsheet'!$D$5:$BS$182,O$9,FALSE))),"")</f>
        <v>529</v>
      </c>
      <c r="P145" s="136">
        <f ca="1">IFERROR(IF((VLOOKUP($E145,'DTOC Backsheet'!$D$5:$BS$182,P$9,FALSE))="","",(VLOOKUP($E145,'DTOC Backsheet'!$D$5:$BS$182,P$9,FALSE))),"")</f>
        <v>486</v>
      </c>
      <c r="Q145" s="136">
        <f ca="1">IFERROR(IF((VLOOKUP($E145,'DTOC Backsheet'!$D$5:$BS$182,Q$9,FALSE))="","",(VLOOKUP($E145,'DTOC Backsheet'!$D$5:$BS$182,Q$9,FALSE))),"")</f>
        <v>481</v>
      </c>
      <c r="R145" s="136">
        <f ca="1">IFERROR(IF((VLOOKUP($E145,'DTOC Backsheet'!$D$5:$BS$182,R$9,FALSE))="","",(VLOOKUP($E145,'DTOC Backsheet'!$D$5:$BS$182,R$9,FALSE))),"")</f>
        <v>476</v>
      </c>
      <c r="S145" s="136">
        <f ca="1">IFERROR(IF((VLOOKUP($E145,'DTOC Backsheet'!$D$5:$BS$182,S$9,FALSE))="","",(VLOOKUP($E145,'DTOC Backsheet'!$D$5:$BS$182,S$9,FALSE))),"")</f>
        <v>451</v>
      </c>
      <c r="T145" s="164">
        <f ca="1">IFERROR(IF((VLOOKUP($E145,'DTOC Backsheet'!$D$5:$BS$182,T$9,FALSE))="","",(VLOOKUP($E145,'DTOC Backsheet'!$D$5:$BS$182,T$9,FALSE))),"")</f>
        <v>405</v>
      </c>
      <c r="U145" s="140">
        <f ca="1">IFERROR(IF((VLOOKUP($E145,'DTOC Backsheet'!$D$5:$BS$182,U$9,FALSE))="","",(VLOOKUP($E145,'DTOC Backsheet'!$D$5:$BS$182,U$9,FALSE))),"")</f>
        <v>405.32142857142856</v>
      </c>
      <c r="V145" s="136">
        <f ca="1">IFERROR(IF((VLOOKUP($E145,'DTOC Backsheet'!$D$5:$BS$182,V$9,FALSE))="","",(VLOOKUP($E145,'DTOC Backsheet'!$D$5:$BS$182,V$9,FALSE))),"")</f>
        <v>400.32142857142856</v>
      </c>
      <c r="W145" s="136">
        <f ca="1">IFERROR(IF((VLOOKUP($E145,'DTOC Backsheet'!$D$5:$BS$182,W$9,FALSE))="","",(VLOOKUP($E145,'DTOC Backsheet'!$D$5:$BS$182,W$9,FALSE))),"")</f>
        <v>392</v>
      </c>
      <c r="X145" s="138">
        <f ca="1">IFERROR(IF((VLOOKUP($E145,'DTOC Backsheet'!$D$5:$BS$182,X$9,FALSE))="","",(VLOOKUP($E145,'DTOC Backsheet'!$D$5:$BS$182,X$9,FALSE))),"")</f>
        <v>390.32142857142856</v>
      </c>
      <c r="Y145" s="135">
        <f ca="1">IFERROR(IF((VLOOKUP($E145,'DTOC Backsheet'!$D$5:$BS$182,Y$9,FALSE))="","",(VLOOKUP($E145,'DTOC Backsheet'!$D$5:$BS$182,Y$9,FALSE))),"")</f>
        <v>421</v>
      </c>
      <c r="Z145" s="136">
        <f ca="1">IFERROR(IF((VLOOKUP($E145,'DTOC Backsheet'!$D$5:$BS$182,Z$9,FALSE))="","",(VLOOKUP($E145,'DTOC Backsheet'!$D$5:$BS$182,Z$9,FALSE))),"")</f>
        <v>367</v>
      </c>
      <c r="AA145" s="164">
        <f ca="1">IFERROR(IF((VLOOKUP($E145,'DTOC Backsheet'!$D$5:$BS$182,AA$9,FALSE))="","",(VLOOKUP($E145,'DTOC Backsheet'!$D$5:$BS$182,AA$9,FALSE))),"")</f>
        <v>393</v>
      </c>
      <c r="AB145" s="139">
        <f ca="1">IFERROR(IF((VLOOKUP($E145,'DTOC Backsheet'!$D$5:$BS$182,AB$9,FALSE))="","",(VLOOKUP($E145,'DTOC Backsheet'!$D$5:$BS$182,AB$9,FALSE))),"")</f>
        <v>405</v>
      </c>
      <c r="AC145" s="164">
        <f ca="1">IFERROR(IF((VLOOKUP($E145,'DTOC Backsheet'!$D$5:$BS$182,AC$9,FALSE))="","",(VLOOKUP($E145,'DTOC Backsheet'!$D$5:$BS$182,AC$9,FALSE))),"")</f>
        <v>276</v>
      </c>
      <c r="AD145" s="140">
        <f ca="1">IFERROR(IF((VLOOKUP($E145,'DTOC Backsheet'!$D$5:$BS$182,AD$9,FALSE))="","",(VLOOKUP($E145,'DTOC Backsheet'!$D$5:$BS$182,AD$9,FALSE))),"")</f>
        <v>170</v>
      </c>
      <c r="AE145" s="136"/>
      <c r="AF145" s="139" t="str">
        <f ca="1">IFERROR(IF((VLOOKUP($E145,'DTOC Backsheet'!$D$5:$BS$182,AF$9,FALSE))="","",(VLOOKUP($E145,'DTOC Backsheet'!$D$5:$BS$182,AF$9,FALSE))),"")</f>
        <v/>
      </c>
      <c r="AG145" s="137" t="str">
        <f ca="1">IFERROR(IF((VLOOKUP($E145,'DTOC Backsheet'!$D$5:$BS$182,AG$9,FALSE))="","",(VLOOKUP($E145,'DTOC Backsheet'!$D$5:$BS$182,AG$9,FALSE))),"")</f>
        <v/>
      </c>
      <c r="AH145" s="136">
        <f t="shared" ca="1" si="47"/>
        <v>124</v>
      </c>
      <c r="AI145" s="138">
        <f t="shared" ca="1" si="48"/>
        <v>225</v>
      </c>
      <c r="AJ145" s="139">
        <f t="shared" ca="1" si="49"/>
        <v>303</v>
      </c>
      <c r="AK145" s="139">
        <f t="shared" ca="1" si="50"/>
        <v>189</v>
      </c>
      <c r="AL145" s="164">
        <f t="shared" ca="1" si="51"/>
        <v>339</v>
      </c>
      <c r="AM145" s="140">
        <f t="shared" ca="1" si="52"/>
        <v>456</v>
      </c>
      <c r="AN145" s="136" t="str">
        <f t="shared" si="53"/>
        <v/>
      </c>
      <c r="AO145" s="139" t="str">
        <f t="shared" ca="1" si="54"/>
        <v/>
      </c>
      <c r="AP145" s="138" t="str">
        <f t="shared" ca="1" si="55"/>
        <v/>
      </c>
      <c r="AQ145" s="135">
        <f t="shared" ca="1" si="56"/>
        <v>65</v>
      </c>
      <c r="AR145" s="136">
        <f t="shared" ca="1" si="57"/>
        <v>114</v>
      </c>
      <c r="AS145" s="164">
        <f t="shared" ca="1" si="58"/>
        <v>83</v>
      </c>
      <c r="AT145" s="139">
        <f t="shared" ca="1" si="59"/>
        <v>46</v>
      </c>
      <c r="AU145" s="164">
        <f t="shared" ca="1" si="60"/>
        <v>129</v>
      </c>
      <c r="AV145" s="140">
        <f t="shared" ca="1" si="61"/>
        <v>235.32142857142856</v>
      </c>
      <c r="AW145" s="136" t="str">
        <f t="shared" si="62"/>
        <v/>
      </c>
      <c r="AX145" s="164" t="str">
        <f t="shared" ca="1" si="63"/>
        <v/>
      </c>
      <c r="AY145" s="140" t="str">
        <f t="shared" ca="1" si="64"/>
        <v/>
      </c>
    </row>
    <row r="146" spans="1:51">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46"/>
        <v>E08000014</v>
      </c>
      <c r="F146" s="29" t="str">
        <f ca="1">IF(E146="","",VLOOKUP(E146,'Org list'!$J$9:$K$636,2,0))</f>
        <v>Sefton</v>
      </c>
      <c r="G146" s="135">
        <f ca="1">IFERROR(IF((VLOOKUP($E146,'DTOC Backsheet'!$D$5:$BS$182,G$9,FALSE))="","",(VLOOKUP($E146,'DTOC Backsheet'!$D$5:$BS$182,G$9,FALSE))),"")</f>
        <v>945</v>
      </c>
      <c r="H146" s="136">
        <f ca="1">IFERROR(IF((VLOOKUP($E146,'DTOC Backsheet'!$D$5:$BS$182,H$9,FALSE))="","",(VLOOKUP($E146,'DTOC Backsheet'!$D$5:$BS$182,H$9,FALSE))),"")</f>
        <v>813</v>
      </c>
      <c r="I146" s="136">
        <f ca="1">IFERROR(IF((VLOOKUP($E146,'DTOC Backsheet'!$D$5:$BS$182,I$9,FALSE))="","",(VLOOKUP($E146,'DTOC Backsheet'!$D$5:$BS$182,I$9,FALSE))),"")</f>
        <v>1059</v>
      </c>
      <c r="J146" s="138">
        <f ca="1">IFERROR(IF((VLOOKUP($E146,'DTOC Backsheet'!$D$5:$BS$182,J$9,FALSE))="","",(VLOOKUP($E146,'DTOC Backsheet'!$D$5:$BS$182,J$9,FALSE))),"")</f>
        <v>651</v>
      </c>
      <c r="K146" s="164">
        <f ca="1">IFERROR(IF((VLOOKUP($E146,'DTOC Backsheet'!$D$5:$BS$182,K$9,FALSE))="","",(VLOOKUP($E146,'DTOC Backsheet'!$D$5:$BS$182,K$9,FALSE))),"")</f>
        <v>525</v>
      </c>
      <c r="L146" s="140">
        <f ca="1">IFERROR(IF((VLOOKUP($E146,'DTOC Backsheet'!$D$5:$BS$182,L$9,FALSE))="","",(VLOOKUP($E146,'DTOC Backsheet'!$D$5:$BS$182,L$9,FALSE))),"")</f>
        <v>921</v>
      </c>
      <c r="M146" s="136">
        <f ca="1">IFERROR(IF((VLOOKUP($E146,'DTOC Backsheet'!$D$5:$BS$182,M$9,FALSE))="","",(VLOOKUP($E146,'DTOC Backsheet'!$D$5:$BS$182,M$9,FALSE))),"")</f>
        <v>783</v>
      </c>
      <c r="N146" s="139">
        <f ca="1">IFERROR(IF((VLOOKUP($E146,'DTOC Backsheet'!$D$5:$BS$182,N$9,FALSE))="","",(VLOOKUP($E146,'DTOC Backsheet'!$D$5:$BS$182,N$9,FALSE))),"")</f>
        <v>783</v>
      </c>
      <c r="O146" s="137">
        <f ca="1">IFERROR(IF((VLOOKUP($E146,'DTOC Backsheet'!$D$5:$BS$182,O$9,FALSE))="","",(VLOOKUP($E146,'DTOC Backsheet'!$D$5:$BS$182,O$9,FALSE))),"")</f>
        <v>973</v>
      </c>
      <c r="P146" s="136">
        <f ca="1">IFERROR(IF((VLOOKUP($E146,'DTOC Backsheet'!$D$5:$BS$182,P$9,FALSE))="","",(VLOOKUP($E146,'DTOC Backsheet'!$D$5:$BS$182,P$9,FALSE))),"")</f>
        <v>636.70545015063033</v>
      </c>
      <c r="Q146" s="136">
        <f ca="1">IFERROR(IF((VLOOKUP($E146,'DTOC Backsheet'!$D$5:$BS$182,Q$9,FALSE))="","",(VLOOKUP($E146,'DTOC Backsheet'!$D$5:$BS$182,Q$9,FALSE))),"")</f>
        <v>636.70545015063033</v>
      </c>
      <c r="R146" s="136">
        <f ca="1">IFERROR(IF((VLOOKUP($E146,'DTOC Backsheet'!$D$5:$BS$182,R$9,FALSE))="","",(VLOOKUP($E146,'DTOC Backsheet'!$D$5:$BS$182,R$9,FALSE))),"")</f>
        <v>616.16656466190022</v>
      </c>
      <c r="S146" s="136">
        <f ca="1">IFERROR(IF((VLOOKUP($E146,'DTOC Backsheet'!$D$5:$BS$182,S$9,FALSE))="","",(VLOOKUP($E146,'DTOC Backsheet'!$D$5:$BS$182,S$9,FALSE))),"")</f>
        <v>636.70545015063033</v>
      </c>
      <c r="T146" s="164">
        <f ca="1">IFERROR(IF((VLOOKUP($E146,'DTOC Backsheet'!$D$5:$BS$182,T$9,FALSE))="","",(VLOOKUP($E146,'DTOC Backsheet'!$D$5:$BS$182,T$9,FALSE))),"")</f>
        <v>616.16656466190022</v>
      </c>
      <c r="U146" s="140">
        <f ca="1">IFERROR(IF((VLOOKUP($E146,'DTOC Backsheet'!$D$5:$BS$182,U$9,FALSE))="","",(VLOOKUP($E146,'DTOC Backsheet'!$D$5:$BS$182,U$9,FALSE))),"")</f>
        <v>636.70545015063033</v>
      </c>
      <c r="V146" s="136">
        <f ca="1">IFERROR(IF((VLOOKUP($E146,'DTOC Backsheet'!$D$5:$BS$182,V$9,FALSE))="","",(VLOOKUP($E146,'DTOC Backsheet'!$D$5:$BS$182,V$9,FALSE))),"")</f>
        <v>636.70545015063033</v>
      </c>
      <c r="W146" s="136">
        <f ca="1">IFERROR(IF((VLOOKUP($E146,'DTOC Backsheet'!$D$5:$BS$182,W$9,FALSE))="","",(VLOOKUP($E146,'DTOC Backsheet'!$D$5:$BS$182,W$9,FALSE))),"")</f>
        <v>575.08879368444025</v>
      </c>
      <c r="X146" s="138">
        <f ca="1">IFERROR(IF((VLOOKUP($E146,'DTOC Backsheet'!$D$5:$BS$182,X$9,FALSE))="","",(VLOOKUP($E146,'DTOC Backsheet'!$D$5:$BS$182,X$9,FALSE))),"")</f>
        <v>636.70545015063033</v>
      </c>
      <c r="Y146" s="135">
        <f ca="1">IFERROR(IF((VLOOKUP($E146,'DTOC Backsheet'!$D$5:$BS$182,Y$9,FALSE))="","",(VLOOKUP($E146,'DTOC Backsheet'!$D$5:$BS$182,Y$9,FALSE))),"")</f>
        <v>802</v>
      </c>
      <c r="Z146" s="136">
        <f ca="1">IFERROR(IF((VLOOKUP($E146,'DTOC Backsheet'!$D$5:$BS$182,Z$9,FALSE))="","",(VLOOKUP($E146,'DTOC Backsheet'!$D$5:$BS$182,Z$9,FALSE))),"")</f>
        <v>1001</v>
      </c>
      <c r="AA146" s="164">
        <f ca="1">IFERROR(IF((VLOOKUP($E146,'DTOC Backsheet'!$D$5:$BS$182,AA$9,FALSE))="","",(VLOOKUP($E146,'DTOC Backsheet'!$D$5:$BS$182,AA$9,FALSE))),"")</f>
        <v>912</v>
      </c>
      <c r="AB146" s="139">
        <f ca="1">IFERROR(IF((VLOOKUP($E146,'DTOC Backsheet'!$D$5:$BS$182,AB$9,FALSE))="","",(VLOOKUP($E146,'DTOC Backsheet'!$D$5:$BS$182,AB$9,FALSE))),"")</f>
        <v>994</v>
      </c>
      <c r="AC146" s="164">
        <f ca="1">IFERROR(IF((VLOOKUP($E146,'DTOC Backsheet'!$D$5:$BS$182,AC$9,FALSE))="","",(VLOOKUP($E146,'DTOC Backsheet'!$D$5:$BS$182,AC$9,FALSE))),"")</f>
        <v>1290</v>
      </c>
      <c r="AD146" s="140">
        <f ca="1">IFERROR(IF((VLOOKUP($E146,'DTOC Backsheet'!$D$5:$BS$182,AD$9,FALSE))="","",(VLOOKUP($E146,'DTOC Backsheet'!$D$5:$BS$182,AD$9,FALSE))),"")</f>
        <v>1175</v>
      </c>
      <c r="AE146" s="136"/>
      <c r="AF146" s="139" t="str">
        <f ca="1">IFERROR(IF((VLOOKUP($E146,'DTOC Backsheet'!$D$5:$BS$182,AF$9,FALSE))="","",(VLOOKUP($E146,'DTOC Backsheet'!$D$5:$BS$182,AF$9,FALSE))),"")</f>
        <v/>
      </c>
      <c r="AG146" s="137" t="str">
        <f ca="1">IFERROR(IF((VLOOKUP($E146,'DTOC Backsheet'!$D$5:$BS$182,AG$9,FALSE))="","",(VLOOKUP($E146,'DTOC Backsheet'!$D$5:$BS$182,AG$9,FALSE))),"")</f>
        <v/>
      </c>
      <c r="AH146" s="136">
        <f t="shared" ca="1" si="47"/>
        <v>143</v>
      </c>
      <c r="AI146" s="138">
        <f t="shared" ca="1" si="48"/>
        <v>-188</v>
      </c>
      <c r="AJ146" s="139">
        <f t="shared" ca="1" si="49"/>
        <v>147</v>
      </c>
      <c r="AK146" s="139">
        <f t="shared" ca="1" si="50"/>
        <v>-343</v>
      </c>
      <c r="AL146" s="164">
        <f t="shared" ca="1" si="51"/>
        <v>-765</v>
      </c>
      <c r="AM146" s="140">
        <f t="shared" ca="1" si="52"/>
        <v>-254</v>
      </c>
      <c r="AN146" s="136" t="str">
        <f t="shared" si="53"/>
        <v/>
      </c>
      <c r="AO146" s="139" t="str">
        <f t="shared" ca="1" si="54"/>
        <v/>
      </c>
      <c r="AP146" s="138" t="str">
        <f t="shared" ca="1" si="55"/>
        <v/>
      </c>
      <c r="AQ146" s="135">
        <f t="shared" ca="1" si="56"/>
        <v>-165.29454984936967</v>
      </c>
      <c r="AR146" s="136">
        <f t="shared" ca="1" si="57"/>
        <v>-364.29454984936967</v>
      </c>
      <c r="AS146" s="164">
        <f t="shared" ca="1" si="58"/>
        <v>-295.83343533809978</v>
      </c>
      <c r="AT146" s="139">
        <f t="shared" ca="1" si="59"/>
        <v>-357.29454984936967</v>
      </c>
      <c r="AU146" s="164">
        <f t="shared" ca="1" si="60"/>
        <v>-673.83343533809978</v>
      </c>
      <c r="AV146" s="140">
        <f t="shared" ca="1" si="61"/>
        <v>-538.29454984936967</v>
      </c>
      <c r="AW146" s="136" t="str">
        <f t="shared" si="62"/>
        <v/>
      </c>
      <c r="AX146" s="164" t="str">
        <f t="shared" ca="1" si="63"/>
        <v/>
      </c>
      <c r="AY146" s="140" t="str">
        <f t="shared" ca="1" si="64"/>
        <v/>
      </c>
    </row>
    <row r="147" spans="1:51">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46"/>
        <v>E08000019</v>
      </c>
      <c r="F147" s="29" t="str">
        <f ca="1">IF(E147="","",VLOOKUP(E147,'Org list'!$J$9:$K$636,2,0))</f>
        <v>Sheffield</v>
      </c>
      <c r="G147" s="135">
        <f ca="1">IFERROR(IF((VLOOKUP($E147,'DTOC Backsheet'!$D$5:$BS$182,G$9,FALSE))="","",(VLOOKUP($E147,'DTOC Backsheet'!$D$5:$BS$182,G$9,FALSE))),"")</f>
        <v>3461</v>
      </c>
      <c r="H147" s="136">
        <f ca="1">IFERROR(IF((VLOOKUP($E147,'DTOC Backsheet'!$D$5:$BS$182,H$9,FALSE))="","",(VLOOKUP($E147,'DTOC Backsheet'!$D$5:$BS$182,H$9,FALSE))),"")</f>
        <v>3324</v>
      </c>
      <c r="I147" s="136">
        <f ca="1">IFERROR(IF((VLOOKUP($E147,'DTOC Backsheet'!$D$5:$BS$182,I$9,FALSE))="","",(VLOOKUP($E147,'DTOC Backsheet'!$D$5:$BS$182,I$9,FALSE))),"")</f>
        <v>3501</v>
      </c>
      <c r="J147" s="138">
        <f ca="1">IFERROR(IF((VLOOKUP($E147,'DTOC Backsheet'!$D$5:$BS$182,J$9,FALSE))="","",(VLOOKUP($E147,'DTOC Backsheet'!$D$5:$BS$182,J$9,FALSE))),"")</f>
        <v>4487</v>
      </c>
      <c r="K147" s="164">
        <f ca="1">IFERROR(IF((VLOOKUP($E147,'DTOC Backsheet'!$D$5:$BS$182,K$9,FALSE))="","",(VLOOKUP($E147,'DTOC Backsheet'!$D$5:$BS$182,K$9,FALSE))),"")</f>
        <v>4665</v>
      </c>
      <c r="L147" s="140">
        <f ca="1">IFERROR(IF((VLOOKUP($E147,'DTOC Backsheet'!$D$5:$BS$182,L$9,FALSE))="","",(VLOOKUP($E147,'DTOC Backsheet'!$D$5:$BS$182,L$9,FALSE))),"")</f>
        <v>4199</v>
      </c>
      <c r="M147" s="136">
        <f ca="1">IFERROR(IF((VLOOKUP($E147,'DTOC Backsheet'!$D$5:$BS$182,M$9,FALSE))="","",(VLOOKUP($E147,'DTOC Backsheet'!$D$5:$BS$182,M$9,FALSE))),"")</f>
        <v>4727</v>
      </c>
      <c r="N147" s="139">
        <f ca="1">IFERROR(IF((VLOOKUP($E147,'DTOC Backsheet'!$D$5:$BS$182,N$9,FALSE))="","",(VLOOKUP($E147,'DTOC Backsheet'!$D$5:$BS$182,N$9,FALSE))),"")</f>
        <v>4785</v>
      </c>
      <c r="O147" s="137">
        <f ca="1">IFERROR(IF((VLOOKUP($E147,'DTOC Backsheet'!$D$5:$BS$182,O$9,FALSE))="","",(VLOOKUP($E147,'DTOC Backsheet'!$D$5:$BS$182,O$9,FALSE))),"")</f>
        <v>4883</v>
      </c>
      <c r="P147" s="136">
        <f ca="1">IFERROR(IF((VLOOKUP($E147,'DTOC Backsheet'!$D$5:$BS$182,P$9,FALSE))="","",(VLOOKUP($E147,'DTOC Backsheet'!$D$5:$BS$182,P$9,FALSE))),"")</f>
        <v>3238</v>
      </c>
      <c r="Q147" s="136">
        <f ca="1">IFERROR(IF((VLOOKUP($E147,'DTOC Backsheet'!$D$5:$BS$182,Q$9,FALSE))="","",(VLOOKUP($E147,'DTOC Backsheet'!$D$5:$BS$182,Q$9,FALSE))),"")</f>
        <v>2382</v>
      </c>
      <c r="R147" s="136">
        <f ca="1">IFERROR(IF((VLOOKUP($E147,'DTOC Backsheet'!$D$5:$BS$182,R$9,FALSE))="","",(VLOOKUP($E147,'DTOC Backsheet'!$D$5:$BS$182,R$9,FALSE))),"")</f>
        <v>1524.9</v>
      </c>
      <c r="S147" s="136">
        <f ca="1">IFERROR(IF((VLOOKUP($E147,'DTOC Backsheet'!$D$5:$BS$182,S$9,FALSE))="","",(VLOOKUP($E147,'DTOC Backsheet'!$D$5:$BS$182,S$9,FALSE))),"")</f>
        <v>1524.9</v>
      </c>
      <c r="T147" s="164">
        <f ca="1">IFERROR(IF((VLOOKUP($E147,'DTOC Backsheet'!$D$5:$BS$182,T$9,FALSE))="","",(VLOOKUP($E147,'DTOC Backsheet'!$D$5:$BS$182,T$9,FALSE))),"")</f>
        <v>1524.9</v>
      </c>
      <c r="U147" s="140">
        <f ca="1">IFERROR(IF((VLOOKUP($E147,'DTOC Backsheet'!$D$5:$BS$182,U$9,FALSE))="","",(VLOOKUP($E147,'DTOC Backsheet'!$D$5:$BS$182,U$9,FALSE))),"")</f>
        <v>1524.9</v>
      </c>
      <c r="V147" s="136">
        <f ca="1">IFERROR(IF((VLOOKUP($E147,'DTOC Backsheet'!$D$5:$BS$182,V$9,FALSE))="","",(VLOOKUP($E147,'DTOC Backsheet'!$D$5:$BS$182,V$9,FALSE))),"")</f>
        <v>1524.9</v>
      </c>
      <c r="W147" s="136">
        <f ca="1">IFERROR(IF((VLOOKUP($E147,'DTOC Backsheet'!$D$5:$BS$182,W$9,FALSE))="","",(VLOOKUP($E147,'DTOC Backsheet'!$D$5:$BS$182,W$9,FALSE))),"")</f>
        <v>1524.9</v>
      </c>
      <c r="X147" s="138">
        <f ca="1">IFERROR(IF((VLOOKUP($E147,'DTOC Backsheet'!$D$5:$BS$182,X$9,FALSE))="","",(VLOOKUP($E147,'DTOC Backsheet'!$D$5:$BS$182,X$9,FALSE))),"")</f>
        <v>1524.9</v>
      </c>
      <c r="Y147" s="135">
        <f ca="1">IFERROR(IF((VLOOKUP($E147,'DTOC Backsheet'!$D$5:$BS$182,Y$9,FALSE))="","",(VLOOKUP($E147,'DTOC Backsheet'!$D$5:$BS$182,Y$9,FALSE))),"")</f>
        <v>2799</v>
      </c>
      <c r="Z147" s="136">
        <f ca="1">IFERROR(IF((VLOOKUP($E147,'DTOC Backsheet'!$D$5:$BS$182,Z$9,FALSE))="","",(VLOOKUP($E147,'DTOC Backsheet'!$D$5:$BS$182,Z$9,FALSE))),"")</f>
        <v>2775</v>
      </c>
      <c r="AA147" s="164">
        <f ca="1">IFERROR(IF((VLOOKUP($E147,'DTOC Backsheet'!$D$5:$BS$182,AA$9,FALSE))="","",(VLOOKUP($E147,'DTOC Backsheet'!$D$5:$BS$182,AA$9,FALSE))),"")</f>
        <v>1969</v>
      </c>
      <c r="AB147" s="139">
        <f ca="1">IFERROR(IF((VLOOKUP($E147,'DTOC Backsheet'!$D$5:$BS$182,AB$9,FALSE))="","",(VLOOKUP($E147,'DTOC Backsheet'!$D$5:$BS$182,AB$9,FALSE))),"")</f>
        <v>1495</v>
      </c>
      <c r="AC147" s="164">
        <f ca="1">IFERROR(IF((VLOOKUP($E147,'DTOC Backsheet'!$D$5:$BS$182,AC$9,FALSE))="","",(VLOOKUP($E147,'DTOC Backsheet'!$D$5:$BS$182,AC$9,FALSE))),"")</f>
        <v>1845</v>
      </c>
      <c r="AD147" s="140">
        <f ca="1">IFERROR(IF((VLOOKUP($E147,'DTOC Backsheet'!$D$5:$BS$182,AD$9,FALSE))="","",(VLOOKUP($E147,'DTOC Backsheet'!$D$5:$BS$182,AD$9,FALSE))),"")</f>
        <v>2349</v>
      </c>
      <c r="AE147" s="136"/>
      <c r="AF147" s="139" t="str">
        <f ca="1">IFERROR(IF((VLOOKUP($E147,'DTOC Backsheet'!$D$5:$BS$182,AF$9,FALSE))="","",(VLOOKUP($E147,'DTOC Backsheet'!$D$5:$BS$182,AF$9,FALSE))),"")</f>
        <v/>
      </c>
      <c r="AG147" s="137" t="str">
        <f ca="1">IFERROR(IF((VLOOKUP($E147,'DTOC Backsheet'!$D$5:$BS$182,AG$9,FALSE))="","",(VLOOKUP($E147,'DTOC Backsheet'!$D$5:$BS$182,AG$9,FALSE))),"")</f>
        <v/>
      </c>
      <c r="AH147" s="136">
        <f t="shared" ca="1" si="47"/>
        <v>662</v>
      </c>
      <c r="AI147" s="138">
        <f t="shared" ca="1" si="48"/>
        <v>549</v>
      </c>
      <c r="AJ147" s="139">
        <f t="shared" ca="1" si="49"/>
        <v>1532</v>
      </c>
      <c r="AK147" s="139">
        <f t="shared" ca="1" si="50"/>
        <v>2992</v>
      </c>
      <c r="AL147" s="164">
        <f t="shared" ca="1" si="51"/>
        <v>2820</v>
      </c>
      <c r="AM147" s="140">
        <f t="shared" ca="1" si="52"/>
        <v>1850</v>
      </c>
      <c r="AN147" s="136" t="str">
        <f t="shared" si="53"/>
        <v/>
      </c>
      <c r="AO147" s="139" t="str">
        <f t="shared" ca="1" si="54"/>
        <v/>
      </c>
      <c r="AP147" s="138" t="str">
        <f t="shared" ca="1" si="55"/>
        <v/>
      </c>
      <c r="AQ147" s="135">
        <f t="shared" ca="1" si="56"/>
        <v>439</v>
      </c>
      <c r="AR147" s="136">
        <f t="shared" ca="1" si="57"/>
        <v>-393</v>
      </c>
      <c r="AS147" s="164">
        <f t="shared" ca="1" si="58"/>
        <v>-444.09999999999991</v>
      </c>
      <c r="AT147" s="139">
        <f t="shared" ca="1" si="59"/>
        <v>29.900000000000091</v>
      </c>
      <c r="AU147" s="164">
        <f t="shared" ca="1" si="60"/>
        <v>-320.09999999999991</v>
      </c>
      <c r="AV147" s="140">
        <f t="shared" ca="1" si="61"/>
        <v>-824.09999999999991</v>
      </c>
      <c r="AW147" s="136" t="str">
        <f t="shared" si="62"/>
        <v/>
      </c>
      <c r="AX147" s="164" t="str">
        <f t="shared" ca="1" si="63"/>
        <v/>
      </c>
      <c r="AY147" s="140" t="str">
        <f t="shared" ca="1" si="64"/>
        <v/>
      </c>
    </row>
    <row r="148" spans="1:51">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46"/>
        <v>E06000051</v>
      </c>
      <c r="F148" s="29" t="str">
        <f ca="1">IF(E148="","",VLOOKUP(E148,'Org list'!$J$9:$K$636,2,0))</f>
        <v>Shropshire</v>
      </c>
      <c r="G148" s="135">
        <f ca="1">IFERROR(IF((VLOOKUP($E148,'DTOC Backsheet'!$D$5:$BS$182,G$9,FALSE))="","",(VLOOKUP($E148,'DTOC Backsheet'!$D$5:$BS$182,G$9,FALSE))),"")</f>
        <v>984</v>
      </c>
      <c r="H148" s="136">
        <f ca="1">IFERROR(IF((VLOOKUP($E148,'DTOC Backsheet'!$D$5:$BS$182,H$9,FALSE))="","",(VLOOKUP($E148,'DTOC Backsheet'!$D$5:$BS$182,H$9,FALSE))),"")</f>
        <v>1599</v>
      </c>
      <c r="I148" s="136">
        <f ca="1">IFERROR(IF((VLOOKUP($E148,'DTOC Backsheet'!$D$5:$BS$182,I$9,FALSE))="","",(VLOOKUP($E148,'DTOC Backsheet'!$D$5:$BS$182,I$9,FALSE))),"")</f>
        <v>1260</v>
      </c>
      <c r="J148" s="138">
        <f ca="1">IFERROR(IF((VLOOKUP($E148,'DTOC Backsheet'!$D$5:$BS$182,J$9,FALSE))="","",(VLOOKUP($E148,'DTOC Backsheet'!$D$5:$BS$182,J$9,FALSE))),"")</f>
        <v>1121</v>
      </c>
      <c r="K148" s="164">
        <f ca="1">IFERROR(IF((VLOOKUP($E148,'DTOC Backsheet'!$D$5:$BS$182,K$9,FALSE))="","",(VLOOKUP($E148,'DTOC Backsheet'!$D$5:$BS$182,K$9,FALSE))),"")</f>
        <v>1237</v>
      </c>
      <c r="L148" s="140">
        <f ca="1">IFERROR(IF((VLOOKUP($E148,'DTOC Backsheet'!$D$5:$BS$182,L$9,FALSE))="","",(VLOOKUP($E148,'DTOC Backsheet'!$D$5:$BS$182,L$9,FALSE))),"")</f>
        <v>1679</v>
      </c>
      <c r="M148" s="136">
        <f ca="1">IFERROR(IF((VLOOKUP($E148,'DTOC Backsheet'!$D$5:$BS$182,M$9,FALSE))="","",(VLOOKUP($E148,'DTOC Backsheet'!$D$5:$BS$182,M$9,FALSE))),"")</f>
        <v>1480</v>
      </c>
      <c r="N148" s="139">
        <f ca="1">IFERROR(IF((VLOOKUP($E148,'DTOC Backsheet'!$D$5:$BS$182,N$9,FALSE))="","",(VLOOKUP($E148,'DTOC Backsheet'!$D$5:$BS$182,N$9,FALSE))),"")</f>
        <v>1344</v>
      </c>
      <c r="O148" s="137">
        <f ca="1">IFERROR(IF((VLOOKUP($E148,'DTOC Backsheet'!$D$5:$BS$182,O$9,FALSE))="","",(VLOOKUP($E148,'DTOC Backsheet'!$D$5:$BS$182,O$9,FALSE))),"")</f>
        <v>1274</v>
      </c>
      <c r="P148" s="136">
        <f ca="1">IFERROR(IF((VLOOKUP($E148,'DTOC Backsheet'!$D$5:$BS$182,P$9,FALSE))="","",(VLOOKUP($E148,'DTOC Backsheet'!$D$5:$BS$182,P$9,FALSE))),"")</f>
        <v>699.71236769118013</v>
      </c>
      <c r="Q148" s="136">
        <f ca="1">IFERROR(IF((VLOOKUP($E148,'DTOC Backsheet'!$D$5:$BS$182,Q$9,FALSE))="","",(VLOOKUP($E148,'DTOC Backsheet'!$D$5:$BS$182,Q$9,FALSE))),"")</f>
        <v>699.71236769118013</v>
      </c>
      <c r="R148" s="136">
        <f ca="1">IFERROR(IF((VLOOKUP($E148,'DTOC Backsheet'!$D$5:$BS$182,R$9,FALSE))="","",(VLOOKUP($E148,'DTOC Backsheet'!$D$5:$BS$182,R$9,FALSE))),"")</f>
        <v>677.18616228178712</v>
      </c>
      <c r="S148" s="136">
        <f ca="1">IFERROR(IF((VLOOKUP($E148,'DTOC Backsheet'!$D$5:$BS$182,S$9,FALSE))="","",(VLOOKUP($E148,'DTOC Backsheet'!$D$5:$BS$182,S$9,FALSE))),"")</f>
        <v>699.71236769118013</v>
      </c>
      <c r="T148" s="164">
        <f ca="1">IFERROR(IF((VLOOKUP($E148,'DTOC Backsheet'!$D$5:$BS$182,T$9,FALSE))="","",(VLOOKUP($E148,'DTOC Backsheet'!$D$5:$BS$182,T$9,FALSE))),"")</f>
        <v>677.1718765675015</v>
      </c>
      <c r="U148" s="140">
        <f ca="1">IFERROR(IF((VLOOKUP($E148,'DTOC Backsheet'!$D$5:$BS$182,U$9,FALSE))="","",(VLOOKUP($E148,'DTOC Backsheet'!$D$5:$BS$182,U$9,FALSE))),"")</f>
        <v>699.7409391197516</v>
      </c>
      <c r="V148" s="136">
        <f ca="1">IFERROR(IF((VLOOKUP($E148,'DTOC Backsheet'!$D$5:$BS$182,V$9,FALSE))="","",(VLOOKUP($E148,'DTOC Backsheet'!$D$5:$BS$182,V$9,FALSE))),"")</f>
        <v>699.7409391197516</v>
      </c>
      <c r="W148" s="136">
        <f ca="1">IFERROR(IF((VLOOKUP($E148,'DTOC Backsheet'!$D$5:$BS$182,W$9,FALSE))="","",(VLOOKUP($E148,'DTOC Backsheet'!$D$5:$BS$182,W$9,FALSE))),"")</f>
        <v>632.03375146300141</v>
      </c>
      <c r="X148" s="138">
        <f ca="1">IFERROR(IF((VLOOKUP($E148,'DTOC Backsheet'!$D$5:$BS$182,X$9,FALSE))="","",(VLOOKUP($E148,'DTOC Backsheet'!$D$5:$BS$182,X$9,FALSE))),"")</f>
        <v>699.7409391197516</v>
      </c>
      <c r="Y148" s="135">
        <f ca="1">IFERROR(IF((VLOOKUP($E148,'DTOC Backsheet'!$D$5:$BS$182,Y$9,FALSE))="","",(VLOOKUP($E148,'DTOC Backsheet'!$D$5:$BS$182,Y$9,FALSE))),"")</f>
        <v>676</v>
      </c>
      <c r="Z148" s="136">
        <f ca="1">IFERROR(IF((VLOOKUP($E148,'DTOC Backsheet'!$D$5:$BS$182,Z$9,FALSE))="","",(VLOOKUP($E148,'DTOC Backsheet'!$D$5:$BS$182,Z$9,FALSE))),"")</f>
        <v>706</v>
      </c>
      <c r="AA148" s="164">
        <f ca="1">IFERROR(IF((VLOOKUP($E148,'DTOC Backsheet'!$D$5:$BS$182,AA$9,FALSE))="","",(VLOOKUP($E148,'DTOC Backsheet'!$D$5:$BS$182,AA$9,FALSE))),"")</f>
        <v>653</v>
      </c>
      <c r="AB148" s="139">
        <f ca="1">IFERROR(IF((VLOOKUP($E148,'DTOC Backsheet'!$D$5:$BS$182,AB$9,FALSE))="","",(VLOOKUP($E148,'DTOC Backsheet'!$D$5:$BS$182,AB$9,FALSE))),"")</f>
        <v>574</v>
      </c>
      <c r="AC148" s="164">
        <f ca="1">IFERROR(IF((VLOOKUP($E148,'DTOC Backsheet'!$D$5:$BS$182,AC$9,FALSE))="","",(VLOOKUP($E148,'DTOC Backsheet'!$D$5:$BS$182,AC$9,FALSE))),"")</f>
        <v>525</v>
      </c>
      <c r="AD148" s="140">
        <f ca="1">IFERROR(IF((VLOOKUP($E148,'DTOC Backsheet'!$D$5:$BS$182,AD$9,FALSE))="","",(VLOOKUP($E148,'DTOC Backsheet'!$D$5:$BS$182,AD$9,FALSE))),"")</f>
        <v>481</v>
      </c>
      <c r="AE148" s="136"/>
      <c r="AF148" s="139" t="str">
        <f ca="1">IFERROR(IF((VLOOKUP($E148,'DTOC Backsheet'!$D$5:$BS$182,AF$9,FALSE))="","",(VLOOKUP($E148,'DTOC Backsheet'!$D$5:$BS$182,AF$9,FALSE))),"")</f>
        <v/>
      </c>
      <c r="AG148" s="137" t="str">
        <f ca="1">IFERROR(IF((VLOOKUP($E148,'DTOC Backsheet'!$D$5:$BS$182,AG$9,FALSE))="","",(VLOOKUP($E148,'DTOC Backsheet'!$D$5:$BS$182,AG$9,FALSE))),"")</f>
        <v/>
      </c>
      <c r="AH148" s="136">
        <f t="shared" ca="1" si="47"/>
        <v>308</v>
      </c>
      <c r="AI148" s="138">
        <f t="shared" ca="1" si="48"/>
        <v>893</v>
      </c>
      <c r="AJ148" s="139">
        <f t="shared" ca="1" si="49"/>
        <v>607</v>
      </c>
      <c r="AK148" s="139">
        <f t="shared" ca="1" si="50"/>
        <v>547</v>
      </c>
      <c r="AL148" s="164">
        <f t="shared" ca="1" si="51"/>
        <v>712</v>
      </c>
      <c r="AM148" s="140">
        <f t="shared" ca="1" si="52"/>
        <v>1198</v>
      </c>
      <c r="AN148" s="136" t="str">
        <f t="shared" si="53"/>
        <v/>
      </c>
      <c r="AO148" s="139" t="str">
        <f t="shared" ca="1" si="54"/>
        <v/>
      </c>
      <c r="AP148" s="138" t="str">
        <f t="shared" ca="1" si="55"/>
        <v/>
      </c>
      <c r="AQ148" s="135">
        <f t="shared" ca="1" si="56"/>
        <v>23.712367691180134</v>
      </c>
      <c r="AR148" s="136">
        <f t="shared" ca="1" si="57"/>
        <v>-6.287632308819866</v>
      </c>
      <c r="AS148" s="164">
        <f t="shared" ca="1" si="58"/>
        <v>24.186162281787119</v>
      </c>
      <c r="AT148" s="139">
        <f t="shared" ca="1" si="59"/>
        <v>125.71236769118013</v>
      </c>
      <c r="AU148" s="164">
        <f t="shared" ca="1" si="60"/>
        <v>152.1718765675015</v>
      </c>
      <c r="AV148" s="140">
        <f t="shared" ca="1" si="61"/>
        <v>218.7409391197516</v>
      </c>
      <c r="AW148" s="136" t="str">
        <f t="shared" si="62"/>
        <v/>
      </c>
      <c r="AX148" s="164" t="str">
        <f t="shared" ca="1" si="63"/>
        <v/>
      </c>
      <c r="AY148" s="140" t="str">
        <f t="shared" ca="1" si="64"/>
        <v/>
      </c>
    </row>
    <row r="149" spans="1:51">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46"/>
        <v>E06000039</v>
      </c>
      <c r="F149" s="29" t="str">
        <f ca="1">IF(E149="","",VLOOKUP(E149,'Org list'!$J$9:$K$636,2,0))</f>
        <v>Slough</v>
      </c>
      <c r="G149" s="135">
        <f ca="1">IFERROR(IF((VLOOKUP($E149,'DTOC Backsheet'!$D$5:$BS$182,G$9,FALSE))="","",(VLOOKUP($E149,'DTOC Backsheet'!$D$5:$BS$182,G$9,FALSE))),"")</f>
        <v>297</v>
      </c>
      <c r="H149" s="136">
        <f ca="1">IFERROR(IF((VLOOKUP($E149,'DTOC Backsheet'!$D$5:$BS$182,H$9,FALSE))="","",(VLOOKUP($E149,'DTOC Backsheet'!$D$5:$BS$182,H$9,FALSE))),"")</f>
        <v>338</v>
      </c>
      <c r="I149" s="136">
        <f ca="1">IFERROR(IF((VLOOKUP($E149,'DTOC Backsheet'!$D$5:$BS$182,I$9,FALSE))="","",(VLOOKUP($E149,'DTOC Backsheet'!$D$5:$BS$182,I$9,FALSE))),"")</f>
        <v>312</v>
      </c>
      <c r="J149" s="138">
        <f ca="1">IFERROR(IF((VLOOKUP($E149,'DTOC Backsheet'!$D$5:$BS$182,J$9,FALSE))="","",(VLOOKUP($E149,'DTOC Backsheet'!$D$5:$BS$182,J$9,FALSE))),"")</f>
        <v>262</v>
      </c>
      <c r="K149" s="164">
        <f ca="1">IFERROR(IF((VLOOKUP($E149,'DTOC Backsheet'!$D$5:$BS$182,K$9,FALSE))="","",(VLOOKUP($E149,'DTOC Backsheet'!$D$5:$BS$182,K$9,FALSE))),"")</f>
        <v>342</v>
      </c>
      <c r="L149" s="140">
        <f ca="1">IFERROR(IF((VLOOKUP($E149,'DTOC Backsheet'!$D$5:$BS$182,L$9,FALSE))="","",(VLOOKUP($E149,'DTOC Backsheet'!$D$5:$BS$182,L$9,FALSE))),"")</f>
        <v>405</v>
      </c>
      <c r="M149" s="136">
        <f ca="1">IFERROR(IF((VLOOKUP($E149,'DTOC Backsheet'!$D$5:$BS$182,M$9,FALSE))="","",(VLOOKUP($E149,'DTOC Backsheet'!$D$5:$BS$182,M$9,FALSE))),"")</f>
        <v>355</v>
      </c>
      <c r="N149" s="139">
        <f ca="1">IFERROR(IF((VLOOKUP($E149,'DTOC Backsheet'!$D$5:$BS$182,N$9,FALSE))="","",(VLOOKUP($E149,'DTOC Backsheet'!$D$5:$BS$182,N$9,FALSE))),"")</f>
        <v>183</v>
      </c>
      <c r="O149" s="137">
        <f ca="1">IFERROR(IF((VLOOKUP($E149,'DTOC Backsheet'!$D$5:$BS$182,O$9,FALSE))="","",(VLOOKUP($E149,'DTOC Backsheet'!$D$5:$BS$182,O$9,FALSE))),"")</f>
        <v>318</v>
      </c>
      <c r="P149" s="136">
        <f ca="1">IFERROR(IF((VLOOKUP($E149,'DTOC Backsheet'!$D$5:$BS$182,P$9,FALSE))="","",(VLOOKUP($E149,'DTOC Backsheet'!$D$5:$BS$182,P$9,FALSE))),"")</f>
        <v>301</v>
      </c>
      <c r="Q149" s="136">
        <f ca="1">IFERROR(IF((VLOOKUP($E149,'DTOC Backsheet'!$D$5:$BS$182,Q$9,FALSE))="","",(VLOOKUP($E149,'DTOC Backsheet'!$D$5:$BS$182,Q$9,FALSE))),"")</f>
        <v>300</v>
      </c>
      <c r="R149" s="136">
        <f ca="1">IFERROR(IF((VLOOKUP($E149,'DTOC Backsheet'!$D$5:$BS$182,R$9,FALSE))="","",(VLOOKUP($E149,'DTOC Backsheet'!$D$5:$BS$182,R$9,FALSE))),"")</f>
        <v>300</v>
      </c>
      <c r="S149" s="136">
        <f ca="1">IFERROR(IF((VLOOKUP($E149,'DTOC Backsheet'!$D$5:$BS$182,S$9,FALSE))="","",(VLOOKUP($E149,'DTOC Backsheet'!$D$5:$BS$182,S$9,FALSE))),"")</f>
        <v>320</v>
      </c>
      <c r="T149" s="164">
        <f ca="1">IFERROR(IF((VLOOKUP($E149,'DTOC Backsheet'!$D$5:$BS$182,T$9,FALSE))="","",(VLOOKUP($E149,'DTOC Backsheet'!$D$5:$BS$182,T$9,FALSE))),"")</f>
        <v>265.37474813349399</v>
      </c>
      <c r="U149" s="140">
        <f ca="1">IFERROR(IF((VLOOKUP($E149,'DTOC Backsheet'!$D$5:$BS$182,U$9,FALSE))="","",(VLOOKUP($E149,'DTOC Backsheet'!$D$5:$BS$182,U$9,FALSE))),"")</f>
        <v>274.22057307127716</v>
      </c>
      <c r="V149" s="136">
        <f ca="1">IFERROR(IF((VLOOKUP($E149,'DTOC Backsheet'!$D$5:$BS$182,V$9,FALSE))="","",(VLOOKUP($E149,'DTOC Backsheet'!$D$5:$BS$182,V$9,FALSE))),"")</f>
        <v>274.22057307127716</v>
      </c>
      <c r="W149" s="136">
        <f ca="1">IFERROR(IF((VLOOKUP($E149,'DTOC Backsheet'!$D$5:$BS$182,W$9,FALSE))="","",(VLOOKUP($E149,'DTOC Backsheet'!$D$5:$BS$182,W$9,FALSE))),"")</f>
        <v>247.68309825792778</v>
      </c>
      <c r="X149" s="138">
        <f ca="1">IFERROR(IF((VLOOKUP($E149,'DTOC Backsheet'!$D$5:$BS$182,X$9,FALSE))="","",(VLOOKUP($E149,'DTOC Backsheet'!$D$5:$BS$182,X$9,FALSE))),"")</f>
        <v>274.22057307127716</v>
      </c>
      <c r="Y149" s="135">
        <f ca="1">IFERROR(IF((VLOOKUP($E149,'DTOC Backsheet'!$D$5:$BS$182,Y$9,FALSE))="","",(VLOOKUP($E149,'DTOC Backsheet'!$D$5:$BS$182,Y$9,FALSE))),"")</f>
        <v>236</v>
      </c>
      <c r="Z149" s="136">
        <f ca="1">IFERROR(IF((VLOOKUP($E149,'DTOC Backsheet'!$D$5:$BS$182,Z$9,FALSE))="","",(VLOOKUP($E149,'DTOC Backsheet'!$D$5:$BS$182,Z$9,FALSE))),"")</f>
        <v>324</v>
      </c>
      <c r="AA149" s="164">
        <f ca="1">IFERROR(IF((VLOOKUP($E149,'DTOC Backsheet'!$D$5:$BS$182,AA$9,FALSE))="","",(VLOOKUP($E149,'DTOC Backsheet'!$D$5:$BS$182,AA$9,FALSE))),"")</f>
        <v>238</v>
      </c>
      <c r="AB149" s="139">
        <f ca="1">IFERROR(IF((VLOOKUP($E149,'DTOC Backsheet'!$D$5:$BS$182,AB$9,FALSE))="","",(VLOOKUP($E149,'DTOC Backsheet'!$D$5:$BS$182,AB$9,FALSE))),"")</f>
        <v>194</v>
      </c>
      <c r="AC149" s="164">
        <f ca="1">IFERROR(IF((VLOOKUP($E149,'DTOC Backsheet'!$D$5:$BS$182,AC$9,FALSE))="","",(VLOOKUP($E149,'DTOC Backsheet'!$D$5:$BS$182,AC$9,FALSE))),"")</f>
        <v>235</v>
      </c>
      <c r="AD149" s="140">
        <f ca="1">IFERROR(IF((VLOOKUP($E149,'DTOC Backsheet'!$D$5:$BS$182,AD$9,FALSE))="","",(VLOOKUP($E149,'DTOC Backsheet'!$D$5:$BS$182,AD$9,FALSE))),"")</f>
        <v>215</v>
      </c>
      <c r="AE149" s="136"/>
      <c r="AF149" s="139" t="str">
        <f ca="1">IFERROR(IF((VLOOKUP($E149,'DTOC Backsheet'!$D$5:$BS$182,AF$9,FALSE))="","",(VLOOKUP($E149,'DTOC Backsheet'!$D$5:$BS$182,AF$9,FALSE))),"")</f>
        <v/>
      </c>
      <c r="AG149" s="137" t="str">
        <f ca="1">IFERROR(IF((VLOOKUP($E149,'DTOC Backsheet'!$D$5:$BS$182,AG$9,FALSE))="","",(VLOOKUP($E149,'DTOC Backsheet'!$D$5:$BS$182,AG$9,FALSE))),"")</f>
        <v/>
      </c>
      <c r="AH149" s="136">
        <f t="shared" ca="1" si="47"/>
        <v>61</v>
      </c>
      <c r="AI149" s="138">
        <f t="shared" ca="1" si="48"/>
        <v>14</v>
      </c>
      <c r="AJ149" s="139">
        <f t="shared" ca="1" si="49"/>
        <v>74</v>
      </c>
      <c r="AK149" s="139">
        <f t="shared" ca="1" si="50"/>
        <v>68</v>
      </c>
      <c r="AL149" s="164">
        <f t="shared" ca="1" si="51"/>
        <v>107</v>
      </c>
      <c r="AM149" s="140">
        <f t="shared" ca="1" si="52"/>
        <v>190</v>
      </c>
      <c r="AN149" s="136" t="str">
        <f t="shared" si="53"/>
        <v/>
      </c>
      <c r="AO149" s="139" t="str">
        <f t="shared" ca="1" si="54"/>
        <v/>
      </c>
      <c r="AP149" s="138" t="str">
        <f t="shared" ca="1" si="55"/>
        <v/>
      </c>
      <c r="AQ149" s="135">
        <f t="shared" ca="1" si="56"/>
        <v>65</v>
      </c>
      <c r="AR149" s="136">
        <f t="shared" ca="1" si="57"/>
        <v>-24</v>
      </c>
      <c r="AS149" s="164">
        <f t="shared" ca="1" si="58"/>
        <v>62</v>
      </c>
      <c r="AT149" s="139">
        <f t="shared" ca="1" si="59"/>
        <v>126</v>
      </c>
      <c r="AU149" s="164">
        <f t="shared" ca="1" si="60"/>
        <v>30.374748133493995</v>
      </c>
      <c r="AV149" s="140">
        <f t="shared" ca="1" si="61"/>
        <v>59.220573071277158</v>
      </c>
      <c r="AW149" s="136" t="str">
        <f t="shared" si="62"/>
        <v/>
      </c>
      <c r="AX149" s="164" t="str">
        <f t="shared" ca="1" si="63"/>
        <v/>
      </c>
      <c r="AY149" s="140" t="str">
        <f t="shared" ca="1" si="64"/>
        <v/>
      </c>
    </row>
    <row r="150" spans="1:51">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46"/>
        <v>E08000029</v>
      </c>
      <c r="F150" s="29" t="str">
        <f ca="1">IF(E150="","",VLOOKUP(E150,'Org list'!$J$9:$K$636,2,0))</f>
        <v>Solihull</v>
      </c>
      <c r="G150" s="135">
        <f ca="1">IFERROR(IF((VLOOKUP($E150,'DTOC Backsheet'!$D$5:$BS$182,G$9,FALSE))="","",(VLOOKUP($E150,'DTOC Backsheet'!$D$5:$BS$182,G$9,FALSE))),"")</f>
        <v>925</v>
      </c>
      <c r="H150" s="136">
        <f ca="1">IFERROR(IF((VLOOKUP($E150,'DTOC Backsheet'!$D$5:$BS$182,H$9,FALSE))="","",(VLOOKUP($E150,'DTOC Backsheet'!$D$5:$BS$182,H$9,FALSE))),"")</f>
        <v>731</v>
      </c>
      <c r="I150" s="136">
        <f ca="1">IFERROR(IF((VLOOKUP($E150,'DTOC Backsheet'!$D$5:$BS$182,I$9,FALSE))="","",(VLOOKUP($E150,'DTOC Backsheet'!$D$5:$BS$182,I$9,FALSE))),"")</f>
        <v>874</v>
      </c>
      <c r="J150" s="138">
        <f ca="1">IFERROR(IF((VLOOKUP($E150,'DTOC Backsheet'!$D$5:$BS$182,J$9,FALSE))="","",(VLOOKUP($E150,'DTOC Backsheet'!$D$5:$BS$182,J$9,FALSE))),"")</f>
        <v>731</v>
      </c>
      <c r="K150" s="164">
        <f ca="1">IFERROR(IF((VLOOKUP($E150,'DTOC Backsheet'!$D$5:$BS$182,K$9,FALSE))="","",(VLOOKUP($E150,'DTOC Backsheet'!$D$5:$BS$182,K$9,FALSE))),"")</f>
        <v>684</v>
      </c>
      <c r="L150" s="140">
        <f ca="1">IFERROR(IF((VLOOKUP($E150,'DTOC Backsheet'!$D$5:$BS$182,L$9,FALSE))="","",(VLOOKUP($E150,'DTOC Backsheet'!$D$5:$BS$182,L$9,FALSE))),"")</f>
        <v>571</v>
      </c>
      <c r="M150" s="136">
        <f ca="1">IFERROR(IF((VLOOKUP($E150,'DTOC Backsheet'!$D$5:$BS$182,M$9,FALSE))="","",(VLOOKUP($E150,'DTOC Backsheet'!$D$5:$BS$182,M$9,FALSE))),"")</f>
        <v>644</v>
      </c>
      <c r="N150" s="139">
        <f ca="1">IFERROR(IF((VLOOKUP($E150,'DTOC Backsheet'!$D$5:$BS$182,N$9,FALSE))="","",(VLOOKUP($E150,'DTOC Backsheet'!$D$5:$BS$182,N$9,FALSE))),"")</f>
        <v>876</v>
      </c>
      <c r="O150" s="137">
        <f ca="1">IFERROR(IF((VLOOKUP($E150,'DTOC Backsheet'!$D$5:$BS$182,O$9,FALSE))="","",(VLOOKUP($E150,'DTOC Backsheet'!$D$5:$BS$182,O$9,FALSE))),"")</f>
        <v>897</v>
      </c>
      <c r="P150" s="136">
        <f ca="1">IFERROR(IF((VLOOKUP($E150,'DTOC Backsheet'!$D$5:$BS$182,P$9,FALSE))="","",(VLOOKUP($E150,'DTOC Backsheet'!$D$5:$BS$182,P$9,FALSE))),"")</f>
        <v>790.2844148191532</v>
      </c>
      <c r="Q150" s="136">
        <f ca="1">IFERROR(IF((VLOOKUP($E150,'DTOC Backsheet'!$D$5:$BS$182,Q$9,FALSE))="","",(VLOOKUP($E150,'DTOC Backsheet'!$D$5:$BS$182,Q$9,FALSE))),"")</f>
        <v>635.28410481915307</v>
      </c>
      <c r="R150" s="136">
        <f ca="1">IFERROR(IF((VLOOKUP($E150,'DTOC Backsheet'!$D$5:$BS$182,R$9,FALSE))="","",(VLOOKUP($E150,'DTOC Backsheet'!$D$5:$BS$182,R$9,FALSE))),"")</f>
        <v>465.00093000000004</v>
      </c>
      <c r="S150" s="136">
        <f ca="1">IFERROR(IF((VLOOKUP($E150,'DTOC Backsheet'!$D$5:$BS$182,S$9,FALSE))="","",(VLOOKUP($E150,'DTOC Backsheet'!$D$5:$BS$182,S$9,FALSE))),"")</f>
        <v>480.50096100000007</v>
      </c>
      <c r="T150" s="164">
        <f ca="1">IFERROR(IF((VLOOKUP($E150,'DTOC Backsheet'!$D$5:$BS$182,T$9,FALSE))="","",(VLOOKUP($E150,'DTOC Backsheet'!$D$5:$BS$182,T$9,FALSE))),"")</f>
        <v>445.9</v>
      </c>
      <c r="U150" s="140">
        <f ca="1">IFERROR(IF((VLOOKUP($E150,'DTOC Backsheet'!$D$5:$BS$182,U$9,FALSE))="","",(VLOOKUP($E150,'DTOC Backsheet'!$D$5:$BS$182,U$9,FALSE))),"")</f>
        <v>460.76333333333332</v>
      </c>
      <c r="V150" s="136">
        <f ca="1">IFERROR(IF((VLOOKUP($E150,'DTOC Backsheet'!$D$5:$BS$182,V$9,FALSE))="","",(VLOOKUP($E150,'DTOC Backsheet'!$D$5:$BS$182,V$9,FALSE))),"")</f>
        <v>460.76333333333332</v>
      </c>
      <c r="W150" s="136">
        <f ca="1">IFERROR(IF((VLOOKUP($E150,'DTOC Backsheet'!$D$5:$BS$182,W$9,FALSE))="","",(VLOOKUP($E150,'DTOC Backsheet'!$D$5:$BS$182,W$9,FALSE))),"")</f>
        <v>416.17333333333335</v>
      </c>
      <c r="X150" s="138">
        <f ca="1">IFERROR(IF((VLOOKUP($E150,'DTOC Backsheet'!$D$5:$BS$182,X$9,FALSE))="","",(VLOOKUP($E150,'DTOC Backsheet'!$D$5:$BS$182,X$9,FALSE))),"")</f>
        <v>460.76333333333332</v>
      </c>
      <c r="Y150" s="135">
        <f ca="1">IFERROR(IF((VLOOKUP($E150,'DTOC Backsheet'!$D$5:$BS$182,Y$9,FALSE))="","",(VLOOKUP($E150,'DTOC Backsheet'!$D$5:$BS$182,Y$9,FALSE))),"")</f>
        <v>730</v>
      </c>
      <c r="Z150" s="136">
        <f ca="1">IFERROR(IF((VLOOKUP($E150,'DTOC Backsheet'!$D$5:$BS$182,Z$9,FALSE))="","",(VLOOKUP($E150,'DTOC Backsheet'!$D$5:$BS$182,Z$9,FALSE))),"")</f>
        <v>711</v>
      </c>
      <c r="AA150" s="164">
        <f ca="1">IFERROR(IF((VLOOKUP($E150,'DTOC Backsheet'!$D$5:$BS$182,AA$9,FALSE))="","",(VLOOKUP($E150,'DTOC Backsheet'!$D$5:$BS$182,AA$9,FALSE))),"")</f>
        <v>403</v>
      </c>
      <c r="AB150" s="139">
        <f ca="1">IFERROR(IF((VLOOKUP($E150,'DTOC Backsheet'!$D$5:$BS$182,AB$9,FALSE))="","",(VLOOKUP($E150,'DTOC Backsheet'!$D$5:$BS$182,AB$9,FALSE))),"")</f>
        <v>331</v>
      </c>
      <c r="AC150" s="164">
        <f ca="1">IFERROR(IF((VLOOKUP($E150,'DTOC Backsheet'!$D$5:$BS$182,AC$9,FALSE))="","",(VLOOKUP($E150,'DTOC Backsheet'!$D$5:$BS$182,AC$9,FALSE))),"")</f>
        <v>404</v>
      </c>
      <c r="AD150" s="140">
        <f ca="1">IFERROR(IF((VLOOKUP($E150,'DTOC Backsheet'!$D$5:$BS$182,AD$9,FALSE))="","",(VLOOKUP($E150,'DTOC Backsheet'!$D$5:$BS$182,AD$9,FALSE))),"")</f>
        <v>436</v>
      </c>
      <c r="AE150" s="136"/>
      <c r="AF150" s="139" t="str">
        <f ca="1">IFERROR(IF((VLOOKUP($E150,'DTOC Backsheet'!$D$5:$BS$182,AF$9,FALSE))="","",(VLOOKUP($E150,'DTOC Backsheet'!$D$5:$BS$182,AF$9,FALSE))),"")</f>
        <v/>
      </c>
      <c r="AG150" s="137" t="str">
        <f ca="1">IFERROR(IF((VLOOKUP($E150,'DTOC Backsheet'!$D$5:$BS$182,AG$9,FALSE))="","",(VLOOKUP($E150,'DTOC Backsheet'!$D$5:$BS$182,AG$9,FALSE))),"")</f>
        <v/>
      </c>
      <c r="AH150" s="136">
        <f t="shared" ca="1" si="47"/>
        <v>195</v>
      </c>
      <c r="AI150" s="138">
        <f t="shared" ca="1" si="48"/>
        <v>20</v>
      </c>
      <c r="AJ150" s="139">
        <f t="shared" ca="1" si="49"/>
        <v>471</v>
      </c>
      <c r="AK150" s="139">
        <f t="shared" ca="1" si="50"/>
        <v>400</v>
      </c>
      <c r="AL150" s="164">
        <f t="shared" ca="1" si="51"/>
        <v>280</v>
      </c>
      <c r="AM150" s="140">
        <f t="shared" ca="1" si="52"/>
        <v>135</v>
      </c>
      <c r="AN150" s="136" t="str">
        <f t="shared" si="53"/>
        <v/>
      </c>
      <c r="AO150" s="139" t="str">
        <f t="shared" ca="1" si="54"/>
        <v/>
      </c>
      <c r="AP150" s="138" t="str">
        <f t="shared" ca="1" si="55"/>
        <v/>
      </c>
      <c r="AQ150" s="135">
        <f t="shared" ca="1" si="56"/>
        <v>60.284414819153199</v>
      </c>
      <c r="AR150" s="136">
        <f t="shared" ca="1" si="57"/>
        <v>-75.715895180846928</v>
      </c>
      <c r="AS150" s="164">
        <f t="shared" ca="1" si="58"/>
        <v>62.000930000000039</v>
      </c>
      <c r="AT150" s="139">
        <f t="shared" ca="1" si="59"/>
        <v>149.50096100000007</v>
      </c>
      <c r="AU150" s="164">
        <f t="shared" ca="1" si="60"/>
        <v>41.899999999999977</v>
      </c>
      <c r="AV150" s="140">
        <f t="shared" ca="1" si="61"/>
        <v>24.763333333333321</v>
      </c>
      <c r="AW150" s="136" t="str">
        <f t="shared" si="62"/>
        <v/>
      </c>
      <c r="AX150" s="164" t="str">
        <f t="shared" ca="1" si="63"/>
        <v/>
      </c>
      <c r="AY150" s="140" t="str">
        <f t="shared" ca="1" si="64"/>
        <v/>
      </c>
    </row>
    <row r="151" spans="1:51">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46"/>
        <v>E10000027</v>
      </c>
      <c r="F151" s="29" t="str">
        <f ca="1">IF(E151="","",VLOOKUP(E151,'Org list'!$J$9:$K$636,2,0))</f>
        <v>Somerset</v>
      </c>
      <c r="G151" s="135">
        <f ca="1">IFERROR(IF((VLOOKUP($E151,'DTOC Backsheet'!$D$5:$BS$182,G$9,FALSE))="","",(VLOOKUP($E151,'DTOC Backsheet'!$D$5:$BS$182,G$9,FALSE))),"")</f>
        <v>3320</v>
      </c>
      <c r="H151" s="136">
        <f ca="1">IFERROR(IF((VLOOKUP($E151,'DTOC Backsheet'!$D$5:$BS$182,H$9,FALSE))="","",(VLOOKUP($E151,'DTOC Backsheet'!$D$5:$BS$182,H$9,FALSE))),"")</f>
        <v>3330</v>
      </c>
      <c r="I151" s="136">
        <f ca="1">IFERROR(IF((VLOOKUP($E151,'DTOC Backsheet'!$D$5:$BS$182,I$9,FALSE))="","",(VLOOKUP($E151,'DTOC Backsheet'!$D$5:$BS$182,I$9,FALSE))),"")</f>
        <v>3332</v>
      </c>
      <c r="J151" s="138">
        <f ca="1">IFERROR(IF((VLOOKUP($E151,'DTOC Backsheet'!$D$5:$BS$182,J$9,FALSE))="","",(VLOOKUP($E151,'DTOC Backsheet'!$D$5:$BS$182,J$9,FALSE))),"")</f>
        <v>3606</v>
      </c>
      <c r="K151" s="164">
        <f ca="1">IFERROR(IF((VLOOKUP($E151,'DTOC Backsheet'!$D$5:$BS$182,K$9,FALSE))="","",(VLOOKUP($E151,'DTOC Backsheet'!$D$5:$BS$182,K$9,FALSE))),"")</f>
        <v>3329</v>
      </c>
      <c r="L151" s="140">
        <f ca="1">IFERROR(IF((VLOOKUP($E151,'DTOC Backsheet'!$D$5:$BS$182,L$9,FALSE))="","",(VLOOKUP($E151,'DTOC Backsheet'!$D$5:$BS$182,L$9,FALSE))),"")</f>
        <v>2867</v>
      </c>
      <c r="M151" s="136">
        <f ca="1">IFERROR(IF((VLOOKUP($E151,'DTOC Backsheet'!$D$5:$BS$182,M$9,FALSE))="","",(VLOOKUP($E151,'DTOC Backsheet'!$D$5:$BS$182,M$9,FALSE))),"")</f>
        <v>2518</v>
      </c>
      <c r="N151" s="139">
        <f ca="1">IFERROR(IF((VLOOKUP($E151,'DTOC Backsheet'!$D$5:$BS$182,N$9,FALSE))="","",(VLOOKUP($E151,'DTOC Backsheet'!$D$5:$BS$182,N$9,FALSE))),"")</f>
        <v>2919</v>
      </c>
      <c r="O151" s="137">
        <f ca="1">IFERROR(IF((VLOOKUP($E151,'DTOC Backsheet'!$D$5:$BS$182,O$9,FALSE))="","",(VLOOKUP($E151,'DTOC Backsheet'!$D$5:$BS$182,O$9,FALSE))),"")</f>
        <v>3428</v>
      </c>
      <c r="P151" s="136">
        <f ca="1">IFERROR(IF((VLOOKUP($E151,'DTOC Backsheet'!$D$5:$BS$182,P$9,FALSE))="","",(VLOOKUP($E151,'DTOC Backsheet'!$D$5:$BS$182,P$9,FALSE))),"")</f>
        <v>1835.05</v>
      </c>
      <c r="Q151" s="136">
        <f ca="1">IFERROR(IF((VLOOKUP($E151,'DTOC Backsheet'!$D$5:$BS$182,Q$9,FALSE))="","",(VLOOKUP($E151,'DTOC Backsheet'!$D$5:$BS$182,Q$9,FALSE))),"")</f>
        <v>1725.46</v>
      </c>
      <c r="R151" s="136">
        <f ca="1">IFERROR(IF((VLOOKUP($E151,'DTOC Backsheet'!$D$5:$BS$182,R$9,FALSE))="","",(VLOOKUP($E151,'DTOC Backsheet'!$D$5:$BS$182,R$9,FALSE))),"")</f>
        <v>1570.94</v>
      </c>
      <c r="S151" s="136">
        <f ca="1">IFERROR(IF((VLOOKUP($E151,'DTOC Backsheet'!$D$5:$BS$182,S$9,FALSE))="","",(VLOOKUP($E151,'DTOC Backsheet'!$D$5:$BS$182,S$9,FALSE))),"")</f>
        <v>1513.1100000000001</v>
      </c>
      <c r="T151" s="164">
        <f ca="1">IFERROR(IF((VLOOKUP($E151,'DTOC Backsheet'!$D$5:$BS$182,T$9,FALSE))="","",(VLOOKUP($E151,'DTOC Backsheet'!$D$5:$BS$182,T$9,FALSE))),"")</f>
        <v>1414.96</v>
      </c>
      <c r="U151" s="140">
        <f ca="1">IFERROR(IF((VLOOKUP($E151,'DTOC Backsheet'!$D$5:$BS$182,U$9,FALSE))="","",(VLOOKUP($E151,'DTOC Backsheet'!$D$5:$BS$182,U$9,FALSE))),"")</f>
        <v>1410.97</v>
      </c>
      <c r="V151" s="136">
        <f ca="1">IFERROR(IF((VLOOKUP($E151,'DTOC Backsheet'!$D$5:$BS$182,V$9,FALSE))="","",(VLOOKUP($E151,'DTOC Backsheet'!$D$5:$BS$182,V$9,FALSE))),"")</f>
        <v>1369.11</v>
      </c>
      <c r="W151" s="136">
        <f ca="1">IFERROR(IF((VLOOKUP($E151,'DTOC Backsheet'!$D$5:$BS$182,W$9,FALSE))="","",(VLOOKUP($E151,'DTOC Backsheet'!$D$5:$BS$182,W$9,FALSE))),"")</f>
        <v>1208.27</v>
      </c>
      <c r="X151" s="138">
        <f ca="1">IFERROR(IF((VLOOKUP($E151,'DTOC Backsheet'!$D$5:$BS$182,X$9,FALSE))="","",(VLOOKUP($E151,'DTOC Backsheet'!$D$5:$BS$182,X$9,FALSE))),"")</f>
        <v>1306.33</v>
      </c>
      <c r="Y151" s="135">
        <f ca="1">IFERROR(IF((VLOOKUP($E151,'DTOC Backsheet'!$D$5:$BS$182,Y$9,FALSE))="","",(VLOOKUP($E151,'DTOC Backsheet'!$D$5:$BS$182,Y$9,FALSE))),"")</f>
        <v>1937</v>
      </c>
      <c r="Z151" s="136">
        <f ca="1">IFERROR(IF((VLOOKUP($E151,'DTOC Backsheet'!$D$5:$BS$182,Z$9,FALSE))="","",(VLOOKUP($E151,'DTOC Backsheet'!$D$5:$BS$182,Z$9,FALSE))),"")</f>
        <v>1928</v>
      </c>
      <c r="AA151" s="164">
        <f ca="1">IFERROR(IF((VLOOKUP($E151,'DTOC Backsheet'!$D$5:$BS$182,AA$9,FALSE))="","",(VLOOKUP($E151,'DTOC Backsheet'!$D$5:$BS$182,AA$9,FALSE))),"")</f>
        <v>1849</v>
      </c>
      <c r="AB151" s="139">
        <f ca="1">IFERROR(IF((VLOOKUP($E151,'DTOC Backsheet'!$D$5:$BS$182,AB$9,FALSE))="","",(VLOOKUP($E151,'DTOC Backsheet'!$D$5:$BS$182,AB$9,FALSE))),"")</f>
        <v>1863</v>
      </c>
      <c r="AC151" s="164">
        <f ca="1">IFERROR(IF((VLOOKUP($E151,'DTOC Backsheet'!$D$5:$BS$182,AC$9,FALSE))="","",(VLOOKUP($E151,'DTOC Backsheet'!$D$5:$BS$182,AC$9,FALSE))),"")</f>
        <v>1392</v>
      </c>
      <c r="AD151" s="140">
        <f ca="1">IFERROR(IF((VLOOKUP($E151,'DTOC Backsheet'!$D$5:$BS$182,AD$9,FALSE))="","",(VLOOKUP($E151,'DTOC Backsheet'!$D$5:$BS$182,AD$9,FALSE))),"")</f>
        <v>1103</v>
      </c>
      <c r="AE151" s="136"/>
      <c r="AF151" s="139" t="str">
        <f ca="1">IFERROR(IF((VLOOKUP($E151,'DTOC Backsheet'!$D$5:$BS$182,AF$9,FALSE))="","",(VLOOKUP($E151,'DTOC Backsheet'!$D$5:$BS$182,AF$9,FALSE))),"")</f>
        <v/>
      </c>
      <c r="AG151" s="137" t="str">
        <f ca="1">IFERROR(IF((VLOOKUP($E151,'DTOC Backsheet'!$D$5:$BS$182,AG$9,FALSE))="","",(VLOOKUP($E151,'DTOC Backsheet'!$D$5:$BS$182,AG$9,FALSE))),"")</f>
        <v/>
      </c>
      <c r="AH151" s="136">
        <f t="shared" ca="1" si="47"/>
        <v>1383</v>
      </c>
      <c r="AI151" s="138">
        <f t="shared" ca="1" si="48"/>
        <v>1402</v>
      </c>
      <c r="AJ151" s="139">
        <f t="shared" ca="1" si="49"/>
        <v>1483</v>
      </c>
      <c r="AK151" s="139">
        <f t="shared" ca="1" si="50"/>
        <v>1743</v>
      </c>
      <c r="AL151" s="164">
        <f t="shared" ca="1" si="51"/>
        <v>1937</v>
      </c>
      <c r="AM151" s="140">
        <f t="shared" ca="1" si="52"/>
        <v>1764</v>
      </c>
      <c r="AN151" s="136" t="str">
        <f t="shared" si="53"/>
        <v/>
      </c>
      <c r="AO151" s="139" t="str">
        <f t="shared" ca="1" si="54"/>
        <v/>
      </c>
      <c r="AP151" s="138" t="str">
        <f t="shared" ca="1" si="55"/>
        <v/>
      </c>
      <c r="AQ151" s="135">
        <f t="shared" ca="1" si="56"/>
        <v>-101.95000000000005</v>
      </c>
      <c r="AR151" s="136">
        <f t="shared" ca="1" si="57"/>
        <v>-202.53999999999996</v>
      </c>
      <c r="AS151" s="164">
        <f t="shared" ca="1" si="58"/>
        <v>-278.05999999999995</v>
      </c>
      <c r="AT151" s="139">
        <f t="shared" ca="1" si="59"/>
        <v>-349.88999999999987</v>
      </c>
      <c r="AU151" s="164">
        <f t="shared" ca="1" si="60"/>
        <v>22.960000000000036</v>
      </c>
      <c r="AV151" s="140">
        <f t="shared" ca="1" si="61"/>
        <v>307.97000000000003</v>
      </c>
      <c r="AW151" s="136" t="str">
        <f t="shared" si="62"/>
        <v/>
      </c>
      <c r="AX151" s="164" t="str">
        <f t="shared" ca="1" si="63"/>
        <v/>
      </c>
      <c r="AY151" s="140" t="str">
        <f t="shared" ca="1" si="64"/>
        <v/>
      </c>
    </row>
    <row r="152" spans="1:51">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46"/>
        <v>E06000025</v>
      </c>
      <c r="F152" s="29" t="str">
        <f ca="1">IF(E152="","",VLOOKUP(E152,'Org list'!$J$9:$K$636,2,0))</f>
        <v>South Gloucestershire</v>
      </c>
      <c r="G152" s="135">
        <f ca="1">IFERROR(IF((VLOOKUP($E152,'DTOC Backsheet'!$D$5:$BS$182,G$9,FALSE))="","",(VLOOKUP($E152,'DTOC Backsheet'!$D$5:$BS$182,G$9,FALSE))),"")</f>
        <v>952</v>
      </c>
      <c r="H152" s="136">
        <f ca="1">IFERROR(IF((VLOOKUP($E152,'DTOC Backsheet'!$D$5:$BS$182,H$9,FALSE))="","",(VLOOKUP($E152,'DTOC Backsheet'!$D$5:$BS$182,H$9,FALSE))),"")</f>
        <v>972</v>
      </c>
      <c r="I152" s="136">
        <f ca="1">IFERROR(IF((VLOOKUP($E152,'DTOC Backsheet'!$D$5:$BS$182,I$9,FALSE))="","",(VLOOKUP($E152,'DTOC Backsheet'!$D$5:$BS$182,I$9,FALSE))),"")</f>
        <v>844</v>
      </c>
      <c r="J152" s="138">
        <f ca="1">IFERROR(IF((VLOOKUP($E152,'DTOC Backsheet'!$D$5:$BS$182,J$9,FALSE))="","",(VLOOKUP($E152,'DTOC Backsheet'!$D$5:$BS$182,J$9,FALSE))),"")</f>
        <v>837</v>
      </c>
      <c r="K152" s="164">
        <f ca="1">IFERROR(IF((VLOOKUP($E152,'DTOC Backsheet'!$D$5:$BS$182,K$9,FALSE))="","",(VLOOKUP($E152,'DTOC Backsheet'!$D$5:$BS$182,K$9,FALSE))),"")</f>
        <v>730</v>
      </c>
      <c r="L152" s="140">
        <f ca="1">IFERROR(IF((VLOOKUP($E152,'DTOC Backsheet'!$D$5:$BS$182,L$9,FALSE))="","",(VLOOKUP($E152,'DTOC Backsheet'!$D$5:$BS$182,L$9,FALSE))),"")</f>
        <v>502</v>
      </c>
      <c r="M152" s="136">
        <f ca="1">IFERROR(IF((VLOOKUP($E152,'DTOC Backsheet'!$D$5:$BS$182,M$9,FALSE))="","",(VLOOKUP($E152,'DTOC Backsheet'!$D$5:$BS$182,M$9,FALSE))),"")</f>
        <v>690</v>
      </c>
      <c r="N152" s="139">
        <f ca="1">IFERROR(IF((VLOOKUP($E152,'DTOC Backsheet'!$D$5:$BS$182,N$9,FALSE))="","",(VLOOKUP($E152,'DTOC Backsheet'!$D$5:$BS$182,N$9,FALSE))),"")</f>
        <v>699</v>
      </c>
      <c r="O152" s="137">
        <f ca="1">IFERROR(IF((VLOOKUP($E152,'DTOC Backsheet'!$D$5:$BS$182,O$9,FALSE))="","",(VLOOKUP($E152,'DTOC Backsheet'!$D$5:$BS$182,O$9,FALSE))),"")</f>
        <v>545</v>
      </c>
      <c r="P152" s="136">
        <f ca="1">IFERROR(IF((VLOOKUP($E152,'DTOC Backsheet'!$D$5:$BS$182,P$9,FALSE))="","",(VLOOKUP($E152,'DTOC Backsheet'!$D$5:$BS$182,P$9,FALSE))),"")</f>
        <v>277.25</v>
      </c>
      <c r="Q152" s="136">
        <f ca="1">IFERROR(IF((VLOOKUP($E152,'DTOC Backsheet'!$D$5:$BS$182,Q$9,FALSE))="","",(VLOOKUP($E152,'DTOC Backsheet'!$D$5:$BS$182,Q$9,FALSE))),"")</f>
        <v>244.9</v>
      </c>
      <c r="R152" s="136">
        <f ca="1">IFERROR(IF((VLOOKUP($E152,'DTOC Backsheet'!$D$5:$BS$182,R$9,FALSE))="","",(VLOOKUP($E152,'DTOC Backsheet'!$D$5:$BS$182,R$9,FALSE))),"")</f>
        <v>224</v>
      </c>
      <c r="S152" s="136">
        <f ca="1">IFERROR(IF((VLOOKUP($E152,'DTOC Backsheet'!$D$5:$BS$182,S$9,FALSE))="","",(VLOOKUP($E152,'DTOC Backsheet'!$D$5:$BS$182,S$9,FALSE))),"")</f>
        <v>224</v>
      </c>
      <c r="T152" s="164">
        <f ca="1">IFERROR(IF((VLOOKUP($E152,'DTOC Backsheet'!$D$5:$BS$182,T$9,FALSE))="","",(VLOOKUP($E152,'DTOC Backsheet'!$D$5:$BS$182,T$9,FALSE))),"")</f>
        <v>505.12138671493085</v>
      </c>
      <c r="U152" s="140">
        <f ca="1">IFERROR(IF((VLOOKUP($E152,'DTOC Backsheet'!$D$5:$BS$182,U$9,FALSE))="","",(VLOOKUP($E152,'DTOC Backsheet'!$D$5:$BS$182,U$9,FALSE))),"")</f>
        <v>521.9587662720952</v>
      </c>
      <c r="V152" s="136">
        <f ca="1">IFERROR(IF((VLOOKUP($E152,'DTOC Backsheet'!$D$5:$BS$182,V$9,FALSE))="","",(VLOOKUP($E152,'DTOC Backsheet'!$D$5:$BS$182,V$9,FALSE))),"")</f>
        <v>521.9587662720952</v>
      </c>
      <c r="W152" s="136">
        <f ca="1">IFERROR(IF((VLOOKUP($E152,'DTOC Backsheet'!$D$5:$BS$182,W$9,FALSE))="","",(VLOOKUP($E152,'DTOC Backsheet'!$D$5:$BS$182,W$9,FALSE))),"")</f>
        <v>471.44662760060214</v>
      </c>
      <c r="X152" s="138">
        <f ca="1">IFERROR(IF((VLOOKUP($E152,'DTOC Backsheet'!$D$5:$BS$182,X$9,FALSE))="","",(VLOOKUP($E152,'DTOC Backsheet'!$D$5:$BS$182,X$9,FALSE))),"")</f>
        <v>521.9587662720952</v>
      </c>
      <c r="Y152" s="135">
        <f ca="1">IFERROR(IF((VLOOKUP($E152,'DTOC Backsheet'!$D$5:$BS$182,Y$9,FALSE))="","",(VLOOKUP($E152,'DTOC Backsheet'!$D$5:$BS$182,Y$9,FALSE))),"")</f>
        <v>727</v>
      </c>
      <c r="Z152" s="136">
        <f ca="1">IFERROR(IF((VLOOKUP($E152,'DTOC Backsheet'!$D$5:$BS$182,Z$9,FALSE))="","",(VLOOKUP($E152,'DTOC Backsheet'!$D$5:$BS$182,Z$9,FALSE))),"")</f>
        <v>771</v>
      </c>
      <c r="AA152" s="164">
        <f ca="1">IFERROR(IF((VLOOKUP($E152,'DTOC Backsheet'!$D$5:$BS$182,AA$9,FALSE))="","",(VLOOKUP($E152,'DTOC Backsheet'!$D$5:$BS$182,AA$9,FALSE))),"")</f>
        <v>742</v>
      </c>
      <c r="AB152" s="139">
        <f ca="1">IFERROR(IF((VLOOKUP($E152,'DTOC Backsheet'!$D$5:$BS$182,AB$9,FALSE))="","",(VLOOKUP($E152,'DTOC Backsheet'!$D$5:$BS$182,AB$9,FALSE))),"")</f>
        <v>840</v>
      </c>
      <c r="AC152" s="164">
        <f ca="1">IFERROR(IF((VLOOKUP($E152,'DTOC Backsheet'!$D$5:$BS$182,AC$9,FALSE))="","",(VLOOKUP($E152,'DTOC Backsheet'!$D$5:$BS$182,AC$9,FALSE))),"")</f>
        <v>512</v>
      </c>
      <c r="AD152" s="140">
        <f ca="1">IFERROR(IF((VLOOKUP($E152,'DTOC Backsheet'!$D$5:$BS$182,AD$9,FALSE))="","",(VLOOKUP($E152,'DTOC Backsheet'!$D$5:$BS$182,AD$9,FALSE))),"")</f>
        <v>490</v>
      </c>
      <c r="AE152" s="136"/>
      <c r="AF152" s="139" t="str">
        <f ca="1">IFERROR(IF((VLOOKUP($E152,'DTOC Backsheet'!$D$5:$BS$182,AF$9,FALSE))="","",(VLOOKUP($E152,'DTOC Backsheet'!$D$5:$BS$182,AF$9,FALSE))),"")</f>
        <v/>
      </c>
      <c r="AG152" s="137" t="str">
        <f ca="1">IFERROR(IF((VLOOKUP($E152,'DTOC Backsheet'!$D$5:$BS$182,AG$9,FALSE))="","",(VLOOKUP($E152,'DTOC Backsheet'!$D$5:$BS$182,AG$9,FALSE))),"")</f>
        <v/>
      </c>
      <c r="AH152" s="136">
        <f t="shared" ca="1" si="47"/>
        <v>225</v>
      </c>
      <c r="AI152" s="138">
        <f t="shared" ca="1" si="48"/>
        <v>201</v>
      </c>
      <c r="AJ152" s="139">
        <f t="shared" ca="1" si="49"/>
        <v>102</v>
      </c>
      <c r="AK152" s="139">
        <f t="shared" ca="1" si="50"/>
        <v>-3</v>
      </c>
      <c r="AL152" s="164">
        <f t="shared" ca="1" si="51"/>
        <v>218</v>
      </c>
      <c r="AM152" s="140">
        <f t="shared" ca="1" si="52"/>
        <v>12</v>
      </c>
      <c r="AN152" s="136" t="str">
        <f t="shared" si="53"/>
        <v/>
      </c>
      <c r="AO152" s="139" t="str">
        <f t="shared" ca="1" si="54"/>
        <v/>
      </c>
      <c r="AP152" s="138" t="str">
        <f t="shared" ca="1" si="55"/>
        <v/>
      </c>
      <c r="AQ152" s="135">
        <f t="shared" ca="1" si="56"/>
        <v>-449.75</v>
      </c>
      <c r="AR152" s="136">
        <f t="shared" ca="1" si="57"/>
        <v>-526.1</v>
      </c>
      <c r="AS152" s="164">
        <f t="shared" ca="1" si="58"/>
        <v>-518</v>
      </c>
      <c r="AT152" s="139">
        <f t="shared" ca="1" si="59"/>
        <v>-616</v>
      </c>
      <c r="AU152" s="164">
        <f t="shared" ca="1" si="60"/>
        <v>-6.8786132850691502</v>
      </c>
      <c r="AV152" s="140">
        <f t="shared" ca="1" si="61"/>
        <v>31.958766272095204</v>
      </c>
      <c r="AW152" s="136" t="str">
        <f t="shared" si="62"/>
        <v/>
      </c>
      <c r="AX152" s="164" t="str">
        <f t="shared" ca="1" si="63"/>
        <v/>
      </c>
      <c r="AY152" s="140" t="str">
        <f t="shared" ca="1" si="64"/>
        <v/>
      </c>
    </row>
    <row r="153" spans="1:51">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46"/>
        <v>E08000023</v>
      </c>
      <c r="F153" s="29" t="str">
        <f ca="1">IF(E153="","",VLOOKUP(E153,'Org list'!$J$9:$K$636,2,0))</f>
        <v>South Tyneside</v>
      </c>
      <c r="G153" s="135">
        <f ca="1">IFERROR(IF((VLOOKUP($E153,'DTOC Backsheet'!$D$5:$BS$182,G$9,FALSE))="","",(VLOOKUP($E153,'DTOC Backsheet'!$D$5:$BS$182,G$9,FALSE))),"")</f>
        <v>484</v>
      </c>
      <c r="H153" s="136">
        <f ca="1">IFERROR(IF((VLOOKUP($E153,'DTOC Backsheet'!$D$5:$BS$182,H$9,FALSE))="","",(VLOOKUP($E153,'DTOC Backsheet'!$D$5:$BS$182,H$9,FALSE))),"")</f>
        <v>431</v>
      </c>
      <c r="I153" s="136">
        <f ca="1">IFERROR(IF((VLOOKUP($E153,'DTOC Backsheet'!$D$5:$BS$182,I$9,FALSE))="","",(VLOOKUP($E153,'DTOC Backsheet'!$D$5:$BS$182,I$9,FALSE))),"")</f>
        <v>531</v>
      </c>
      <c r="J153" s="138">
        <f ca="1">IFERROR(IF((VLOOKUP($E153,'DTOC Backsheet'!$D$5:$BS$182,J$9,FALSE))="","",(VLOOKUP($E153,'DTOC Backsheet'!$D$5:$BS$182,J$9,FALSE))),"")</f>
        <v>519</v>
      </c>
      <c r="K153" s="164">
        <f ca="1">IFERROR(IF((VLOOKUP($E153,'DTOC Backsheet'!$D$5:$BS$182,K$9,FALSE))="","",(VLOOKUP($E153,'DTOC Backsheet'!$D$5:$BS$182,K$9,FALSE))),"")</f>
        <v>627</v>
      </c>
      <c r="L153" s="140">
        <f ca="1">IFERROR(IF((VLOOKUP($E153,'DTOC Backsheet'!$D$5:$BS$182,L$9,FALSE))="","",(VLOOKUP($E153,'DTOC Backsheet'!$D$5:$BS$182,L$9,FALSE))),"")</f>
        <v>435</v>
      </c>
      <c r="M153" s="136">
        <f ca="1">IFERROR(IF((VLOOKUP($E153,'DTOC Backsheet'!$D$5:$BS$182,M$9,FALSE))="","",(VLOOKUP($E153,'DTOC Backsheet'!$D$5:$BS$182,M$9,FALSE))),"")</f>
        <v>462</v>
      </c>
      <c r="N153" s="139">
        <f ca="1">IFERROR(IF((VLOOKUP($E153,'DTOC Backsheet'!$D$5:$BS$182,N$9,FALSE))="","",(VLOOKUP($E153,'DTOC Backsheet'!$D$5:$BS$182,N$9,FALSE))),"")</f>
        <v>400</v>
      </c>
      <c r="O153" s="137">
        <f ca="1">IFERROR(IF((VLOOKUP($E153,'DTOC Backsheet'!$D$5:$BS$182,O$9,FALSE))="","",(VLOOKUP($E153,'DTOC Backsheet'!$D$5:$BS$182,O$9,FALSE))),"")</f>
        <v>403</v>
      </c>
      <c r="P153" s="136">
        <f ca="1">IFERROR(IF((VLOOKUP($E153,'DTOC Backsheet'!$D$5:$BS$182,P$9,FALSE))="","",(VLOOKUP($E153,'DTOC Backsheet'!$D$5:$BS$182,P$9,FALSE))),"")</f>
        <v>316.14350780217103</v>
      </c>
      <c r="Q153" s="136">
        <f ca="1">IFERROR(IF((VLOOKUP($E153,'DTOC Backsheet'!$D$5:$BS$182,Q$9,FALSE))="","",(VLOOKUP($E153,'DTOC Backsheet'!$D$5:$BS$182,Q$9,FALSE))),"")</f>
        <v>301.77334835661782</v>
      </c>
      <c r="R153" s="136">
        <f ca="1">IFERROR(IF((VLOOKUP($E153,'DTOC Backsheet'!$D$5:$BS$182,R$9,FALSE))="","",(VLOOKUP($E153,'DTOC Backsheet'!$D$5:$BS$182,R$9,FALSE))),"")</f>
        <v>278.13211830103023</v>
      </c>
      <c r="S153" s="136">
        <f ca="1">IFERROR(IF((VLOOKUP($E153,'DTOC Backsheet'!$D$5:$BS$182,S$9,FALSE))="","",(VLOOKUP($E153,'DTOC Backsheet'!$D$5:$BS$182,S$9,FALSE))),"")</f>
        <v>287.4031889110646</v>
      </c>
      <c r="T153" s="164">
        <f ca="1">IFERROR(IF((VLOOKUP($E153,'DTOC Backsheet'!$D$5:$BS$182,T$9,FALSE))="","",(VLOOKUP($E153,'DTOC Backsheet'!$D$5:$BS$182,T$9,FALSE))),"")</f>
        <v>278.13211830103023</v>
      </c>
      <c r="U153" s="140">
        <f ca="1">IFERROR(IF((VLOOKUP($E153,'DTOC Backsheet'!$D$5:$BS$182,U$9,FALSE))="","",(VLOOKUP($E153,'DTOC Backsheet'!$D$5:$BS$182,U$9,FALSE))),"")</f>
        <v>287.4031889110646</v>
      </c>
      <c r="V153" s="136">
        <f ca="1">IFERROR(IF((VLOOKUP($E153,'DTOC Backsheet'!$D$5:$BS$182,V$9,FALSE))="","",(VLOOKUP($E153,'DTOC Backsheet'!$D$5:$BS$182,V$9,FALSE))),"")</f>
        <v>287.4031889110646</v>
      </c>
      <c r="W153" s="136">
        <f ca="1">IFERROR(IF((VLOOKUP($E153,'DTOC Backsheet'!$D$5:$BS$182,W$9,FALSE))="","",(VLOOKUP($E153,'DTOC Backsheet'!$D$5:$BS$182,W$9,FALSE))),"")</f>
        <v>259.58997708096155</v>
      </c>
      <c r="X153" s="138">
        <f ca="1">IFERROR(IF((VLOOKUP($E153,'DTOC Backsheet'!$D$5:$BS$182,X$9,FALSE))="","",(VLOOKUP($E153,'DTOC Backsheet'!$D$5:$BS$182,X$9,FALSE))),"")</f>
        <v>287.4031889110646</v>
      </c>
      <c r="Y153" s="135">
        <f ca="1">IFERROR(IF((VLOOKUP($E153,'DTOC Backsheet'!$D$5:$BS$182,Y$9,FALSE))="","",(VLOOKUP($E153,'DTOC Backsheet'!$D$5:$BS$182,Y$9,FALSE))),"")</f>
        <v>147</v>
      </c>
      <c r="Z153" s="136">
        <f ca="1">IFERROR(IF((VLOOKUP($E153,'DTOC Backsheet'!$D$5:$BS$182,Z$9,FALSE))="","",(VLOOKUP($E153,'DTOC Backsheet'!$D$5:$BS$182,Z$9,FALSE))),"")</f>
        <v>243</v>
      </c>
      <c r="AA153" s="164">
        <f ca="1">IFERROR(IF((VLOOKUP($E153,'DTOC Backsheet'!$D$5:$BS$182,AA$9,FALSE))="","",(VLOOKUP($E153,'DTOC Backsheet'!$D$5:$BS$182,AA$9,FALSE))),"")</f>
        <v>203</v>
      </c>
      <c r="AB153" s="139">
        <f ca="1">IFERROR(IF((VLOOKUP($E153,'DTOC Backsheet'!$D$5:$BS$182,AB$9,FALSE))="","",(VLOOKUP($E153,'DTOC Backsheet'!$D$5:$BS$182,AB$9,FALSE))),"")</f>
        <v>229</v>
      </c>
      <c r="AC153" s="164">
        <f ca="1">IFERROR(IF((VLOOKUP($E153,'DTOC Backsheet'!$D$5:$BS$182,AC$9,FALSE))="","",(VLOOKUP($E153,'DTOC Backsheet'!$D$5:$BS$182,AC$9,FALSE))),"")</f>
        <v>200</v>
      </c>
      <c r="AD153" s="140">
        <f ca="1">IFERROR(IF((VLOOKUP($E153,'DTOC Backsheet'!$D$5:$BS$182,AD$9,FALSE))="","",(VLOOKUP($E153,'DTOC Backsheet'!$D$5:$BS$182,AD$9,FALSE))),"")</f>
        <v>196</v>
      </c>
      <c r="AE153" s="136"/>
      <c r="AF153" s="139" t="str">
        <f ca="1">IFERROR(IF((VLOOKUP($E153,'DTOC Backsheet'!$D$5:$BS$182,AF$9,FALSE))="","",(VLOOKUP($E153,'DTOC Backsheet'!$D$5:$BS$182,AF$9,FALSE))),"")</f>
        <v/>
      </c>
      <c r="AG153" s="137" t="str">
        <f ca="1">IFERROR(IF((VLOOKUP($E153,'DTOC Backsheet'!$D$5:$BS$182,AG$9,FALSE))="","",(VLOOKUP($E153,'DTOC Backsheet'!$D$5:$BS$182,AG$9,FALSE))),"")</f>
        <v/>
      </c>
      <c r="AH153" s="136">
        <f t="shared" ca="1" si="47"/>
        <v>337</v>
      </c>
      <c r="AI153" s="138">
        <f t="shared" ca="1" si="48"/>
        <v>188</v>
      </c>
      <c r="AJ153" s="139">
        <f t="shared" ca="1" si="49"/>
        <v>328</v>
      </c>
      <c r="AK153" s="139">
        <f t="shared" ca="1" si="50"/>
        <v>290</v>
      </c>
      <c r="AL153" s="164">
        <f t="shared" ca="1" si="51"/>
        <v>427</v>
      </c>
      <c r="AM153" s="140">
        <f t="shared" ca="1" si="52"/>
        <v>239</v>
      </c>
      <c r="AN153" s="136" t="str">
        <f t="shared" si="53"/>
        <v/>
      </c>
      <c r="AO153" s="139" t="str">
        <f t="shared" ca="1" si="54"/>
        <v/>
      </c>
      <c r="AP153" s="138" t="str">
        <f t="shared" ca="1" si="55"/>
        <v/>
      </c>
      <c r="AQ153" s="135">
        <f t="shared" ca="1" si="56"/>
        <v>169.14350780217103</v>
      </c>
      <c r="AR153" s="136">
        <f t="shared" ca="1" si="57"/>
        <v>58.773348356617817</v>
      </c>
      <c r="AS153" s="164">
        <f t="shared" ca="1" si="58"/>
        <v>75.132118301030232</v>
      </c>
      <c r="AT153" s="139">
        <f t="shared" ca="1" si="59"/>
        <v>58.403188911064603</v>
      </c>
      <c r="AU153" s="164">
        <f t="shared" ca="1" si="60"/>
        <v>78.132118301030232</v>
      </c>
      <c r="AV153" s="140">
        <f t="shared" ca="1" si="61"/>
        <v>91.403188911064603</v>
      </c>
      <c r="AW153" s="136" t="str">
        <f t="shared" si="62"/>
        <v/>
      </c>
      <c r="AX153" s="164" t="str">
        <f t="shared" ca="1" si="63"/>
        <v/>
      </c>
      <c r="AY153" s="140" t="str">
        <f t="shared" ca="1" si="64"/>
        <v/>
      </c>
    </row>
    <row r="154" spans="1:51">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46"/>
        <v>E06000045</v>
      </c>
      <c r="F154" s="29" t="str">
        <f ca="1">IF(E154="","",VLOOKUP(E154,'Org list'!$J$9:$K$636,2,0))</f>
        <v>Southampton</v>
      </c>
      <c r="G154" s="135">
        <f ca="1">IFERROR(IF((VLOOKUP($E154,'DTOC Backsheet'!$D$5:$BS$182,G$9,FALSE))="","",(VLOOKUP($E154,'DTOC Backsheet'!$D$5:$BS$182,G$9,FALSE))),"")</f>
        <v>1945</v>
      </c>
      <c r="H154" s="136">
        <f ca="1">IFERROR(IF((VLOOKUP($E154,'DTOC Backsheet'!$D$5:$BS$182,H$9,FALSE))="","",(VLOOKUP($E154,'DTOC Backsheet'!$D$5:$BS$182,H$9,FALSE))),"")</f>
        <v>1508</v>
      </c>
      <c r="I154" s="136">
        <f ca="1">IFERROR(IF((VLOOKUP($E154,'DTOC Backsheet'!$D$5:$BS$182,I$9,FALSE))="","",(VLOOKUP($E154,'DTOC Backsheet'!$D$5:$BS$182,I$9,FALSE))),"")</f>
        <v>1732</v>
      </c>
      <c r="J154" s="138">
        <f ca="1">IFERROR(IF((VLOOKUP($E154,'DTOC Backsheet'!$D$5:$BS$182,J$9,FALSE))="","",(VLOOKUP($E154,'DTOC Backsheet'!$D$5:$BS$182,J$9,FALSE))),"")</f>
        <v>1609</v>
      </c>
      <c r="K154" s="164">
        <f ca="1">IFERROR(IF((VLOOKUP($E154,'DTOC Backsheet'!$D$5:$BS$182,K$9,FALSE))="","",(VLOOKUP($E154,'DTOC Backsheet'!$D$5:$BS$182,K$9,FALSE))),"")</f>
        <v>1410</v>
      </c>
      <c r="L154" s="140">
        <f ca="1">IFERROR(IF((VLOOKUP($E154,'DTOC Backsheet'!$D$5:$BS$182,L$9,FALSE))="","",(VLOOKUP($E154,'DTOC Backsheet'!$D$5:$BS$182,L$9,FALSE))),"")</f>
        <v>1593</v>
      </c>
      <c r="M154" s="136">
        <f ca="1">IFERROR(IF((VLOOKUP($E154,'DTOC Backsheet'!$D$5:$BS$182,M$9,FALSE))="","",(VLOOKUP($E154,'DTOC Backsheet'!$D$5:$BS$182,M$9,FALSE))),"")</f>
        <v>1719</v>
      </c>
      <c r="N154" s="139">
        <f ca="1">IFERROR(IF((VLOOKUP($E154,'DTOC Backsheet'!$D$5:$BS$182,N$9,FALSE))="","",(VLOOKUP($E154,'DTOC Backsheet'!$D$5:$BS$182,N$9,FALSE))),"")</f>
        <v>1361</v>
      </c>
      <c r="O154" s="137">
        <f ca="1">IFERROR(IF((VLOOKUP($E154,'DTOC Backsheet'!$D$5:$BS$182,O$9,FALSE))="","",(VLOOKUP($E154,'DTOC Backsheet'!$D$5:$BS$182,O$9,FALSE))),"")</f>
        <v>1214</v>
      </c>
      <c r="P154" s="136">
        <f ca="1">IFERROR(IF((VLOOKUP($E154,'DTOC Backsheet'!$D$5:$BS$182,P$9,FALSE))="","",(VLOOKUP($E154,'DTOC Backsheet'!$D$5:$BS$182,P$9,FALSE))),"")</f>
        <v>1254.1160702181403</v>
      </c>
      <c r="Q154" s="136">
        <f ca="1">IFERROR(IF((VLOOKUP($E154,'DTOC Backsheet'!$D$5:$BS$182,Q$9,FALSE))="","",(VLOOKUP($E154,'DTOC Backsheet'!$D$5:$BS$182,Q$9,FALSE))),"")</f>
        <v>1055.5942513331349</v>
      </c>
      <c r="R154" s="136">
        <f ca="1">IFERROR(IF((VLOOKUP($E154,'DTOC Backsheet'!$D$5:$BS$182,R$9,FALSE))="","",(VLOOKUP($E154,'DTOC Backsheet'!$D$5:$BS$182,R$9,FALSE))),"")</f>
        <v>771.175837401075</v>
      </c>
      <c r="S154" s="136">
        <f ca="1">IFERROR(IF((VLOOKUP($E154,'DTOC Backsheet'!$D$5:$BS$182,S$9,FALSE))="","",(VLOOKUP($E154,'DTOC Backsheet'!$D$5:$BS$182,S$9,FALSE))),"")</f>
        <v>797.67836531444414</v>
      </c>
      <c r="T154" s="164">
        <f ca="1">IFERROR(IF((VLOOKUP($E154,'DTOC Backsheet'!$D$5:$BS$182,T$9,FALSE))="","",(VLOOKUP($E154,'DTOC Backsheet'!$D$5:$BS$182,T$9,FALSE))),"")</f>
        <v>771.97320755992666</v>
      </c>
      <c r="U154" s="140">
        <f ca="1">IFERROR(IF((VLOOKUP($E154,'DTOC Backsheet'!$D$5:$BS$182,U$9,FALSE))="","",(VLOOKUP($E154,'DTOC Backsheet'!$D$5:$BS$182,U$9,FALSE))),"")</f>
        <v>797.6823144785908</v>
      </c>
      <c r="V154" s="136">
        <f ca="1">IFERROR(IF((VLOOKUP($E154,'DTOC Backsheet'!$D$5:$BS$182,V$9,FALSE))="","",(VLOOKUP($E154,'DTOC Backsheet'!$D$5:$BS$182,V$9,FALSE))),"")</f>
        <v>797.6823144785908</v>
      </c>
      <c r="W154" s="136">
        <f ca="1">IFERROR(IF((VLOOKUP($E154,'DTOC Backsheet'!$D$5:$BS$182,W$9,FALSE))="","",(VLOOKUP($E154,'DTOC Backsheet'!$D$5:$BS$182,W$9,FALSE))),"")</f>
        <v>720.65499372259808</v>
      </c>
      <c r="X154" s="138">
        <f ca="1">IFERROR(IF((VLOOKUP($E154,'DTOC Backsheet'!$D$5:$BS$182,X$9,FALSE))="","",(VLOOKUP($E154,'DTOC Backsheet'!$D$5:$BS$182,X$9,FALSE))),"")</f>
        <v>797.78231447859071</v>
      </c>
      <c r="Y154" s="135">
        <f ca="1">IFERROR(IF((VLOOKUP($E154,'DTOC Backsheet'!$D$5:$BS$182,Y$9,FALSE))="","",(VLOOKUP($E154,'DTOC Backsheet'!$D$5:$BS$182,Y$9,FALSE))),"")</f>
        <v>1079</v>
      </c>
      <c r="Z154" s="136">
        <f ca="1">IFERROR(IF((VLOOKUP($E154,'DTOC Backsheet'!$D$5:$BS$182,Z$9,FALSE))="","",(VLOOKUP($E154,'DTOC Backsheet'!$D$5:$BS$182,Z$9,FALSE))),"")</f>
        <v>1299</v>
      </c>
      <c r="AA154" s="164">
        <f ca="1">IFERROR(IF((VLOOKUP($E154,'DTOC Backsheet'!$D$5:$BS$182,AA$9,FALSE))="","",(VLOOKUP($E154,'DTOC Backsheet'!$D$5:$BS$182,AA$9,FALSE))),"")</f>
        <v>1454</v>
      </c>
      <c r="AB154" s="139">
        <f ca="1">IFERROR(IF((VLOOKUP($E154,'DTOC Backsheet'!$D$5:$BS$182,AB$9,FALSE))="","",(VLOOKUP($E154,'DTOC Backsheet'!$D$5:$BS$182,AB$9,FALSE))),"")</f>
        <v>1346</v>
      </c>
      <c r="AC154" s="164">
        <f ca="1">IFERROR(IF((VLOOKUP($E154,'DTOC Backsheet'!$D$5:$BS$182,AC$9,FALSE))="","",(VLOOKUP($E154,'DTOC Backsheet'!$D$5:$BS$182,AC$9,FALSE))),"")</f>
        <v>1156</v>
      </c>
      <c r="AD154" s="140">
        <f ca="1">IFERROR(IF((VLOOKUP($E154,'DTOC Backsheet'!$D$5:$BS$182,AD$9,FALSE))="","",(VLOOKUP($E154,'DTOC Backsheet'!$D$5:$BS$182,AD$9,FALSE))),"")</f>
        <v>1067</v>
      </c>
      <c r="AE154" s="136"/>
      <c r="AF154" s="139" t="str">
        <f ca="1">IFERROR(IF((VLOOKUP($E154,'DTOC Backsheet'!$D$5:$BS$182,AF$9,FALSE))="","",(VLOOKUP($E154,'DTOC Backsheet'!$D$5:$BS$182,AF$9,FALSE))),"")</f>
        <v/>
      </c>
      <c r="AG154" s="137" t="str">
        <f ca="1">IFERROR(IF((VLOOKUP($E154,'DTOC Backsheet'!$D$5:$BS$182,AG$9,FALSE))="","",(VLOOKUP($E154,'DTOC Backsheet'!$D$5:$BS$182,AG$9,FALSE))),"")</f>
        <v/>
      </c>
      <c r="AH154" s="136">
        <f t="shared" ca="1" si="47"/>
        <v>866</v>
      </c>
      <c r="AI154" s="138">
        <f t="shared" ca="1" si="48"/>
        <v>209</v>
      </c>
      <c r="AJ154" s="139">
        <f t="shared" ca="1" si="49"/>
        <v>278</v>
      </c>
      <c r="AK154" s="139">
        <f t="shared" ca="1" si="50"/>
        <v>263</v>
      </c>
      <c r="AL154" s="164">
        <f t="shared" ca="1" si="51"/>
        <v>254</v>
      </c>
      <c r="AM154" s="140">
        <f t="shared" ca="1" si="52"/>
        <v>526</v>
      </c>
      <c r="AN154" s="136" t="str">
        <f t="shared" si="53"/>
        <v/>
      </c>
      <c r="AO154" s="139" t="str">
        <f t="shared" ca="1" si="54"/>
        <v/>
      </c>
      <c r="AP154" s="138" t="str">
        <f t="shared" ca="1" si="55"/>
        <v/>
      </c>
      <c r="AQ154" s="135">
        <f t="shared" ca="1" si="56"/>
        <v>175.11607021814029</v>
      </c>
      <c r="AR154" s="136">
        <f t="shared" ca="1" si="57"/>
        <v>-243.40574866686507</v>
      </c>
      <c r="AS154" s="164">
        <f t="shared" ca="1" si="58"/>
        <v>-682.824162598925</v>
      </c>
      <c r="AT154" s="139">
        <f t="shared" ca="1" si="59"/>
        <v>-548.32163468555586</v>
      </c>
      <c r="AU154" s="164">
        <f t="shared" ca="1" si="60"/>
        <v>-384.02679244007334</v>
      </c>
      <c r="AV154" s="140">
        <f t="shared" ca="1" si="61"/>
        <v>-269.3176855214092</v>
      </c>
      <c r="AW154" s="136" t="str">
        <f t="shared" si="62"/>
        <v/>
      </c>
      <c r="AX154" s="164" t="str">
        <f t="shared" ca="1" si="63"/>
        <v/>
      </c>
      <c r="AY154" s="140" t="str">
        <f t="shared" ca="1" si="64"/>
        <v/>
      </c>
    </row>
    <row r="155" spans="1:51">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46"/>
        <v>E06000033</v>
      </c>
      <c r="F155" s="29" t="str">
        <f ca="1">IF(E155="","",VLOOKUP(E155,'Org list'!$J$9:$K$636,2,0))</f>
        <v>Southend-on-Sea</v>
      </c>
      <c r="G155" s="135">
        <f ca="1">IFERROR(IF((VLOOKUP($E155,'DTOC Backsheet'!$D$5:$BS$182,G$9,FALSE))="","",(VLOOKUP($E155,'DTOC Backsheet'!$D$5:$BS$182,G$9,FALSE))),"")</f>
        <v>364</v>
      </c>
      <c r="H155" s="136">
        <f ca="1">IFERROR(IF((VLOOKUP($E155,'DTOC Backsheet'!$D$5:$BS$182,H$9,FALSE))="","",(VLOOKUP($E155,'DTOC Backsheet'!$D$5:$BS$182,H$9,FALSE))),"")</f>
        <v>311</v>
      </c>
      <c r="I155" s="136">
        <f ca="1">IFERROR(IF((VLOOKUP($E155,'DTOC Backsheet'!$D$5:$BS$182,I$9,FALSE))="","",(VLOOKUP($E155,'DTOC Backsheet'!$D$5:$BS$182,I$9,FALSE))),"")</f>
        <v>353</v>
      </c>
      <c r="J155" s="138">
        <f ca="1">IFERROR(IF((VLOOKUP($E155,'DTOC Backsheet'!$D$5:$BS$182,J$9,FALSE))="","",(VLOOKUP($E155,'DTOC Backsheet'!$D$5:$BS$182,J$9,FALSE))),"")</f>
        <v>483</v>
      </c>
      <c r="K155" s="164">
        <f ca="1">IFERROR(IF((VLOOKUP($E155,'DTOC Backsheet'!$D$5:$BS$182,K$9,FALSE))="","",(VLOOKUP($E155,'DTOC Backsheet'!$D$5:$BS$182,K$9,FALSE))),"")</f>
        <v>458</v>
      </c>
      <c r="L155" s="140">
        <f ca="1">IFERROR(IF((VLOOKUP($E155,'DTOC Backsheet'!$D$5:$BS$182,L$9,FALSE))="","",(VLOOKUP($E155,'DTOC Backsheet'!$D$5:$BS$182,L$9,FALSE))),"")</f>
        <v>431</v>
      </c>
      <c r="M155" s="136">
        <f ca="1">IFERROR(IF((VLOOKUP($E155,'DTOC Backsheet'!$D$5:$BS$182,M$9,FALSE))="","",(VLOOKUP($E155,'DTOC Backsheet'!$D$5:$BS$182,M$9,FALSE))),"")</f>
        <v>413</v>
      </c>
      <c r="N155" s="139">
        <f ca="1">IFERROR(IF((VLOOKUP($E155,'DTOC Backsheet'!$D$5:$BS$182,N$9,FALSE))="","",(VLOOKUP($E155,'DTOC Backsheet'!$D$5:$BS$182,N$9,FALSE))),"")</f>
        <v>449</v>
      </c>
      <c r="O155" s="137">
        <f ca="1">IFERROR(IF((VLOOKUP($E155,'DTOC Backsheet'!$D$5:$BS$182,O$9,FALSE))="","",(VLOOKUP($E155,'DTOC Backsheet'!$D$5:$BS$182,O$9,FALSE))),"")</f>
        <v>317</v>
      </c>
      <c r="P155" s="136">
        <f ca="1">IFERROR(IF((VLOOKUP($E155,'DTOC Backsheet'!$D$5:$BS$182,P$9,FALSE))="","",(VLOOKUP($E155,'DTOC Backsheet'!$D$5:$BS$182,P$9,FALSE))),"")</f>
        <v>414.20000000000005</v>
      </c>
      <c r="Q155" s="136">
        <f ca="1">IFERROR(IF((VLOOKUP($E155,'DTOC Backsheet'!$D$5:$BS$182,Q$9,FALSE))="","",(VLOOKUP($E155,'DTOC Backsheet'!$D$5:$BS$182,Q$9,FALSE))),"")</f>
        <v>396.7</v>
      </c>
      <c r="R155" s="136">
        <f ca="1">IFERROR(IF((VLOOKUP($E155,'DTOC Backsheet'!$D$5:$BS$182,R$9,FALSE))="","",(VLOOKUP($E155,'DTOC Backsheet'!$D$5:$BS$182,R$9,FALSE))),"")</f>
        <v>370.7</v>
      </c>
      <c r="S155" s="136">
        <f ca="1">IFERROR(IF((VLOOKUP($E155,'DTOC Backsheet'!$D$5:$BS$182,S$9,FALSE))="","",(VLOOKUP($E155,'DTOC Backsheet'!$D$5:$BS$182,S$9,FALSE))),"")</f>
        <v>369.8</v>
      </c>
      <c r="T155" s="164">
        <f ca="1">IFERROR(IF((VLOOKUP($E155,'DTOC Backsheet'!$D$5:$BS$182,T$9,FALSE))="","",(VLOOKUP($E155,'DTOC Backsheet'!$D$5:$BS$182,T$9,FALSE))),"")</f>
        <v>344.57631889073832</v>
      </c>
      <c r="U155" s="140">
        <f ca="1">IFERROR(IF((VLOOKUP($E155,'DTOC Backsheet'!$D$5:$BS$182,U$9,FALSE))="","",(VLOOKUP($E155,'DTOC Backsheet'!$D$5:$BS$182,U$9,FALSE))),"")</f>
        <v>356.06219618709628</v>
      </c>
      <c r="V155" s="136">
        <f ca="1">IFERROR(IF((VLOOKUP($E155,'DTOC Backsheet'!$D$5:$BS$182,V$9,FALSE))="","",(VLOOKUP($E155,'DTOC Backsheet'!$D$5:$BS$182,V$9,FALSE))),"")</f>
        <v>356.06219618709628</v>
      </c>
      <c r="W155" s="136">
        <f ca="1">IFERROR(IF((VLOOKUP($E155,'DTOC Backsheet'!$D$5:$BS$182,W$9,FALSE))="","",(VLOOKUP($E155,'DTOC Backsheet'!$D$5:$BS$182,W$9,FALSE))),"")</f>
        <v>321.60456429802247</v>
      </c>
      <c r="X155" s="138">
        <f ca="1">IFERROR(IF((VLOOKUP($E155,'DTOC Backsheet'!$D$5:$BS$182,X$9,FALSE))="","",(VLOOKUP($E155,'DTOC Backsheet'!$D$5:$BS$182,X$9,FALSE))),"")</f>
        <v>356.06219618709628</v>
      </c>
      <c r="Y155" s="135">
        <f ca="1">IFERROR(IF((VLOOKUP($E155,'DTOC Backsheet'!$D$5:$BS$182,Y$9,FALSE))="","",(VLOOKUP($E155,'DTOC Backsheet'!$D$5:$BS$182,Y$9,FALSE))),"")</f>
        <v>338</v>
      </c>
      <c r="Z155" s="136">
        <f ca="1">IFERROR(IF((VLOOKUP($E155,'DTOC Backsheet'!$D$5:$BS$182,Z$9,FALSE))="","",(VLOOKUP($E155,'DTOC Backsheet'!$D$5:$BS$182,Z$9,FALSE))),"")</f>
        <v>421</v>
      </c>
      <c r="AA155" s="164">
        <f ca="1">IFERROR(IF((VLOOKUP($E155,'DTOC Backsheet'!$D$5:$BS$182,AA$9,FALSE))="","",(VLOOKUP($E155,'DTOC Backsheet'!$D$5:$BS$182,AA$9,FALSE))),"")</f>
        <v>390</v>
      </c>
      <c r="AB155" s="139">
        <f ca="1">IFERROR(IF((VLOOKUP($E155,'DTOC Backsheet'!$D$5:$BS$182,AB$9,FALSE))="","",(VLOOKUP($E155,'DTOC Backsheet'!$D$5:$BS$182,AB$9,FALSE))),"")</f>
        <v>523</v>
      </c>
      <c r="AC155" s="164">
        <f ca="1">IFERROR(IF((VLOOKUP($E155,'DTOC Backsheet'!$D$5:$BS$182,AC$9,FALSE))="","",(VLOOKUP($E155,'DTOC Backsheet'!$D$5:$BS$182,AC$9,FALSE))),"")</f>
        <v>428</v>
      </c>
      <c r="AD155" s="140">
        <f ca="1">IFERROR(IF((VLOOKUP($E155,'DTOC Backsheet'!$D$5:$BS$182,AD$9,FALSE))="","",(VLOOKUP($E155,'DTOC Backsheet'!$D$5:$BS$182,AD$9,FALSE))),"")</f>
        <v>437</v>
      </c>
      <c r="AE155" s="136"/>
      <c r="AF155" s="139" t="str">
        <f ca="1">IFERROR(IF((VLOOKUP($E155,'DTOC Backsheet'!$D$5:$BS$182,AF$9,FALSE))="","",(VLOOKUP($E155,'DTOC Backsheet'!$D$5:$BS$182,AF$9,FALSE))),"")</f>
        <v/>
      </c>
      <c r="AG155" s="137" t="str">
        <f ca="1">IFERROR(IF((VLOOKUP($E155,'DTOC Backsheet'!$D$5:$BS$182,AG$9,FALSE))="","",(VLOOKUP($E155,'DTOC Backsheet'!$D$5:$BS$182,AG$9,FALSE))),"")</f>
        <v/>
      </c>
      <c r="AH155" s="136">
        <f t="shared" ca="1" si="47"/>
        <v>26</v>
      </c>
      <c r="AI155" s="138">
        <f t="shared" ca="1" si="48"/>
        <v>-110</v>
      </c>
      <c r="AJ155" s="139">
        <f t="shared" ca="1" si="49"/>
        <v>-37</v>
      </c>
      <c r="AK155" s="139">
        <f t="shared" ca="1" si="50"/>
        <v>-40</v>
      </c>
      <c r="AL155" s="164">
        <f t="shared" ca="1" si="51"/>
        <v>30</v>
      </c>
      <c r="AM155" s="140">
        <f t="shared" ca="1" si="52"/>
        <v>-6</v>
      </c>
      <c r="AN155" s="136" t="str">
        <f t="shared" si="53"/>
        <v/>
      </c>
      <c r="AO155" s="139" t="str">
        <f t="shared" ca="1" si="54"/>
        <v/>
      </c>
      <c r="AP155" s="138" t="str">
        <f t="shared" ca="1" si="55"/>
        <v/>
      </c>
      <c r="AQ155" s="135">
        <f t="shared" ca="1" si="56"/>
        <v>76.200000000000045</v>
      </c>
      <c r="AR155" s="136">
        <f t="shared" ca="1" si="57"/>
        <v>-24.300000000000011</v>
      </c>
      <c r="AS155" s="164">
        <f t="shared" ca="1" si="58"/>
        <v>-19.300000000000011</v>
      </c>
      <c r="AT155" s="139">
        <f t="shared" ca="1" si="59"/>
        <v>-153.19999999999999</v>
      </c>
      <c r="AU155" s="164">
        <f t="shared" ca="1" si="60"/>
        <v>-83.423681109261679</v>
      </c>
      <c r="AV155" s="140">
        <f t="shared" ca="1" si="61"/>
        <v>-80.937803812903724</v>
      </c>
      <c r="AW155" s="136" t="str">
        <f t="shared" si="62"/>
        <v/>
      </c>
      <c r="AX155" s="164" t="str">
        <f t="shared" ca="1" si="63"/>
        <v/>
      </c>
      <c r="AY155" s="140" t="str">
        <f t="shared" ca="1" si="64"/>
        <v/>
      </c>
    </row>
    <row r="156" spans="1:51">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46"/>
        <v>E09000028</v>
      </c>
      <c r="F156" s="29" t="str">
        <f ca="1">IF(E156="","",VLOOKUP(E156,'Org list'!$J$9:$K$636,2,0))</f>
        <v>Southwark</v>
      </c>
      <c r="G156" s="135">
        <f ca="1">IFERROR(IF((VLOOKUP($E156,'DTOC Backsheet'!$D$5:$BS$182,G$9,FALSE))="","",(VLOOKUP($E156,'DTOC Backsheet'!$D$5:$BS$182,G$9,FALSE))),"")</f>
        <v>372</v>
      </c>
      <c r="H156" s="136">
        <f ca="1">IFERROR(IF((VLOOKUP($E156,'DTOC Backsheet'!$D$5:$BS$182,H$9,FALSE))="","",(VLOOKUP($E156,'DTOC Backsheet'!$D$5:$BS$182,H$9,FALSE))),"")</f>
        <v>321</v>
      </c>
      <c r="I156" s="136">
        <f ca="1">IFERROR(IF((VLOOKUP($E156,'DTOC Backsheet'!$D$5:$BS$182,I$9,FALSE))="","",(VLOOKUP($E156,'DTOC Backsheet'!$D$5:$BS$182,I$9,FALSE))),"")</f>
        <v>409</v>
      </c>
      <c r="J156" s="138">
        <f ca="1">IFERROR(IF((VLOOKUP($E156,'DTOC Backsheet'!$D$5:$BS$182,J$9,FALSE))="","",(VLOOKUP($E156,'DTOC Backsheet'!$D$5:$BS$182,J$9,FALSE))),"")</f>
        <v>446</v>
      </c>
      <c r="K156" s="164">
        <f ca="1">IFERROR(IF((VLOOKUP($E156,'DTOC Backsheet'!$D$5:$BS$182,K$9,FALSE))="","",(VLOOKUP($E156,'DTOC Backsheet'!$D$5:$BS$182,K$9,FALSE))),"")</f>
        <v>482</v>
      </c>
      <c r="L156" s="140">
        <f ca="1">IFERROR(IF((VLOOKUP($E156,'DTOC Backsheet'!$D$5:$BS$182,L$9,FALSE))="","",(VLOOKUP($E156,'DTOC Backsheet'!$D$5:$BS$182,L$9,FALSE))),"")</f>
        <v>604</v>
      </c>
      <c r="M156" s="136">
        <f ca="1">IFERROR(IF((VLOOKUP($E156,'DTOC Backsheet'!$D$5:$BS$182,M$9,FALSE))="","",(VLOOKUP($E156,'DTOC Backsheet'!$D$5:$BS$182,M$9,FALSE))),"")</f>
        <v>491</v>
      </c>
      <c r="N156" s="139">
        <f ca="1">IFERROR(IF((VLOOKUP($E156,'DTOC Backsheet'!$D$5:$BS$182,N$9,FALSE))="","",(VLOOKUP($E156,'DTOC Backsheet'!$D$5:$BS$182,N$9,FALSE))),"")</f>
        <v>527</v>
      </c>
      <c r="O156" s="137">
        <f ca="1">IFERROR(IF((VLOOKUP($E156,'DTOC Backsheet'!$D$5:$BS$182,O$9,FALSE))="","",(VLOOKUP($E156,'DTOC Backsheet'!$D$5:$BS$182,O$9,FALSE))),"")</f>
        <v>530</v>
      </c>
      <c r="P156" s="136">
        <f ca="1">IFERROR(IF((VLOOKUP($E156,'DTOC Backsheet'!$D$5:$BS$182,P$9,FALSE))="","",(VLOOKUP($E156,'DTOC Backsheet'!$D$5:$BS$182,P$9,FALSE))),"")</f>
        <v>454.79999999999995</v>
      </c>
      <c r="Q156" s="136">
        <f ca="1">IFERROR(IF((VLOOKUP($E156,'DTOC Backsheet'!$D$5:$BS$182,Q$9,FALSE))="","",(VLOOKUP($E156,'DTOC Backsheet'!$D$5:$BS$182,Q$9,FALSE))),"")</f>
        <v>450</v>
      </c>
      <c r="R156" s="136">
        <f ca="1">IFERROR(IF((VLOOKUP($E156,'DTOC Backsheet'!$D$5:$BS$182,R$9,FALSE))="","",(VLOOKUP($E156,'DTOC Backsheet'!$D$5:$BS$182,R$9,FALSE))),"")</f>
        <v>445.1</v>
      </c>
      <c r="S156" s="136">
        <f ca="1">IFERROR(IF((VLOOKUP($E156,'DTOC Backsheet'!$D$5:$BS$182,S$9,FALSE))="","",(VLOOKUP($E156,'DTOC Backsheet'!$D$5:$BS$182,S$9,FALSE))),"")</f>
        <v>440.1</v>
      </c>
      <c r="T156" s="164">
        <f ca="1">IFERROR(IF((VLOOKUP($E156,'DTOC Backsheet'!$D$5:$BS$182,T$9,FALSE))="","",(VLOOKUP($E156,'DTOC Backsheet'!$D$5:$BS$182,T$9,FALSE))),"")</f>
        <v>434.32145695281224</v>
      </c>
      <c r="U156" s="140">
        <f ca="1">IFERROR(IF((VLOOKUP($E156,'DTOC Backsheet'!$D$5:$BS$182,U$9,FALSE))="","",(VLOOKUP($E156,'DTOC Backsheet'!$D$5:$BS$182,U$9,FALSE))),"")</f>
        <v>448.79883885123934</v>
      </c>
      <c r="V156" s="136">
        <f ca="1">IFERROR(IF((VLOOKUP($E156,'DTOC Backsheet'!$D$5:$BS$182,V$9,FALSE))="","",(VLOOKUP($E156,'DTOC Backsheet'!$D$5:$BS$182,V$9,FALSE))),"")</f>
        <v>448.79883885123934</v>
      </c>
      <c r="W156" s="136">
        <f ca="1">IFERROR(IF((VLOOKUP($E156,'DTOC Backsheet'!$D$5:$BS$182,W$9,FALSE))="","",(VLOOKUP($E156,'DTOC Backsheet'!$D$5:$BS$182,W$9,FALSE))),"")</f>
        <v>405.36669315595805</v>
      </c>
      <c r="X156" s="138">
        <f ca="1">IFERROR(IF((VLOOKUP($E156,'DTOC Backsheet'!$D$5:$BS$182,X$9,FALSE))="","",(VLOOKUP($E156,'DTOC Backsheet'!$D$5:$BS$182,X$9,FALSE))),"")</f>
        <v>448.79883885123934</v>
      </c>
      <c r="Y156" s="135">
        <f ca="1">IFERROR(IF((VLOOKUP($E156,'DTOC Backsheet'!$D$5:$BS$182,Y$9,FALSE))="","",(VLOOKUP($E156,'DTOC Backsheet'!$D$5:$BS$182,Y$9,FALSE))),"")</f>
        <v>317</v>
      </c>
      <c r="Z156" s="136">
        <f ca="1">IFERROR(IF((VLOOKUP($E156,'DTOC Backsheet'!$D$5:$BS$182,Z$9,FALSE))="","",(VLOOKUP($E156,'DTOC Backsheet'!$D$5:$BS$182,Z$9,FALSE))),"")</f>
        <v>305</v>
      </c>
      <c r="AA156" s="164">
        <f ca="1">IFERROR(IF((VLOOKUP($E156,'DTOC Backsheet'!$D$5:$BS$182,AA$9,FALSE))="","",(VLOOKUP($E156,'DTOC Backsheet'!$D$5:$BS$182,AA$9,FALSE))),"")</f>
        <v>225</v>
      </c>
      <c r="AB156" s="139">
        <f ca="1">IFERROR(IF((VLOOKUP($E156,'DTOC Backsheet'!$D$5:$BS$182,AB$9,FALSE))="","",(VLOOKUP($E156,'DTOC Backsheet'!$D$5:$BS$182,AB$9,FALSE))),"")</f>
        <v>287</v>
      </c>
      <c r="AC156" s="164">
        <f ca="1">IFERROR(IF((VLOOKUP($E156,'DTOC Backsheet'!$D$5:$BS$182,AC$9,FALSE))="","",(VLOOKUP($E156,'DTOC Backsheet'!$D$5:$BS$182,AC$9,FALSE))),"")</f>
        <v>353</v>
      </c>
      <c r="AD156" s="140">
        <f ca="1">IFERROR(IF((VLOOKUP($E156,'DTOC Backsheet'!$D$5:$BS$182,AD$9,FALSE))="","",(VLOOKUP($E156,'DTOC Backsheet'!$D$5:$BS$182,AD$9,FALSE))),"")</f>
        <v>376</v>
      </c>
      <c r="AE156" s="136"/>
      <c r="AF156" s="139" t="str">
        <f ca="1">IFERROR(IF((VLOOKUP($E156,'DTOC Backsheet'!$D$5:$BS$182,AF$9,FALSE))="","",(VLOOKUP($E156,'DTOC Backsheet'!$D$5:$BS$182,AF$9,FALSE))),"")</f>
        <v/>
      </c>
      <c r="AG156" s="137" t="str">
        <f ca="1">IFERROR(IF((VLOOKUP($E156,'DTOC Backsheet'!$D$5:$BS$182,AG$9,FALSE))="","",(VLOOKUP($E156,'DTOC Backsheet'!$D$5:$BS$182,AG$9,FALSE))),"")</f>
        <v/>
      </c>
      <c r="AH156" s="136">
        <f t="shared" ca="1" si="47"/>
        <v>55</v>
      </c>
      <c r="AI156" s="138">
        <f t="shared" ca="1" si="48"/>
        <v>16</v>
      </c>
      <c r="AJ156" s="139">
        <f t="shared" ca="1" si="49"/>
        <v>184</v>
      </c>
      <c r="AK156" s="139">
        <f t="shared" ca="1" si="50"/>
        <v>159</v>
      </c>
      <c r="AL156" s="164">
        <f t="shared" ca="1" si="51"/>
        <v>129</v>
      </c>
      <c r="AM156" s="140">
        <f t="shared" ca="1" si="52"/>
        <v>228</v>
      </c>
      <c r="AN156" s="136" t="str">
        <f t="shared" si="53"/>
        <v/>
      </c>
      <c r="AO156" s="139" t="str">
        <f t="shared" ca="1" si="54"/>
        <v/>
      </c>
      <c r="AP156" s="138" t="str">
        <f t="shared" ca="1" si="55"/>
        <v/>
      </c>
      <c r="AQ156" s="135">
        <f t="shared" ca="1" si="56"/>
        <v>137.79999999999995</v>
      </c>
      <c r="AR156" s="136">
        <f t="shared" ca="1" si="57"/>
        <v>145</v>
      </c>
      <c r="AS156" s="164">
        <f t="shared" ca="1" si="58"/>
        <v>220.10000000000002</v>
      </c>
      <c r="AT156" s="139">
        <f t="shared" ca="1" si="59"/>
        <v>153.10000000000002</v>
      </c>
      <c r="AU156" s="164">
        <f t="shared" ca="1" si="60"/>
        <v>81.321456952812241</v>
      </c>
      <c r="AV156" s="140">
        <f t="shared" ca="1" si="61"/>
        <v>72.798838851239339</v>
      </c>
      <c r="AW156" s="136" t="str">
        <f t="shared" si="62"/>
        <v/>
      </c>
      <c r="AX156" s="164" t="str">
        <f t="shared" ca="1" si="63"/>
        <v/>
      </c>
      <c r="AY156" s="140" t="str">
        <f t="shared" ca="1" si="64"/>
        <v/>
      </c>
    </row>
    <row r="157" spans="1:51">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46"/>
        <v>E08000013</v>
      </c>
      <c r="F157" s="29" t="str">
        <f ca="1">IF(E157="","",VLOOKUP(E157,'Org list'!$J$9:$K$636,2,0))</f>
        <v>St. Helens</v>
      </c>
      <c r="G157" s="135">
        <f ca="1">IFERROR(IF((VLOOKUP($E157,'DTOC Backsheet'!$D$5:$BS$182,G$9,FALSE))="","",(VLOOKUP($E157,'DTOC Backsheet'!$D$5:$BS$182,G$9,FALSE))),"")</f>
        <v>250</v>
      </c>
      <c r="H157" s="136">
        <f ca="1">IFERROR(IF((VLOOKUP($E157,'DTOC Backsheet'!$D$5:$BS$182,H$9,FALSE))="","",(VLOOKUP($E157,'DTOC Backsheet'!$D$5:$BS$182,H$9,FALSE))),"")</f>
        <v>356</v>
      </c>
      <c r="I157" s="136">
        <f ca="1">IFERROR(IF((VLOOKUP($E157,'DTOC Backsheet'!$D$5:$BS$182,I$9,FALSE))="","",(VLOOKUP($E157,'DTOC Backsheet'!$D$5:$BS$182,I$9,FALSE))),"")</f>
        <v>198</v>
      </c>
      <c r="J157" s="138">
        <f ca="1">IFERROR(IF((VLOOKUP($E157,'DTOC Backsheet'!$D$5:$BS$182,J$9,FALSE))="","",(VLOOKUP($E157,'DTOC Backsheet'!$D$5:$BS$182,J$9,FALSE))),"")</f>
        <v>297</v>
      </c>
      <c r="K157" s="164">
        <f ca="1">IFERROR(IF((VLOOKUP($E157,'DTOC Backsheet'!$D$5:$BS$182,K$9,FALSE))="","",(VLOOKUP($E157,'DTOC Backsheet'!$D$5:$BS$182,K$9,FALSE))),"")</f>
        <v>271</v>
      </c>
      <c r="L157" s="140">
        <f ca="1">IFERROR(IF((VLOOKUP($E157,'DTOC Backsheet'!$D$5:$BS$182,L$9,FALSE))="","",(VLOOKUP($E157,'DTOC Backsheet'!$D$5:$BS$182,L$9,FALSE))),"")</f>
        <v>324</v>
      </c>
      <c r="M157" s="136">
        <f ca="1">IFERROR(IF((VLOOKUP($E157,'DTOC Backsheet'!$D$5:$BS$182,M$9,FALSE))="","",(VLOOKUP($E157,'DTOC Backsheet'!$D$5:$BS$182,M$9,FALSE))),"")</f>
        <v>302</v>
      </c>
      <c r="N157" s="139">
        <f ca="1">IFERROR(IF((VLOOKUP($E157,'DTOC Backsheet'!$D$5:$BS$182,N$9,FALSE))="","",(VLOOKUP($E157,'DTOC Backsheet'!$D$5:$BS$182,N$9,FALSE))),"")</f>
        <v>261</v>
      </c>
      <c r="O157" s="137">
        <f ca="1">IFERROR(IF((VLOOKUP($E157,'DTOC Backsheet'!$D$5:$BS$182,O$9,FALSE))="","",(VLOOKUP($E157,'DTOC Backsheet'!$D$5:$BS$182,O$9,FALSE))),"")</f>
        <v>397</v>
      </c>
      <c r="P157" s="136">
        <f ca="1">IFERROR(IF((VLOOKUP($E157,'DTOC Backsheet'!$D$5:$BS$182,P$9,FALSE))="","",(VLOOKUP($E157,'DTOC Backsheet'!$D$5:$BS$182,P$9,FALSE))),"")</f>
        <v>106.50819965759163</v>
      </c>
      <c r="Q157" s="136">
        <f ca="1">IFERROR(IF((VLOOKUP($E157,'DTOC Backsheet'!$D$5:$BS$182,Q$9,FALSE))="","",(VLOOKUP($E157,'DTOC Backsheet'!$D$5:$BS$182,Q$9,FALSE))),"")</f>
        <v>106.50819965759162</v>
      </c>
      <c r="R157" s="136">
        <f ca="1">IFERROR(IF((VLOOKUP($E157,'DTOC Backsheet'!$D$5:$BS$182,R$9,FALSE))="","",(VLOOKUP($E157,'DTOC Backsheet'!$D$5:$BS$182,R$9,FALSE))),"")</f>
        <v>103.07245128154025</v>
      </c>
      <c r="S157" s="136">
        <f ca="1">IFERROR(IF((VLOOKUP($E157,'DTOC Backsheet'!$D$5:$BS$182,S$9,FALSE))="","",(VLOOKUP($E157,'DTOC Backsheet'!$D$5:$BS$182,S$9,FALSE))),"")</f>
        <v>106.50819965759163</v>
      </c>
      <c r="T157" s="164">
        <f ca="1">IFERROR(IF((VLOOKUP($E157,'DTOC Backsheet'!$D$5:$BS$182,T$9,FALSE))="","",(VLOOKUP($E157,'DTOC Backsheet'!$D$5:$BS$182,T$9,FALSE))),"")</f>
        <v>103.07245128154027</v>
      </c>
      <c r="U157" s="140">
        <f ca="1">IFERROR(IF((VLOOKUP($E157,'DTOC Backsheet'!$D$5:$BS$182,U$9,FALSE))="","",(VLOOKUP($E157,'DTOC Backsheet'!$D$5:$BS$182,U$9,FALSE))),"")</f>
        <v>106.50819965759162</v>
      </c>
      <c r="V157" s="136">
        <f ca="1">IFERROR(IF((VLOOKUP($E157,'DTOC Backsheet'!$D$5:$BS$182,V$9,FALSE))="","",(VLOOKUP($E157,'DTOC Backsheet'!$D$5:$BS$182,V$9,FALSE))),"")</f>
        <v>106.50819965759162</v>
      </c>
      <c r="W157" s="136">
        <f ca="1">IFERROR(IF((VLOOKUP($E157,'DTOC Backsheet'!$D$5:$BS$182,W$9,FALSE))="","",(VLOOKUP($E157,'DTOC Backsheet'!$D$5:$BS$182,W$9,FALSE))),"")</f>
        <v>96.200954529437595</v>
      </c>
      <c r="X157" s="138">
        <f ca="1">IFERROR(IF((VLOOKUP($E157,'DTOC Backsheet'!$D$5:$BS$182,X$9,FALSE))="","",(VLOOKUP($E157,'DTOC Backsheet'!$D$5:$BS$182,X$9,FALSE))),"")</f>
        <v>106.50819965759162</v>
      </c>
      <c r="Y157" s="135">
        <f ca="1">IFERROR(IF((VLOOKUP($E157,'DTOC Backsheet'!$D$5:$BS$182,Y$9,FALSE))="","",(VLOOKUP($E157,'DTOC Backsheet'!$D$5:$BS$182,Y$9,FALSE))),"")</f>
        <v>573</v>
      </c>
      <c r="Z157" s="136">
        <f ca="1">IFERROR(IF((VLOOKUP($E157,'DTOC Backsheet'!$D$5:$BS$182,Z$9,FALSE))="","",(VLOOKUP($E157,'DTOC Backsheet'!$D$5:$BS$182,Z$9,FALSE))),"")</f>
        <v>453</v>
      </c>
      <c r="AA157" s="164">
        <f ca="1">IFERROR(IF((VLOOKUP($E157,'DTOC Backsheet'!$D$5:$BS$182,AA$9,FALSE))="","",(VLOOKUP($E157,'DTOC Backsheet'!$D$5:$BS$182,AA$9,FALSE))),"")</f>
        <v>472</v>
      </c>
      <c r="AB157" s="139">
        <f ca="1">IFERROR(IF((VLOOKUP($E157,'DTOC Backsheet'!$D$5:$BS$182,AB$9,FALSE))="","",(VLOOKUP($E157,'DTOC Backsheet'!$D$5:$BS$182,AB$9,FALSE))),"")</f>
        <v>501</v>
      </c>
      <c r="AC157" s="164">
        <f ca="1">IFERROR(IF((VLOOKUP($E157,'DTOC Backsheet'!$D$5:$BS$182,AC$9,FALSE))="","",(VLOOKUP($E157,'DTOC Backsheet'!$D$5:$BS$182,AC$9,FALSE))),"")</f>
        <v>367</v>
      </c>
      <c r="AD157" s="140">
        <f ca="1">IFERROR(IF((VLOOKUP($E157,'DTOC Backsheet'!$D$5:$BS$182,AD$9,FALSE))="","",(VLOOKUP($E157,'DTOC Backsheet'!$D$5:$BS$182,AD$9,FALSE))),"")</f>
        <v>138</v>
      </c>
      <c r="AE157" s="136"/>
      <c r="AF157" s="139" t="str">
        <f ca="1">IFERROR(IF((VLOOKUP($E157,'DTOC Backsheet'!$D$5:$BS$182,AF$9,FALSE))="","",(VLOOKUP($E157,'DTOC Backsheet'!$D$5:$BS$182,AF$9,FALSE))),"")</f>
        <v/>
      </c>
      <c r="AG157" s="137" t="str">
        <f ca="1">IFERROR(IF((VLOOKUP($E157,'DTOC Backsheet'!$D$5:$BS$182,AG$9,FALSE))="","",(VLOOKUP($E157,'DTOC Backsheet'!$D$5:$BS$182,AG$9,FALSE))),"")</f>
        <v/>
      </c>
      <c r="AH157" s="136">
        <f t="shared" ca="1" si="47"/>
        <v>-323</v>
      </c>
      <c r="AI157" s="138">
        <f t="shared" ca="1" si="48"/>
        <v>-97</v>
      </c>
      <c r="AJ157" s="139">
        <f t="shared" ca="1" si="49"/>
        <v>-274</v>
      </c>
      <c r="AK157" s="139">
        <f t="shared" ca="1" si="50"/>
        <v>-204</v>
      </c>
      <c r="AL157" s="164">
        <f t="shared" ca="1" si="51"/>
        <v>-96</v>
      </c>
      <c r="AM157" s="140">
        <f t="shared" ca="1" si="52"/>
        <v>186</v>
      </c>
      <c r="AN157" s="136" t="str">
        <f t="shared" si="53"/>
        <v/>
      </c>
      <c r="AO157" s="139" t="str">
        <f t="shared" ca="1" si="54"/>
        <v/>
      </c>
      <c r="AP157" s="138" t="str">
        <f t="shared" ca="1" si="55"/>
        <v/>
      </c>
      <c r="AQ157" s="135">
        <f t="shared" ca="1" si="56"/>
        <v>-466.4918003424084</v>
      </c>
      <c r="AR157" s="136">
        <f t="shared" ca="1" si="57"/>
        <v>-346.4918003424084</v>
      </c>
      <c r="AS157" s="164">
        <f t="shared" ca="1" si="58"/>
        <v>-368.92754871845978</v>
      </c>
      <c r="AT157" s="139">
        <f t="shared" ca="1" si="59"/>
        <v>-394.4918003424084</v>
      </c>
      <c r="AU157" s="164">
        <f t="shared" ca="1" si="60"/>
        <v>-263.92754871845972</v>
      </c>
      <c r="AV157" s="140">
        <f t="shared" ca="1" si="61"/>
        <v>-31.491800342408382</v>
      </c>
      <c r="AW157" s="136" t="str">
        <f t="shared" si="62"/>
        <v/>
      </c>
      <c r="AX157" s="164" t="str">
        <f t="shared" ca="1" si="63"/>
        <v/>
      </c>
      <c r="AY157" s="140" t="str">
        <f t="shared" ca="1" si="64"/>
        <v/>
      </c>
    </row>
    <row r="158" spans="1:51">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46"/>
        <v>E10000028</v>
      </c>
      <c r="F158" s="29" t="str">
        <f ca="1">IF(E158="","",VLOOKUP(E158,'Org list'!$J$9:$K$636,2,0))</f>
        <v>Staffordshire</v>
      </c>
      <c r="G158" s="135">
        <f ca="1">IFERROR(IF((VLOOKUP($E158,'DTOC Backsheet'!$D$5:$BS$182,G$9,FALSE))="","",(VLOOKUP($E158,'DTOC Backsheet'!$D$5:$BS$182,G$9,FALSE))),"")</f>
        <v>3413</v>
      </c>
      <c r="H158" s="136">
        <f ca="1">IFERROR(IF((VLOOKUP($E158,'DTOC Backsheet'!$D$5:$BS$182,H$9,FALSE))="","",(VLOOKUP($E158,'DTOC Backsheet'!$D$5:$BS$182,H$9,FALSE))),"")</f>
        <v>3949</v>
      </c>
      <c r="I158" s="136">
        <f ca="1">IFERROR(IF((VLOOKUP($E158,'DTOC Backsheet'!$D$5:$BS$182,I$9,FALSE))="","",(VLOOKUP($E158,'DTOC Backsheet'!$D$5:$BS$182,I$9,FALSE))),"")</f>
        <v>4226</v>
      </c>
      <c r="J158" s="138">
        <f ca="1">IFERROR(IF((VLOOKUP($E158,'DTOC Backsheet'!$D$5:$BS$182,J$9,FALSE))="","",(VLOOKUP($E158,'DTOC Backsheet'!$D$5:$BS$182,J$9,FALSE))),"")</f>
        <v>3766</v>
      </c>
      <c r="K158" s="164">
        <f ca="1">IFERROR(IF((VLOOKUP($E158,'DTOC Backsheet'!$D$5:$BS$182,K$9,FALSE))="","",(VLOOKUP($E158,'DTOC Backsheet'!$D$5:$BS$182,K$9,FALSE))),"")</f>
        <v>3296</v>
      </c>
      <c r="L158" s="140">
        <f ca="1">IFERROR(IF((VLOOKUP($E158,'DTOC Backsheet'!$D$5:$BS$182,L$9,FALSE))="","",(VLOOKUP($E158,'DTOC Backsheet'!$D$5:$BS$182,L$9,FALSE))),"")</f>
        <v>3280</v>
      </c>
      <c r="M158" s="136">
        <f ca="1">IFERROR(IF((VLOOKUP($E158,'DTOC Backsheet'!$D$5:$BS$182,M$9,FALSE))="","",(VLOOKUP($E158,'DTOC Backsheet'!$D$5:$BS$182,M$9,FALSE))),"")</f>
        <v>3906</v>
      </c>
      <c r="N158" s="139">
        <f ca="1">IFERROR(IF((VLOOKUP($E158,'DTOC Backsheet'!$D$5:$BS$182,N$9,FALSE))="","",(VLOOKUP($E158,'DTOC Backsheet'!$D$5:$BS$182,N$9,FALSE))),"")</f>
        <v>3810</v>
      </c>
      <c r="O158" s="137">
        <f ca="1">IFERROR(IF((VLOOKUP($E158,'DTOC Backsheet'!$D$5:$BS$182,O$9,FALSE))="","",(VLOOKUP($E158,'DTOC Backsheet'!$D$5:$BS$182,O$9,FALSE))),"")</f>
        <v>4002</v>
      </c>
      <c r="P158" s="136">
        <f ca="1">IFERROR(IF((VLOOKUP($E158,'DTOC Backsheet'!$D$5:$BS$182,P$9,FALSE))="","",(VLOOKUP($E158,'DTOC Backsheet'!$D$5:$BS$182,P$9,FALSE))),"")</f>
        <v>3535</v>
      </c>
      <c r="Q158" s="136">
        <f ca="1">IFERROR(IF((VLOOKUP($E158,'DTOC Backsheet'!$D$5:$BS$182,Q$9,FALSE))="","",(VLOOKUP($E158,'DTOC Backsheet'!$D$5:$BS$182,Q$9,FALSE))),"")</f>
        <v>3879</v>
      </c>
      <c r="R158" s="136">
        <f ca="1">IFERROR(IF((VLOOKUP($E158,'DTOC Backsheet'!$D$5:$BS$182,R$9,FALSE))="","",(VLOOKUP($E158,'DTOC Backsheet'!$D$5:$BS$182,R$9,FALSE))),"")</f>
        <v>3879.0000000000005</v>
      </c>
      <c r="S158" s="136">
        <f ca="1">IFERROR(IF((VLOOKUP($E158,'DTOC Backsheet'!$D$5:$BS$182,S$9,FALSE))="","",(VLOOKUP($E158,'DTOC Backsheet'!$D$5:$BS$182,S$9,FALSE))),"")</f>
        <v>3491</v>
      </c>
      <c r="T158" s="164">
        <f ca="1">IFERROR(IF((VLOOKUP($E158,'DTOC Backsheet'!$D$5:$BS$182,T$9,FALSE))="","",(VLOOKUP($E158,'DTOC Backsheet'!$D$5:$BS$182,T$9,FALSE))),"")</f>
        <v>2952</v>
      </c>
      <c r="U158" s="140">
        <f ca="1">IFERROR(IF((VLOOKUP($E158,'DTOC Backsheet'!$D$5:$BS$182,U$9,FALSE))="","",(VLOOKUP($E158,'DTOC Backsheet'!$D$5:$BS$182,U$9,FALSE))),"")</f>
        <v>2893</v>
      </c>
      <c r="V158" s="136">
        <f ca="1">IFERROR(IF((VLOOKUP($E158,'DTOC Backsheet'!$D$5:$BS$182,V$9,FALSE))="","",(VLOOKUP($E158,'DTOC Backsheet'!$D$5:$BS$182,V$9,FALSE))),"")</f>
        <v>2789</v>
      </c>
      <c r="W158" s="136">
        <f ca="1">IFERROR(IF((VLOOKUP($E158,'DTOC Backsheet'!$D$5:$BS$182,W$9,FALSE))="","",(VLOOKUP($E158,'DTOC Backsheet'!$D$5:$BS$182,W$9,FALSE))),"")</f>
        <v>2686</v>
      </c>
      <c r="X158" s="138">
        <f ca="1">IFERROR(IF((VLOOKUP($E158,'DTOC Backsheet'!$D$5:$BS$182,X$9,FALSE))="","",(VLOOKUP($E158,'DTOC Backsheet'!$D$5:$BS$182,X$9,FALSE))),"")</f>
        <v>2475</v>
      </c>
      <c r="Y158" s="135">
        <f ca="1">IFERROR(IF((VLOOKUP($E158,'DTOC Backsheet'!$D$5:$BS$182,Y$9,FALSE))="","",(VLOOKUP($E158,'DTOC Backsheet'!$D$5:$BS$182,Y$9,FALSE))),"")</f>
        <v>3535</v>
      </c>
      <c r="Z158" s="136">
        <f ca="1">IFERROR(IF((VLOOKUP($E158,'DTOC Backsheet'!$D$5:$BS$182,Z$9,FALSE))="","",(VLOOKUP($E158,'DTOC Backsheet'!$D$5:$BS$182,Z$9,FALSE))),"")</f>
        <v>3879</v>
      </c>
      <c r="AA158" s="164">
        <f ca="1">IFERROR(IF((VLOOKUP($E158,'DTOC Backsheet'!$D$5:$BS$182,AA$9,FALSE))="","",(VLOOKUP($E158,'DTOC Backsheet'!$D$5:$BS$182,AA$9,FALSE))),"")</f>
        <v>3655</v>
      </c>
      <c r="AB158" s="139">
        <f ca="1">IFERROR(IF((VLOOKUP($E158,'DTOC Backsheet'!$D$5:$BS$182,AB$9,FALSE))="","",(VLOOKUP($E158,'DTOC Backsheet'!$D$5:$BS$182,AB$9,FALSE))),"")</f>
        <v>3681</v>
      </c>
      <c r="AC158" s="164">
        <f ca="1">IFERROR(IF((VLOOKUP($E158,'DTOC Backsheet'!$D$5:$BS$182,AC$9,FALSE))="","",(VLOOKUP($E158,'DTOC Backsheet'!$D$5:$BS$182,AC$9,FALSE))),"")</f>
        <v>3948</v>
      </c>
      <c r="AD158" s="140">
        <f ca="1">IFERROR(IF((VLOOKUP($E158,'DTOC Backsheet'!$D$5:$BS$182,AD$9,FALSE))="","",(VLOOKUP($E158,'DTOC Backsheet'!$D$5:$BS$182,AD$9,FALSE))),"")</f>
        <v>2888</v>
      </c>
      <c r="AE158" s="136"/>
      <c r="AF158" s="139" t="str">
        <f ca="1">IFERROR(IF((VLOOKUP($E158,'DTOC Backsheet'!$D$5:$BS$182,AF$9,FALSE))="","",(VLOOKUP($E158,'DTOC Backsheet'!$D$5:$BS$182,AF$9,FALSE))),"")</f>
        <v/>
      </c>
      <c r="AG158" s="137" t="str">
        <f ca="1">IFERROR(IF((VLOOKUP($E158,'DTOC Backsheet'!$D$5:$BS$182,AG$9,FALSE))="","",(VLOOKUP($E158,'DTOC Backsheet'!$D$5:$BS$182,AG$9,FALSE))),"")</f>
        <v/>
      </c>
      <c r="AH158" s="136">
        <f t="shared" ca="1" si="47"/>
        <v>-122</v>
      </c>
      <c r="AI158" s="138">
        <f t="shared" ca="1" si="48"/>
        <v>70</v>
      </c>
      <c r="AJ158" s="139">
        <f t="shared" ca="1" si="49"/>
        <v>571</v>
      </c>
      <c r="AK158" s="139">
        <f t="shared" ca="1" si="50"/>
        <v>85</v>
      </c>
      <c r="AL158" s="164">
        <f t="shared" ca="1" si="51"/>
        <v>-652</v>
      </c>
      <c r="AM158" s="140">
        <f t="shared" ca="1" si="52"/>
        <v>392</v>
      </c>
      <c r="AN158" s="136" t="str">
        <f t="shared" si="53"/>
        <v/>
      </c>
      <c r="AO158" s="139" t="str">
        <f t="shared" ca="1" si="54"/>
        <v/>
      </c>
      <c r="AP158" s="138" t="str">
        <f t="shared" ca="1" si="55"/>
        <v/>
      </c>
      <c r="AQ158" s="135">
        <f t="shared" ca="1" si="56"/>
        <v>0</v>
      </c>
      <c r="AR158" s="136">
        <f t="shared" ca="1" si="57"/>
        <v>0</v>
      </c>
      <c r="AS158" s="164">
        <f t="shared" ca="1" si="58"/>
        <v>224.00000000000045</v>
      </c>
      <c r="AT158" s="139">
        <f t="shared" ca="1" si="59"/>
        <v>-190</v>
      </c>
      <c r="AU158" s="164">
        <f t="shared" ca="1" si="60"/>
        <v>-996</v>
      </c>
      <c r="AV158" s="140">
        <f t="shared" ca="1" si="61"/>
        <v>5</v>
      </c>
      <c r="AW158" s="136" t="str">
        <f t="shared" si="62"/>
        <v/>
      </c>
      <c r="AX158" s="164" t="str">
        <f t="shared" ca="1" si="63"/>
        <v/>
      </c>
      <c r="AY158" s="140" t="str">
        <f t="shared" ca="1" si="64"/>
        <v/>
      </c>
    </row>
    <row r="159" spans="1:51">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46"/>
        <v>E08000007</v>
      </c>
      <c r="F159" s="29" t="str">
        <f ca="1">IF(E159="","",VLOOKUP(E159,'Org list'!$J$9:$K$636,2,0))</f>
        <v>Stockport</v>
      </c>
      <c r="G159" s="135">
        <f ca="1">IFERROR(IF((VLOOKUP($E159,'DTOC Backsheet'!$D$5:$BS$182,G$9,FALSE))="","",(VLOOKUP($E159,'DTOC Backsheet'!$D$5:$BS$182,G$9,FALSE))),"")</f>
        <v>1665</v>
      </c>
      <c r="H159" s="136">
        <f ca="1">IFERROR(IF((VLOOKUP($E159,'DTOC Backsheet'!$D$5:$BS$182,H$9,FALSE))="","",(VLOOKUP($E159,'DTOC Backsheet'!$D$5:$BS$182,H$9,FALSE))),"")</f>
        <v>2141</v>
      </c>
      <c r="I159" s="136">
        <f ca="1">IFERROR(IF((VLOOKUP($E159,'DTOC Backsheet'!$D$5:$BS$182,I$9,FALSE))="","",(VLOOKUP($E159,'DTOC Backsheet'!$D$5:$BS$182,I$9,FALSE))),"")</f>
        <v>2587</v>
      </c>
      <c r="J159" s="138">
        <f ca="1">IFERROR(IF((VLOOKUP($E159,'DTOC Backsheet'!$D$5:$BS$182,J$9,FALSE))="","",(VLOOKUP($E159,'DTOC Backsheet'!$D$5:$BS$182,J$9,FALSE))),"")</f>
        <v>2185</v>
      </c>
      <c r="K159" s="164">
        <f ca="1">IFERROR(IF((VLOOKUP($E159,'DTOC Backsheet'!$D$5:$BS$182,K$9,FALSE))="","",(VLOOKUP($E159,'DTOC Backsheet'!$D$5:$BS$182,K$9,FALSE))),"")</f>
        <v>2001</v>
      </c>
      <c r="L159" s="140">
        <f ca="1">IFERROR(IF((VLOOKUP($E159,'DTOC Backsheet'!$D$5:$BS$182,L$9,FALSE))="","",(VLOOKUP($E159,'DTOC Backsheet'!$D$5:$BS$182,L$9,FALSE))),"")</f>
        <v>1884</v>
      </c>
      <c r="M159" s="136">
        <f ca="1">IFERROR(IF((VLOOKUP($E159,'DTOC Backsheet'!$D$5:$BS$182,M$9,FALSE))="","",(VLOOKUP($E159,'DTOC Backsheet'!$D$5:$BS$182,M$9,FALSE))),"")</f>
        <v>1958</v>
      </c>
      <c r="N159" s="139">
        <f ca="1">IFERROR(IF((VLOOKUP($E159,'DTOC Backsheet'!$D$5:$BS$182,N$9,FALSE))="","",(VLOOKUP($E159,'DTOC Backsheet'!$D$5:$BS$182,N$9,FALSE))),"")</f>
        <v>1728</v>
      </c>
      <c r="O159" s="137">
        <f ca="1">IFERROR(IF((VLOOKUP($E159,'DTOC Backsheet'!$D$5:$BS$182,O$9,FALSE))="","",(VLOOKUP($E159,'DTOC Backsheet'!$D$5:$BS$182,O$9,FALSE))),"")</f>
        <v>860</v>
      </c>
      <c r="P159" s="136">
        <f ca="1">IFERROR(IF((VLOOKUP($E159,'DTOC Backsheet'!$D$5:$BS$182,P$9,FALSE))="","",(VLOOKUP($E159,'DTOC Backsheet'!$D$5:$BS$182,P$9,FALSE))),"")</f>
        <v>886.8</v>
      </c>
      <c r="Q159" s="136">
        <f ca="1">IFERROR(IF((VLOOKUP($E159,'DTOC Backsheet'!$D$5:$BS$182,Q$9,FALSE))="","",(VLOOKUP($E159,'DTOC Backsheet'!$D$5:$BS$182,Q$9,FALSE))),"")</f>
        <v>829.2</v>
      </c>
      <c r="R159" s="136">
        <f ca="1">IFERROR(IF((VLOOKUP($E159,'DTOC Backsheet'!$D$5:$BS$182,R$9,FALSE))="","",(VLOOKUP($E159,'DTOC Backsheet'!$D$5:$BS$182,R$9,FALSE))),"")</f>
        <v>746.6</v>
      </c>
      <c r="S159" s="136">
        <f ca="1">IFERROR(IF((VLOOKUP($E159,'DTOC Backsheet'!$D$5:$BS$182,S$9,FALSE))="","",(VLOOKUP($E159,'DTOC Backsheet'!$D$5:$BS$182,S$9,FALSE))),"")</f>
        <v>713.97</v>
      </c>
      <c r="T159" s="164">
        <f ca="1">IFERROR(IF((VLOOKUP($E159,'DTOC Backsheet'!$D$5:$BS$182,T$9,FALSE))="","",(VLOOKUP($E159,'DTOC Backsheet'!$D$5:$BS$182,T$9,FALSE))),"")</f>
        <v>869.99999999999989</v>
      </c>
      <c r="U159" s="140">
        <f ca="1">IFERROR(IF((VLOOKUP($E159,'DTOC Backsheet'!$D$5:$BS$182,U$9,FALSE))="","",(VLOOKUP($E159,'DTOC Backsheet'!$D$5:$BS$182,U$9,FALSE))),"")</f>
        <v>899.00000000000011</v>
      </c>
      <c r="V159" s="136">
        <f ca="1">IFERROR(IF((VLOOKUP($E159,'DTOC Backsheet'!$D$5:$BS$182,V$9,FALSE))="","",(VLOOKUP($E159,'DTOC Backsheet'!$D$5:$BS$182,V$9,FALSE))),"")</f>
        <v>899.00000000000011</v>
      </c>
      <c r="W159" s="136">
        <f ca="1">IFERROR(IF((VLOOKUP($E159,'DTOC Backsheet'!$D$5:$BS$182,W$9,FALSE))="","",(VLOOKUP($E159,'DTOC Backsheet'!$D$5:$BS$182,W$9,FALSE))),"")</f>
        <v>812.00000000000011</v>
      </c>
      <c r="X159" s="138">
        <f ca="1">IFERROR(IF((VLOOKUP($E159,'DTOC Backsheet'!$D$5:$BS$182,X$9,FALSE))="","",(VLOOKUP($E159,'DTOC Backsheet'!$D$5:$BS$182,X$9,FALSE))),"")</f>
        <v>899.00000000000011</v>
      </c>
      <c r="Y159" s="135">
        <f ca="1">IFERROR(IF((VLOOKUP($E159,'DTOC Backsheet'!$D$5:$BS$182,Y$9,FALSE))="","",(VLOOKUP($E159,'DTOC Backsheet'!$D$5:$BS$182,Y$9,FALSE))),"")</f>
        <v>1078</v>
      </c>
      <c r="Z159" s="136">
        <f ca="1">IFERROR(IF((VLOOKUP($E159,'DTOC Backsheet'!$D$5:$BS$182,Z$9,FALSE))="","",(VLOOKUP($E159,'DTOC Backsheet'!$D$5:$BS$182,Z$9,FALSE))),"")</f>
        <v>1325</v>
      </c>
      <c r="AA159" s="164">
        <f ca="1">IFERROR(IF((VLOOKUP($E159,'DTOC Backsheet'!$D$5:$BS$182,AA$9,FALSE))="","",(VLOOKUP($E159,'DTOC Backsheet'!$D$5:$BS$182,AA$9,FALSE))),"")</f>
        <v>1124</v>
      </c>
      <c r="AB159" s="139">
        <f ca="1">IFERROR(IF((VLOOKUP($E159,'DTOC Backsheet'!$D$5:$BS$182,AB$9,FALSE))="","",(VLOOKUP($E159,'DTOC Backsheet'!$D$5:$BS$182,AB$9,FALSE))),"")</f>
        <v>949</v>
      </c>
      <c r="AC159" s="164">
        <f ca="1">IFERROR(IF((VLOOKUP($E159,'DTOC Backsheet'!$D$5:$BS$182,AC$9,FALSE))="","",(VLOOKUP($E159,'DTOC Backsheet'!$D$5:$BS$182,AC$9,FALSE))),"")</f>
        <v>989</v>
      </c>
      <c r="AD159" s="140">
        <f ca="1">IFERROR(IF((VLOOKUP($E159,'DTOC Backsheet'!$D$5:$BS$182,AD$9,FALSE))="","",(VLOOKUP($E159,'DTOC Backsheet'!$D$5:$BS$182,AD$9,FALSE))),"")</f>
        <v>882</v>
      </c>
      <c r="AE159" s="136"/>
      <c r="AF159" s="139" t="str">
        <f ca="1">IFERROR(IF((VLOOKUP($E159,'DTOC Backsheet'!$D$5:$BS$182,AF$9,FALSE))="","",(VLOOKUP($E159,'DTOC Backsheet'!$D$5:$BS$182,AF$9,FALSE))),"")</f>
        <v/>
      </c>
      <c r="AG159" s="137" t="str">
        <f ca="1">IFERROR(IF((VLOOKUP($E159,'DTOC Backsheet'!$D$5:$BS$182,AG$9,FALSE))="","",(VLOOKUP($E159,'DTOC Backsheet'!$D$5:$BS$182,AG$9,FALSE))),"")</f>
        <v/>
      </c>
      <c r="AH159" s="136">
        <f t="shared" ca="1" si="47"/>
        <v>587</v>
      </c>
      <c r="AI159" s="138">
        <f t="shared" ca="1" si="48"/>
        <v>816</v>
      </c>
      <c r="AJ159" s="139">
        <f t="shared" ca="1" si="49"/>
        <v>1463</v>
      </c>
      <c r="AK159" s="139">
        <f t="shared" ca="1" si="50"/>
        <v>1236</v>
      </c>
      <c r="AL159" s="164">
        <f t="shared" ca="1" si="51"/>
        <v>1012</v>
      </c>
      <c r="AM159" s="140">
        <f t="shared" ca="1" si="52"/>
        <v>1002</v>
      </c>
      <c r="AN159" s="136" t="str">
        <f t="shared" si="53"/>
        <v/>
      </c>
      <c r="AO159" s="139" t="str">
        <f t="shared" ca="1" si="54"/>
        <v/>
      </c>
      <c r="AP159" s="138" t="str">
        <f t="shared" ca="1" si="55"/>
        <v/>
      </c>
      <c r="AQ159" s="135">
        <f t="shared" ca="1" si="56"/>
        <v>-191.20000000000005</v>
      </c>
      <c r="AR159" s="136">
        <f t="shared" ca="1" si="57"/>
        <v>-495.79999999999995</v>
      </c>
      <c r="AS159" s="164">
        <f t="shared" ca="1" si="58"/>
        <v>-377.4</v>
      </c>
      <c r="AT159" s="139">
        <f t="shared" ca="1" si="59"/>
        <v>-235.02999999999997</v>
      </c>
      <c r="AU159" s="164">
        <f t="shared" ca="1" si="60"/>
        <v>-119.00000000000011</v>
      </c>
      <c r="AV159" s="140">
        <f t="shared" ca="1" si="61"/>
        <v>17.000000000000114</v>
      </c>
      <c r="AW159" s="136" t="str">
        <f t="shared" si="62"/>
        <v/>
      </c>
      <c r="AX159" s="164" t="str">
        <f t="shared" ca="1" si="63"/>
        <v/>
      </c>
      <c r="AY159" s="140" t="str">
        <f t="shared" ca="1" si="64"/>
        <v/>
      </c>
    </row>
    <row r="160" spans="1:51">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46"/>
        <v>E06000004</v>
      </c>
      <c r="F160" s="29" t="str">
        <f ca="1">IF(E160="","",VLOOKUP(E160,'Org list'!$J$9:$K$636,2,0))</f>
        <v>Stockton-on-Tees</v>
      </c>
      <c r="G160" s="135">
        <f ca="1">IFERROR(IF((VLOOKUP($E160,'DTOC Backsheet'!$D$5:$BS$182,G$9,FALSE))="","",(VLOOKUP($E160,'DTOC Backsheet'!$D$5:$BS$182,G$9,FALSE))),"")</f>
        <v>109</v>
      </c>
      <c r="H160" s="136">
        <f ca="1">IFERROR(IF((VLOOKUP($E160,'DTOC Backsheet'!$D$5:$BS$182,H$9,FALSE))="","",(VLOOKUP($E160,'DTOC Backsheet'!$D$5:$BS$182,H$9,FALSE))),"")</f>
        <v>202</v>
      </c>
      <c r="I160" s="136">
        <f ca="1">IFERROR(IF((VLOOKUP($E160,'DTOC Backsheet'!$D$5:$BS$182,I$9,FALSE))="","",(VLOOKUP($E160,'DTOC Backsheet'!$D$5:$BS$182,I$9,FALSE))),"")</f>
        <v>364</v>
      </c>
      <c r="J160" s="138">
        <f ca="1">IFERROR(IF((VLOOKUP($E160,'DTOC Backsheet'!$D$5:$BS$182,J$9,FALSE))="","",(VLOOKUP($E160,'DTOC Backsheet'!$D$5:$BS$182,J$9,FALSE))),"")</f>
        <v>499</v>
      </c>
      <c r="K160" s="164">
        <f ca="1">IFERROR(IF((VLOOKUP($E160,'DTOC Backsheet'!$D$5:$BS$182,K$9,FALSE))="","",(VLOOKUP($E160,'DTOC Backsheet'!$D$5:$BS$182,K$9,FALSE))),"")</f>
        <v>556</v>
      </c>
      <c r="L160" s="140">
        <f ca="1">IFERROR(IF((VLOOKUP($E160,'DTOC Backsheet'!$D$5:$BS$182,L$9,FALSE))="","",(VLOOKUP($E160,'DTOC Backsheet'!$D$5:$BS$182,L$9,FALSE))),"")</f>
        <v>344</v>
      </c>
      <c r="M160" s="136">
        <f ca="1">IFERROR(IF((VLOOKUP($E160,'DTOC Backsheet'!$D$5:$BS$182,M$9,FALSE))="","",(VLOOKUP($E160,'DTOC Backsheet'!$D$5:$BS$182,M$9,FALSE))),"")</f>
        <v>344</v>
      </c>
      <c r="N160" s="139">
        <f ca="1">IFERROR(IF((VLOOKUP($E160,'DTOC Backsheet'!$D$5:$BS$182,N$9,FALSE))="","",(VLOOKUP($E160,'DTOC Backsheet'!$D$5:$BS$182,N$9,FALSE))),"")</f>
        <v>216</v>
      </c>
      <c r="O160" s="137">
        <f ca="1">IFERROR(IF((VLOOKUP($E160,'DTOC Backsheet'!$D$5:$BS$182,O$9,FALSE))="","",(VLOOKUP($E160,'DTOC Backsheet'!$D$5:$BS$182,O$9,FALSE))),"")</f>
        <v>364</v>
      </c>
      <c r="P160" s="136">
        <f ca="1">IFERROR(IF((VLOOKUP($E160,'DTOC Backsheet'!$D$5:$BS$182,P$9,FALSE))="","",(VLOOKUP($E160,'DTOC Backsheet'!$D$5:$BS$182,P$9,FALSE))),"")</f>
        <v>411.96708009026543</v>
      </c>
      <c r="Q160" s="136">
        <f ca="1">IFERROR(IF((VLOOKUP($E160,'DTOC Backsheet'!$D$5:$BS$182,Q$9,FALSE))="","",(VLOOKUP($E160,'DTOC Backsheet'!$D$5:$BS$182,Q$9,FALSE))),"")</f>
        <v>411.96708009026543</v>
      </c>
      <c r="R160" s="136">
        <f ca="1">IFERROR(IF((VLOOKUP($E160,'DTOC Backsheet'!$D$5:$BS$182,R$9,FALSE))="","",(VLOOKUP($E160,'DTOC Backsheet'!$D$5:$BS$182,R$9,FALSE))),"")</f>
        <v>398.67781944219234</v>
      </c>
      <c r="S160" s="136">
        <f ca="1">IFERROR(IF((VLOOKUP($E160,'DTOC Backsheet'!$D$5:$BS$182,S$9,FALSE))="","",(VLOOKUP($E160,'DTOC Backsheet'!$D$5:$BS$182,S$9,FALSE))),"")</f>
        <v>411.96708009026543</v>
      </c>
      <c r="T160" s="164">
        <f ca="1">IFERROR(IF((VLOOKUP($E160,'DTOC Backsheet'!$D$5:$BS$182,T$9,FALSE))="","",(VLOOKUP($E160,'DTOC Backsheet'!$D$5:$BS$182,T$9,FALSE))),"")</f>
        <v>398.67781944219234</v>
      </c>
      <c r="U160" s="140">
        <f ca="1">IFERROR(IF((VLOOKUP($E160,'DTOC Backsheet'!$D$5:$BS$182,U$9,FALSE))="","",(VLOOKUP($E160,'DTOC Backsheet'!$D$5:$BS$182,U$9,FALSE))),"")</f>
        <v>411.96708009026543</v>
      </c>
      <c r="V160" s="136">
        <f ca="1">IFERROR(IF((VLOOKUP($E160,'DTOC Backsheet'!$D$5:$BS$182,V$9,FALSE))="","",(VLOOKUP($E160,'DTOC Backsheet'!$D$5:$BS$182,V$9,FALSE))),"")</f>
        <v>411.96708009026543</v>
      </c>
      <c r="W160" s="136">
        <f ca="1">IFERROR(IF((VLOOKUP($E160,'DTOC Backsheet'!$D$5:$BS$182,W$9,FALSE))="","",(VLOOKUP($E160,'DTOC Backsheet'!$D$5:$BS$182,W$9,FALSE))),"")</f>
        <v>372.09929814604618</v>
      </c>
      <c r="X160" s="138">
        <f ca="1">IFERROR(IF((VLOOKUP($E160,'DTOC Backsheet'!$D$5:$BS$182,X$9,FALSE))="","",(VLOOKUP($E160,'DTOC Backsheet'!$D$5:$BS$182,X$9,FALSE))),"")</f>
        <v>411.96708009026543</v>
      </c>
      <c r="Y160" s="135">
        <f ca="1">IFERROR(IF((VLOOKUP($E160,'DTOC Backsheet'!$D$5:$BS$182,Y$9,FALSE))="","",(VLOOKUP($E160,'DTOC Backsheet'!$D$5:$BS$182,Y$9,FALSE))),"")</f>
        <v>261</v>
      </c>
      <c r="Z160" s="136">
        <f ca="1">IFERROR(IF((VLOOKUP($E160,'DTOC Backsheet'!$D$5:$BS$182,Z$9,FALSE))="","",(VLOOKUP($E160,'DTOC Backsheet'!$D$5:$BS$182,Z$9,FALSE))),"")</f>
        <v>273</v>
      </c>
      <c r="AA160" s="164">
        <f ca="1">IFERROR(IF((VLOOKUP($E160,'DTOC Backsheet'!$D$5:$BS$182,AA$9,FALSE))="","",(VLOOKUP($E160,'DTOC Backsheet'!$D$5:$BS$182,AA$9,FALSE))),"")</f>
        <v>331</v>
      </c>
      <c r="AB160" s="139">
        <f ca="1">IFERROR(IF((VLOOKUP($E160,'DTOC Backsheet'!$D$5:$BS$182,AB$9,FALSE))="","",(VLOOKUP($E160,'DTOC Backsheet'!$D$5:$BS$182,AB$9,FALSE))),"")</f>
        <v>314</v>
      </c>
      <c r="AC160" s="164">
        <f ca="1">IFERROR(IF((VLOOKUP($E160,'DTOC Backsheet'!$D$5:$BS$182,AC$9,FALSE))="","",(VLOOKUP($E160,'DTOC Backsheet'!$D$5:$BS$182,AC$9,FALSE))),"")</f>
        <v>349</v>
      </c>
      <c r="AD160" s="140">
        <f ca="1">IFERROR(IF((VLOOKUP($E160,'DTOC Backsheet'!$D$5:$BS$182,AD$9,FALSE))="","",(VLOOKUP($E160,'DTOC Backsheet'!$D$5:$BS$182,AD$9,FALSE))),"")</f>
        <v>292</v>
      </c>
      <c r="AE160" s="136"/>
      <c r="AF160" s="139" t="str">
        <f ca="1">IFERROR(IF((VLOOKUP($E160,'DTOC Backsheet'!$D$5:$BS$182,AF$9,FALSE))="","",(VLOOKUP($E160,'DTOC Backsheet'!$D$5:$BS$182,AF$9,FALSE))),"")</f>
        <v/>
      </c>
      <c r="AG160" s="137" t="str">
        <f ca="1">IFERROR(IF((VLOOKUP($E160,'DTOC Backsheet'!$D$5:$BS$182,AG$9,FALSE))="","",(VLOOKUP($E160,'DTOC Backsheet'!$D$5:$BS$182,AG$9,FALSE))),"")</f>
        <v/>
      </c>
      <c r="AH160" s="136">
        <f t="shared" ca="1" si="47"/>
        <v>-152</v>
      </c>
      <c r="AI160" s="138">
        <f t="shared" ca="1" si="48"/>
        <v>-71</v>
      </c>
      <c r="AJ160" s="139">
        <f t="shared" ca="1" si="49"/>
        <v>33</v>
      </c>
      <c r="AK160" s="139">
        <f t="shared" ca="1" si="50"/>
        <v>185</v>
      </c>
      <c r="AL160" s="164">
        <f t="shared" ca="1" si="51"/>
        <v>207</v>
      </c>
      <c r="AM160" s="140">
        <f t="shared" ca="1" si="52"/>
        <v>52</v>
      </c>
      <c r="AN160" s="136" t="str">
        <f t="shared" si="53"/>
        <v/>
      </c>
      <c r="AO160" s="139" t="str">
        <f t="shared" ca="1" si="54"/>
        <v/>
      </c>
      <c r="AP160" s="138" t="str">
        <f t="shared" ca="1" si="55"/>
        <v/>
      </c>
      <c r="AQ160" s="135">
        <f t="shared" ca="1" si="56"/>
        <v>150.96708009026543</v>
      </c>
      <c r="AR160" s="136">
        <f t="shared" ca="1" si="57"/>
        <v>138.96708009026543</v>
      </c>
      <c r="AS160" s="164">
        <f t="shared" ca="1" si="58"/>
        <v>67.677819442192344</v>
      </c>
      <c r="AT160" s="139">
        <f t="shared" ca="1" si="59"/>
        <v>97.967080090265426</v>
      </c>
      <c r="AU160" s="164">
        <f t="shared" ca="1" si="60"/>
        <v>49.677819442192344</v>
      </c>
      <c r="AV160" s="140">
        <f t="shared" ca="1" si="61"/>
        <v>119.96708009026543</v>
      </c>
      <c r="AW160" s="136" t="str">
        <f t="shared" si="62"/>
        <v/>
      </c>
      <c r="AX160" s="164" t="str">
        <f t="shared" ca="1" si="63"/>
        <v/>
      </c>
      <c r="AY160" s="140" t="str">
        <f t="shared" ca="1" si="64"/>
        <v/>
      </c>
    </row>
    <row r="161" spans="1:51">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46"/>
        <v>E06000021</v>
      </c>
      <c r="F161" s="29" t="str">
        <f ca="1">IF(E161="","",VLOOKUP(E161,'Org list'!$J$9:$K$636,2,0))</f>
        <v>Stoke-on-Trent</v>
      </c>
      <c r="G161" s="135">
        <f ca="1">IFERROR(IF((VLOOKUP($E161,'DTOC Backsheet'!$D$5:$BS$182,G$9,FALSE))="","",(VLOOKUP($E161,'DTOC Backsheet'!$D$5:$BS$182,G$9,FALSE))),"")</f>
        <v>1992</v>
      </c>
      <c r="H161" s="136">
        <f ca="1">IFERROR(IF((VLOOKUP($E161,'DTOC Backsheet'!$D$5:$BS$182,H$9,FALSE))="","",(VLOOKUP($E161,'DTOC Backsheet'!$D$5:$BS$182,H$9,FALSE))),"")</f>
        <v>2474</v>
      </c>
      <c r="I161" s="136">
        <f ca="1">IFERROR(IF((VLOOKUP($E161,'DTOC Backsheet'!$D$5:$BS$182,I$9,FALSE))="","",(VLOOKUP($E161,'DTOC Backsheet'!$D$5:$BS$182,I$9,FALSE))),"")</f>
        <v>2331</v>
      </c>
      <c r="J161" s="138">
        <f ca="1">IFERROR(IF((VLOOKUP($E161,'DTOC Backsheet'!$D$5:$BS$182,J$9,FALSE))="","",(VLOOKUP($E161,'DTOC Backsheet'!$D$5:$BS$182,J$9,FALSE))),"")</f>
        <v>2220</v>
      </c>
      <c r="K161" s="164">
        <f ca="1">IFERROR(IF((VLOOKUP($E161,'DTOC Backsheet'!$D$5:$BS$182,K$9,FALSE))="","",(VLOOKUP($E161,'DTOC Backsheet'!$D$5:$BS$182,K$9,FALSE))),"")</f>
        <v>1798</v>
      </c>
      <c r="L161" s="140">
        <f ca="1">IFERROR(IF((VLOOKUP($E161,'DTOC Backsheet'!$D$5:$BS$182,L$9,FALSE))="","",(VLOOKUP($E161,'DTOC Backsheet'!$D$5:$BS$182,L$9,FALSE))),"")</f>
        <v>1365</v>
      </c>
      <c r="M161" s="136">
        <f ca="1">IFERROR(IF((VLOOKUP($E161,'DTOC Backsheet'!$D$5:$BS$182,M$9,FALSE))="","",(VLOOKUP($E161,'DTOC Backsheet'!$D$5:$BS$182,M$9,FALSE))),"")</f>
        <v>1506</v>
      </c>
      <c r="N161" s="139">
        <f ca="1">IFERROR(IF((VLOOKUP($E161,'DTOC Backsheet'!$D$5:$BS$182,N$9,FALSE))="","",(VLOOKUP($E161,'DTOC Backsheet'!$D$5:$BS$182,N$9,FALSE))),"")</f>
        <v>2245</v>
      </c>
      <c r="O161" s="137">
        <f ca="1">IFERROR(IF((VLOOKUP($E161,'DTOC Backsheet'!$D$5:$BS$182,O$9,FALSE))="","",(VLOOKUP($E161,'DTOC Backsheet'!$D$5:$BS$182,O$9,FALSE))),"")</f>
        <v>1912</v>
      </c>
      <c r="P161" s="136">
        <f ca="1">IFERROR(IF((VLOOKUP($E161,'DTOC Backsheet'!$D$5:$BS$182,P$9,FALSE))="","",(VLOOKUP($E161,'DTOC Backsheet'!$D$5:$BS$182,P$9,FALSE))),"")</f>
        <v>1561.8999999999999</v>
      </c>
      <c r="Q161" s="136">
        <f ca="1">IFERROR(IF((VLOOKUP($E161,'DTOC Backsheet'!$D$5:$BS$182,Q$9,FALSE))="","",(VLOOKUP($E161,'DTOC Backsheet'!$D$5:$BS$182,Q$9,FALSE))),"")</f>
        <v>1473.8</v>
      </c>
      <c r="R161" s="136">
        <f ca="1">IFERROR(IF((VLOOKUP($E161,'DTOC Backsheet'!$D$5:$BS$182,R$9,FALSE))="","",(VLOOKUP($E161,'DTOC Backsheet'!$D$5:$BS$182,R$9,FALSE))),"")</f>
        <v>1353.2</v>
      </c>
      <c r="S161" s="136">
        <f ca="1">IFERROR(IF((VLOOKUP($E161,'DTOC Backsheet'!$D$5:$BS$182,S$9,FALSE))="","",(VLOOKUP($E161,'DTOC Backsheet'!$D$5:$BS$182,S$9,FALSE))),"")</f>
        <v>1228.5999999999999</v>
      </c>
      <c r="T161" s="164">
        <f ca="1">IFERROR(IF((VLOOKUP($E161,'DTOC Backsheet'!$D$5:$BS$182,T$9,FALSE))="","",(VLOOKUP($E161,'DTOC Backsheet'!$D$5:$BS$182,T$9,FALSE))),"")</f>
        <v>1103.757142857143</v>
      </c>
      <c r="U161" s="140">
        <f ca="1">IFERROR(IF((VLOOKUP($E161,'DTOC Backsheet'!$D$5:$BS$182,U$9,FALSE))="","",(VLOOKUP($E161,'DTOC Backsheet'!$D$5:$BS$182,U$9,FALSE))),"")</f>
        <v>1140.7857142857144</v>
      </c>
      <c r="V161" s="136">
        <f ca="1">IFERROR(IF((VLOOKUP($E161,'DTOC Backsheet'!$D$5:$BS$182,V$9,FALSE))="","",(VLOOKUP($E161,'DTOC Backsheet'!$D$5:$BS$182,V$9,FALSE))),"")</f>
        <v>1147.4857142857145</v>
      </c>
      <c r="W161" s="136">
        <f ca="1">IFERROR(IF((VLOOKUP($E161,'DTOC Backsheet'!$D$5:$BS$182,W$9,FALSE))="","",(VLOOKUP($E161,'DTOC Backsheet'!$D$5:$BS$182,W$9,FALSE))),"")</f>
        <v>1024.9000000000003</v>
      </c>
      <c r="X161" s="138">
        <f ca="1">IFERROR(IF((VLOOKUP($E161,'DTOC Backsheet'!$D$5:$BS$182,X$9,FALSE))="","",(VLOOKUP($E161,'DTOC Backsheet'!$D$5:$BS$182,X$9,FALSE))),"")</f>
        <v>1129.7857142857144</v>
      </c>
      <c r="Y161" s="135">
        <f ca="1">IFERROR(IF((VLOOKUP($E161,'DTOC Backsheet'!$D$5:$BS$182,Y$9,FALSE))="","",(VLOOKUP($E161,'DTOC Backsheet'!$D$5:$BS$182,Y$9,FALSE))),"")</f>
        <v>2275</v>
      </c>
      <c r="Z161" s="136">
        <f ca="1">IFERROR(IF((VLOOKUP($E161,'DTOC Backsheet'!$D$5:$BS$182,Z$9,FALSE))="","",(VLOOKUP($E161,'DTOC Backsheet'!$D$5:$BS$182,Z$9,FALSE))),"")</f>
        <v>1884</v>
      </c>
      <c r="AA161" s="164">
        <f ca="1">IFERROR(IF((VLOOKUP($E161,'DTOC Backsheet'!$D$5:$BS$182,AA$9,FALSE))="","",(VLOOKUP($E161,'DTOC Backsheet'!$D$5:$BS$182,AA$9,FALSE))),"")</f>
        <v>1311</v>
      </c>
      <c r="AB161" s="139">
        <f ca="1">IFERROR(IF((VLOOKUP($E161,'DTOC Backsheet'!$D$5:$BS$182,AB$9,FALSE))="","",(VLOOKUP($E161,'DTOC Backsheet'!$D$5:$BS$182,AB$9,FALSE))),"")</f>
        <v>1655</v>
      </c>
      <c r="AC161" s="164">
        <f ca="1">IFERROR(IF((VLOOKUP($E161,'DTOC Backsheet'!$D$5:$BS$182,AC$9,FALSE))="","",(VLOOKUP($E161,'DTOC Backsheet'!$D$5:$BS$182,AC$9,FALSE))),"")</f>
        <v>1402</v>
      </c>
      <c r="AD161" s="140">
        <f ca="1">IFERROR(IF((VLOOKUP($E161,'DTOC Backsheet'!$D$5:$BS$182,AD$9,FALSE))="","",(VLOOKUP($E161,'DTOC Backsheet'!$D$5:$BS$182,AD$9,FALSE))),"")</f>
        <v>1281</v>
      </c>
      <c r="AE161" s="136"/>
      <c r="AF161" s="139" t="str">
        <f ca="1">IFERROR(IF((VLOOKUP($E161,'DTOC Backsheet'!$D$5:$BS$182,AF$9,FALSE))="","",(VLOOKUP($E161,'DTOC Backsheet'!$D$5:$BS$182,AF$9,FALSE))),"")</f>
        <v/>
      </c>
      <c r="AG161" s="137" t="str">
        <f ca="1">IFERROR(IF((VLOOKUP($E161,'DTOC Backsheet'!$D$5:$BS$182,AG$9,FALSE))="","",(VLOOKUP($E161,'DTOC Backsheet'!$D$5:$BS$182,AG$9,FALSE))),"")</f>
        <v/>
      </c>
      <c r="AH161" s="136">
        <f t="shared" ca="1" si="47"/>
        <v>-283</v>
      </c>
      <c r="AI161" s="138">
        <f t="shared" ca="1" si="48"/>
        <v>590</v>
      </c>
      <c r="AJ161" s="139">
        <f t="shared" ca="1" si="49"/>
        <v>1020</v>
      </c>
      <c r="AK161" s="139">
        <f t="shared" ca="1" si="50"/>
        <v>565</v>
      </c>
      <c r="AL161" s="164">
        <f t="shared" ca="1" si="51"/>
        <v>396</v>
      </c>
      <c r="AM161" s="140">
        <f t="shared" ca="1" si="52"/>
        <v>84</v>
      </c>
      <c r="AN161" s="136" t="str">
        <f t="shared" si="53"/>
        <v/>
      </c>
      <c r="AO161" s="139" t="str">
        <f t="shared" ca="1" si="54"/>
        <v/>
      </c>
      <c r="AP161" s="138" t="str">
        <f t="shared" ca="1" si="55"/>
        <v/>
      </c>
      <c r="AQ161" s="135">
        <f t="shared" ca="1" si="56"/>
        <v>-713.10000000000014</v>
      </c>
      <c r="AR161" s="136">
        <f t="shared" ca="1" si="57"/>
        <v>-410.20000000000005</v>
      </c>
      <c r="AS161" s="164">
        <f t="shared" ca="1" si="58"/>
        <v>42.200000000000045</v>
      </c>
      <c r="AT161" s="139">
        <f t="shared" ca="1" si="59"/>
        <v>-426.40000000000009</v>
      </c>
      <c r="AU161" s="164">
        <f t="shared" ca="1" si="60"/>
        <v>-298.24285714285702</v>
      </c>
      <c r="AV161" s="140">
        <f t="shared" ca="1" si="61"/>
        <v>-140.21428571428555</v>
      </c>
      <c r="AW161" s="136" t="str">
        <f t="shared" si="62"/>
        <v/>
      </c>
      <c r="AX161" s="164" t="str">
        <f t="shared" ca="1" si="63"/>
        <v/>
      </c>
      <c r="AY161" s="140" t="str">
        <f t="shared" ca="1" si="64"/>
        <v/>
      </c>
    </row>
    <row r="162" spans="1:51">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46"/>
        <v>E10000029</v>
      </c>
      <c r="F162" s="29" t="str">
        <f ca="1">IF(E162="","",VLOOKUP(E162,'Org list'!$J$9:$K$636,2,0))</f>
        <v>Suffolk</v>
      </c>
      <c r="G162" s="135">
        <f ca="1">IFERROR(IF((VLOOKUP($E162,'DTOC Backsheet'!$D$5:$BS$182,G$9,FALSE))="","",(VLOOKUP($E162,'DTOC Backsheet'!$D$5:$BS$182,G$9,FALSE))),"")</f>
        <v>3684</v>
      </c>
      <c r="H162" s="136">
        <f ca="1">IFERROR(IF((VLOOKUP($E162,'DTOC Backsheet'!$D$5:$BS$182,H$9,FALSE))="","",(VLOOKUP($E162,'DTOC Backsheet'!$D$5:$BS$182,H$9,FALSE))),"")</f>
        <v>3337</v>
      </c>
      <c r="I162" s="136">
        <f ca="1">IFERROR(IF((VLOOKUP($E162,'DTOC Backsheet'!$D$5:$BS$182,I$9,FALSE))="","",(VLOOKUP($E162,'DTOC Backsheet'!$D$5:$BS$182,I$9,FALSE))),"")</f>
        <v>4090</v>
      </c>
      <c r="J162" s="138">
        <f ca="1">IFERROR(IF((VLOOKUP($E162,'DTOC Backsheet'!$D$5:$BS$182,J$9,FALSE))="","",(VLOOKUP($E162,'DTOC Backsheet'!$D$5:$BS$182,J$9,FALSE))),"")</f>
        <v>3700</v>
      </c>
      <c r="K162" s="164">
        <f ca="1">IFERROR(IF((VLOOKUP($E162,'DTOC Backsheet'!$D$5:$BS$182,K$9,FALSE))="","",(VLOOKUP($E162,'DTOC Backsheet'!$D$5:$BS$182,K$9,FALSE))),"")</f>
        <v>3644</v>
      </c>
      <c r="L162" s="140">
        <f ca="1">IFERROR(IF((VLOOKUP($E162,'DTOC Backsheet'!$D$5:$BS$182,L$9,FALSE))="","",(VLOOKUP($E162,'DTOC Backsheet'!$D$5:$BS$182,L$9,FALSE))),"")</f>
        <v>3677</v>
      </c>
      <c r="M162" s="136">
        <f ca="1">IFERROR(IF((VLOOKUP($E162,'DTOC Backsheet'!$D$5:$BS$182,M$9,FALSE))="","",(VLOOKUP($E162,'DTOC Backsheet'!$D$5:$BS$182,M$9,FALSE))),"")</f>
        <v>3544</v>
      </c>
      <c r="N162" s="139">
        <f ca="1">IFERROR(IF((VLOOKUP($E162,'DTOC Backsheet'!$D$5:$BS$182,N$9,FALSE))="","",(VLOOKUP($E162,'DTOC Backsheet'!$D$5:$BS$182,N$9,FALSE))),"")</f>
        <v>2810</v>
      </c>
      <c r="O162" s="137">
        <f ca="1">IFERROR(IF((VLOOKUP($E162,'DTOC Backsheet'!$D$5:$BS$182,O$9,FALSE))="","",(VLOOKUP($E162,'DTOC Backsheet'!$D$5:$BS$182,O$9,FALSE))),"")</f>
        <v>2639</v>
      </c>
      <c r="P162" s="136">
        <f ca="1">IFERROR(IF((VLOOKUP($E162,'DTOC Backsheet'!$D$5:$BS$182,P$9,FALSE))="","",(VLOOKUP($E162,'DTOC Backsheet'!$D$5:$BS$182,P$9,FALSE))),"")</f>
        <v>1947.0045436058526</v>
      </c>
      <c r="Q162" s="136">
        <f ca="1">IFERROR(IF((VLOOKUP($E162,'DTOC Backsheet'!$D$5:$BS$182,Q$9,FALSE))="","",(VLOOKUP($E162,'DTOC Backsheet'!$D$5:$BS$182,Q$9,FALSE))),"")</f>
        <v>1760.5011599648965</v>
      </c>
      <c r="R162" s="136">
        <f ca="1">IFERROR(IF((VLOOKUP($E162,'DTOC Backsheet'!$D$5:$BS$182,R$9,FALSE))="","",(VLOOKUP($E162,'DTOC Backsheet'!$D$5:$BS$182,R$9,FALSE))),"")</f>
        <v>1523.2365577328455</v>
      </c>
      <c r="S162" s="136">
        <f ca="1">IFERROR(IF((VLOOKUP($E162,'DTOC Backsheet'!$D$5:$BS$182,S$9,FALSE))="","",(VLOOKUP($E162,'DTOC Backsheet'!$D$5:$BS$182,S$9,FALSE))),"")</f>
        <v>1573.9977763239403</v>
      </c>
      <c r="T162" s="164">
        <f ca="1">IFERROR(IF((VLOOKUP($E162,'DTOC Backsheet'!$D$5:$BS$182,T$9,FALSE))="","",(VLOOKUP($E162,'DTOC Backsheet'!$D$5:$BS$182,T$9,FALSE))),"")</f>
        <v>1523.2072670145697</v>
      </c>
      <c r="U162" s="140">
        <f ca="1">IFERROR(IF((VLOOKUP($E162,'DTOC Backsheet'!$D$5:$BS$182,U$9,FALSE))="","",(VLOOKUP($E162,'DTOC Backsheet'!$D$5:$BS$182,U$9,FALSE))),"")</f>
        <v>1573.9808425817218</v>
      </c>
      <c r="V162" s="136">
        <f ca="1">IFERROR(IF((VLOOKUP($E162,'DTOC Backsheet'!$D$5:$BS$182,V$9,FALSE))="","",(VLOOKUP($E162,'DTOC Backsheet'!$D$5:$BS$182,V$9,FALSE))),"")</f>
        <v>1573.9808425817218</v>
      </c>
      <c r="W162" s="136">
        <f ca="1">IFERROR(IF((VLOOKUP($E162,'DTOC Backsheet'!$D$5:$BS$182,W$9,FALSE))="","",(VLOOKUP($E162,'DTOC Backsheet'!$D$5:$BS$182,W$9,FALSE))),"")</f>
        <v>1421.660115880265</v>
      </c>
      <c r="X162" s="138">
        <f ca="1">IFERROR(IF((VLOOKUP($E162,'DTOC Backsheet'!$D$5:$BS$182,X$9,FALSE))="","",(VLOOKUP($E162,'DTOC Backsheet'!$D$5:$BS$182,X$9,FALSE))),"")</f>
        <v>1573.9808425817218</v>
      </c>
      <c r="Y162" s="135">
        <f ca="1">IFERROR(IF((VLOOKUP($E162,'DTOC Backsheet'!$D$5:$BS$182,Y$9,FALSE))="","",(VLOOKUP($E162,'DTOC Backsheet'!$D$5:$BS$182,Y$9,FALSE))),"")</f>
        <v>2508</v>
      </c>
      <c r="Z162" s="136">
        <f ca="1">IFERROR(IF((VLOOKUP($E162,'DTOC Backsheet'!$D$5:$BS$182,Z$9,FALSE))="","",(VLOOKUP($E162,'DTOC Backsheet'!$D$5:$BS$182,Z$9,FALSE))),"")</f>
        <v>2600</v>
      </c>
      <c r="AA162" s="164">
        <f ca="1">IFERROR(IF((VLOOKUP($E162,'DTOC Backsheet'!$D$5:$BS$182,AA$9,FALSE))="","",(VLOOKUP($E162,'DTOC Backsheet'!$D$5:$BS$182,AA$9,FALSE))),"")</f>
        <v>2659</v>
      </c>
      <c r="AB162" s="139">
        <f ca="1">IFERROR(IF((VLOOKUP($E162,'DTOC Backsheet'!$D$5:$BS$182,AB$9,FALSE))="","",(VLOOKUP($E162,'DTOC Backsheet'!$D$5:$BS$182,AB$9,FALSE))),"")</f>
        <v>2507</v>
      </c>
      <c r="AC162" s="164">
        <f ca="1">IFERROR(IF((VLOOKUP($E162,'DTOC Backsheet'!$D$5:$BS$182,AC$9,FALSE))="","",(VLOOKUP($E162,'DTOC Backsheet'!$D$5:$BS$182,AC$9,FALSE))),"")</f>
        <v>2248</v>
      </c>
      <c r="AD162" s="140">
        <f ca="1">IFERROR(IF((VLOOKUP($E162,'DTOC Backsheet'!$D$5:$BS$182,AD$9,FALSE))="","",(VLOOKUP($E162,'DTOC Backsheet'!$D$5:$BS$182,AD$9,FALSE))),"")</f>
        <v>2433</v>
      </c>
      <c r="AE162" s="136"/>
      <c r="AF162" s="139" t="str">
        <f ca="1">IFERROR(IF((VLOOKUP($E162,'DTOC Backsheet'!$D$5:$BS$182,AF$9,FALSE))="","",(VLOOKUP($E162,'DTOC Backsheet'!$D$5:$BS$182,AF$9,FALSE))),"")</f>
        <v/>
      </c>
      <c r="AG162" s="137" t="str">
        <f ca="1">IFERROR(IF((VLOOKUP($E162,'DTOC Backsheet'!$D$5:$BS$182,AG$9,FALSE))="","",(VLOOKUP($E162,'DTOC Backsheet'!$D$5:$BS$182,AG$9,FALSE))),"")</f>
        <v/>
      </c>
      <c r="AH162" s="136">
        <f t="shared" ca="1" si="47"/>
        <v>1176</v>
      </c>
      <c r="AI162" s="138">
        <f t="shared" ca="1" si="48"/>
        <v>737</v>
      </c>
      <c r="AJ162" s="139">
        <f t="shared" ca="1" si="49"/>
        <v>1431</v>
      </c>
      <c r="AK162" s="139">
        <f t="shared" ca="1" si="50"/>
        <v>1193</v>
      </c>
      <c r="AL162" s="164">
        <f t="shared" ca="1" si="51"/>
        <v>1396</v>
      </c>
      <c r="AM162" s="140">
        <f t="shared" ca="1" si="52"/>
        <v>1244</v>
      </c>
      <c r="AN162" s="136" t="str">
        <f t="shared" si="53"/>
        <v/>
      </c>
      <c r="AO162" s="139" t="str">
        <f t="shared" ca="1" si="54"/>
        <v/>
      </c>
      <c r="AP162" s="138" t="str">
        <f t="shared" ca="1" si="55"/>
        <v/>
      </c>
      <c r="AQ162" s="135">
        <f t="shared" ca="1" si="56"/>
        <v>-560.99545639414737</v>
      </c>
      <c r="AR162" s="136">
        <f t="shared" ca="1" si="57"/>
        <v>-839.49884003510351</v>
      </c>
      <c r="AS162" s="164">
        <f t="shared" ca="1" si="58"/>
        <v>-1135.7634422671545</v>
      </c>
      <c r="AT162" s="139">
        <f t="shared" ca="1" si="59"/>
        <v>-933.00222367605966</v>
      </c>
      <c r="AU162" s="164">
        <f t="shared" ca="1" si="60"/>
        <v>-724.79273298543035</v>
      </c>
      <c r="AV162" s="140">
        <f t="shared" ca="1" si="61"/>
        <v>-859.01915741827816</v>
      </c>
      <c r="AW162" s="136" t="str">
        <f t="shared" si="62"/>
        <v/>
      </c>
      <c r="AX162" s="164" t="str">
        <f t="shared" ca="1" si="63"/>
        <v/>
      </c>
      <c r="AY162" s="140" t="str">
        <f t="shared" ca="1" si="64"/>
        <v/>
      </c>
    </row>
    <row r="163" spans="1:51">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46"/>
        <v>E08000024</v>
      </c>
      <c r="F163" s="29" t="str">
        <f ca="1">IF(E163="","",VLOOKUP(E163,'Org list'!$J$9:$K$636,2,0))</f>
        <v>Sunderland</v>
      </c>
      <c r="G163" s="135">
        <f ca="1">IFERROR(IF((VLOOKUP($E163,'DTOC Backsheet'!$D$5:$BS$182,G$9,FALSE))="","",(VLOOKUP($E163,'DTOC Backsheet'!$D$5:$BS$182,G$9,FALSE))),"")</f>
        <v>123</v>
      </c>
      <c r="H163" s="136">
        <f ca="1">IFERROR(IF((VLOOKUP($E163,'DTOC Backsheet'!$D$5:$BS$182,H$9,FALSE))="","",(VLOOKUP($E163,'DTOC Backsheet'!$D$5:$BS$182,H$9,FALSE))),"")</f>
        <v>62</v>
      </c>
      <c r="I163" s="136">
        <f ca="1">IFERROR(IF((VLOOKUP($E163,'DTOC Backsheet'!$D$5:$BS$182,I$9,FALSE))="","",(VLOOKUP($E163,'DTOC Backsheet'!$D$5:$BS$182,I$9,FALSE))),"")</f>
        <v>128</v>
      </c>
      <c r="J163" s="138">
        <f ca="1">IFERROR(IF((VLOOKUP($E163,'DTOC Backsheet'!$D$5:$BS$182,J$9,FALSE))="","",(VLOOKUP($E163,'DTOC Backsheet'!$D$5:$BS$182,J$9,FALSE))),"")</f>
        <v>160</v>
      </c>
      <c r="K163" s="164">
        <f ca="1">IFERROR(IF((VLOOKUP($E163,'DTOC Backsheet'!$D$5:$BS$182,K$9,FALSE))="","",(VLOOKUP($E163,'DTOC Backsheet'!$D$5:$BS$182,K$9,FALSE))),"")</f>
        <v>112</v>
      </c>
      <c r="L163" s="140">
        <f ca="1">IFERROR(IF((VLOOKUP($E163,'DTOC Backsheet'!$D$5:$BS$182,L$9,FALSE))="","",(VLOOKUP($E163,'DTOC Backsheet'!$D$5:$BS$182,L$9,FALSE))),"")</f>
        <v>114</v>
      </c>
      <c r="M163" s="136">
        <f ca="1">IFERROR(IF((VLOOKUP($E163,'DTOC Backsheet'!$D$5:$BS$182,M$9,FALSE))="","",(VLOOKUP($E163,'DTOC Backsheet'!$D$5:$BS$182,M$9,FALSE))),"")</f>
        <v>109</v>
      </c>
      <c r="N163" s="139">
        <f ca="1">IFERROR(IF((VLOOKUP($E163,'DTOC Backsheet'!$D$5:$BS$182,N$9,FALSE))="","",(VLOOKUP($E163,'DTOC Backsheet'!$D$5:$BS$182,N$9,FALSE))),"")</f>
        <v>206</v>
      </c>
      <c r="O163" s="137">
        <f ca="1">IFERROR(IF((VLOOKUP($E163,'DTOC Backsheet'!$D$5:$BS$182,O$9,FALSE))="","",(VLOOKUP($E163,'DTOC Backsheet'!$D$5:$BS$182,O$9,FALSE))),"")</f>
        <v>120</v>
      </c>
      <c r="P163" s="136">
        <f ca="1">IFERROR(IF((VLOOKUP($E163,'DTOC Backsheet'!$D$5:$BS$182,P$9,FALSE))="","",(VLOOKUP($E163,'DTOC Backsheet'!$D$5:$BS$182,P$9,FALSE))),"")</f>
        <v>147.62198138315242</v>
      </c>
      <c r="Q163" s="136">
        <f ca="1">IFERROR(IF((VLOOKUP($E163,'DTOC Backsheet'!$D$5:$BS$182,Q$9,FALSE))="","",(VLOOKUP($E163,'DTOC Backsheet'!$D$5:$BS$182,Q$9,FALSE))),"")</f>
        <v>130.58867583894252</v>
      </c>
      <c r="R163" s="136">
        <f ca="1">IFERROR(IF((VLOOKUP($E163,'DTOC Backsheet'!$D$5:$BS$182,R$9,FALSE))="","",(VLOOKUP($E163,'DTOC Backsheet'!$D$5:$BS$182,R$9,FALSE))),"")</f>
        <v>109.89229383361223</v>
      </c>
      <c r="S163" s="136">
        <f ca="1">IFERROR(IF((VLOOKUP($E163,'DTOC Backsheet'!$D$5:$BS$182,S$9,FALSE))="","",(VLOOKUP($E163,'DTOC Backsheet'!$D$5:$BS$182,S$9,FALSE))),"")</f>
        <v>113.55537029473264</v>
      </c>
      <c r="T163" s="164">
        <f ca="1">IFERROR(IF((VLOOKUP($E163,'DTOC Backsheet'!$D$5:$BS$182,T$9,FALSE))="","",(VLOOKUP($E163,'DTOC Backsheet'!$D$5:$BS$182,T$9,FALSE))),"")</f>
        <v>109.89229383361223</v>
      </c>
      <c r="U163" s="140">
        <f ca="1">IFERROR(IF((VLOOKUP($E163,'DTOC Backsheet'!$D$5:$BS$182,U$9,FALSE))="","",(VLOOKUP($E163,'DTOC Backsheet'!$D$5:$BS$182,U$9,FALSE))),"")</f>
        <v>113.55537029473264</v>
      </c>
      <c r="V163" s="136">
        <f ca="1">IFERROR(IF((VLOOKUP($E163,'DTOC Backsheet'!$D$5:$BS$182,V$9,FALSE))="","",(VLOOKUP($E163,'DTOC Backsheet'!$D$5:$BS$182,V$9,FALSE))),"")</f>
        <v>113.55537029473264</v>
      </c>
      <c r="W163" s="136">
        <f ca="1">IFERROR(IF((VLOOKUP($E163,'DTOC Backsheet'!$D$5:$BS$182,W$9,FALSE))="","",(VLOOKUP($E163,'DTOC Backsheet'!$D$5:$BS$182,W$9,FALSE))),"")</f>
        <v>102.56614091137142</v>
      </c>
      <c r="X163" s="138">
        <f ca="1">IFERROR(IF((VLOOKUP($E163,'DTOC Backsheet'!$D$5:$BS$182,X$9,FALSE))="","",(VLOOKUP($E163,'DTOC Backsheet'!$D$5:$BS$182,X$9,FALSE))),"")</f>
        <v>113.55537029473264</v>
      </c>
      <c r="Y163" s="135">
        <f ca="1">IFERROR(IF((VLOOKUP($E163,'DTOC Backsheet'!$D$5:$BS$182,Y$9,FALSE))="","",(VLOOKUP($E163,'DTOC Backsheet'!$D$5:$BS$182,Y$9,FALSE))),"")</f>
        <v>76</v>
      </c>
      <c r="Z163" s="136">
        <f ca="1">IFERROR(IF((VLOOKUP($E163,'DTOC Backsheet'!$D$5:$BS$182,Z$9,FALSE))="","",(VLOOKUP($E163,'DTOC Backsheet'!$D$5:$BS$182,Z$9,FALSE))),"")</f>
        <v>249</v>
      </c>
      <c r="AA163" s="164">
        <f ca="1">IFERROR(IF((VLOOKUP($E163,'DTOC Backsheet'!$D$5:$BS$182,AA$9,FALSE))="","",(VLOOKUP($E163,'DTOC Backsheet'!$D$5:$BS$182,AA$9,FALSE))),"")</f>
        <v>142</v>
      </c>
      <c r="AB163" s="139">
        <f ca="1">IFERROR(IF((VLOOKUP($E163,'DTOC Backsheet'!$D$5:$BS$182,AB$9,FALSE))="","",(VLOOKUP($E163,'DTOC Backsheet'!$D$5:$BS$182,AB$9,FALSE))),"")</f>
        <v>237</v>
      </c>
      <c r="AC163" s="164">
        <f ca="1">IFERROR(IF((VLOOKUP($E163,'DTOC Backsheet'!$D$5:$BS$182,AC$9,FALSE))="","",(VLOOKUP($E163,'DTOC Backsheet'!$D$5:$BS$182,AC$9,FALSE))),"")</f>
        <v>194</v>
      </c>
      <c r="AD163" s="140">
        <f ca="1">IFERROR(IF((VLOOKUP($E163,'DTOC Backsheet'!$D$5:$BS$182,AD$9,FALSE))="","",(VLOOKUP($E163,'DTOC Backsheet'!$D$5:$BS$182,AD$9,FALSE))),"")</f>
        <v>110</v>
      </c>
      <c r="AE163" s="136"/>
      <c r="AF163" s="139" t="str">
        <f ca="1">IFERROR(IF((VLOOKUP($E163,'DTOC Backsheet'!$D$5:$BS$182,AF$9,FALSE))="","",(VLOOKUP($E163,'DTOC Backsheet'!$D$5:$BS$182,AF$9,FALSE))),"")</f>
        <v/>
      </c>
      <c r="AG163" s="137" t="str">
        <f ca="1">IFERROR(IF((VLOOKUP($E163,'DTOC Backsheet'!$D$5:$BS$182,AG$9,FALSE))="","",(VLOOKUP($E163,'DTOC Backsheet'!$D$5:$BS$182,AG$9,FALSE))),"")</f>
        <v/>
      </c>
      <c r="AH163" s="136">
        <f t="shared" ca="1" si="47"/>
        <v>47</v>
      </c>
      <c r="AI163" s="138">
        <f t="shared" ca="1" si="48"/>
        <v>-187</v>
      </c>
      <c r="AJ163" s="139">
        <f t="shared" ca="1" si="49"/>
        <v>-14</v>
      </c>
      <c r="AK163" s="139">
        <f t="shared" ca="1" si="50"/>
        <v>-77</v>
      </c>
      <c r="AL163" s="164">
        <f t="shared" ca="1" si="51"/>
        <v>-82</v>
      </c>
      <c r="AM163" s="140">
        <f t="shared" ca="1" si="52"/>
        <v>4</v>
      </c>
      <c r="AN163" s="136" t="str">
        <f t="shared" si="53"/>
        <v/>
      </c>
      <c r="AO163" s="139" t="str">
        <f t="shared" ca="1" si="54"/>
        <v/>
      </c>
      <c r="AP163" s="138" t="str">
        <f t="shared" ca="1" si="55"/>
        <v/>
      </c>
      <c r="AQ163" s="135">
        <f t="shared" ca="1" si="56"/>
        <v>71.621981383152416</v>
      </c>
      <c r="AR163" s="136">
        <f t="shared" ca="1" si="57"/>
        <v>-118.41132416105748</v>
      </c>
      <c r="AS163" s="164">
        <f t="shared" ca="1" si="58"/>
        <v>-32.107706166387771</v>
      </c>
      <c r="AT163" s="139">
        <f t="shared" ca="1" si="59"/>
        <v>-123.44462970526736</v>
      </c>
      <c r="AU163" s="164">
        <f t="shared" ca="1" si="60"/>
        <v>-84.107706166387771</v>
      </c>
      <c r="AV163" s="140">
        <f t="shared" ca="1" si="61"/>
        <v>3.55537029473264</v>
      </c>
      <c r="AW163" s="136" t="str">
        <f t="shared" si="62"/>
        <v/>
      </c>
      <c r="AX163" s="164" t="str">
        <f t="shared" ca="1" si="63"/>
        <v/>
      </c>
      <c r="AY163" s="140" t="str">
        <f t="shared" ca="1" si="64"/>
        <v/>
      </c>
    </row>
    <row r="164" spans="1:51">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46"/>
        <v>E10000030</v>
      </c>
      <c r="F164" s="29" t="str">
        <f ca="1">IF(E164="","",VLOOKUP(E164,'Org list'!$J$9:$K$636,2,0))</f>
        <v>Surrey</v>
      </c>
      <c r="G164" s="135">
        <f ca="1">IFERROR(IF((VLOOKUP($E164,'DTOC Backsheet'!$D$5:$BS$182,G$9,FALSE))="","",(VLOOKUP($E164,'DTOC Backsheet'!$D$5:$BS$182,G$9,FALSE))),"")</f>
        <v>2030</v>
      </c>
      <c r="H164" s="136">
        <f ca="1">IFERROR(IF((VLOOKUP($E164,'DTOC Backsheet'!$D$5:$BS$182,H$9,FALSE))="","",(VLOOKUP($E164,'DTOC Backsheet'!$D$5:$BS$182,H$9,FALSE))),"")</f>
        <v>2263</v>
      </c>
      <c r="I164" s="136">
        <f ca="1">IFERROR(IF((VLOOKUP($E164,'DTOC Backsheet'!$D$5:$BS$182,I$9,FALSE))="","",(VLOOKUP($E164,'DTOC Backsheet'!$D$5:$BS$182,I$9,FALSE))),"")</f>
        <v>2815</v>
      </c>
      <c r="J164" s="138">
        <f ca="1">IFERROR(IF((VLOOKUP($E164,'DTOC Backsheet'!$D$5:$BS$182,J$9,FALSE))="","",(VLOOKUP($E164,'DTOC Backsheet'!$D$5:$BS$182,J$9,FALSE))),"")</f>
        <v>2999</v>
      </c>
      <c r="K164" s="164">
        <f ca="1">IFERROR(IF((VLOOKUP($E164,'DTOC Backsheet'!$D$5:$BS$182,K$9,FALSE))="","",(VLOOKUP($E164,'DTOC Backsheet'!$D$5:$BS$182,K$9,FALSE))),"")</f>
        <v>3066</v>
      </c>
      <c r="L164" s="140">
        <f ca="1">IFERROR(IF((VLOOKUP($E164,'DTOC Backsheet'!$D$5:$BS$182,L$9,FALSE))="","",(VLOOKUP($E164,'DTOC Backsheet'!$D$5:$BS$182,L$9,FALSE))),"")</f>
        <v>3217</v>
      </c>
      <c r="M164" s="136">
        <f ca="1">IFERROR(IF((VLOOKUP($E164,'DTOC Backsheet'!$D$5:$BS$182,M$9,FALSE))="","",(VLOOKUP($E164,'DTOC Backsheet'!$D$5:$BS$182,M$9,FALSE))),"")</f>
        <v>3017</v>
      </c>
      <c r="N164" s="139">
        <f ca="1">IFERROR(IF((VLOOKUP($E164,'DTOC Backsheet'!$D$5:$BS$182,N$9,FALSE))="","",(VLOOKUP($E164,'DTOC Backsheet'!$D$5:$BS$182,N$9,FALSE))),"")</f>
        <v>2705</v>
      </c>
      <c r="O164" s="137">
        <f ca="1">IFERROR(IF((VLOOKUP($E164,'DTOC Backsheet'!$D$5:$BS$182,O$9,FALSE))="","",(VLOOKUP($E164,'DTOC Backsheet'!$D$5:$BS$182,O$9,FALSE))),"")</f>
        <v>3274</v>
      </c>
      <c r="P164" s="136">
        <f ca="1">IFERROR(IF((VLOOKUP($E164,'DTOC Backsheet'!$D$5:$BS$182,P$9,FALSE))="","",(VLOOKUP($E164,'DTOC Backsheet'!$D$5:$BS$182,P$9,FALSE))),"")</f>
        <v>2399.2457377346782</v>
      </c>
      <c r="Q164" s="136">
        <f ca="1">IFERROR(IF((VLOOKUP($E164,'DTOC Backsheet'!$D$5:$BS$182,Q$9,FALSE))="","",(VLOOKUP($E164,'DTOC Backsheet'!$D$5:$BS$182,Q$9,FALSE))),"")</f>
        <v>2210.4167724515682</v>
      </c>
      <c r="R164" s="136">
        <f ca="1">IFERROR(IF((VLOOKUP($E164,'DTOC Backsheet'!$D$5:$BS$182,R$9,FALSE))="","",(VLOOKUP($E164,'DTOC Backsheet'!$D$5:$BS$182,R$9,FALSE))),"")</f>
        <v>1956.3752972597981</v>
      </c>
      <c r="S164" s="136">
        <f ca="1">IFERROR(IF((VLOOKUP($E164,'DTOC Backsheet'!$D$5:$BS$182,S$9,FALSE))="","",(VLOOKUP($E164,'DTOC Backsheet'!$D$5:$BS$182,S$9,FALSE))),"")</f>
        <v>1989.3238864918721</v>
      </c>
      <c r="T164" s="164">
        <f ca="1">IFERROR(IF((VLOOKUP($E164,'DTOC Backsheet'!$D$5:$BS$182,T$9,FALSE))="","",(VLOOKUP($E164,'DTOC Backsheet'!$D$5:$BS$182,T$9,FALSE))),"")</f>
        <v>1893.9289991760836</v>
      </c>
      <c r="U164" s="140">
        <f ca="1">IFERROR(IF((VLOOKUP($E164,'DTOC Backsheet'!$D$5:$BS$182,U$9,FALSE))="","",(VLOOKUP($E164,'DTOC Backsheet'!$D$5:$BS$182,U$9,FALSE))),"")</f>
        <v>1957.0599658152864</v>
      </c>
      <c r="V164" s="136">
        <f ca="1">IFERROR(IF((VLOOKUP($E164,'DTOC Backsheet'!$D$5:$BS$182,V$9,FALSE))="","",(VLOOKUP($E164,'DTOC Backsheet'!$D$5:$BS$182,V$9,FALSE))),"")</f>
        <v>1957.0599658152864</v>
      </c>
      <c r="W164" s="136">
        <f ca="1">IFERROR(IF((VLOOKUP($E164,'DTOC Backsheet'!$D$5:$BS$182,W$9,FALSE))="","",(VLOOKUP($E164,'DTOC Backsheet'!$D$5:$BS$182,W$9,FALSE))),"")</f>
        <v>1767.6670658976784</v>
      </c>
      <c r="X164" s="138">
        <f ca="1">IFERROR(IF((VLOOKUP($E164,'DTOC Backsheet'!$D$5:$BS$182,X$9,FALSE))="","",(VLOOKUP($E164,'DTOC Backsheet'!$D$5:$BS$182,X$9,FALSE))),"")</f>
        <v>1957.0599658152864</v>
      </c>
      <c r="Y164" s="135">
        <f ca="1">IFERROR(IF((VLOOKUP($E164,'DTOC Backsheet'!$D$5:$BS$182,Y$9,FALSE))="","",(VLOOKUP($E164,'DTOC Backsheet'!$D$5:$BS$182,Y$9,FALSE))),"")</f>
        <v>3037</v>
      </c>
      <c r="Z164" s="136">
        <f ca="1">IFERROR(IF((VLOOKUP($E164,'DTOC Backsheet'!$D$5:$BS$182,Z$9,FALSE))="","",(VLOOKUP($E164,'DTOC Backsheet'!$D$5:$BS$182,Z$9,FALSE))),"")</f>
        <v>3393</v>
      </c>
      <c r="AA164" s="164">
        <f ca="1">IFERROR(IF((VLOOKUP($E164,'DTOC Backsheet'!$D$5:$BS$182,AA$9,FALSE))="","",(VLOOKUP($E164,'DTOC Backsheet'!$D$5:$BS$182,AA$9,FALSE))),"")</f>
        <v>2822</v>
      </c>
      <c r="AB164" s="139">
        <f ca="1">IFERROR(IF((VLOOKUP($E164,'DTOC Backsheet'!$D$5:$BS$182,AB$9,FALSE))="","",(VLOOKUP($E164,'DTOC Backsheet'!$D$5:$BS$182,AB$9,FALSE))),"")</f>
        <v>3055</v>
      </c>
      <c r="AC164" s="164">
        <f ca="1">IFERROR(IF((VLOOKUP($E164,'DTOC Backsheet'!$D$5:$BS$182,AC$9,FALSE))="","",(VLOOKUP($E164,'DTOC Backsheet'!$D$5:$BS$182,AC$9,FALSE))),"")</f>
        <v>2667</v>
      </c>
      <c r="AD164" s="140">
        <f ca="1">IFERROR(IF((VLOOKUP($E164,'DTOC Backsheet'!$D$5:$BS$182,AD$9,FALSE))="","",(VLOOKUP($E164,'DTOC Backsheet'!$D$5:$BS$182,AD$9,FALSE))),"")</f>
        <v>1990</v>
      </c>
      <c r="AE164" s="136"/>
      <c r="AF164" s="139" t="str">
        <f ca="1">IFERROR(IF((VLOOKUP($E164,'DTOC Backsheet'!$D$5:$BS$182,AF$9,FALSE))="","",(VLOOKUP($E164,'DTOC Backsheet'!$D$5:$BS$182,AF$9,FALSE))),"")</f>
        <v/>
      </c>
      <c r="AG164" s="137" t="str">
        <f ca="1">IFERROR(IF((VLOOKUP($E164,'DTOC Backsheet'!$D$5:$BS$182,AG$9,FALSE))="","",(VLOOKUP($E164,'DTOC Backsheet'!$D$5:$BS$182,AG$9,FALSE))),"")</f>
        <v/>
      </c>
      <c r="AH164" s="136">
        <f t="shared" ca="1" si="47"/>
        <v>-1007</v>
      </c>
      <c r="AI164" s="138">
        <f t="shared" ca="1" si="48"/>
        <v>-1130</v>
      </c>
      <c r="AJ164" s="139">
        <f t="shared" ca="1" si="49"/>
        <v>-7</v>
      </c>
      <c r="AK164" s="139">
        <f t="shared" ca="1" si="50"/>
        <v>-56</v>
      </c>
      <c r="AL164" s="164">
        <f t="shared" ca="1" si="51"/>
        <v>399</v>
      </c>
      <c r="AM164" s="140">
        <f t="shared" ca="1" si="52"/>
        <v>1227</v>
      </c>
      <c r="AN164" s="136" t="str">
        <f t="shared" si="53"/>
        <v/>
      </c>
      <c r="AO164" s="139" t="str">
        <f t="shared" ca="1" si="54"/>
        <v/>
      </c>
      <c r="AP164" s="138" t="str">
        <f t="shared" ca="1" si="55"/>
        <v/>
      </c>
      <c r="AQ164" s="135">
        <f t="shared" ca="1" si="56"/>
        <v>-637.75426226532181</v>
      </c>
      <c r="AR164" s="136">
        <f t="shared" ca="1" si="57"/>
        <v>-1182.5832275484318</v>
      </c>
      <c r="AS164" s="164">
        <f t="shared" ca="1" si="58"/>
        <v>-865.62470274020188</v>
      </c>
      <c r="AT164" s="139">
        <f t="shared" ca="1" si="59"/>
        <v>-1065.6761135081279</v>
      </c>
      <c r="AU164" s="164">
        <f t="shared" ca="1" si="60"/>
        <v>-773.07100082391639</v>
      </c>
      <c r="AV164" s="140">
        <f t="shared" ca="1" si="61"/>
        <v>-32.940034184713568</v>
      </c>
      <c r="AW164" s="136" t="str">
        <f t="shared" si="62"/>
        <v/>
      </c>
      <c r="AX164" s="164" t="str">
        <f t="shared" ca="1" si="63"/>
        <v/>
      </c>
      <c r="AY164" s="140" t="str">
        <f t="shared" ca="1" si="64"/>
        <v/>
      </c>
    </row>
    <row r="165" spans="1:51">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46"/>
        <v>E09000029</v>
      </c>
      <c r="F165" s="29" t="str">
        <f ca="1">IF(E165="","",VLOOKUP(E165,'Org list'!$J$9:$K$636,2,0))</f>
        <v>Sutton</v>
      </c>
      <c r="G165" s="135">
        <f ca="1">IFERROR(IF((VLOOKUP($E165,'DTOC Backsheet'!$D$5:$BS$182,G$9,FALSE))="","",(VLOOKUP($E165,'DTOC Backsheet'!$D$5:$BS$182,G$9,FALSE))),"")</f>
        <v>436</v>
      </c>
      <c r="H165" s="136">
        <f ca="1">IFERROR(IF((VLOOKUP($E165,'DTOC Backsheet'!$D$5:$BS$182,H$9,FALSE))="","",(VLOOKUP($E165,'DTOC Backsheet'!$D$5:$BS$182,H$9,FALSE))),"")</f>
        <v>362</v>
      </c>
      <c r="I165" s="136">
        <f ca="1">IFERROR(IF((VLOOKUP($E165,'DTOC Backsheet'!$D$5:$BS$182,I$9,FALSE))="","",(VLOOKUP($E165,'DTOC Backsheet'!$D$5:$BS$182,I$9,FALSE))),"")</f>
        <v>209</v>
      </c>
      <c r="J165" s="138">
        <f ca="1">IFERROR(IF((VLOOKUP($E165,'DTOC Backsheet'!$D$5:$BS$182,J$9,FALSE))="","",(VLOOKUP($E165,'DTOC Backsheet'!$D$5:$BS$182,J$9,FALSE))),"")</f>
        <v>203</v>
      </c>
      <c r="K165" s="164">
        <f ca="1">IFERROR(IF((VLOOKUP($E165,'DTOC Backsheet'!$D$5:$BS$182,K$9,FALSE))="","",(VLOOKUP($E165,'DTOC Backsheet'!$D$5:$BS$182,K$9,FALSE))),"")</f>
        <v>175</v>
      </c>
      <c r="L165" s="140">
        <f ca="1">IFERROR(IF((VLOOKUP($E165,'DTOC Backsheet'!$D$5:$BS$182,L$9,FALSE))="","",(VLOOKUP($E165,'DTOC Backsheet'!$D$5:$BS$182,L$9,FALSE))),"")</f>
        <v>243</v>
      </c>
      <c r="M165" s="136">
        <f ca="1">IFERROR(IF((VLOOKUP($E165,'DTOC Backsheet'!$D$5:$BS$182,M$9,FALSE))="","",(VLOOKUP($E165,'DTOC Backsheet'!$D$5:$BS$182,M$9,FALSE))),"")</f>
        <v>105</v>
      </c>
      <c r="N165" s="139">
        <f ca="1">IFERROR(IF((VLOOKUP($E165,'DTOC Backsheet'!$D$5:$BS$182,N$9,FALSE))="","",(VLOOKUP($E165,'DTOC Backsheet'!$D$5:$BS$182,N$9,FALSE))),"")</f>
        <v>289</v>
      </c>
      <c r="O165" s="137">
        <f ca="1">IFERROR(IF((VLOOKUP($E165,'DTOC Backsheet'!$D$5:$BS$182,O$9,FALSE))="","",(VLOOKUP($E165,'DTOC Backsheet'!$D$5:$BS$182,O$9,FALSE))),"")</f>
        <v>230</v>
      </c>
      <c r="P165" s="136">
        <f ca="1">IFERROR(IF((VLOOKUP($E165,'DTOC Backsheet'!$D$5:$BS$182,P$9,FALSE))="","",(VLOOKUP($E165,'DTOC Backsheet'!$D$5:$BS$182,P$9,FALSE))),"")</f>
        <v>220.99982519412916</v>
      </c>
      <c r="Q165" s="136">
        <f ca="1">IFERROR(IF((VLOOKUP($E165,'DTOC Backsheet'!$D$5:$BS$182,Q$9,FALSE))="","",(VLOOKUP($E165,'DTOC Backsheet'!$D$5:$BS$182,Q$9,FALSE))),"")</f>
        <v>220.99982519412916</v>
      </c>
      <c r="R165" s="136">
        <f ca="1">IFERROR(IF((VLOOKUP($E165,'DTOC Backsheet'!$D$5:$BS$182,R$9,FALSE))="","",(VLOOKUP($E165,'DTOC Backsheet'!$D$5:$BS$182,R$9,FALSE))),"")</f>
        <v>213.87079857496371</v>
      </c>
      <c r="S165" s="136">
        <f ca="1">IFERROR(IF((VLOOKUP($E165,'DTOC Backsheet'!$D$5:$BS$182,S$9,FALSE))="","",(VLOOKUP($E165,'DTOC Backsheet'!$D$5:$BS$182,S$9,FALSE))),"")</f>
        <v>220.99982519412916</v>
      </c>
      <c r="T165" s="164">
        <f ca="1">IFERROR(IF((VLOOKUP($E165,'DTOC Backsheet'!$D$5:$BS$182,T$9,FALSE))="","",(VLOOKUP($E165,'DTOC Backsheet'!$D$5:$BS$182,T$9,FALSE))),"")</f>
        <v>213.87079857496371</v>
      </c>
      <c r="U165" s="140">
        <f ca="1">IFERROR(IF((VLOOKUP($E165,'DTOC Backsheet'!$D$5:$BS$182,U$9,FALSE))="","",(VLOOKUP($E165,'DTOC Backsheet'!$D$5:$BS$182,U$9,FALSE))),"")</f>
        <v>220.99982519412916</v>
      </c>
      <c r="V165" s="136">
        <f ca="1">IFERROR(IF((VLOOKUP($E165,'DTOC Backsheet'!$D$5:$BS$182,V$9,FALSE))="","",(VLOOKUP($E165,'DTOC Backsheet'!$D$5:$BS$182,V$9,FALSE))),"")</f>
        <v>220.99982519412916</v>
      </c>
      <c r="W165" s="136">
        <f ca="1">IFERROR(IF((VLOOKUP($E165,'DTOC Backsheet'!$D$5:$BS$182,W$9,FALSE))="","",(VLOOKUP($E165,'DTOC Backsheet'!$D$5:$BS$182,W$9,FALSE))),"")</f>
        <v>199.6127453366328</v>
      </c>
      <c r="X165" s="138">
        <f ca="1">IFERROR(IF((VLOOKUP($E165,'DTOC Backsheet'!$D$5:$BS$182,X$9,FALSE))="","",(VLOOKUP($E165,'DTOC Backsheet'!$D$5:$BS$182,X$9,FALSE))),"")</f>
        <v>220.99982519412916</v>
      </c>
      <c r="Y165" s="135">
        <f ca="1">IFERROR(IF((VLOOKUP($E165,'DTOC Backsheet'!$D$5:$BS$182,Y$9,FALSE))="","",(VLOOKUP($E165,'DTOC Backsheet'!$D$5:$BS$182,Y$9,FALSE))),"")</f>
        <v>348</v>
      </c>
      <c r="Z165" s="136">
        <f ca="1">IFERROR(IF((VLOOKUP($E165,'DTOC Backsheet'!$D$5:$BS$182,Z$9,FALSE))="","",(VLOOKUP($E165,'DTOC Backsheet'!$D$5:$BS$182,Z$9,FALSE))),"")</f>
        <v>308</v>
      </c>
      <c r="AA165" s="164">
        <f ca="1">IFERROR(IF((VLOOKUP($E165,'DTOC Backsheet'!$D$5:$BS$182,AA$9,FALSE))="","",(VLOOKUP($E165,'DTOC Backsheet'!$D$5:$BS$182,AA$9,FALSE))),"")</f>
        <v>255</v>
      </c>
      <c r="AB165" s="139">
        <f ca="1">IFERROR(IF((VLOOKUP($E165,'DTOC Backsheet'!$D$5:$BS$182,AB$9,FALSE))="","",(VLOOKUP($E165,'DTOC Backsheet'!$D$5:$BS$182,AB$9,FALSE))),"")</f>
        <v>213</v>
      </c>
      <c r="AC165" s="164">
        <f ca="1">IFERROR(IF((VLOOKUP($E165,'DTOC Backsheet'!$D$5:$BS$182,AC$9,FALSE))="","",(VLOOKUP($E165,'DTOC Backsheet'!$D$5:$BS$182,AC$9,FALSE))),"")</f>
        <v>158</v>
      </c>
      <c r="AD165" s="140">
        <f ca="1">IFERROR(IF((VLOOKUP($E165,'DTOC Backsheet'!$D$5:$BS$182,AD$9,FALSE))="","",(VLOOKUP($E165,'DTOC Backsheet'!$D$5:$BS$182,AD$9,FALSE))),"")</f>
        <v>164</v>
      </c>
      <c r="AE165" s="136"/>
      <c r="AF165" s="139" t="str">
        <f ca="1">IFERROR(IF((VLOOKUP($E165,'DTOC Backsheet'!$D$5:$BS$182,AF$9,FALSE))="","",(VLOOKUP($E165,'DTOC Backsheet'!$D$5:$BS$182,AF$9,FALSE))),"")</f>
        <v/>
      </c>
      <c r="AG165" s="137" t="str">
        <f ca="1">IFERROR(IF((VLOOKUP($E165,'DTOC Backsheet'!$D$5:$BS$182,AG$9,FALSE))="","",(VLOOKUP($E165,'DTOC Backsheet'!$D$5:$BS$182,AG$9,FALSE))),"")</f>
        <v/>
      </c>
      <c r="AH165" s="136">
        <f t="shared" ca="1" si="47"/>
        <v>88</v>
      </c>
      <c r="AI165" s="138">
        <f t="shared" ca="1" si="48"/>
        <v>54</v>
      </c>
      <c r="AJ165" s="139">
        <f t="shared" ca="1" si="49"/>
        <v>-46</v>
      </c>
      <c r="AK165" s="139">
        <f t="shared" ca="1" si="50"/>
        <v>-10</v>
      </c>
      <c r="AL165" s="164">
        <f t="shared" ca="1" si="51"/>
        <v>17</v>
      </c>
      <c r="AM165" s="140">
        <f t="shared" ca="1" si="52"/>
        <v>79</v>
      </c>
      <c r="AN165" s="136" t="str">
        <f t="shared" si="53"/>
        <v/>
      </c>
      <c r="AO165" s="139" t="str">
        <f t="shared" ca="1" si="54"/>
        <v/>
      </c>
      <c r="AP165" s="138" t="str">
        <f t="shared" ca="1" si="55"/>
        <v/>
      </c>
      <c r="AQ165" s="135">
        <f t="shared" ca="1" si="56"/>
        <v>-127.00017480587084</v>
      </c>
      <c r="AR165" s="136">
        <f t="shared" ca="1" si="57"/>
        <v>-87.000174805870842</v>
      </c>
      <c r="AS165" s="164">
        <f t="shared" ca="1" si="58"/>
        <v>-41.129201425036285</v>
      </c>
      <c r="AT165" s="139">
        <f t="shared" ca="1" si="59"/>
        <v>7.9998251941291585</v>
      </c>
      <c r="AU165" s="164">
        <f t="shared" ca="1" si="60"/>
        <v>55.870798574963715</v>
      </c>
      <c r="AV165" s="140">
        <f t="shared" ca="1" si="61"/>
        <v>56.999825194129158</v>
      </c>
      <c r="AW165" s="136" t="str">
        <f t="shared" si="62"/>
        <v/>
      </c>
      <c r="AX165" s="164" t="str">
        <f t="shared" ca="1" si="63"/>
        <v/>
      </c>
      <c r="AY165" s="140" t="str">
        <f t="shared" ca="1" si="64"/>
        <v/>
      </c>
    </row>
    <row r="166" spans="1:51">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46"/>
        <v>E06000030</v>
      </c>
      <c r="F166" s="29" t="str">
        <f ca="1">IF(E166="","",VLOOKUP(E166,'Org list'!$J$9:$K$636,2,0))</f>
        <v>Swindon</v>
      </c>
      <c r="G166" s="135">
        <f ca="1">IFERROR(IF((VLOOKUP($E166,'DTOC Backsheet'!$D$5:$BS$182,G$9,FALSE))="","",(VLOOKUP($E166,'DTOC Backsheet'!$D$5:$BS$182,G$9,FALSE))),"")</f>
        <v>487</v>
      </c>
      <c r="H166" s="136">
        <f ca="1">IFERROR(IF((VLOOKUP($E166,'DTOC Backsheet'!$D$5:$BS$182,H$9,FALSE))="","",(VLOOKUP($E166,'DTOC Backsheet'!$D$5:$BS$182,H$9,FALSE))),"")</f>
        <v>543</v>
      </c>
      <c r="I166" s="136">
        <f ca="1">IFERROR(IF((VLOOKUP($E166,'DTOC Backsheet'!$D$5:$BS$182,I$9,FALSE))="","",(VLOOKUP($E166,'DTOC Backsheet'!$D$5:$BS$182,I$9,FALSE))),"")</f>
        <v>703</v>
      </c>
      <c r="J166" s="138">
        <f ca="1">IFERROR(IF((VLOOKUP($E166,'DTOC Backsheet'!$D$5:$BS$182,J$9,FALSE))="","",(VLOOKUP($E166,'DTOC Backsheet'!$D$5:$BS$182,J$9,FALSE))),"")</f>
        <v>617</v>
      </c>
      <c r="K166" s="164">
        <f ca="1">IFERROR(IF((VLOOKUP($E166,'DTOC Backsheet'!$D$5:$BS$182,K$9,FALSE))="","",(VLOOKUP($E166,'DTOC Backsheet'!$D$5:$BS$182,K$9,FALSE))),"")</f>
        <v>659</v>
      </c>
      <c r="L166" s="140">
        <f ca="1">IFERROR(IF((VLOOKUP($E166,'DTOC Backsheet'!$D$5:$BS$182,L$9,FALSE))="","",(VLOOKUP($E166,'DTOC Backsheet'!$D$5:$BS$182,L$9,FALSE))),"")</f>
        <v>592</v>
      </c>
      <c r="M166" s="136">
        <f ca="1">IFERROR(IF((VLOOKUP($E166,'DTOC Backsheet'!$D$5:$BS$182,M$9,FALSE))="","",(VLOOKUP($E166,'DTOC Backsheet'!$D$5:$BS$182,M$9,FALSE))),"")</f>
        <v>688</v>
      </c>
      <c r="N166" s="139">
        <f ca="1">IFERROR(IF((VLOOKUP($E166,'DTOC Backsheet'!$D$5:$BS$182,N$9,FALSE))="","",(VLOOKUP($E166,'DTOC Backsheet'!$D$5:$BS$182,N$9,FALSE))),"")</f>
        <v>496</v>
      </c>
      <c r="O166" s="137">
        <f ca="1">IFERROR(IF((VLOOKUP($E166,'DTOC Backsheet'!$D$5:$BS$182,O$9,FALSE))="","",(VLOOKUP($E166,'DTOC Backsheet'!$D$5:$BS$182,O$9,FALSE))),"")</f>
        <v>670</v>
      </c>
      <c r="P166" s="136">
        <f ca="1">IFERROR(IF((VLOOKUP($E166,'DTOC Backsheet'!$D$5:$BS$182,P$9,FALSE))="","",(VLOOKUP($E166,'DTOC Backsheet'!$D$5:$BS$182,P$9,FALSE))),"")</f>
        <v>596.08571428571418</v>
      </c>
      <c r="Q166" s="136">
        <f ca="1">IFERROR(IF((VLOOKUP($E166,'DTOC Backsheet'!$D$5:$BS$182,Q$9,FALSE))="","",(VLOOKUP($E166,'DTOC Backsheet'!$D$5:$BS$182,Q$9,FALSE))),"")</f>
        <v>578.81428571428569</v>
      </c>
      <c r="R166" s="136">
        <f ca="1">IFERROR(IF((VLOOKUP($E166,'DTOC Backsheet'!$D$5:$BS$182,R$9,FALSE))="","",(VLOOKUP($E166,'DTOC Backsheet'!$D$5:$BS$182,R$9,FALSE))),"")</f>
        <v>543.42857142857144</v>
      </c>
      <c r="S166" s="136">
        <f ca="1">IFERROR(IF((VLOOKUP($E166,'DTOC Backsheet'!$D$5:$BS$182,S$9,FALSE))="","",(VLOOKUP($E166,'DTOC Backsheet'!$D$5:$BS$182,S$9,FALSE))),"")</f>
        <v>544.2714285714286</v>
      </c>
      <c r="T166" s="164">
        <f ca="1">IFERROR(IF((VLOOKUP($E166,'DTOC Backsheet'!$D$5:$BS$182,T$9,FALSE))="","",(VLOOKUP($E166,'DTOC Backsheet'!$D$5:$BS$182,T$9,FALSE))),"")</f>
        <v>499</v>
      </c>
      <c r="U166" s="140">
        <f ca="1">IFERROR(IF((VLOOKUP($E166,'DTOC Backsheet'!$D$5:$BS$182,U$9,FALSE))="","",(VLOOKUP($E166,'DTOC Backsheet'!$D$5:$BS$182,U$9,FALSE))),"")</f>
        <v>496</v>
      </c>
      <c r="V166" s="136">
        <f ca="1">IFERROR(IF((VLOOKUP($E166,'DTOC Backsheet'!$D$5:$BS$182,V$9,FALSE))="","",(VLOOKUP($E166,'DTOC Backsheet'!$D$5:$BS$182,V$9,FALSE))),"")</f>
        <v>465</v>
      </c>
      <c r="W166" s="136">
        <f ca="1">IFERROR(IF((VLOOKUP($E166,'DTOC Backsheet'!$D$5:$BS$182,W$9,FALSE))="","",(VLOOKUP($E166,'DTOC Backsheet'!$D$5:$BS$182,W$9,FALSE))),"")</f>
        <v>392</v>
      </c>
      <c r="X166" s="138">
        <f ca="1">IFERROR(IF((VLOOKUP($E166,'DTOC Backsheet'!$D$5:$BS$182,X$9,FALSE))="","",(VLOOKUP($E166,'DTOC Backsheet'!$D$5:$BS$182,X$9,FALSE))),"")</f>
        <v>403</v>
      </c>
      <c r="Y166" s="135">
        <f ca="1">IFERROR(IF((VLOOKUP($E166,'DTOC Backsheet'!$D$5:$BS$182,Y$9,FALSE))="","",(VLOOKUP($E166,'DTOC Backsheet'!$D$5:$BS$182,Y$9,FALSE))),"")</f>
        <v>1134</v>
      </c>
      <c r="Z166" s="136">
        <f ca="1">IFERROR(IF((VLOOKUP($E166,'DTOC Backsheet'!$D$5:$BS$182,Z$9,FALSE))="","",(VLOOKUP($E166,'DTOC Backsheet'!$D$5:$BS$182,Z$9,FALSE))),"")</f>
        <v>674</v>
      </c>
      <c r="AA166" s="164">
        <f ca="1">IFERROR(IF((VLOOKUP($E166,'DTOC Backsheet'!$D$5:$BS$182,AA$9,FALSE))="","",(VLOOKUP($E166,'DTOC Backsheet'!$D$5:$BS$182,AA$9,FALSE))),"")</f>
        <v>650</v>
      </c>
      <c r="AB166" s="139">
        <f ca="1">IFERROR(IF((VLOOKUP($E166,'DTOC Backsheet'!$D$5:$BS$182,AB$9,FALSE))="","",(VLOOKUP($E166,'DTOC Backsheet'!$D$5:$BS$182,AB$9,FALSE))),"")</f>
        <v>667</v>
      </c>
      <c r="AC166" s="164">
        <f ca="1">IFERROR(IF((VLOOKUP($E166,'DTOC Backsheet'!$D$5:$BS$182,AC$9,FALSE))="","",(VLOOKUP($E166,'DTOC Backsheet'!$D$5:$BS$182,AC$9,FALSE))),"")</f>
        <v>622</v>
      </c>
      <c r="AD166" s="140">
        <f ca="1">IFERROR(IF((VLOOKUP($E166,'DTOC Backsheet'!$D$5:$BS$182,AD$9,FALSE))="","",(VLOOKUP($E166,'DTOC Backsheet'!$D$5:$BS$182,AD$9,FALSE))),"")</f>
        <v>539</v>
      </c>
      <c r="AE166" s="136"/>
      <c r="AF166" s="139" t="str">
        <f ca="1">IFERROR(IF((VLOOKUP($E166,'DTOC Backsheet'!$D$5:$BS$182,AF$9,FALSE))="","",(VLOOKUP($E166,'DTOC Backsheet'!$D$5:$BS$182,AF$9,FALSE))),"")</f>
        <v/>
      </c>
      <c r="AG166" s="137" t="str">
        <f ca="1">IFERROR(IF((VLOOKUP($E166,'DTOC Backsheet'!$D$5:$BS$182,AG$9,FALSE))="","",(VLOOKUP($E166,'DTOC Backsheet'!$D$5:$BS$182,AG$9,FALSE))),"")</f>
        <v/>
      </c>
      <c r="AH166" s="136">
        <f t="shared" ca="1" si="47"/>
        <v>-647</v>
      </c>
      <c r="AI166" s="138">
        <f t="shared" ca="1" si="48"/>
        <v>-131</v>
      </c>
      <c r="AJ166" s="139">
        <f t="shared" ca="1" si="49"/>
        <v>53</v>
      </c>
      <c r="AK166" s="139">
        <f t="shared" ca="1" si="50"/>
        <v>-50</v>
      </c>
      <c r="AL166" s="164">
        <f t="shared" ca="1" si="51"/>
        <v>37</v>
      </c>
      <c r="AM166" s="140">
        <f t="shared" ca="1" si="52"/>
        <v>53</v>
      </c>
      <c r="AN166" s="136" t="str">
        <f t="shared" si="53"/>
        <v/>
      </c>
      <c r="AO166" s="139" t="str">
        <f t="shared" ca="1" si="54"/>
        <v/>
      </c>
      <c r="AP166" s="138" t="str">
        <f t="shared" ca="1" si="55"/>
        <v/>
      </c>
      <c r="AQ166" s="135">
        <f t="shared" ca="1" si="56"/>
        <v>-537.91428571428582</v>
      </c>
      <c r="AR166" s="136">
        <f t="shared" ca="1" si="57"/>
        <v>-95.185714285714312</v>
      </c>
      <c r="AS166" s="164">
        <f t="shared" ca="1" si="58"/>
        <v>-106.57142857142856</v>
      </c>
      <c r="AT166" s="139">
        <f t="shared" ca="1" si="59"/>
        <v>-122.7285714285714</v>
      </c>
      <c r="AU166" s="164">
        <f t="shared" ca="1" si="60"/>
        <v>-123</v>
      </c>
      <c r="AV166" s="140">
        <f t="shared" ca="1" si="61"/>
        <v>-43</v>
      </c>
      <c r="AW166" s="136" t="str">
        <f t="shared" si="62"/>
        <v/>
      </c>
      <c r="AX166" s="164" t="str">
        <f t="shared" ca="1" si="63"/>
        <v/>
      </c>
      <c r="AY166" s="140" t="str">
        <f t="shared" ca="1" si="64"/>
        <v/>
      </c>
    </row>
    <row r="167" spans="1:51">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46"/>
        <v>E08000008</v>
      </c>
      <c r="F167" s="29" t="str">
        <f ca="1">IF(E167="","",VLOOKUP(E167,'Org list'!$J$9:$K$636,2,0))</f>
        <v>Tameside</v>
      </c>
      <c r="G167" s="135">
        <f ca="1">IFERROR(IF((VLOOKUP($E167,'DTOC Backsheet'!$D$5:$BS$182,G$9,FALSE))="","",(VLOOKUP($E167,'DTOC Backsheet'!$D$5:$BS$182,G$9,FALSE))),"")</f>
        <v>1440</v>
      </c>
      <c r="H167" s="136">
        <f ca="1">IFERROR(IF((VLOOKUP($E167,'DTOC Backsheet'!$D$5:$BS$182,H$9,FALSE))="","",(VLOOKUP($E167,'DTOC Backsheet'!$D$5:$BS$182,H$9,FALSE))),"")</f>
        <v>1374</v>
      </c>
      <c r="I167" s="136">
        <f ca="1">IFERROR(IF((VLOOKUP($E167,'DTOC Backsheet'!$D$5:$BS$182,I$9,FALSE))="","",(VLOOKUP($E167,'DTOC Backsheet'!$D$5:$BS$182,I$9,FALSE))),"")</f>
        <v>1358</v>
      </c>
      <c r="J167" s="138">
        <f ca="1">IFERROR(IF((VLOOKUP($E167,'DTOC Backsheet'!$D$5:$BS$182,J$9,FALSE))="","",(VLOOKUP($E167,'DTOC Backsheet'!$D$5:$BS$182,J$9,FALSE))),"")</f>
        <v>1840</v>
      </c>
      <c r="K167" s="164">
        <f ca="1">IFERROR(IF((VLOOKUP($E167,'DTOC Backsheet'!$D$5:$BS$182,K$9,FALSE))="","",(VLOOKUP($E167,'DTOC Backsheet'!$D$5:$BS$182,K$9,FALSE))),"")</f>
        <v>1520</v>
      </c>
      <c r="L167" s="140">
        <f ca="1">IFERROR(IF((VLOOKUP($E167,'DTOC Backsheet'!$D$5:$BS$182,L$9,FALSE))="","",(VLOOKUP($E167,'DTOC Backsheet'!$D$5:$BS$182,L$9,FALSE))),"")</f>
        <v>1372</v>
      </c>
      <c r="M167" s="136">
        <f ca="1">IFERROR(IF((VLOOKUP($E167,'DTOC Backsheet'!$D$5:$BS$182,M$9,FALSE))="","",(VLOOKUP($E167,'DTOC Backsheet'!$D$5:$BS$182,M$9,FALSE))),"")</f>
        <v>1685</v>
      </c>
      <c r="N167" s="139">
        <f ca="1">IFERROR(IF((VLOOKUP($E167,'DTOC Backsheet'!$D$5:$BS$182,N$9,FALSE))="","",(VLOOKUP($E167,'DTOC Backsheet'!$D$5:$BS$182,N$9,FALSE))),"")</f>
        <v>1216</v>
      </c>
      <c r="O167" s="137">
        <f ca="1">IFERROR(IF((VLOOKUP($E167,'DTOC Backsheet'!$D$5:$BS$182,O$9,FALSE))="","",(VLOOKUP($E167,'DTOC Backsheet'!$D$5:$BS$182,O$9,FALSE))),"")</f>
        <v>937</v>
      </c>
      <c r="P167" s="136">
        <f ca="1">IFERROR(IF((VLOOKUP($E167,'DTOC Backsheet'!$D$5:$BS$182,P$9,FALSE))="","",(VLOOKUP($E167,'DTOC Backsheet'!$D$5:$BS$182,P$9,FALSE))),"")</f>
        <v>811.27</v>
      </c>
      <c r="Q167" s="136">
        <f ca="1">IFERROR(IF((VLOOKUP($E167,'DTOC Backsheet'!$D$5:$BS$182,Q$9,FALSE))="","",(VLOOKUP($E167,'DTOC Backsheet'!$D$5:$BS$182,Q$9,FALSE))),"")</f>
        <v>795.46</v>
      </c>
      <c r="R167" s="136">
        <f ca="1">IFERROR(IF((VLOOKUP($E167,'DTOC Backsheet'!$D$5:$BS$182,R$9,FALSE))="","",(VLOOKUP($E167,'DTOC Backsheet'!$D$5:$BS$182,R$9,FALSE))),"")</f>
        <v>724.5</v>
      </c>
      <c r="S167" s="136">
        <f ca="1">IFERROR(IF((VLOOKUP($E167,'DTOC Backsheet'!$D$5:$BS$182,S$9,FALSE))="","",(VLOOKUP($E167,'DTOC Backsheet'!$D$5:$BS$182,S$9,FALSE))),"")</f>
        <v>716.72</v>
      </c>
      <c r="T167" s="164">
        <f ca="1">IFERROR(IF((VLOOKUP($E167,'DTOC Backsheet'!$D$5:$BS$182,T$9,FALSE))="","",(VLOOKUP($E167,'DTOC Backsheet'!$D$5:$BS$182,T$9,FALSE))),"")</f>
        <v>635.33571428571429</v>
      </c>
      <c r="U167" s="140">
        <f ca="1">IFERROR(IF((VLOOKUP($E167,'DTOC Backsheet'!$D$5:$BS$182,U$9,FALSE))="","",(VLOOKUP($E167,'DTOC Backsheet'!$D$5:$BS$182,U$9,FALSE))),"")</f>
        <v>656.51357142857137</v>
      </c>
      <c r="V167" s="136">
        <f ca="1">IFERROR(IF((VLOOKUP($E167,'DTOC Backsheet'!$D$5:$BS$182,V$9,FALSE))="","",(VLOOKUP($E167,'DTOC Backsheet'!$D$5:$BS$182,V$9,FALSE))),"")</f>
        <v>656.51357142857137</v>
      </c>
      <c r="W167" s="136">
        <f ca="1">IFERROR(IF((VLOOKUP($E167,'DTOC Backsheet'!$D$5:$BS$182,W$9,FALSE))="","",(VLOOKUP($E167,'DTOC Backsheet'!$D$5:$BS$182,W$9,FALSE))),"")</f>
        <v>592.98</v>
      </c>
      <c r="X167" s="138">
        <f ca="1">IFERROR(IF((VLOOKUP($E167,'DTOC Backsheet'!$D$5:$BS$182,X$9,FALSE))="","",(VLOOKUP($E167,'DTOC Backsheet'!$D$5:$BS$182,X$9,FALSE))),"")</f>
        <v>656.51357142857137</v>
      </c>
      <c r="Y167" s="135">
        <f ca="1">IFERROR(IF((VLOOKUP($E167,'DTOC Backsheet'!$D$5:$BS$182,Y$9,FALSE))="","",(VLOOKUP($E167,'DTOC Backsheet'!$D$5:$BS$182,Y$9,FALSE))),"")</f>
        <v>860</v>
      </c>
      <c r="Z167" s="136">
        <f ca="1">IFERROR(IF((VLOOKUP($E167,'DTOC Backsheet'!$D$5:$BS$182,Z$9,FALSE))="","",(VLOOKUP($E167,'DTOC Backsheet'!$D$5:$BS$182,Z$9,FALSE))),"")</f>
        <v>1077</v>
      </c>
      <c r="AA167" s="164">
        <f ca="1">IFERROR(IF((VLOOKUP($E167,'DTOC Backsheet'!$D$5:$BS$182,AA$9,FALSE))="","",(VLOOKUP($E167,'DTOC Backsheet'!$D$5:$BS$182,AA$9,FALSE))),"")</f>
        <v>839</v>
      </c>
      <c r="AB167" s="139">
        <f ca="1">IFERROR(IF((VLOOKUP($E167,'DTOC Backsheet'!$D$5:$BS$182,AB$9,FALSE))="","",(VLOOKUP($E167,'DTOC Backsheet'!$D$5:$BS$182,AB$9,FALSE))),"")</f>
        <v>756</v>
      </c>
      <c r="AC167" s="164">
        <f ca="1">IFERROR(IF((VLOOKUP($E167,'DTOC Backsheet'!$D$5:$BS$182,AC$9,FALSE))="","",(VLOOKUP($E167,'DTOC Backsheet'!$D$5:$BS$182,AC$9,FALSE))),"")</f>
        <v>830</v>
      </c>
      <c r="AD167" s="140">
        <f ca="1">IFERROR(IF((VLOOKUP($E167,'DTOC Backsheet'!$D$5:$BS$182,AD$9,FALSE))="","",(VLOOKUP($E167,'DTOC Backsheet'!$D$5:$BS$182,AD$9,FALSE))),"")</f>
        <v>887</v>
      </c>
      <c r="AE167" s="136"/>
      <c r="AF167" s="139" t="str">
        <f ca="1">IFERROR(IF((VLOOKUP($E167,'DTOC Backsheet'!$D$5:$BS$182,AF$9,FALSE))="","",(VLOOKUP($E167,'DTOC Backsheet'!$D$5:$BS$182,AF$9,FALSE))),"")</f>
        <v/>
      </c>
      <c r="AG167" s="137" t="str">
        <f ca="1">IFERROR(IF((VLOOKUP($E167,'DTOC Backsheet'!$D$5:$BS$182,AG$9,FALSE))="","",(VLOOKUP($E167,'DTOC Backsheet'!$D$5:$BS$182,AG$9,FALSE))),"")</f>
        <v/>
      </c>
      <c r="AH167" s="136">
        <f t="shared" ca="1" si="47"/>
        <v>580</v>
      </c>
      <c r="AI167" s="138">
        <f t="shared" ca="1" si="48"/>
        <v>297</v>
      </c>
      <c r="AJ167" s="139">
        <f t="shared" ca="1" si="49"/>
        <v>519</v>
      </c>
      <c r="AK167" s="139">
        <f t="shared" ca="1" si="50"/>
        <v>1084</v>
      </c>
      <c r="AL167" s="164">
        <f t="shared" ca="1" si="51"/>
        <v>690</v>
      </c>
      <c r="AM167" s="140">
        <f t="shared" ca="1" si="52"/>
        <v>485</v>
      </c>
      <c r="AN167" s="136" t="str">
        <f t="shared" si="53"/>
        <v/>
      </c>
      <c r="AO167" s="139" t="str">
        <f t="shared" ca="1" si="54"/>
        <v/>
      </c>
      <c r="AP167" s="138" t="str">
        <f t="shared" ca="1" si="55"/>
        <v/>
      </c>
      <c r="AQ167" s="135">
        <f t="shared" ca="1" si="56"/>
        <v>-48.730000000000018</v>
      </c>
      <c r="AR167" s="136">
        <f t="shared" ca="1" si="57"/>
        <v>-281.53999999999996</v>
      </c>
      <c r="AS167" s="164">
        <f t="shared" ca="1" si="58"/>
        <v>-114.5</v>
      </c>
      <c r="AT167" s="139">
        <f t="shared" ca="1" si="59"/>
        <v>-39.279999999999973</v>
      </c>
      <c r="AU167" s="164">
        <f t="shared" ca="1" si="60"/>
        <v>-194.66428571428571</v>
      </c>
      <c r="AV167" s="140">
        <f t="shared" ca="1" si="61"/>
        <v>-230.48642857142863</v>
      </c>
      <c r="AW167" s="136" t="str">
        <f t="shared" si="62"/>
        <v/>
      </c>
      <c r="AX167" s="164" t="str">
        <f t="shared" ca="1" si="63"/>
        <v/>
      </c>
      <c r="AY167" s="140" t="str">
        <f t="shared" ca="1" si="64"/>
        <v/>
      </c>
    </row>
    <row r="168" spans="1:51">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46"/>
        <v>E06000020</v>
      </c>
      <c r="F168" s="29" t="str">
        <f ca="1">IF(E168="","",VLOOKUP(E168,'Org list'!$J$9:$K$636,2,0))</f>
        <v>Telford and Wrekin</v>
      </c>
      <c r="G168" s="135">
        <f ca="1">IFERROR(IF((VLOOKUP($E168,'DTOC Backsheet'!$D$5:$BS$182,G$9,FALSE))="","",(VLOOKUP($E168,'DTOC Backsheet'!$D$5:$BS$182,G$9,FALSE))),"")</f>
        <v>229</v>
      </c>
      <c r="H168" s="136">
        <f ca="1">IFERROR(IF((VLOOKUP($E168,'DTOC Backsheet'!$D$5:$BS$182,H$9,FALSE))="","",(VLOOKUP($E168,'DTOC Backsheet'!$D$5:$BS$182,H$9,FALSE))),"")</f>
        <v>279</v>
      </c>
      <c r="I168" s="136">
        <f ca="1">IFERROR(IF((VLOOKUP($E168,'DTOC Backsheet'!$D$5:$BS$182,I$9,FALSE))="","",(VLOOKUP($E168,'DTOC Backsheet'!$D$5:$BS$182,I$9,FALSE))),"")</f>
        <v>409</v>
      </c>
      <c r="J168" s="138">
        <f ca="1">IFERROR(IF((VLOOKUP($E168,'DTOC Backsheet'!$D$5:$BS$182,J$9,FALSE))="","",(VLOOKUP($E168,'DTOC Backsheet'!$D$5:$BS$182,J$9,FALSE))),"")</f>
        <v>350</v>
      </c>
      <c r="K168" s="164">
        <f ca="1">IFERROR(IF((VLOOKUP($E168,'DTOC Backsheet'!$D$5:$BS$182,K$9,FALSE))="","",(VLOOKUP($E168,'DTOC Backsheet'!$D$5:$BS$182,K$9,FALSE))),"")</f>
        <v>297</v>
      </c>
      <c r="L168" s="140">
        <f ca="1">IFERROR(IF((VLOOKUP($E168,'DTOC Backsheet'!$D$5:$BS$182,L$9,FALSE))="","",(VLOOKUP($E168,'DTOC Backsheet'!$D$5:$BS$182,L$9,FALSE))),"")</f>
        <v>260</v>
      </c>
      <c r="M168" s="136">
        <f ca="1">IFERROR(IF((VLOOKUP($E168,'DTOC Backsheet'!$D$5:$BS$182,M$9,FALSE))="","",(VLOOKUP($E168,'DTOC Backsheet'!$D$5:$BS$182,M$9,FALSE))),"")</f>
        <v>219</v>
      </c>
      <c r="N168" s="139">
        <f ca="1">IFERROR(IF((VLOOKUP($E168,'DTOC Backsheet'!$D$5:$BS$182,N$9,FALSE))="","",(VLOOKUP($E168,'DTOC Backsheet'!$D$5:$BS$182,N$9,FALSE))),"")</f>
        <v>311</v>
      </c>
      <c r="O168" s="137">
        <f ca="1">IFERROR(IF((VLOOKUP($E168,'DTOC Backsheet'!$D$5:$BS$182,O$9,FALSE))="","",(VLOOKUP($E168,'DTOC Backsheet'!$D$5:$BS$182,O$9,FALSE))),"")</f>
        <v>306</v>
      </c>
      <c r="P168" s="136">
        <f ca="1">IFERROR(IF((VLOOKUP($E168,'DTOC Backsheet'!$D$5:$BS$182,P$9,FALSE))="","",(VLOOKUP($E168,'DTOC Backsheet'!$D$5:$BS$182,P$9,FALSE))),"")</f>
        <v>297.46880180000005</v>
      </c>
      <c r="Q168" s="136">
        <f ca="1">IFERROR(IF((VLOOKUP($E168,'DTOC Backsheet'!$D$5:$BS$182,Q$9,FALSE))="","",(VLOOKUP($E168,'DTOC Backsheet'!$D$5:$BS$182,Q$9,FALSE))),"")</f>
        <v>297.46880180000005</v>
      </c>
      <c r="R168" s="136">
        <f ca="1">IFERROR(IF((VLOOKUP($E168,'DTOC Backsheet'!$D$5:$BS$182,R$9,FALSE))="","",(VLOOKUP($E168,'DTOC Backsheet'!$D$5:$BS$182,R$9,FALSE))),"")</f>
        <v>287.87303400000002</v>
      </c>
      <c r="S168" s="136">
        <f ca="1">IFERROR(IF((VLOOKUP($E168,'DTOC Backsheet'!$D$5:$BS$182,S$9,FALSE))="","",(VLOOKUP($E168,'DTOC Backsheet'!$D$5:$BS$182,S$9,FALSE))),"")</f>
        <v>297.46880180000005</v>
      </c>
      <c r="T168" s="164">
        <f ca="1">IFERROR(IF((VLOOKUP($E168,'DTOC Backsheet'!$D$5:$BS$182,T$9,FALSE))="","",(VLOOKUP($E168,'DTOC Backsheet'!$D$5:$BS$182,T$9,FALSE))),"")</f>
        <v>287.87303400000002</v>
      </c>
      <c r="U168" s="140">
        <f ca="1">IFERROR(IF((VLOOKUP($E168,'DTOC Backsheet'!$D$5:$BS$182,U$9,FALSE))="","",(VLOOKUP($E168,'DTOC Backsheet'!$D$5:$BS$182,U$9,FALSE))),"")</f>
        <v>297.46880180000005</v>
      </c>
      <c r="V168" s="136">
        <f ca="1">IFERROR(IF((VLOOKUP($E168,'DTOC Backsheet'!$D$5:$BS$182,V$9,FALSE))="","",(VLOOKUP($E168,'DTOC Backsheet'!$D$5:$BS$182,V$9,FALSE))),"")</f>
        <v>297.46880180000005</v>
      </c>
      <c r="W168" s="136">
        <f ca="1">IFERROR(IF((VLOOKUP($E168,'DTOC Backsheet'!$D$5:$BS$182,W$9,FALSE))="","",(VLOOKUP($E168,'DTOC Backsheet'!$D$5:$BS$182,W$9,FALSE))),"")</f>
        <v>268.68149840000001</v>
      </c>
      <c r="X168" s="138">
        <f ca="1">IFERROR(IF((VLOOKUP($E168,'DTOC Backsheet'!$D$5:$BS$182,X$9,FALSE))="","",(VLOOKUP($E168,'DTOC Backsheet'!$D$5:$BS$182,X$9,FALSE))),"")</f>
        <v>297.46880180000005</v>
      </c>
      <c r="Y168" s="135">
        <f ca="1">IFERROR(IF((VLOOKUP($E168,'DTOC Backsheet'!$D$5:$BS$182,Y$9,FALSE))="","",(VLOOKUP($E168,'DTOC Backsheet'!$D$5:$BS$182,Y$9,FALSE))),"")</f>
        <v>304</v>
      </c>
      <c r="Z168" s="136">
        <f ca="1">IFERROR(IF((VLOOKUP($E168,'DTOC Backsheet'!$D$5:$BS$182,Z$9,FALSE))="","",(VLOOKUP($E168,'DTOC Backsheet'!$D$5:$BS$182,Z$9,FALSE))),"")</f>
        <v>293</v>
      </c>
      <c r="AA168" s="164">
        <f ca="1">IFERROR(IF((VLOOKUP($E168,'DTOC Backsheet'!$D$5:$BS$182,AA$9,FALSE))="","",(VLOOKUP($E168,'DTOC Backsheet'!$D$5:$BS$182,AA$9,FALSE))),"")</f>
        <v>259</v>
      </c>
      <c r="AB168" s="139">
        <f ca="1">IFERROR(IF((VLOOKUP($E168,'DTOC Backsheet'!$D$5:$BS$182,AB$9,FALSE))="","",(VLOOKUP($E168,'DTOC Backsheet'!$D$5:$BS$182,AB$9,FALSE))),"")</f>
        <v>254</v>
      </c>
      <c r="AC168" s="164">
        <f ca="1">IFERROR(IF((VLOOKUP($E168,'DTOC Backsheet'!$D$5:$BS$182,AC$9,FALSE))="","",(VLOOKUP($E168,'DTOC Backsheet'!$D$5:$BS$182,AC$9,FALSE))),"")</f>
        <v>232</v>
      </c>
      <c r="AD168" s="140">
        <f ca="1">IFERROR(IF((VLOOKUP($E168,'DTOC Backsheet'!$D$5:$BS$182,AD$9,FALSE))="","",(VLOOKUP($E168,'DTOC Backsheet'!$D$5:$BS$182,AD$9,FALSE))),"")</f>
        <v>161</v>
      </c>
      <c r="AE168" s="136"/>
      <c r="AF168" s="139" t="str">
        <f ca="1">IFERROR(IF((VLOOKUP($E168,'DTOC Backsheet'!$D$5:$BS$182,AF$9,FALSE))="","",(VLOOKUP($E168,'DTOC Backsheet'!$D$5:$BS$182,AF$9,FALSE))),"")</f>
        <v/>
      </c>
      <c r="AG168" s="137" t="str">
        <f ca="1">IFERROR(IF((VLOOKUP($E168,'DTOC Backsheet'!$D$5:$BS$182,AG$9,FALSE))="","",(VLOOKUP($E168,'DTOC Backsheet'!$D$5:$BS$182,AG$9,FALSE))),"")</f>
        <v/>
      </c>
      <c r="AH168" s="136">
        <f t="shared" ca="1" si="47"/>
        <v>-75</v>
      </c>
      <c r="AI168" s="138">
        <f t="shared" ca="1" si="48"/>
        <v>-14</v>
      </c>
      <c r="AJ168" s="139">
        <f t="shared" ca="1" si="49"/>
        <v>150</v>
      </c>
      <c r="AK168" s="139">
        <f t="shared" ca="1" si="50"/>
        <v>96</v>
      </c>
      <c r="AL168" s="164">
        <f t="shared" ca="1" si="51"/>
        <v>65</v>
      </c>
      <c r="AM168" s="140">
        <f t="shared" ca="1" si="52"/>
        <v>99</v>
      </c>
      <c r="AN168" s="136" t="str">
        <f t="shared" si="53"/>
        <v/>
      </c>
      <c r="AO168" s="139" t="str">
        <f t="shared" ca="1" si="54"/>
        <v/>
      </c>
      <c r="AP168" s="138" t="str">
        <f t="shared" ca="1" si="55"/>
        <v/>
      </c>
      <c r="AQ168" s="135">
        <f t="shared" ca="1" si="56"/>
        <v>-6.5311981999999489</v>
      </c>
      <c r="AR168" s="136">
        <f t="shared" ca="1" si="57"/>
        <v>4.4688018000000511</v>
      </c>
      <c r="AS168" s="164">
        <f t="shared" ca="1" si="58"/>
        <v>28.873034000000018</v>
      </c>
      <c r="AT168" s="139">
        <f t="shared" ca="1" si="59"/>
        <v>43.468801800000051</v>
      </c>
      <c r="AU168" s="164">
        <f t="shared" ca="1" si="60"/>
        <v>55.873034000000018</v>
      </c>
      <c r="AV168" s="140">
        <f t="shared" ca="1" si="61"/>
        <v>136.46880180000005</v>
      </c>
      <c r="AW168" s="136" t="str">
        <f t="shared" si="62"/>
        <v/>
      </c>
      <c r="AX168" s="164" t="str">
        <f t="shared" ca="1" si="63"/>
        <v/>
      </c>
      <c r="AY168" s="140" t="str">
        <f t="shared" ca="1" si="64"/>
        <v/>
      </c>
    </row>
    <row r="169" spans="1:51">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46"/>
        <v>E06000034</v>
      </c>
      <c r="F169" s="29" t="str">
        <f ca="1">IF(E169="","",VLOOKUP(E169,'Org list'!$J$9:$K$636,2,0))</f>
        <v>Thurrock</v>
      </c>
      <c r="G169" s="135">
        <f ca="1">IFERROR(IF((VLOOKUP($E169,'DTOC Backsheet'!$D$5:$BS$182,G$9,FALSE))="","",(VLOOKUP($E169,'DTOC Backsheet'!$D$5:$BS$182,G$9,FALSE))),"")</f>
        <v>352</v>
      </c>
      <c r="H169" s="136">
        <f ca="1">IFERROR(IF((VLOOKUP($E169,'DTOC Backsheet'!$D$5:$BS$182,H$9,FALSE))="","",(VLOOKUP($E169,'DTOC Backsheet'!$D$5:$BS$182,H$9,FALSE))),"")</f>
        <v>503</v>
      </c>
      <c r="I169" s="136">
        <f ca="1">IFERROR(IF((VLOOKUP($E169,'DTOC Backsheet'!$D$5:$BS$182,I$9,FALSE))="","",(VLOOKUP($E169,'DTOC Backsheet'!$D$5:$BS$182,I$9,FALSE))),"")</f>
        <v>437</v>
      </c>
      <c r="J169" s="138">
        <f ca="1">IFERROR(IF((VLOOKUP($E169,'DTOC Backsheet'!$D$5:$BS$182,J$9,FALSE))="","",(VLOOKUP($E169,'DTOC Backsheet'!$D$5:$BS$182,J$9,FALSE))),"")</f>
        <v>314</v>
      </c>
      <c r="K169" s="164">
        <f ca="1">IFERROR(IF((VLOOKUP($E169,'DTOC Backsheet'!$D$5:$BS$182,K$9,FALSE))="","",(VLOOKUP($E169,'DTOC Backsheet'!$D$5:$BS$182,K$9,FALSE))),"")</f>
        <v>289</v>
      </c>
      <c r="L169" s="140">
        <f ca="1">IFERROR(IF((VLOOKUP($E169,'DTOC Backsheet'!$D$5:$BS$182,L$9,FALSE))="","",(VLOOKUP($E169,'DTOC Backsheet'!$D$5:$BS$182,L$9,FALSE))),"")</f>
        <v>255</v>
      </c>
      <c r="M169" s="136">
        <f ca="1">IFERROR(IF((VLOOKUP($E169,'DTOC Backsheet'!$D$5:$BS$182,M$9,FALSE))="","",(VLOOKUP($E169,'DTOC Backsheet'!$D$5:$BS$182,M$9,FALSE))),"")</f>
        <v>356</v>
      </c>
      <c r="N169" s="139">
        <f ca="1">IFERROR(IF((VLOOKUP($E169,'DTOC Backsheet'!$D$5:$BS$182,N$9,FALSE))="","",(VLOOKUP($E169,'DTOC Backsheet'!$D$5:$BS$182,N$9,FALSE))),"")</f>
        <v>426</v>
      </c>
      <c r="O169" s="137">
        <f ca="1">IFERROR(IF((VLOOKUP($E169,'DTOC Backsheet'!$D$5:$BS$182,O$9,FALSE))="","",(VLOOKUP($E169,'DTOC Backsheet'!$D$5:$BS$182,O$9,FALSE))),"")</f>
        <v>462</v>
      </c>
      <c r="P169" s="136">
        <f ca="1">IFERROR(IF((VLOOKUP($E169,'DTOC Backsheet'!$D$5:$BS$182,P$9,FALSE))="","",(VLOOKUP($E169,'DTOC Backsheet'!$D$5:$BS$182,P$9,FALSE))),"")</f>
        <v>358</v>
      </c>
      <c r="Q169" s="136">
        <f ca="1">IFERROR(IF((VLOOKUP($E169,'DTOC Backsheet'!$D$5:$BS$182,Q$9,FALSE))="","",(VLOOKUP($E169,'DTOC Backsheet'!$D$5:$BS$182,Q$9,FALSE))),"")</f>
        <v>347</v>
      </c>
      <c r="R169" s="136">
        <f ca="1">IFERROR(IF((VLOOKUP($E169,'DTOC Backsheet'!$D$5:$BS$182,R$9,FALSE))="","",(VLOOKUP($E169,'DTOC Backsheet'!$D$5:$BS$182,R$9,FALSE))),"")</f>
        <v>325</v>
      </c>
      <c r="S169" s="136">
        <f ca="1">IFERROR(IF((VLOOKUP($E169,'DTOC Backsheet'!$D$5:$BS$182,S$9,FALSE))="","",(VLOOKUP($E169,'DTOC Backsheet'!$D$5:$BS$182,S$9,FALSE))),"")</f>
        <v>324</v>
      </c>
      <c r="T169" s="164">
        <f ca="1">IFERROR(IF((VLOOKUP($E169,'DTOC Backsheet'!$D$5:$BS$182,T$9,FALSE))="","",(VLOOKUP($E169,'DTOC Backsheet'!$D$5:$BS$182,T$9,FALSE))),"")</f>
        <v>296.5</v>
      </c>
      <c r="U169" s="140">
        <f ca="1">IFERROR(IF((VLOOKUP($E169,'DTOC Backsheet'!$D$5:$BS$182,U$9,FALSE))="","",(VLOOKUP($E169,'DTOC Backsheet'!$D$5:$BS$182,U$9,FALSE))),"")</f>
        <v>310</v>
      </c>
      <c r="V169" s="136">
        <f ca="1">IFERROR(IF((VLOOKUP($E169,'DTOC Backsheet'!$D$5:$BS$182,V$9,FALSE))="","",(VLOOKUP($E169,'DTOC Backsheet'!$D$5:$BS$182,V$9,FALSE))),"")</f>
        <v>313</v>
      </c>
      <c r="W169" s="136">
        <f ca="1">IFERROR(IF((VLOOKUP($E169,'DTOC Backsheet'!$D$5:$BS$182,W$9,FALSE))="","",(VLOOKUP($E169,'DTOC Backsheet'!$D$5:$BS$182,W$9,FALSE))),"")</f>
        <v>283</v>
      </c>
      <c r="X169" s="138">
        <f ca="1">IFERROR(IF((VLOOKUP($E169,'DTOC Backsheet'!$D$5:$BS$182,X$9,FALSE))="","",(VLOOKUP($E169,'DTOC Backsheet'!$D$5:$BS$182,X$9,FALSE))),"")</f>
        <v>313</v>
      </c>
      <c r="Y169" s="135">
        <f ca="1">IFERROR(IF((VLOOKUP($E169,'DTOC Backsheet'!$D$5:$BS$182,Y$9,FALSE))="","",(VLOOKUP($E169,'DTOC Backsheet'!$D$5:$BS$182,Y$9,FALSE))),"")</f>
        <v>378</v>
      </c>
      <c r="Z169" s="136">
        <f ca="1">IFERROR(IF((VLOOKUP($E169,'DTOC Backsheet'!$D$5:$BS$182,Z$9,FALSE))="","",(VLOOKUP($E169,'DTOC Backsheet'!$D$5:$BS$182,Z$9,FALSE))),"")</f>
        <v>291</v>
      </c>
      <c r="AA169" s="164">
        <f ca="1">IFERROR(IF((VLOOKUP($E169,'DTOC Backsheet'!$D$5:$BS$182,AA$9,FALSE))="","",(VLOOKUP($E169,'DTOC Backsheet'!$D$5:$BS$182,AA$9,FALSE))),"")</f>
        <v>299</v>
      </c>
      <c r="AB169" s="139">
        <f ca="1">IFERROR(IF((VLOOKUP($E169,'DTOC Backsheet'!$D$5:$BS$182,AB$9,FALSE))="","",(VLOOKUP($E169,'DTOC Backsheet'!$D$5:$BS$182,AB$9,FALSE))),"")</f>
        <v>277</v>
      </c>
      <c r="AC169" s="164">
        <f ca="1">IFERROR(IF((VLOOKUP($E169,'DTOC Backsheet'!$D$5:$BS$182,AC$9,FALSE))="","",(VLOOKUP($E169,'DTOC Backsheet'!$D$5:$BS$182,AC$9,FALSE))),"")</f>
        <v>308</v>
      </c>
      <c r="AD169" s="140">
        <f ca="1">IFERROR(IF((VLOOKUP($E169,'DTOC Backsheet'!$D$5:$BS$182,AD$9,FALSE))="","",(VLOOKUP($E169,'DTOC Backsheet'!$D$5:$BS$182,AD$9,FALSE))),"")</f>
        <v>181</v>
      </c>
      <c r="AE169" s="136"/>
      <c r="AF169" s="139" t="str">
        <f ca="1">IFERROR(IF((VLOOKUP($E169,'DTOC Backsheet'!$D$5:$BS$182,AF$9,FALSE))="","",(VLOOKUP($E169,'DTOC Backsheet'!$D$5:$BS$182,AF$9,FALSE))),"")</f>
        <v/>
      </c>
      <c r="AG169" s="137" t="str">
        <f ca="1">IFERROR(IF((VLOOKUP($E169,'DTOC Backsheet'!$D$5:$BS$182,AG$9,FALSE))="","",(VLOOKUP($E169,'DTOC Backsheet'!$D$5:$BS$182,AG$9,FALSE))),"")</f>
        <v/>
      </c>
      <c r="AH169" s="136">
        <f t="shared" ca="1" si="47"/>
        <v>-26</v>
      </c>
      <c r="AI169" s="138">
        <f t="shared" ca="1" si="48"/>
        <v>212</v>
      </c>
      <c r="AJ169" s="139">
        <f t="shared" ca="1" si="49"/>
        <v>138</v>
      </c>
      <c r="AK169" s="139">
        <f t="shared" ca="1" si="50"/>
        <v>37</v>
      </c>
      <c r="AL169" s="164">
        <f t="shared" ca="1" si="51"/>
        <v>-19</v>
      </c>
      <c r="AM169" s="140">
        <f t="shared" ca="1" si="52"/>
        <v>74</v>
      </c>
      <c r="AN169" s="136" t="str">
        <f t="shared" si="53"/>
        <v/>
      </c>
      <c r="AO169" s="139" t="str">
        <f t="shared" ca="1" si="54"/>
        <v/>
      </c>
      <c r="AP169" s="138" t="str">
        <f t="shared" ca="1" si="55"/>
        <v/>
      </c>
      <c r="AQ169" s="135">
        <f t="shared" ca="1" si="56"/>
        <v>-20</v>
      </c>
      <c r="AR169" s="136">
        <f t="shared" ca="1" si="57"/>
        <v>56</v>
      </c>
      <c r="AS169" s="164">
        <f t="shared" ca="1" si="58"/>
        <v>26</v>
      </c>
      <c r="AT169" s="139">
        <f t="shared" ca="1" si="59"/>
        <v>47</v>
      </c>
      <c r="AU169" s="164">
        <f t="shared" ca="1" si="60"/>
        <v>-11.5</v>
      </c>
      <c r="AV169" s="140">
        <f t="shared" ca="1" si="61"/>
        <v>129</v>
      </c>
      <c r="AW169" s="136" t="str">
        <f t="shared" si="62"/>
        <v/>
      </c>
      <c r="AX169" s="164" t="str">
        <f t="shared" ca="1" si="63"/>
        <v/>
      </c>
      <c r="AY169" s="140" t="str">
        <f t="shared" ca="1" si="64"/>
        <v/>
      </c>
    </row>
    <row r="170" spans="1:51">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46"/>
        <v>E06000027</v>
      </c>
      <c r="F170" s="29" t="str">
        <f ca="1">IF(E170="","",VLOOKUP(E170,'Org list'!$J$9:$K$636,2,0))</f>
        <v>Torbay</v>
      </c>
      <c r="G170" s="135">
        <f ca="1">IFERROR(IF((VLOOKUP($E170,'DTOC Backsheet'!$D$5:$BS$182,G$9,FALSE))="","",(VLOOKUP($E170,'DTOC Backsheet'!$D$5:$BS$182,G$9,FALSE))),"")</f>
        <v>228</v>
      </c>
      <c r="H170" s="136">
        <f ca="1">IFERROR(IF((VLOOKUP($E170,'DTOC Backsheet'!$D$5:$BS$182,H$9,FALSE))="","",(VLOOKUP($E170,'DTOC Backsheet'!$D$5:$BS$182,H$9,FALSE))),"")</f>
        <v>221</v>
      </c>
      <c r="I170" s="136">
        <f ca="1">IFERROR(IF((VLOOKUP($E170,'DTOC Backsheet'!$D$5:$BS$182,I$9,FALSE))="","",(VLOOKUP($E170,'DTOC Backsheet'!$D$5:$BS$182,I$9,FALSE))),"")</f>
        <v>114</v>
      </c>
      <c r="J170" s="138">
        <f ca="1">IFERROR(IF((VLOOKUP($E170,'DTOC Backsheet'!$D$5:$BS$182,J$9,FALSE))="","",(VLOOKUP($E170,'DTOC Backsheet'!$D$5:$BS$182,J$9,FALSE))),"")</f>
        <v>195</v>
      </c>
      <c r="K170" s="164">
        <f ca="1">IFERROR(IF((VLOOKUP($E170,'DTOC Backsheet'!$D$5:$BS$182,K$9,FALSE))="","",(VLOOKUP($E170,'DTOC Backsheet'!$D$5:$BS$182,K$9,FALSE))),"")</f>
        <v>284</v>
      </c>
      <c r="L170" s="140">
        <f ca="1">IFERROR(IF((VLOOKUP($E170,'DTOC Backsheet'!$D$5:$BS$182,L$9,FALSE))="","",(VLOOKUP($E170,'DTOC Backsheet'!$D$5:$BS$182,L$9,FALSE))),"")</f>
        <v>281</v>
      </c>
      <c r="M170" s="136">
        <f ca="1">IFERROR(IF((VLOOKUP($E170,'DTOC Backsheet'!$D$5:$BS$182,M$9,FALSE))="","",(VLOOKUP($E170,'DTOC Backsheet'!$D$5:$BS$182,M$9,FALSE))),"")</f>
        <v>216</v>
      </c>
      <c r="N170" s="139">
        <f ca="1">IFERROR(IF((VLOOKUP($E170,'DTOC Backsheet'!$D$5:$BS$182,N$9,FALSE))="","",(VLOOKUP($E170,'DTOC Backsheet'!$D$5:$BS$182,N$9,FALSE))),"")</f>
        <v>224</v>
      </c>
      <c r="O170" s="137">
        <f ca="1">IFERROR(IF((VLOOKUP($E170,'DTOC Backsheet'!$D$5:$BS$182,O$9,FALSE))="","",(VLOOKUP($E170,'DTOC Backsheet'!$D$5:$BS$182,O$9,FALSE))),"")</f>
        <v>283</v>
      </c>
      <c r="P170" s="136">
        <f ca="1">IFERROR(IF((VLOOKUP($E170,'DTOC Backsheet'!$D$5:$BS$182,P$9,FALSE))="","",(VLOOKUP($E170,'DTOC Backsheet'!$D$5:$BS$182,P$9,FALSE))),"")</f>
        <v>373.00000000000006</v>
      </c>
      <c r="Q170" s="136">
        <f ca="1">IFERROR(IF((VLOOKUP($E170,'DTOC Backsheet'!$D$5:$BS$182,Q$9,FALSE))="","",(VLOOKUP($E170,'DTOC Backsheet'!$D$5:$BS$182,Q$9,FALSE))),"")</f>
        <v>297.81466154402608</v>
      </c>
      <c r="R170" s="136">
        <f ca="1">IFERROR(IF((VLOOKUP($E170,'DTOC Backsheet'!$D$5:$BS$182,R$9,FALSE))="","",(VLOOKUP($E170,'DTOC Backsheet'!$D$5:$BS$182,R$9,FALSE))),"")</f>
        <v>288.20773697808971</v>
      </c>
      <c r="S170" s="136">
        <f ca="1">IFERROR(IF((VLOOKUP($E170,'DTOC Backsheet'!$D$5:$BS$182,S$9,FALSE))="","",(VLOOKUP($E170,'DTOC Backsheet'!$D$5:$BS$182,S$9,FALSE))),"")</f>
        <v>297.81466154402608</v>
      </c>
      <c r="T170" s="164">
        <f ca="1">IFERROR(IF((VLOOKUP($E170,'DTOC Backsheet'!$D$5:$BS$182,T$9,FALSE))="","",(VLOOKUP($E170,'DTOC Backsheet'!$D$5:$BS$182,T$9,FALSE))),"")</f>
        <v>288.20773697808971</v>
      </c>
      <c r="U170" s="140">
        <f ca="1">IFERROR(IF((VLOOKUP($E170,'DTOC Backsheet'!$D$5:$BS$182,U$9,FALSE))="","",(VLOOKUP($E170,'DTOC Backsheet'!$D$5:$BS$182,U$9,FALSE))),"")</f>
        <v>297.81466154402608</v>
      </c>
      <c r="V170" s="136">
        <f ca="1">IFERROR(IF((VLOOKUP($E170,'DTOC Backsheet'!$D$5:$BS$182,V$9,FALSE))="","",(VLOOKUP($E170,'DTOC Backsheet'!$D$5:$BS$182,V$9,FALSE))),"")</f>
        <v>297.81466154402608</v>
      </c>
      <c r="W170" s="136">
        <f ca="1">IFERROR(IF((VLOOKUP($E170,'DTOC Backsheet'!$D$5:$BS$182,W$9,FALSE))="","",(VLOOKUP($E170,'DTOC Backsheet'!$D$5:$BS$182,W$9,FALSE))),"")</f>
        <v>268.99388784621704</v>
      </c>
      <c r="X170" s="138">
        <f ca="1">IFERROR(IF((VLOOKUP($E170,'DTOC Backsheet'!$D$5:$BS$182,X$9,FALSE))="","",(VLOOKUP($E170,'DTOC Backsheet'!$D$5:$BS$182,X$9,FALSE))),"")</f>
        <v>297.81466154402608</v>
      </c>
      <c r="Y170" s="135">
        <f ca="1">IFERROR(IF((VLOOKUP($E170,'DTOC Backsheet'!$D$5:$BS$182,Y$9,FALSE))="","",(VLOOKUP($E170,'DTOC Backsheet'!$D$5:$BS$182,Y$9,FALSE))),"")</f>
        <v>209</v>
      </c>
      <c r="Z170" s="136">
        <f ca="1">IFERROR(IF((VLOOKUP($E170,'DTOC Backsheet'!$D$5:$BS$182,Z$9,FALSE))="","",(VLOOKUP($E170,'DTOC Backsheet'!$D$5:$BS$182,Z$9,FALSE))),"")</f>
        <v>343</v>
      </c>
      <c r="AA170" s="164">
        <f ca="1">IFERROR(IF((VLOOKUP($E170,'DTOC Backsheet'!$D$5:$BS$182,AA$9,FALSE))="","",(VLOOKUP($E170,'DTOC Backsheet'!$D$5:$BS$182,AA$9,FALSE))),"")</f>
        <v>405</v>
      </c>
      <c r="AB170" s="139">
        <f ca="1">IFERROR(IF((VLOOKUP($E170,'DTOC Backsheet'!$D$5:$BS$182,AB$9,FALSE))="","",(VLOOKUP($E170,'DTOC Backsheet'!$D$5:$BS$182,AB$9,FALSE))),"")</f>
        <v>310</v>
      </c>
      <c r="AC170" s="164">
        <f ca="1">IFERROR(IF((VLOOKUP($E170,'DTOC Backsheet'!$D$5:$BS$182,AC$9,FALSE))="","",(VLOOKUP($E170,'DTOC Backsheet'!$D$5:$BS$182,AC$9,FALSE))),"")</f>
        <v>281</v>
      </c>
      <c r="AD170" s="140">
        <f ca="1">IFERROR(IF((VLOOKUP($E170,'DTOC Backsheet'!$D$5:$BS$182,AD$9,FALSE))="","",(VLOOKUP($E170,'DTOC Backsheet'!$D$5:$BS$182,AD$9,FALSE))),"")</f>
        <v>290</v>
      </c>
      <c r="AE170" s="136"/>
      <c r="AF170" s="139" t="str">
        <f ca="1">IFERROR(IF((VLOOKUP($E170,'DTOC Backsheet'!$D$5:$BS$182,AF$9,FALSE))="","",(VLOOKUP($E170,'DTOC Backsheet'!$D$5:$BS$182,AF$9,FALSE))),"")</f>
        <v/>
      </c>
      <c r="AG170" s="137" t="str">
        <f ca="1">IFERROR(IF((VLOOKUP($E170,'DTOC Backsheet'!$D$5:$BS$182,AG$9,FALSE))="","",(VLOOKUP($E170,'DTOC Backsheet'!$D$5:$BS$182,AG$9,FALSE))),"")</f>
        <v/>
      </c>
      <c r="AH170" s="136">
        <f t="shared" ca="1" si="47"/>
        <v>19</v>
      </c>
      <c r="AI170" s="138">
        <f t="shared" ca="1" si="48"/>
        <v>-122</v>
      </c>
      <c r="AJ170" s="139">
        <f t="shared" ca="1" si="49"/>
        <v>-291</v>
      </c>
      <c r="AK170" s="139">
        <f t="shared" ca="1" si="50"/>
        <v>-115</v>
      </c>
      <c r="AL170" s="164">
        <f t="shared" ca="1" si="51"/>
        <v>3</v>
      </c>
      <c r="AM170" s="140">
        <f t="shared" ca="1" si="52"/>
        <v>-9</v>
      </c>
      <c r="AN170" s="136" t="str">
        <f t="shared" si="53"/>
        <v/>
      </c>
      <c r="AO170" s="139" t="str">
        <f t="shared" ca="1" si="54"/>
        <v/>
      </c>
      <c r="AP170" s="138" t="str">
        <f t="shared" ca="1" si="55"/>
        <v/>
      </c>
      <c r="AQ170" s="135">
        <f t="shared" ca="1" si="56"/>
        <v>164.00000000000006</v>
      </c>
      <c r="AR170" s="136">
        <f t="shared" ca="1" si="57"/>
        <v>-45.18533845597392</v>
      </c>
      <c r="AS170" s="164">
        <f t="shared" ca="1" si="58"/>
        <v>-116.79226302191029</v>
      </c>
      <c r="AT170" s="139">
        <f t="shared" ca="1" si="59"/>
        <v>-12.18533845597392</v>
      </c>
      <c r="AU170" s="164">
        <f t="shared" ca="1" si="60"/>
        <v>7.2077369780897129</v>
      </c>
      <c r="AV170" s="140">
        <f t="shared" ca="1" si="61"/>
        <v>7.8146615440260803</v>
      </c>
      <c r="AW170" s="136" t="str">
        <f t="shared" si="62"/>
        <v/>
      </c>
      <c r="AX170" s="164" t="str">
        <f t="shared" ca="1" si="63"/>
        <v/>
      </c>
      <c r="AY170" s="140" t="str">
        <f t="shared" ca="1" si="64"/>
        <v/>
      </c>
    </row>
    <row r="171" spans="1:51">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46"/>
        <v>E09000030</v>
      </c>
      <c r="F171" s="29" t="str">
        <f ca="1">IF(E171="","",VLOOKUP(E171,'Org list'!$J$9:$K$636,2,0))</f>
        <v>Tower Hamlets</v>
      </c>
      <c r="G171" s="135">
        <f ca="1">IFERROR(IF((VLOOKUP($E171,'DTOC Backsheet'!$D$5:$BS$182,G$9,FALSE))="","",(VLOOKUP($E171,'DTOC Backsheet'!$D$5:$BS$182,G$9,FALSE))),"")</f>
        <v>612</v>
      </c>
      <c r="H171" s="136">
        <f ca="1">IFERROR(IF((VLOOKUP($E171,'DTOC Backsheet'!$D$5:$BS$182,H$9,FALSE))="","",(VLOOKUP($E171,'DTOC Backsheet'!$D$5:$BS$182,H$9,FALSE))),"")</f>
        <v>584</v>
      </c>
      <c r="I171" s="136">
        <f ca="1">IFERROR(IF((VLOOKUP($E171,'DTOC Backsheet'!$D$5:$BS$182,I$9,FALSE))="","",(VLOOKUP($E171,'DTOC Backsheet'!$D$5:$BS$182,I$9,FALSE))),"")</f>
        <v>468</v>
      </c>
      <c r="J171" s="138">
        <f ca="1">IFERROR(IF((VLOOKUP($E171,'DTOC Backsheet'!$D$5:$BS$182,J$9,FALSE))="","",(VLOOKUP($E171,'DTOC Backsheet'!$D$5:$BS$182,J$9,FALSE))),"")</f>
        <v>377</v>
      </c>
      <c r="K171" s="164">
        <f ca="1">IFERROR(IF((VLOOKUP($E171,'DTOC Backsheet'!$D$5:$BS$182,K$9,FALSE))="","",(VLOOKUP($E171,'DTOC Backsheet'!$D$5:$BS$182,K$9,FALSE))),"")</f>
        <v>222</v>
      </c>
      <c r="L171" s="140">
        <f ca="1">IFERROR(IF((VLOOKUP($E171,'DTOC Backsheet'!$D$5:$BS$182,L$9,FALSE))="","",(VLOOKUP($E171,'DTOC Backsheet'!$D$5:$BS$182,L$9,FALSE))),"")</f>
        <v>436</v>
      </c>
      <c r="M171" s="136">
        <f ca="1">IFERROR(IF((VLOOKUP($E171,'DTOC Backsheet'!$D$5:$BS$182,M$9,FALSE))="","",(VLOOKUP($E171,'DTOC Backsheet'!$D$5:$BS$182,M$9,FALSE))),"")</f>
        <v>361</v>
      </c>
      <c r="N171" s="139">
        <f ca="1">IFERROR(IF((VLOOKUP($E171,'DTOC Backsheet'!$D$5:$BS$182,N$9,FALSE))="","",(VLOOKUP($E171,'DTOC Backsheet'!$D$5:$BS$182,N$9,FALSE))),"")</f>
        <v>376</v>
      </c>
      <c r="O171" s="137">
        <f ca="1">IFERROR(IF((VLOOKUP($E171,'DTOC Backsheet'!$D$5:$BS$182,O$9,FALSE))="","",(VLOOKUP($E171,'DTOC Backsheet'!$D$5:$BS$182,O$9,FALSE))),"")</f>
        <v>350</v>
      </c>
      <c r="P171" s="136">
        <f ca="1">IFERROR(IF((VLOOKUP($E171,'DTOC Backsheet'!$D$5:$BS$182,P$9,FALSE))="","",(VLOOKUP($E171,'DTOC Backsheet'!$D$5:$BS$182,P$9,FALSE))),"")</f>
        <v>279</v>
      </c>
      <c r="Q171" s="136">
        <f ca="1">IFERROR(IF((VLOOKUP($E171,'DTOC Backsheet'!$D$5:$BS$182,Q$9,FALSE))="","",(VLOOKUP($E171,'DTOC Backsheet'!$D$5:$BS$182,Q$9,FALSE))),"")</f>
        <v>279</v>
      </c>
      <c r="R171" s="136">
        <f ca="1">IFERROR(IF((VLOOKUP($E171,'DTOC Backsheet'!$D$5:$BS$182,R$9,FALSE))="","",(VLOOKUP($E171,'DTOC Backsheet'!$D$5:$BS$182,R$9,FALSE))),"")</f>
        <v>270</v>
      </c>
      <c r="S171" s="136">
        <f ca="1">IFERROR(IF((VLOOKUP($E171,'DTOC Backsheet'!$D$5:$BS$182,S$9,FALSE))="","",(VLOOKUP($E171,'DTOC Backsheet'!$D$5:$BS$182,S$9,FALSE))),"")</f>
        <v>279</v>
      </c>
      <c r="T171" s="164">
        <f ca="1">IFERROR(IF((VLOOKUP($E171,'DTOC Backsheet'!$D$5:$BS$182,T$9,FALSE))="","",(VLOOKUP($E171,'DTOC Backsheet'!$D$5:$BS$182,T$9,FALSE))),"")</f>
        <v>268.74957870831975</v>
      </c>
      <c r="U171" s="140">
        <f ca="1">IFERROR(IF((VLOOKUP($E171,'DTOC Backsheet'!$D$5:$BS$182,U$9,FALSE))="","",(VLOOKUP($E171,'DTOC Backsheet'!$D$5:$BS$182,U$9,FALSE))),"")</f>
        <v>277.70789799859705</v>
      </c>
      <c r="V171" s="136">
        <f ca="1">IFERROR(IF((VLOOKUP($E171,'DTOC Backsheet'!$D$5:$BS$182,V$9,FALSE))="","",(VLOOKUP($E171,'DTOC Backsheet'!$D$5:$BS$182,V$9,FALSE))),"")</f>
        <v>277.70789799859705</v>
      </c>
      <c r="W171" s="136">
        <f ca="1">IFERROR(IF((VLOOKUP($E171,'DTOC Backsheet'!$D$5:$BS$182,W$9,FALSE))="","",(VLOOKUP($E171,'DTOC Backsheet'!$D$5:$BS$182,W$9,FALSE))),"")</f>
        <v>250.83294012776508</v>
      </c>
      <c r="X171" s="138">
        <f ca="1">IFERROR(IF((VLOOKUP($E171,'DTOC Backsheet'!$D$5:$BS$182,X$9,FALSE))="","",(VLOOKUP($E171,'DTOC Backsheet'!$D$5:$BS$182,X$9,FALSE))),"")</f>
        <v>277.70789799859705</v>
      </c>
      <c r="Y171" s="135">
        <f ca="1">IFERROR(IF((VLOOKUP($E171,'DTOC Backsheet'!$D$5:$BS$182,Y$9,FALSE))="","",(VLOOKUP($E171,'DTOC Backsheet'!$D$5:$BS$182,Y$9,FALSE))),"")</f>
        <v>580</v>
      </c>
      <c r="Z171" s="136">
        <f ca="1">IFERROR(IF((VLOOKUP($E171,'DTOC Backsheet'!$D$5:$BS$182,Z$9,FALSE))="","",(VLOOKUP($E171,'DTOC Backsheet'!$D$5:$BS$182,Z$9,FALSE))),"")</f>
        <v>636</v>
      </c>
      <c r="AA171" s="164">
        <f ca="1">IFERROR(IF((VLOOKUP($E171,'DTOC Backsheet'!$D$5:$BS$182,AA$9,FALSE))="","",(VLOOKUP($E171,'DTOC Backsheet'!$D$5:$BS$182,AA$9,FALSE))),"")</f>
        <v>489</v>
      </c>
      <c r="AB171" s="139">
        <f ca="1">IFERROR(IF((VLOOKUP($E171,'DTOC Backsheet'!$D$5:$BS$182,AB$9,FALSE))="","",(VLOOKUP($E171,'DTOC Backsheet'!$D$5:$BS$182,AB$9,FALSE))),"")</f>
        <v>357</v>
      </c>
      <c r="AC171" s="164">
        <f ca="1">IFERROR(IF((VLOOKUP($E171,'DTOC Backsheet'!$D$5:$BS$182,AC$9,FALSE))="","",(VLOOKUP($E171,'DTOC Backsheet'!$D$5:$BS$182,AC$9,FALSE))),"")</f>
        <v>414</v>
      </c>
      <c r="AD171" s="140">
        <f ca="1">IFERROR(IF((VLOOKUP($E171,'DTOC Backsheet'!$D$5:$BS$182,AD$9,FALSE))="","",(VLOOKUP($E171,'DTOC Backsheet'!$D$5:$BS$182,AD$9,FALSE))),"")</f>
        <v>455</v>
      </c>
      <c r="AE171" s="136"/>
      <c r="AF171" s="139" t="str">
        <f ca="1">IFERROR(IF((VLOOKUP($E171,'DTOC Backsheet'!$D$5:$BS$182,AF$9,FALSE))="","",(VLOOKUP($E171,'DTOC Backsheet'!$D$5:$BS$182,AF$9,FALSE))),"")</f>
        <v/>
      </c>
      <c r="AG171" s="137" t="str">
        <f ca="1">IFERROR(IF((VLOOKUP($E171,'DTOC Backsheet'!$D$5:$BS$182,AG$9,FALSE))="","",(VLOOKUP($E171,'DTOC Backsheet'!$D$5:$BS$182,AG$9,FALSE))),"")</f>
        <v/>
      </c>
      <c r="AH171" s="136">
        <f t="shared" ca="1" si="47"/>
        <v>32</v>
      </c>
      <c r="AI171" s="138">
        <f t="shared" ca="1" si="48"/>
        <v>-52</v>
      </c>
      <c r="AJ171" s="139">
        <f t="shared" ca="1" si="49"/>
        <v>-21</v>
      </c>
      <c r="AK171" s="139">
        <f t="shared" ca="1" si="50"/>
        <v>20</v>
      </c>
      <c r="AL171" s="164">
        <f t="shared" ca="1" si="51"/>
        <v>-192</v>
      </c>
      <c r="AM171" s="140">
        <f t="shared" ca="1" si="52"/>
        <v>-19</v>
      </c>
      <c r="AN171" s="136" t="str">
        <f t="shared" si="53"/>
        <v/>
      </c>
      <c r="AO171" s="139" t="str">
        <f t="shared" ca="1" si="54"/>
        <v/>
      </c>
      <c r="AP171" s="138" t="str">
        <f t="shared" ca="1" si="55"/>
        <v/>
      </c>
      <c r="AQ171" s="135">
        <f t="shared" ca="1" si="56"/>
        <v>-301</v>
      </c>
      <c r="AR171" s="136">
        <f t="shared" ca="1" si="57"/>
        <v>-357</v>
      </c>
      <c r="AS171" s="164">
        <f t="shared" ca="1" si="58"/>
        <v>-219</v>
      </c>
      <c r="AT171" s="139">
        <f t="shared" ca="1" si="59"/>
        <v>-78</v>
      </c>
      <c r="AU171" s="164">
        <f t="shared" ca="1" si="60"/>
        <v>-145.25042129168025</v>
      </c>
      <c r="AV171" s="140">
        <f t="shared" ca="1" si="61"/>
        <v>-177.29210200140295</v>
      </c>
      <c r="AW171" s="136" t="str">
        <f t="shared" si="62"/>
        <v/>
      </c>
      <c r="AX171" s="164" t="str">
        <f t="shared" ca="1" si="63"/>
        <v/>
      </c>
      <c r="AY171" s="140" t="str">
        <f t="shared" ca="1" si="64"/>
        <v/>
      </c>
    </row>
    <row r="172" spans="1:51">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65">IF($A172&gt;$BB$5-1,"",INDIRECT("'Comms by AT'!D"&amp;$A172+$BB$4))</f>
        <v>E08000009</v>
      </c>
      <c r="F172" s="29" t="str">
        <f ca="1">IF(E172="","",VLOOKUP(E172,'Org list'!$J$9:$K$636,2,0))</f>
        <v>Trafford</v>
      </c>
      <c r="G172" s="135">
        <f ca="1">IFERROR(IF((VLOOKUP($E172,'DTOC Backsheet'!$D$5:$BS$182,G$9,FALSE))="","",(VLOOKUP($E172,'DTOC Backsheet'!$D$5:$BS$182,G$9,FALSE))),"")</f>
        <v>2026</v>
      </c>
      <c r="H172" s="136">
        <f ca="1">IFERROR(IF((VLOOKUP($E172,'DTOC Backsheet'!$D$5:$BS$182,H$9,FALSE))="","",(VLOOKUP($E172,'DTOC Backsheet'!$D$5:$BS$182,H$9,FALSE))),"")</f>
        <v>2148</v>
      </c>
      <c r="I172" s="136">
        <f ca="1">IFERROR(IF((VLOOKUP($E172,'DTOC Backsheet'!$D$5:$BS$182,I$9,FALSE))="","",(VLOOKUP($E172,'DTOC Backsheet'!$D$5:$BS$182,I$9,FALSE))),"")</f>
        <v>1700</v>
      </c>
      <c r="J172" s="138">
        <f ca="1">IFERROR(IF((VLOOKUP($E172,'DTOC Backsheet'!$D$5:$BS$182,J$9,FALSE))="","",(VLOOKUP($E172,'DTOC Backsheet'!$D$5:$BS$182,J$9,FALSE))),"")</f>
        <v>1772</v>
      </c>
      <c r="K172" s="164">
        <f ca="1">IFERROR(IF((VLOOKUP($E172,'DTOC Backsheet'!$D$5:$BS$182,K$9,FALSE))="","",(VLOOKUP($E172,'DTOC Backsheet'!$D$5:$BS$182,K$9,FALSE))),"")</f>
        <v>2131</v>
      </c>
      <c r="L172" s="140">
        <f ca="1">IFERROR(IF((VLOOKUP($E172,'DTOC Backsheet'!$D$5:$BS$182,L$9,FALSE))="","",(VLOOKUP($E172,'DTOC Backsheet'!$D$5:$BS$182,L$9,FALSE))),"")</f>
        <v>2419</v>
      </c>
      <c r="M172" s="136">
        <f ca="1">IFERROR(IF((VLOOKUP($E172,'DTOC Backsheet'!$D$5:$BS$182,M$9,FALSE))="","",(VLOOKUP($E172,'DTOC Backsheet'!$D$5:$BS$182,M$9,FALSE))),"")</f>
        <v>2677</v>
      </c>
      <c r="N172" s="139">
        <f ca="1">IFERROR(IF((VLOOKUP($E172,'DTOC Backsheet'!$D$5:$BS$182,N$9,FALSE))="","",(VLOOKUP($E172,'DTOC Backsheet'!$D$5:$BS$182,N$9,FALSE))),"")</f>
        <v>2323</v>
      </c>
      <c r="O172" s="137">
        <f ca="1">IFERROR(IF((VLOOKUP($E172,'DTOC Backsheet'!$D$5:$BS$182,O$9,FALSE))="","",(VLOOKUP($E172,'DTOC Backsheet'!$D$5:$BS$182,O$9,FALSE))),"")</f>
        <v>1938</v>
      </c>
      <c r="P172" s="136">
        <f ca="1">IFERROR(IF((VLOOKUP($E172,'DTOC Backsheet'!$D$5:$BS$182,P$9,FALSE))="","",(VLOOKUP($E172,'DTOC Backsheet'!$D$5:$BS$182,P$9,FALSE))),"")</f>
        <v>1116</v>
      </c>
      <c r="Q172" s="136">
        <f ca="1">IFERROR(IF((VLOOKUP($E172,'DTOC Backsheet'!$D$5:$BS$182,Q$9,FALSE))="","",(VLOOKUP($E172,'DTOC Backsheet'!$D$5:$BS$182,Q$9,FALSE))),"")</f>
        <v>1023</v>
      </c>
      <c r="R172" s="136">
        <f ca="1">IFERROR(IF((VLOOKUP($E172,'DTOC Backsheet'!$D$5:$BS$182,R$9,FALSE))="","",(VLOOKUP($E172,'DTOC Backsheet'!$D$5:$BS$182,R$9,FALSE))),"")</f>
        <v>870</v>
      </c>
      <c r="S172" s="136">
        <f ca="1">IFERROR(IF((VLOOKUP($E172,'DTOC Backsheet'!$D$5:$BS$182,S$9,FALSE))="","",(VLOOKUP($E172,'DTOC Backsheet'!$D$5:$BS$182,S$9,FALSE))),"")</f>
        <v>899</v>
      </c>
      <c r="T172" s="164">
        <f ca="1">IFERROR(IF((VLOOKUP($E172,'DTOC Backsheet'!$D$5:$BS$182,T$9,FALSE))="","",(VLOOKUP($E172,'DTOC Backsheet'!$D$5:$BS$182,T$9,FALSE))),"")</f>
        <v>870</v>
      </c>
      <c r="U172" s="140">
        <f ca="1">IFERROR(IF((VLOOKUP($E172,'DTOC Backsheet'!$D$5:$BS$182,U$9,FALSE))="","",(VLOOKUP($E172,'DTOC Backsheet'!$D$5:$BS$182,U$9,FALSE))),"")</f>
        <v>899</v>
      </c>
      <c r="V172" s="136">
        <f ca="1">IFERROR(IF((VLOOKUP($E172,'DTOC Backsheet'!$D$5:$BS$182,V$9,FALSE))="","",(VLOOKUP($E172,'DTOC Backsheet'!$D$5:$BS$182,V$9,FALSE))),"")</f>
        <v>899</v>
      </c>
      <c r="W172" s="136">
        <f ca="1">IFERROR(IF((VLOOKUP($E172,'DTOC Backsheet'!$D$5:$BS$182,W$9,FALSE))="","",(VLOOKUP($E172,'DTOC Backsheet'!$D$5:$BS$182,W$9,FALSE))),"")</f>
        <v>812</v>
      </c>
      <c r="X172" s="138">
        <f ca="1">IFERROR(IF((VLOOKUP($E172,'DTOC Backsheet'!$D$5:$BS$182,X$9,FALSE))="","",(VLOOKUP($E172,'DTOC Backsheet'!$D$5:$BS$182,X$9,FALSE))),"")</f>
        <v>899</v>
      </c>
      <c r="Y172" s="135">
        <f ca="1">IFERROR(IF((VLOOKUP($E172,'DTOC Backsheet'!$D$5:$BS$182,Y$9,FALSE))="","",(VLOOKUP($E172,'DTOC Backsheet'!$D$5:$BS$182,Y$9,FALSE))),"")</f>
        <v>1418</v>
      </c>
      <c r="Z172" s="136">
        <f ca="1">IFERROR(IF((VLOOKUP($E172,'DTOC Backsheet'!$D$5:$BS$182,Z$9,FALSE))="","",(VLOOKUP($E172,'DTOC Backsheet'!$D$5:$BS$182,Z$9,FALSE))),"")</f>
        <v>1620</v>
      </c>
      <c r="AA172" s="164">
        <f ca="1">IFERROR(IF((VLOOKUP($E172,'DTOC Backsheet'!$D$5:$BS$182,AA$9,FALSE))="","",(VLOOKUP($E172,'DTOC Backsheet'!$D$5:$BS$182,AA$9,FALSE))),"")</f>
        <v>1544</v>
      </c>
      <c r="AB172" s="139">
        <f ca="1">IFERROR(IF((VLOOKUP($E172,'DTOC Backsheet'!$D$5:$BS$182,AB$9,FALSE))="","",(VLOOKUP($E172,'DTOC Backsheet'!$D$5:$BS$182,AB$9,FALSE))),"")</f>
        <v>1854</v>
      </c>
      <c r="AC172" s="164">
        <f ca="1">IFERROR(IF((VLOOKUP($E172,'DTOC Backsheet'!$D$5:$BS$182,AC$9,FALSE))="","",(VLOOKUP($E172,'DTOC Backsheet'!$D$5:$BS$182,AC$9,FALSE))),"")</f>
        <v>1242</v>
      </c>
      <c r="AD172" s="140">
        <f ca="1">IFERROR(IF((VLOOKUP($E172,'DTOC Backsheet'!$D$5:$BS$182,AD$9,FALSE))="","",(VLOOKUP($E172,'DTOC Backsheet'!$D$5:$BS$182,AD$9,FALSE))),"")</f>
        <v>938</v>
      </c>
      <c r="AE172" s="136"/>
      <c r="AF172" s="139" t="str">
        <f ca="1">IFERROR(IF((VLOOKUP($E172,'DTOC Backsheet'!$D$5:$BS$182,AF$9,FALSE))="","",(VLOOKUP($E172,'DTOC Backsheet'!$D$5:$BS$182,AF$9,FALSE))),"")</f>
        <v/>
      </c>
      <c r="AG172" s="137" t="str">
        <f ca="1">IFERROR(IF((VLOOKUP($E172,'DTOC Backsheet'!$D$5:$BS$182,AG$9,FALSE))="","",(VLOOKUP($E172,'DTOC Backsheet'!$D$5:$BS$182,AG$9,FALSE))),"")</f>
        <v/>
      </c>
      <c r="AH172" s="136">
        <f t="shared" ca="1" si="47"/>
        <v>608</v>
      </c>
      <c r="AI172" s="138">
        <f t="shared" ca="1" si="48"/>
        <v>528</v>
      </c>
      <c r="AJ172" s="139">
        <f t="shared" ca="1" si="49"/>
        <v>156</v>
      </c>
      <c r="AK172" s="139">
        <f t="shared" ca="1" si="50"/>
        <v>-82</v>
      </c>
      <c r="AL172" s="164">
        <f t="shared" ca="1" si="51"/>
        <v>889</v>
      </c>
      <c r="AM172" s="140">
        <f t="shared" ca="1" si="52"/>
        <v>1481</v>
      </c>
      <c r="AN172" s="136" t="str">
        <f t="shared" si="53"/>
        <v/>
      </c>
      <c r="AO172" s="139" t="str">
        <f t="shared" ca="1" si="54"/>
        <v/>
      </c>
      <c r="AP172" s="138" t="str">
        <f t="shared" ca="1" si="55"/>
        <v/>
      </c>
      <c r="AQ172" s="135">
        <f t="shared" ca="1" si="56"/>
        <v>-302</v>
      </c>
      <c r="AR172" s="136">
        <f t="shared" ca="1" si="57"/>
        <v>-597</v>
      </c>
      <c r="AS172" s="164">
        <f t="shared" ca="1" si="58"/>
        <v>-674</v>
      </c>
      <c r="AT172" s="139">
        <f t="shared" ca="1" si="59"/>
        <v>-955</v>
      </c>
      <c r="AU172" s="164">
        <f t="shared" ca="1" si="60"/>
        <v>-372</v>
      </c>
      <c r="AV172" s="140">
        <f t="shared" ca="1" si="61"/>
        <v>-39</v>
      </c>
      <c r="AW172" s="136" t="str">
        <f t="shared" si="62"/>
        <v/>
      </c>
      <c r="AX172" s="164" t="str">
        <f t="shared" ca="1" si="63"/>
        <v/>
      </c>
      <c r="AY172" s="140" t="str">
        <f t="shared" ca="1" si="64"/>
        <v/>
      </c>
    </row>
    <row r="173" spans="1:51">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65"/>
        <v>E08000036</v>
      </c>
      <c r="F173" s="29" t="str">
        <f ca="1">IF(E173="","",VLOOKUP(E173,'Org list'!$J$9:$K$636,2,0))</f>
        <v>Wakefield</v>
      </c>
      <c r="G173" s="135">
        <f ca="1">IFERROR(IF((VLOOKUP($E173,'DTOC Backsheet'!$D$5:$BS$182,G$9,FALSE))="","",(VLOOKUP($E173,'DTOC Backsheet'!$D$5:$BS$182,G$9,FALSE))),"")</f>
        <v>702</v>
      </c>
      <c r="H173" s="136">
        <f ca="1">IFERROR(IF((VLOOKUP($E173,'DTOC Backsheet'!$D$5:$BS$182,H$9,FALSE))="","",(VLOOKUP($E173,'DTOC Backsheet'!$D$5:$BS$182,H$9,FALSE))),"")</f>
        <v>653</v>
      </c>
      <c r="I173" s="136">
        <f ca="1">IFERROR(IF((VLOOKUP($E173,'DTOC Backsheet'!$D$5:$BS$182,I$9,FALSE))="","",(VLOOKUP($E173,'DTOC Backsheet'!$D$5:$BS$182,I$9,FALSE))),"")</f>
        <v>944</v>
      </c>
      <c r="J173" s="138">
        <f ca="1">IFERROR(IF((VLOOKUP($E173,'DTOC Backsheet'!$D$5:$BS$182,J$9,FALSE))="","",(VLOOKUP($E173,'DTOC Backsheet'!$D$5:$BS$182,J$9,FALSE))),"")</f>
        <v>1107</v>
      </c>
      <c r="K173" s="164">
        <f ca="1">IFERROR(IF((VLOOKUP($E173,'DTOC Backsheet'!$D$5:$BS$182,K$9,FALSE))="","",(VLOOKUP($E173,'DTOC Backsheet'!$D$5:$BS$182,K$9,FALSE))),"")</f>
        <v>998</v>
      </c>
      <c r="L173" s="140">
        <f ca="1">IFERROR(IF((VLOOKUP($E173,'DTOC Backsheet'!$D$5:$BS$182,L$9,FALSE))="","",(VLOOKUP($E173,'DTOC Backsheet'!$D$5:$BS$182,L$9,FALSE))),"")</f>
        <v>718</v>
      </c>
      <c r="M173" s="136">
        <f ca="1">IFERROR(IF((VLOOKUP($E173,'DTOC Backsheet'!$D$5:$BS$182,M$9,FALSE))="","",(VLOOKUP($E173,'DTOC Backsheet'!$D$5:$BS$182,M$9,FALSE))),"")</f>
        <v>670</v>
      </c>
      <c r="N173" s="139">
        <f ca="1">IFERROR(IF((VLOOKUP($E173,'DTOC Backsheet'!$D$5:$BS$182,N$9,FALSE))="","",(VLOOKUP($E173,'DTOC Backsheet'!$D$5:$BS$182,N$9,FALSE))),"")</f>
        <v>926</v>
      </c>
      <c r="O173" s="137">
        <f ca="1">IFERROR(IF((VLOOKUP($E173,'DTOC Backsheet'!$D$5:$BS$182,O$9,FALSE))="","",(VLOOKUP($E173,'DTOC Backsheet'!$D$5:$BS$182,O$9,FALSE))),"")</f>
        <v>1103</v>
      </c>
      <c r="P173" s="136">
        <f ca="1">IFERROR(IF((VLOOKUP($E173,'DTOC Backsheet'!$D$5:$BS$182,P$9,FALSE))="","",(VLOOKUP($E173,'DTOC Backsheet'!$D$5:$BS$182,P$9,FALSE))),"")</f>
        <v>632.74</v>
      </c>
      <c r="Q173" s="136">
        <f ca="1">IFERROR(IF((VLOOKUP($E173,'DTOC Backsheet'!$D$5:$BS$182,Q$9,FALSE))="","",(VLOOKUP($E173,'DTOC Backsheet'!$D$5:$BS$182,Q$9,FALSE))),"")</f>
        <v>632.69999999999993</v>
      </c>
      <c r="R173" s="136">
        <f ca="1">IFERROR(IF((VLOOKUP($E173,'DTOC Backsheet'!$D$5:$BS$182,R$9,FALSE))="","",(VLOOKUP($E173,'DTOC Backsheet'!$D$5:$BS$182,R$9,FALSE))),"")</f>
        <v>612.20000000000005</v>
      </c>
      <c r="S173" s="136">
        <f ca="1">IFERROR(IF((VLOOKUP($E173,'DTOC Backsheet'!$D$5:$BS$182,S$9,FALSE))="","",(VLOOKUP($E173,'DTOC Backsheet'!$D$5:$BS$182,S$9,FALSE))),"")</f>
        <v>632.69999999999993</v>
      </c>
      <c r="T173" s="164">
        <f ca="1">IFERROR(IF((VLOOKUP($E173,'DTOC Backsheet'!$D$5:$BS$182,T$9,FALSE))="","",(VLOOKUP($E173,'DTOC Backsheet'!$D$5:$BS$182,T$9,FALSE))),"")</f>
        <v>612.20000000000005</v>
      </c>
      <c r="U173" s="140">
        <f ca="1">IFERROR(IF((VLOOKUP($E173,'DTOC Backsheet'!$D$5:$BS$182,U$9,FALSE))="","",(VLOOKUP($E173,'DTOC Backsheet'!$D$5:$BS$182,U$9,FALSE))),"")</f>
        <v>632.69999999999993</v>
      </c>
      <c r="V173" s="136">
        <f ca="1">IFERROR(IF((VLOOKUP($E173,'DTOC Backsheet'!$D$5:$BS$182,V$9,FALSE))="","",(VLOOKUP($E173,'DTOC Backsheet'!$D$5:$BS$182,V$9,FALSE))),"")</f>
        <v>632.69999999999993</v>
      </c>
      <c r="W173" s="136">
        <f ca="1">IFERROR(IF((VLOOKUP($E173,'DTOC Backsheet'!$D$5:$BS$182,W$9,FALSE))="","",(VLOOKUP($E173,'DTOC Backsheet'!$D$5:$BS$182,W$9,FALSE))),"")</f>
        <v>571.59999999999991</v>
      </c>
      <c r="X173" s="138">
        <f ca="1">IFERROR(IF((VLOOKUP($E173,'DTOC Backsheet'!$D$5:$BS$182,X$9,FALSE))="","",(VLOOKUP($E173,'DTOC Backsheet'!$D$5:$BS$182,X$9,FALSE))),"")</f>
        <v>632.69999999999993</v>
      </c>
      <c r="Y173" s="135">
        <f ca="1">IFERROR(IF((VLOOKUP($E173,'DTOC Backsheet'!$D$5:$BS$182,Y$9,FALSE))="","",(VLOOKUP($E173,'DTOC Backsheet'!$D$5:$BS$182,Y$9,FALSE))),"")</f>
        <v>943</v>
      </c>
      <c r="Z173" s="136">
        <f ca="1">IFERROR(IF((VLOOKUP($E173,'DTOC Backsheet'!$D$5:$BS$182,Z$9,FALSE))="","",(VLOOKUP($E173,'DTOC Backsheet'!$D$5:$BS$182,Z$9,FALSE))),"")</f>
        <v>624</v>
      </c>
      <c r="AA173" s="164">
        <f ca="1">IFERROR(IF((VLOOKUP($E173,'DTOC Backsheet'!$D$5:$BS$182,AA$9,FALSE))="","",(VLOOKUP($E173,'DTOC Backsheet'!$D$5:$BS$182,AA$9,FALSE))),"")</f>
        <v>922</v>
      </c>
      <c r="AB173" s="139">
        <f ca="1">IFERROR(IF((VLOOKUP($E173,'DTOC Backsheet'!$D$5:$BS$182,AB$9,FALSE))="","",(VLOOKUP($E173,'DTOC Backsheet'!$D$5:$BS$182,AB$9,FALSE))),"")</f>
        <v>1009</v>
      </c>
      <c r="AC173" s="164">
        <f ca="1">IFERROR(IF((VLOOKUP($E173,'DTOC Backsheet'!$D$5:$BS$182,AC$9,FALSE))="","",(VLOOKUP($E173,'DTOC Backsheet'!$D$5:$BS$182,AC$9,FALSE))),"")</f>
        <v>707</v>
      </c>
      <c r="AD173" s="140">
        <f ca="1">IFERROR(IF((VLOOKUP($E173,'DTOC Backsheet'!$D$5:$BS$182,AD$9,FALSE))="","",(VLOOKUP($E173,'DTOC Backsheet'!$D$5:$BS$182,AD$9,FALSE))),"")</f>
        <v>585</v>
      </c>
      <c r="AE173" s="136"/>
      <c r="AF173" s="139" t="str">
        <f ca="1">IFERROR(IF((VLOOKUP($E173,'DTOC Backsheet'!$D$5:$BS$182,AF$9,FALSE))="","",(VLOOKUP($E173,'DTOC Backsheet'!$D$5:$BS$182,AF$9,FALSE))),"")</f>
        <v/>
      </c>
      <c r="AG173" s="137" t="str">
        <f ca="1">IFERROR(IF((VLOOKUP($E173,'DTOC Backsheet'!$D$5:$BS$182,AG$9,FALSE))="","",(VLOOKUP($E173,'DTOC Backsheet'!$D$5:$BS$182,AG$9,FALSE))),"")</f>
        <v/>
      </c>
      <c r="AH173" s="136">
        <f t="shared" ca="1" si="47"/>
        <v>-241</v>
      </c>
      <c r="AI173" s="138">
        <f t="shared" ca="1" si="48"/>
        <v>29</v>
      </c>
      <c r="AJ173" s="139">
        <f t="shared" ca="1" si="49"/>
        <v>22</v>
      </c>
      <c r="AK173" s="139">
        <f t="shared" ca="1" si="50"/>
        <v>98</v>
      </c>
      <c r="AL173" s="164">
        <f t="shared" ca="1" si="51"/>
        <v>291</v>
      </c>
      <c r="AM173" s="140">
        <f t="shared" ca="1" si="52"/>
        <v>133</v>
      </c>
      <c r="AN173" s="136" t="str">
        <f t="shared" si="53"/>
        <v/>
      </c>
      <c r="AO173" s="139" t="str">
        <f t="shared" ca="1" si="54"/>
        <v/>
      </c>
      <c r="AP173" s="138" t="str">
        <f t="shared" ca="1" si="55"/>
        <v/>
      </c>
      <c r="AQ173" s="135">
        <f t="shared" ca="1" si="56"/>
        <v>-310.26</v>
      </c>
      <c r="AR173" s="136">
        <f t="shared" ca="1" si="57"/>
        <v>8.6999999999999318</v>
      </c>
      <c r="AS173" s="164">
        <f t="shared" ca="1" si="58"/>
        <v>-309.79999999999995</v>
      </c>
      <c r="AT173" s="139">
        <f t="shared" ca="1" si="59"/>
        <v>-376.30000000000007</v>
      </c>
      <c r="AU173" s="164">
        <f t="shared" ca="1" si="60"/>
        <v>-94.799999999999955</v>
      </c>
      <c r="AV173" s="140">
        <f t="shared" ca="1" si="61"/>
        <v>47.699999999999932</v>
      </c>
      <c r="AW173" s="136" t="str">
        <f t="shared" si="62"/>
        <v/>
      </c>
      <c r="AX173" s="164" t="str">
        <f t="shared" ca="1" si="63"/>
        <v/>
      </c>
      <c r="AY173" s="140" t="str">
        <f t="shared" ca="1" si="64"/>
        <v/>
      </c>
    </row>
    <row r="174" spans="1:51">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65"/>
        <v>E08000030</v>
      </c>
      <c r="F174" s="29" t="str">
        <f ca="1">IF(E174="","",VLOOKUP(E174,'Org list'!$J$9:$K$636,2,0))</f>
        <v>Walsall</v>
      </c>
      <c r="G174" s="135">
        <f ca="1">IFERROR(IF((VLOOKUP($E174,'DTOC Backsheet'!$D$5:$BS$182,G$9,FALSE))="","",(VLOOKUP($E174,'DTOC Backsheet'!$D$5:$BS$182,G$9,FALSE))),"")</f>
        <v>485</v>
      </c>
      <c r="H174" s="136">
        <f ca="1">IFERROR(IF((VLOOKUP($E174,'DTOC Backsheet'!$D$5:$BS$182,H$9,FALSE))="","",(VLOOKUP($E174,'DTOC Backsheet'!$D$5:$BS$182,H$9,FALSE))),"")</f>
        <v>466</v>
      </c>
      <c r="I174" s="136">
        <f ca="1">IFERROR(IF((VLOOKUP($E174,'DTOC Backsheet'!$D$5:$BS$182,I$9,FALSE))="","",(VLOOKUP($E174,'DTOC Backsheet'!$D$5:$BS$182,I$9,FALSE))),"")</f>
        <v>1025</v>
      </c>
      <c r="J174" s="138">
        <f ca="1">IFERROR(IF((VLOOKUP($E174,'DTOC Backsheet'!$D$5:$BS$182,J$9,FALSE))="","",(VLOOKUP($E174,'DTOC Backsheet'!$D$5:$BS$182,J$9,FALSE))),"")</f>
        <v>717</v>
      </c>
      <c r="K174" s="164">
        <f ca="1">IFERROR(IF((VLOOKUP($E174,'DTOC Backsheet'!$D$5:$BS$182,K$9,FALSE))="","",(VLOOKUP($E174,'DTOC Backsheet'!$D$5:$BS$182,K$9,FALSE))),"")</f>
        <v>781</v>
      </c>
      <c r="L174" s="140">
        <f ca="1">IFERROR(IF((VLOOKUP($E174,'DTOC Backsheet'!$D$5:$BS$182,L$9,FALSE))="","",(VLOOKUP($E174,'DTOC Backsheet'!$D$5:$BS$182,L$9,FALSE))),"")</f>
        <v>740</v>
      </c>
      <c r="M174" s="136">
        <f ca="1">IFERROR(IF((VLOOKUP($E174,'DTOC Backsheet'!$D$5:$BS$182,M$9,FALSE))="","",(VLOOKUP($E174,'DTOC Backsheet'!$D$5:$BS$182,M$9,FALSE))),"")</f>
        <v>603</v>
      </c>
      <c r="N174" s="139">
        <f ca="1">IFERROR(IF((VLOOKUP($E174,'DTOC Backsheet'!$D$5:$BS$182,N$9,FALSE))="","",(VLOOKUP($E174,'DTOC Backsheet'!$D$5:$BS$182,N$9,FALSE))),"")</f>
        <v>441</v>
      </c>
      <c r="O174" s="137">
        <f ca="1">IFERROR(IF((VLOOKUP($E174,'DTOC Backsheet'!$D$5:$BS$182,O$9,FALSE))="","",(VLOOKUP($E174,'DTOC Backsheet'!$D$5:$BS$182,O$9,FALSE))),"")</f>
        <v>703</v>
      </c>
      <c r="P174" s="136">
        <f ca="1">IFERROR(IF((VLOOKUP($E174,'DTOC Backsheet'!$D$5:$BS$182,P$9,FALSE))="","",(VLOOKUP($E174,'DTOC Backsheet'!$D$5:$BS$182,P$9,FALSE))),"")</f>
        <v>605</v>
      </c>
      <c r="Q174" s="136">
        <f ca="1">IFERROR(IF((VLOOKUP($E174,'DTOC Backsheet'!$D$5:$BS$182,Q$9,FALSE))="","",(VLOOKUP($E174,'DTOC Backsheet'!$D$5:$BS$182,Q$9,FALSE))),"")</f>
        <v>678</v>
      </c>
      <c r="R174" s="136">
        <f ca="1">IFERROR(IF((VLOOKUP($E174,'DTOC Backsheet'!$D$5:$BS$182,R$9,FALSE))="","",(VLOOKUP($E174,'DTOC Backsheet'!$D$5:$BS$182,R$9,FALSE))),"")</f>
        <v>555</v>
      </c>
      <c r="S174" s="136">
        <f ca="1">IFERROR(IF((VLOOKUP($E174,'DTOC Backsheet'!$D$5:$BS$182,S$9,FALSE))="","",(VLOOKUP($E174,'DTOC Backsheet'!$D$5:$BS$182,S$9,FALSE))),"")</f>
        <v>416</v>
      </c>
      <c r="T174" s="164">
        <f ca="1">IFERROR(IF((VLOOKUP($E174,'DTOC Backsheet'!$D$5:$BS$182,T$9,FALSE))="","",(VLOOKUP($E174,'DTOC Backsheet'!$D$5:$BS$182,T$9,FALSE))),"")</f>
        <v>344</v>
      </c>
      <c r="U174" s="140">
        <f ca="1">IFERROR(IF((VLOOKUP($E174,'DTOC Backsheet'!$D$5:$BS$182,U$9,FALSE))="","",(VLOOKUP($E174,'DTOC Backsheet'!$D$5:$BS$182,U$9,FALSE))),"")</f>
        <v>379</v>
      </c>
      <c r="V174" s="136">
        <f ca="1">IFERROR(IF((VLOOKUP($E174,'DTOC Backsheet'!$D$5:$BS$182,V$9,FALSE))="","",(VLOOKUP($E174,'DTOC Backsheet'!$D$5:$BS$182,V$9,FALSE))),"")</f>
        <v>413</v>
      </c>
      <c r="W174" s="136">
        <f ca="1">IFERROR(IF((VLOOKUP($E174,'DTOC Backsheet'!$D$5:$BS$182,W$9,FALSE))="","",(VLOOKUP($E174,'DTOC Backsheet'!$D$5:$BS$182,W$9,FALSE))),"")</f>
        <v>379</v>
      </c>
      <c r="X174" s="138">
        <f ca="1">IFERROR(IF((VLOOKUP($E174,'DTOC Backsheet'!$D$5:$BS$182,X$9,FALSE))="","",(VLOOKUP($E174,'DTOC Backsheet'!$D$5:$BS$182,X$9,FALSE))),"")</f>
        <v>424</v>
      </c>
      <c r="Y174" s="135">
        <f ca="1">IFERROR(IF((VLOOKUP($E174,'DTOC Backsheet'!$D$5:$BS$182,Y$9,FALSE))="","",(VLOOKUP($E174,'DTOC Backsheet'!$D$5:$BS$182,Y$9,FALSE))),"")</f>
        <v>605</v>
      </c>
      <c r="Z174" s="136">
        <f ca="1">IFERROR(IF((VLOOKUP($E174,'DTOC Backsheet'!$D$5:$BS$182,Z$9,FALSE))="","",(VLOOKUP($E174,'DTOC Backsheet'!$D$5:$BS$182,Z$9,FALSE))),"")</f>
        <v>678</v>
      </c>
      <c r="AA174" s="164">
        <f ca="1">IFERROR(IF((VLOOKUP($E174,'DTOC Backsheet'!$D$5:$BS$182,AA$9,FALSE))="","",(VLOOKUP($E174,'DTOC Backsheet'!$D$5:$BS$182,AA$9,FALSE))),"")</f>
        <v>555</v>
      </c>
      <c r="AB174" s="139">
        <f ca="1">IFERROR(IF((VLOOKUP($E174,'DTOC Backsheet'!$D$5:$BS$182,AB$9,FALSE))="","",(VLOOKUP($E174,'DTOC Backsheet'!$D$5:$BS$182,AB$9,FALSE))),"")</f>
        <v>720</v>
      </c>
      <c r="AC174" s="164">
        <f ca="1">IFERROR(IF((VLOOKUP($E174,'DTOC Backsheet'!$D$5:$BS$182,AC$9,FALSE))="","",(VLOOKUP($E174,'DTOC Backsheet'!$D$5:$BS$182,AC$9,FALSE))),"")</f>
        <v>674</v>
      </c>
      <c r="AD174" s="140">
        <f ca="1">IFERROR(IF((VLOOKUP($E174,'DTOC Backsheet'!$D$5:$BS$182,AD$9,FALSE))="","",(VLOOKUP($E174,'DTOC Backsheet'!$D$5:$BS$182,AD$9,FALSE))),"")</f>
        <v>511</v>
      </c>
      <c r="AE174" s="136"/>
      <c r="AF174" s="139" t="str">
        <f ca="1">IFERROR(IF((VLOOKUP($E174,'DTOC Backsheet'!$D$5:$BS$182,AF$9,FALSE))="","",(VLOOKUP($E174,'DTOC Backsheet'!$D$5:$BS$182,AF$9,FALSE))),"")</f>
        <v/>
      </c>
      <c r="AG174" s="137" t="str">
        <f ca="1">IFERROR(IF((VLOOKUP($E174,'DTOC Backsheet'!$D$5:$BS$182,AG$9,FALSE))="","",(VLOOKUP($E174,'DTOC Backsheet'!$D$5:$BS$182,AG$9,FALSE))),"")</f>
        <v/>
      </c>
      <c r="AH174" s="136">
        <f t="shared" ca="1" si="47"/>
        <v>-120</v>
      </c>
      <c r="AI174" s="138">
        <f t="shared" ca="1" si="48"/>
        <v>-212</v>
      </c>
      <c r="AJ174" s="139">
        <f t="shared" ca="1" si="49"/>
        <v>470</v>
      </c>
      <c r="AK174" s="139">
        <f t="shared" ca="1" si="50"/>
        <v>-3</v>
      </c>
      <c r="AL174" s="164">
        <f t="shared" ca="1" si="51"/>
        <v>107</v>
      </c>
      <c r="AM174" s="140">
        <f t="shared" ca="1" si="52"/>
        <v>229</v>
      </c>
      <c r="AN174" s="136" t="str">
        <f t="shared" si="53"/>
        <v/>
      </c>
      <c r="AO174" s="139" t="str">
        <f t="shared" ca="1" si="54"/>
        <v/>
      </c>
      <c r="AP174" s="138" t="str">
        <f t="shared" ca="1" si="55"/>
        <v/>
      </c>
      <c r="AQ174" s="135">
        <f t="shared" ca="1" si="56"/>
        <v>0</v>
      </c>
      <c r="AR174" s="136">
        <f t="shared" ca="1" si="57"/>
        <v>0</v>
      </c>
      <c r="AS174" s="164">
        <f t="shared" ca="1" si="58"/>
        <v>0</v>
      </c>
      <c r="AT174" s="139">
        <f t="shared" ca="1" si="59"/>
        <v>-304</v>
      </c>
      <c r="AU174" s="164">
        <f t="shared" ca="1" si="60"/>
        <v>-330</v>
      </c>
      <c r="AV174" s="140">
        <f t="shared" ca="1" si="61"/>
        <v>-132</v>
      </c>
      <c r="AW174" s="136" t="str">
        <f t="shared" si="62"/>
        <v/>
      </c>
      <c r="AX174" s="164" t="str">
        <f t="shared" ca="1" si="63"/>
        <v/>
      </c>
      <c r="AY174" s="140" t="str">
        <f t="shared" ca="1" si="64"/>
        <v/>
      </c>
    </row>
    <row r="175" spans="1:51">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65"/>
        <v>E09000031</v>
      </c>
      <c r="F175" s="29" t="str">
        <f ca="1">IF(E175="","",VLOOKUP(E175,'Org list'!$J$9:$K$636,2,0))</f>
        <v>Waltham Forest</v>
      </c>
      <c r="G175" s="135">
        <f ca="1">IFERROR(IF((VLOOKUP($E175,'DTOC Backsheet'!$D$5:$BS$182,G$9,FALSE))="","",(VLOOKUP($E175,'DTOC Backsheet'!$D$5:$BS$182,G$9,FALSE))),"")</f>
        <v>459</v>
      </c>
      <c r="H175" s="136">
        <f ca="1">IFERROR(IF((VLOOKUP($E175,'DTOC Backsheet'!$D$5:$BS$182,H$9,FALSE))="","",(VLOOKUP($E175,'DTOC Backsheet'!$D$5:$BS$182,H$9,FALSE))),"")</f>
        <v>275</v>
      </c>
      <c r="I175" s="136">
        <f ca="1">IFERROR(IF((VLOOKUP($E175,'DTOC Backsheet'!$D$5:$BS$182,I$9,FALSE))="","",(VLOOKUP($E175,'DTOC Backsheet'!$D$5:$BS$182,I$9,FALSE))),"")</f>
        <v>242</v>
      </c>
      <c r="J175" s="138">
        <f ca="1">IFERROR(IF((VLOOKUP($E175,'DTOC Backsheet'!$D$5:$BS$182,J$9,FALSE))="","",(VLOOKUP($E175,'DTOC Backsheet'!$D$5:$BS$182,J$9,FALSE))),"")</f>
        <v>395</v>
      </c>
      <c r="K175" s="164">
        <f ca="1">IFERROR(IF((VLOOKUP($E175,'DTOC Backsheet'!$D$5:$BS$182,K$9,FALSE))="","",(VLOOKUP($E175,'DTOC Backsheet'!$D$5:$BS$182,K$9,FALSE))),"")</f>
        <v>392</v>
      </c>
      <c r="L175" s="140">
        <f ca="1">IFERROR(IF((VLOOKUP($E175,'DTOC Backsheet'!$D$5:$BS$182,L$9,FALSE))="","",(VLOOKUP($E175,'DTOC Backsheet'!$D$5:$BS$182,L$9,FALSE))),"")</f>
        <v>375</v>
      </c>
      <c r="M175" s="136">
        <f ca="1">IFERROR(IF((VLOOKUP($E175,'DTOC Backsheet'!$D$5:$BS$182,M$9,FALSE))="","",(VLOOKUP($E175,'DTOC Backsheet'!$D$5:$BS$182,M$9,FALSE))),"")</f>
        <v>302</v>
      </c>
      <c r="N175" s="139">
        <f ca="1">IFERROR(IF((VLOOKUP($E175,'DTOC Backsheet'!$D$5:$BS$182,N$9,FALSE))="","",(VLOOKUP($E175,'DTOC Backsheet'!$D$5:$BS$182,N$9,FALSE))),"")</f>
        <v>385</v>
      </c>
      <c r="O175" s="137">
        <f ca="1">IFERROR(IF((VLOOKUP($E175,'DTOC Backsheet'!$D$5:$BS$182,O$9,FALSE))="","",(VLOOKUP($E175,'DTOC Backsheet'!$D$5:$BS$182,O$9,FALSE))),"")</f>
        <v>494</v>
      </c>
      <c r="P175" s="136">
        <f ca="1">IFERROR(IF((VLOOKUP($E175,'DTOC Backsheet'!$D$5:$BS$182,P$9,FALSE))="","",(VLOOKUP($E175,'DTOC Backsheet'!$D$5:$BS$182,P$9,FALSE))),"")</f>
        <v>626.20000000000005</v>
      </c>
      <c r="Q175" s="136">
        <f ca="1">IFERROR(IF((VLOOKUP($E175,'DTOC Backsheet'!$D$5:$BS$182,Q$9,FALSE))="","",(VLOOKUP($E175,'DTOC Backsheet'!$D$5:$BS$182,Q$9,FALSE))),"")</f>
        <v>416.4</v>
      </c>
      <c r="R175" s="136">
        <f ca="1">IFERROR(IF((VLOOKUP($E175,'DTOC Backsheet'!$D$5:$BS$182,R$9,FALSE))="","",(VLOOKUP($E175,'DTOC Backsheet'!$D$5:$BS$182,R$9,FALSE))),"")</f>
        <v>359.84999999999997</v>
      </c>
      <c r="S175" s="136">
        <f ca="1">IFERROR(IF((VLOOKUP($E175,'DTOC Backsheet'!$D$5:$BS$182,S$9,FALSE))="","",(VLOOKUP($E175,'DTOC Backsheet'!$D$5:$BS$182,S$9,FALSE))),"")</f>
        <v>371.84999999999997</v>
      </c>
      <c r="T175" s="164">
        <f ca="1">IFERROR(IF((VLOOKUP($E175,'DTOC Backsheet'!$D$5:$BS$182,T$9,FALSE))="","",(VLOOKUP($E175,'DTOC Backsheet'!$D$5:$BS$182,T$9,FALSE))),"")</f>
        <v>359.84999999999997</v>
      </c>
      <c r="U175" s="140">
        <f ca="1">IFERROR(IF((VLOOKUP($E175,'DTOC Backsheet'!$D$5:$BS$182,U$9,FALSE))="","",(VLOOKUP($E175,'DTOC Backsheet'!$D$5:$BS$182,U$9,FALSE))),"")</f>
        <v>371.84999999999997</v>
      </c>
      <c r="V175" s="136">
        <f ca="1">IFERROR(IF((VLOOKUP($E175,'DTOC Backsheet'!$D$5:$BS$182,V$9,FALSE))="","",(VLOOKUP($E175,'DTOC Backsheet'!$D$5:$BS$182,V$9,FALSE))),"")</f>
        <v>371.84999999999997</v>
      </c>
      <c r="W175" s="136">
        <f ca="1">IFERROR(IF((VLOOKUP($E175,'DTOC Backsheet'!$D$5:$BS$182,W$9,FALSE))="","",(VLOOKUP($E175,'DTOC Backsheet'!$D$5:$BS$182,W$9,FALSE))),"")</f>
        <v>335.86</v>
      </c>
      <c r="X175" s="138">
        <f ca="1">IFERROR(IF((VLOOKUP($E175,'DTOC Backsheet'!$D$5:$BS$182,X$9,FALSE))="","",(VLOOKUP($E175,'DTOC Backsheet'!$D$5:$BS$182,X$9,FALSE))),"")</f>
        <v>371.84999999999997</v>
      </c>
      <c r="Y175" s="135">
        <f ca="1">IFERROR(IF((VLOOKUP($E175,'DTOC Backsheet'!$D$5:$BS$182,Y$9,FALSE))="","",(VLOOKUP($E175,'DTOC Backsheet'!$D$5:$BS$182,Y$9,FALSE))),"")</f>
        <v>525</v>
      </c>
      <c r="Z175" s="136">
        <f ca="1">IFERROR(IF((VLOOKUP($E175,'DTOC Backsheet'!$D$5:$BS$182,Z$9,FALSE))="","",(VLOOKUP($E175,'DTOC Backsheet'!$D$5:$BS$182,Z$9,FALSE))),"")</f>
        <v>425</v>
      </c>
      <c r="AA175" s="164">
        <f ca="1">IFERROR(IF((VLOOKUP($E175,'DTOC Backsheet'!$D$5:$BS$182,AA$9,FALSE))="","",(VLOOKUP($E175,'DTOC Backsheet'!$D$5:$BS$182,AA$9,FALSE))),"")</f>
        <v>469</v>
      </c>
      <c r="AB175" s="139">
        <f ca="1">IFERROR(IF((VLOOKUP($E175,'DTOC Backsheet'!$D$5:$BS$182,AB$9,FALSE))="","",(VLOOKUP($E175,'DTOC Backsheet'!$D$5:$BS$182,AB$9,FALSE))),"")</f>
        <v>263</v>
      </c>
      <c r="AC175" s="164">
        <f ca="1">IFERROR(IF((VLOOKUP($E175,'DTOC Backsheet'!$D$5:$BS$182,AC$9,FALSE))="","",(VLOOKUP($E175,'DTOC Backsheet'!$D$5:$BS$182,AC$9,FALSE))),"")</f>
        <v>195</v>
      </c>
      <c r="AD175" s="140">
        <f ca="1">IFERROR(IF((VLOOKUP($E175,'DTOC Backsheet'!$D$5:$BS$182,AD$9,FALSE))="","",(VLOOKUP($E175,'DTOC Backsheet'!$D$5:$BS$182,AD$9,FALSE))),"")</f>
        <v>232</v>
      </c>
      <c r="AE175" s="136"/>
      <c r="AF175" s="139" t="str">
        <f ca="1">IFERROR(IF((VLOOKUP($E175,'DTOC Backsheet'!$D$5:$BS$182,AF$9,FALSE))="","",(VLOOKUP($E175,'DTOC Backsheet'!$D$5:$BS$182,AF$9,FALSE))),"")</f>
        <v/>
      </c>
      <c r="AG175" s="137" t="str">
        <f ca="1">IFERROR(IF((VLOOKUP($E175,'DTOC Backsheet'!$D$5:$BS$182,AG$9,FALSE))="","",(VLOOKUP($E175,'DTOC Backsheet'!$D$5:$BS$182,AG$9,FALSE))),"")</f>
        <v/>
      </c>
      <c r="AH175" s="136">
        <f t="shared" ca="1" si="47"/>
        <v>-66</v>
      </c>
      <c r="AI175" s="138">
        <f t="shared" ca="1" si="48"/>
        <v>-150</v>
      </c>
      <c r="AJ175" s="139">
        <f t="shared" ca="1" si="49"/>
        <v>-227</v>
      </c>
      <c r="AK175" s="139">
        <f t="shared" ca="1" si="50"/>
        <v>132</v>
      </c>
      <c r="AL175" s="164">
        <f t="shared" ca="1" si="51"/>
        <v>197</v>
      </c>
      <c r="AM175" s="140">
        <f t="shared" ca="1" si="52"/>
        <v>143</v>
      </c>
      <c r="AN175" s="136" t="str">
        <f t="shared" si="53"/>
        <v/>
      </c>
      <c r="AO175" s="139" t="str">
        <f t="shared" ca="1" si="54"/>
        <v/>
      </c>
      <c r="AP175" s="138" t="str">
        <f t="shared" ca="1" si="55"/>
        <v/>
      </c>
      <c r="AQ175" s="135">
        <f t="shared" ca="1" si="56"/>
        <v>101.20000000000005</v>
      </c>
      <c r="AR175" s="136">
        <f t="shared" ca="1" si="57"/>
        <v>-8.6000000000000227</v>
      </c>
      <c r="AS175" s="164">
        <f t="shared" ca="1" si="58"/>
        <v>-109.15000000000003</v>
      </c>
      <c r="AT175" s="139">
        <f t="shared" ca="1" si="59"/>
        <v>108.84999999999997</v>
      </c>
      <c r="AU175" s="164">
        <f t="shared" ca="1" si="60"/>
        <v>164.84999999999997</v>
      </c>
      <c r="AV175" s="140">
        <f t="shared" ca="1" si="61"/>
        <v>139.84999999999997</v>
      </c>
      <c r="AW175" s="136" t="str">
        <f t="shared" si="62"/>
        <v/>
      </c>
      <c r="AX175" s="164" t="str">
        <f t="shared" ca="1" si="63"/>
        <v/>
      </c>
      <c r="AY175" s="140" t="str">
        <f t="shared" ca="1" si="64"/>
        <v/>
      </c>
    </row>
    <row r="176" spans="1:51">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65"/>
        <v>E09000032</v>
      </c>
      <c r="F176" s="29" t="str">
        <f ca="1">IF(E176="","",VLOOKUP(E176,'Org list'!$J$9:$K$636,2,0))</f>
        <v>Wandsworth</v>
      </c>
      <c r="G176" s="135">
        <f ca="1">IFERROR(IF((VLOOKUP($E176,'DTOC Backsheet'!$D$5:$BS$182,G$9,FALSE))="","",(VLOOKUP($E176,'DTOC Backsheet'!$D$5:$BS$182,G$9,FALSE))),"")</f>
        <v>374</v>
      </c>
      <c r="H176" s="136">
        <f ca="1">IFERROR(IF((VLOOKUP($E176,'DTOC Backsheet'!$D$5:$BS$182,H$9,FALSE))="","",(VLOOKUP($E176,'DTOC Backsheet'!$D$5:$BS$182,H$9,FALSE))),"")</f>
        <v>344</v>
      </c>
      <c r="I176" s="136">
        <f ca="1">IFERROR(IF((VLOOKUP($E176,'DTOC Backsheet'!$D$5:$BS$182,I$9,FALSE))="","",(VLOOKUP($E176,'DTOC Backsheet'!$D$5:$BS$182,I$9,FALSE))),"")</f>
        <v>303</v>
      </c>
      <c r="J176" s="138">
        <f ca="1">IFERROR(IF((VLOOKUP($E176,'DTOC Backsheet'!$D$5:$BS$182,J$9,FALSE))="","",(VLOOKUP($E176,'DTOC Backsheet'!$D$5:$BS$182,J$9,FALSE))),"")</f>
        <v>294</v>
      </c>
      <c r="K176" s="164">
        <f ca="1">IFERROR(IF((VLOOKUP($E176,'DTOC Backsheet'!$D$5:$BS$182,K$9,FALSE))="","",(VLOOKUP($E176,'DTOC Backsheet'!$D$5:$BS$182,K$9,FALSE))),"")</f>
        <v>407</v>
      </c>
      <c r="L176" s="140">
        <f ca="1">IFERROR(IF((VLOOKUP($E176,'DTOC Backsheet'!$D$5:$BS$182,L$9,FALSE))="","",(VLOOKUP($E176,'DTOC Backsheet'!$D$5:$BS$182,L$9,FALSE))),"")</f>
        <v>370</v>
      </c>
      <c r="M176" s="136">
        <f ca="1">IFERROR(IF((VLOOKUP($E176,'DTOC Backsheet'!$D$5:$BS$182,M$9,FALSE))="","",(VLOOKUP($E176,'DTOC Backsheet'!$D$5:$BS$182,M$9,FALSE))),"")</f>
        <v>358</v>
      </c>
      <c r="N176" s="139">
        <f ca="1">IFERROR(IF((VLOOKUP($E176,'DTOC Backsheet'!$D$5:$BS$182,N$9,FALSE))="","",(VLOOKUP($E176,'DTOC Backsheet'!$D$5:$BS$182,N$9,FALSE))),"")</f>
        <v>318</v>
      </c>
      <c r="O176" s="137">
        <f ca="1">IFERROR(IF((VLOOKUP($E176,'DTOC Backsheet'!$D$5:$BS$182,O$9,FALSE))="","",(VLOOKUP($E176,'DTOC Backsheet'!$D$5:$BS$182,O$9,FALSE))),"")</f>
        <v>252</v>
      </c>
      <c r="P176" s="136">
        <f ca="1">IFERROR(IF((VLOOKUP($E176,'DTOC Backsheet'!$D$5:$BS$182,P$9,FALSE))="","",(VLOOKUP($E176,'DTOC Backsheet'!$D$5:$BS$182,P$9,FALSE))),"")</f>
        <v>210.96</v>
      </c>
      <c r="Q176" s="136">
        <f ca="1">IFERROR(IF((VLOOKUP($E176,'DTOC Backsheet'!$D$5:$BS$182,Q$9,FALSE))="","",(VLOOKUP($E176,'DTOC Backsheet'!$D$5:$BS$182,Q$9,FALSE))),"")</f>
        <v>199.42</v>
      </c>
      <c r="R176" s="136">
        <f ca="1">IFERROR(IF((VLOOKUP($E176,'DTOC Backsheet'!$D$5:$BS$182,R$9,FALSE))="","",(VLOOKUP($E176,'DTOC Backsheet'!$D$5:$BS$182,R$9,FALSE))),"")</f>
        <v>187.88</v>
      </c>
      <c r="S176" s="136">
        <f ca="1">IFERROR(IF((VLOOKUP($E176,'DTOC Backsheet'!$D$5:$BS$182,S$9,FALSE))="","",(VLOOKUP($E176,'DTOC Backsheet'!$D$5:$BS$182,S$9,FALSE))),"")</f>
        <v>176.34</v>
      </c>
      <c r="T176" s="164">
        <f ca="1">IFERROR(IF((VLOOKUP($E176,'DTOC Backsheet'!$D$5:$BS$182,T$9,FALSE))="","",(VLOOKUP($E176,'DTOC Backsheet'!$D$5:$BS$182,T$9,FALSE))),"")</f>
        <v>279.06143849373967</v>
      </c>
      <c r="U176" s="140">
        <f ca="1">IFERROR(IF((VLOOKUP($E176,'DTOC Backsheet'!$D$5:$BS$182,U$9,FALSE))="","",(VLOOKUP($E176,'DTOC Backsheet'!$D$5:$BS$182,U$9,FALSE))),"")</f>
        <v>288.36348644353097</v>
      </c>
      <c r="V176" s="136">
        <f ca="1">IFERROR(IF((VLOOKUP($E176,'DTOC Backsheet'!$D$5:$BS$182,V$9,FALSE))="","",(VLOOKUP($E176,'DTOC Backsheet'!$D$5:$BS$182,V$9,FALSE))),"")</f>
        <v>288.36348644353097</v>
      </c>
      <c r="W176" s="136">
        <f ca="1">IFERROR(IF((VLOOKUP($E176,'DTOC Backsheet'!$D$5:$BS$182,W$9,FALSE))="","",(VLOOKUP($E176,'DTOC Backsheet'!$D$5:$BS$182,W$9,FALSE))),"")</f>
        <v>260.45734259415707</v>
      </c>
      <c r="X176" s="138">
        <f ca="1">IFERROR(IF((VLOOKUP($E176,'DTOC Backsheet'!$D$5:$BS$182,X$9,FALSE))="","",(VLOOKUP($E176,'DTOC Backsheet'!$D$5:$BS$182,X$9,FALSE))),"")</f>
        <v>288.36348644353097</v>
      </c>
      <c r="Y176" s="135">
        <f ca="1">IFERROR(IF((VLOOKUP($E176,'DTOC Backsheet'!$D$5:$BS$182,Y$9,FALSE))="","",(VLOOKUP($E176,'DTOC Backsheet'!$D$5:$BS$182,Y$9,FALSE))),"")</f>
        <v>354</v>
      </c>
      <c r="Z176" s="136">
        <f ca="1">IFERROR(IF((VLOOKUP($E176,'DTOC Backsheet'!$D$5:$BS$182,Z$9,FALSE))="","",(VLOOKUP($E176,'DTOC Backsheet'!$D$5:$BS$182,Z$9,FALSE))),"")</f>
        <v>429</v>
      </c>
      <c r="AA176" s="164">
        <f ca="1">IFERROR(IF((VLOOKUP($E176,'DTOC Backsheet'!$D$5:$BS$182,AA$9,FALSE))="","",(VLOOKUP($E176,'DTOC Backsheet'!$D$5:$BS$182,AA$9,FALSE))),"")</f>
        <v>418</v>
      </c>
      <c r="AB176" s="139">
        <f ca="1">IFERROR(IF((VLOOKUP($E176,'DTOC Backsheet'!$D$5:$BS$182,AB$9,FALSE))="","",(VLOOKUP($E176,'DTOC Backsheet'!$D$5:$BS$182,AB$9,FALSE))),"")</f>
        <v>458</v>
      </c>
      <c r="AC176" s="164">
        <f ca="1">IFERROR(IF((VLOOKUP($E176,'DTOC Backsheet'!$D$5:$BS$182,AC$9,FALSE))="","",(VLOOKUP($E176,'DTOC Backsheet'!$D$5:$BS$182,AC$9,FALSE))),"")</f>
        <v>330</v>
      </c>
      <c r="AD176" s="140">
        <f ca="1">IFERROR(IF((VLOOKUP($E176,'DTOC Backsheet'!$D$5:$BS$182,AD$9,FALSE))="","",(VLOOKUP($E176,'DTOC Backsheet'!$D$5:$BS$182,AD$9,FALSE))),"")</f>
        <v>414</v>
      </c>
      <c r="AE176" s="136"/>
      <c r="AF176" s="139" t="str">
        <f ca="1">IFERROR(IF((VLOOKUP($E176,'DTOC Backsheet'!$D$5:$BS$182,AF$9,FALSE))="","",(VLOOKUP($E176,'DTOC Backsheet'!$D$5:$BS$182,AF$9,FALSE))),"")</f>
        <v/>
      </c>
      <c r="AG176" s="137" t="str">
        <f ca="1">IFERROR(IF((VLOOKUP($E176,'DTOC Backsheet'!$D$5:$BS$182,AG$9,FALSE))="","",(VLOOKUP($E176,'DTOC Backsheet'!$D$5:$BS$182,AG$9,FALSE))),"")</f>
        <v/>
      </c>
      <c r="AH176" s="136">
        <f t="shared" ca="1" si="47"/>
        <v>20</v>
      </c>
      <c r="AI176" s="138">
        <f t="shared" ca="1" si="48"/>
        <v>-85</v>
      </c>
      <c r="AJ176" s="139">
        <f t="shared" ca="1" si="49"/>
        <v>-115</v>
      </c>
      <c r="AK176" s="139">
        <f t="shared" ca="1" si="50"/>
        <v>-164</v>
      </c>
      <c r="AL176" s="164">
        <f t="shared" ca="1" si="51"/>
        <v>77</v>
      </c>
      <c r="AM176" s="140">
        <f t="shared" ca="1" si="52"/>
        <v>-44</v>
      </c>
      <c r="AN176" s="136" t="str">
        <f t="shared" si="53"/>
        <v/>
      </c>
      <c r="AO176" s="139" t="str">
        <f t="shared" ca="1" si="54"/>
        <v/>
      </c>
      <c r="AP176" s="138" t="str">
        <f t="shared" ca="1" si="55"/>
        <v/>
      </c>
      <c r="AQ176" s="135">
        <f t="shared" ca="1" si="56"/>
        <v>-143.04</v>
      </c>
      <c r="AR176" s="136">
        <f t="shared" ca="1" si="57"/>
        <v>-229.58</v>
      </c>
      <c r="AS176" s="164">
        <f t="shared" ca="1" si="58"/>
        <v>-230.12</v>
      </c>
      <c r="AT176" s="139">
        <f t="shared" ca="1" si="59"/>
        <v>-281.65999999999997</v>
      </c>
      <c r="AU176" s="164">
        <f t="shared" ca="1" si="60"/>
        <v>-50.938561506260328</v>
      </c>
      <c r="AV176" s="140">
        <f t="shared" ca="1" si="61"/>
        <v>-125.63651355646903</v>
      </c>
      <c r="AW176" s="136" t="str">
        <f t="shared" si="62"/>
        <v/>
      </c>
      <c r="AX176" s="164" t="str">
        <f t="shared" ca="1" si="63"/>
        <v/>
      </c>
      <c r="AY176" s="140" t="str">
        <f t="shared" ca="1" si="64"/>
        <v/>
      </c>
    </row>
    <row r="177" spans="1:51">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65"/>
        <v>E06000007</v>
      </c>
      <c r="F177" s="29" t="str">
        <f ca="1">IF(E177="","",VLOOKUP(E177,'Org list'!$J$9:$K$636,2,0))</f>
        <v>Warrington</v>
      </c>
      <c r="G177" s="135">
        <f ca="1">IFERROR(IF((VLOOKUP($E177,'DTOC Backsheet'!$D$5:$BS$182,G$9,FALSE))="","",(VLOOKUP($E177,'DTOC Backsheet'!$D$5:$BS$182,G$9,FALSE))),"")</f>
        <v>343</v>
      </c>
      <c r="H177" s="136">
        <f ca="1">IFERROR(IF((VLOOKUP($E177,'DTOC Backsheet'!$D$5:$BS$182,H$9,FALSE))="","",(VLOOKUP($E177,'DTOC Backsheet'!$D$5:$BS$182,H$9,FALSE))),"")</f>
        <v>353</v>
      </c>
      <c r="I177" s="136">
        <f ca="1">IFERROR(IF((VLOOKUP($E177,'DTOC Backsheet'!$D$5:$BS$182,I$9,FALSE))="","",(VLOOKUP($E177,'DTOC Backsheet'!$D$5:$BS$182,I$9,FALSE))),"")</f>
        <v>335</v>
      </c>
      <c r="J177" s="138">
        <f ca="1">IFERROR(IF((VLOOKUP($E177,'DTOC Backsheet'!$D$5:$BS$182,J$9,FALSE))="","",(VLOOKUP($E177,'DTOC Backsheet'!$D$5:$BS$182,J$9,FALSE))),"")</f>
        <v>487</v>
      </c>
      <c r="K177" s="164">
        <f ca="1">IFERROR(IF((VLOOKUP($E177,'DTOC Backsheet'!$D$5:$BS$182,K$9,FALSE))="","",(VLOOKUP($E177,'DTOC Backsheet'!$D$5:$BS$182,K$9,FALSE))),"")</f>
        <v>290</v>
      </c>
      <c r="L177" s="140">
        <f ca="1">IFERROR(IF((VLOOKUP($E177,'DTOC Backsheet'!$D$5:$BS$182,L$9,FALSE))="","",(VLOOKUP($E177,'DTOC Backsheet'!$D$5:$BS$182,L$9,FALSE))),"")</f>
        <v>424</v>
      </c>
      <c r="M177" s="136">
        <f ca="1">IFERROR(IF((VLOOKUP($E177,'DTOC Backsheet'!$D$5:$BS$182,M$9,FALSE))="","",(VLOOKUP($E177,'DTOC Backsheet'!$D$5:$BS$182,M$9,FALSE))),"")</f>
        <v>628</v>
      </c>
      <c r="N177" s="139">
        <f ca="1">IFERROR(IF((VLOOKUP($E177,'DTOC Backsheet'!$D$5:$BS$182,N$9,FALSE))="","",(VLOOKUP($E177,'DTOC Backsheet'!$D$5:$BS$182,N$9,FALSE))),"")</f>
        <v>465</v>
      </c>
      <c r="O177" s="137">
        <f ca="1">IFERROR(IF((VLOOKUP($E177,'DTOC Backsheet'!$D$5:$BS$182,O$9,FALSE))="","",(VLOOKUP($E177,'DTOC Backsheet'!$D$5:$BS$182,O$9,FALSE))),"")</f>
        <v>423</v>
      </c>
      <c r="P177" s="136">
        <f ca="1">IFERROR(IF((VLOOKUP($E177,'DTOC Backsheet'!$D$5:$BS$182,P$9,FALSE))="","",(VLOOKUP($E177,'DTOC Backsheet'!$D$5:$BS$182,P$9,FALSE))),"")</f>
        <v>339.3</v>
      </c>
      <c r="Q177" s="136">
        <f ca="1">IFERROR(IF((VLOOKUP($E177,'DTOC Backsheet'!$D$5:$BS$182,Q$9,FALSE))="","",(VLOOKUP($E177,'DTOC Backsheet'!$D$5:$BS$182,Q$9,FALSE))),"")</f>
        <v>339.3</v>
      </c>
      <c r="R177" s="136">
        <f ca="1">IFERROR(IF((VLOOKUP($E177,'DTOC Backsheet'!$D$5:$BS$182,R$9,FALSE))="","",(VLOOKUP($E177,'DTOC Backsheet'!$D$5:$BS$182,R$9,FALSE))),"")</f>
        <v>328.3</v>
      </c>
      <c r="S177" s="136">
        <f ca="1">IFERROR(IF((VLOOKUP($E177,'DTOC Backsheet'!$D$5:$BS$182,S$9,FALSE))="","",(VLOOKUP($E177,'DTOC Backsheet'!$D$5:$BS$182,S$9,FALSE))),"")</f>
        <v>339.3</v>
      </c>
      <c r="T177" s="164">
        <f ca="1">IFERROR(IF((VLOOKUP($E177,'DTOC Backsheet'!$D$5:$BS$182,T$9,FALSE))="","",(VLOOKUP($E177,'DTOC Backsheet'!$D$5:$BS$182,T$9,FALSE))),"")</f>
        <v>328.38436959441316</v>
      </c>
      <c r="U177" s="140">
        <f ca="1">IFERROR(IF((VLOOKUP($E177,'DTOC Backsheet'!$D$5:$BS$182,U$9,FALSE))="","",(VLOOKUP($E177,'DTOC Backsheet'!$D$5:$BS$182,U$9,FALSE))),"")</f>
        <v>339.33051524756024</v>
      </c>
      <c r="V177" s="136">
        <f ca="1">IFERROR(IF((VLOOKUP($E177,'DTOC Backsheet'!$D$5:$BS$182,V$9,FALSE))="","",(VLOOKUP($E177,'DTOC Backsheet'!$D$5:$BS$182,V$9,FALSE))),"")</f>
        <v>339.33051524756024</v>
      </c>
      <c r="W177" s="136">
        <f ca="1">IFERROR(IF((VLOOKUP($E177,'DTOC Backsheet'!$D$5:$BS$182,W$9,FALSE))="","",(VLOOKUP($E177,'DTOC Backsheet'!$D$5:$BS$182,W$9,FALSE))),"")</f>
        <v>306.49207828811893</v>
      </c>
      <c r="X177" s="138">
        <f ca="1">IFERROR(IF((VLOOKUP($E177,'DTOC Backsheet'!$D$5:$BS$182,X$9,FALSE))="","",(VLOOKUP($E177,'DTOC Backsheet'!$D$5:$BS$182,X$9,FALSE))),"")</f>
        <v>339.33051524756024</v>
      </c>
      <c r="Y177" s="135">
        <f ca="1">IFERROR(IF((VLOOKUP($E177,'DTOC Backsheet'!$D$5:$BS$182,Y$9,FALSE))="","",(VLOOKUP($E177,'DTOC Backsheet'!$D$5:$BS$182,Y$9,FALSE))),"")</f>
        <v>524</v>
      </c>
      <c r="Z177" s="136">
        <f ca="1">IFERROR(IF((VLOOKUP($E177,'DTOC Backsheet'!$D$5:$BS$182,Z$9,FALSE))="","",(VLOOKUP($E177,'DTOC Backsheet'!$D$5:$BS$182,Z$9,FALSE))),"")</f>
        <v>649</v>
      </c>
      <c r="AA177" s="164">
        <f ca="1">IFERROR(IF((VLOOKUP($E177,'DTOC Backsheet'!$D$5:$BS$182,AA$9,FALSE))="","",(VLOOKUP($E177,'DTOC Backsheet'!$D$5:$BS$182,AA$9,FALSE))),"")</f>
        <v>692</v>
      </c>
      <c r="AB177" s="139">
        <f ca="1">IFERROR(IF((VLOOKUP($E177,'DTOC Backsheet'!$D$5:$BS$182,AB$9,FALSE))="","",(VLOOKUP($E177,'DTOC Backsheet'!$D$5:$BS$182,AB$9,FALSE))),"")</f>
        <v>986</v>
      </c>
      <c r="AC177" s="164">
        <f ca="1">IFERROR(IF((VLOOKUP($E177,'DTOC Backsheet'!$D$5:$BS$182,AC$9,FALSE))="","",(VLOOKUP($E177,'DTOC Backsheet'!$D$5:$BS$182,AC$9,FALSE))),"")</f>
        <v>743</v>
      </c>
      <c r="AD177" s="140">
        <f ca="1">IFERROR(IF((VLOOKUP($E177,'DTOC Backsheet'!$D$5:$BS$182,AD$9,FALSE))="","",(VLOOKUP($E177,'DTOC Backsheet'!$D$5:$BS$182,AD$9,FALSE))),"")</f>
        <v>857</v>
      </c>
      <c r="AE177" s="136"/>
      <c r="AF177" s="139" t="str">
        <f ca="1">IFERROR(IF((VLOOKUP($E177,'DTOC Backsheet'!$D$5:$BS$182,AF$9,FALSE))="","",(VLOOKUP($E177,'DTOC Backsheet'!$D$5:$BS$182,AF$9,FALSE))),"")</f>
        <v/>
      </c>
      <c r="AG177" s="137" t="str">
        <f ca="1">IFERROR(IF((VLOOKUP($E177,'DTOC Backsheet'!$D$5:$BS$182,AG$9,FALSE))="","",(VLOOKUP($E177,'DTOC Backsheet'!$D$5:$BS$182,AG$9,FALSE))),"")</f>
        <v/>
      </c>
      <c r="AH177" s="136">
        <f t="shared" ref="AH177:AH189" ca="1" si="66">IFERROR(IF(Y177=0,"",(G177-Y177)),"")</f>
        <v>-181</v>
      </c>
      <c r="AI177" s="138">
        <f t="shared" ref="AI177:AI189" ca="1" si="67">IFERROR(IF(Z177=0,"",(H177-Z177)),"")</f>
        <v>-296</v>
      </c>
      <c r="AJ177" s="139">
        <f t="shared" ref="AJ177:AJ189" ca="1" si="68">IFERROR(IF(AA177=0,"",(I177-AA177)),"")</f>
        <v>-357</v>
      </c>
      <c r="AK177" s="139">
        <f t="shared" ref="AK177:AK189" ca="1" si="69">IFERROR(IF(AB177=0,"",(J177-AB177)),"")</f>
        <v>-499</v>
      </c>
      <c r="AL177" s="164">
        <f t="shared" ref="AL177:AL189" ca="1" si="70">IFERROR(IF(AC177=0,"",(K177-AC177)),"")</f>
        <v>-453</v>
      </c>
      <c r="AM177" s="140">
        <f t="shared" ref="AM177:AM189" ca="1" si="71">IFERROR(IF(AD177=0,"",(L177-AD177)),"")</f>
        <v>-433</v>
      </c>
      <c r="AN177" s="136" t="str">
        <f t="shared" ref="AN177:AN189" si="72">IFERROR(IF(AE177=0,"",(M177-AE177)),"")</f>
        <v/>
      </c>
      <c r="AO177" s="139" t="str">
        <f t="shared" ref="AO177:AO189" ca="1" si="73">IFERROR(IF(AF177=0,"",(N177-AF177)),"")</f>
        <v/>
      </c>
      <c r="AP177" s="138" t="str">
        <f t="shared" ref="AP177:AP189" ca="1" si="74">IFERROR(IF(AG177=0,"",(O177-AG177)),"")</f>
        <v/>
      </c>
      <c r="AQ177" s="135">
        <f t="shared" ref="AQ177:AQ189" ca="1" si="75">IFERROR(IF(Y177=0,"",(P177-Y177)),"")</f>
        <v>-184.7</v>
      </c>
      <c r="AR177" s="136">
        <f t="shared" ref="AR177:AR189" ca="1" si="76">IFERROR(IF(Z177=0,"",(Q177-Z177)),"")</f>
        <v>-309.7</v>
      </c>
      <c r="AS177" s="164">
        <f t="shared" ref="AS177:AS189" ca="1" si="77">IFERROR(IF(AA177=0,"",(R177-AA177)),"")</f>
        <v>-363.7</v>
      </c>
      <c r="AT177" s="139">
        <f t="shared" ref="AT177:AT189" ca="1" si="78">IFERROR(IF(AB177=0,"",(S177-AB177)),"")</f>
        <v>-646.70000000000005</v>
      </c>
      <c r="AU177" s="164">
        <f t="shared" ref="AU177:AU189" ca="1" si="79">IFERROR(IF(AC177=0,"",(T177-AC177)),"")</f>
        <v>-414.61563040558684</v>
      </c>
      <c r="AV177" s="140">
        <f t="shared" ref="AV177:AV189" ca="1" si="80">IFERROR(IF(AD177=0,"",(U177-AD177)),"")</f>
        <v>-517.66948475243976</v>
      </c>
      <c r="AW177" s="136" t="str">
        <f t="shared" ref="AW177:AW189" si="81">IFERROR(IF(AE177=0,"",(V177-AE177)),"")</f>
        <v/>
      </c>
      <c r="AX177" s="164" t="str">
        <f t="shared" ref="AX177:AX189" ca="1" si="82">IFERROR(IF(AF177=0,"",(W177-AF177)),"")</f>
        <v/>
      </c>
      <c r="AY177" s="140" t="str">
        <f t="shared" ref="AY177:AY189" ca="1" si="83">IFERROR(IF(AG177=0,"",(X177-AG177)),"")</f>
        <v/>
      </c>
    </row>
    <row r="178" spans="1:51">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65"/>
        <v>E10000031</v>
      </c>
      <c r="F178" s="29" t="str">
        <f ca="1">IF(E178="","",VLOOKUP(E178,'Org list'!$J$9:$K$636,2,0))</f>
        <v>Warwickshire</v>
      </c>
      <c r="G178" s="135">
        <f ca="1">IFERROR(IF((VLOOKUP($E178,'DTOC Backsheet'!$D$5:$BS$182,G$9,FALSE))="","",(VLOOKUP($E178,'DTOC Backsheet'!$D$5:$BS$182,G$9,FALSE))),"")</f>
        <v>1992</v>
      </c>
      <c r="H178" s="136">
        <f ca="1">IFERROR(IF((VLOOKUP($E178,'DTOC Backsheet'!$D$5:$BS$182,H$9,FALSE))="","",(VLOOKUP($E178,'DTOC Backsheet'!$D$5:$BS$182,H$9,FALSE))),"")</f>
        <v>2434</v>
      </c>
      <c r="I178" s="136">
        <f ca="1">IFERROR(IF((VLOOKUP($E178,'DTOC Backsheet'!$D$5:$BS$182,I$9,FALSE))="","",(VLOOKUP($E178,'DTOC Backsheet'!$D$5:$BS$182,I$9,FALSE))),"")</f>
        <v>2477</v>
      </c>
      <c r="J178" s="138">
        <f ca="1">IFERROR(IF((VLOOKUP($E178,'DTOC Backsheet'!$D$5:$BS$182,J$9,FALSE))="","",(VLOOKUP($E178,'DTOC Backsheet'!$D$5:$BS$182,J$9,FALSE))),"")</f>
        <v>2176</v>
      </c>
      <c r="K178" s="164">
        <f ca="1">IFERROR(IF((VLOOKUP($E178,'DTOC Backsheet'!$D$5:$BS$182,K$9,FALSE))="","",(VLOOKUP($E178,'DTOC Backsheet'!$D$5:$BS$182,K$9,FALSE))),"")</f>
        <v>2570</v>
      </c>
      <c r="L178" s="140">
        <f ca="1">IFERROR(IF((VLOOKUP($E178,'DTOC Backsheet'!$D$5:$BS$182,L$9,FALSE))="","",(VLOOKUP($E178,'DTOC Backsheet'!$D$5:$BS$182,L$9,FALSE))),"")</f>
        <v>2733</v>
      </c>
      <c r="M178" s="136">
        <f ca="1">IFERROR(IF((VLOOKUP($E178,'DTOC Backsheet'!$D$5:$BS$182,M$9,FALSE))="","",(VLOOKUP($E178,'DTOC Backsheet'!$D$5:$BS$182,M$9,FALSE))),"")</f>
        <v>2899</v>
      </c>
      <c r="N178" s="139">
        <f ca="1">IFERROR(IF((VLOOKUP($E178,'DTOC Backsheet'!$D$5:$BS$182,N$9,FALSE))="","",(VLOOKUP($E178,'DTOC Backsheet'!$D$5:$BS$182,N$9,FALSE))),"")</f>
        <v>2707</v>
      </c>
      <c r="O178" s="137">
        <f ca="1">IFERROR(IF((VLOOKUP($E178,'DTOC Backsheet'!$D$5:$BS$182,O$9,FALSE))="","",(VLOOKUP($E178,'DTOC Backsheet'!$D$5:$BS$182,O$9,FALSE))),"")</f>
        <v>2651</v>
      </c>
      <c r="P178" s="136">
        <f ca="1">IFERROR(IF((VLOOKUP($E178,'DTOC Backsheet'!$D$5:$BS$182,P$9,FALSE))="","",(VLOOKUP($E178,'DTOC Backsheet'!$D$5:$BS$182,P$9,FALSE))),"")</f>
        <v>2396.4509010228785</v>
      </c>
      <c r="Q178" s="136">
        <f ca="1">IFERROR(IF((VLOOKUP($E178,'DTOC Backsheet'!$D$5:$BS$182,Q$9,FALSE))="","",(VLOOKUP($E178,'DTOC Backsheet'!$D$5:$BS$182,Q$9,FALSE))),"")</f>
        <v>2104.6488389817314</v>
      </c>
      <c r="R178" s="136">
        <f ca="1">IFERROR(IF((VLOOKUP($E178,'DTOC Backsheet'!$D$5:$BS$182,R$9,FALSE))="","",(VLOOKUP($E178,'DTOC Backsheet'!$D$5:$BS$182,R$9,FALSE))),"")</f>
        <v>1754.3678486521785</v>
      </c>
      <c r="S178" s="136">
        <f ca="1">IFERROR(IF((VLOOKUP($E178,'DTOC Backsheet'!$D$5:$BS$182,S$9,FALSE))="","",(VLOOKUP($E178,'DTOC Backsheet'!$D$5:$BS$182,S$9,FALSE))),"")</f>
        <v>1521.0447148994374</v>
      </c>
      <c r="T178" s="164">
        <f ca="1">IFERROR(IF((VLOOKUP($E178,'DTOC Backsheet'!$D$5:$BS$182,T$9,FALSE))="","",(VLOOKUP($E178,'DTOC Backsheet'!$D$5:$BS$182,T$9,FALSE))),"")</f>
        <v>1189.5896640564101</v>
      </c>
      <c r="U178" s="140">
        <f ca="1">IFERROR(IF((VLOOKUP($E178,'DTOC Backsheet'!$D$5:$BS$182,U$9,FALSE))="","",(VLOOKUP($E178,'DTOC Backsheet'!$D$5:$BS$182,U$9,FALSE))),"")</f>
        <v>1229.2426528582903</v>
      </c>
      <c r="V178" s="136">
        <f ca="1">IFERROR(IF((VLOOKUP($E178,'DTOC Backsheet'!$D$5:$BS$182,V$9,FALSE))="","",(VLOOKUP($E178,'DTOC Backsheet'!$D$5:$BS$182,V$9,FALSE))),"")</f>
        <v>1229.2426528582903</v>
      </c>
      <c r="W178" s="136">
        <f ca="1">IFERROR(IF((VLOOKUP($E178,'DTOC Backsheet'!$D$5:$BS$182,W$9,FALSE))="","",(VLOOKUP($E178,'DTOC Backsheet'!$D$5:$BS$182,W$9,FALSE))),"")</f>
        <v>1110.2836864526496</v>
      </c>
      <c r="X178" s="138">
        <f ca="1">IFERROR(IF((VLOOKUP($E178,'DTOC Backsheet'!$D$5:$BS$182,X$9,FALSE))="","",(VLOOKUP($E178,'DTOC Backsheet'!$D$5:$BS$182,X$9,FALSE))),"")</f>
        <v>1229.2426528582903</v>
      </c>
      <c r="Y178" s="135">
        <f ca="1">IFERROR(IF((VLOOKUP($E178,'DTOC Backsheet'!$D$5:$BS$182,Y$9,FALSE))="","",(VLOOKUP($E178,'DTOC Backsheet'!$D$5:$BS$182,Y$9,FALSE))),"")</f>
        <v>2569</v>
      </c>
      <c r="Z178" s="136">
        <f ca="1">IFERROR(IF((VLOOKUP($E178,'DTOC Backsheet'!$D$5:$BS$182,Z$9,FALSE))="","",(VLOOKUP($E178,'DTOC Backsheet'!$D$5:$BS$182,Z$9,FALSE))),"")</f>
        <v>1970</v>
      </c>
      <c r="AA178" s="164">
        <f ca="1">IFERROR(IF((VLOOKUP($E178,'DTOC Backsheet'!$D$5:$BS$182,AA$9,FALSE))="","",(VLOOKUP($E178,'DTOC Backsheet'!$D$5:$BS$182,AA$9,FALSE))),"")</f>
        <v>1907</v>
      </c>
      <c r="AB178" s="139">
        <f ca="1">IFERROR(IF((VLOOKUP($E178,'DTOC Backsheet'!$D$5:$BS$182,AB$9,FALSE))="","",(VLOOKUP($E178,'DTOC Backsheet'!$D$5:$BS$182,AB$9,FALSE))),"")</f>
        <v>1630</v>
      </c>
      <c r="AC178" s="164">
        <f ca="1">IFERROR(IF((VLOOKUP($E178,'DTOC Backsheet'!$D$5:$BS$182,AC$9,FALSE))="","",(VLOOKUP($E178,'DTOC Backsheet'!$D$5:$BS$182,AC$9,FALSE))),"")</f>
        <v>1698</v>
      </c>
      <c r="AD178" s="140">
        <f ca="1">IFERROR(IF((VLOOKUP($E178,'DTOC Backsheet'!$D$5:$BS$182,AD$9,FALSE))="","",(VLOOKUP($E178,'DTOC Backsheet'!$D$5:$BS$182,AD$9,FALSE))),"")</f>
        <v>1805</v>
      </c>
      <c r="AE178" s="136"/>
      <c r="AF178" s="139" t="str">
        <f ca="1">IFERROR(IF((VLOOKUP($E178,'DTOC Backsheet'!$D$5:$BS$182,AF$9,FALSE))="","",(VLOOKUP($E178,'DTOC Backsheet'!$D$5:$BS$182,AF$9,FALSE))),"")</f>
        <v/>
      </c>
      <c r="AG178" s="137" t="str">
        <f ca="1">IFERROR(IF((VLOOKUP($E178,'DTOC Backsheet'!$D$5:$BS$182,AG$9,FALSE))="","",(VLOOKUP($E178,'DTOC Backsheet'!$D$5:$BS$182,AG$9,FALSE))),"")</f>
        <v/>
      </c>
      <c r="AH178" s="136">
        <f t="shared" ca="1" si="66"/>
        <v>-577</v>
      </c>
      <c r="AI178" s="138">
        <f t="shared" ca="1" si="67"/>
        <v>464</v>
      </c>
      <c r="AJ178" s="139">
        <f t="shared" ca="1" si="68"/>
        <v>570</v>
      </c>
      <c r="AK178" s="139">
        <f t="shared" ca="1" si="69"/>
        <v>546</v>
      </c>
      <c r="AL178" s="164">
        <f t="shared" ca="1" si="70"/>
        <v>872</v>
      </c>
      <c r="AM178" s="140">
        <f t="shared" ca="1" si="71"/>
        <v>928</v>
      </c>
      <c r="AN178" s="136" t="str">
        <f t="shared" si="72"/>
        <v/>
      </c>
      <c r="AO178" s="139" t="str">
        <f t="shared" ca="1" si="73"/>
        <v/>
      </c>
      <c r="AP178" s="138" t="str">
        <f t="shared" ca="1" si="74"/>
        <v/>
      </c>
      <c r="AQ178" s="135">
        <f t="shared" ca="1" si="75"/>
        <v>-172.5490989771215</v>
      </c>
      <c r="AR178" s="136">
        <f t="shared" ca="1" si="76"/>
        <v>134.64883898173139</v>
      </c>
      <c r="AS178" s="164">
        <f t="shared" ca="1" si="77"/>
        <v>-152.63215134782149</v>
      </c>
      <c r="AT178" s="139">
        <f t="shared" ca="1" si="78"/>
        <v>-108.95528510056261</v>
      </c>
      <c r="AU178" s="164">
        <f t="shared" ca="1" si="79"/>
        <v>-508.41033594358987</v>
      </c>
      <c r="AV178" s="140">
        <f t="shared" ca="1" si="80"/>
        <v>-575.75734714170972</v>
      </c>
      <c r="AW178" s="136" t="str">
        <f t="shared" si="81"/>
        <v/>
      </c>
      <c r="AX178" s="164" t="str">
        <f t="shared" ca="1" si="82"/>
        <v/>
      </c>
      <c r="AY178" s="140" t="str">
        <f t="shared" ca="1" si="83"/>
        <v/>
      </c>
    </row>
    <row r="179" spans="1:51">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65"/>
        <v>E06000037</v>
      </c>
      <c r="F179" s="29" t="str">
        <f ca="1">IF(E179="","",VLOOKUP(E179,'Org list'!$J$9:$K$636,2,0))</f>
        <v>West Berkshire</v>
      </c>
      <c r="G179" s="135">
        <f ca="1">IFERROR(IF((VLOOKUP($E179,'DTOC Backsheet'!$D$5:$BS$182,G$9,FALSE))="","",(VLOOKUP($E179,'DTOC Backsheet'!$D$5:$BS$182,G$9,FALSE))),"")</f>
        <v>730</v>
      </c>
      <c r="H179" s="136">
        <f ca="1">IFERROR(IF((VLOOKUP($E179,'DTOC Backsheet'!$D$5:$BS$182,H$9,FALSE))="","",(VLOOKUP($E179,'DTOC Backsheet'!$D$5:$BS$182,H$9,FALSE))),"")</f>
        <v>582</v>
      </c>
      <c r="I179" s="136">
        <f ca="1">IFERROR(IF((VLOOKUP($E179,'DTOC Backsheet'!$D$5:$BS$182,I$9,FALSE))="","",(VLOOKUP($E179,'DTOC Backsheet'!$D$5:$BS$182,I$9,FALSE))),"")</f>
        <v>611</v>
      </c>
      <c r="J179" s="138">
        <f ca="1">IFERROR(IF((VLOOKUP($E179,'DTOC Backsheet'!$D$5:$BS$182,J$9,FALSE))="","",(VLOOKUP($E179,'DTOC Backsheet'!$D$5:$BS$182,J$9,FALSE))),"")</f>
        <v>744</v>
      </c>
      <c r="K179" s="164">
        <f ca="1">IFERROR(IF((VLOOKUP($E179,'DTOC Backsheet'!$D$5:$BS$182,K$9,FALSE))="","",(VLOOKUP($E179,'DTOC Backsheet'!$D$5:$BS$182,K$9,FALSE))),"")</f>
        <v>792</v>
      </c>
      <c r="L179" s="140">
        <f ca="1">IFERROR(IF((VLOOKUP($E179,'DTOC Backsheet'!$D$5:$BS$182,L$9,FALSE))="","",(VLOOKUP($E179,'DTOC Backsheet'!$D$5:$BS$182,L$9,FALSE))),"")</f>
        <v>566</v>
      </c>
      <c r="M179" s="136">
        <f ca="1">IFERROR(IF((VLOOKUP($E179,'DTOC Backsheet'!$D$5:$BS$182,M$9,FALSE))="","",(VLOOKUP($E179,'DTOC Backsheet'!$D$5:$BS$182,M$9,FALSE))),"")</f>
        <v>566</v>
      </c>
      <c r="N179" s="139">
        <f ca="1">IFERROR(IF((VLOOKUP($E179,'DTOC Backsheet'!$D$5:$BS$182,N$9,FALSE))="","",(VLOOKUP($E179,'DTOC Backsheet'!$D$5:$BS$182,N$9,FALSE))),"")</f>
        <v>803</v>
      </c>
      <c r="O179" s="137">
        <f ca="1">IFERROR(IF((VLOOKUP($E179,'DTOC Backsheet'!$D$5:$BS$182,O$9,FALSE))="","",(VLOOKUP($E179,'DTOC Backsheet'!$D$5:$BS$182,O$9,FALSE))),"")</f>
        <v>808</v>
      </c>
      <c r="P179" s="136">
        <f ca="1">IFERROR(IF((VLOOKUP($E179,'DTOC Backsheet'!$D$5:$BS$182,P$9,FALSE))="","",(VLOOKUP($E179,'DTOC Backsheet'!$D$5:$BS$182,P$9,FALSE))),"")</f>
        <v>0</v>
      </c>
      <c r="Q179" s="136">
        <f ca="1">IFERROR(IF((VLOOKUP($E179,'DTOC Backsheet'!$D$5:$BS$182,Q$9,FALSE))="","",(VLOOKUP($E179,'DTOC Backsheet'!$D$5:$BS$182,Q$9,FALSE))),"")</f>
        <v>0</v>
      </c>
      <c r="R179" s="136">
        <f ca="1">IFERROR(IF((VLOOKUP($E179,'DTOC Backsheet'!$D$5:$BS$182,R$9,FALSE))="","",(VLOOKUP($E179,'DTOC Backsheet'!$D$5:$BS$182,R$9,FALSE))),"")</f>
        <v>0</v>
      </c>
      <c r="S179" s="136">
        <f ca="1">IFERROR(IF((VLOOKUP($E179,'DTOC Backsheet'!$D$5:$BS$182,S$9,FALSE))="","",(VLOOKUP($E179,'DTOC Backsheet'!$D$5:$BS$182,S$9,FALSE))),"")</f>
        <v>306.48400000000004</v>
      </c>
      <c r="T179" s="164">
        <f ca="1">IFERROR(IF((VLOOKUP($E179,'DTOC Backsheet'!$D$5:$BS$182,T$9,FALSE))="","",(VLOOKUP($E179,'DTOC Backsheet'!$D$5:$BS$182,T$9,FALSE))),"")</f>
        <v>298.82400000000001</v>
      </c>
      <c r="U179" s="140">
        <f ca="1">IFERROR(IF((VLOOKUP($E179,'DTOC Backsheet'!$D$5:$BS$182,U$9,FALSE))="","",(VLOOKUP($E179,'DTOC Backsheet'!$D$5:$BS$182,U$9,FALSE))),"")</f>
        <v>306.48400000000004</v>
      </c>
      <c r="V179" s="136">
        <f ca="1">IFERROR(IF((VLOOKUP($E179,'DTOC Backsheet'!$D$5:$BS$182,V$9,FALSE))="","",(VLOOKUP($E179,'DTOC Backsheet'!$D$5:$BS$182,V$9,FALSE))),"")</f>
        <v>306.48400000000004</v>
      </c>
      <c r="W179" s="136">
        <f ca="1">IFERROR(IF((VLOOKUP($E179,'DTOC Backsheet'!$D$5:$BS$182,W$9,FALSE))="","",(VLOOKUP($E179,'DTOC Backsheet'!$D$5:$BS$182,W$9,FALSE))),"")</f>
        <v>277.67</v>
      </c>
      <c r="X179" s="138">
        <f ca="1">IFERROR(IF((VLOOKUP($E179,'DTOC Backsheet'!$D$5:$BS$182,X$9,FALSE))="","",(VLOOKUP($E179,'DTOC Backsheet'!$D$5:$BS$182,X$9,FALSE))),"")</f>
        <v>306.48400000000004</v>
      </c>
      <c r="Y179" s="135">
        <f ca="1">IFERROR(IF((VLOOKUP($E179,'DTOC Backsheet'!$D$5:$BS$182,Y$9,FALSE))="","",(VLOOKUP($E179,'DTOC Backsheet'!$D$5:$BS$182,Y$9,FALSE))),"")</f>
        <v>737</v>
      </c>
      <c r="Z179" s="136">
        <f ca="1">IFERROR(IF((VLOOKUP($E179,'DTOC Backsheet'!$D$5:$BS$182,Z$9,FALSE))="","",(VLOOKUP($E179,'DTOC Backsheet'!$D$5:$BS$182,Z$9,FALSE))),"")</f>
        <v>608</v>
      </c>
      <c r="AA179" s="164">
        <f ca="1">IFERROR(IF((VLOOKUP($E179,'DTOC Backsheet'!$D$5:$BS$182,AA$9,FALSE))="","",(VLOOKUP($E179,'DTOC Backsheet'!$D$5:$BS$182,AA$9,FALSE))),"")</f>
        <v>613</v>
      </c>
      <c r="AB179" s="139">
        <f ca="1">IFERROR(IF((VLOOKUP($E179,'DTOC Backsheet'!$D$5:$BS$182,AB$9,FALSE))="","",(VLOOKUP($E179,'DTOC Backsheet'!$D$5:$BS$182,AB$9,FALSE))),"")</f>
        <v>825</v>
      </c>
      <c r="AC179" s="164">
        <f ca="1">IFERROR(IF((VLOOKUP($E179,'DTOC Backsheet'!$D$5:$BS$182,AC$9,FALSE))="","",(VLOOKUP($E179,'DTOC Backsheet'!$D$5:$BS$182,AC$9,FALSE))),"")</f>
        <v>636</v>
      </c>
      <c r="AD179" s="140">
        <f ca="1">IFERROR(IF((VLOOKUP($E179,'DTOC Backsheet'!$D$5:$BS$182,AD$9,FALSE))="","",(VLOOKUP($E179,'DTOC Backsheet'!$D$5:$BS$182,AD$9,FALSE))),"")</f>
        <v>438</v>
      </c>
      <c r="AE179" s="136"/>
      <c r="AF179" s="139" t="str">
        <f ca="1">IFERROR(IF((VLOOKUP($E179,'DTOC Backsheet'!$D$5:$BS$182,AF$9,FALSE))="","",(VLOOKUP($E179,'DTOC Backsheet'!$D$5:$BS$182,AF$9,FALSE))),"")</f>
        <v/>
      </c>
      <c r="AG179" s="137" t="str">
        <f ca="1">IFERROR(IF((VLOOKUP($E179,'DTOC Backsheet'!$D$5:$BS$182,AG$9,FALSE))="","",(VLOOKUP($E179,'DTOC Backsheet'!$D$5:$BS$182,AG$9,FALSE))),"")</f>
        <v/>
      </c>
      <c r="AH179" s="136">
        <f t="shared" ca="1" si="66"/>
        <v>-7</v>
      </c>
      <c r="AI179" s="138">
        <f t="shared" ca="1" si="67"/>
        <v>-26</v>
      </c>
      <c r="AJ179" s="139">
        <f t="shared" ca="1" si="68"/>
        <v>-2</v>
      </c>
      <c r="AK179" s="139">
        <f t="shared" ca="1" si="69"/>
        <v>-81</v>
      </c>
      <c r="AL179" s="164">
        <f t="shared" ca="1" si="70"/>
        <v>156</v>
      </c>
      <c r="AM179" s="140">
        <f t="shared" ca="1" si="71"/>
        <v>128</v>
      </c>
      <c r="AN179" s="136" t="str">
        <f t="shared" si="72"/>
        <v/>
      </c>
      <c r="AO179" s="139" t="str">
        <f t="shared" ca="1" si="73"/>
        <v/>
      </c>
      <c r="AP179" s="138" t="str">
        <f t="shared" ca="1" si="74"/>
        <v/>
      </c>
      <c r="AQ179" s="135">
        <f t="shared" ca="1" si="75"/>
        <v>-737</v>
      </c>
      <c r="AR179" s="136">
        <f t="shared" ca="1" si="76"/>
        <v>-608</v>
      </c>
      <c r="AS179" s="164">
        <f t="shared" ca="1" si="77"/>
        <v>-613</v>
      </c>
      <c r="AT179" s="139">
        <f t="shared" ca="1" si="78"/>
        <v>-518.51599999999996</v>
      </c>
      <c r="AU179" s="164">
        <f t="shared" ca="1" si="79"/>
        <v>-337.17599999999999</v>
      </c>
      <c r="AV179" s="140">
        <f t="shared" ca="1" si="80"/>
        <v>-131.51599999999996</v>
      </c>
      <c r="AW179" s="136" t="str">
        <f t="shared" si="81"/>
        <v/>
      </c>
      <c r="AX179" s="164" t="str">
        <f t="shared" ca="1" si="82"/>
        <v/>
      </c>
      <c r="AY179" s="140" t="str">
        <f t="shared" ca="1" si="83"/>
        <v/>
      </c>
    </row>
    <row r="180" spans="1:51">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65"/>
        <v>E10000032</v>
      </c>
      <c r="F180" s="29" t="str">
        <f ca="1">IF(E180="","",VLOOKUP(E180,'Org list'!$J$9:$K$636,2,0))</f>
        <v>West Sussex</v>
      </c>
      <c r="G180" s="135">
        <f ca="1">IFERROR(IF((VLOOKUP($E180,'DTOC Backsheet'!$D$5:$BS$182,G$9,FALSE))="","",(VLOOKUP($E180,'DTOC Backsheet'!$D$5:$BS$182,G$9,FALSE))),"")</f>
        <v>2895</v>
      </c>
      <c r="H180" s="136">
        <f ca="1">IFERROR(IF((VLOOKUP($E180,'DTOC Backsheet'!$D$5:$BS$182,H$9,FALSE))="","",(VLOOKUP($E180,'DTOC Backsheet'!$D$5:$BS$182,H$9,FALSE))),"")</f>
        <v>2899</v>
      </c>
      <c r="I180" s="136">
        <f ca="1">IFERROR(IF((VLOOKUP($E180,'DTOC Backsheet'!$D$5:$BS$182,I$9,FALSE))="","",(VLOOKUP($E180,'DTOC Backsheet'!$D$5:$BS$182,I$9,FALSE))),"")</f>
        <v>3447</v>
      </c>
      <c r="J180" s="138">
        <f ca="1">IFERROR(IF((VLOOKUP($E180,'DTOC Backsheet'!$D$5:$BS$182,J$9,FALSE))="","",(VLOOKUP($E180,'DTOC Backsheet'!$D$5:$BS$182,J$9,FALSE))),"")</f>
        <v>3245</v>
      </c>
      <c r="K180" s="164">
        <f ca="1">IFERROR(IF((VLOOKUP($E180,'DTOC Backsheet'!$D$5:$BS$182,K$9,FALSE))="","",(VLOOKUP($E180,'DTOC Backsheet'!$D$5:$BS$182,K$9,FALSE))),"")</f>
        <v>3259</v>
      </c>
      <c r="L180" s="140">
        <f ca="1">IFERROR(IF((VLOOKUP($E180,'DTOC Backsheet'!$D$5:$BS$182,L$9,FALSE))="","",(VLOOKUP($E180,'DTOC Backsheet'!$D$5:$BS$182,L$9,FALSE))),"")</f>
        <v>3522</v>
      </c>
      <c r="M180" s="136">
        <f ca="1">IFERROR(IF((VLOOKUP($E180,'DTOC Backsheet'!$D$5:$BS$182,M$9,FALSE))="","",(VLOOKUP($E180,'DTOC Backsheet'!$D$5:$BS$182,M$9,FALSE))),"")</f>
        <v>3795</v>
      </c>
      <c r="N180" s="139">
        <f ca="1">IFERROR(IF((VLOOKUP($E180,'DTOC Backsheet'!$D$5:$BS$182,N$9,FALSE))="","",(VLOOKUP($E180,'DTOC Backsheet'!$D$5:$BS$182,N$9,FALSE))),"")</f>
        <v>3484</v>
      </c>
      <c r="O180" s="137">
        <f ca="1">IFERROR(IF((VLOOKUP($E180,'DTOC Backsheet'!$D$5:$BS$182,O$9,FALSE))="","",(VLOOKUP($E180,'DTOC Backsheet'!$D$5:$BS$182,O$9,FALSE))),"")</f>
        <v>3558</v>
      </c>
      <c r="P180" s="136">
        <f ca="1">IFERROR(IF((VLOOKUP($E180,'DTOC Backsheet'!$D$5:$BS$182,P$9,FALSE))="","",(VLOOKUP($E180,'DTOC Backsheet'!$D$5:$BS$182,P$9,FALSE))),"")</f>
        <v>3033.8</v>
      </c>
      <c r="Q180" s="136">
        <f ca="1">IFERROR(IF((VLOOKUP($E180,'DTOC Backsheet'!$D$5:$BS$182,Q$9,FALSE))="","",(VLOOKUP($E180,'DTOC Backsheet'!$D$5:$BS$182,Q$9,FALSE))),"")</f>
        <v>2867.1</v>
      </c>
      <c r="R180" s="136">
        <f ca="1">IFERROR(IF((VLOOKUP($E180,'DTOC Backsheet'!$D$5:$BS$182,R$9,FALSE))="","",(VLOOKUP($E180,'DTOC Backsheet'!$D$5:$BS$182,R$9,FALSE))),"")</f>
        <v>2613.1999999999998</v>
      </c>
      <c r="S180" s="136">
        <f ca="1">IFERROR(IF((VLOOKUP($E180,'DTOC Backsheet'!$D$5:$BS$182,S$9,FALSE))="","",(VLOOKUP($E180,'DTOC Backsheet'!$D$5:$BS$182,S$9,FALSE))),"")</f>
        <v>2699.5950173456567</v>
      </c>
      <c r="T180" s="164">
        <f ca="1">IFERROR(IF((VLOOKUP($E180,'DTOC Backsheet'!$D$5:$BS$182,T$9,FALSE))="","",(VLOOKUP($E180,'DTOC Backsheet'!$D$5:$BS$182,T$9,FALSE))),"")</f>
        <v>2612.5113071087003</v>
      </c>
      <c r="U180" s="140">
        <f ca="1">IFERROR(IF((VLOOKUP($E180,'DTOC Backsheet'!$D$5:$BS$182,U$9,FALSE))="","",(VLOOKUP($E180,'DTOC Backsheet'!$D$5:$BS$182,U$9,FALSE))),"")</f>
        <v>2699.5950173456567</v>
      </c>
      <c r="V180" s="136">
        <f ca="1">IFERROR(IF((VLOOKUP($E180,'DTOC Backsheet'!$D$5:$BS$182,V$9,FALSE))="","",(VLOOKUP($E180,'DTOC Backsheet'!$D$5:$BS$182,V$9,FALSE))),"")</f>
        <v>2699.5950173456567</v>
      </c>
      <c r="W180" s="136">
        <f ca="1">IFERROR(IF((VLOOKUP($E180,'DTOC Backsheet'!$D$5:$BS$182,W$9,FALSE))="","",(VLOOKUP($E180,'DTOC Backsheet'!$D$5:$BS$182,W$9,FALSE))),"")</f>
        <v>2438.3438866347869</v>
      </c>
      <c r="X180" s="138">
        <f ca="1">IFERROR(IF((VLOOKUP($E180,'DTOC Backsheet'!$D$5:$BS$182,X$9,FALSE))="","",(VLOOKUP($E180,'DTOC Backsheet'!$D$5:$BS$182,X$9,FALSE))),"")</f>
        <v>2699.5950173456567</v>
      </c>
      <c r="Y180" s="135">
        <f ca="1">IFERROR(IF((VLOOKUP($E180,'DTOC Backsheet'!$D$5:$BS$182,Y$9,FALSE))="","",(VLOOKUP($E180,'DTOC Backsheet'!$D$5:$BS$182,Y$9,FALSE))),"")</f>
        <v>3277</v>
      </c>
      <c r="Z180" s="136">
        <f ca="1">IFERROR(IF((VLOOKUP($E180,'DTOC Backsheet'!$D$5:$BS$182,Z$9,FALSE))="","",(VLOOKUP($E180,'DTOC Backsheet'!$D$5:$BS$182,Z$9,FALSE))),"")</f>
        <v>3692</v>
      </c>
      <c r="AA180" s="164">
        <f ca="1">IFERROR(IF((VLOOKUP($E180,'DTOC Backsheet'!$D$5:$BS$182,AA$9,FALSE))="","",(VLOOKUP($E180,'DTOC Backsheet'!$D$5:$BS$182,AA$9,FALSE))),"")</f>
        <v>3706</v>
      </c>
      <c r="AB180" s="139">
        <f ca="1">IFERROR(IF((VLOOKUP($E180,'DTOC Backsheet'!$D$5:$BS$182,AB$9,FALSE))="","",(VLOOKUP($E180,'DTOC Backsheet'!$D$5:$BS$182,AB$9,FALSE))),"")</f>
        <v>3552</v>
      </c>
      <c r="AC180" s="164">
        <f ca="1">IFERROR(IF((VLOOKUP($E180,'DTOC Backsheet'!$D$5:$BS$182,AC$9,FALSE))="","",(VLOOKUP($E180,'DTOC Backsheet'!$D$5:$BS$182,AC$9,FALSE))),"")</f>
        <v>3021</v>
      </c>
      <c r="AD180" s="140">
        <f ca="1">IFERROR(IF((VLOOKUP($E180,'DTOC Backsheet'!$D$5:$BS$182,AD$9,FALSE))="","",(VLOOKUP($E180,'DTOC Backsheet'!$D$5:$BS$182,AD$9,FALSE))),"")</f>
        <v>2687</v>
      </c>
      <c r="AE180" s="136"/>
      <c r="AF180" s="139" t="str">
        <f ca="1">IFERROR(IF((VLOOKUP($E180,'DTOC Backsheet'!$D$5:$BS$182,AF$9,FALSE))="","",(VLOOKUP($E180,'DTOC Backsheet'!$D$5:$BS$182,AF$9,FALSE))),"")</f>
        <v/>
      </c>
      <c r="AG180" s="137" t="str">
        <f ca="1">IFERROR(IF((VLOOKUP($E180,'DTOC Backsheet'!$D$5:$BS$182,AG$9,FALSE))="","",(VLOOKUP($E180,'DTOC Backsheet'!$D$5:$BS$182,AG$9,FALSE))),"")</f>
        <v/>
      </c>
      <c r="AH180" s="136">
        <f t="shared" ca="1" si="66"/>
        <v>-382</v>
      </c>
      <c r="AI180" s="138">
        <f t="shared" ca="1" si="67"/>
        <v>-793</v>
      </c>
      <c r="AJ180" s="139">
        <f t="shared" ca="1" si="68"/>
        <v>-259</v>
      </c>
      <c r="AK180" s="139">
        <f t="shared" ca="1" si="69"/>
        <v>-307</v>
      </c>
      <c r="AL180" s="164">
        <f t="shared" ca="1" si="70"/>
        <v>238</v>
      </c>
      <c r="AM180" s="140">
        <f t="shared" ca="1" si="71"/>
        <v>835</v>
      </c>
      <c r="AN180" s="136" t="str">
        <f t="shared" si="72"/>
        <v/>
      </c>
      <c r="AO180" s="139" t="str">
        <f t="shared" ca="1" si="73"/>
        <v/>
      </c>
      <c r="AP180" s="138" t="str">
        <f t="shared" ca="1" si="74"/>
        <v/>
      </c>
      <c r="AQ180" s="135">
        <f t="shared" ca="1" si="75"/>
        <v>-243.19999999999982</v>
      </c>
      <c r="AR180" s="136">
        <f t="shared" ca="1" si="76"/>
        <v>-824.90000000000009</v>
      </c>
      <c r="AS180" s="164">
        <f t="shared" ca="1" si="77"/>
        <v>-1092.8000000000002</v>
      </c>
      <c r="AT180" s="139">
        <f t="shared" ca="1" si="78"/>
        <v>-852.40498265434326</v>
      </c>
      <c r="AU180" s="164">
        <f t="shared" ca="1" si="79"/>
        <v>-408.48869289129971</v>
      </c>
      <c r="AV180" s="140">
        <f t="shared" ca="1" si="80"/>
        <v>12.595017345656743</v>
      </c>
      <c r="AW180" s="136" t="str">
        <f t="shared" si="81"/>
        <v/>
      </c>
      <c r="AX180" s="164" t="str">
        <f t="shared" ca="1" si="82"/>
        <v/>
      </c>
      <c r="AY180" s="140" t="str">
        <f t="shared" ca="1" si="83"/>
        <v/>
      </c>
    </row>
    <row r="181" spans="1:51">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65"/>
        <v>E09000033</v>
      </c>
      <c r="F181" s="29" t="str">
        <f ca="1">IF(E181="","",VLOOKUP(E181,'Org list'!$J$9:$K$636,2,0))</f>
        <v>Westminster</v>
      </c>
      <c r="G181" s="135">
        <f ca="1">IFERROR(IF((VLOOKUP($E181,'DTOC Backsheet'!$D$5:$BS$182,G$9,FALSE))="","",(VLOOKUP($E181,'DTOC Backsheet'!$D$5:$BS$182,G$9,FALSE))),"")</f>
        <v>419</v>
      </c>
      <c r="H181" s="136">
        <f ca="1">IFERROR(IF((VLOOKUP($E181,'DTOC Backsheet'!$D$5:$BS$182,H$9,FALSE))="","",(VLOOKUP($E181,'DTOC Backsheet'!$D$5:$BS$182,H$9,FALSE))),"")</f>
        <v>366</v>
      </c>
      <c r="I181" s="136">
        <f ca="1">IFERROR(IF((VLOOKUP($E181,'DTOC Backsheet'!$D$5:$BS$182,I$9,FALSE))="","",(VLOOKUP($E181,'DTOC Backsheet'!$D$5:$BS$182,I$9,FALSE))),"")</f>
        <v>359</v>
      </c>
      <c r="J181" s="138">
        <f ca="1">IFERROR(IF((VLOOKUP($E181,'DTOC Backsheet'!$D$5:$BS$182,J$9,FALSE))="","",(VLOOKUP($E181,'DTOC Backsheet'!$D$5:$BS$182,J$9,FALSE))),"")</f>
        <v>381</v>
      </c>
      <c r="K181" s="164">
        <f ca="1">IFERROR(IF((VLOOKUP($E181,'DTOC Backsheet'!$D$5:$BS$182,K$9,FALSE))="","",(VLOOKUP($E181,'DTOC Backsheet'!$D$5:$BS$182,K$9,FALSE))),"")</f>
        <v>256</v>
      </c>
      <c r="L181" s="140">
        <f ca="1">IFERROR(IF((VLOOKUP($E181,'DTOC Backsheet'!$D$5:$BS$182,L$9,FALSE))="","",(VLOOKUP($E181,'DTOC Backsheet'!$D$5:$BS$182,L$9,FALSE))),"")</f>
        <v>440</v>
      </c>
      <c r="M181" s="136">
        <f ca="1">IFERROR(IF((VLOOKUP($E181,'DTOC Backsheet'!$D$5:$BS$182,M$9,FALSE))="","",(VLOOKUP($E181,'DTOC Backsheet'!$D$5:$BS$182,M$9,FALSE))),"")</f>
        <v>477</v>
      </c>
      <c r="N181" s="139">
        <f ca="1">IFERROR(IF((VLOOKUP($E181,'DTOC Backsheet'!$D$5:$BS$182,N$9,FALSE))="","",(VLOOKUP($E181,'DTOC Backsheet'!$D$5:$BS$182,N$9,FALSE))),"")</f>
        <v>337</v>
      </c>
      <c r="O181" s="137">
        <f ca="1">IFERROR(IF((VLOOKUP($E181,'DTOC Backsheet'!$D$5:$BS$182,O$9,FALSE))="","",(VLOOKUP($E181,'DTOC Backsheet'!$D$5:$BS$182,O$9,FALSE))),"")</f>
        <v>183</v>
      </c>
      <c r="P181" s="136">
        <f ca="1">IFERROR(IF((VLOOKUP($E181,'DTOC Backsheet'!$D$5:$BS$182,P$9,FALSE))="","",(VLOOKUP($E181,'DTOC Backsheet'!$D$5:$BS$182,P$9,FALSE))),"")</f>
        <v>274.24140110474957</v>
      </c>
      <c r="Q181" s="136">
        <f ca="1">IFERROR(IF((VLOOKUP($E181,'DTOC Backsheet'!$D$5:$BS$182,Q$9,FALSE))="","",(VLOOKUP($E181,'DTOC Backsheet'!$D$5:$BS$182,Q$9,FALSE))),"")</f>
        <v>274.24140110474957</v>
      </c>
      <c r="R181" s="136">
        <f ca="1">IFERROR(IF((VLOOKUP($E181,'DTOC Backsheet'!$D$5:$BS$182,R$9,FALSE))="","",(VLOOKUP($E181,'DTOC Backsheet'!$D$5:$BS$182,R$9,FALSE))),"")</f>
        <v>265.42716235943499</v>
      </c>
      <c r="S181" s="136">
        <f ca="1">IFERROR(IF((VLOOKUP($E181,'DTOC Backsheet'!$D$5:$BS$182,S$9,FALSE))="","",(VLOOKUP($E181,'DTOC Backsheet'!$D$5:$BS$182,S$9,FALSE))),"")</f>
        <v>243.18755302386447</v>
      </c>
      <c r="T181" s="164">
        <f ca="1">IFERROR(IF((VLOOKUP($E181,'DTOC Backsheet'!$D$5:$BS$182,T$9,FALSE))="","",(VLOOKUP($E181,'DTOC Backsheet'!$D$5:$BS$182,T$9,FALSE))),"")</f>
        <v>235.3427932489011</v>
      </c>
      <c r="U181" s="140">
        <f ca="1">IFERROR(IF((VLOOKUP($E181,'DTOC Backsheet'!$D$5:$BS$182,U$9,FALSE))="","",(VLOOKUP($E181,'DTOC Backsheet'!$D$5:$BS$182,U$9,FALSE))),"")</f>
        <v>243.18755302386447</v>
      </c>
      <c r="V181" s="136">
        <f ca="1">IFERROR(IF((VLOOKUP($E181,'DTOC Backsheet'!$D$5:$BS$182,V$9,FALSE))="","",(VLOOKUP($E181,'DTOC Backsheet'!$D$5:$BS$182,V$9,FALSE))),"")</f>
        <v>243.18755302386447</v>
      </c>
      <c r="W181" s="136">
        <f ca="1">IFERROR(IF((VLOOKUP($E181,'DTOC Backsheet'!$D$5:$BS$182,W$9,FALSE))="","",(VLOOKUP($E181,'DTOC Backsheet'!$D$5:$BS$182,W$9,FALSE))),"")</f>
        <v>219.65327369897435</v>
      </c>
      <c r="X181" s="138">
        <f ca="1">IFERROR(IF((VLOOKUP($E181,'DTOC Backsheet'!$D$5:$BS$182,X$9,FALSE))="","",(VLOOKUP($E181,'DTOC Backsheet'!$D$5:$BS$182,X$9,FALSE))),"")</f>
        <v>243.18755302386447</v>
      </c>
      <c r="Y181" s="135">
        <f ca="1">IFERROR(IF((VLOOKUP($E181,'DTOC Backsheet'!$D$5:$BS$182,Y$9,FALSE))="","",(VLOOKUP($E181,'DTOC Backsheet'!$D$5:$BS$182,Y$9,FALSE))),"")</f>
        <v>244</v>
      </c>
      <c r="Z181" s="136">
        <f ca="1">IFERROR(IF((VLOOKUP($E181,'DTOC Backsheet'!$D$5:$BS$182,Z$9,FALSE))="","",(VLOOKUP($E181,'DTOC Backsheet'!$D$5:$BS$182,Z$9,FALSE))),"")</f>
        <v>327</v>
      </c>
      <c r="AA181" s="164">
        <f ca="1">IFERROR(IF((VLOOKUP($E181,'DTOC Backsheet'!$D$5:$BS$182,AA$9,FALSE))="","",(VLOOKUP($E181,'DTOC Backsheet'!$D$5:$BS$182,AA$9,FALSE))),"")</f>
        <v>254</v>
      </c>
      <c r="AB181" s="139">
        <f ca="1">IFERROR(IF((VLOOKUP($E181,'DTOC Backsheet'!$D$5:$BS$182,AB$9,FALSE))="","",(VLOOKUP($E181,'DTOC Backsheet'!$D$5:$BS$182,AB$9,FALSE))),"")</f>
        <v>320</v>
      </c>
      <c r="AC181" s="164">
        <f ca="1">IFERROR(IF((VLOOKUP($E181,'DTOC Backsheet'!$D$5:$BS$182,AC$9,FALSE))="","",(VLOOKUP($E181,'DTOC Backsheet'!$D$5:$BS$182,AC$9,FALSE))),"")</f>
        <v>305</v>
      </c>
      <c r="AD181" s="140">
        <f ca="1">IFERROR(IF((VLOOKUP($E181,'DTOC Backsheet'!$D$5:$BS$182,AD$9,FALSE))="","",(VLOOKUP($E181,'DTOC Backsheet'!$D$5:$BS$182,AD$9,FALSE))),"")</f>
        <v>362</v>
      </c>
      <c r="AE181" s="136"/>
      <c r="AF181" s="139" t="str">
        <f ca="1">IFERROR(IF((VLOOKUP($E181,'DTOC Backsheet'!$D$5:$BS$182,AF$9,FALSE))="","",(VLOOKUP($E181,'DTOC Backsheet'!$D$5:$BS$182,AF$9,FALSE))),"")</f>
        <v/>
      </c>
      <c r="AG181" s="137" t="str">
        <f ca="1">IFERROR(IF((VLOOKUP($E181,'DTOC Backsheet'!$D$5:$BS$182,AG$9,FALSE))="","",(VLOOKUP($E181,'DTOC Backsheet'!$D$5:$BS$182,AG$9,FALSE))),"")</f>
        <v/>
      </c>
      <c r="AH181" s="136">
        <f t="shared" ca="1" si="66"/>
        <v>175</v>
      </c>
      <c r="AI181" s="138">
        <f t="shared" ca="1" si="67"/>
        <v>39</v>
      </c>
      <c r="AJ181" s="139">
        <f t="shared" ca="1" si="68"/>
        <v>105</v>
      </c>
      <c r="AK181" s="139">
        <f t="shared" ca="1" si="69"/>
        <v>61</v>
      </c>
      <c r="AL181" s="164">
        <f t="shared" ca="1" si="70"/>
        <v>-49</v>
      </c>
      <c r="AM181" s="140">
        <f t="shared" ca="1" si="71"/>
        <v>78</v>
      </c>
      <c r="AN181" s="136" t="str">
        <f t="shared" si="72"/>
        <v/>
      </c>
      <c r="AO181" s="139" t="str">
        <f t="shared" ca="1" si="73"/>
        <v/>
      </c>
      <c r="AP181" s="138" t="str">
        <f t="shared" ca="1" si="74"/>
        <v/>
      </c>
      <c r="AQ181" s="135">
        <f t="shared" ca="1" si="75"/>
        <v>30.241401104749571</v>
      </c>
      <c r="AR181" s="136">
        <f t="shared" ca="1" si="76"/>
        <v>-52.758598895250429</v>
      </c>
      <c r="AS181" s="164">
        <f t="shared" ca="1" si="77"/>
        <v>11.427162359434988</v>
      </c>
      <c r="AT181" s="139">
        <f t="shared" ca="1" si="78"/>
        <v>-76.812446976135533</v>
      </c>
      <c r="AU181" s="164">
        <f t="shared" ca="1" si="79"/>
        <v>-69.657206751098897</v>
      </c>
      <c r="AV181" s="140">
        <f t="shared" ca="1" si="80"/>
        <v>-118.81244697613553</v>
      </c>
      <c r="AW181" s="136" t="str">
        <f t="shared" si="81"/>
        <v/>
      </c>
      <c r="AX181" s="164" t="str">
        <f t="shared" ca="1" si="82"/>
        <v/>
      </c>
      <c r="AY181" s="140" t="str">
        <f t="shared" ca="1" si="83"/>
        <v/>
      </c>
    </row>
    <row r="182" spans="1:51">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65"/>
        <v>E08000010</v>
      </c>
      <c r="F182" s="29" t="str">
        <f ca="1">IF(E182="","",VLOOKUP(E182,'Org list'!$J$9:$K$636,2,0))</f>
        <v>Wigan</v>
      </c>
      <c r="G182" s="135">
        <f ca="1">IFERROR(IF((VLOOKUP($E182,'DTOC Backsheet'!$D$5:$BS$182,G$9,FALSE))="","",(VLOOKUP($E182,'DTOC Backsheet'!$D$5:$BS$182,G$9,FALSE))),"")</f>
        <v>338</v>
      </c>
      <c r="H182" s="136">
        <f ca="1">IFERROR(IF((VLOOKUP($E182,'DTOC Backsheet'!$D$5:$BS$182,H$9,FALSE))="","",(VLOOKUP($E182,'DTOC Backsheet'!$D$5:$BS$182,H$9,FALSE))),"")</f>
        <v>418</v>
      </c>
      <c r="I182" s="136">
        <f ca="1">IFERROR(IF((VLOOKUP($E182,'DTOC Backsheet'!$D$5:$BS$182,I$9,FALSE))="","",(VLOOKUP($E182,'DTOC Backsheet'!$D$5:$BS$182,I$9,FALSE))),"")</f>
        <v>445</v>
      </c>
      <c r="J182" s="138">
        <f ca="1">IFERROR(IF((VLOOKUP($E182,'DTOC Backsheet'!$D$5:$BS$182,J$9,FALSE))="","",(VLOOKUP($E182,'DTOC Backsheet'!$D$5:$BS$182,J$9,FALSE))),"")</f>
        <v>452</v>
      </c>
      <c r="K182" s="164">
        <f ca="1">IFERROR(IF((VLOOKUP($E182,'DTOC Backsheet'!$D$5:$BS$182,K$9,FALSE))="","",(VLOOKUP($E182,'DTOC Backsheet'!$D$5:$BS$182,K$9,FALSE))),"")</f>
        <v>415</v>
      </c>
      <c r="L182" s="140">
        <f ca="1">IFERROR(IF((VLOOKUP($E182,'DTOC Backsheet'!$D$5:$BS$182,L$9,FALSE))="","",(VLOOKUP($E182,'DTOC Backsheet'!$D$5:$BS$182,L$9,FALSE))),"")</f>
        <v>629</v>
      </c>
      <c r="M182" s="136">
        <f ca="1">IFERROR(IF((VLOOKUP($E182,'DTOC Backsheet'!$D$5:$BS$182,M$9,FALSE))="","",(VLOOKUP($E182,'DTOC Backsheet'!$D$5:$BS$182,M$9,FALSE))),"")</f>
        <v>797</v>
      </c>
      <c r="N182" s="139">
        <f ca="1">IFERROR(IF((VLOOKUP($E182,'DTOC Backsheet'!$D$5:$BS$182,N$9,FALSE))="","",(VLOOKUP($E182,'DTOC Backsheet'!$D$5:$BS$182,N$9,FALSE))),"")</f>
        <v>558</v>
      </c>
      <c r="O182" s="137">
        <f ca="1">IFERROR(IF((VLOOKUP($E182,'DTOC Backsheet'!$D$5:$BS$182,O$9,FALSE))="","",(VLOOKUP($E182,'DTOC Backsheet'!$D$5:$BS$182,O$9,FALSE))),"")</f>
        <v>560</v>
      </c>
      <c r="P182" s="136">
        <f ca="1">IFERROR(IF((VLOOKUP($E182,'DTOC Backsheet'!$D$5:$BS$182,P$9,FALSE))="","",(VLOOKUP($E182,'DTOC Backsheet'!$D$5:$BS$182,P$9,FALSE))),"")</f>
        <v>501</v>
      </c>
      <c r="Q182" s="136">
        <f ca="1">IFERROR(IF((VLOOKUP($E182,'DTOC Backsheet'!$D$5:$BS$182,Q$9,FALSE))="","",(VLOOKUP($E182,'DTOC Backsheet'!$D$5:$BS$182,Q$9,FALSE))),"")</f>
        <v>477</v>
      </c>
      <c r="R182" s="136">
        <f ca="1">IFERROR(IF((VLOOKUP($E182,'DTOC Backsheet'!$D$5:$BS$182,R$9,FALSE))="","",(VLOOKUP($E182,'DTOC Backsheet'!$D$5:$BS$182,R$9,FALSE))),"")</f>
        <v>439</v>
      </c>
      <c r="S182" s="136">
        <f ca="1">IFERROR(IF((VLOOKUP($E182,'DTOC Backsheet'!$D$5:$BS$182,S$9,FALSE))="","",(VLOOKUP($E182,'DTOC Backsheet'!$D$5:$BS$182,S$9,FALSE))),"")</f>
        <v>430</v>
      </c>
      <c r="T182" s="164">
        <f ca="1">IFERROR(IF((VLOOKUP($E182,'DTOC Backsheet'!$D$5:$BS$182,T$9,FALSE))="","",(VLOOKUP($E182,'DTOC Backsheet'!$D$5:$BS$182,T$9,FALSE))),"")</f>
        <v>393</v>
      </c>
      <c r="U182" s="140">
        <f ca="1">IFERROR(IF((VLOOKUP($E182,'DTOC Backsheet'!$D$5:$BS$182,U$9,FALSE))="","",(VLOOKUP($E182,'DTOC Backsheet'!$D$5:$BS$182,U$9,FALSE))),"")</f>
        <v>406</v>
      </c>
      <c r="V182" s="136">
        <f ca="1">IFERROR(IF((VLOOKUP($E182,'DTOC Backsheet'!$D$5:$BS$182,V$9,FALSE))="","",(VLOOKUP($E182,'DTOC Backsheet'!$D$5:$BS$182,V$9,FALSE))),"")</f>
        <v>406</v>
      </c>
      <c r="W182" s="136">
        <f ca="1">IFERROR(IF((VLOOKUP($E182,'DTOC Backsheet'!$D$5:$BS$182,W$9,FALSE))="","",(VLOOKUP($E182,'DTOC Backsheet'!$D$5:$BS$182,W$9,FALSE))),"")</f>
        <v>367</v>
      </c>
      <c r="X182" s="138">
        <f ca="1">IFERROR(IF((VLOOKUP($E182,'DTOC Backsheet'!$D$5:$BS$182,X$9,FALSE))="","",(VLOOKUP($E182,'DTOC Backsheet'!$D$5:$BS$182,X$9,FALSE))),"")</f>
        <v>406</v>
      </c>
      <c r="Y182" s="135">
        <f ca="1">IFERROR(IF((VLOOKUP($E182,'DTOC Backsheet'!$D$5:$BS$182,Y$9,FALSE))="","",(VLOOKUP($E182,'DTOC Backsheet'!$D$5:$BS$182,Y$9,FALSE))),"")</f>
        <v>489</v>
      </c>
      <c r="Z182" s="136">
        <f ca="1">IFERROR(IF((VLOOKUP($E182,'DTOC Backsheet'!$D$5:$BS$182,Z$9,FALSE))="","",(VLOOKUP($E182,'DTOC Backsheet'!$D$5:$BS$182,Z$9,FALSE))),"")</f>
        <v>533</v>
      </c>
      <c r="AA182" s="164">
        <f ca="1">IFERROR(IF((VLOOKUP($E182,'DTOC Backsheet'!$D$5:$BS$182,AA$9,FALSE))="","",(VLOOKUP($E182,'DTOC Backsheet'!$D$5:$BS$182,AA$9,FALSE))),"")</f>
        <v>578</v>
      </c>
      <c r="AB182" s="139">
        <f ca="1">IFERROR(IF((VLOOKUP($E182,'DTOC Backsheet'!$D$5:$BS$182,AB$9,FALSE))="","",(VLOOKUP($E182,'DTOC Backsheet'!$D$5:$BS$182,AB$9,FALSE))),"")</f>
        <v>406</v>
      </c>
      <c r="AC182" s="164">
        <f ca="1">IFERROR(IF((VLOOKUP($E182,'DTOC Backsheet'!$D$5:$BS$182,AC$9,FALSE))="","",(VLOOKUP($E182,'DTOC Backsheet'!$D$5:$BS$182,AC$9,FALSE))),"")</f>
        <v>481</v>
      </c>
      <c r="AD182" s="140">
        <f ca="1">IFERROR(IF((VLOOKUP($E182,'DTOC Backsheet'!$D$5:$BS$182,AD$9,FALSE))="","",(VLOOKUP($E182,'DTOC Backsheet'!$D$5:$BS$182,AD$9,FALSE))),"")</f>
        <v>498</v>
      </c>
      <c r="AE182" s="136"/>
      <c r="AF182" s="139" t="str">
        <f ca="1">IFERROR(IF((VLOOKUP($E182,'DTOC Backsheet'!$D$5:$BS$182,AF$9,FALSE))="","",(VLOOKUP($E182,'DTOC Backsheet'!$D$5:$BS$182,AF$9,FALSE))),"")</f>
        <v/>
      </c>
      <c r="AG182" s="137" t="str">
        <f ca="1">IFERROR(IF((VLOOKUP($E182,'DTOC Backsheet'!$D$5:$BS$182,AG$9,FALSE))="","",(VLOOKUP($E182,'DTOC Backsheet'!$D$5:$BS$182,AG$9,FALSE))),"")</f>
        <v/>
      </c>
      <c r="AH182" s="136">
        <f t="shared" ca="1" si="66"/>
        <v>-151</v>
      </c>
      <c r="AI182" s="138">
        <f t="shared" ca="1" si="67"/>
        <v>-115</v>
      </c>
      <c r="AJ182" s="139">
        <f t="shared" ca="1" si="68"/>
        <v>-133</v>
      </c>
      <c r="AK182" s="139">
        <f t="shared" ca="1" si="69"/>
        <v>46</v>
      </c>
      <c r="AL182" s="164">
        <f t="shared" ca="1" si="70"/>
        <v>-66</v>
      </c>
      <c r="AM182" s="140">
        <f t="shared" ca="1" si="71"/>
        <v>131</v>
      </c>
      <c r="AN182" s="136" t="str">
        <f t="shared" si="72"/>
        <v/>
      </c>
      <c r="AO182" s="139" t="str">
        <f t="shared" ca="1" si="73"/>
        <v/>
      </c>
      <c r="AP182" s="138" t="str">
        <f t="shared" ca="1" si="74"/>
        <v/>
      </c>
      <c r="AQ182" s="135">
        <f t="shared" ca="1" si="75"/>
        <v>12</v>
      </c>
      <c r="AR182" s="136">
        <f t="shared" ca="1" si="76"/>
        <v>-56</v>
      </c>
      <c r="AS182" s="164">
        <f t="shared" ca="1" si="77"/>
        <v>-139</v>
      </c>
      <c r="AT182" s="139">
        <f t="shared" ca="1" si="78"/>
        <v>24</v>
      </c>
      <c r="AU182" s="164">
        <f t="shared" ca="1" si="79"/>
        <v>-88</v>
      </c>
      <c r="AV182" s="140">
        <f t="shared" ca="1" si="80"/>
        <v>-92</v>
      </c>
      <c r="AW182" s="136" t="str">
        <f t="shared" si="81"/>
        <v/>
      </c>
      <c r="AX182" s="164" t="str">
        <f t="shared" ca="1" si="82"/>
        <v/>
      </c>
      <c r="AY182" s="140" t="str">
        <f t="shared" ca="1" si="83"/>
        <v/>
      </c>
    </row>
    <row r="183" spans="1:51">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65"/>
        <v>E06000054</v>
      </c>
      <c r="F183" s="29" t="str">
        <f ca="1">IF(E183="","",VLOOKUP(E183,'Org list'!$J$9:$K$636,2,0))</f>
        <v>Wiltshire</v>
      </c>
      <c r="G183" s="135">
        <f ca="1">IFERROR(IF((VLOOKUP($E183,'DTOC Backsheet'!$D$5:$BS$182,G$9,FALSE))="","",(VLOOKUP($E183,'DTOC Backsheet'!$D$5:$BS$182,G$9,FALSE))),"")</f>
        <v>2545</v>
      </c>
      <c r="H183" s="136">
        <f ca="1">IFERROR(IF((VLOOKUP($E183,'DTOC Backsheet'!$D$5:$BS$182,H$9,FALSE))="","",(VLOOKUP($E183,'DTOC Backsheet'!$D$5:$BS$182,H$9,FALSE))),"")</f>
        <v>2732</v>
      </c>
      <c r="I183" s="136">
        <f ca="1">IFERROR(IF((VLOOKUP($E183,'DTOC Backsheet'!$D$5:$BS$182,I$9,FALSE))="","",(VLOOKUP($E183,'DTOC Backsheet'!$D$5:$BS$182,I$9,FALSE))),"")</f>
        <v>2585</v>
      </c>
      <c r="J183" s="138">
        <f ca="1">IFERROR(IF((VLOOKUP($E183,'DTOC Backsheet'!$D$5:$BS$182,J$9,FALSE))="","",(VLOOKUP($E183,'DTOC Backsheet'!$D$5:$BS$182,J$9,FALSE))),"")</f>
        <v>2092</v>
      </c>
      <c r="K183" s="164">
        <f ca="1">IFERROR(IF((VLOOKUP($E183,'DTOC Backsheet'!$D$5:$BS$182,K$9,FALSE))="","",(VLOOKUP($E183,'DTOC Backsheet'!$D$5:$BS$182,K$9,FALSE))),"")</f>
        <v>1847</v>
      </c>
      <c r="L183" s="140">
        <f ca="1">IFERROR(IF((VLOOKUP($E183,'DTOC Backsheet'!$D$5:$BS$182,L$9,FALSE))="","",(VLOOKUP($E183,'DTOC Backsheet'!$D$5:$BS$182,L$9,FALSE))),"")</f>
        <v>2242</v>
      </c>
      <c r="M183" s="136">
        <f ca="1">IFERROR(IF((VLOOKUP($E183,'DTOC Backsheet'!$D$5:$BS$182,M$9,FALSE))="","",(VLOOKUP($E183,'DTOC Backsheet'!$D$5:$BS$182,M$9,FALSE))),"")</f>
        <v>2102</v>
      </c>
      <c r="N183" s="139">
        <f ca="1">IFERROR(IF((VLOOKUP($E183,'DTOC Backsheet'!$D$5:$BS$182,N$9,FALSE))="","",(VLOOKUP($E183,'DTOC Backsheet'!$D$5:$BS$182,N$9,FALSE))),"")</f>
        <v>2505</v>
      </c>
      <c r="O183" s="137">
        <f ca="1">IFERROR(IF((VLOOKUP($E183,'DTOC Backsheet'!$D$5:$BS$182,O$9,FALSE))="","",(VLOOKUP($E183,'DTOC Backsheet'!$D$5:$BS$182,O$9,FALSE))),"")</f>
        <v>2985</v>
      </c>
      <c r="P183" s="136">
        <f ca="1">IFERROR(IF((VLOOKUP($E183,'DTOC Backsheet'!$D$5:$BS$182,P$9,FALSE))="","",(VLOOKUP($E183,'DTOC Backsheet'!$D$5:$BS$182,P$9,FALSE))),"")</f>
        <v>1749.425</v>
      </c>
      <c r="Q183" s="136">
        <f ca="1">IFERROR(IF((VLOOKUP($E183,'DTOC Backsheet'!$D$5:$BS$182,Q$9,FALSE))="","",(VLOOKUP($E183,'DTOC Backsheet'!$D$5:$BS$182,Q$9,FALSE))),"")</f>
        <v>1599.4749999999999</v>
      </c>
      <c r="R183" s="136">
        <f ca="1">IFERROR(IF((VLOOKUP($E183,'DTOC Backsheet'!$D$5:$BS$182,R$9,FALSE))="","",(VLOOKUP($E183,'DTOC Backsheet'!$D$5:$BS$182,R$9,FALSE))),"")</f>
        <v>1449.55</v>
      </c>
      <c r="S183" s="136">
        <f ca="1">IFERROR(IF((VLOOKUP($E183,'DTOC Backsheet'!$D$5:$BS$182,S$9,FALSE))="","",(VLOOKUP($E183,'DTOC Backsheet'!$D$5:$BS$182,S$9,FALSE))),"")</f>
        <v>1349.575</v>
      </c>
      <c r="T183" s="164">
        <f ca="1">IFERROR(IF((VLOOKUP($E183,'DTOC Backsheet'!$D$5:$BS$182,T$9,FALSE))="","",(VLOOKUP($E183,'DTOC Backsheet'!$D$5:$BS$182,T$9,FALSE))),"")</f>
        <v>1274.5999999999999</v>
      </c>
      <c r="U183" s="140">
        <f ca="1">IFERROR(IF((VLOOKUP($E183,'DTOC Backsheet'!$D$5:$BS$182,U$9,FALSE))="","",(VLOOKUP($E183,'DTOC Backsheet'!$D$5:$BS$182,U$9,FALSE))),"")</f>
        <v>1324.6000000000001</v>
      </c>
      <c r="V183" s="136">
        <f ca="1">IFERROR(IF((VLOOKUP($E183,'DTOC Backsheet'!$D$5:$BS$182,V$9,FALSE))="","",(VLOOKUP($E183,'DTOC Backsheet'!$D$5:$BS$182,V$9,FALSE))),"")</f>
        <v>1324.6000000000001</v>
      </c>
      <c r="W183" s="136">
        <f ca="1">IFERROR(IF((VLOOKUP($E183,'DTOC Backsheet'!$D$5:$BS$182,W$9,FALSE))="","",(VLOOKUP($E183,'DTOC Backsheet'!$D$5:$BS$182,W$9,FALSE))),"")</f>
        <v>1199.675</v>
      </c>
      <c r="X183" s="138">
        <f ca="1">IFERROR(IF((VLOOKUP($E183,'DTOC Backsheet'!$D$5:$BS$182,X$9,FALSE))="","",(VLOOKUP($E183,'DTOC Backsheet'!$D$5:$BS$182,X$9,FALSE))),"")</f>
        <v>1199.675</v>
      </c>
      <c r="Y183" s="135">
        <f ca="1">IFERROR(IF((VLOOKUP($E183,'DTOC Backsheet'!$D$5:$BS$182,Y$9,FALSE))="","",(VLOOKUP($E183,'DTOC Backsheet'!$D$5:$BS$182,Y$9,FALSE))),"")</f>
        <v>2260</v>
      </c>
      <c r="Z183" s="136">
        <f ca="1">IFERROR(IF((VLOOKUP($E183,'DTOC Backsheet'!$D$5:$BS$182,Z$9,FALSE))="","",(VLOOKUP($E183,'DTOC Backsheet'!$D$5:$BS$182,Z$9,FALSE))),"")</f>
        <v>2329</v>
      </c>
      <c r="AA183" s="164">
        <f ca="1">IFERROR(IF((VLOOKUP($E183,'DTOC Backsheet'!$D$5:$BS$182,AA$9,FALSE))="","",(VLOOKUP($E183,'DTOC Backsheet'!$D$5:$BS$182,AA$9,FALSE))),"")</f>
        <v>2134</v>
      </c>
      <c r="AB183" s="139">
        <f ca="1">IFERROR(IF((VLOOKUP($E183,'DTOC Backsheet'!$D$5:$BS$182,AB$9,FALSE))="","",(VLOOKUP($E183,'DTOC Backsheet'!$D$5:$BS$182,AB$9,FALSE))),"")</f>
        <v>2058</v>
      </c>
      <c r="AC183" s="164">
        <f ca="1">IFERROR(IF((VLOOKUP($E183,'DTOC Backsheet'!$D$5:$BS$182,AC$9,FALSE))="","",(VLOOKUP($E183,'DTOC Backsheet'!$D$5:$BS$182,AC$9,FALSE))),"")</f>
        <v>1844</v>
      </c>
      <c r="AD183" s="140">
        <f ca="1">IFERROR(IF((VLOOKUP($E183,'DTOC Backsheet'!$D$5:$BS$182,AD$9,FALSE))="","",(VLOOKUP($E183,'DTOC Backsheet'!$D$5:$BS$182,AD$9,FALSE))),"")</f>
        <v>1618</v>
      </c>
      <c r="AE183" s="136"/>
      <c r="AF183" s="139" t="str">
        <f ca="1">IFERROR(IF((VLOOKUP($E183,'DTOC Backsheet'!$D$5:$BS$182,AF$9,FALSE))="","",(VLOOKUP($E183,'DTOC Backsheet'!$D$5:$BS$182,AF$9,FALSE))),"")</f>
        <v/>
      </c>
      <c r="AG183" s="137" t="str">
        <f ca="1">IFERROR(IF((VLOOKUP($E183,'DTOC Backsheet'!$D$5:$BS$182,AG$9,FALSE))="","",(VLOOKUP($E183,'DTOC Backsheet'!$D$5:$BS$182,AG$9,FALSE))),"")</f>
        <v/>
      </c>
      <c r="AH183" s="136">
        <f t="shared" ca="1" si="66"/>
        <v>285</v>
      </c>
      <c r="AI183" s="138">
        <f t="shared" ca="1" si="67"/>
        <v>403</v>
      </c>
      <c r="AJ183" s="139">
        <f t="shared" ca="1" si="68"/>
        <v>451</v>
      </c>
      <c r="AK183" s="139">
        <f t="shared" ca="1" si="69"/>
        <v>34</v>
      </c>
      <c r="AL183" s="164">
        <f t="shared" ca="1" si="70"/>
        <v>3</v>
      </c>
      <c r="AM183" s="140">
        <f t="shared" ca="1" si="71"/>
        <v>624</v>
      </c>
      <c r="AN183" s="136" t="str">
        <f t="shared" si="72"/>
        <v/>
      </c>
      <c r="AO183" s="139" t="str">
        <f t="shared" ca="1" si="73"/>
        <v/>
      </c>
      <c r="AP183" s="138" t="str">
        <f t="shared" ca="1" si="74"/>
        <v/>
      </c>
      <c r="AQ183" s="135">
        <f t="shared" ca="1" si="75"/>
        <v>-510.57500000000005</v>
      </c>
      <c r="AR183" s="136">
        <f t="shared" ca="1" si="76"/>
        <v>-729.52500000000009</v>
      </c>
      <c r="AS183" s="164">
        <f t="shared" ca="1" si="77"/>
        <v>-684.45</v>
      </c>
      <c r="AT183" s="139">
        <f t="shared" ca="1" si="78"/>
        <v>-708.42499999999995</v>
      </c>
      <c r="AU183" s="164">
        <f t="shared" ca="1" si="79"/>
        <v>-569.40000000000009</v>
      </c>
      <c r="AV183" s="140">
        <f t="shared" ca="1" si="80"/>
        <v>-293.39999999999986</v>
      </c>
      <c r="AW183" s="136" t="str">
        <f t="shared" si="81"/>
        <v/>
      </c>
      <c r="AX183" s="164" t="str">
        <f t="shared" ca="1" si="82"/>
        <v/>
      </c>
      <c r="AY183" s="140" t="str">
        <f t="shared" ca="1" si="83"/>
        <v/>
      </c>
    </row>
    <row r="184" spans="1:51">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65"/>
        <v>E06000040</v>
      </c>
      <c r="F184" s="29" t="str">
        <f ca="1">IF(E184="","",VLOOKUP(E184,'Org list'!$J$9:$K$636,2,0))</f>
        <v>Windsor and Maidenhead</v>
      </c>
      <c r="G184" s="135">
        <f ca="1">IFERROR(IF((VLOOKUP($E184,'DTOC Backsheet'!$D$5:$BS$182,G$9,FALSE))="","",(VLOOKUP($E184,'DTOC Backsheet'!$D$5:$BS$182,G$9,FALSE))),"")</f>
        <v>531</v>
      </c>
      <c r="H184" s="136">
        <f ca="1">IFERROR(IF((VLOOKUP($E184,'DTOC Backsheet'!$D$5:$BS$182,H$9,FALSE))="","",(VLOOKUP($E184,'DTOC Backsheet'!$D$5:$BS$182,H$9,FALSE))),"")</f>
        <v>379</v>
      </c>
      <c r="I184" s="136">
        <f ca="1">IFERROR(IF((VLOOKUP($E184,'DTOC Backsheet'!$D$5:$BS$182,I$9,FALSE))="","",(VLOOKUP($E184,'DTOC Backsheet'!$D$5:$BS$182,I$9,FALSE))),"")</f>
        <v>461</v>
      </c>
      <c r="J184" s="138">
        <f ca="1">IFERROR(IF((VLOOKUP($E184,'DTOC Backsheet'!$D$5:$BS$182,J$9,FALSE))="","",(VLOOKUP($E184,'DTOC Backsheet'!$D$5:$BS$182,J$9,FALSE))),"")</f>
        <v>574</v>
      </c>
      <c r="K184" s="164">
        <f ca="1">IFERROR(IF((VLOOKUP($E184,'DTOC Backsheet'!$D$5:$BS$182,K$9,FALSE))="","",(VLOOKUP($E184,'DTOC Backsheet'!$D$5:$BS$182,K$9,FALSE))),"")</f>
        <v>405</v>
      </c>
      <c r="L184" s="140">
        <f ca="1">IFERROR(IF((VLOOKUP($E184,'DTOC Backsheet'!$D$5:$BS$182,L$9,FALSE))="","",(VLOOKUP($E184,'DTOC Backsheet'!$D$5:$BS$182,L$9,FALSE))),"")</f>
        <v>458</v>
      </c>
      <c r="M184" s="136">
        <f ca="1">IFERROR(IF((VLOOKUP($E184,'DTOC Backsheet'!$D$5:$BS$182,M$9,FALSE))="","",(VLOOKUP($E184,'DTOC Backsheet'!$D$5:$BS$182,M$9,FALSE))),"")</f>
        <v>496</v>
      </c>
      <c r="N184" s="139">
        <f ca="1">IFERROR(IF((VLOOKUP($E184,'DTOC Backsheet'!$D$5:$BS$182,N$9,FALSE))="","",(VLOOKUP($E184,'DTOC Backsheet'!$D$5:$BS$182,N$9,FALSE))),"")</f>
        <v>532</v>
      </c>
      <c r="O184" s="137">
        <f ca="1">IFERROR(IF((VLOOKUP($E184,'DTOC Backsheet'!$D$5:$BS$182,O$9,FALSE))="","",(VLOOKUP($E184,'DTOC Backsheet'!$D$5:$BS$182,O$9,FALSE))),"")</f>
        <v>602</v>
      </c>
      <c r="P184" s="136">
        <f ca="1">IFERROR(IF((VLOOKUP($E184,'DTOC Backsheet'!$D$5:$BS$182,P$9,FALSE))="","",(VLOOKUP($E184,'DTOC Backsheet'!$D$5:$BS$182,P$9,FALSE))),"")</f>
        <v>544</v>
      </c>
      <c r="Q184" s="136">
        <f ca="1">IFERROR(IF((VLOOKUP($E184,'DTOC Backsheet'!$D$5:$BS$182,Q$9,FALSE))="","",(VLOOKUP($E184,'DTOC Backsheet'!$D$5:$BS$182,Q$9,FALSE))),"")</f>
        <v>430.01</v>
      </c>
      <c r="R184" s="136">
        <f ca="1">IFERROR(IF((VLOOKUP($E184,'DTOC Backsheet'!$D$5:$BS$182,R$9,FALSE))="","",(VLOOKUP($E184,'DTOC Backsheet'!$D$5:$BS$182,R$9,FALSE))),"")</f>
        <v>496</v>
      </c>
      <c r="S184" s="136">
        <f ca="1">IFERROR(IF((VLOOKUP($E184,'DTOC Backsheet'!$D$5:$BS$182,S$9,FALSE))="","",(VLOOKUP($E184,'DTOC Backsheet'!$D$5:$BS$182,S$9,FALSE))),"")</f>
        <v>485</v>
      </c>
      <c r="T184" s="164">
        <f ca="1">IFERROR(IF((VLOOKUP($E184,'DTOC Backsheet'!$D$5:$BS$182,T$9,FALSE))="","",(VLOOKUP($E184,'DTOC Backsheet'!$D$5:$BS$182,T$9,FALSE))),"")</f>
        <v>457.92731770412672</v>
      </c>
      <c r="U184" s="140">
        <f ca="1">IFERROR(IF((VLOOKUP($E184,'DTOC Backsheet'!$D$5:$BS$182,U$9,FALSE))="","",(VLOOKUP($E184,'DTOC Backsheet'!$D$5:$BS$182,U$9,FALSE))),"")</f>
        <v>473.19156162759765</v>
      </c>
      <c r="V184" s="136">
        <f ca="1">IFERROR(IF((VLOOKUP($E184,'DTOC Backsheet'!$D$5:$BS$182,V$9,FALSE))="","",(VLOOKUP($E184,'DTOC Backsheet'!$D$5:$BS$182,V$9,FALSE))),"")</f>
        <v>473.19156162759765</v>
      </c>
      <c r="W184" s="136">
        <f ca="1">IFERROR(IF((VLOOKUP($E184,'DTOC Backsheet'!$D$5:$BS$182,W$9,FALSE))="","",(VLOOKUP($E184,'DTOC Backsheet'!$D$5:$BS$182,W$9,FALSE))),"")</f>
        <v>427.39882985718492</v>
      </c>
      <c r="X184" s="138">
        <f ca="1">IFERROR(IF((VLOOKUP($E184,'DTOC Backsheet'!$D$5:$BS$182,X$9,FALSE))="","",(VLOOKUP($E184,'DTOC Backsheet'!$D$5:$BS$182,X$9,FALSE))),"")</f>
        <v>473.19156162759765</v>
      </c>
      <c r="Y184" s="135">
        <f ca="1">IFERROR(IF((VLOOKUP($E184,'DTOC Backsheet'!$D$5:$BS$182,Y$9,FALSE))="","",(VLOOKUP($E184,'DTOC Backsheet'!$D$5:$BS$182,Y$9,FALSE))),"")</f>
        <v>339</v>
      </c>
      <c r="Z184" s="136">
        <f ca="1">IFERROR(IF((VLOOKUP($E184,'DTOC Backsheet'!$D$5:$BS$182,Z$9,FALSE))="","",(VLOOKUP($E184,'DTOC Backsheet'!$D$5:$BS$182,Z$9,FALSE))),"")</f>
        <v>540</v>
      </c>
      <c r="AA184" s="164">
        <f ca="1">IFERROR(IF((VLOOKUP($E184,'DTOC Backsheet'!$D$5:$BS$182,AA$9,FALSE))="","",(VLOOKUP($E184,'DTOC Backsheet'!$D$5:$BS$182,AA$9,FALSE))),"")</f>
        <v>556</v>
      </c>
      <c r="AB184" s="139">
        <f ca="1">IFERROR(IF((VLOOKUP($E184,'DTOC Backsheet'!$D$5:$BS$182,AB$9,FALSE))="","",(VLOOKUP($E184,'DTOC Backsheet'!$D$5:$BS$182,AB$9,FALSE))),"")</f>
        <v>545</v>
      </c>
      <c r="AC184" s="164">
        <f ca="1">IFERROR(IF((VLOOKUP($E184,'DTOC Backsheet'!$D$5:$BS$182,AC$9,FALSE))="","",(VLOOKUP($E184,'DTOC Backsheet'!$D$5:$BS$182,AC$9,FALSE))),"")</f>
        <v>535</v>
      </c>
      <c r="AD184" s="140">
        <f ca="1">IFERROR(IF((VLOOKUP($E184,'DTOC Backsheet'!$D$5:$BS$182,AD$9,FALSE))="","",(VLOOKUP($E184,'DTOC Backsheet'!$D$5:$BS$182,AD$9,FALSE))),"")</f>
        <v>360</v>
      </c>
      <c r="AE184" s="136"/>
      <c r="AF184" s="139" t="str">
        <f ca="1">IFERROR(IF((VLOOKUP($E184,'DTOC Backsheet'!$D$5:$BS$182,AF$9,FALSE))="","",(VLOOKUP($E184,'DTOC Backsheet'!$D$5:$BS$182,AF$9,FALSE))),"")</f>
        <v/>
      </c>
      <c r="AG184" s="137" t="str">
        <f ca="1">IFERROR(IF((VLOOKUP($E184,'DTOC Backsheet'!$D$5:$BS$182,AG$9,FALSE))="","",(VLOOKUP($E184,'DTOC Backsheet'!$D$5:$BS$182,AG$9,FALSE))),"")</f>
        <v/>
      </c>
      <c r="AH184" s="136">
        <f t="shared" ca="1" si="66"/>
        <v>192</v>
      </c>
      <c r="AI184" s="138">
        <f t="shared" ca="1" si="67"/>
        <v>-161</v>
      </c>
      <c r="AJ184" s="139">
        <f t="shared" ca="1" si="68"/>
        <v>-95</v>
      </c>
      <c r="AK184" s="139">
        <f t="shared" ca="1" si="69"/>
        <v>29</v>
      </c>
      <c r="AL184" s="164">
        <f t="shared" ca="1" si="70"/>
        <v>-130</v>
      </c>
      <c r="AM184" s="140">
        <f t="shared" ca="1" si="71"/>
        <v>98</v>
      </c>
      <c r="AN184" s="136" t="str">
        <f t="shared" si="72"/>
        <v/>
      </c>
      <c r="AO184" s="139" t="str">
        <f t="shared" ca="1" si="73"/>
        <v/>
      </c>
      <c r="AP184" s="138" t="str">
        <f t="shared" ca="1" si="74"/>
        <v/>
      </c>
      <c r="AQ184" s="135">
        <f t="shared" ca="1" si="75"/>
        <v>205</v>
      </c>
      <c r="AR184" s="136">
        <f t="shared" ca="1" si="76"/>
        <v>-109.99000000000001</v>
      </c>
      <c r="AS184" s="164">
        <f t="shared" ca="1" si="77"/>
        <v>-60</v>
      </c>
      <c r="AT184" s="139">
        <f t="shared" ca="1" si="78"/>
        <v>-60</v>
      </c>
      <c r="AU184" s="164">
        <f t="shared" ca="1" si="79"/>
        <v>-77.072682295873278</v>
      </c>
      <c r="AV184" s="140">
        <f t="shared" ca="1" si="80"/>
        <v>113.19156162759765</v>
      </c>
      <c r="AW184" s="136" t="str">
        <f t="shared" si="81"/>
        <v/>
      </c>
      <c r="AX184" s="164" t="str">
        <f t="shared" ca="1" si="82"/>
        <v/>
      </c>
      <c r="AY184" s="140" t="str">
        <f t="shared" ca="1" si="83"/>
        <v/>
      </c>
    </row>
    <row r="185" spans="1:51">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65"/>
        <v>E08000015</v>
      </c>
      <c r="F185" s="29" t="str">
        <f ca="1">IF(E185="","",VLOOKUP(E185,'Org list'!$J$9:$K$636,2,0))</f>
        <v>Wirral</v>
      </c>
      <c r="G185" s="135">
        <f ca="1">IFERROR(IF((VLOOKUP($E185,'DTOC Backsheet'!$D$5:$BS$182,G$9,FALSE))="","",(VLOOKUP($E185,'DTOC Backsheet'!$D$5:$BS$182,G$9,FALSE))),"")</f>
        <v>1033</v>
      </c>
      <c r="H185" s="136">
        <f ca="1">IFERROR(IF((VLOOKUP($E185,'DTOC Backsheet'!$D$5:$BS$182,H$9,FALSE))="","",(VLOOKUP($E185,'DTOC Backsheet'!$D$5:$BS$182,H$9,FALSE))),"")</f>
        <v>1200</v>
      </c>
      <c r="I185" s="136">
        <f ca="1">IFERROR(IF((VLOOKUP($E185,'DTOC Backsheet'!$D$5:$BS$182,I$9,FALSE))="","",(VLOOKUP($E185,'DTOC Backsheet'!$D$5:$BS$182,I$9,FALSE))),"")</f>
        <v>1222</v>
      </c>
      <c r="J185" s="138">
        <f ca="1">IFERROR(IF((VLOOKUP($E185,'DTOC Backsheet'!$D$5:$BS$182,J$9,FALSE))="","",(VLOOKUP($E185,'DTOC Backsheet'!$D$5:$BS$182,J$9,FALSE))),"")</f>
        <v>773</v>
      </c>
      <c r="K185" s="164">
        <f ca="1">IFERROR(IF((VLOOKUP($E185,'DTOC Backsheet'!$D$5:$BS$182,K$9,FALSE))="","",(VLOOKUP($E185,'DTOC Backsheet'!$D$5:$BS$182,K$9,FALSE))),"")</f>
        <v>813</v>
      </c>
      <c r="L185" s="140">
        <f ca="1">IFERROR(IF((VLOOKUP($E185,'DTOC Backsheet'!$D$5:$BS$182,L$9,FALSE))="","",(VLOOKUP($E185,'DTOC Backsheet'!$D$5:$BS$182,L$9,FALSE))),"")</f>
        <v>937</v>
      </c>
      <c r="M185" s="136">
        <f ca="1">IFERROR(IF((VLOOKUP($E185,'DTOC Backsheet'!$D$5:$BS$182,M$9,FALSE))="","",(VLOOKUP($E185,'DTOC Backsheet'!$D$5:$BS$182,M$9,FALSE))),"")</f>
        <v>814</v>
      </c>
      <c r="N185" s="139">
        <f ca="1">IFERROR(IF((VLOOKUP($E185,'DTOC Backsheet'!$D$5:$BS$182,N$9,FALSE))="","",(VLOOKUP($E185,'DTOC Backsheet'!$D$5:$BS$182,N$9,FALSE))),"")</f>
        <v>753</v>
      </c>
      <c r="O185" s="137">
        <f ca="1">IFERROR(IF((VLOOKUP($E185,'DTOC Backsheet'!$D$5:$BS$182,O$9,FALSE))="","",(VLOOKUP($E185,'DTOC Backsheet'!$D$5:$BS$182,O$9,FALSE))),"")</f>
        <v>1070</v>
      </c>
      <c r="P185" s="136">
        <f ca="1">IFERROR(IF((VLOOKUP($E185,'DTOC Backsheet'!$D$5:$BS$182,P$9,FALSE))="","",(VLOOKUP($E185,'DTOC Backsheet'!$D$5:$BS$182,P$9,FALSE))),"")</f>
        <v>816.55912154485554</v>
      </c>
      <c r="Q185" s="136">
        <f ca="1">IFERROR(IF((VLOOKUP($E185,'DTOC Backsheet'!$D$5:$BS$182,Q$9,FALSE))="","",(VLOOKUP($E185,'DTOC Backsheet'!$D$5:$BS$182,Q$9,FALSE))),"")</f>
        <v>774.68429479896542</v>
      </c>
      <c r="R185" s="136">
        <f ca="1">IFERROR(IF((VLOOKUP($E185,'DTOC Backsheet'!$D$5:$BS$182,R$9,FALSE))="","",(VLOOKUP($E185,'DTOC Backsheet'!$D$5:$BS$182,R$9,FALSE))),"")</f>
        <v>709.17045295458911</v>
      </c>
      <c r="S185" s="136">
        <f ca="1">IFERROR(IF((VLOOKUP($E185,'DTOC Backsheet'!$D$5:$BS$182,S$9,FALSE))="","",(VLOOKUP($E185,'DTOC Backsheet'!$D$5:$BS$182,S$9,FALSE))),"")</f>
        <v>732.80946805307542</v>
      </c>
      <c r="T185" s="164">
        <f ca="1">IFERROR(IF((VLOOKUP($E185,'DTOC Backsheet'!$D$5:$BS$182,T$9,FALSE))="","",(VLOOKUP($E185,'DTOC Backsheet'!$D$5:$BS$182,T$9,FALSE))),"")</f>
        <v>709.17045295458911</v>
      </c>
      <c r="U185" s="140">
        <f ca="1">IFERROR(IF((VLOOKUP($E185,'DTOC Backsheet'!$D$5:$BS$182,U$9,FALSE))="","",(VLOOKUP($E185,'DTOC Backsheet'!$D$5:$BS$182,U$9,FALSE))),"")</f>
        <v>732.80946805307542</v>
      </c>
      <c r="V185" s="136">
        <f ca="1">IFERROR(IF((VLOOKUP($E185,'DTOC Backsheet'!$D$5:$BS$182,V$9,FALSE))="","",(VLOOKUP($E185,'DTOC Backsheet'!$D$5:$BS$182,V$9,FALSE))),"")</f>
        <v>732.80946805307542</v>
      </c>
      <c r="W185" s="136">
        <f ca="1">IFERROR(IF((VLOOKUP($E185,'DTOC Backsheet'!$D$5:$BS$182,W$9,FALSE))="","",(VLOOKUP($E185,'DTOC Backsheet'!$D$5:$BS$182,W$9,FALSE))),"")</f>
        <v>661.89242275761649</v>
      </c>
      <c r="X185" s="138">
        <f ca="1">IFERROR(IF((VLOOKUP($E185,'DTOC Backsheet'!$D$5:$BS$182,X$9,FALSE))="","",(VLOOKUP($E185,'DTOC Backsheet'!$D$5:$BS$182,X$9,FALSE))),"")</f>
        <v>732.80946805307542</v>
      </c>
      <c r="Y185" s="135">
        <f ca="1">IFERROR(IF((VLOOKUP($E185,'DTOC Backsheet'!$D$5:$BS$182,Y$9,FALSE))="","",(VLOOKUP($E185,'DTOC Backsheet'!$D$5:$BS$182,Y$9,FALSE))),"")</f>
        <v>810</v>
      </c>
      <c r="Z185" s="136">
        <f ca="1">IFERROR(IF((VLOOKUP($E185,'DTOC Backsheet'!$D$5:$BS$182,Z$9,FALSE))="","",(VLOOKUP($E185,'DTOC Backsheet'!$D$5:$BS$182,Z$9,FALSE))),"")</f>
        <v>1068</v>
      </c>
      <c r="AA185" s="164">
        <f ca="1">IFERROR(IF((VLOOKUP($E185,'DTOC Backsheet'!$D$5:$BS$182,AA$9,FALSE))="","",(VLOOKUP($E185,'DTOC Backsheet'!$D$5:$BS$182,AA$9,FALSE))),"")</f>
        <v>756</v>
      </c>
      <c r="AB185" s="139">
        <f ca="1">IFERROR(IF((VLOOKUP($E185,'DTOC Backsheet'!$D$5:$BS$182,AB$9,FALSE))="","",(VLOOKUP($E185,'DTOC Backsheet'!$D$5:$BS$182,AB$9,FALSE))),"")</f>
        <v>731</v>
      </c>
      <c r="AC185" s="164">
        <f ca="1">IFERROR(IF((VLOOKUP($E185,'DTOC Backsheet'!$D$5:$BS$182,AC$9,FALSE))="","",(VLOOKUP($E185,'DTOC Backsheet'!$D$5:$BS$182,AC$9,FALSE))),"")</f>
        <v>470</v>
      </c>
      <c r="AD185" s="140">
        <f ca="1">IFERROR(IF((VLOOKUP($E185,'DTOC Backsheet'!$D$5:$BS$182,AD$9,FALSE))="","",(VLOOKUP($E185,'DTOC Backsheet'!$D$5:$BS$182,AD$9,FALSE))),"")</f>
        <v>460</v>
      </c>
      <c r="AE185" s="136"/>
      <c r="AF185" s="139" t="str">
        <f ca="1">IFERROR(IF((VLOOKUP($E185,'DTOC Backsheet'!$D$5:$BS$182,AF$9,FALSE))="","",(VLOOKUP($E185,'DTOC Backsheet'!$D$5:$BS$182,AF$9,FALSE))),"")</f>
        <v/>
      </c>
      <c r="AG185" s="137" t="str">
        <f ca="1">IFERROR(IF((VLOOKUP($E185,'DTOC Backsheet'!$D$5:$BS$182,AG$9,FALSE))="","",(VLOOKUP($E185,'DTOC Backsheet'!$D$5:$BS$182,AG$9,FALSE))),"")</f>
        <v/>
      </c>
      <c r="AH185" s="136">
        <f t="shared" ca="1" si="66"/>
        <v>223</v>
      </c>
      <c r="AI185" s="138">
        <f t="shared" ca="1" si="67"/>
        <v>132</v>
      </c>
      <c r="AJ185" s="139">
        <f t="shared" ca="1" si="68"/>
        <v>466</v>
      </c>
      <c r="AK185" s="139">
        <f t="shared" ca="1" si="69"/>
        <v>42</v>
      </c>
      <c r="AL185" s="164">
        <f t="shared" ca="1" si="70"/>
        <v>343</v>
      </c>
      <c r="AM185" s="140">
        <f t="shared" ca="1" si="71"/>
        <v>477</v>
      </c>
      <c r="AN185" s="136" t="str">
        <f t="shared" si="72"/>
        <v/>
      </c>
      <c r="AO185" s="139" t="str">
        <f t="shared" ca="1" si="73"/>
        <v/>
      </c>
      <c r="AP185" s="138" t="str">
        <f t="shared" ca="1" si="74"/>
        <v/>
      </c>
      <c r="AQ185" s="135">
        <f t="shared" ca="1" si="75"/>
        <v>6.5591215448555431</v>
      </c>
      <c r="AR185" s="136">
        <f t="shared" ca="1" si="76"/>
        <v>-293.31570520103458</v>
      </c>
      <c r="AS185" s="164">
        <f t="shared" ca="1" si="77"/>
        <v>-46.829547045410891</v>
      </c>
      <c r="AT185" s="139">
        <f t="shared" ca="1" si="78"/>
        <v>1.8094680530754204</v>
      </c>
      <c r="AU185" s="164">
        <f t="shared" ca="1" si="79"/>
        <v>239.17045295458911</v>
      </c>
      <c r="AV185" s="140">
        <f t="shared" ca="1" si="80"/>
        <v>272.80946805307542</v>
      </c>
      <c r="AW185" s="136" t="str">
        <f t="shared" si="81"/>
        <v/>
      </c>
      <c r="AX185" s="164" t="str">
        <f t="shared" ca="1" si="82"/>
        <v/>
      </c>
      <c r="AY185" s="140" t="str">
        <f t="shared" ca="1" si="83"/>
        <v/>
      </c>
    </row>
    <row r="186" spans="1:51">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65"/>
        <v>E06000041</v>
      </c>
      <c r="F186" s="29" t="str">
        <f ca="1">IF(E186="","",VLOOKUP(E186,'Org list'!$J$9:$K$636,2,0))</f>
        <v>Wokingham</v>
      </c>
      <c r="G186" s="135">
        <f ca="1">IFERROR(IF((VLOOKUP($E186,'DTOC Backsheet'!$D$5:$BS$182,G$9,FALSE))="","",(VLOOKUP($E186,'DTOC Backsheet'!$D$5:$BS$182,G$9,FALSE))),"")</f>
        <v>418</v>
      </c>
      <c r="H186" s="136">
        <f ca="1">IFERROR(IF((VLOOKUP($E186,'DTOC Backsheet'!$D$5:$BS$182,H$9,FALSE))="","",(VLOOKUP($E186,'DTOC Backsheet'!$D$5:$BS$182,H$9,FALSE))),"")</f>
        <v>355</v>
      </c>
      <c r="I186" s="136">
        <f ca="1">IFERROR(IF((VLOOKUP($E186,'DTOC Backsheet'!$D$5:$BS$182,I$9,FALSE))="","",(VLOOKUP($E186,'DTOC Backsheet'!$D$5:$BS$182,I$9,FALSE))),"")</f>
        <v>290</v>
      </c>
      <c r="J186" s="138">
        <f ca="1">IFERROR(IF((VLOOKUP($E186,'DTOC Backsheet'!$D$5:$BS$182,J$9,FALSE))="","",(VLOOKUP($E186,'DTOC Backsheet'!$D$5:$BS$182,J$9,FALSE))),"")</f>
        <v>317</v>
      </c>
      <c r="K186" s="164">
        <f ca="1">IFERROR(IF((VLOOKUP($E186,'DTOC Backsheet'!$D$5:$BS$182,K$9,FALSE))="","",(VLOOKUP($E186,'DTOC Backsheet'!$D$5:$BS$182,K$9,FALSE))),"")</f>
        <v>332</v>
      </c>
      <c r="L186" s="140">
        <f ca="1">IFERROR(IF((VLOOKUP($E186,'DTOC Backsheet'!$D$5:$BS$182,L$9,FALSE))="","",(VLOOKUP($E186,'DTOC Backsheet'!$D$5:$BS$182,L$9,FALSE))),"")</f>
        <v>301</v>
      </c>
      <c r="M186" s="136">
        <f ca="1">IFERROR(IF((VLOOKUP($E186,'DTOC Backsheet'!$D$5:$BS$182,M$9,FALSE))="","",(VLOOKUP($E186,'DTOC Backsheet'!$D$5:$BS$182,M$9,FALSE))),"")</f>
        <v>383</v>
      </c>
      <c r="N186" s="139">
        <f ca="1">IFERROR(IF((VLOOKUP($E186,'DTOC Backsheet'!$D$5:$BS$182,N$9,FALSE))="","",(VLOOKUP($E186,'DTOC Backsheet'!$D$5:$BS$182,N$9,FALSE))),"")</f>
        <v>361</v>
      </c>
      <c r="O186" s="137">
        <f ca="1">IFERROR(IF((VLOOKUP($E186,'DTOC Backsheet'!$D$5:$BS$182,O$9,FALSE))="","",(VLOOKUP($E186,'DTOC Backsheet'!$D$5:$BS$182,O$9,FALSE))),"")</f>
        <v>297</v>
      </c>
      <c r="P186" s="136">
        <f ca="1">IFERROR(IF((VLOOKUP($E186,'DTOC Backsheet'!$D$5:$BS$182,P$9,FALSE))="","",(VLOOKUP($E186,'DTOC Backsheet'!$D$5:$BS$182,P$9,FALSE))),"")</f>
        <v>357</v>
      </c>
      <c r="Q186" s="136">
        <f ca="1">IFERROR(IF((VLOOKUP($E186,'DTOC Backsheet'!$D$5:$BS$182,Q$9,FALSE))="","",(VLOOKUP($E186,'DTOC Backsheet'!$D$5:$BS$182,Q$9,FALSE))),"")</f>
        <v>357</v>
      </c>
      <c r="R186" s="136">
        <f ca="1">IFERROR(IF((VLOOKUP($E186,'DTOC Backsheet'!$D$5:$BS$182,R$9,FALSE))="","",(VLOOKUP($E186,'DTOC Backsheet'!$D$5:$BS$182,R$9,FALSE))),"")</f>
        <v>320</v>
      </c>
      <c r="S186" s="136">
        <f ca="1">IFERROR(IF((VLOOKUP($E186,'DTOC Backsheet'!$D$5:$BS$182,S$9,FALSE))="","",(VLOOKUP($E186,'DTOC Backsheet'!$D$5:$BS$182,S$9,FALSE))),"")</f>
        <v>320</v>
      </c>
      <c r="T186" s="164">
        <f ca="1">IFERROR(IF((VLOOKUP($E186,'DTOC Backsheet'!$D$5:$BS$182,T$9,FALSE))="","",(VLOOKUP($E186,'DTOC Backsheet'!$D$5:$BS$182,T$9,FALSE))),"")</f>
        <v>280.94750686623428</v>
      </c>
      <c r="U186" s="140">
        <f ca="1">IFERROR(IF((VLOOKUP($E186,'DTOC Backsheet'!$D$5:$BS$182,U$9,FALSE))="","",(VLOOKUP($E186,'DTOC Backsheet'!$D$5:$BS$182,U$9,FALSE))),"")</f>
        <v>290.31242376177545</v>
      </c>
      <c r="V186" s="136">
        <f ca="1">IFERROR(IF((VLOOKUP($E186,'DTOC Backsheet'!$D$5:$BS$182,V$9,FALSE))="","",(VLOOKUP($E186,'DTOC Backsheet'!$D$5:$BS$182,V$9,FALSE))),"")</f>
        <v>290.31242376177545</v>
      </c>
      <c r="W186" s="136">
        <f ca="1">IFERROR(IF((VLOOKUP($E186,'DTOC Backsheet'!$D$5:$BS$182,W$9,FALSE))="","",(VLOOKUP($E186,'DTOC Backsheet'!$D$5:$BS$182,W$9,FALSE))),"")</f>
        <v>262.21767307515199</v>
      </c>
      <c r="X186" s="138">
        <f ca="1">IFERROR(IF((VLOOKUP($E186,'DTOC Backsheet'!$D$5:$BS$182,X$9,FALSE))="","",(VLOOKUP($E186,'DTOC Backsheet'!$D$5:$BS$182,X$9,FALSE))),"")</f>
        <v>290.31242376177545</v>
      </c>
      <c r="Y186" s="135">
        <f ca="1">IFERROR(IF((VLOOKUP($E186,'DTOC Backsheet'!$D$5:$BS$182,Y$9,FALSE))="","",(VLOOKUP($E186,'DTOC Backsheet'!$D$5:$BS$182,Y$9,FALSE))),"")</f>
        <v>449</v>
      </c>
      <c r="Z186" s="136">
        <f ca="1">IFERROR(IF((VLOOKUP($E186,'DTOC Backsheet'!$D$5:$BS$182,Z$9,FALSE))="","",(VLOOKUP($E186,'DTOC Backsheet'!$D$5:$BS$182,Z$9,FALSE))),"")</f>
        <v>220</v>
      </c>
      <c r="AA186" s="164">
        <f ca="1">IFERROR(IF((VLOOKUP($E186,'DTOC Backsheet'!$D$5:$BS$182,AA$9,FALSE))="","",(VLOOKUP($E186,'DTOC Backsheet'!$D$5:$BS$182,AA$9,FALSE))),"")</f>
        <v>315</v>
      </c>
      <c r="AB186" s="139">
        <f ca="1">IFERROR(IF((VLOOKUP($E186,'DTOC Backsheet'!$D$5:$BS$182,AB$9,FALSE))="","",(VLOOKUP($E186,'DTOC Backsheet'!$D$5:$BS$182,AB$9,FALSE))),"")</f>
        <v>277</v>
      </c>
      <c r="AC186" s="164">
        <f ca="1">IFERROR(IF((VLOOKUP($E186,'DTOC Backsheet'!$D$5:$BS$182,AC$9,FALSE))="","",(VLOOKUP($E186,'DTOC Backsheet'!$D$5:$BS$182,AC$9,FALSE))),"")</f>
        <v>285</v>
      </c>
      <c r="AD186" s="140">
        <f ca="1">IFERROR(IF((VLOOKUP($E186,'DTOC Backsheet'!$D$5:$BS$182,AD$9,FALSE))="","",(VLOOKUP($E186,'DTOC Backsheet'!$D$5:$BS$182,AD$9,FALSE))),"")</f>
        <v>276</v>
      </c>
      <c r="AE186" s="136"/>
      <c r="AF186" s="139" t="str">
        <f ca="1">IFERROR(IF((VLOOKUP($E186,'DTOC Backsheet'!$D$5:$BS$182,AF$9,FALSE))="","",(VLOOKUP($E186,'DTOC Backsheet'!$D$5:$BS$182,AF$9,FALSE))),"")</f>
        <v/>
      </c>
      <c r="AG186" s="137" t="str">
        <f ca="1">IFERROR(IF((VLOOKUP($E186,'DTOC Backsheet'!$D$5:$BS$182,AG$9,FALSE))="","",(VLOOKUP($E186,'DTOC Backsheet'!$D$5:$BS$182,AG$9,FALSE))),"")</f>
        <v/>
      </c>
      <c r="AH186" s="136">
        <f t="shared" ca="1" si="66"/>
        <v>-31</v>
      </c>
      <c r="AI186" s="138">
        <f t="shared" ca="1" si="67"/>
        <v>135</v>
      </c>
      <c r="AJ186" s="139">
        <f t="shared" ca="1" si="68"/>
        <v>-25</v>
      </c>
      <c r="AK186" s="139">
        <f t="shared" ca="1" si="69"/>
        <v>40</v>
      </c>
      <c r="AL186" s="164">
        <f t="shared" ca="1" si="70"/>
        <v>47</v>
      </c>
      <c r="AM186" s="140">
        <f t="shared" ca="1" si="71"/>
        <v>25</v>
      </c>
      <c r="AN186" s="136" t="str">
        <f t="shared" si="72"/>
        <v/>
      </c>
      <c r="AO186" s="139" t="str">
        <f t="shared" ca="1" si="73"/>
        <v/>
      </c>
      <c r="AP186" s="138" t="str">
        <f t="shared" ca="1" si="74"/>
        <v/>
      </c>
      <c r="AQ186" s="135">
        <f t="shared" ca="1" si="75"/>
        <v>-92</v>
      </c>
      <c r="AR186" s="136">
        <f t="shared" ca="1" si="76"/>
        <v>137</v>
      </c>
      <c r="AS186" s="164">
        <f t="shared" ca="1" si="77"/>
        <v>5</v>
      </c>
      <c r="AT186" s="139">
        <f t="shared" ca="1" si="78"/>
        <v>43</v>
      </c>
      <c r="AU186" s="164">
        <f t="shared" ca="1" si="79"/>
        <v>-4.0524931337657222</v>
      </c>
      <c r="AV186" s="140">
        <f t="shared" ca="1" si="80"/>
        <v>14.312423761775449</v>
      </c>
      <c r="AW186" s="136" t="str">
        <f t="shared" si="81"/>
        <v/>
      </c>
      <c r="AX186" s="164" t="str">
        <f t="shared" ca="1" si="82"/>
        <v/>
      </c>
      <c r="AY186" s="140" t="str">
        <f t="shared" ca="1" si="83"/>
        <v/>
      </c>
    </row>
    <row r="187" spans="1:51">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65"/>
        <v>E08000031</v>
      </c>
      <c r="F187" s="29" t="str">
        <f ca="1">IF(E187="","",VLOOKUP(E187,'Org list'!$J$9:$K$636,2,0))</f>
        <v>Wolverhampton</v>
      </c>
      <c r="G187" s="135">
        <f ca="1">IFERROR(IF((VLOOKUP($E187,'DTOC Backsheet'!$D$5:$BS$182,G$9,FALSE))="","",(VLOOKUP($E187,'DTOC Backsheet'!$D$5:$BS$182,G$9,FALSE))),"")</f>
        <v>1044</v>
      </c>
      <c r="H187" s="136">
        <f ca="1">IFERROR(IF((VLOOKUP($E187,'DTOC Backsheet'!$D$5:$BS$182,H$9,FALSE))="","",(VLOOKUP($E187,'DTOC Backsheet'!$D$5:$BS$182,H$9,FALSE))),"")</f>
        <v>1031</v>
      </c>
      <c r="I187" s="136">
        <f ca="1">IFERROR(IF((VLOOKUP($E187,'DTOC Backsheet'!$D$5:$BS$182,I$9,FALSE))="","",(VLOOKUP($E187,'DTOC Backsheet'!$D$5:$BS$182,I$9,FALSE))),"")</f>
        <v>958</v>
      </c>
      <c r="J187" s="138">
        <f ca="1">IFERROR(IF((VLOOKUP($E187,'DTOC Backsheet'!$D$5:$BS$182,J$9,FALSE))="","",(VLOOKUP($E187,'DTOC Backsheet'!$D$5:$BS$182,J$9,FALSE))),"")</f>
        <v>947</v>
      </c>
      <c r="K187" s="164">
        <f ca="1">IFERROR(IF((VLOOKUP($E187,'DTOC Backsheet'!$D$5:$BS$182,K$9,FALSE))="","",(VLOOKUP($E187,'DTOC Backsheet'!$D$5:$BS$182,K$9,FALSE))),"")</f>
        <v>1234</v>
      </c>
      <c r="L187" s="140">
        <f ca="1">IFERROR(IF((VLOOKUP($E187,'DTOC Backsheet'!$D$5:$BS$182,L$9,FALSE))="","",(VLOOKUP($E187,'DTOC Backsheet'!$D$5:$BS$182,L$9,FALSE))),"")</f>
        <v>1204</v>
      </c>
      <c r="M187" s="136">
        <f ca="1">IFERROR(IF((VLOOKUP($E187,'DTOC Backsheet'!$D$5:$BS$182,M$9,FALSE))="","",(VLOOKUP($E187,'DTOC Backsheet'!$D$5:$BS$182,M$9,FALSE))),"")</f>
        <v>933</v>
      </c>
      <c r="N187" s="139">
        <f ca="1">IFERROR(IF((VLOOKUP($E187,'DTOC Backsheet'!$D$5:$BS$182,N$9,FALSE))="","",(VLOOKUP($E187,'DTOC Backsheet'!$D$5:$BS$182,N$9,FALSE))),"")</f>
        <v>795</v>
      </c>
      <c r="O187" s="137">
        <f ca="1">IFERROR(IF((VLOOKUP($E187,'DTOC Backsheet'!$D$5:$BS$182,O$9,FALSE))="","",(VLOOKUP($E187,'DTOC Backsheet'!$D$5:$BS$182,O$9,FALSE))),"")</f>
        <v>841</v>
      </c>
      <c r="P187" s="136">
        <f ca="1">IFERROR(IF((VLOOKUP($E187,'DTOC Backsheet'!$D$5:$BS$182,P$9,FALSE))="","",(VLOOKUP($E187,'DTOC Backsheet'!$D$5:$BS$182,P$9,FALSE))),"")</f>
        <v>680.64240000000007</v>
      </c>
      <c r="Q187" s="136">
        <f ca="1">IFERROR(IF((VLOOKUP($E187,'DTOC Backsheet'!$D$5:$BS$182,Q$9,FALSE))="","",(VLOOKUP($E187,'DTOC Backsheet'!$D$5:$BS$182,Q$9,FALSE))),"")</f>
        <v>628.76700800000003</v>
      </c>
      <c r="R187" s="136">
        <f ca="1">IFERROR(IF((VLOOKUP($E187,'DTOC Backsheet'!$D$5:$BS$182,R$9,FALSE))="","",(VLOOKUP($E187,'DTOC Backsheet'!$D$5:$BS$182,R$9,FALSE))),"")</f>
        <v>580.29624633599997</v>
      </c>
      <c r="S187" s="136">
        <f ca="1">IFERROR(IF((VLOOKUP($E187,'DTOC Backsheet'!$D$5:$BS$182,S$9,FALSE))="","",(VLOOKUP($E187,'DTOC Backsheet'!$D$5:$BS$182,S$9,FALSE))),"")</f>
        <v>533.922957890112</v>
      </c>
      <c r="T187" s="164">
        <f ca="1">IFERROR(IF((VLOOKUP($E187,'DTOC Backsheet'!$D$5:$BS$182,T$9,FALSE))="","",(VLOOKUP($E187,'DTOC Backsheet'!$D$5:$BS$182,T$9,FALSE))),"")</f>
        <v>493.86005238523273</v>
      </c>
      <c r="U187" s="140">
        <f ca="1">IFERROR(IF((VLOOKUP($E187,'DTOC Backsheet'!$D$5:$BS$182,U$9,FALSE))="","",(VLOOKUP($E187,'DTOC Backsheet'!$D$5:$BS$182,U$9,FALSE))),"")</f>
        <v>493.85888903725839</v>
      </c>
      <c r="V187" s="136">
        <f ca="1">IFERROR(IF((VLOOKUP($E187,'DTOC Backsheet'!$D$5:$BS$182,V$9,FALSE))="","",(VLOOKUP($E187,'DTOC Backsheet'!$D$5:$BS$182,V$9,FALSE))),"")</f>
        <v>493.89007724716595</v>
      </c>
      <c r="W187" s="136">
        <f ca="1">IFERROR(IF((VLOOKUP($E187,'DTOC Backsheet'!$D$5:$BS$182,W$9,FALSE))="","",(VLOOKUP($E187,'DTOC Backsheet'!$D$5:$BS$182,W$9,FALSE))),"")</f>
        <v>460.45537683565112</v>
      </c>
      <c r="X187" s="138">
        <f ca="1">IFERROR(IF((VLOOKUP($E187,'DTOC Backsheet'!$D$5:$BS$182,X$9,FALSE))="","",(VLOOKUP($E187,'DTOC Backsheet'!$D$5:$BS$182,X$9,FALSE))),"")</f>
        <v>493.87868955829208</v>
      </c>
      <c r="Y187" s="135">
        <f ca="1">IFERROR(IF((VLOOKUP($E187,'DTOC Backsheet'!$D$5:$BS$182,Y$9,FALSE))="","",(VLOOKUP($E187,'DTOC Backsheet'!$D$5:$BS$182,Y$9,FALSE))),"")</f>
        <v>758</v>
      </c>
      <c r="Z187" s="136">
        <f ca="1">IFERROR(IF((VLOOKUP($E187,'DTOC Backsheet'!$D$5:$BS$182,Z$9,FALSE))="","",(VLOOKUP($E187,'DTOC Backsheet'!$D$5:$BS$182,Z$9,FALSE))),"")</f>
        <v>664</v>
      </c>
      <c r="AA187" s="164">
        <f ca="1">IFERROR(IF((VLOOKUP($E187,'DTOC Backsheet'!$D$5:$BS$182,AA$9,FALSE))="","",(VLOOKUP($E187,'DTOC Backsheet'!$D$5:$BS$182,AA$9,FALSE))),"")</f>
        <v>665</v>
      </c>
      <c r="AB187" s="139">
        <f ca="1">IFERROR(IF((VLOOKUP($E187,'DTOC Backsheet'!$D$5:$BS$182,AB$9,FALSE))="","",(VLOOKUP($E187,'DTOC Backsheet'!$D$5:$BS$182,AB$9,FALSE))),"")</f>
        <v>566</v>
      </c>
      <c r="AC187" s="164">
        <f ca="1">IFERROR(IF((VLOOKUP($E187,'DTOC Backsheet'!$D$5:$BS$182,AC$9,FALSE))="","",(VLOOKUP($E187,'DTOC Backsheet'!$D$5:$BS$182,AC$9,FALSE))),"")</f>
        <v>495</v>
      </c>
      <c r="AD187" s="140">
        <f ca="1">IFERROR(IF((VLOOKUP($E187,'DTOC Backsheet'!$D$5:$BS$182,AD$9,FALSE))="","",(VLOOKUP($E187,'DTOC Backsheet'!$D$5:$BS$182,AD$9,FALSE))),"")</f>
        <v>507</v>
      </c>
      <c r="AE187" s="136"/>
      <c r="AF187" s="139" t="str">
        <f ca="1">IFERROR(IF((VLOOKUP($E187,'DTOC Backsheet'!$D$5:$BS$182,AF$9,FALSE))="","",(VLOOKUP($E187,'DTOC Backsheet'!$D$5:$BS$182,AF$9,FALSE))),"")</f>
        <v/>
      </c>
      <c r="AG187" s="137" t="str">
        <f ca="1">IFERROR(IF((VLOOKUP($E187,'DTOC Backsheet'!$D$5:$BS$182,AG$9,FALSE))="","",(VLOOKUP($E187,'DTOC Backsheet'!$D$5:$BS$182,AG$9,FALSE))),"")</f>
        <v/>
      </c>
      <c r="AH187" s="136">
        <f t="shared" ca="1" si="66"/>
        <v>286</v>
      </c>
      <c r="AI187" s="138">
        <f t="shared" ca="1" si="67"/>
        <v>367</v>
      </c>
      <c r="AJ187" s="139">
        <f t="shared" ca="1" si="68"/>
        <v>293</v>
      </c>
      <c r="AK187" s="139">
        <f t="shared" ca="1" si="69"/>
        <v>381</v>
      </c>
      <c r="AL187" s="164">
        <f t="shared" ca="1" si="70"/>
        <v>739</v>
      </c>
      <c r="AM187" s="140">
        <f t="shared" ca="1" si="71"/>
        <v>697</v>
      </c>
      <c r="AN187" s="136" t="str">
        <f t="shared" si="72"/>
        <v/>
      </c>
      <c r="AO187" s="139" t="str">
        <f t="shared" ca="1" si="73"/>
        <v/>
      </c>
      <c r="AP187" s="138" t="str">
        <f t="shared" ca="1" si="74"/>
        <v/>
      </c>
      <c r="AQ187" s="135">
        <f t="shared" ca="1" si="75"/>
        <v>-77.357599999999934</v>
      </c>
      <c r="AR187" s="136">
        <f t="shared" ca="1" si="76"/>
        <v>-35.232991999999967</v>
      </c>
      <c r="AS187" s="164">
        <f t="shared" ca="1" si="77"/>
        <v>-84.703753664000033</v>
      </c>
      <c r="AT187" s="139">
        <f t="shared" ca="1" si="78"/>
        <v>-32.077042109887998</v>
      </c>
      <c r="AU187" s="164">
        <f t="shared" ca="1" si="79"/>
        <v>-1.1399476147672658</v>
      </c>
      <c r="AV187" s="140">
        <f t="shared" ca="1" si="80"/>
        <v>-13.141110962741607</v>
      </c>
      <c r="AW187" s="136" t="str">
        <f t="shared" si="81"/>
        <v/>
      </c>
      <c r="AX187" s="164" t="str">
        <f t="shared" ca="1" si="82"/>
        <v/>
      </c>
      <c r="AY187" s="140" t="str">
        <f t="shared" ca="1" si="83"/>
        <v/>
      </c>
    </row>
    <row r="188" spans="1:51">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65"/>
        <v>E10000034</v>
      </c>
      <c r="F188" s="29" t="str">
        <f ca="1">IF(E188="","",VLOOKUP(E188,'Org list'!$J$9:$K$636,2,0))</f>
        <v>Worcestershire</v>
      </c>
      <c r="G188" s="135">
        <f ca="1">IFERROR(IF((VLOOKUP($E188,'DTOC Backsheet'!$D$5:$BS$182,G$9,FALSE))="","",(VLOOKUP($E188,'DTOC Backsheet'!$D$5:$BS$182,G$9,FALSE))),"")</f>
        <v>2275</v>
      </c>
      <c r="H188" s="136">
        <f ca="1">IFERROR(IF((VLOOKUP($E188,'DTOC Backsheet'!$D$5:$BS$182,H$9,FALSE))="","",(VLOOKUP($E188,'DTOC Backsheet'!$D$5:$BS$182,H$9,FALSE))),"")</f>
        <v>1920</v>
      </c>
      <c r="I188" s="136">
        <f ca="1">IFERROR(IF((VLOOKUP($E188,'DTOC Backsheet'!$D$5:$BS$182,I$9,FALSE))="","",(VLOOKUP($E188,'DTOC Backsheet'!$D$5:$BS$182,I$9,FALSE))),"")</f>
        <v>2584</v>
      </c>
      <c r="J188" s="138">
        <f ca="1">IFERROR(IF((VLOOKUP($E188,'DTOC Backsheet'!$D$5:$BS$182,J$9,FALSE))="","",(VLOOKUP($E188,'DTOC Backsheet'!$D$5:$BS$182,J$9,FALSE))),"")</f>
        <v>2766</v>
      </c>
      <c r="K188" s="164">
        <f ca="1">IFERROR(IF((VLOOKUP($E188,'DTOC Backsheet'!$D$5:$BS$182,K$9,FALSE))="","",(VLOOKUP($E188,'DTOC Backsheet'!$D$5:$BS$182,K$9,FALSE))),"")</f>
        <v>3104</v>
      </c>
      <c r="L188" s="140">
        <f ca="1">IFERROR(IF((VLOOKUP($E188,'DTOC Backsheet'!$D$5:$BS$182,L$9,FALSE))="","",(VLOOKUP($E188,'DTOC Backsheet'!$D$5:$BS$182,L$9,FALSE))),"")</f>
        <v>2861</v>
      </c>
      <c r="M188" s="136">
        <f ca="1">IFERROR(IF((VLOOKUP($E188,'DTOC Backsheet'!$D$5:$BS$182,M$9,FALSE))="","",(VLOOKUP($E188,'DTOC Backsheet'!$D$5:$BS$182,M$9,FALSE))),"")</f>
        <v>2546</v>
      </c>
      <c r="N188" s="139">
        <f ca="1">IFERROR(IF((VLOOKUP($E188,'DTOC Backsheet'!$D$5:$BS$182,N$9,FALSE))="","",(VLOOKUP($E188,'DTOC Backsheet'!$D$5:$BS$182,N$9,FALSE))),"")</f>
        <v>2836</v>
      </c>
      <c r="O188" s="137">
        <f ca="1">IFERROR(IF((VLOOKUP($E188,'DTOC Backsheet'!$D$5:$BS$182,O$9,FALSE))="","",(VLOOKUP($E188,'DTOC Backsheet'!$D$5:$BS$182,O$9,FALSE))),"")</f>
        <v>3191</v>
      </c>
      <c r="P188" s="136">
        <f ca="1">IFERROR(IF((VLOOKUP($E188,'DTOC Backsheet'!$D$5:$BS$182,P$9,FALSE))="","",(VLOOKUP($E188,'DTOC Backsheet'!$D$5:$BS$182,P$9,FALSE))),"")</f>
        <v>1844.685999999999</v>
      </c>
      <c r="Q188" s="136">
        <f ca="1">IFERROR(IF((VLOOKUP($E188,'DTOC Backsheet'!$D$5:$BS$182,Q$9,FALSE))="","",(VLOOKUP($E188,'DTOC Backsheet'!$D$5:$BS$182,Q$9,FALSE))),"")</f>
        <v>1844.685999999999</v>
      </c>
      <c r="R188" s="136">
        <f ca="1">IFERROR(IF((VLOOKUP($E188,'DTOC Backsheet'!$D$5:$BS$182,R$9,FALSE))="","",(VLOOKUP($E188,'DTOC Backsheet'!$D$5:$BS$182,R$9,FALSE))),"")</f>
        <v>1785.1799999999989</v>
      </c>
      <c r="S188" s="136">
        <f ca="1">IFERROR(IF((VLOOKUP($E188,'DTOC Backsheet'!$D$5:$BS$182,S$9,FALSE))="","",(VLOOKUP($E188,'DTOC Backsheet'!$D$5:$BS$182,S$9,FALSE))),"")</f>
        <v>1844.685999999999</v>
      </c>
      <c r="T188" s="164">
        <f ca="1">IFERROR(IF((VLOOKUP($E188,'DTOC Backsheet'!$D$5:$BS$182,T$9,FALSE))="","",(VLOOKUP($E188,'DTOC Backsheet'!$D$5:$BS$182,T$9,FALSE))),"")</f>
        <v>1785.1799999999989</v>
      </c>
      <c r="U188" s="140">
        <f ca="1">IFERROR(IF((VLOOKUP($E188,'DTOC Backsheet'!$D$5:$BS$182,U$9,FALSE))="","",(VLOOKUP($E188,'DTOC Backsheet'!$D$5:$BS$182,U$9,FALSE))),"")</f>
        <v>1844.685999999999</v>
      </c>
      <c r="V188" s="136">
        <f ca="1">IFERROR(IF((VLOOKUP($E188,'DTOC Backsheet'!$D$5:$BS$182,V$9,FALSE))="","",(VLOOKUP($E188,'DTOC Backsheet'!$D$5:$BS$182,V$9,FALSE))),"")</f>
        <v>1853.3704838335238</v>
      </c>
      <c r="W188" s="136">
        <f ca="1">IFERROR(IF((VLOOKUP($E188,'DTOC Backsheet'!$D$5:$BS$182,W$9,FALSE))="","",(VLOOKUP($E188,'DTOC Backsheet'!$D$5:$BS$182,W$9,FALSE))),"")</f>
        <v>1674.0176762781016</v>
      </c>
      <c r="X188" s="138">
        <f ca="1">IFERROR(IF((VLOOKUP($E188,'DTOC Backsheet'!$D$5:$BS$182,X$9,FALSE))="","",(VLOOKUP($E188,'DTOC Backsheet'!$D$5:$BS$182,X$9,FALSE))),"")</f>
        <v>1853.3704838335238</v>
      </c>
      <c r="Y188" s="135">
        <f ca="1">IFERROR(IF((VLOOKUP($E188,'DTOC Backsheet'!$D$5:$BS$182,Y$9,FALSE))="","",(VLOOKUP($E188,'DTOC Backsheet'!$D$5:$BS$182,Y$9,FALSE))),"")</f>
        <v>2625</v>
      </c>
      <c r="Z188" s="136">
        <f ca="1">IFERROR(IF((VLOOKUP($E188,'DTOC Backsheet'!$D$5:$BS$182,Z$9,FALSE))="","",(VLOOKUP($E188,'DTOC Backsheet'!$D$5:$BS$182,Z$9,FALSE))),"")</f>
        <v>2581</v>
      </c>
      <c r="AA188" s="164">
        <f ca="1">IFERROR(IF((VLOOKUP($E188,'DTOC Backsheet'!$D$5:$BS$182,AA$9,FALSE))="","",(VLOOKUP($E188,'DTOC Backsheet'!$D$5:$BS$182,AA$9,FALSE))),"")</f>
        <v>2389</v>
      </c>
      <c r="AB188" s="139">
        <f ca="1">IFERROR(IF((VLOOKUP($E188,'DTOC Backsheet'!$D$5:$BS$182,AB$9,FALSE))="","",(VLOOKUP($E188,'DTOC Backsheet'!$D$5:$BS$182,AB$9,FALSE))),"")</f>
        <v>2412</v>
      </c>
      <c r="AC188" s="164">
        <f ca="1">IFERROR(IF((VLOOKUP($E188,'DTOC Backsheet'!$D$5:$BS$182,AC$9,FALSE))="","",(VLOOKUP($E188,'DTOC Backsheet'!$D$5:$BS$182,AC$9,FALSE))),"")</f>
        <v>2131</v>
      </c>
      <c r="AD188" s="140">
        <f ca="1">IFERROR(IF((VLOOKUP($E188,'DTOC Backsheet'!$D$5:$BS$182,AD$9,FALSE))="","",(VLOOKUP($E188,'DTOC Backsheet'!$D$5:$BS$182,AD$9,FALSE))),"")</f>
        <v>2417</v>
      </c>
      <c r="AE188" s="136"/>
      <c r="AF188" s="139" t="str">
        <f ca="1">IFERROR(IF((VLOOKUP($E188,'DTOC Backsheet'!$D$5:$BS$182,AF$9,FALSE))="","",(VLOOKUP($E188,'DTOC Backsheet'!$D$5:$BS$182,AF$9,FALSE))),"")</f>
        <v/>
      </c>
      <c r="AG188" s="137" t="str">
        <f ca="1">IFERROR(IF((VLOOKUP($E188,'DTOC Backsheet'!$D$5:$BS$182,AG$9,FALSE))="","",(VLOOKUP($E188,'DTOC Backsheet'!$D$5:$BS$182,AG$9,FALSE))),"")</f>
        <v/>
      </c>
      <c r="AH188" s="136">
        <f t="shared" ca="1" si="66"/>
        <v>-350</v>
      </c>
      <c r="AI188" s="138">
        <f t="shared" ca="1" si="67"/>
        <v>-661</v>
      </c>
      <c r="AJ188" s="139">
        <f t="shared" ca="1" si="68"/>
        <v>195</v>
      </c>
      <c r="AK188" s="139">
        <f t="shared" ca="1" si="69"/>
        <v>354</v>
      </c>
      <c r="AL188" s="164">
        <f t="shared" ca="1" si="70"/>
        <v>973</v>
      </c>
      <c r="AM188" s="140">
        <f t="shared" ca="1" si="71"/>
        <v>444</v>
      </c>
      <c r="AN188" s="136" t="str">
        <f t="shared" si="72"/>
        <v/>
      </c>
      <c r="AO188" s="139" t="str">
        <f t="shared" ca="1" si="73"/>
        <v/>
      </c>
      <c r="AP188" s="138" t="str">
        <f t="shared" ca="1" si="74"/>
        <v/>
      </c>
      <c r="AQ188" s="135">
        <f t="shared" ca="1" si="75"/>
        <v>-780.31400000000099</v>
      </c>
      <c r="AR188" s="136">
        <f t="shared" ca="1" si="76"/>
        <v>-736.31400000000099</v>
      </c>
      <c r="AS188" s="164">
        <f t="shared" ca="1" si="77"/>
        <v>-603.82000000000107</v>
      </c>
      <c r="AT188" s="139">
        <f t="shared" ca="1" si="78"/>
        <v>-567.31400000000099</v>
      </c>
      <c r="AU188" s="164">
        <f t="shared" ca="1" si="79"/>
        <v>-345.82000000000107</v>
      </c>
      <c r="AV188" s="140">
        <f t="shared" ca="1" si="80"/>
        <v>-572.31400000000099</v>
      </c>
      <c r="AW188" s="136" t="str">
        <f t="shared" si="81"/>
        <v/>
      </c>
      <c r="AX188" s="164" t="str">
        <f t="shared" ca="1" si="82"/>
        <v/>
      </c>
      <c r="AY188" s="140" t="str">
        <f t="shared" ca="1" si="83"/>
        <v/>
      </c>
    </row>
    <row r="189" spans="1:51"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65"/>
        <v>E06000014</v>
      </c>
      <c r="F189" s="30" t="str">
        <f ca="1">IF(E189="","",VLOOKUP(E189,'Org list'!$J$9:$K$636,2,0))</f>
        <v>York</v>
      </c>
      <c r="G189" s="141">
        <f ca="1">IFERROR(IF((VLOOKUP($E189,'DTOC Backsheet'!$D$5:$BS$182,G$9,FALSE))="","",(VLOOKUP($E189,'DTOC Backsheet'!$D$5:$BS$182,G$9,FALSE))),"")</f>
        <v>972</v>
      </c>
      <c r="H189" s="142">
        <f ca="1">IFERROR(IF((VLOOKUP($E189,'DTOC Backsheet'!$D$5:$BS$182,H$9,FALSE))="","",(VLOOKUP($E189,'DTOC Backsheet'!$D$5:$BS$182,H$9,FALSE))),"")</f>
        <v>935</v>
      </c>
      <c r="I189" s="142">
        <f ca="1">IFERROR(IF((VLOOKUP($E189,'DTOC Backsheet'!$D$5:$BS$182,I$9,FALSE))="","",(VLOOKUP($E189,'DTOC Backsheet'!$D$5:$BS$182,I$9,FALSE))),"")</f>
        <v>982</v>
      </c>
      <c r="J189" s="144">
        <f ca="1">IFERROR(IF((VLOOKUP($E189,'DTOC Backsheet'!$D$5:$BS$182,J$9,FALSE))="","",(VLOOKUP($E189,'DTOC Backsheet'!$D$5:$BS$182,J$9,FALSE))),"")</f>
        <v>1000</v>
      </c>
      <c r="K189" s="165">
        <f ca="1">IFERROR(IF((VLOOKUP($E189,'DTOC Backsheet'!$D$5:$BS$182,K$9,FALSE))="","",(VLOOKUP($E189,'DTOC Backsheet'!$D$5:$BS$182,K$9,FALSE))),"")</f>
        <v>1121</v>
      </c>
      <c r="L189" s="146">
        <f ca="1">IFERROR(IF((VLOOKUP($E189,'DTOC Backsheet'!$D$5:$BS$182,L$9,FALSE))="","",(VLOOKUP($E189,'DTOC Backsheet'!$D$5:$BS$182,L$9,FALSE))),"")</f>
        <v>996</v>
      </c>
      <c r="M189" s="142">
        <f ca="1">IFERROR(IF((VLOOKUP($E189,'DTOC Backsheet'!$D$5:$BS$182,M$9,FALSE))="","",(VLOOKUP($E189,'DTOC Backsheet'!$D$5:$BS$182,M$9,FALSE))),"")</f>
        <v>610</v>
      </c>
      <c r="N189" s="145">
        <f ca="1">IFERROR(IF((VLOOKUP($E189,'DTOC Backsheet'!$D$5:$BS$182,N$9,FALSE))="","",(VLOOKUP($E189,'DTOC Backsheet'!$D$5:$BS$182,N$9,FALSE))),"")</f>
        <v>572</v>
      </c>
      <c r="O189" s="143">
        <f ca="1">IFERROR(IF((VLOOKUP($E189,'DTOC Backsheet'!$D$5:$BS$182,O$9,FALSE))="","",(VLOOKUP($E189,'DTOC Backsheet'!$D$5:$BS$182,O$9,FALSE))),"")</f>
        <v>850</v>
      </c>
      <c r="P189" s="142">
        <f ca="1">IFERROR(IF((VLOOKUP($E189,'DTOC Backsheet'!$D$5:$BS$182,P$9,FALSE))="","",(VLOOKUP($E189,'DTOC Backsheet'!$D$5:$BS$182,P$9,FALSE))),"")</f>
        <v>482</v>
      </c>
      <c r="Q189" s="142">
        <f ca="1">IFERROR(IF((VLOOKUP($E189,'DTOC Backsheet'!$D$5:$BS$182,Q$9,FALSE))="","",(VLOOKUP($E189,'DTOC Backsheet'!$D$5:$BS$182,Q$9,FALSE))),"")</f>
        <v>604</v>
      </c>
      <c r="R189" s="142">
        <f ca="1">IFERROR(IF((VLOOKUP($E189,'DTOC Backsheet'!$D$5:$BS$182,R$9,FALSE))="","",(VLOOKUP($E189,'DTOC Backsheet'!$D$5:$BS$182,R$9,FALSE))),"")</f>
        <v>564.5</v>
      </c>
      <c r="S189" s="142">
        <f ca="1">IFERROR(IF((VLOOKUP($E189,'DTOC Backsheet'!$D$5:$BS$182,S$9,FALSE))="","",(VLOOKUP($E189,'DTOC Backsheet'!$D$5:$BS$182,S$9,FALSE))),"")</f>
        <v>525.09999999999991</v>
      </c>
      <c r="T189" s="165">
        <f ca="1">IFERROR(IF((VLOOKUP($E189,'DTOC Backsheet'!$D$5:$BS$182,T$9,FALSE))="","",(VLOOKUP($E189,'DTOC Backsheet'!$D$5:$BS$182,T$9,FALSE))),"")</f>
        <v>485.6</v>
      </c>
      <c r="U189" s="146">
        <f ca="1">IFERROR(IF((VLOOKUP($E189,'DTOC Backsheet'!$D$5:$BS$182,U$9,FALSE))="","",(VLOOKUP($E189,'DTOC Backsheet'!$D$5:$BS$182,U$9,FALSE))),"")</f>
        <v>501.79999999999995</v>
      </c>
      <c r="V189" s="142">
        <f ca="1">IFERROR(IF((VLOOKUP($E189,'DTOC Backsheet'!$D$5:$BS$182,V$9,FALSE))="","",(VLOOKUP($E189,'DTOC Backsheet'!$D$5:$BS$182,V$9,FALSE))),"")</f>
        <v>501.79999999999995</v>
      </c>
      <c r="W189" s="142">
        <f ca="1">IFERROR(IF((VLOOKUP($E189,'DTOC Backsheet'!$D$5:$BS$182,W$9,FALSE))="","",(VLOOKUP($E189,'DTOC Backsheet'!$D$5:$BS$182,W$9,FALSE))),"")</f>
        <v>453.3</v>
      </c>
      <c r="X189" s="144">
        <f ca="1">IFERROR(IF((VLOOKUP($E189,'DTOC Backsheet'!$D$5:$BS$182,X$9,FALSE))="","",(VLOOKUP($E189,'DTOC Backsheet'!$D$5:$BS$182,X$9,FALSE))),"")</f>
        <v>501.79999999999995</v>
      </c>
      <c r="Y189" s="141">
        <f ca="1">IFERROR(IF((VLOOKUP($E189,'DTOC Backsheet'!$D$5:$BS$182,Y$9,FALSE))="","",(VLOOKUP($E189,'DTOC Backsheet'!$D$5:$BS$182,Y$9,FALSE))),"")</f>
        <v>482</v>
      </c>
      <c r="Z189" s="142">
        <f ca="1">IFERROR(IF((VLOOKUP($E189,'DTOC Backsheet'!$D$5:$BS$182,Z$9,FALSE))="","",(VLOOKUP($E189,'DTOC Backsheet'!$D$5:$BS$182,Z$9,FALSE))),"")</f>
        <v>604</v>
      </c>
      <c r="AA189" s="165">
        <f ca="1">IFERROR(IF((VLOOKUP($E189,'DTOC Backsheet'!$D$5:$BS$182,AA$9,FALSE))="","",(VLOOKUP($E189,'DTOC Backsheet'!$D$5:$BS$182,AA$9,FALSE))),"")</f>
        <v>754</v>
      </c>
      <c r="AB189" s="145">
        <f ca="1">IFERROR(IF((VLOOKUP($E189,'DTOC Backsheet'!$D$5:$BS$182,AB$9,FALSE))="","",(VLOOKUP($E189,'DTOC Backsheet'!$D$5:$BS$182,AB$9,FALSE))),"")</f>
        <v>720</v>
      </c>
      <c r="AC189" s="165">
        <f ca="1">IFERROR(IF((VLOOKUP($E189,'DTOC Backsheet'!$D$5:$BS$182,AC$9,FALSE))="","",(VLOOKUP($E189,'DTOC Backsheet'!$D$5:$BS$182,AC$9,FALSE))),"")</f>
        <v>777</v>
      </c>
      <c r="AD189" s="146">
        <f ca="1">IFERROR(IF((VLOOKUP($E189,'DTOC Backsheet'!$D$5:$BS$182,AD$9,FALSE))="","",(VLOOKUP($E189,'DTOC Backsheet'!$D$5:$BS$182,AD$9,FALSE))),"")</f>
        <v>1025</v>
      </c>
      <c r="AE189" s="142"/>
      <c r="AF189" s="145" t="str">
        <f ca="1">IFERROR(IF((VLOOKUP($E189,'DTOC Backsheet'!$D$5:$BS$182,AF$9,FALSE))="","",(VLOOKUP($E189,'DTOC Backsheet'!$D$5:$BS$182,AF$9,FALSE))),"")</f>
        <v/>
      </c>
      <c r="AG189" s="143" t="str">
        <f ca="1">IFERROR(IF((VLOOKUP($E189,'DTOC Backsheet'!$D$5:$BS$182,AG$9,FALSE))="","",(VLOOKUP($E189,'DTOC Backsheet'!$D$5:$BS$182,AG$9,FALSE))),"")</f>
        <v/>
      </c>
      <c r="AH189" s="142">
        <f t="shared" ca="1" si="66"/>
        <v>490</v>
      </c>
      <c r="AI189" s="144">
        <f t="shared" ca="1" si="67"/>
        <v>331</v>
      </c>
      <c r="AJ189" s="145">
        <f t="shared" ca="1" si="68"/>
        <v>228</v>
      </c>
      <c r="AK189" s="145">
        <f t="shared" ca="1" si="69"/>
        <v>280</v>
      </c>
      <c r="AL189" s="165">
        <f t="shared" ca="1" si="70"/>
        <v>344</v>
      </c>
      <c r="AM189" s="146">
        <f t="shared" ca="1" si="71"/>
        <v>-29</v>
      </c>
      <c r="AN189" s="142" t="str">
        <f t="shared" si="72"/>
        <v/>
      </c>
      <c r="AO189" s="145" t="str">
        <f t="shared" ca="1" si="73"/>
        <v/>
      </c>
      <c r="AP189" s="144" t="str">
        <f t="shared" ca="1" si="74"/>
        <v/>
      </c>
      <c r="AQ189" s="141">
        <f t="shared" ca="1" si="75"/>
        <v>0</v>
      </c>
      <c r="AR189" s="142">
        <f t="shared" ca="1" si="76"/>
        <v>0</v>
      </c>
      <c r="AS189" s="165">
        <f t="shared" ca="1" si="77"/>
        <v>-189.5</v>
      </c>
      <c r="AT189" s="145">
        <f t="shared" ca="1" si="78"/>
        <v>-194.90000000000009</v>
      </c>
      <c r="AU189" s="165">
        <f t="shared" ca="1" si="79"/>
        <v>-291.39999999999998</v>
      </c>
      <c r="AV189" s="146">
        <f t="shared" ca="1" si="80"/>
        <v>-523.20000000000005</v>
      </c>
      <c r="AW189" s="142" t="str">
        <f t="shared" si="81"/>
        <v/>
      </c>
      <c r="AX189" s="165" t="str">
        <f t="shared" ca="1" si="82"/>
        <v/>
      </c>
      <c r="AY189" s="146" t="str">
        <f t="shared" ca="1" si="83"/>
        <v/>
      </c>
    </row>
    <row r="190" spans="1:51">
      <c r="AJ190" s="166"/>
      <c r="AK190" s="166"/>
      <c r="AL190" s="166"/>
      <c r="AM190" s="166"/>
      <c r="AN190" s="166"/>
      <c r="AO190" s="166"/>
    </row>
    <row r="191" spans="1:51">
      <c r="AJ191" s="153"/>
      <c r="AK191" s="153"/>
      <c r="AL191" s="153"/>
      <c r="AM191" s="153"/>
      <c r="AN191" s="153"/>
      <c r="AO191" s="153"/>
    </row>
  </sheetData>
  <sheetProtection password="DCA1" sheet="1" objects="1" scenarios="1"/>
  <mergeCells count="12">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B193"/>
  <sheetViews>
    <sheetView showGridLines="0" zoomScale="70" zoomScaleNormal="70" workbookViewId="0"/>
  </sheetViews>
  <sheetFormatPr defaultRowHeight="15" outlineLevelCol="1"/>
  <cols>
    <col min="1" max="1" width="4.7109375" style="155" customWidth="1"/>
    <col min="2" max="4" width="25.7109375" style="168" hidden="1" customWidth="1" outlineLevel="1"/>
    <col min="5" max="5" width="25.7109375" style="155" customWidth="1" collapsed="1"/>
    <col min="6" max="6" width="50.7109375" style="155" customWidth="1"/>
    <col min="7" max="12" width="17.7109375" style="155" customWidth="1"/>
    <col min="13" max="15" width="17.7109375" style="155" hidden="1" customWidth="1"/>
    <col min="16" max="21" width="17.7109375" style="155" customWidth="1"/>
    <col min="22" max="24" width="17.7109375" style="155" hidden="1" customWidth="1"/>
    <col min="25" max="30" width="17.7109375" style="155" customWidth="1"/>
    <col min="31" max="33" width="17.7109375" style="155" hidden="1" customWidth="1"/>
    <col min="34" max="39" width="17.7109375" style="155" customWidth="1"/>
    <col min="40" max="42" width="17.7109375" style="155" hidden="1" customWidth="1"/>
    <col min="43" max="48" width="17.7109375" style="155" customWidth="1"/>
    <col min="49" max="51" width="17.7109375" style="155" hidden="1" customWidth="1"/>
    <col min="52" max="53" width="4.7109375" style="155" customWidth="1"/>
    <col min="54" max="54" width="9.140625" style="122" hidden="1" customWidth="1"/>
    <col min="55" max="55" width="4.7109375" style="155" customWidth="1"/>
    <col min="56" max="16384" width="9.140625" style="155"/>
  </cols>
  <sheetData>
    <row r="1" spans="1:54" ht="21">
      <c r="A1" s="25"/>
      <c r="B1" s="281" t="s">
        <v>1136</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5"/>
    </row>
    <row r="2" spans="1:54">
      <c r="A2" s="25"/>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5"/>
    </row>
    <row r="3" spans="1:54">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4">
      <c r="A4" s="25"/>
      <c r="B4" s="25"/>
      <c r="C4" s="25"/>
      <c r="D4" s="25"/>
      <c r="E4" s="27" t="s">
        <v>545</v>
      </c>
      <c r="F4" s="27"/>
      <c r="G4" s="126" t="str">
        <f ca="1">'Org list'!J7</f>
        <v>HWB</v>
      </c>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5"/>
      <c r="AS4" s="25"/>
      <c r="AT4" s="25"/>
      <c r="AU4" s="27" t="s">
        <v>546</v>
      </c>
      <c r="AV4" s="75" t="str">
        <f>Cover!C9</f>
        <v>Q3 2017/18</v>
      </c>
      <c r="AW4" s="27"/>
      <c r="AX4" s="25"/>
      <c r="AY4" s="25"/>
      <c r="AZ4" s="25"/>
      <c r="BB4" s="122">
        <f ca="1">MATCH(G4, 'Comms by AT'!$B:$B, 0)</f>
        <v>4</v>
      </c>
    </row>
    <row r="5" spans="1:54">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B5" s="122">
        <f ca="1">COUNTIF('Comms by AT'!$C:$C, $G$4)</f>
        <v>178</v>
      </c>
    </row>
    <row r="7" spans="1:54">
      <c r="A7" s="25"/>
      <c r="B7" s="25"/>
      <c r="C7" s="25"/>
      <c r="D7" s="25"/>
      <c r="E7" s="27" t="s">
        <v>550</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5"/>
      <c r="AY7" s="25"/>
      <c r="AZ7" s="25"/>
    </row>
    <row r="8" spans="1:54" s="19" customFormat="1" ht="15.75" thickBot="1">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BB8" s="122"/>
    </row>
    <row r="9" spans="1:54" s="122" customFormat="1" ht="15.75" hidden="1" thickBot="1">
      <c r="G9" s="128">
        <v>39</v>
      </c>
      <c r="H9" s="128">
        <v>40</v>
      </c>
      <c r="I9" s="128">
        <v>41</v>
      </c>
      <c r="J9" s="128">
        <v>42</v>
      </c>
      <c r="K9" s="128">
        <v>43</v>
      </c>
      <c r="L9" s="128">
        <v>44</v>
      </c>
      <c r="M9" s="128">
        <v>45</v>
      </c>
      <c r="N9" s="128">
        <v>46</v>
      </c>
      <c r="O9" s="128">
        <v>47</v>
      </c>
      <c r="P9" s="128">
        <v>48</v>
      </c>
      <c r="Q9" s="128">
        <v>49</v>
      </c>
      <c r="R9" s="128">
        <v>50</v>
      </c>
      <c r="S9" s="128">
        <v>51</v>
      </c>
      <c r="T9" s="128">
        <v>52</v>
      </c>
      <c r="U9" s="128">
        <v>53</v>
      </c>
      <c r="V9" s="128">
        <v>54</v>
      </c>
      <c r="W9" s="128">
        <v>55</v>
      </c>
      <c r="X9" s="128">
        <v>56</v>
      </c>
      <c r="Y9" s="128">
        <v>60</v>
      </c>
      <c r="Z9" s="128">
        <v>61</v>
      </c>
      <c r="AA9" s="128">
        <v>62</v>
      </c>
      <c r="AB9" s="128">
        <v>63</v>
      </c>
      <c r="AC9" s="128">
        <v>64</v>
      </c>
      <c r="AD9" s="128">
        <v>65</v>
      </c>
      <c r="AE9" s="128"/>
      <c r="AF9" s="128"/>
      <c r="AG9" s="128"/>
      <c r="AH9" s="128"/>
      <c r="AI9" s="128"/>
      <c r="AJ9" s="128"/>
      <c r="AK9" s="128"/>
      <c r="AL9" s="128"/>
      <c r="AM9" s="128"/>
      <c r="AN9" s="128"/>
      <c r="AO9" s="128"/>
      <c r="AP9" s="128"/>
      <c r="AQ9" s="128"/>
      <c r="AR9" s="128"/>
      <c r="AS9" s="128"/>
      <c r="AT9" s="128"/>
      <c r="AU9" s="128"/>
      <c r="AV9" s="128"/>
      <c r="AW9" s="128"/>
      <c r="AX9" s="128"/>
      <c r="AY9" s="128"/>
    </row>
    <row r="10" spans="1:54" ht="30" customHeight="1">
      <c r="B10" s="298" t="s">
        <v>1140</v>
      </c>
      <c r="C10" s="300" t="s">
        <v>1139</v>
      </c>
      <c r="D10" s="302" t="s">
        <v>1138</v>
      </c>
      <c r="E10" s="304" t="s">
        <v>560</v>
      </c>
      <c r="F10" s="306" t="s">
        <v>551</v>
      </c>
      <c r="G10" s="308" t="s">
        <v>1706</v>
      </c>
      <c r="H10" s="309"/>
      <c r="I10" s="309"/>
      <c r="J10" s="309"/>
      <c r="K10" s="309"/>
      <c r="L10" s="309"/>
      <c r="M10" s="309"/>
      <c r="N10" s="309"/>
      <c r="O10" s="326"/>
      <c r="P10" s="308" t="s">
        <v>1707</v>
      </c>
      <c r="Q10" s="309"/>
      <c r="R10" s="309"/>
      <c r="S10" s="309"/>
      <c r="T10" s="309"/>
      <c r="U10" s="309"/>
      <c r="V10" s="309"/>
      <c r="W10" s="309"/>
      <c r="X10" s="326"/>
      <c r="Y10" s="308" t="s">
        <v>1708</v>
      </c>
      <c r="Z10" s="309"/>
      <c r="AA10" s="309"/>
      <c r="AB10" s="309"/>
      <c r="AC10" s="309"/>
      <c r="AD10" s="309"/>
      <c r="AE10" s="309"/>
      <c r="AF10" s="309"/>
      <c r="AG10" s="326"/>
      <c r="AH10" s="295" t="s">
        <v>1137</v>
      </c>
      <c r="AI10" s="296"/>
      <c r="AJ10" s="296"/>
      <c r="AK10" s="296"/>
      <c r="AL10" s="296"/>
      <c r="AM10" s="296"/>
      <c r="AN10" s="296"/>
      <c r="AO10" s="296"/>
      <c r="AP10" s="297"/>
      <c r="AQ10" s="295" t="s">
        <v>938</v>
      </c>
      <c r="AR10" s="296"/>
      <c r="AS10" s="296"/>
      <c r="AT10" s="296"/>
      <c r="AU10" s="296"/>
      <c r="AV10" s="296"/>
      <c r="AW10" s="296"/>
      <c r="AX10" s="296"/>
      <c r="AY10" s="297"/>
    </row>
    <row r="11" spans="1:54" ht="15.75" thickBot="1">
      <c r="B11" s="299"/>
      <c r="C11" s="301"/>
      <c r="D11" s="303"/>
      <c r="E11" s="305"/>
      <c r="F11" s="307"/>
      <c r="G11" s="157">
        <v>42552</v>
      </c>
      <c r="H11" s="158">
        <v>42583</v>
      </c>
      <c r="I11" s="158">
        <v>42614</v>
      </c>
      <c r="J11" s="160">
        <v>42644</v>
      </c>
      <c r="K11" s="160">
        <v>42675</v>
      </c>
      <c r="L11" s="159">
        <v>42705</v>
      </c>
      <c r="M11" s="162">
        <v>42736</v>
      </c>
      <c r="N11" s="160">
        <v>42767</v>
      </c>
      <c r="O11" s="159">
        <v>42795</v>
      </c>
      <c r="P11" s="157">
        <v>42917</v>
      </c>
      <c r="Q11" s="158">
        <v>42948</v>
      </c>
      <c r="R11" s="158">
        <v>42979</v>
      </c>
      <c r="S11" s="160">
        <v>43009</v>
      </c>
      <c r="T11" s="160">
        <v>43040</v>
      </c>
      <c r="U11" s="159">
        <v>43070</v>
      </c>
      <c r="V11" s="162">
        <v>43101</v>
      </c>
      <c r="W11" s="160">
        <v>43132</v>
      </c>
      <c r="X11" s="159">
        <v>43160</v>
      </c>
      <c r="Y11" s="157">
        <v>42917</v>
      </c>
      <c r="Z11" s="158">
        <v>42948</v>
      </c>
      <c r="AA11" s="158">
        <v>42979</v>
      </c>
      <c r="AB11" s="160">
        <v>43009</v>
      </c>
      <c r="AC11" s="160">
        <v>43040</v>
      </c>
      <c r="AD11" s="159">
        <v>43070</v>
      </c>
      <c r="AE11" s="162">
        <v>43101</v>
      </c>
      <c r="AF11" s="160">
        <v>43132</v>
      </c>
      <c r="AG11" s="159">
        <v>43160</v>
      </c>
      <c r="AH11" s="157">
        <v>42917</v>
      </c>
      <c r="AI11" s="158">
        <v>42948</v>
      </c>
      <c r="AJ11" s="158">
        <v>42979</v>
      </c>
      <c r="AK11" s="160">
        <v>43009</v>
      </c>
      <c r="AL11" s="160">
        <v>43040</v>
      </c>
      <c r="AM11" s="159">
        <v>43070</v>
      </c>
      <c r="AN11" s="162">
        <v>43101</v>
      </c>
      <c r="AO11" s="160">
        <v>43132</v>
      </c>
      <c r="AP11" s="159">
        <v>43160</v>
      </c>
      <c r="AQ11" s="157">
        <v>42917</v>
      </c>
      <c r="AR11" s="158">
        <v>42948</v>
      </c>
      <c r="AS11" s="158">
        <v>42979</v>
      </c>
      <c r="AT11" s="160">
        <v>43009</v>
      </c>
      <c r="AU11" s="160">
        <v>43040</v>
      </c>
      <c r="AV11" s="159">
        <v>43070</v>
      </c>
      <c r="AW11" s="162">
        <v>43101</v>
      </c>
      <c r="AX11" s="160">
        <v>43132</v>
      </c>
      <c r="AY11" s="159">
        <v>43160</v>
      </c>
    </row>
    <row r="12" spans="1:54">
      <c r="A12" s="42">
        <v>0</v>
      </c>
      <c r="B12" s="181" t="str">
        <f ca="1">IFERROR(IF((VLOOKUP($E12,'Org list'!$AJ$10:$AL$187,3,FALSE))="","",(VLOOKUP($E12,'Org list'!$AJ$10:$AL$187,3,FALSE))),"")</f>
        <v/>
      </c>
      <c r="C12" s="182" t="str">
        <f ca="1">IFERROR(IF((VLOOKUP($E12,'Org list'!$AO$10:$AQ$187,3,FALSE))="","",(VLOOKUP($E12,'Org list'!$AO$10:$AQ$187,3,FALSE))),"")</f>
        <v/>
      </c>
      <c r="D12" s="183" t="str">
        <f ca="1">IFERROR(IF((VLOOKUP($E12,'Org list'!$AT$10:$AV$187,3,FALSE))="","",(VLOOKUP($E12,'Org list'!$AT$10:$AV$187,3,FALSE))),"")</f>
        <v/>
      </c>
      <c r="E12" s="37" t="str">
        <f t="shared" ref="E12:E43" ca="1" si="0">IF($A12&gt;$BB$5-1,"",INDIRECT("'Comms by AT'!D"&amp;$A12+$BB$4))</f>
        <v>HWB</v>
      </c>
      <c r="F12" s="31" t="str">
        <f ca="1">IF(E12="","",VLOOKUP(E12,'Org list'!$J$9:$K$636,2,0))</f>
        <v>Health and Wellbeing Board</v>
      </c>
      <c r="G12" s="189">
        <f ca="1">IFERROR(IF((VLOOKUP($E12,'DTOC Backsheet'!$D$5:$BS$182,G$9,FALSE))="","",(VLOOKUP($E12,'DTOC Backsheet'!$D$5:$BS$182,G$9,FALSE))),"")</f>
        <v>422.37860082115247</v>
      </c>
      <c r="H12" s="188">
        <f ca="1">IFERROR(IF((VLOOKUP($E12,'DTOC Backsheet'!$D$5:$BS$182,H$9,FALSE))="","",(VLOOKUP($E12,'DTOC Backsheet'!$D$5:$BS$182,H$9,FALSE))),"")</f>
        <v>429.87352007541381</v>
      </c>
      <c r="I12" s="188">
        <f ca="1">IFERROR(IF((VLOOKUP($E12,'DTOC Backsheet'!$D$5:$BS$182,I$9,FALSE))="","",(VLOOKUP($E12,'DTOC Backsheet'!$D$5:$BS$182,I$9,FALSE))),"")</f>
        <v>450.35288673978835</v>
      </c>
      <c r="J12" s="190">
        <f ca="1">IFERROR(IF((VLOOKUP($E12,'DTOC Backsheet'!$D$5:$BS$182,J$9,FALSE))="","",(VLOOKUP($E12,'DTOC Backsheet'!$D$5:$BS$182,J$9,FALSE))),"")</f>
        <v>458.52393556163253</v>
      </c>
      <c r="K12" s="222">
        <f ca="1">IFERROR(IF((VLOOKUP($E12,'DTOC Backsheet'!$D$5:$BS$182,K$9,FALSE))="","",(VLOOKUP($E12,'DTOC Backsheet'!$D$5:$BS$182,K$9,FALSE))),"")</f>
        <v>442.3635189922266</v>
      </c>
      <c r="L12" s="191">
        <f ca="1">IFERROR(IF((VLOOKUP($E12,'DTOC Backsheet'!$D$5:$BS$182,L$9,FALSE))="","",(VLOOKUP($E12,'DTOC Backsheet'!$D$5:$BS$182,L$9,FALSE))),"")</f>
        <v>447.48738523907969</v>
      </c>
      <c r="M12" s="221">
        <f ca="1">IFERROR(IF((VLOOKUP($E12,'DTOC Backsheet'!$D$5:$BS$182,M$9,FALSE))="","",(VLOOKUP($E12,'DTOC Backsheet'!$D$5:$BS$182,M$9,FALSE))),"")</f>
        <v>449.04309492717351</v>
      </c>
      <c r="N12" s="190">
        <f ca="1">IFERROR(IF((VLOOKUP($E12,'DTOC Backsheet'!$D$5:$BS$182,N$9,FALSE))="","",(VLOOKUP($E12,'DTOC Backsheet'!$D$5:$BS$182,N$9,FALSE))),"")</f>
        <v>423.87082926080132</v>
      </c>
      <c r="O12" s="191">
        <f ca="1">IFERROR(IF((VLOOKUP($E12,'DTOC Backsheet'!$D$5:$BS$182,O$9,FALSE))="","",(VLOOKUP($E12,'DTOC Backsheet'!$D$5:$BS$182,O$9,FALSE))),"")</f>
        <v>453.29704807333098</v>
      </c>
      <c r="P12" s="188">
        <f ca="1">IFERROR(IF((VLOOKUP($E12,'DTOC Backsheet'!$D$5:$BS$182,P$9,FALSE))="","",(VLOOKUP($E12,'DTOC Backsheet'!$D$5:$BS$182,P$9,FALSE))),"")</f>
        <v>372.03226669747914</v>
      </c>
      <c r="Q12" s="188">
        <f ca="1">IFERROR(IF((VLOOKUP($E12,'DTOC Backsheet'!$D$5:$BS$182,Q$9,FALSE))="","",(VLOOKUP($E12,'DTOC Backsheet'!$D$5:$BS$182,Q$9,FALSE))),"")</f>
        <v>350.60870788267658</v>
      </c>
      <c r="R12" s="188">
        <f ca="1">IFERROR(IF((VLOOKUP($E12,'DTOC Backsheet'!$D$5:$BS$182,R$9,FALSE))="","",(VLOOKUP($E12,'DTOC Backsheet'!$D$5:$BS$182,R$9,FALSE))),"")</f>
        <v>315.67328462580588</v>
      </c>
      <c r="S12" s="188">
        <f ca="1">IFERROR(IF((VLOOKUP($E12,'DTOC Backsheet'!$D$5:$BS$182,S$9,FALSE))="","",(VLOOKUP($E12,'DTOC Backsheet'!$D$5:$BS$182,S$9,FALSE))),"")</f>
        <v>299.37578949201145</v>
      </c>
      <c r="T12" s="269">
        <f ca="1">IFERROR(IF((VLOOKUP($E12,'DTOC Backsheet'!$D$5:$BS$182,T$9,FALSE))="","",(VLOOKUP($E12,'DTOC Backsheet'!$D$5:$BS$182,T$9,FALSE))),"")</f>
        <v>267.3144503260919</v>
      </c>
      <c r="U12" s="195">
        <f ca="1">IFERROR(IF((VLOOKUP($E12,'DTOC Backsheet'!$D$5:$BS$182,U$9,FALSE))="","",(VLOOKUP($E12,'DTOC Backsheet'!$D$5:$BS$182,U$9,FALSE))),"")</f>
        <v>275.14035119049709</v>
      </c>
      <c r="V12" s="188">
        <f ca="1">IFERROR(IF((VLOOKUP($E12,'DTOC Backsheet'!$D$5:$BS$182,V$9,FALSE))="","",(VLOOKUP($E12,'DTOC Backsheet'!$D$5:$BS$182,V$9,FALSE))),"")</f>
        <v>271.4818123786074</v>
      </c>
      <c r="W12" s="188">
        <f ca="1">IFERROR(IF((VLOOKUP($E12,'DTOC Backsheet'!$D$5:$BS$182,W$9,FALSE))="","",(VLOOKUP($E12,'DTOC Backsheet'!$D$5:$BS$182,W$9,FALSE))),"")</f>
        <v>245.41164084550985</v>
      </c>
      <c r="X12" s="192">
        <f ca="1">IFERROR(IF((VLOOKUP($E12,'DTOC Backsheet'!$D$5:$BS$182,X$9,FALSE))="","",(VLOOKUP($E12,'DTOC Backsheet'!$D$5:$BS$182,X$9,FALSE))),"")</f>
        <v>266.14808458837126</v>
      </c>
      <c r="Y12" s="189">
        <f ca="1">IFERROR(IF((VLOOKUP($E12,'DTOC Backsheet'!$D$5:$BS$182,Y$9,FALSE))="","",(VLOOKUP($E12,'DTOC Backsheet'!$D$5:$BS$182,Y$9,FALSE))),"")</f>
        <v>412.97349756933011</v>
      </c>
      <c r="Z12" s="188">
        <f ca="1">IFERROR(IF((VLOOKUP($E12,'DTOC Backsheet'!$D$5:$BS$182,Z$9,FALSE))="","",(VLOOKUP($E12,'DTOC Backsheet'!$D$5:$BS$182,Z$9,FALSE))),"")</f>
        <v>409.47950493694424</v>
      </c>
      <c r="AA12" s="188">
        <f ca="1">IFERROR(IF((VLOOKUP($E12,'DTOC Backsheet'!$D$5:$BS$182,AA$9,FALSE))="","",(VLOOKUP($E12,'DTOC Backsheet'!$D$5:$BS$182,AA$9,FALSE))),"")</f>
        <v>382.65951707554751</v>
      </c>
      <c r="AB12" s="188">
        <f ca="1">IFERROR(IF((VLOOKUP($E12,'DTOC Backsheet'!$D$5:$BS$182,AB$9,FALSE))="","",(VLOOKUP($E12,'DTOC Backsheet'!$D$5:$BS$182,AB$9,FALSE))),"")</f>
        <v>386.81990150979925</v>
      </c>
      <c r="AC12" s="269">
        <f ca="1">IFERROR(IF((VLOOKUP($E12,'DTOC Backsheet'!$D$5:$BS$182,AC$9,FALSE))="","",(VLOOKUP($E12,'DTOC Backsheet'!$D$5:$BS$182,AC$9,FALSE))),"")</f>
        <v>352.02146933565211</v>
      </c>
      <c r="AD12" s="195">
        <f ca="1">IFERROR(IF((VLOOKUP($E12,'DTOC Backsheet'!$D$5:$BS$182,AD$9,FALSE))="","",(VLOOKUP($E12,'DTOC Backsheet'!$D$5:$BS$182,AD$9,FALSE))),"")</f>
        <v>329.916431688827</v>
      </c>
      <c r="AE12" s="188" t="str">
        <f ca="1">IFERROR(IF((VLOOKUP($E12,'DTOC Backsheet'!$D$5:$BS$182,AE$9,FALSE))="","",(VLOOKUP($E12,'DTOC Backsheet'!$D$5:$BS$182,AE$9,FALSE))),"")</f>
        <v/>
      </c>
      <c r="AF12" s="188" t="str">
        <f ca="1">IFERROR(IF((VLOOKUP($E12,'DTOC Backsheet'!$D$5:$BS$182,AF$9,FALSE))="","",(VLOOKUP($E12,'DTOC Backsheet'!$D$5:$BS$182,AF$9,FALSE))),"")</f>
        <v/>
      </c>
      <c r="AG12" s="193" t="str">
        <f ca="1">IFERROR(IF((VLOOKUP($E12,'DTOC Backsheet'!$D$5:$BS$182,AG$9,FALSE))="","",(VLOOKUP($E12,'DTOC Backsheet'!$D$5:$BS$182,AG$9,FALSE))),"")</f>
        <v/>
      </c>
      <c r="AH12" s="188">
        <f t="shared" ref="AH12:AH43" ca="1" si="1">IFERROR(IF(Y12=0,"",(G12-Y12)),"")</f>
        <v>9.4051032518223678</v>
      </c>
      <c r="AI12" s="188">
        <f t="shared" ref="AI12:AP27" ca="1" si="2">IFERROR(IF(Z12=0,"",(H12-Z12)),"")</f>
        <v>20.39401513846957</v>
      </c>
      <c r="AJ12" s="188">
        <f t="shared" ca="1" si="2"/>
        <v>67.693369664240834</v>
      </c>
      <c r="AK12" s="188">
        <f t="shared" ca="1" si="2"/>
        <v>71.704034051833275</v>
      </c>
      <c r="AL12" s="192">
        <f t="shared" ca="1" si="2"/>
        <v>90.342049656574488</v>
      </c>
      <c r="AM12" s="195">
        <f t="shared" ca="1" si="2"/>
        <v>117.57095355025268</v>
      </c>
      <c r="AN12" s="188" t="str">
        <f t="shared" ca="1" si="2"/>
        <v/>
      </c>
      <c r="AO12" s="188" t="str">
        <f t="shared" ca="1" si="2"/>
        <v/>
      </c>
      <c r="AP12" s="192" t="str">
        <f t="shared" ca="1" si="2"/>
        <v/>
      </c>
      <c r="AQ12" s="189">
        <f t="shared" ref="AQ12:AQ43" ca="1" si="3">IFERROR(IF(Y12=0,"",(P12-Y12)),"")</f>
        <v>-40.941230871850962</v>
      </c>
      <c r="AR12" s="188">
        <f t="shared" ref="AR12:AY27" ca="1" si="4">IFERROR(IF(Z12=0,"",(Q12-Z12)),"")</f>
        <v>-58.870797054267655</v>
      </c>
      <c r="AS12" s="188">
        <f t="shared" ca="1" si="4"/>
        <v>-66.986232449741635</v>
      </c>
      <c r="AT12" s="188">
        <f t="shared" ca="1" si="4"/>
        <v>-87.444112017787802</v>
      </c>
      <c r="AU12" s="192">
        <f t="shared" ca="1" si="4"/>
        <v>-84.707019009560213</v>
      </c>
      <c r="AV12" s="195">
        <f t="shared" ca="1" si="4"/>
        <v>-54.776080498329918</v>
      </c>
      <c r="AW12" s="188" t="str">
        <f t="shared" ca="1" si="4"/>
        <v/>
      </c>
      <c r="AX12" s="194" t="str">
        <f t="shared" ca="1" si="4"/>
        <v/>
      </c>
      <c r="AY12" s="195" t="str">
        <f t="shared" ca="1" si="4"/>
        <v/>
      </c>
    </row>
    <row r="13" spans="1:54">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196">
        <f ca="1">IFERROR(IF((VLOOKUP($E13,'DTOC Backsheet'!$D$5:$BS$182,G$9,FALSE))="","",(VLOOKUP($E13,'DTOC Backsheet'!$D$5:$BS$182,G$9,FALSE))),"")</f>
        <v>385.37614631638723</v>
      </c>
      <c r="H13" s="197">
        <f ca="1">IFERROR(IF((VLOOKUP($E13,'DTOC Backsheet'!$D$5:$BS$182,H$9,FALSE))="","",(VLOOKUP($E13,'DTOC Backsheet'!$D$5:$BS$182,H$9,FALSE))),"")</f>
        <v>392.3495563395627</v>
      </c>
      <c r="I13" s="197">
        <f ca="1">IFERROR(IF((VLOOKUP($E13,'DTOC Backsheet'!$D$5:$BS$182,I$9,FALSE))="","",(VLOOKUP($E13,'DTOC Backsheet'!$D$5:$BS$182,I$9,FALSE))),"")</f>
        <v>414.0234447370093</v>
      </c>
      <c r="J13" s="198">
        <f ca="1">IFERROR(IF((VLOOKUP($E13,'DTOC Backsheet'!$D$5:$BS$182,J$9,FALSE))="","",(VLOOKUP($E13,'DTOC Backsheet'!$D$5:$BS$182,J$9,FALSE))),"")</f>
        <v>418.13129672215774</v>
      </c>
      <c r="K13" s="223">
        <f ca="1">IFERROR(IF((VLOOKUP($E13,'DTOC Backsheet'!$D$5:$BS$182,K$9,FALSE))="","",(VLOOKUP($E13,'DTOC Backsheet'!$D$5:$BS$182,K$9,FALSE))),"")</f>
        <v>418.64477822030125</v>
      </c>
      <c r="L13" s="199">
        <f ca="1">IFERROR(IF((VLOOKUP($E13,'DTOC Backsheet'!$D$5:$BS$182,L$9,FALSE))="","",(VLOOKUP($E13,'DTOC Backsheet'!$D$5:$BS$182,L$9,FALSE))),"")</f>
        <v>416.78961925926649</v>
      </c>
      <c r="M13" s="197">
        <f ca="1">IFERROR(IF((VLOOKUP($E13,'DTOC Backsheet'!$D$5:$BS$182,M$9,FALSE))="","",(VLOOKUP($E13,'DTOC Backsheet'!$D$5:$BS$182,M$9,FALSE))),"")</f>
        <v>436.07303942400728</v>
      </c>
      <c r="N13" s="198">
        <f ca="1">IFERROR(IF((VLOOKUP($E13,'DTOC Backsheet'!$D$5:$BS$182,N$9,FALSE))="","",(VLOOKUP($E13,'DTOC Backsheet'!$D$5:$BS$182,N$9,FALSE))),"")</f>
        <v>398.60233753136708</v>
      </c>
      <c r="O13" s="199">
        <f ca="1">IFERROR(IF((VLOOKUP($E13,'DTOC Backsheet'!$D$5:$BS$182,O$9,FALSE))="","",(VLOOKUP($E13,'DTOC Backsheet'!$D$5:$BS$182,O$9,FALSE))),"")</f>
        <v>421.15085913335497</v>
      </c>
      <c r="P13" s="197">
        <f ca="1">IFERROR(IF((VLOOKUP($E13,'DTOC Backsheet'!$D$5:$BS$182,P$9,FALSE))="","",(VLOOKUP($E13,'DTOC Backsheet'!$D$5:$BS$182,P$9,FALSE))),"")</f>
        <v>337.88124887588157</v>
      </c>
      <c r="Q13" s="197">
        <f ca="1">IFERROR(IF((VLOOKUP($E13,'DTOC Backsheet'!$D$5:$BS$182,Q$9,FALSE))="","",(VLOOKUP($E13,'DTOC Backsheet'!$D$5:$BS$182,Q$9,FALSE))),"")</f>
        <v>325.30727367962834</v>
      </c>
      <c r="R13" s="197">
        <f ca="1">IFERROR(IF((VLOOKUP($E13,'DTOC Backsheet'!$D$5:$BS$182,R$9,FALSE))="","",(VLOOKUP($E13,'DTOC Backsheet'!$D$5:$BS$182,R$9,FALSE))),"")</f>
        <v>288.63349642341268</v>
      </c>
      <c r="S13" s="197">
        <f ca="1">IFERROR(IF((VLOOKUP($E13,'DTOC Backsheet'!$D$5:$BS$182,S$9,FALSE))="","",(VLOOKUP($E13,'DTOC Backsheet'!$D$5:$BS$182,S$9,FALSE))),"")</f>
        <v>288.35704128466136</v>
      </c>
      <c r="T13" s="223">
        <f ca="1">IFERROR(IF((VLOOKUP($E13,'DTOC Backsheet'!$D$5:$BS$182,T$9,FALSE))="","",(VLOOKUP($E13,'DTOC Backsheet'!$D$5:$BS$182,T$9,FALSE))),"")</f>
        <v>251.76794631085301</v>
      </c>
      <c r="U13" s="199">
        <f ca="1">IFERROR(IF((VLOOKUP($E13,'DTOC Backsheet'!$D$5:$BS$182,U$9,FALSE))="","",(VLOOKUP($E13,'DTOC Backsheet'!$D$5:$BS$182,U$9,FALSE))),"")</f>
        <v>258.8039081108173</v>
      </c>
      <c r="V13" s="197">
        <f ca="1">IFERROR(IF((VLOOKUP($E13,'DTOC Backsheet'!$D$5:$BS$182,V$9,FALSE))="","",(VLOOKUP($E13,'DTOC Backsheet'!$D$5:$BS$182,V$9,FALSE))),"")</f>
        <v>255.54389323813368</v>
      </c>
      <c r="W13" s="197">
        <f ca="1">IFERROR(IF((VLOOKUP($E13,'DTOC Backsheet'!$D$5:$BS$182,W$9,FALSE))="","",(VLOOKUP($E13,'DTOC Backsheet'!$D$5:$BS$182,W$9,FALSE))),"")</f>
        <v>231.772924494102</v>
      </c>
      <c r="X13" s="200">
        <f ca="1">IFERROR(IF((VLOOKUP($E13,'DTOC Backsheet'!$D$5:$BS$182,X$9,FALSE))="","",(VLOOKUP($E13,'DTOC Backsheet'!$D$5:$BS$182,X$9,FALSE))),"")</f>
        <v>251.41207518794465</v>
      </c>
      <c r="Y13" s="196">
        <f ca="1">IFERROR(IF((VLOOKUP($E13,'DTOC Backsheet'!$D$5:$BS$182,Y$9,FALSE))="","",(VLOOKUP($E13,'DTOC Backsheet'!$D$5:$BS$182,Y$9,FALSE))),"")</f>
        <v>363.76739173657739</v>
      </c>
      <c r="Z13" s="197">
        <f ca="1">IFERROR(IF((VLOOKUP($E13,'DTOC Backsheet'!$D$5:$BS$182,Z$9,FALSE))="","",(VLOOKUP($E13,'DTOC Backsheet'!$D$5:$BS$182,Z$9,FALSE))),"")</f>
        <v>377.56586409836552</v>
      </c>
      <c r="AA13" s="197">
        <f ca="1">IFERROR(IF((VLOOKUP($E13,'DTOC Backsheet'!$D$5:$BS$182,AA$9,FALSE))="","",(VLOOKUP($E13,'DTOC Backsheet'!$D$5:$BS$182,AA$9,FALSE))),"")</f>
        <v>363.04028660613591</v>
      </c>
      <c r="AB13" s="197">
        <f ca="1">IFERROR(IF((VLOOKUP($E13,'DTOC Backsheet'!$D$5:$BS$182,AB$9,FALSE))="","",(VLOOKUP($E13,'DTOC Backsheet'!$D$5:$BS$182,AB$9,FALSE))),"")</f>
        <v>373.13713284931259</v>
      </c>
      <c r="AC13" s="223">
        <f ca="1">IFERROR(IF((VLOOKUP($E13,'DTOC Backsheet'!$D$5:$BS$182,AC$9,FALSE))="","",(VLOOKUP($E13,'DTOC Backsheet'!$D$5:$BS$182,AC$9,FALSE))),"")</f>
        <v>343.47454855061835</v>
      </c>
      <c r="AD13" s="199">
        <f ca="1">IFERROR(IF((VLOOKUP($E13,'DTOC Backsheet'!$D$5:$BS$182,AD$9,FALSE))="","",(VLOOKUP($E13,'DTOC Backsheet'!$D$5:$BS$182,AD$9,FALSE))),"")</f>
        <v>322.31413674310971</v>
      </c>
      <c r="AE13" s="197" t="str">
        <f ca="1">IFERROR(IF((VLOOKUP($E13,'DTOC Backsheet'!$D$5:$BS$182,AE$9,FALSE))="","",(VLOOKUP($E13,'DTOC Backsheet'!$D$5:$BS$182,AE$9,FALSE))),"")</f>
        <v/>
      </c>
      <c r="AF13" s="197" t="str">
        <f ca="1">IFERROR(IF((VLOOKUP($E13,'DTOC Backsheet'!$D$5:$BS$182,AF$9,FALSE))="","",(VLOOKUP($E13,'DTOC Backsheet'!$D$5:$BS$182,AF$9,FALSE))),"")</f>
        <v/>
      </c>
      <c r="AG13" s="201" t="str">
        <f ca="1">IFERROR(IF((VLOOKUP($E13,'DTOC Backsheet'!$D$5:$BS$182,AG$9,FALSE))="","",(VLOOKUP($E13,'DTOC Backsheet'!$D$5:$BS$182,AG$9,FALSE))),"")</f>
        <v/>
      </c>
      <c r="AH13" s="197">
        <f t="shared" ca="1" si="1"/>
        <v>21.60875457980984</v>
      </c>
      <c r="AI13" s="197">
        <f t="shared" ca="1" si="2"/>
        <v>14.783692241197173</v>
      </c>
      <c r="AJ13" s="197">
        <f t="shared" ca="1" si="2"/>
        <v>50.983158130873392</v>
      </c>
      <c r="AK13" s="197">
        <f t="shared" ca="1" si="2"/>
        <v>44.994163872845149</v>
      </c>
      <c r="AL13" s="200">
        <f t="shared" ca="1" si="2"/>
        <v>75.170229669682897</v>
      </c>
      <c r="AM13" s="199">
        <f t="shared" ca="1" si="2"/>
        <v>94.475482516156774</v>
      </c>
      <c r="AN13" s="197" t="str">
        <f t="shared" ca="1" si="2"/>
        <v/>
      </c>
      <c r="AO13" s="197" t="str">
        <f t="shared" ca="1" si="2"/>
        <v/>
      </c>
      <c r="AP13" s="200" t="str">
        <f t="shared" ca="1" si="2"/>
        <v/>
      </c>
      <c r="AQ13" s="196">
        <f t="shared" ca="1" si="3"/>
        <v>-25.886142860695827</v>
      </c>
      <c r="AR13" s="197">
        <f t="shared" ca="1" si="4"/>
        <v>-52.258590418737185</v>
      </c>
      <c r="AS13" s="197">
        <f t="shared" ca="1" si="4"/>
        <v>-74.406790182723228</v>
      </c>
      <c r="AT13" s="197">
        <f t="shared" ca="1" si="4"/>
        <v>-84.780091564651229</v>
      </c>
      <c r="AU13" s="200">
        <f t="shared" ca="1" si="4"/>
        <v>-91.706602239765346</v>
      </c>
      <c r="AV13" s="199">
        <f t="shared" ca="1" si="4"/>
        <v>-63.51022863229241</v>
      </c>
      <c r="AW13" s="197" t="str">
        <f t="shared" ca="1" si="4"/>
        <v/>
      </c>
      <c r="AX13" s="198" t="str">
        <f t="shared" ca="1" si="4"/>
        <v/>
      </c>
      <c r="AY13" s="199" t="str">
        <f t="shared" ca="1" si="4"/>
        <v/>
      </c>
    </row>
    <row r="14" spans="1:54">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196">
        <f ca="1">IFERROR(IF((VLOOKUP($E14,'DTOC Backsheet'!$D$5:$BS$182,G$9,FALSE))="","",(VLOOKUP($E14,'DTOC Backsheet'!$D$5:$BS$182,G$9,FALSE))),"")</f>
        <v>459.27430883995697</v>
      </c>
      <c r="H14" s="197">
        <f ca="1">IFERROR(IF((VLOOKUP($E14,'DTOC Backsheet'!$D$5:$BS$182,H$9,FALSE))="","",(VLOOKUP($E14,'DTOC Backsheet'!$D$5:$BS$182,H$9,FALSE))),"")</f>
        <v>470.90074497931232</v>
      </c>
      <c r="I14" s="197">
        <f ca="1">IFERROR(IF((VLOOKUP($E14,'DTOC Backsheet'!$D$5:$BS$182,I$9,FALSE))="","",(VLOOKUP($E14,'DTOC Backsheet'!$D$5:$BS$182,I$9,FALSE))),"")</f>
        <v>509.36725264606707</v>
      </c>
      <c r="J14" s="198">
        <f ca="1">IFERROR(IF((VLOOKUP($E14,'DTOC Backsheet'!$D$5:$BS$182,J$9,FALSE))="","",(VLOOKUP($E14,'DTOC Backsheet'!$D$5:$BS$182,J$9,FALSE))),"")</f>
        <v>498.55301256301851</v>
      </c>
      <c r="K14" s="223">
        <f ca="1">IFERROR(IF((VLOOKUP($E14,'DTOC Backsheet'!$D$5:$BS$182,K$9,FALSE))="","",(VLOOKUP($E14,'DTOC Backsheet'!$D$5:$BS$182,K$9,FALSE))),"")</f>
        <v>475.57087230307661</v>
      </c>
      <c r="L14" s="199">
        <f ca="1">IFERROR(IF((VLOOKUP($E14,'DTOC Backsheet'!$D$5:$BS$182,L$9,FALSE))="","",(VLOOKUP($E14,'DTOC Backsheet'!$D$5:$BS$182,L$9,FALSE))),"")</f>
        <v>478.58652617880853</v>
      </c>
      <c r="M14" s="197">
        <f ca="1">IFERROR(IF((VLOOKUP($E14,'DTOC Backsheet'!$D$5:$BS$182,M$9,FALSE))="","",(VLOOKUP($E14,'DTOC Backsheet'!$D$5:$BS$182,M$9,FALSE))),"")</f>
        <v>484.56410672984441</v>
      </c>
      <c r="N14" s="198">
        <f ca="1">IFERROR(IF((VLOOKUP($E14,'DTOC Backsheet'!$D$5:$BS$182,N$9,FALSE))="","",(VLOOKUP($E14,'DTOC Backsheet'!$D$5:$BS$182,N$9,FALSE))),"")</f>
        <v>458.5748566406163</v>
      </c>
      <c r="O14" s="199">
        <f ca="1">IFERROR(IF((VLOOKUP($E14,'DTOC Backsheet'!$D$5:$BS$182,O$9,FALSE))="","",(VLOOKUP($E14,'DTOC Backsheet'!$D$5:$BS$182,O$9,FALSE))),"")</f>
        <v>473.72403091542543</v>
      </c>
      <c r="P14" s="197">
        <f ca="1">IFERROR(IF((VLOOKUP($E14,'DTOC Backsheet'!$D$5:$BS$182,P$9,FALSE))="","",(VLOOKUP($E14,'DTOC Backsheet'!$D$5:$BS$182,P$9,FALSE))),"")</f>
        <v>393.9238240511205</v>
      </c>
      <c r="Q14" s="197">
        <f ca="1">IFERROR(IF((VLOOKUP($E14,'DTOC Backsheet'!$D$5:$BS$182,Q$9,FALSE))="","",(VLOOKUP($E14,'DTOC Backsheet'!$D$5:$BS$182,Q$9,FALSE))),"")</f>
        <v>373.88637544934181</v>
      </c>
      <c r="R14" s="197">
        <f ca="1">IFERROR(IF((VLOOKUP($E14,'DTOC Backsheet'!$D$5:$BS$182,R$9,FALSE))="","",(VLOOKUP($E14,'DTOC Backsheet'!$D$5:$BS$182,R$9,FALSE))),"")</f>
        <v>339.28538330442291</v>
      </c>
      <c r="S14" s="197">
        <f ca="1">IFERROR(IF((VLOOKUP($E14,'DTOC Backsheet'!$D$5:$BS$182,S$9,FALSE))="","",(VLOOKUP($E14,'DTOC Backsheet'!$D$5:$BS$182,S$9,FALSE))),"")</f>
        <v>305.51523821637284</v>
      </c>
      <c r="T14" s="223">
        <f ca="1">IFERROR(IF((VLOOKUP($E14,'DTOC Backsheet'!$D$5:$BS$182,T$9,FALSE))="","",(VLOOKUP($E14,'DTOC Backsheet'!$D$5:$BS$182,T$9,FALSE))),"")</f>
        <v>264.3011314495389</v>
      </c>
      <c r="U14" s="199">
        <f ca="1">IFERROR(IF((VLOOKUP($E14,'DTOC Backsheet'!$D$5:$BS$182,U$9,FALSE))="","",(VLOOKUP($E14,'DTOC Backsheet'!$D$5:$BS$182,U$9,FALSE))),"")</f>
        <v>272.83803314579313</v>
      </c>
      <c r="V14" s="197">
        <f ca="1">IFERROR(IF((VLOOKUP($E14,'DTOC Backsheet'!$D$5:$BS$182,V$9,FALSE))="","",(VLOOKUP($E14,'DTOC Backsheet'!$D$5:$BS$182,V$9,FALSE))),"")</f>
        <v>269.23663326212625</v>
      </c>
      <c r="W14" s="197">
        <f ca="1">IFERROR(IF((VLOOKUP($E14,'DTOC Backsheet'!$D$5:$BS$182,W$9,FALSE))="","",(VLOOKUP($E14,'DTOC Backsheet'!$D$5:$BS$182,W$9,FALSE))),"")</f>
        <v>243.89854969134663</v>
      </c>
      <c r="X14" s="200">
        <f ca="1">IFERROR(IF((VLOOKUP($E14,'DTOC Backsheet'!$D$5:$BS$182,X$9,FALSE))="","",(VLOOKUP($E14,'DTOC Backsheet'!$D$5:$BS$182,X$9,FALSE))),"")</f>
        <v>264.22149385688778</v>
      </c>
      <c r="Y14" s="196">
        <f ca="1">IFERROR(IF((VLOOKUP($E14,'DTOC Backsheet'!$D$5:$BS$182,Y$9,FALSE))="","",(VLOOKUP($E14,'DTOC Backsheet'!$D$5:$BS$182,Y$9,FALSE))),"")</f>
        <v>434.23892384261438</v>
      </c>
      <c r="Z14" s="197">
        <f ca="1">IFERROR(IF((VLOOKUP($E14,'DTOC Backsheet'!$D$5:$BS$182,Z$9,FALSE))="","",(VLOOKUP($E14,'DTOC Backsheet'!$D$5:$BS$182,Z$9,FALSE))),"")</f>
        <v>428.15681091154289</v>
      </c>
      <c r="AA14" s="197">
        <f ca="1">IFERROR(IF((VLOOKUP($E14,'DTOC Backsheet'!$D$5:$BS$182,AA$9,FALSE))="","",(VLOOKUP($E14,'DTOC Backsheet'!$D$5:$BS$182,AA$9,FALSE))),"")</f>
        <v>396.32484225015389</v>
      </c>
      <c r="AB14" s="197">
        <f ca="1">IFERROR(IF((VLOOKUP($E14,'DTOC Backsheet'!$D$5:$BS$182,AB$9,FALSE))="","",(VLOOKUP($E14,'DTOC Backsheet'!$D$5:$BS$182,AB$9,FALSE))),"")</f>
        <v>403.88072670326852</v>
      </c>
      <c r="AC14" s="223">
        <f ca="1">IFERROR(IF((VLOOKUP($E14,'DTOC Backsheet'!$D$5:$BS$182,AC$9,FALSE))="","",(VLOOKUP($E14,'DTOC Backsheet'!$D$5:$BS$182,AC$9,FALSE))),"")</f>
        <v>369.57252264189839</v>
      </c>
      <c r="AD14" s="199">
        <f ca="1">IFERROR(IF((VLOOKUP($E14,'DTOC Backsheet'!$D$5:$BS$182,AD$9,FALSE))="","",(VLOOKUP($E14,'DTOC Backsheet'!$D$5:$BS$182,AD$9,FALSE))),"")</f>
        <v>349.08934280761332</v>
      </c>
      <c r="AE14" s="197" t="str">
        <f ca="1">IFERROR(IF((VLOOKUP($E14,'DTOC Backsheet'!$D$5:$BS$182,AE$9,FALSE))="","",(VLOOKUP($E14,'DTOC Backsheet'!$D$5:$BS$182,AE$9,FALSE))),"")</f>
        <v/>
      </c>
      <c r="AF14" s="197" t="str">
        <f ca="1">IFERROR(IF((VLOOKUP($E14,'DTOC Backsheet'!$D$5:$BS$182,AF$9,FALSE))="","",(VLOOKUP($E14,'DTOC Backsheet'!$D$5:$BS$182,AF$9,FALSE))),"")</f>
        <v/>
      </c>
      <c r="AG14" s="201" t="str">
        <f ca="1">IFERROR(IF((VLOOKUP($E14,'DTOC Backsheet'!$D$5:$BS$182,AG$9,FALSE))="","",(VLOOKUP($E14,'DTOC Backsheet'!$D$5:$BS$182,AG$9,FALSE))),"")</f>
        <v/>
      </c>
      <c r="AH14" s="197">
        <f t="shared" ca="1" si="1"/>
        <v>25.035384997342589</v>
      </c>
      <c r="AI14" s="197">
        <f t="shared" ca="1" si="2"/>
        <v>42.74393406776943</v>
      </c>
      <c r="AJ14" s="197">
        <f t="shared" ca="1" si="2"/>
        <v>113.04241039591318</v>
      </c>
      <c r="AK14" s="197">
        <f t="shared" ca="1" si="2"/>
        <v>94.672285859749991</v>
      </c>
      <c r="AL14" s="200">
        <f t="shared" ca="1" si="2"/>
        <v>105.99834966117822</v>
      </c>
      <c r="AM14" s="199">
        <f t="shared" ca="1" si="2"/>
        <v>129.49718337119521</v>
      </c>
      <c r="AN14" s="197" t="str">
        <f t="shared" ca="1" si="2"/>
        <v/>
      </c>
      <c r="AO14" s="197" t="str">
        <f t="shared" ca="1" si="2"/>
        <v/>
      </c>
      <c r="AP14" s="200" t="str">
        <f t="shared" ca="1" si="2"/>
        <v/>
      </c>
      <c r="AQ14" s="196">
        <f t="shared" ca="1" si="3"/>
        <v>-40.315099791493878</v>
      </c>
      <c r="AR14" s="197">
        <f t="shared" ca="1" si="4"/>
        <v>-54.270435462201078</v>
      </c>
      <c r="AS14" s="197">
        <f t="shared" ca="1" si="4"/>
        <v>-57.039458945730985</v>
      </c>
      <c r="AT14" s="197">
        <f t="shared" ca="1" si="4"/>
        <v>-98.365488486895686</v>
      </c>
      <c r="AU14" s="200">
        <f t="shared" ca="1" si="4"/>
        <v>-105.27139119235949</v>
      </c>
      <c r="AV14" s="199">
        <f t="shared" ca="1" si="4"/>
        <v>-76.251309661820187</v>
      </c>
      <c r="AW14" s="197" t="str">
        <f t="shared" ca="1" si="4"/>
        <v/>
      </c>
      <c r="AX14" s="198" t="str">
        <f t="shared" ca="1" si="4"/>
        <v/>
      </c>
      <c r="AY14" s="199" t="str">
        <f t="shared" ca="1" si="4"/>
        <v/>
      </c>
    </row>
    <row r="15" spans="1:54">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196">
        <f ca="1">IFERROR(IF((VLOOKUP($E15,'DTOC Backsheet'!$D$5:$BS$182,G$9,FALSE))="","",(VLOOKUP($E15,'DTOC Backsheet'!$D$5:$BS$182,G$9,FALSE))),"")</f>
        <v>239.44140455004961</v>
      </c>
      <c r="H15" s="197">
        <f ca="1">IFERROR(IF((VLOOKUP($E15,'DTOC Backsheet'!$D$5:$BS$182,H$9,FALSE))="","",(VLOOKUP($E15,'DTOC Backsheet'!$D$5:$BS$182,H$9,FALSE))),"")</f>
        <v>243.43381337507043</v>
      </c>
      <c r="I15" s="197">
        <f ca="1">IFERROR(IF((VLOOKUP($E15,'DTOC Backsheet'!$D$5:$BS$182,I$9,FALSE))="","",(VLOOKUP($E15,'DTOC Backsheet'!$D$5:$BS$182,I$9,FALSE))),"")</f>
        <v>242.10792114535872</v>
      </c>
      <c r="J15" s="198">
        <f ca="1">IFERROR(IF((VLOOKUP($E15,'DTOC Backsheet'!$D$5:$BS$182,J$9,FALSE))="","",(VLOOKUP($E15,'DTOC Backsheet'!$D$5:$BS$182,J$9,FALSE))),"")</f>
        <v>250.22532801837156</v>
      </c>
      <c r="K15" s="223">
        <f ca="1">IFERROR(IF((VLOOKUP($E15,'DTOC Backsheet'!$D$5:$BS$182,K$9,FALSE))="","",(VLOOKUP($E15,'DTOC Backsheet'!$D$5:$BS$182,K$9,FALSE))),"")</f>
        <v>232.10480087897815</v>
      </c>
      <c r="L15" s="199">
        <f ca="1">IFERROR(IF((VLOOKUP($E15,'DTOC Backsheet'!$D$5:$BS$182,L$9,FALSE))="","",(VLOOKUP($E15,'DTOC Backsheet'!$D$5:$BS$182,L$9,FALSE))),"")</f>
        <v>231.39765835646526</v>
      </c>
      <c r="M15" s="197">
        <f ca="1">IFERROR(IF((VLOOKUP($E15,'DTOC Backsheet'!$D$5:$BS$182,M$9,FALSE))="","",(VLOOKUP($E15,'DTOC Backsheet'!$D$5:$BS$182,M$9,FALSE))),"")</f>
        <v>218.24355235581322</v>
      </c>
      <c r="N15" s="198">
        <f ca="1">IFERROR(IF((VLOOKUP($E15,'DTOC Backsheet'!$D$5:$BS$182,N$9,FALSE))="","",(VLOOKUP($E15,'DTOC Backsheet'!$D$5:$BS$182,N$9,FALSE))),"")</f>
        <v>223.94512556685041</v>
      </c>
      <c r="O15" s="199">
        <f ca="1">IFERROR(IF((VLOOKUP($E15,'DTOC Backsheet'!$D$5:$BS$182,O$9,FALSE))="","",(VLOOKUP($E15,'DTOC Backsheet'!$D$5:$BS$182,O$9,FALSE))),"")</f>
        <v>248.53675951748565</v>
      </c>
      <c r="P15" s="197">
        <f ca="1">IFERROR(IF((VLOOKUP($E15,'DTOC Backsheet'!$D$5:$BS$182,P$9,FALSE))="","",(VLOOKUP($E15,'DTOC Backsheet'!$D$5:$BS$182,P$9,FALSE))),"")</f>
        <v>219.79555496930681</v>
      </c>
      <c r="Q15" s="197">
        <f ca="1">IFERROR(IF((VLOOKUP($E15,'DTOC Backsheet'!$D$5:$BS$182,Q$9,FALSE))="","",(VLOOKUP($E15,'DTOC Backsheet'!$D$5:$BS$182,Q$9,FALSE))),"")</f>
        <v>211.39911616120193</v>
      </c>
      <c r="R15" s="197">
        <f ca="1">IFERROR(IF((VLOOKUP($E15,'DTOC Backsheet'!$D$5:$BS$182,R$9,FALSE))="","",(VLOOKUP($E15,'DTOC Backsheet'!$D$5:$BS$182,R$9,FALSE))),"")</f>
        <v>200.94207410009264</v>
      </c>
      <c r="S15" s="197">
        <f ca="1">IFERROR(IF((VLOOKUP($E15,'DTOC Backsheet'!$D$5:$BS$182,S$9,FALSE))="","",(VLOOKUP($E15,'DTOC Backsheet'!$D$5:$BS$182,S$9,FALSE))),"")</f>
        <v>195.62219029921778</v>
      </c>
      <c r="T15" s="223">
        <f ca="1">IFERROR(IF((VLOOKUP($E15,'DTOC Backsheet'!$D$5:$BS$182,T$9,FALSE))="","",(VLOOKUP($E15,'DTOC Backsheet'!$D$5:$BS$182,T$9,FALSE))),"")</f>
        <v>185.51183991067217</v>
      </c>
      <c r="U15" s="199">
        <f ca="1">IFERROR(IF((VLOOKUP($E15,'DTOC Backsheet'!$D$5:$BS$182,U$9,FALSE))="","",(VLOOKUP($E15,'DTOC Backsheet'!$D$5:$BS$182,U$9,FALSE))),"")</f>
        <v>191.69529846105297</v>
      </c>
      <c r="V15" s="197">
        <f ca="1">IFERROR(IF((VLOOKUP($E15,'DTOC Backsheet'!$D$5:$BS$182,V$9,FALSE))="","",(VLOOKUP($E15,'DTOC Backsheet'!$D$5:$BS$182,V$9,FALSE))),"")</f>
        <v>189.20262524613366</v>
      </c>
      <c r="W15" s="197">
        <f ca="1">IFERROR(IF((VLOOKUP($E15,'DTOC Backsheet'!$D$5:$BS$182,W$9,FALSE))="","",(VLOOKUP($E15,'DTOC Backsheet'!$D$5:$BS$182,W$9,FALSE))),"")</f>
        <v>171.49889583042363</v>
      </c>
      <c r="X15" s="200">
        <f ca="1">IFERROR(IF((VLOOKUP($E15,'DTOC Backsheet'!$D$5:$BS$182,X$9,FALSE))="","",(VLOOKUP($E15,'DTOC Backsheet'!$D$5:$BS$182,X$9,FALSE))),"")</f>
        <v>189.13106426319541</v>
      </c>
      <c r="Y15" s="196">
        <f ca="1">IFERROR(IF((VLOOKUP($E15,'DTOC Backsheet'!$D$5:$BS$182,Y$9,FALSE))="","",(VLOOKUP($E15,'DTOC Backsheet'!$D$5:$BS$182,Y$9,FALSE))),"")</f>
        <v>236.94644023747315</v>
      </c>
      <c r="Z15" s="197">
        <f ca="1">IFERROR(IF((VLOOKUP($E15,'DTOC Backsheet'!$D$5:$BS$182,Z$9,FALSE))="","",(VLOOKUP($E15,'DTOC Backsheet'!$D$5:$BS$182,Z$9,FALSE))),"")</f>
        <v>252.16503337905479</v>
      </c>
      <c r="AA15" s="197">
        <f ca="1">IFERROR(IF((VLOOKUP($E15,'DTOC Backsheet'!$D$5:$BS$182,AA$9,FALSE))="","",(VLOOKUP($E15,'DTOC Backsheet'!$D$5:$BS$182,AA$9,FALSE))),"")</f>
        <v>220.7487890697538</v>
      </c>
      <c r="AB15" s="197">
        <f ca="1">IFERROR(IF((VLOOKUP($E15,'DTOC Backsheet'!$D$5:$BS$182,AB$9,FALSE))="","",(VLOOKUP($E15,'DTOC Backsheet'!$D$5:$BS$182,AB$9,FALSE))),"")</f>
        <v>208.23700341219993</v>
      </c>
      <c r="AC15" s="223">
        <f ca="1">IFERROR(IF((VLOOKUP($E15,'DTOC Backsheet'!$D$5:$BS$182,AC$9,FALSE))="","",(VLOOKUP($E15,'DTOC Backsheet'!$D$5:$BS$182,AC$9,FALSE))),"")</f>
        <v>200.60610997318545</v>
      </c>
      <c r="AD15" s="199">
        <f ca="1">IFERROR(IF((VLOOKUP($E15,'DTOC Backsheet'!$D$5:$BS$182,AD$9,FALSE))="","",(VLOOKUP($E15,'DTOC Backsheet'!$D$5:$BS$182,AD$9,FALSE))),"")</f>
        <v>191.66500652860438</v>
      </c>
      <c r="AE15" s="197" t="str">
        <f ca="1">IFERROR(IF((VLOOKUP($E15,'DTOC Backsheet'!$D$5:$BS$182,AE$9,FALSE))="","",(VLOOKUP($E15,'DTOC Backsheet'!$D$5:$BS$182,AE$9,FALSE))),"")</f>
        <v/>
      </c>
      <c r="AF15" s="197" t="str">
        <f ca="1">IFERROR(IF((VLOOKUP($E15,'DTOC Backsheet'!$D$5:$BS$182,AF$9,FALSE))="","",(VLOOKUP($E15,'DTOC Backsheet'!$D$5:$BS$182,AF$9,FALSE))),"")</f>
        <v/>
      </c>
      <c r="AG15" s="201" t="str">
        <f ca="1">IFERROR(IF((VLOOKUP($E15,'DTOC Backsheet'!$D$5:$BS$182,AG$9,FALSE))="","",(VLOOKUP($E15,'DTOC Backsheet'!$D$5:$BS$182,AG$9,FALSE))),"")</f>
        <v/>
      </c>
      <c r="AH15" s="197">
        <f t="shared" ca="1" si="1"/>
        <v>2.4949643125764567</v>
      </c>
      <c r="AI15" s="197">
        <f t="shared" ca="1" si="2"/>
        <v>-8.7312200039843617</v>
      </c>
      <c r="AJ15" s="197">
        <f t="shared" ca="1" si="2"/>
        <v>21.359132075604919</v>
      </c>
      <c r="AK15" s="197">
        <f t="shared" ca="1" si="2"/>
        <v>41.988324606171631</v>
      </c>
      <c r="AL15" s="200">
        <f t="shared" ca="1" si="2"/>
        <v>31.498690905792699</v>
      </c>
      <c r="AM15" s="199">
        <f t="shared" ca="1" si="2"/>
        <v>39.732651827860877</v>
      </c>
      <c r="AN15" s="197" t="str">
        <f t="shared" ca="1" si="2"/>
        <v/>
      </c>
      <c r="AO15" s="197" t="str">
        <f t="shared" ca="1" si="2"/>
        <v/>
      </c>
      <c r="AP15" s="200" t="str">
        <f t="shared" ca="1" si="2"/>
        <v/>
      </c>
      <c r="AQ15" s="196">
        <f t="shared" ca="1" si="3"/>
        <v>-17.150885268166348</v>
      </c>
      <c r="AR15" s="197">
        <f t="shared" ca="1" si="4"/>
        <v>-40.765917217852859</v>
      </c>
      <c r="AS15" s="197">
        <f t="shared" ca="1" si="4"/>
        <v>-19.806714969661158</v>
      </c>
      <c r="AT15" s="197">
        <f t="shared" ca="1" si="4"/>
        <v>-12.614813112982148</v>
      </c>
      <c r="AU15" s="200">
        <f t="shared" ca="1" si="4"/>
        <v>-15.094270062513289</v>
      </c>
      <c r="AV15" s="199">
        <f t="shared" ca="1" si="4"/>
        <v>3.0291932448591297E-2</v>
      </c>
      <c r="AW15" s="197" t="str">
        <f t="shared" ca="1" si="4"/>
        <v/>
      </c>
      <c r="AX15" s="198" t="str">
        <f t="shared" ca="1" si="4"/>
        <v/>
      </c>
      <c r="AY15" s="199" t="str">
        <f t="shared" ca="1" si="4"/>
        <v/>
      </c>
    </row>
    <row r="16" spans="1:54">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196">
        <f ca="1">IFERROR(IF((VLOOKUP($E16,'DTOC Backsheet'!$D$5:$BS$182,G$9,FALSE))="","",(VLOOKUP($E16,'DTOC Backsheet'!$D$5:$BS$182,G$9,FALSE))),"")</f>
        <v>528.17276122477506</v>
      </c>
      <c r="H16" s="197">
        <f ca="1">IFERROR(IF((VLOOKUP($E16,'DTOC Backsheet'!$D$5:$BS$182,H$9,FALSE))="","",(VLOOKUP($E16,'DTOC Backsheet'!$D$5:$BS$182,H$9,FALSE))),"")</f>
        <v>533.47162181961289</v>
      </c>
      <c r="I16" s="197">
        <f ca="1">IFERROR(IF((VLOOKUP($E16,'DTOC Backsheet'!$D$5:$BS$182,I$9,FALSE))="","",(VLOOKUP($E16,'DTOC Backsheet'!$D$5:$BS$182,I$9,FALSE))),"")</f>
        <v>544.62572337174629</v>
      </c>
      <c r="J16" s="198">
        <f ca="1">IFERROR(IF((VLOOKUP($E16,'DTOC Backsheet'!$D$5:$BS$182,J$9,FALSE))="","",(VLOOKUP($E16,'DTOC Backsheet'!$D$5:$BS$182,J$9,FALSE))),"")</f>
        <v>579.45690034847962</v>
      </c>
      <c r="K16" s="223">
        <f ca="1">IFERROR(IF((VLOOKUP($E16,'DTOC Backsheet'!$D$5:$BS$182,K$9,FALSE))="","",(VLOOKUP($E16,'DTOC Backsheet'!$D$5:$BS$182,K$9,FALSE))),"")</f>
        <v>554.70238993626265</v>
      </c>
      <c r="L16" s="199">
        <f ca="1">IFERROR(IF((VLOOKUP($E16,'DTOC Backsheet'!$D$5:$BS$182,L$9,FALSE))="","",(VLOOKUP($E16,'DTOC Backsheet'!$D$5:$BS$182,L$9,FALSE))),"")</f>
        <v>573.23957058386998</v>
      </c>
      <c r="M16" s="197">
        <f ca="1">IFERROR(IF((VLOOKUP($E16,'DTOC Backsheet'!$D$5:$BS$182,M$9,FALSE))="","",(VLOOKUP($E16,'DTOC Backsheet'!$D$5:$BS$182,M$9,FALSE))),"")</f>
        <v>561.74994332304391</v>
      </c>
      <c r="N16" s="198">
        <f ca="1">IFERROR(IF((VLOOKUP($E16,'DTOC Backsheet'!$D$5:$BS$182,N$9,FALSE))="","",(VLOOKUP($E16,'DTOC Backsheet'!$D$5:$BS$182,N$9,FALSE))),"")</f>
        <v>531.78351515451925</v>
      </c>
      <c r="O16" s="199">
        <f ca="1">IFERROR(IF((VLOOKUP($E16,'DTOC Backsheet'!$D$5:$BS$182,O$9,FALSE))="","",(VLOOKUP($E16,'DTOC Backsheet'!$D$5:$BS$182,O$9,FALSE))),"")</f>
        <v>588.19090935409497</v>
      </c>
      <c r="P16" s="197">
        <f ca="1">IFERROR(IF((VLOOKUP($E16,'DTOC Backsheet'!$D$5:$BS$182,P$9,FALSE))="","",(VLOOKUP($E16,'DTOC Backsheet'!$D$5:$BS$182,P$9,FALSE))),"")</f>
        <v>475.34491577026461</v>
      </c>
      <c r="Q16" s="197">
        <f ca="1">IFERROR(IF((VLOOKUP($E16,'DTOC Backsheet'!$D$5:$BS$182,Q$9,FALSE))="","",(VLOOKUP($E16,'DTOC Backsheet'!$D$5:$BS$182,Q$9,FALSE))),"")</f>
        <v>434.96874446834067</v>
      </c>
      <c r="R16" s="197">
        <f ca="1">IFERROR(IF((VLOOKUP($E16,'DTOC Backsheet'!$D$5:$BS$182,R$9,FALSE))="","",(VLOOKUP($E16,'DTOC Backsheet'!$D$5:$BS$182,R$9,FALSE))),"")</f>
        <v>386.57650601431061</v>
      </c>
      <c r="S16" s="197">
        <f ca="1">IFERROR(IF((VLOOKUP($E16,'DTOC Backsheet'!$D$5:$BS$182,S$9,FALSE))="","",(VLOOKUP($E16,'DTOC Backsheet'!$D$5:$BS$182,S$9,FALSE))),"")</f>
        <v>367.07051734208932</v>
      </c>
      <c r="T16" s="223">
        <f ca="1">IFERROR(IF((VLOOKUP($E16,'DTOC Backsheet'!$D$5:$BS$182,T$9,FALSE))="","",(VLOOKUP($E16,'DTOC Backsheet'!$D$5:$BS$182,T$9,FALSE))),"")</f>
        <v>337.17396867597819</v>
      </c>
      <c r="U16" s="199">
        <f ca="1">IFERROR(IF((VLOOKUP($E16,'DTOC Backsheet'!$D$5:$BS$182,U$9,FALSE))="","",(VLOOKUP($E16,'DTOC Backsheet'!$D$5:$BS$182,U$9,FALSE))),"")</f>
        <v>346.00523792213465</v>
      </c>
      <c r="V16" s="197">
        <f ca="1">IFERROR(IF((VLOOKUP($E16,'DTOC Backsheet'!$D$5:$BS$182,V$9,FALSE))="","",(VLOOKUP($E16,'DTOC Backsheet'!$D$5:$BS$182,V$9,FALSE))),"")</f>
        <v>341.3725251929888</v>
      </c>
      <c r="W16" s="197">
        <f ca="1">IFERROR(IF((VLOOKUP($E16,'DTOC Backsheet'!$D$5:$BS$182,W$9,FALSE))="","",(VLOOKUP($E16,'DTOC Backsheet'!$D$5:$BS$182,W$9,FALSE))),"")</f>
        <v>306.8877060362629</v>
      </c>
      <c r="X16" s="200">
        <f ca="1">IFERROR(IF((VLOOKUP($E16,'DTOC Backsheet'!$D$5:$BS$182,X$9,FALSE))="","",(VLOOKUP($E16,'DTOC Backsheet'!$D$5:$BS$182,X$9,FALSE))),"")</f>
        <v>331.17078476340055</v>
      </c>
      <c r="Y16" s="196">
        <f ca="1">IFERROR(IF((VLOOKUP($E16,'DTOC Backsheet'!$D$5:$BS$182,Y$9,FALSE))="","",(VLOOKUP($E16,'DTOC Backsheet'!$D$5:$BS$182,Y$9,FALSE))),"")</f>
        <v>547.49023825953179</v>
      </c>
      <c r="Z16" s="197">
        <f ca="1">IFERROR(IF((VLOOKUP($E16,'DTOC Backsheet'!$D$5:$BS$182,Z$9,FALSE))="","",(VLOOKUP($E16,'DTOC Backsheet'!$D$5:$BS$182,Z$9,FALSE))),"")</f>
        <v>517.2782555142677</v>
      </c>
      <c r="AA16" s="197">
        <f ca="1">IFERROR(IF((VLOOKUP($E16,'DTOC Backsheet'!$D$5:$BS$182,AA$9,FALSE))="","",(VLOOKUP($E16,'DTOC Backsheet'!$D$5:$BS$182,AA$9,FALSE))),"")</f>
        <v>486.08405446204597</v>
      </c>
      <c r="AB16" s="197">
        <f ca="1">IFERROR(IF((VLOOKUP($E16,'DTOC Backsheet'!$D$5:$BS$182,AB$9,FALSE))="","",(VLOOKUP($E16,'DTOC Backsheet'!$D$5:$BS$182,AB$9,FALSE))),"")</f>
        <v>490.11816536562259</v>
      </c>
      <c r="AC16" s="223">
        <f ca="1">IFERROR(IF((VLOOKUP($E16,'DTOC Backsheet'!$D$5:$BS$182,AC$9,FALSE))="","",(VLOOKUP($E16,'DTOC Backsheet'!$D$5:$BS$182,AC$9,FALSE))),"")</f>
        <v>432.74609247171338</v>
      </c>
      <c r="AD16" s="199">
        <f ca="1">IFERROR(IF((VLOOKUP($E16,'DTOC Backsheet'!$D$5:$BS$182,AD$9,FALSE))="","",(VLOOKUP($E16,'DTOC Backsheet'!$D$5:$BS$182,AD$9,FALSE))),"")</f>
        <v>399.71900190025787</v>
      </c>
      <c r="AE16" s="197" t="str">
        <f ca="1">IFERROR(IF((VLOOKUP($E16,'DTOC Backsheet'!$D$5:$BS$182,AE$9,FALSE))="","",(VLOOKUP($E16,'DTOC Backsheet'!$D$5:$BS$182,AE$9,FALSE))),"")</f>
        <v/>
      </c>
      <c r="AF16" s="197" t="str">
        <f ca="1">IFERROR(IF((VLOOKUP($E16,'DTOC Backsheet'!$D$5:$BS$182,AF$9,FALSE))="","",(VLOOKUP($E16,'DTOC Backsheet'!$D$5:$BS$182,AF$9,FALSE))),"")</f>
        <v/>
      </c>
      <c r="AG16" s="201" t="str">
        <f ca="1">IFERROR(IF((VLOOKUP($E16,'DTOC Backsheet'!$D$5:$BS$182,AG$9,FALSE))="","",(VLOOKUP($E16,'DTOC Backsheet'!$D$5:$BS$182,AG$9,FALSE))),"")</f>
        <v/>
      </c>
      <c r="AH16" s="197">
        <f t="shared" ca="1" si="1"/>
        <v>-19.317477034756735</v>
      </c>
      <c r="AI16" s="197">
        <f t="shared" ca="1" si="2"/>
        <v>16.193366305345194</v>
      </c>
      <c r="AJ16" s="197">
        <f t="shared" ca="1" si="2"/>
        <v>58.54166890970032</v>
      </c>
      <c r="AK16" s="197">
        <f t="shared" ca="1" si="2"/>
        <v>89.338734982857034</v>
      </c>
      <c r="AL16" s="200">
        <f t="shared" ca="1" si="2"/>
        <v>121.95629746454927</v>
      </c>
      <c r="AM16" s="199">
        <f t="shared" ca="1" si="2"/>
        <v>173.52056868361211</v>
      </c>
      <c r="AN16" s="197" t="str">
        <f t="shared" ca="1" si="2"/>
        <v/>
      </c>
      <c r="AO16" s="197" t="str">
        <f t="shared" ca="1" si="2"/>
        <v/>
      </c>
      <c r="AP16" s="200" t="str">
        <f t="shared" ca="1" si="2"/>
        <v/>
      </c>
      <c r="AQ16" s="196">
        <f t="shared" ca="1" si="3"/>
        <v>-72.145322489267187</v>
      </c>
      <c r="AR16" s="197">
        <f t="shared" ca="1" si="4"/>
        <v>-82.309511045927024</v>
      </c>
      <c r="AS16" s="197">
        <f t="shared" ca="1" si="4"/>
        <v>-99.50754844773536</v>
      </c>
      <c r="AT16" s="197">
        <f t="shared" ca="1" si="4"/>
        <v>-123.04764802353327</v>
      </c>
      <c r="AU16" s="200">
        <f t="shared" ca="1" si="4"/>
        <v>-95.572123795735195</v>
      </c>
      <c r="AV16" s="199">
        <f t="shared" ca="1" si="4"/>
        <v>-53.713763978123211</v>
      </c>
      <c r="AW16" s="197" t="str">
        <f t="shared" ca="1" si="4"/>
        <v/>
      </c>
      <c r="AX16" s="198" t="str">
        <f t="shared" ca="1" si="4"/>
        <v/>
      </c>
      <c r="AY16" s="199" t="str">
        <f t="shared" ca="1" si="4"/>
        <v/>
      </c>
    </row>
    <row r="17" spans="1:51">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196">
        <f ca="1">IFERROR(IF((VLOOKUP($E17,'DTOC Backsheet'!$D$5:$BS$182,G$9,FALSE))="","",(VLOOKUP($E17,'DTOC Backsheet'!$D$5:$BS$182,G$9,FALSE))),"")</f>
        <v>206.77933021498416</v>
      </c>
      <c r="H17" s="197">
        <f ca="1">IFERROR(IF((VLOOKUP($E17,'DTOC Backsheet'!$D$5:$BS$182,H$9,FALSE))="","",(VLOOKUP($E17,'DTOC Backsheet'!$D$5:$BS$182,H$9,FALSE))),"")</f>
        <v>182.09845254213039</v>
      </c>
      <c r="I17" s="197">
        <f ca="1">IFERROR(IF((VLOOKUP($E17,'DTOC Backsheet'!$D$5:$BS$182,I$9,FALSE))="","",(VLOOKUP($E17,'DTOC Backsheet'!$D$5:$BS$182,I$9,FALSE))),"")</f>
        <v>199.10504579463426</v>
      </c>
      <c r="J17" s="198">
        <f ca="1">IFERROR(IF((VLOOKUP($E17,'DTOC Backsheet'!$D$5:$BS$182,J$9,FALSE))="","",(VLOOKUP($E17,'DTOC Backsheet'!$D$5:$BS$182,J$9,FALSE))),"")</f>
        <v>222.50687606409639</v>
      </c>
      <c r="K17" s="223">
        <f ca="1">IFERROR(IF((VLOOKUP($E17,'DTOC Backsheet'!$D$5:$BS$182,K$9,FALSE))="","",(VLOOKUP($E17,'DTOC Backsheet'!$D$5:$BS$182,K$9,FALSE))),"")</f>
        <v>239.41872506449715</v>
      </c>
      <c r="L17" s="199">
        <f ca="1">IFERROR(IF((VLOOKUP($E17,'DTOC Backsheet'!$D$5:$BS$182,L$9,FALSE))="","",(VLOOKUP($E17,'DTOC Backsheet'!$D$5:$BS$182,L$9,FALSE))),"")</f>
        <v>208.72158738309744</v>
      </c>
      <c r="M17" s="197">
        <f ca="1">IFERROR(IF((VLOOKUP($E17,'DTOC Backsheet'!$D$5:$BS$182,M$9,FALSE))="","",(VLOOKUP($E17,'DTOC Backsheet'!$D$5:$BS$182,M$9,FALSE))),"")</f>
        <v>194.25232185043106</v>
      </c>
      <c r="N17" s="198">
        <f ca="1">IFERROR(IF((VLOOKUP($E17,'DTOC Backsheet'!$D$5:$BS$182,N$9,FALSE))="","",(VLOOKUP($E17,'DTOC Backsheet'!$D$5:$BS$182,N$9,FALSE))),"")</f>
        <v>189.01373882676782</v>
      </c>
      <c r="O17" s="199">
        <f ca="1">IFERROR(IF((VLOOKUP($E17,'DTOC Backsheet'!$D$5:$BS$182,O$9,FALSE))="","",(VLOOKUP($E17,'DTOC Backsheet'!$D$5:$BS$182,O$9,FALSE))),"")</f>
        <v>202.27537693171706</v>
      </c>
      <c r="P17" s="197">
        <f ca="1">IFERROR(IF((VLOOKUP($E17,'DTOC Backsheet'!$D$5:$BS$182,P$9,FALSE))="","",(VLOOKUP($E17,'DTOC Backsheet'!$D$5:$BS$182,P$9,FALSE))),"")</f>
        <v>173.96620451678533</v>
      </c>
      <c r="Q17" s="197">
        <f ca="1">IFERROR(IF((VLOOKUP($E17,'DTOC Backsheet'!$D$5:$BS$182,Q$9,FALSE))="","",(VLOOKUP($E17,'DTOC Backsheet'!$D$5:$BS$182,Q$9,FALSE))),"")</f>
        <v>164.62468783702295</v>
      </c>
      <c r="R17" s="197">
        <f ca="1">IFERROR(IF((VLOOKUP($E17,'DTOC Backsheet'!$D$5:$BS$182,R$9,FALSE))="","",(VLOOKUP($E17,'DTOC Backsheet'!$D$5:$BS$182,R$9,FALSE))),"")</f>
        <v>153.03006857099768</v>
      </c>
      <c r="S17" s="197">
        <f ca="1">IFERROR(IF((VLOOKUP($E17,'DTOC Backsheet'!$D$5:$BS$182,S$9,FALSE))="","",(VLOOKUP($E17,'DTOC Backsheet'!$D$5:$BS$182,S$9,FALSE))),"")</f>
        <v>153.0443490586253</v>
      </c>
      <c r="T17" s="223">
        <f ca="1">IFERROR(IF((VLOOKUP($E17,'DTOC Backsheet'!$D$5:$BS$182,T$9,FALSE))="","",(VLOOKUP($E17,'DTOC Backsheet'!$D$5:$BS$182,T$9,FALSE))),"")</f>
        <v>146.91706858523801</v>
      </c>
      <c r="U17" s="199">
        <f ca="1">IFERROR(IF((VLOOKUP($E17,'DTOC Backsheet'!$D$5:$BS$182,U$9,FALSE))="","",(VLOOKUP($E17,'DTOC Backsheet'!$D$5:$BS$182,U$9,FALSE))),"")</f>
        <v>151.81984339808261</v>
      </c>
      <c r="V17" s="197">
        <f ca="1">IFERROR(IF((VLOOKUP($E17,'DTOC Backsheet'!$D$5:$BS$182,V$9,FALSE))="","",(VLOOKUP($E17,'DTOC Backsheet'!$D$5:$BS$182,V$9,FALSE))),"")</f>
        <v>151.37534206770115</v>
      </c>
      <c r="W17" s="197">
        <f ca="1">IFERROR(IF((VLOOKUP($E17,'DTOC Backsheet'!$D$5:$BS$182,W$9,FALSE))="","",(VLOOKUP($E17,'DTOC Backsheet'!$D$5:$BS$182,W$9,FALSE))),"")</f>
        <v>136.75738506290367</v>
      </c>
      <c r="X17" s="200">
        <f ca="1">IFERROR(IF((VLOOKUP($E17,'DTOC Backsheet'!$D$5:$BS$182,X$9,FALSE))="","",(VLOOKUP($E17,'DTOC Backsheet'!$D$5:$BS$182,X$9,FALSE))),"")</f>
        <v>151.37534206770115</v>
      </c>
      <c r="Y17" s="196">
        <f ca="1">IFERROR(IF((VLOOKUP($E17,'DTOC Backsheet'!$D$5:$BS$182,Y$9,FALSE))="","",(VLOOKUP($E17,'DTOC Backsheet'!$D$5:$BS$182,Y$9,FALSE))),"")</f>
        <v>173.62835084736051</v>
      </c>
      <c r="Z17" s="197">
        <f ca="1">IFERROR(IF((VLOOKUP($E17,'DTOC Backsheet'!$D$5:$BS$182,Z$9,FALSE))="","",(VLOOKUP($E17,'DTOC Backsheet'!$D$5:$BS$182,Z$9,FALSE))),"")</f>
        <v>183.58637803648611</v>
      </c>
      <c r="AA17" s="197">
        <f ca="1">IFERROR(IF((VLOOKUP($E17,'DTOC Backsheet'!$D$5:$BS$182,AA$9,FALSE))="","",(VLOOKUP($E17,'DTOC Backsheet'!$D$5:$BS$182,AA$9,FALSE))),"")</f>
        <v>159.89476832586502</v>
      </c>
      <c r="AB17" s="197">
        <f ca="1">IFERROR(IF((VLOOKUP($E17,'DTOC Backsheet'!$D$5:$BS$182,AB$9,FALSE))="","",(VLOOKUP($E17,'DTOC Backsheet'!$D$5:$BS$182,AB$9,FALSE))),"")</f>
        <v>182.07615590353817</v>
      </c>
      <c r="AC17" s="223">
        <f ca="1">IFERROR(IF((VLOOKUP($E17,'DTOC Backsheet'!$D$5:$BS$182,AC$9,FALSE))="","",(VLOOKUP($E17,'DTOC Backsheet'!$D$5:$BS$182,AC$9,FALSE))),"")</f>
        <v>147.105074637462</v>
      </c>
      <c r="AD17" s="199">
        <f ca="1">IFERROR(IF((VLOOKUP($E17,'DTOC Backsheet'!$D$5:$BS$182,AD$9,FALSE))="","",(VLOOKUP($E17,'DTOC Backsheet'!$D$5:$BS$182,AD$9,FALSE))),"")</f>
        <v>163.00960147507018</v>
      </c>
      <c r="AE17" s="197" t="str">
        <f ca="1">IFERROR(IF((VLOOKUP($E17,'DTOC Backsheet'!$D$5:$BS$182,AE$9,FALSE))="","",(VLOOKUP($E17,'DTOC Backsheet'!$D$5:$BS$182,AE$9,FALSE))),"")</f>
        <v/>
      </c>
      <c r="AF17" s="197" t="str">
        <f ca="1">IFERROR(IF((VLOOKUP($E17,'DTOC Backsheet'!$D$5:$BS$182,AF$9,FALSE))="","",(VLOOKUP($E17,'DTOC Backsheet'!$D$5:$BS$182,AF$9,FALSE))),"")</f>
        <v/>
      </c>
      <c r="AG17" s="201" t="str">
        <f ca="1">IFERROR(IF((VLOOKUP($E17,'DTOC Backsheet'!$D$5:$BS$182,AG$9,FALSE))="","",(VLOOKUP($E17,'DTOC Backsheet'!$D$5:$BS$182,AG$9,FALSE))),"")</f>
        <v/>
      </c>
      <c r="AH17" s="197">
        <f t="shared" ca="1" si="1"/>
        <v>33.150979367623648</v>
      </c>
      <c r="AI17" s="197">
        <f t="shared" ca="1" si="2"/>
        <v>-1.4879254943557214</v>
      </c>
      <c r="AJ17" s="197">
        <f t="shared" ca="1" si="2"/>
        <v>39.210277468769249</v>
      </c>
      <c r="AK17" s="197">
        <f t="shared" ca="1" si="2"/>
        <v>40.430720160558224</v>
      </c>
      <c r="AL17" s="200">
        <f t="shared" ca="1" si="2"/>
        <v>92.313650427035157</v>
      </c>
      <c r="AM17" s="199">
        <f t="shared" ca="1" si="2"/>
        <v>45.711985908027259</v>
      </c>
      <c r="AN17" s="197" t="str">
        <f t="shared" ca="1" si="2"/>
        <v/>
      </c>
      <c r="AO17" s="197" t="str">
        <f t="shared" ca="1" si="2"/>
        <v/>
      </c>
      <c r="AP17" s="200" t="str">
        <f t="shared" ca="1" si="2"/>
        <v/>
      </c>
      <c r="AQ17" s="196">
        <f t="shared" ca="1" si="3"/>
        <v>0.33785366942481687</v>
      </c>
      <c r="AR17" s="197">
        <f t="shared" ca="1" si="4"/>
        <v>-18.961690199463163</v>
      </c>
      <c r="AS17" s="197">
        <f t="shared" ca="1" si="4"/>
        <v>-6.8646997548673312</v>
      </c>
      <c r="AT17" s="197">
        <f t="shared" ca="1" si="4"/>
        <v>-29.031806844912865</v>
      </c>
      <c r="AU17" s="200">
        <f t="shared" ca="1" si="4"/>
        <v>-0.18800605222398303</v>
      </c>
      <c r="AV17" s="199">
        <f t="shared" ca="1" si="4"/>
        <v>-11.189758076987573</v>
      </c>
      <c r="AW17" s="197" t="str">
        <f t="shared" ca="1" si="4"/>
        <v/>
      </c>
      <c r="AX17" s="198" t="str">
        <f t="shared" ca="1" si="4"/>
        <v/>
      </c>
      <c r="AY17" s="199" t="str">
        <f t="shared" ca="1" si="4"/>
        <v/>
      </c>
    </row>
    <row r="18" spans="1:51">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196">
        <f ca="1">IFERROR(IF((VLOOKUP($E18,'DTOC Backsheet'!$D$5:$BS$182,G$9,FALSE))="","",(VLOOKUP($E18,'DTOC Backsheet'!$D$5:$BS$182,G$9,FALSE))),"")</f>
        <v>490.90408417788109</v>
      </c>
      <c r="H18" s="197">
        <f ca="1">IFERROR(IF((VLOOKUP($E18,'DTOC Backsheet'!$D$5:$BS$182,H$9,FALSE))="","",(VLOOKUP($E18,'DTOC Backsheet'!$D$5:$BS$182,H$9,FALSE))),"")</f>
        <v>510.35748747786005</v>
      </c>
      <c r="I18" s="197">
        <f ca="1">IFERROR(IF((VLOOKUP($E18,'DTOC Backsheet'!$D$5:$BS$182,I$9,FALSE))="","",(VLOOKUP($E18,'DTOC Backsheet'!$D$5:$BS$182,I$9,FALSE))),"")</f>
        <v>532.78074186880258</v>
      </c>
      <c r="J18" s="198">
        <f ca="1">IFERROR(IF((VLOOKUP($E18,'DTOC Backsheet'!$D$5:$BS$182,J$9,FALSE))="","",(VLOOKUP($E18,'DTOC Backsheet'!$D$5:$BS$182,J$9,FALSE))),"")</f>
        <v>508.17842513892839</v>
      </c>
      <c r="K18" s="223">
        <f ca="1">IFERROR(IF((VLOOKUP($E18,'DTOC Backsheet'!$D$5:$BS$182,K$9,FALSE))="","",(VLOOKUP($E18,'DTOC Backsheet'!$D$5:$BS$182,K$9,FALSE))),"")</f>
        <v>509.6545641427208</v>
      </c>
      <c r="L18" s="199">
        <f ca="1">IFERROR(IF((VLOOKUP($E18,'DTOC Backsheet'!$D$5:$BS$182,L$9,FALSE))="","",(VLOOKUP($E18,'DTOC Backsheet'!$D$5:$BS$182,L$9,FALSE))),"")</f>
        <v>541.19824880709518</v>
      </c>
      <c r="M18" s="197">
        <f ca="1">IFERROR(IF((VLOOKUP($E18,'DTOC Backsheet'!$D$5:$BS$182,M$9,FALSE))="","",(VLOOKUP($E18,'DTOC Backsheet'!$D$5:$BS$182,M$9,FALSE))),"")</f>
        <v>574.88765360342938</v>
      </c>
      <c r="N18" s="198">
        <f ca="1">IFERROR(IF((VLOOKUP($E18,'DTOC Backsheet'!$D$5:$BS$182,N$9,FALSE))="","",(VLOOKUP($E18,'DTOC Backsheet'!$D$5:$BS$182,N$9,FALSE))),"")</f>
        <v>502.0299088082254</v>
      </c>
      <c r="O18" s="199">
        <f ca="1">IFERROR(IF((VLOOKUP($E18,'DTOC Backsheet'!$D$5:$BS$182,O$9,FALSE))="","",(VLOOKUP($E18,'DTOC Backsheet'!$D$5:$BS$182,O$9,FALSE))),"")</f>
        <v>504.78754283253761</v>
      </c>
      <c r="P18" s="197">
        <f ca="1">IFERROR(IF((VLOOKUP($E18,'DTOC Backsheet'!$D$5:$BS$182,P$9,FALSE))="","",(VLOOKUP($E18,'DTOC Backsheet'!$D$5:$BS$182,P$9,FALSE))),"")</f>
        <v>411.50390764599001</v>
      </c>
      <c r="Q18" s="197">
        <f ca="1">IFERROR(IF((VLOOKUP($E18,'DTOC Backsheet'!$D$5:$BS$182,Q$9,FALSE))="","",(VLOOKUP($E18,'DTOC Backsheet'!$D$5:$BS$182,Q$9,FALSE))),"")</f>
        <v>406.14006194622766</v>
      </c>
      <c r="R18" s="197">
        <f ca="1">IFERROR(IF((VLOOKUP($E18,'DTOC Backsheet'!$D$5:$BS$182,R$9,FALSE))="","",(VLOOKUP($E18,'DTOC Backsheet'!$D$5:$BS$182,R$9,FALSE))),"")</f>
        <v>362.31153298504984</v>
      </c>
      <c r="S18" s="197">
        <f ca="1">IFERROR(IF((VLOOKUP($E18,'DTOC Backsheet'!$D$5:$BS$182,S$9,FALSE))="","",(VLOOKUP($E18,'DTOC Backsheet'!$D$5:$BS$182,S$9,FALSE))),"")</f>
        <v>359.38996126001342</v>
      </c>
      <c r="T18" s="223">
        <f ca="1">IFERROR(IF((VLOOKUP($E18,'DTOC Backsheet'!$D$5:$BS$182,T$9,FALSE))="","",(VLOOKUP($E18,'DTOC Backsheet'!$D$5:$BS$182,T$9,FALSE))),"")</f>
        <v>306.40198196292681</v>
      </c>
      <c r="U18" s="199">
        <f ca="1">IFERROR(IF((VLOOKUP($E18,'DTOC Backsheet'!$D$5:$BS$182,U$9,FALSE))="","",(VLOOKUP($E18,'DTOC Backsheet'!$D$5:$BS$182,U$9,FALSE))),"")</f>
        <v>316.07441085013176</v>
      </c>
      <c r="V18" s="197">
        <f ca="1">IFERROR(IF((VLOOKUP($E18,'DTOC Backsheet'!$D$5:$BS$182,V$9,FALSE))="","",(VLOOKUP($E18,'DTOC Backsheet'!$D$5:$BS$182,V$9,FALSE))),"")</f>
        <v>310.23431990760764</v>
      </c>
      <c r="W18" s="197">
        <f ca="1">IFERROR(IF((VLOOKUP($E18,'DTOC Backsheet'!$D$5:$BS$182,W$9,FALSE))="","",(VLOOKUP($E18,'DTOC Backsheet'!$D$5:$BS$182,W$9,FALSE))),"")</f>
        <v>274.33243608320282</v>
      </c>
      <c r="X18" s="200">
        <f ca="1">IFERROR(IF((VLOOKUP($E18,'DTOC Backsheet'!$D$5:$BS$182,X$9,FALSE))="","",(VLOOKUP($E18,'DTOC Backsheet'!$D$5:$BS$182,X$9,FALSE))),"")</f>
        <v>296.15353325668207</v>
      </c>
      <c r="Y18" s="196">
        <f ca="1">IFERROR(IF((VLOOKUP($E18,'DTOC Backsheet'!$D$5:$BS$182,Y$9,FALSE))="","",(VLOOKUP($E18,'DTOC Backsheet'!$D$5:$BS$182,Y$9,FALSE))),"")</f>
        <v>455.55411499720572</v>
      </c>
      <c r="Z18" s="197">
        <f ca="1">IFERROR(IF((VLOOKUP($E18,'DTOC Backsheet'!$D$5:$BS$182,Z$9,FALSE))="","",(VLOOKUP($E18,'DTOC Backsheet'!$D$5:$BS$182,Z$9,FALSE))),"")</f>
        <v>483.04263250069999</v>
      </c>
      <c r="AA18" s="197">
        <f ca="1">IFERROR(IF((VLOOKUP($E18,'DTOC Backsheet'!$D$5:$BS$182,AA$9,FALSE))="","",(VLOOKUP($E18,'DTOC Backsheet'!$D$5:$BS$182,AA$9,FALSE))),"")</f>
        <v>463.19469334482238</v>
      </c>
      <c r="AB18" s="197">
        <f ca="1">IFERROR(IF((VLOOKUP($E18,'DTOC Backsheet'!$D$5:$BS$182,AB$9,FALSE))="","",(VLOOKUP($E18,'DTOC Backsheet'!$D$5:$BS$182,AB$9,FALSE))),"")</f>
        <v>472.94301744350565</v>
      </c>
      <c r="AC18" s="223">
        <f ca="1">IFERROR(IF((VLOOKUP($E18,'DTOC Backsheet'!$D$5:$BS$182,AC$9,FALSE))="","",(VLOOKUP($E18,'DTOC Backsheet'!$D$5:$BS$182,AC$9,FALSE))),"")</f>
        <v>445.03295078979801</v>
      </c>
      <c r="AD18" s="199">
        <f ca="1">IFERROR(IF((VLOOKUP($E18,'DTOC Backsheet'!$D$5:$BS$182,AD$9,FALSE))="","",(VLOOKUP($E18,'DTOC Backsheet'!$D$5:$BS$182,AD$9,FALSE))),"")</f>
        <v>393.42830898451621</v>
      </c>
      <c r="AE18" s="197" t="str">
        <f ca="1">IFERROR(IF((VLOOKUP($E18,'DTOC Backsheet'!$D$5:$BS$182,AE$9,FALSE))="","",(VLOOKUP($E18,'DTOC Backsheet'!$D$5:$BS$182,AE$9,FALSE))),"")</f>
        <v/>
      </c>
      <c r="AF18" s="197" t="str">
        <f ca="1">IFERROR(IF((VLOOKUP($E18,'DTOC Backsheet'!$D$5:$BS$182,AF$9,FALSE))="","",(VLOOKUP($E18,'DTOC Backsheet'!$D$5:$BS$182,AF$9,FALSE))),"")</f>
        <v/>
      </c>
      <c r="AG18" s="201" t="str">
        <f ca="1">IFERROR(IF((VLOOKUP($E18,'DTOC Backsheet'!$D$5:$BS$182,AG$9,FALSE))="","",(VLOOKUP($E18,'DTOC Backsheet'!$D$5:$BS$182,AG$9,FALSE))),"")</f>
        <v/>
      </c>
      <c r="AH18" s="197">
        <f t="shared" ca="1" si="1"/>
        <v>35.349969180675373</v>
      </c>
      <c r="AI18" s="197">
        <f t="shared" ca="1" si="2"/>
        <v>27.314854977160053</v>
      </c>
      <c r="AJ18" s="197">
        <f t="shared" ca="1" si="2"/>
        <v>69.586048523980196</v>
      </c>
      <c r="AK18" s="197">
        <f t="shared" ca="1" si="2"/>
        <v>35.235407695422737</v>
      </c>
      <c r="AL18" s="200">
        <f t="shared" ca="1" si="2"/>
        <v>64.621613352922793</v>
      </c>
      <c r="AM18" s="199">
        <f t="shared" ca="1" si="2"/>
        <v>147.76993982257898</v>
      </c>
      <c r="AN18" s="197" t="str">
        <f t="shared" ca="1" si="2"/>
        <v/>
      </c>
      <c r="AO18" s="197" t="str">
        <f t="shared" ca="1" si="2"/>
        <v/>
      </c>
      <c r="AP18" s="200" t="str">
        <f t="shared" ca="1" si="2"/>
        <v/>
      </c>
      <c r="AQ18" s="196">
        <f t="shared" ca="1" si="3"/>
        <v>-44.050207351215704</v>
      </c>
      <c r="AR18" s="197">
        <f t="shared" ca="1" si="4"/>
        <v>-76.902570554472334</v>
      </c>
      <c r="AS18" s="197">
        <f t="shared" ca="1" si="4"/>
        <v>-100.88316035977255</v>
      </c>
      <c r="AT18" s="197">
        <f t="shared" ca="1" si="4"/>
        <v>-113.55305618349223</v>
      </c>
      <c r="AU18" s="200">
        <f t="shared" ca="1" si="4"/>
        <v>-138.6309688268712</v>
      </c>
      <c r="AV18" s="199">
        <f t="shared" ca="1" si="4"/>
        <v>-77.353898134384451</v>
      </c>
      <c r="AW18" s="197" t="str">
        <f t="shared" ca="1" si="4"/>
        <v/>
      </c>
      <c r="AX18" s="198" t="str">
        <f t="shared" ca="1" si="4"/>
        <v/>
      </c>
      <c r="AY18" s="199" t="str">
        <f t="shared" ca="1" si="4"/>
        <v/>
      </c>
    </row>
    <row r="19" spans="1:51">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196">
        <f ca="1">IFERROR(IF((VLOOKUP($E19,'DTOC Backsheet'!$D$5:$BS$182,G$9,FALSE))="","",(VLOOKUP($E19,'DTOC Backsheet'!$D$5:$BS$182,G$9,FALSE))),"")</f>
        <v>333.07044046646712</v>
      </c>
      <c r="H19" s="197">
        <f ca="1">IFERROR(IF((VLOOKUP($E19,'DTOC Backsheet'!$D$5:$BS$182,H$9,FALSE))="","",(VLOOKUP($E19,'DTOC Backsheet'!$D$5:$BS$182,H$9,FALSE))),"")</f>
        <v>339.06158947991679</v>
      </c>
      <c r="I19" s="197">
        <f ca="1">IFERROR(IF((VLOOKUP($E19,'DTOC Backsheet'!$D$5:$BS$182,I$9,FALSE))="","",(VLOOKUP($E19,'DTOC Backsheet'!$D$5:$BS$182,I$9,FALSE))),"")</f>
        <v>362.04326264869633</v>
      </c>
      <c r="J19" s="198">
        <f ca="1">IFERROR(IF((VLOOKUP($E19,'DTOC Backsheet'!$D$5:$BS$182,J$9,FALSE))="","",(VLOOKUP($E19,'DTOC Backsheet'!$D$5:$BS$182,J$9,FALSE))),"")</f>
        <v>394.85416466766679</v>
      </c>
      <c r="K19" s="223">
        <f ca="1">IFERROR(IF((VLOOKUP($E19,'DTOC Backsheet'!$D$5:$BS$182,K$9,FALSE))="","",(VLOOKUP($E19,'DTOC Backsheet'!$D$5:$BS$182,K$9,FALSE))),"")</f>
        <v>385.98445577666121</v>
      </c>
      <c r="L19" s="199">
        <f ca="1">IFERROR(IF((VLOOKUP($E19,'DTOC Backsheet'!$D$5:$BS$182,L$9,FALSE))="","",(VLOOKUP($E19,'DTOC Backsheet'!$D$5:$BS$182,L$9,FALSE))),"")</f>
        <v>353.89904445853819</v>
      </c>
      <c r="M19" s="197">
        <f ca="1">IFERROR(IF((VLOOKUP($E19,'DTOC Backsheet'!$D$5:$BS$182,M$9,FALSE))="","",(VLOOKUP($E19,'DTOC Backsheet'!$D$5:$BS$182,M$9,FALSE))),"")</f>
        <v>371.29925971325025</v>
      </c>
      <c r="N19" s="198">
        <f ca="1">IFERROR(IF((VLOOKUP($E19,'DTOC Backsheet'!$D$5:$BS$182,N$9,FALSE))="","",(VLOOKUP($E19,'DTOC Backsheet'!$D$5:$BS$182,N$9,FALSE))),"")</f>
        <v>364.86660666693439</v>
      </c>
      <c r="O19" s="199">
        <f ca="1">IFERROR(IF((VLOOKUP($E19,'DTOC Backsheet'!$D$5:$BS$182,O$9,FALSE))="","",(VLOOKUP($E19,'DTOC Backsheet'!$D$5:$BS$182,O$9,FALSE))),"")</f>
        <v>418.26228829414276</v>
      </c>
      <c r="P19" s="197">
        <f ca="1">IFERROR(IF((VLOOKUP($E19,'DTOC Backsheet'!$D$5:$BS$182,P$9,FALSE))="","",(VLOOKUP($E19,'DTOC Backsheet'!$D$5:$BS$182,P$9,FALSE))),"")</f>
        <v>321.13855927986322</v>
      </c>
      <c r="Q19" s="197">
        <f ca="1">IFERROR(IF((VLOOKUP($E19,'DTOC Backsheet'!$D$5:$BS$182,Q$9,FALSE))="","",(VLOOKUP($E19,'DTOC Backsheet'!$D$5:$BS$182,Q$9,FALSE))),"")</f>
        <v>297.40100207212691</v>
      </c>
      <c r="R19" s="197">
        <f ca="1">IFERROR(IF((VLOOKUP($E19,'DTOC Backsheet'!$D$5:$BS$182,R$9,FALSE))="","",(VLOOKUP($E19,'DTOC Backsheet'!$D$5:$BS$182,R$9,FALSE))),"")</f>
        <v>257.8357898471258</v>
      </c>
      <c r="S19" s="197">
        <f ca="1">IFERROR(IF((VLOOKUP($E19,'DTOC Backsheet'!$D$5:$BS$182,S$9,FALSE))="","",(VLOOKUP($E19,'DTOC Backsheet'!$D$5:$BS$182,S$9,FALSE))),"")</f>
        <v>260.92560920728033</v>
      </c>
      <c r="T19" s="223">
        <f ca="1">IFERROR(IF((VLOOKUP($E19,'DTOC Backsheet'!$D$5:$BS$182,T$9,FALSE))="","",(VLOOKUP($E19,'DTOC Backsheet'!$D$5:$BS$182,T$9,FALSE))),"")</f>
        <v>231.0530896320781</v>
      </c>
      <c r="U19" s="199">
        <f ca="1">IFERROR(IF((VLOOKUP($E19,'DTOC Backsheet'!$D$5:$BS$182,U$9,FALSE))="","",(VLOOKUP($E19,'DTOC Backsheet'!$D$5:$BS$182,U$9,FALSE))),"")</f>
        <v>235.64413852091621</v>
      </c>
      <c r="V19" s="197">
        <f ca="1">IFERROR(IF((VLOOKUP($E19,'DTOC Backsheet'!$D$5:$BS$182,V$9,FALSE))="","",(VLOOKUP($E19,'DTOC Backsheet'!$D$5:$BS$182,V$9,FALSE))),"")</f>
        <v>234.41171653452369</v>
      </c>
      <c r="W19" s="197">
        <f ca="1">IFERROR(IF((VLOOKUP($E19,'DTOC Backsheet'!$D$5:$BS$182,W$9,FALSE))="","",(VLOOKUP($E19,'DTOC Backsheet'!$D$5:$BS$182,W$9,FALSE))),"")</f>
        <v>222.20837383084336</v>
      </c>
      <c r="X19" s="200">
        <f ca="1">IFERROR(IF((VLOOKUP($E19,'DTOC Backsheet'!$D$5:$BS$182,X$9,FALSE))="","",(VLOOKUP($E19,'DTOC Backsheet'!$D$5:$BS$182,X$9,FALSE))),"")</f>
        <v>241.43109825598896</v>
      </c>
      <c r="Y19" s="196">
        <f ca="1">IFERROR(IF((VLOOKUP($E19,'DTOC Backsheet'!$D$5:$BS$182,Y$9,FALSE))="","",(VLOOKUP($E19,'DTOC Backsheet'!$D$5:$BS$182,Y$9,FALSE))),"")</f>
        <v>335.87305453064147</v>
      </c>
      <c r="Z19" s="197">
        <f ca="1">IFERROR(IF((VLOOKUP($E19,'DTOC Backsheet'!$D$5:$BS$182,Z$9,FALSE))="","",(VLOOKUP($E19,'DTOC Backsheet'!$D$5:$BS$182,Z$9,FALSE))),"")</f>
        <v>333.4025428534332</v>
      </c>
      <c r="AA19" s="197">
        <f ca="1">IFERROR(IF((VLOOKUP($E19,'DTOC Backsheet'!$D$5:$BS$182,AA$9,FALSE))="","",(VLOOKUP($E19,'DTOC Backsheet'!$D$5:$BS$182,AA$9,FALSE))),"")</f>
        <v>330.46589689750647</v>
      </c>
      <c r="AB19" s="197">
        <f ca="1">IFERROR(IF((VLOOKUP($E19,'DTOC Backsheet'!$D$5:$BS$182,AB$9,FALSE))="","",(VLOOKUP($E19,'DTOC Backsheet'!$D$5:$BS$182,AB$9,FALSE))),"")</f>
        <v>335.05731954288399</v>
      </c>
      <c r="AC19" s="223">
        <f ca="1">IFERROR(IF((VLOOKUP($E19,'DTOC Backsheet'!$D$5:$BS$182,AC$9,FALSE))="","",(VLOOKUP($E19,'DTOC Backsheet'!$D$5:$BS$182,AC$9,FALSE))),"")</f>
        <v>305.69085998361624</v>
      </c>
      <c r="AD19" s="199">
        <f ca="1">IFERROR(IF((VLOOKUP($E19,'DTOC Backsheet'!$D$5:$BS$182,AD$9,FALSE))="","",(VLOOKUP($E19,'DTOC Backsheet'!$D$5:$BS$182,AD$9,FALSE))),"")</f>
        <v>306.62312854105329</v>
      </c>
      <c r="AE19" s="197" t="str">
        <f ca="1">IFERROR(IF((VLOOKUP($E19,'DTOC Backsheet'!$D$5:$BS$182,AE$9,FALSE))="","",(VLOOKUP($E19,'DTOC Backsheet'!$D$5:$BS$182,AE$9,FALSE))),"")</f>
        <v/>
      </c>
      <c r="AF19" s="197" t="str">
        <f ca="1">IFERROR(IF((VLOOKUP($E19,'DTOC Backsheet'!$D$5:$BS$182,AF$9,FALSE))="","",(VLOOKUP($E19,'DTOC Backsheet'!$D$5:$BS$182,AF$9,FALSE))),"")</f>
        <v/>
      </c>
      <c r="AG19" s="201" t="str">
        <f ca="1">IFERROR(IF((VLOOKUP($E19,'DTOC Backsheet'!$D$5:$BS$182,AG$9,FALSE))="","",(VLOOKUP($E19,'DTOC Backsheet'!$D$5:$BS$182,AG$9,FALSE))),"")</f>
        <v/>
      </c>
      <c r="AH19" s="197">
        <f t="shared" ca="1" si="1"/>
        <v>-2.8026140641743496</v>
      </c>
      <c r="AI19" s="197">
        <f t="shared" ca="1" si="2"/>
        <v>5.6590466264835868</v>
      </c>
      <c r="AJ19" s="197">
        <f t="shared" ca="1" si="2"/>
        <v>31.577365751189859</v>
      </c>
      <c r="AK19" s="197">
        <f t="shared" ca="1" si="2"/>
        <v>59.796845124782806</v>
      </c>
      <c r="AL19" s="200">
        <f t="shared" ca="1" si="2"/>
        <v>80.293595793044972</v>
      </c>
      <c r="AM19" s="199">
        <f t="shared" ca="1" si="2"/>
        <v>47.275915917484895</v>
      </c>
      <c r="AN19" s="197" t="str">
        <f t="shared" ca="1" si="2"/>
        <v/>
      </c>
      <c r="AO19" s="197" t="str">
        <f t="shared" ca="1" si="2"/>
        <v/>
      </c>
      <c r="AP19" s="200" t="str">
        <f t="shared" ca="1" si="2"/>
        <v/>
      </c>
      <c r="AQ19" s="196">
        <f t="shared" ca="1" si="3"/>
        <v>-14.734495250778252</v>
      </c>
      <c r="AR19" s="197">
        <f t="shared" ca="1" si="4"/>
        <v>-36.001540781306289</v>
      </c>
      <c r="AS19" s="197">
        <f t="shared" ca="1" si="4"/>
        <v>-72.630107050380673</v>
      </c>
      <c r="AT19" s="197">
        <f t="shared" ca="1" si="4"/>
        <v>-74.131710335603657</v>
      </c>
      <c r="AU19" s="200">
        <f t="shared" ca="1" si="4"/>
        <v>-74.637770351538137</v>
      </c>
      <c r="AV19" s="199">
        <f t="shared" ca="1" si="4"/>
        <v>-70.978990020137076</v>
      </c>
      <c r="AW19" s="197" t="str">
        <f t="shared" ca="1" si="4"/>
        <v/>
      </c>
      <c r="AX19" s="198" t="str">
        <f t="shared" ca="1" si="4"/>
        <v/>
      </c>
      <c r="AY19" s="199" t="str">
        <f t="shared" ca="1" si="4"/>
        <v/>
      </c>
    </row>
    <row r="20" spans="1:51">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196">
        <f ca="1">IFERROR(IF((VLOOKUP($E20,'DTOC Backsheet'!$D$5:$BS$182,G$9,FALSE))="","",(VLOOKUP($E20,'DTOC Backsheet'!$D$5:$BS$182,G$9,FALSE))),"")</f>
        <v>472.42403922954105</v>
      </c>
      <c r="H20" s="197">
        <f ca="1">IFERROR(IF((VLOOKUP($E20,'DTOC Backsheet'!$D$5:$BS$182,H$9,FALSE))="","",(VLOOKUP($E20,'DTOC Backsheet'!$D$5:$BS$182,H$9,FALSE))),"")</f>
        <v>461.18157014833383</v>
      </c>
      <c r="I20" s="197">
        <f ca="1">IFERROR(IF((VLOOKUP($E20,'DTOC Backsheet'!$D$5:$BS$182,I$9,FALSE))="","",(VLOOKUP($E20,'DTOC Backsheet'!$D$5:$BS$182,I$9,FALSE))),"")</f>
        <v>486.97782937029621</v>
      </c>
      <c r="J20" s="198">
        <f ca="1">IFERROR(IF((VLOOKUP($E20,'DTOC Backsheet'!$D$5:$BS$182,J$9,FALSE))="","",(VLOOKUP($E20,'DTOC Backsheet'!$D$5:$BS$182,J$9,FALSE))),"")</f>
        <v>493.70728829776465</v>
      </c>
      <c r="K20" s="223">
        <f ca="1">IFERROR(IF((VLOOKUP($E20,'DTOC Backsheet'!$D$5:$BS$182,K$9,FALSE))="","",(VLOOKUP($E20,'DTOC Backsheet'!$D$5:$BS$182,K$9,FALSE))),"")</f>
        <v>438.5097025712675</v>
      </c>
      <c r="L20" s="199">
        <f ca="1">IFERROR(IF((VLOOKUP($E20,'DTOC Backsheet'!$D$5:$BS$182,L$9,FALSE))="","",(VLOOKUP($E20,'DTOC Backsheet'!$D$5:$BS$182,L$9,FALSE))),"")</f>
        <v>449.35160862107773</v>
      </c>
      <c r="M20" s="197">
        <f ca="1">IFERROR(IF((VLOOKUP($E20,'DTOC Backsheet'!$D$5:$BS$182,M$9,FALSE))="","",(VLOOKUP($E20,'DTOC Backsheet'!$D$5:$BS$182,M$9,FALSE))),"")</f>
        <v>477.42186333237521</v>
      </c>
      <c r="N20" s="198">
        <f ca="1">IFERROR(IF((VLOOKUP($E20,'DTOC Backsheet'!$D$5:$BS$182,N$9,FALSE))="","",(VLOOKUP($E20,'DTOC Backsheet'!$D$5:$BS$182,N$9,FALSE))),"")</f>
        <v>423.75682422013284</v>
      </c>
      <c r="O20" s="199">
        <f ca="1">IFERROR(IF((VLOOKUP($E20,'DTOC Backsheet'!$D$5:$BS$182,O$9,FALSE))="","",(VLOOKUP($E20,'DTOC Backsheet'!$D$5:$BS$182,O$9,FALSE))),"")</f>
        <v>433.79239949062656</v>
      </c>
      <c r="P20" s="197">
        <f ca="1">IFERROR(IF((VLOOKUP($E20,'DTOC Backsheet'!$D$5:$BS$182,P$9,FALSE))="","",(VLOOKUP($E20,'DTOC Backsheet'!$D$5:$BS$182,P$9,FALSE))),"")</f>
        <v>326.26409678085406</v>
      </c>
      <c r="Q20" s="197">
        <f ca="1">IFERROR(IF((VLOOKUP($E20,'DTOC Backsheet'!$D$5:$BS$182,Q$9,FALSE))="","",(VLOOKUP($E20,'DTOC Backsheet'!$D$5:$BS$182,Q$9,FALSE))),"")</f>
        <v>311.77651957846905</v>
      </c>
      <c r="R20" s="197">
        <f ca="1">IFERROR(IF((VLOOKUP($E20,'DTOC Backsheet'!$D$5:$BS$182,R$9,FALSE))="","",(VLOOKUP($E20,'DTOC Backsheet'!$D$5:$BS$182,R$9,FALSE))),"")</f>
        <v>294.89625030601695</v>
      </c>
      <c r="S20" s="197">
        <f ca="1">IFERROR(IF((VLOOKUP($E20,'DTOC Backsheet'!$D$5:$BS$182,S$9,FALSE))="","",(VLOOKUP($E20,'DTOC Backsheet'!$D$5:$BS$182,S$9,FALSE))),"")</f>
        <v>262.12920225714623</v>
      </c>
      <c r="T20" s="223">
        <f ca="1">IFERROR(IF((VLOOKUP($E20,'DTOC Backsheet'!$D$5:$BS$182,T$9,FALSE))="","",(VLOOKUP($E20,'DTOC Backsheet'!$D$5:$BS$182,T$9,FALSE))),"")</f>
        <v>241.48430475744806</v>
      </c>
      <c r="U20" s="199">
        <f ca="1">IFERROR(IF((VLOOKUP($E20,'DTOC Backsheet'!$D$5:$BS$182,U$9,FALSE))="","",(VLOOKUP($E20,'DTOC Backsheet'!$D$5:$BS$182,U$9,FALSE))),"")</f>
        <v>249.36938037199104</v>
      </c>
      <c r="V20" s="197">
        <f ca="1">IFERROR(IF((VLOOKUP($E20,'DTOC Backsheet'!$D$5:$BS$182,V$9,FALSE))="","",(VLOOKUP($E20,'DTOC Backsheet'!$D$5:$BS$182,V$9,FALSE))),"")</f>
        <v>243.80686012321377</v>
      </c>
      <c r="W20" s="197">
        <f ca="1">IFERROR(IF((VLOOKUP($E20,'DTOC Backsheet'!$D$5:$BS$182,W$9,FALSE))="","",(VLOOKUP($E20,'DTOC Backsheet'!$D$5:$BS$182,W$9,FALSE))),"")</f>
        <v>214.04660809799901</v>
      </c>
      <c r="X20" s="200">
        <f ca="1">IFERROR(IF((VLOOKUP($E20,'DTOC Backsheet'!$D$5:$BS$182,X$9,FALSE))="","",(VLOOKUP($E20,'DTOC Backsheet'!$D$5:$BS$182,X$9,FALSE))),"")</f>
        <v>234.70043511451991</v>
      </c>
      <c r="Y20" s="196">
        <f ca="1">IFERROR(IF((VLOOKUP($E20,'DTOC Backsheet'!$D$5:$BS$182,Y$9,FALSE))="","",(VLOOKUP($E20,'DTOC Backsheet'!$D$5:$BS$182,Y$9,FALSE))),"")</f>
        <v>401.98202164383599</v>
      </c>
      <c r="Z20" s="197">
        <f ca="1">IFERROR(IF((VLOOKUP($E20,'DTOC Backsheet'!$D$5:$BS$182,Z$9,FALSE))="","",(VLOOKUP($E20,'DTOC Backsheet'!$D$5:$BS$182,Z$9,FALSE))),"")</f>
        <v>397.08402204232175</v>
      </c>
      <c r="AA20" s="197">
        <f ca="1">IFERROR(IF((VLOOKUP($E20,'DTOC Backsheet'!$D$5:$BS$182,AA$9,FALSE))="","",(VLOOKUP($E20,'DTOC Backsheet'!$D$5:$BS$182,AA$9,FALSE))),"")</f>
        <v>354.54596028569307</v>
      </c>
      <c r="AB20" s="197">
        <f ca="1">IFERROR(IF((VLOOKUP($E20,'DTOC Backsheet'!$D$5:$BS$182,AB$9,FALSE))="","",(VLOOKUP($E20,'DTOC Backsheet'!$D$5:$BS$182,AB$9,FALSE))),"")</f>
        <v>377.14596931659281</v>
      </c>
      <c r="AC20" s="223">
        <f ca="1">IFERROR(IF((VLOOKUP($E20,'DTOC Backsheet'!$D$5:$BS$182,AC$9,FALSE))="","",(VLOOKUP($E20,'DTOC Backsheet'!$D$5:$BS$182,AC$9,FALSE))),"")</f>
        <v>331.17398392629383</v>
      </c>
      <c r="AD20" s="199">
        <f ca="1">IFERROR(IF((VLOOKUP($E20,'DTOC Backsheet'!$D$5:$BS$182,AD$9,FALSE))="","",(VLOOKUP($E20,'DTOC Backsheet'!$D$5:$BS$182,AD$9,FALSE))),"")</f>
        <v>331.94595125479339</v>
      </c>
      <c r="AE20" s="197" t="str">
        <f ca="1">IFERROR(IF((VLOOKUP($E20,'DTOC Backsheet'!$D$5:$BS$182,AE$9,FALSE))="","",(VLOOKUP($E20,'DTOC Backsheet'!$D$5:$BS$182,AE$9,FALSE))),"")</f>
        <v/>
      </c>
      <c r="AF20" s="197" t="str">
        <f ca="1">IFERROR(IF((VLOOKUP($E20,'DTOC Backsheet'!$D$5:$BS$182,AF$9,FALSE))="","",(VLOOKUP($E20,'DTOC Backsheet'!$D$5:$BS$182,AF$9,FALSE))),"")</f>
        <v/>
      </c>
      <c r="AG20" s="201" t="str">
        <f ca="1">IFERROR(IF((VLOOKUP($E20,'DTOC Backsheet'!$D$5:$BS$182,AG$9,FALSE))="","",(VLOOKUP($E20,'DTOC Backsheet'!$D$5:$BS$182,AG$9,FALSE))),"")</f>
        <v/>
      </c>
      <c r="AH20" s="197">
        <f t="shared" ca="1" si="1"/>
        <v>70.442017585705059</v>
      </c>
      <c r="AI20" s="197">
        <f t="shared" ca="1" si="2"/>
        <v>64.097548106012084</v>
      </c>
      <c r="AJ20" s="197">
        <f t="shared" ca="1" si="2"/>
        <v>132.43186908460314</v>
      </c>
      <c r="AK20" s="197">
        <f t="shared" ca="1" si="2"/>
        <v>116.56131898117184</v>
      </c>
      <c r="AL20" s="200">
        <f t="shared" ca="1" si="2"/>
        <v>107.33571864497367</v>
      </c>
      <c r="AM20" s="199">
        <f t="shared" ca="1" si="2"/>
        <v>117.40565736628434</v>
      </c>
      <c r="AN20" s="197" t="str">
        <f t="shared" ca="1" si="2"/>
        <v/>
      </c>
      <c r="AO20" s="197" t="str">
        <f t="shared" ca="1" si="2"/>
        <v/>
      </c>
      <c r="AP20" s="200" t="str">
        <f t="shared" ca="1" si="2"/>
        <v/>
      </c>
      <c r="AQ20" s="196">
        <f t="shared" ca="1" si="3"/>
        <v>-75.717924862981931</v>
      </c>
      <c r="AR20" s="197">
        <f t="shared" ca="1" si="4"/>
        <v>-85.3075024638527</v>
      </c>
      <c r="AS20" s="197">
        <f t="shared" ca="1" si="4"/>
        <v>-59.649709979676118</v>
      </c>
      <c r="AT20" s="197">
        <f t="shared" ca="1" si="4"/>
        <v>-115.01676705944658</v>
      </c>
      <c r="AU20" s="200">
        <f t="shared" ca="1" si="4"/>
        <v>-89.689679168845771</v>
      </c>
      <c r="AV20" s="199">
        <f t="shared" ca="1" si="4"/>
        <v>-82.576570882802343</v>
      </c>
      <c r="AW20" s="197" t="str">
        <f t="shared" ca="1" si="4"/>
        <v/>
      </c>
      <c r="AX20" s="198" t="str">
        <f t="shared" ca="1" si="4"/>
        <v/>
      </c>
      <c r="AY20" s="199" t="str">
        <f t="shared" ca="1" si="4"/>
        <v/>
      </c>
    </row>
    <row r="21" spans="1:51">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196">
        <f ca="1">IFERROR(IF((VLOOKUP($E21,'DTOC Backsheet'!$D$5:$BS$182,G$9,FALSE))="","",(VLOOKUP($E21,'DTOC Backsheet'!$D$5:$BS$182,G$9,FALSE))),"")</f>
        <v>479.70407341933537</v>
      </c>
      <c r="H21" s="197">
        <f ca="1">IFERROR(IF((VLOOKUP($E21,'DTOC Backsheet'!$D$5:$BS$182,H$9,FALSE))="","",(VLOOKUP($E21,'DTOC Backsheet'!$D$5:$BS$182,H$9,FALSE))),"")</f>
        <v>529.17059516047755</v>
      </c>
      <c r="I21" s="197">
        <f ca="1">IFERROR(IF((VLOOKUP($E21,'DTOC Backsheet'!$D$5:$BS$182,I$9,FALSE))="","",(VLOOKUP($E21,'DTOC Backsheet'!$D$5:$BS$182,I$9,FALSE))),"")</f>
        <v>579.76085525743201</v>
      </c>
      <c r="J21" s="198">
        <f ca="1">IFERROR(IF((VLOOKUP($E21,'DTOC Backsheet'!$D$5:$BS$182,J$9,FALSE))="","",(VLOOKUP($E21,'DTOC Backsheet'!$D$5:$BS$182,J$9,FALSE))),"")</f>
        <v>538.49101328809581</v>
      </c>
      <c r="K21" s="223">
        <f ca="1">IFERROR(IF((VLOOKUP($E21,'DTOC Backsheet'!$D$5:$BS$182,K$9,FALSE))="","",(VLOOKUP($E21,'DTOC Backsheet'!$D$5:$BS$182,K$9,FALSE))),"")</f>
        <v>532.2333330322009</v>
      </c>
      <c r="L21" s="199">
        <f ca="1">IFERROR(IF((VLOOKUP($E21,'DTOC Backsheet'!$D$5:$BS$182,L$9,FALSE))="","",(VLOOKUP($E21,'DTOC Backsheet'!$D$5:$BS$182,L$9,FALSE))),"")</f>
        <v>544.88089805643938</v>
      </c>
      <c r="M21" s="197">
        <f ca="1">IFERROR(IF((VLOOKUP($E21,'DTOC Backsheet'!$D$5:$BS$182,M$9,FALSE))="","",(VLOOKUP($E21,'DTOC Backsheet'!$D$5:$BS$182,M$9,FALSE))),"")</f>
        <v>545.81345912677352</v>
      </c>
      <c r="N21" s="198">
        <f ca="1">IFERROR(IF((VLOOKUP($E21,'DTOC Backsheet'!$D$5:$BS$182,N$9,FALSE))="","",(VLOOKUP($E21,'DTOC Backsheet'!$D$5:$BS$182,N$9,FALSE))),"")</f>
        <v>548.53999777769081</v>
      </c>
      <c r="O21" s="199">
        <f ca="1">IFERROR(IF((VLOOKUP($E21,'DTOC Backsheet'!$D$5:$BS$182,O$9,FALSE))="","",(VLOOKUP($E21,'DTOC Backsheet'!$D$5:$BS$182,O$9,FALSE))),"")</f>
        <v>557.51118946780582</v>
      </c>
      <c r="P21" s="197">
        <f ca="1">IFERROR(IF((VLOOKUP($E21,'DTOC Backsheet'!$D$5:$BS$182,P$9,FALSE))="","",(VLOOKUP($E21,'DTOC Backsheet'!$D$5:$BS$182,P$9,FALSE))),"")</f>
        <v>461.03466914114807</v>
      </c>
      <c r="Q21" s="197">
        <f ca="1">IFERROR(IF((VLOOKUP($E21,'DTOC Backsheet'!$D$5:$BS$182,Q$9,FALSE))="","",(VLOOKUP($E21,'DTOC Backsheet'!$D$5:$BS$182,Q$9,FALSE))),"")</f>
        <v>447.82992406933903</v>
      </c>
      <c r="R21" s="197">
        <f ca="1">IFERROR(IF((VLOOKUP($E21,'DTOC Backsheet'!$D$5:$BS$182,R$9,FALSE))="","",(VLOOKUP($E21,'DTOC Backsheet'!$D$5:$BS$182,R$9,FALSE))),"")</f>
        <v>409.46623672702071</v>
      </c>
      <c r="S21" s="197">
        <f ca="1">IFERROR(IF((VLOOKUP($E21,'DTOC Backsheet'!$D$5:$BS$182,S$9,FALSE))="","",(VLOOKUP($E21,'DTOC Backsheet'!$D$5:$BS$182,S$9,FALSE))),"")</f>
        <v>375.12578222035557</v>
      </c>
      <c r="T21" s="223">
        <f ca="1">IFERROR(IF((VLOOKUP($E21,'DTOC Backsheet'!$D$5:$BS$182,T$9,FALSE))="","",(VLOOKUP($E21,'DTOC Backsheet'!$D$5:$BS$182,T$9,FALSE))),"")</f>
        <v>324.00060614372592</v>
      </c>
      <c r="U21" s="199">
        <f ca="1">IFERROR(IF((VLOOKUP($E21,'DTOC Backsheet'!$D$5:$BS$182,U$9,FALSE))="","",(VLOOKUP($E21,'DTOC Backsheet'!$D$5:$BS$182,U$9,FALSE))),"")</f>
        <v>331.24401010694766</v>
      </c>
      <c r="V21" s="197">
        <f ca="1">IFERROR(IF((VLOOKUP($E21,'DTOC Backsheet'!$D$5:$BS$182,V$9,FALSE))="","",(VLOOKUP($E21,'DTOC Backsheet'!$D$5:$BS$182,V$9,FALSE))),"")</f>
        <v>328.58051214500261</v>
      </c>
      <c r="W21" s="197">
        <f ca="1">IFERROR(IF((VLOOKUP($E21,'DTOC Backsheet'!$D$5:$BS$182,W$9,FALSE))="","",(VLOOKUP($E21,'DTOC Backsheet'!$D$5:$BS$182,W$9,FALSE))),"")</f>
        <v>301.20682942704582</v>
      </c>
      <c r="X21" s="200">
        <f ca="1">IFERROR(IF((VLOOKUP($E21,'DTOC Backsheet'!$D$5:$BS$182,X$9,FALSE))="","",(VLOOKUP($E21,'DTOC Backsheet'!$D$5:$BS$182,X$9,FALSE))),"")</f>
        <v>321.34946349216466</v>
      </c>
      <c r="Y21" s="196">
        <f ca="1">IFERROR(IF((VLOOKUP($E21,'DTOC Backsheet'!$D$5:$BS$182,Y$9,FALSE))="","",(VLOOKUP($E21,'DTOC Backsheet'!$D$5:$BS$182,Y$9,FALSE))),"")</f>
        <v>504.03585076594408</v>
      </c>
      <c r="Z21" s="197">
        <f ca="1">IFERROR(IF((VLOOKUP($E21,'DTOC Backsheet'!$D$5:$BS$182,Z$9,FALSE))="","",(VLOOKUP($E21,'DTOC Backsheet'!$D$5:$BS$182,Z$9,FALSE))),"")</f>
        <v>483.8286812482587</v>
      </c>
      <c r="AA21" s="197">
        <f ca="1">IFERROR(IF((VLOOKUP($E21,'DTOC Backsheet'!$D$5:$BS$182,AA$9,FALSE))="","",(VLOOKUP($E21,'DTOC Backsheet'!$D$5:$BS$182,AA$9,FALSE))),"")</f>
        <v>438.79681707826984</v>
      </c>
      <c r="AB21" s="197">
        <f ca="1">IFERROR(IF((VLOOKUP($E21,'DTOC Backsheet'!$D$5:$BS$182,AB$9,FALSE))="","",(VLOOKUP($E21,'DTOC Backsheet'!$D$5:$BS$182,AB$9,FALSE))),"")</f>
        <v>438.95073458275715</v>
      </c>
      <c r="AC21" s="223">
        <f ca="1">IFERROR(IF((VLOOKUP($E21,'DTOC Backsheet'!$D$5:$BS$182,AC$9,FALSE))="","",(VLOOKUP($E21,'DTOC Backsheet'!$D$5:$BS$182,AC$9,FALSE))),"")</f>
        <v>413.97212242596646</v>
      </c>
      <c r="AD21" s="199">
        <f ca="1">IFERROR(IF((VLOOKUP($E21,'DTOC Backsheet'!$D$5:$BS$182,AD$9,FALSE))="","",(VLOOKUP($E21,'DTOC Backsheet'!$D$5:$BS$182,AD$9,FALSE))),"")</f>
        <v>372.04059656064976</v>
      </c>
      <c r="AE21" s="197" t="str">
        <f ca="1">IFERROR(IF((VLOOKUP($E21,'DTOC Backsheet'!$D$5:$BS$182,AE$9,FALSE))="","",(VLOOKUP($E21,'DTOC Backsheet'!$D$5:$BS$182,AE$9,FALSE))),"")</f>
        <v/>
      </c>
      <c r="AF21" s="197" t="str">
        <f ca="1">IFERROR(IF((VLOOKUP($E21,'DTOC Backsheet'!$D$5:$BS$182,AF$9,FALSE))="","",(VLOOKUP($E21,'DTOC Backsheet'!$D$5:$BS$182,AF$9,FALSE))),"")</f>
        <v/>
      </c>
      <c r="AG21" s="201" t="str">
        <f ca="1">IFERROR(IF((VLOOKUP($E21,'DTOC Backsheet'!$D$5:$BS$182,AG$9,FALSE))="","",(VLOOKUP($E21,'DTOC Backsheet'!$D$5:$BS$182,AG$9,FALSE))),"")</f>
        <v/>
      </c>
      <c r="AH21" s="197">
        <f t="shared" ca="1" si="1"/>
        <v>-24.331777346608703</v>
      </c>
      <c r="AI21" s="197">
        <f t="shared" ca="1" si="2"/>
        <v>45.341913912218843</v>
      </c>
      <c r="AJ21" s="197">
        <f t="shared" ca="1" si="2"/>
        <v>140.96403817916217</v>
      </c>
      <c r="AK21" s="197">
        <f t="shared" ca="1" si="2"/>
        <v>99.540278705338665</v>
      </c>
      <c r="AL21" s="200">
        <f t="shared" ca="1" si="2"/>
        <v>118.26121060623444</v>
      </c>
      <c r="AM21" s="199">
        <f t="shared" ca="1" si="2"/>
        <v>172.84030149578962</v>
      </c>
      <c r="AN21" s="197" t="str">
        <f t="shared" ca="1" si="2"/>
        <v/>
      </c>
      <c r="AO21" s="197" t="str">
        <f t="shared" ca="1" si="2"/>
        <v/>
      </c>
      <c r="AP21" s="200" t="str">
        <f t="shared" ca="1" si="2"/>
        <v/>
      </c>
      <c r="AQ21" s="196">
        <f t="shared" ca="1" si="3"/>
        <v>-43.001181624796004</v>
      </c>
      <c r="AR21" s="197">
        <f t="shared" ca="1" si="4"/>
        <v>-35.998757178919675</v>
      </c>
      <c r="AS21" s="197">
        <f t="shared" ca="1" si="4"/>
        <v>-29.330580351249125</v>
      </c>
      <c r="AT21" s="197">
        <f t="shared" ca="1" si="4"/>
        <v>-63.824952362401575</v>
      </c>
      <c r="AU21" s="200">
        <f t="shared" ca="1" si="4"/>
        <v>-89.971516282240543</v>
      </c>
      <c r="AV21" s="199">
        <f t="shared" ca="1" si="4"/>
        <v>-40.796586453702105</v>
      </c>
      <c r="AW21" s="197" t="str">
        <f t="shared" ca="1" si="4"/>
        <v/>
      </c>
      <c r="AX21" s="198" t="str">
        <f t="shared" ca="1" si="4"/>
        <v/>
      </c>
      <c r="AY21" s="199" t="str">
        <f t="shared" ca="1" si="4"/>
        <v/>
      </c>
    </row>
    <row r="22" spans="1:51">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196">
        <f ca="1">IFERROR(IF((VLOOKUP($E22,'DTOC Backsheet'!$D$5:$BS$182,G$9,FALSE))="","",(VLOOKUP($E22,'DTOC Backsheet'!$D$5:$BS$182,G$9,FALSE))),"")</f>
        <v>425.0882874875266</v>
      </c>
      <c r="H22" s="197">
        <f ca="1">IFERROR(IF((VLOOKUP($E22,'DTOC Backsheet'!$D$5:$BS$182,H$9,FALSE))="","",(VLOOKUP($E22,'DTOC Backsheet'!$D$5:$BS$182,H$9,FALSE))),"")</f>
        <v>422.76233662531524</v>
      </c>
      <c r="I22" s="197">
        <f ca="1">IFERROR(IF((VLOOKUP($E22,'DTOC Backsheet'!$D$5:$BS$182,I$9,FALSE))="","",(VLOOKUP($E22,'DTOC Backsheet'!$D$5:$BS$182,I$9,FALSE))),"")</f>
        <v>454.55725421500716</v>
      </c>
      <c r="J22" s="198">
        <f ca="1">IFERROR(IF((VLOOKUP($E22,'DTOC Backsheet'!$D$5:$BS$182,J$9,FALSE))="","",(VLOOKUP($E22,'DTOC Backsheet'!$D$5:$BS$182,J$9,FALSE))),"")</f>
        <v>456.1355780143648</v>
      </c>
      <c r="K22" s="223">
        <f ca="1">IFERROR(IF((VLOOKUP($E22,'DTOC Backsheet'!$D$5:$BS$182,K$9,FALSE))="","",(VLOOKUP($E22,'DTOC Backsheet'!$D$5:$BS$182,K$9,FALSE))),"")</f>
        <v>446.35412394202984</v>
      </c>
      <c r="L22" s="199">
        <f ca="1">IFERROR(IF((VLOOKUP($E22,'DTOC Backsheet'!$D$5:$BS$182,L$9,FALSE))="","",(VLOOKUP($E22,'DTOC Backsheet'!$D$5:$BS$182,L$9,FALSE))),"")</f>
        <v>431.4846523586076</v>
      </c>
      <c r="M22" s="197">
        <f ca="1">IFERROR(IF((VLOOKUP($E22,'DTOC Backsheet'!$D$5:$BS$182,M$9,FALSE))="","",(VLOOKUP($E22,'DTOC Backsheet'!$D$5:$BS$182,M$9,FALSE))),"")</f>
        <v>431.70585127679971</v>
      </c>
      <c r="N22" s="198">
        <f ca="1">IFERROR(IF((VLOOKUP($E22,'DTOC Backsheet'!$D$5:$BS$182,N$9,FALSE))="","",(VLOOKUP($E22,'DTOC Backsheet'!$D$5:$BS$182,N$9,FALSE))),"")</f>
        <v>403.02832177096894</v>
      </c>
      <c r="O22" s="199">
        <f ca="1">IFERROR(IF((VLOOKUP($E22,'DTOC Backsheet'!$D$5:$BS$182,O$9,FALSE))="","",(VLOOKUP($E22,'DTOC Backsheet'!$D$5:$BS$182,O$9,FALSE))),"")</f>
        <v>420.24718274398208</v>
      </c>
      <c r="P22" s="197">
        <f ca="1">IFERROR(IF((VLOOKUP($E22,'DTOC Backsheet'!$D$5:$BS$182,P$9,FALSE))="","",(VLOOKUP($E22,'DTOC Backsheet'!$D$5:$BS$182,P$9,FALSE))),"")</f>
        <v>377.34913041772711</v>
      </c>
      <c r="Q22" s="197">
        <f ca="1">IFERROR(IF((VLOOKUP($E22,'DTOC Backsheet'!$D$5:$BS$182,Q$9,FALSE))="","",(VLOOKUP($E22,'DTOC Backsheet'!$D$5:$BS$182,Q$9,FALSE))),"")</f>
        <v>348.71406301183816</v>
      </c>
      <c r="R22" s="197">
        <f ca="1">IFERROR(IF((VLOOKUP($E22,'DTOC Backsheet'!$D$5:$BS$182,R$9,FALSE))="","",(VLOOKUP($E22,'DTOC Backsheet'!$D$5:$BS$182,R$9,FALSE))),"")</f>
        <v>305.22526104891881</v>
      </c>
      <c r="S22" s="197">
        <f ca="1">IFERROR(IF((VLOOKUP($E22,'DTOC Backsheet'!$D$5:$BS$182,S$9,FALSE))="","",(VLOOKUP($E22,'DTOC Backsheet'!$D$5:$BS$182,S$9,FALSE))),"")</f>
        <v>272.48942237778431</v>
      </c>
      <c r="T22" s="223">
        <f ca="1">IFERROR(IF((VLOOKUP($E22,'DTOC Backsheet'!$D$5:$BS$182,T$9,FALSE))="","",(VLOOKUP($E22,'DTOC Backsheet'!$D$5:$BS$182,T$9,FALSE))),"")</f>
        <v>226.65328419728655</v>
      </c>
      <c r="U22" s="199">
        <f ca="1">IFERROR(IF((VLOOKUP($E22,'DTOC Backsheet'!$D$5:$BS$182,U$9,FALSE))="","",(VLOOKUP($E22,'DTOC Backsheet'!$D$5:$BS$182,U$9,FALSE))),"")</f>
        <v>236.91191339451086</v>
      </c>
      <c r="V22" s="197">
        <f ca="1">IFERROR(IF((VLOOKUP($E22,'DTOC Backsheet'!$D$5:$BS$182,V$9,FALSE))="","",(VLOOKUP($E22,'DTOC Backsheet'!$D$5:$BS$182,V$9,FALSE))),"")</f>
        <v>234.03715240146315</v>
      </c>
      <c r="W22" s="197">
        <f ca="1">IFERROR(IF((VLOOKUP($E22,'DTOC Backsheet'!$D$5:$BS$182,W$9,FALSE))="","",(VLOOKUP($E22,'DTOC Backsheet'!$D$5:$BS$182,W$9,FALSE))),"")</f>
        <v>213.98543768737991</v>
      </c>
      <c r="X22" s="200">
        <f ca="1">IFERROR(IF((VLOOKUP($E22,'DTOC Backsheet'!$D$5:$BS$182,X$9,FALSE))="","",(VLOOKUP($E22,'DTOC Backsheet'!$D$5:$BS$182,X$9,FALSE))),"")</f>
        <v>234.03715240146315</v>
      </c>
      <c r="Y22" s="196">
        <f ca="1">IFERROR(IF((VLOOKUP($E22,'DTOC Backsheet'!$D$5:$BS$182,Y$9,FALSE))="","",(VLOOKUP($E22,'DTOC Backsheet'!$D$5:$BS$182,Y$9,FALSE))),"")</f>
        <v>383.58767228530894</v>
      </c>
      <c r="Z22" s="197">
        <f ca="1">IFERROR(IF((VLOOKUP($E22,'DTOC Backsheet'!$D$5:$BS$182,Z$9,FALSE))="","",(VLOOKUP($E22,'DTOC Backsheet'!$D$5:$BS$182,Z$9,FALSE))),"")</f>
        <v>385.43916271251464</v>
      </c>
      <c r="AA22" s="197">
        <f ca="1">IFERROR(IF((VLOOKUP($E22,'DTOC Backsheet'!$D$5:$BS$182,AA$9,FALSE))="","",(VLOOKUP($E22,'DTOC Backsheet'!$D$5:$BS$182,AA$9,FALSE))),"")</f>
        <v>374.98852785673125</v>
      </c>
      <c r="AB22" s="197">
        <f ca="1">IFERROR(IF((VLOOKUP($E22,'DTOC Backsheet'!$D$5:$BS$182,AB$9,FALSE))="","",(VLOOKUP($E22,'DTOC Backsheet'!$D$5:$BS$182,AB$9,FALSE))),"")</f>
        <v>377.72461926582417</v>
      </c>
      <c r="AC22" s="223">
        <f ca="1">IFERROR(IF((VLOOKUP($E22,'DTOC Backsheet'!$D$5:$BS$182,AC$9,FALSE))="","",(VLOOKUP($E22,'DTOC Backsheet'!$D$5:$BS$182,AC$9,FALSE))),"")</f>
        <v>352.42091676067935</v>
      </c>
      <c r="AD22" s="199">
        <f ca="1">IFERROR(IF((VLOOKUP($E22,'DTOC Backsheet'!$D$5:$BS$182,AD$9,FALSE))="","",(VLOOKUP($E22,'DTOC Backsheet'!$D$5:$BS$182,AD$9,FALSE))),"")</f>
        <v>335.40777694624461</v>
      </c>
      <c r="AE22" s="197" t="str">
        <f ca="1">IFERROR(IF((VLOOKUP($E22,'DTOC Backsheet'!$D$5:$BS$182,AE$9,FALSE))="","",(VLOOKUP($E22,'DTOC Backsheet'!$D$5:$BS$182,AE$9,FALSE))),"")</f>
        <v/>
      </c>
      <c r="AF22" s="197" t="str">
        <f ca="1">IFERROR(IF((VLOOKUP($E22,'DTOC Backsheet'!$D$5:$BS$182,AF$9,FALSE))="","",(VLOOKUP($E22,'DTOC Backsheet'!$D$5:$BS$182,AF$9,FALSE))),"")</f>
        <v/>
      </c>
      <c r="AG22" s="201" t="str">
        <f ca="1">IFERROR(IF((VLOOKUP($E22,'DTOC Backsheet'!$D$5:$BS$182,AG$9,FALSE))="","",(VLOOKUP($E22,'DTOC Backsheet'!$D$5:$BS$182,AG$9,FALSE))),"")</f>
        <v/>
      </c>
      <c r="AH22" s="197">
        <f t="shared" ca="1" si="1"/>
        <v>41.500615202217659</v>
      </c>
      <c r="AI22" s="197">
        <f t="shared" ca="1" si="2"/>
        <v>37.323173912800598</v>
      </c>
      <c r="AJ22" s="197">
        <f t="shared" ca="1" si="2"/>
        <v>79.56872635827591</v>
      </c>
      <c r="AK22" s="197">
        <f t="shared" ca="1" si="2"/>
        <v>78.410958748540622</v>
      </c>
      <c r="AL22" s="200">
        <f t="shared" ca="1" si="2"/>
        <v>93.933207181350497</v>
      </c>
      <c r="AM22" s="199">
        <f t="shared" ca="1" si="2"/>
        <v>96.076875412362995</v>
      </c>
      <c r="AN22" s="197" t="str">
        <f t="shared" ca="1" si="2"/>
        <v/>
      </c>
      <c r="AO22" s="197" t="str">
        <f t="shared" ca="1" si="2"/>
        <v/>
      </c>
      <c r="AP22" s="200" t="str">
        <f t="shared" ca="1" si="2"/>
        <v/>
      </c>
      <c r="AQ22" s="196">
        <f t="shared" ca="1" si="3"/>
        <v>-6.23854186758183</v>
      </c>
      <c r="AR22" s="197">
        <f t="shared" ca="1" si="4"/>
        <v>-36.725099700676481</v>
      </c>
      <c r="AS22" s="197">
        <f t="shared" ca="1" si="4"/>
        <v>-69.763266807812442</v>
      </c>
      <c r="AT22" s="197">
        <f t="shared" ca="1" si="4"/>
        <v>-105.23519688803987</v>
      </c>
      <c r="AU22" s="200">
        <f t="shared" ca="1" si="4"/>
        <v>-125.76763256339279</v>
      </c>
      <c r="AV22" s="199">
        <f t="shared" ca="1" si="4"/>
        <v>-98.495863551733748</v>
      </c>
      <c r="AW22" s="197" t="str">
        <f t="shared" ca="1" si="4"/>
        <v/>
      </c>
      <c r="AX22" s="198" t="str">
        <f t="shared" ca="1" si="4"/>
        <v/>
      </c>
      <c r="AY22" s="199" t="str">
        <f t="shared" ca="1" si="4"/>
        <v/>
      </c>
    </row>
    <row r="23" spans="1:51">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196">
        <f ca="1">IFERROR(IF((VLOOKUP($E23,'DTOC Backsheet'!$D$5:$BS$182,G$9,FALSE))="","",(VLOOKUP($E23,'DTOC Backsheet'!$D$5:$BS$182,G$9,FALSE))),"")</f>
        <v>239.44140455004961</v>
      </c>
      <c r="H23" s="197">
        <f ca="1">IFERROR(IF((VLOOKUP($E23,'DTOC Backsheet'!$D$5:$BS$182,H$9,FALSE))="","",(VLOOKUP($E23,'DTOC Backsheet'!$D$5:$BS$182,H$9,FALSE))),"")</f>
        <v>243.43381337507043</v>
      </c>
      <c r="I23" s="197">
        <f ca="1">IFERROR(IF((VLOOKUP($E23,'DTOC Backsheet'!$D$5:$BS$182,I$9,FALSE))="","",(VLOOKUP($E23,'DTOC Backsheet'!$D$5:$BS$182,I$9,FALSE))),"")</f>
        <v>242.10792114535872</v>
      </c>
      <c r="J23" s="198">
        <f ca="1">IFERROR(IF((VLOOKUP($E23,'DTOC Backsheet'!$D$5:$BS$182,J$9,FALSE))="","",(VLOOKUP($E23,'DTOC Backsheet'!$D$5:$BS$182,J$9,FALSE))),"")</f>
        <v>250.22532801837156</v>
      </c>
      <c r="K23" s="223">
        <f ca="1">IFERROR(IF((VLOOKUP($E23,'DTOC Backsheet'!$D$5:$BS$182,K$9,FALSE))="","",(VLOOKUP($E23,'DTOC Backsheet'!$D$5:$BS$182,K$9,FALSE))),"")</f>
        <v>232.10480087897815</v>
      </c>
      <c r="L23" s="199">
        <f ca="1">IFERROR(IF((VLOOKUP($E23,'DTOC Backsheet'!$D$5:$BS$182,L$9,FALSE))="","",(VLOOKUP($E23,'DTOC Backsheet'!$D$5:$BS$182,L$9,FALSE))),"")</f>
        <v>231.39765835646526</v>
      </c>
      <c r="M23" s="197">
        <f ca="1">IFERROR(IF((VLOOKUP($E23,'DTOC Backsheet'!$D$5:$BS$182,M$9,FALSE))="","",(VLOOKUP($E23,'DTOC Backsheet'!$D$5:$BS$182,M$9,FALSE))),"")</f>
        <v>218.24355235581322</v>
      </c>
      <c r="N23" s="198">
        <f ca="1">IFERROR(IF((VLOOKUP($E23,'DTOC Backsheet'!$D$5:$BS$182,N$9,FALSE))="","",(VLOOKUP($E23,'DTOC Backsheet'!$D$5:$BS$182,N$9,FALSE))),"")</f>
        <v>223.94512556685041</v>
      </c>
      <c r="O23" s="199">
        <f ca="1">IFERROR(IF((VLOOKUP($E23,'DTOC Backsheet'!$D$5:$BS$182,O$9,FALSE))="","",(VLOOKUP($E23,'DTOC Backsheet'!$D$5:$BS$182,O$9,FALSE))),"")</f>
        <v>248.53675951748565</v>
      </c>
      <c r="P23" s="197">
        <f ca="1">IFERROR(IF((VLOOKUP($E23,'DTOC Backsheet'!$D$5:$BS$182,P$9,FALSE))="","",(VLOOKUP($E23,'DTOC Backsheet'!$D$5:$BS$182,P$9,FALSE))),"")</f>
        <v>219.79555496930681</v>
      </c>
      <c r="Q23" s="197">
        <f ca="1">IFERROR(IF((VLOOKUP($E23,'DTOC Backsheet'!$D$5:$BS$182,Q$9,FALSE))="","",(VLOOKUP($E23,'DTOC Backsheet'!$D$5:$BS$182,Q$9,FALSE))),"")</f>
        <v>211.39911616120193</v>
      </c>
      <c r="R23" s="197">
        <f ca="1">IFERROR(IF((VLOOKUP($E23,'DTOC Backsheet'!$D$5:$BS$182,R$9,FALSE))="","",(VLOOKUP($E23,'DTOC Backsheet'!$D$5:$BS$182,R$9,FALSE))),"")</f>
        <v>200.94207410009264</v>
      </c>
      <c r="S23" s="197">
        <f ca="1">IFERROR(IF((VLOOKUP($E23,'DTOC Backsheet'!$D$5:$BS$182,S$9,FALSE))="","",(VLOOKUP($E23,'DTOC Backsheet'!$D$5:$BS$182,S$9,FALSE))),"")</f>
        <v>195.62219029921778</v>
      </c>
      <c r="T23" s="223">
        <f ca="1">IFERROR(IF((VLOOKUP($E23,'DTOC Backsheet'!$D$5:$BS$182,T$9,FALSE))="","",(VLOOKUP($E23,'DTOC Backsheet'!$D$5:$BS$182,T$9,FALSE))),"")</f>
        <v>185.51183991067217</v>
      </c>
      <c r="U23" s="199">
        <f ca="1">IFERROR(IF((VLOOKUP($E23,'DTOC Backsheet'!$D$5:$BS$182,U$9,FALSE))="","",(VLOOKUP($E23,'DTOC Backsheet'!$D$5:$BS$182,U$9,FALSE))),"")</f>
        <v>191.69529846105297</v>
      </c>
      <c r="V23" s="197">
        <f ca="1">IFERROR(IF((VLOOKUP($E23,'DTOC Backsheet'!$D$5:$BS$182,V$9,FALSE))="","",(VLOOKUP($E23,'DTOC Backsheet'!$D$5:$BS$182,V$9,FALSE))),"")</f>
        <v>189.20262524613366</v>
      </c>
      <c r="W23" s="197">
        <f ca="1">IFERROR(IF((VLOOKUP($E23,'DTOC Backsheet'!$D$5:$BS$182,W$9,FALSE))="","",(VLOOKUP($E23,'DTOC Backsheet'!$D$5:$BS$182,W$9,FALSE))),"")</f>
        <v>171.49889583042363</v>
      </c>
      <c r="X23" s="200">
        <f ca="1">IFERROR(IF((VLOOKUP($E23,'DTOC Backsheet'!$D$5:$BS$182,X$9,FALSE))="","",(VLOOKUP($E23,'DTOC Backsheet'!$D$5:$BS$182,X$9,FALSE))),"")</f>
        <v>189.13106426319541</v>
      </c>
      <c r="Y23" s="196">
        <f ca="1">IFERROR(IF((VLOOKUP($E23,'DTOC Backsheet'!$D$5:$BS$182,Y$9,FALSE))="","",(VLOOKUP($E23,'DTOC Backsheet'!$D$5:$BS$182,Y$9,FALSE))),"")</f>
        <v>236.94644023747315</v>
      </c>
      <c r="Z23" s="197">
        <f ca="1">IFERROR(IF((VLOOKUP($E23,'DTOC Backsheet'!$D$5:$BS$182,Z$9,FALSE))="","",(VLOOKUP($E23,'DTOC Backsheet'!$D$5:$BS$182,Z$9,FALSE))),"")</f>
        <v>252.16503337905479</v>
      </c>
      <c r="AA23" s="197">
        <f ca="1">IFERROR(IF((VLOOKUP($E23,'DTOC Backsheet'!$D$5:$BS$182,AA$9,FALSE))="","",(VLOOKUP($E23,'DTOC Backsheet'!$D$5:$BS$182,AA$9,FALSE))),"")</f>
        <v>220.7487890697538</v>
      </c>
      <c r="AB23" s="197">
        <f ca="1">IFERROR(IF((VLOOKUP($E23,'DTOC Backsheet'!$D$5:$BS$182,AB$9,FALSE))="","",(VLOOKUP($E23,'DTOC Backsheet'!$D$5:$BS$182,AB$9,FALSE))),"")</f>
        <v>208.23700341219993</v>
      </c>
      <c r="AC23" s="223">
        <f ca="1">IFERROR(IF((VLOOKUP($E23,'DTOC Backsheet'!$D$5:$BS$182,AC$9,FALSE))="","",(VLOOKUP($E23,'DTOC Backsheet'!$D$5:$BS$182,AC$9,FALSE))),"")</f>
        <v>200.60610997318545</v>
      </c>
      <c r="AD23" s="199">
        <f ca="1">IFERROR(IF((VLOOKUP($E23,'DTOC Backsheet'!$D$5:$BS$182,AD$9,FALSE))="","",(VLOOKUP($E23,'DTOC Backsheet'!$D$5:$BS$182,AD$9,FALSE))),"")</f>
        <v>191.66500652860438</v>
      </c>
      <c r="AE23" s="197" t="str">
        <f ca="1">IFERROR(IF((VLOOKUP($E23,'DTOC Backsheet'!$D$5:$BS$182,AE$9,FALSE))="","",(VLOOKUP($E23,'DTOC Backsheet'!$D$5:$BS$182,AE$9,FALSE))),"")</f>
        <v/>
      </c>
      <c r="AF23" s="197" t="str">
        <f ca="1">IFERROR(IF((VLOOKUP($E23,'DTOC Backsheet'!$D$5:$BS$182,AF$9,FALSE))="","",(VLOOKUP($E23,'DTOC Backsheet'!$D$5:$BS$182,AF$9,FALSE))),"")</f>
        <v/>
      </c>
      <c r="AG23" s="201" t="str">
        <f ca="1">IFERROR(IF((VLOOKUP($E23,'DTOC Backsheet'!$D$5:$BS$182,AG$9,FALSE))="","",(VLOOKUP($E23,'DTOC Backsheet'!$D$5:$BS$182,AG$9,FALSE))),"")</f>
        <v/>
      </c>
      <c r="AH23" s="197">
        <f t="shared" ca="1" si="1"/>
        <v>2.4949643125764567</v>
      </c>
      <c r="AI23" s="197">
        <f t="shared" ca="1" si="2"/>
        <v>-8.7312200039843617</v>
      </c>
      <c r="AJ23" s="197">
        <f t="shared" ca="1" si="2"/>
        <v>21.359132075604919</v>
      </c>
      <c r="AK23" s="197">
        <f t="shared" ca="1" si="2"/>
        <v>41.988324606171631</v>
      </c>
      <c r="AL23" s="200">
        <f t="shared" ca="1" si="2"/>
        <v>31.498690905792699</v>
      </c>
      <c r="AM23" s="199">
        <f t="shared" ca="1" si="2"/>
        <v>39.732651827860877</v>
      </c>
      <c r="AN23" s="197" t="str">
        <f t="shared" ca="1" si="2"/>
        <v/>
      </c>
      <c r="AO23" s="197" t="str">
        <f t="shared" ca="1" si="2"/>
        <v/>
      </c>
      <c r="AP23" s="200" t="str">
        <f t="shared" ca="1" si="2"/>
        <v/>
      </c>
      <c r="AQ23" s="196">
        <f t="shared" ca="1" si="3"/>
        <v>-17.150885268166348</v>
      </c>
      <c r="AR23" s="197">
        <f t="shared" ca="1" si="4"/>
        <v>-40.765917217852859</v>
      </c>
      <c r="AS23" s="197">
        <f t="shared" ca="1" si="4"/>
        <v>-19.806714969661158</v>
      </c>
      <c r="AT23" s="197">
        <f t="shared" ca="1" si="4"/>
        <v>-12.614813112982148</v>
      </c>
      <c r="AU23" s="200">
        <f t="shared" ca="1" si="4"/>
        <v>-15.094270062513289</v>
      </c>
      <c r="AV23" s="199">
        <f t="shared" ca="1" si="4"/>
        <v>3.0291932448591297E-2</v>
      </c>
      <c r="AW23" s="197" t="str">
        <f t="shared" ca="1" si="4"/>
        <v/>
      </c>
      <c r="AX23" s="198" t="str">
        <f t="shared" ca="1" si="4"/>
        <v/>
      </c>
      <c r="AY23" s="199" t="str">
        <f t="shared" ca="1" si="4"/>
        <v/>
      </c>
    </row>
    <row r="24" spans="1:51">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196">
        <f ca="1">IFERROR(IF((VLOOKUP($E24,'DTOC Backsheet'!$D$5:$BS$182,G$9,FALSE))="","",(VLOOKUP($E24,'DTOC Backsheet'!$D$5:$BS$182,G$9,FALSE))),"")</f>
        <v>481.60874655034962</v>
      </c>
      <c r="H24" s="197">
        <f ca="1">IFERROR(IF((VLOOKUP($E24,'DTOC Backsheet'!$D$5:$BS$182,H$9,FALSE))="","",(VLOOKUP($E24,'DTOC Backsheet'!$D$5:$BS$182,H$9,FALSE))),"")</f>
        <v>483.72261083659845</v>
      </c>
      <c r="I24" s="197">
        <f ca="1">IFERROR(IF((VLOOKUP($E24,'DTOC Backsheet'!$D$5:$BS$182,I$9,FALSE))="","",(VLOOKUP($E24,'DTOC Backsheet'!$D$5:$BS$182,I$9,FALSE))),"")</f>
        <v>523.37870484662574</v>
      </c>
      <c r="J24" s="198">
        <f ca="1">IFERROR(IF((VLOOKUP($E24,'DTOC Backsheet'!$D$5:$BS$182,J$9,FALSE))="","",(VLOOKUP($E24,'DTOC Backsheet'!$D$5:$BS$182,J$9,FALSE))),"")</f>
        <v>594.48909943603519</v>
      </c>
      <c r="K24" s="223">
        <f ca="1">IFERROR(IF((VLOOKUP($E24,'DTOC Backsheet'!$D$5:$BS$182,K$9,FALSE))="","",(VLOOKUP($E24,'DTOC Backsheet'!$D$5:$BS$182,K$9,FALSE))),"")</f>
        <v>539.89503113651631</v>
      </c>
      <c r="L24" s="199">
        <f ca="1">IFERROR(IF((VLOOKUP($E24,'DTOC Backsheet'!$D$5:$BS$182,L$9,FALSE))="","",(VLOOKUP($E24,'DTOC Backsheet'!$D$5:$BS$182,L$9,FALSE))),"")</f>
        <v>542.74170170866466</v>
      </c>
      <c r="M24" s="197">
        <f ca="1">IFERROR(IF((VLOOKUP($E24,'DTOC Backsheet'!$D$5:$BS$182,M$9,FALSE))="","",(VLOOKUP($E24,'DTOC Backsheet'!$D$5:$BS$182,M$9,FALSE))),"")</f>
        <v>533.60880940894174</v>
      </c>
      <c r="N24" s="198">
        <f ca="1">IFERROR(IF((VLOOKUP($E24,'DTOC Backsheet'!$D$5:$BS$182,N$9,FALSE))="","",(VLOOKUP($E24,'DTOC Backsheet'!$D$5:$BS$182,N$9,FALSE))),"")</f>
        <v>501.2726943374733</v>
      </c>
      <c r="O24" s="199">
        <f ca="1">IFERROR(IF((VLOOKUP($E24,'DTOC Backsheet'!$D$5:$BS$182,O$9,FALSE))="","",(VLOOKUP($E24,'DTOC Backsheet'!$D$5:$BS$182,O$9,FALSE))),"")</f>
        <v>555.62756480780172</v>
      </c>
      <c r="P24" s="197">
        <f ca="1">IFERROR(IF((VLOOKUP($E24,'DTOC Backsheet'!$D$5:$BS$182,P$9,FALSE))="","",(VLOOKUP($E24,'DTOC Backsheet'!$D$5:$BS$182,P$9,FALSE))),"")</f>
        <v>483.58353962908438</v>
      </c>
      <c r="Q24" s="197">
        <f ca="1">IFERROR(IF((VLOOKUP($E24,'DTOC Backsheet'!$D$5:$BS$182,Q$9,FALSE))="","",(VLOOKUP($E24,'DTOC Backsheet'!$D$5:$BS$182,Q$9,FALSE))),"")</f>
        <v>434.56445948702111</v>
      </c>
      <c r="R24" s="197">
        <f ca="1">IFERROR(IF((VLOOKUP($E24,'DTOC Backsheet'!$D$5:$BS$182,R$9,FALSE))="","",(VLOOKUP($E24,'DTOC Backsheet'!$D$5:$BS$182,R$9,FALSE))),"")</f>
        <v>377.68233003798412</v>
      </c>
      <c r="S24" s="197">
        <f ca="1">IFERROR(IF((VLOOKUP($E24,'DTOC Backsheet'!$D$5:$BS$182,S$9,FALSE))="","",(VLOOKUP($E24,'DTOC Backsheet'!$D$5:$BS$182,S$9,FALSE))),"")</f>
        <v>351.19786105456558</v>
      </c>
      <c r="T24" s="223">
        <f ca="1">IFERROR(IF((VLOOKUP($E24,'DTOC Backsheet'!$D$5:$BS$182,T$9,FALSE))="","",(VLOOKUP($E24,'DTOC Backsheet'!$D$5:$BS$182,T$9,FALSE))),"")</f>
        <v>314.35661662342358</v>
      </c>
      <c r="U24" s="199">
        <f ca="1">IFERROR(IF((VLOOKUP($E24,'DTOC Backsheet'!$D$5:$BS$182,U$9,FALSE))="","",(VLOOKUP($E24,'DTOC Backsheet'!$D$5:$BS$182,U$9,FALSE))),"")</f>
        <v>323.89496260510907</v>
      </c>
      <c r="V24" s="197">
        <f ca="1">IFERROR(IF((VLOOKUP($E24,'DTOC Backsheet'!$D$5:$BS$182,V$9,FALSE))="","",(VLOOKUP($E24,'DTOC Backsheet'!$D$5:$BS$182,V$9,FALSE))),"")</f>
        <v>321.48604030833985</v>
      </c>
      <c r="W24" s="197">
        <f ca="1">IFERROR(IF((VLOOKUP($E24,'DTOC Backsheet'!$D$5:$BS$182,W$9,FALSE))="","",(VLOOKUP($E24,'DTOC Backsheet'!$D$5:$BS$182,W$9,FALSE))),"")</f>
        <v>290.36171829311286</v>
      </c>
      <c r="X24" s="200">
        <f ca="1">IFERROR(IF((VLOOKUP($E24,'DTOC Backsheet'!$D$5:$BS$182,X$9,FALSE))="","",(VLOOKUP($E24,'DTOC Backsheet'!$D$5:$BS$182,X$9,FALSE))),"")</f>
        <v>315.46664982230402</v>
      </c>
      <c r="Y24" s="196">
        <f ca="1">IFERROR(IF((VLOOKUP($E24,'DTOC Backsheet'!$D$5:$BS$182,Y$9,FALSE))="","",(VLOOKUP($E24,'DTOC Backsheet'!$D$5:$BS$182,Y$9,FALSE))),"")</f>
        <v>531.707507355453</v>
      </c>
      <c r="Z24" s="197">
        <f ca="1">IFERROR(IF((VLOOKUP($E24,'DTOC Backsheet'!$D$5:$BS$182,Z$9,FALSE))="","",(VLOOKUP($E24,'DTOC Backsheet'!$D$5:$BS$182,Z$9,FALSE))),"")</f>
        <v>519.02750027814125</v>
      </c>
      <c r="AA24" s="197">
        <f ca="1">IFERROR(IF((VLOOKUP($E24,'DTOC Backsheet'!$D$5:$BS$182,AA$9,FALSE))="","",(VLOOKUP($E24,'DTOC Backsheet'!$D$5:$BS$182,AA$9,FALSE))),"")</f>
        <v>489.48741763827394</v>
      </c>
      <c r="AB24" s="197">
        <f ca="1">IFERROR(IF((VLOOKUP($E24,'DTOC Backsheet'!$D$5:$BS$182,AB$9,FALSE))="","",(VLOOKUP($E24,'DTOC Backsheet'!$D$5:$BS$182,AB$9,FALSE))),"")</f>
        <v>506.16575109277545</v>
      </c>
      <c r="AC24" s="223">
        <f ca="1">IFERROR(IF((VLOOKUP($E24,'DTOC Backsheet'!$D$5:$BS$182,AC$9,FALSE))="","",(VLOOKUP($E24,'DTOC Backsheet'!$D$5:$BS$182,AC$9,FALSE))),"")</f>
        <v>448.88902673142371</v>
      </c>
      <c r="AD24" s="199">
        <f ca="1">IFERROR(IF((VLOOKUP($E24,'DTOC Backsheet'!$D$5:$BS$182,AD$9,FALSE))="","",(VLOOKUP($E24,'DTOC Backsheet'!$D$5:$BS$182,AD$9,FALSE))),"")</f>
        <v>398.01521663843886</v>
      </c>
      <c r="AE24" s="197" t="str">
        <f ca="1">IFERROR(IF((VLOOKUP($E24,'DTOC Backsheet'!$D$5:$BS$182,AE$9,FALSE))="","",(VLOOKUP($E24,'DTOC Backsheet'!$D$5:$BS$182,AE$9,FALSE))),"")</f>
        <v/>
      </c>
      <c r="AF24" s="197" t="str">
        <f ca="1">IFERROR(IF((VLOOKUP($E24,'DTOC Backsheet'!$D$5:$BS$182,AF$9,FALSE))="","",(VLOOKUP($E24,'DTOC Backsheet'!$D$5:$BS$182,AF$9,FALSE))),"")</f>
        <v/>
      </c>
      <c r="AG24" s="201" t="str">
        <f ca="1">IFERROR(IF((VLOOKUP($E24,'DTOC Backsheet'!$D$5:$BS$182,AG$9,FALSE))="","",(VLOOKUP($E24,'DTOC Backsheet'!$D$5:$BS$182,AG$9,FALSE))),"")</f>
        <v/>
      </c>
      <c r="AH24" s="197">
        <f t="shared" ca="1" si="1"/>
        <v>-50.098760805103382</v>
      </c>
      <c r="AI24" s="197">
        <f t="shared" ca="1" si="2"/>
        <v>-35.304889441542798</v>
      </c>
      <c r="AJ24" s="197">
        <f t="shared" ca="1" si="2"/>
        <v>33.891287208351798</v>
      </c>
      <c r="AK24" s="197">
        <f t="shared" ca="1" si="2"/>
        <v>88.323348343259738</v>
      </c>
      <c r="AL24" s="200">
        <f t="shared" ca="1" si="2"/>
        <v>91.006004405092597</v>
      </c>
      <c r="AM24" s="199">
        <f t="shared" ca="1" si="2"/>
        <v>144.72648507022581</v>
      </c>
      <c r="AN24" s="197" t="str">
        <f t="shared" ca="1" si="2"/>
        <v/>
      </c>
      <c r="AO24" s="197" t="str">
        <f t="shared" ca="1" si="2"/>
        <v/>
      </c>
      <c r="AP24" s="200" t="str">
        <f t="shared" ca="1" si="2"/>
        <v/>
      </c>
      <c r="AQ24" s="196">
        <f t="shared" ca="1" si="3"/>
        <v>-48.123967726368619</v>
      </c>
      <c r="AR24" s="197">
        <f t="shared" ca="1" si="4"/>
        <v>-84.463040791120136</v>
      </c>
      <c r="AS24" s="197">
        <f t="shared" ca="1" si="4"/>
        <v>-111.80508760028982</v>
      </c>
      <c r="AT24" s="197">
        <f t="shared" ca="1" si="4"/>
        <v>-154.96789003820987</v>
      </c>
      <c r="AU24" s="200">
        <f t="shared" ca="1" si="4"/>
        <v>-134.53241010800014</v>
      </c>
      <c r="AV24" s="199">
        <f t="shared" ca="1" si="4"/>
        <v>-74.120254033329786</v>
      </c>
      <c r="AW24" s="197" t="str">
        <f t="shared" ca="1" si="4"/>
        <v/>
      </c>
      <c r="AX24" s="198" t="str">
        <f t="shared" ca="1" si="4"/>
        <v/>
      </c>
      <c r="AY24" s="199" t="str">
        <f t="shared" ca="1" si="4"/>
        <v/>
      </c>
    </row>
    <row r="25" spans="1:51">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196">
        <f ca="1">IFERROR(IF((VLOOKUP($E25,'DTOC Backsheet'!$D$5:$BS$182,G$9,FALSE))="","",(VLOOKUP($E25,'DTOC Backsheet'!$D$5:$BS$182,G$9,FALSE))),"")</f>
        <v>604.84740995125469</v>
      </c>
      <c r="H25" s="197">
        <f ca="1">IFERROR(IF((VLOOKUP($E25,'DTOC Backsheet'!$D$5:$BS$182,H$9,FALSE))="","",(VLOOKUP($E25,'DTOC Backsheet'!$D$5:$BS$182,H$9,FALSE))),"")</f>
        <v>611.26393023163871</v>
      </c>
      <c r="I25" s="197">
        <f ca="1">IFERROR(IF((VLOOKUP($E25,'DTOC Backsheet'!$D$5:$BS$182,I$9,FALSE))="","",(VLOOKUP($E25,'DTOC Backsheet'!$D$5:$BS$182,I$9,FALSE))),"")</f>
        <v>583.4966646520902</v>
      </c>
      <c r="J25" s="198">
        <f ca="1">IFERROR(IF((VLOOKUP($E25,'DTOC Backsheet'!$D$5:$BS$182,J$9,FALSE))="","",(VLOOKUP($E25,'DTOC Backsheet'!$D$5:$BS$182,J$9,FALSE))),"")</f>
        <v>561.01625028947774</v>
      </c>
      <c r="K25" s="223">
        <f ca="1">IFERROR(IF((VLOOKUP($E25,'DTOC Backsheet'!$D$5:$BS$182,K$9,FALSE))="","",(VLOOKUP($E25,'DTOC Backsheet'!$D$5:$BS$182,K$9,FALSE))),"")</f>
        <v>579.92691041159492</v>
      </c>
      <c r="L25" s="199">
        <f ca="1">IFERROR(IF((VLOOKUP($E25,'DTOC Backsheet'!$D$5:$BS$182,L$9,FALSE))="","",(VLOOKUP($E25,'DTOC Backsheet'!$D$5:$BS$182,L$9,FALSE))),"")</f>
        <v>625.88184791265394</v>
      </c>
      <c r="M25" s="197">
        <f ca="1">IFERROR(IF((VLOOKUP($E25,'DTOC Backsheet'!$D$5:$BS$182,M$9,FALSE))="","",(VLOOKUP($E25,'DTOC Backsheet'!$D$5:$BS$182,M$9,FALSE))),"")</f>
        <v>604.64700162481245</v>
      </c>
      <c r="N25" s="198">
        <f ca="1">IFERROR(IF((VLOOKUP($E25,'DTOC Backsheet'!$D$5:$BS$182,N$9,FALSE))="","",(VLOOKUP($E25,'DTOC Backsheet'!$D$5:$BS$182,N$9,FALSE))),"")</f>
        <v>575.62214834228382</v>
      </c>
      <c r="O25" s="199">
        <f ca="1">IFERROR(IF((VLOOKUP($E25,'DTOC Backsheet'!$D$5:$BS$182,O$9,FALSE))="","",(VLOOKUP($E25,'DTOC Backsheet'!$D$5:$BS$182,O$9,FALSE))),"")</f>
        <v>641.82667049678207</v>
      </c>
      <c r="P25" s="197">
        <f ca="1">IFERROR(IF((VLOOKUP($E25,'DTOC Backsheet'!$D$5:$BS$182,P$9,FALSE))="","",(VLOOKUP($E25,'DTOC Backsheet'!$D$5:$BS$182,P$9,FALSE))),"")</f>
        <v>465.05241276466006</v>
      </c>
      <c r="Q25" s="197">
        <f ca="1">IFERROR(IF((VLOOKUP($E25,'DTOC Backsheet'!$D$5:$BS$182,Q$9,FALSE))="","",(VLOOKUP($E25,'DTOC Backsheet'!$D$5:$BS$182,Q$9,FALSE))),"")</f>
        <v>437.20996804622956</v>
      </c>
      <c r="R25" s="197">
        <f ca="1">IFERROR(IF((VLOOKUP($E25,'DTOC Backsheet'!$D$5:$BS$182,R$9,FALSE))="","",(VLOOKUP($E25,'DTOC Backsheet'!$D$5:$BS$182,R$9,FALSE))),"")</f>
        <v>401.67976582196803</v>
      </c>
      <c r="S25" s="197">
        <f ca="1">IFERROR(IF((VLOOKUP($E25,'DTOC Backsheet'!$D$5:$BS$182,S$9,FALSE))="","",(VLOOKUP($E25,'DTOC Backsheet'!$D$5:$BS$182,S$9,FALSE))),"")</f>
        <v>391.34833390281102</v>
      </c>
      <c r="T25" s="223">
        <f ca="1">IFERROR(IF((VLOOKUP($E25,'DTOC Backsheet'!$D$5:$BS$182,T$9,FALSE))="","",(VLOOKUP($E25,'DTOC Backsheet'!$D$5:$BS$182,T$9,FALSE))),"")</f>
        <v>369.91319169262465</v>
      </c>
      <c r="U25" s="199">
        <f ca="1">IFERROR(IF((VLOOKUP($E25,'DTOC Backsheet'!$D$5:$BS$182,U$9,FALSE))="","",(VLOOKUP($E25,'DTOC Backsheet'!$D$5:$BS$182,U$9,FALSE))),"")</f>
        <v>377.58640390163339</v>
      </c>
      <c r="V25" s="197">
        <f ca="1">IFERROR(IF((VLOOKUP($E25,'DTOC Backsheet'!$D$5:$BS$182,V$9,FALSE))="","",(VLOOKUP($E25,'DTOC Backsheet'!$D$5:$BS$182,V$9,FALSE))),"")</f>
        <v>369.45590129828383</v>
      </c>
      <c r="W25" s="197">
        <f ca="1">IFERROR(IF((VLOOKUP($E25,'DTOC Backsheet'!$D$5:$BS$182,W$9,FALSE))="","",(VLOOKUP($E25,'DTOC Backsheet'!$D$5:$BS$182,W$9,FALSE))),"")</f>
        <v>330.00992866446194</v>
      </c>
      <c r="X25" s="200">
        <f ca="1">IFERROR(IF((VLOOKUP($E25,'DTOC Backsheet'!$D$5:$BS$182,X$9,FALSE))="","",(VLOOKUP($E25,'DTOC Backsheet'!$D$5:$BS$182,X$9,FALSE))),"")</f>
        <v>352.99251720487428</v>
      </c>
      <c r="Y25" s="196">
        <f ca="1">IFERROR(IF((VLOOKUP($E25,'DTOC Backsheet'!$D$5:$BS$182,Y$9,FALSE))="","",(VLOOKUP($E25,'DTOC Backsheet'!$D$5:$BS$182,Y$9,FALSE))),"")</f>
        <v>578.94697673687688</v>
      </c>
      <c r="Z25" s="197">
        <f ca="1">IFERROR(IF((VLOOKUP($E25,'DTOC Backsheet'!$D$5:$BS$182,Z$9,FALSE))="","",(VLOOKUP($E25,'DTOC Backsheet'!$D$5:$BS$182,Z$9,FALSE))),"")</f>
        <v>526.42367412499459</v>
      </c>
      <c r="AA25" s="197">
        <f ca="1">IFERROR(IF((VLOOKUP($E25,'DTOC Backsheet'!$D$5:$BS$182,AA$9,FALSE))="","",(VLOOKUP($E25,'DTOC Backsheet'!$D$5:$BS$182,AA$9,FALSE))),"")</f>
        <v>491.71516149224948</v>
      </c>
      <c r="AB25" s="197">
        <f ca="1">IFERROR(IF((VLOOKUP($E25,'DTOC Backsheet'!$D$5:$BS$182,AB$9,FALSE))="","",(VLOOKUP($E25,'DTOC Backsheet'!$D$5:$BS$182,AB$9,FALSE))),"")</f>
        <v>475.72004110745041</v>
      </c>
      <c r="AC25" s="223">
        <f ca="1">IFERROR(IF((VLOOKUP($E25,'DTOC Backsheet'!$D$5:$BS$182,AC$9,FALSE))="","",(VLOOKUP($E25,'DTOC Backsheet'!$D$5:$BS$182,AC$9,FALSE))),"")</f>
        <v>409.71770446343407</v>
      </c>
      <c r="AD25" s="199">
        <f ca="1">IFERROR(IF((VLOOKUP($E25,'DTOC Backsheet'!$D$5:$BS$182,AD$9,FALSE))="","",(VLOOKUP($E25,'DTOC Backsheet'!$D$5:$BS$182,AD$9,FALSE))),"")</f>
        <v>406.12329538819836</v>
      </c>
      <c r="AE25" s="197" t="str">
        <f ca="1">IFERROR(IF((VLOOKUP($E25,'DTOC Backsheet'!$D$5:$BS$182,AE$9,FALSE))="","",(VLOOKUP($E25,'DTOC Backsheet'!$D$5:$BS$182,AE$9,FALSE))),"")</f>
        <v/>
      </c>
      <c r="AF25" s="197" t="str">
        <f ca="1">IFERROR(IF((VLOOKUP($E25,'DTOC Backsheet'!$D$5:$BS$182,AF$9,FALSE))="","",(VLOOKUP($E25,'DTOC Backsheet'!$D$5:$BS$182,AF$9,FALSE))),"")</f>
        <v/>
      </c>
      <c r="AG25" s="201" t="str">
        <f ca="1">IFERROR(IF((VLOOKUP($E25,'DTOC Backsheet'!$D$5:$BS$182,AG$9,FALSE))="","",(VLOOKUP($E25,'DTOC Backsheet'!$D$5:$BS$182,AG$9,FALSE))),"")</f>
        <v/>
      </c>
      <c r="AH25" s="197">
        <f t="shared" ca="1" si="1"/>
        <v>25.900433214377813</v>
      </c>
      <c r="AI25" s="197">
        <f t="shared" ca="1" si="2"/>
        <v>84.840256106644119</v>
      </c>
      <c r="AJ25" s="197">
        <f t="shared" ca="1" si="2"/>
        <v>91.781503159840724</v>
      </c>
      <c r="AK25" s="197">
        <f t="shared" ca="1" si="2"/>
        <v>85.296209182027326</v>
      </c>
      <c r="AL25" s="200">
        <f t="shared" ca="1" si="2"/>
        <v>170.20920594816084</v>
      </c>
      <c r="AM25" s="199">
        <f t="shared" ca="1" si="2"/>
        <v>219.75855252445558</v>
      </c>
      <c r="AN25" s="197" t="str">
        <f t="shared" ca="1" si="2"/>
        <v/>
      </c>
      <c r="AO25" s="197" t="str">
        <f t="shared" ca="1" si="2"/>
        <v/>
      </c>
      <c r="AP25" s="200" t="str">
        <f t="shared" ca="1" si="2"/>
        <v/>
      </c>
      <c r="AQ25" s="196">
        <f t="shared" ca="1" si="3"/>
        <v>-113.89456397221682</v>
      </c>
      <c r="AR25" s="197">
        <f t="shared" ca="1" si="4"/>
        <v>-89.213706078765028</v>
      </c>
      <c r="AS25" s="197">
        <f t="shared" ca="1" si="4"/>
        <v>-90.035395670281446</v>
      </c>
      <c r="AT25" s="197">
        <f t="shared" ca="1" si="4"/>
        <v>-84.371707204639392</v>
      </c>
      <c r="AU25" s="200">
        <f t="shared" ca="1" si="4"/>
        <v>-39.804512770809424</v>
      </c>
      <c r="AV25" s="199">
        <f t="shared" ca="1" si="4"/>
        <v>-28.536891486564969</v>
      </c>
      <c r="AW25" s="197" t="str">
        <f t="shared" ca="1" si="4"/>
        <v/>
      </c>
      <c r="AX25" s="198" t="str">
        <f t="shared" ca="1" si="4"/>
        <v/>
      </c>
      <c r="AY25" s="199" t="str">
        <f t="shared" ca="1" si="4"/>
        <v/>
      </c>
    </row>
    <row r="26" spans="1:51">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196">
        <f ca="1">IFERROR(IF((VLOOKUP($E26,'DTOC Backsheet'!$D$5:$BS$182,G$9,FALSE))="","",(VLOOKUP($E26,'DTOC Backsheet'!$D$5:$BS$182,G$9,FALSE))),"")</f>
        <v>333.07044046646712</v>
      </c>
      <c r="H26" s="197">
        <f ca="1">IFERROR(IF((VLOOKUP($E26,'DTOC Backsheet'!$D$5:$BS$182,H$9,FALSE))="","",(VLOOKUP($E26,'DTOC Backsheet'!$D$5:$BS$182,H$9,FALSE))),"")</f>
        <v>339.06158947991679</v>
      </c>
      <c r="I26" s="197">
        <f ca="1">IFERROR(IF((VLOOKUP($E26,'DTOC Backsheet'!$D$5:$BS$182,I$9,FALSE))="","",(VLOOKUP($E26,'DTOC Backsheet'!$D$5:$BS$182,I$9,FALSE))),"")</f>
        <v>362.04326264869633</v>
      </c>
      <c r="J26" s="198">
        <f ca="1">IFERROR(IF((VLOOKUP($E26,'DTOC Backsheet'!$D$5:$BS$182,J$9,FALSE))="","",(VLOOKUP($E26,'DTOC Backsheet'!$D$5:$BS$182,J$9,FALSE))),"")</f>
        <v>394.85416466766679</v>
      </c>
      <c r="K26" s="223">
        <f ca="1">IFERROR(IF((VLOOKUP($E26,'DTOC Backsheet'!$D$5:$BS$182,K$9,FALSE))="","",(VLOOKUP($E26,'DTOC Backsheet'!$D$5:$BS$182,K$9,FALSE))),"")</f>
        <v>385.98445577666121</v>
      </c>
      <c r="L26" s="199">
        <f ca="1">IFERROR(IF((VLOOKUP($E26,'DTOC Backsheet'!$D$5:$BS$182,L$9,FALSE))="","",(VLOOKUP($E26,'DTOC Backsheet'!$D$5:$BS$182,L$9,FALSE))),"")</f>
        <v>353.89904445853819</v>
      </c>
      <c r="M26" s="197">
        <f ca="1">IFERROR(IF((VLOOKUP($E26,'DTOC Backsheet'!$D$5:$BS$182,M$9,FALSE))="","",(VLOOKUP($E26,'DTOC Backsheet'!$D$5:$BS$182,M$9,FALSE))),"")</f>
        <v>371.29925971325025</v>
      </c>
      <c r="N26" s="198">
        <f ca="1">IFERROR(IF((VLOOKUP($E26,'DTOC Backsheet'!$D$5:$BS$182,N$9,FALSE))="","",(VLOOKUP($E26,'DTOC Backsheet'!$D$5:$BS$182,N$9,FALSE))),"")</f>
        <v>364.86660666693439</v>
      </c>
      <c r="O26" s="199">
        <f ca="1">IFERROR(IF((VLOOKUP($E26,'DTOC Backsheet'!$D$5:$BS$182,O$9,FALSE))="","",(VLOOKUP($E26,'DTOC Backsheet'!$D$5:$BS$182,O$9,FALSE))),"")</f>
        <v>418.26228829414276</v>
      </c>
      <c r="P26" s="197">
        <f ca="1">IFERROR(IF((VLOOKUP($E26,'DTOC Backsheet'!$D$5:$BS$182,P$9,FALSE))="","",(VLOOKUP($E26,'DTOC Backsheet'!$D$5:$BS$182,P$9,FALSE))),"")</f>
        <v>321.13855927986322</v>
      </c>
      <c r="Q26" s="197">
        <f ca="1">IFERROR(IF((VLOOKUP($E26,'DTOC Backsheet'!$D$5:$BS$182,Q$9,FALSE))="","",(VLOOKUP($E26,'DTOC Backsheet'!$D$5:$BS$182,Q$9,FALSE))),"")</f>
        <v>297.40100207212691</v>
      </c>
      <c r="R26" s="197">
        <f ca="1">IFERROR(IF((VLOOKUP($E26,'DTOC Backsheet'!$D$5:$BS$182,R$9,FALSE))="","",(VLOOKUP($E26,'DTOC Backsheet'!$D$5:$BS$182,R$9,FALSE))),"")</f>
        <v>257.8357898471258</v>
      </c>
      <c r="S26" s="197">
        <f ca="1">IFERROR(IF((VLOOKUP($E26,'DTOC Backsheet'!$D$5:$BS$182,S$9,FALSE))="","",(VLOOKUP($E26,'DTOC Backsheet'!$D$5:$BS$182,S$9,FALSE))),"")</f>
        <v>260.92560920728033</v>
      </c>
      <c r="T26" s="223">
        <f ca="1">IFERROR(IF((VLOOKUP($E26,'DTOC Backsheet'!$D$5:$BS$182,T$9,FALSE))="","",(VLOOKUP($E26,'DTOC Backsheet'!$D$5:$BS$182,T$9,FALSE))),"")</f>
        <v>231.0530896320781</v>
      </c>
      <c r="U26" s="199">
        <f ca="1">IFERROR(IF((VLOOKUP($E26,'DTOC Backsheet'!$D$5:$BS$182,U$9,FALSE))="","",(VLOOKUP($E26,'DTOC Backsheet'!$D$5:$BS$182,U$9,FALSE))),"")</f>
        <v>235.64413852091621</v>
      </c>
      <c r="V26" s="197">
        <f ca="1">IFERROR(IF((VLOOKUP($E26,'DTOC Backsheet'!$D$5:$BS$182,V$9,FALSE))="","",(VLOOKUP($E26,'DTOC Backsheet'!$D$5:$BS$182,V$9,FALSE))),"")</f>
        <v>234.41171653452369</v>
      </c>
      <c r="W26" s="197">
        <f ca="1">IFERROR(IF((VLOOKUP($E26,'DTOC Backsheet'!$D$5:$BS$182,W$9,FALSE))="","",(VLOOKUP($E26,'DTOC Backsheet'!$D$5:$BS$182,W$9,FALSE))),"")</f>
        <v>222.20837383084336</v>
      </c>
      <c r="X26" s="200">
        <f ca="1">IFERROR(IF((VLOOKUP($E26,'DTOC Backsheet'!$D$5:$BS$182,X$9,FALSE))="","",(VLOOKUP($E26,'DTOC Backsheet'!$D$5:$BS$182,X$9,FALSE))),"")</f>
        <v>241.43109825598896</v>
      </c>
      <c r="Y26" s="196">
        <f ca="1">IFERROR(IF((VLOOKUP($E26,'DTOC Backsheet'!$D$5:$BS$182,Y$9,FALSE))="","",(VLOOKUP($E26,'DTOC Backsheet'!$D$5:$BS$182,Y$9,FALSE))),"")</f>
        <v>335.87305453064147</v>
      </c>
      <c r="Z26" s="197">
        <f ca="1">IFERROR(IF((VLOOKUP($E26,'DTOC Backsheet'!$D$5:$BS$182,Z$9,FALSE))="","",(VLOOKUP($E26,'DTOC Backsheet'!$D$5:$BS$182,Z$9,FALSE))),"")</f>
        <v>333.4025428534332</v>
      </c>
      <c r="AA26" s="197">
        <f ca="1">IFERROR(IF((VLOOKUP($E26,'DTOC Backsheet'!$D$5:$BS$182,AA$9,FALSE))="","",(VLOOKUP($E26,'DTOC Backsheet'!$D$5:$BS$182,AA$9,FALSE))),"")</f>
        <v>330.46589689750647</v>
      </c>
      <c r="AB26" s="197">
        <f ca="1">IFERROR(IF((VLOOKUP($E26,'DTOC Backsheet'!$D$5:$BS$182,AB$9,FALSE))="","",(VLOOKUP($E26,'DTOC Backsheet'!$D$5:$BS$182,AB$9,FALSE))),"")</f>
        <v>335.05731954288399</v>
      </c>
      <c r="AC26" s="223">
        <f ca="1">IFERROR(IF((VLOOKUP($E26,'DTOC Backsheet'!$D$5:$BS$182,AC$9,FALSE))="","",(VLOOKUP($E26,'DTOC Backsheet'!$D$5:$BS$182,AC$9,FALSE))),"")</f>
        <v>305.69085998361624</v>
      </c>
      <c r="AD26" s="199">
        <f ca="1">IFERROR(IF((VLOOKUP($E26,'DTOC Backsheet'!$D$5:$BS$182,AD$9,FALSE))="","",(VLOOKUP($E26,'DTOC Backsheet'!$D$5:$BS$182,AD$9,FALSE))),"")</f>
        <v>306.62312854105329</v>
      </c>
      <c r="AE26" s="197" t="str">
        <f ca="1">IFERROR(IF((VLOOKUP($E26,'DTOC Backsheet'!$D$5:$BS$182,AE$9,FALSE))="","",(VLOOKUP($E26,'DTOC Backsheet'!$D$5:$BS$182,AE$9,FALSE))),"")</f>
        <v/>
      </c>
      <c r="AF26" s="197" t="str">
        <f ca="1">IFERROR(IF((VLOOKUP($E26,'DTOC Backsheet'!$D$5:$BS$182,AF$9,FALSE))="","",(VLOOKUP($E26,'DTOC Backsheet'!$D$5:$BS$182,AF$9,FALSE))),"")</f>
        <v/>
      </c>
      <c r="AG26" s="201" t="str">
        <f ca="1">IFERROR(IF((VLOOKUP($E26,'DTOC Backsheet'!$D$5:$BS$182,AG$9,FALSE))="","",(VLOOKUP($E26,'DTOC Backsheet'!$D$5:$BS$182,AG$9,FALSE))),"")</f>
        <v/>
      </c>
      <c r="AH26" s="197">
        <f t="shared" ca="1" si="1"/>
        <v>-2.8026140641743496</v>
      </c>
      <c r="AI26" s="197">
        <f t="shared" ca="1" si="2"/>
        <v>5.6590466264835868</v>
      </c>
      <c r="AJ26" s="197">
        <f t="shared" ca="1" si="2"/>
        <v>31.577365751189859</v>
      </c>
      <c r="AK26" s="197">
        <f t="shared" ca="1" si="2"/>
        <v>59.796845124782806</v>
      </c>
      <c r="AL26" s="200">
        <f t="shared" ca="1" si="2"/>
        <v>80.293595793044972</v>
      </c>
      <c r="AM26" s="199">
        <f t="shared" ca="1" si="2"/>
        <v>47.275915917484895</v>
      </c>
      <c r="AN26" s="197" t="str">
        <f t="shared" ca="1" si="2"/>
        <v/>
      </c>
      <c r="AO26" s="197" t="str">
        <f t="shared" ca="1" si="2"/>
        <v/>
      </c>
      <c r="AP26" s="200" t="str">
        <f t="shared" ca="1" si="2"/>
        <v/>
      </c>
      <c r="AQ26" s="196">
        <f t="shared" ca="1" si="3"/>
        <v>-14.734495250778252</v>
      </c>
      <c r="AR26" s="197">
        <f t="shared" ca="1" si="4"/>
        <v>-36.001540781306289</v>
      </c>
      <c r="AS26" s="197">
        <f t="shared" ca="1" si="4"/>
        <v>-72.630107050380673</v>
      </c>
      <c r="AT26" s="197">
        <f t="shared" ca="1" si="4"/>
        <v>-74.131710335603657</v>
      </c>
      <c r="AU26" s="200">
        <f t="shared" ca="1" si="4"/>
        <v>-74.637770351538137</v>
      </c>
      <c r="AV26" s="199">
        <f t="shared" ca="1" si="4"/>
        <v>-70.978990020137076</v>
      </c>
      <c r="AW26" s="197" t="str">
        <f t="shared" ca="1" si="4"/>
        <v/>
      </c>
      <c r="AX26" s="198" t="str">
        <f t="shared" ca="1" si="4"/>
        <v/>
      </c>
      <c r="AY26" s="199" t="str">
        <f t="shared" ca="1" si="4"/>
        <v/>
      </c>
    </row>
    <row r="27" spans="1:51">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96">
        <f ca="1">IFERROR(IF((VLOOKUP($E27,'DTOC Backsheet'!$D$5:$BS$182,G$9,FALSE))="","",(VLOOKUP($E27,'DTOC Backsheet'!$D$5:$BS$182,G$9,FALSE))),"")</f>
        <v>377.47678166180367</v>
      </c>
      <c r="H27" s="197">
        <f ca="1">IFERROR(IF((VLOOKUP($E27,'DTOC Backsheet'!$D$5:$BS$182,H$9,FALSE))="","",(VLOOKUP($E27,'DTOC Backsheet'!$D$5:$BS$182,H$9,FALSE))),"")</f>
        <v>361.34631398948579</v>
      </c>
      <c r="I27" s="197">
        <f ca="1">IFERROR(IF((VLOOKUP($E27,'DTOC Backsheet'!$D$5:$BS$182,I$9,FALSE))="","",(VLOOKUP($E27,'DTOC Backsheet'!$D$5:$BS$182,I$9,FALSE))),"")</f>
        <v>366.31259098219448</v>
      </c>
      <c r="J27" s="198">
        <f ca="1">IFERROR(IF((VLOOKUP($E27,'DTOC Backsheet'!$D$5:$BS$182,J$9,FALSE))="","",(VLOOKUP($E27,'DTOC Backsheet'!$D$5:$BS$182,J$9,FALSE))),"")</f>
        <v>390.07126011531295</v>
      </c>
      <c r="K27" s="223">
        <f ca="1">IFERROR(IF((VLOOKUP($E27,'DTOC Backsheet'!$D$5:$BS$182,K$9,FALSE))="","",(VLOOKUP($E27,'DTOC Backsheet'!$D$5:$BS$182,K$9,FALSE))),"")</f>
        <v>423.2062602106655</v>
      </c>
      <c r="L27" s="199">
        <f ca="1">IFERROR(IF((VLOOKUP($E27,'DTOC Backsheet'!$D$5:$BS$182,L$9,FALSE))="","",(VLOOKUP($E27,'DTOC Backsheet'!$D$5:$BS$182,L$9,FALSE))),"")</f>
        <v>403.38088245577234</v>
      </c>
      <c r="M27" s="197">
        <f ca="1">IFERROR(IF((VLOOKUP($E27,'DTOC Backsheet'!$D$5:$BS$182,M$9,FALSE))="","",(VLOOKUP($E27,'DTOC Backsheet'!$D$5:$BS$182,M$9,FALSE))),"")</f>
        <v>398.05875088791481</v>
      </c>
      <c r="N27" s="198">
        <f ca="1">IFERROR(IF((VLOOKUP($E27,'DTOC Backsheet'!$D$5:$BS$182,N$9,FALSE))="","",(VLOOKUP($E27,'DTOC Backsheet'!$D$5:$BS$182,N$9,FALSE))),"")</f>
        <v>341.66874566008971</v>
      </c>
      <c r="O27" s="199">
        <f ca="1">IFERROR(IF((VLOOKUP($E27,'DTOC Backsheet'!$D$5:$BS$182,O$9,FALSE))="","",(VLOOKUP($E27,'DTOC Backsheet'!$D$5:$BS$182,O$9,FALSE))),"")</f>
        <v>385.57607228864214</v>
      </c>
      <c r="P27" s="197">
        <f ca="1">IFERROR(IF((VLOOKUP($E27,'DTOC Backsheet'!$D$5:$BS$182,P$9,FALSE))="","",(VLOOKUP($E27,'DTOC Backsheet'!$D$5:$BS$182,P$9,FALSE))),"")</f>
        <v>312.82617971305956</v>
      </c>
      <c r="Q27" s="197">
        <f ca="1">IFERROR(IF((VLOOKUP($E27,'DTOC Backsheet'!$D$5:$BS$182,Q$9,FALSE))="","",(VLOOKUP($E27,'DTOC Backsheet'!$D$5:$BS$182,Q$9,FALSE))),"")</f>
        <v>302.80291381021436</v>
      </c>
      <c r="R27" s="197">
        <f ca="1">IFERROR(IF((VLOOKUP($E27,'DTOC Backsheet'!$D$5:$BS$182,R$9,FALSE))="","",(VLOOKUP($E27,'DTOC Backsheet'!$D$5:$BS$182,R$9,FALSE))),"")</f>
        <v>258.03534470205028</v>
      </c>
      <c r="S27" s="197">
        <f ca="1">IFERROR(IF((VLOOKUP($E27,'DTOC Backsheet'!$D$5:$BS$182,S$9,FALSE))="","",(VLOOKUP($E27,'DTOC Backsheet'!$D$5:$BS$182,S$9,FALSE))),"")</f>
        <v>248.31529400131157</v>
      </c>
      <c r="T27" s="223">
        <f ca="1">IFERROR(IF((VLOOKUP($E27,'DTOC Backsheet'!$D$5:$BS$182,T$9,FALSE))="","",(VLOOKUP($E27,'DTOC Backsheet'!$D$5:$BS$182,T$9,FALSE))),"")</f>
        <v>225.70875896394341</v>
      </c>
      <c r="U27" s="199">
        <f ca="1">IFERROR(IF((VLOOKUP($E27,'DTOC Backsheet'!$D$5:$BS$182,U$9,FALSE))="","",(VLOOKUP($E27,'DTOC Backsheet'!$D$5:$BS$182,U$9,FALSE))),"")</f>
        <v>233.23703533306562</v>
      </c>
      <c r="V27" s="197">
        <f ca="1">IFERROR(IF((VLOOKUP($E27,'DTOC Backsheet'!$D$5:$BS$182,V$9,FALSE))="","",(VLOOKUP($E27,'DTOC Backsheet'!$D$5:$BS$182,V$9,FALSE))),"")</f>
        <v>223.13872249926902</v>
      </c>
      <c r="W27" s="197">
        <f ca="1">IFERROR(IF((VLOOKUP($E27,'DTOC Backsheet'!$D$5:$BS$182,W$9,FALSE))="","",(VLOOKUP($E27,'DTOC Backsheet'!$D$5:$BS$182,W$9,FALSE))),"")</f>
        <v>190.56251253462071</v>
      </c>
      <c r="X27" s="200">
        <f ca="1">IFERROR(IF((VLOOKUP($E27,'DTOC Backsheet'!$D$5:$BS$182,X$9,FALSE))="","",(VLOOKUP($E27,'DTOC Backsheet'!$D$5:$BS$182,X$9,FALSE))),"")</f>
        <v>195.03377558090486</v>
      </c>
      <c r="Y27" s="196">
        <f ca="1">IFERROR(IF((VLOOKUP($E27,'DTOC Backsheet'!$D$5:$BS$182,Y$9,FALSE))="","",(VLOOKUP($E27,'DTOC Backsheet'!$D$5:$BS$182,Y$9,FALSE))),"")</f>
        <v>326.13474562543934</v>
      </c>
      <c r="Z27" s="197">
        <f ca="1">IFERROR(IF((VLOOKUP($E27,'DTOC Backsheet'!$D$5:$BS$182,Z$9,FALSE))="","",(VLOOKUP($E27,'DTOC Backsheet'!$D$5:$BS$182,Z$9,FALSE))),"")</f>
        <v>332.15813339397727</v>
      </c>
      <c r="AA27" s="197">
        <f ca="1">IFERROR(IF((VLOOKUP($E27,'DTOC Backsheet'!$D$5:$BS$182,AA$9,FALSE))="","",(VLOOKUP($E27,'DTOC Backsheet'!$D$5:$BS$182,AA$9,FALSE))),"")</f>
        <v>315.43530682606286</v>
      </c>
      <c r="AB27" s="197">
        <f ca="1">IFERROR(IF((VLOOKUP($E27,'DTOC Backsheet'!$D$5:$BS$182,AB$9,FALSE))="","",(VLOOKUP($E27,'DTOC Backsheet'!$D$5:$BS$182,AB$9,FALSE))),"")</f>
        <v>331.24669971847482</v>
      </c>
      <c r="AC27" s="223">
        <f ca="1">IFERROR(IF((VLOOKUP($E27,'DTOC Backsheet'!$D$5:$BS$182,AC$9,FALSE))="","",(VLOOKUP($E27,'DTOC Backsheet'!$D$5:$BS$182,AC$9,FALSE))),"")</f>
        <v>260.90779650035148</v>
      </c>
      <c r="AD27" s="199">
        <f ca="1">IFERROR(IF((VLOOKUP($E27,'DTOC Backsheet'!$D$5:$BS$182,AD$9,FALSE))="","",(VLOOKUP($E27,'DTOC Backsheet'!$D$5:$BS$182,AD$9,FALSE))),"")</f>
        <v>259.75859751819627</v>
      </c>
      <c r="AE27" s="197" t="str">
        <f ca="1">IFERROR(IF((VLOOKUP($E27,'DTOC Backsheet'!$D$5:$BS$182,AE$9,FALSE))="","",(VLOOKUP($E27,'DTOC Backsheet'!$D$5:$BS$182,AE$9,FALSE))),"")</f>
        <v/>
      </c>
      <c r="AF27" s="197" t="str">
        <f ca="1">IFERROR(IF((VLOOKUP($E27,'DTOC Backsheet'!$D$5:$BS$182,AF$9,FALSE))="","",(VLOOKUP($E27,'DTOC Backsheet'!$D$5:$BS$182,AF$9,FALSE))),"")</f>
        <v/>
      </c>
      <c r="AG27" s="201" t="str">
        <f ca="1">IFERROR(IF((VLOOKUP($E27,'DTOC Backsheet'!$D$5:$BS$182,AG$9,FALSE))="","",(VLOOKUP($E27,'DTOC Backsheet'!$D$5:$BS$182,AG$9,FALSE))),"")</f>
        <v/>
      </c>
      <c r="AH27" s="197">
        <f t="shared" ca="1" si="1"/>
        <v>51.342036036364334</v>
      </c>
      <c r="AI27" s="197">
        <f t="shared" ca="1" si="2"/>
        <v>29.188180595508527</v>
      </c>
      <c r="AJ27" s="197">
        <f t="shared" ca="1" si="2"/>
        <v>50.877284156131623</v>
      </c>
      <c r="AK27" s="197">
        <f t="shared" ca="1" si="2"/>
        <v>58.824560396838137</v>
      </c>
      <c r="AL27" s="200">
        <f t="shared" ca="1" si="2"/>
        <v>162.29846371031402</v>
      </c>
      <c r="AM27" s="199">
        <f t="shared" ca="1" si="2"/>
        <v>143.62228493757607</v>
      </c>
      <c r="AN27" s="197" t="str">
        <f t="shared" ca="1" si="2"/>
        <v/>
      </c>
      <c r="AO27" s="197" t="str">
        <f t="shared" ca="1" si="2"/>
        <v/>
      </c>
      <c r="AP27" s="200" t="str">
        <f t="shared" ca="1" si="2"/>
        <v/>
      </c>
      <c r="AQ27" s="196">
        <f t="shared" ca="1" si="3"/>
        <v>-13.308565912379777</v>
      </c>
      <c r="AR27" s="197">
        <f t="shared" ca="1" si="4"/>
        <v>-29.355219583762903</v>
      </c>
      <c r="AS27" s="197">
        <f t="shared" ca="1" si="4"/>
        <v>-57.399962124012575</v>
      </c>
      <c r="AT27" s="197">
        <f t="shared" ca="1" si="4"/>
        <v>-82.931405717163244</v>
      </c>
      <c r="AU27" s="200">
        <f t="shared" ca="1" si="4"/>
        <v>-35.199037536408071</v>
      </c>
      <c r="AV27" s="199">
        <f t="shared" ca="1" si="4"/>
        <v>-26.521562185130648</v>
      </c>
      <c r="AW27" s="197" t="str">
        <f t="shared" ca="1" si="4"/>
        <v/>
      </c>
      <c r="AX27" s="198" t="str">
        <f t="shared" ca="1" si="4"/>
        <v/>
      </c>
      <c r="AY27" s="199" t="str">
        <f t="shared" ca="1" si="4"/>
        <v/>
      </c>
    </row>
    <row r="28" spans="1:51">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96">
        <f ca="1">IFERROR(IF((VLOOKUP($E28,'DTOC Backsheet'!$D$5:$BS$182,G$9,FALSE))="","",(VLOOKUP($E28,'DTOC Backsheet'!$D$5:$BS$182,G$9,FALSE))),"")</f>
        <v>422.72161809969873</v>
      </c>
      <c r="H28" s="197">
        <f ca="1">IFERROR(IF((VLOOKUP($E28,'DTOC Backsheet'!$D$5:$BS$182,H$9,FALSE))="","",(VLOOKUP($E28,'DTOC Backsheet'!$D$5:$BS$182,H$9,FALSE))),"")</f>
        <v>427.91776235688957</v>
      </c>
      <c r="I28" s="197">
        <f ca="1">IFERROR(IF((VLOOKUP($E28,'DTOC Backsheet'!$D$5:$BS$182,I$9,FALSE))="","",(VLOOKUP($E28,'DTOC Backsheet'!$D$5:$BS$182,I$9,FALSE))),"")</f>
        <v>436.62894537629768</v>
      </c>
      <c r="J28" s="198">
        <f ca="1">IFERROR(IF((VLOOKUP($E28,'DTOC Backsheet'!$D$5:$BS$182,J$9,FALSE))="","",(VLOOKUP($E28,'DTOC Backsheet'!$D$5:$BS$182,J$9,FALSE))),"")</f>
        <v>391.74852291958098</v>
      </c>
      <c r="K28" s="223">
        <f ca="1">IFERROR(IF((VLOOKUP($E28,'DTOC Backsheet'!$D$5:$BS$182,K$9,FALSE))="","",(VLOOKUP($E28,'DTOC Backsheet'!$D$5:$BS$182,K$9,FALSE))),"")</f>
        <v>369.28284039584429</v>
      </c>
      <c r="L28" s="199">
        <f ca="1">IFERROR(IF((VLOOKUP($E28,'DTOC Backsheet'!$D$5:$BS$182,L$9,FALSE))="","",(VLOOKUP($E28,'DTOC Backsheet'!$D$5:$BS$182,L$9,FALSE))),"")</f>
        <v>415.02928689542608</v>
      </c>
      <c r="M28" s="197">
        <f ca="1">IFERROR(IF((VLOOKUP($E28,'DTOC Backsheet'!$D$5:$BS$182,M$9,FALSE))="","",(VLOOKUP($E28,'DTOC Backsheet'!$D$5:$BS$182,M$9,FALSE))),"")</f>
        <v>395.63368352202707</v>
      </c>
      <c r="N28" s="198">
        <f ca="1">IFERROR(IF((VLOOKUP($E28,'DTOC Backsheet'!$D$5:$BS$182,N$9,FALSE))="","",(VLOOKUP($E28,'DTOC Backsheet'!$D$5:$BS$182,N$9,FALSE))),"")</f>
        <v>355.60053846765572</v>
      </c>
      <c r="O28" s="199">
        <f ca="1">IFERROR(IF((VLOOKUP($E28,'DTOC Backsheet'!$D$5:$BS$182,O$9,FALSE))="","",(VLOOKUP($E28,'DTOC Backsheet'!$D$5:$BS$182,O$9,FALSE))),"")</f>
        <v>427.13936017833726</v>
      </c>
      <c r="P28" s="197">
        <f ca="1">IFERROR(IF((VLOOKUP($E28,'DTOC Backsheet'!$D$5:$BS$182,P$9,FALSE))="","",(VLOOKUP($E28,'DTOC Backsheet'!$D$5:$BS$182,P$9,FALSE))),"")</f>
        <v>328.12298231577029</v>
      </c>
      <c r="Q28" s="197">
        <f ca="1">IFERROR(IF((VLOOKUP($E28,'DTOC Backsheet'!$D$5:$BS$182,Q$9,FALSE))="","",(VLOOKUP($E28,'DTOC Backsheet'!$D$5:$BS$182,Q$9,FALSE))),"")</f>
        <v>347.84980769639225</v>
      </c>
      <c r="R28" s="197">
        <f ca="1">IFERROR(IF((VLOOKUP($E28,'DTOC Backsheet'!$D$5:$BS$182,R$9,FALSE))="","",(VLOOKUP($E28,'DTOC Backsheet'!$D$5:$BS$182,R$9,FALSE))),"")</f>
        <v>311.04848622204634</v>
      </c>
      <c r="S28" s="197">
        <f ca="1">IFERROR(IF((VLOOKUP($E28,'DTOC Backsheet'!$D$5:$BS$182,S$9,FALSE))="","",(VLOOKUP($E28,'DTOC Backsheet'!$D$5:$BS$182,S$9,FALSE))),"")</f>
        <v>311.69496240501383</v>
      </c>
      <c r="T28" s="223">
        <f ca="1">IFERROR(IF((VLOOKUP($E28,'DTOC Backsheet'!$D$5:$BS$182,T$9,FALSE))="","",(VLOOKUP($E28,'DTOC Backsheet'!$D$5:$BS$182,T$9,FALSE))),"")</f>
        <v>282.06792846417665</v>
      </c>
      <c r="U28" s="199">
        <f ca="1">IFERROR(IF((VLOOKUP($E28,'DTOC Backsheet'!$D$5:$BS$182,U$9,FALSE))="","",(VLOOKUP($E28,'DTOC Backsheet'!$D$5:$BS$182,U$9,FALSE))),"")</f>
        <v>289.87703697374394</v>
      </c>
      <c r="V28" s="197">
        <f ca="1">IFERROR(IF((VLOOKUP($E28,'DTOC Backsheet'!$D$5:$BS$182,V$9,FALSE))="","",(VLOOKUP($E28,'DTOC Backsheet'!$D$5:$BS$182,V$9,FALSE))),"")</f>
        <v>287.47362033859048</v>
      </c>
      <c r="W28" s="197">
        <f ca="1">IFERROR(IF((VLOOKUP($E28,'DTOC Backsheet'!$D$5:$BS$182,W$9,FALSE))="","",(VLOOKUP($E28,'DTOC Backsheet'!$D$5:$BS$182,W$9,FALSE))),"")</f>
        <v>256.78086781196924</v>
      </c>
      <c r="X28" s="200">
        <f ca="1">IFERROR(IF((VLOOKUP($E28,'DTOC Backsheet'!$D$5:$BS$182,X$9,FALSE))="","",(VLOOKUP($E28,'DTOC Backsheet'!$D$5:$BS$182,X$9,FALSE))),"")</f>
        <v>282.73830561029882</v>
      </c>
      <c r="Y28" s="196">
        <f ca="1">IFERROR(IF((VLOOKUP($E28,'DTOC Backsheet'!$D$5:$BS$182,Y$9,FALSE))="","",(VLOOKUP($E28,'DTOC Backsheet'!$D$5:$BS$182,Y$9,FALSE))),"")</f>
        <v>393.18267464114717</v>
      </c>
      <c r="Z28" s="197">
        <f ca="1">IFERROR(IF((VLOOKUP($E28,'DTOC Backsheet'!$D$5:$BS$182,Z$9,FALSE))="","",(VLOOKUP($E28,'DTOC Backsheet'!$D$5:$BS$182,Z$9,FALSE))),"")</f>
        <v>430.81587349965702</v>
      </c>
      <c r="AA28" s="197">
        <f ca="1">IFERROR(IF((VLOOKUP($E28,'DTOC Backsheet'!$D$5:$BS$182,AA$9,FALSE))="","",(VLOOKUP($E28,'DTOC Backsheet'!$D$5:$BS$182,AA$9,FALSE))),"")</f>
        <v>392.26354631081722</v>
      </c>
      <c r="AB28" s="197">
        <f ca="1">IFERROR(IF((VLOOKUP($E28,'DTOC Backsheet'!$D$5:$BS$182,AB$9,FALSE))="","",(VLOOKUP($E28,'DTOC Backsheet'!$D$5:$BS$182,AB$9,FALSE))),"")</f>
        <v>385.16583309326927</v>
      </c>
      <c r="AC28" s="223">
        <f ca="1">IFERROR(IF((VLOOKUP($E28,'DTOC Backsheet'!$D$5:$BS$182,AC$9,FALSE))="","",(VLOOKUP($E28,'DTOC Backsheet'!$D$5:$BS$182,AC$9,FALSE))),"")</f>
        <v>400.1782624886585</v>
      </c>
      <c r="AD28" s="199">
        <f ca="1">IFERROR(IF((VLOOKUP($E28,'DTOC Backsheet'!$D$5:$BS$182,AD$9,FALSE))="","",(VLOOKUP($E28,'DTOC Backsheet'!$D$5:$BS$182,AD$9,FALSE))),"")</f>
        <v>316.99714859379765</v>
      </c>
      <c r="AE28" s="197" t="str">
        <f ca="1">IFERROR(IF((VLOOKUP($E28,'DTOC Backsheet'!$D$5:$BS$182,AE$9,FALSE))="","",(VLOOKUP($E28,'DTOC Backsheet'!$D$5:$BS$182,AE$9,FALSE))),"")</f>
        <v/>
      </c>
      <c r="AF28" s="197" t="str">
        <f ca="1">IFERROR(IF((VLOOKUP($E28,'DTOC Backsheet'!$D$5:$BS$182,AF$9,FALSE))="","",(VLOOKUP($E28,'DTOC Backsheet'!$D$5:$BS$182,AF$9,FALSE))),"")</f>
        <v/>
      </c>
      <c r="AG28" s="201" t="str">
        <f ca="1">IFERROR(IF((VLOOKUP($E28,'DTOC Backsheet'!$D$5:$BS$182,AG$9,FALSE))="","",(VLOOKUP($E28,'DTOC Backsheet'!$D$5:$BS$182,AG$9,FALSE))),"")</f>
        <v/>
      </c>
      <c r="AH28" s="197">
        <f t="shared" ca="1" si="1"/>
        <v>29.538943458551557</v>
      </c>
      <c r="AI28" s="197">
        <f t="shared" ref="AI28:AP43" ca="1" si="5">IFERROR(IF(Z28=0,"",(H28-Z28)),"")</f>
        <v>-2.8981111427674477</v>
      </c>
      <c r="AJ28" s="197">
        <f t="shared" ca="1" si="5"/>
        <v>44.36539906548046</v>
      </c>
      <c r="AK28" s="197">
        <f t="shared" ca="1" si="5"/>
        <v>6.5826898263117073</v>
      </c>
      <c r="AL28" s="200">
        <f t="shared" ca="1" si="5"/>
        <v>-30.895422092814215</v>
      </c>
      <c r="AM28" s="199">
        <f t="shared" ca="1" si="5"/>
        <v>98.032138301628436</v>
      </c>
      <c r="AN28" s="197" t="str">
        <f t="shared" ca="1" si="5"/>
        <v/>
      </c>
      <c r="AO28" s="197" t="str">
        <f t="shared" ca="1" si="5"/>
        <v/>
      </c>
      <c r="AP28" s="200" t="str">
        <f t="shared" ca="1" si="5"/>
        <v/>
      </c>
      <c r="AQ28" s="196">
        <f t="shared" ca="1" si="3"/>
        <v>-65.059692325376886</v>
      </c>
      <c r="AR28" s="197">
        <f t="shared" ref="AR28:AY43" ca="1" si="6">IFERROR(IF(Z28=0,"",(Q28-Z28)),"")</f>
        <v>-82.966065803264769</v>
      </c>
      <c r="AS28" s="197">
        <f t="shared" ca="1" si="6"/>
        <v>-81.215060088770883</v>
      </c>
      <c r="AT28" s="197">
        <f t="shared" ca="1" si="6"/>
        <v>-73.470870688255445</v>
      </c>
      <c r="AU28" s="200">
        <f t="shared" ca="1" si="6"/>
        <v>-118.11033402448186</v>
      </c>
      <c r="AV28" s="199">
        <f t="shared" ca="1" si="6"/>
        <v>-27.120111620053706</v>
      </c>
      <c r="AW28" s="197" t="str">
        <f t="shared" ca="1" si="6"/>
        <v/>
      </c>
      <c r="AX28" s="198" t="str">
        <f t="shared" ca="1" si="6"/>
        <v/>
      </c>
      <c r="AY28" s="199" t="str">
        <f t="shared" ca="1" si="6"/>
        <v/>
      </c>
    </row>
    <row r="29" spans="1:51">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196">
        <f ca="1">IFERROR(IF((VLOOKUP($E29,'DTOC Backsheet'!$D$5:$BS$182,G$9,FALSE))="","",(VLOOKUP($E29,'DTOC Backsheet'!$D$5:$BS$182,G$9,FALSE))),"")</f>
        <v>463.24917748402612</v>
      </c>
      <c r="H29" s="197">
        <f ca="1">IFERROR(IF((VLOOKUP($E29,'DTOC Backsheet'!$D$5:$BS$182,H$9,FALSE))="","",(VLOOKUP($E29,'DTOC Backsheet'!$D$5:$BS$182,H$9,FALSE))),"")</f>
        <v>498.2973291820951</v>
      </c>
      <c r="I29" s="197">
        <f ca="1">IFERROR(IF((VLOOKUP($E29,'DTOC Backsheet'!$D$5:$BS$182,I$9,FALSE))="","",(VLOOKUP($E29,'DTOC Backsheet'!$D$5:$BS$182,I$9,FALSE))),"")</f>
        <v>508.98840993880049</v>
      </c>
      <c r="J29" s="198">
        <f ca="1">IFERROR(IF((VLOOKUP($E29,'DTOC Backsheet'!$D$5:$BS$182,J$9,FALSE))="","",(VLOOKUP($E29,'DTOC Backsheet'!$D$5:$BS$182,J$9,FALSE))),"")</f>
        <v>491.23191929070725</v>
      </c>
      <c r="K29" s="223">
        <f ca="1">IFERROR(IF((VLOOKUP($E29,'DTOC Backsheet'!$D$5:$BS$182,K$9,FALSE))="","",(VLOOKUP($E29,'DTOC Backsheet'!$D$5:$BS$182,K$9,FALSE))),"")</f>
        <v>504.43307987724785</v>
      </c>
      <c r="L29" s="199">
        <f ca="1">IFERROR(IF((VLOOKUP($E29,'DTOC Backsheet'!$D$5:$BS$182,L$9,FALSE))="","",(VLOOKUP($E29,'DTOC Backsheet'!$D$5:$BS$182,L$9,FALSE))),"")</f>
        <v>514.19450143771792</v>
      </c>
      <c r="M29" s="197">
        <f ca="1">IFERROR(IF((VLOOKUP($E29,'DTOC Backsheet'!$D$5:$BS$182,M$9,FALSE))="","",(VLOOKUP($E29,'DTOC Backsheet'!$D$5:$BS$182,M$9,FALSE))),"")</f>
        <v>597.32017803210999</v>
      </c>
      <c r="N29" s="198">
        <f ca="1">IFERROR(IF((VLOOKUP($E29,'DTOC Backsheet'!$D$5:$BS$182,N$9,FALSE))="","",(VLOOKUP($E29,'DTOC Backsheet'!$D$5:$BS$182,N$9,FALSE))),"")</f>
        <v>561.30970933710944</v>
      </c>
      <c r="O29" s="199">
        <f ca="1">IFERROR(IF((VLOOKUP($E29,'DTOC Backsheet'!$D$5:$BS$182,O$9,FALSE))="","",(VLOOKUP($E29,'DTOC Backsheet'!$D$5:$BS$182,O$9,FALSE))),"")</f>
        <v>439.29994650931854</v>
      </c>
      <c r="P29" s="197">
        <f ca="1">IFERROR(IF((VLOOKUP($E29,'DTOC Backsheet'!$D$5:$BS$182,P$9,FALSE))="","",(VLOOKUP($E29,'DTOC Backsheet'!$D$5:$BS$182,P$9,FALSE))),"")</f>
        <v>363.01283315579798</v>
      </c>
      <c r="Q29" s="197">
        <f ca="1">IFERROR(IF((VLOOKUP($E29,'DTOC Backsheet'!$D$5:$BS$182,Q$9,FALSE))="","",(VLOOKUP($E29,'DTOC Backsheet'!$D$5:$BS$182,Q$9,FALSE))),"")</f>
        <v>341.82729121956572</v>
      </c>
      <c r="R29" s="197">
        <f ca="1">IFERROR(IF((VLOOKUP($E29,'DTOC Backsheet'!$D$5:$BS$182,R$9,FALSE))="","",(VLOOKUP($E29,'DTOC Backsheet'!$D$5:$BS$182,R$9,FALSE))),"")</f>
        <v>308.87076947121835</v>
      </c>
      <c r="S29" s="197">
        <f ca="1">IFERROR(IF((VLOOKUP($E29,'DTOC Backsheet'!$D$5:$BS$182,S$9,FALSE))="","",(VLOOKUP($E29,'DTOC Backsheet'!$D$5:$BS$182,S$9,FALSE))),"")</f>
        <v>310.78469348219301</v>
      </c>
      <c r="T29" s="223">
        <f ca="1">IFERROR(IF((VLOOKUP($E29,'DTOC Backsheet'!$D$5:$BS$182,T$9,FALSE))="","",(VLOOKUP($E29,'DTOC Backsheet'!$D$5:$BS$182,T$9,FALSE))),"")</f>
        <v>303.40743030730886</v>
      </c>
      <c r="U29" s="199">
        <f ca="1">IFERROR(IF((VLOOKUP($E29,'DTOC Backsheet'!$D$5:$BS$182,U$9,FALSE))="","",(VLOOKUP($E29,'DTOC Backsheet'!$D$5:$BS$182,U$9,FALSE))),"")</f>
        <v>313.55742293114304</v>
      </c>
      <c r="V29" s="197">
        <f ca="1">IFERROR(IF((VLOOKUP($E29,'DTOC Backsheet'!$D$5:$BS$182,V$9,FALSE))="","",(VLOOKUP($E29,'DTOC Backsheet'!$D$5:$BS$182,V$9,FALSE))),"")</f>
        <v>311.88787683859522</v>
      </c>
      <c r="W29" s="197">
        <f ca="1">IFERROR(IF((VLOOKUP($E29,'DTOC Backsheet'!$D$5:$BS$182,W$9,FALSE))="","",(VLOOKUP($E29,'DTOC Backsheet'!$D$5:$BS$182,W$9,FALSE))),"")</f>
        <v>281.64132726565202</v>
      </c>
      <c r="X29" s="200">
        <f ca="1">IFERROR(IF((VLOOKUP($E29,'DTOC Backsheet'!$D$5:$BS$182,X$9,FALSE))="","",(VLOOKUP($E29,'DTOC Backsheet'!$D$5:$BS$182,X$9,FALSE))),"")</f>
        <v>311.88787683859522</v>
      </c>
      <c r="Y29" s="196">
        <f ca="1">IFERROR(IF((VLOOKUP($E29,'DTOC Backsheet'!$D$5:$BS$182,Y$9,FALSE))="","",(VLOOKUP($E29,'DTOC Backsheet'!$D$5:$BS$182,Y$9,FALSE))),"")</f>
        <v>375.51790812665695</v>
      </c>
      <c r="Z29" s="197">
        <f ca="1">IFERROR(IF((VLOOKUP($E29,'DTOC Backsheet'!$D$5:$BS$182,Z$9,FALSE))="","",(VLOOKUP($E29,'DTOC Backsheet'!$D$5:$BS$182,Z$9,FALSE))),"")</f>
        <v>432.3570540874033</v>
      </c>
      <c r="AA29" s="197">
        <f ca="1">IFERROR(IF((VLOOKUP($E29,'DTOC Backsheet'!$D$5:$BS$182,AA$9,FALSE))="","",(VLOOKUP($E29,'DTOC Backsheet'!$D$5:$BS$182,AA$9,FALSE))),"")</f>
        <v>408.33464630757641</v>
      </c>
      <c r="AB29" s="197">
        <f ca="1">IFERROR(IF((VLOOKUP($E29,'DTOC Backsheet'!$D$5:$BS$182,AB$9,FALSE))="","",(VLOOKUP($E29,'DTOC Backsheet'!$D$5:$BS$182,AB$9,FALSE))),"")</f>
        <v>430.04275661343149</v>
      </c>
      <c r="AC29" s="223">
        <f ca="1">IFERROR(IF((VLOOKUP($E29,'DTOC Backsheet'!$D$5:$BS$182,AC$9,FALSE))="","",(VLOOKUP($E29,'DTOC Backsheet'!$D$5:$BS$182,AC$9,FALSE))),"")</f>
        <v>395.65229615021121</v>
      </c>
      <c r="AD29" s="199">
        <f ca="1">IFERROR(IF((VLOOKUP($E29,'DTOC Backsheet'!$D$5:$BS$182,AD$9,FALSE))="","",(VLOOKUP($E29,'DTOC Backsheet'!$D$5:$BS$182,AD$9,FALSE))),"")</f>
        <v>392.27342183821247</v>
      </c>
      <c r="AE29" s="197" t="str">
        <f ca="1">IFERROR(IF((VLOOKUP($E29,'DTOC Backsheet'!$D$5:$BS$182,AE$9,FALSE))="","",(VLOOKUP($E29,'DTOC Backsheet'!$D$5:$BS$182,AE$9,FALSE))),"")</f>
        <v/>
      </c>
      <c r="AF29" s="197" t="str">
        <f ca="1">IFERROR(IF((VLOOKUP($E29,'DTOC Backsheet'!$D$5:$BS$182,AF$9,FALSE))="","",(VLOOKUP($E29,'DTOC Backsheet'!$D$5:$BS$182,AF$9,FALSE))),"")</f>
        <v/>
      </c>
      <c r="AG29" s="201" t="str">
        <f ca="1">IFERROR(IF((VLOOKUP($E29,'DTOC Backsheet'!$D$5:$BS$182,AG$9,FALSE))="","",(VLOOKUP($E29,'DTOC Backsheet'!$D$5:$BS$182,AG$9,FALSE))),"")</f>
        <v/>
      </c>
      <c r="AH29" s="197">
        <f t="shared" ca="1" si="1"/>
        <v>87.731269357369172</v>
      </c>
      <c r="AI29" s="197">
        <f t="shared" ca="1" si="5"/>
        <v>65.940275094691799</v>
      </c>
      <c r="AJ29" s="197">
        <f t="shared" ca="1" si="5"/>
        <v>100.65376363122408</v>
      </c>
      <c r="AK29" s="197">
        <f t="shared" ca="1" si="5"/>
        <v>61.18916267727576</v>
      </c>
      <c r="AL29" s="200">
        <f t="shared" ca="1" si="5"/>
        <v>108.78078372703663</v>
      </c>
      <c r="AM29" s="199">
        <f t="shared" ca="1" si="5"/>
        <v>121.92107959950545</v>
      </c>
      <c r="AN29" s="197" t="str">
        <f t="shared" ca="1" si="5"/>
        <v/>
      </c>
      <c r="AO29" s="197" t="str">
        <f t="shared" ca="1" si="5"/>
        <v/>
      </c>
      <c r="AP29" s="200" t="str">
        <f t="shared" ca="1" si="5"/>
        <v/>
      </c>
      <c r="AQ29" s="196">
        <f t="shared" ca="1" si="3"/>
        <v>-12.505074970858971</v>
      </c>
      <c r="AR29" s="197">
        <f t="shared" ca="1" si="6"/>
        <v>-90.529762867837576</v>
      </c>
      <c r="AS29" s="197">
        <f t="shared" ca="1" si="6"/>
        <v>-99.463876836358054</v>
      </c>
      <c r="AT29" s="197">
        <f t="shared" ca="1" si="6"/>
        <v>-119.25806313123849</v>
      </c>
      <c r="AU29" s="200">
        <f t="shared" ca="1" si="6"/>
        <v>-92.244865842902357</v>
      </c>
      <c r="AV29" s="199">
        <f t="shared" ca="1" si="6"/>
        <v>-78.715998907069434</v>
      </c>
      <c r="AW29" s="197" t="str">
        <f t="shared" ca="1" si="6"/>
        <v/>
      </c>
      <c r="AX29" s="198" t="str">
        <f t="shared" ca="1" si="6"/>
        <v/>
      </c>
      <c r="AY29" s="199" t="str">
        <f t="shared" ca="1" si="6"/>
        <v/>
      </c>
    </row>
    <row r="30" spans="1:51">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196">
        <f ca="1">IFERROR(IF((VLOOKUP($E30,'DTOC Backsheet'!$D$5:$BS$182,G$9,FALSE))="","",(VLOOKUP($E30,'DTOC Backsheet'!$D$5:$BS$182,G$9,FALSE))),"")</f>
        <v>387.55019565516494</v>
      </c>
      <c r="H30" s="197">
        <f ca="1">IFERROR(IF((VLOOKUP($E30,'DTOC Backsheet'!$D$5:$BS$182,H$9,FALSE))="","",(VLOOKUP($E30,'DTOC Backsheet'!$D$5:$BS$182,H$9,FALSE))),"")</f>
        <v>399.17242864504419</v>
      </c>
      <c r="I30" s="197">
        <f ca="1">IFERROR(IF((VLOOKUP($E30,'DTOC Backsheet'!$D$5:$BS$182,I$9,FALSE))="","",(VLOOKUP($E30,'DTOC Backsheet'!$D$5:$BS$182,I$9,FALSE))),"")</f>
        <v>493.94490206986842</v>
      </c>
      <c r="J30" s="198">
        <f ca="1">IFERROR(IF((VLOOKUP($E30,'DTOC Backsheet'!$D$5:$BS$182,J$9,FALSE))="","",(VLOOKUP($E30,'DTOC Backsheet'!$D$5:$BS$182,J$9,FALSE))),"")</f>
        <v>473.34962155103824</v>
      </c>
      <c r="K30" s="223">
        <f ca="1">IFERROR(IF((VLOOKUP($E30,'DTOC Backsheet'!$D$5:$BS$182,K$9,FALSE))="","",(VLOOKUP($E30,'DTOC Backsheet'!$D$5:$BS$182,K$9,FALSE))),"")</f>
        <v>453.18162900977723</v>
      </c>
      <c r="L30" s="199">
        <f ca="1">IFERROR(IF((VLOOKUP($E30,'DTOC Backsheet'!$D$5:$BS$182,L$9,FALSE))="","",(VLOOKUP($E30,'DTOC Backsheet'!$D$5:$BS$182,L$9,FALSE))),"")</f>
        <v>499.15781539621128</v>
      </c>
      <c r="M30" s="197">
        <f ca="1">IFERROR(IF((VLOOKUP($E30,'DTOC Backsheet'!$D$5:$BS$182,M$9,FALSE))="","",(VLOOKUP($E30,'DTOC Backsheet'!$D$5:$BS$182,M$9,FALSE))),"")</f>
        <v>525.54960876208202</v>
      </c>
      <c r="N30" s="198">
        <f ca="1">IFERROR(IF((VLOOKUP($E30,'DTOC Backsheet'!$D$5:$BS$182,N$9,FALSE))="","",(VLOOKUP($E30,'DTOC Backsheet'!$D$5:$BS$182,N$9,FALSE))),"")</f>
        <v>416.64424090865123</v>
      </c>
      <c r="O30" s="199">
        <f ca="1">IFERROR(IF((VLOOKUP($E30,'DTOC Backsheet'!$D$5:$BS$182,O$9,FALSE))="","",(VLOOKUP($E30,'DTOC Backsheet'!$D$5:$BS$182,O$9,FALSE))),"")</f>
        <v>464.94214737426222</v>
      </c>
      <c r="P30" s="197">
        <f ca="1">IFERROR(IF((VLOOKUP($E30,'DTOC Backsheet'!$D$5:$BS$182,P$9,FALSE))="","",(VLOOKUP($E30,'DTOC Backsheet'!$D$5:$BS$182,P$9,FALSE))),"")</f>
        <v>423.2588987662624</v>
      </c>
      <c r="Q30" s="197">
        <f ca="1">IFERROR(IF((VLOOKUP($E30,'DTOC Backsheet'!$D$5:$BS$182,Q$9,FALSE))="","",(VLOOKUP($E30,'DTOC Backsheet'!$D$5:$BS$182,Q$9,FALSE))),"")</f>
        <v>407.957886919651</v>
      </c>
      <c r="R30" s="197">
        <f ca="1">IFERROR(IF((VLOOKUP($E30,'DTOC Backsheet'!$D$5:$BS$182,R$9,FALSE))="","",(VLOOKUP($E30,'DTOC Backsheet'!$D$5:$BS$182,R$9,FALSE))),"")</f>
        <v>392.69708344162757</v>
      </c>
      <c r="S30" s="197">
        <f ca="1">IFERROR(IF((VLOOKUP($E30,'DTOC Backsheet'!$D$5:$BS$182,S$9,FALSE))="","",(VLOOKUP($E30,'DTOC Backsheet'!$D$5:$BS$182,S$9,FALSE))),"")</f>
        <v>394.85500616819593</v>
      </c>
      <c r="T30" s="223">
        <f ca="1">IFERROR(IF((VLOOKUP($E30,'DTOC Backsheet'!$D$5:$BS$182,T$9,FALSE))="","",(VLOOKUP($E30,'DTOC Backsheet'!$D$5:$BS$182,T$9,FALSE))),"")</f>
        <v>237.86380449038535</v>
      </c>
      <c r="U30" s="199">
        <f ca="1">IFERROR(IF((VLOOKUP($E30,'DTOC Backsheet'!$D$5:$BS$182,U$9,FALSE))="","",(VLOOKUP($E30,'DTOC Backsheet'!$D$5:$BS$182,U$9,FALSE))),"")</f>
        <v>245.75963002190508</v>
      </c>
      <c r="V30" s="197">
        <f ca="1">IFERROR(IF((VLOOKUP($E30,'DTOC Backsheet'!$D$5:$BS$182,V$9,FALSE))="","",(VLOOKUP($E30,'DTOC Backsheet'!$D$5:$BS$182,V$9,FALSE))),"")</f>
        <v>245.24770220654938</v>
      </c>
      <c r="W30" s="197">
        <f ca="1">IFERROR(IF((VLOOKUP($E30,'DTOC Backsheet'!$D$5:$BS$182,W$9,FALSE))="","",(VLOOKUP($E30,'DTOC Backsheet'!$D$5:$BS$182,W$9,FALSE))),"")</f>
        <v>221.54762838672877</v>
      </c>
      <c r="X30" s="200">
        <f ca="1">IFERROR(IF((VLOOKUP($E30,'DTOC Backsheet'!$D$5:$BS$182,X$9,FALSE))="","",(VLOOKUP($E30,'DTOC Backsheet'!$D$5:$BS$182,X$9,FALSE))),"")</f>
        <v>245.20504572272932</v>
      </c>
      <c r="Y30" s="196">
        <f ca="1">IFERROR(IF((VLOOKUP($E30,'DTOC Backsheet'!$D$5:$BS$182,Y$9,FALSE))="","",(VLOOKUP($E30,'DTOC Backsheet'!$D$5:$BS$182,Y$9,FALSE))),"")</f>
        <v>476.3113890732468</v>
      </c>
      <c r="Z30" s="197">
        <f ca="1">IFERROR(IF((VLOOKUP($E30,'DTOC Backsheet'!$D$5:$BS$182,Z$9,FALSE))="","",(VLOOKUP($E30,'DTOC Backsheet'!$D$5:$BS$182,Z$9,FALSE))),"")</f>
        <v>447.16167915329396</v>
      </c>
      <c r="AA30" s="197">
        <f ca="1">IFERROR(IF((VLOOKUP($E30,'DTOC Backsheet'!$D$5:$BS$182,AA$9,FALSE))="","",(VLOOKUP($E30,'DTOC Backsheet'!$D$5:$BS$182,AA$9,FALSE))),"")</f>
        <v>452.63259245205342</v>
      </c>
      <c r="AB30" s="197">
        <f ca="1">IFERROR(IF((VLOOKUP($E30,'DTOC Backsheet'!$D$5:$BS$182,AB$9,FALSE))="","",(VLOOKUP($E30,'DTOC Backsheet'!$D$5:$BS$182,AB$9,FALSE))),"")</f>
        <v>477.93556645881597</v>
      </c>
      <c r="AC30" s="223">
        <f ca="1">IFERROR(IF((VLOOKUP($E30,'DTOC Backsheet'!$D$5:$BS$182,AC$9,FALSE))="","",(VLOOKUP($E30,'DTOC Backsheet'!$D$5:$BS$182,AC$9,FALSE))),"")</f>
        <v>468.87436630774562</v>
      </c>
      <c r="AD30" s="199">
        <f ca="1">IFERROR(IF((VLOOKUP($E30,'DTOC Backsheet'!$D$5:$BS$182,AD$9,FALSE))="","",(VLOOKUP($E30,'DTOC Backsheet'!$D$5:$BS$182,AD$9,FALSE))),"")</f>
        <v>394.50413865273401</v>
      </c>
      <c r="AE30" s="197" t="str">
        <f ca="1">IFERROR(IF((VLOOKUP($E30,'DTOC Backsheet'!$D$5:$BS$182,AE$9,FALSE))="","",(VLOOKUP($E30,'DTOC Backsheet'!$D$5:$BS$182,AE$9,FALSE))),"")</f>
        <v/>
      </c>
      <c r="AF30" s="197" t="str">
        <f ca="1">IFERROR(IF((VLOOKUP($E30,'DTOC Backsheet'!$D$5:$BS$182,AF$9,FALSE))="","",(VLOOKUP($E30,'DTOC Backsheet'!$D$5:$BS$182,AF$9,FALSE))),"")</f>
        <v/>
      </c>
      <c r="AG30" s="201" t="str">
        <f ca="1">IFERROR(IF((VLOOKUP($E30,'DTOC Backsheet'!$D$5:$BS$182,AG$9,FALSE))="","",(VLOOKUP($E30,'DTOC Backsheet'!$D$5:$BS$182,AG$9,FALSE))),"")</f>
        <v/>
      </c>
      <c r="AH30" s="197">
        <f t="shared" ca="1" si="1"/>
        <v>-88.761193418081859</v>
      </c>
      <c r="AI30" s="197">
        <f t="shared" ca="1" si="5"/>
        <v>-47.989250508249768</v>
      </c>
      <c r="AJ30" s="197">
        <f t="shared" ca="1" si="5"/>
        <v>41.312309617815004</v>
      </c>
      <c r="AK30" s="197">
        <f t="shared" ca="1" si="5"/>
        <v>-4.5859449077777299</v>
      </c>
      <c r="AL30" s="200">
        <f t="shared" ca="1" si="5"/>
        <v>-15.692737297968392</v>
      </c>
      <c r="AM30" s="199">
        <f t="shared" ca="1" si="5"/>
        <v>104.65367674347726</v>
      </c>
      <c r="AN30" s="197" t="str">
        <f t="shared" ca="1" si="5"/>
        <v/>
      </c>
      <c r="AO30" s="197" t="str">
        <f t="shared" ca="1" si="5"/>
        <v/>
      </c>
      <c r="AP30" s="200" t="str">
        <f t="shared" ca="1" si="5"/>
        <v/>
      </c>
      <c r="AQ30" s="196">
        <f t="shared" ca="1" si="3"/>
        <v>-53.052490306984396</v>
      </c>
      <c r="AR30" s="197">
        <f t="shared" ca="1" si="6"/>
        <v>-39.203792233642957</v>
      </c>
      <c r="AS30" s="197">
        <f t="shared" ca="1" si="6"/>
        <v>-59.935509010425847</v>
      </c>
      <c r="AT30" s="197">
        <f t="shared" ca="1" si="6"/>
        <v>-83.080560290620042</v>
      </c>
      <c r="AU30" s="200">
        <f t="shared" ca="1" si="6"/>
        <v>-231.01056181736027</v>
      </c>
      <c r="AV30" s="199">
        <f t="shared" ca="1" si="6"/>
        <v>-148.74450863082893</v>
      </c>
      <c r="AW30" s="197" t="str">
        <f t="shared" ca="1" si="6"/>
        <v/>
      </c>
      <c r="AX30" s="198" t="str">
        <f t="shared" ca="1" si="6"/>
        <v/>
      </c>
      <c r="AY30" s="199" t="str">
        <f t="shared" ca="1" si="6"/>
        <v/>
      </c>
    </row>
    <row r="31" spans="1:51">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96">
        <f ca="1">IFERROR(IF((VLOOKUP($E31,'DTOC Backsheet'!$D$5:$BS$182,G$9,FALSE))="","",(VLOOKUP($E31,'DTOC Backsheet'!$D$5:$BS$182,G$9,FALSE))),"")</f>
        <v>437.26636817874572</v>
      </c>
      <c r="H31" s="197">
        <f ca="1">IFERROR(IF((VLOOKUP($E31,'DTOC Backsheet'!$D$5:$BS$182,H$9,FALSE))="","",(VLOOKUP($E31,'DTOC Backsheet'!$D$5:$BS$182,H$9,FALSE))),"")</f>
        <v>477.27377352297987</v>
      </c>
      <c r="I31" s="197">
        <f ca="1">IFERROR(IF((VLOOKUP($E31,'DTOC Backsheet'!$D$5:$BS$182,I$9,FALSE))="","",(VLOOKUP($E31,'DTOC Backsheet'!$D$5:$BS$182,I$9,FALSE))),"")</f>
        <v>479.02906531374515</v>
      </c>
      <c r="J31" s="198">
        <f ca="1">IFERROR(IF((VLOOKUP($E31,'DTOC Backsheet'!$D$5:$BS$182,J$9,FALSE))="","",(VLOOKUP($E31,'DTOC Backsheet'!$D$5:$BS$182,J$9,FALSE))),"")</f>
        <v>431.50371211095035</v>
      </c>
      <c r="K31" s="223">
        <f ca="1">IFERROR(IF((VLOOKUP($E31,'DTOC Backsheet'!$D$5:$BS$182,K$9,FALSE))="","",(VLOOKUP($E31,'DTOC Backsheet'!$D$5:$BS$182,K$9,FALSE))),"")</f>
        <v>379.67292621382569</v>
      </c>
      <c r="L31" s="199">
        <f ca="1">IFERROR(IF((VLOOKUP($E31,'DTOC Backsheet'!$D$5:$BS$182,L$9,FALSE))="","",(VLOOKUP($E31,'DTOC Backsheet'!$D$5:$BS$182,L$9,FALSE))),"")</f>
        <v>387.82012962001909</v>
      </c>
      <c r="M31" s="197">
        <f ca="1">IFERROR(IF((VLOOKUP($E31,'DTOC Backsheet'!$D$5:$BS$182,M$9,FALSE))="","",(VLOOKUP($E31,'DTOC Backsheet'!$D$5:$BS$182,M$9,FALSE))),"")</f>
        <v>414.83449241862746</v>
      </c>
      <c r="N31" s="198">
        <f ca="1">IFERROR(IF((VLOOKUP($E31,'DTOC Backsheet'!$D$5:$BS$182,N$9,FALSE))="","",(VLOOKUP($E31,'DTOC Backsheet'!$D$5:$BS$182,N$9,FALSE))),"")</f>
        <v>401.68402424000425</v>
      </c>
      <c r="O31" s="199">
        <f ca="1">IFERROR(IF((VLOOKUP($E31,'DTOC Backsheet'!$D$5:$BS$182,O$9,FALSE))="","",(VLOOKUP($E31,'DTOC Backsheet'!$D$5:$BS$182,O$9,FALSE))),"")</f>
        <v>390.35083181470844</v>
      </c>
      <c r="P31" s="197">
        <f ca="1">IFERROR(IF((VLOOKUP($E31,'DTOC Backsheet'!$D$5:$BS$182,P$9,FALSE))="","",(VLOOKUP($E31,'DTOC Backsheet'!$D$5:$BS$182,P$9,FALSE))),"")</f>
        <v>332.55195742800333</v>
      </c>
      <c r="Q31" s="197">
        <f ca="1">IFERROR(IF((VLOOKUP($E31,'DTOC Backsheet'!$D$5:$BS$182,Q$9,FALSE))="","",(VLOOKUP($E31,'DTOC Backsheet'!$D$5:$BS$182,Q$9,FALSE))),"")</f>
        <v>339.095021704673</v>
      </c>
      <c r="R31" s="197">
        <f ca="1">IFERROR(IF((VLOOKUP($E31,'DTOC Backsheet'!$D$5:$BS$182,R$9,FALSE))="","",(VLOOKUP($E31,'DTOC Backsheet'!$D$5:$BS$182,R$9,FALSE))),"")</f>
        <v>327.98066834612717</v>
      </c>
      <c r="S31" s="197">
        <f ca="1">IFERROR(IF((VLOOKUP($E31,'DTOC Backsheet'!$D$5:$BS$182,S$9,FALSE))="","",(VLOOKUP($E31,'DTOC Backsheet'!$D$5:$BS$182,S$9,FALSE))),"")</f>
        <v>314.8649507208753</v>
      </c>
      <c r="T31" s="223">
        <f ca="1">IFERROR(IF((VLOOKUP($E31,'DTOC Backsheet'!$D$5:$BS$182,T$9,FALSE))="","",(VLOOKUP($E31,'DTOC Backsheet'!$D$5:$BS$182,T$9,FALSE))),"")</f>
        <v>286.57252718038313</v>
      </c>
      <c r="U31" s="199">
        <f ca="1">IFERROR(IF((VLOOKUP($E31,'DTOC Backsheet'!$D$5:$BS$182,U$9,FALSE))="","",(VLOOKUP($E31,'DTOC Backsheet'!$D$5:$BS$182,U$9,FALSE))),"")</f>
        <v>291.11747045202708</v>
      </c>
      <c r="V31" s="197">
        <f ca="1">IFERROR(IF((VLOOKUP($E31,'DTOC Backsheet'!$D$5:$BS$182,V$9,FALSE))="","",(VLOOKUP($E31,'DTOC Backsheet'!$D$5:$BS$182,V$9,FALSE))),"")</f>
        <v>286.85154265913479</v>
      </c>
      <c r="W31" s="197">
        <f ca="1">IFERROR(IF((VLOOKUP($E31,'DTOC Backsheet'!$D$5:$BS$182,W$9,FALSE))="","",(VLOOKUP($E31,'DTOC Backsheet'!$D$5:$BS$182,W$9,FALSE))),"")</f>
        <v>264.32440616301267</v>
      </c>
      <c r="X31" s="200">
        <f ca="1">IFERROR(IF((VLOOKUP($E31,'DTOC Backsheet'!$D$5:$BS$182,X$9,FALSE))="","",(VLOOKUP($E31,'DTOC Backsheet'!$D$5:$BS$182,X$9,FALSE))),"")</f>
        <v>275.94392570938328</v>
      </c>
      <c r="Y31" s="196">
        <f ca="1">IFERROR(IF((VLOOKUP($E31,'DTOC Backsheet'!$D$5:$BS$182,Y$9,FALSE))="","",(VLOOKUP($E31,'DTOC Backsheet'!$D$5:$BS$182,Y$9,FALSE))),"")</f>
        <v>396.0669900933562</v>
      </c>
      <c r="Z31" s="197">
        <f ca="1">IFERROR(IF((VLOOKUP($E31,'DTOC Backsheet'!$D$5:$BS$182,Z$9,FALSE))="","",(VLOOKUP($E31,'DTOC Backsheet'!$D$5:$BS$182,Z$9,FALSE))),"")</f>
        <v>360.64663359214006</v>
      </c>
      <c r="AA31" s="197">
        <f ca="1">IFERROR(IF((VLOOKUP($E31,'DTOC Backsheet'!$D$5:$BS$182,AA$9,FALSE))="","",(VLOOKUP($E31,'DTOC Backsheet'!$D$5:$BS$182,AA$9,FALSE))),"")</f>
        <v>326.74618044825223</v>
      </c>
      <c r="AB31" s="197">
        <f ca="1">IFERROR(IF((VLOOKUP($E31,'DTOC Backsheet'!$D$5:$BS$182,AB$9,FALSE))="","",(VLOOKUP($E31,'DTOC Backsheet'!$D$5:$BS$182,AB$9,FALSE))),"")</f>
        <v>355.26088908682453</v>
      </c>
      <c r="AC31" s="223">
        <f ca="1">IFERROR(IF((VLOOKUP($E31,'DTOC Backsheet'!$D$5:$BS$182,AC$9,FALSE))="","",(VLOOKUP($E31,'DTOC Backsheet'!$D$5:$BS$182,AC$9,FALSE))),"")</f>
        <v>348.52044811084687</v>
      </c>
      <c r="AD31" s="199">
        <f ca="1">IFERROR(IF((VLOOKUP($E31,'DTOC Backsheet'!$D$5:$BS$182,AD$9,FALSE))="","",(VLOOKUP($E31,'DTOC Backsheet'!$D$5:$BS$182,AD$9,FALSE))),"")</f>
        <v>303.28680254166318</v>
      </c>
      <c r="AE31" s="197" t="str">
        <f ca="1">IFERROR(IF((VLOOKUP($E31,'DTOC Backsheet'!$D$5:$BS$182,AE$9,FALSE))="","",(VLOOKUP($E31,'DTOC Backsheet'!$D$5:$BS$182,AE$9,FALSE))),"")</f>
        <v/>
      </c>
      <c r="AF31" s="197" t="str">
        <f ca="1">IFERROR(IF((VLOOKUP($E31,'DTOC Backsheet'!$D$5:$BS$182,AF$9,FALSE))="","",(VLOOKUP($E31,'DTOC Backsheet'!$D$5:$BS$182,AF$9,FALSE))),"")</f>
        <v/>
      </c>
      <c r="AG31" s="201" t="str">
        <f ca="1">IFERROR(IF((VLOOKUP($E31,'DTOC Backsheet'!$D$5:$BS$182,AG$9,FALSE))="","",(VLOOKUP($E31,'DTOC Backsheet'!$D$5:$BS$182,AG$9,FALSE))),"")</f>
        <v/>
      </c>
      <c r="AH31" s="197">
        <f t="shared" ca="1" si="1"/>
        <v>41.199378085389526</v>
      </c>
      <c r="AI31" s="197">
        <f t="shared" ca="1" si="5"/>
        <v>116.6271399308398</v>
      </c>
      <c r="AJ31" s="197">
        <f t="shared" ca="1" si="5"/>
        <v>152.28288486549292</v>
      </c>
      <c r="AK31" s="197">
        <f t="shared" ca="1" si="5"/>
        <v>76.242823024125812</v>
      </c>
      <c r="AL31" s="200">
        <f t="shared" ca="1" si="5"/>
        <v>31.152478102978819</v>
      </c>
      <c r="AM31" s="199">
        <f t="shared" ca="1" si="5"/>
        <v>84.53332707835591</v>
      </c>
      <c r="AN31" s="197" t="str">
        <f t="shared" ca="1" si="5"/>
        <v/>
      </c>
      <c r="AO31" s="197" t="str">
        <f t="shared" ca="1" si="5"/>
        <v/>
      </c>
      <c r="AP31" s="200" t="str">
        <f t="shared" ca="1" si="5"/>
        <v/>
      </c>
      <c r="AQ31" s="196">
        <f t="shared" ca="1" si="3"/>
        <v>-63.515032665352862</v>
      </c>
      <c r="AR31" s="197">
        <f t="shared" ca="1" si="6"/>
        <v>-21.551611887467061</v>
      </c>
      <c r="AS31" s="197">
        <f t="shared" ca="1" si="6"/>
        <v>1.2344878978749421</v>
      </c>
      <c r="AT31" s="197">
        <f t="shared" ca="1" si="6"/>
        <v>-40.395938365949235</v>
      </c>
      <c r="AU31" s="200">
        <f t="shared" ca="1" si="6"/>
        <v>-61.947920930463738</v>
      </c>
      <c r="AV31" s="199">
        <f t="shared" ca="1" si="6"/>
        <v>-12.1693320896361</v>
      </c>
      <c r="AW31" s="197" t="str">
        <f t="shared" ca="1" si="6"/>
        <v/>
      </c>
      <c r="AX31" s="198" t="str">
        <f t="shared" ca="1" si="6"/>
        <v/>
      </c>
      <c r="AY31" s="199" t="str">
        <f t="shared" ca="1" si="6"/>
        <v/>
      </c>
    </row>
    <row r="32" spans="1:51">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96">
        <f ca="1">IFERROR(IF((VLOOKUP($E32,'DTOC Backsheet'!$D$5:$BS$182,G$9,FALSE))="","",(VLOOKUP($E32,'DTOC Backsheet'!$D$5:$BS$182,G$9,FALSE))),"")</f>
        <v>465.5855953292114</v>
      </c>
      <c r="H32" s="197">
        <f ca="1">IFERROR(IF((VLOOKUP($E32,'DTOC Backsheet'!$D$5:$BS$182,H$9,FALSE))="","",(VLOOKUP($E32,'DTOC Backsheet'!$D$5:$BS$182,H$9,FALSE))),"")</f>
        <v>482.85340398591416</v>
      </c>
      <c r="I32" s="197">
        <f ca="1">IFERROR(IF((VLOOKUP($E32,'DTOC Backsheet'!$D$5:$BS$182,I$9,FALSE))="","",(VLOOKUP($E32,'DTOC Backsheet'!$D$5:$BS$182,I$9,FALSE))),"")</f>
        <v>555.7038921087651</v>
      </c>
      <c r="J32" s="198">
        <f ca="1">IFERROR(IF((VLOOKUP($E32,'DTOC Backsheet'!$D$5:$BS$182,J$9,FALSE))="","",(VLOOKUP($E32,'DTOC Backsheet'!$D$5:$BS$182,J$9,FALSE))),"")</f>
        <v>521.78278755894326</v>
      </c>
      <c r="K32" s="223">
        <f ca="1">IFERROR(IF((VLOOKUP($E32,'DTOC Backsheet'!$D$5:$BS$182,K$9,FALSE))="","",(VLOOKUP($E32,'DTOC Backsheet'!$D$5:$BS$182,K$9,FALSE))),"")</f>
        <v>538.52826036659985</v>
      </c>
      <c r="L32" s="199">
        <f ca="1">IFERROR(IF((VLOOKUP($E32,'DTOC Backsheet'!$D$5:$BS$182,L$9,FALSE))="","",(VLOOKUP($E32,'DTOC Backsheet'!$D$5:$BS$182,L$9,FALSE))),"")</f>
        <v>557.516704761337</v>
      </c>
      <c r="M32" s="197">
        <f ca="1">IFERROR(IF((VLOOKUP($E32,'DTOC Backsheet'!$D$5:$BS$182,M$9,FALSE))="","",(VLOOKUP($E32,'DTOC Backsheet'!$D$5:$BS$182,M$9,FALSE))),"")</f>
        <v>542.87007231077791</v>
      </c>
      <c r="N32" s="198">
        <f ca="1">IFERROR(IF((VLOOKUP($E32,'DTOC Backsheet'!$D$5:$BS$182,N$9,FALSE))="","",(VLOOKUP($E32,'DTOC Backsheet'!$D$5:$BS$182,N$9,FALSE))),"")</f>
        <v>528.31139546188331</v>
      </c>
      <c r="O32" s="199">
        <f ca="1">IFERROR(IF((VLOOKUP($E32,'DTOC Backsheet'!$D$5:$BS$182,O$9,FALSE))="","",(VLOOKUP($E32,'DTOC Backsheet'!$D$5:$BS$182,O$9,FALSE))),"")</f>
        <v>547.43689936443116</v>
      </c>
      <c r="P32" s="197">
        <f ca="1">IFERROR(IF((VLOOKUP($E32,'DTOC Backsheet'!$D$5:$BS$182,P$9,FALSE))="","",(VLOOKUP($E32,'DTOC Backsheet'!$D$5:$BS$182,P$9,FALSE))),"")</f>
        <v>455.86349796152609</v>
      </c>
      <c r="Q32" s="197">
        <f ca="1">IFERROR(IF((VLOOKUP($E32,'DTOC Backsheet'!$D$5:$BS$182,Q$9,FALSE))="","",(VLOOKUP($E32,'DTOC Backsheet'!$D$5:$BS$182,Q$9,FALSE))),"")</f>
        <v>429.61382403406748</v>
      </c>
      <c r="R32" s="197">
        <f ca="1">IFERROR(IF((VLOOKUP($E32,'DTOC Backsheet'!$D$5:$BS$182,R$9,FALSE))="","",(VLOOKUP($E32,'DTOC Backsheet'!$D$5:$BS$182,R$9,FALSE))),"")</f>
        <v>380.81875957696485</v>
      </c>
      <c r="S32" s="197">
        <f ca="1">IFERROR(IF((VLOOKUP($E32,'DTOC Backsheet'!$D$5:$BS$182,S$9,FALSE))="","",(VLOOKUP($E32,'DTOC Backsheet'!$D$5:$BS$182,S$9,FALSE))),"")</f>
        <v>347.67743852107287</v>
      </c>
      <c r="T32" s="223">
        <f ca="1">IFERROR(IF((VLOOKUP($E32,'DTOC Backsheet'!$D$5:$BS$182,T$9,FALSE))="","",(VLOOKUP($E32,'DTOC Backsheet'!$D$5:$BS$182,T$9,FALSE))),"")</f>
        <v>297.7446080412393</v>
      </c>
      <c r="U32" s="199">
        <f ca="1">IFERROR(IF((VLOOKUP($E32,'DTOC Backsheet'!$D$5:$BS$182,U$9,FALSE))="","",(VLOOKUP($E32,'DTOC Backsheet'!$D$5:$BS$182,U$9,FALSE))),"")</f>
        <v>307.52891851705124</v>
      </c>
      <c r="V32" s="197">
        <f ca="1">IFERROR(IF((VLOOKUP($E32,'DTOC Backsheet'!$D$5:$BS$182,V$9,FALSE))="","",(VLOOKUP($E32,'DTOC Backsheet'!$D$5:$BS$182,V$9,FALSE))),"")</f>
        <v>307.47312668632946</v>
      </c>
      <c r="W32" s="197">
        <f ca="1">IFERROR(IF((VLOOKUP($E32,'DTOC Backsheet'!$D$5:$BS$182,W$9,FALSE))="","",(VLOOKUP($E32,'DTOC Backsheet'!$D$5:$BS$182,W$9,FALSE))),"")</f>
        <v>279.14863529501969</v>
      </c>
      <c r="X32" s="200">
        <f ca="1">IFERROR(IF((VLOOKUP($E32,'DTOC Backsheet'!$D$5:$BS$182,X$9,FALSE))="","",(VLOOKUP($E32,'DTOC Backsheet'!$D$5:$BS$182,X$9,FALSE))),"")</f>
        <v>307.50324106612243</v>
      </c>
      <c r="Y32" s="196">
        <f ca="1">IFERROR(IF((VLOOKUP($E32,'DTOC Backsheet'!$D$5:$BS$182,Y$9,FALSE))="","",(VLOOKUP($E32,'DTOC Backsheet'!$D$5:$BS$182,Y$9,FALSE))),"")</f>
        <v>494.47396548045276</v>
      </c>
      <c r="Z32" s="197">
        <f ca="1">IFERROR(IF((VLOOKUP($E32,'DTOC Backsheet'!$D$5:$BS$182,Z$9,FALSE))="","",(VLOOKUP($E32,'DTOC Backsheet'!$D$5:$BS$182,Z$9,FALSE))),"")</f>
        <v>467.16495269652648</v>
      </c>
      <c r="AA32" s="197">
        <f ca="1">IFERROR(IF((VLOOKUP($E32,'DTOC Backsheet'!$D$5:$BS$182,AA$9,FALSE))="","",(VLOOKUP($E32,'DTOC Backsheet'!$D$5:$BS$182,AA$9,FALSE))),"")</f>
        <v>431.48853195523549</v>
      </c>
      <c r="AB32" s="197">
        <f ca="1">IFERROR(IF((VLOOKUP($E32,'DTOC Backsheet'!$D$5:$BS$182,AB$9,FALSE))="","",(VLOOKUP($E32,'DTOC Backsheet'!$D$5:$BS$182,AB$9,FALSE))),"")</f>
        <v>422.93722492188482</v>
      </c>
      <c r="AC32" s="223">
        <f ca="1">IFERROR(IF((VLOOKUP($E32,'DTOC Backsheet'!$D$5:$BS$182,AC$9,FALSE))="","",(VLOOKUP($E32,'DTOC Backsheet'!$D$5:$BS$182,AC$9,FALSE))),"")</f>
        <v>389.86604109039604</v>
      </c>
      <c r="AD32" s="199">
        <f ca="1">IFERROR(IF((VLOOKUP($E32,'DTOC Backsheet'!$D$5:$BS$182,AD$9,FALSE))="","",(VLOOKUP($E32,'DTOC Backsheet'!$D$5:$BS$182,AD$9,FALSE))),"")</f>
        <v>371.13898518581806</v>
      </c>
      <c r="AE32" s="197" t="str">
        <f ca="1">IFERROR(IF((VLOOKUP($E32,'DTOC Backsheet'!$D$5:$BS$182,AE$9,FALSE))="","",(VLOOKUP($E32,'DTOC Backsheet'!$D$5:$BS$182,AE$9,FALSE))),"")</f>
        <v/>
      </c>
      <c r="AF32" s="197" t="str">
        <f ca="1">IFERROR(IF((VLOOKUP($E32,'DTOC Backsheet'!$D$5:$BS$182,AF$9,FALSE))="","",(VLOOKUP($E32,'DTOC Backsheet'!$D$5:$BS$182,AF$9,FALSE))),"")</f>
        <v/>
      </c>
      <c r="AG32" s="201" t="str">
        <f ca="1">IFERROR(IF((VLOOKUP($E32,'DTOC Backsheet'!$D$5:$BS$182,AG$9,FALSE))="","",(VLOOKUP($E32,'DTOC Backsheet'!$D$5:$BS$182,AG$9,FALSE))),"")</f>
        <v/>
      </c>
      <c r="AH32" s="197">
        <f t="shared" ca="1" si="1"/>
        <v>-28.888370151241361</v>
      </c>
      <c r="AI32" s="197">
        <f t="shared" ca="1" si="5"/>
        <v>15.688451289387672</v>
      </c>
      <c r="AJ32" s="197">
        <f t="shared" ca="1" si="5"/>
        <v>124.21536015352962</v>
      </c>
      <c r="AK32" s="197">
        <f t="shared" ca="1" si="5"/>
        <v>98.845562637058435</v>
      </c>
      <c r="AL32" s="200">
        <f t="shared" ca="1" si="5"/>
        <v>148.66221927620381</v>
      </c>
      <c r="AM32" s="199">
        <f t="shared" ca="1" si="5"/>
        <v>186.37771957551894</v>
      </c>
      <c r="AN32" s="197" t="str">
        <f t="shared" ca="1" si="5"/>
        <v/>
      </c>
      <c r="AO32" s="197" t="str">
        <f t="shared" ca="1" si="5"/>
        <v/>
      </c>
      <c r="AP32" s="200" t="str">
        <f t="shared" ca="1" si="5"/>
        <v/>
      </c>
      <c r="AQ32" s="196">
        <f t="shared" ca="1" si="3"/>
        <v>-38.610467518926669</v>
      </c>
      <c r="AR32" s="197">
        <f t="shared" ca="1" si="6"/>
        <v>-37.551128662459007</v>
      </c>
      <c r="AS32" s="197">
        <f t="shared" ca="1" si="6"/>
        <v>-50.669772378270636</v>
      </c>
      <c r="AT32" s="197">
        <f t="shared" ca="1" si="6"/>
        <v>-75.259786400811947</v>
      </c>
      <c r="AU32" s="200">
        <f t="shared" ca="1" si="6"/>
        <v>-92.121433049156735</v>
      </c>
      <c r="AV32" s="199">
        <f t="shared" ca="1" si="6"/>
        <v>-63.610066668766819</v>
      </c>
      <c r="AW32" s="197" t="str">
        <f t="shared" ca="1" si="6"/>
        <v/>
      </c>
      <c r="AX32" s="198" t="str">
        <f t="shared" ca="1" si="6"/>
        <v/>
      </c>
      <c r="AY32" s="199" t="str">
        <f t="shared" ca="1" si="6"/>
        <v/>
      </c>
    </row>
    <row r="33" spans="1:5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96">
        <f ca="1">IFERROR(IF((VLOOKUP($E33,'DTOC Backsheet'!$D$5:$BS$182,G$9,FALSE))="","",(VLOOKUP($E33,'DTOC Backsheet'!$D$5:$BS$182,G$9,FALSE))),"")</f>
        <v>488.45785732801346</v>
      </c>
      <c r="H33" s="197">
        <f ca="1">IFERROR(IF((VLOOKUP($E33,'DTOC Backsheet'!$D$5:$BS$182,H$9,FALSE))="","",(VLOOKUP($E33,'DTOC Backsheet'!$D$5:$BS$182,H$9,FALSE))),"")</f>
        <v>495.1936840030466</v>
      </c>
      <c r="I33" s="197">
        <f ca="1">IFERROR(IF((VLOOKUP($E33,'DTOC Backsheet'!$D$5:$BS$182,I$9,FALSE))="","",(VLOOKUP($E33,'DTOC Backsheet'!$D$5:$BS$182,I$9,FALSE))),"")</f>
        <v>539.99797373082799</v>
      </c>
      <c r="J33" s="198">
        <f ca="1">IFERROR(IF((VLOOKUP($E33,'DTOC Backsheet'!$D$5:$BS$182,J$9,FALSE))="","",(VLOOKUP($E33,'DTOC Backsheet'!$D$5:$BS$182,J$9,FALSE))),"")</f>
        <v>559.68094266237961</v>
      </c>
      <c r="K33" s="223">
        <f ca="1">IFERROR(IF((VLOOKUP($E33,'DTOC Backsheet'!$D$5:$BS$182,K$9,FALSE))="","",(VLOOKUP($E33,'DTOC Backsheet'!$D$5:$BS$182,K$9,FALSE))),"")</f>
        <v>500.35597739743667</v>
      </c>
      <c r="L33" s="199">
        <f ca="1">IFERROR(IF((VLOOKUP($E33,'DTOC Backsheet'!$D$5:$BS$182,L$9,FALSE))="","",(VLOOKUP($E33,'DTOC Backsheet'!$D$5:$BS$182,L$9,FALSE))),"")</f>
        <v>504.82812461610621</v>
      </c>
      <c r="M33" s="197">
        <f ca="1">IFERROR(IF((VLOOKUP($E33,'DTOC Backsheet'!$D$5:$BS$182,M$9,FALSE))="","",(VLOOKUP($E33,'DTOC Backsheet'!$D$5:$BS$182,M$9,FALSE))),"")</f>
        <v>515.90886601124998</v>
      </c>
      <c r="N33" s="198">
        <f ca="1">IFERROR(IF((VLOOKUP($E33,'DTOC Backsheet'!$D$5:$BS$182,N$9,FALSE))="","",(VLOOKUP($E33,'DTOC Backsheet'!$D$5:$BS$182,N$9,FALSE))),"")</f>
        <v>519.13997084588345</v>
      </c>
      <c r="O33" s="199">
        <f ca="1">IFERROR(IF((VLOOKUP($E33,'DTOC Backsheet'!$D$5:$BS$182,O$9,FALSE))="","",(VLOOKUP($E33,'DTOC Backsheet'!$D$5:$BS$182,O$9,FALSE))),"")</f>
        <v>560.43239534272357</v>
      </c>
      <c r="P33" s="197">
        <f ca="1">IFERROR(IF((VLOOKUP($E33,'DTOC Backsheet'!$D$5:$BS$182,P$9,FALSE))="","",(VLOOKUP($E33,'DTOC Backsheet'!$D$5:$BS$182,P$9,FALSE))),"")</f>
        <v>393.88050410311212</v>
      </c>
      <c r="Q33" s="197">
        <f ca="1">IFERROR(IF((VLOOKUP($E33,'DTOC Backsheet'!$D$5:$BS$182,Q$9,FALSE))="","",(VLOOKUP($E33,'DTOC Backsheet'!$D$5:$BS$182,Q$9,FALSE))),"")</f>
        <v>353.58282532690981</v>
      </c>
      <c r="R33" s="197">
        <f ca="1">IFERROR(IF((VLOOKUP($E33,'DTOC Backsheet'!$D$5:$BS$182,R$9,FALSE))="","",(VLOOKUP($E33,'DTOC Backsheet'!$D$5:$BS$182,R$9,FALSE))),"")</f>
        <v>330.32630434564805</v>
      </c>
      <c r="S33" s="197">
        <f ca="1">IFERROR(IF((VLOOKUP($E33,'DTOC Backsheet'!$D$5:$BS$182,S$9,FALSE))="","",(VLOOKUP($E33,'DTOC Backsheet'!$D$5:$BS$182,S$9,FALSE))),"")</f>
        <v>278.81697537794383</v>
      </c>
      <c r="T33" s="223">
        <f ca="1">IFERROR(IF((VLOOKUP($E33,'DTOC Backsheet'!$D$5:$BS$182,T$9,FALSE))="","",(VLOOKUP($E33,'DTOC Backsheet'!$D$5:$BS$182,T$9,FALSE))),"")</f>
        <v>234.63686185316439</v>
      </c>
      <c r="U33" s="199">
        <f ca="1">IFERROR(IF((VLOOKUP($E33,'DTOC Backsheet'!$D$5:$BS$182,U$9,FALSE))="","",(VLOOKUP($E33,'DTOC Backsheet'!$D$5:$BS$182,U$9,FALSE))),"")</f>
        <v>245.62920202581563</v>
      </c>
      <c r="V33" s="197">
        <f ca="1">IFERROR(IF((VLOOKUP($E33,'DTOC Backsheet'!$D$5:$BS$182,V$9,FALSE))="","",(VLOOKUP($E33,'DTOC Backsheet'!$D$5:$BS$182,V$9,FALSE))),"")</f>
        <v>237.46528326960299</v>
      </c>
      <c r="W33" s="197">
        <f ca="1">IFERROR(IF((VLOOKUP($E33,'DTOC Backsheet'!$D$5:$BS$182,W$9,FALSE))="","",(VLOOKUP($E33,'DTOC Backsheet'!$D$5:$BS$182,W$9,FALSE))),"")</f>
        <v>211.51837588718726</v>
      </c>
      <c r="X33" s="200">
        <f ca="1">IFERROR(IF((VLOOKUP($E33,'DTOC Backsheet'!$D$5:$BS$182,X$9,FALSE))="","",(VLOOKUP($E33,'DTOC Backsheet'!$D$5:$BS$182,X$9,FALSE))),"")</f>
        <v>228.12134723182936</v>
      </c>
      <c r="Y33" s="196">
        <f ca="1">IFERROR(IF((VLOOKUP($E33,'DTOC Backsheet'!$D$5:$BS$182,Y$9,FALSE))="","",(VLOOKUP($E33,'DTOC Backsheet'!$D$5:$BS$182,Y$9,FALSE))),"")</f>
        <v>460.24076322472746</v>
      </c>
      <c r="Z33" s="197">
        <f ca="1">IFERROR(IF((VLOOKUP($E33,'DTOC Backsheet'!$D$5:$BS$182,Z$9,FALSE))="","",(VLOOKUP($E33,'DTOC Backsheet'!$D$5:$BS$182,Z$9,FALSE))),"")</f>
        <v>472.15203952189296</v>
      </c>
      <c r="AA33" s="197">
        <f ca="1">IFERROR(IF((VLOOKUP($E33,'DTOC Backsheet'!$D$5:$BS$182,AA$9,FALSE))="","",(VLOOKUP($E33,'DTOC Backsheet'!$D$5:$BS$182,AA$9,FALSE))),"")</f>
        <v>434.44668903638302</v>
      </c>
      <c r="AB33" s="197">
        <f ca="1">IFERROR(IF((VLOOKUP($E33,'DTOC Backsheet'!$D$5:$BS$182,AB$9,FALSE))="","",(VLOOKUP($E33,'DTOC Backsheet'!$D$5:$BS$182,AB$9,FALSE))),"")</f>
        <v>441.7029837921275</v>
      </c>
      <c r="AC33" s="223">
        <f ca="1">IFERROR(IF((VLOOKUP($E33,'DTOC Backsheet'!$D$5:$BS$182,AC$9,FALSE))="","",(VLOOKUP($E33,'DTOC Backsheet'!$D$5:$BS$182,AC$9,FALSE))),"")</f>
        <v>375.21889448289153</v>
      </c>
      <c r="AD33" s="199">
        <f ca="1">IFERROR(IF((VLOOKUP($E33,'DTOC Backsheet'!$D$5:$BS$182,AD$9,FALSE))="","",(VLOOKUP($E33,'DTOC Backsheet'!$D$5:$BS$182,AD$9,FALSE))),"")</f>
        <v>360.62415823831873</v>
      </c>
      <c r="AE33" s="197" t="str">
        <f ca="1">IFERROR(IF((VLOOKUP($E33,'DTOC Backsheet'!$D$5:$BS$182,AE$9,FALSE))="","",(VLOOKUP($E33,'DTOC Backsheet'!$D$5:$BS$182,AE$9,FALSE))),"")</f>
        <v/>
      </c>
      <c r="AF33" s="197" t="str">
        <f ca="1">IFERROR(IF((VLOOKUP($E33,'DTOC Backsheet'!$D$5:$BS$182,AF$9,FALSE))="","",(VLOOKUP($E33,'DTOC Backsheet'!$D$5:$BS$182,AF$9,FALSE))),"")</f>
        <v/>
      </c>
      <c r="AG33" s="201" t="str">
        <f ca="1">IFERROR(IF((VLOOKUP($E33,'DTOC Backsheet'!$D$5:$BS$182,AG$9,FALSE))="","",(VLOOKUP($E33,'DTOC Backsheet'!$D$5:$BS$182,AG$9,FALSE))),"")</f>
        <v/>
      </c>
      <c r="AH33" s="197">
        <f t="shared" ca="1" si="1"/>
        <v>28.217094103286001</v>
      </c>
      <c r="AI33" s="197">
        <f t="shared" ca="1" si="5"/>
        <v>23.041644481153639</v>
      </c>
      <c r="AJ33" s="197">
        <f t="shared" ca="1" si="5"/>
        <v>105.55128469444497</v>
      </c>
      <c r="AK33" s="197">
        <f t="shared" ca="1" si="5"/>
        <v>117.97795887025211</v>
      </c>
      <c r="AL33" s="200">
        <f t="shared" ca="1" si="5"/>
        <v>125.13708291454515</v>
      </c>
      <c r="AM33" s="199">
        <f t="shared" ca="1" si="5"/>
        <v>144.20396637778748</v>
      </c>
      <c r="AN33" s="197" t="str">
        <f t="shared" ca="1" si="5"/>
        <v/>
      </c>
      <c r="AO33" s="197" t="str">
        <f t="shared" ca="1" si="5"/>
        <v/>
      </c>
      <c r="AP33" s="200" t="str">
        <f t="shared" ca="1" si="5"/>
        <v/>
      </c>
      <c r="AQ33" s="196">
        <f t="shared" ca="1" si="3"/>
        <v>-66.360259121615343</v>
      </c>
      <c r="AR33" s="197">
        <f t="shared" ca="1" si="6"/>
        <v>-118.56921419498315</v>
      </c>
      <c r="AS33" s="197">
        <f t="shared" ca="1" si="6"/>
        <v>-104.12038469073497</v>
      </c>
      <c r="AT33" s="197">
        <f t="shared" ca="1" si="6"/>
        <v>-162.88600841418366</v>
      </c>
      <c r="AU33" s="200">
        <f t="shared" ca="1" si="6"/>
        <v>-140.58203262972714</v>
      </c>
      <c r="AV33" s="199">
        <f t="shared" ca="1" si="6"/>
        <v>-114.9949562125031</v>
      </c>
      <c r="AW33" s="197" t="str">
        <f t="shared" ca="1" si="6"/>
        <v/>
      </c>
      <c r="AX33" s="198" t="str">
        <f t="shared" ca="1" si="6"/>
        <v/>
      </c>
      <c r="AY33" s="199" t="str">
        <f t="shared" ca="1" si="6"/>
        <v/>
      </c>
    </row>
    <row r="34" spans="1:5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196">
        <f ca="1">IFERROR(IF((VLOOKUP($E34,'DTOC Backsheet'!$D$5:$BS$182,G$9,FALSE))="","",(VLOOKUP($E34,'DTOC Backsheet'!$D$5:$BS$182,G$9,FALSE))),"")</f>
        <v>441.68902164161528</v>
      </c>
      <c r="H34" s="197">
        <f ca="1">IFERROR(IF((VLOOKUP($E34,'DTOC Backsheet'!$D$5:$BS$182,H$9,FALSE))="","",(VLOOKUP($E34,'DTOC Backsheet'!$D$5:$BS$182,H$9,FALSE))),"")</f>
        <v>427.92759017045648</v>
      </c>
      <c r="I34" s="197">
        <f ca="1">IFERROR(IF((VLOOKUP($E34,'DTOC Backsheet'!$D$5:$BS$182,I$9,FALSE))="","",(VLOOKUP($E34,'DTOC Backsheet'!$D$5:$BS$182,I$9,FALSE))),"")</f>
        <v>459.33188250207519</v>
      </c>
      <c r="J34" s="198">
        <f ca="1">IFERROR(IF((VLOOKUP($E34,'DTOC Backsheet'!$D$5:$BS$182,J$9,FALSE))="","",(VLOOKUP($E34,'DTOC Backsheet'!$D$5:$BS$182,J$9,FALSE))),"")</f>
        <v>470.74093252517264</v>
      </c>
      <c r="K34" s="223">
        <f ca="1">IFERROR(IF((VLOOKUP($E34,'DTOC Backsheet'!$D$5:$BS$182,K$9,FALSE))="","",(VLOOKUP($E34,'DTOC Backsheet'!$D$5:$BS$182,K$9,FALSE))),"")</f>
        <v>474.06367132055931</v>
      </c>
      <c r="L34" s="199">
        <f ca="1">IFERROR(IF((VLOOKUP($E34,'DTOC Backsheet'!$D$5:$BS$182,L$9,FALSE))="","",(VLOOKUP($E34,'DTOC Backsheet'!$D$5:$BS$182,L$9,FALSE))),"")</f>
        <v>455.68569125758017</v>
      </c>
      <c r="M34" s="197">
        <f ca="1">IFERROR(IF((VLOOKUP($E34,'DTOC Backsheet'!$D$5:$BS$182,M$9,FALSE))="","",(VLOOKUP($E34,'DTOC Backsheet'!$D$5:$BS$182,M$9,FALSE))),"")</f>
        <v>457.22342133747748</v>
      </c>
      <c r="N34" s="198">
        <f ca="1">IFERROR(IF((VLOOKUP($E34,'DTOC Backsheet'!$D$5:$BS$182,N$9,FALSE))="","",(VLOOKUP($E34,'DTOC Backsheet'!$D$5:$BS$182,N$9,FALSE))),"")</f>
        <v>377.8573282184401</v>
      </c>
      <c r="O34" s="199">
        <f ca="1">IFERROR(IF((VLOOKUP($E34,'DTOC Backsheet'!$D$5:$BS$182,O$9,FALSE))="","",(VLOOKUP($E34,'DTOC Backsheet'!$D$5:$BS$182,O$9,FALSE))),"")</f>
        <v>384.74603655830509</v>
      </c>
      <c r="P34" s="197">
        <f ca="1">IFERROR(IF((VLOOKUP($E34,'DTOC Backsheet'!$D$5:$BS$182,P$9,FALSE))="","",(VLOOKUP($E34,'DTOC Backsheet'!$D$5:$BS$182,P$9,FALSE))),"")</f>
        <v>389.19881822485507</v>
      </c>
      <c r="Q34" s="197">
        <f ca="1">IFERROR(IF((VLOOKUP($E34,'DTOC Backsheet'!$D$5:$BS$182,Q$9,FALSE))="","",(VLOOKUP($E34,'DTOC Backsheet'!$D$5:$BS$182,Q$9,FALSE))),"")</f>
        <v>373.1931980691935</v>
      </c>
      <c r="R34" s="197">
        <f ca="1">IFERROR(IF((VLOOKUP($E34,'DTOC Backsheet'!$D$5:$BS$182,R$9,FALSE))="","",(VLOOKUP($E34,'DTOC Backsheet'!$D$5:$BS$182,R$9,FALSE))),"")</f>
        <v>319.26817865929803</v>
      </c>
      <c r="S34" s="197">
        <f ca="1">IFERROR(IF((VLOOKUP($E34,'DTOC Backsheet'!$D$5:$BS$182,S$9,FALSE))="","",(VLOOKUP($E34,'DTOC Backsheet'!$D$5:$BS$182,S$9,FALSE))),"")</f>
        <v>285.56256992845266</v>
      </c>
      <c r="T34" s="223">
        <f ca="1">IFERROR(IF((VLOOKUP($E34,'DTOC Backsheet'!$D$5:$BS$182,T$9,FALSE))="","",(VLOOKUP($E34,'DTOC Backsheet'!$D$5:$BS$182,T$9,FALSE))),"")</f>
        <v>244.39823247364697</v>
      </c>
      <c r="U34" s="199">
        <f ca="1">IFERROR(IF((VLOOKUP($E34,'DTOC Backsheet'!$D$5:$BS$182,U$9,FALSE))="","",(VLOOKUP($E34,'DTOC Backsheet'!$D$5:$BS$182,U$9,FALSE))),"")</f>
        <v>252.6562465935192</v>
      </c>
      <c r="V34" s="197">
        <f ca="1">IFERROR(IF((VLOOKUP($E34,'DTOC Backsheet'!$D$5:$BS$182,V$9,FALSE))="","",(VLOOKUP($E34,'DTOC Backsheet'!$D$5:$BS$182,V$9,FALSE))),"")</f>
        <v>251.26167128337318</v>
      </c>
      <c r="W34" s="197">
        <f ca="1">IFERROR(IF((VLOOKUP($E34,'DTOC Backsheet'!$D$5:$BS$182,W$9,FALSE))="","",(VLOOKUP($E34,'DTOC Backsheet'!$D$5:$BS$182,W$9,FALSE))),"")</f>
        <v>226.93761236684023</v>
      </c>
      <c r="X34" s="200">
        <f ca="1">IFERROR(IF((VLOOKUP($E34,'DTOC Backsheet'!$D$5:$BS$182,X$9,FALSE))="","",(VLOOKUP($E34,'DTOC Backsheet'!$D$5:$BS$182,X$9,FALSE))),"")</f>
        <v>251.26167128337318</v>
      </c>
      <c r="Y34" s="196">
        <f ca="1">IFERROR(IF((VLOOKUP($E34,'DTOC Backsheet'!$D$5:$BS$182,Y$9,FALSE))="","",(VLOOKUP($E34,'DTOC Backsheet'!$D$5:$BS$182,Y$9,FALSE))),"")</f>
        <v>382.87791226274851</v>
      </c>
      <c r="Z34" s="197">
        <f ca="1">IFERROR(IF((VLOOKUP($E34,'DTOC Backsheet'!$D$5:$BS$182,Z$9,FALSE))="","",(VLOOKUP($E34,'DTOC Backsheet'!$D$5:$BS$182,Z$9,FALSE))),"")</f>
        <v>403.74836337716988</v>
      </c>
      <c r="AA34" s="197">
        <f ca="1">IFERROR(IF((VLOOKUP($E34,'DTOC Backsheet'!$D$5:$BS$182,AA$9,FALSE))="","",(VLOOKUP($E34,'DTOC Backsheet'!$D$5:$BS$182,AA$9,FALSE))),"")</f>
        <v>383.66602719993642</v>
      </c>
      <c r="AB34" s="197">
        <f ca="1">IFERROR(IF((VLOOKUP($E34,'DTOC Backsheet'!$D$5:$BS$182,AB$9,FALSE))="","",(VLOOKUP($E34,'DTOC Backsheet'!$D$5:$BS$182,AB$9,FALSE))),"")</f>
        <v>388.36552738094599</v>
      </c>
      <c r="AC34" s="223">
        <f ca="1">IFERROR(IF((VLOOKUP($E34,'DTOC Backsheet'!$D$5:$BS$182,AC$9,FALSE))="","",(VLOOKUP($E34,'DTOC Backsheet'!$D$5:$BS$182,AC$9,FALSE))),"")</f>
        <v>362.82476552763313</v>
      </c>
      <c r="AD34" s="199">
        <f ca="1">IFERROR(IF((VLOOKUP($E34,'DTOC Backsheet'!$D$5:$BS$182,AD$9,FALSE))="","",(VLOOKUP($E34,'DTOC Backsheet'!$D$5:$BS$182,AD$9,FALSE))),"")</f>
        <v>356.25714105106692</v>
      </c>
      <c r="AE34" s="197" t="str">
        <f ca="1">IFERROR(IF((VLOOKUP($E34,'DTOC Backsheet'!$D$5:$BS$182,AE$9,FALSE))="","",(VLOOKUP($E34,'DTOC Backsheet'!$D$5:$BS$182,AE$9,FALSE))),"")</f>
        <v/>
      </c>
      <c r="AF34" s="197" t="str">
        <f ca="1">IFERROR(IF((VLOOKUP($E34,'DTOC Backsheet'!$D$5:$BS$182,AF$9,FALSE))="","",(VLOOKUP($E34,'DTOC Backsheet'!$D$5:$BS$182,AF$9,FALSE))),"")</f>
        <v/>
      </c>
      <c r="AG34" s="201" t="str">
        <f ca="1">IFERROR(IF((VLOOKUP($E34,'DTOC Backsheet'!$D$5:$BS$182,AG$9,FALSE))="","",(VLOOKUP($E34,'DTOC Backsheet'!$D$5:$BS$182,AG$9,FALSE))),"")</f>
        <v/>
      </c>
      <c r="AH34" s="197">
        <f t="shared" ca="1" si="1"/>
        <v>58.811109378866774</v>
      </c>
      <c r="AI34" s="197">
        <f t="shared" ca="1" si="5"/>
        <v>24.179226793286603</v>
      </c>
      <c r="AJ34" s="197">
        <f t="shared" ca="1" si="5"/>
        <v>75.665855302138766</v>
      </c>
      <c r="AK34" s="197">
        <f t="shared" ca="1" si="5"/>
        <v>82.375405144226647</v>
      </c>
      <c r="AL34" s="200">
        <f t="shared" ca="1" si="5"/>
        <v>111.23890579292618</v>
      </c>
      <c r="AM34" s="199">
        <f t="shared" ca="1" si="5"/>
        <v>99.42855020651325</v>
      </c>
      <c r="AN34" s="197" t="str">
        <f t="shared" ca="1" si="5"/>
        <v/>
      </c>
      <c r="AO34" s="197" t="str">
        <f t="shared" ca="1" si="5"/>
        <v/>
      </c>
      <c r="AP34" s="200" t="str">
        <f t="shared" ca="1" si="5"/>
        <v/>
      </c>
      <c r="AQ34" s="196">
        <f t="shared" ca="1" si="3"/>
        <v>6.3209059621065649</v>
      </c>
      <c r="AR34" s="197">
        <f t="shared" ca="1" si="6"/>
        <v>-30.555165307976381</v>
      </c>
      <c r="AS34" s="197">
        <f t="shared" ca="1" si="6"/>
        <v>-64.397848540638392</v>
      </c>
      <c r="AT34" s="197">
        <f t="shared" ca="1" si="6"/>
        <v>-102.80295745249333</v>
      </c>
      <c r="AU34" s="200">
        <f t="shared" ca="1" si="6"/>
        <v>-118.42653305398616</v>
      </c>
      <c r="AV34" s="199">
        <f t="shared" ca="1" si="6"/>
        <v>-103.60089445754772</v>
      </c>
      <c r="AW34" s="197" t="str">
        <f t="shared" ca="1" si="6"/>
        <v/>
      </c>
      <c r="AX34" s="198" t="str">
        <f t="shared" ca="1" si="6"/>
        <v/>
      </c>
      <c r="AY34" s="199" t="str">
        <f t="shared" ca="1" si="6"/>
        <v/>
      </c>
    </row>
    <row r="35" spans="1:5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196">
        <f ca="1">IFERROR(IF((VLOOKUP($E35,'DTOC Backsheet'!$D$5:$BS$182,G$9,FALSE))="","",(VLOOKUP($E35,'DTOC Backsheet'!$D$5:$BS$182,G$9,FALSE))),"")</f>
        <v>708.07031488276232</v>
      </c>
      <c r="H35" s="197">
        <f ca="1">IFERROR(IF((VLOOKUP($E35,'DTOC Backsheet'!$D$5:$BS$182,H$9,FALSE))="","",(VLOOKUP($E35,'DTOC Backsheet'!$D$5:$BS$182,H$9,FALSE))),"")</f>
        <v>677.07033644796468</v>
      </c>
      <c r="I35" s="197">
        <f ca="1">IFERROR(IF((VLOOKUP($E35,'DTOC Backsheet'!$D$5:$BS$182,I$9,FALSE))="","",(VLOOKUP($E35,'DTOC Backsheet'!$D$5:$BS$182,I$9,FALSE))),"")</f>
        <v>610.52628336059786</v>
      </c>
      <c r="J35" s="198">
        <f ca="1">IFERROR(IF((VLOOKUP($E35,'DTOC Backsheet'!$D$5:$BS$182,J$9,FALSE))="","",(VLOOKUP($E35,'DTOC Backsheet'!$D$5:$BS$182,J$9,FALSE))),"")</f>
        <v>628.20204746192974</v>
      </c>
      <c r="K35" s="223">
        <f ca="1">IFERROR(IF((VLOOKUP($E35,'DTOC Backsheet'!$D$5:$BS$182,K$9,FALSE))="","",(VLOOKUP($E35,'DTOC Backsheet'!$D$5:$BS$182,K$9,FALSE))),"")</f>
        <v>633.67036663924807</v>
      </c>
      <c r="L35" s="199">
        <f ca="1">IFERROR(IF((VLOOKUP($E35,'DTOC Backsheet'!$D$5:$BS$182,L$9,FALSE))="","",(VLOOKUP($E35,'DTOC Backsheet'!$D$5:$BS$182,L$9,FALSE))),"")</f>
        <v>664.90140081393236</v>
      </c>
      <c r="M35" s="197">
        <f ca="1">IFERROR(IF((VLOOKUP($E35,'DTOC Backsheet'!$D$5:$BS$182,M$9,FALSE))="","",(VLOOKUP($E35,'DTOC Backsheet'!$D$5:$BS$182,M$9,FALSE))),"")</f>
        <v>692.81062538057279</v>
      </c>
      <c r="N35" s="198">
        <f ca="1">IFERROR(IF((VLOOKUP($E35,'DTOC Backsheet'!$D$5:$BS$182,N$9,FALSE))="","",(VLOOKUP($E35,'DTOC Backsheet'!$D$5:$BS$182,N$9,FALSE))),"")</f>
        <v>642.50248167350435</v>
      </c>
      <c r="O35" s="199">
        <f ca="1">IFERROR(IF((VLOOKUP($E35,'DTOC Backsheet'!$D$5:$BS$182,O$9,FALSE))="","",(VLOOKUP($E35,'DTOC Backsheet'!$D$5:$BS$182,O$9,FALSE))),"")</f>
        <v>725.02010763204942</v>
      </c>
      <c r="P35" s="197">
        <f ca="1">IFERROR(IF((VLOOKUP($E35,'DTOC Backsheet'!$D$5:$BS$182,P$9,FALSE))="","",(VLOOKUP($E35,'DTOC Backsheet'!$D$5:$BS$182,P$9,FALSE))),"")</f>
        <v>503.35119168871785</v>
      </c>
      <c r="Q35" s="197">
        <f ca="1">IFERROR(IF((VLOOKUP($E35,'DTOC Backsheet'!$D$5:$BS$182,Q$9,FALSE))="","",(VLOOKUP($E35,'DTOC Backsheet'!$D$5:$BS$182,Q$9,FALSE))),"")</f>
        <v>466.15133566449106</v>
      </c>
      <c r="R35" s="197">
        <f ca="1">IFERROR(IF((VLOOKUP($E35,'DTOC Backsheet'!$D$5:$BS$182,R$9,FALSE))="","",(VLOOKUP($E35,'DTOC Backsheet'!$D$5:$BS$182,R$9,FALSE))),"")</f>
        <v>425.64922973601881</v>
      </c>
      <c r="S35" s="197">
        <f ca="1">IFERROR(IF((VLOOKUP($E35,'DTOC Backsheet'!$D$5:$BS$182,S$9,FALSE))="","",(VLOOKUP($E35,'DTOC Backsheet'!$D$5:$BS$182,S$9,FALSE))),"")</f>
        <v>411.89283469678981</v>
      </c>
      <c r="T35" s="223">
        <f ca="1">IFERROR(IF((VLOOKUP($E35,'DTOC Backsheet'!$D$5:$BS$182,T$9,FALSE))="","",(VLOOKUP($E35,'DTOC Backsheet'!$D$5:$BS$182,T$9,FALSE))),"")</f>
        <v>376.85319749491174</v>
      </c>
      <c r="U35" s="199">
        <f ca="1">IFERROR(IF((VLOOKUP($E35,'DTOC Backsheet'!$D$5:$BS$182,U$9,FALSE))="","",(VLOOKUP($E35,'DTOC Backsheet'!$D$5:$BS$182,U$9,FALSE))),"")</f>
        <v>382.47306622119248</v>
      </c>
      <c r="V35" s="197">
        <f ca="1">IFERROR(IF((VLOOKUP($E35,'DTOC Backsheet'!$D$5:$BS$182,V$9,FALSE))="","",(VLOOKUP($E35,'DTOC Backsheet'!$D$5:$BS$182,V$9,FALSE))),"")</f>
        <v>370.10777303511867</v>
      </c>
      <c r="W35" s="197">
        <f ca="1">IFERROR(IF((VLOOKUP($E35,'DTOC Backsheet'!$D$5:$BS$182,W$9,FALSE))="","",(VLOOKUP($E35,'DTOC Backsheet'!$D$5:$BS$182,W$9,FALSE))),"")</f>
        <v>329.34341094733082</v>
      </c>
      <c r="X35" s="200">
        <f ca="1">IFERROR(IF((VLOOKUP($E35,'DTOC Backsheet'!$D$5:$BS$182,X$9,FALSE))="","",(VLOOKUP($E35,'DTOC Backsheet'!$D$5:$BS$182,X$9,FALSE))),"")</f>
        <v>351.68194193553489</v>
      </c>
      <c r="Y35" s="196">
        <f ca="1">IFERROR(IF((VLOOKUP($E35,'DTOC Backsheet'!$D$5:$BS$182,Y$9,FALSE))="","",(VLOOKUP($E35,'DTOC Backsheet'!$D$5:$BS$182,Y$9,FALSE))),"")</f>
        <v>619.61074250191916</v>
      </c>
      <c r="Z35" s="197">
        <f ca="1">IFERROR(IF((VLOOKUP($E35,'DTOC Backsheet'!$D$5:$BS$182,Z$9,FALSE))="","",(VLOOKUP($E35,'DTOC Backsheet'!$D$5:$BS$182,Z$9,FALSE))),"")</f>
        <v>551.62572817826663</v>
      </c>
      <c r="AA35" s="197">
        <f ca="1">IFERROR(IF((VLOOKUP($E35,'DTOC Backsheet'!$D$5:$BS$182,AA$9,FALSE))="","",(VLOOKUP($E35,'DTOC Backsheet'!$D$5:$BS$182,AA$9,FALSE))),"")</f>
        <v>532.30003882738049</v>
      </c>
      <c r="AB35" s="197">
        <f ca="1">IFERROR(IF((VLOOKUP($E35,'DTOC Backsheet'!$D$5:$BS$182,AB$9,FALSE))="","",(VLOOKUP($E35,'DTOC Backsheet'!$D$5:$BS$182,AB$9,FALSE))),"")</f>
        <v>515.65847299745099</v>
      </c>
      <c r="AC35" s="223">
        <f ca="1">IFERROR(IF((VLOOKUP($E35,'DTOC Backsheet'!$D$5:$BS$182,AC$9,FALSE))="","",(VLOOKUP($E35,'DTOC Backsheet'!$D$5:$BS$182,AC$9,FALSE))),"")</f>
        <v>436.97530921170062</v>
      </c>
      <c r="AD35" s="199">
        <f ca="1">IFERROR(IF((VLOOKUP($E35,'DTOC Backsheet'!$D$5:$BS$182,AD$9,FALSE))="","",(VLOOKUP($E35,'DTOC Backsheet'!$D$5:$BS$182,AD$9,FALSE))),"")</f>
        <v>442.42024549706935</v>
      </c>
      <c r="AE35" s="197" t="str">
        <f ca="1">IFERROR(IF((VLOOKUP($E35,'DTOC Backsheet'!$D$5:$BS$182,AE$9,FALSE))="","",(VLOOKUP($E35,'DTOC Backsheet'!$D$5:$BS$182,AE$9,FALSE))),"")</f>
        <v/>
      </c>
      <c r="AF35" s="197" t="str">
        <f ca="1">IFERROR(IF((VLOOKUP($E35,'DTOC Backsheet'!$D$5:$BS$182,AF$9,FALSE))="","",(VLOOKUP($E35,'DTOC Backsheet'!$D$5:$BS$182,AF$9,FALSE))),"")</f>
        <v/>
      </c>
      <c r="AG35" s="201" t="str">
        <f ca="1">IFERROR(IF((VLOOKUP($E35,'DTOC Backsheet'!$D$5:$BS$182,AG$9,FALSE))="","",(VLOOKUP($E35,'DTOC Backsheet'!$D$5:$BS$182,AG$9,FALSE))),"")</f>
        <v/>
      </c>
      <c r="AH35" s="197">
        <f t="shared" ca="1" si="1"/>
        <v>88.459572380843156</v>
      </c>
      <c r="AI35" s="197">
        <f t="shared" ca="1" si="5"/>
        <v>125.44460826969805</v>
      </c>
      <c r="AJ35" s="197">
        <f t="shared" ca="1" si="5"/>
        <v>78.226244533217368</v>
      </c>
      <c r="AK35" s="197">
        <f t="shared" ca="1" si="5"/>
        <v>112.54357446447875</v>
      </c>
      <c r="AL35" s="200">
        <f t="shared" ca="1" si="5"/>
        <v>196.69505742754745</v>
      </c>
      <c r="AM35" s="199">
        <f t="shared" ca="1" si="5"/>
        <v>222.48115531686301</v>
      </c>
      <c r="AN35" s="197" t="str">
        <f t="shared" ca="1" si="5"/>
        <v/>
      </c>
      <c r="AO35" s="197" t="str">
        <f t="shared" ca="1" si="5"/>
        <v/>
      </c>
      <c r="AP35" s="200" t="str">
        <f t="shared" ca="1" si="5"/>
        <v/>
      </c>
      <c r="AQ35" s="196">
        <f t="shared" ca="1" si="3"/>
        <v>-116.25955081320132</v>
      </c>
      <c r="AR35" s="197">
        <f t="shared" ca="1" si="6"/>
        <v>-85.47439251377557</v>
      </c>
      <c r="AS35" s="197">
        <f t="shared" ca="1" si="6"/>
        <v>-106.65080909136168</v>
      </c>
      <c r="AT35" s="197">
        <f t="shared" ca="1" si="6"/>
        <v>-103.76563830066118</v>
      </c>
      <c r="AU35" s="200">
        <f t="shared" ca="1" si="6"/>
        <v>-60.122111716788879</v>
      </c>
      <c r="AV35" s="199">
        <f t="shared" ca="1" si="6"/>
        <v>-59.947179275876863</v>
      </c>
      <c r="AW35" s="197" t="str">
        <f t="shared" ca="1" si="6"/>
        <v/>
      </c>
      <c r="AX35" s="198" t="str">
        <f t="shared" ca="1" si="6"/>
        <v/>
      </c>
      <c r="AY35" s="199" t="str">
        <f t="shared" ca="1" si="6"/>
        <v/>
      </c>
    </row>
    <row r="36" spans="1:5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196">
        <f ca="1">IFERROR(IF((VLOOKUP($E36,'DTOC Backsheet'!$D$5:$BS$182,G$9,FALSE))="","",(VLOOKUP($E36,'DTOC Backsheet'!$D$5:$BS$182,G$9,FALSE))),"")</f>
        <v>393.62389874842097</v>
      </c>
      <c r="H36" s="197">
        <f ca="1">IFERROR(IF((VLOOKUP($E36,'DTOC Backsheet'!$D$5:$BS$182,H$9,FALSE))="","",(VLOOKUP($E36,'DTOC Backsheet'!$D$5:$BS$182,H$9,FALSE))),"")</f>
        <v>422.81027771691652</v>
      </c>
      <c r="I36" s="197">
        <f ca="1">IFERROR(IF((VLOOKUP($E36,'DTOC Backsheet'!$D$5:$BS$182,I$9,FALSE))="","",(VLOOKUP($E36,'DTOC Backsheet'!$D$5:$BS$182,I$9,FALSE))),"")</f>
        <v>464.92630371686778</v>
      </c>
      <c r="J36" s="198">
        <f ca="1">IFERROR(IF((VLOOKUP($E36,'DTOC Backsheet'!$D$5:$BS$182,J$9,FALSE))="","",(VLOOKUP($E36,'DTOC Backsheet'!$D$5:$BS$182,J$9,FALSE))),"")</f>
        <v>515.94160560248633</v>
      </c>
      <c r="K36" s="223">
        <f ca="1">IFERROR(IF((VLOOKUP($E36,'DTOC Backsheet'!$D$5:$BS$182,K$9,FALSE))="","",(VLOOKUP($E36,'DTOC Backsheet'!$D$5:$BS$182,K$9,FALSE))),"")</f>
        <v>465.54844154474114</v>
      </c>
      <c r="L36" s="199">
        <f ca="1">IFERROR(IF((VLOOKUP($E36,'DTOC Backsheet'!$D$5:$BS$182,L$9,FALSE))="","",(VLOOKUP($E36,'DTOC Backsheet'!$D$5:$BS$182,L$9,FALSE))),"")</f>
        <v>482.56255866353973</v>
      </c>
      <c r="M36" s="197">
        <f ca="1">IFERROR(IF((VLOOKUP($E36,'DTOC Backsheet'!$D$5:$BS$182,M$9,FALSE))="","",(VLOOKUP($E36,'DTOC Backsheet'!$D$5:$BS$182,M$9,FALSE))),"")</f>
        <v>480.46596286650549</v>
      </c>
      <c r="N36" s="198">
        <f ca="1">IFERROR(IF((VLOOKUP($E36,'DTOC Backsheet'!$D$5:$BS$182,N$9,FALSE))="","",(VLOOKUP($E36,'DTOC Backsheet'!$D$5:$BS$182,N$9,FALSE))),"")</f>
        <v>432.36034127729152</v>
      </c>
      <c r="O36" s="199">
        <f ca="1">IFERROR(IF((VLOOKUP($E36,'DTOC Backsheet'!$D$5:$BS$182,O$9,FALSE))="","",(VLOOKUP($E36,'DTOC Backsheet'!$D$5:$BS$182,O$9,FALSE))),"")</f>
        <v>466.97063232586152</v>
      </c>
      <c r="P36" s="197">
        <f ca="1">IFERROR(IF((VLOOKUP($E36,'DTOC Backsheet'!$D$5:$BS$182,P$9,FALSE))="","",(VLOOKUP($E36,'DTOC Backsheet'!$D$5:$BS$182,P$9,FALSE))),"")</f>
        <v>367.971186991048</v>
      </c>
      <c r="Q36" s="197">
        <f ca="1">IFERROR(IF((VLOOKUP($E36,'DTOC Backsheet'!$D$5:$BS$182,Q$9,FALSE))="","",(VLOOKUP($E36,'DTOC Backsheet'!$D$5:$BS$182,Q$9,FALSE))),"")</f>
        <v>334.95641076655272</v>
      </c>
      <c r="R36" s="197">
        <f ca="1">IFERROR(IF((VLOOKUP($E36,'DTOC Backsheet'!$D$5:$BS$182,R$9,FALSE))="","",(VLOOKUP($E36,'DTOC Backsheet'!$D$5:$BS$182,R$9,FALSE))),"")</f>
        <v>295.48372958210985</v>
      </c>
      <c r="S36" s="197">
        <f ca="1">IFERROR(IF((VLOOKUP($E36,'DTOC Backsheet'!$D$5:$BS$182,S$9,FALSE))="","",(VLOOKUP($E36,'DTOC Backsheet'!$D$5:$BS$182,S$9,FALSE))),"")</f>
        <v>288.55312071346418</v>
      </c>
      <c r="T36" s="223">
        <f ca="1">IFERROR(IF((VLOOKUP($E36,'DTOC Backsheet'!$D$5:$BS$182,T$9,FALSE))="","",(VLOOKUP($E36,'DTOC Backsheet'!$D$5:$BS$182,T$9,FALSE))),"")</f>
        <v>285.74384131358255</v>
      </c>
      <c r="U36" s="199">
        <f ca="1">IFERROR(IF((VLOOKUP($E36,'DTOC Backsheet'!$D$5:$BS$182,U$9,FALSE))="","",(VLOOKUP($E36,'DTOC Backsheet'!$D$5:$BS$182,U$9,FALSE))),"")</f>
        <v>295.43082958908667</v>
      </c>
      <c r="V36" s="197">
        <f ca="1">IFERROR(IF((VLOOKUP($E36,'DTOC Backsheet'!$D$5:$BS$182,V$9,FALSE))="","",(VLOOKUP($E36,'DTOC Backsheet'!$D$5:$BS$182,V$9,FALSE))),"")</f>
        <v>292.95526101483802</v>
      </c>
      <c r="W36" s="197">
        <f ca="1">IFERROR(IF((VLOOKUP($E36,'DTOC Backsheet'!$D$5:$BS$182,W$9,FALSE))="","",(VLOOKUP($E36,'DTOC Backsheet'!$D$5:$BS$182,W$9,FALSE))),"")</f>
        <v>264.60475188436982</v>
      </c>
      <c r="X36" s="200">
        <f ca="1">IFERROR(IF((VLOOKUP($E36,'DTOC Backsheet'!$D$5:$BS$182,X$9,FALSE))="","",(VLOOKUP($E36,'DTOC Backsheet'!$D$5:$BS$182,X$9,FALSE))),"")</f>
        <v>292.95526101483802</v>
      </c>
      <c r="Y36" s="196">
        <f ca="1">IFERROR(IF((VLOOKUP($E36,'DTOC Backsheet'!$D$5:$BS$182,Y$9,FALSE))="","",(VLOOKUP($E36,'DTOC Backsheet'!$D$5:$BS$182,Y$9,FALSE))),"")</f>
        <v>414.54543177632212</v>
      </c>
      <c r="Z36" s="197">
        <f ca="1">IFERROR(IF((VLOOKUP($E36,'DTOC Backsheet'!$D$5:$BS$182,Z$9,FALSE))="","",(VLOOKUP($E36,'DTOC Backsheet'!$D$5:$BS$182,Z$9,FALSE))),"")</f>
        <v>407.62337356660811</v>
      </c>
      <c r="AA36" s="197">
        <f ca="1">IFERROR(IF((VLOOKUP($E36,'DTOC Backsheet'!$D$5:$BS$182,AA$9,FALSE))="","",(VLOOKUP($E36,'DTOC Backsheet'!$D$5:$BS$182,AA$9,FALSE))),"")</f>
        <v>385.83767098409737</v>
      </c>
      <c r="AB36" s="197">
        <f ca="1">IFERROR(IF((VLOOKUP($E36,'DTOC Backsheet'!$D$5:$BS$182,AB$9,FALSE))="","",(VLOOKUP($E36,'DTOC Backsheet'!$D$5:$BS$182,AB$9,FALSE))),"")</f>
        <v>391.12311853182473</v>
      </c>
      <c r="AC36" s="223">
        <f ca="1">IFERROR(IF((VLOOKUP($E36,'DTOC Backsheet'!$D$5:$BS$182,AC$9,FALSE))="","",(VLOOKUP($E36,'DTOC Backsheet'!$D$5:$BS$182,AC$9,FALSE))),"")</f>
        <v>338.80523671421884</v>
      </c>
      <c r="AD36" s="199">
        <f ca="1">IFERROR(IF((VLOOKUP($E36,'DTOC Backsheet'!$D$5:$BS$182,AD$9,FALSE))="","",(VLOOKUP($E36,'DTOC Backsheet'!$D$5:$BS$182,AD$9,FALSE))),"")</f>
        <v>312.19019119469834</v>
      </c>
      <c r="AE36" s="197" t="str">
        <f ca="1">IFERROR(IF((VLOOKUP($E36,'DTOC Backsheet'!$D$5:$BS$182,AE$9,FALSE))="","",(VLOOKUP($E36,'DTOC Backsheet'!$D$5:$BS$182,AE$9,FALSE))),"")</f>
        <v/>
      </c>
      <c r="AF36" s="197" t="str">
        <f ca="1">IFERROR(IF((VLOOKUP($E36,'DTOC Backsheet'!$D$5:$BS$182,AF$9,FALSE))="","",(VLOOKUP($E36,'DTOC Backsheet'!$D$5:$BS$182,AF$9,FALSE))),"")</f>
        <v/>
      </c>
      <c r="AG36" s="201" t="str">
        <f ca="1">IFERROR(IF((VLOOKUP($E36,'DTOC Backsheet'!$D$5:$BS$182,AG$9,FALSE))="","",(VLOOKUP($E36,'DTOC Backsheet'!$D$5:$BS$182,AG$9,FALSE))),"")</f>
        <v/>
      </c>
      <c r="AH36" s="197">
        <f t="shared" ca="1" si="1"/>
        <v>-20.921533027901148</v>
      </c>
      <c r="AI36" s="197">
        <f t="shared" ca="1" si="5"/>
        <v>15.186904150308408</v>
      </c>
      <c r="AJ36" s="197">
        <f t="shared" ca="1" si="5"/>
        <v>79.088632732770407</v>
      </c>
      <c r="AK36" s="197">
        <f t="shared" ca="1" si="5"/>
        <v>124.8184870706616</v>
      </c>
      <c r="AL36" s="200">
        <f t="shared" ca="1" si="5"/>
        <v>126.7432048305223</v>
      </c>
      <c r="AM36" s="199">
        <f t="shared" ca="1" si="5"/>
        <v>170.37236746884139</v>
      </c>
      <c r="AN36" s="197" t="str">
        <f t="shared" ca="1" si="5"/>
        <v/>
      </c>
      <c r="AO36" s="197" t="str">
        <f t="shared" ca="1" si="5"/>
        <v/>
      </c>
      <c r="AP36" s="200" t="str">
        <f t="shared" ca="1" si="5"/>
        <v/>
      </c>
      <c r="AQ36" s="196">
        <f t="shared" ca="1" si="3"/>
        <v>-46.574244785274118</v>
      </c>
      <c r="AR36" s="197">
        <f t="shared" ca="1" si="6"/>
        <v>-72.666962800055387</v>
      </c>
      <c r="AS36" s="197">
        <f t="shared" ca="1" si="6"/>
        <v>-90.353941401987527</v>
      </c>
      <c r="AT36" s="197">
        <f t="shared" ca="1" si="6"/>
        <v>-102.56999781836055</v>
      </c>
      <c r="AU36" s="200">
        <f t="shared" ca="1" si="6"/>
        <v>-53.061395400636286</v>
      </c>
      <c r="AV36" s="199">
        <f t="shared" ca="1" si="6"/>
        <v>-16.759361605611673</v>
      </c>
      <c r="AW36" s="197" t="str">
        <f t="shared" ca="1" si="6"/>
        <v/>
      </c>
      <c r="AX36" s="198" t="str">
        <f t="shared" ca="1" si="6"/>
        <v/>
      </c>
      <c r="AY36" s="199" t="str">
        <f t="shared" ca="1" si="6"/>
        <v/>
      </c>
    </row>
    <row r="37" spans="1:5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196">
        <f ca="1">IFERROR(IF((VLOOKUP($E37,'DTOC Backsheet'!$D$5:$BS$182,G$9,FALSE))="","",(VLOOKUP($E37,'DTOC Backsheet'!$D$5:$BS$182,G$9,FALSE))),"")</f>
        <v>468.35114742683493</v>
      </c>
      <c r="H37" s="197">
        <f ca="1">IFERROR(IF((VLOOKUP($E37,'DTOC Backsheet'!$D$5:$BS$182,H$9,FALSE))="","",(VLOOKUP($E37,'DTOC Backsheet'!$D$5:$BS$182,H$9,FALSE))),"")</f>
        <v>480.8959528202555</v>
      </c>
      <c r="I37" s="197">
        <f ca="1">IFERROR(IF((VLOOKUP($E37,'DTOC Backsheet'!$D$5:$BS$182,I$9,FALSE))="","",(VLOOKUP($E37,'DTOC Backsheet'!$D$5:$BS$182,I$9,FALSE))),"")</f>
        <v>513.49130391271069</v>
      </c>
      <c r="J37" s="198">
        <f ca="1">IFERROR(IF((VLOOKUP($E37,'DTOC Backsheet'!$D$5:$BS$182,J$9,FALSE))="","",(VLOOKUP($E37,'DTOC Backsheet'!$D$5:$BS$182,J$9,FALSE))),"")</f>
        <v>515.39416765216208</v>
      </c>
      <c r="K37" s="223">
        <f ca="1">IFERROR(IF((VLOOKUP($E37,'DTOC Backsheet'!$D$5:$BS$182,K$9,FALSE))="","",(VLOOKUP($E37,'DTOC Backsheet'!$D$5:$BS$182,K$9,FALSE))),"")</f>
        <v>503.48365017189201</v>
      </c>
      <c r="L37" s="199">
        <f ca="1">IFERROR(IF((VLOOKUP($E37,'DTOC Backsheet'!$D$5:$BS$182,L$9,FALSE))="","",(VLOOKUP($E37,'DTOC Backsheet'!$D$5:$BS$182,L$9,FALSE))),"")</f>
        <v>532.66089417681405</v>
      </c>
      <c r="M37" s="197">
        <f ca="1">IFERROR(IF((VLOOKUP($E37,'DTOC Backsheet'!$D$5:$BS$182,M$9,FALSE))="","",(VLOOKUP($E37,'DTOC Backsheet'!$D$5:$BS$182,M$9,FALSE))),"")</f>
        <v>504.49210883231075</v>
      </c>
      <c r="N37" s="198">
        <f ca="1">IFERROR(IF((VLOOKUP($E37,'DTOC Backsheet'!$D$5:$BS$182,N$9,FALSE))="","",(VLOOKUP($E37,'DTOC Backsheet'!$D$5:$BS$182,N$9,FALSE))),"")</f>
        <v>542.57292303612212</v>
      </c>
      <c r="O37" s="199">
        <f ca="1">IFERROR(IF((VLOOKUP($E37,'DTOC Backsheet'!$D$5:$BS$182,O$9,FALSE))="","",(VLOOKUP($E37,'DTOC Backsheet'!$D$5:$BS$182,O$9,FALSE))),"")</f>
        <v>584.67512716962881</v>
      </c>
      <c r="P37" s="197">
        <f ca="1">IFERROR(IF((VLOOKUP($E37,'DTOC Backsheet'!$D$5:$BS$182,P$9,FALSE))="","",(VLOOKUP($E37,'DTOC Backsheet'!$D$5:$BS$182,P$9,FALSE))),"")</f>
        <v>460.52303437012813</v>
      </c>
      <c r="Q37" s="197">
        <f ca="1">IFERROR(IF((VLOOKUP($E37,'DTOC Backsheet'!$D$5:$BS$182,Q$9,FALSE))="","",(VLOOKUP($E37,'DTOC Backsheet'!$D$5:$BS$182,Q$9,FALSE))),"")</f>
        <v>425.08237880089581</v>
      </c>
      <c r="R37" s="197">
        <f ca="1">IFERROR(IF((VLOOKUP($E37,'DTOC Backsheet'!$D$5:$BS$182,R$9,FALSE))="","",(VLOOKUP($E37,'DTOC Backsheet'!$D$5:$BS$182,R$9,FALSE))),"")</f>
        <v>391.17908186860302</v>
      </c>
      <c r="S37" s="197">
        <f ca="1">IFERROR(IF((VLOOKUP($E37,'DTOC Backsheet'!$D$5:$BS$182,S$9,FALSE))="","",(VLOOKUP($E37,'DTOC Backsheet'!$D$5:$BS$182,S$9,FALSE))),"")</f>
        <v>367.27285789346683</v>
      </c>
      <c r="T37" s="223">
        <f ca="1">IFERROR(IF((VLOOKUP($E37,'DTOC Backsheet'!$D$5:$BS$182,T$9,FALSE))="","",(VLOOKUP($E37,'DTOC Backsheet'!$D$5:$BS$182,T$9,FALSE))),"")</f>
        <v>345.42042366383191</v>
      </c>
      <c r="U37" s="199">
        <f ca="1">IFERROR(IF((VLOOKUP($E37,'DTOC Backsheet'!$D$5:$BS$182,U$9,FALSE))="","",(VLOOKUP($E37,'DTOC Backsheet'!$D$5:$BS$182,U$9,FALSE))),"")</f>
        <v>353.51211930138771</v>
      </c>
      <c r="V37" s="197">
        <f ca="1">IFERROR(IF((VLOOKUP($E37,'DTOC Backsheet'!$D$5:$BS$182,V$9,FALSE))="","",(VLOOKUP($E37,'DTOC Backsheet'!$D$5:$BS$182,V$9,FALSE))),"")</f>
        <v>351.47690769154889</v>
      </c>
      <c r="W37" s="197">
        <f ca="1">IFERROR(IF((VLOOKUP($E37,'DTOC Backsheet'!$D$5:$BS$182,W$9,FALSE))="","",(VLOOKUP($E37,'DTOC Backsheet'!$D$5:$BS$182,W$9,FALSE))),"")</f>
        <v>316.29509561340757</v>
      </c>
      <c r="X37" s="200">
        <f ca="1">IFERROR(IF((VLOOKUP($E37,'DTOC Backsheet'!$D$5:$BS$182,X$9,FALSE))="","",(VLOOKUP($E37,'DTOC Backsheet'!$D$5:$BS$182,X$9,FALSE))),"")</f>
        <v>327.90731706108204</v>
      </c>
      <c r="Y37" s="196">
        <f ca="1">IFERROR(IF((VLOOKUP($E37,'DTOC Backsheet'!$D$5:$BS$182,Y$9,FALSE))="","",(VLOOKUP($E37,'DTOC Backsheet'!$D$5:$BS$182,Y$9,FALSE))),"")</f>
        <v>575.47838324345582</v>
      </c>
      <c r="Z37" s="197">
        <f ca="1">IFERROR(IF((VLOOKUP($E37,'DTOC Backsheet'!$D$5:$BS$182,Z$9,FALSE))="","",(VLOOKUP($E37,'DTOC Backsheet'!$D$5:$BS$182,Z$9,FALSE))),"")</f>
        <v>488.96604684287797</v>
      </c>
      <c r="AA37" s="197">
        <f ca="1">IFERROR(IF((VLOOKUP($E37,'DTOC Backsheet'!$D$5:$BS$182,AA$9,FALSE))="","",(VLOOKUP($E37,'DTOC Backsheet'!$D$5:$BS$182,AA$9,FALSE))),"")</f>
        <v>450.92020124715094</v>
      </c>
      <c r="AB37" s="197">
        <f ca="1">IFERROR(IF((VLOOKUP($E37,'DTOC Backsheet'!$D$5:$BS$182,AB$9,FALSE))="","",(VLOOKUP($E37,'DTOC Backsheet'!$D$5:$BS$182,AB$9,FALSE))),"")</f>
        <v>471.2719311522182</v>
      </c>
      <c r="AC37" s="223">
        <f ca="1">IFERROR(IF((VLOOKUP($E37,'DTOC Backsheet'!$D$5:$BS$182,AC$9,FALSE))="","",(VLOOKUP($E37,'DTOC Backsheet'!$D$5:$BS$182,AC$9,FALSE))),"")</f>
        <v>404.09723502226262</v>
      </c>
      <c r="AD37" s="199">
        <f ca="1">IFERROR(IF((VLOOKUP($E37,'DTOC Backsheet'!$D$5:$BS$182,AD$9,FALSE))="","",(VLOOKUP($E37,'DTOC Backsheet'!$D$5:$BS$182,AD$9,FALSE))),"")</f>
        <v>360.77112960580507</v>
      </c>
      <c r="AE37" s="197" t="str">
        <f ca="1">IFERROR(IF((VLOOKUP($E37,'DTOC Backsheet'!$D$5:$BS$182,AE$9,FALSE))="","",(VLOOKUP($E37,'DTOC Backsheet'!$D$5:$BS$182,AE$9,FALSE))),"")</f>
        <v/>
      </c>
      <c r="AF37" s="197" t="str">
        <f ca="1">IFERROR(IF((VLOOKUP($E37,'DTOC Backsheet'!$D$5:$BS$182,AF$9,FALSE))="","",(VLOOKUP($E37,'DTOC Backsheet'!$D$5:$BS$182,AF$9,FALSE))),"")</f>
        <v/>
      </c>
      <c r="AG37" s="201" t="str">
        <f ca="1">IFERROR(IF((VLOOKUP($E37,'DTOC Backsheet'!$D$5:$BS$182,AG$9,FALSE))="","",(VLOOKUP($E37,'DTOC Backsheet'!$D$5:$BS$182,AG$9,FALSE))),"")</f>
        <v/>
      </c>
      <c r="AH37" s="197">
        <f t="shared" ca="1" si="1"/>
        <v>-107.1272358166209</v>
      </c>
      <c r="AI37" s="197">
        <f t="shared" ca="1" si="5"/>
        <v>-8.0700940226224702</v>
      </c>
      <c r="AJ37" s="197">
        <f t="shared" ca="1" si="5"/>
        <v>62.571102665559749</v>
      </c>
      <c r="AK37" s="197">
        <f t="shared" ca="1" si="5"/>
        <v>44.122236499943881</v>
      </c>
      <c r="AL37" s="200">
        <f t="shared" ca="1" si="5"/>
        <v>99.386415149629386</v>
      </c>
      <c r="AM37" s="199">
        <f t="shared" ca="1" si="5"/>
        <v>171.88976457100898</v>
      </c>
      <c r="AN37" s="197" t="str">
        <f t="shared" ca="1" si="5"/>
        <v/>
      </c>
      <c r="AO37" s="197" t="str">
        <f t="shared" ca="1" si="5"/>
        <v/>
      </c>
      <c r="AP37" s="200" t="str">
        <f t="shared" ca="1" si="5"/>
        <v/>
      </c>
      <c r="AQ37" s="196">
        <f t="shared" ca="1" si="3"/>
        <v>-114.95534887332769</v>
      </c>
      <c r="AR37" s="197">
        <f t="shared" ca="1" si="6"/>
        <v>-63.883668041982162</v>
      </c>
      <c r="AS37" s="197">
        <f t="shared" ca="1" si="6"/>
        <v>-59.741119378547921</v>
      </c>
      <c r="AT37" s="197">
        <f t="shared" ca="1" si="6"/>
        <v>-103.99907325875137</v>
      </c>
      <c r="AU37" s="200">
        <f t="shared" ca="1" si="6"/>
        <v>-58.676811358430712</v>
      </c>
      <c r="AV37" s="199">
        <f t="shared" ca="1" si="6"/>
        <v>-7.2590103044173588</v>
      </c>
      <c r="AW37" s="197" t="str">
        <f t="shared" ca="1" si="6"/>
        <v/>
      </c>
      <c r="AX37" s="198" t="str">
        <f t="shared" ca="1" si="6"/>
        <v/>
      </c>
      <c r="AY37" s="199" t="str">
        <f t="shared" ca="1" si="6"/>
        <v/>
      </c>
    </row>
    <row r="38" spans="1:5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196">
        <f ca="1">IFERROR(IF((VLOOKUP($E38,'DTOC Backsheet'!$D$5:$BS$182,G$9,FALSE))="","",(VLOOKUP($E38,'DTOC Backsheet'!$D$5:$BS$182,G$9,FALSE))),"")</f>
        <v>619.44055975963374</v>
      </c>
      <c r="H38" s="197">
        <f ca="1">IFERROR(IF((VLOOKUP($E38,'DTOC Backsheet'!$D$5:$BS$182,H$9,FALSE))="","",(VLOOKUP($E38,'DTOC Backsheet'!$D$5:$BS$182,H$9,FALSE))),"")</f>
        <v>618.07173118031812</v>
      </c>
      <c r="I38" s="197">
        <f ca="1">IFERROR(IF((VLOOKUP($E38,'DTOC Backsheet'!$D$5:$BS$182,I$9,FALSE))="","",(VLOOKUP($E38,'DTOC Backsheet'!$D$5:$BS$182,I$9,FALSE))),"")</f>
        <v>641.29618940937326</v>
      </c>
      <c r="J38" s="198">
        <f ca="1">IFERROR(IF((VLOOKUP($E38,'DTOC Backsheet'!$D$5:$BS$182,J$9,FALSE))="","",(VLOOKUP($E38,'DTOC Backsheet'!$D$5:$BS$182,J$9,FALSE))),"")</f>
        <v>711.79086124412822</v>
      </c>
      <c r="K38" s="223">
        <f ca="1">IFERROR(IF((VLOOKUP($E38,'DTOC Backsheet'!$D$5:$BS$182,K$9,FALSE))="","",(VLOOKUP($E38,'DTOC Backsheet'!$D$5:$BS$182,K$9,FALSE))),"")</f>
        <v>677.84391247710062</v>
      </c>
      <c r="L38" s="199">
        <f ca="1">IFERROR(IF((VLOOKUP($E38,'DTOC Backsheet'!$D$5:$BS$182,L$9,FALSE))="","",(VLOOKUP($E38,'DTOC Backsheet'!$D$5:$BS$182,L$9,FALSE))),"")</f>
        <v>670.13284481362257</v>
      </c>
      <c r="M38" s="197">
        <f ca="1">IFERROR(IF((VLOOKUP($E38,'DTOC Backsheet'!$D$5:$BS$182,M$9,FALSE))="","",(VLOOKUP($E38,'DTOC Backsheet'!$D$5:$BS$182,M$9,FALSE))),"")</f>
        <v>618.32235101212814</v>
      </c>
      <c r="N38" s="198">
        <f ca="1">IFERROR(IF((VLOOKUP($E38,'DTOC Backsheet'!$D$5:$BS$182,N$9,FALSE))="","",(VLOOKUP($E38,'DTOC Backsheet'!$D$5:$BS$182,N$9,FALSE))),"")</f>
        <v>554.86867288672602</v>
      </c>
      <c r="O38" s="199">
        <f ca="1">IFERROR(IF((VLOOKUP($E38,'DTOC Backsheet'!$D$5:$BS$182,O$9,FALSE))="","",(VLOOKUP($E38,'DTOC Backsheet'!$D$5:$BS$182,O$9,FALSE))),"")</f>
        <v>635.75965727785263</v>
      </c>
      <c r="P38" s="197">
        <f ca="1">IFERROR(IF((VLOOKUP($E38,'DTOC Backsheet'!$D$5:$BS$182,P$9,FALSE))="","",(VLOOKUP($E38,'DTOC Backsheet'!$D$5:$BS$182,P$9,FALSE))),"")</f>
        <v>642.72172012033911</v>
      </c>
      <c r="Q38" s="197">
        <f ca="1">IFERROR(IF((VLOOKUP($E38,'DTOC Backsheet'!$D$5:$BS$182,Q$9,FALSE))="","",(VLOOKUP($E38,'DTOC Backsheet'!$D$5:$BS$182,Q$9,FALSE))),"")</f>
        <v>579.77432087180932</v>
      </c>
      <c r="R38" s="197">
        <f ca="1">IFERROR(IF((VLOOKUP($E38,'DTOC Backsheet'!$D$5:$BS$182,R$9,FALSE))="","",(VLOOKUP($E38,'DTOC Backsheet'!$D$5:$BS$182,R$9,FALSE))),"")</f>
        <v>488.23895190453169</v>
      </c>
      <c r="S38" s="197">
        <f ca="1">IFERROR(IF((VLOOKUP($E38,'DTOC Backsheet'!$D$5:$BS$182,S$9,FALSE))="","",(VLOOKUP($E38,'DTOC Backsheet'!$D$5:$BS$182,S$9,FALSE))),"")</f>
        <v>446.41217721259193</v>
      </c>
      <c r="T38" s="223">
        <f ca="1">IFERROR(IF((VLOOKUP($E38,'DTOC Backsheet'!$D$5:$BS$182,T$9,FALSE))="","",(VLOOKUP($E38,'DTOC Backsheet'!$D$5:$BS$182,T$9,FALSE))),"")</f>
        <v>366.44515404899954</v>
      </c>
      <c r="U38" s="199">
        <f ca="1">IFERROR(IF((VLOOKUP($E38,'DTOC Backsheet'!$D$5:$BS$182,U$9,FALSE))="","",(VLOOKUP($E38,'DTOC Backsheet'!$D$5:$BS$182,U$9,FALSE))),"")</f>
        <v>378.58299661950286</v>
      </c>
      <c r="V38" s="197">
        <f ca="1">IFERROR(IF((VLOOKUP($E38,'DTOC Backsheet'!$D$5:$BS$182,V$9,FALSE))="","",(VLOOKUP($E38,'DTOC Backsheet'!$D$5:$BS$182,V$9,FALSE))),"")</f>
        <v>376.22225195153749</v>
      </c>
      <c r="W38" s="197">
        <f ca="1">IFERROR(IF((VLOOKUP($E38,'DTOC Backsheet'!$D$5:$BS$182,W$9,FALSE))="","",(VLOOKUP($E38,'DTOC Backsheet'!$D$5:$BS$182,W$9,FALSE))),"")</f>
        <v>339.68471712304915</v>
      </c>
      <c r="X38" s="200">
        <f ca="1">IFERROR(IF((VLOOKUP($E38,'DTOC Backsheet'!$D$5:$BS$182,X$9,FALSE))="","",(VLOOKUP($E38,'DTOC Backsheet'!$D$5:$BS$182,X$9,FALSE))),"")</f>
        <v>375.81266752766834</v>
      </c>
      <c r="Y38" s="196">
        <f ca="1">IFERROR(IF((VLOOKUP($E38,'DTOC Backsheet'!$D$5:$BS$182,Y$9,FALSE))="","",(VLOOKUP($E38,'DTOC Backsheet'!$D$5:$BS$182,Y$9,FALSE))),"")</f>
        <v>650.47946126839918</v>
      </c>
      <c r="Z38" s="197">
        <f ca="1">IFERROR(IF((VLOOKUP($E38,'DTOC Backsheet'!$D$5:$BS$182,Z$9,FALSE))="","",(VLOOKUP($E38,'DTOC Backsheet'!$D$5:$BS$182,Z$9,FALSE))),"")</f>
        <v>698.4886681298741</v>
      </c>
      <c r="AA38" s="197">
        <f ca="1">IFERROR(IF((VLOOKUP($E38,'DTOC Backsheet'!$D$5:$BS$182,AA$9,FALSE))="","",(VLOOKUP($E38,'DTOC Backsheet'!$D$5:$BS$182,AA$9,FALSE))),"")</f>
        <v>646.26733274187347</v>
      </c>
      <c r="AB38" s="197">
        <f ca="1">IFERROR(IF((VLOOKUP($E38,'DTOC Backsheet'!$D$5:$BS$182,AB$9,FALSE))="","",(VLOOKUP($E38,'DTOC Backsheet'!$D$5:$BS$182,AB$9,FALSE))),"")</f>
        <v>651.47587876929765</v>
      </c>
      <c r="AC38" s="223">
        <f ca="1">IFERROR(IF((VLOOKUP($E38,'DTOC Backsheet'!$D$5:$BS$182,AC$9,FALSE))="","",(VLOOKUP($E38,'DTOC Backsheet'!$D$5:$BS$182,AC$9,FALSE))),"")</f>
        <v>623.44031363037971</v>
      </c>
      <c r="AD38" s="199">
        <f ca="1">IFERROR(IF((VLOOKUP($E38,'DTOC Backsheet'!$D$5:$BS$182,AD$9,FALSE))="","",(VLOOKUP($E38,'DTOC Backsheet'!$D$5:$BS$182,AD$9,FALSE))),"")</f>
        <v>547.48612503915945</v>
      </c>
      <c r="AE38" s="197" t="str">
        <f ca="1">IFERROR(IF((VLOOKUP($E38,'DTOC Backsheet'!$D$5:$BS$182,AE$9,FALSE))="","",(VLOOKUP($E38,'DTOC Backsheet'!$D$5:$BS$182,AE$9,FALSE))),"")</f>
        <v/>
      </c>
      <c r="AF38" s="197" t="str">
        <f ca="1">IFERROR(IF((VLOOKUP($E38,'DTOC Backsheet'!$D$5:$BS$182,AF$9,FALSE))="","",(VLOOKUP($E38,'DTOC Backsheet'!$D$5:$BS$182,AF$9,FALSE))),"")</f>
        <v/>
      </c>
      <c r="AG38" s="201" t="str">
        <f ca="1">IFERROR(IF((VLOOKUP($E38,'DTOC Backsheet'!$D$5:$BS$182,AG$9,FALSE))="","",(VLOOKUP($E38,'DTOC Backsheet'!$D$5:$BS$182,AG$9,FALSE))),"")</f>
        <v/>
      </c>
      <c r="AH38" s="197">
        <f t="shared" ca="1" si="1"/>
        <v>-31.038901508765434</v>
      </c>
      <c r="AI38" s="197">
        <f t="shared" ca="1" si="5"/>
        <v>-80.416936949555975</v>
      </c>
      <c r="AJ38" s="197">
        <f t="shared" ca="1" si="5"/>
        <v>-4.971143332500219</v>
      </c>
      <c r="AK38" s="197">
        <f t="shared" ca="1" si="5"/>
        <v>60.314982474830572</v>
      </c>
      <c r="AL38" s="200">
        <f t="shared" ca="1" si="5"/>
        <v>54.403598846720911</v>
      </c>
      <c r="AM38" s="199">
        <f t="shared" ca="1" si="5"/>
        <v>122.64671977446312</v>
      </c>
      <c r="AN38" s="197" t="str">
        <f t="shared" ca="1" si="5"/>
        <v/>
      </c>
      <c r="AO38" s="197" t="str">
        <f t="shared" ca="1" si="5"/>
        <v/>
      </c>
      <c r="AP38" s="200" t="str">
        <f t="shared" ca="1" si="5"/>
        <v/>
      </c>
      <c r="AQ38" s="196">
        <f t="shared" ca="1" si="3"/>
        <v>-7.7577411480600631</v>
      </c>
      <c r="AR38" s="197">
        <f t="shared" ca="1" si="6"/>
        <v>-118.71434725806478</v>
      </c>
      <c r="AS38" s="197">
        <f t="shared" ca="1" si="6"/>
        <v>-158.02838083734179</v>
      </c>
      <c r="AT38" s="197">
        <f t="shared" ca="1" si="6"/>
        <v>-205.06370155670572</v>
      </c>
      <c r="AU38" s="200">
        <f t="shared" ca="1" si="6"/>
        <v>-256.99515958138016</v>
      </c>
      <c r="AV38" s="199">
        <f t="shared" ca="1" si="6"/>
        <v>-168.90312841965658</v>
      </c>
      <c r="AW38" s="197" t="str">
        <f t="shared" ca="1" si="6"/>
        <v/>
      </c>
      <c r="AX38" s="198" t="str">
        <f t="shared" ca="1" si="6"/>
        <v/>
      </c>
      <c r="AY38" s="199" t="str">
        <f t="shared" ca="1" si="6"/>
        <v/>
      </c>
    </row>
    <row r="39" spans="1:5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196">
        <f ca="1">IFERROR(IF((VLOOKUP($E39,'DTOC Backsheet'!$D$5:$BS$182,G$9,FALSE))="","",(VLOOKUP($E39,'DTOC Backsheet'!$D$5:$BS$182,G$9,FALSE))),"")</f>
        <v>239.44140455004961</v>
      </c>
      <c r="H39" s="197">
        <f ca="1">IFERROR(IF((VLOOKUP($E39,'DTOC Backsheet'!$D$5:$BS$182,H$9,FALSE))="","",(VLOOKUP($E39,'DTOC Backsheet'!$D$5:$BS$182,H$9,FALSE))),"")</f>
        <v>243.43381337507043</v>
      </c>
      <c r="I39" s="197">
        <f ca="1">IFERROR(IF((VLOOKUP($E39,'DTOC Backsheet'!$D$5:$BS$182,I$9,FALSE))="","",(VLOOKUP($E39,'DTOC Backsheet'!$D$5:$BS$182,I$9,FALSE))),"")</f>
        <v>242.10792114535872</v>
      </c>
      <c r="J39" s="198">
        <f ca="1">IFERROR(IF((VLOOKUP($E39,'DTOC Backsheet'!$D$5:$BS$182,J$9,FALSE))="","",(VLOOKUP($E39,'DTOC Backsheet'!$D$5:$BS$182,J$9,FALSE))),"")</f>
        <v>250.22532801837156</v>
      </c>
      <c r="K39" s="223">
        <f ca="1">IFERROR(IF((VLOOKUP($E39,'DTOC Backsheet'!$D$5:$BS$182,K$9,FALSE))="","",(VLOOKUP($E39,'DTOC Backsheet'!$D$5:$BS$182,K$9,FALSE))),"")</f>
        <v>232.10480087897815</v>
      </c>
      <c r="L39" s="199">
        <f ca="1">IFERROR(IF((VLOOKUP($E39,'DTOC Backsheet'!$D$5:$BS$182,L$9,FALSE))="","",(VLOOKUP($E39,'DTOC Backsheet'!$D$5:$BS$182,L$9,FALSE))),"")</f>
        <v>231.39765835646526</v>
      </c>
      <c r="M39" s="197">
        <f ca="1">IFERROR(IF((VLOOKUP($E39,'DTOC Backsheet'!$D$5:$BS$182,M$9,FALSE))="","",(VLOOKUP($E39,'DTOC Backsheet'!$D$5:$BS$182,M$9,FALSE))),"")</f>
        <v>218.24355235581322</v>
      </c>
      <c r="N39" s="198">
        <f ca="1">IFERROR(IF((VLOOKUP($E39,'DTOC Backsheet'!$D$5:$BS$182,N$9,FALSE))="","",(VLOOKUP($E39,'DTOC Backsheet'!$D$5:$BS$182,N$9,FALSE))),"")</f>
        <v>223.94512556685041</v>
      </c>
      <c r="O39" s="199">
        <f ca="1">IFERROR(IF((VLOOKUP($E39,'DTOC Backsheet'!$D$5:$BS$182,O$9,FALSE))="","",(VLOOKUP($E39,'DTOC Backsheet'!$D$5:$BS$182,O$9,FALSE))),"")</f>
        <v>248.53675951748565</v>
      </c>
      <c r="P39" s="197">
        <f ca="1">IFERROR(IF((VLOOKUP($E39,'DTOC Backsheet'!$D$5:$BS$182,P$9,FALSE))="","",(VLOOKUP($E39,'DTOC Backsheet'!$D$5:$BS$182,P$9,FALSE))),"")</f>
        <v>219.79555496930681</v>
      </c>
      <c r="Q39" s="197">
        <f ca="1">IFERROR(IF((VLOOKUP($E39,'DTOC Backsheet'!$D$5:$BS$182,Q$9,FALSE))="","",(VLOOKUP($E39,'DTOC Backsheet'!$D$5:$BS$182,Q$9,FALSE))),"")</f>
        <v>211.39911616120193</v>
      </c>
      <c r="R39" s="197">
        <f ca="1">IFERROR(IF((VLOOKUP($E39,'DTOC Backsheet'!$D$5:$BS$182,R$9,FALSE))="","",(VLOOKUP($E39,'DTOC Backsheet'!$D$5:$BS$182,R$9,FALSE))),"")</f>
        <v>200.94207410009264</v>
      </c>
      <c r="S39" s="197">
        <f ca="1">IFERROR(IF((VLOOKUP($E39,'DTOC Backsheet'!$D$5:$BS$182,S$9,FALSE))="","",(VLOOKUP($E39,'DTOC Backsheet'!$D$5:$BS$182,S$9,FALSE))),"")</f>
        <v>195.62219029921778</v>
      </c>
      <c r="T39" s="223">
        <f ca="1">IFERROR(IF((VLOOKUP($E39,'DTOC Backsheet'!$D$5:$BS$182,T$9,FALSE))="","",(VLOOKUP($E39,'DTOC Backsheet'!$D$5:$BS$182,T$9,FALSE))),"")</f>
        <v>185.51183991067217</v>
      </c>
      <c r="U39" s="199">
        <f ca="1">IFERROR(IF((VLOOKUP($E39,'DTOC Backsheet'!$D$5:$BS$182,U$9,FALSE))="","",(VLOOKUP($E39,'DTOC Backsheet'!$D$5:$BS$182,U$9,FALSE))),"")</f>
        <v>191.69529846105297</v>
      </c>
      <c r="V39" s="197">
        <f ca="1">IFERROR(IF((VLOOKUP($E39,'DTOC Backsheet'!$D$5:$BS$182,V$9,FALSE))="","",(VLOOKUP($E39,'DTOC Backsheet'!$D$5:$BS$182,V$9,FALSE))),"")</f>
        <v>189.20262524613366</v>
      </c>
      <c r="W39" s="197">
        <f ca="1">IFERROR(IF((VLOOKUP($E39,'DTOC Backsheet'!$D$5:$BS$182,W$9,FALSE))="","",(VLOOKUP($E39,'DTOC Backsheet'!$D$5:$BS$182,W$9,FALSE))),"")</f>
        <v>171.49889583042363</v>
      </c>
      <c r="X39" s="200">
        <f ca="1">IFERROR(IF((VLOOKUP($E39,'DTOC Backsheet'!$D$5:$BS$182,X$9,FALSE))="","",(VLOOKUP($E39,'DTOC Backsheet'!$D$5:$BS$182,X$9,FALSE))),"")</f>
        <v>189.13106426319541</v>
      </c>
      <c r="Y39" s="196">
        <f ca="1">IFERROR(IF((VLOOKUP($E39,'DTOC Backsheet'!$D$5:$BS$182,Y$9,FALSE))="","",(VLOOKUP($E39,'DTOC Backsheet'!$D$5:$BS$182,Y$9,FALSE))),"")</f>
        <v>236.94644023747315</v>
      </c>
      <c r="Z39" s="197">
        <f ca="1">IFERROR(IF((VLOOKUP($E39,'DTOC Backsheet'!$D$5:$BS$182,Z$9,FALSE))="","",(VLOOKUP($E39,'DTOC Backsheet'!$D$5:$BS$182,Z$9,FALSE))),"")</f>
        <v>252.16503337905479</v>
      </c>
      <c r="AA39" s="197">
        <f ca="1">IFERROR(IF((VLOOKUP($E39,'DTOC Backsheet'!$D$5:$BS$182,AA$9,FALSE))="","",(VLOOKUP($E39,'DTOC Backsheet'!$D$5:$BS$182,AA$9,FALSE))),"")</f>
        <v>220.7487890697538</v>
      </c>
      <c r="AB39" s="197">
        <f ca="1">IFERROR(IF((VLOOKUP($E39,'DTOC Backsheet'!$D$5:$BS$182,AB$9,FALSE))="","",(VLOOKUP($E39,'DTOC Backsheet'!$D$5:$BS$182,AB$9,FALSE))),"")</f>
        <v>208.23700341219993</v>
      </c>
      <c r="AC39" s="223">
        <f ca="1">IFERROR(IF((VLOOKUP($E39,'DTOC Backsheet'!$D$5:$BS$182,AC$9,FALSE))="","",(VLOOKUP($E39,'DTOC Backsheet'!$D$5:$BS$182,AC$9,FALSE))),"")</f>
        <v>200.60610997318545</v>
      </c>
      <c r="AD39" s="199">
        <f ca="1">IFERROR(IF((VLOOKUP($E39,'DTOC Backsheet'!$D$5:$BS$182,AD$9,FALSE))="","",(VLOOKUP($E39,'DTOC Backsheet'!$D$5:$BS$182,AD$9,FALSE))),"")</f>
        <v>191.66500652860438</v>
      </c>
      <c r="AE39" s="197" t="str">
        <f ca="1">IFERROR(IF((VLOOKUP($E39,'DTOC Backsheet'!$D$5:$BS$182,AE$9,FALSE))="","",(VLOOKUP($E39,'DTOC Backsheet'!$D$5:$BS$182,AE$9,FALSE))),"")</f>
        <v/>
      </c>
      <c r="AF39" s="197" t="str">
        <f ca="1">IFERROR(IF((VLOOKUP($E39,'DTOC Backsheet'!$D$5:$BS$182,AF$9,FALSE))="","",(VLOOKUP($E39,'DTOC Backsheet'!$D$5:$BS$182,AF$9,FALSE))),"")</f>
        <v/>
      </c>
      <c r="AG39" s="201" t="str">
        <f ca="1">IFERROR(IF((VLOOKUP($E39,'DTOC Backsheet'!$D$5:$BS$182,AG$9,FALSE))="","",(VLOOKUP($E39,'DTOC Backsheet'!$D$5:$BS$182,AG$9,FALSE))),"")</f>
        <v/>
      </c>
      <c r="AH39" s="197">
        <f t="shared" ca="1" si="1"/>
        <v>2.4949643125764567</v>
      </c>
      <c r="AI39" s="197">
        <f t="shared" ca="1" si="5"/>
        <v>-8.7312200039843617</v>
      </c>
      <c r="AJ39" s="197">
        <f t="shared" ca="1" si="5"/>
        <v>21.359132075604919</v>
      </c>
      <c r="AK39" s="197">
        <f t="shared" ca="1" si="5"/>
        <v>41.988324606171631</v>
      </c>
      <c r="AL39" s="200">
        <f t="shared" ca="1" si="5"/>
        <v>31.498690905792699</v>
      </c>
      <c r="AM39" s="199">
        <f t="shared" ca="1" si="5"/>
        <v>39.732651827860877</v>
      </c>
      <c r="AN39" s="197" t="str">
        <f t="shared" ca="1" si="5"/>
        <v/>
      </c>
      <c r="AO39" s="197" t="str">
        <f t="shared" ca="1" si="5"/>
        <v/>
      </c>
      <c r="AP39" s="200" t="str">
        <f t="shared" ca="1" si="5"/>
        <v/>
      </c>
      <c r="AQ39" s="196">
        <f t="shared" ca="1" si="3"/>
        <v>-17.150885268166348</v>
      </c>
      <c r="AR39" s="197">
        <f t="shared" ca="1" si="6"/>
        <v>-40.765917217852859</v>
      </c>
      <c r="AS39" s="197">
        <f t="shared" ca="1" si="6"/>
        <v>-19.806714969661158</v>
      </c>
      <c r="AT39" s="197">
        <f t="shared" ca="1" si="6"/>
        <v>-12.614813112982148</v>
      </c>
      <c r="AU39" s="200">
        <f t="shared" ca="1" si="6"/>
        <v>-15.094270062513289</v>
      </c>
      <c r="AV39" s="199">
        <f t="shared" ca="1" si="6"/>
        <v>3.0291932448591297E-2</v>
      </c>
      <c r="AW39" s="197" t="str">
        <f t="shared" ca="1" si="6"/>
        <v/>
      </c>
      <c r="AX39" s="198" t="str">
        <f t="shared" ca="1" si="6"/>
        <v/>
      </c>
      <c r="AY39" s="199" t="str">
        <f t="shared" ca="1" si="6"/>
        <v/>
      </c>
    </row>
    <row r="40" spans="1:5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196">
        <f ca="1">IFERROR(IF((VLOOKUP($E40,'DTOC Backsheet'!$D$5:$BS$182,G$9,FALSE))="","",(VLOOKUP($E40,'DTOC Backsheet'!$D$5:$BS$182,G$9,FALSE))),"")</f>
        <v>146.22580270449404</v>
      </c>
      <c r="H40" s="197">
        <f ca="1">IFERROR(IF((VLOOKUP($E40,'DTOC Backsheet'!$D$5:$BS$182,H$9,FALSE))="","",(VLOOKUP($E40,'DTOC Backsheet'!$D$5:$BS$182,H$9,FALSE))),"")</f>
        <v>230.27147435240417</v>
      </c>
      <c r="I40" s="197">
        <f ca="1">IFERROR(IF((VLOOKUP($E40,'DTOC Backsheet'!$D$5:$BS$182,I$9,FALSE))="","",(VLOOKUP($E40,'DTOC Backsheet'!$D$5:$BS$182,I$9,FALSE))),"")</f>
        <v>282.88543140028287</v>
      </c>
      <c r="J40" s="198">
        <f ca="1">IFERROR(IF((VLOOKUP($E40,'DTOC Backsheet'!$D$5:$BS$182,J$9,FALSE))="","",(VLOOKUP($E40,'DTOC Backsheet'!$D$5:$BS$182,J$9,FALSE))),"")</f>
        <v>323.20002186554058</v>
      </c>
      <c r="K40" s="223">
        <f ca="1">IFERROR(IF((VLOOKUP($E40,'DTOC Backsheet'!$D$5:$BS$182,K$9,FALSE))="","",(VLOOKUP($E40,'DTOC Backsheet'!$D$5:$BS$182,K$9,FALSE))),"")</f>
        <v>124.36026211316783</v>
      </c>
      <c r="L40" s="199">
        <f ca="1">IFERROR(IF((VLOOKUP($E40,'DTOC Backsheet'!$D$5:$BS$182,L$9,FALSE))="","",(VLOOKUP($E40,'DTOC Backsheet'!$D$5:$BS$182,L$9,FALSE))),"")</f>
        <v>184.49049873931494</v>
      </c>
      <c r="M40" s="197">
        <f ca="1">IFERROR(IF((VLOOKUP($E40,'DTOC Backsheet'!$D$5:$BS$182,M$9,FALSE))="","",(VLOOKUP($E40,'DTOC Backsheet'!$D$5:$BS$182,M$9,FALSE))),"")</f>
        <v>203.7799957045072</v>
      </c>
      <c r="N40" s="198">
        <f ca="1">IFERROR(IF((VLOOKUP($E40,'DTOC Backsheet'!$D$5:$BS$182,N$9,FALSE))="","",(VLOOKUP($E40,'DTOC Backsheet'!$D$5:$BS$182,N$9,FALSE))),"")</f>
        <v>169.92949807917375</v>
      </c>
      <c r="O40" s="199">
        <f ca="1">IFERROR(IF((VLOOKUP($E40,'DTOC Backsheet'!$D$5:$BS$182,O$9,FALSE))="","",(VLOOKUP($E40,'DTOC Backsheet'!$D$5:$BS$182,O$9,FALSE))),"")</f>
        <v>213.93514499210721</v>
      </c>
      <c r="P40" s="197">
        <f ca="1">IFERROR(IF((VLOOKUP($E40,'DTOC Backsheet'!$D$5:$BS$182,P$9,FALSE))="","",(VLOOKUP($E40,'DTOC Backsheet'!$D$5:$BS$182,P$9,FALSE))),"")</f>
        <v>194.54435470860508</v>
      </c>
      <c r="Q40" s="197">
        <f ca="1">IFERROR(IF((VLOOKUP($E40,'DTOC Backsheet'!$D$5:$BS$182,Q$9,FALSE))="","",(VLOOKUP($E40,'DTOC Backsheet'!$D$5:$BS$182,Q$9,FALSE))),"")</f>
        <v>194.54435470860508</v>
      </c>
      <c r="R40" s="197">
        <f ca="1">IFERROR(IF((VLOOKUP($E40,'DTOC Backsheet'!$D$5:$BS$182,R$9,FALSE))="","",(VLOOKUP($E40,'DTOC Backsheet'!$D$5:$BS$182,R$9,FALSE))),"")</f>
        <v>188.40631625674021</v>
      </c>
      <c r="S40" s="197">
        <f ca="1">IFERROR(IF((VLOOKUP($E40,'DTOC Backsheet'!$D$5:$BS$182,S$9,FALSE))="","",(VLOOKUP($E40,'DTOC Backsheet'!$D$5:$BS$182,S$9,FALSE))),"")</f>
        <v>188.92517210279976</v>
      </c>
      <c r="T40" s="223">
        <f ca="1">IFERROR(IF((VLOOKUP($E40,'DTOC Backsheet'!$D$5:$BS$182,T$9,FALSE))="","",(VLOOKUP($E40,'DTOC Backsheet'!$D$5:$BS$182,T$9,FALSE))),"")</f>
        <v>187.05229635172688</v>
      </c>
      <c r="U40" s="199">
        <f ca="1">IFERROR(IF((VLOOKUP($E40,'DTOC Backsheet'!$D$5:$BS$182,U$9,FALSE))="","",(VLOOKUP($E40,'DTOC Backsheet'!$D$5:$BS$182,U$9,FALSE))),"")</f>
        <v>193.66424177034645</v>
      </c>
      <c r="V40" s="197">
        <f ca="1">IFERROR(IF((VLOOKUP($E40,'DTOC Backsheet'!$D$5:$BS$182,V$9,FALSE))="","",(VLOOKUP($E40,'DTOC Backsheet'!$D$5:$BS$182,V$9,FALSE))),"")</f>
        <v>190.3964492435953</v>
      </c>
      <c r="W40" s="197">
        <f ca="1">IFERROR(IF((VLOOKUP($E40,'DTOC Backsheet'!$D$5:$BS$182,W$9,FALSE))="","",(VLOOKUP($E40,'DTOC Backsheet'!$D$5:$BS$182,W$9,FALSE))),"")</f>
        <v>171.98753319346082</v>
      </c>
      <c r="X40" s="200">
        <f ca="1">IFERROR(IF((VLOOKUP($E40,'DTOC Backsheet'!$D$5:$BS$182,X$9,FALSE))="","",(VLOOKUP($E40,'DTOC Backsheet'!$D$5:$BS$182,X$9,FALSE))),"")</f>
        <v>190.3964492435953</v>
      </c>
      <c r="Y40" s="196">
        <f ca="1">IFERROR(IF((VLOOKUP($E40,'DTOC Backsheet'!$D$5:$BS$182,Y$9,FALSE))="","",(VLOOKUP($E40,'DTOC Backsheet'!$D$5:$BS$182,Y$9,FALSE))),"")</f>
        <v>148.94218955146707</v>
      </c>
      <c r="Z40" s="197">
        <f ca="1">IFERROR(IF((VLOOKUP($E40,'DTOC Backsheet'!$D$5:$BS$182,Z$9,FALSE))="","",(VLOOKUP($E40,'DTOC Backsheet'!$D$5:$BS$182,Z$9,FALSE))),"")</f>
        <v>186.17773693933378</v>
      </c>
      <c r="AA40" s="197">
        <f ca="1">IFERROR(IF((VLOOKUP($E40,'DTOC Backsheet'!$D$5:$BS$182,AA$9,FALSE))="","",(VLOOKUP($E40,'DTOC Backsheet'!$D$5:$BS$182,AA$9,FALSE))),"")</f>
        <v>149.6191995039737</v>
      </c>
      <c r="AB40" s="197">
        <f ca="1">IFERROR(IF((VLOOKUP($E40,'DTOC Backsheet'!$D$5:$BS$182,AB$9,FALSE))="","",(VLOOKUP($E40,'DTOC Backsheet'!$D$5:$BS$182,AB$9,FALSE))),"")</f>
        <v>98.166443113466912</v>
      </c>
      <c r="AC40" s="223">
        <f ca="1">IFERROR(IF((VLOOKUP($E40,'DTOC Backsheet'!$D$5:$BS$182,AC$9,FALSE))="","",(VLOOKUP($E40,'DTOC Backsheet'!$D$5:$BS$182,AC$9,FALSE))),"")</f>
        <v>152.32723931400039</v>
      </c>
      <c r="AD40" s="199">
        <f ca="1">IFERROR(IF((VLOOKUP($E40,'DTOC Backsheet'!$D$5:$BS$182,AD$9,FALSE))="","",(VLOOKUP($E40,'DTOC Backsheet'!$D$5:$BS$182,AD$9,FALSE))),"")</f>
        <v>62.961925583120156</v>
      </c>
      <c r="AE40" s="197" t="str">
        <f ca="1">IFERROR(IF((VLOOKUP($E40,'DTOC Backsheet'!$D$5:$BS$182,AE$9,FALSE))="","",(VLOOKUP($E40,'DTOC Backsheet'!$D$5:$BS$182,AE$9,FALSE))),"")</f>
        <v/>
      </c>
      <c r="AF40" s="197" t="str">
        <f ca="1">IFERROR(IF((VLOOKUP($E40,'DTOC Backsheet'!$D$5:$BS$182,AF$9,FALSE))="","",(VLOOKUP($E40,'DTOC Backsheet'!$D$5:$BS$182,AF$9,FALSE))),"")</f>
        <v/>
      </c>
      <c r="AG40" s="201" t="str">
        <f ca="1">IFERROR(IF((VLOOKUP($E40,'DTOC Backsheet'!$D$5:$BS$182,AG$9,FALSE))="","",(VLOOKUP($E40,'DTOC Backsheet'!$D$5:$BS$182,AG$9,FALSE))),"")</f>
        <v/>
      </c>
      <c r="AH40" s="197">
        <f t="shared" ca="1" si="1"/>
        <v>-2.7163868469730232</v>
      </c>
      <c r="AI40" s="197">
        <f t="shared" ca="1" si="5"/>
        <v>44.093737413070386</v>
      </c>
      <c r="AJ40" s="197">
        <f t="shared" ca="1" si="5"/>
        <v>133.26623189630916</v>
      </c>
      <c r="AK40" s="197">
        <f t="shared" ca="1" si="5"/>
        <v>225.03357875207365</v>
      </c>
      <c r="AL40" s="200">
        <f t="shared" ca="1" si="5"/>
        <v>-27.966977200832559</v>
      </c>
      <c r="AM40" s="199">
        <f t="shared" ca="1" si="5"/>
        <v>121.5285731561948</v>
      </c>
      <c r="AN40" s="197" t="str">
        <f t="shared" ca="1" si="5"/>
        <v/>
      </c>
      <c r="AO40" s="197" t="str">
        <f t="shared" ca="1" si="5"/>
        <v/>
      </c>
      <c r="AP40" s="200" t="str">
        <f t="shared" ca="1" si="5"/>
        <v/>
      </c>
      <c r="AQ40" s="196">
        <f t="shared" ca="1" si="3"/>
        <v>45.602165157138018</v>
      </c>
      <c r="AR40" s="197">
        <f t="shared" ca="1" si="6"/>
        <v>8.3666177692713006</v>
      </c>
      <c r="AS40" s="197">
        <f t="shared" ca="1" si="6"/>
        <v>38.787116752766508</v>
      </c>
      <c r="AT40" s="197">
        <f t="shared" ca="1" si="6"/>
        <v>90.758728989332852</v>
      </c>
      <c r="AU40" s="200">
        <f t="shared" ca="1" si="6"/>
        <v>34.725057037726486</v>
      </c>
      <c r="AV40" s="199">
        <f t="shared" ca="1" si="6"/>
        <v>130.7023161872263</v>
      </c>
      <c r="AW40" s="197" t="str">
        <f t="shared" ca="1" si="6"/>
        <v/>
      </c>
      <c r="AX40" s="198" t="str">
        <f t="shared" ca="1" si="6"/>
        <v/>
      </c>
      <c r="AY40" s="199" t="str">
        <f t="shared" ca="1" si="6"/>
        <v/>
      </c>
    </row>
    <row r="41" spans="1:5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196">
        <f ca="1">IFERROR(IF((VLOOKUP($E41,'DTOC Backsheet'!$D$5:$BS$182,G$9,FALSE))="","",(VLOOKUP($E41,'DTOC Backsheet'!$D$5:$BS$182,G$9,FALSE))),"")</f>
        <v>252.68992500815128</v>
      </c>
      <c r="H41" s="197">
        <f ca="1">IFERROR(IF((VLOOKUP($E41,'DTOC Backsheet'!$D$5:$BS$182,H$9,FALSE))="","",(VLOOKUP($E41,'DTOC Backsheet'!$D$5:$BS$182,H$9,FALSE))),"")</f>
        <v>236.72698619715248</v>
      </c>
      <c r="I41" s="197">
        <f ca="1">IFERROR(IF((VLOOKUP($E41,'DTOC Backsheet'!$D$5:$BS$182,I$9,FALSE))="","",(VLOOKUP($E41,'DTOC Backsheet'!$D$5:$BS$182,I$9,FALSE))),"")</f>
        <v>317.22095424410389</v>
      </c>
      <c r="J41" s="198">
        <f ca="1">IFERROR(IF((VLOOKUP($E41,'DTOC Backsheet'!$D$5:$BS$182,J$9,FALSE))="","",(VLOOKUP($E41,'DTOC Backsheet'!$D$5:$BS$182,J$9,FALSE))),"")</f>
        <v>278.50233670253238</v>
      </c>
      <c r="K41" s="223">
        <f ca="1">IFERROR(IF((VLOOKUP($E41,'DTOC Backsheet'!$D$5:$BS$182,K$9,FALSE))="","",(VLOOKUP($E41,'DTOC Backsheet'!$D$5:$BS$182,K$9,FALSE))),"")</f>
        <v>216.68840343440931</v>
      </c>
      <c r="L41" s="199">
        <f ca="1">IFERROR(IF((VLOOKUP($E41,'DTOC Backsheet'!$D$5:$BS$182,L$9,FALSE))="","",(VLOOKUP($E41,'DTOC Backsheet'!$D$5:$BS$182,L$9,FALSE))),"")</f>
        <v>218.7262254102815</v>
      </c>
      <c r="M41" s="197">
        <f ca="1">IFERROR(IF((VLOOKUP($E41,'DTOC Backsheet'!$D$5:$BS$182,M$9,FALSE))="","",(VLOOKUP($E41,'DTOC Backsheet'!$D$5:$BS$182,M$9,FALSE))),"")</f>
        <v>247.23978979871922</v>
      </c>
      <c r="N41" s="198">
        <f ca="1">IFERROR(IF((VLOOKUP($E41,'DTOC Backsheet'!$D$5:$BS$182,N$9,FALSE))="","",(VLOOKUP($E41,'DTOC Backsheet'!$D$5:$BS$182,N$9,FALSE))),"")</f>
        <v>362.90558958391097</v>
      </c>
      <c r="O41" s="199">
        <f ca="1">IFERROR(IF((VLOOKUP($E41,'DTOC Backsheet'!$D$5:$BS$182,O$9,FALSE))="","",(VLOOKUP($E41,'DTOC Backsheet'!$D$5:$BS$182,O$9,FALSE))),"")</f>
        <v>460.67467536222483</v>
      </c>
      <c r="P41" s="197">
        <f ca="1">IFERROR(IF((VLOOKUP($E41,'DTOC Backsheet'!$D$5:$BS$182,P$9,FALSE))="","",(VLOOKUP($E41,'DTOC Backsheet'!$D$5:$BS$182,P$9,FALSE))),"")</f>
        <v>297.77067618285008</v>
      </c>
      <c r="Q41" s="197">
        <f ca="1">IFERROR(IF((VLOOKUP($E41,'DTOC Backsheet'!$D$5:$BS$182,Q$9,FALSE))="","",(VLOOKUP($E41,'DTOC Backsheet'!$D$5:$BS$182,Q$9,FALSE))),"")</f>
        <v>314.69978749194979</v>
      </c>
      <c r="R41" s="197">
        <f ca="1">IFERROR(IF((VLOOKUP($E41,'DTOC Backsheet'!$D$5:$BS$182,R$9,FALSE))="","",(VLOOKUP($E41,'DTOC Backsheet'!$D$5:$BS$182,R$9,FALSE))),"")</f>
        <v>350.6731000394779</v>
      </c>
      <c r="S41" s="197">
        <f ca="1">IFERROR(IF((VLOOKUP($E41,'DTOC Backsheet'!$D$5:$BS$182,S$9,FALSE))="","",(VLOOKUP($E41,'DTOC Backsheet'!$D$5:$BS$182,S$9,FALSE))),"")</f>
        <v>327.50721600629271</v>
      </c>
      <c r="T41" s="223">
        <f ca="1">IFERROR(IF((VLOOKUP($E41,'DTOC Backsheet'!$D$5:$BS$182,T$9,FALSE))="","",(VLOOKUP($E41,'DTOC Backsheet'!$D$5:$BS$182,T$9,FALSE))),"")</f>
        <v>240.07756278617885</v>
      </c>
      <c r="U41" s="199">
        <f ca="1">IFERROR(IF((VLOOKUP($E41,'DTOC Backsheet'!$D$5:$BS$182,U$9,FALSE))="","",(VLOOKUP($E41,'DTOC Backsheet'!$D$5:$BS$182,U$9,FALSE))),"")</f>
        <v>248.08014821238487</v>
      </c>
      <c r="V41" s="197">
        <f ca="1">IFERROR(IF((VLOOKUP($E41,'DTOC Backsheet'!$D$5:$BS$182,V$9,FALSE))="","",(VLOOKUP($E41,'DTOC Backsheet'!$D$5:$BS$182,V$9,FALSE))),"")</f>
        <v>244.4335153027271</v>
      </c>
      <c r="W41" s="197">
        <f ca="1">IFERROR(IF((VLOOKUP($E41,'DTOC Backsheet'!$D$5:$BS$182,W$9,FALSE))="","",(VLOOKUP($E41,'DTOC Backsheet'!$D$5:$BS$182,W$9,FALSE))),"")</f>
        <v>234.08039314879309</v>
      </c>
      <c r="X41" s="200">
        <f ca="1">IFERROR(IF((VLOOKUP($E41,'DTOC Backsheet'!$D$5:$BS$182,X$9,FALSE))="","",(VLOOKUP($E41,'DTOC Backsheet'!$D$5:$BS$182,X$9,FALSE))),"")</f>
        <v>244.4335153027271</v>
      </c>
      <c r="Y41" s="196">
        <f ca="1">IFERROR(IF((VLOOKUP($E41,'DTOC Backsheet'!$D$5:$BS$182,Y$9,FALSE))="","",(VLOOKUP($E41,'DTOC Backsheet'!$D$5:$BS$182,Y$9,FALSE))),"")</f>
        <v>334.40341542480922</v>
      </c>
      <c r="Z41" s="197">
        <f ca="1">IFERROR(IF((VLOOKUP($E41,'DTOC Backsheet'!$D$5:$BS$182,Z$9,FALSE))="","",(VLOOKUP($E41,'DTOC Backsheet'!$D$5:$BS$182,Z$9,FALSE))),"")</f>
        <v>315.18101889890346</v>
      </c>
      <c r="AA41" s="197">
        <f ca="1">IFERROR(IF((VLOOKUP($E41,'DTOC Backsheet'!$D$5:$BS$182,AA$9,FALSE))="","",(VLOOKUP($E41,'DTOC Backsheet'!$D$5:$BS$182,AA$9,FALSE))),"")</f>
        <v>302.25561433838061</v>
      </c>
      <c r="AB41" s="197">
        <f ca="1">IFERROR(IF((VLOOKUP($E41,'DTOC Backsheet'!$D$5:$BS$182,AB$9,FALSE))="","",(VLOOKUP($E41,'DTOC Backsheet'!$D$5:$BS$182,AB$9,FALSE))),"")</f>
        <v>254.53104365337313</v>
      </c>
      <c r="AC41" s="223">
        <f ca="1">IFERROR(IF((VLOOKUP($E41,'DTOC Backsheet'!$D$5:$BS$182,AC$9,FALSE))="","",(VLOOKUP($E41,'DTOC Backsheet'!$D$5:$BS$182,AC$9,FALSE))),"")</f>
        <v>195.2067509268708</v>
      </c>
      <c r="AD41" s="199">
        <f ca="1">IFERROR(IF((VLOOKUP($E41,'DTOC Backsheet'!$D$5:$BS$182,AD$9,FALSE))="","",(VLOOKUP($E41,'DTOC Backsheet'!$D$5:$BS$182,AD$9,FALSE))),"")</f>
        <v>180.62424321756296</v>
      </c>
      <c r="AE41" s="197" t="str">
        <f ca="1">IFERROR(IF((VLOOKUP($E41,'DTOC Backsheet'!$D$5:$BS$182,AE$9,FALSE))="","",(VLOOKUP($E41,'DTOC Backsheet'!$D$5:$BS$182,AE$9,FALSE))),"")</f>
        <v/>
      </c>
      <c r="AF41" s="197" t="str">
        <f ca="1">IFERROR(IF((VLOOKUP($E41,'DTOC Backsheet'!$D$5:$BS$182,AF$9,FALSE))="","",(VLOOKUP($E41,'DTOC Backsheet'!$D$5:$BS$182,AF$9,FALSE))),"")</f>
        <v/>
      </c>
      <c r="AG41" s="201" t="str">
        <f ca="1">IFERROR(IF((VLOOKUP($E41,'DTOC Backsheet'!$D$5:$BS$182,AG$9,FALSE))="","",(VLOOKUP($E41,'DTOC Backsheet'!$D$5:$BS$182,AG$9,FALSE))),"")</f>
        <v/>
      </c>
      <c r="AH41" s="197">
        <f t="shared" ca="1" si="1"/>
        <v>-81.713490416657947</v>
      </c>
      <c r="AI41" s="197">
        <f t="shared" ca="1" si="5"/>
        <v>-78.454032701750975</v>
      </c>
      <c r="AJ41" s="197">
        <f t="shared" ca="1" si="5"/>
        <v>14.965339905723283</v>
      </c>
      <c r="AK41" s="197">
        <f t="shared" ca="1" si="5"/>
        <v>23.971293049159243</v>
      </c>
      <c r="AL41" s="200">
        <f t="shared" ca="1" si="5"/>
        <v>21.481652507538513</v>
      </c>
      <c r="AM41" s="199">
        <f t="shared" ca="1" si="5"/>
        <v>38.101982192718538</v>
      </c>
      <c r="AN41" s="197" t="str">
        <f t="shared" ca="1" si="5"/>
        <v/>
      </c>
      <c r="AO41" s="197" t="str">
        <f t="shared" ca="1" si="5"/>
        <v/>
      </c>
      <c r="AP41" s="200" t="str">
        <f t="shared" ca="1" si="5"/>
        <v/>
      </c>
      <c r="AQ41" s="196">
        <f t="shared" ca="1" si="3"/>
        <v>-36.632739241959143</v>
      </c>
      <c r="AR41" s="197">
        <f t="shared" ca="1" si="6"/>
        <v>-0.48123140695366828</v>
      </c>
      <c r="AS41" s="197">
        <f t="shared" ca="1" si="6"/>
        <v>48.417485701097291</v>
      </c>
      <c r="AT41" s="197">
        <f t="shared" ca="1" si="6"/>
        <v>72.976172352919576</v>
      </c>
      <c r="AU41" s="200">
        <f t="shared" ca="1" si="6"/>
        <v>44.870811859308048</v>
      </c>
      <c r="AV41" s="199">
        <f t="shared" ca="1" si="6"/>
        <v>67.455904994821907</v>
      </c>
      <c r="AW41" s="197" t="str">
        <f t="shared" ca="1" si="6"/>
        <v/>
      </c>
      <c r="AX41" s="198" t="str">
        <f t="shared" ca="1" si="6"/>
        <v/>
      </c>
      <c r="AY41" s="199" t="str">
        <f t="shared" ca="1" si="6"/>
        <v/>
      </c>
    </row>
    <row r="42" spans="1:5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196">
        <f ca="1">IFERROR(IF((VLOOKUP($E42,'DTOC Backsheet'!$D$5:$BS$182,G$9,FALSE))="","",(VLOOKUP($E42,'DTOC Backsheet'!$D$5:$BS$182,G$9,FALSE))),"")</f>
        <v>54.690348455648731</v>
      </c>
      <c r="H42" s="197">
        <f ca="1">IFERROR(IF((VLOOKUP($E42,'DTOC Backsheet'!$D$5:$BS$182,H$9,FALSE))="","",(VLOOKUP($E42,'DTOC Backsheet'!$D$5:$BS$182,H$9,FALSE))),"")</f>
        <v>46.877441533413197</v>
      </c>
      <c r="I42" s="197">
        <f ca="1">IFERROR(IF((VLOOKUP($E42,'DTOC Backsheet'!$D$5:$BS$182,I$9,FALSE))="","",(VLOOKUP($E42,'DTOC Backsheet'!$D$5:$BS$182,I$9,FALSE))),"")</f>
        <v>78.649929683837698</v>
      </c>
      <c r="J42" s="198">
        <f ca="1">IFERROR(IF((VLOOKUP($E42,'DTOC Backsheet'!$D$5:$BS$182,J$9,FALSE))="","",(VLOOKUP($E42,'DTOC Backsheet'!$D$5:$BS$182,J$9,FALSE))),"")</f>
        <v>54.690348455648731</v>
      </c>
      <c r="K42" s="223">
        <f ca="1">IFERROR(IF((VLOOKUP($E42,'DTOC Backsheet'!$D$5:$BS$182,K$9,FALSE))="","",(VLOOKUP($E42,'DTOC Backsheet'!$D$5:$BS$182,K$9,FALSE))),"")</f>
        <v>122.40220844835667</v>
      </c>
      <c r="L42" s="199">
        <f ca="1">IFERROR(IF((VLOOKUP($E42,'DTOC Backsheet'!$D$5:$BS$182,L$9,FALSE))="","",(VLOOKUP($E42,'DTOC Backsheet'!$D$5:$BS$182,L$9,FALSE))),"")</f>
        <v>194.28095213292357</v>
      </c>
      <c r="M42" s="197">
        <f ca="1">IFERROR(IF((VLOOKUP($E42,'DTOC Backsheet'!$D$5:$BS$182,M$9,FALSE))="","",(VLOOKUP($E42,'DTOC Backsheet'!$D$5:$BS$182,M$9,FALSE))),"")</f>
        <v>129.33489736795431</v>
      </c>
      <c r="N42" s="198">
        <f ca="1">IFERROR(IF((VLOOKUP($E42,'DTOC Backsheet'!$D$5:$BS$182,N$9,FALSE))="","",(VLOOKUP($E42,'DTOC Backsheet'!$D$5:$BS$182,N$9,FALSE))),"")</f>
        <v>74.276667966335211</v>
      </c>
      <c r="O42" s="199">
        <f ca="1">IFERROR(IF((VLOOKUP($E42,'DTOC Backsheet'!$D$5:$BS$182,O$9,FALSE))="","",(VLOOKUP($E42,'DTOC Backsheet'!$D$5:$BS$182,O$9,FALSE))),"")</f>
        <v>74.79608522484105</v>
      </c>
      <c r="P42" s="197">
        <f ca="1">IFERROR(IF((VLOOKUP($E42,'DTOC Backsheet'!$D$5:$BS$182,P$9,FALSE))="","",(VLOOKUP($E42,'DTOC Backsheet'!$D$5:$BS$182,P$9,FALSE))),"")</f>
        <v>98.221803583454474</v>
      </c>
      <c r="Q42" s="197">
        <f ca="1">IFERROR(IF((VLOOKUP($E42,'DTOC Backsheet'!$D$5:$BS$182,Q$9,FALSE))="","",(VLOOKUP($E42,'DTOC Backsheet'!$D$5:$BS$182,Q$9,FALSE))),"")</f>
        <v>98.221803583454474</v>
      </c>
      <c r="R42" s="197">
        <f ca="1">IFERROR(IF((VLOOKUP($E42,'DTOC Backsheet'!$D$5:$BS$182,R$9,FALSE))="","",(VLOOKUP($E42,'DTOC Backsheet'!$D$5:$BS$182,R$9,FALSE))),"")</f>
        <v>95.053358306568839</v>
      </c>
      <c r="S42" s="197">
        <f ca="1">IFERROR(IF((VLOOKUP($E42,'DTOC Backsheet'!$D$5:$BS$182,S$9,FALSE))="","",(VLOOKUP($E42,'DTOC Backsheet'!$D$5:$BS$182,S$9,FALSE))),"")</f>
        <v>98.221803583454474</v>
      </c>
      <c r="T42" s="223">
        <f ca="1">IFERROR(IF((VLOOKUP($E42,'DTOC Backsheet'!$D$5:$BS$182,T$9,FALSE))="","",(VLOOKUP($E42,'DTOC Backsheet'!$D$5:$BS$182,T$9,FALSE))),"")</f>
        <v>95.056224873474136</v>
      </c>
      <c r="U42" s="199">
        <f ca="1">IFERROR(IF((VLOOKUP($E42,'DTOC Backsheet'!$D$5:$BS$182,U$9,FALSE))="","",(VLOOKUP($E42,'DTOC Backsheet'!$D$5:$BS$182,U$9,FALSE))),"")</f>
        <v>98.224765702589949</v>
      </c>
      <c r="V42" s="197">
        <f ca="1">IFERROR(IF((VLOOKUP($E42,'DTOC Backsheet'!$D$5:$BS$182,V$9,FALSE))="","",(VLOOKUP($E42,'DTOC Backsheet'!$D$5:$BS$182,V$9,FALSE))),"")</f>
        <v>97.625291118927322</v>
      </c>
      <c r="W42" s="197">
        <f ca="1">IFERROR(IF((VLOOKUP($E42,'DTOC Backsheet'!$D$5:$BS$182,W$9,FALSE))="","",(VLOOKUP($E42,'DTOC Backsheet'!$D$5:$BS$182,W$9,FALSE))),"")</f>
        <v>88.177682300966609</v>
      </c>
      <c r="X42" s="200">
        <f ca="1">IFERROR(IF((VLOOKUP($E42,'DTOC Backsheet'!$D$5:$BS$182,X$9,FALSE))="","",(VLOOKUP($E42,'DTOC Backsheet'!$D$5:$BS$182,X$9,FALSE))),"")</f>
        <v>97.625291118927322</v>
      </c>
      <c r="Y42" s="196">
        <f ca="1">IFERROR(IF((VLOOKUP($E42,'DTOC Backsheet'!$D$5:$BS$182,Y$9,FALSE))="","",(VLOOKUP($E42,'DTOC Backsheet'!$D$5:$BS$182,Y$9,FALSE))),"")</f>
        <v>63.368905537712564</v>
      </c>
      <c r="Z42" s="197">
        <f ca="1">IFERROR(IF((VLOOKUP($E42,'DTOC Backsheet'!$D$5:$BS$182,Z$9,FALSE))="","",(VLOOKUP($E42,'DTOC Backsheet'!$D$5:$BS$182,Z$9,FALSE))),"")</f>
        <v>14.543683238163538</v>
      </c>
      <c r="AA42" s="197">
        <f ca="1">IFERROR(IF((VLOOKUP($E42,'DTOC Backsheet'!$D$5:$BS$182,AA$9,FALSE))="","",(VLOOKUP($E42,'DTOC Backsheet'!$D$5:$BS$182,AA$9,FALSE))),"")</f>
        <v>39.475711646443891</v>
      </c>
      <c r="AB42" s="197">
        <f ca="1">IFERROR(IF((VLOOKUP($E42,'DTOC Backsheet'!$D$5:$BS$182,AB$9,FALSE))="","",(VLOOKUP($E42,'DTOC Backsheet'!$D$5:$BS$182,AB$9,FALSE))),"")</f>
        <v>181.79604047704424</v>
      </c>
      <c r="AC42" s="223">
        <f ca="1">IFERROR(IF((VLOOKUP($E42,'DTOC Backsheet'!$D$5:$BS$182,AC$9,FALSE))="","",(VLOOKUP($E42,'DTOC Backsheet'!$D$5:$BS$182,AC$9,FALSE))),"")</f>
        <v>171.40769530692742</v>
      </c>
      <c r="AD42" s="199">
        <f ca="1">IFERROR(IF((VLOOKUP($E42,'DTOC Backsheet'!$D$5:$BS$182,AD$9,FALSE))="","",(VLOOKUP($E42,'DTOC Backsheet'!$D$5:$BS$182,AD$9,FALSE))),"")</f>
        <v>64.407740054724243</v>
      </c>
      <c r="AE42" s="197" t="str">
        <f ca="1">IFERROR(IF((VLOOKUP($E42,'DTOC Backsheet'!$D$5:$BS$182,AE$9,FALSE))="","",(VLOOKUP($E42,'DTOC Backsheet'!$D$5:$BS$182,AE$9,FALSE))),"")</f>
        <v/>
      </c>
      <c r="AF42" s="197" t="str">
        <f ca="1">IFERROR(IF((VLOOKUP($E42,'DTOC Backsheet'!$D$5:$BS$182,AF$9,FALSE))="","",(VLOOKUP($E42,'DTOC Backsheet'!$D$5:$BS$182,AF$9,FALSE))),"")</f>
        <v/>
      </c>
      <c r="AG42" s="201" t="str">
        <f ca="1">IFERROR(IF((VLOOKUP($E42,'DTOC Backsheet'!$D$5:$BS$182,AG$9,FALSE))="","",(VLOOKUP($E42,'DTOC Backsheet'!$D$5:$BS$182,AG$9,FALSE))),"")</f>
        <v/>
      </c>
      <c r="AH42" s="197">
        <f t="shared" ca="1" si="1"/>
        <v>-8.6785570820638327</v>
      </c>
      <c r="AI42" s="197">
        <f t="shared" ca="1" si="5"/>
        <v>32.333758295249659</v>
      </c>
      <c r="AJ42" s="197">
        <f t="shared" ca="1" si="5"/>
        <v>39.174218037393807</v>
      </c>
      <c r="AK42" s="197">
        <f t="shared" ca="1" si="5"/>
        <v>-127.10569202139551</v>
      </c>
      <c r="AL42" s="200">
        <f t="shared" ca="1" si="5"/>
        <v>-49.005486858570748</v>
      </c>
      <c r="AM42" s="199">
        <f t="shared" ca="1" si="5"/>
        <v>129.87321207819934</v>
      </c>
      <c r="AN42" s="197" t="str">
        <f t="shared" ca="1" si="5"/>
        <v/>
      </c>
      <c r="AO42" s="197" t="str">
        <f t="shared" ca="1" si="5"/>
        <v/>
      </c>
      <c r="AP42" s="200" t="str">
        <f t="shared" ca="1" si="5"/>
        <v/>
      </c>
      <c r="AQ42" s="196">
        <f t="shared" ca="1" si="3"/>
        <v>34.85289804574191</v>
      </c>
      <c r="AR42" s="197">
        <f t="shared" ca="1" si="6"/>
        <v>83.678120345290935</v>
      </c>
      <c r="AS42" s="197">
        <f t="shared" ca="1" si="6"/>
        <v>55.577646660124948</v>
      </c>
      <c r="AT42" s="197">
        <f t="shared" ca="1" si="6"/>
        <v>-83.57423689358977</v>
      </c>
      <c r="AU42" s="200">
        <f t="shared" ca="1" si="6"/>
        <v>-76.351470433453287</v>
      </c>
      <c r="AV42" s="199">
        <f t="shared" ca="1" si="6"/>
        <v>33.817025647865705</v>
      </c>
      <c r="AW42" s="197" t="str">
        <f t="shared" ca="1" si="6"/>
        <v/>
      </c>
      <c r="AX42" s="198" t="str">
        <f t="shared" ca="1" si="6"/>
        <v/>
      </c>
      <c r="AY42" s="199" t="str">
        <f t="shared" ca="1" si="6"/>
        <v/>
      </c>
    </row>
    <row r="43" spans="1:5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196">
        <f ca="1">IFERROR(IF((VLOOKUP($E43,'DTOC Backsheet'!$D$5:$BS$182,G$9,FALSE))="","",(VLOOKUP($E43,'DTOC Backsheet'!$D$5:$BS$182,G$9,FALSE))),"")</f>
        <v>298.51139680928878</v>
      </c>
      <c r="H43" s="197">
        <f ca="1">IFERROR(IF((VLOOKUP($E43,'DTOC Backsheet'!$D$5:$BS$182,H$9,FALSE))="","",(VLOOKUP($E43,'DTOC Backsheet'!$D$5:$BS$182,H$9,FALSE))),"")</f>
        <v>390.76657463114401</v>
      </c>
      <c r="I43" s="197">
        <f ca="1">IFERROR(IF((VLOOKUP($E43,'DTOC Backsheet'!$D$5:$BS$182,I$9,FALSE))="","",(VLOOKUP($E43,'DTOC Backsheet'!$D$5:$BS$182,I$9,FALSE))),"")</f>
        <v>282.6962234683993</v>
      </c>
      <c r="J43" s="198">
        <f ca="1">IFERROR(IF((VLOOKUP($E43,'DTOC Backsheet'!$D$5:$BS$182,J$9,FALSE))="","",(VLOOKUP($E43,'DTOC Backsheet'!$D$5:$BS$182,J$9,FALSE))),"")</f>
        <v>179.89759675261774</v>
      </c>
      <c r="K43" s="223">
        <f ca="1">IFERROR(IF((VLOOKUP($E43,'DTOC Backsheet'!$D$5:$BS$182,K$9,FALSE))="","",(VLOOKUP($E43,'DTOC Backsheet'!$D$5:$BS$182,K$9,FALSE))),"")</f>
        <v>195.7127700935072</v>
      </c>
      <c r="L43" s="199">
        <f ca="1">IFERROR(IF((VLOOKUP($E43,'DTOC Backsheet'!$D$5:$BS$182,L$9,FALSE))="","",(VLOOKUP($E43,'DTOC Backsheet'!$D$5:$BS$182,L$9,FALSE))),"")</f>
        <v>262.26829123641704</v>
      </c>
      <c r="M43" s="197">
        <f ca="1">IFERROR(IF((VLOOKUP($E43,'DTOC Backsheet'!$D$5:$BS$182,M$9,FALSE))="","",(VLOOKUP($E43,'DTOC Backsheet'!$D$5:$BS$182,M$9,FALSE))),"")</f>
        <v>231.63951989769211</v>
      </c>
      <c r="N43" s="198">
        <f ca="1">IFERROR(IF((VLOOKUP($E43,'DTOC Backsheet'!$D$5:$BS$182,N$9,FALSE))="","",(VLOOKUP($E43,'DTOC Backsheet'!$D$5:$BS$182,N$9,FALSE))),"")</f>
        <v>288.71974543122082</v>
      </c>
      <c r="O43" s="199">
        <f ca="1">IFERROR(IF((VLOOKUP($E43,'DTOC Backsheet'!$D$5:$BS$182,O$9,FALSE))="","",(VLOOKUP($E43,'DTOC Backsheet'!$D$5:$BS$182,O$9,FALSE))),"")</f>
        <v>492.48287611486404</v>
      </c>
      <c r="P43" s="197">
        <f ca="1">IFERROR(IF((VLOOKUP($E43,'DTOC Backsheet'!$D$5:$BS$182,P$9,FALSE))="","",(VLOOKUP($E43,'DTOC Backsheet'!$D$5:$BS$182,P$9,FALSE))),"")</f>
        <v>234.29441410855392</v>
      </c>
      <c r="Q43" s="197">
        <f ca="1">IFERROR(IF((VLOOKUP($E43,'DTOC Backsheet'!$D$5:$BS$182,Q$9,FALSE))="","",(VLOOKUP($E43,'DTOC Backsheet'!$D$5:$BS$182,Q$9,FALSE))),"")</f>
        <v>266.15314463889553</v>
      </c>
      <c r="R43" s="197">
        <f ca="1">IFERROR(IF((VLOOKUP($E43,'DTOC Backsheet'!$D$5:$BS$182,R$9,FALSE))="","",(VLOOKUP($E43,'DTOC Backsheet'!$D$5:$BS$182,R$9,FALSE))),"")</f>
        <v>183.85142410217969</v>
      </c>
      <c r="S43" s="197">
        <f ca="1">IFERROR(IF((VLOOKUP($E43,'DTOC Backsheet'!$D$5:$BS$182,S$9,FALSE))="","",(VLOOKUP($E43,'DTOC Backsheet'!$D$5:$BS$182,S$9,FALSE))),"")</f>
        <v>125.4437514632201</v>
      </c>
      <c r="T43" s="223">
        <f ca="1">IFERROR(IF((VLOOKUP($E43,'DTOC Backsheet'!$D$5:$BS$182,T$9,FALSE))="","",(VLOOKUP($E43,'DTOC Backsheet'!$D$5:$BS$182,T$9,FALSE))),"")</f>
        <v>146.68290515011449</v>
      </c>
      <c r="U43" s="199">
        <f ca="1">IFERROR(IF((VLOOKUP($E43,'DTOC Backsheet'!$D$5:$BS$182,U$9,FALSE))="","",(VLOOKUP($E43,'DTOC Backsheet'!$D$5:$BS$182,U$9,FALSE))),"")</f>
        <v>158.62992909899259</v>
      </c>
      <c r="V43" s="197">
        <f ca="1">IFERROR(IF((VLOOKUP($E43,'DTOC Backsheet'!$D$5:$BS$182,V$9,FALSE))="","",(VLOOKUP($E43,'DTOC Backsheet'!$D$5:$BS$182,V$9,FALSE))),"")</f>
        <v>184.33652751315839</v>
      </c>
      <c r="W43" s="197">
        <f ca="1">IFERROR(IF((VLOOKUP($E43,'DTOC Backsheet'!$D$5:$BS$182,W$9,FALSE))="","",(VLOOKUP($E43,'DTOC Backsheet'!$D$5:$BS$182,W$9,FALSE))),"")</f>
        <v>146.01567233121148</v>
      </c>
      <c r="X43" s="200">
        <f ca="1">IFERROR(IF((VLOOKUP($E43,'DTOC Backsheet'!$D$5:$BS$182,X$9,FALSE))="","",(VLOOKUP($E43,'DTOC Backsheet'!$D$5:$BS$182,X$9,FALSE))),"")</f>
        <v>146.01567233121148</v>
      </c>
      <c r="Y43" s="196">
        <f ca="1">IFERROR(IF((VLOOKUP($E43,'DTOC Backsheet'!$D$5:$BS$182,Y$9,FALSE))="","",(VLOOKUP($E43,'DTOC Backsheet'!$D$5:$BS$182,Y$9,FALSE))),"")</f>
        <v>436.06637413405082</v>
      </c>
      <c r="Z43" s="197">
        <f ca="1">IFERROR(IF((VLOOKUP($E43,'DTOC Backsheet'!$D$5:$BS$182,Z$9,FALSE))="","",(VLOOKUP($E43,'DTOC Backsheet'!$D$5:$BS$182,Z$9,FALSE))),"")</f>
        <v>408.8537084727173</v>
      </c>
      <c r="AA43" s="197">
        <f ca="1">IFERROR(IF((VLOOKUP($E43,'DTOC Backsheet'!$D$5:$BS$182,AA$9,FALSE))="","",(VLOOKUP($E43,'DTOC Backsheet'!$D$5:$BS$182,AA$9,FALSE))),"")</f>
        <v>323.23337017242426</v>
      </c>
      <c r="AB43" s="197">
        <f ca="1">IFERROR(IF((VLOOKUP($E43,'DTOC Backsheet'!$D$5:$BS$182,AB$9,FALSE))="","",(VLOOKUP($E43,'DTOC Backsheet'!$D$5:$BS$182,AB$9,FALSE))),"")</f>
        <v>396.90668452383926</v>
      </c>
      <c r="AC43" s="223">
        <f ca="1">IFERROR(IF((VLOOKUP($E43,'DTOC Backsheet'!$D$5:$BS$182,AC$9,FALSE))="","",(VLOOKUP($E43,'DTOC Backsheet'!$D$5:$BS$182,AC$9,FALSE))),"")</f>
        <v>353.10093004461953</v>
      </c>
      <c r="AD43" s="199">
        <f ca="1">IFERROR(IF((VLOOKUP($E43,'DTOC Backsheet'!$D$5:$BS$182,AD$9,FALSE))="","",(VLOOKUP($E43,'DTOC Backsheet'!$D$5:$BS$182,AD$9,FALSE))),"")</f>
        <v>384.95966057496111</v>
      </c>
      <c r="AE43" s="197" t="str">
        <f ca="1">IFERROR(IF((VLOOKUP($E43,'DTOC Backsheet'!$D$5:$BS$182,AE$9,FALSE))="","",(VLOOKUP($E43,'DTOC Backsheet'!$D$5:$BS$182,AE$9,FALSE))),"")</f>
        <v/>
      </c>
      <c r="AF43" s="197" t="str">
        <f ca="1">IFERROR(IF((VLOOKUP($E43,'DTOC Backsheet'!$D$5:$BS$182,AF$9,FALSE))="","",(VLOOKUP($E43,'DTOC Backsheet'!$D$5:$BS$182,AF$9,FALSE))),"")</f>
        <v/>
      </c>
      <c r="AG43" s="201" t="str">
        <f ca="1">IFERROR(IF((VLOOKUP($E43,'DTOC Backsheet'!$D$5:$BS$182,AG$9,FALSE))="","",(VLOOKUP($E43,'DTOC Backsheet'!$D$5:$BS$182,AG$9,FALSE))),"")</f>
        <v/>
      </c>
      <c r="AH43" s="197">
        <f t="shared" ca="1" si="1"/>
        <v>-137.55497732476204</v>
      </c>
      <c r="AI43" s="197">
        <f t="shared" ca="1" si="5"/>
        <v>-18.087133841573291</v>
      </c>
      <c r="AJ43" s="197">
        <f t="shared" ca="1" si="5"/>
        <v>-40.537146704024963</v>
      </c>
      <c r="AK43" s="197">
        <f t="shared" ca="1" si="5"/>
        <v>-217.00908777122152</v>
      </c>
      <c r="AL43" s="200">
        <f t="shared" ca="1" si="5"/>
        <v>-157.38815995111233</v>
      </c>
      <c r="AM43" s="199">
        <f t="shared" ca="1" si="5"/>
        <v>-122.69136933854406</v>
      </c>
      <c r="AN43" s="197" t="str">
        <f t="shared" ca="1" si="5"/>
        <v/>
      </c>
      <c r="AO43" s="197" t="str">
        <f t="shared" ca="1" si="5"/>
        <v/>
      </c>
      <c r="AP43" s="200" t="str">
        <f t="shared" ca="1" si="5"/>
        <v/>
      </c>
      <c r="AQ43" s="196">
        <f t="shared" ca="1" si="3"/>
        <v>-201.7719600254969</v>
      </c>
      <c r="AR43" s="197">
        <f t="shared" ca="1" si="6"/>
        <v>-142.70056383382178</v>
      </c>
      <c r="AS43" s="197">
        <f t="shared" ca="1" si="6"/>
        <v>-139.38194607024457</v>
      </c>
      <c r="AT43" s="197">
        <f t="shared" ca="1" si="6"/>
        <v>-271.46293306061915</v>
      </c>
      <c r="AU43" s="200">
        <f t="shared" ca="1" si="6"/>
        <v>-206.41802489450504</v>
      </c>
      <c r="AV43" s="199">
        <f t="shared" ca="1" si="6"/>
        <v>-226.32973147596852</v>
      </c>
      <c r="AW43" s="197" t="str">
        <f t="shared" ca="1" si="6"/>
        <v/>
      </c>
      <c r="AX43" s="198" t="str">
        <f t="shared" ca="1" si="6"/>
        <v/>
      </c>
      <c r="AY43" s="199" t="str">
        <f t="shared" ca="1" si="6"/>
        <v/>
      </c>
    </row>
    <row r="44" spans="1:5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107" ca="1" si="7">IF($A44&gt;$BB$5-1,"",INDIRECT("'Comms by AT'!D"&amp;$A44+$BB$4))</f>
        <v>E06000055</v>
      </c>
      <c r="F44" s="29" t="str">
        <f ca="1">IF(E44="","",VLOOKUP(E44,'Org list'!$J$9:$K$636,2,0))</f>
        <v>Bedford</v>
      </c>
      <c r="G44" s="196">
        <f ca="1">IFERROR(IF((VLOOKUP($E44,'DTOC Backsheet'!$D$5:$BS$182,G$9,FALSE))="","",(VLOOKUP($E44,'DTOC Backsheet'!$D$5:$BS$182,G$9,FALSE))),"")</f>
        <v>333.53314581700249</v>
      </c>
      <c r="H44" s="197">
        <f ca="1">IFERROR(IF((VLOOKUP($E44,'DTOC Backsheet'!$D$5:$BS$182,H$9,FALSE))="","",(VLOOKUP($E44,'DTOC Backsheet'!$D$5:$BS$182,H$9,FALSE))),"")</f>
        <v>412.68962973209756</v>
      </c>
      <c r="I44" s="197">
        <f ca="1">IFERROR(IF((VLOOKUP($E44,'DTOC Backsheet'!$D$5:$BS$182,I$9,FALSE))="","",(VLOOKUP($E44,'DTOC Backsheet'!$D$5:$BS$182,I$9,FALSE))),"")</f>
        <v>293.57064908316812</v>
      </c>
      <c r="J44" s="198">
        <f ca="1">IFERROR(IF((VLOOKUP($E44,'DTOC Backsheet'!$D$5:$BS$182,J$9,FALSE))="","",(VLOOKUP($E44,'DTOC Backsheet'!$D$5:$BS$182,J$9,FALSE))),"")</f>
        <v>305.86680192434795</v>
      </c>
      <c r="K44" s="223">
        <f ca="1">IFERROR(IF((VLOOKUP($E44,'DTOC Backsheet'!$D$5:$BS$182,K$9,FALSE))="","",(VLOOKUP($E44,'DTOC Backsheet'!$D$5:$BS$182,K$9,FALSE))),"")</f>
        <v>342.75526044788734</v>
      </c>
      <c r="L44" s="199">
        <f ca="1">IFERROR(IF((VLOOKUP($E44,'DTOC Backsheet'!$D$5:$BS$182,L$9,FALSE))="","",(VLOOKUP($E44,'DTOC Backsheet'!$D$5:$BS$182,L$9,FALSE))),"")</f>
        <v>246.69156637617007</v>
      </c>
      <c r="M44" s="197">
        <f ca="1">IFERROR(IF((VLOOKUP($E44,'DTOC Backsheet'!$D$5:$BS$182,M$9,FALSE))="","",(VLOOKUP($E44,'DTOC Backsheet'!$D$5:$BS$182,M$9,FALSE))),"")</f>
        <v>210.90281684685024</v>
      </c>
      <c r="N44" s="198">
        <f ca="1">IFERROR(IF((VLOOKUP($E44,'DTOC Backsheet'!$D$5:$BS$182,N$9,FALSE))="","",(VLOOKUP($E44,'DTOC Backsheet'!$D$5:$BS$182,N$9,FALSE))),"")</f>
        <v>224.55839491607077</v>
      </c>
      <c r="O44" s="199">
        <f ca="1">IFERROR(IF((VLOOKUP($E44,'DTOC Backsheet'!$D$5:$BS$182,O$9,FALSE))="","",(VLOOKUP($E44,'DTOC Backsheet'!$D$5:$BS$182,O$9,FALSE))),"")</f>
        <v>274.62884783654602</v>
      </c>
      <c r="P44" s="197">
        <f ca="1">IFERROR(IF((VLOOKUP($E44,'DTOC Backsheet'!$D$5:$BS$182,P$9,FALSE))="","",(VLOOKUP($E44,'DTOC Backsheet'!$D$5:$BS$182,P$9,FALSE))),"")</f>
        <v>0</v>
      </c>
      <c r="Q44" s="197">
        <f ca="1">IFERROR(IF((VLOOKUP($E44,'DTOC Backsheet'!$D$5:$BS$182,Q$9,FALSE))="","",(VLOOKUP($E44,'DTOC Backsheet'!$D$5:$BS$182,Q$9,FALSE))),"")</f>
        <v>0</v>
      </c>
      <c r="R44" s="197">
        <f ca="1">IFERROR(IF((VLOOKUP($E44,'DTOC Backsheet'!$D$5:$BS$182,R$9,FALSE))="","",(VLOOKUP($E44,'DTOC Backsheet'!$D$5:$BS$182,R$9,FALSE))),"")</f>
        <v>270.00112415753239</v>
      </c>
      <c r="S44" s="197">
        <f ca="1">IFERROR(IF((VLOOKUP($E44,'DTOC Backsheet'!$D$5:$BS$182,S$9,FALSE))="","",(VLOOKUP($E44,'DTOC Backsheet'!$D$5:$BS$182,S$9,FALSE))),"")</f>
        <v>278.95311422513254</v>
      </c>
      <c r="T44" s="223">
        <f ca="1">IFERROR(IF((VLOOKUP($E44,'DTOC Backsheet'!$D$5:$BS$182,T$9,FALSE))="","",(VLOOKUP($E44,'DTOC Backsheet'!$D$5:$BS$182,T$9,FALSE))),"")</f>
        <v>206.12336452262306</v>
      </c>
      <c r="U44" s="199">
        <f ca="1">IFERROR(IF((VLOOKUP($E44,'DTOC Backsheet'!$D$5:$BS$182,U$9,FALSE))="","",(VLOOKUP($E44,'DTOC Backsheet'!$D$5:$BS$182,U$9,FALSE))),"")</f>
        <v>230.47581207939967</v>
      </c>
      <c r="V44" s="197">
        <f ca="1">IFERROR(IF((VLOOKUP($E44,'DTOC Backsheet'!$D$5:$BS$182,V$9,FALSE))="","",(VLOOKUP($E44,'DTOC Backsheet'!$D$5:$BS$182,V$9,FALSE))),"")</f>
        <v>227.83935648446183</v>
      </c>
      <c r="W44" s="197">
        <f ca="1">IFERROR(IF((VLOOKUP($E44,'DTOC Backsheet'!$D$5:$BS$182,W$9,FALSE))="","",(VLOOKUP($E44,'DTOC Backsheet'!$D$5:$BS$182,W$9,FALSE))),"")</f>
        <v>205.79038650209452</v>
      </c>
      <c r="X44" s="200">
        <f ca="1">IFERROR(IF((VLOOKUP($E44,'DTOC Backsheet'!$D$5:$BS$182,X$9,FALSE))="","",(VLOOKUP($E44,'DTOC Backsheet'!$D$5:$BS$182,X$9,FALSE))),"")</f>
        <v>227.83935648446183</v>
      </c>
      <c r="Y44" s="196">
        <f ca="1">IFERROR(IF((VLOOKUP($E44,'DTOC Backsheet'!$D$5:$BS$182,Y$9,FALSE))="","",(VLOOKUP($E44,'DTOC Backsheet'!$D$5:$BS$182,Y$9,FALSE))),"")</f>
        <v>167.66015296098527</v>
      </c>
      <c r="Z44" s="197">
        <f ca="1">IFERROR(IF((VLOOKUP($E44,'DTOC Backsheet'!$D$5:$BS$182,Z$9,FALSE))="","",(VLOOKUP($E44,'DTOC Backsheet'!$D$5:$BS$182,Z$9,FALSE))),"")</f>
        <v>283.73256654935966</v>
      </c>
      <c r="AA44" s="197">
        <f ca="1">IFERROR(IF((VLOOKUP($E44,'DTOC Backsheet'!$D$5:$BS$182,AA$9,FALSE))="","",(VLOOKUP($E44,'DTOC Backsheet'!$D$5:$BS$182,AA$9,FALSE))),"")</f>
        <v>325.45794398308908</v>
      </c>
      <c r="AB44" s="197">
        <f ca="1">IFERROR(IF((VLOOKUP($E44,'DTOC Backsheet'!$D$5:$BS$182,AB$9,FALSE))="","",(VLOOKUP($E44,'DTOC Backsheet'!$D$5:$BS$182,AB$9,FALSE))),"")</f>
        <v>298.90543107071579</v>
      </c>
      <c r="AC44" s="223">
        <f ca="1">IFERROR(IF((VLOOKUP($E44,'DTOC Backsheet'!$D$5:$BS$182,AC$9,FALSE))="","",(VLOOKUP($E44,'DTOC Backsheet'!$D$5:$BS$182,AC$9,FALSE))),"")</f>
        <v>274.62884783654602</v>
      </c>
      <c r="AD44" s="199">
        <f ca="1">IFERROR(IF((VLOOKUP($E44,'DTOC Backsheet'!$D$5:$BS$182,AD$9,FALSE))="","",(VLOOKUP($E44,'DTOC Backsheet'!$D$5:$BS$182,AD$9,FALSE))),"")</f>
        <v>159.31507747423939</v>
      </c>
      <c r="AE44" s="197" t="str">
        <f ca="1">IFERROR(IF((VLOOKUP($E44,'DTOC Backsheet'!$D$5:$BS$182,AE$9,FALSE))="","",(VLOOKUP($E44,'DTOC Backsheet'!$D$5:$BS$182,AE$9,FALSE))),"")</f>
        <v/>
      </c>
      <c r="AF44" s="197" t="str">
        <f ca="1">IFERROR(IF((VLOOKUP($E44,'DTOC Backsheet'!$D$5:$BS$182,AF$9,FALSE))="","",(VLOOKUP($E44,'DTOC Backsheet'!$D$5:$BS$182,AF$9,FALSE))),"")</f>
        <v/>
      </c>
      <c r="AG44" s="201" t="str">
        <f ca="1">IFERROR(IF((VLOOKUP($E44,'DTOC Backsheet'!$D$5:$BS$182,AG$9,FALSE))="","",(VLOOKUP($E44,'DTOC Backsheet'!$D$5:$BS$182,AG$9,FALSE))),"")</f>
        <v/>
      </c>
      <c r="AH44" s="197">
        <f t="shared" ref="AH44:AH50" ca="1" si="8">IFERROR(IF(Y44=0,"",(G44-Y44)),"")</f>
        <v>165.87299285601722</v>
      </c>
      <c r="AI44" s="197">
        <f t="shared" ref="AI44:AP50" ca="1" si="9">IFERROR(IF(Z44=0,"",(H44-Z44)),"")</f>
        <v>128.9570631827379</v>
      </c>
      <c r="AJ44" s="197">
        <f t="shared" ca="1" si="9"/>
        <v>-31.88729489992096</v>
      </c>
      <c r="AK44" s="197">
        <f t="shared" ca="1" si="9"/>
        <v>6.961370853632161</v>
      </c>
      <c r="AL44" s="200">
        <f t="shared" ca="1" si="9"/>
        <v>68.126412611341323</v>
      </c>
      <c r="AM44" s="199">
        <f t="shared" ca="1" si="9"/>
        <v>87.376488901930685</v>
      </c>
      <c r="AN44" s="197" t="str">
        <f t="shared" ca="1" si="9"/>
        <v/>
      </c>
      <c r="AO44" s="197" t="str">
        <f t="shared" ca="1" si="9"/>
        <v/>
      </c>
      <c r="AP44" s="200" t="str">
        <f t="shared" ca="1" si="9"/>
        <v/>
      </c>
      <c r="AQ44" s="196">
        <f t="shared" ref="AQ44:AQ50" ca="1" si="10">IFERROR(IF(Y44=0,"",(P44-Y44)),"")</f>
        <v>-167.66015296098527</v>
      </c>
      <c r="AR44" s="197">
        <f t="shared" ref="AR44:AY50" ca="1" si="11">IFERROR(IF(Z44=0,"",(Q44-Z44)),"")</f>
        <v>-283.73256654935966</v>
      </c>
      <c r="AS44" s="197">
        <f t="shared" ca="1" si="11"/>
        <v>-55.456819825556693</v>
      </c>
      <c r="AT44" s="197">
        <f t="shared" ca="1" si="11"/>
        <v>-19.952316845583255</v>
      </c>
      <c r="AU44" s="200">
        <f t="shared" ca="1" si="11"/>
        <v>-68.505483313922952</v>
      </c>
      <c r="AV44" s="199">
        <f t="shared" ca="1" si="11"/>
        <v>71.160734605160286</v>
      </c>
      <c r="AW44" s="197" t="str">
        <f t="shared" ca="1" si="11"/>
        <v/>
      </c>
      <c r="AX44" s="198" t="str">
        <f t="shared" ca="1" si="11"/>
        <v/>
      </c>
      <c r="AY44" s="199" t="str">
        <f t="shared" ca="1" si="11"/>
        <v/>
      </c>
    </row>
    <row r="45" spans="1:5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7"/>
        <v>E09000004</v>
      </c>
      <c r="F45" s="29" t="str">
        <f ca="1">IF(E45="","",VLOOKUP(E45,'Org list'!$J$9:$K$636,2,0))</f>
        <v>Bexley</v>
      </c>
      <c r="G45" s="196">
        <f ca="1">IFERROR(IF((VLOOKUP($E45,'DTOC Backsheet'!$D$5:$BS$182,G$9,FALSE))="","",(VLOOKUP($E45,'DTOC Backsheet'!$D$5:$BS$182,G$9,FALSE))),"")</f>
        <v>390.86738617379541</v>
      </c>
      <c r="H45" s="197">
        <f ca="1">IFERROR(IF((VLOOKUP($E45,'DTOC Backsheet'!$D$5:$BS$182,H$9,FALSE))="","",(VLOOKUP($E45,'DTOC Backsheet'!$D$5:$BS$182,H$9,FALSE))),"")</f>
        <v>240.77855267693778</v>
      </c>
      <c r="I45" s="197">
        <f ca="1">IFERROR(IF((VLOOKUP($E45,'DTOC Backsheet'!$D$5:$BS$182,I$9,FALSE))="","",(VLOOKUP($E45,'DTOC Backsheet'!$D$5:$BS$182,I$9,FALSE))),"")</f>
        <v>158.0440720214261</v>
      </c>
      <c r="J45" s="198">
        <f ca="1">IFERROR(IF((VLOOKUP($E45,'DTOC Backsheet'!$D$5:$BS$182,J$9,FALSE))="","",(VLOOKUP($E45,'DTOC Backsheet'!$D$5:$BS$182,J$9,FALSE))),"")</f>
        <v>150.61918273182891</v>
      </c>
      <c r="K45" s="223">
        <f ca="1">IFERROR(IF((VLOOKUP($E45,'DTOC Backsheet'!$D$5:$BS$182,K$9,FALSE))="","",(VLOOKUP($E45,'DTOC Backsheet'!$D$5:$BS$182,K$9,FALSE))),"")</f>
        <v>214.26109092837635</v>
      </c>
      <c r="L45" s="199">
        <f ca="1">IFERROR(IF((VLOOKUP($E45,'DTOC Backsheet'!$D$5:$BS$182,L$9,FALSE))="","",(VLOOKUP($E45,'DTOC Backsheet'!$D$5:$BS$182,L$9,FALSE))),"")</f>
        <v>166.52965978096577</v>
      </c>
      <c r="M45" s="197">
        <f ca="1">IFERROR(IF((VLOOKUP($E45,'DTOC Backsheet'!$D$5:$BS$182,M$9,FALSE))="","",(VLOOKUP($E45,'DTOC Backsheet'!$D$5:$BS$182,M$9,FALSE))),"")</f>
        <v>219.10659433634947</v>
      </c>
      <c r="N45" s="198">
        <f ca="1">IFERROR(IF((VLOOKUP($E45,'DTOC Backsheet'!$D$5:$BS$182,N$9,FALSE))="","",(VLOOKUP($E45,'DTOC Backsheet'!$D$5:$BS$182,N$9,FALSE))),"")</f>
        <v>232.80075648237133</v>
      </c>
      <c r="O45" s="199">
        <f ca="1">IFERROR(IF((VLOOKUP($E45,'DTOC Backsheet'!$D$5:$BS$182,O$9,FALSE))="","",(VLOOKUP($E45,'DTOC Backsheet'!$D$5:$BS$182,O$9,FALSE))),"")</f>
        <v>291.26429487500303</v>
      </c>
      <c r="P45" s="197">
        <f ca="1">IFERROR(IF((VLOOKUP($E45,'DTOC Backsheet'!$D$5:$BS$182,P$9,FALSE))="","",(VLOOKUP($E45,'DTOC Backsheet'!$D$5:$BS$182,P$9,FALSE))),"")</f>
        <v>213.89227874997965</v>
      </c>
      <c r="Q45" s="197">
        <f ca="1">IFERROR(IF((VLOOKUP($E45,'DTOC Backsheet'!$D$5:$BS$182,Q$9,FALSE))="","",(VLOOKUP($E45,'DTOC Backsheet'!$D$5:$BS$182,Q$9,FALSE))),"")</f>
        <v>213.89227874997965</v>
      </c>
      <c r="R45" s="197">
        <f ca="1">IFERROR(IF((VLOOKUP($E45,'DTOC Backsheet'!$D$5:$BS$182,R$9,FALSE))="","",(VLOOKUP($E45,'DTOC Backsheet'!$D$5:$BS$182,R$9,FALSE))),"")</f>
        <v>189.55880601358695</v>
      </c>
      <c r="S45" s="197">
        <f ca="1">IFERROR(IF((VLOOKUP($E45,'DTOC Backsheet'!$D$5:$BS$182,S$9,FALSE))="","",(VLOOKUP($E45,'DTOC Backsheet'!$D$5:$BS$182,S$9,FALSE))),"")</f>
        <v>195.98452825133569</v>
      </c>
      <c r="T45" s="223">
        <f ca="1">IFERROR(IF((VLOOKUP($E45,'DTOC Backsheet'!$D$5:$BS$182,T$9,FALSE))="","",(VLOOKUP($E45,'DTOC Backsheet'!$D$5:$BS$182,T$9,FALSE))),"")</f>
        <v>170.73679977195488</v>
      </c>
      <c r="U45" s="199">
        <f ca="1">IFERROR(IF((VLOOKUP($E45,'DTOC Backsheet'!$D$5:$BS$182,U$9,FALSE))="","",(VLOOKUP($E45,'DTOC Backsheet'!$D$5:$BS$182,U$9,FALSE))),"")</f>
        <v>176.42802643102004</v>
      </c>
      <c r="V45" s="197">
        <f ca="1">IFERROR(IF((VLOOKUP($E45,'DTOC Backsheet'!$D$5:$BS$182,V$9,FALSE))="","",(VLOOKUP($E45,'DTOC Backsheet'!$D$5:$BS$182,V$9,FALSE))),"")</f>
        <v>174.70808665874605</v>
      </c>
      <c r="W45" s="197">
        <f ca="1">IFERROR(IF((VLOOKUP($E45,'DTOC Backsheet'!$D$5:$BS$182,W$9,FALSE))="","",(VLOOKUP($E45,'DTOC Backsheet'!$D$5:$BS$182,W$9,FALSE))),"")</f>
        <v>157.80085246596417</v>
      </c>
      <c r="X45" s="200">
        <f ca="1">IFERROR(IF((VLOOKUP($E45,'DTOC Backsheet'!$D$5:$BS$182,X$9,FALSE))="","",(VLOOKUP($E45,'DTOC Backsheet'!$D$5:$BS$182,X$9,FALSE))),"")</f>
        <v>174.70808665874605</v>
      </c>
      <c r="Y45" s="196">
        <f ca="1">IFERROR(IF((VLOOKUP($E45,'DTOC Backsheet'!$D$5:$BS$182,Y$9,FALSE))="","",(VLOOKUP($E45,'DTOC Backsheet'!$D$5:$BS$182,Y$9,FALSE))),"")</f>
        <v>125.35425349050765</v>
      </c>
      <c r="Z45" s="197">
        <f ca="1">IFERROR(IF((VLOOKUP($E45,'DTOC Backsheet'!$D$5:$BS$182,Z$9,FALSE))="","",(VLOOKUP($E45,'DTOC Backsheet'!$D$5:$BS$182,Z$9,FALSE))),"")</f>
        <v>233.85415357052688</v>
      </c>
      <c r="AA45" s="197">
        <f ca="1">IFERROR(IF((VLOOKUP($E45,'DTOC Backsheet'!$D$5:$BS$182,AA$9,FALSE))="","",(VLOOKUP($E45,'DTOC Backsheet'!$D$5:$BS$182,AA$9,FALSE))),"")</f>
        <v>243.86142590800435</v>
      </c>
      <c r="AB45" s="197">
        <f ca="1">IFERROR(IF((VLOOKUP($E45,'DTOC Backsheet'!$D$5:$BS$182,AB$9,FALSE))="","",(VLOOKUP($E45,'DTOC Backsheet'!$D$5:$BS$182,AB$9,FALSE))),"")</f>
        <v>229.113866673827</v>
      </c>
      <c r="AC45" s="223">
        <f ca="1">IFERROR(IF((VLOOKUP($E45,'DTOC Backsheet'!$D$5:$BS$182,AC$9,FALSE))="","",(VLOOKUP($E45,'DTOC Backsheet'!$D$5:$BS$182,AC$9,FALSE))),"")</f>
        <v>218.05319724819395</v>
      </c>
      <c r="AD45" s="199">
        <f ca="1">IFERROR(IF((VLOOKUP($E45,'DTOC Backsheet'!$D$5:$BS$182,AD$9,FALSE))="","",(VLOOKUP($E45,'DTOC Backsheet'!$D$5:$BS$182,AD$9,FALSE))),"")</f>
        <v>239.12113901130451</v>
      </c>
      <c r="AE45" s="197" t="str">
        <f ca="1">IFERROR(IF((VLOOKUP($E45,'DTOC Backsheet'!$D$5:$BS$182,AE$9,FALSE))="","",(VLOOKUP($E45,'DTOC Backsheet'!$D$5:$BS$182,AE$9,FALSE))),"")</f>
        <v/>
      </c>
      <c r="AF45" s="197" t="str">
        <f ca="1">IFERROR(IF((VLOOKUP($E45,'DTOC Backsheet'!$D$5:$BS$182,AF$9,FALSE))="","",(VLOOKUP($E45,'DTOC Backsheet'!$D$5:$BS$182,AF$9,FALSE))),"")</f>
        <v/>
      </c>
      <c r="AG45" s="201" t="str">
        <f ca="1">IFERROR(IF((VLOOKUP($E45,'DTOC Backsheet'!$D$5:$BS$182,AG$9,FALSE))="","",(VLOOKUP($E45,'DTOC Backsheet'!$D$5:$BS$182,AG$9,FALSE))),"")</f>
        <v/>
      </c>
      <c r="AH45" s="197">
        <f t="shared" ca="1" si="8"/>
        <v>265.51313268328778</v>
      </c>
      <c r="AI45" s="197">
        <f t="shared" ca="1" si="9"/>
        <v>6.9243991064109025</v>
      </c>
      <c r="AJ45" s="197">
        <f t="shared" ca="1" si="9"/>
        <v>-85.817353886578246</v>
      </c>
      <c r="AK45" s="197">
        <f t="shared" ca="1" si="9"/>
        <v>-78.49468394199809</v>
      </c>
      <c r="AL45" s="200">
        <f t="shared" ca="1" si="9"/>
        <v>-3.7921063198176057</v>
      </c>
      <c r="AM45" s="199">
        <f t="shared" ca="1" si="9"/>
        <v>-72.591479230338734</v>
      </c>
      <c r="AN45" s="197" t="str">
        <f t="shared" ca="1" si="9"/>
        <v/>
      </c>
      <c r="AO45" s="197" t="str">
        <f t="shared" ca="1" si="9"/>
        <v/>
      </c>
      <c r="AP45" s="200" t="str">
        <f t="shared" ca="1" si="9"/>
        <v/>
      </c>
      <c r="AQ45" s="196">
        <f t="shared" ca="1" si="10"/>
        <v>88.538025259472008</v>
      </c>
      <c r="AR45" s="197">
        <f t="shared" ca="1" si="11"/>
        <v>-19.961874820547223</v>
      </c>
      <c r="AS45" s="197">
        <f t="shared" ca="1" si="11"/>
        <v>-54.302619894417404</v>
      </c>
      <c r="AT45" s="197">
        <f t="shared" ca="1" si="11"/>
        <v>-33.129338422491315</v>
      </c>
      <c r="AU45" s="200">
        <f t="shared" ca="1" si="11"/>
        <v>-47.316397476239075</v>
      </c>
      <c r="AV45" s="199">
        <f t="shared" ca="1" si="11"/>
        <v>-62.693112580284463</v>
      </c>
      <c r="AW45" s="197" t="str">
        <f t="shared" ca="1" si="11"/>
        <v/>
      </c>
      <c r="AX45" s="198" t="str">
        <f t="shared" ca="1" si="11"/>
        <v/>
      </c>
      <c r="AY45" s="199" t="str">
        <f t="shared" ca="1" si="11"/>
        <v/>
      </c>
    </row>
    <row r="46" spans="1:5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7"/>
        <v>E08000025</v>
      </c>
      <c r="F46" s="29" t="str">
        <f ca="1">IF(E46="","",VLOOKUP(E46,'Org list'!$J$9:$K$636,2,0))</f>
        <v>Birmingham</v>
      </c>
      <c r="G46" s="196">
        <f ca="1">IFERROR(IF((VLOOKUP($E46,'DTOC Backsheet'!$D$5:$BS$182,G$9,FALSE))="","",(VLOOKUP($E46,'DTOC Backsheet'!$D$5:$BS$182,G$9,FALSE))),"")</f>
        <v>509.72699307412904</v>
      </c>
      <c r="H46" s="197">
        <f ca="1">IFERROR(IF((VLOOKUP($E46,'DTOC Backsheet'!$D$5:$BS$182,H$9,FALSE))="","",(VLOOKUP($E46,'DTOC Backsheet'!$D$5:$BS$182,H$9,FALSE))),"")</f>
        <v>586.95835566111828</v>
      </c>
      <c r="I46" s="197">
        <f ca="1">IFERROR(IF((VLOOKUP($E46,'DTOC Backsheet'!$D$5:$BS$182,I$9,FALSE))="","",(VLOOKUP($E46,'DTOC Backsheet'!$D$5:$BS$182,I$9,FALSE))),"")</f>
        <v>592.66159474446522</v>
      </c>
      <c r="J46" s="198">
        <f ca="1">IFERROR(IF((VLOOKUP($E46,'DTOC Backsheet'!$D$5:$BS$182,J$9,FALSE))="","",(VLOOKUP($E46,'DTOC Backsheet'!$D$5:$BS$182,J$9,FALSE))),"")</f>
        <v>567.70992375482251</v>
      </c>
      <c r="K46" s="223">
        <f ca="1">IFERROR(IF((VLOOKUP($E46,'DTOC Backsheet'!$D$5:$BS$182,K$9,FALSE))="","",(VLOOKUP($E46,'DTOC Backsheet'!$D$5:$BS$182,K$9,FALSE))),"")</f>
        <v>592.54277726356213</v>
      </c>
      <c r="L46" s="199">
        <f ca="1">IFERROR(IF((VLOOKUP($E46,'DTOC Backsheet'!$D$5:$BS$182,L$9,FALSE))="","",(VLOOKUP($E46,'DTOC Backsheet'!$D$5:$BS$182,L$9,FALSE))),"")</f>
        <v>696.2704380919339</v>
      </c>
      <c r="M46" s="197">
        <f ca="1">IFERROR(IF((VLOOKUP($E46,'DTOC Backsheet'!$D$5:$BS$182,M$9,FALSE))="","",(VLOOKUP($E46,'DTOC Backsheet'!$D$5:$BS$182,M$9,FALSE))),"")</f>
        <v>680.48636195055133</v>
      </c>
      <c r="N46" s="198">
        <f ca="1">IFERROR(IF((VLOOKUP($E46,'DTOC Backsheet'!$D$5:$BS$182,N$9,FALSE))="","",(VLOOKUP($E46,'DTOC Backsheet'!$D$5:$BS$182,N$9,FALSE))),"")</f>
        <v>613.91833141683344</v>
      </c>
      <c r="O46" s="199">
        <f ca="1">IFERROR(IF((VLOOKUP($E46,'DTOC Backsheet'!$D$5:$BS$182,O$9,FALSE))="","",(VLOOKUP($E46,'DTOC Backsheet'!$D$5:$BS$182,O$9,FALSE))),"")</f>
        <v>624.46024372555382</v>
      </c>
      <c r="P46" s="197">
        <f ca="1">IFERROR(IF((VLOOKUP($E46,'DTOC Backsheet'!$D$5:$BS$182,P$9,FALSE))="","",(VLOOKUP($E46,'DTOC Backsheet'!$D$5:$BS$182,P$9,FALSE))),"")</f>
        <v>587.50432641857867</v>
      </c>
      <c r="Q46" s="197">
        <f ca="1">IFERROR(IF((VLOOKUP($E46,'DTOC Backsheet'!$D$5:$BS$182,Q$9,FALSE))="","",(VLOOKUP($E46,'DTOC Backsheet'!$D$5:$BS$182,Q$9,FALSE))),"")</f>
        <v>568.5644187987541</v>
      </c>
      <c r="R46" s="197">
        <f ca="1">IFERROR(IF((VLOOKUP($E46,'DTOC Backsheet'!$D$5:$BS$182,R$9,FALSE))="","",(VLOOKUP($E46,'DTOC Backsheet'!$D$5:$BS$182,R$9,FALSE))),"")</f>
        <v>506.95937844183806</v>
      </c>
      <c r="S46" s="197">
        <f ca="1">IFERROR(IF((VLOOKUP($E46,'DTOC Backsheet'!$D$5:$BS$182,S$9,FALSE))="","",(VLOOKUP($E46,'DTOC Backsheet'!$D$5:$BS$182,S$9,FALSE))),"")</f>
        <v>429.61708962066439</v>
      </c>
      <c r="T46" s="223">
        <f ca="1">IFERROR(IF((VLOOKUP($E46,'DTOC Backsheet'!$D$5:$BS$182,T$9,FALSE))="","",(VLOOKUP($E46,'DTOC Backsheet'!$D$5:$BS$182,T$9,FALSE))),"")</f>
        <v>333.71667122010149</v>
      </c>
      <c r="U46" s="199">
        <f ca="1">IFERROR(IF((VLOOKUP($E46,'DTOC Backsheet'!$D$5:$BS$182,U$9,FALSE))="","",(VLOOKUP($E46,'DTOC Backsheet'!$D$5:$BS$182,U$9,FALSE))),"")</f>
        <v>344.79357570778512</v>
      </c>
      <c r="V46" s="197">
        <f ca="1">IFERROR(IF((VLOOKUP($E46,'DTOC Backsheet'!$D$5:$BS$182,V$9,FALSE))="","",(VLOOKUP($E46,'DTOC Backsheet'!$D$5:$BS$182,V$9,FALSE))),"")</f>
        <v>344.79092190113681</v>
      </c>
      <c r="W46" s="197">
        <f ca="1">IFERROR(IF((VLOOKUP($E46,'DTOC Backsheet'!$D$5:$BS$182,W$9,FALSE))="","",(VLOOKUP($E46,'DTOC Backsheet'!$D$5:$BS$182,W$9,FALSE))),"")</f>
        <v>311.4202463999722</v>
      </c>
      <c r="X46" s="200">
        <f ca="1">IFERROR(IF((VLOOKUP($E46,'DTOC Backsheet'!$D$5:$BS$182,X$9,FALSE))="","",(VLOOKUP($E46,'DTOC Backsheet'!$D$5:$BS$182,X$9,FALSE))),"")</f>
        <v>344.79092190113681</v>
      </c>
      <c r="Y46" s="196">
        <f ca="1">IFERROR(IF((VLOOKUP($E46,'DTOC Backsheet'!$D$5:$BS$182,Y$9,FALSE))="","",(VLOOKUP($E46,'DTOC Backsheet'!$D$5:$BS$182,Y$9,FALSE))),"")</f>
        <v>625.76317670753053</v>
      </c>
      <c r="Z46" s="197">
        <f ca="1">IFERROR(IF((VLOOKUP($E46,'DTOC Backsheet'!$D$5:$BS$182,Z$9,FALSE))="","",(VLOOKUP($E46,'DTOC Backsheet'!$D$5:$BS$182,Z$9,FALSE))),"")</f>
        <v>586.20139343660207</v>
      </c>
      <c r="AA46" s="197">
        <f ca="1">IFERROR(IF((VLOOKUP($E46,'DTOC Backsheet'!$D$5:$BS$182,AA$9,FALSE))="","",(VLOOKUP($E46,'DTOC Backsheet'!$D$5:$BS$182,AA$9,FALSE))),"")</f>
        <v>578.50224399764886</v>
      </c>
      <c r="AB46" s="197">
        <f ca="1">IFERROR(IF((VLOOKUP($E46,'DTOC Backsheet'!$D$5:$BS$182,AB$9,FALSE))="","",(VLOOKUP($E46,'DTOC Backsheet'!$D$5:$BS$182,AB$9,FALSE))),"")</f>
        <v>597.21709955695042</v>
      </c>
      <c r="AC46" s="223">
        <f ca="1">IFERROR(IF((VLOOKUP($E46,'DTOC Backsheet'!$D$5:$BS$182,AC$9,FALSE))="","",(VLOOKUP($E46,'DTOC Backsheet'!$D$5:$BS$182,AC$9,FALSE))),"")</f>
        <v>546.52116171276657</v>
      </c>
      <c r="AD46" s="199">
        <f ca="1">IFERROR(IF((VLOOKUP($E46,'DTOC Backsheet'!$D$5:$BS$182,AD$9,FALSE))="","",(VLOOKUP($E46,'DTOC Backsheet'!$D$5:$BS$182,AD$9,FALSE))),"")</f>
        <v>494.64073933951306</v>
      </c>
      <c r="AE46" s="197" t="str">
        <f ca="1">IFERROR(IF((VLOOKUP($E46,'DTOC Backsheet'!$D$5:$BS$182,AE$9,FALSE))="","",(VLOOKUP($E46,'DTOC Backsheet'!$D$5:$BS$182,AE$9,FALSE))),"")</f>
        <v/>
      </c>
      <c r="AF46" s="197" t="str">
        <f ca="1">IFERROR(IF((VLOOKUP($E46,'DTOC Backsheet'!$D$5:$BS$182,AF$9,FALSE))="","",(VLOOKUP($E46,'DTOC Backsheet'!$D$5:$BS$182,AF$9,FALSE))),"")</f>
        <v/>
      </c>
      <c r="AG46" s="201" t="str">
        <f ca="1">IFERROR(IF((VLOOKUP($E46,'DTOC Backsheet'!$D$5:$BS$182,AG$9,FALSE))="","",(VLOOKUP($E46,'DTOC Backsheet'!$D$5:$BS$182,AG$9,FALSE))),"")</f>
        <v/>
      </c>
      <c r="AH46" s="197">
        <f t="shared" ca="1" si="8"/>
        <v>-116.03618363340149</v>
      </c>
      <c r="AI46" s="197">
        <f t="shared" ca="1" si="9"/>
        <v>0.75696222451620088</v>
      </c>
      <c r="AJ46" s="197">
        <f t="shared" ca="1" si="9"/>
        <v>14.159350746816358</v>
      </c>
      <c r="AK46" s="197">
        <f t="shared" ca="1" si="9"/>
        <v>-29.507175802127904</v>
      </c>
      <c r="AL46" s="200">
        <f t="shared" ca="1" si="9"/>
        <v>46.021615550795559</v>
      </c>
      <c r="AM46" s="199">
        <f t="shared" ca="1" si="9"/>
        <v>201.62969875242084</v>
      </c>
      <c r="AN46" s="197" t="str">
        <f t="shared" ca="1" si="9"/>
        <v/>
      </c>
      <c r="AO46" s="197" t="str">
        <f t="shared" ca="1" si="9"/>
        <v/>
      </c>
      <c r="AP46" s="200" t="str">
        <f t="shared" ca="1" si="9"/>
        <v/>
      </c>
      <c r="AQ46" s="196">
        <f t="shared" ca="1" si="10"/>
        <v>-38.258850288951862</v>
      </c>
      <c r="AR46" s="197">
        <f t="shared" ca="1" si="11"/>
        <v>-17.63697463784797</v>
      </c>
      <c r="AS46" s="197">
        <f t="shared" ca="1" si="11"/>
        <v>-71.542865555810806</v>
      </c>
      <c r="AT46" s="197">
        <f t="shared" ca="1" si="11"/>
        <v>-167.60000993628603</v>
      </c>
      <c r="AU46" s="200">
        <f t="shared" ca="1" si="11"/>
        <v>-212.80449049266508</v>
      </c>
      <c r="AV46" s="199">
        <f t="shared" ca="1" si="11"/>
        <v>-149.84716363172794</v>
      </c>
      <c r="AW46" s="197" t="str">
        <f t="shared" ca="1" si="11"/>
        <v/>
      </c>
      <c r="AX46" s="198" t="str">
        <f t="shared" ca="1" si="11"/>
        <v/>
      </c>
      <c r="AY46" s="199" t="str">
        <f t="shared" ca="1" si="11"/>
        <v/>
      </c>
    </row>
    <row r="47" spans="1:5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7"/>
        <v>E06000008</v>
      </c>
      <c r="F47" s="29" t="str">
        <f ca="1">IF(E47="","",VLOOKUP(E47,'Org list'!$J$9:$K$636,2,0))</f>
        <v>Blackburn with Darwen</v>
      </c>
      <c r="G47" s="196">
        <f ca="1">IFERROR(IF((VLOOKUP($E47,'DTOC Backsheet'!$D$5:$BS$182,G$9,FALSE))="","",(VLOOKUP($E47,'DTOC Backsheet'!$D$5:$BS$182,G$9,FALSE))),"")</f>
        <v>450.98288810896332</v>
      </c>
      <c r="H47" s="197">
        <f ca="1">IFERROR(IF((VLOOKUP($E47,'DTOC Backsheet'!$D$5:$BS$182,H$9,FALSE))="","",(VLOOKUP($E47,'DTOC Backsheet'!$D$5:$BS$182,H$9,FALSE))),"")</f>
        <v>275.49962721172551</v>
      </c>
      <c r="I47" s="197">
        <f ca="1">IFERROR(IF((VLOOKUP($E47,'DTOC Backsheet'!$D$5:$BS$182,I$9,FALSE))="","",(VLOOKUP($E47,'DTOC Backsheet'!$D$5:$BS$182,I$9,FALSE))),"")</f>
        <v>390.97306832027056</v>
      </c>
      <c r="J47" s="198">
        <f ca="1">IFERROR(IF((VLOOKUP($E47,'DTOC Backsheet'!$D$5:$BS$182,J$9,FALSE))="","",(VLOOKUP($E47,'DTOC Backsheet'!$D$5:$BS$182,J$9,FALSE))),"")</f>
        <v>327.32628975650562</v>
      </c>
      <c r="K47" s="223">
        <f ca="1">IFERROR(IF((VLOOKUP($E47,'DTOC Backsheet'!$D$5:$BS$182,K$9,FALSE))="","",(VLOOKUP($E47,'DTOC Backsheet'!$D$5:$BS$182,K$9,FALSE))),"")</f>
        <v>324.59857067520142</v>
      </c>
      <c r="L47" s="199">
        <f ca="1">IFERROR(IF((VLOOKUP($E47,'DTOC Backsheet'!$D$5:$BS$182,L$9,FALSE))="","",(VLOOKUP($E47,'DTOC Backsheet'!$D$5:$BS$182,L$9,FALSE))),"")</f>
        <v>400.97470495171933</v>
      </c>
      <c r="M47" s="197">
        <f ca="1">IFERROR(IF((VLOOKUP($E47,'DTOC Backsheet'!$D$5:$BS$182,M$9,FALSE))="","",(VLOOKUP($E47,'DTOC Backsheet'!$D$5:$BS$182,M$9,FALSE))),"")</f>
        <v>538.86114101995133</v>
      </c>
      <c r="N47" s="198">
        <f ca="1">IFERROR(IF((VLOOKUP($E47,'DTOC Backsheet'!$D$5:$BS$182,N$9,FALSE))="","",(VLOOKUP($E47,'DTOC Backsheet'!$D$5:$BS$182,N$9,FALSE))),"")</f>
        <v>288.31373869956371</v>
      </c>
      <c r="O47" s="199">
        <f ca="1">IFERROR(IF((VLOOKUP($E47,'DTOC Backsheet'!$D$5:$BS$182,O$9,FALSE))="","",(VLOOKUP($E47,'DTOC Backsheet'!$D$5:$BS$182,O$9,FALSE))),"")</f>
        <v>416.35083032652659</v>
      </c>
      <c r="P47" s="197">
        <f ca="1">IFERROR(IF((VLOOKUP($E47,'DTOC Backsheet'!$D$5:$BS$182,P$9,FALSE))="","",(VLOOKUP($E47,'DTOC Backsheet'!$D$5:$BS$182,P$9,FALSE))),"")</f>
        <v>0</v>
      </c>
      <c r="Q47" s="197">
        <f ca="1">IFERROR(IF((VLOOKUP($E47,'DTOC Backsheet'!$D$5:$BS$182,Q$9,FALSE))="","",(VLOOKUP($E47,'DTOC Backsheet'!$D$5:$BS$182,Q$9,FALSE))),"")</f>
        <v>0</v>
      </c>
      <c r="R47" s="197">
        <f ca="1">IFERROR(IF((VLOOKUP($E47,'DTOC Backsheet'!$D$5:$BS$182,R$9,FALSE))="","",(VLOOKUP($E47,'DTOC Backsheet'!$D$5:$BS$182,R$9,FALSE))),"")</f>
        <v>0</v>
      </c>
      <c r="S47" s="197">
        <f ca="1">IFERROR(IF((VLOOKUP($E47,'DTOC Backsheet'!$D$5:$BS$182,S$9,FALSE))="","",(VLOOKUP($E47,'DTOC Backsheet'!$D$5:$BS$182,S$9,FALSE))),"")</f>
        <v>0</v>
      </c>
      <c r="T47" s="223">
        <f ca="1">IFERROR(IF((VLOOKUP($E47,'DTOC Backsheet'!$D$5:$BS$182,T$9,FALSE))="","",(VLOOKUP($E47,'DTOC Backsheet'!$D$5:$BS$182,T$9,FALSE))),"")</f>
        <v>224.32019847148601</v>
      </c>
      <c r="U47" s="199">
        <f ca="1">IFERROR(IF((VLOOKUP($E47,'DTOC Backsheet'!$D$5:$BS$182,U$9,FALSE))="","",(VLOOKUP($E47,'DTOC Backsheet'!$D$5:$BS$182,U$9,FALSE))),"")</f>
        <v>231.79753842053555</v>
      </c>
      <c r="V47" s="197">
        <f ca="1">IFERROR(IF((VLOOKUP($E47,'DTOC Backsheet'!$D$5:$BS$182,V$9,FALSE))="","",(VLOOKUP($E47,'DTOC Backsheet'!$D$5:$BS$182,V$9,FALSE))),"")</f>
        <v>231.75645460655352</v>
      </c>
      <c r="W47" s="197">
        <f ca="1">IFERROR(IF((VLOOKUP($E47,'DTOC Backsheet'!$D$5:$BS$182,W$9,FALSE))="","",(VLOOKUP($E47,'DTOC Backsheet'!$D$5:$BS$182,W$9,FALSE))),"")</f>
        <v>209.3284106123709</v>
      </c>
      <c r="X47" s="200">
        <f ca="1">IFERROR(IF((VLOOKUP($E47,'DTOC Backsheet'!$D$5:$BS$182,X$9,FALSE))="","",(VLOOKUP($E47,'DTOC Backsheet'!$D$5:$BS$182,X$9,FALSE))),"")</f>
        <v>231.75645460655352</v>
      </c>
      <c r="Y47" s="196">
        <f ca="1">IFERROR(IF((VLOOKUP($E47,'DTOC Backsheet'!$D$5:$BS$182,Y$9,FALSE))="","",(VLOOKUP($E47,'DTOC Backsheet'!$D$5:$BS$182,Y$9,FALSE))),"")</f>
        <v>250.54740232038765</v>
      </c>
      <c r="Z47" s="197">
        <f ca="1">IFERROR(IF((VLOOKUP($E47,'DTOC Backsheet'!$D$5:$BS$182,Z$9,FALSE))="","",(VLOOKUP($E47,'DTOC Backsheet'!$D$5:$BS$182,Z$9,FALSE))),"")</f>
        <v>317.78990367843289</v>
      </c>
      <c r="AA47" s="197">
        <f ca="1">IFERROR(IF((VLOOKUP($E47,'DTOC Backsheet'!$D$5:$BS$182,AA$9,FALSE))="","",(VLOOKUP($E47,'DTOC Backsheet'!$D$5:$BS$182,AA$9,FALSE))),"")</f>
        <v>287.39260854397412</v>
      </c>
      <c r="AB47" s="197">
        <f ca="1">IFERROR(IF((VLOOKUP($E47,'DTOC Backsheet'!$D$5:$BS$182,AB$9,FALSE))="","",(VLOOKUP($E47,'DTOC Backsheet'!$D$5:$BS$182,AB$9,FALSE))),"")</f>
        <v>302.13069103340865</v>
      </c>
      <c r="AC47" s="223">
        <f ca="1">IFERROR(IF((VLOOKUP($E47,'DTOC Backsheet'!$D$5:$BS$182,AC$9,FALSE))="","",(VLOOKUP($E47,'DTOC Backsheet'!$D$5:$BS$182,AC$9,FALSE))),"")</f>
        <v>270.81226574336017</v>
      </c>
      <c r="AD47" s="199">
        <f ca="1">IFERROR(IF((VLOOKUP($E47,'DTOC Backsheet'!$D$5:$BS$182,AD$9,FALSE))="","",(VLOOKUP($E47,'DTOC Backsheet'!$D$5:$BS$182,AD$9,FALSE))),"")</f>
        <v>226.59801827505649</v>
      </c>
      <c r="AE47" s="197" t="str">
        <f ca="1">IFERROR(IF((VLOOKUP($E47,'DTOC Backsheet'!$D$5:$BS$182,AE$9,FALSE))="","",(VLOOKUP($E47,'DTOC Backsheet'!$D$5:$BS$182,AE$9,FALSE))),"")</f>
        <v/>
      </c>
      <c r="AF47" s="197" t="str">
        <f ca="1">IFERROR(IF((VLOOKUP($E47,'DTOC Backsheet'!$D$5:$BS$182,AF$9,FALSE))="","",(VLOOKUP($E47,'DTOC Backsheet'!$D$5:$BS$182,AF$9,FALSE))),"")</f>
        <v/>
      </c>
      <c r="AG47" s="201" t="str">
        <f ca="1">IFERROR(IF((VLOOKUP($E47,'DTOC Backsheet'!$D$5:$BS$182,AG$9,FALSE))="","",(VLOOKUP($E47,'DTOC Backsheet'!$D$5:$BS$182,AG$9,FALSE))),"")</f>
        <v/>
      </c>
      <c r="AH47" s="197">
        <f t="shared" ca="1" si="8"/>
        <v>200.43548578857568</v>
      </c>
      <c r="AI47" s="197">
        <f t="shared" ca="1" si="9"/>
        <v>-42.290276466707382</v>
      </c>
      <c r="AJ47" s="197">
        <f t="shared" ca="1" si="9"/>
        <v>103.58045977629644</v>
      </c>
      <c r="AK47" s="197">
        <f t="shared" ca="1" si="9"/>
        <v>25.195598723096964</v>
      </c>
      <c r="AL47" s="200">
        <f t="shared" ca="1" si="9"/>
        <v>53.786304931841244</v>
      </c>
      <c r="AM47" s="199">
        <f t="shared" ca="1" si="9"/>
        <v>174.37668667666284</v>
      </c>
      <c r="AN47" s="197" t="str">
        <f t="shared" ca="1" si="9"/>
        <v/>
      </c>
      <c r="AO47" s="197" t="str">
        <f t="shared" ca="1" si="9"/>
        <v/>
      </c>
      <c r="AP47" s="200" t="str">
        <f t="shared" ca="1" si="9"/>
        <v/>
      </c>
      <c r="AQ47" s="196">
        <f t="shared" ca="1" si="10"/>
        <v>-250.54740232038765</v>
      </c>
      <c r="AR47" s="197">
        <f t="shared" ca="1" si="11"/>
        <v>-317.78990367843289</v>
      </c>
      <c r="AS47" s="197">
        <f t="shared" ca="1" si="11"/>
        <v>-287.39260854397412</v>
      </c>
      <c r="AT47" s="197">
        <f t="shared" ca="1" si="11"/>
        <v>-302.13069103340865</v>
      </c>
      <c r="AU47" s="200">
        <f t="shared" ca="1" si="11"/>
        <v>-46.492067271874163</v>
      </c>
      <c r="AV47" s="199">
        <f t="shared" ca="1" si="11"/>
        <v>5.1995201454790561</v>
      </c>
      <c r="AW47" s="197" t="str">
        <f t="shared" ca="1" si="11"/>
        <v/>
      </c>
      <c r="AX47" s="198" t="str">
        <f t="shared" ca="1" si="11"/>
        <v/>
      </c>
      <c r="AY47" s="199" t="str">
        <f t="shared" ca="1" si="11"/>
        <v/>
      </c>
    </row>
    <row r="48" spans="1:5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7"/>
        <v>E06000009</v>
      </c>
      <c r="F48" s="29" t="str">
        <f ca="1">IF(E48="","",VLOOKUP(E48,'Org list'!$J$9:$K$636,2,0))</f>
        <v>Blackpool</v>
      </c>
      <c r="G48" s="196">
        <f ca="1">IFERROR(IF((VLOOKUP($E48,'DTOC Backsheet'!$D$5:$BS$182,G$9,FALSE))="","",(VLOOKUP($E48,'DTOC Backsheet'!$D$5:$BS$182,G$9,FALSE))),"")</f>
        <v>415.00857864053251</v>
      </c>
      <c r="H48" s="197">
        <f ca="1">IFERROR(IF((VLOOKUP($E48,'DTOC Backsheet'!$D$5:$BS$182,H$9,FALSE))="","",(VLOOKUP($E48,'DTOC Backsheet'!$D$5:$BS$182,H$9,FALSE))),"")</f>
        <v>309.01071656351343</v>
      </c>
      <c r="I48" s="197">
        <f ca="1">IFERROR(IF((VLOOKUP($E48,'DTOC Backsheet'!$D$5:$BS$182,I$9,FALSE))="","",(VLOOKUP($E48,'DTOC Backsheet'!$D$5:$BS$182,I$9,FALSE))),"")</f>
        <v>352.12849096772453</v>
      </c>
      <c r="J48" s="198">
        <f ca="1">IFERROR(IF((VLOOKUP($E48,'DTOC Backsheet'!$D$5:$BS$182,J$9,FALSE))="","",(VLOOKUP($E48,'DTOC Backsheet'!$D$5:$BS$182,J$9,FALSE))),"")</f>
        <v>429.38117010860293</v>
      </c>
      <c r="K48" s="223">
        <f ca="1">IFERROR(IF((VLOOKUP($E48,'DTOC Backsheet'!$D$5:$BS$182,K$9,FALSE))="","",(VLOOKUP($E48,'DTOC Backsheet'!$D$5:$BS$182,K$9,FALSE))),"")</f>
        <v>423.09316134132206</v>
      </c>
      <c r="L48" s="199">
        <f ca="1">IFERROR(IF((VLOOKUP($E48,'DTOC Backsheet'!$D$5:$BS$182,L$9,FALSE))="","",(VLOOKUP($E48,'DTOC Backsheet'!$D$5:$BS$182,L$9,FALSE))),"")</f>
        <v>353.92506490123333</v>
      </c>
      <c r="M48" s="197">
        <f ca="1">IFERROR(IF((VLOOKUP($E48,'DTOC Backsheet'!$D$5:$BS$182,M$9,FALSE))="","",(VLOOKUP($E48,'DTOC Backsheet'!$D$5:$BS$182,M$9,FALSE))),"")</f>
        <v>587.21861229380193</v>
      </c>
      <c r="N48" s="198">
        <f ca="1">IFERROR(IF((VLOOKUP($E48,'DTOC Backsheet'!$D$5:$BS$182,N$9,FALSE))="","",(VLOOKUP($E48,'DTOC Backsheet'!$D$5:$BS$182,N$9,FALSE))),"")</f>
        <v>455.72487395807326</v>
      </c>
      <c r="O48" s="199">
        <f ca="1">IFERROR(IF((VLOOKUP($E48,'DTOC Backsheet'!$D$5:$BS$182,O$9,FALSE))="","",(VLOOKUP($E48,'DTOC Backsheet'!$D$5:$BS$182,O$9,FALSE))),"")</f>
        <v>380.07094231285953</v>
      </c>
      <c r="P48" s="197">
        <f ca="1">IFERROR(IF((VLOOKUP($E48,'DTOC Backsheet'!$D$5:$BS$182,P$9,FALSE))="","",(VLOOKUP($E48,'DTOC Backsheet'!$D$5:$BS$182,P$9,FALSE))),"")</f>
        <v>407.09020361472159</v>
      </c>
      <c r="Q48" s="197">
        <f ca="1">IFERROR(IF((VLOOKUP($E48,'DTOC Backsheet'!$D$5:$BS$182,Q$9,FALSE))="","",(VLOOKUP($E48,'DTOC Backsheet'!$D$5:$BS$182,Q$9,FALSE))),"")</f>
        <v>354.85296509778829</v>
      </c>
      <c r="R48" s="197">
        <f ca="1">IFERROR(IF((VLOOKUP($E48,'DTOC Backsheet'!$D$5:$BS$182,R$9,FALSE))="","",(VLOOKUP($E48,'DTOC Backsheet'!$D$5:$BS$182,R$9,FALSE))),"")</f>
        <v>303.04220826367941</v>
      </c>
      <c r="S48" s="197">
        <f ca="1">IFERROR(IF((VLOOKUP($E48,'DTOC Backsheet'!$D$5:$BS$182,S$9,FALSE))="","",(VLOOKUP($E48,'DTOC Backsheet'!$D$5:$BS$182,S$9,FALSE))),"")</f>
        <v>313.14361520580206</v>
      </c>
      <c r="T48" s="223">
        <f ca="1">IFERROR(IF((VLOOKUP($E48,'DTOC Backsheet'!$D$5:$BS$182,T$9,FALSE))="","",(VLOOKUP($E48,'DTOC Backsheet'!$D$5:$BS$182,T$9,FALSE))),"")</f>
        <v>303.04220826367941</v>
      </c>
      <c r="U48" s="199">
        <f ca="1">IFERROR(IF((VLOOKUP($E48,'DTOC Backsheet'!$D$5:$BS$182,U$9,FALSE))="","",(VLOOKUP($E48,'DTOC Backsheet'!$D$5:$BS$182,U$9,FALSE))),"")</f>
        <v>313.14361520580206</v>
      </c>
      <c r="V48" s="197">
        <f ca="1">IFERROR(IF((VLOOKUP($E48,'DTOC Backsheet'!$D$5:$BS$182,V$9,FALSE))="","",(VLOOKUP($E48,'DTOC Backsheet'!$D$5:$BS$182,V$9,FALSE))),"")</f>
        <v>313.73373137384402</v>
      </c>
      <c r="W48" s="197">
        <f ca="1">IFERROR(IF((VLOOKUP($E48,'DTOC Backsheet'!$D$5:$BS$182,W$9,FALSE))="","",(VLOOKUP($E48,'DTOC Backsheet'!$D$5:$BS$182,W$9,FALSE))),"")</f>
        <v>283.37240253121394</v>
      </c>
      <c r="X48" s="200">
        <f ca="1">IFERROR(IF((VLOOKUP($E48,'DTOC Backsheet'!$D$5:$BS$182,X$9,FALSE))="","",(VLOOKUP($E48,'DTOC Backsheet'!$D$5:$BS$182,X$9,FALSE))),"")</f>
        <v>313.73373137384402</v>
      </c>
      <c r="Y48" s="196">
        <f ca="1">IFERROR(IF((VLOOKUP($E48,'DTOC Backsheet'!$D$5:$BS$182,Y$9,FALSE))="","",(VLOOKUP($E48,'DTOC Backsheet'!$D$5:$BS$182,Y$9,FALSE))),"")</f>
        <v>362.9587434883469</v>
      </c>
      <c r="Z48" s="197">
        <f ca="1">IFERROR(IF((VLOOKUP($E48,'DTOC Backsheet'!$D$5:$BS$182,Z$9,FALSE))="","",(VLOOKUP($E48,'DTOC Backsheet'!$D$5:$BS$182,Z$9,FALSE))),"")</f>
        <v>453.02294782788709</v>
      </c>
      <c r="AA48" s="197">
        <f ca="1">IFERROR(IF((VLOOKUP($E48,'DTOC Backsheet'!$D$5:$BS$182,AA$9,FALSE))="","",(VLOOKUP($E48,'DTOC Backsheet'!$D$5:$BS$182,AA$9,FALSE))),"")</f>
        <v>425.10304448262957</v>
      </c>
      <c r="AB48" s="197">
        <f ca="1">IFERROR(IF((VLOOKUP($E48,'DTOC Backsheet'!$D$5:$BS$182,AB$9,FALSE))="","",(VLOOKUP($E48,'DTOC Backsheet'!$D$5:$BS$182,AB$9,FALSE))),"")</f>
        <v>498.95569204105254</v>
      </c>
      <c r="AC48" s="223">
        <f ca="1">IFERROR(IF((VLOOKUP($E48,'DTOC Backsheet'!$D$5:$BS$182,AC$9,FALSE))="","",(VLOOKUP($E48,'DTOC Backsheet'!$D$5:$BS$182,AC$9,FALSE))),"")</f>
        <v>580.01347594663866</v>
      </c>
      <c r="AD48" s="199">
        <f ca="1">IFERROR(IF((VLOOKUP($E48,'DTOC Backsheet'!$D$5:$BS$182,AD$9,FALSE))="","",(VLOOKUP($E48,'DTOC Backsheet'!$D$5:$BS$182,AD$9,FALSE))),"")</f>
        <v>419.69919222225724</v>
      </c>
      <c r="AE48" s="197" t="str">
        <f ca="1">IFERROR(IF((VLOOKUP($E48,'DTOC Backsheet'!$D$5:$BS$182,AE$9,FALSE))="","",(VLOOKUP($E48,'DTOC Backsheet'!$D$5:$BS$182,AE$9,FALSE))),"")</f>
        <v/>
      </c>
      <c r="AF48" s="197" t="str">
        <f ca="1">IFERROR(IF((VLOOKUP($E48,'DTOC Backsheet'!$D$5:$BS$182,AF$9,FALSE))="","",(VLOOKUP($E48,'DTOC Backsheet'!$D$5:$BS$182,AF$9,FALSE))),"")</f>
        <v/>
      </c>
      <c r="AG48" s="201" t="str">
        <f ca="1">IFERROR(IF((VLOOKUP($E48,'DTOC Backsheet'!$D$5:$BS$182,AG$9,FALSE))="","",(VLOOKUP($E48,'DTOC Backsheet'!$D$5:$BS$182,AG$9,FALSE))),"")</f>
        <v/>
      </c>
      <c r="AH48" s="197">
        <f t="shared" ca="1" si="8"/>
        <v>52.049835152185608</v>
      </c>
      <c r="AI48" s="197">
        <f t="shared" ca="1" si="9"/>
        <v>-144.01223126437367</v>
      </c>
      <c r="AJ48" s="197">
        <f t="shared" ca="1" si="9"/>
        <v>-72.97455351490504</v>
      </c>
      <c r="AK48" s="197">
        <f t="shared" ca="1" si="9"/>
        <v>-69.574521932449613</v>
      </c>
      <c r="AL48" s="200">
        <f t="shared" ca="1" si="9"/>
        <v>-156.92031460531661</v>
      </c>
      <c r="AM48" s="199">
        <f t="shared" ca="1" si="9"/>
        <v>-65.774127321023911</v>
      </c>
      <c r="AN48" s="197" t="str">
        <f t="shared" ca="1" si="9"/>
        <v/>
      </c>
      <c r="AO48" s="197" t="str">
        <f t="shared" ca="1" si="9"/>
        <v/>
      </c>
      <c r="AP48" s="200" t="str">
        <f t="shared" ca="1" si="9"/>
        <v/>
      </c>
      <c r="AQ48" s="196">
        <f t="shared" ca="1" si="10"/>
        <v>44.131460126374691</v>
      </c>
      <c r="AR48" s="197">
        <f t="shared" ca="1" si="11"/>
        <v>-98.169982730098809</v>
      </c>
      <c r="AS48" s="197">
        <f t="shared" ca="1" si="11"/>
        <v>-122.06083621895016</v>
      </c>
      <c r="AT48" s="197">
        <f t="shared" ca="1" si="11"/>
        <v>-185.81207683525048</v>
      </c>
      <c r="AU48" s="200">
        <f t="shared" ca="1" si="11"/>
        <v>-276.97126768295925</v>
      </c>
      <c r="AV48" s="199">
        <f t="shared" ca="1" si="11"/>
        <v>-106.55557701645517</v>
      </c>
      <c r="AW48" s="197" t="str">
        <f t="shared" ca="1" si="11"/>
        <v/>
      </c>
      <c r="AX48" s="198" t="str">
        <f t="shared" ca="1" si="11"/>
        <v/>
      </c>
      <c r="AY48" s="199" t="str">
        <f t="shared" ca="1" si="11"/>
        <v/>
      </c>
    </row>
    <row r="49" spans="1:54">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7"/>
        <v>E08000001</v>
      </c>
      <c r="F49" s="29" t="str">
        <f ca="1">IF(E49="","",VLOOKUP(E49,'Org list'!$J$9:$K$636,2,0))</f>
        <v>Bolton</v>
      </c>
      <c r="G49" s="196">
        <f ca="1">IFERROR(IF((VLOOKUP($E49,'DTOC Backsheet'!$D$5:$BS$182,G$9,FALSE))="","",(VLOOKUP($E49,'DTOC Backsheet'!$D$5:$BS$182,G$9,FALSE))),"")</f>
        <v>386.08613826219727</v>
      </c>
      <c r="H49" s="197">
        <f ca="1">IFERROR(IF((VLOOKUP($E49,'DTOC Backsheet'!$D$5:$BS$182,H$9,FALSE))="","",(VLOOKUP($E49,'DTOC Backsheet'!$D$5:$BS$182,H$9,FALSE))),"")</f>
        <v>468.65414154646641</v>
      </c>
      <c r="I49" s="197">
        <f ca="1">IFERROR(IF((VLOOKUP($E49,'DTOC Backsheet'!$D$5:$BS$182,I$9,FALSE))="","",(VLOOKUP($E49,'DTOC Backsheet'!$D$5:$BS$182,I$9,FALSE))),"")</f>
        <v>528.15845676250399</v>
      </c>
      <c r="J49" s="198">
        <f ca="1">IFERROR(IF((VLOOKUP($E49,'DTOC Backsheet'!$D$5:$BS$182,J$9,FALSE))="","",(VLOOKUP($E49,'DTOC Backsheet'!$D$5:$BS$182,J$9,FALSE))),"")</f>
        <v>492.17910337606264</v>
      </c>
      <c r="K49" s="223">
        <f ca="1">IFERROR(IF((VLOOKUP($E49,'DTOC Backsheet'!$D$5:$BS$182,K$9,FALSE))="","",(VLOOKUP($E49,'DTOC Backsheet'!$D$5:$BS$182,K$9,FALSE))),"")</f>
        <v>472.3443316373835</v>
      </c>
      <c r="L49" s="199">
        <f ca="1">IFERROR(IF((VLOOKUP($E49,'DTOC Backsheet'!$D$5:$BS$182,L$9,FALSE))="","",(VLOOKUP($E49,'DTOC Backsheet'!$D$5:$BS$182,L$9,FALSE))),"")</f>
        <v>399.92435110313619</v>
      </c>
      <c r="M49" s="197">
        <f ca="1">IFERROR(IF((VLOOKUP($E49,'DTOC Backsheet'!$D$5:$BS$182,M$9,FALSE))="","",(VLOOKUP($E49,'DTOC Backsheet'!$D$5:$BS$182,M$9,FALSE))),"")</f>
        <v>335.44727919860628</v>
      </c>
      <c r="N49" s="198">
        <f ca="1">IFERROR(IF((VLOOKUP($E49,'DTOC Backsheet'!$D$5:$BS$182,N$9,FALSE))="","",(VLOOKUP($E49,'DTOC Backsheet'!$D$5:$BS$182,N$9,FALSE))),"")</f>
        <v>335.44727919860628</v>
      </c>
      <c r="O49" s="199">
        <f ca="1">IFERROR(IF((VLOOKUP($E49,'DTOC Backsheet'!$D$5:$BS$182,O$9,FALSE))="","",(VLOOKUP($E49,'DTOC Backsheet'!$D$5:$BS$182,O$9,FALSE))),"")</f>
        <v>341.42099786926639</v>
      </c>
      <c r="P49" s="197">
        <f ca="1">IFERROR(IF((VLOOKUP($E49,'DTOC Backsheet'!$D$5:$BS$182,P$9,FALSE))="","",(VLOOKUP($E49,'DTOC Backsheet'!$D$5:$BS$182,P$9,FALSE))),"")</f>
        <v>301.42465378509286</v>
      </c>
      <c r="Q49" s="197">
        <f ca="1">IFERROR(IF((VLOOKUP($E49,'DTOC Backsheet'!$D$5:$BS$182,Q$9,FALSE))="","",(VLOOKUP($E49,'DTOC Backsheet'!$D$5:$BS$182,Q$9,FALSE))),"")</f>
        <v>301.42465378509286</v>
      </c>
      <c r="R49" s="197">
        <f ca="1">IFERROR(IF((VLOOKUP($E49,'DTOC Backsheet'!$D$5:$BS$182,R$9,FALSE))="","",(VLOOKUP($E49,'DTOC Backsheet'!$D$5:$BS$182,R$9,FALSE))),"")</f>
        <v>291.70127785654142</v>
      </c>
      <c r="S49" s="197">
        <f ca="1">IFERROR(IF((VLOOKUP($E49,'DTOC Backsheet'!$D$5:$BS$182,S$9,FALSE))="","",(VLOOKUP($E49,'DTOC Backsheet'!$D$5:$BS$182,S$9,FALSE))),"")</f>
        <v>301.42465378509286</v>
      </c>
      <c r="T49" s="223">
        <f ca="1">IFERROR(IF((VLOOKUP($E49,'DTOC Backsheet'!$D$5:$BS$182,T$9,FALSE))="","",(VLOOKUP($E49,'DTOC Backsheet'!$D$5:$BS$182,T$9,FALSE))),"")</f>
        <v>288.26858615511759</v>
      </c>
      <c r="U49" s="199">
        <f ca="1">IFERROR(IF((VLOOKUP($E49,'DTOC Backsheet'!$D$5:$BS$182,U$9,FALSE))="","",(VLOOKUP($E49,'DTOC Backsheet'!$D$5:$BS$182,U$9,FALSE))),"")</f>
        <v>297.87753902695488</v>
      </c>
      <c r="V49" s="197">
        <f ca="1">IFERROR(IF((VLOOKUP($E49,'DTOC Backsheet'!$D$5:$BS$182,V$9,FALSE))="","",(VLOOKUP($E49,'DTOC Backsheet'!$D$5:$BS$182,V$9,FALSE))),"")</f>
        <v>296.76977525455703</v>
      </c>
      <c r="W49" s="197">
        <f ca="1">IFERROR(IF((VLOOKUP($E49,'DTOC Backsheet'!$D$5:$BS$182,W$9,FALSE))="","",(VLOOKUP($E49,'DTOC Backsheet'!$D$5:$BS$182,W$9,FALSE))),"")</f>
        <v>268.05011958476121</v>
      </c>
      <c r="X49" s="200">
        <f ca="1">IFERROR(IF((VLOOKUP($E49,'DTOC Backsheet'!$D$5:$BS$182,X$9,FALSE))="","",(VLOOKUP($E49,'DTOC Backsheet'!$D$5:$BS$182,X$9,FALSE))),"")</f>
        <v>296.76977525455703</v>
      </c>
      <c r="Y49" s="196">
        <f ca="1">IFERROR(IF((VLOOKUP($E49,'DTOC Backsheet'!$D$5:$BS$182,Y$9,FALSE))="","",(VLOOKUP($E49,'DTOC Backsheet'!$D$5:$BS$182,Y$9,FALSE))),"")</f>
        <v>251.8152178093647</v>
      </c>
      <c r="Z49" s="197">
        <f ca="1">IFERROR(IF((VLOOKUP($E49,'DTOC Backsheet'!$D$5:$BS$182,Z$9,FALSE))="","",(VLOOKUP($E49,'DTOC Backsheet'!$D$5:$BS$182,Z$9,FALSE))),"")</f>
        <v>287.19801301250538</v>
      </c>
      <c r="AA49" s="197">
        <f ca="1">IFERROR(IF((VLOOKUP($E49,'DTOC Backsheet'!$D$5:$BS$182,AA$9,FALSE))="","",(VLOOKUP($E49,'DTOC Backsheet'!$D$5:$BS$182,AA$9,FALSE))),"")</f>
        <v>422.29595833358786</v>
      </c>
      <c r="AB49" s="197">
        <f ca="1">IFERROR(IF((VLOOKUP($E49,'DTOC Backsheet'!$D$5:$BS$182,AB$9,FALSE))="","",(VLOOKUP($E49,'DTOC Backsheet'!$D$5:$BS$182,AB$9,FALSE))),"")</f>
        <v>493.52106556068924</v>
      </c>
      <c r="AC49" s="223">
        <f ca="1">IFERROR(IF((VLOOKUP($E49,'DTOC Backsheet'!$D$5:$BS$182,AC$9,FALSE))="","",(VLOOKUP($E49,'DTOC Backsheet'!$D$5:$BS$182,AC$9,FALSE))),"")</f>
        <v>332.69017827368623</v>
      </c>
      <c r="AD49" s="199">
        <f ca="1">IFERROR(IF((VLOOKUP($E49,'DTOC Backsheet'!$D$5:$BS$182,AD$9,FALSE))="","",(VLOOKUP($E49,'DTOC Backsheet'!$D$5:$BS$182,AD$9,FALSE))),"")</f>
        <v>515.5778729600496</v>
      </c>
      <c r="AE49" s="197" t="str">
        <f ca="1">IFERROR(IF((VLOOKUP($E49,'DTOC Backsheet'!$D$5:$BS$182,AE$9,FALSE))="","",(VLOOKUP($E49,'DTOC Backsheet'!$D$5:$BS$182,AE$9,FALSE))),"")</f>
        <v/>
      </c>
      <c r="AF49" s="197" t="str">
        <f ca="1">IFERROR(IF((VLOOKUP($E49,'DTOC Backsheet'!$D$5:$BS$182,AF$9,FALSE))="","",(VLOOKUP($E49,'DTOC Backsheet'!$D$5:$BS$182,AF$9,FALSE))),"")</f>
        <v/>
      </c>
      <c r="AG49" s="201" t="str">
        <f ca="1">IFERROR(IF((VLOOKUP($E49,'DTOC Backsheet'!$D$5:$BS$182,AG$9,FALSE))="","",(VLOOKUP($E49,'DTOC Backsheet'!$D$5:$BS$182,AG$9,FALSE))),"")</f>
        <v/>
      </c>
      <c r="AH49" s="197">
        <f t="shared" ca="1" si="8"/>
        <v>134.27092045283257</v>
      </c>
      <c r="AI49" s="197">
        <f t="shared" ca="1" si="9"/>
        <v>181.45612853396102</v>
      </c>
      <c r="AJ49" s="197">
        <f t="shared" ca="1" si="9"/>
        <v>105.86249842891613</v>
      </c>
      <c r="AK49" s="197">
        <f t="shared" ca="1" si="9"/>
        <v>-1.3419621846265954</v>
      </c>
      <c r="AL49" s="200">
        <f t="shared" ca="1" si="9"/>
        <v>139.65415336369728</v>
      </c>
      <c r="AM49" s="199">
        <f t="shared" ca="1" si="9"/>
        <v>-115.65352185691341</v>
      </c>
      <c r="AN49" s="197" t="str">
        <f t="shared" ca="1" si="9"/>
        <v/>
      </c>
      <c r="AO49" s="197" t="str">
        <f t="shared" ca="1" si="9"/>
        <v/>
      </c>
      <c r="AP49" s="200" t="str">
        <f t="shared" ca="1" si="9"/>
        <v/>
      </c>
      <c r="AQ49" s="196">
        <f t="shared" ca="1" si="10"/>
        <v>49.609435975728161</v>
      </c>
      <c r="AR49" s="197">
        <f t="shared" ca="1" si="11"/>
        <v>14.226640772587473</v>
      </c>
      <c r="AS49" s="197">
        <f t="shared" ca="1" si="11"/>
        <v>-130.59468047704644</v>
      </c>
      <c r="AT49" s="197">
        <f t="shared" ca="1" si="11"/>
        <v>-192.09641177559638</v>
      </c>
      <c r="AU49" s="200">
        <f t="shared" ca="1" si="11"/>
        <v>-44.42159211856864</v>
      </c>
      <c r="AV49" s="199">
        <f t="shared" ca="1" si="11"/>
        <v>-217.70033393309473</v>
      </c>
      <c r="AW49" s="197" t="str">
        <f t="shared" ca="1" si="11"/>
        <v/>
      </c>
      <c r="AX49" s="198" t="str">
        <f t="shared" ca="1" si="11"/>
        <v/>
      </c>
      <c r="AY49" s="199" t="str">
        <f t="shared" ca="1" si="11"/>
        <v/>
      </c>
    </row>
    <row r="50" spans="1:54">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7"/>
        <v>E06000028 &amp; E06000029</v>
      </c>
      <c r="F50" s="29" t="str">
        <f ca="1">IF(E50="","",VLOOKUP(E50,'Org list'!$J$9:$K$636,2,0))</f>
        <v>Bournemouth &amp; Poole</v>
      </c>
      <c r="G50" s="196">
        <f ca="1">IFERROR(IF((VLOOKUP($E50,'DTOC Backsheet'!$D$5:$BS$182,G$9,FALSE))="","",(VLOOKUP($E50,'DTOC Backsheet'!$D$5:$BS$182,G$9,FALSE))),"")</f>
        <v>431.38070512636619</v>
      </c>
      <c r="H50" s="197">
        <f ca="1">IFERROR(IF((VLOOKUP($E50,'DTOC Backsheet'!$D$5:$BS$182,H$9,FALSE))="","",(VLOOKUP($E50,'DTOC Backsheet'!$D$5:$BS$182,H$9,FALSE))),"")</f>
        <v>417.03720703405151</v>
      </c>
      <c r="I50" s="197">
        <f ca="1">IFERROR(IF((VLOOKUP($E50,'DTOC Backsheet'!$D$5:$BS$182,I$9,FALSE))="","",(VLOOKUP($E50,'DTOC Backsheet'!$D$5:$BS$182,I$9,FALSE))),"")</f>
        <v>479.79001118792854</v>
      </c>
      <c r="J50" s="198">
        <f ca="1">IFERROR(IF((VLOOKUP($E50,'DTOC Backsheet'!$D$5:$BS$182,J$9,FALSE))="","",(VLOOKUP($E50,'DTOC Backsheet'!$D$5:$BS$182,J$9,FALSE))),"")</f>
        <v>470.46673742792399</v>
      </c>
      <c r="K50" s="223">
        <f ca="1">IFERROR(IF((VLOOKUP($E50,'DTOC Backsheet'!$D$5:$BS$182,K$9,FALSE))="","",(VLOOKUP($E50,'DTOC Backsheet'!$D$5:$BS$182,K$9,FALSE))),"")</f>
        <v>625.01792937261541</v>
      </c>
      <c r="L50" s="199">
        <f ca="1">IFERROR(IF((VLOOKUP($E50,'DTOC Backsheet'!$D$5:$BS$182,L$9,FALSE))="","",(VLOOKUP($E50,'DTOC Backsheet'!$D$5:$BS$182,L$9,FALSE))),"")</f>
        <v>693.50813276341842</v>
      </c>
      <c r="M50" s="197">
        <f ca="1">IFERROR(IF((VLOOKUP($E50,'DTOC Backsheet'!$D$5:$BS$182,M$9,FALSE))="","",(VLOOKUP($E50,'DTOC Backsheet'!$D$5:$BS$182,M$9,FALSE))),"")</f>
        <v>532.19142270952602</v>
      </c>
      <c r="N50" s="198">
        <f ca="1">IFERROR(IF((VLOOKUP($E50,'DTOC Backsheet'!$D$5:$BS$182,N$9,FALSE))="","",(VLOOKUP($E50,'DTOC Backsheet'!$D$5:$BS$182,N$9,FALSE))),"")</f>
        <v>411.2546684985204</v>
      </c>
      <c r="O50" s="199">
        <f ca="1">IFERROR(IF((VLOOKUP($E50,'DTOC Backsheet'!$D$5:$BS$182,O$9,FALSE))="","",(VLOOKUP($E50,'DTOC Backsheet'!$D$5:$BS$182,O$9,FALSE))),"")</f>
        <v>435.65113188402586</v>
      </c>
      <c r="P50" s="197">
        <f ca="1">IFERROR(IF((VLOOKUP($E50,'DTOC Backsheet'!$D$5:$BS$182,P$9,FALSE))="","",(VLOOKUP($E50,'DTOC Backsheet'!$D$5:$BS$182,P$9,FALSE))),"")</f>
        <v>456.56238621445902</v>
      </c>
      <c r="Q50" s="197">
        <f ca="1">IFERROR(IF((VLOOKUP($E50,'DTOC Backsheet'!$D$5:$BS$182,Q$9,FALSE))="","",(VLOOKUP($E50,'DTOC Backsheet'!$D$5:$BS$182,Q$9,FALSE))),"")</f>
        <v>437.04521550605472</v>
      </c>
      <c r="R50" s="197">
        <f ca="1">IFERROR(IF((VLOOKUP($E50,'DTOC Backsheet'!$D$5:$BS$182,R$9,FALSE))="","",(VLOOKUP($E50,'DTOC Backsheet'!$D$5:$BS$182,R$9,FALSE))),"")</f>
        <v>402.89016676634708</v>
      </c>
      <c r="S50" s="197">
        <f ca="1">IFERROR(IF((VLOOKUP($E50,'DTOC Backsheet'!$D$5:$BS$182,S$9,FALSE))="","",(VLOOKUP($E50,'DTOC Backsheet'!$D$5:$BS$182,S$9,FALSE))),"")</f>
        <v>415.78544027011424</v>
      </c>
      <c r="T50" s="223">
        <f ca="1">IFERROR(IF((VLOOKUP($E50,'DTOC Backsheet'!$D$5:$BS$182,T$9,FALSE))="","",(VLOOKUP($E50,'DTOC Backsheet'!$D$5:$BS$182,T$9,FALSE))),"")</f>
        <v>403.62206066791219</v>
      </c>
      <c r="U50" s="199">
        <f ca="1">IFERROR(IF((VLOOKUP($E50,'DTOC Backsheet'!$D$5:$BS$182,U$9,FALSE))="","",(VLOOKUP($E50,'DTOC Backsheet'!$D$5:$BS$182,U$9,FALSE))),"")</f>
        <v>416.55218626223018</v>
      </c>
      <c r="V50" s="197">
        <f ca="1">IFERROR(IF((VLOOKUP($E50,'DTOC Backsheet'!$D$5:$BS$182,V$9,FALSE))="","",(VLOOKUP($E50,'DTOC Backsheet'!$D$5:$BS$182,V$9,FALSE))),"")</f>
        <v>412.93715523530716</v>
      </c>
      <c r="W50" s="197">
        <f ca="1">IFERROR(IF((VLOOKUP($E50,'DTOC Backsheet'!$D$5:$BS$182,W$9,FALSE))="","",(VLOOKUP($E50,'DTOC Backsheet'!$D$5:$BS$182,W$9,FALSE))),"")</f>
        <v>372.44499108405381</v>
      </c>
      <c r="X50" s="200">
        <f ca="1">IFERROR(IF((VLOOKUP($E50,'DTOC Backsheet'!$D$5:$BS$182,X$9,FALSE))="","",(VLOOKUP($E50,'DTOC Backsheet'!$D$5:$BS$182,X$9,FALSE))),"")</f>
        <v>411.83156713561425</v>
      </c>
      <c r="Y50" s="196">
        <f ca="1">IFERROR(IF((VLOOKUP($E50,'DTOC Backsheet'!$D$5:$BS$182,Y$9,FALSE))="","",(VLOOKUP($E50,'DTOC Backsheet'!$D$5:$BS$182,Y$9,FALSE))),"")</f>
        <v>474.68547330083447</v>
      </c>
      <c r="Z50" s="197">
        <f ca="1">IFERROR(IF((VLOOKUP($E50,'DTOC Backsheet'!$D$5:$BS$182,Z$9,FALSE))="","",(VLOOKUP($E50,'DTOC Backsheet'!$D$5:$BS$182,Z$9,FALSE))),"")</f>
        <v>438.78782003359078</v>
      </c>
      <c r="AA50" s="197">
        <f ca="1">IFERROR(IF((VLOOKUP($E50,'DTOC Backsheet'!$D$5:$BS$182,AA$9,FALSE))="","",(VLOOKUP($E50,'DTOC Backsheet'!$D$5:$BS$182,AA$9,FALSE))),"")</f>
        <v>467.36653428518292</v>
      </c>
      <c r="AB50" s="197">
        <f ca="1">IFERROR(IF((VLOOKUP($E50,'DTOC Backsheet'!$D$5:$BS$182,AB$9,FALSE))="","",(VLOOKUP($E50,'DTOC Backsheet'!$D$5:$BS$182,AB$9,FALSE))),"")</f>
        <v>379.19074519185608</v>
      </c>
      <c r="AC50" s="223">
        <f ca="1">IFERROR(IF((VLOOKUP($E50,'DTOC Backsheet'!$D$5:$BS$182,AC$9,FALSE))="","",(VLOOKUP($E50,'DTOC Backsheet'!$D$5:$BS$182,AC$9,FALSE))),"")</f>
        <v>368.03807621562498</v>
      </c>
      <c r="AD50" s="199">
        <f ca="1">IFERROR(IF((VLOOKUP($E50,'DTOC Backsheet'!$D$5:$BS$182,AD$9,FALSE))="","",(VLOOKUP($E50,'DTOC Backsheet'!$D$5:$BS$182,AD$9,FALSE))),"")</f>
        <v>308.44100137389029</v>
      </c>
      <c r="AE50" s="197" t="str">
        <f ca="1">IFERROR(IF((VLOOKUP($E50,'DTOC Backsheet'!$D$5:$BS$182,AE$9,FALSE))="","",(VLOOKUP($E50,'DTOC Backsheet'!$D$5:$BS$182,AE$9,FALSE))),"")</f>
        <v/>
      </c>
      <c r="AF50" s="197" t="str">
        <f ca="1">IFERROR(IF((VLOOKUP($E50,'DTOC Backsheet'!$D$5:$BS$182,AF$9,FALSE))="","",(VLOOKUP($E50,'DTOC Backsheet'!$D$5:$BS$182,AF$9,FALSE))),"")</f>
        <v/>
      </c>
      <c r="AG50" s="201" t="str">
        <f ca="1">IFERROR(IF((VLOOKUP($E50,'DTOC Backsheet'!$D$5:$BS$182,AG$9,FALSE))="","",(VLOOKUP($E50,'DTOC Backsheet'!$D$5:$BS$182,AG$9,FALSE))),"")</f>
        <v/>
      </c>
      <c r="AH50" s="197">
        <f t="shared" ca="1" si="8"/>
        <v>-43.304768174468279</v>
      </c>
      <c r="AI50" s="197">
        <f t="shared" ca="1" si="9"/>
        <v>-21.750612999539271</v>
      </c>
      <c r="AJ50" s="197">
        <f t="shared" ca="1" si="9"/>
        <v>12.42347690274562</v>
      </c>
      <c r="AK50" s="197">
        <f t="shared" ca="1" si="9"/>
        <v>91.275992236067907</v>
      </c>
      <c r="AL50" s="200">
        <f t="shared" ca="1" si="9"/>
        <v>256.97985315699043</v>
      </c>
      <c r="AM50" s="199">
        <f t="shared" ca="1" si="9"/>
        <v>385.06713138952813</v>
      </c>
      <c r="AN50" s="197" t="str">
        <f t="shared" ca="1" si="9"/>
        <v/>
      </c>
      <c r="AO50" s="197" t="str">
        <f t="shared" ca="1" si="9"/>
        <v/>
      </c>
      <c r="AP50" s="200" t="str">
        <f t="shared" ca="1" si="9"/>
        <v/>
      </c>
      <c r="AQ50" s="196">
        <f t="shared" ca="1" si="10"/>
        <v>-18.123087086375449</v>
      </c>
      <c r="AR50" s="197">
        <f t="shared" ca="1" si="11"/>
        <v>-1.7426045275360593</v>
      </c>
      <c r="AS50" s="197">
        <f t="shared" ca="1" si="11"/>
        <v>-64.476367518835843</v>
      </c>
      <c r="AT50" s="197">
        <f t="shared" ca="1" si="11"/>
        <v>36.594695078258155</v>
      </c>
      <c r="AU50" s="200">
        <f t="shared" ca="1" si="11"/>
        <v>35.583984452287211</v>
      </c>
      <c r="AV50" s="199">
        <f t="shared" ca="1" si="11"/>
        <v>108.11118488833989</v>
      </c>
      <c r="AW50" s="197" t="str">
        <f t="shared" ca="1" si="11"/>
        <v/>
      </c>
      <c r="AX50" s="198" t="str">
        <f t="shared" ca="1" si="11"/>
        <v/>
      </c>
      <c r="AY50" s="199" t="str">
        <f t="shared" ca="1" si="11"/>
        <v/>
      </c>
    </row>
    <row r="51" spans="1:54" s="184" customFormat="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7"/>
        <v>E06000036</v>
      </c>
      <c r="F51" s="29" t="str">
        <f ca="1">IF(E51="","",VLOOKUP(E51,'Org list'!$J$9:$K$636,2,0))</f>
        <v>Bracknell Forest</v>
      </c>
      <c r="G51" s="196">
        <f ca="1">IFERROR(IF((VLOOKUP($E51,'DTOC Backsheet'!$D$5:$BS$182,G$9,FALSE))="","",(VLOOKUP($E51,'DTOC Backsheet'!$D$5:$BS$182,G$9,FALSE))),"")</f>
        <v>624.75424876578268</v>
      </c>
      <c r="H51" s="197">
        <f ca="1">IFERROR(IF((VLOOKUP($E51,'DTOC Backsheet'!$D$5:$BS$182,H$9,FALSE))="","",(VLOOKUP($E51,'DTOC Backsheet'!$D$5:$BS$182,H$9,FALSE))),"")</f>
        <v>449.99781554458474</v>
      </c>
      <c r="I51" s="197">
        <f ca="1">IFERROR(IF((VLOOKUP($E51,'DTOC Backsheet'!$D$5:$BS$182,I$9,FALSE))="","",(VLOOKUP($E51,'DTOC Backsheet'!$D$5:$BS$182,I$9,FALSE))),"")</f>
        <v>491.50246843461923</v>
      </c>
      <c r="J51" s="198">
        <f ca="1">IFERROR(IF((VLOOKUP($E51,'DTOC Backsheet'!$D$5:$BS$182,J$9,FALSE))="","",(VLOOKUP($E51,'DTOC Backsheet'!$D$5:$BS$182,J$9,FALSE))),"")</f>
        <v>652.05994145659486</v>
      </c>
      <c r="K51" s="223">
        <f ca="1">IFERROR(IF((VLOOKUP($E51,'DTOC Backsheet'!$D$5:$BS$182,K$9,FALSE))="","",(VLOOKUP($E51,'DTOC Backsheet'!$D$5:$BS$182,K$9,FALSE))),"")</f>
        <v>526.45375507885876</v>
      </c>
      <c r="L51" s="199">
        <f ca="1">IFERROR(IF((VLOOKUP($E51,'DTOC Backsheet'!$D$5:$BS$182,L$9,FALSE))="","",(VLOOKUP($E51,'DTOC Backsheet'!$D$5:$BS$182,L$9,FALSE))),"")</f>
        <v>415.04652890034515</v>
      </c>
      <c r="M51" s="197">
        <f ca="1">IFERROR(IF((VLOOKUP($E51,'DTOC Backsheet'!$D$5:$BS$182,M$9,FALSE))="","",(VLOOKUP($E51,'DTOC Backsheet'!$D$5:$BS$182,M$9,FALSE))),"")</f>
        <v>443.49416661813819</v>
      </c>
      <c r="N51" s="198">
        <f ca="1">IFERROR(IF((VLOOKUP($E51,'DTOC Backsheet'!$D$5:$BS$182,N$9,FALSE))="","",(VLOOKUP($E51,'DTOC Backsheet'!$D$5:$BS$182,N$9,FALSE))),"")</f>
        <v>433.82964482742818</v>
      </c>
      <c r="O51" s="199">
        <f ca="1">IFERROR(IF((VLOOKUP($E51,'DTOC Backsheet'!$D$5:$BS$182,O$9,FALSE))="","",(VLOOKUP($E51,'DTOC Backsheet'!$D$5:$BS$182,O$9,FALSE))),"")</f>
        <v>679.73803261327237</v>
      </c>
      <c r="P51" s="197">
        <f ca="1">IFERROR(IF((VLOOKUP($E51,'DTOC Backsheet'!$D$5:$BS$182,P$9,FALSE))="","",(VLOOKUP($E51,'DTOC Backsheet'!$D$5:$BS$182,P$9,FALSE))),"")</f>
        <v>448.86334539075494</v>
      </c>
      <c r="Q51" s="197">
        <f ca="1">IFERROR(IF((VLOOKUP($E51,'DTOC Backsheet'!$D$5:$BS$182,Q$9,FALSE))="","",(VLOOKUP($E51,'DTOC Backsheet'!$D$5:$BS$182,Q$9,FALSE))),"")</f>
        <v>448.86334539075494</v>
      </c>
      <c r="R51" s="197">
        <f ca="1">IFERROR(IF((VLOOKUP($E51,'DTOC Backsheet'!$D$5:$BS$182,R$9,FALSE))="","",(VLOOKUP($E51,'DTOC Backsheet'!$D$5:$BS$182,R$9,FALSE))),"")</f>
        <v>448.86334539075494</v>
      </c>
      <c r="S51" s="197">
        <f ca="1">IFERROR(IF((VLOOKUP($E51,'DTOC Backsheet'!$D$5:$BS$182,S$9,FALSE))="","",(VLOOKUP($E51,'DTOC Backsheet'!$D$5:$BS$182,S$9,FALSE))),"")</f>
        <v>377.99018559221463</v>
      </c>
      <c r="T51" s="223">
        <f ca="1">IFERROR(IF((VLOOKUP($E51,'DTOC Backsheet'!$D$5:$BS$182,T$9,FALSE))="","",(VLOOKUP($E51,'DTOC Backsheet'!$D$5:$BS$182,T$9,FALSE))),"")</f>
        <v>357.21102186880074</v>
      </c>
      <c r="U51" s="199">
        <f ca="1">IFERROR(IF((VLOOKUP($E51,'DTOC Backsheet'!$D$5:$BS$182,U$9,FALSE))="","",(VLOOKUP($E51,'DTOC Backsheet'!$D$5:$BS$182,U$9,FALSE))),"")</f>
        <v>369.11805593109415</v>
      </c>
      <c r="V51" s="197">
        <f ca="1">IFERROR(IF((VLOOKUP($E51,'DTOC Backsheet'!$D$5:$BS$182,V$9,FALSE))="","",(VLOOKUP($E51,'DTOC Backsheet'!$D$5:$BS$182,V$9,FALSE))),"")</f>
        <v>365.50499524014862</v>
      </c>
      <c r="W51" s="197">
        <f ca="1">IFERROR(IF((VLOOKUP($E51,'DTOC Backsheet'!$D$5:$BS$182,W$9,FALSE))="","",(VLOOKUP($E51,'DTOC Backsheet'!$D$5:$BS$182,W$9,FALSE))),"")</f>
        <v>330.13354408787615</v>
      </c>
      <c r="X51" s="200">
        <f ca="1">IFERROR(IF((VLOOKUP($E51,'DTOC Backsheet'!$D$5:$BS$182,X$9,FALSE))="","",(VLOOKUP($E51,'DTOC Backsheet'!$D$5:$BS$182,X$9,FALSE))),"")</f>
        <v>365.50499524014862</v>
      </c>
      <c r="Y51" s="196">
        <f ca="1">IFERROR(IF((VLOOKUP($E51,'DTOC Backsheet'!$D$5:$BS$182,Y$9,FALSE))="","",(VLOOKUP($E51,'DTOC Backsheet'!$D$5:$BS$182,Y$9,FALSE))),"")</f>
        <v>437.05115209099824</v>
      </c>
      <c r="Z51" s="197">
        <f ca="1">IFERROR(IF((VLOOKUP($E51,'DTOC Backsheet'!$D$5:$BS$182,Z$9,FALSE))="","",(VLOOKUP($E51,'DTOC Backsheet'!$D$5:$BS$182,Z$9,FALSE))),"")</f>
        <v>354.36579899270123</v>
      </c>
      <c r="AA51" s="197">
        <f ca="1">IFERROR(IF((VLOOKUP($E51,'DTOC Backsheet'!$D$5:$BS$182,AA$9,FALSE))="","",(VLOOKUP($E51,'DTOC Backsheet'!$D$5:$BS$182,AA$9,FALSE))),"")</f>
        <v>389.80237889197133</v>
      </c>
      <c r="AB51" s="197">
        <f ca="1">IFERROR(IF((VLOOKUP($E51,'DTOC Backsheet'!$D$5:$BS$182,AB$9,FALSE))="","",(VLOOKUP($E51,'DTOC Backsheet'!$D$5:$BS$182,AB$9,FALSE))),"")</f>
        <v>406.98375096434478</v>
      </c>
      <c r="AC51" s="223">
        <f ca="1">IFERROR(IF((VLOOKUP($E51,'DTOC Backsheet'!$D$5:$BS$182,AC$9,FALSE))="","",(VLOOKUP($E51,'DTOC Backsheet'!$D$5:$BS$182,AC$9,FALSE))),"")</f>
        <v>420.94361577314811</v>
      </c>
      <c r="AD51" s="199">
        <f ca="1">IFERROR(IF((VLOOKUP($E51,'DTOC Backsheet'!$D$5:$BS$182,AD$9,FALSE))="","",(VLOOKUP($E51,'DTOC Backsheet'!$D$5:$BS$182,AD$9,FALSE))),"")</f>
        <v>403.76224370077472</v>
      </c>
      <c r="AE51" s="197" t="str">
        <f ca="1">IFERROR(IF((VLOOKUP($E51,'DTOC Backsheet'!$D$5:$BS$182,AE$9,FALSE))="","",(VLOOKUP($E51,'DTOC Backsheet'!$D$5:$BS$182,AE$9,FALSE))),"")</f>
        <v/>
      </c>
      <c r="AF51" s="197" t="str">
        <f ca="1">IFERROR(IF((VLOOKUP($E51,'DTOC Backsheet'!$D$5:$BS$182,AF$9,FALSE))="","",(VLOOKUP($E51,'DTOC Backsheet'!$D$5:$BS$182,AF$9,FALSE))),"")</f>
        <v/>
      </c>
      <c r="AG51" s="201" t="str">
        <f ca="1">IFERROR(IF((VLOOKUP($E51,'DTOC Backsheet'!$D$5:$BS$182,AG$9,FALSE))="","",(VLOOKUP($E51,'DTOC Backsheet'!$D$5:$BS$182,AG$9,FALSE))),"")</f>
        <v/>
      </c>
      <c r="AH51" s="197">
        <f t="shared" ref="AH51:AH114" ca="1" si="12">IFERROR(IF(Y51=0,"",(G51-Y51)),"")</f>
        <v>187.70309667478443</v>
      </c>
      <c r="AI51" s="197">
        <f t="shared" ref="AI51:AI114" ca="1" si="13">IFERROR(IF(Z51=0,"",(H51-Z51)),"")</f>
        <v>95.63201655188351</v>
      </c>
      <c r="AJ51" s="197">
        <f t="shared" ref="AJ51:AJ114" ca="1" si="14">IFERROR(IF(AA51=0,"",(I51-AA51)),"")</f>
        <v>101.7000895426479</v>
      </c>
      <c r="AK51" s="197">
        <f t="shared" ref="AK51:AK114" ca="1" si="15">IFERROR(IF(AB51=0,"",(J51-AB51)),"")</f>
        <v>245.07619049225008</v>
      </c>
      <c r="AL51" s="200">
        <f t="shared" ref="AL51:AL114" ca="1" si="16">IFERROR(IF(AC51=0,"",(K51-AC51)),"")</f>
        <v>105.51013930571065</v>
      </c>
      <c r="AM51" s="199">
        <f t="shared" ref="AM51:AM114" ca="1" si="17">IFERROR(IF(AD51=0,"",(L51-AD51)),"")</f>
        <v>11.284285199570434</v>
      </c>
      <c r="AN51" s="197" t="str">
        <f t="shared" ref="AN51:AN114" ca="1" si="18">IFERROR(IF(AE51=0,"",(M51-AE51)),"")</f>
        <v/>
      </c>
      <c r="AO51" s="197" t="str">
        <f t="shared" ref="AO51:AO114" ca="1" si="19">IFERROR(IF(AF51=0,"",(N51-AF51)),"")</f>
        <v/>
      </c>
      <c r="AP51" s="200" t="str">
        <f t="shared" ref="AP51:AP114" ca="1" si="20">IFERROR(IF(AG51=0,"",(O51-AG51)),"")</f>
        <v/>
      </c>
      <c r="AQ51" s="196">
        <f t="shared" ref="AQ51:AQ114" ca="1" si="21">IFERROR(IF(Y51=0,"",(P51-Y51)),"")</f>
        <v>11.8121932997567</v>
      </c>
      <c r="AR51" s="197">
        <f t="shared" ref="AR51:AR114" ca="1" si="22">IFERROR(IF(Z51=0,"",(Q51-Z51)),"")</f>
        <v>94.497546398053714</v>
      </c>
      <c r="AS51" s="197">
        <f t="shared" ref="AS51:AS114" ca="1" si="23">IFERROR(IF(AA51=0,"",(R51-AA51)),"")</f>
        <v>59.060966498783614</v>
      </c>
      <c r="AT51" s="197">
        <f t="shared" ref="AT51:AT114" ca="1" si="24">IFERROR(IF(AB51=0,"",(S51-AB51)),"")</f>
        <v>-28.993565372130149</v>
      </c>
      <c r="AU51" s="200">
        <f t="shared" ref="AU51:AU114" ca="1" si="25">IFERROR(IF(AC51=0,"",(T51-AC51)),"")</f>
        <v>-63.732593904347368</v>
      </c>
      <c r="AV51" s="199">
        <f t="shared" ref="AV51:AV114" ca="1" si="26">IFERROR(IF(AD51=0,"",(U51-AD51)),"")</f>
        <v>-34.64418776968057</v>
      </c>
      <c r="AW51" s="197" t="str">
        <f t="shared" ref="AW51:AW114" ca="1" si="27">IFERROR(IF(AE51=0,"",(V51-AE51)),"")</f>
        <v/>
      </c>
      <c r="AX51" s="198" t="str">
        <f t="shared" ref="AX51:AX114" ca="1" si="28">IFERROR(IF(AF51=0,"",(W51-AF51)),"")</f>
        <v/>
      </c>
      <c r="AY51" s="199" t="str">
        <f t="shared" ref="AY51:AY114" ca="1" si="29">IFERROR(IF(AG51=0,"",(X51-AG51)),"")</f>
        <v/>
      </c>
      <c r="BB51" s="122"/>
    </row>
    <row r="52" spans="1:54" s="184" customFormat="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7"/>
        <v>E08000032</v>
      </c>
      <c r="F52" s="29" t="str">
        <f ca="1">IF(E52="","",VLOOKUP(E52,'Org list'!$J$9:$K$636,2,0))</f>
        <v>Bradford</v>
      </c>
      <c r="G52" s="196">
        <f ca="1">IFERROR(IF((VLOOKUP($E52,'DTOC Backsheet'!$D$5:$BS$182,G$9,FALSE))="","",(VLOOKUP($E52,'DTOC Backsheet'!$D$5:$BS$182,G$9,FALSE))),"")</f>
        <v>80.701593090309174</v>
      </c>
      <c r="H52" s="197">
        <f ca="1">IFERROR(IF((VLOOKUP($E52,'DTOC Backsheet'!$D$5:$BS$182,H$9,FALSE))="","",(VLOOKUP($E52,'DTOC Backsheet'!$D$5:$BS$182,H$9,FALSE))),"")</f>
        <v>159.61549266279505</v>
      </c>
      <c r="I52" s="197">
        <f ca="1">IFERROR(IF((VLOOKUP($E52,'DTOC Backsheet'!$D$5:$BS$182,I$9,FALSE))="","",(VLOOKUP($E52,'DTOC Backsheet'!$D$5:$BS$182,I$9,FALSE))),"")</f>
        <v>135.09855298978971</v>
      </c>
      <c r="J52" s="198">
        <f ca="1">IFERROR(IF((VLOOKUP($E52,'DTOC Backsheet'!$D$5:$BS$182,J$9,FALSE))="","",(VLOOKUP($E52,'DTOC Backsheet'!$D$5:$BS$182,J$9,FALSE))),"")</f>
        <v>182.85550839449797</v>
      </c>
      <c r="K52" s="223">
        <f ca="1">IFERROR(IF((VLOOKUP($E52,'DTOC Backsheet'!$D$5:$BS$182,K$9,FALSE))="","",(VLOOKUP($E52,'DTOC Backsheet'!$D$5:$BS$182,K$9,FALSE))),"")</f>
        <v>128.96931807153837</v>
      </c>
      <c r="L52" s="199">
        <f ca="1">IFERROR(IF((VLOOKUP($E52,'DTOC Backsheet'!$D$5:$BS$182,L$9,FALSE))="","",(VLOOKUP($E52,'DTOC Backsheet'!$D$5:$BS$182,L$9,FALSE))),"")</f>
        <v>101.13237615114693</v>
      </c>
      <c r="M52" s="197">
        <f ca="1">IFERROR(IF((VLOOKUP($E52,'DTOC Backsheet'!$D$5:$BS$182,M$9,FALSE))="","",(VLOOKUP($E52,'DTOC Backsheet'!$D$5:$BS$182,M$9,FALSE))),"")</f>
        <v>98.304202844703354</v>
      </c>
      <c r="N52" s="198">
        <f ca="1">IFERROR(IF((VLOOKUP($E52,'DTOC Backsheet'!$D$5:$BS$182,N$9,FALSE))="","",(VLOOKUP($E52,'DTOC Backsheet'!$D$5:$BS$182,N$9,FALSE))),"")</f>
        <v>105.3619404848359</v>
      </c>
      <c r="O52" s="199">
        <f ca="1">IFERROR(IF((VLOOKUP($E52,'DTOC Backsheet'!$D$5:$BS$182,O$9,FALSE))="","",(VLOOKUP($E52,'DTOC Backsheet'!$D$5:$BS$182,O$9,FALSE))),"")</f>
        <v>121.4939122337103</v>
      </c>
      <c r="P52" s="197">
        <f ca="1">IFERROR(IF((VLOOKUP($E52,'DTOC Backsheet'!$D$5:$BS$182,P$9,FALSE))="","",(VLOOKUP($E52,'DTOC Backsheet'!$D$5:$BS$182,P$9,FALSE))),"")</f>
        <v>116.96368591181971</v>
      </c>
      <c r="Q52" s="197">
        <f ca="1">IFERROR(IF((VLOOKUP($E52,'DTOC Backsheet'!$D$5:$BS$182,Q$9,FALSE))="","",(VLOOKUP($E52,'DTOC Backsheet'!$D$5:$BS$182,Q$9,FALSE))),"")</f>
        <v>116.96368591181971</v>
      </c>
      <c r="R52" s="197">
        <f ca="1">IFERROR(IF((VLOOKUP($E52,'DTOC Backsheet'!$D$5:$BS$182,R$9,FALSE))="","",(VLOOKUP($E52,'DTOC Backsheet'!$D$5:$BS$182,R$9,FALSE))),"")</f>
        <v>113.18415895831387</v>
      </c>
      <c r="S52" s="197">
        <f ca="1">IFERROR(IF((VLOOKUP($E52,'DTOC Backsheet'!$D$5:$BS$182,S$9,FALSE))="","",(VLOOKUP($E52,'DTOC Backsheet'!$D$5:$BS$182,S$9,FALSE))),"")</f>
        <v>118.40043964570383</v>
      </c>
      <c r="T52" s="223">
        <f ca="1">IFERROR(IF((VLOOKUP($E52,'DTOC Backsheet'!$D$5:$BS$182,T$9,FALSE))="","",(VLOOKUP($E52,'DTOC Backsheet'!$D$5:$BS$182,T$9,FALSE))),"")</f>
        <v>110.73915699012511</v>
      </c>
      <c r="U52" s="199">
        <f ca="1">IFERROR(IF((VLOOKUP($E52,'DTOC Backsheet'!$D$5:$BS$182,U$9,FALSE))="","",(VLOOKUP($E52,'DTOC Backsheet'!$D$5:$BS$182,U$9,FALSE))),"")</f>
        <v>116.43435558880977</v>
      </c>
      <c r="V52" s="197">
        <f ca="1">IFERROR(IF((VLOOKUP($E52,'DTOC Backsheet'!$D$5:$BS$182,V$9,FALSE))="","",(VLOOKUP($E52,'DTOC Backsheet'!$D$5:$BS$182,V$9,FALSE))),"")</f>
        <v>118.88145813569214</v>
      </c>
      <c r="W52" s="197">
        <f ca="1">IFERROR(IF((VLOOKUP($E52,'DTOC Backsheet'!$D$5:$BS$182,W$9,FALSE))="","",(VLOOKUP($E52,'DTOC Backsheet'!$D$5:$BS$182,W$9,FALSE))),"")</f>
        <v>107.38165183252397</v>
      </c>
      <c r="X52" s="200">
        <f ca="1">IFERROR(IF((VLOOKUP($E52,'DTOC Backsheet'!$D$5:$BS$182,X$9,FALSE))="","",(VLOOKUP($E52,'DTOC Backsheet'!$D$5:$BS$182,X$9,FALSE))),"")</f>
        <v>118.88145813569214</v>
      </c>
      <c r="Y52" s="196">
        <f ca="1">IFERROR(IF((VLOOKUP($E52,'DTOC Backsheet'!$D$5:$BS$182,Y$9,FALSE))="","",(VLOOKUP($E52,'DTOC Backsheet'!$D$5:$BS$182,Y$9,FALSE))),"")</f>
        <v>121.24185017513415</v>
      </c>
      <c r="Z52" s="197">
        <f ca="1">IFERROR(IF((VLOOKUP($E52,'DTOC Backsheet'!$D$5:$BS$182,Z$9,FALSE))="","",(VLOOKUP($E52,'DTOC Backsheet'!$D$5:$BS$182,Z$9,FALSE))),"")</f>
        <v>133.84495310394229</v>
      </c>
      <c r="AA52" s="197">
        <f ca="1">IFERROR(IF((VLOOKUP($E52,'DTOC Backsheet'!$D$5:$BS$182,AA$9,FALSE))="","",(VLOOKUP($E52,'DTOC Backsheet'!$D$5:$BS$182,AA$9,FALSE))),"")</f>
        <v>145.18774573986957</v>
      </c>
      <c r="AB52" s="197">
        <f ca="1">IFERROR(IF((VLOOKUP($E52,'DTOC Backsheet'!$D$5:$BS$182,AB$9,FALSE))="","",(VLOOKUP($E52,'DTOC Backsheet'!$D$5:$BS$182,AB$9,FALSE))),"")</f>
        <v>152.4975454385783</v>
      </c>
      <c r="AC52" s="223">
        <f ca="1">IFERROR(IF((VLOOKUP($E52,'DTOC Backsheet'!$D$5:$BS$182,AC$9,FALSE))="","",(VLOOKUP($E52,'DTOC Backsheet'!$D$5:$BS$182,AC$9,FALSE))),"")</f>
        <v>82.676355212981292</v>
      </c>
      <c r="AD52" s="199">
        <f ca="1">IFERROR(IF((VLOOKUP($E52,'DTOC Backsheet'!$D$5:$BS$182,AD$9,FALSE))="","",(VLOOKUP($E52,'DTOC Backsheet'!$D$5:$BS$182,AD$9,FALSE))),"")</f>
        <v>98.556264903279526</v>
      </c>
      <c r="AE52" s="197" t="str">
        <f ca="1">IFERROR(IF((VLOOKUP($E52,'DTOC Backsheet'!$D$5:$BS$182,AE$9,FALSE))="","",(VLOOKUP($E52,'DTOC Backsheet'!$D$5:$BS$182,AE$9,FALSE))),"")</f>
        <v/>
      </c>
      <c r="AF52" s="197" t="str">
        <f ca="1">IFERROR(IF((VLOOKUP($E52,'DTOC Backsheet'!$D$5:$BS$182,AF$9,FALSE))="","",(VLOOKUP($E52,'DTOC Backsheet'!$D$5:$BS$182,AF$9,FALSE))),"")</f>
        <v/>
      </c>
      <c r="AG52" s="201" t="str">
        <f ca="1">IFERROR(IF((VLOOKUP($E52,'DTOC Backsheet'!$D$5:$BS$182,AG$9,FALSE))="","",(VLOOKUP($E52,'DTOC Backsheet'!$D$5:$BS$182,AG$9,FALSE))),"")</f>
        <v/>
      </c>
      <c r="AH52" s="197">
        <f t="shared" ca="1" si="12"/>
        <v>-40.540257084824972</v>
      </c>
      <c r="AI52" s="197">
        <f t="shared" ca="1" si="13"/>
        <v>25.770539558852761</v>
      </c>
      <c r="AJ52" s="197">
        <f t="shared" ca="1" si="14"/>
        <v>-10.08919275007986</v>
      </c>
      <c r="AK52" s="197">
        <f t="shared" ca="1" si="15"/>
        <v>30.357962955919675</v>
      </c>
      <c r="AL52" s="200">
        <f t="shared" ca="1" si="16"/>
        <v>46.292962858557075</v>
      </c>
      <c r="AM52" s="199">
        <f t="shared" ca="1" si="17"/>
        <v>2.5761112478674022</v>
      </c>
      <c r="AN52" s="197" t="str">
        <f t="shared" ca="1" si="18"/>
        <v/>
      </c>
      <c r="AO52" s="197" t="str">
        <f t="shared" ca="1" si="19"/>
        <v/>
      </c>
      <c r="AP52" s="200" t="str">
        <f t="shared" ca="1" si="20"/>
        <v/>
      </c>
      <c r="AQ52" s="196">
        <f t="shared" ca="1" si="21"/>
        <v>-4.2781642633144372</v>
      </c>
      <c r="AR52" s="197">
        <f t="shared" ca="1" si="22"/>
        <v>-16.881267192122579</v>
      </c>
      <c r="AS52" s="197">
        <f t="shared" ca="1" si="23"/>
        <v>-32.003586781555697</v>
      </c>
      <c r="AT52" s="197">
        <f t="shared" ca="1" si="24"/>
        <v>-34.097105792874473</v>
      </c>
      <c r="AU52" s="200">
        <f t="shared" ca="1" si="25"/>
        <v>28.062801777143818</v>
      </c>
      <c r="AV52" s="199">
        <f t="shared" ca="1" si="26"/>
        <v>17.878090685530239</v>
      </c>
      <c r="AW52" s="197" t="str">
        <f t="shared" ca="1" si="27"/>
        <v/>
      </c>
      <c r="AX52" s="198" t="str">
        <f t="shared" ca="1" si="28"/>
        <v/>
      </c>
      <c r="AY52" s="199" t="str">
        <f t="shared" ca="1" si="29"/>
        <v/>
      </c>
      <c r="BB52" s="122"/>
    </row>
    <row r="53" spans="1:54" s="184" customFormat="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7"/>
        <v>E09000005</v>
      </c>
      <c r="F53" s="29" t="str">
        <f ca="1">IF(E53="","",VLOOKUP(E53,'Org list'!$J$9:$K$636,2,0))</f>
        <v>Brent</v>
      </c>
      <c r="G53" s="196">
        <f ca="1">IFERROR(IF((VLOOKUP($E53,'DTOC Backsheet'!$D$5:$BS$182,G$9,FALSE))="","",(VLOOKUP($E53,'DTOC Backsheet'!$D$5:$BS$182,G$9,FALSE))),"")</f>
        <v>373.94615175414742</v>
      </c>
      <c r="H53" s="197">
        <f ca="1">IFERROR(IF((VLOOKUP($E53,'DTOC Backsheet'!$D$5:$BS$182,H$9,FALSE))="","",(VLOOKUP($E53,'DTOC Backsheet'!$D$5:$BS$182,H$9,FALSE))),"")</f>
        <v>341.15087427410452</v>
      </c>
      <c r="I53" s="197">
        <f ca="1">IFERROR(IF((VLOOKUP($E53,'DTOC Backsheet'!$D$5:$BS$182,I$9,FALSE))="","",(VLOOKUP($E53,'DTOC Backsheet'!$D$5:$BS$182,I$9,FALSE))),"")</f>
        <v>255.5631988993585</v>
      </c>
      <c r="J53" s="198">
        <f ca="1">IFERROR(IF((VLOOKUP($E53,'DTOC Backsheet'!$D$5:$BS$182,J$9,FALSE))="","",(VLOOKUP($E53,'DTOC Backsheet'!$D$5:$BS$182,J$9,FALSE))),"")</f>
        <v>333.15202610824042</v>
      </c>
      <c r="K53" s="223">
        <f ca="1">IFERROR(IF((VLOOKUP($E53,'DTOC Backsheet'!$D$5:$BS$182,K$9,FALSE))="","",(VLOOKUP($E53,'DTOC Backsheet'!$D$5:$BS$182,K$9,FALSE))),"")</f>
        <v>289.15836119598777</v>
      </c>
      <c r="L53" s="199">
        <f ca="1">IFERROR(IF((VLOOKUP($E53,'DTOC Backsheet'!$D$5:$BS$182,L$9,FALSE))="","",(VLOOKUP($E53,'DTOC Backsheet'!$D$5:$BS$182,L$9,FALSE))),"")</f>
        <v>357.14857060583279</v>
      </c>
      <c r="M53" s="197">
        <f ca="1">IFERROR(IF((VLOOKUP($E53,'DTOC Backsheet'!$D$5:$BS$182,M$9,FALSE))="","",(VLOOKUP($E53,'DTOC Backsheet'!$D$5:$BS$182,M$9,FALSE))),"")</f>
        <v>271.0217664831174</v>
      </c>
      <c r="N53" s="198">
        <f ca="1">IFERROR(IF((VLOOKUP($E53,'DTOC Backsheet'!$D$5:$BS$182,N$9,FALSE))="","",(VLOOKUP($E53,'DTOC Backsheet'!$D$5:$BS$182,N$9,FALSE))),"")</f>
        <v>256.67583606841737</v>
      </c>
      <c r="O53" s="199">
        <f ca="1">IFERROR(IF((VLOOKUP($E53,'DTOC Backsheet'!$D$5:$BS$182,O$9,FALSE))="","",(VLOOKUP($E53,'DTOC Backsheet'!$D$5:$BS$182,O$9,FALSE))),"")</f>
        <v>293.89770957682833</v>
      </c>
      <c r="P53" s="197">
        <f ca="1">IFERROR(IF((VLOOKUP($E53,'DTOC Backsheet'!$D$5:$BS$182,P$9,FALSE))="","",(VLOOKUP($E53,'DTOC Backsheet'!$D$5:$BS$182,P$9,FALSE))),"")</f>
        <v>239.24662095996342</v>
      </c>
      <c r="Q53" s="197">
        <f ca="1">IFERROR(IF((VLOOKUP($E53,'DTOC Backsheet'!$D$5:$BS$182,Q$9,FALSE))="","",(VLOOKUP($E53,'DTOC Backsheet'!$D$5:$BS$182,Q$9,FALSE))),"")</f>
        <v>225.79827203288824</v>
      </c>
      <c r="R53" s="197">
        <f ca="1">IFERROR(IF((VLOOKUP($E53,'DTOC Backsheet'!$D$5:$BS$182,R$9,FALSE))="","",(VLOOKUP($E53,'DTOC Backsheet'!$D$5:$BS$182,R$9,FALSE))),"")</f>
        <v>210.01626484206705</v>
      </c>
      <c r="S53" s="197">
        <f ca="1">IFERROR(IF((VLOOKUP($E53,'DTOC Backsheet'!$D$5:$BS$182,S$9,FALSE))="","",(VLOOKUP($E53,'DTOC Backsheet'!$D$5:$BS$182,S$9,FALSE))),"")</f>
        <v>217.0168070034693</v>
      </c>
      <c r="T53" s="223">
        <f ca="1">IFERROR(IF((VLOOKUP($E53,'DTOC Backsheet'!$D$5:$BS$182,T$9,FALSE))="","",(VLOOKUP($E53,'DTOC Backsheet'!$D$5:$BS$182,T$9,FALSE))),"")</f>
        <v>213.62950346777188</v>
      </c>
      <c r="U53" s="199">
        <f ca="1">IFERROR(IF((VLOOKUP($E53,'DTOC Backsheet'!$D$5:$BS$182,U$9,FALSE))="","",(VLOOKUP($E53,'DTOC Backsheet'!$D$5:$BS$182,U$9,FALSE))),"")</f>
        <v>220.75048691669761</v>
      </c>
      <c r="V53" s="197">
        <f ca="1">IFERROR(IF((VLOOKUP($E53,'DTOC Backsheet'!$D$5:$BS$182,V$9,FALSE))="","",(VLOOKUP($E53,'DTOC Backsheet'!$D$5:$BS$182,V$9,FALSE))),"")</f>
        <v>218.14949060573323</v>
      </c>
      <c r="W53" s="197">
        <f ca="1">IFERROR(IF((VLOOKUP($E53,'DTOC Backsheet'!$D$5:$BS$182,W$9,FALSE))="","",(VLOOKUP($E53,'DTOC Backsheet'!$D$5:$BS$182,W$9,FALSE))),"")</f>
        <v>197.03824957937195</v>
      </c>
      <c r="X53" s="200">
        <f ca="1">IFERROR(IF((VLOOKUP($E53,'DTOC Backsheet'!$D$5:$BS$182,X$9,FALSE))="","",(VLOOKUP($E53,'DTOC Backsheet'!$D$5:$BS$182,X$9,FALSE))),"")</f>
        <v>218.14949060573323</v>
      </c>
      <c r="Y53" s="196">
        <f ca="1">IFERROR(IF((VLOOKUP($E53,'DTOC Backsheet'!$D$5:$BS$182,Y$9,FALSE))="","",(VLOOKUP($E53,'DTOC Backsheet'!$D$5:$BS$182,Y$9,FALSE))),"")</f>
        <v>229.92261448424696</v>
      </c>
      <c r="Z53" s="197">
        <f ca="1">IFERROR(IF((VLOOKUP($E53,'DTOC Backsheet'!$D$5:$BS$182,Z$9,FALSE))="","",(VLOOKUP($E53,'DTOC Backsheet'!$D$5:$BS$182,Z$9,FALSE))),"")</f>
        <v>222.9435132014199</v>
      </c>
      <c r="AA53" s="197">
        <f ca="1">IFERROR(IF((VLOOKUP($E53,'DTOC Backsheet'!$D$5:$BS$182,AA$9,FALSE))="","",(VLOOKUP($E53,'DTOC Backsheet'!$D$5:$BS$182,AA$9,FALSE))),"")</f>
        <v>252.41082972891192</v>
      </c>
      <c r="AB53" s="197">
        <f ca="1">IFERROR(IF((VLOOKUP($E53,'DTOC Backsheet'!$D$5:$BS$182,AB$9,FALSE))="","",(VLOOKUP($E53,'DTOC Backsheet'!$D$5:$BS$182,AB$9,FALSE))),"")</f>
        <v>255.12492467223359</v>
      </c>
      <c r="AC53" s="223">
        <f ca="1">IFERROR(IF((VLOOKUP($E53,'DTOC Backsheet'!$D$5:$BS$182,AC$9,FALSE))="","",(VLOOKUP($E53,'DTOC Backsheet'!$D$5:$BS$182,AC$9,FALSE))),"")</f>
        <v>296.224076671104</v>
      </c>
      <c r="AD53" s="199">
        <f ca="1">IFERROR(IF((VLOOKUP($E53,'DTOC Backsheet'!$D$5:$BS$182,AD$9,FALSE))="","",(VLOOKUP($E53,'DTOC Backsheet'!$D$5:$BS$182,AD$9,FALSE))),"")</f>
        <v>305.14181719916081</v>
      </c>
      <c r="AE53" s="197" t="str">
        <f ca="1">IFERROR(IF((VLOOKUP($E53,'DTOC Backsheet'!$D$5:$BS$182,AE$9,FALSE))="","",(VLOOKUP($E53,'DTOC Backsheet'!$D$5:$BS$182,AE$9,FALSE))),"")</f>
        <v/>
      </c>
      <c r="AF53" s="197" t="str">
        <f ca="1">IFERROR(IF((VLOOKUP($E53,'DTOC Backsheet'!$D$5:$BS$182,AF$9,FALSE))="","",(VLOOKUP($E53,'DTOC Backsheet'!$D$5:$BS$182,AF$9,FALSE))),"")</f>
        <v/>
      </c>
      <c r="AG53" s="201" t="str">
        <f ca="1">IFERROR(IF((VLOOKUP($E53,'DTOC Backsheet'!$D$5:$BS$182,AG$9,FALSE))="","",(VLOOKUP($E53,'DTOC Backsheet'!$D$5:$BS$182,AG$9,FALSE))),"")</f>
        <v/>
      </c>
      <c r="AH53" s="197">
        <f t="shared" ca="1" si="12"/>
        <v>144.02353726990046</v>
      </c>
      <c r="AI53" s="197">
        <f t="shared" ca="1" si="13"/>
        <v>118.20736107268462</v>
      </c>
      <c r="AJ53" s="197">
        <f t="shared" ca="1" si="14"/>
        <v>3.1523691704465762</v>
      </c>
      <c r="AK53" s="197">
        <f t="shared" ca="1" si="15"/>
        <v>78.027101436006831</v>
      </c>
      <c r="AL53" s="200">
        <f t="shared" ca="1" si="16"/>
        <v>-7.0657154751162352</v>
      </c>
      <c r="AM53" s="199">
        <f t="shared" ca="1" si="17"/>
        <v>52.006753406671976</v>
      </c>
      <c r="AN53" s="197" t="str">
        <f t="shared" ca="1" si="18"/>
        <v/>
      </c>
      <c r="AO53" s="197" t="str">
        <f t="shared" ca="1" si="19"/>
        <v/>
      </c>
      <c r="AP53" s="200" t="str">
        <f t="shared" ca="1" si="20"/>
        <v/>
      </c>
      <c r="AQ53" s="196">
        <f t="shared" ca="1" si="21"/>
        <v>9.3240064757164589</v>
      </c>
      <c r="AR53" s="197">
        <f t="shared" ca="1" si="22"/>
        <v>2.854758831468331</v>
      </c>
      <c r="AS53" s="197">
        <f t="shared" ca="1" si="23"/>
        <v>-42.394564886844876</v>
      </c>
      <c r="AT53" s="197">
        <f t="shared" ca="1" si="24"/>
        <v>-38.108117668764294</v>
      </c>
      <c r="AU53" s="200">
        <f t="shared" ca="1" si="25"/>
        <v>-82.594573203332118</v>
      </c>
      <c r="AV53" s="199">
        <f t="shared" ca="1" si="26"/>
        <v>-84.391330282463201</v>
      </c>
      <c r="AW53" s="197" t="str">
        <f t="shared" ca="1" si="27"/>
        <v/>
      </c>
      <c r="AX53" s="198" t="str">
        <f t="shared" ca="1" si="28"/>
        <v/>
      </c>
      <c r="AY53" s="199" t="str">
        <f t="shared" ca="1" si="29"/>
        <v/>
      </c>
      <c r="BB53" s="122"/>
    </row>
    <row r="54" spans="1:54" s="184" customFormat="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7"/>
        <v>E06000043</v>
      </c>
      <c r="F54" s="29" t="str">
        <f ca="1">IF(E54="","",VLOOKUP(E54,'Org list'!$J$9:$K$636,2,0))</f>
        <v>Brighton and Hove</v>
      </c>
      <c r="G54" s="196">
        <f ca="1">IFERROR(IF((VLOOKUP($E54,'DTOC Backsheet'!$D$5:$BS$182,G$9,FALSE))="","",(VLOOKUP($E54,'DTOC Backsheet'!$D$5:$BS$182,G$9,FALSE))),"")</f>
        <v>367.7638854169756</v>
      </c>
      <c r="H54" s="197">
        <f ca="1">IFERROR(IF((VLOOKUP($E54,'DTOC Backsheet'!$D$5:$BS$182,H$9,FALSE))="","",(VLOOKUP($E54,'DTOC Backsheet'!$D$5:$BS$182,H$9,FALSE))),"")</f>
        <v>471.56820791370257</v>
      </c>
      <c r="I54" s="197">
        <f ca="1">IFERROR(IF((VLOOKUP($E54,'DTOC Backsheet'!$D$5:$BS$182,I$9,FALSE))="","",(VLOOKUP($E54,'DTOC Backsheet'!$D$5:$BS$182,I$9,FALSE))),"")</f>
        <v>596.13339490977501</v>
      </c>
      <c r="J54" s="198">
        <f ca="1">IFERROR(IF((VLOOKUP($E54,'DTOC Backsheet'!$D$5:$BS$182,J$9,FALSE))="","",(VLOOKUP($E54,'DTOC Backsheet'!$D$5:$BS$182,J$9,FALSE))),"")</f>
        <v>616.47056829688881</v>
      </c>
      <c r="K54" s="223">
        <f ca="1">IFERROR(IF((VLOOKUP($E54,'DTOC Backsheet'!$D$5:$BS$182,K$9,FALSE))="","",(VLOOKUP($E54,'DTOC Backsheet'!$D$5:$BS$182,K$9,FALSE))),"")</f>
        <v>660.53444396896884</v>
      </c>
      <c r="L54" s="199">
        <f ca="1">IFERROR(IF((VLOOKUP($E54,'DTOC Backsheet'!$D$5:$BS$182,L$9,FALSE))="","",(VLOOKUP($E54,'DTOC Backsheet'!$D$5:$BS$182,L$9,FALSE))),"")</f>
        <v>576.64360374712419</v>
      </c>
      <c r="M54" s="197">
        <f ca="1">IFERROR(IF((VLOOKUP($E54,'DTOC Backsheet'!$D$5:$BS$182,M$9,FALSE))="","",(VLOOKUP($E54,'DTOC Backsheet'!$D$5:$BS$182,M$9,FALSE))),"")</f>
        <v>642.71263750654725</v>
      </c>
      <c r="N54" s="198">
        <f ca="1">IFERROR(IF((VLOOKUP($E54,'DTOC Backsheet'!$D$5:$BS$182,N$9,FALSE))="","",(VLOOKUP($E54,'DTOC Backsheet'!$D$5:$BS$182,N$9,FALSE))),"")</f>
        <v>530.258984679386</v>
      </c>
      <c r="O54" s="199">
        <f ca="1">IFERROR(IF((VLOOKUP($E54,'DTOC Backsheet'!$D$5:$BS$182,O$9,FALSE))="","",(VLOOKUP($E54,'DTOC Backsheet'!$D$5:$BS$182,O$9,FALSE))),"")</f>
        <v>593.4351941328473</v>
      </c>
      <c r="P54" s="197">
        <f ca="1">IFERROR(IF((VLOOKUP($E54,'DTOC Backsheet'!$D$5:$BS$182,P$9,FALSE))="","",(VLOOKUP($E54,'DTOC Backsheet'!$D$5:$BS$182,P$9,FALSE))),"")</f>
        <v>316.85501382971449</v>
      </c>
      <c r="Q54" s="197">
        <f ca="1">IFERROR(IF((VLOOKUP($E54,'DTOC Backsheet'!$D$5:$BS$182,Q$9,FALSE))="","",(VLOOKUP($E54,'DTOC Backsheet'!$D$5:$BS$182,Q$9,FALSE))),"")</f>
        <v>310.66900998739641</v>
      </c>
      <c r="R54" s="197">
        <f ca="1">IFERROR(IF((VLOOKUP($E54,'DTOC Backsheet'!$D$5:$BS$182,R$9,FALSE))="","",(VLOOKUP($E54,'DTOC Backsheet'!$D$5:$BS$182,R$9,FALSE))),"")</f>
        <v>277.34355950069551</v>
      </c>
      <c r="S54" s="197">
        <f ca="1">IFERROR(IF((VLOOKUP($E54,'DTOC Backsheet'!$D$5:$BS$182,S$9,FALSE))="","",(VLOOKUP($E54,'DTOC Backsheet'!$D$5:$BS$182,S$9,FALSE))),"")</f>
        <v>275.8630188212486</v>
      </c>
      <c r="T54" s="223">
        <f ca="1">IFERROR(IF((VLOOKUP($E54,'DTOC Backsheet'!$D$5:$BS$182,T$9,FALSE))="","",(VLOOKUP($E54,'DTOC Backsheet'!$D$5:$BS$182,T$9,FALSE))),"")</f>
        <v>274.38247814180176</v>
      </c>
      <c r="U54" s="199">
        <f ca="1">IFERROR(IF((VLOOKUP($E54,'DTOC Backsheet'!$D$5:$BS$182,U$9,FALSE))="","",(VLOOKUP($E54,'DTOC Backsheet'!$D$5:$BS$182,U$9,FALSE))),"")</f>
        <v>283.52856074652851</v>
      </c>
      <c r="V54" s="197">
        <f ca="1">IFERROR(IF((VLOOKUP($E54,'DTOC Backsheet'!$D$5:$BS$182,V$9,FALSE))="","",(VLOOKUP($E54,'DTOC Backsheet'!$D$5:$BS$182,V$9,FALSE))),"")</f>
        <v>281.35122586843045</v>
      </c>
      <c r="W54" s="197">
        <f ca="1">IFERROR(IF((VLOOKUP($E54,'DTOC Backsheet'!$D$5:$BS$182,W$9,FALSE))="","",(VLOOKUP($E54,'DTOC Backsheet'!$D$5:$BS$182,W$9,FALSE))),"")</f>
        <v>254.12368788116291</v>
      </c>
      <c r="X54" s="200">
        <f ca="1">IFERROR(IF((VLOOKUP($E54,'DTOC Backsheet'!$D$5:$BS$182,X$9,FALSE))="","",(VLOOKUP($E54,'DTOC Backsheet'!$D$5:$BS$182,X$9,FALSE))),"")</f>
        <v>281.35122586843045</v>
      </c>
      <c r="Y54" s="196">
        <f ca="1">IFERROR(IF((VLOOKUP($E54,'DTOC Backsheet'!$D$5:$BS$182,Y$9,FALSE))="","",(VLOOKUP($E54,'DTOC Backsheet'!$D$5:$BS$182,Y$9,FALSE))),"")</f>
        <v>448.12991238988621</v>
      </c>
      <c r="Z54" s="197">
        <f ca="1">IFERROR(IF((VLOOKUP($E54,'DTOC Backsheet'!$D$5:$BS$182,Z$9,FALSE))="","",(VLOOKUP($E54,'DTOC Backsheet'!$D$5:$BS$182,Z$9,FALSE))),"")</f>
        <v>344.09975415651974</v>
      </c>
      <c r="AA54" s="197">
        <f ca="1">IFERROR(IF((VLOOKUP($E54,'DTOC Backsheet'!$D$5:$BS$182,AA$9,FALSE))="","",(VLOOKUP($E54,'DTOC Backsheet'!$D$5:$BS$182,AA$9,FALSE))),"")</f>
        <v>387.90192604425295</v>
      </c>
      <c r="AB54" s="197">
        <f ca="1">IFERROR(IF((VLOOKUP($E54,'DTOC Backsheet'!$D$5:$BS$182,AB$9,FALSE))="","",(VLOOKUP($E54,'DTOC Backsheet'!$D$5:$BS$182,AB$9,FALSE))),"")</f>
        <v>488.56268644010146</v>
      </c>
      <c r="AC54" s="223">
        <f ca="1">IFERROR(IF((VLOOKUP($E54,'DTOC Backsheet'!$D$5:$BS$182,AC$9,FALSE))="","",(VLOOKUP($E54,'DTOC Backsheet'!$D$5:$BS$182,AC$9,FALSE))),"")</f>
        <v>377.3725578020094</v>
      </c>
      <c r="AD54" s="199">
        <f ca="1">IFERROR(IF((VLOOKUP($E54,'DTOC Backsheet'!$D$5:$BS$182,AD$9,FALSE))="","",(VLOOKUP($E54,'DTOC Backsheet'!$D$5:$BS$182,AD$9,FALSE))),"")</f>
        <v>355.05029712845305</v>
      </c>
      <c r="AE54" s="197" t="str">
        <f ca="1">IFERROR(IF((VLOOKUP($E54,'DTOC Backsheet'!$D$5:$BS$182,AE$9,FALSE))="","",(VLOOKUP($E54,'DTOC Backsheet'!$D$5:$BS$182,AE$9,FALSE))),"")</f>
        <v/>
      </c>
      <c r="AF54" s="197" t="str">
        <f ca="1">IFERROR(IF((VLOOKUP($E54,'DTOC Backsheet'!$D$5:$BS$182,AF$9,FALSE))="","",(VLOOKUP($E54,'DTOC Backsheet'!$D$5:$BS$182,AF$9,FALSE))),"")</f>
        <v/>
      </c>
      <c r="AG54" s="201" t="str">
        <f ca="1">IFERROR(IF((VLOOKUP($E54,'DTOC Backsheet'!$D$5:$BS$182,AG$9,FALSE))="","",(VLOOKUP($E54,'DTOC Backsheet'!$D$5:$BS$182,AG$9,FALSE))),"")</f>
        <v/>
      </c>
      <c r="AH54" s="197">
        <f t="shared" ca="1" si="12"/>
        <v>-80.366026972910618</v>
      </c>
      <c r="AI54" s="197">
        <f t="shared" ca="1" si="13"/>
        <v>127.46845375718283</v>
      </c>
      <c r="AJ54" s="197">
        <f t="shared" ca="1" si="14"/>
        <v>208.23146886552206</v>
      </c>
      <c r="AK54" s="197">
        <f t="shared" ca="1" si="15"/>
        <v>127.90788185678736</v>
      </c>
      <c r="AL54" s="200">
        <f t="shared" ca="1" si="16"/>
        <v>283.16188616695945</v>
      </c>
      <c r="AM54" s="199">
        <f t="shared" ca="1" si="17"/>
        <v>221.59330661867114</v>
      </c>
      <c r="AN54" s="197" t="str">
        <f t="shared" ca="1" si="18"/>
        <v/>
      </c>
      <c r="AO54" s="197" t="str">
        <f t="shared" ca="1" si="19"/>
        <v/>
      </c>
      <c r="AP54" s="200" t="str">
        <f t="shared" ca="1" si="20"/>
        <v/>
      </c>
      <c r="AQ54" s="196">
        <f t="shared" ca="1" si="21"/>
        <v>-131.27489856017172</v>
      </c>
      <c r="AR54" s="197">
        <f t="shared" ca="1" si="22"/>
        <v>-33.430744169123329</v>
      </c>
      <c r="AS54" s="197">
        <f t="shared" ca="1" si="23"/>
        <v>-110.55836654355744</v>
      </c>
      <c r="AT54" s="197">
        <f t="shared" ca="1" si="24"/>
        <v>-212.69966761885286</v>
      </c>
      <c r="AU54" s="200">
        <f t="shared" ca="1" si="25"/>
        <v>-102.99007966020764</v>
      </c>
      <c r="AV54" s="199">
        <f t="shared" ca="1" si="26"/>
        <v>-71.521736381924541</v>
      </c>
      <c r="AW54" s="197" t="str">
        <f t="shared" ca="1" si="27"/>
        <v/>
      </c>
      <c r="AX54" s="198" t="str">
        <f t="shared" ca="1" si="28"/>
        <v/>
      </c>
      <c r="AY54" s="199" t="str">
        <f t="shared" ca="1" si="29"/>
        <v/>
      </c>
      <c r="BB54" s="122"/>
    </row>
    <row r="55" spans="1:54" s="184" customFormat="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7"/>
        <v>E06000023</v>
      </c>
      <c r="F55" s="29" t="str">
        <f ca="1">IF(E55="","",VLOOKUP(E55,'Org list'!$J$9:$K$636,2,0))</f>
        <v>Bristol, City of</v>
      </c>
      <c r="G55" s="196">
        <f ca="1">IFERROR(IF((VLOOKUP($E55,'DTOC Backsheet'!$D$5:$BS$182,G$9,FALSE))="","",(VLOOKUP($E55,'DTOC Backsheet'!$D$5:$BS$182,G$9,FALSE))),"")</f>
        <v>461.53166681388569</v>
      </c>
      <c r="H55" s="197">
        <f ca="1">IFERROR(IF((VLOOKUP($E55,'DTOC Backsheet'!$D$5:$BS$182,H$9,FALSE))="","",(VLOOKUP($E55,'DTOC Backsheet'!$D$5:$BS$182,H$9,FALSE))),"")</f>
        <v>462.0837381856727</v>
      </c>
      <c r="I55" s="197">
        <f ca="1">IFERROR(IF((VLOOKUP($E55,'DTOC Backsheet'!$D$5:$BS$182,I$9,FALSE))="","",(VLOOKUP($E55,'DTOC Backsheet'!$D$5:$BS$182,I$9,FALSE))),"")</f>
        <v>422.33459941701261</v>
      </c>
      <c r="J55" s="198">
        <f ca="1">IFERROR(IF((VLOOKUP($E55,'DTOC Backsheet'!$D$5:$BS$182,J$9,FALSE))="","",(VLOOKUP($E55,'DTOC Backsheet'!$D$5:$BS$182,J$9,FALSE))),"")</f>
        <v>430.06359862202987</v>
      </c>
      <c r="K55" s="223">
        <f ca="1">IFERROR(IF((VLOOKUP($E55,'DTOC Backsheet'!$D$5:$BS$182,K$9,FALSE))="","",(VLOOKUP($E55,'DTOC Backsheet'!$D$5:$BS$182,K$9,FALSE))),"")</f>
        <v>395.83517357123924</v>
      </c>
      <c r="L55" s="199">
        <f ca="1">IFERROR(IF((VLOOKUP($E55,'DTOC Backsheet'!$D$5:$BS$182,L$9,FALSE))="","",(VLOOKUP($E55,'DTOC Backsheet'!$D$5:$BS$182,L$9,FALSE))),"")</f>
        <v>409.6369578659129</v>
      </c>
      <c r="M55" s="197">
        <f ca="1">IFERROR(IF((VLOOKUP($E55,'DTOC Backsheet'!$D$5:$BS$182,M$9,FALSE))="","",(VLOOKUP($E55,'DTOC Backsheet'!$D$5:$BS$182,M$9,FALSE))),"")</f>
        <v>465.43840856154316</v>
      </c>
      <c r="N55" s="198">
        <f ca="1">IFERROR(IF((VLOOKUP($E55,'DTOC Backsheet'!$D$5:$BS$182,N$9,FALSE))="","",(VLOOKUP($E55,'DTOC Backsheet'!$D$5:$BS$182,N$9,FALSE))),"")</f>
        <v>365.7999083254233</v>
      </c>
      <c r="O55" s="199">
        <f ca="1">IFERROR(IF((VLOOKUP($E55,'DTOC Backsheet'!$D$5:$BS$182,O$9,FALSE))="","",(VLOOKUP($E55,'DTOC Backsheet'!$D$5:$BS$182,O$9,FALSE))),"")</f>
        <v>486.63223319740291</v>
      </c>
      <c r="P55" s="197">
        <f ca="1">IFERROR(IF((VLOOKUP($E55,'DTOC Backsheet'!$D$5:$BS$182,P$9,FALSE))="","",(VLOOKUP($E55,'DTOC Backsheet'!$D$5:$BS$182,P$9,FALSE))),"")</f>
        <v>316.53114715894418</v>
      </c>
      <c r="Q55" s="197">
        <f ca="1">IFERROR(IF((VLOOKUP($E55,'DTOC Backsheet'!$D$5:$BS$182,Q$9,FALSE))="","",(VLOOKUP($E55,'DTOC Backsheet'!$D$5:$BS$182,Q$9,FALSE))),"")</f>
        <v>306.62234603049029</v>
      </c>
      <c r="R55" s="197">
        <f ca="1">IFERROR(IF((VLOOKUP($E55,'DTOC Backsheet'!$D$5:$BS$182,R$9,FALSE))="","",(VLOOKUP($E55,'DTOC Backsheet'!$D$5:$BS$182,R$9,FALSE))),"")</f>
        <v>295.88781147466523</v>
      </c>
      <c r="S55" s="197">
        <f ca="1">IFERROR(IF((VLOOKUP($E55,'DTOC Backsheet'!$D$5:$BS$182,S$9,FALSE))="","",(VLOOKUP($E55,'DTOC Backsheet'!$D$5:$BS$182,S$9,FALSE))),"")</f>
        <v>291.20865538622866</v>
      </c>
      <c r="T55" s="223">
        <f ca="1">IFERROR(IF((VLOOKUP($E55,'DTOC Backsheet'!$D$5:$BS$182,T$9,FALSE))="","",(VLOOKUP($E55,'DTOC Backsheet'!$D$5:$BS$182,T$9,FALSE))),"")</f>
        <v>253.66530888841999</v>
      </c>
      <c r="U55" s="199">
        <f ca="1">IFERROR(IF((VLOOKUP($E55,'DTOC Backsheet'!$D$5:$BS$182,U$9,FALSE))="","",(VLOOKUP($E55,'DTOC Backsheet'!$D$5:$BS$182,U$9,FALSE))),"")</f>
        <v>279.64838740303247</v>
      </c>
      <c r="V55" s="197">
        <f ca="1">IFERROR(IF((VLOOKUP($E55,'DTOC Backsheet'!$D$5:$BS$182,V$9,FALSE))="","",(VLOOKUP($E55,'DTOC Backsheet'!$D$5:$BS$182,V$9,FALSE))),"")</f>
        <v>271.67318300890554</v>
      </c>
      <c r="W55" s="197">
        <f ca="1">IFERROR(IF((VLOOKUP($E55,'DTOC Backsheet'!$D$5:$BS$182,W$9,FALSE))="","",(VLOOKUP($E55,'DTOC Backsheet'!$D$5:$BS$182,W$9,FALSE))),"")</f>
        <v>265.67236972959239</v>
      </c>
      <c r="X55" s="200">
        <f ca="1">IFERROR(IF((VLOOKUP($E55,'DTOC Backsheet'!$D$5:$BS$182,X$9,FALSE))="","",(VLOOKUP($E55,'DTOC Backsheet'!$D$5:$BS$182,X$9,FALSE))),"")</f>
        <v>262.94472732990459</v>
      </c>
      <c r="Y55" s="196">
        <f ca="1">IFERROR(IF((VLOOKUP($E55,'DTOC Backsheet'!$D$5:$BS$182,Y$9,FALSE))="","",(VLOOKUP($E55,'DTOC Backsheet'!$D$5:$BS$182,Y$9,FALSE))),"")</f>
        <v>497.36676775322798</v>
      </c>
      <c r="Z55" s="197">
        <f ca="1">IFERROR(IF((VLOOKUP($E55,'DTOC Backsheet'!$D$5:$BS$182,Z$9,FALSE))="","",(VLOOKUP($E55,'DTOC Backsheet'!$D$5:$BS$182,Z$9,FALSE))),"")</f>
        <v>590.1241560945881</v>
      </c>
      <c r="AA55" s="197">
        <f ca="1">IFERROR(IF((VLOOKUP($E55,'DTOC Backsheet'!$D$5:$BS$182,AA$9,FALSE))="","",(VLOOKUP($E55,'DTOC Backsheet'!$D$5:$BS$182,AA$9,FALSE))),"")</f>
        <v>550.21370710498218</v>
      </c>
      <c r="AB55" s="197">
        <f ca="1">IFERROR(IF((VLOOKUP($E55,'DTOC Backsheet'!$D$5:$BS$182,AB$9,FALSE))="","",(VLOOKUP($E55,'DTOC Backsheet'!$D$5:$BS$182,AB$9,FALSE))),"")</f>
        <v>528.19414904175119</v>
      </c>
      <c r="AC55" s="223">
        <f ca="1">IFERROR(IF((VLOOKUP($E55,'DTOC Backsheet'!$D$5:$BS$182,AC$9,FALSE))="","",(VLOOKUP($E55,'DTOC Backsheet'!$D$5:$BS$182,AC$9,FALSE))),"")</f>
        <v>634.71376117263071</v>
      </c>
      <c r="AD55" s="199">
        <f ca="1">IFERROR(IF((VLOOKUP($E55,'DTOC Backsheet'!$D$5:$BS$182,AD$9,FALSE))="","",(VLOOKUP($E55,'DTOC Backsheet'!$D$5:$BS$182,AD$9,FALSE))),"")</f>
        <v>557.92055242711297</v>
      </c>
      <c r="AE55" s="197" t="str">
        <f ca="1">IFERROR(IF((VLOOKUP($E55,'DTOC Backsheet'!$D$5:$BS$182,AE$9,FALSE))="","",(VLOOKUP($E55,'DTOC Backsheet'!$D$5:$BS$182,AE$9,FALSE))),"")</f>
        <v/>
      </c>
      <c r="AF55" s="197" t="str">
        <f ca="1">IFERROR(IF((VLOOKUP($E55,'DTOC Backsheet'!$D$5:$BS$182,AF$9,FALSE))="","",(VLOOKUP($E55,'DTOC Backsheet'!$D$5:$BS$182,AF$9,FALSE))),"")</f>
        <v/>
      </c>
      <c r="AG55" s="201" t="str">
        <f ca="1">IFERROR(IF((VLOOKUP($E55,'DTOC Backsheet'!$D$5:$BS$182,AG$9,FALSE))="","",(VLOOKUP($E55,'DTOC Backsheet'!$D$5:$BS$182,AG$9,FALSE))),"")</f>
        <v/>
      </c>
      <c r="AH55" s="197">
        <f t="shared" ca="1" si="12"/>
        <v>-35.835100939342283</v>
      </c>
      <c r="AI55" s="197">
        <f t="shared" ca="1" si="13"/>
        <v>-128.0404179089154</v>
      </c>
      <c r="AJ55" s="197">
        <f t="shared" ca="1" si="14"/>
        <v>-127.87910768796957</v>
      </c>
      <c r="AK55" s="197">
        <f t="shared" ca="1" si="15"/>
        <v>-98.130550419721317</v>
      </c>
      <c r="AL55" s="200">
        <f t="shared" ca="1" si="16"/>
        <v>-238.87858760139147</v>
      </c>
      <c r="AM55" s="199">
        <f t="shared" ca="1" si="17"/>
        <v>-148.28359456120006</v>
      </c>
      <c r="AN55" s="197" t="str">
        <f t="shared" ca="1" si="18"/>
        <v/>
      </c>
      <c r="AO55" s="197" t="str">
        <f t="shared" ca="1" si="19"/>
        <v/>
      </c>
      <c r="AP55" s="200" t="str">
        <f t="shared" ca="1" si="20"/>
        <v/>
      </c>
      <c r="AQ55" s="196">
        <f t="shared" ca="1" si="21"/>
        <v>-180.8356205942838</v>
      </c>
      <c r="AR55" s="197">
        <f t="shared" ca="1" si="22"/>
        <v>-283.50181006409781</v>
      </c>
      <c r="AS55" s="197">
        <f t="shared" ca="1" si="23"/>
        <v>-254.32589563031695</v>
      </c>
      <c r="AT55" s="197">
        <f t="shared" ca="1" si="24"/>
        <v>-236.98549365552253</v>
      </c>
      <c r="AU55" s="200">
        <f t="shared" ca="1" si="25"/>
        <v>-381.04845228421073</v>
      </c>
      <c r="AV55" s="199">
        <f t="shared" ca="1" si="26"/>
        <v>-278.27216502408049</v>
      </c>
      <c r="AW55" s="197" t="str">
        <f t="shared" ca="1" si="27"/>
        <v/>
      </c>
      <c r="AX55" s="198" t="str">
        <f t="shared" ca="1" si="28"/>
        <v/>
      </c>
      <c r="AY55" s="199" t="str">
        <f t="shared" ca="1" si="29"/>
        <v/>
      </c>
      <c r="BB55" s="122"/>
    </row>
    <row r="56" spans="1:54" s="184" customFormat="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7"/>
        <v>E09000006</v>
      </c>
      <c r="F56" s="29" t="str">
        <f ca="1">IF(E56="","",VLOOKUP(E56,'Org list'!$J$9:$K$636,2,0))</f>
        <v>Bromley</v>
      </c>
      <c r="G56" s="196">
        <f ca="1">IFERROR(IF((VLOOKUP($E56,'DTOC Backsheet'!$D$5:$BS$182,G$9,FALSE))="","",(VLOOKUP($E56,'DTOC Backsheet'!$D$5:$BS$182,G$9,FALSE))),"")</f>
        <v>180.8894254401315</v>
      </c>
      <c r="H56" s="197">
        <f ca="1">IFERROR(IF((VLOOKUP($E56,'DTOC Backsheet'!$D$5:$BS$182,H$9,FALSE))="","",(VLOOKUP($E56,'DTOC Backsheet'!$D$5:$BS$182,H$9,FALSE))),"")</f>
        <v>171.05847840534176</v>
      </c>
      <c r="I56" s="197">
        <f ca="1">IFERROR(IF((VLOOKUP($E56,'DTOC Backsheet'!$D$5:$BS$182,I$9,FALSE))="","",(VLOOKUP($E56,'DTOC Backsheet'!$D$5:$BS$182,I$9,FALSE))),"")</f>
        <v>222.1794029862485</v>
      </c>
      <c r="J56" s="198">
        <f ca="1">IFERROR(IF((VLOOKUP($E56,'DTOC Backsheet'!$D$5:$BS$182,J$9,FALSE))="","",(VLOOKUP($E56,'DTOC Backsheet'!$D$5:$BS$182,J$9,FALSE))),"")</f>
        <v>222.1794029862485</v>
      </c>
      <c r="K56" s="223">
        <f ca="1">IFERROR(IF((VLOOKUP($E56,'DTOC Backsheet'!$D$5:$BS$182,K$9,FALSE))="","",(VLOOKUP($E56,'DTOC Backsheet'!$D$5:$BS$182,K$9,FALSE))),"")</f>
        <v>296.89460045065061</v>
      </c>
      <c r="L56" s="199">
        <f ca="1">IFERROR(IF((VLOOKUP($E56,'DTOC Backsheet'!$D$5:$BS$182,L$9,FALSE))="","",(VLOOKUP($E56,'DTOC Backsheet'!$D$5:$BS$182,L$9,FALSE))),"")</f>
        <v>418.79834368204359</v>
      </c>
      <c r="M56" s="197">
        <f ca="1">IFERROR(IF((VLOOKUP($E56,'DTOC Backsheet'!$D$5:$BS$182,M$9,FALSE))="","",(VLOOKUP($E56,'DTOC Backsheet'!$D$5:$BS$182,M$9,FALSE))),"")</f>
        <v>196.7546680838993</v>
      </c>
      <c r="N56" s="198">
        <f ca="1">IFERROR(IF((VLOOKUP($E56,'DTOC Backsheet'!$D$5:$BS$182,N$9,FALSE))="","",(VLOOKUP($E56,'DTOC Backsheet'!$D$5:$BS$182,N$9,FALSE))),"")</f>
        <v>140.20706662671566</v>
      </c>
      <c r="O56" s="199">
        <f ca="1">IFERROR(IF((VLOOKUP($E56,'DTOC Backsheet'!$D$5:$BS$182,O$9,FALSE))="","",(VLOOKUP($E56,'DTOC Backsheet'!$D$5:$BS$182,O$9,FALSE))),"")</f>
        <v>140.98169130421132</v>
      </c>
      <c r="P56" s="197">
        <f ca="1">IFERROR(IF((VLOOKUP($E56,'DTOC Backsheet'!$D$5:$BS$182,P$9,FALSE))="","",(VLOOKUP($E56,'DTOC Backsheet'!$D$5:$BS$182,P$9,FALSE))),"")</f>
        <v>187.62071993044304</v>
      </c>
      <c r="Q56" s="197">
        <f ca="1">IFERROR(IF((VLOOKUP($E56,'DTOC Backsheet'!$D$5:$BS$182,Q$9,FALSE))="","",(VLOOKUP($E56,'DTOC Backsheet'!$D$5:$BS$182,Q$9,FALSE))),"")</f>
        <v>172.55810434530591</v>
      </c>
      <c r="R56" s="197">
        <f ca="1">IFERROR(IF((VLOOKUP($E56,'DTOC Backsheet'!$D$5:$BS$182,R$9,FALSE))="","",(VLOOKUP($E56,'DTOC Backsheet'!$D$5:$BS$182,R$9,FALSE))),"")</f>
        <v>151.48726737410919</v>
      </c>
      <c r="S56" s="197">
        <f ca="1">IFERROR(IF((VLOOKUP($E56,'DTOC Backsheet'!$D$5:$BS$182,S$9,FALSE))="","",(VLOOKUP($E56,'DTOC Backsheet'!$D$5:$BS$182,S$9,FALSE))),"")</f>
        <v>140.16380383847755</v>
      </c>
      <c r="T56" s="223">
        <f ca="1">IFERROR(IF((VLOOKUP($E56,'DTOC Backsheet'!$D$5:$BS$182,T$9,FALSE))="","",(VLOOKUP($E56,'DTOC Backsheet'!$D$5:$BS$182,T$9,FALSE))),"")</f>
        <v>119.8458357186242</v>
      </c>
      <c r="U56" s="199">
        <f ca="1">IFERROR(IF((VLOOKUP($E56,'DTOC Backsheet'!$D$5:$BS$182,U$9,FALSE))="","",(VLOOKUP($E56,'DTOC Backsheet'!$D$5:$BS$182,U$9,FALSE))),"")</f>
        <v>123.840696909245</v>
      </c>
      <c r="V56" s="197">
        <f ca="1">IFERROR(IF((VLOOKUP($E56,'DTOC Backsheet'!$D$5:$BS$182,V$9,FALSE))="","",(VLOOKUP($E56,'DTOC Backsheet'!$D$5:$BS$182,V$9,FALSE))),"")</f>
        <v>122.53291126736424</v>
      </c>
      <c r="W56" s="197">
        <f ca="1">IFERROR(IF((VLOOKUP($E56,'DTOC Backsheet'!$D$5:$BS$182,W$9,FALSE))="","",(VLOOKUP($E56,'DTOC Backsheet'!$D$5:$BS$182,W$9,FALSE))),"")</f>
        <v>110.674887596329</v>
      </c>
      <c r="X56" s="200">
        <f ca="1">IFERROR(IF((VLOOKUP($E56,'DTOC Backsheet'!$D$5:$BS$182,X$9,FALSE))="","",(VLOOKUP($E56,'DTOC Backsheet'!$D$5:$BS$182,X$9,FALSE))),"")</f>
        <v>122.53291126736424</v>
      </c>
      <c r="Y56" s="196">
        <f ca="1">IFERROR(IF((VLOOKUP($E56,'DTOC Backsheet'!$D$5:$BS$182,Y$9,FALSE))="","",(VLOOKUP($E56,'DTOC Backsheet'!$D$5:$BS$182,Y$9,FALSE))),"")</f>
        <v>176.61442646901199</v>
      </c>
      <c r="Z56" s="197">
        <f ca="1">IFERROR(IF((VLOOKUP($E56,'DTOC Backsheet'!$D$5:$BS$182,Z$9,FALSE))="","",(VLOOKUP($E56,'DTOC Backsheet'!$D$5:$BS$182,Z$9,FALSE))),"")</f>
        <v>214.95834800504747</v>
      </c>
      <c r="AA56" s="197">
        <f ca="1">IFERROR(IF((VLOOKUP($E56,'DTOC Backsheet'!$D$5:$BS$182,AA$9,FALSE))="","",(VLOOKUP($E56,'DTOC Backsheet'!$D$5:$BS$182,AA$9,FALSE))),"")</f>
        <v>168.48086735530751</v>
      </c>
      <c r="AB56" s="197">
        <f ca="1">IFERROR(IF((VLOOKUP($E56,'DTOC Backsheet'!$D$5:$BS$182,AB$9,FALSE))="","",(VLOOKUP($E56,'DTOC Backsheet'!$D$5:$BS$182,AB$9,FALSE))),"")</f>
        <v>166.93161800031615</v>
      </c>
      <c r="AC56" s="223">
        <f ca="1">IFERROR(IF((VLOOKUP($E56,'DTOC Backsheet'!$D$5:$BS$182,AC$9,FALSE))="","",(VLOOKUP($E56,'DTOC Backsheet'!$D$5:$BS$182,AC$9,FALSE))),"")</f>
        <v>214.1837233275518</v>
      </c>
      <c r="AD56" s="199">
        <f ca="1">IFERROR(IF((VLOOKUP($E56,'DTOC Backsheet'!$D$5:$BS$182,AD$9,FALSE))="","",(VLOOKUP($E56,'DTOC Backsheet'!$D$5:$BS$182,AD$9,FALSE))),"")</f>
        <v>236.26052663617833</v>
      </c>
      <c r="AE56" s="197" t="str">
        <f ca="1">IFERROR(IF((VLOOKUP($E56,'DTOC Backsheet'!$D$5:$BS$182,AE$9,FALSE))="","",(VLOOKUP($E56,'DTOC Backsheet'!$D$5:$BS$182,AE$9,FALSE))),"")</f>
        <v/>
      </c>
      <c r="AF56" s="197" t="str">
        <f ca="1">IFERROR(IF((VLOOKUP($E56,'DTOC Backsheet'!$D$5:$BS$182,AF$9,FALSE))="","",(VLOOKUP($E56,'DTOC Backsheet'!$D$5:$BS$182,AF$9,FALSE))),"")</f>
        <v/>
      </c>
      <c r="AG56" s="201" t="str">
        <f ca="1">IFERROR(IF((VLOOKUP($E56,'DTOC Backsheet'!$D$5:$BS$182,AG$9,FALSE))="","",(VLOOKUP($E56,'DTOC Backsheet'!$D$5:$BS$182,AG$9,FALSE))),"")</f>
        <v/>
      </c>
      <c r="AH56" s="197">
        <f t="shared" ca="1" si="12"/>
        <v>4.2749989711195155</v>
      </c>
      <c r="AI56" s="197">
        <f t="shared" ca="1" si="13"/>
        <v>-43.89986959970571</v>
      </c>
      <c r="AJ56" s="197">
        <f t="shared" ca="1" si="14"/>
        <v>53.698535630940995</v>
      </c>
      <c r="AK56" s="197">
        <f t="shared" ca="1" si="15"/>
        <v>55.247784985932356</v>
      </c>
      <c r="AL56" s="200">
        <f t="shared" ca="1" si="16"/>
        <v>82.710877123098811</v>
      </c>
      <c r="AM56" s="199">
        <f t="shared" ca="1" si="17"/>
        <v>182.53781704586527</v>
      </c>
      <c r="AN56" s="197" t="str">
        <f t="shared" ca="1" si="18"/>
        <v/>
      </c>
      <c r="AO56" s="197" t="str">
        <f t="shared" ca="1" si="19"/>
        <v/>
      </c>
      <c r="AP56" s="200" t="str">
        <f t="shared" ca="1" si="20"/>
        <v/>
      </c>
      <c r="AQ56" s="196">
        <f t="shared" ca="1" si="21"/>
        <v>11.006293461431056</v>
      </c>
      <c r="AR56" s="197">
        <f t="shared" ca="1" si="22"/>
        <v>-42.400243659741562</v>
      </c>
      <c r="AS56" s="197">
        <f t="shared" ca="1" si="23"/>
        <v>-16.993599981198315</v>
      </c>
      <c r="AT56" s="197">
        <f t="shared" ca="1" si="24"/>
        <v>-26.767814161838601</v>
      </c>
      <c r="AU56" s="200">
        <f t="shared" ca="1" si="25"/>
        <v>-94.337887608927602</v>
      </c>
      <c r="AV56" s="199">
        <f t="shared" ca="1" si="26"/>
        <v>-112.41982972693333</v>
      </c>
      <c r="AW56" s="197" t="str">
        <f t="shared" ca="1" si="27"/>
        <v/>
      </c>
      <c r="AX56" s="198" t="str">
        <f t="shared" ca="1" si="28"/>
        <v/>
      </c>
      <c r="AY56" s="199" t="str">
        <f t="shared" ca="1" si="29"/>
        <v/>
      </c>
      <c r="BB56" s="122"/>
    </row>
    <row r="57" spans="1:54" s="184" customFormat="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7"/>
        <v>E10000002</v>
      </c>
      <c r="F57" s="29" t="str">
        <f ca="1">IF(E57="","",VLOOKUP(E57,'Org list'!$J$9:$K$636,2,0))</f>
        <v>Buckinghamshire</v>
      </c>
      <c r="G57" s="196">
        <f ca="1">IFERROR(IF((VLOOKUP($E57,'DTOC Backsheet'!$D$5:$BS$182,G$9,FALSE))="","",(VLOOKUP($E57,'DTOC Backsheet'!$D$5:$BS$182,G$9,FALSE))),"")</f>
        <v>270.76449576199997</v>
      </c>
      <c r="H57" s="197">
        <f ca="1">IFERROR(IF((VLOOKUP($E57,'DTOC Backsheet'!$D$5:$BS$182,H$9,FALSE))="","",(VLOOKUP($E57,'DTOC Backsheet'!$D$5:$BS$182,H$9,FALSE))),"")</f>
        <v>214.03056814280393</v>
      </c>
      <c r="I57" s="197">
        <f ca="1">IFERROR(IF((VLOOKUP($E57,'DTOC Backsheet'!$D$5:$BS$182,I$9,FALSE))="","",(VLOOKUP($E57,'DTOC Backsheet'!$D$5:$BS$182,I$9,FALSE))),"")</f>
        <v>231.07509575372117</v>
      </c>
      <c r="J57" s="198">
        <f ca="1">IFERROR(IF((VLOOKUP($E57,'DTOC Backsheet'!$D$5:$BS$182,J$9,FALSE))="","",(VLOOKUP($E57,'DTOC Backsheet'!$D$5:$BS$182,J$9,FALSE))),"")</f>
        <v>277.82580005795137</v>
      </c>
      <c r="K57" s="223">
        <f ca="1">IFERROR(IF((VLOOKUP($E57,'DTOC Backsheet'!$D$5:$BS$182,K$9,FALSE))="","",(VLOOKUP($E57,'DTOC Backsheet'!$D$5:$BS$182,K$9,FALSE))),"")</f>
        <v>312.15834853137045</v>
      </c>
      <c r="L57" s="199">
        <f ca="1">IFERROR(IF((VLOOKUP($E57,'DTOC Backsheet'!$D$5:$BS$182,L$9,FALSE))="","",(VLOOKUP($E57,'DTOC Backsheet'!$D$5:$BS$182,L$9,FALSE))),"")</f>
        <v>310.2104025186942</v>
      </c>
      <c r="M57" s="197">
        <f ca="1">IFERROR(IF((VLOOKUP($E57,'DTOC Backsheet'!$D$5:$BS$182,M$9,FALSE))="","",(VLOOKUP($E57,'DTOC Backsheet'!$D$5:$BS$182,M$9,FALSE))),"")</f>
        <v>294.22270628076035</v>
      </c>
      <c r="N57" s="198">
        <f ca="1">IFERROR(IF((VLOOKUP($E57,'DTOC Backsheet'!$D$5:$BS$182,N$9,FALSE))="","",(VLOOKUP($E57,'DTOC Backsheet'!$D$5:$BS$182,N$9,FALSE))),"")</f>
        <v>310.90419086035973</v>
      </c>
      <c r="O57" s="199">
        <f ca="1">IFERROR(IF((VLOOKUP($E57,'DTOC Backsheet'!$D$5:$BS$182,O$9,FALSE))="","",(VLOOKUP($E57,'DTOC Backsheet'!$D$5:$BS$182,O$9,FALSE))),"")</f>
        <v>337.73962257536743</v>
      </c>
      <c r="P57" s="197">
        <f ca="1">IFERROR(IF((VLOOKUP($E57,'DTOC Backsheet'!$D$5:$BS$182,P$9,FALSE))="","",(VLOOKUP($E57,'DTOC Backsheet'!$D$5:$BS$182,P$9,FALSE))),"")</f>
        <v>288.66221142089381</v>
      </c>
      <c r="Q57" s="197">
        <f ca="1">IFERROR(IF((VLOOKUP($E57,'DTOC Backsheet'!$D$5:$BS$182,Q$9,FALSE))="","",(VLOOKUP($E57,'DTOC Backsheet'!$D$5:$BS$182,Q$9,FALSE))),"")</f>
        <v>288.66221142089381</v>
      </c>
      <c r="R57" s="197">
        <f ca="1">IFERROR(IF((VLOOKUP($E57,'DTOC Backsheet'!$D$5:$BS$182,R$9,FALSE))="","",(VLOOKUP($E57,'DTOC Backsheet'!$D$5:$BS$182,R$9,FALSE))),"")</f>
        <v>279.23354622372892</v>
      </c>
      <c r="S57" s="197">
        <f ca="1">IFERROR(IF((VLOOKUP($E57,'DTOC Backsheet'!$D$5:$BS$182,S$9,FALSE))="","",(VLOOKUP($E57,'DTOC Backsheet'!$D$5:$BS$182,S$9,FALSE))),"")</f>
        <v>275.60713653251173</v>
      </c>
      <c r="T57" s="223">
        <f ca="1">IFERROR(IF((VLOOKUP($E57,'DTOC Backsheet'!$D$5:$BS$182,T$9,FALSE))="","",(VLOOKUP($E57,'DTOC Backsheet'!$D$5:$BS$182,T$9,FALSE))),"")</f>
        <v>241.93169130653763</v>
      </c>
      <c r="U57" s="199">
        <f ca="1">IFERROR(IF((VLOOKUP($E57,'DTOC Backsheet'!$D$5:$BS$182,U$9,FALSE))="","",(VLOOKUP($E57,'DTOC Backsheet'!$D$5:$BS$182,U$9,FALSE))),"")</f>
        <v>249.75411711978609</v>
      </c>
      <c r="V57" s="197">
        <f ca="1">IFERROR(IF((VLOOKUP($E57,'DTOC Backsheet'!$D$5:$BS$182,V$9,FALSE))="","",(VLOOKUP($E57,'DTOC Backsheet'!$D$5:$BS$182,V$9,FALSE))),"")</f>
        <v>249.08812334533286</v>
      </c>
      <c r="W57" s="197">
        <f ca="1">IFERROR(IF((VLOOKUP($E57,'DTOC Backsheet'!$D$5:$BS$182,W$9,FALSE))="","",(VLOOKUP($E57,'DTOC Backsheet'!$D$5:$BS$182,W$9,FALSE))),"")</f>
        <v>225.68224571943284</v>
      </c>
      <c r="X57" s="200">
        <f ca="1">IFERROR(IF((VLOOKUP($E57,'DTOC Backsheet'!$D$5:$BS$182,X$9,FALSE))="","",(VLOOKUP($E57,'DTOC Backsheet'!$D$5:$BS$182,X$9,FALSE))),"")</f>
        <v>249.08688034431898</v>
      </c>
      <c r="Y57" s="196">
        <f ca="1">IFERROR(IF((VLOOKUP($E57,'DTOC Backsheet'!$D$5:$BS$182,Y$9,FALSE))="","",(VLOOKUP($E57,'DTOC Backsheet'!$D$5:$BS$182,Y$9,FALSE))),"")</f>
        <v>406.64140670849537</v>
      </c>
      <c r="Z57" s="197">
        <f ca="1">IFERROR(IF((VLOOKUP($E57,'DTOC Backsheet'!$D$5:$BS$182,Z$9,FALSE))="","",(VLOOKUP($E57,'DTOC Backsheet'!$D$5:$BS$182,Z$9,FALSE))),"")</f>
        <v>381.74006016213684</v>
      </c>
      <c r="AA57" s="197">
        <f ca="1">IFERROR(IF((VLOOKUP($E57,'DTOC Backsheet'!$D$5:$BS$182,AA$9,FALSE))="","",(VLOOKUP($E57,'DTOC Backsheet'!$D$5:$BS$182,AA$9,FALSE))),"")</f>
        <v>370.61907044240388</v>
      </c>
      <c r="AB57" s="197">
        <f ca="1">IFERROR(IF((VLOOKUP($E57,'DTOC Backsheet'!$D$5:$BS$182,AB$9,FALSE))="","",(VLOOKUP($E57,'DTOC Backsheet'!$D$5:$BS$182,AB$9,FALSE))),"")</f>
        <v>336.77257999104279</v>
      </c>
      <c r="AC57" s="223">
        <f ca="1">IFERROR(IF((VLOOKUP($E57,'DTOC Backsheet'!$D$5:$BS$182,AC$9,FALSE))="","",(VLOOKUP($E57,'DTOC Backsheet'!$D$5:$BS$182,AC$9,FALSE))),"")</f>
        <v>294.22270628076035</v>
      </c>
      <c r="AD57" s="199">
        <f ca="1">IFERROR(IF((VLOOKUP($E57,'DTOC Backsheet'!$D$5:$BS$182,AD$9,FALSE))="","",(VLOOKUP($E57,'DTOC Backsheet'!$D$5:$BS$182,AD$9,FALSE))),"")</f>
        <v>312.35475473684659</v>
      </c>
      <c r="AE57" s="197" t="str">
        <f ca="1">IFERROR(IF((VLOOKUP($E57,'DTOC Backsheet'!$D$5:$BS$182,AE$9,FALSE))="","",(VLOOKUP($E57,'DTOC Backsheet'!$D$5:$BS$182,AE$9,FALSE))),"")</f>
        <v/>
      </c>
      <c r="AF57" s="197" t="str">
        <f ca="1">IFERROR(IF((VLOOKUP($E57,'DTOC Backsheet'!$D$5:$BS$182,AF$9,FALSE))="","",(VLOOKUP($E57,'DTOC Backsheet'!$D$5:$BS$182,AF$9,FALSE))),"")</f>
        <v/>
      </c>
      <c r="AG57" s="201" t="str">
        <f ca="1">IFERROR(IF((VLOOKUP($E57,'DTOC Backsheet'!$D$5:$BS$182,AG$9,FALSE))="","",(VLOOKUP($E57,'DTOC Backsheet'!$D$5:$BS$182,AG$9,FALSE))),"")</f>
        <v/>
      </c>
      <c r="AH57" s="197">
        <f t="shared" ca="1" si="12"/>
        <v>-135.8769109464954</v>
      </c>
      <c r="AI57" s="197">
        <f t="shared" ca="1" si="13"/>
        <v>-167.70949201933291</v>
      </c>
      <c r="AJ57" s="197">
        <f t="shared" ca="1" si="14"/>
        <v>-139.54397468868271</v>
      </c>
      <c r="AK57" s="197">
        <f t="shared" ca="1" si="15"/>
        <v>-58.94677993309142</v>
      </c>
      <c r="AL57" s="200">
        <f t="shared" ca="1" si="16"/>
        <v>17.935642250610101</v>
      </c>
      <c r="AM57" s="199">
        <f t="shared" ca="1" si="17"/>
        <v>-2.1443522181523917</v>
      </c>
      <c r="AN57" s="197" t="str">
        <f t="shared" ca="1" si="18"/>
        <v/>
      </c>
      <c r="AO57" s="197" t="str">
        <f t="shared" ca="1" si="19"/>
        <v/>
      </c>
      <c r="AP57" s="200" t="str">
        <f t="shared" ca="1" si="20"/>
        <v/>
      </c>
      <c r="AQ57" s="196">
        <f t="shared" ca="1" si="21"/>
        <v>-117.97919528760156</v>
      </c>
      <c r="AR57" s="197">
        <f t="shared" ca="1" si="22"/>
        <v>-93.077848741243031</v>
      </c>
      <c r="AS57" s="197">
        <f t="shared" ca="1" si="23"/>
        <v>-91.385524218674959</v>
      </c>
      <c r="AT57" s="197">
        <f t="shared" ca="1" si="24"/>
        <v>-61.165443458531058</v>
      </c>
      <c r="AU57" s="200">
        <f t="shared" ca="1" si="25"/>
        <v>-52.291014974222719</v>
      </c>
      <c r="AV57" s="199">
        <f t="shared" ca="1" si="26"/>
        <v>-62.600637617060499</v>
      </c>
      <c r="AW57" s="197" t="str">
        <f t="shared" ca="1" si="27"/>
        <v/>
      </c>
      <c r="AX57" s="198" t="str">
        <f t="shared" ca="1" si="28"/>
        <v/>
      </c>
      <c r="AY57" s="199" t="str">
        <f t="shared" ca="1" si="29"/>
        <v/>
      </c>
      <c r="BB57" s="122"/>
    </row>
    <row r="58" spans="1:54" s="184" customFormat="1">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7"/>
        <v>E08000002</v>
      </c>
      <c r="F58" s="29" t="str">
        <f ca="1">IF(E58="","",VLOOKUP(E58,'Org list'!$J$9:$K$636,2,0))</f>
        <v>Bury</v>
      </c>
      <c r="G58" s="196">
        <f ca="1">IFERROR(IF((VLOOKUP($E58,'DTOC Backsheet'!$D$5:$BS$182,G$9,FALSE))="","",(VLOOKUP($E58,'DTOC Backsheet'!$D$5:$BS$182,G$9,FALSE))),"")</f>
        <v>167.49613866483611</v>
      </c>
      <c r="H58" s="197">
        <f ca="1">IFERROR(IF((VLOOKUP($E58,'DTOC Backsheet'!$D$5:$BS$182,H$9,FALSE))="","",(VLOOKUP($E58,'DTOC Backsheet'!$D$5:$BS$182,H$9,FALSE))),"")</f>
        <v>259.48172301355754</v>
      </c>
      <c r="I58" s="197">
        <f ca="1">IFERROR(IF((VLOOKUP($E58,'DTOC Backsheet'!$D$5:$BS$182,I$9,FALSE))="","",(VLOOKUP($E58,'DTOC Backsheet'!$D$5:$BS$182,I$9,FALSE))),"")</f>
        <v>352.84022653166295</v>
      </c>
      <c r="J58" s="198">
        <f ca="1">IFERROR(IF((VLOOKUP($E58,'DTOC Backsheet'!$D$5:$BS$182,J$9,FALSE))="","",(VLOOKUP($E58,'DTOC Backsheet'!$D$5:$BS$182,J$9,FALSE))),"")</f>
        <v>295.86408100223099</v>
      </c>
      <c r="K58" s="223">
        <f ca="1">IFERROR(IF((VLOOKUP($E58,'DTOC Backsheet'!$D$5:$BS$182,K$9,FALSE))="","",(VLOOKUP($E58,'DTOC Backsheet'!$D$5:$BS$182,K$9,FALSE))),"")</f>
        <v>347.34854985412733</v>
      </c>
      <c r="L58" s="199">
        <f ca="1">IFERROR(IF((VLOOKUP($E58,'DTOC Backsheet'!$D$5:$BS$182,L$9,FALSE))="","",(VLOOKUP($E58,'DTOC Backsheet'!$D$5:$BS$182,L$9,FALSE))),"")</f>
        <v>383.04444825810879</v>
      </c>
      <c r="M58" s="197">
        <f ca="1">IFERROR(IF((VLOOKUP($E58,'DTOC Backsheet'!$D$5:$BS$182,M$9,FALSE))="","",(VLOOKUP($E58,'DTOC Backsheet'!$D$5:$BS$182,M$9,FALSE))),"")</f>
        <v>437.09030304014522</v>
      </c>
      <c r="N58" s="198">
        <f ca="1">IFERROR(IF((VLOOKUP($E58,'DTOC Backsheet'!$D$5:$BS$182,N$9,FALSE))="","",(VLOOKUP($E58,'DTOC Backsheet'!$D$5:$BS$182,N$9,FALSE))),"")</f>
        <v>615.18930676723392</v>
      </c>
      <c r="O58" s="199">
        <f ca="1">IFERROR(IF((VLOOKUP($E58,'DTOC Backsheet'!$D$5:$BS$182,O$9,FALSE))="","",(VLOOKUP($E58,'DTOC Backsheet'!$D$5:$BS$182,O$9,FALSE))),"")</f>
        <v>513.22422829752657</v>
      </c>
      <c r="P58" s="197">
        <f ca="1">IFERROR(IF((VLOOKUP($E58,'DTOC Backsheet'!$D$5:$BS$182,P$9,FALSE))="","",(VLOOKUP($E58,'DTOC Backsheet'!$D$5:$BS$182,P$9,FALSE))),"")</f>
        <v>466.18433876350167</v>
      </c>
      <c r="Q58" s="197">
        <f ca="1">IFERROR(IF((VLOOKUP($E58,'DTOC Backsheet'!$D$5:$BS$182,Q$9,FALSE))="","",(VLOOKUP($E58,'DTOC Backsheet'!$D$5:$BS$182,Q$9,FALSE))),"")</f>
        <v>432.67181630645786</v>
      </c>
      <c r="R58" s="197">
        <f ca="1">IFERROR(IF((VLOOKUP($E58,'DTOC Backsheet'!$D$5:$BS$182,R$9,FALSE))="","",(VLOOKUP($E58,'DTOC Backsheet'!$D$5:$BS$182,R$9,FALSE))),"")</f>
        <v>399.15929384941415</v>
      </c>
      <c r="S58" s="197">
        <f ca="1">IFERROR(IF((VLOOKUP($E58,'DTOC Backsheet'!$D$5:$BS$182,S$9,FALSE))="","",(VLOOKUP($E58,'DTOC Backsheet'!$D$5:$BS$182,S$9,FALSE))),"")</f>
        <v>365.57879467339046</v>
      </c>
      <c r="T58" s="223">
        <f ca="1">IFERROR(IF((VLOOKUP($E58,'DTOC Backsheet'!$D$5:$BS$182,T$9,FALSE))="","",(VLOOKUP($E58,'DTOC Backsheet'!$D$5:$BS$182,T$9,FALSE))),"")</f>
        <v>331.99829549736688</v>
      </c>
      <c r="U58" s="199">
        <f ca="1">IFERROR(IF((VLOOKUP($E58,'DTOC Backsheet'!$D$5:$BS$182,U$9,FALSE))="","",(VLOOKUP($E58,'DTOC Backsheet'!$D$5:$BS$182,U$9,FALSE))),"")</f>
        <v>343.01052397209531</v>
      </c>
      <c r="V58" s="197">
        <f ca="1">IFERROR(IF((VLOOKUP($E58,'DTOC Backsheet'!$D$5:$BS$182,V$9,FALSE))="","",(VLOOKUP($E58,'DTOC Backsheet'!$D$5:$BS$182,V$9,FALSE))),"")</f>
        <v>341.52333498795491</v>
      </c>
      <c r="W58" s="197">
        <f ca="1">IFERROR(IF((VLOOKUP($E58,'DTOC Backsheet'!$D$5:$BS$182,W$9,FALSE))="","",(VLOOKUP($E58,'DTOC Backsheet'!$D$5:$BS$182,W$9,FALSE))),"")</f>
        <v>308.49452256739966</v>
      </c>
      <c r="X58" s="200">
        <f ca="1">IFERROR(IF((VLOOKUP($E58,'DTOC Backsheet'!$D$5:$BS$182,X$9,FALSE))="","",(VLOOKUP($E58,'DTOC Backsheet'!$D$5:$BS$182,X$9,FALSE))),"")</f>
        <v>341.52333498795491</v>
      </c>
      <c r="Y58" s="196">
        <f ca="1">IFERROR(IF((VLOOKUP($E58,'DTOC Backsheet'!$D$5:$BS$182,Y$9,FALSE))="","",(VLOOKUP($E58,'DTOC Backsheet'!$D$5:$BS$182,Y$9,FALSE))),"")</f>
        <v>566.24606910177442</v>
      </c>
      <c r="Z58" s="197">
        <f ca="1">IFERROR(IF((VLOOKUP($E58,'DTOC Backsheet'!$D$5:$BS$182,Z$9,FALSE))="","",(VLOOKUP($E58,'DTOC Backsheet'!$D$5:$BS$182,Z$9,FALSE))),"")</f>
        <v>541.77445026904468</v>
      </c>
      <c r="AA58" s="197">
        <f ca="1">IFERROR(IF((VLOOKUP($E58,'DTOC Backsheet'!$D$5:$BS$182,AA$9,FALSE))="","",(VLOOKUP($E58,'DTOC Backsheet'!$D$5:$BS$182,AA$9,FALSE))),"")</f>
        <v>701.51973987158601</v>
      </c>
      <c r="AB58" s="197">
        <f ca="1">IFERROR(IF((VLOOKUP($E58,'DTOC Backsheet'!$D$5:$BS$182,AB$9,FALSE))="","",(VLOOKUP($E58,'DTOC Backsheet'!$D$5:$BS$182,AB$9,FALSE))),"")</f>
        <v>844.95061691897433</v>
      </c>
      <c r="AC58" s="223">
        <f ca="1">IFERROR(IF((VLOOKUP($E58,'DTOC Backsheet'!$D$5:$BS$182,AC$9,FALSE))="","",(VLOOKUP($E58,'DTOC Backsheet'!$D$5:$BS$182,AC$9,FALSE))),"")</f>
        <v>662.09324286329922</v>
      </c>
      <c r="AD58" s="199">
        <f ca="1">IFERROR(IF((VLOOKUP($E58,'DTOC Backsheet'!$D$5:$BS$182,AD$9,FALSE))="","",(VLOOKUP($E58,'DTOC Backsheet'!$D$5:$BS$182,AD$9,FALSE))),"")</f>
        <v>652.57650220612652</v>
      </c>
      <c r="AE58" s="197" t="str">
        <f ca="1">IFERROR(IF((VLOOKUP($E58,'DTOC Backsheet'!$D$5:$BS$182,AE$9,FALSE))="","",(VLOOKUP($E58,'DTOC Backsheet'!$D$5:$BS$182,AE$9,FALSE))),"")</f>
        <v/>
      </c>
      <c r="AF58" s="197" t="str">
        <f ca="1">IFERROR(IF((VLOOKUP($E58,'DTOC Backsheet'!$D$5:$BS$182,AF$9,FALSE))="","",(VLOOKUP($E58,'DTOC Backsheet'!$D$5:$BS$182,AF$9,FALSE))),"")</f>
        <v/>
      </c>
      <c r="AG58" s="201" t="str">
        <f ca="1">IFERROR(IF((VLOOKUP($E58,'DTOC Backsheet'!$D$5:$BS$182,AG$9,FALSE))="","",(VLOOKUP($E58,'DTOC Backsheet'!$D$5:$BS$182,AG$9,FALSE))),"")</f>
        <v/>
      </c>
      <c r="AH58" s="197">
        <f t="shared" ca="1" si="12"/>
        <v>-398.74993043693831</v>
      </c>
      <c r="AI58" s="197">
        <f t="shared" ca="1" si="13"/>
        <v>-282.29272725548714</v>
      </c>
      <c r="AJ58" s="197">
        <f t="shared" ca="1" si="14"/>
        <v>-348.67951333992306</v>
      </c>
      <c r="AK58" s="197">
        <f t="shared" ca="1" si="15"/>
        <v>-549.08653591674329</v>
      </c>
      <c r="AL58" s="200">
        <f t="shared" ca="1" si="16"/>
        <v>-314.7446930091719</v>
      </c>
      <c r="AM58" s="199">
        <f t="shared" ca="1" si="17"/>
        <v>-269.53205394801773</v>
      </c>
      <c r="AN58" s="197" t="str">
        <f t="shared" ca="1" si="18"/>
        <v/>
      </c>
      <c r="AO58" s="197" t="str">
        <f t="shared" ca="1" si="19"/>
        <v/>
      </c>
      <c r="AP58" s="200" t="str">
        <f t="shared" ca="1" si="20"/>
        <v/>
      </c>
      <c r="AQ58" s="196">
        <f t="shared" ca="1" si="21"/>
        <v>-100.06173033827275</v>
      </c>
      <c r="AR58" s="197">
        <f t="shared" ca="1" si="22"/>
        <v>-109.10263396258682</v>
      </c>
      <c r="AS58" s="197">
        <f t="shared" ca="1" si="23"/>
        <v>-302.36044602217186</v>
      </c>
      <c r="AT58" s="197">
        <f t="shared" ca="1" si="24"/>
        <v>-479.37182224558387</v>
      </c>
      <c r="AU58" s="200">
        <f t="shared" ca="1" si="25"/>
        <v>-330.09494736593234</v>
      </c>
      <c r="AV58" s="199">
        <f t="shared" ca="1" si="26"/>
        <v>-309.56597823403121</v>
      </c>
      <c r="AW58" s="197" t="str">
        <f t="shared" ca="1" si="27"/>
        <v/>
      </c>
      <c r="AX58" s="198" t="str">
        <f t="shared" ca="1" si="28"/>
        <v/>
      </c>
      <c r="AY58" s="199" t="str">
        <f t="shared" ca="1" si="29"/>
        <v/>
      </c>
      <c r="BB58" s="122"/>
    </row>
    <row r="59" spans="1:54" s="184" customFormat="1">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7"/>
        <v>E08000033</v>
      </c>
      <c r="F59" s="29" t="str">
        <f ca="1">IF(E59="","",VLOOKUP(E59,'Org list'!$J$9:$K$636,2,0))</f>
        <v>Calderdale</v>
      </c>
      <c r="G59" s="196">
        <f ca="1">IFERROR(IF((VLOOKUP($E59,'DTOC Backsheet'!$D$5:$BS$182,G$9,FALSE))="","",(VLOOKUP($E59,'DTOC Backsheet'!$D$5:$BS$182,G$9,FALSE))),"")</f>
        <v>381.04705102717031</v>
      </c>
      <c r="H59" s="197">
        <f ca="1">IFERROR(IF((VLOOKUP($E59,'DTOC Backsheet'!$D$5:$BS$182,H$9,FALSE))="","",(VLOOKUP($E59,'DTOC Backsheet'!$D$5:$BS$182,H$9,FALSE))),"")</f>
        <v>308.64197530864197</v>
      </c>
      <c r="I59" s="197">
        <f ca="1">IFERROR(IF((VLOOKUP($E59,'DTOC Backsheet'!$D$5:$BS$182,I$9,FALSE))="","",(VLOOKUP($E59,'DTOC Backsheet'!$D$5:$BS$182,I$9,FALSE))),"")</f>
        <v>261.39459539061926</v>
      </c>
      <c r="J59" s="198">
        <f ca="1">IFERROR(IF((VLOOKUP($E59,'DTOC Backsheet'!$D$5:$BS$182,J$9,FALSE))="","",(VLOOKUP($E59,'DTOC Backsheet'!$D$5:$BS$182,J$9,FALSE))),"")</f>
        <v>347.91252485089467</v>
      </c>
      <c r="K59" s="223">
        <f ca="1">IFERROR(IF((VLOOKUP($E59,'DTOC Backsheet'!$D$5:$BS$182,K$9,FALSE))="","",(VLOOKUP($E59,'DTOC Backsheet'!$D$5:$BS$182,K$9,FALSE))),"")</f>
        <v>231.32808089733206</v>
      </c>
      <c r="L59" s="199">
        <f ca="1">IFERROR(IF((VLOOKUP($E59,'DTOC Backsheet'!$D$5:$BS$182,L$9,FALSE))="","",(VLOOKUP($E59,'DTOC Backsheet'!$D$5:$BS$182,L$9,FALSE))),"")</f>
        <v>119.03885329995337</v>
      </c>
      <c r="M59" s="197">
        <f ca="1">IFERROR(IF((VLOOKUP($E59,'DTOC Backsheet'!$D$5:$BS$182,M$9,FALSE))="","",(VLOOKUP($E59,'DTOC Backsheet'!$D$5:$BS$182,M$9,FALSE))),"")</f>
        <v>137.30834178128976</v>
      </c>
      <c r="N59" s="198">
        <f ca="1">IFERROR(IF((VLOOKUP($E59,'DTOC Backsheet'!$D$5:$BS$182,N$9,FALSE))="","",(VLOOKUP($E59,'DTOC Backsheet'!$D$5:$BS$182,N$9,FALSE))),"")</f>
        <v>66.223934752922943</v>
      </c>
      <c r="O59" s="199">
        <f ca="1">IFERROR(IF((VLOOKUP($E59,'DTOC Backsheet'!$D$5:$BS$182,O$9,FALSE))="","",(VLOOKUP($E59,'DTOC Backsheet'!$D$5:$BS$182,O$9,FALSE))),"")</f>
        <v>199.27936329319928</v>
      </c>
      <c r="P59" s="197">
        <f ca="1">IFERROR(IF((VLOOKUP($E59,'DTOC Backsheet'!$D$5:$BS$182,P$9,FALSE))="","",(VLOOKUP($E59,'DTOC Backsheet'!$D$5:$BS$182,P$9,FALSE))),"")</f>
        <v>307.42487142182574</v>
      </c>
      <c r="Q59" s="197">
        <f ca="1">IFERROR(IF((VLOOKUP($E59,'DTOC Backsheet'!$D$5:$BS$182,Q$9,FALSE))="","",(VLOOKUP($E59,'DTOC Backsheet'!$D$5:$BS$182,Q$9,FALSE))),"")</f>
        <v>433.18959154893628</v>
      </c>
      <c r="R59" s="197">
        <f ca="1">IFERROR(IF((VLOOKUP($E59,'DTOC Backsheet'!$D$5:$BS$182,R$9,FALSE))="","",(VLOOKUP($E59,'DTOC Backsheet'!$D$5:$BS$182,R$9,FALSE))),"")</f>
        <v>222.97416563598827</v>
      </c>
      <c r="S59" s="197">
        <f ca="1">IFERROR(IF((VLOOKUP($E59,'DTOC Backsheet'!$D$5:$BS$182,S$9,FALSE))="","",(VLOOKUP($E59,'DTOC Backsheet'!$D$5:$BS$182,S$9,FALSE))),"")</f>
        <v>222.97416563598827</v>
      </c>
      <c r="T59" s="223">
        <f ca="1">IFERROR(IF((VLOOKUP($E59,'DTOC Backsheet'!$D$5:$BS$182,T$9,FALSE))="","",(VLOOKUP($E59,'DTOC Backsheet'!$D$5:$BS$182,T$9,FALSE))),"")</f>
        <v>125.15716109268004</v>
      </c>
      <c r="U59" s="199">
        <f ca="1">IFERROR(IF((VLOOKUP($E59,'DTOC Backsheet'!$D$5:$BS$182,U$9,FALSE))="","",(VLOOKUP($E59,'DTOC Backsheet'!$D$5:$BS$182,U$9,FALSE))),"")</f>
        <v>129.32906646243606</v>
      </c>
      <c r="V59" s="197">
        <f ca="1">IFERROR(IF((VLOOKUP($E59,'DTOC Backsheet'!$D$5:$BS$182,V$9,FALSE))="","",(VLOOKUP($E59,'DTOC Backsheet'!$D$5:$BS$182,V$9,FALSE))),"")</f>
        <v>128.56132071008525</v>
      </c>
      <c r="W59" s="197">
        <f ca="1">IFERROR(IF((VLOOKUP($E59,'DTOC Backsheet'!$D$5:$BS$182,W$9,FALSE))="","",(VLOOKUP($E59,'DTOC Backsheet'!$D$5:$BS$182,W$9,FALSE))),"")</f>
        <v>116.11990257685117</v>
      </c>
      <c r="X59" s="200">
        <f ca="1">IFERROR(IF((VLOOKUP($E59,'DTOC Backsheet'!$D$5:$BS$182,X$9,FALSE))="","",(VLOOKUP($E59,'DTOC Backsheet'!$D$5:$BS$182,X$9,FALSE))),"")</f>
        <v>128.56132071008525</v>
      </c>
      <c r="Y59" s="196">
        <f ca="1">IFERROR(IF((VLOOKUP($E59,'DTOC Backsheet'!$D$5:$BS$182,Y$9,FALSE))="","",(VLOOKUP($E59,'DTOC Backsheet'!$D$5:$BS$182,Y$9,FALSE))),"")</f>
        <v>307.42487142182574</v>
      </c>
      <c r="Z59" s="197">
        <f ca="1">IFERROR(IF((VLOOKUP($E59,'DTOC Backsheet'!$D$5:$BS$182,Z$9,FALSE))="","",(VLOOKUP($E59,'DTOC Backsheet'!$D$5:$BS$182,Z$9,FALSE))),"")</f>
        <v>433.18959154893628</v>
      </c>
      <c r="AA59" s="197">
        <f ca="1">IFERROR(IF((VLOOKUP($E59,'DTOC Backsheet'!$D$5:$BS$182,AA$9,FALSE))="","",(VLOOKUP($E59,'DTOC Backsheet'!$D$5:$BS$182,AA$9,FALSE))),"")</f>
        <v>222.97416563598827</v>
      </c>
      <c r="AB59" s="197">
        <f ca="1">IFERROR(IF((VLOOKUP($E59,'DTOC Backsheet'!$D$5:$BS$182,AB$9,FALSE))="","",(VLOOKUP($E59,'DTOC Backsheet'!$D$5:$BS$182,AB$9,FALSE))),"")</f>
        <v>318.96849307600496</v>
      </c>
      <c r="AC59" s="223">
        <f ca="1">IFERROR(IF((VLOOKUP($E59,'DTOC Backsheet'!$D$5:$BS$182,AC$9,FALSE))="","",(VLOOKUP($E59,'DTOC Backsheet'!$D$5:$BS$182,AC$9,FALSE))),"")</f>
        <v>131.84031047141539</v>
      </c>
      <c r="AD59" s="199">
        <f ca="1">IFERROR(IF((VLOOKUP($E59,'DTOC Backsheet'!$D$5:$BS$182,AD$9,FALSE))="","",(VLOOKUP($E59,'DTOC Backsheet'!$D$5:$BS$182,AD$9,FALSE))),"")</f>
        <v>193.20377294889445</v>
      </c>
      <c r="AE59" s="197" t="str">
        <f ca="1">IFERROR(IF((VLOOKUP($E59,'DTOC Backsheet'!$D$5:$BS$182,AE$9,FALSE))="","",(VLOOKUP($E59,'DTOC Backsheet'!$D$5:$BS$182,AE$9,FALSE))),"")</f>
        <v/>
      </c>
      <c r="AF59" s="197" t="str">
        <f ca="1">IFERROR(IF((VLOOKUP($E59,'DTOC Backsheet'!$D$5:$BS$182,AF$9,FALSE))="","",(VLOOKUP($E59,'DTOC Backsheet'!$D$5:$BS$182,AF$9,FALSE))),"")</f>
        <v/>
      </c>
      <c r="AG59" s="201" t="str">
        <f ca="1">IFERROR(IF((VLOOKUP($E59,'DTOC Backsheet'!$D$5:$BS$182,AG$9,FALSE))="","",(VLOOKUP($E59,'DTOC Backsheet'!$D$5:$BS$182,AG$9,FALSE))),"")</f>
        <v/>
      </c>
      <c r="AH59" s="197">
        <f t="shared" ca="1" si="12"/>
        <v>73.62217960534457</v>
      </c>
      <c r="AI59" s="197">
        <f t="shared" ca="1" si="13"/>
        <v>-124.5476162402943</v>
      </c>
      <c r="AJ59" s="197">
        <f t="shared" ca="1" si="14"/>
        <v>38.420429754630987</v>
      </c>
      <c r="AK59" s="197">
        <f t="shared" ca="1" si="15"/>
        <v>28.944031774889709</v>
      </c>
      <c r="AL59" s="200">
        <f t="shared" ca="1" si="16"/>
        <v>99.487770425916665</v>
      </c>
      <c r="AM59" s="199">
        <f t="shared" ca="1" si="17"/>
        <v>-74.16491964894108</v>
      </c>
      <c r="AN59" s="197" t="str">
        <f t="shared" ca="1" si="18"/>
        <v/>
      </c>
      <c r="AO59" s="197" t="str">
        <f t="shared" ca="1" si="19"/>
        <v/>
      </c>
      <c r="AP59" s="200" t="str">
        <f t="shared" ca="1" si="20"/>
        <v/>
      </c>
      <c r="AQ59" s="196">
        <f t="shared" ca="1" si="21"/>
        <v>0</v>
      </c>
      <c r="AR59" s="197">
        <f t="shared" ca="1" si="22"/>
        <v>0</v>
      </c>
      <c r="AS59" s="197">
        <f t="shared" ca="1" si="23"/>
        <v>0</v>
      </c>
      <c r="AT59" s="197">
        <f t="shared" ca="1" si="24"/>
        <v>-95.99432744001669</v>
      </c>
      <c r="AU59" s="200">
        <f t="shared" ca="1" si="25"/>
        <v>-6.6831493787353509</v>
      </c>
      <c r="AV59" s="199">
        <f t="shared" ca="1" si="26"/>
        <v>-63.874706486458393</v>
      </c>
      <c r="AW59" s="197" t="str">
        <f t="shared" ca="1" si="27"/>
        <v/>
      </c>
      <c r="AX59" s="198" t="str">
        <f t="shared" ca="1" si="28"/>
        <v/>
      </c>
      <c r="AY59" s="199" t="str">
        <f t="shared" ca="1" si="29"/>
        <v/>
      </c>
      <c r="BB59" s="122"/>
    </row>
    <row r="60" spans="1:54">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7"/>
        <v>E10000003</v>
      </c>
      <c r="F60" s="29" t="str">
        <f ca="1">IF(E60="","",VLOOKUP(E60,'Org list'!$J$9:$K$636,2,0))</f>
        <v>Cambridgeshire</v>
      </c>
      <c r="G60" s="196">
        <f ca="1">IFERROR(IF((VLOOKUP($E60,'DTOC Backsheet'!$D$5:$BS$182,G$9,FALSE))="","",(VLOOKUP($E60,'DTOC Backsheet'!$D$5:$BS$182,G$9,FALSE))),"")</f>
        <v>583.72728073523797</v>
      </c>
      <c r="H60" s="197">
        <f ca="1">IFERROR(IF((VLOOKUP($E60,'DTOC Backsheet'!$D$5:$BS$182,H$9,FALSE))="","",(VLOOKUP($E60,'DTOC Backsheet'!$D$5:$BS$182,H$9,FALSE))),"")</f>
        <v>535.37696606669203</v>
      </c>
      <c r="I60" s="197">
        <f ca="1">IFERROR(IF((VLOOKUP($E60,'DTOC Backsheet'!$D$5:$BS$182,I$9,FALSE))="","",(VLOOKUP($E60,'DTOC Backsheet'!$D$5:$BS$182,I$9,FALSE))),"")</f>
        <v>616.02607393487392</v>
      </c>
      <c r="J60" s="198">
        <f ca="1">IFERROR(IF((VLOOKUP($E60,'DTOC Backsheet'!$D$5:$BS$182,J$9,FALSE))="","",(VLOOKUP($E60,'DTOC Backsheet'!$D$5:$BS$182,J$9,FALSE))),"")</f>
        <v>621.8985817893531</v>
      </c>
      <c r="K60" s="223">
        <f ca="1">IFERROR(IF((VLOOKUP($E60,'DTOC Backsheet'!$D$5:$BS$182,K$9,FALSE))="","",(VLOOKUP($E60,'DTOC Backsheet'!$D$5:$BS$182,K$9,FALSE))),"")</f>
        <v>639.51610535279099</v>
      </c>
      <c r="L60" s="199">
        <f ca="1">IFERROR(IF((VLOOKUP($E60,'DTOC Backsheet'!$D$5:$BS$182,L$9,FALSE))="","",(VLOOKUP($E60,'DTOC Backsheet'!$D$5:$BS$182,L$9,FALSE))),"")</f>
        <v>662.81038650889195</v>
      </c>
      <c r="M60" s="197">
        <f ca="1">IFERROR(IF((VLOOKUP($E60,'DTOC Backsheet'!$D$5:$BS$182,M$9,FALSE))="","",(VLOOKUP($E60,'DTOC Backsheet'!$D$5:$BS$182,M$9,FALSE))),"")</f>
        <v>620.21679504410065</v>
      </c>
      <c r="N60" s="198">
        <f ca="1">IFERROR(IF((VLOOKUP($E60,'DTOC Backsheet'!$D$5:$BS$182,N$9,FALSE))="","",(VLOOKUP($E60,'DTOC Backsheet'!$D$5:$BS$182,N$9,FALSE))),"")</f>
        <v>469.83807673802335</v>
      </c>
      <c r="O60" s="199">
        <f ca="1">IFERROR(IF((VLOOKUP($E60,'DTOC Backsheet'!$D$5:$BS$182,O$9,FALSE))="","",(VLOOKUP($E60,'DTOC Backsheet'!$D$5:$BS$182,O$9,FALSE))),"")</f>
        <v>458.96042833263448</v>
      </c>
      <c r="P60" s="197">
        <f ca="1">IFERROR(IF((VLOOKUP($E60,'DTOC Backsheet'!$D$5:$BS$182,P$9,FALSE))="","",(VLOOKUP($E60,'DTOC Backsheet'!$D$5:$BS$182,P$9,FALSE))),"")</f>
        <v>721.74151349439649</v>
      </c>
      <c r="Q60" s="197">
        <f ca="1">IFERROR(IF((VLOOKUP($E60,'DTOC Backsheet'!$D$5:$BS$182,Q$9,FALSE))="","",(VLOOKUP($E60,'DTOC Backsheet'!$D$5:$BS$182,Q$9,FALSE))),"")</f>
        <v>721.74151349439649</v>
      </c>
      <c r="R60" s="197">
        <f ca="1">IFERROR(IF((VLOOKUP($E60,'DTOC Backsheet'!$D$5:$BS$182,R$9,FALSE))="","",(VLOOKUP($E60,'DTOC Backsheet'!$D$5:$BS$182,R$9,FALSE))),"")</f>
        <v>550.1800061883514</v>
      </c>
      <c r="S60" s="197">
        <f ca="1">IFERROR(IF((VLOOKUP($E60,'DTOC Backsheet'!$D$5:$BS$182,S$9,FALSE))="","",(VLOOKUP($E60,'DTOC Backsheet'!$D$5:$BS$182,S$9,FALSE))),"")</f>
        <v>377.85515513455977</v>
      </c>
      <c r="T60" s="223">
        <f ca="1">IFERROR(IF((VLOOKUP($E60,'DTOC Backsheet'!$D$5:$BS$182,T$9,FALSE))="","",(VLOOKUP($E60,'DTOC Backsheet'!$D$5:$BS$182,T$9,FALSE))),"")</f>
        <v>246.17835864827381</v>
      </c>
      <c r="U60" s="199">
        <f ca="1">IFERROR(IF((VLOOKUP($E60,'DTOC Backsheet'!$D$5:$BS$182,U$9,FALSE))="","",(VLOOKUP($E60,'DTOC Backsheet'!$D$5:$BS$182,U$9,FALSE))),"")</f>
        <v>254.38430393654963</v>
      </c>
      <c r="V60" s="197">
        <f ca="1">IFERROR(IF((VLOOKUP($E60,'DTOC Backsheet'!$D$5:$BS$182,V$9,FALSE))="","",(VLOOKUP($E60,'DTOC Backsheet'!$D$5:$BS$182,V$9,FALSE))),"")</f>
        <v>252.23392498909732</v>
      </c>
      <c r="W60" s="197">
        <f ca="1">IFERROR(IF((VLOOKUP($E60,'DTOC Backsheet'!$D$5:$BS$182,W$9,FALSE))="","",(VLOOKUP($E60,'DTOC Backsheet'!$D$5:$BS$182,W$9,FALSE))),"")</f>
        <v>227.82419031273307</v>
      </c>
      <c r="X60" s="200">
        <f ca="1">IFERROR(IF((VLOOKUP($E60,'DTOC Backsheet'!$D$5:$BS$182,X$9,FALSE))="","",(VLOOKUP($E60,'DTOC Backsheet'!$D$5:$BS$182,X$9,FALSE))),"")</f>
        <v>252.23392498909732</v>
      </c>
      <c r="Y60" s="196">
        <f ca="1">IFERROR(IF((VLOOKUP($E60,'DTOC Backsheet'!$D$5:$BS$182,Y$9,FALSE))="","",(VLOOKUP($E60,'DTOC Backsheet'!$D$5:$BS$182,Y$9,FALSE))),"")</f>
        <v>598.46149823332291</v>
      </c>
      <c r="Z60" s="197">
        <f ca="1">IFERROR(IF((VLOOKUP($E60,'DTOC Backsheet'!$D$5:$BS$182,Z$9,FALSE))="","",(VLOOKUP($E60,'DTOC Backsheet'!$D$5:$BS$182,Z$9,FALSE))),"")</f>
        <v>634.14781844047582</v>
      </c>
      <c r="AA60" s="197">
        <f ca="1">IFERROR(IF((VLOOKUP($E60,'DTOC Backsheet'!$D$5:$BS$182,AA$9,FALSE))="","",(VLOOKUP($E60,'DTOC Backsheet'!$D$5:$BS$182,AA$9,FALSE))),"")</f>
        <v>542.73740464782225</v>
      </c>
      <c r="AB60" s="197">
        <f ca="1">IFERROR(IF((VLOOKUP($E60,'DTOC Backsheet'!$D$5:$BS$182,AB$9,FALSE))="","",(VLOOKUP($E60,'DTOC Backsheet'!$D$5:$BS$182,AB$9,FALSE))),"")</f>
        <v>458.38792052182458</v>
      </c>
      <c r="AC60" s="223">
        <f ca="1">IFERROR(IF((VLOOKUP($E60,'DTOC Backsheet'!$D$5:$BS$182,AC$9,FALSE))="","",(VLOOKUP($E60,'DTOC Backsheet'!$D$5:$BS$182,AC$9,FALSE))),"")</f>
        <v>499.41764696320348</v>
      </c>
      <c r="AD60" s="199">
        <f ca="1">IFERROR(IF((VLOOKUP($E60,'DTOC Backsheet'!$D$5:$BS$182,AD$9,FALSE))="","",(VLOOKUP($E60,'DTOC Backsheet'!$D$5:$BS$182,AD$9,FALSE))),"")</f>
        <v>596.17146699008322</v>
      </c>
      <c r="AE60" s="197" t="str">
        <f ca="1">IFERROR(IF((VLOOKUP($E60,'DTOC Backsheet'!$D$5:$BS$182,AE$9,FALSE))="","",(VLOOKUP($E60,'DTOC Backsheet'!$D$5:$BS$182,AE$9,FALSE))),"")</f>
        <v/>
      </c>
      <c r="AF60" s="197" t="str">
        <f ca="1">IFERROR(IF((VLOOKUP($E60,'DTOC Backsheet'!$D$5:$BS$182,AF$9,FALSE))="","",(VLOOKUP($E60,'DTOC Backsheet'!$D$5:$BS$182,AF$9,FALSE))),"")</f>
        <v/>
      </c>
      <c r="AG60" s="201" t="str">
        <f ca="1">IFERROR(IF((VLOOKUP($E60,'DTOC Backsheet'!$D$5:$BS$182,AG$9,FALSE))="","",(VLOOKUP($E60,'DTOC Backsheet'!$D$5:$BS$182,AG$9,FALSE))),"")</f>
        <v/>
      </c>
      <c r="AH60" s="197">
        <f t="shared" ca="1" si="12"/>
        <v>-14.734217498084945</v>
      </c>
      <c r="AI60" s="197">
        <f t="shared" ca="1" si="13"/>
        <v>-98.770852373783782</v>
      </c>
      <c r="AJ60" s="197">
        <f t="shared" ca="1" si="14"/>
        <v>73.288669287051675</v>
      </c>
      <c r="AK60" s="197">
        <f t="shared" ca="1" si="15"/>
        <v>163.51066126752852</v>
      </c>
      <c r="AL60" s="200">
        <f t="shared" ca="1" si="16"/>
        <v>140.09845838958751</v>
      </c>
      <c r="AM60" s="199">
        <f t="shared" ca="1" si="17"/>
        <v>66.638919518808734</v>
      </c>
      <c r="AN60" s="197" t="str">
        <f t="shared" ca="1" si="18"/>
        <v/>
      </c>
      <c r="AO60" s="197" t="str">
        <f t="shared" ca="1" si="19"/>
        <v/>
      </c>
      <c r="AP60" s="200" t="str">
        <f t="shared" ca="1" si="20"/>
        <v/>
      </c>
      <c r="AQ60" s="196">
        <f t="shared" ca="1" si="21"/>
        <v>123.28001526107357</v>
      </c>
      <c r="AR60" s="197">
        <f t="shared" ca="1" si="22"/>
        <v>87.593695053920669</v>
      </c>
      <c r="AS60" s="197">
        <f t="shared" ca="1" si="23"/>
        <v>7.4426015405291537</v>
      </c>
      <c r="AT60" s="197">
        <f t="shared" ca="1" si="24"/>
        <v>-80.532765387264817</v>
      </c>
      <c r="AU60" s="200">
        <f t="shared" ca="1" si="25"/>
        <v>-253.23928831492967</v>
      </c>
      <c r="AV60" s="199">
        <f t="shared" ca="1" si="26"/>
        <v>-341.78716305353362</v>
      </c>
      <c r="AW60" s="197" t="str">
        <f t="shared" ca="1" si="27"/>
        <v/>
      </c>
      <c r="AX60" s="198" t="str">
        <f t="shared" ca="1" si="28"/>
        <v/>
      </c>
      <c r="AY60" s="199" t="str">
        <f t="shared" ca="1" si="29"/>
        <v/>
      </c>
    </row>
    <row r="61" spans="1:54">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7"/>
        <v>E09000007</v>
      </c>
      <c r="F61" s="29" t="str">
        <f ca="1">IF(E61="","",VLOOKUP(E61,'Org list'!$J$9:$K$636,2,0))</f>
        <v>Camden</v>
      </c>
      <c r="G61" s="196">
        <f ca="1">IFERROR(IF((VLOOKUP($E61,'DTOC Backsheet'!$D$5:$BS$182,G$9,FALSE))="","",(VLOOKUP($E61,'DTOC Backsheet'!$D$5:$BS$182,G$9,FALSE))),"")</f>
        <v>171.42346066701117</v>
      </c>
      <c r="H61" s="197">
        <f ca="1">IFERROR(IF((VLOOKUP($E61,'DTOC Backsheet'!$D$5:$BS$182,H$9,FALSE))="","",(VLOOKUP($E61,'DTOC Backsheet'!$D$5:$BS$182,H$9,FALSE))),"")</f>
        <v>172.4172198592837</v>
      </c>
      <c r="I61" s="197">
        <f ca="1">IFERROR(IF((VLOOKUP($E61,'DTOC Backsheet'!$D$5:$BS$182,I$9,FALSE))="","",(VLOOKUP($E61,'DTOC Backsheet'!$D$5:$BS$182,I$9,FALSE))),"")</f>
        <v>175.39849743610128</v>
      </c>
      <c r="J61" s="198">
        <f ca="1">IFERROR(IF((VLOOKUP($E61,'DTOC Backsheet'!$D$5:$BS$182,J$9,FALSE))="","",(VLOOKUP($E61,'DTOC Backsheet'!$D$5:$BS$182,J$9,FALSE))),"")</f>
        <v>245.45852049131454</v>
      </c>
      <c r="K61" s="223">
        <f ca="1">IFERROR(IF((VLOOKUP($E61,'DTOC Backsheet'!$D$5:$BS$182,K$9,FALSE))="","",(VLOOKUP($E61,'DTOC Backsheet'!$D$5:$BS$182,K$9,FALSE))),"")</f>
        <v>143.1013236872441</v>
      </c>
      <c r="L61" s="199">
        <f ca="1">IFERROR(IF((VLOOKUP($E61,'DTOC Backsheet'!$D$5:$BS$182,L$9,FALSE))="","",(VLOOKUP($E61,'DTOC Backsheet'!$D$5:$BS$182,L$9,FALSE))),"")</f>
        <v>177.88289541678259</v>
      </c>
      <c r="M61" s="197">
        <f ca="1">IFERROR(IF((VLOOKUP($E61,'DTOC Backsheet'!$D$5:$BS$182,M$9,FALSE))="","",(VLOOKUP($E61,'DTOC Backsheet'!$D$5:$BS$182,M$9,FALSE))),"")</f>
        <v>189.16989604156223</v>
      </c>
      <c r="N61" s="198">
        <f ca="1">IFERROR(IF((VLOOKUP($E61,'DTOC Backsheet'!$D$5:$BS$182,N$9,FALSE))="","",(VLOOKUP($E61,'DTOC Backsheet'!$D$5:$BS$182,N$9,FALSE))),"")</f>
        <v>212.51219683846449</v>
      </c>
      <c r="O61" s="199">
        <f ca="1">IFERROR(IF((VLOOKUP($E61,'DTOC Backsheet'!$D$5:$BS$182,O$9,FALSE))="","",(VLOOKUP($E61,'DTOC Backsheet'!$D$5:$BS$182,O$9,FALSE))),"")</f>
        <v>230.50522036940998</v>
      </c>
      <c r="P61" s="197">
        <f ca="1">IFERROR(IF((VLOOKUP($E61,'DTOC Backsheet'!$D$5:$BS$182,P$9,FALSE))="","",(VLOOKUP($E61,'DTOC Backsheet'!$D$5:$BS$182,P$9,FALSE))),"")</f>
        <v>238.21790559105312</v>
      </c>
      <c r="Q61" s="197">
        <f ca="1">IFERROR(IF((VLOOKUP($E61,'DTOC Backsheet'!$D$5:$BS$182,Q$9,FALSE))="","",(VLOOKUP($E61,'DTOC Backsheet'!$D$5:$BS$182,Q$9,FALSE))),"")</f>
        <v>218.00250050506924</v>
      </c>
      <c r="R61" s="197">
        <f ca="1">IFERROR(IF((VLOOKUP($E61,'DTOC Backsheet'!$D$5:$BS$182,R$9,FALSE))="","",(VLOOKUP($E61,'DTOC Backsheet'!$D$5:$BS$182,R$9,FALSE))),"")</f>
        <v>197.34942727914341</v>
      </c>
      <c r="S61" s="197">
        <f ca="1">IFERROR(IF((VLOOKUP($E61,'DTOC Backsheet'!$D$5:$BS$182,S$9,FALSE))="","",(VLOOKUP($E61,'DTOC Backsheet'!$D$5:$BS$182,S$9,FALSE))),"")</f>
        <v>179.90592041279166</v>
      </c>
      <c r="T61" s="223">
        <f ca="1">IFERROR(IF((VLOOKUP($E61,'DTOC Backsheet'!$D$5:$BS$182,T$9,FALSE))="","",(VLOOKUP($E61,'DTOC Backsheet'!$D$5:$BS$182,T$9,FALSE))),"")</f>
        <v>156.48489343185233</v>
      </c>
      <c r="U61" s="199">
        <f ca="1">IFERROR(IF((VLOOKUP($E61,'DTOC Backsheet'!$D$5:$BS$182,U$9,FALSE))="","",(VLOOKUP($E61,'DTOC Backsheet'!$D$5:$BS$182,U$9,FALSE))),"")</f>
        <v>161.7010565462474</v>
      </c>
      <c r="V61" s="197">
        <f ca="1">IFERROR(IF((VLOOKUP($E61,'DTOC Backsheet'!$D$5:$BS$182,V$9,FALSE))="","",(VLOOKUP($E61,'DTOC Backsheet'!$D$5:$BS$182,V$9,FALSE))),"")</f>
        <v>158.92749295911406</v>
      </c>
      <c r="W61" s="197">
        <f ca="1">IFERROR(IF((VLOOKUP($E61,'DTOC Backsheet'!$D$5:$BS$182,W$9,FALSE))="","",(VLOOKUP($E61,'DTOC Backsheet'!$D$5:$BS$182,W$9,FALSE))),"")</f>
        <v>143.54741299532884</v>
      </c>
      <c r="X61" s="200">
        <f ca="1">IFERROR(IF((VLOOKUP($E61,'DTOC Backsheet'!$D$5:$BS$182,X$9,FALSE))="","",(VLOOKUP($E61,'DTOC Backsheet'!$D$5:$BS$182,X$9,FALSE))),"")</f>
        <v>158.92749295911406</v>
      </c>
      <c r="Y61" s="196">
        <f ca="1">IFERROR(IF((VLOOKUP($E61,'DTOC Backsheet'!$D$5:$BS$182,Y$9,FALSE))="","",(VLOOKUP($E61,'DTOC Backsheet'!$D$5:$BS$182,Y$9,FALSE))),"")</f>
        <v>257.73790463246269</v>
      </c>
      <c r="Z61" s="197">
        <f ca="1">IFERROR(IF((VLOOKUP($E61,'DTOC Backsheet'!$D$5:$BS$182,Z$9,FALSE))="","",(VLOOKUP($E61,'DTOC Backsheet'!$D$5:$BS$182,Z$9,FALSE))),"")</f>
        <v>254.33381909958106</v>
      </c>
      <c r="AA61" s="197">
        <f ca="1">IFERROR(IF((VLOOKUP($E61,'DTOC Backsheet'!$D$5:$BS$182,AA$9,FALSE))="","",(VLOOKUP($E61,'DTOC Backsheet'!$D$5:$BS$182,AA$9,FALSE))),"")</f>
        <v>235.85449763536678</v>
      </c>
      <c r="AB61" s="197">
        <f ca="1">IFERROR(IF((VLOOKUP($E61,'DTOC Backsheet'!$D$5:$BS$182,AB$9,FALSE))="","",(VLOOKUP($E61,'DTOC Backsheet'!$D$5:$BS$182,AB$9,FALSE))),"")</f>
        <v>285.45688682878415</v>
      </c>
      <c r="AC61" s="223">
        <f ca="1">IFERROR(IF((VLOOKUP($E61,'DTOC Backsheet'!$D$5:$BS$182,AC$9,FALSE))="","",(VLOOKUP($E61,'DTOC Backsheet'!$D$5:$BS$182,AC$9,FALSE))),"")</f>
        <v>346.73042642065263</v>
      </c>
      <c r="AD61" s="199">
        <f ca="1">IFERROR(IF((VLOOKUP($E61,'DTOC Backsheet'!$D$5:$BS$182,AD$9,FALSE))="","",(VLOOKUP($E61,'DTOC Backsheet'!$D$5:$BS$182,AD$9,FALSE))),"")</f>
        <v>376.39460035004925</v>
      </c>
      <c r="AE61" s="197" t="str">
        <f ca="1">IFERROR(IF((VLOOKUP($E61,'DTOC Backsheet'!$D$5:$BS$182,AE$9,FALSE))="","",(VLOOKUP($E61,'DTOC Backsheet'!$D$5:$BS$182,AE$9,FALSE))),"")</f>
        <v/>
      </c>
      <c r="AF61" s="197" t="str">
        <f ca="1">IFERROR(IF((VLOOKUP($E61,'DTOC Backsheet'!$D$5:$BS$182,AF$9,FALSE))="","",(VLOOKUP($E61,'DTOC Backsheet'!$D$5:$BS$182,AF$9,FALSE))),"")</f>
        <v/>
      </c>
      <c r="AG61" s="201" t="str">
        <f ca="1">IFERROR(IF((VLOOKUP($E61,'DTOC Backsheet'!$D$5:$BS$182,AG$9,FALSE))="","",(VLOOKUP($E61,'DTOC Backsheet'!$D$5:$BS$182,AG$9,FALSE))),"")</f>
        <v/>
      </c>
      <c r="AH61" s="197">
        <f t="shared" ca="1" si="12"/>
        <v>-86.314443965451517</v>
      </c>
      <c r="AI61" s="197">
        <f t="shared" ca="1" si="13"/>
        <v>-81.916599240297359</v>
      </c>
      <c r="AJ61" s="197">
        <f t="shared" ca="1" si="14"/>
        <v>-60.456000199265503</v>
      </c>
      <c r="AK61" s="197">
        <f t="shared" ca="1" si="15"/>
        <v>-39.998366337469605</v>
      </c>
      <c r="AL61" s="200">
        <f t="shared" ca="1" si="16"/>
        <v>-203.62910273340853</v>
      </c>
      <c r="AM61" s="199">
        <f t="shared" ca="1" si="17"/>
        <v>-198.51170493326666</v>
      </c>
      <c r="AN61" s="197" t="str">
        <f t="shared" ca="1" si="18"/>
        <v/>
      </c>
      <c r="AO61" s="197" t="str">
        <f t="shared" ca="1" si="19"/>
        <v/>
      </c>
      <c r="AP61" s="200" t="str">
        <f t="shared" ca="1" si="20"/>
        <v/>
      </c>
      <c r="AQ61" s="196">
        <f t="shared" ca="1" si="21"/>
        <v>-19.519999041409562</v>
      </c>
      <c r="AR61" s="197">
        <f t="shared" ca="1" si="22"/>
        <v>-36.331318594511828</v>
      </c>
      <c r="AS61" s="197">
        <f t="shared" ca="1" si="23"/>
        <v>-38.505070356223371</v>
      </c>
      <c r="AT61" s="197">
        <f t="shared" ca="1" si="24"/>
        <v>-105.55096641599249</v>
      </c>
      <c r="AU61" s="200">
        <f t="shared" ca="1" si="25"/>
        <v>-190.24553298880031</v>
      </c>
      <c r="AV61" s="199">
        <f t="shared" ca="1" si="26"/>
        <v>-214.69354380380184</v>
      </c>
      <c r="AW61" s="197" t="str">
        <f t="shared" ca="1" si="27"/>
        <v/>
      </c>
      <c r="AX61" s="198" t="str">
        <f t="shared" ca="1" si="28"/>
        <v/>
      </c>
      <c r="AY61" s="199" t="str">
        <f t="shared" ca="1" si="29"/>
        <v/>
      </c>
    </row>
    <row r="62" spans="1:54">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7"/>
        <v>E06000056</v>
      </c>
      <c r="F62" s="29" t="str">
        <f ca="1">IF(E62="","",VLOOKUP(E62,'Org list'!$J$9:$K$636,2,0))</f>
        <v>Central Bedfordshire</v>
      </c>
      <c r="G62" s="196">
        <f ca="1">IFERROR(IF((VLOOKUP($E62,'DTOC Backsheet'!$D$5:$BS$182,G$9,FALSE))="","",(VLOOKUP($E62,'DTOC Backsheet'!$D$5:$BS$182,G$9,FALSE))),"")</f>
        <v>159.21429596271423</v>
      </c>
      <c r="H62" s="197">
        <f ca="1">IFERROR(IF((VLOOKUP($E62,'DTOC Backsheet'!$D$5:$BS$182,H$9,FALSE))="","",(VLOOKUP($E62,'DTOC Backsheet'!$D$5:$BS$182,H$9,FALSE))),"")</f>
        <v>179.57891521375907</v>
      </c>
      <c r="I62" s="197">
        <f ca="1">IFERROR(IF((VLOOKUP($E62,'DTOC Backsheet'!$D$5:$BS$182,I$9,FALSE))="","",(VLOOKUP($E62,'DTOC Backsheet'!$D$5:$BS$182,I$9,FALSE))),"")</f>
        <v>192.53821837351489</v>
      </c>
      <c r="J62" s="198">
        <f ca="1">IFERROR(IF((VLOOKUP($E62,'DTOC Backsheet'!$D$5:$BS$182,J$9,FALSE))="","",(VLOOKUP($E62,'DTOC Backsheet'!$D$5:$BS$182,J$9,FALSE))),"")</f>
        <v>281.40201146898329</v>
      </c>
      <c r="K62" s="223">
        <f ca="1">IFERROR(IF((VLOOKUP($E62,'DTOC Backsheet'!$D$5:$BS$182,K$9,FALSE))="","",(VLOOKUP($E62,'DTOC Backsheet'!$D$5:$BS$182,K$9,FALSE))),"")</f>
        <v>221.69665048296545</v>
      </c>
      <c r="L62" s="199">
        <f ca="1">IFERROR(IF((VLOOKUP($E62,'DTOC Backsheet'!$D$5:$BS$182,L$9,FALSE))="","",(VLOOKUP($E62,'DTOC Backsheet'!$D$5:$BS$182,L$9,FALSE))),"")</f>
        <v>198.55503769768725</v>
      </c>
      <c r="M62" s="197">
        <f ca="1">IFERROR(IF((VLOOKUP($E62,'DTOC Backsheet'!$D$5:$BS$182,M$9,FALSE))="","",(VLOOKUP($E62,'DTOC Backsheet'!$D$5:$BS$182,M$9,FALSE))),"")</f>
        <v>133.49462814210881</v>
      </c>
      <c r="N62" s="198">
        <f ca="1">IFERROR(IF((VLOOKUP($E62,'DTOC Backsheet'!$D$5:$BS$182,N$9,FALSE))="","",(VLOOKUP($E62,'DTOC Backsheet'!$D$5:$BS$182,N$9,FALSE))),"")</f>
        <v>240.65358134461795</v>
      </c>
      <c r="O62" s="199">
        <f ca="1">IFERROR(IF((VLOOKUP($E62,'DTOC Backsheet'!$D$5:$BS$182,O$9,FALSE))="","",(VLOOKUP($E62,'DTOC Backsheet'!$D$5:$BS$182,O$9,FALSE))),"")</f>
        <v>253.36735545339022</v>
      </c>
      <c r="P62" s="197">
        <f ca="1">IFERROR(IF((VLOOKUP($E62,'DTOC Backsheet'!$D$5:$BS$182,P$9,FALSE))="","",(VLOOKUP($E62,'DTOC Backsheet'!$D$5:$BS$182,P$9,FALSE))),"")</f>
        <v>221.67373285366506</v>
      </c>
      <c r="Q62" s="197">
        <f ca="1">IFERROR(IF((VLOOKUP($E62,'DTOC Backsheet'!$D$5:$BS$182,Q$9,FALSE))="","",(VLOOKUP($E62,'DTOC Backsheet'!$D$5:$BS$182,Q$9,FALSE))),"")</f>
        <v>216.40659786574508</v>
      </c>
      <c r="R62" s="197">
        <f ca="1">IFERROR(IF((VLOOKUP($E62,'DTOC Backsheet'!$D$5:$BS$182,R$9,FALSE))="","",(VLOOKUP($E62,'DTOC Backsheet'!$D$5:$BS$182,R$9,FALSE))),"")</f>
        <v>211.23027555003063</v>
      </c>
      <c r="S62" s="197">
        <f ca="1">IFERROR(IF((VLOOKUP($E62,'DTOC Backsheet'!$D$5:$BS$182,S$9,FALSE))="","",(VLOOKUP($E62,'DTOC Backsheet'!$D$5:$BS$182,S$9,FALSE))),"")</f>
        <v>206.09935957041895</v>
      </c>
      <c r="T62" s="223">
        <f ca="1">IFERROR(IF((VLOOKUP($E62,'DTOC Backsheet'!$D$5:$BS$182,T$9,FALSE))="","",(VLOOKUP($E62,'DTOC Backsheet'!$D$5:$BS$182,T$9,FALSE))),"")</f>
        <v>197.9262190719225</v>
      </c>
      <c r="U62" s="199">
        <f ca="1">IFERROR(IF((VLOOKUP($E62,'DTOC Backsheet'!$D$5:$BS$182,U$9,FALSE))="","",(VLOOKUP($E62,'DTOC Backsheet'!$D$5:$BS$182,U$9,FALSE))),"")</f>
        <v>207.68858133401554</v>
      </c>
      <c r="V62" s="197">
        <f ca="1">IFERROR(IF((VLOOKUP($E62,'DTOC Backsheet'!$D$5:$BS$182,V$9,FALSE))="","",(VLOOKUP($E62,'DTOC Backsheet'!$D$5:$BS$182,V$9,FALSE))),"")</f>
        <v>207.66869107588431</v>
      </c>
      <c r="W62" s="197">
        <f ca="1">IFERROR(IF((VLOOKUP($E62,'DTOC Backsheet'!$D$5:$BS$182,W$9,FALSE))="","",(VLOOKUP($E62,'DTOC Backsheet'!$D$5:$BS$182,W$9,FALSE))),"")</f>
        <v>187.69451893444713</v>
      </c>
      <c r="X62" s="200">
        <f ca="1">IFERROR(IF((VLOOKUP($E62,'DTOC Backsheet'!$D$5:$BS$182,X$9,FALSE))="","",(VLOOKUP($E62,'DTOC Backsheet'!$D$5:$BS$182,X$9,FALSE))),"")</f>
        <v>207.66869107588431</v>
      </c>
      <c r="Y62" s="196">
        <f ca="1">IFERROR(IF((VLOOKUP($E62,'DTOC Backsheet'!$D$5:$BS$182,Y$9,FALSE))="","",(VLOOKUP($E62,'DTOC Backsheet'!$D$5:$BS$182,Y$9,FALSE))),"")</f>
        <v>271.07582653346583</v>
      </c>
      <c r="Z62" s="197">
        <f ca="1">IFERROR(IF((VLOOKUP($E62,'DTOC Backsheet'!$D$5:$BS$182,Z$9,FALSE))="","",(VLOOKUP($E62,'DTOC Backsheet'!$D$5:$BS$182,Z$9,FALSE))),"")</f>
        <v>242.92389814975584</v>
      </c>
      <c r="AA62" s="197">
        <f ca="1">IFERROR(IF((VLOOKUP($E62,'DTOC Backsheet'!$D$5:$BS$182,AA$9,FALSE))="","",(VLOOKUP($E62,'DTOC Backsheet'!$D$5:$BS$182,AA$9,FALSE))),"")</f>
        <v>293.7789945848449</v>
      </c>
      <c r="AB62" s="197">
        <f ca="1">IFERROR(IF((VLOOKUP($E62,'DTOC Backsheet'!$D$5:$BS$182,AB$9,FALSE))="","",(VLOOKUP($E62,'DTOC Backsheet'!$D$5:$BS$182,AB$9,FALSE))),"")</f>
        <v>241.1076447056455</v>
      </c>
      <c r="AC62" s="223">
        <f ca="1">IFERROR(IF((VLOOKUP($E62,'DTOC Backsheet'!$D$5:$BS$182,AC$9,FALSE))="","",(VLOOKUP($E62,'DTOC Backsheet'!$D$5:$BS$182,AC$9,FALSE))),"")</f>
        <v>258.81611578572114</v>
      </c>
      <c r="AD62" s="199">
        <f ca="1">IFERROR(IF((VLOOKUP($E62,'DTOC Backsheet'!$D$5:$BS$182,AD$9,FALSE))="","",(VLOOKUP($E62,'DTOC Backsheet'!$D$5:$BS$182,AD$9,FALSE))),"")</f>
        <v>203.42038574035627</v>
      </c>
      <c r="AE62" s="197" t="str">
        <f ca="1">IFERROR(IF((VLOOKUP($E62,'DTOC Backsheet'!$D$5:$BS$182,AE$9,FALSE))="","",(VLOOKUP($E62,'DTOC Backsheet'!$D$5:$BS$182,AE$9,FALSE))),"")</f>
        <v/>
      </c>
      <c r="AF62" s="197" t="str">
        <f ca="1">IFERROR(IF((VLOOKUP($E62,'DTOC Backsheet'!$D$5:$BS$182,AF$9,FALSE))="","",(VLOOKUP($E62,'DTOC Backsheet'!$D$5:$BS$182,AF$9,FALSE))),"")</f>
        <v/>
      </c>
      <c r="AG62" s="201" t="str">
        <f ca="1">IFERROR(IF((VLOOKUP($E62,'DTOC Backsheet'!$D$5:$BS$182,AG$9,FALSE))="","",(VLOOKUP($E62,'DTOC Backsheet'!$D$5:$BS$182,AG$9,FALSE))),"")</f>
        <v/>
      </c>
      <c r="AH62" s="197">
        <f t="shared" ca="1" si="12"/>
        <v>-111.8615305707516</v>
      </c>
      <c r="AI62" s="197">
        <f t="shared" ca="1" si="13"/>
        <v>-63.344982935996768</v>
      </c>
      <c r="AJ62" s="197">
        <f t="shared" ca="1" si="14"/>
        <v>-101.24077621133</v>
      </c>
      <c r="AK62" s="197">
        <f t="shared" ca="1" si="15"/>
        <v>40.294366763337791</v>
      </c>
      <c r="AL62" s="200">
        <f t="shared" ca="1" si="16"/>
        <v>-37.119465302755685</v>
      </c>
      <c r="AM62" s="199">
        <f t="shared" ca="1" si="17"/>
        <v>-4.8653480426690123</v>
      </c>
      <c r="AN62" s="197" t="str">
        <f t="shared" ca="1" si="18"/>
        <v/>
      </c>
      <c r="AO62" s="197" t="str">
        <f t="shared" ca="1" si="19"/>
        <v/>
      </c>
      <c r="AP62" s="200" t="str">
        <f t="shared" ca="1" si="20"/>
        <v/>
      </c>
      <c r="AQ62" s="196">
        <f t="shared" ca="1" si="21"/>
        <v>-49.402093679800771</v>
      </c>
      <c r="AR62" s="197">
        <f t="shared" ca="1" si="22"/>
        <v>-26.517300284010759</v>
      </c>
      <c r="AS62" s="197">
        <f t="shared" ca="1" si="23"/>
        <v>-82.548719034814269</v>
      </c>
      <c r="AT62" s="197">
        <f t="shared" ca="1" si="24"/>
        <v>-35.008285135226544</v>
      </c>
      <c r="AU62" s="200">
        <f t="shared" ca="1" si="25"/>
        <v>-60.889896713798635</v>
      </c>
      <c r="AV62" s="199">
        <f t="shared" ca="1" si="26"/>
        <v>4.2681955936592715</v>
      </c>
      <c r="AW62" s="197" t="str">
        <f t="shared" ca="1" si="27"/>
        <v/>
      </c>
      <c r="AX62" s="198" t="str">
        <f t="shared" ca="1" si="28"/>
        <v/>
      </c>
      <c r="AY62" s="199" t="str">
        <f t="shared" ca="1" si="29"/>
        <v/>
      </c>
    </row>
    <row r="63" spans="1:54">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7"/>
        <v>E06000049</v>
      </c>
      <c r="F63" s="29" t="str">
        <f ca="1">IF(E63="","",VLOOKUP(E63,'Org list'!$J$9:$K$636,2,0))</f>
        <v>Cheshire East</v>
      </c>
      <c r="G63" s="196">
        <f ca="1">IFERROR(IF((VLOOKUP($E63,'DTOC Backsheet'!$D$5:$BS$182,G$9,FALSE))="","",(VLOOKUP($E63,'DTOC Backsheet'!$D$5:$BS$182,G$9,FALSE))),"")</f>
        <v>636.11756247701521</v>
      </c>
      <c r="H63" s="197">
        <f ca="1">IFERROR(IF((VLOOKUP($E63,'DTOC Backsheet'!$D$5:$BS$182,H$9,FALSE))="","",(VLOOKUP($E63,'DTOC Backsheet'!$D$5:$BS$182,H$9,FALSE))),"")</f>
        <v>671.56786413589066</v>
      </c>
      <c r="I63" s="197">
        <f ca="1">IFERROR(IF((VLOOKUP($E63,'DTOC Backsheet'!$D$5:$BS$182,I$9,FALSE))="","",(VLOOKUP($E63,'DTOC Backsheet'!$D$5:$BS$182,I$9,FALSE))),"")</f>
        <v>653.34574646076783</v>
      </c>
      <c r="J63" s="198">
        <f ca="1">IFERROR(IF((VLOOKUP($E63,'DTOC Backsheet'!$D$5:$BS$182,J$9,FALSE))="","",(VLOOKUP($E63,'DTOC Backsheet'!$D$5:$BS$182,J$9,FALSE))),"")</f>
        <v>586.08956667804171</v>
      </c>
      <c r="K63" s="223">
        <f ca="1">IFERROR(IF((VLOOKUP($E63,'DTOC Backsheet'!$D$5:$BS$182,K$9,FALSE))="","",(VLOOKUP($E63,'DTOC Backsheet'!$D$5:$BS$182,K$9,FALSE))),"")</f>
        <v>571.18056130748664</v>
      </c>
      <c r="L63" s="199">
        <f ca="1">IFERROR(IF((VLOOKUP($E63,'DTOC Backsheet'!$D$5:$BS$182,L$9,FALSE))="","",(VLOOKUP($E63,'DTOC Backsheet'!$D$5:$BS$182,L$9,FALSE))),"")</f>
        <v>522.47781043034013</v>
      </c>
      <c r="M63" s="197">
        <f ca="1">IFERROR(IF((VLOOKUP($E63,'DTOC Backsheet'!$D$5:$BS$182,M$9,FALSE))="","",(VLOOKUP($E63,'DTOC Backsheet'!$D$5:$BS$182,M$9,FALSE))),"")</f>
        <v>613.0937377517289</v>
      </c>
      <c r="N63" s="198">
        <f ca="1">IFERROR(IF((VLOOKUP($E63,'DTOC Backsheet'!$D$5:$BS$182,N$9,FALSE))="","",(VLOOKUP($E63,'DTOC Backsheet'!$D$5:$BS$182,N$9,FALSE))),"")</f>
        <v>551.42158661693963</v>
      </c>
      <c r="O63" s="199">
        <f ca="1">IFERROR(IF((VLOOKUP($E63,'DTOC Backsheet'!$D$5:$BS$182,O$9,FALSE))="","",(VLOOKUP($E63,'DTOC Backsheet'!$D$5:$BS$182,O$9,FALSE))),"")</f>
        <v>592.31648897369826</v>
      </c>
      <c r="P63" s="197">
        <f ca="1">IFERROR(IF((VLOOKUP($E63,'DTOC Backsheet'!$D$5:$BS$182,P$9,FALSE))="","",(VLOOKUP($E63,'DTOC Backsheet'!$D$5:$BS$182,P$9,FALSE))),"")</f>
        <v>502.51260258865483</v>
      </c>
      <c r="Q63" s="197">
        <f ca="1">IFERROR(IF((VLOOKUP($E63,'DTOC Backsheet'!$D$5:$BS$182,Q$9,FALSE))="","",(VLOOKUP($E63,'DTOC Backsheet'!$D$5:$BS$182,Q$9,FALSE))),"")</f>
        <v>535.06362567423616</v>
      </c>
      <c r="R63" s="197">
        <f ca="1">IFERROR(IF((VLOOKUP($E63,'DTOC Backsheet'!$D$5:$BS$182,R$9,FALSE))="","",(VLOOKUP($E63,'DTOC Backsheet'!$D$5:$BS$182,R$9,FALSE))),"")</f>
        <v>468.97218670411968</v>
      </c>
      <c r="S63" s="197">
        <f ca="1">IFERROR(IF((VLOOKUP($E63,'DTOC Backsheet'!$D$5:$BS$182,S$9,FALSE))="","",(VLOOKUP($E63,'DTOC Backsheet'!$D$5:$BS$182,S$9,FALSE))),"")</f>
        <v>440.64257289407476</v>
      </c>
      <c r="T63" s="223">
        <f ca="1">IFERROR(IF((VLOOKUP($E63,'DTOC Backsheet'!$D$5:$BS$182,T$9,FALSE))="","",(VLOOKUP($E63,'DTOC Backsheet'!$D$5:$BS$182,T$9,FALSE))),"")</f>
        <v>357.1708004223359</v>
      </c>
      <c r="U63" s="199">
        <f ca="1">IFERROR(IF((VLOOKUP($E63,'DTOC Backsheet'!$D$5:$BS$182,U$9,FALSE))="","",(VLOOKUP($E63,'DTOC Backsheet'!$D$5:$BS$182,U$9,FALSE))),"")</f>
        <v>358.85276818055735</v>
      </c>
      <c r="V63" s="197">
        <f ca="1">IFERROR(IF((VLOOKUP($E63,'DTOC Backsheet'!$D$5:$BS$182,V$9,FALSE))="","",(VLOOKUP($E63,'DTOC Backsheet'!$D$5:$BS$182,V$9,FALSE))),"")</f>
        <v>347.15307777196409</v>
      </c>
      <c r="W63" s="197">
        <f ca="1">IFERROR(IF((VLOOKUP($E63,'DTOC Backsheet'!$D$5:$BS$182,W$9,FALSE))="","",(VLOOKUP($E63,'DTOC Backsheet'!$D$5:$BS$182,W$9,FALSE))),"")</f>
        <v>295.16714246659853</v>
      </c>
      <c r="X63" s="200">
        <f ca="1">IFERROR(IF((VLOOKUP($E63,'DTOC Backsheet'!$D$5:$BS$182,X$9,FALSE))="","",(VLOOKUP($E63,'DTOC Backsheet'!$D$5:$BS$182,X$9,FALSE))),"")</f>
        <v>316.61175128176194</v>
      </c>
      <c r="Y63" s="196">
        <f ca="1">IFERROR(IF((VLOOKUP($E63,'DTOC Backsheet'!$D$5:$BS$182,Y$9,FALSE))="","",(VLOOKUP($E63,'DTOC Backsheet'!$D$5:$BS$182,Y$9,FALSE))),"")</f>
        <v>541.52765862740125</v>
      </c>
      <c r="Z63" s="197">
        <f ca="1">IFERROR(IF((VLOOKUP($E63,'DTOC Backsheet'!$D$5:$BS$182,Z$9,FALSE))="","",(VLOOKUP($E63,'DTOC Backsheet'!$D$5:$BS$182,Z$9,FALSE))),"")</f>
        <v>448.8545331253917</v>
      </c>
      <c r="AA63" s="197">
        <f ca="1">IFERROR(IF((VLOOKUP($E63,'DTOC Backsheet'!$D$5:$BS$182,AA$9,FALSE))="","",(VLOOKUP($E63,'DTOC Backsheet'!$D$5:$BS$182,AA$9,FALSE))),"")</f>
        <v>414.88538036130979</v>
      </c>
      <c r="AB63" s="197">
        <f ca="1">IFERROR(IF((VLOOKUP($E63,'DTOC Backsheet'!$D$5:$BS$182,AB$9,FALSE))="","",(VLOOKUP($E63,'DTOC Backsheet'!$D$5:$BS$182,AB$9,FALSE))),"")</f>
        <v>342.98950363733087</v>
      </c>
      <c r="AC63" s="223">
        <f ca="1">IFERROR(IF((VLOOKUP($E63,'DTOC Backsheet'!$D$5:$BS$182,AC$9,FALSE))="","",(VLOOKUP($E63,'DTOC Backsheet'!$D$5:$BS$182,AC$9,FALSE))),"")</f>
        <v>311.32893407080803</v>
      </c>
      <c r="AD63" s="199">
        <f ca="1">IFERROR(IF((VLOOKUP($E63,'DTOC Backsheet'!$D$5:$BS$182,AD$9,FALSE))="","",(VLOOKUP($E63,'DTOC Backsheet'!$D$5:$BS$182,AD$9,FALSE))),"")</f>
        <v>269.11484131544421</v>
      </c>
      <c r="AE63" s="197" t="str">
        <f ca="1">IFERROR(IF((VLOOKUP($E63,'DTOC Backsheet'!$D$5:$BS$182,AE$9,FALSE))="","",(VLOOKUP($E63,'DTOC Backsheet'!$D$5:$BS$182,AE$9,FALSE))),"")</f>
        <v/>
      </c>
      <c r="AF63" s="197" t="str">
        <f ca="1">IFERROR(IF((VLOOKUP($E63,'DTOC Backsheet'!$D$5:$BS$182,AF$9,FALSE))="","",(VLOOKUP($E63,'DTOC Backsheet'!$D$5:$BS$182,AF$9,FALSE))),"")</f>
        <v/>
      </c>
      <c r="AG63" s="201" t="str">
        <f ca="1">IFERROR(IF((VLOOKUP($E63,'DTOC Backsheet'!$D$5:$BS$182,AG$9,FALSE))="","",(VLOOKUP($E63,'DTOC Backsheet'!$D$5:$BS$182,AG$9,FALSE))),"")</f>
        <v/>
      </c>
      <c r="AH63" s="197">
        <f t="shared" ca="1" si="12"/>
        <v>94.589903849613961</v>
      </c>
      <c r="AI63" s="197">
        <f t="shared" ca="1" si="13"/>
        <v>222.71333101049896</v>
      </c>
      <c r="AJ63" s="197">
        <f t="shared" ca="1" si="14"/>
        <v>238.46036609945804</v>
      </c>
      <c r="AK63" s="197">
        <f t="shared" ca="1" si="15"/>
        <v>243.10006304071084</v>
      </c>
      <c r="AL63" s="200">
        <f t="shared" ca="1" si="16"/>
        <v>259.85162723667861</v>
      </c>
      <c r="AM63" s="199">
        <f t="shared" ca="1" si="17"/>
        <v>253.36296911489592</v>
      </c>
      <c r="AN63" s="197" t="str">
        <f t="shared" ca="1" si="18"/>
        <v/>
      </c>
      <c r="AO63" s="197" t="str">
        <f t="shared" ca="1" si="19"/>
        <v/>
      </c>
      <c r="AP63" s="200" t="str">
        <f t="shared" ca="1" si="20"/>
        <v/>
      </c>
      <c r="AQ63" s="196">
        <f t="shared" ca="1" si="21"/>
        <v>-39.015056038746422</v>
      </c>
      <c r="AR63" s="197">
        <f t="shared" ca="1" si="22"/>
        <v>86.209092548844467</v>
      </c>
      <c r="AS63" s="197">
        <f t="shared" ca="1" si="23"/>
        <v>54.086806342809894</v>
      </c>
      <c r="AT63" s="197">
        <f t="shared" ca="1" si="24"/>
        <v>97.65306925674389</v>
      </c>
      <c r="AU63" s="200">
        <f t="shared" ca="1" si="25"/>
        <v>45.841866351527869</v>
      </c>
      <c r="AV63" s="199">
        <f t="shared" ca="1" si="26"/>
        <v>89.737926865113138</v>
      </c>
      <c r="AW63" s="197" t="str">
        <f t="shared" ca="1" si="27"/>
        <v/>
      </c>
      <c r="AX63" s="198" t="str">
        <f t="shared" ca="1" si="28"/>
        <v/>
      </c>
      <c r="AY63" s="199" t="str">
        <f t="shared" ca="1" si="29"/>
        <v/>
      </c>
    </row>
    <row r="64" spans="1:54">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7"/>
        <v>E06000050</v>
      </c>
      <c r="F64" s="29" t="str">
        <f ca="1">IF(E64="","",VLOOKUP(E64,'Org list'!$J$9:$K$636,2,0))</f>
        <v>Cheshire West and Chester</v>
      </c>
      <c r="G64" s="196">
        <f ca="1">IFERROR(IF((VLOOKUP($E64,'DTOC Backsheet'!$D$5:$BS$182,G$9,FALSE))="","",(VLOOKUP($E64,'DTOC Backsheet'!$D$5:$BS$182,G$9,FALSE))),"")</f>
        <v>508.28942772852594</v>
      </c>
      <c r="H64" s="197">
        <f ca="1">IFERROR(IF((VLOOKUP($E64,'DTOC Backsheet'!$D$5:$BS$182,H$9,FALSE))="","",(VLOOKUP($E64,'DTOC Backsheet'!$D$5:$BS$182,H$9,FALSE))),"")</f>
        <v>455.89994723896291</v>
      </c>
      <c r="I64" s="197">
        <f ca="1">IFERROR(IF((VLOOKUP($E64,'DTOC Backsheet'!$D$5:$BS$182,I$9,FALSE))="","",(VLOOKUP($E64,'DTOC Backsheet'!$D$5:$BS$182,I$9,FALSE))),"")</f>
        <v>402.76735355096645</v>
      </c>
      <c r="J64" s="198">
        <f ca="1">IFERROR(IF((VLOOKUP($E64,'DTOC Backsheet'!$D$5:$BS$182,J$9,FALSE))="","",(VLOOKUP($E64,'DTOC Backsheet'!$D$5:$BS$182,J$9,FALSE))),"")</f>
        <v>502.34452214105778</v>
      </c>
      <c r="K64" s="223">
        <f ca="1">IFERROR(IF((VLOOKUP($E64,'DTOC Backsheet'!$D$5:$BS$182,K$9,FALSE))="","",(VLOOKUP($E64,'DTOC Backsheet'!$D$5:$BS$182,K$9,FALSE))),"")</f>
        <v>504.94541833557508</v>
      </c>
      <c r="L64" s="199">
        <f ca="1">IFERROR(IF((VLOOKUP($E64,'DTOC Backsheet'!$D$5:$BS$182,L$9,FALSE))="","",(VLOOKUP($E64,'DTOC Backsheet'!$D$5:$BS$182,L$9,FALSE))),"")</f>
        <v>471.13376780685002</v>
      </c>
      <c r="M64" s="197">
        <f ca="1">IFERROR(IF((VLOOKUP($E64,'DTOC Backsheet'!$D$5:$BS$182,M$9,FALSE))="","",(VLOOKUP($E64,'DTOC Backsheet'!$D$5:$BS$182,M$9,FALSE))),"")</f>
        <v>378.28108531241139</v>
      </c>
      <c r="N64" s="198">
        <f ca="1">IFERROR(IF((VLOOKUP($E64,'DTOC Backsheet'!$D$5:$BS$182,N$9,FALSE))="","",(VLOOKUP($E64,'DTOC Backsheet'!$D$5:$BS$182,N$9,FALSE))),"")</f>
        <v>339.93172331715709</v>
      </c>
      <c r="O64" s="199">
        <f ca="1">IFERROR(IF((VLOOKUP($E64,'DTOC Backsheet'!$D$5:$BS$182,O$9,FALSE))="","",(VLOOKUP($E64,'DTOC Backsheet'!$D$5:$BS$182,O$9,FALSE))),"")</f>
        <v>454.60748540005352</v>
      </c>
      <c r="P64" s="197">
        <f ca="1">IFERROR(IF((VLOOKUP($E64,'DTOC Backsheet'!$D$5:$BS$182,P$9,FALSE))="","",(VLOOKUP($E64,'DTOC Backsheet'!$D$5:$BS$182,P$9,FALSE))),"")</f>
        <v>356.28159168204292</v>
      </c>
      <c r="Q64" s="197">
        <f ca="1">IFERROR(IF((VLOOKUP($E64,'DTOC Backsheet'!$D$5:$BS$182,Q$9,FALSE))="","",(VLOOKUP($E64,'DTOC Backsheet'!$D$5:$BS$182,Q$9,FALSE))),"")</f>
        <v>381.41363554726746</v>
      </c>
      <c r="R64" s="197">
        <f ca="1">IFERROR(IF((VLOOKUP($E64,'DTOC Backsheet'!$D$5:$BS$182,R$9,FALSE))="","",(VLOOKUP($E64,'DTOC Backsheet'!$D$5:$BS$182,R$9,FALSE))),"")</f>
        <v>284.90095476466973</v>
      </c>
      <c r="S64" s="197">
        <f ca="1">IFERROR(IF((VLOOKUP($E64,'DTOC Backsheet'!$D$5:$BS$182,S$9,FALSE))="","",(VLOOKUP($E64,'DTOC Backsheet'!$D$5:$BS$182,S$9,FALSE))),"")</f>
        <v>344.52863975322958</v>
      </c>
      <c r="T64" s="223">
        <f ca="1">IFERROR(IF((VLOOKUP($E64,'DTOC Backsheet'!$D$5:$BS$182,T$9,FALSE))="","",(VLOOKUP($E64,'DTOC Backsheet'!$D$5:$BS$182,T$9,FALSE))),"")</f>
        <v>297.90362765683858</v>
      </c>
      <c r="U64" s="199">
        <f ca="1">IFERROR(IF((VLOOKUP($E64,'DTOC Backsheet'!$D$5:$BS$182,U$9,FALSE))="","",(VLOOKUP($E64,'DTOC Backsheet'!$D$5:$BS$182,U$9,FALSE))),"")</f>
        <v>307.83374857873321</v>
      </c>
      <c r="V64" s="197">
        <f ca="1">IFERROR(IF((VLOOKUP($E64,'DTOC Backsheet'!$D$5:$BS$182,V$9,FALSE))="","",(VLOOKUP($E64,'DTOC Backsheet'!$D$5:$BS$182,V$9,FALSE))),"")</f>
        <v>307.12654757216444</v>
      </c>
      <c r="W64" s="197">
        <f ca="1">IFERROR(IF((VLOOKUP($E64,'DTOC Backsheet'!$D$5:$BS$182,W$9,FALSE))="","",(VLOOKUP($E64,'DTOC Backsheet'!$D$5:$BS$182,W$9,FALSE))),"")</f>
        <v>277.40462361356788</v>
      </c>
      <c r="X64" s="200">
        <f ca="1">IFERROR(IF((VLOOKUP($E64,'DTOC Backsheet'!$D$5:$BS$182,X$9,FALSE))="","",(VLOOKUP($E64,'DTOC Backsheet'!$D$5:$BS$182,X$9,FALSE))),"")</f>
        <v>307.12654757216444</v>
      </c>
      <c r="Y64" s="196">
        <f ca="1">IFERROR(IF((VLOOKUP($E64,'DTOC Backsheet'!$D$5:$BS$182,Y$9,FALSE))="","",(VLOOKUP($E64,'DTOC Backsheet'!$D$5:$BS$182,Y$9,FALSE))),"")</f>
        <v>447.90565514845565</v>
      </c>
      <c r="Z64" s="197">
        <f ca="1">IFERROR(IF((VLOOKUP($E64,'DTOC Backsheet'!$D$5:$BS$182,Z$9,FALSE))="","",(VLOOKUP($E64,'DTOC Backsheet'!$D$5:$BS$182,Z$9,FALSE))),"")</f>
        <v>402.4821389987369</v>
      </c>
      <c r="AA64" s="197">
        <f ca="1">IFERROR(IF((VLOOKUP($E64,'DTOC Backsheet'!$D$5:$BS$182,AA$9,FALSE))="","",(VLOOKUP($E64,'DTOC Backsheet'!$D$5:$BS$182,AA$9,FALSE))),"")</f>
        <v>357.05862284901826</v>
      </c>
      <c r="AB64" s="197">
        <f ca="1">IFERROR(IF((VLOOKUP($E64,'DTOC Backsheet'!$D$5:$BS$182,AB$9,FALSE))="","",(VLOOKUP($E64,'DTOC Backsheet'!$D$5:$BS$182,AB$9,FALSE))),"")</f>
        <v>271.05180128684594</v>
      </c>
      <c r="AC64" s="223">
        <f ca="1">IFERROR(IF((VLOOKUP($E64,'DTOC Backsheet'!$D$5:$BS$182,AC$9,FALSE))="","",(VLOOKUP($E64,'DTOC Backsheet'!$D$5:$BS$182,AC$9,FALSE))),"")</f>
        <v>442.693120508324</v>
      </c>
      <c r="AD64" s="199">
        <f ca="1">IFERROR(IF((VLOOKUP($E64,'DTOC Backsheet'!$D$5:$BS$182,AD$9,FALSE))="","",(VLOOKUP($E64,'DTOC Backsheet'!$D$5:$BS$182,AD$9,FALSE))),"")</f>
        <v>250.94631053205245</v>
      </c>
      <c r="AE64" s="197" t="str">
        <f ca="1">IFERROR(IF((VLOOKUP($E64,'DTOC Backsheet'!$D$5:$BS$182,AE$9,FALSE))="","",(VLOOKUP($E64,'DTOC Backsheet'!$D$5:$BS$182,AE$9,FALSE))),"")</f>
        <v/>
      </c>
      <c r="AF64" s="197" t="str">
        <f ca="1">IFERROR(IF((VLOOKUP($E64,'DTOC Backsheet'!$D$5:$BS$182,AF$9,FALSE))="","",(VLOOKUP($E64,'DTOC Backsheet'!$D$5:$BS$182,AF$9,FALSE))),"")</f>
        <v/>
      </c>
      <c r="AG64" s="201" t="str">
        <f ca="1">IFERROR(IF((VLOOKUP($E64,'DTOC Backsheet'!$D$5:$BS$182,AG$9,FALSE))="","",(VLOOKUP($E64,'DTOC Backsheet'!$D$5:$BS$182,AG$9,FALSE))),"")</f>
        <v/>
      </c>
      <c r="AH64" s="197">
        <f t="shared" ca="1" si="12"/>
        <v>60.383772580070286</v>
      </c>
      <c r="AI64" s="197">
        <f t="shared" ca="1" si="13"/>
        <v>53.417808240226009</v>
      </c>
      <c r="AJ64" s="197">
        <f t="shared" ca="1" si="14"/>
        <v>45.708730701948184</v>
      </c>
      <c r="AK64" s="197">
        <f t="shared" ca="1" si="15"/>
        <v>231.29272085421184</v>
      </c>
      <c r="AL64" s="200">
        <f t="shared" ca="1" si="16"/>
        <v>62.252297827251084</v>
      </c>
      <c r="AM64" s="199">
        <f t="shared" ca="1" si="17"/>
        <v>220.18745727479757</v>
      </c>
      <c r="AN64" s="197" t="str">
        <f t="shared" ca="1" si="18"/>
        <v/>
      </c>
      <c r="AO64" s="197" t="str">
        <f t="shared" ca="1" si="19"/>
        <v/>
      </c>
      <c r="AP64" s="200" t="str">
        <f t="shared" ca="1" si="20"/>
        <v/>
      </c>
      <c r="AQ64" s="196">
        <f t="shared" ca="1" si="21"/>
        <v>-91.624063466412736</v>
      </c>
      <c r="AR64" s="197">
        <f t="shared" ca="1" si="22"/>
        <v>-21.068503451469439</v>
      </c>
      <c r="AS64" s="197">
        <f t="shared" ca="1" si="23"/>
        <v>-72.157668084348529</v>
      </c>
      <c r="AT64" s="197">
        <f t="shared" ca="1" si="24"/>
        <v>73.47683846638364</v>
      </c>
      <c r="AU64" s="200">
        <f t="shared" ca="1" si="25"/>
        <v>-144.78949285148542</v>
      </c>
      <c r="AV64" s="199">
        <f t="shared" ca="1" si="26"/>
        <v>56.887438046680757</v>
      </c>
      <c r="AW64" s="197" t="str">
        <f t="shared" ca="1" si="27"/>
        <v/>
      </c>
      <c r="AX64" s="198" t="str">
        <f t="shared" ca="1" si="28"/>
        <v/>
      </c>
      <c r="AY64" s="199" t="str">
        <f t="shared" ca="1" si="29"/>
        <v/>
      </c>
    </row>
    <row r="65" spans="1:5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7"/>
        <v>E09000001</v>
      </c>
      <c r="F65" s="29" t="str">
        <f ca="1">IF(E65="","",VLOOKUP(E65,'Org list'!$J$9:$K$636,2,0))</f>
        <v>City of London</v>
      </c>
      <c r="G65" s="196">
        <f ca="1">IFERROR(IF((VLOOKUP($E65,'DTOC Backsheet'!$D$5:$BS$182,G$9,FALSE))="","",(VLOOKUP($E65,'DTOC Backsheet'!$D$5:$BS$182,G$9,FALSE))),"")</f>
        <v>1237.3819602735266</v>
      </c>
      <c r="H65" s="197">
        <f ca="1">IFERROR(IF((VLOOKUP($E65,'DTOC Backsheet'!$D$5:$BS$182,H$9,FALSE))="","",(VLOOKUP($E65,'DTOC Backsheet'!$D$5:$BS$182,H$9,FALSE))),"")</f>
        <v>1253.6633018560728</v>
      </c>
      <c r="I65" s="197">
        <f ca="1">IFERROR(IF((VLOOKUP($E65,'DTOC Backsheet'!$D$5:$BS$182,I$9,FALSE))="","",(VLOOKUP($E65,'DTOC Backsheet'!$D$5:$BS$182,I$9,FALSE))),"")</f>
        <v>537.28427222403127</v>
      </c>
      <c r="J65" s="198">
        <f ca="1">IFERROR(IF((VLOOKUP($E65,'DTOC Backsheet'!$D$5:$BS$182,J$9,FALSE))="","",(VLOOKUP($E65,'DTOC Backsheet'!$D$5:$BS$182,J$9,FALSE))),"")</f>
        <v>700.09768804949533</v>
      </c>
      <c r="K65" s="223">
        <f ca="1">IFERROR(IF((VLOOKUP($E65,'DTOC Backsheet'!$D$5:$BS$182,K$9,FALSE))="","",(VLOOKUP($E65,'DTOC Backsheet'!$D$5:$BS$182,K$9,FALSE))),"")</f>
        <v>651.25366330185602</v>
      </c>
      <c r="L65" s="199">
        <f ca="1">IFERROR(IF((VLOOKUP($E65,'DTOC Backsheet'!$D$5:$BS$182,L$9,FALSE))="","",(VLOOKUP($E65,'DTOC Backsheet'!$D$5:$BS$182,L$9,FALSE))),"")</f>
        <v>618.6909801367633</v>
      </c>
      <c r="M65" s="197">
        <f ca="1">IFERROR(IF((VLOOKUP($E65,'DTOC Backsheet'!$D$5:$BS$182,M$9,FALSE))="","",(VLOOKUP($E65,'DTOC Backsheet'!$D$5:$BS$182,M$9,FALSE))),"")</f>
        <v>792.56063608577938</v>
      </c>
      <c r="N65" s="198">
        <f ca="1">IFERROR(IF((VLOOKUP($E65,'DTOC Backsheet'!$D$5:$BS$182,N$9,FALSE))="","",(VLOOKUP($E65,'DTOC Backsheet'!$D$5:$BS$182,N$9,FALSE))),"")</f>
        <v>766.575041460016</v>
      </c>
      <c r="O65" s="199">
        <f ca="1">IFERROR(IF((VLOOKUP($E65,'DTOC Backsheet'!$D$5:$BS$182,O$9,FALSE))="","",(VLOOKUP($E65,'DTOC Backsheet'!$D$5:$BS$182,O$9,FALSE))),"")</f>
        <v>675.62546026984467</v>
      </c>
      <c r="P65" s="197">
        <f ca="1">IFERROR(IF((VLOOKUP($E65,'DTOC Backsheet'!$D$5:$BS$182,P$9,FALSE))="","",(VLOOKUP($E65,'DTOC Backsheet'!$D$5:$BS$182,P$9,FALSE))),"")</f>
        <v>389.78391938644882</v>
      </c>
      <c r="Q65" s="197">
        <f ca="1">IFERROR(IF((VLOOKUP($E65,'DTOC Backsheet'!$D$5:$BS$182,Q$9,FALSE))="","",(VLOOKUP($E65,'DTOC Backsheet'!$D$5:$BS$182,Q$9,FALSE))),"")</f>
        <v>389.78391938644882</v>
      </c>
      <c r="R65" s="197">
        <f ca="1">IFERROR(IF((VLOOKUP($E65,'DTOC Backsheet'!$D$5:$BS$182,R$9,FALSE))="","",(VLOOKUP($E65,'DTOC Backsheet'!$D$5:$BS$182,R$9,FALSE))),"")</f>
        <v>259.85594625763258</v>
      </c>
      <c r="S65" s="197">
        <f ca="1">IFERROR(IF((VLOOKUP($E65,'DTOC Backsheet'!$D$5:$BS$182,S$9,FALSE))="","",(VLOOKUP($E65,'DTOC Backsheet'!$D$5:$BS$182,S$9,FALSE))),"")</f>
        <v>175.40276372390198</v>
      </c>
      <c r="T65" s="223">
        <f ca="1">IFERROR(IF((VLOOKUP($E65,'DTOC Backsheet'!$D$5:$BS$182,T$9,FALSE))="","",(VLOOKUP($E65,'DTOC Backsheet'!$D$5:$BS$182,T$9,FALSE))),"")</f>
        <v>136.26495990038174</v>
      </c>
      <c r="U65" s="199">
        <f ca="1">IFERROR(IF((VLOOKUP($E65,'DTOC Backsheet'!$D$5:$BS$182,U$9,FALSE))="","",(VLOOKUP($E65,'DTOC Backsheet'!$D$5:$BS$182,U$9,FALSE))),"")</f>
        <v>136.90928603652995</v>
      </c>
      <c r="V65" s="197">
        <f ca="1">IFERROR(IF((VLOOKUP($E65,'DTOC Backsheet'!$D$5:$BS$182,V$9,FALSE))="","",(VLOOKUP($E65,'DTOC Backsheet'!$D$5:$BS$182,V$9,FALSE))),"")</f>
        <v>134.8571772681982</v>
      </c>
      <c r="W65" s="197">
        <f ca="1">IFERROR(IF((VLOOKUP($E65,'DTOC Backsheet'!$D$5:$BS$182,W$9,FALSE))="","",(VLOOKUP($E65,'DTOC Backsheet'!$D$5:$BS$182,W$9,FALSE))),"")</f>
        <v>134.23297698701992</v>
      </c>
      <c r="X65" s="200">
        <f ca="1">IFERROR(IF((VLOOKUP($E65,'DTOC Backsheet'!$D$5:$BS$182,X$9,FALSE))="","",(VLOOKUP($E65,'DTOC Backsheet'!$D$5:$BS$182,X$9,FALSE))),"")</f>
        <v>134.8571772681982</v>
      </c>
      <c r="Y65" s="196">
        <f ca="1">IFERROR(IF((VLOOKUP($E65,'DTOC Backsheet'!$D$5:$BS$182,Y$9,FALSE))="","",(VLOOKUP($E65,'DTOC Backsheet'!$D$5:$BS$182,Y$9,FALSE))),"")</f>
        <v>740.58944683425273</v>
      </c>
      <c r="Z65" s="197">
        <f ca="1">IFERROR(IF((VLOOKUP($E65,'DTOC Backsheet'!$D$5:$BS$182,Z$9,FALSE))="","",(VLOOKUP($E65,'DTOC Backsheet'!$D$5:$BS$182,Z$9,FALSE))),"")</f>
        <v>909.49581190171398</v>
      </c>
      <c r="AA65" s="197">
        <f ca="1">IFERROR(IF((VLOOKUP($E65,'DTOC Backsheet'!$D$5:$BS$182,AA$9,FALSE))="","",(VLOOKUP($E65,'DTOC Backsheet'!$D$5:$BS$182,AA$9,FALSE))),"")</f>
        <v>116.93517581593464</v>
      </c>
      <c r="AB65" s="197">
        <f ca="1">IFERROR(IF((VLOOKUP($E65,'DTOC Backsheet'!$D$5:$BS$182,AB$9,FALSE))="","",(VLOOKUP($E65,'DTOC Backsheet'!$D$5:$BS$182,AB$9,FALSE))),"")</f>
        <v>272.84874357051416</v>
      </c>
      <c r="AC65" s="223">
        <f ca="1">IFERROR(IF((VLOOKUP($E65,'DTOC Backsheet'!$D$5:$BS$182,AC$9,FALSE))="","",(VLOOKUP($E65,'DTOC Backsheet'!$D$5:$BS$182,AC$9,FALSE))),"")</f>
        <v>714.60385220848946</v>
      </c>
      <c r="AD65" s="199">
        <f ca="1">IFERROR(IF((VLOOKUP($E65,'DTOC Backsheet'!$D$5:$BS$182,AD$9,FALSE))="","",(VLOOKUP($E65,'DTOC Backsheet'!$D$5:$BS$182,AD$9,FALSE))),"")</f>
        <v>155.91356775457953</v>
      </c>
      <c r="AE65" s="197" t="str">
        <f ca="1">IFERROR(IF((VLOOKUP($E65,'DTOC Backsheet'!$D$5:$BS$182,AE$9,FALSE))="","",(VLOOKUP($E65,'DTOC Backsheet'!$D$5:$BS$182,AE$9,FALSE))),"")</f>
        <v/>
      </c>
      <c r="AF65" s="197" t="str">
        <f ca="1">IFERROR(IF((VLOOKUP($E65,'DTOC Backsheet'!$D$5:$BS$182,AF$9,FALSE))="","",(VLOOKUP($E65,'DTOC Backsheet'!$D$5:$BS$182,AF$9,FALSE))),"")</f>
        <v/>
      </c>
      <c r="AG65" s="201" t="str">
        <f ca="1">IFERROR(IF((VLOOKUP($E65,'DTOC Backsheet'!$D$5:$BS$182,AG$9,FALSE))="","",(VLOOKUP($E65,'DTOC Backsheet'!$D$5:$BS$182,AG$9,FALSE))),"")</f>
        <v/>
      </c>
      <c r="AH65" s="197">
        <f t="shared" ca="1" si="12"/>
        <v>496.79251343927388</v>
      </c>
      <c r="AI65" s="197">
        <f t="shared" ca="1" si="13"/>
        <v>344.16748995435887</v>
      </c>
      <c r="AJ65" s="197">
        <f t="shared" ca="1" si="14"/>
        <v>420.34909640809661</v>
      </c>
      <c r="AK65" s="197">
        <f t="shared" ca="1" si="15"/>
        <v>427.24894447898117</v>
      </c>
      <c r="AL65" s="200">
        <f t="shared" ca="1" si="16"/>
        <v>-63.350188906633434</v>
      </c>
      <c r="AM65" s="199">
        <f t="shared" ca="1" si="17"/>
        <v>462.7774123821838</v>
      </c>
      <c r="AN65" s="197" t="str">
        <f t="shared" ca="1" si="18"/>
        <v/>
      </c>
      <c r="AO65" s="197" t="str">
        <f t="shared" ca="1" si="19"/>
        <v/>
      </c>
      <c r="AP65" s="200" t="str">
        <f t="shared" ca="1" si="20"/>
        <v/>
      </c>
      <c r="AQ65" s="196">
        <f t="shared" ca="1" si="21"/>
        <v>-350.80552744780391</v>
      </c>
      <c r="AR65" s="197">
        <f t="shared" ca="1" si="22"/>
        <v>-519.71189251526516</v>
      </c>
      <c r="AS65" s="197">
        <f t="shared" ca="1" si="23"/>
        <v>142.92077044169793</v>
      </c>
      <c r="AT65" s="197">
        <f t="shared" ca="1" si="24"/>
        <v>-97.445979846612175</v>
      </c>
      <c r="AU65" s="200">
        <f t="shared" ca="1" si="25"/>
        <v>-578.33889230810769</v>
      </c>
      <c r="AV65" s="199">
        <f t="shared" ca="1" si="26"/>
        <v>-19.004281718049583</v>
      </c>
      <c r="AW65" s="197" t="str">
        <f t="shared" ca="1" si="27"/>
        <v/>
      </c>
      <c r="AX65" s="198" t="str">
        <f t="shared" ca="1" si="28"/>
        <v/>
      </c>
      <c r="AY65" s="199" t="str">
        <f t="shared" ca="1" si="29"/>
        <v/>
      </c>
    </row>
    <row r="66" spans="1:5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7"/>
        <v>E06000052</v>
      </c>
      <c r="F66" s="29" t="str">
        <f ca="1">IF(E66="","",VLOOKUP(E66,'Org list'!$J$9:$K$636,2,0))</f>
        <v>Cornwall &amp; Scilly</v>
      </c>
      <c r="G66" s="196">
        <f ca="1">IFERROR(IF((VLOOKUP($E66,'DTOC Backsheet'!$D$5:$BS$182,G$9,FALSE))="","",(VLOOKUP($E66,'DTOC Backsheet'!$D$5:$BS$182,G$9,FALSE))),"")</f>
        <v>932.28666428585689</v>
      </c>
      <c r="H66" s="197">
        <f ca="1">IFERROR(IF((VLOOKUP($E66,'DTOC Backsheet'!$D$5:$BS$182,H$9,FALSE))="","",(VLOOKUP($E66,'DTOC Backsheet'!$D$5:$BS$182,H$9,FALSE))),"")</f>
        <v>930.73396225159536</v>
      </c>
      <c r="I66" s="197">
        <f ca="1">IFERROR(IF((VLOOKUP($E66,'DTOC Backsheet'!$D$5:$BS$182,I$9,FALSE))="","",(VLOOKUP($E66,'DTOC Backsheet'!$D$5:$BS$182,I$9,FALSE))),"")</f>
        <v>868.84769545745939</v>
      </c>
      <c r="J66" s="198">
        <f ca="1">IFERROR(IF((VLOOKUP($E66,'DTOC Backsheet'!$D$5:$BS$182,J$9,FALSE))="","",(VLOOKUP($E66,'DTOC Backsheet'!$D$5:$BS$182,J$9,FALSE))),"")</f>
        <v>839.56817138281428</v>
      </c>
      <c r="K66" s="223">
        <f ca="1">IFERROR(IF((VLOOKUP($E66,'DTOC Backsheet'!$D$5:$BS$182,K$9,FALSE))="","",(VLOOKUP($E66,'DTOC Backsheet'!$D$5:$BS$182,K$9,FALSE))),"")</f>
        <v>892.58185512402758</v>
      </c>
      <c r="L66" s="199">
        <f ca="1">IFERROR(IF((VLOOKUP($E66,'DTOC Backsheet'!$D$5:$BS$182,L$9,FALSE))="","",(VLOOKUP($E66,'DTOC Backsheet'!$D$5:$BS$182,L$9,FALSE))),"")</f>
        <v>965.55885073431728</v>
      </c>
      <c r="M66" s="197">
        <f ca="1">IFERROR(IF((VLOOKUP($E66,'DTOC Backsheet'!$D$5:$BS$182,M$9,FALSE))="","",(VLOOKUP($E66,'DTOC Backsheet'!$D$5:$BS$182,M$9,FALSE))),"")</f>
        <v>1192.2855551693749</v>
      </c>
      <c r="N66" s="198">
        <f ca="1">IFERROR(IF((VLOOKUP($E66,'DTOC Backsheet'!$D$5:$BS$182,N$9,FALSE))="","",(VLOOKUP($E66,'DTOC Backsheet'!$D$5:$BS$182,N$9,FALSE))),"")</f>
        <v>1017.6110898171468</v>
      </c>
      <c r="O66" s="199">
        <f ca="1">IFERROR(IF((VLOOKUP($E66,'DTOC Backsheet'!$D$5:$BS$182,O$9,FALSE))="","",(VLOOKUP($E66,'DTOC Backsheet'!$D$5:$BS$182,O$9,FALSE))),"")</f>
        <v>1175.5238640497166</v>
      </c>
      <c r="P66" s="197">
        <f ca="1">IFERROR(IF((VLOOKUP($E66,'DTOC Backsheet'!$D$5:$BS$182,P$9,FALSE))="","",(VLOOKUP($E66,'DTOC Backsheet'!$D$5:$BS$182,P$9,FALSE))),"")</f>
        <v>891.24337717463902</v>
      </c>
      <c r="Q66" s="197">
        <f ca="1">IFERROR(IF((VLOOKUP($E66,'DTOC Backsheet'!$D$5:$BS$182,Q$9,FALSE))="","",(VLOOKUP($E66,'DTOC Backsheet'!$D$5:$BS$182,Q$9,FALSE))),"")</f>
        <v>840.95389284431712</v>
      </c>
      <c r="R66" s="197">
        <f ca="1">IFERROR(IF((VLOOKUP($E66,'DTOC Backsheet'!$D$5:$BS$182,R$9,FALSE))="","",(VLOOKUP($E66,'DTOC Backsheet'!$D$5:$BS$182,R$9,FALSE))),"")</f>
        <v>766.98675541893886</v>
      </c>
      <c r="S66" s="197">
        <f ca="1">IFERROR(IF((VLOOKUP($E66,'DTOC Backsheet'!$D$5:$BS$182,S$9,FALSE))="","",(VLOOKUP($E66,'DTOC Backsheet'!$D$5:$BS$182,S$9,FALSE))),"")</f>
        <v>786.26667008075833</v>
      </c>
      <c r="T66" s="223">
        <f ca="1">IFERROR(IF((VLOOKUP($E66,'DTOC Backsheet'!$D$5:$BS$182,T$9,FALSE))="","",(VLOOKUP($E66,'DTOC Backsheet'!$D$5:$BS$182,T$9,FALSE))),"")</f>
        <v>756.53946368982918</v>
      </c>
      <c r="U66" s="199">
        <f ca="1">IFERROR(IF((VLOOKUP($E66,'DTOC Backsheet'!$D$5:$BS$182,U$9,FALSE))="","",(VLOOKUP($E66,'DTOC Backsheet'!$D$5:$BS$182,U$9,FALSE))),"")</f>
        <v>781.75744581282345</v>
      </c>
      <c r="V66" s="197">
        <f ca="1">IFERROR(IF((VLOOKUP($E66,'DTOC Backsheet'!$D$5:$BS$182,V$9,FALSE))="","",(VLOOKUP($E66,'DTOC Backsheet'!$D$5:$BS$182,V$9,FALSE))),"")</f>
        <v>776.12595513010012</v>
      </c>
      <c r="W66" s="197">
        <f ca="1">IFERROR(IF((VLOOKUP($E66,'DTOC Backsheet'!$D$5:$BS$182,W$9,FALSE))="","",(VLOOKUP($E66,'DTOC Backsheet'!$D$5:$BS$182,W$9,FALSE))),"")</f>
        <v>701.016991730413</v>
      </c>
      <c r="X66" s="200">
        <f ca="1">IFERROR(IF((VLOOKUP($E66,'DTOC Backsheet'!$D$5:$BS$182,X$9,FALSE))="","",(VLOOKUP($E66,'DTOC Backsheet'!$D$5:$BS$182,X$9,FALSE))),"")</f>
        <v>776.12595513010012</v>
      </c>
      <c r="Y66" s="196">
        <f ca="1">IFERROR(IF((VLOOKUP($E66,'DTOC Backsheet'!$D$5:$BS$182,Y$9,FALSE))="","",(VLOOKUP($E66,'DTOC Backsheet'!$D$5:$BS$182,Y$9,FALSE))),"")</f>
        <v>1185.2280010137295</v>
      </c>
      <c r="Z66" s="197">
        <f ca="1">IFERROR(IF((VLOOKUP($E66,'DTOC Backsheet'!$D$5:$BS$182,Z$9,FALSE))="","",(VLOOKUP($E66,'DTOC Backsheet'!$D$5:$BS$182,Z$9,FALSE))),"")</f>
        <v>831.02700182726676</v>
      </c>
      <c r="AA66" s="197">
        <f ca="1">IFERROR(IF((VLOOKUP($E66,'DTOC Backsheet'!$D$5:$BS$182,AA$9,FALSE))="","",(VLOOKUP($E66,'DTOC Backsheet'!$D$5:$BS$182,AA$9,FALSE))),"")</f>
        <v>792.65155110594401</v>
      </c>
      <c r="AB66" s="197">
        <f ca="1">IFERROR(IF((VLOOKUP($E66,'DTOC Backsheet'!$D$5:$BS$182,AB$9,FALSE))="","",(VLOOKUP($E66,'DTOC Backsheet'!$D$5:$BS$182,AB$9,FALSE))),"")</f>
        <v>797.50361958795031</v>
      </c>
      <c r="AC66" s="223">
        <f ca="1">IFERROR(IF((VLOOKUP($E66,'DTOC Backsheet'!$D$5:$BS$182,AC$9,FALSE))="","",(VLOOKUP($E66,'DTOC Backsheet'!$D$5:$BS$182,AC$9,FALSE))),"")</f>
        <v>682.59781599134578</v>
      </c>
      <c r="AD66" s="199">
        <f ca="1">IFERROR(IF((VLOOKUP($E66,'DTOC Backsheet'!$D$5:$BS$182,AD$9,FALSE))="","",(VLOOKUP($E66,'DTOC Backsheet'!$D$5:$BS$182,AD$9,FALSE))),"")</f>
        <v>703.99102702564642</v>
      </c>
      <c r="AE66" s="197" t="str">
        <f ca="1">IFERROR(IF((VLOOKUP($E66,'DTOC Backsheet'!$D$5:$BS$182,AE$9,FALSE))="","",(VLOOKUP($E66,'DTOC Backsheet'!$D$5:$BS$182,AE$9,FALSE))),"")</f>
        <v/>
      </c>
      <c r="AF66" s="197" t="str">
        <f ca="1">IFERROR(IF((VLOOKUP($E66,'DTOC Backsheet'!$D$5:$BS$182,AF$9,FALSE))="","",(VLOOKUP($E66,'DTOC Backsheet'!$D$5:$BS$182,AF$9,FALSE))),"")</f>
        <v/>
      </c>
      <c r="AG66" s="201" t="str">
        <f ca="1">IFERROR(IF((VLOOKUP($E66,'DTOC Backsheet'!$D$5:$BS$182,AG$9,FALSE))="","",(VLOOKUP($E66,'DTOC Backsheet'!$D$5:$BS$182,AG$9,FALSE))),"")</f>
        <v/>
      </c>
      <c r="AH66" s="197">
        <f t="shared" ca="1" si="12"/>
        <v>-252.94133672787257</v>
      </c>
      <c r="AI66" s="197">
        <f t="shared" ca="1" si="13"/>
        <v>99.706960424328599</v>
      </c>
      <c r="AJ66" s="197">
        <f t="shared" ca="1" si="14"/>
        <v>76.196144351515386</v>
      </c>
      <c r="AK66" s="197">
        <f t="shared" ca="1" si="15"/>
        <v>42.064551794863974</v>
      </c>
      <c r="AL66" s="200">
        <f t="shared" ca="1" si="16"/>
        <v>209.9840391326818</v>
      </c>
      <c r="AM66" s="199">
        <f t="shared" ca="1" si="17"/>
        <v>261.56782370867086</v>
      </c>
      <c r="AN66" s="197" t="str">
        <f t="shared" ca="1" si="18"/>
        <v/>
      </c>
      <c r="AO66" s="197" t="str">
        <f t="shared" ca="1" si="19"/>
        <v/>
      </c>
      <c r="AP66" s="200" t="str">
        <f t="shared" ca="1" si="20"/>
        <v/>
      </c>
      <c r="AQ66" s="196">
        <f t="shared" ca="1" si="21"/>
        <v>-293.98462383909043</v>
      </c>
      <c r="AR66" s="197">
        <f t="shared" ca="1" si="22"/>
        <v>9.9268910170503659</v>
      </c>
      <c r="AS66" s="197">
        <f t="shared" ca="1" si="23"/>
        <v>-25.664795687005153</v>
      </c>
      <c r="AT66" s="197">
        <f t="shared" ca="1" si="24"/>
        <v>-11.23694950719198</v>
      </c>
      <c r="AU66" s="200">
        <f t="shared" ca="1" si="25"/>
        <v>73.941647698483393</v>
      </c>
      <c r="AV66" s="199">
        <f t="shared" ca="1" si="26"/>
        <v>77.766418787177031</v>
      </c>
      <c r="AW66" s="197" t="str">
        <f t="shared" ca="1" si="27"/>
        <v/>
      </c>
      <c r="AX66" s="198" t="str">
        <f t="shared" ca="1" si="28"/>
        <v/>
      </c>
      <c r="AY66" s="199" t="str">
        <f t="shared" ca="1" si="29"/>
        <v/>
      </c>
    </row>
    <row r="67" spans="1:5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7"/>
        <v>E06000047</v>
      </c>
      <c r="F67" s="29" t="str">
        <f ca="1">IF(E67="","",VLOOKUP(E67,'Org list'!$J$9:$K$636,2,0))</f>
        <v>County Durham</v>
      </c>
      <c r="G67" s="196">
        <f ca="1">IFERROR(IF((VLOOKUP($E67,'DTOC Backsheet'!$D$5:$BS$182,G$9,FALSE))="","",(VLOOKUP($E67,'DTOC Backsheet'!$D$5:$BS$182,G$9,FALSE))),"")</f>
        <v>123.60470219807593</v>
      </c>
      <c r="H67" s="197">
        <f ca="1">IFERROR(IF((VLOOKUP($E67,'DTOC Backsheet'!$D$5:$BS$182,H$9,FALSE))="","",(VLOOKUP($E67,'DTOC Backsheet'!$D$5:$BS$182,H$9,FALSE))),"")</f>
        <v>79.477111778033475</v>
      </c>
      <c r="I67" s="197">
        <f ca="1">IFERROR(IF((VLOOKUP($E67,'DTOC Backsheet'!$D$5:$BS$182,I$9,FALSE))="","",(VLOOKUP($E67,'DTOC Backsheet'!$D$5:$BS$182,I$9,FALSE))),"")</f>
        <v>81.849562875885226</v>
      </c>
      <c r="J67" s="198">
        <f ca="1">IFERROR(IF((VLOOKUP($E67,'DTOC Backsheet'!$D$5:$BS$182,J$9,FALSE))="","",(VLOOKUP($E67,'DTOC Backsheet'!$D$5:$BS$182,J$9,FALSE))),"")</f>
        <v>88.729671059655288</v>
      </c>
      <c r="K67" s="223">
        <f ca="1">IFERROR(IF((VLOOKUP($E67,'DTOC Backsheet'!$D$5:$BS$182,K$9,FALSE))="","",(VLOOKUP($E67,'DTOC Backsheet'!$D$5:$BS$182,K$9,FALSE))),"")</f>
        <v>107.94652495225442</v>
      </c>
      <c r="L67" s="199">
        <f ca="1">IFERROR(IF((VLOOKUP($E67,'DTOC Backsheet'!$D$5:$BS$182,L$9,FALSE))="","",(VLOOKUP($E67,'DTOC Backsheet'!$D$5:$BS$182,L$9,FALSE))),"")</f>
        <v>118.14806467301693</v>
      </c>
      <c r="M67" s="197">
        <f ca="1">IFERROR(IF((VLOOKUP($E67,'DTOC Backsheet'!$D$5:$BS$182,M$9,FALSE))="","",(VLOOKUP($E67,'DTOC Backsheet'!$D$5:$BS$182,M$9,FALSE))),"")</f>
        <v>90.384199207039373</v>
      </c>
      <c r="N67" s="198">
        <f ca="1">IFERROR(IF((VLOOKUP($E67,'DTOC Backsheet'!$D$5:$BS$182,N$9,FALSE))="","",(VLOOKUP($E67,'DTOC Backsheet'!$D$5:$BS$182,N$9,FALSE))),"")</f>
        <v>103.36365340126171</v>
      </c>
      <c r="O67" s="199">
        <f ca="1">IFERROR(IF((VLOOKUP($E67,'DTOC Backsheet'!$D$5:$BS$182,O$9,FALSE))="","",(VLOOKUP($E67,'DTOC Backsheet'!$D$5:$BS$182,O$9,FALSE))),"")</f>
        <v>117.28706790051845</v>
      </c>
      <c r="P67" s="197">
        <f ca="1">IFERROR(IF((VLOOKUP($E67,'DTOC Backsheet'!$D$5:$BS$182,P$9,FALSE))="","",(VLOOKUP($E67,'DTOC Backsheet'!$D$5:$BS$182,P$9,FALSE))),"")</f>
        <v>88.260288520712066</v>
      </c>
      <c r="Q67" s="197">
        <f ca="1">IFERROR(IF((VLOOKUP($E67,'DTOC Backsheet'!$D$5:$BS$182,Q$9,FALSE))="","",(VLOOKUP($E67,'DTOC Backsheet'!$D$5:$BS$182,Q$9,FALSE))),"")</f>
        <v>79.056675546627119</v>
      </c>
      <c r="R67" s="197">
        <f ca="1">IFERROR(IF((VLOOKUP($E67,'DTOC Backsheet'!$D$5:$BS$182,R$9,FALSE))="","",(VLOOKUP($E67,'DTOC Backsheet'!$D$5:$BS$182,R$9,FALSE))),"")</f>
        <v>81.416576309212999</v>
      </c>
      <c r="S67" s="197">
        <f ca="1">IFERROR(IF((VLOOKUP($E67,'DTOC Backsheet'!$D$5:$BS$182,S$9,FALSE))="","",(VLOOKUP($E67,'DTOC Backsheet'!$D$5:$BS$182,S$9,FALSE))),"")</f>
        <v>87.78830836819489</v>
      </c>
      <c r="T67" s="223">
        <f ca="1">IFERROR(IF((VLOOKUP($E67,'DTOC Backsheet'!$D$5:$BS$182,T$9,FALSE))="","",(VLOOKUP($E67,'DTOC Backsheet'!$D$5:$BS$182,T$9,FALSE))),"")</f>
        <v>83.960172695829641</v>
      </c>
      <c r="U67" s="199">
        <f ca="1">IFERROR(IF((VLOOKUP($E67,'DTOC Backsheet'!$D$5:$BS$182,U$9,FALSE))="","",(VLOOKUP($E67,'DTOC Backsheet'!$D$5:$BS$182,U$9,FALSE))),"")</f>
        <v>86.758845119023974</v>
      </c>
      <c r="V67" s="197">
        <f ca="1">IFERROR(IF((VLOOKUP($E67,'DTOC Backsheet'!$D$5:$BS$182,V$9,FALSE))="","",(VLOOKUP($E67,'DTOC Backsheet'!$D$5:$BS$182,V$9,FALSE))),"")</f>
        <v>86.439205186727449</v>
      </c>
      <c r="W67" s="197">
        <f ca="1">IFERROR(IF((VLOOKUP($E67,'DTOC Backsheet'!$D$5:$BS$182,W$9,FALSE))="","",(VLOOKUP($E67,'DTOC Backsheet'!$D$5:$BS$182,W$9,FALSE))),"")</f>
        <v>78.07412081381834</v>
      </c>
      <c r="X67" s="200">
        <f ca="1">IFERROR(IF((VLOOKUP($E67,'DTOC Backsheet'!$D$5:$BS$182,X$9,FALSE))="","",(VLOOKUP($E67,'DTOC Backsheet'!$D$5:$BS$182,X$9,FALSE))),"")</f>
        <v>86.439205186727449</v>
      </c>
      <c r="Y67" s="196">
        <f ca="1">IFERROR(IF((VLOOKUP($E67,'DTOC Backsheet'!$D$5:$BS$182,Y$9,FALSE))="","",(VLOOKUP($E67,'DTOC Backsheet'!$D$5:$BS$182,Y$9,FALSE))),"")</f>
        <v>118.46701828181138</v>
      </c>
      <c r="Z67" s="197">
        <f ca="1">IFERROR(IF((VLOOKUP($E67,'DTOC Backsheet'!$D$5:$BS$182,Z$9,FALSE))="","",(VLOOKUP($E67,'DTOC Backsheet'!$D$5:$BS$182,Z$9,FALSE))),"")</f>
        <v>103.83563355377891</v>
      </c>
      <c r="AA67" s="197">
        <f ca="1">IFERROR(IF((VLOOKUP($E67,'DTOC Backsheet'!$D$5:$BS$182,AA$9,FALSE))="","",(VLOOKUP($E67,'DTOC Backsheet'!$D$5:$BS$182,AA$9,FALSE))),"")</f>
        <v>96.991921342279838</v>
      </c>
      <c r="AB67" s="197">
        <f ca="1">IFERROR(IF((VLOOKUP($E67,'DTOC Backsheet'!$D$5:$BS$182,AB$9,FALSE))="","",(VLOOKUP($E67,'DTOC Backsheet'!$D$5:$BS$182,AB$9,FALSE))),"")</f>
        <v>123.18681980698315</v>
      </c>
      <c r="AC67" s="223">
        <f ca="1">IFERROR(IF((VLOOKUP($E67,'DTOC Backsheet'!$D$5:$BS$182,AC$9,FALSE))="","",(VLOOKUP($E67,'DTOC Backsheet'!$D$5:$BS$182,AC$9,FALSE))),"")</f>
        <v>77.876725165334179</v>
      </c>
      <c r="AD67" s="199">
        <f ca="1">IFERROR(IF((VLOOKUP($E67,'DTOC Backsheet'!$D$5:$BS$182,AD$9,FALSE))="","",(VLOOKUP($E67,'DTOC Backsheet'!$D$5:$BS$182,AD$9,FALSE))),"")</f>
        <v>81.652566385471587</v>
      </c>
      <c r="AE67" s="197" t="str">
        <f ca="1">IFERROR(IF((VLOOKUP($E67,'DTOC Backsheet'!$D$5:$BS$182,AE$9,FALSE))="","",(VLOOKUP($E67,'DTOC Backsheet'!$D$5:$BS$182,AE$9,FALSE))),"")</f>
        <v/>
      </c>
      <c r="AF67" s="197" t="str">
        <f ca="1">IFERROR(IF((VLOOKUP($E67,'DTOC Backsheet'!$D$5:$BS$182,AF$9,FALSE))="","",(VLOOKUP($E67,'DTOC Backsheet'!$D$5:$BS$182,AF$9,FALSE))),"")</f>
        <v/>
      </c>
      <c r="AG67" s="201" t="str">
        <f ca="1">IFERROR(IF((VLOOKUP($E67,'DTOC Backsheet'!$D$5:$BS$182,AG$9,FALSE))="","",(VLOOKUP($E67,'DTOC Backsheet'!$D$5:$BS$182,AG$9,FALSE))),"")</f>
        <v/>
      </c>
      <c r="AH67" s="197">
        <f t="shared" ca="1" si="12"/>
        <v>5.1376839162645496</v>
      </c>
      <c r="AI67" s="197">
        <f t="shared" ca="1" si="13"/>
        <v>-24.35852177574543</v>
      </c>
      <c r="AJ67" s="197">
        <f t="shared" ca="1" si="14"/>
        <v>-15.142358466394612</v>
      </c>
      <c r="AK67" s="197">
        <f t="shared" ca="1" si="15"/>
        <v>-34.457148747327864</v>
      </c>
      <c r="AL67" s="200">
        <f t="shared" ca="1" si="16"/>
        <v>30.069799786920242</v>
      </c>
      <c r="AM67" s="199">
        <f t="shared" ca="1" si="17"/>
        <v>36.495498287545345</v>
      </c>
      <c r="AN67" s="197" t="str">
        <f t="shared" ca="1" si="18"/>
        <v/>
      </c>
      <c r="AO67" s="197" t="str">
        <f t="shared" ca="1" si="19"/>
        <v/>
      </c>
      <c r="AP67" s="200" t="str">
        <f t="shared" ca="1" si="20"/>
        <v/>
      </c>
      <c r="AQ67" s="196">
        <f t="shared" ca="1" si="21"/>
        <v>-30.206729761099311</v>
      </c>
      <c r="AR67" s="197">
        <f t="shared" ca="1" si="22"/>
        <v>-24.778958007151786</v>
      </c>
      <c r="AS67" s="197">
        <f t="shared" ca="1" si="23"/>
        <v>-15.575345033066839</v>
      </c>
      <c r="AT67" s="197">
        <f t="shared" ca="1" si="24"/>
        <v>-35.398511438788262</v>
      </c>
      <c r="AU67" s="200">
        <f t="shared" ca="1" si="25"/>
        <v>6.0834475304954623</v>
      </c>
      <c r="AV67" s="199">
        <f t="shared" ca="1" si="26"/>
        <v>5.1062787335523865</v>
      </c>
      <c r="AW67" s="197" t="str">
        <f t="shared" ca="1" si="27"/>
        <v/>
      </c>
      <c r="AX67" s="198" t="str">
        <f t="shared" ca="1" si="28"/>
        <v/>
      </c>
      <c r="AY67" s="199" t="str">
        <f t="shared" ca="1" si="29"/>
        <v/>
      </c>
    </row>
    <row r="68" spans="1:5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7"/>
        <v>E08000026</v>
      </c>
      <c r="F68" s="29" t="str">
        <f ca="1">IF(E68="","",VLOOKUP(E68,'Org list'!$J$9:$K$636,2,0))</f>
        <v>Coventry</v>
      </c>
      <c r="G68" s="196">
        <f ca="1">IFERROR(IF((VLOOKUP($E68,'DTOC Backsheet'!$D$5:$BS$182,G$9,FALSE))="","",(VLOOKUP($E68,'DTOC Backsheet'!$D$5:$BS$182,G$9,FALSE))),"")</f>
        <v>677.44407652153791</v>
      </c>
      <c r="H68" s="197">
        <f ca="1">IFERROR(IF((VLOOKUP($E68,'DTOC Backsheet'!$D$5:$BS$182,H$9,FALSE))="","",(VLOOKUP($E68,'DTOC Backsheet'!$D$5:$BS$182,H$9,FALSE))),"")</f>
        <v>739.62144106887229</v>
      </c>
      <c r="I68" s="197">
        <f ca="1">IFERROR(IF((VLOOKUP($E68,'DTOC Backsheet'!$D$5:$BS$182,I$9,FALSE))="","",(VLOOKUP($E68,'DTOC Backsheet'!$D$5:$BS$182,I$9,FALSE))),"")</f>
        <v>837.22544355596688</v>
      </c>
      <c r="J68" s="198">
        <f ca="1">IFERROR(IF((VLOOKUP($E68,'DTOC Backsheet'!$D$5:$BS$182,J$9,FALSE))="","",(VLOOKUP($E68,'DTOC Backsheet'!$D$5:$BS$182,J$9,FALSE))),"")</f>
        <v>844.09387336061434</v>
      </c>
      <c r="K68" s="223">
        <f ca="1">IFERROR(IF((VLOOKUP($E68,'DTOC Backsheet'!$D$5:$BS$182,K$9,FALSE))="","",(VLOOKUP($E68,'DTOC Backsheet'!$D$5:$BS$182,K$9,FALSE))),"")</f>
        <v>625.75010483392862</v>
      </c>
      <c r="L68" s="199">
        <f ca="1">IFERROR(IF((VLOOKUP($E68,'DTOC Backsheet'!$D$5:$BS$182,L$9,FALSE))="","",(VLOOKUP($E68,'DTOC Backsheet'!$D$5:$BS$182,L$9,FALSE))),"")</f>
        <v>717.20867012739131</v>
      </c>
      <c r="M68" s="197">
        <f ca="1">IFERROR(IF((VLOOKUP($E68,'DTOC Backsheet'!$D$5:$BS$182,M$9,FALSE))="","",(VLOOKUP($E68,'DTOC Backsheet'!$D$5:$BS$182,M$9,FALSE))),"")</f>
        <v>752.49514428205089</v>
      </c>
      <c r="N68" s="198">
        <f ca="1">IFERROR(IF((VLOOKUP($E68,'DTOC Backsheet'!$D$5:$BS$182,N$9,FALSE))="","",(VLOOKUP($E68,'DTOC Backsheet'!$D$5:$BS$182,N$9,FALSE))),"")</f>
        <v>674.36526566520638</v>
      </c>
      <c r="O68" s="199">
        <f ca="1">IFERROR(IF((VLOOKUP($E68,'DTOC Backsheet'!$D$5:$BS$182,O$9,FALSE))="","",(VLOOKUP($E68,'DTOC Backsheet'!$D$5:$BS$182,O$9,FALSE))),"")</f>
        <v>693.44767841494263</v>
      </c>
      <c r="P68" s="197">
        <f ca="1">IFERROR(IF((VLOOKUP($E68,'DTOC Backsheet'!$D$5:$BS$182,P$9,FALSE))="","",(VLOOKUP($E68,'DTOC Backsheet'!$D$5:$BS$182,P$9,FALSE))),"")</f>
        <v>627.06112373718645</v>
      </c>
      <c r="Q68" s="197">
        <f ca="1">IFERROR(IF((VLOOKUP($E68,'DTOC Backsheet'!$D$5:$BS$182,Q$9,FALSE))="","",(VLOOKUP($E68,'DTOC Backsheet'!$D$5:$BS$182,Q$9,FALSE))),"")</f>
        <v>580.34621993546489</v>
      </c>
      <c r="R68" s="197">
        <f ca="1">IFERROR(IF((VLOOKUP($E68,'DTOC Backsheet'!$D$5:$BS$182,R$9,FALSE))="","",(VLOOKUP($E68,'DTOC Backsheet'!$D$5:$BS$182,R$9,FALSE))),"")</f>
        <v>516.41740271007427</v>
      </c>
      <c r="S68" s="197">
        <f ca="1">IFERROR(IF((VLOOKUP($E68,'DTOC Backsheet'!$D$5:$BS$182,S$9,FALSE))="","",(VLOOKUP($E68,'DTOC Backsheet'!$D$5:$BS$182,S$9,FALSE))),"")</f>
        <v>488.03255345511974</v>
      </c>
      <c r="T68" s="223">
        <f ca="1">IFERROR(IF((VLOOKUP($E68,'DTOC Backsheet'!$D$5:$BS$182,T$9,FALSE))="","",(VLOOKUP($E68,'DTOC Backsheet'!$D$5:$BS$182,T$9,FALSE))),"")</f>
        <v>411.95968444841526</v>
      </c>
      <c r="U68" s="199">
        <f ca="1">IFERROR(IF((VLOOKUP($E68,'DTOC Backsheet'!$D$5:$BS$182,U$9,FALSE))="","",(VLOOKUP($E68,'DTOC Backsheet'!$D$5:$BS$182,U$9,FALSE))),"")</f>
        <v>426.30375132011505</v>
      </c>
      <c r="V68" s="197">
        <f ca="1">IFERROR(IF((VLOOKUP($E68,'DTOC Backsheet'!$D$5:$BS$182,V$9,FALSE))="","",(VLOOKUP($E68,'DTOC Backsheet'!$D$5:$BS$182,V$9,FALSE))),"")</f>
        <v>420.88355669302643</v>
      </c>
      <c r="W68" s="197">
        <f ca="1">IFERROR(IF((VLOOKUP($E68,'DTOC Backsheet'!$D$5:$BS$182,W$9,FALSE))="","",(VLOOKUP($E68,'DTOC Backsheet'!$D$5:$BS$182,W$9,FALSE))),"")</f>
        <v>378.39848450887223</v>
      </c>
      <c r="X68" s="200">
        <f ca="1">IFERROR(IF((VLOOKUP($E68,'DTOC Backsheet'!$D$5:$BS$182,X$9,FALSE))="","",(VLOOKUP($E68,'DTOC Backsheet'!$D$5:$BS$182,X$9,FALSE))),"")</f>
        <v>420.88355669302643</v>
      </c>
      <c r="Y68" s="196">
        <f ca="1">IFERROR(IF((VLOOKUP($E68,'DTOC Backsheet'!$D$5:$BS$182,Y$9,FALSE))="","",(VLOOKUP($E68,'DTOC Backsheet'!$D$5:$BS$182,Y$9,FALSE))),"")</f>
        <v>476.34022769624562</v>
      </c>
      <c r="Z68" s="197">
        <f ca="1">IFERROR(IF((VLOOKUP($E68,'DTOC Backsheet'!$D$5:$BS$182,Z$9,FALSE))="","",(VLOOKUP($E68,'DTOC Backsheet'!$D$5:$BS$182,Z$9,FALSE))),"")</f>
        <v>480.30072845562484</v>
      </c>
      <c r="AA68" s="197">
        <f ca="1">IFERROR(IF((VLOOKUP($E68,'DTOC Backsheet'!$D$5:$BS$182,AA$9,FALSE))="","",(VLOOKUP($E68,'DTOC Backsheet'!$D$5:$BS$182,AA$9,FALSE))),"")</f>
        <v>408.65166926321905</v>
      </c>
      <c r="AB68" s="197">
        <f ca="1">IFERROR(IF((VLOOKUP($E68,'DTOC Backsheet'!$D$5:$BS$182,AB$9,FALSE))="","",(VLOOKUP($E68,'DTOC Backsheet'!$D$5:$BS$182,AB$9,FALSE))),"")</f>
        <v>442.85599400331228</v>
      </c>
      <c r="AC68" s="223">
        <f ca="1">IFERROR(IF((VLOOKUP($E68,'DTOC Backsheet'!$D$5:$BS$182,AC$9,FALSE))="","",(VLOOKUP($E68,'DTOC Backsheet'!$D$5:$BS$182,AC$9,FALSE))),"")</f>
        <v>342.04324740093222</v>
      </c>
      <c r="AD68" s="199">
        <f ca="1">IFERROR(IF((VLOOKUP($E68,'DTOC Backsheet'!$D$5:$BS$182,AD$9,FALSE))="","",(VLOOKUP($E68,'DTOC Backsheet'!$D$5:$BS$182,AD$9,FALSE))),"")</f>
        <v>322.24074360403614</v>
      </c>
      <c r="AE68" s="197" t="str">
        <f ca="1">IFERROR(IF((VLOOKUP($E68,'DTOC Backsheet'!$D$5:$BS$182,AE$9,FALSE))="","",(VLOOKUP($E68,'DTOC Backsheet'!$D$5:$BS$182,AE$9,FALSE))),"")</f>
        <v/>
      </c>
      <c r="AF68" s="197" t="str">
        <f ca="1">IFERROR(IF((VLOOKUP($E68,'DTOC Backsheet'!$D$5:$BS$182,AF$9,FALSE))="","",(VLOOKUP($E68,'DTOC Backsheet'!$D$5:$BS$182,AF$9,FALSE))),"")</f>
        <v/>
      </c>
      <c r="AG68" s="201" t="str">
        <f ca="1">IFERROR(IF((VLOOKUP($E68,'DTOC Backsheet'!$D$5:$BS$182,AG$9,FALSE))="","",(VLOOKUP($E68,'DTOC Backsheet'!$D$5:$BS$182,AG$9,FALSE))),"")</f>
        <v/>
      </c>
      <c r="AH68" s="197">
        <f t="shared" ca="1" si="12"/>
        <v>201.10384882529229</v>
      </c>
      <c r="AI68" s="197">
        <f t="shared" ca="1" si="13"/>
        <v>259.32071261324745</v>
      </c>
      <c r="AJ68" s="197">
        <f t="shared" ca="1" si="14"/>
        <v>428.57377429274783</v>
      </c>
      <c r="AK68" s="197">
        <f t="shared" ca="1" si="15"/>
        <v>401.23787935730206</v>
      </c>
      <c r="AL68" s="200">
        <f t="shared" ca="1" si="16"/>
        <v>283.7068574329964</v>
      </c>
      <c r="AM68" s="199">
        <f t="shared" ca="1" si="17"/>
        <v>394.96792652335517</v>
      </c>
      <c r="AN68" s="197" t="str">
        <f t="shared" ca="1" si="18"/>
        <v/>
      </c>
      <c r="AO68" s="197" t="str">
        <f t="shared" ca="1" si="19"/>
        <v/>
      </c>
      <c r="AP68" s="200" t="str">
        <f t="shared" ca="1" si="20"/>
        <v/>
      </c>
      <c r="AQ68" s="196">
        <f t="shared" ca="1" si="21"/>
        <v>150.72089604094083</v>
      </c>
      <c r="AR68" s="197">
        <f t="shared" ca="1" si="22"/>
        <v>100.04549147984005</v>
      </c>
      <c r="AS68" s="197">
        <f t="shared" ca="1" si="23"/>
        <v>107.76573344685522</v>
      </c>
      <c r="AT68" s="197">
        <f t="shared" ca="1" si="24"/>
        <v>45.176559451807464</v>
      </c>
      <c r="AU68" s="200">
        <f t="shared" ca="1" si="25"/>
        <v>69.916437047483043</v>
      </c>
      <c r="AV68" s="199">
        <f t="shared" ca="1" si="26"/>
        <v>104.06300771607891</v>
      </c>
      <c r="AW68" s="197" t="str">
        <f t="shared" ca="1" si="27"/>
        <v/>
      </c>
      <c r="AX68" s="198" t="str">
        <f t="shared" ca="1" si="28"/>
        <v/>
      </c>
      <c r="AY68" s="199" t="str">
        <f t="shared" ca="1" si="29"/>
        <v/>
      </c>
    </row>
    <row r="69" spans="1:5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7"/>
        <v>E09000008</v>
      </c>
      <c r="F69" s="29" t="str">
        <f ca="1">IF(E69="","",VLOOKUP(E69,'Org list'!$J$9:$K$636,2,0))</f>
        <v>Croydon</v>
      </c>
      <c r="G69" s="196">
        <f ca="1">IFERROR(IF((VLOOKUP($E69,'DTOC Backsheet'!$D$5:$BS$182,G$9,FALSE))="","",(VLOOKUP($E69,'DTOC Backsheet'!$D$5:$BS$182,G$9,FALSE))),"")</f>
        <v>303.957681336029</v>
      </c>
      <c r="H69" s="197">
        <f ca="1">IFERROR(IF((VLOOKUP($E69,'DTOC Backsheet'!$D$5:$BS$182,H$9,FALSE))="","",(VLOOKUP($E69,'DTOC Backsheet'!$D$5:$BS$182,H$9,FALSE))),"")</f>
        <v>356.23286343368324</v>
      </c>
      <c r="I69" s="197">
        <f ca="1">IFERROR(IF((VLOOKUP($E69,'DTOC Backsheet'!$D$5:$BS$182,I$9,FALSE))="","",(VLOOKUP($E69,'DTOC Backsheet'!$D$5:$BS$182,I$9,FALSE))),"")</f>
        <v>363.50292187110534</v>
      </c>
      <c r="J69" s="198">
        <f ca="1">IFERROR(IF((VLOOKUP($E69,'DTOC Backsheet'!$D$5:$BS$182,J$9,FALSE))="","",(VLOOKUP($E69,'DTOC Backsheet'!$D$5:$BS$182,J$9,FALSE))),"")</f>
        <v>368.00343423712854</v>
      </c>
      <c r="K69" s="223">
        <f ca="1">IFERROR(IF((VLOOKUP($E69,'DTOC Backsheet'!$D$5:$BS$182,K$9,FALSE))="","",(VLOOKUP($E69,'DTOC Backsheet'!$D$5:$BS$182,K$9,FALSE))),"")</f>
        <v>277.3008003988146</v>
      </c>
      <c r="L69" s="199">
        <f ca="1">IFERROR(IF((VLOOKUP($E69,'DTOC Backsheet'!$D$5:$BS$182,L$9,FALSE))="","",(VLOOKUP($E69,'DTOC Backsheet'!$D$5:$BS$182,L$9,FALSE))),"")</f>
        <v>194.90680477469743</v>
      </c>
      <c r="M69" s="197">
        <f ca="1">IFERROR(IF((VLOOKUP($E69,'DTOC Backsheet'!$D$5:$BS$182,M$9,FALSE))="","",(VLOOKUP($E69,'DTOC Backsheet'!$D$5:$BS$182,M$9,FALSE))),"")</f>
        <v>252.37869895927415</v>
      </c>
      <c r="N69" s="198">
        <f ca="1">IFERROR(IF((VLOOKUP($E69,'DTOC Backsheet'!$D$5:$BS$182,N$9,FALSE))="","",(VLOOKUP($E69,'DTOC Backsheet'!$D$5:$BS$182,N$9,FALSE))),"")</f>
        <v>285.66687190410437</v>
      </c>
      <c r="O69" s="199">
        <f ca="1">IFERROR(IF((VLOOKUP($E69,'DTOC Backsheet'!$D$5:$BS$182,O$9,FALSE))="","",(VLOOKUP($E69,'DTOC Backsheet'!$D$5:$BS$182,O$9,FALSE))),"")</f>
        <v>336.27848178961159</v>
      </c>
      <c r="P69" s="197">
        <f ca="1">IFERROR(IF((VLOOKUP($E69,'DTOC Backsheet'!$D$5:$BS$182,P$9,FALSE))="","",(VLOOKUP($E69,'DTOC Backsheet'!$D$5:$BS$182,P$9,FALSE))),"")</f>
        <v>252.88821181047049</v>
      </c>
      <c r="Q69" s="197">
        <f ca="1">IFERROR(IF((VLOOKUP($E69,'DTOC Backsheet'!$D$5:$BS$182,Q$9,FALSE))="","",(VLOOKUP($E69,'DTOC Backsheet'!$D$5:$BS$182,Q$9,FALSE))),"")</f>
        <v>252.88821181047049</v>
      </c>
      <c r="R69" s="197">
        <f ca="1">IFERROR(IF((VLOOKUP($E69,'DTOC Backsheet'!$D$5:$BS$182,R$9,FALSE))="","",(VLOOKUP($E69,'DTOC Backsheet'!$D$5:$BS$182,R$9,FALSE))),"")</f>
        <v>252.88821181047049</v>
      </c>
      <c r="S69" s="197">
        <f ca="1">IFERROR(IF((VLOOKUP($E69,'DTOC Backsheet'!$D$5:$BS$182,S$9,FALSE))="","",(VLOOKUP($E69,'DTOC Backsheet'!$D$5:$BS$182,S$9,FALSE))),"")</f>
        <v>252.88821181047049</v>
      </c>
      <c r="T69" s="223">
        <f ca="1">IFERROR(IF((VLOOKUP($E69,'DTOC Backsheet'!$D$5:$BS$182,T$9,FALSE))="","",(VLOOKUP($E69,'DTOC Backsheet'!$D$5:$BS$182,T$9,FALSE))),"")</f>
        <v>251.24527623223489</v>
      </c>
      <c r="U69" s="199">
        <f ca="1">IFERROR(IF((VLOOKUP($E69,'DTOC Backsheet'!$D$5:$BS$182,U$9,FALSE))="","",(VLOOKUP($E69,'DTOC Backsheet'!$D$5:$BS$182,U$9,FALSE))),"")</f>
        <v>259.6201187733094</v>
      </c>
      <c r="V69" s="197">
        <f ca="1">IFERROR(IF((VLOOKUP($E69,'DTOC Backsheet'!$D$5:$BS$182,V$9,FALSE))="","",(VLOOKUP($E69,'DTOC Backsheet'!$D$5:$BS$182,V$9,FALSE))),"")</f>
        <v>256.64684220953666</v>
      </c>
      <c r="W69" s="197">
        <f ca="1">IFERROR(IF((VLOOKUP($E69,'DTOC Backsheet'!$D$5:$BS$182,W$9,FALSE))="","",(VLOOKUP($E69,'DTOC Backsheet'!$D$5:$BS$182,W$9,FALSE))),"")</f>
        <v>231.81005102796857</v>
      </c>
      <c r="X69" s="200">
        <f ca="1">IFERROR(IF((VLOOKUP($E69,'DTOC Backsheet'!$D$5:$BS$182,X$9,FALSE))="","",(VLOOKUP($E69,'DTOC Backsheet'!$D$5:$BS$182,X$9,FALSE))),"")</f>
        <v>256.64684220953666</v>
      </c>
      <c r="Y69" s="196">
        <f ca="1">IFERROR(IF((VLOOKUP($E69,'DTOC Backsheet'!$D$5:$BS$182,Y$9,FALSE))="","",(VLOOKUP($E69,'DTOC Backsheet'!$D$5:$BS$182,Y$9,FALSE))),"")</f>
        <v>334.91978085308796</v>
      </c>
      <c r="Z69" s="197">
        <f ca="1">IFERROR(IF((VLOOKUP($E69,'DTOC Backsheet'!$D$5:$BS$182,Z$9,FALSE))="","",(VLOOKUP($E69,'DTOC Backsheet'!$D$5:$BS$182,Z$9,FALSE))),"")</f>
        <v>296.87615463042476</v>
      </c>
      <c r="AA69" s="197">
        <f ca="1">IFERROR(IF((VLOOKUP($E69,'DTOC Backsheet'!$D$5:$BS$182,AA$9,FALSE))="","",(VLOOKUP($E69,'DTOC Backsheet'!$D$5:$BS$182,AA$9,FALSE))),"")</f>
        <v>238.79168959403734</v>
      </c>
      <c r="AB69" s="197">
        <f ca="1">IFERROR(IF((VLOOKUP($E69,'DTOC Backsheet'!$D$5:$BS$182,AB$9,FALSE))="","",(VLOOKUP($E69,'DTOC Backsheet'!$D$5:$BS$182,AB$9,FALSE))),"")</f>
        <v>223.5063040581459</v>
      </c>
      <c r="AC69" s="223">
        <f ca="1">IFERROR(IF((VLOOKUP($E69,'DTOC Backsheet'!$D$5:$BS$182,AC$9,FALSE))="","",(VLOOKUP($E69,'DTOC Backsheet'!$D$5:$BS$182,AC$9,FALSE))),"")</f>
        <v>182.06592549417354</v>
      </c>
      <c r="AD69" s="199">
        <f ca="1">IFERROR(IF((VLOOKUP($E69,'DTOC Backsheet'!$D$5:$BS$182,AD$9,FALSE))="","",(VLOOKUP($E69,'DTOC Backsheet'!$D$5:$BS$182,AD$9,FALSE))),"")</f>
        <v>120.58470811647689</v>
      </c>
      <c r="AE69" s="197" t="str">
        <f ca="1">IFERROR(IF((VLOOKUP($E69,'DTOC Backsheet'!$D$5:$BS$182,AE$9,FALSE))="","",(VLOOKUP($E69,'DTOC Backsheet'!$D$5:$BS$182,AE$9,FALSE))),"")</f>
        <v/>
      </c>
      <c r="AF69" s="197" t="str">
        <f ca="1">IFERROR(IF((VLOOKUP($E69,'DTOC Backsheet'!$D$5:$BS$182,AF$9,FALSE))="","",(VLOOKUP($E69,'DTOC Backsheet'!$D$5:$BS$182,AF$9,FALSE))),"")</f>
        <v/>
      </c>
      <c r="AG69" s="201" t="str">
        <f ca="1">IFERROR(IF((VLOOKUP($E69,'DTOC Backsheet'!$D$5:$BS$182,AG$9,FALSE))="","",(VLOOKUP($E69,'DTOC Backsheet'!$D$5:$BS$182,AG$9,FALSE))),"")</f>
        <v/>
      </c>
      <c r="AH69" s="197">
        <f t="shared" ca="1" si="12"/>
        <v>-30.962099517058959</v>
      </c>
      <c r="AI69" s="197">
        <f t="shared" ca="1" si="13"/>
        <v>59.356708803258471</v>
      </c>
      <c r="AJ69" s="197">
        <f t="shared" ca="1" si="14"/>
        <v>124.71123227706801</v>
      </c>
      <c r="AK69" s="197">
        <f t="shared" ca="1" si="15"/>
        <v>144.49713017898264</v>
      </c>
      <c r="AL69" s="200">
        <f t="shared" ca="1" si="16"/>
        <v>95.23487490464106</v>
      </c>
      <c r="AM69" s="199">
        <f t="shared" ca="1" si="17"/>
        <v>74.322096658220545</v>
      </c>
      <c r="AN69" s="197" t="str">
        <f t="shared" ca="1" si="18"/>
        <v/>
      </c>
      <c r="AO69" s="197" t="str">
        <f t="shared" ca="1" si="19"/>
        <v/>
      </c>
      <c r="AP69" s="200" t="str">
        <f t="shared" ca="1" si="20"/>
        <v/>
      </c>
      <c r="AQ69" s="196">
        <f t="shared" ca="1" si="21"/>
        <v>-82.031569042617463</v>
      </c>
      <c r="AR69" s="197">
        <f t="shared" ca="1" si="22"/>
        <v>-43.98794281995427</v>
      </c>
      <c r="AS69" s="197">
        <f t="shared" ca="1" si="23"/>
        <v>14.096522216433158</v>
      </c>
      <c r="AT69" s="197">
        <f t="shared" ca="1" si="24"/>
        <v>29.381907752324594</v>
      </c>
      <c r="AU69" s="200">
        <f t="shared" ca="1" si="25"/>
        <v>69.179350738061345</v>
      </c>
      <c r="AV69" s="199">
        <f t="shared" ca="1" si="26"/>
        <v>139.03541065683251</v>
      </c>
      <c r="AW69" s="197" t="str">
        <f t="shared" ca="1" si="27"/>
        <v/>
      </c>
      <c r="AX69" s="198" t="str">
        <f t="shared" ca="1" si="28"/>
        <v/>
      </c>
      <c r="AY69" s="199" t="str">
        <f t="shared" ca="1" si="29"/>
        <v/>
      </c>
    </row>
    <row r="70" spans="1:5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7"/>
        <v>E10000006</v>
      </c>
      <c r="F70" s="29" t="str">
        <f ca="1">IF(E70="","",VLOOKUP(E70,'Org list'!$J$9:$K$636,2,0))</f>
        <v>Cumbria</v>
      </c>
      <c r="G70" s="196">
        <f ca="1">IFERROR(IF((VLOOKUP($E70,'DTOC Backsheet'!$D$5:$BS$182,G$9,FALSE))="","",(VLOOKUP($E70,'DTOC Backsheet'!$D$5:$BS$182,G$9,FALSE))),"")</f>
        <v>1264.9311627219663</v>
      </c>
      <c r="H70" s="197">
        <f ca="1">IFERROR(IF((VLOOKUP($E70,'DTOC Backsheet'!$D$5:$BS$182,H$9,FALSE))="","",(VLOOKUP($E70,'DTOC Backsheet'!$D$5:$BS$182,H$9,FALSE))),"")</f>
        <v>1293.2541930399232</v>
      </c>
      <c r="I70" s="197">
        <f ca="1">IFERROR(IF((VLOOKUP($E70,'DTOC Backsheet'!$D$5:$BS$182,I$9,FALSE))="","",(VLOOKUP($E70,'DTOC Backsheet'!$D$5:$BS$182,I$9,FALSE))),"")</f>
        <v>1235.6229835233848</v>
      </c>
      <c r="J70" s="198">
        <f ca="1">IFERROR(IF((VLOOKUP($E70,'DTOC Backsheet'!$D$5:$BS$182,J$9,FALSE))="","",(VLOOKUP($E70,'DTOC Backsheet'!$D$5:$BS$182,J$9,FALSE))),"")</f>
        <v>1261.2368544196243</v>
      </c>
      <c r="K70" s="223">
        <f ca="1">IFERROR(IF((VLOOKUP($E70,'DTOC Backsheet'!$D$5:$BS$182,K$9,FALSE))="","",(VLOOKUP($E70,'DTOC Backsheet'!$D$5:$BS$182,K$9,FALSE))),"")</f>
        <v>1378.7158584341059</v>
      </c>
      <c r="L70" s="199">
        <f ca="1">IFERROR(IF((VLOOKUP($E70,'DTOC Backsheet'!$D$5:$BS$182,L$9,FALSE))="","",(VLOOKUP($E70,'DTOC Backsheet'!$D$5:$BS$182,L$9,FALSE))),"")</f>
        <v>1415.4126542373717</v>
      </c>
      <c r="M70" s="197">
        <f ca="1">IFERROR(IF((VLOOKUP($E70,'DTOC Backsheet'!$D$5:$BS$182,M$9,FALSE))="","",(VLOOKUP($E70,'DTOC Backsheet'!$D$5:$BS$182,M$9,FALSE))),"")</f>
        <v>1465.386160221828</v>
      </c>
      <c r="N70" s="198">
        <f ca="1">IFERROR(IF((VLOOKUP($E70,'DTOC Backsheet'!$D$5:$BS$182,N$9,FALSE))="","",(VLOOKUP($E70,'DTOC Backsheet'!$D$5:$BS$182,N$9,FALSE))),"")</f>
        <v>1141.1178785198481</v>
      </c>
      <c r="O70" s="199">
        <f ca="1">IFERROR(IF((VLOOKUP($E70,'DTOC Backsheet'!$D$5:$BS$182,O$9,FALSE))="","",(VLOOKUP($E70,'DTOC Backsheet'!$D$5:$BS$182,O$9,FALSE))),"")</f>
        <v>1345.515644501203</v>
      </c>
      <c r="P70" s="197">
        <f ca="1">IFERROR(IF((VLOOKUP($E70,'DTOC Backsheet'!$D$5:$BS$182,P$9,FALSE))="","",(VLOOKUP($E70,'DTOC Backsheet'!$D$5:$BS$182,P$9,FALSE))),"")</f>
        <v>1040.0311961904963</v>
      </c>
      <c r="Q70" s="197">
        <f ca="1">IFERROR(IF((VLOOKUP($E70,'DTOC Backsheet'!$D$5:$BS$182,Q$9,FALSE))="","",(VLOOKUP($E70,'DTOC Backsheet'!$D$5:$BS$182,Q$9,FALSE))),"")</f>
        <v>1026.437632552075</v>
      </c>
      <c r="R70" s="197">
        <f ca="1">IFERROR(IF((VLOOKUP($E70,'DTOC Backsheet'!$D$5:$BS$182,R$9,FALSE))="","",(VLOOKUP($E70,'DTOC Backsheet'!$D$5:$BS$182,R$9,FALSE))),"")</f>
        <v>807.9444416262495</v>
      </c>
      <c r="S70" s="197">
        <f ca="1">IFERROR(IF((VLOOKUP($E70,'DTOC Backsheet'!$D$5:$BS$182,S$9,FALSE))="","",(VLOOKUP($E70,'DTOC Backsheet'!$D$5:$BS$182,S$9,FALSE))),"")</f>
        <v>747.24602612149124</v>
      </c>
      <c r="T70" s="223">
        <f ca="1">IFERROR(IF((VLOOKUP($E70,'DTOC Backsheet'!$D$5:$BS$182,T$9,FALSE))="","",(VLOOKUP($E70,'DTOC Backsheet'!$D$5:$BS$182,T$9,FALSE))),"")</f>
        <v>638.33818957663789</v>
      </c>
      <c r="U70" s="199">
        <f ca="1">IFERROR(IF((VLOOKUP($E70,'DTOC Backsheet'!$D$5:$BS$182,U$9,FALSE))="","",(VLOOKUP($E70,'DTOC Backsheet'!$D$5:$BS$182,U$9,FALSE))),"")</f>
        <v>659.61612922919164</v>
      </c>
      <c r="V70" s="197">
        <f ca="1">IFERROR(IF((VLOOKUP($E70,'DTOC Backsheet'!$D$5:$BS$182,V$9,FALSE))="","",(VLOOKUP($E70,'DTOC Backsheet'!$D$5:$BS$182,V$9,FALSE))),"")</f>
        <v>600.24852179434868</v>
      </c>
      <c r="W70" s="197">
        <f ca="1">IFERROR(IF((VLOOKUP($E70,'DTOC Backsheet'!$D$5:$BS$182,W$9,FALSE))="","",(VLOOKUP($E70,'DTOC Backsheet'!$D$5:$BS$182,W$9,FALSE))),"")</f>
        <v>473.30338538486154</v>
      </c>
      <c r="X70" s="200">
        <f ca="1">IFERROR(IF((VLOOKUP($E70,'DTOC Backsheet'!$D$5:$BS$182,X$9,FALSE))="","",(VLOOKUP($E70,'DTOC Backsheet'!$D$5:$BS$182,X$9,FALSE))),"")</f>
        <v>424.45472817108566</v>
      </c>
      <c r="Y70" s="196">
        <f ca="1">IFERROR(IF((VLOOKUP($E70,'DTOC Backsheet'!$D$5:$BS$182,Y$9,FALSE))="","",(VLOOKUP($E70,'DTOC Backsheet'!$D$5:$BS$182,Y$9,FALSE))),"")</f>
        <v>1124.8056021537425</v>
      </c>
      <c r="Z70" s="197">
        <f ca="1">IFERROR(IF((VLOOKUP($E70,'DTOC Backsheet'!$D$5:$BS$182,Z$9,FALSE))="","",(VLOOKUP($E70,'DTOC Backsheet'!$D$5:$BS$182,Z$9,FALSE))),"")</f>
        <v>1110.2234157052542</v>
      </c>
      <c r="AA70" s="197">
        <f ca="1">IFERROR(IF((VLOOKUP($E70,'DTOC Backsheet'!$D$5:$BS$182,AA$9,FALSE))="","",(VLOOKUP($E70,'DTOC Backsheet'!$D$5:$BS$182,AA$9,FALSE))),"")</f>
        <v>1129.9958719065944</v>
      </c>
      <c r="AB70" s="197">
        <f ca="1">IFERROR(IF((VLOOKUP($E70,'DTOC Backsheet'!$D$5:$BS$182,AB$9,FALSE))="","",(VLOOKUP($E70,'DTOC Backsheet'!$D$5:$BS$182,AB$9,FALSE))),"")</f>
        <v>1112.4478170279049</v>
      </c>
      <c r="AC70" s="223">
        <f ca="1">IFERROR(IF((VLOOKUP($E70,'DTOC Backsheet'!$D$5:$BS$182,AC$9,FALSE))="","",(VLOOKUP($E70,'DTOC Backsheet'!$D$5:$BS$182,AC$9,FALSE))),"")</f>
        <v>856.8888206255823</v>
      </c>
      <c r="AD70" s="199">
        <f ca="1">IFERROR(IF((VLOOKUP($E70,'DTOC Backsheet'!$D$5:$BS$182,AD$9,FALSE))="","",(VLOOKUP($E70,'DTOC Backsheet'!$D$5:$BS$182,AD$9,FALSE))),"")</f>
        <v>766.42983350445081</v>
      </c>
      <c r="AE70" s="197" t="str">
        <f ca="1">IFERROR(IF((VLOOKUP($E70,'DTOC Backsheet'!$D$5:$BS$182,AE$9,FALSE))="","",(VLOOKUP($E70,'DTOC Backsheet'!$D$5:$BS$182,AE$9,FALSE))),"")</f>
        <v/>
      </c>
      <c r="AF70" s="197" t="str">
        <f ca="1">IFERROR(IF((VLOOKUP($E70,'DTOC Backsheet'!$D$5:$BS$182,AF$9,FALSE))="","",(VLOOKUP($E70,'DTOC Backsheet'!$D$5:$BS$182,AF$9,FALSE))),"")</f>
        <v/>
      </c>
      <c r="AG70" s="201" t="str">
        <f ca="1">IFERROR(IF((VLOOKUP($E70,'DTOC Backsheet'!$D$5:$BS$182,AG$9,FALSE))="","",(VLOOKUP($E70,'DTOC Backsheet'!$D$5:$BS$182,AG$9,FALSE))),"")</f>
        <v/>
      </c>
      <c r="AH70" s="197">
        <f t="shared" ca="1" si="12"/>
        <v>140.12556056822382</v>
      </c>
      <c r="AI70" s="197">
        <f t="shared" ca="1" si="13"/>
        <v>183.03077733466898</v>
      </c>
      <c r="AJ70" s="197">
        <f t="shared" ca="1" si="14"/>
        <v>105.62711161679044</v>
      </c>
      <c r="AK70" s="197">
        <f t="shared" ca="1" si="15"/>
        <v>148.78903739171938</v>
      </c>
      <c r="AL70" s="200">
        <f t="shared" ca="1" si="16"/>
        <v>521.82703780852364</v>
      </c>
      <c r="AM70" s="199">
        <f t="shared" ca="1" si="17"/>
        <v>648.98282073292091</v>
      </c>
      <c r="AN70" s="197" t="str">
        <f t="shared" ca="1" si="18"/>
        <v/>
      </c>
      <c r="AO70" s="197" t="str">
        <f t="shared" ca="1" si="19"/>
        <v/>
      </c>
      <c r="AP70" s="200" t="str">
        <f t="shared" ca="1" si="20"/>
        <v/>
      </c>
      <c r="AQ70" s="196">
        <f t="shared" ca="1" si="21"/>
        <v>-84.774405963246181</v>
      </c>
      <c r="AR70" s="197">
        <f t="shared" ca="1" si="22"/>
        <v>-83.785783153179182</v>
      </c>
      <c r="AS70" s="197">
        <f t="shared" ca="1" si="23"/>
        <v>-322.0514302803449</v>
      </c>
      <c r="AT70" s="197">
        <f t="shared" ca="1" si="24"/>
        <v>-365.20179090641363</v>
      </c>
      <c r="AU70" s="200">
        <f t="shared" ca="1" si="25"/>
        <v>-218.55063104894441</v>
      </c>
      <c r="AV70" s="199">
        <f t="shared" ca="1" si="26"/>
        <v>-106.81370427525917</v>
      </c>
      <c r="AW70" s="197" t="str">
        <f t="shared" ca="1" si="27"/>
        <v/>
      </c>
      <c r="AX70" s="198" t="str">
        <f t="shared" ca="1" si="28"/>
        <v/>
      </c>
      <c r="AY70" s="199" t="str">
        <f t="shared" ca="1" si="29"/>
        <v/>
      </c>
    </row>
    <row r="71" spans="1:5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7"/>
        <v>E06000005</v>
      </c>
      <c r="F71" s="29" t="str">
        <f ca="1">IF(E71="","",VLOOKUP(E71,'Org list'!$J$9:$K$636,2,0))</f>
        <v>Darlington</v>
      </c>
      <c r="G71" s="196">
        <f ca="1">IFERROR(IF((VLOOKUP($E71,'DTOC Backsheet'!$D$5:$BS$182,G$9,FALSE))="","",(VLOOKUP($E71,'DTOC Backsheet'!$D$5:$BS$182,G$9,FALSE))),"")</f>
        <v>168.36625032837389</v>
      </c>
      <c r="H71" s="197">
        <f ca="1">IFERROR(IF((VLOOKUP($E71,'DTOC Backsheet'!$D$5:$BS$182,H$9,FALSE))="","",(VLOOKUP($E71,'DTOC Backsheet'!$D$5:$BS$182,H$9,FALSE))),"")</f>
        <v>219.71198624411915</v>
      </c>
      <c r="I71" s="197">
        <f ca="1">IFERROR(IF((VLOOKUP($E71,'DTOC Backsheet'!$D$5:$BS$182,I$9,FALSE))="","",(VLOOKUP($E71,'DTOC Backsheet'!$D$5:$BS$182,I$9,FALSE))),"")</f>
        <v>260.31094022401066</v>
      </c>
      <c r="J71" s="198">
        <f ca="1">IFERROR(IF((VLOOKUP($E71,'DTOC Backsheet'!$D$5:$BS$182,J$9,FALSE))="","",(VLOOKUP($E71,'DTOC Backsheet'!$D$5:$BS$182,J$9,FALSE))),"")</f>
        <v>284.19267785924103</v>
      </c>
      <c r="K71" s="223">
        <f ca="1">IFERROR(IF((VLOOKUP($E71,'DTOC Backsheet'!$D$5:$BS$182,K$9,FALSE))="","",(VLOOKUP($E71,'DTOC Backsheet'!$D$5:$BS$182,K$9,FALSE))),"")</f>
        <v>195.83024860888878</v>
      </c>
      <c r="L71" s="199">
        <f ca="1">IFERROR(IF((VLOOKUP($E71,'DTOC Backsheet'!$D$5:$BS$182,L$9,FALSE))="","",(VLOOKUP($E71,'DTOC Backsheet'!$D$5:$BS$182,L$9,FALSE))),"")</f>
        <v>241.20555011582644</v>
      </c>
      <c r="M71" s="197">
        <f ca="1">IFERROR(IF((VLOOKUP($E71,'DTOC Backsheet'!$D$5:$BS$182,M$9,FALSE))="","",(VLOOKUP($E71,'DTOC Backsheet'!$D$5:$BS$182,M$9,FALSE))),"")</f>
        <v>135.85984554058092</v>
      </c>
      <c r="N71" s="198">
        <f ca="1">IFERROR(IF((VLOOKUP($E71,'DTOC Backsheet'!$D$5:$BS$182,N$9,FALSE))="","",(VLOOKUP($E71,'DTOC Backsheet'!$D$5:$BS$182,N$9,FALSE))),"")</f>
        <v>211.60471517824996</v>
      </c>
      <c r="O71" s="199">
        <f ca="1">IFERROR(IF((VLOOKUP($E71,'DTOC Backsheet'!$D$5:$BS$182,O$9,FALSE))="","",(VLOOKUP($E71,'DTOC Backsheet'!$D$5:$BS$182,O$9,FALSE))),"")</f>
        <v>97.386260962717316</v>
      </c>
      <c r="P71" s="197">
        <f ca="1">IFERROR(IF((VLOOKUP($E71,'DTOC Backsheet'!$D$5:$BS$182,P$9,FALSE))="","",(VLOOKUP($E71,'DTOC Backsheet'!$D$5:$BS$182,P$9,FALSE))),"")</f>
        <v>171.92883108232809</v>
      </c>
      <c r="Q71" s="197">
        <f ca="1">IFERROR(IF((VLOOKUP($E71,'DTOC Backsheet'!$D$5:$BS$182,Q$9,FALSE))="","",(VLOOKUP($E71,'DTOC Backsheet'!$D$5:$BS$182,Q$9,FALSE))),"")</f>
        <v>170.72653156426986</v>
      </c>
      <c r="R71" s="197">
        <f ca="1">IFERROR(IF((VLOOKUP($E71,'DTOC Backsheet'!$D$5:$BS$182,R$9,FALSE))="","",(VLOOKUP($E71,'DTOC Backsheet'!$D$5:$BS$182,R$9,FALSE))),"")</f>
        <v>165.9173334920369</v>
      </c>
      <c r="S71" s="197">
        <f ca="1">IFERROR(IF((VLOOKUP($E71,'DTOC Backsheet'!$D$5:$BS$182,S$9,FALSE))="","",(VLOOKUP($E71,'DTOC Backsheet'!$D$5:$BS$182,S$9,FALSE))),"")</f>
        <v>171.92883108232809</v>
      </c>
      <c r="T71" s="223">
        <f ca="1">IFERROR(IF((VLOOKUP($E71,'DTOC Backsheet'!$D$5:$BS$182,T$9,FALSE))="","",(VLOOKUP($E71,'DTOC Backsheet'!$D$5:$BS$182,T$9,FALSE))),"")</f>
        <v>165.79710354023109</v>
      </c>
      <c r="U71" s="199">
        <f ca="1">IFERROR(IF((VLOOKUP($E71,'DTOC Backsheet'!$D$5:$BS$182,U$9,FALSE))="","",(VLOOKUP($E71,'DTOC Backsheet'!$D$5:$BS$182,U$9,FALSE))),"")</f>
        <v>171.28444215926379</v>
      </c>
      <c r="V71" s="197">
        <f ca="1">IFERROR(IF((VLOOKUP($E71,'DTOC Backsheet'!$D$5:$BS$182,V$9,FALSE))="","",(VLOOKUP($E71,'DTOC Backsheet'!$D$5:$BS$182,V$9,FALSE))),"")</f>
        <v>171.0524803453709</v>
      </c>
      <c r="W71" s="197">
        <f ca="1">IFERROR(IF((VLOOKUP($E71,'DTOC Backsheet'!$D$5:$BS$182,W$9,FALSE))="","",(VLOOKUP($E71,'DTOC Backsheet'!$D$5:$BS$182,W$9,FALSE))),"")</f>
        <v>154.49901450549626</v>
      </c>
      <c r="X71" s="200">
        <f ca="1">IFERROR(IF((VLOOKUP($E71,'DTOC Backsheet'!$D$5:$BS$182,X$9,FALSE))="","",(VLOOKUP($E71,'DTOC Backsheet'!$D$5:$BS$182,X$9,FALSE))),"")</f>
        <v>171.0524803453709</v>
      </c>
      <c r="Y71" s="196">
        <f ca="1">IFERROR(IF((VLOOKUP($E71,'DTOC Backsheet'!$D$5:$BS$182,Y$9,FALSE))="","",(VLOOKUP($E71,'DTOC Backsheet'!$D$5:$BS$182,Y$9,FALSE))),"")</f>
        <v>70.935671565436067</v>
      </c>
      <c r="Z71" s="197">
        <f ca="1">IFERROR(IF((VLOOKUP($E71,'DTOC Backsheet'!$D$5:$BS$182,Z$9,FALSE))="","",(VLOOKUP($E71,'DTOC Backsheet'!$D$5:$BS$182,Z$9,FALSE))),"")</f>
        <v>155.09663782951276</v>
      </c>
      <c r="AA71" s="197">
        <f ca="1">IFERROR(IF((VLOOKUP($E71,'DTOC Backsheet'!$D$5:$BS$182,AA$9,FALSE))="","",(VLOOKUP($E71,'DTOC Backsheet'!$D$5:$BS$182,AA$9,FALSE))),"")</f>
        <v>204.39091806990052</v>
      </c>
      <c r="AB71" s="197">
        <f ca="1">IFERROR(IF((VLOOKUP($E71,'DTOC Backsheet'!$D$5:$BS$182,AB$9,FALSE))="","",(VLOOKUP($E71,'DTOC Backsheet'!$D$5:$BS$182,AB$9,FALSE))),"")</f>
        <v>245.26910168388062</v>
      </c>
      <c r="AC71" s="223">
        <f ca="1">IFERROR(IF((VLOOKUP($E71,'DTOC Backsheet'!$D$5:$BS$182,AC$9,FALSE))="","",(VLOOKUP($E71,'DTOC Backsheet'!$D$5:$BS$182,AC$9,FALSE))),"")</f>
        <v>152.69203879339628</v>
      </c>
      <c r="AD71" s="199">
        <f ca="1">IFERROR(IF((VLOOKUP($E71,'DTOC Backsheet'!$D$5:$BS$182,AD$9,FALSE))="","",(VLOOKUP($E71,'DTOC Backsheet'!$D$5:$BS$182,AD$9,FALSE))),"")</f>
        <v>153.8943383114545</v>
      </c>
      <c r="AE71" s="197" t="str">
        <f ca="1">IFERROR(IF((VLOOKUP($E71,'DTOC Backsheet'!$D$5:$BS$182,AE$9,FALSE))="","",(VLOOKUP($E71,'DTOC Backsheet'!$D$5:$BS$182,AE$9,FALSE))),"")</f>
        <v/>
      </c>
      <c r="AF71" s="197" t="str">
        <f ca="1">IFERROR(IF((VLOOKUP($E71,'DTOC Backsheet'!$D$5:$BS$182,AF$9,FALSE))="","",(VLOOKUP($E71,'DTOC Backsheet'!$D$5:$BS$182,AF$9,FALSE))),"")</f>
        <v/>
      </c>
      <c r="AG71" s="201" t="str">
        <f ca="1">IFERROR(IF((VLOOKUP($E71,'DTOC Backsheet'!$D$5:$BS$182,AG$9,FALSE))="","",(VLOOKUP($E71,'DTOC Backsheet'!$D$5:$BS$182,AG$9,FALSE))),"")</f>
        <v/>
      </c>
      <c r="AH71" s="197">
        <f t="shared" ca="1" si="12"/>
        <v>97.430578762937827</v>
      </c>
      <c r="AI71" s="197">
        <f t="shared" ca="1" si="13"/>
        <v>64.615348414606387</v>
      </c>
      <c r="AJ71" s="197">
        <f t="shared" ca="1" si="14"/>
        <v>55.920022154110143</v>
      </c>
      <c r="AK71" s="197">
        <f t="shared" ca="1" si="15"/>
        <v>38.923576175360409</v>
      </c>
      <c r="AL71" s="200">
        <f t="shared" ca="1" si="16"/>
        <v>43.138209815492502</v>
      </c>
      <c r="AM71" s="199">
        <f t="shared" ca="1" si="17"/>
        <v>87.311211804371936</v>
      </c>
      <c r="AN71" s="197" t="str">
        <f t="shared" ca="1" si="18"/>
        <v/>
      </c>
      <c r="AO71" s="197" t="str">
        <f t="shared" ca="1" si="19"/>
        <v/>
      </c>
      <c r="AP71" s="200" t="str">
        <f t="shared" ca="1" si="20"/>
        <v/>
      </c>
      <c r="AQ71" s="196">
        <f t="shared" ca="1" si="21"/>
        <v>100.99315951689202</v>
      </c>
      <c r="AR71" s="197">
        <f t="shared" ca="1" si="22"/>
        <v>15.629893734757104</v>
      </c>
      <c r="AS71" s="197">
        <f t="shared" ca="1" si="23"/>
        <v>-38.473584577863619</v>
      </c>
      <c r="AT71" s="197">
        <f t="shared" ca="1" si="24"/>
        <v>-73.340270601552533</v>
      </c>
      <c r="AU71" s="200">
        <f t="shared" ca="1" si="25"/>
        <v>13.105064746834813</v>
      </c>
      <c r="AV71" s="199">
        <f t="shared" ca="1" si="26"/>
        <v>17.390103847809286</v>
      </c>
      <c r="AW71" s="197" t="str">
        <f t="shared" ca="1" si="27"/>
        <v/>
      </c>
      <c r="AX71" s="198" t="str">
        <f t="shared" ca="1" si="28"/>
        <v/>
      </c>
      <c r="AY71" s="199" t="str">
        <f t="shared" ca="1" si="29"/>
        <v/>
      </c>
    </row>
    <row r="72" spans="1:5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7"/>
        <v>E06000015</v>
      </c>
      <c r="F72" s="29" t="str">
        <f ca="1">IF(E72="","",VLOOKUP(E72,'Org list'!$J$9:$K$636,2,0))</f>
        <v>Derby</v>
      </c>
      <c r="G72" s="196">
        <f ca="1">IFERROR(IF((VLOOKUP($E72,'DTOC Backsheet'!$D$5:$BS$182,G$9,FALSE))="","",(VLOOKUP($E72,'DTOC Backsheet'!$D$5:$BS$182,G$9,FALSE))),"")</f>
        <v>276.80290109756157</v>
      </c>
      <c r="H72" s="197">
        <f ca="1">IFERROR(IF((VLOOKUP($E72,'DTOC Backsheet'!$D$5:$BS$182,H$9,FALSE))="","",(VLOOKUP($E72,'DTOC Backsheet'!$D$5:$BS$182,H$9,FALSE))),"")</f>
        <v>304.22924359163193</v>
      </c>
      <c r="I72" s="197">
        <f ca="1">IFERROR(IF((VLOOKUP($E72,'DTOC Backsheet'!$D$5:$BS$182,I$9,FALSE))="","",(VLOOKUP($E72,'DTOC Backsheet'!$D$5:$BS$182,I$9,FALSE))),"")</f>
        <v>273.24763447795988</v>
      </c>
      <c r="J72" s="198">
        <f ca="1">IFERROR(IF((VLOOKUP($E72,'DTOC Backsheet'!$D$5:$BS$182,J$9,FALSE))="","",(VLOOKUP($E72,'DTOC Backsheet'!$D$5:$BS$182,J$9,FALSE))),"")</f>
        <v>238.2028635133145</v>
      </c>
      <c r="K72" s="223">
        <f ca="1">IFERROR(IF((VLOOKUP($E72,'DTOC Backsheet'!$D$5:$BS$182,K$9,FALSE))="","",(VLOOKUP($E72,'DTOC Backsheet'!$D$5:$BS$182,K$9,FALSE))),"")</f>
        <v>198.07914023495235</v>
      </c>
      <c r="L72" s="199">
        <f ca="1">IFERROR(IF((VLOOKUP($E72,'DTOC Backsheet'!$D$5:$BS$182,L$9,FALSE))="","",(VLOOKUP($E72,'DTOC Backsheet'!$D$5:$BS$182,L$9,FALSE))),"")</f>
        <v>208.74494009375746</v>
      </c>
      <c r="M72" s="197">
        <f ca="1">IFERROR(IF((VLOOKUP($E72,'DTOC Backsheet'!$D$5:$BS$182,M$9,FALSE))="","",(VLOOKUP($E72,'DTOC Backsheet'!$D$5:$BS$182,M$9,FALSE))),"")</f>
        <v>232.56566821905508</v>
      </c>
      <c r="N72" s="198">
        <f ca="1">IFERROR(IF((VLOOKUP($E72,'DTOC Backsheet'!$D$5:$BS$182,N$9,FALSE))="","",(VLOOKUP($E72,'DTOC Backsheet'!$D$5:$BS$182,N$9,FALSE))),"")</f>
        <v>142.15136955937922</v>
      </c>
      <c r="O72" s="199">
        <f ca="1">IFERROR(IF((VLOOKUP($E72,'DTOC Backsheet'!$D$5:$BS$182,O$9,FALSE))="","",(VLOOKUP($E72,'DTOC Backsheet'!$D$5:$BS$182,O$9,FALSE))),"")</f>
        <v>152.19740274378765</v>
      </c>
      <c r="P72" s="197">
        <f ca="1">IFERROR(IF((VLOOKUP($E72,'DTOC Backsheet'!$D$5:$BS$182,P$9,FALSE))="","",(VLOOKUP($E72,'DTOC Backsheet'!$D$5:$BS$182,P$9,FALSE))),"")</f>
        <v>172.94986501270787</v>
      </c>
      <c r="Q72" s="197">
        <f ca="1">IFERROR(IF((VLOOKUP($E72,'DTOC Backsheet'!$D$5:$BS$182,Q$9,FALSE))="","",(VLOOKUP($E72,'DTOC Backsheet'!$D$5:$BS$182,Q$9,FALSE))),"")</f>
        <v>169.84986501270785</v>
      </c>
      <c r="R72" s="197">
        <f ca="1">IFERROR(IF((VLOOKUP($E72,'DTOC Backsheet'!$D$5:$BS$182,R$9,FALSE))="","",(VLOOKUP($E72,'DTOC Backsheet'!$D$5:$BS$182,R$9,FALSE))),"")</f>
        <v>161.37083710907211</v>
      </c>
      <c r="S72" s="197">
        <f ca="1">IFERROR(IF((VLOOKUP($E72,'DTOC Backsheet'!$D$5:$BS$182,S$9,FALSE))="","",(VLOOKUP($E72,'DTOC Backsheet'!$D$5:$BS$182,S$9,FALSE))),"")</f>
        <v>163.64986501270789</v>
      </c>
      <c r="T72" s="223">
        <f ca="1">IFERROR(IF((VLOOKUP($E72,'DTOC Backsheet'!$D$5:$BS$182,T$9,FALSE))="","",(VLOOKUP($E72,'DTOC Backsheet'!$D$5:$BS$182,T$9,FALSE))),"")</f>
        <v>153.90522838513706</v>
      </c>
      <c r="U72" s="199">
        <f ca="1">IFERROR(IF((VLOOKUP($E72,'DTOC Backsheet'!$D$5:$BS$182,U$9,FALSE))="","",(VLOOKUP($E72,'DTOC Backsheet'!$D$5:$BS$182,U$9,FALSE))),"")</f>
        <v>160.54986501270784</v>
      </c>
      <c r="V72" s="197">
        <f ca="1">IFERROR(IF((VLOOKUP($E72,'DTOC Backsheet'!$D$5:$BS$182,V$9,FALSE))="","",(VLOOKUP($E72,'DTOC Backsheet'!$D$5:$BS$182,V$9,FALSE))),"")</f>
        <v>160.37539422260591</v>
      </c>
      <c r="W72" s="197">
        <f ca="1">IFERROR(IF((VLOOKUP($E72,'DTOC Backsheet'!$D$5:$BS$182,W$9,FALSE))="","",(VLOOKUP($E72,'DTOC Backsheet'!$D$5:$BS$182,W$9,FALSE))),"")</f>
        <v>144.85519478170858</v>
      </c>
      <c r="X72" s="200">
        <f ca="1">IFERROR(IF((VLOOKUP($E72,'DTOC Backsheet'!$D$5:$BS$182,X$9,FALSE))="","",(VLOOKUP($E72,'DTOC Backsheet'!$D$5:$BS$182,X$9,FALSE))),"")</f>
        <v>160.37539422260591</v>
      </c>
      <c r="Y72" s="196">
        <f ca="1">IFERROR(IF((VLOOKUP($E72,'DTOC Backsheet'!$D$5:$BS$182,Y$9,FALSE))="","",(VLOOKUP($E72,'DTOC Backsheet'!$D$5:$BS$182,Y$9,FALSE))),"")</f>
        <v>155.7135143583306</v>
      </c>
      <c r="Z72" s="197">
        <f ca="1">IFERROR(IF((VLOOKUP($E72,'DTOC Backsheet'!$D$5:$BS$182,Z$9,FALSE))="","",(VLOOKUP($E72,'DTOC Backsheet'!$D$5:$BS$182,Z$9,FALSE))),"")</f>
        <v>132.60763803419124</v>
      </c>
      <c r="AA72" s="197">
        <f ca="1">IFERROR(IF((VLOOKUP($E72,'DTOC Backsheet'!$D$5:$BS$182,AA$9,FALSE))="","",(VLOOKUP($E72,'DTOC Backsheet'!$D$5:$BS$182,AA$9,FALSE))),"")</f>
        <v>150.18819610690596</v>
      </c>
      <c r="AB72" s="197">
        <f ca="1">IFERROR(IF((VLOOKUP($E72,'DTOC Backsheet'!$D$5:$BS$182,AB$9,FALSE))="","",(VLOOKUP($E72,'DTOC Backsheet'!$D$5:$BS$182,AB$9,FALSE))),"")</f>
        <v>194.39074211830305</v>
      </c>
      <c r="AC72" s="223">
        <f ca="1">IFERROR(IF((VLOOKUP($E72,'DTOC Backsheet'!$D$5:$BS$182,AC$9,FALSE))="","",(VLOOKUP($E72,'DTOC Backsheet'!$D$5:$BS$182,AC$9,FALSE))),"")</f>
        <v>271.74519763824793</v>
      </c>
      <c r="AD72" s="199">
        <f ca="1">IFERROR(IF((VLOOKUP($E72,'DTOC Backsheet'!$D$5:$BS$182,AD$9,FALSE))="","",(VLOOKUP($E72,'DTOC Backsheet'!$D$5:$BS$182,AD$9,FALSE))),"")</f>
        <v>186.85621722999673</v>
      </c>
      <c r="AE72" s="197" t="str">
        <f ca="1">IFERROR(IF((VLOOKUP($E72,'DTOC Backsheet'!$D$5:$BS$182,AE$9,FALSE))="","",(VLOOKUP($E72,'DTOC Backsheet'!$D$5:$BS$182,AE$9,FALSE))),"")</f>
        <v/>
      </c>
      <c r="AF72" s="197" t="str">
        <f ca="1">IFERROR(IF((VLOOKUP($E72,'DTOC Backsheet'!$D$5:$BS$182,AF$9,FALSE))="","",(VLOOKUP($E72,'DTOC Backsheet'!$D$5:$BS$182,AF$9,FALSE))),"")</f>
        <v/>
      </c>
      <c r="AG72" s="201" t="str">
        <f ca="1">IFERROR(IF((VLOOKUP($E72,'DTOC Backsheet'!$D$5:$BS$182,AG$9,FALSE))="","",(VLOOKUP($E72,'DTOC Backsheet'!$D$5:$BS$182,AG$9,FALSE))),"")</f>
        <v/>
      </c>
      <c r="AH72" s="197">
        <f t="shared" ca="1" si="12"/>
        <v>121.08938673923097</v>
      </c>
      <c r="AI72" s="197">
        <f t="shared" ca="1" si="13"/>
        <v>171.62160555744069</v>
      </c>
      <c r="AJ72" s="197">
        <f t="shared" ca="1" si="14"/>
        <v>123.05943837105391</v>
      </c>
      <c r="AK72" s="197">
        <f t="shared" ca="1" si="15"/>
        <v>43.812121395011445</v>
      </c>
      <c r="AL72" s="200">
        <f t="shared" ca="1" si="16"/>
        <v>-73.666057403295582</v>
      </c>
      <c r="AM72" s="199">
        <f t="shared" ca="1" si="17"/>
        <v>21.888722863760734</v>
      </c>
      <c r="AN72" s="197" t="str">
        <f t="shared" ca="1" si="18"/>
        <v/>
      </c>
      <c r="AO72" s="197" t="str">
        <f t="shared" ca="1" si="19"/>
        <v/>
      </c>
      <c r="AP72" s="200" t="str">
        <f t="shared" ca="1" si="20"/>
        <v/>
      </c>
      <c r="AQ72" s="196">
        <f t="shared" ca="1" si="21"/>
        <v>17.236350654377276</v>
      </c>
      <c r="AR72" s="197">
        <f t="shared" ca="1" si="22"/>
        <v>37.242226978516612</v>
      </c>
      <c r="AS72" s="197">
        <f t="shared" ca="1" si="23"/>
        <v>11.18264100216615</v>
      </c>
      <c r="AT72" s="197">
        <f t="shared" ca="1" si="24"/>
        <v>-30.74087710559516</v>
      </c>
      <c r="AU72" s="200">
        <f t="shared" ca="1" si="25"/>
        <v>-117.83996925311087</v>
      </c>
      <c r="AV72" s="199">
        <f t="shared" ca="1" si="26"/>
        <v>-26.30635221728889</v>
      </c>
      <c r="AW72" s="197" t="str">
        <f t="shared" ca="1" si="27"/>
        <v/>
      </c>
      <c r="AX72" s="198" t="str">
        <f t="shared" ca="1" si="28"/>
        <v/>
      </c>
      <c r="AY72" s="199" t="str">
        <f t="shared" ca="1" si="29"/>
        <v/>
      </c>
    </row>
    <row r="73" spans="1:5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7"/>
        <v>E10000007</v>
      </c>
      <c r="F73" s="29" t="str">
        <f ca="1">IF(E73="","",VLOOKUP(E73,'Org list'!$J$9:$K$636,2,0))</f>
        <v>Derbyshire</v>
      </c>
      <c r="G73" s="196">
        <f ca="1">IFERROR(IF((VLOOKUP($E73,'DTOC Backsheet'!$D$5:$BS$182,G$9,FALSE))="","",(VLOOKUP($E73,'DTOC Backsheet'!$D$5:$BS$182,G$9,FALSE))),"")</f>
        <v>247.44545705606188</v>
      </c>
      <c r="H73" s="197">
        <f ca="1">IFERROR(IF((VLOOKUP($E73,'DTOC Backsheet'!$D$5:$BS$182,H$9,FALSE))="","",(VLOOKUP($E73,'DTOC Backsheet'!$D$5:$BS$182,H$9,FALSE))),"")</f>
        <v>304.25691403321889</v>
      </c>
      <c r="I73" s="197">
        <f ca="1">IFERROR(IF((VLOOKUP($E73,'DTOC Backsheet'!$D$5:$BS$182,I$9,FALSE))="","",(VLOOKUP($E73,'DTOC Backsheet'!$D$5:$BS$182,I$9,FALSE))),"")</f>
        <v>291.9477650215016</v>
      </c>
      <c r="J73" s="198">
        <f ca="1">IFERROR(IF((VLOOKUP($E73,'DTOC Backsheet'!$D$5:$BS$182,J$9,FALSE))="","",(VLOOKUP($E73,'DTOC Backsheet'!$D$5:$BS$182,J$9,FALSE))),"")</f>
        <v>290.211859391644</v>
      </c>
      <c r="K73" s="223">
        <f ca="1">IFERROR(IF((VLOOKUP($E73,'DTOC Backsheet'!$D$5:$BS$182,K$9,FALSE))="","",(VLOOKUP($E73,'DTOC Backsheet'!$D$5:$BS$182,K$9,FALSE))),"")</f>
        <v>325.71902000236713</v>
      </c>
      <c r="L73" s="199">
        <f ca="1">IFERROR(IF((VLOOKUP($E73,'DTOC Backsheet'!$D$5:$BS$182,L$9,FALSE))="","",(VLOOKUP($E73,'DTOC Backsheet'!$D$5:$BS$182,L$9,FALSE))),"")</f>
        <v>365.01361107823413</v>
      </c>
      <c r="M73" s="197">
        <f ca="1">IFERROR(IF((VLOOKUP($E73,'DTOC Backsheet'!$D$5:$BS$182,M$9,FALSE))="","",(VLOOKUP($E73,'DTOC Backsheet'!$D$5:$BS$182,M$9,FALSE))),"")</f>
        <v>353.99674449433707</v>
      </c>
      <c r="N73" s="198">
        <f ca="1">IFERROR(IF((VLOOKUP($E73,'DTOC Backsheet'!$D$5:$BS$182,N$9,FALSE))="","",(VLOOKUP($E73,'DTOC Backsheet'!$D$5:$BS$182,N$9,FALSE))),"")</f>
        <v>260.89764509822533</v>
      </c>
      <c r="O73" s="199">
        <f ca="1">IFERROR(IF((VLOOKUP($E73,'DTOC Backsheet'!$D$5:$BS$182,O$9,FALSE))="","",(VLOOKUP($E73,'DTOC Backsheet'!$D$5:$BS$182,O$9,FALSE))),"")</f>
        <v>273.6358664683014</v>
      </c>
      <c r="P73" s="197">
        <f ca="1">IFERROR(IF((VLOOKUP($E73,'DTOC Backsheet'!$D$5:$BS$182,P$9,FALSE))="","",(VLOOKUP($E73,'DTOC Backsheet'!$D$5:$BS$182,P$9,FALSE))),"")</f>
        <v>268.79135843173532</v>
      </c>
      <c r="Q73" s="197">
        <f ca="1">IFERROR(IF((VLOOKUP($E73,'DTOC Backsheet'!$D$5:$BS$182,Q$9,FALSE))="","",(VLOOKUP($E73,'DTOC Backsheet'!$D$5:$BS$182,Q$9,FALSE))),"")</f>
        <v>265.69135843173535</v>
      </c>
      <c r="R73" s="197">
        <f ca="1">IFERROR(IF((VLOOKUP($E73,'DTOC Backsheet'!$D$5:$BS$182,R$9,FALSE))="","",(VLOOKUP($E73,'DTOC Backsheet'!$D$5:$BS$182,R$9,FALSE))),"")</f>
        <v>254.29213438944095</v>
      </c>
      <c r="S73" s="197">
        <f ca="1">IFERROR(IF((VLOOKUP($E73,'DTOC Backsheet'!$D$5:$BS$182,S$9,FALSE))="","",(VLOOKUP($E73,'DTOC Backsheet'!$D$5:$BS$182,S$9,FALSE))),"")</f>
        <v>262.76853886908907</v>
      </c>
      <c r="T73" s="223">
        <f ca="1">IFERROR(IF((VLOOKUP($E73,'DTOC Backsheet'!$D$5:$BS$182,T$9,FALSE))="","",(VLOOKUP($E73,'DTOC Backsheet'!$D$5:$BS$182,T$9,FALSE))),"")</f>
        <v>252.94306393959116</v>
      </c>
      <c r="U73" s="199">
        <f ca="1">IFERROR(IF((VLOOKUP($E73,'DTOC Backsheet'!$D$5:$BS$182,U$9,FALSE))="","",(VLOOKUP($E73,'DTOC Backsheet'!$D$5:$BS$182,U$9,FALSE))),"")</f>
        <v>261.37449940424415</v>
      </c>
      <c r="V73" s="197">
        <f ca="1">IFERROR(IF((VLOOKUP($E73,'DTOC Backsheet'!$D$5:$BS$182,V$9,FALSE))="","",(VLOOKUP($E73,'DTOC Backsheet'!$D$5:$BS$182,V$9,FALSE))),"")</f>
        <v>261.3744994042442</v>
      </c>
      <c r="W73" s="197">
        <f ca="1">IFERROR(IF((VLOOKUP($E73,'DTOC Backsheet'!$D$5:$BS$182,W$9,FALSE))="","",(VLOOKUP($E73,'DTOC Backsheet'!$D$5:$BS$182,W$9,FALSE))),"")</f>
        <v>236.08019301028503</v>
      </c>
      <c r="X73" s="200">
        <f ca="1">IFERROR(IF((VLOOKUP($E73,'DTOC Backsheet'!$D$5:$BS$182,X$9,FALSE))="","",(VLOOKUP($E73,'DTOC Backsheet'!$D$5:$BS$182,X$9,FALSE))),"")</f>
        <v>261.3744994042442</v>
      </c>
      <c r="Y73" s="196">
        <f ca="1">IFERROR(IF((VLOOKUP($E73,'DTOC Backsheet'!$D$5:$BS$182,Y$9,FALSE))="","",(VLOOKUP($E73,'DTOC Backsheet'!$D$5:$BS$182,Y$9,FALSE))),"")</f>
        <v>256.80883330042309</v>
      </c>
      <c r="Z73" s="197">
        <f ca="1">IFERROR(IF((VLOOKUP($E73,'DTOC Backsheet'!$D$5:$BS$182,Z$9,FALSE))="","",(VLOOKUP($E73,'DTOC Backsheet'!$D$5:$BS$182,Z$9,FALSE))),"")</f>
        <v>220.32405110464958</v>
      </c>
      <c r="AA73" s="197">
        <f ca="1">IFERROR(IF((VLOOKUP($E73,'DTOC Backsheet'!$D$5:$BS$182,AA$9,FALSE))="","",(VLOOKUP($E73,'DTOC Backsheet'!$D$5:$BS$182,AA$9,FALSE))),"")</f>
        <v>177.23426523550327</v>
      </c>
      <c r="AB73" s="197">
        <f ca="1">IFERROR(IF((VLOOKUP($E73,'DTOC Backsheet'!$D$5:$BS$182,AB$9,FALSE))="","",(VLOOKUP($E73,'DTOC Backsheet'!$D$5:$BS$182,AB$9,FALSE))),"")</f>
        <v>199.56546813119226</v>
      </c>
      <c r="AC73" s="223">
        <f ca="1">IFERROR(IF((VLOOKUP($E73,'DTOC Backsheet'!$D$5:$BS$182,AC$9,FALSE))="","",(VLOOKUP($E73,'DTOC Backsheet'!$D$5:$BS$182,AC$9,FALSE))),"")</f>
        <v>134.93078932747278</v>
      </c>
      <c r="AD73" s="199">
        <f ca="1">IFERROR(IF((VLOOKUP($E73,'DTOC Backsheet'!$D$5:$BS$182,AD$9,FALSE))="","",(VLOOKUP($E73,'DTOC Backsheet'!$D$5:$BS$182,AD$9,FALSE))),"")</f>
        <v>170.00021359323785</v>
      </c>
      <c r="AE73" s="197" t="str">
        <f ca="1">IFERROR(IF((VLOOKUP($E73,'DTOC Backsheet'!$D$5:$BS$182,AE$9,FALSE))="","",(VLOOKUP($E73,'DTOC Backsheet'!$D$5:$BS$182,AE$9,FALSE))),"")</f>
        <v/>
      </c>
      <c r="AF73" s="197" t="str">
        <f ca="1">IFERROR(IF((VLOOKUP($E73,'DTOC Backsheet'!$D$5:$BS$182,AF$9,FALSE))="","",(VLOOKUP($E73,'DTOC Backsheet'!$D$5:$BS$182,AF$9,FALSE))),"")</f>
        <v/>
      </c>
      <c r="AG73" s="201" t="str">
        <f ca="1">IFERROR(IF((VLOOKUP($E73,'DTOC Backsheet'!$D$5:$BS$182,AG$9,FALSE))="","",(VLOOKUP($E73,'DTOC Backsheet'!$D$5:$BS$182,AG$9,FALSE))),"")</f>
        <v/>
      </c>
      <c r="AH73" s="197">
        <f t="shared" ca="1" si="12"/>
        <v>-9.3633762443612056</v>
      </c>
      <c r="AI73" s="197">
        <f t="shared" ca="1" si="13"/>
        <v>83.932862928569307</v>
      </c>
      <c r="AJ73" s="197">
        <f t="shared" ca="1" si="14"/>
        <v>114.71349978599832</v>
      </c>
      <c r="AK73" s="197">
        <f t="shared" ca="1" si="15"/>
        <v>90.646391260451736</v>
      </c>
      <c r="AL73" s="200">
        <f t="shared" ca="1" si="16"/>
        <v>190.78823067489435</v>
      </c>
      <c r="AM73" s="199">
        <f t="shared" ca="1" si="17"/>
        <v>195.01339748499629</v>
      </c>
      <c r="AN73" s="197" t="str">
        <f t="shared" ca="1" si="18"/>
        <v/>
      </c>
      <c r="AO73" s="197" t="str">
        <f t="shared" ca="1" si="19"/>
        <v/>
      </c>
      <c r="AP73" s="200" t="str">
        <f t="shared" ca="1" si="20"/>
        <v/>
      </c>
      <c r="AQ73" s="196">
        <f t="shared" ca="1" si="21"/>
        <v>11.982525131312229</v>
      </c>
      <c r="AR73" s="197">
        <f t="shared" ca="1" si="22"/>
        <v>45.367307327085769</v>
      </c>
      <c r="AS73" s="197">
        <f t="shared" ca="1" si="23"/>
        <v>77.057869153937673</v>
      </c>
      <c r="AT73" s="197">
        <f t="shared" ca="1" si="24"/>
        <v>63.203070737896809</v>
      </c>
      <c r="AU73" s="200">
        <f t="shared" ca="1" si="25"/>
        <v>118.01227461211838</v>
      </c>
      <c r="AV73" s="199">
        <f t="shared" ca="1" si="26"/>
        <v>91.374285811006303</v>
      </c>
      <c r="AW73" s="197" t="str">
        <f t="shared" ca="1" si="27"/>
        <v/>
      </c>
      <c r="AX73" s="198" t="str">
        <f t="shared" ca="1" si="28"/>
        <v/>
      </c>
      <c r="AY73" s="199" t="str">
        <f t="shared" ca="1" si="29"/>
        <v/>
      </c>
    </row>
    <row r="74" spans="1:5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7"/>
        <v>E10000008</v>
      </c>
      <c r="F74" s="29" t="str">
        <f ca="1">IF(E74="","",VLOOKUP(E74,'Org list'!$J$9:$K$636,2,0))</f>
        <v>Devon</v>
      </c>
      <c r="G74" s="196">
        <f ca="1">IFERROR(IF((VLOOKUP($E74,'DTOC Backsheet'!$D$5:$BS$182,G$9,FALSE))="","",(VLOOKUP($E74,'DTOC Backsheet'!$D$5:$BS$182,G$9,FALSE))),"")</f>
        <v>882.43442344259608</v>
      </c>
      <c r="H74" s="197">
        <f ca="1">IFERROR(IF((VLOOKUP($E74,'DTOC Backsheet'!$D$5:$BS$182,H$9,FALSE))="","",(VLOOKUP($E74,'DTOC Backsheet'!$D$5:$BS$182,H$9,FALSE))),"")</f>
        <v>767.2110916623642</v>
      </c>
      <c r="I74" s="197">
        <f ca="1">IFERROR(IF((VLOOKUP($E74,'DTOC Backsheet'!$D$5:$BS$182,I$9,FALSE))="","",(VLOOKUP($E74,'DTOC Backsheet'!$D$5:$BS$182,I$9,FALSE))),"")</f>
        <v>670.87683066577677</v>
      </c>
      <c r="J74" s="198">
        <f ca="1">IFERROR(IF((VLOOKUP($E74,'DTOC Backsheet'!$D$5:$BS$182,J$9,FALSE))="","",(VLOOKUP($E74,'DTOC Backsheet'!$D$5:$BS$182,J$9,FALSE))),"")</f>
        <v>663.63602019871303</v>
      </c>
      <c r="K74" s="223">
        <f ca="1">IFERROR(IF((VLOOKUP($E74,'DTOC Backsheet'!$D$5:$BS$182,K$9,FALSE))="","",(VLOOKUP($E74,'DTOC Backsheet'!$D$5:$BS$182,K$9,FALSE))),"")</f>
        <v>701.57157068919923</v>
      </c>
      <c r="L74" s="199">
        <f ca="1">IFERROR(IF((VLOOKUP($E74,'DTOC Backsheet'!$D$5:$BS$182,L$9,FALSE))="","",(VLOOKUP($E74,'DTOC Backsheet'!$D$5:$BS$182,L$9,FALSE))),"")</f>
        <v>786.25757136920572</v>
      </c>
      <c r="M74" s="197">
        <f ca="1">IFERROR(IF((VLOOKUP($E74,'DTOC Backsheet'!$D$5:$BS$182,M$9,FALSE))="","",(VLOOKUP($E74,'DTOC Backsheet'!$D$5:$BS$182,M$9,FALSE))),"")</f>
        <v>815.91561078364089</v>
      </c>
      <c r="N74" s="198">
        <f ca="1">IFERROR(IF((VLOOKUP($E74,'DTOC Backsheet'!$D$5:$BS$182,N$9,FALSE))="","",(VLOOKUP($E74,'DTOC Backsheet'!$D$5:$BS$182,N$9,FALSE))),"")</f>
        <v>670.58753113229</v>
      </c>
      <c r="O74" s="199">
        <f ca="1">IFERROR(IF((VLOOKUP($E74,'DTOC Backsheet'!$D$5:$BS$182,O$9,FALSE))="","",(VLOOKUP($E74,'DTOC Backsheet'!$D$5:$BS$182,O$9,FALSE))),"")</f>
        <v>758.60312866761512</v>
      </c>
      <c r="P74" s="197">
        <f ca="1">IFERROR(IF((VLOOKUP($E74,'DTOC Backsheet'!$D$5:$BS$182,P$9,FALSE))="","",(VLOOKUP($E74,'DTOC Backsheet'!$D$5:$BS$182,P$9,FALSE))),"")</f>
        <v>501.48421851522505</v>
      </c>
      <c r="Q74" s="197">
        <f ca="1">IFERROR(IF((VLOOKUP($E74,'DTOC Backsheet'!$D$5:$BS$182,Q$9,FALSE))="","",(VLOOKUP($E74,'DTOC Backsheet'!$D$5:$BS$182,Q$9,FALSE))),"")</f>
        <v>424.49025215605866</v>
      </c>
      <c r="R74" s="197">
        <f ca="1">IFERROR(IF((VLOOKUP($E74,'DTOC Backsheet'!$D$5:$BS$182,R$9,FALSE))="","",(VLOOKUP($E74,'DTOC Backsheet'!$D$5:$BS$182,R$9,FALSE))),"")</f>
        <v>348.12609329267269</v>
      </c>
      <c r="S74" s="197">
        <f ca="1">IFERROR(IF((VLOOKUP($E74,'DTOC Backsheet'!$D$5:$BS$182,S$9,FALSE))="","",(VLOOKUP($E74,'DTOC Backsheet'!$D$5:$BS$182,S$9,FALSE))),"")</f>
        <v>359.73029640242856</v>
      </c>
      <c r="T74" s="223">
        <f ca="1">IFERROR(IF((VLOOKUP($E74,'DTOC Backsheet'!$D$5:$BS$182,T$9,FALSE))="","",(VLOOKUP($E74,'DTOC Backsheet'!$D$5:$BS$182,T$9,FALSE))),"")</f>
        <v>348.12609329267269</v>
      </c>
      <c r="U74" s="199">
        <f ca="1">IFERROR(IF((VLOOKUP($E74,'DTOC Backsheet'!$D$5:$BS$182,U$9,FALSE))="","",(VLOOKUP($E74,'DTOC Backsheet'!$D$5:$BS$182,U$9,FALSE))),"")</f>
        <v>329.34657519272349</v>
      </c>
      <c r="V74" s="197">
        <f ca="1">IFERROR(IF((VLOOKUP($E74,'DTOC Backsheet'!$D$5:$BS$182,V$9,FALSE))="","",(VLOOKUP($E74,'DTOC Backsheet'!$D$5:$BS$182,V$9,FALSE))),"")</f>
        <v>297.02190169018917</v>
      </c>
      <c r="W74" s="197">
        <f ca="1">IFERROR(IF((VLOOKUP($E74,'DTOC Backsheet'!$D$5:$BS$182,W$9,FALSE))="","",(VLOOKUP($E74,'DTOC Backsheet'!$D$5:$BS$182,W$9,FALSE))),"")</f>
        <v>240.77119990468699</v>
      </c>
      <c r="X74" s="200">
        <f ca="1">IFERROR(IF((VLOOKUP($E74,'DTOC Backsheet'!$D$5:$BS$182,X$9,FALSE))="","",(VLOOKUP($E74,'DTOC Backsheet'!$D$5:$BS$182,X$9,FALSE))),"")</f>
        <v>236.11432667018914</v>
      </c>
      <c r="Y74" s="196">
        <f ca="1">IFERROR(IF((VLOOKUP($E74,'DTOC Backsheet'!$D$5:$BS$182,Y$9,FALSE))="","",(VLOOKUP($E74,'DTOC Backsheet'!$D$5:$BS$182,Y$9,FALSE))),"")</f>
        <v>626.18610267976453</v>
      </c>
      <c r="Z74" s="197">
        <f ca="1">IFERROR(IF((VLOOKUP($E74,'DTOC Backsheet'!$D$5:$BS$182,Z$9,FALSE))="","",(VLOOKUP($E74,'DTOC Backsheet'!$D$5:$BS$182,Z$9,FALSE))),"")</f>
        <v>511.87604219560336</v>
      </c>
      <c r="AA74" s="197">
        <f ca="1">IFERROR(IF((VLOOKUP($E74,'DTOC Backsheet'!$D$5:$BS$182,AA$9,FALSE))="","",(VLOOKUP($E74,'DTOC Backsheet'!$D$5:$BS$182,AA$9,FALSE))),"")</f>
        <v>503.21618912862147</v>
      </c>
      <c r="AB74" s="197">
        <f ca="1">IFERROR(IF((VLOOKUP($E74,'DTOC Backsheet'!$D$5:$BS$182,AB$9,FALSE))="","",(VLOOKUP($E74,'DTOC Backsheet'!$D$5:$BS$182,AB$9,FALSE))),"")</f>
        <v>488.7306167256699</v>
      </c>
      <c r="AC74" s="223">
        <f ca="1">IFERROR(IF((VLOOKUP($E74,'DTOC Backsheet'!$D$5:$BS$182,AC$9,FALSE))="","",(VLOOKUP($E74,'DTOC Backsheet'!$D$5:$BS$182,AC$9,FALSE))),"")</f>
        <v>339.4662402256908</v>
      </c>
      <c r="AD74" s="199">
        <f ca="1">IFERROR(IF((VLOOKUP($E74,'DTOC Backsheet'!$D$5:$BS$182,AD$9,FALSE))="","",(VLOOKUP($E74,'DTOC Backsheet'!$D$5:$BS$182,AD$9,FALSE))),"")</f>
        <v>354.42416825047769</v>
      </c>
      <c r="AE74" s="197" t="str">
        <f ca="1">IFERROR(IF((VLOOKUP($E74,'DTOC Backsheet'!$D$5:$BS$182,AE$9,FALSE))="","",(VLOOKUP($E74,'DTOC Backsheet'!$D$5:$BS$182,AE$9,FALSE))),"")</f>
        <v/>
      </c>
      <c r="AF74" s="197" t="str">
        <f ca="1">IFERROR(IF((VLOOKUP($E74,'DTOC Backsheet'!$D$5:$BS$182,AF$9,FALSE))="","",(VLOOKUP($E74,'DTOC Backsheet'!$D$5:$BS$182,AF$9,FALSE))),"")</f>
        <v/>
      </c>
      <c r="AG74" s="201" t="str">
        <f ca="1">IFERROR(IF((VLOOKUP($E74,'DTOC Backsheet'!$D$5:$BS$182,AG$9,FALSE))="","",(VLOOKUP($E74,'DTOC Backsheet'!$D$5:$BS$182,AG$9,FALSE))),"")</f>
        <v/>
      </c>
      <c r="AH74" s="197">
        <f t="shared" ca="1" si="12"/>
        <v>256.24832076283155</v>
      </c>
      <c r="AI74" s="197">
        <f t="shared" ca="1" si="13"/>
        <v>255.33504946676084</v>
      </c>
      <c r="AJ74" s="197">
        <f t="shared" ca="1" si="14"/>
        <v>167.6606415371553</v>
      </c>
      <c r="AK74" s="197">
        <f t="shared" ca="1" si="15"/>
        <v>174.90540347304312</v>
      </c>
      <c r="AL74" s="200">
        <f t="shared" ca="1" si="16"/>
        <v>362.10533046350844</v>
      </c>
      <c r="AM74" s="199">
        <f t="shared" ca="1" si="17"/>
        <v>431.83340311872803</v>
      </c>
      <c r="AN74" s="197" t="str">
        <f t="shared" ca="1" si="18"/>
        <v/>
      </c>
      <c r="AO74" s="197" t="str">
        <f t="shared" ca="1" si="19"/>
        <v/>
      </c>
      <c r="AP74" s="200" t="str">
        <f t="shared" ca="1" si="20"/>
        <v/>
      </c>
      <c r="AQ74" s="196">
        <f t="shared" ca="1" si="21"/>
        <v>-124.70188416453948</v>
      </c>
      <c r="AR74" s="197">
        <f t="shared" ca="1" si="22"/>
        <v>-87.385790039544702</v>
      </c>
      <c r="AS74" s="197">
        <f t="shared" ca="1" si="23"/>
        <v>-155.09009583594877</v>
      </c>
      <c r="AT74" s="197">
        <f t="shared" ca="1" si="24"/>
        <v>-129.00032032324134</v>
      </c>
      <c r="AU74" s="200">
        <f t="shared" ca="1" si="25"/>
        <v>8.6598530669818956</v>
      </c>
      <c r="AV74" s="199">
        <f t="shared" ca="1" si="26"/>
        <v>-25.0775930577542</v>
      </c>
      <c r="AW74" s="197" t="str">
        <f t="shared" ca="1" si="27"/>
        <v/>
      </c>
      <c r="AX74" s="198" t="str">
        <f t="shared" ca="1" si="28"/>
        <v/>
      </c>
      <c r="AY74" s="199" t="str">
        <f t="shared" ca="1" si="29"/>
        <v/>
      </c>
    </row>
    <row r="75" spans="1:5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7"/>
        <v>E08000017</v>
      </c>
      <c r="F75" s="29" t="str">
        <f ca="1">IF(E75="","",VLOOKUP(E75,'Org list'!$J$9:$K$636,2,0))</f>
        <v>Doncaster</v>
      </c>
      <c r="G75" s="196">
        <f ca="1">IFERROR(IF((VLOOKUP($E75,'DTOC Backsheet'!$D$5:$BS$182,G$9,FALSE))="","",(VLOOKUP($E75,'DTOC Backsheet'!$D$5:$BS$182,G$9,FALSE))),"")</f>
        <v>174.12811858910726</v>
      </c>
      <c r="H75" s="197">
        <f ca="1">IFERROR(IF((VLOOKUP($E75,'DTOC Backsheet'!$D$5:$BS$182,H$9,FALSE))="","",(VLOOKUP($E75,'DTOC Backsheet'!$D$5:$BS$182,H$9,FALSE))),"")</f>
        <v>242.78671166699755</v>
      </c>
      <c r="I75" s="197">
        <f ca="1">IFERROR(IF((VLOOKUP($E75,'DTOC Backsheet'!$D$5:$BS$182,I$9,FALSE))="","",(VLOOKUP($E75,'DTOC Backsheet'!$D$5:$BS$182,I$9,FALSE))),"")</f>
        <v>344.53378333664222</v>
      </c>
      <c r="J75" s="198">
        <f ca="1">IFERROR(IF((VLOOKUP($E75,'DTOC Backsheet'!$D$5:$BS$182,J$9,FALSE))="","",(VLOOKUP($E75,'DTOC Backsheet'!$D$5:$BS$182,J$9,FALSE))),"")</f>
        <v>395.40731917146451</v>
      </c>
      <c r="K75" s="223">
        <f ca="1">IFERROR(IF((VLOOKUP($E75,'DTOC Backsheet'!$D$5:$BS$182,K$9,FALSE))="","",(VLOOKUP($E75,'DTOC Backsheet'!$D$5:$BS$182,K$9,FALSE))),"")</f>
        <v>304.00039706174312</v>
      </c>
      <c r="L75" s="199">
        <f ca="1">IFERROR(IF((VLOOKUP($E75,'DTOC Backsheet'!$D$5:$BS$182,L$9,FALSE))="","",(VLOOKUP($E75,'DTOC Backsheet'!$D$5:$BS$182,L$9,FALSE))),"")</f>
        <v>268.8438885580041</v>
      </c>
      <c r="M75" s="197">
        <f ca="1">IFERROR(IF((VLOOKUP($E75,'DTOC Backsheet'!$D$5:$BS$182,M$9,FALSE))="","",(VLOOKUP($E75,'DTOC Backsheet'!$D$5:$BS$182,M$9,FALSE))),"")</f>
        <v>255.78041061265284</v>
      </c>
      <c r="N75" s="198">
        <f ca="1">IFERROR(IF((VLOOKUP($E75,'DTOC Backsheet'!$D$5:$BS$182,N$9,FALSE))="","",(VLOOKUP($E75,'DTOC Backsheet'!$D$5:$BS$182,N$9,FALSE))),"")</f>
        <v>244.55102673209737</v>
      </c>
      <c r="O75" s="199">
        <f ca="1">IFERROR(IF((VLOOKUP($E75,'DTOC Backsheet'!$D$5:$BS$182,O$9,FALSE))="","",(VLOOKUP($E75,'DTOC Backsheet'!$D$5:$BS$182,O$9,FALSE))),"")</f>
        <v>252.86908886584217</v>
      </c>
      <c r="P75" s="197">
        <f ca="1">IFERROR(IF((VLOOKUP($E75,'DTOC Backsheet'!$D$5:$BS$182,P$9,FALSE))="","",(VLOOKUP($E75,'DTOC Backsheet'!$D$5:$BS$182,P$9,FALSE))),"")</f>
        <v>242.85779834786118</v>
      </c>
      <c r="Q75" s="197">
        <f ca="1">IFERROR(IF((VLOOKUP($E75,'DTOC Backsheet'!$D$5:$BS$182,Q$9,FALSE))="","",(VLOOKUP($E75,'DTOC Backsheet'!$D$5:$BS$182,Q$9,FALSE))),"")</f>
        <v>229.02202739388156</v>
      </c>
      <c r="R75" s="197">
        <f ca="1">IFERROR(IF((VLOOKUP($E75,'DTOC Backsheet'!$D$5:$BS$182,R$9,FALSE))="","",(VLOOKUP($E75,'DTOC Backsheet'!$D$5:$BS$182,R$9,FALSE))),"")</f>
        <v>222.65331683227132</v>
      </c>
      <c r="S75" s="197">
        <f ca="1">IFERROR(IF((VLOOKUP($E75,'DTOC Backsheet'!$D$5:$BS$182,S$9,FALSE))="","",(VLOOKUP($E75,'DTOC Backsheet'!$D$5:$BS$182,S$9,FALSE))),"")</f>
        <v>220.30744049600284</v>
      </c>
      <c r="T75" s="223">
        <f ca="1">IFERROR(IF((VLOOKUP($E75,'DTOC Backsheet'!$D$5:$BS$182,T$9,FALSE))="","",(VLOOKUP($E75,'DTOC Backsheet'!$D$5:$BS$182,T$9,FALSE))),"")</f>
        <v>212.41572932061436</v>
      </c>
      <c r="U75" s="199">
        <f ca="1">IFERROR(IF((VLOOKUP($E75,'DTOC Backsheet'!$D$5:$BS$182,U$9,FALSE))="","",(VLOOKUP($E75,'DTOC Backsheet'!$D$5:$BS$182,U$9,FALSE))),"")</f>
        <v>219.49861041557273</v>
      </c>
      <c r="V75" s="197">
        <f ca="1">IFERROR(IF((VLOOKUP($E75,'DTOC Backsheet'!$D$5:$BS$182,V$9,FALSE))="","",(VLOOKUP($E75,'DTOC Backsheet'!$D$5:$BS$182,V$9,FALSE))),"")</f>
        <v>219.20750844278419</v>
      </c>
      <c r="W75" s="197">
        <f ca="1">IFERROR(IF((VLOOKUP($E75,'DTOC Backsheet'!$D$5:$BS$182,W$9,FALSE))="","",(VLOOKUP($E75,'DTOC Backsheet'!$D$5:$BS$182,W$9,FALSE))),"")</f>
        <v>197.99119890618923</v>
      </c>
      <c r="X75" s="200">
        <f ca="1">IFERROR(IF((VLOOKUP($E75,'DTOC Backsheet'!$D$5:$BS$182,X$9,FALSE))="","",(VLOOKUP($E75,'DTOC Backsheet'!$D$5:$BS$182,X$9,FALSE))),"")</f>
        <v>219.20750844278419</v>
      </c>
      <c r="Y75" s="196">
        <f ca="1">IFERROR(IF((VLOOKUP($E75,'DTOC Backsheet'!$D$5:$BS$182,Y$9,FALSE))="","",(VLOOKUP($E75,'DTOC Backsheet'!$D$5:$BS$182,Y$9,FALSE))),"")</f>
        <v>323.98852010936025</v>
      </c>
      <c r="Z75" s="197">
        <f ca="1">IFERROR(IF((VLOOKUP($E75,'DTOC Backsheet'!$D$5:$BS$182,Z$9,FALSE))="","",(VLOOKUP($E75,'DTOC Backsheet'!$D$5:$BS$182,Z$9,FALSE))),"")</f>
        <v>357.67667175102679</v>
      </c>
      <c r="AA75" s="197">
        <f ca="1">IFERROR(IF((VLOOKUP($E75,'DTOC Backsheet'!$D$5:$BS$182,AA$9,FALSE))="","",(VLOOKUP($E75,'DTOC Backsheet'!$D$5:$BS$182,AA$9,FALSE))),"")</f>
        <v>244.96692983878458</v>
      </c>
      <c r="AB75" s="197">
        <f ca="1">IFERROR(IF((VLOOKUP($E75,'DTOC Backsheet'!$D$5:$BS$182,AB$9,FALSE))="","",(VLOOKUP($E75,'DTOC Backsheet'!$D$5:$BS$182,AB$9,FALSE))),"")</f>
        <v>272.41653488014248</v>
      </c>
      <c r="AC75" s="223">
        <f ca="1">IFERROR(IF((VLOOKUP($E75,'DTOC Backsheet'!$D$5:$BS$182,AC$9,FALSE))="","",(VLOOKUP($E75,'DTOC Backsheet'!$D$5:$BS$182,AC$9,FALSE))),"")</f>
        <v>191.73133218281785</v>
      </c>
      <c r="AD75" s="199">
        <f ca="1">IFERROR(IF((VLOOKUP($E75,'DTOC Backsheet'!$D$5:$BS$182,AD$9,FALSE))="","",(VLOOKUP($E75,'DTOC Backsheet'!$D$5:$BS$182,AD$9,FALSE))),"")</f>
        <v>178.83833587551339</v>
      </c>
      <c r="AE75" s="197" t="str">
        <f ca="1">IFERROR(IF((VLOOKUP($E75,'DTOC Backsheet'!$D$5:$BS$182,AE$9,FALSE))="","",(VLOOKUP($E75,'DTOC Backsheet'!$D$5:$BS$182,AE$9,FALSE))),"")</f>
        <v/>
      </c>
      <c r="AF75" s="197" t="str">
        <f ca="1">IFERROR(IF((VLOOKUP($E75,'DTOC Backsheet'!$D$5:$BS$182,AF$9,FALSE))="","",(VLOOKUP($E75,'DTOC Backsheet'!$D$5:$BS$182,AF$9,FALSE))),"")</f>
        <v/>
      </c>
      <c r="AG75" s="201" t="str">
        <f ca="1">IFERROR(IF((VLOOKUP($E75,'DTOC Backsheet'!$D$5:$BS$182,AG$9,FALSE))="","",(VLOOKUP($E75,'DTOC Backsheet'!$D$5:$BS$182,AG$9,FALSE))),"")</f>
        <v/>
      </c>
      <c r="AH75" s="197">
        <f t="shared" ca="1" si="12"/>
        <v>-149.86040152025299</v>
      </c>
      <c r="AI75" s="197">
        <f t="shared" ca="1" si="13"/>
        <v>-114.88996008402924</v>
      </c>
      <c r="AJ75" s="197">
        <f t="shared" ca="1" si="14"/>
        <v>99.566853497857636</v>
      </c>
      <c r="AK75" s="197">
        <f t="shared" ca="1" si="15"/>
        <v>122.99078429132203</v>
      </c>
      <c r="AL75" s="200">
        <f t="shared" ca="1" si="16"/>
        <v>112.26906487892526</v>
      </c>
      <c r="AM75" s="199">
        <f t="shared" ca="1" si="17"/>
        <v>90.005552682490702</v>
      </c>
      <c r="AN75" s="197" t="str">
        <f t="shared" ca="1" si="18"/>
        <v/>
      </c>
      <c r="AO75" s="197" t="str">
        <f t="shared" ca="1" si="19"/>
        <v/>
      </c>
      <c r="AP75" s="200" t="str">
        <f t="shared" ca="1" si="20"/>
        <v/>
      </c>
      <c r="AQ75" s="196">
        <f t="shared" ca="1" si="21"/>
        <v>-81.130721761499075</v>
      </c>
      <c r="AR75" s="197">
        <f t="shared" ca="1" si="22"/>
        <v>-128.65464435714523</v>
      </c>
      <c r="AS75" s="197">
        <f t="shared" ca="1" si="23"/>
        <v>-22.313613006513265</v>
      </c>
      <c r="AT75" s="197">
        <f t="shared" ca="1" si="24"/>
        <v>-52.109094384139638</v>
      </c>
      <c r="AU75" s="200">
        <f t="shared" ca="1" si="25"/>
        <v>20.684397137796509</v>
      </c>
      <c r="AV75" s="199">
        <f t="shared" ca="1" si="26"/>
        <v>40.660274540059334</v>
      </c>
      <c r="AW75" s="197" t="str">
        <f t="shared" ca="1" si="27"/>
        <v/>
      </c>
      <c r="AX75" s="198" t="str">
        <f t="shared" ca="1" si="28"/>
        <v/>
      </c>
      <c r="AY75" s="199" t="str">
        <f t="shared" ca="1" si="29"/>
        <v/>
      </c>
    </row>
    <row r="76" spans="1:5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ca="1" si="7"/>
        <v>E10000009</v>
      </c>
      <c r="F76" s="29" t="str">
        <f ca="1">IF(E76="","",VLOOKUP(E76,'Org list'!$J$9:$K$636,2,0))</f>
        <v>Dorset</v>
      </c>
      <c r="G76" s="196">
        <f ca="1">IFERROR(IF((VLOOKUP($E76,'DTOC Backsheet'!$D$5:$BS$182,G$9,FALSE))="","",(VLOOKUP($E76,'DTOC Backsheet'!$D$5:$BS$182,G$9,FALSE))),"")</f>
        <v>626.9955115450465</v>
      </c>
      <c r="H76" s="197">
        <f ca="1">IFERROR(IF((VLOOKUP($E76,'DTOC Backsheet'!$D$5:$BS$182,H$9,FALSE))="","",(VLOOKUP($E76,'DTOC Backsheet'!$D$5:$BS$182,H$9,FALSE))),"")</f>
        <v>745.85859053259912</v>
      </c>
      <c r="I76" s="197">
        <f ca="1">IFERROR(IF((VLOOKUP($E76,'DTOC Backsheet'!$D$5:$BS$182,I$9,FALSE))="","",(VLOOKUP($E76,'DTOC Backsheet'!$D$5:$BS$182,I$9,FALSE))),"")</f>
        <v>700.45347276849759</v>
      </c>
      <c r="J76" s="198">
        <f ca="1">IFERROR(IF((VLOOKUP($E76,'DTOC Backsheet'!$D$5:$BS$182,J$9,FALSE))="","",(VLOOKUP($E76,'DTOC Backsheet'!$D$5:$BS$182,J$9,FALSE))),"")</f>
        <v>615.13812410346588</v>
      </c>
      <c r="K76" s="223">
        <f ca="1">IFERROR(IF((VLOOKUP($E76,'DTOC Backsheet'!$D$5:$BS$182,K$9,FALSE))="","",(VLOOKUP($E76,'DTOC Backsheet'!$D$5:$BS$182,K$9,FALSE))),"")</f>
        <v>607.32960066632734</v>
      </c>
      <c r="L76" s="199">
        <f ca="1">IFERROR(IF((VLOOKUP($E76,'DTOC Backsheet'!$D$5:$BS$182,L$9,FALSE))="","",(VLOOKUP($E76,'DTOC Backsheet'!$D$5:$BS$182,L$9,FALSE))),"")</f>
        <v>613.9813058164824</v>
      </c>
      <c r="M76" s="197">
        <f ca="1">IFERROR(IF((VLOOKUP($E76,'DTOC Backsheet'!$D$5:$BS$182,M$9,FALSE))="","",(VLOOKUP($E76,'DTOC Backsheet'!$D$5:$BS$182,M$9,FALSE))),"")</f>
        <v>647.83848660024466</v>
      </c>
      <c r="N76" s="198">
        <f ca="1">IFERROR(IF((VLOOKUP($E76,'DTOC Backsheet'!$D$5:$BS$182,N$9,FALSE))="","",(VLOOKUP($E76,'DTOC Backsheet'!$D$5:$BS$182,N$9,FALSE))),"")</f>
        <v>516.82472122974889</v>
      </c>
      <c r="O76" s="199">
        <f ca="1">IFERROR(IF((VLOOKUP($E76,'DTOC Backsheet'!$D$5:$BS$182,O$9,FALSE))="","",(VLOOKUP($E76,'DTOC Backsheet'!$D$5:$BS$182,O$9,FALSE))),"")</f>
        <v>576.11351129807474</v>
      </c>
      <c r="P76" s="197">
        <f ca="1">IFERROR(IF((VLOOKUP($E76,'DTOC Backsheet'!$D$5:$BS$182,P$9,FALSE))="","",(VLOOKUP($E76,'DTOC Backsheet'!$D$5:$BS$182,P$9,FALSE))),"")</f>
        <v>488.19257383089871</v>
      </c>
      <c r="Q76" s="197">
        <f ca="1">IFERROR(IF((VLOOKUP($E76,'DTOC Backsheet'!$D$5:$BS$182,Q$9,FALSE))="","",(VLOOKUP($E76,'DTOC Backsheet'!$D$5:$BS$182,Q$9,FALSE))),"")</f>
        <v>461.00649448249555</v>
      </c>
      <c r="R76" s="197">
        <f ca="1">IFERROR(IF((VLOOKUP($E76,'DTOC Backsheet'!$D$5:$BS$182,R$9,FALSE))="","",(VLOOKUP($E76,'DTOC Backsheet'!$D$5:$BS$182,R$9,FALSE))),"")</f>
        <v>426.87928849194697</v>
      </c>
      <c r="S76" s="197">
        <f ca="1">IFERROR(IF((VLOOKUP($E76,'DTOC Backsheet'!$D$5:$BS$182,S$9,FALSE))="","",(VLOOKUP($E76,'DTOC Backsheet'!$D$5:$BS$182,S$9,FALSE))),"")</f>
        <v>441.0507553863273</v>
      </c>
      <c r="T76" s="223">
        <f ca="1">IFERROR(IF((VLOOKUP($E76,'DTOC Backsheet'!$D$5:$BS$182,T$9,FALSE))="","",(VLOOKUP($E76,'DTOC Backsheet'!$D$5:$BS$182,T$9,FALSE))),"")</f>
        <v>426.87928849194697</v>
      </c>
      <c r="U76" s="199">
        <f ca="1">IFERROR(IF((VLOOKUP($E76,'DTOC Backsheet'!$D$5:$BS$182,U$9,FALSE))="","",(VLOOKUP($E76,'DTOC Backsheet'!$D$5:$BS$182,U$9,FALSE))),"")</f>
        <v>441.0507553863273</v>
      </c>
      <c r="V76" s="197">
        <f ca="1">IFERROR(IF((VLOOKUP($E76,'DTOC Backsheet'!$D$5:$BS$182,V$9,FALSE))="","",(VLOOKUP($E76,'DTOC Backsheet'!$D$5:$BS$182,V$9,FALSE))),"")</f>
        <v>438.93726156604157</v>
      </c>
      <c r="W76" s="197">
        <f ca="1">IFERROR(IF((VLOOKUP($E76,'DTOC Backsheet'!$D$5:$BS$182,W$9,FALSE))="","",(VLOOKUP($E76,'DTOC Backsheet'!$D$5:$BS$182,W$9,FALSE))),"")</f>
        <v>396.05093240319547</v>
      </c>
      <c r="X76" s="200">
        <f ca="1">IFERROR(IF((VLOOKUP($E76,'DTOC Backsheet'!$D$5:$BS$182,X$9,FALSE))="","",(VLOOKUP($E76,'DTOC Backsheet'!$D$5:$BS$182,X$9,FALSE))),"")</f>
        <v>437.21029529102759</v>
      </c>
      <c r="Y76" s="196">
        <f ca="1">IFERROR(IF((VLOOKUP($E76,'DTOC Backsheet'!$D$5:$BS$182,Y$9,FALSE))="","",(VLOOKUP($E76,'DTOC Backsheet'!$D$5:$BS$182,Y$9,FALSE))),"")</f>
        <v>575.53508407789593</v>
      </c>
      <c r="Z76" s="197">
        <f ca="1">IFERROR(IF((VLOOKUP($E76,'DTOC Backsheet'!$D$5:$BS$182,Z$9,FALSE))="","",(VLOOKUP($E76,'DTOC Backsheet'!$D$5:$BS$182,Z$9,FALSE))),"")</f>
        <v>737.78391933804664</v>
      </c>
      <c r="AA76" s="197">
        <f ca="1">IFERROR(IF((VLOOKUP($E76,'DTOC Backsheet'!$D$5:$BS$182,AA$9,FALSE))="","",(VLOOKUP($E76,'DTOC Backsheet'!$D$5:$BS$182,AA$9,FALSE))),"")</f>
        <v>579.87328822923689</v>
      </c>
      <c r="AB76" s="197">
        <f ca="1">IFERROR(IF((VLOOKUP($E76,'DTOC Backsheet'!$D$5:$BS$182,AB$9,FALSE))="","",(VLOOKUP($E76,'DTOC Backsheet'!$D$5:$BS$182,AB$9,FALSE))),"")</f>
        <v>556.73619942208529</v>
      </c>
      <c r="AC76" s="223">
        <f ca="1">IFERROR(IF((VLOOKUP($E76,'DTOC Backsheet'!$D$5:$BS$182,AC$9,FALSE))="","",(VLOOKUP($E76,'DTOC Backsheet'!$D$5:$BS$182,AC$9,FALSE))),"")</f>
        <v>516.24629400957008</v>
      </c>
      <c r="AD76" s="199">
        <f ca="1">IFERROR(IF((VLOOKUP($E76,'DTOC Backsheet'!$D$5:$BS$182,AD$9,FALSE))="","",(VLOOKUP($E76,'DTOC Backsheet'!$D$5:$BS$182,AD$9,FALSE))),"")</f>
        <v>589.12812375209762</v>
      </c>
      <c r="AE76" s="197" t="str">
        <f ca="1">IFERROR(IF((VLOOKUP($E76,'DTOC Backsheet'!$D$5:$BS$182,AE$9,FALSE))="","",(VLOOKUP($E76,'DTOC Backsheet'!$D$5:$BS$182,AE$9,FALSE))),"")</f>
        <v/>
      </c>
      <c r="AF76" s="197" t="str">
        <f ca="1">IFERROR(IF((VLOOKUP($E76,'DTOC Backsheet'!$D$5:$BS$182,AF$9,FALSE))="","",(VLOOKUP($E76,'DTOC Backsheet'!$D$5:$BS$182,AF$9,FALSE))),"")</f>
        <v/>
      </c>
      <c r="AG76" s="201" t="str">
        <f ca="1">IFERROR(IF((VLOOKUP($E76,'DTOC Backsheet'!$D$5:$BS$182,AG$9,FALSE))="","",(VLOOKUP($E76,'DTOC Backsheet'!$D$5:$BS$182,AG$9,FALSE))),"")</f>
        <v/>
      </c>
      <c r="AH76" s="197">
        <f t="shared" ca="1" si="12"/>
        <v>51.460427467150566</v>
      </c>
      <c r="AI76" s="197">
        <f t="shared" ca="1" si="13"/>
        <v>8.0746711945524794</v>
      </c>
      <c r="AJ76" s="197">
        <f t="shared" ca="1" si="14"/>
        <v>120.5801845392607</v>
      </c>
      <c r="AK76" s="197">
        <f t="shared" ca="1" si="15"/>
        <v>58.401924681380592</v>
      </c>
      <c r="AL76" s="200">
        <f t="shared" ca="1" si="16"/>
        <v>91.083306656757259</v>
      </c>
      <c r="AM76" s="199">
        <f t="shared" ca="1" si="17"/>
        <v>24.853182064384782</v>
      </c>
      <c r="AN76" s="197" t="str">
        <f t="shared" ca="1" si="18"/>
        <v/>
      </c>
      <c r="AO76" s="197" t="str">
        <f t="shared" ca="1" si="19"/>
        <v/>
      </c>
      <c r="AP76" s="200" t="str">
        <f t="shared" ca="1" si="20"/>
        <v/>
      </c>
      <c r="AQ76" s="196">
        <f t="shared" ca="1" si="21"/>
        <v>-87.342510246997222</v>
      </c>
      <c r="AR76" s="197">
        <f t="shared" ca="1" si="22"/>
        <v>-276.77742485555109</v>
      </c>
      <c r="AS76" s="197">
        <f t="shared" ca="1" si="23"/>
        <v>-152.99399973728993</v>
      </c>
      <c r="AT76" s="197">
        <f t="shared" ca="1" si="24"/>
        <v>-115.685444035758</v>
      </c>
      <c r="AU76" s="200">
        <f t="shared" ca="1" si="25"/>
        <v>-89.367005517623113</v>
      </c>
      <c r="AV76" s="199">
        <f t="shared" ca="1" si="26"/>
        <v>-148.07736836577033</v>
      </c>
      <c r="AW76" s="197" t="str">
        <f t="shared" ca="1" si="27"/>
        <v/>
      </c>
      <c r="AX76" s="198" t="str">
        <f t="shared" ca="1" si="28"/>
        <v/>
      </c>
      <c r="AY76" s="199" t="str">
        <f t="shared" ca="1" si="29"/>
        <v/>
      </c>
    </row>
    <row r="77" spans="1:5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7"/>
        <v>E08000027</v>
      </c>
      <c r="F77" s="29" t="str">
        <f ca="1">IF(E77="","",VLOOKUP(E77,'Org list'!$J$9:$K$636,2,0))</f>
        <v>Dudley</v>
      </c>
      <c r="G77" s="196">
        <f ca="1">IFERROR(IF((VLOOKUP($E77,'DTOC Backsheet'!$D$5:$BS$182,G$9,FALSE))="","",(VLOOKUP($E77,'DTOC Backsheet'!$D$5:$BS$182,G$9,FALSE))),"")</f>
        <v>515.64373268323197</v>
      </c>
      <c r="H77" s="197">
        <f ca="1">IFERROR(IF((VLOOKUP($E77,'DTOC Backsheet'!$D$5:$BS$182,H$9,FALSE))="","",(VLOOKUP($E77,'DTOC Backsheet'!$D$5:$BS$182,H$9,FALSE))),"")</f>
        <v>410.59034390950973</v>
      </c>
      <c r="I77" s="197">
        <f ca="1">IFERROR(IF((VLOOKUP($E77,'DTOC Backsheet'!$D$5:$BS$182,I$9,FALSE))="","",(VLOOKUP($E77,'DTOC Backsheet'!$D$5:$BS$182,I$9,FALSE))),"")</f>
        <v>615.08358159881641</v>
      </c>
      <c r="J77" s="198">
        <f ca="1">IFERROR(IF((VLOOKUP($E77,'DTOC Backsheet'!$D$5:$BS$182,J$9,FALSE))="","",(VLOOKUP($E77,'DTOC Backsheet'!$D$5:$BS$182,J$9,FALSE))),"")</f>
        <v>457.10253130550893</v>
      </c>
      <c r="K77" s="223">
        <f ca="1">IFERROR(IF((VLOOKUP($E77,'DTOC Backsheet'!$D$5:$BS$182,K$9,FALSE))="","",(VLOOKUP($E77,'DTOC Backsheet'!$D$5:$BS$182,K$9,FALSE))),"")</f>
        <v>442.26674739471611</v>
      </c>
      <c r="L77" s="199">
        <f ca="1">IFERROR(IF((VLOOKUP($E77,'DTOC Backsheet'!$D$5:$BS$182,L$9,FALSE))="","",(VLOOKUP($E77,'DTOC Backsheet'!$D$5:$BS$182,L$9,FALSE))),"")</f>
        <v>342.82689847913167</v>
      </c>
      <c r="M77" s="197">
        <f ca="1">IFERROR(IF((VLOOKUP($E77,'DTOC Backsheet'!$D$5:$BS$182,M$9,FALSE))="","",(VLOOKUP($E77,'DTOC Backsheet'!$D$5:$BS$182,M$9,FALSE))),"")</f>
        <v>411.11145633075938</v>
      </c>
      <c r="N77" s="198">
        <f ca="1">IFERROR(IF((VLOOKUP($E77,'DTOC Backsheet'!$D$5:$BS$182,N$9,FALSE))="","",(VLOOKUP($E77,'DTOC Backsheet'!$D$5:$BS$182,N$9,FALSE))),"")</f>
        <v>552.5562361404651</v>
      </c>
      <c r="O77" s="199">
        <f ca="1">IFERROR(IF((VLOOKUP($E77,'DTOC Backsheet'!$D$5:$BS$182,O$9,FALSE))="","",(VLOOKUP($E77,'DTOC Backsheet'!$D$5:$BS$182,O$9,FALSE))),"")</f>
        <v>510.88411970927706</v>
      </c>
      <c r="P77" s="197">
        <f ca="1">IFERROR(IF((VLOOKUP($E77,'DTOC Backsheet'!$D$5:$BS$182,P$9,FALSE))="","",(VLOOKUP($E77,'DTOC Backsheet'!$D$5:$BS$182,P$9,FALSE))),"")</f>
        <v>342.22909839054307</v>
      </c>
      <c r="Q77" s="197">
        <f ca="1">IFERROR(IF((VLOOKUP($E77,'DTOC Backsheet'!$D$5:$BS$182,Q$9,FALSE))="","",(VLOOKUP($E77,'DTOC Backsheet'!$D$5:$BS$182,Q$9,FALSE))),"")</f>
        <v>323.03091245167724</v>
      </c>
      <c r="R77" s="197">
        <f ca="1">IFERROR(IF((VLOOKUP($E77,'DTOC Backsheet'!$D$5:$BS$182,R$9,FALSE))="","",(VLOOKUP($E77,'DTOC Backsheet'!$D$5:$BS$182,R$9,FALSE))),"")</f>
        <v>304.87224535269166</v>
      </c>
      <c r="S77" s="197">
        <f ca="1">IFERROR(IF((VLOOKUP($E77,'DTOC Backsheet'!$D$5:$BS$182,S$9,FALSE))="","",(VLOOKUP($E77,'DTOC Backsheet'!$D$5:$BS$182,S$9,FALSE))),"")</f>
        <v>308.11804871677509</v>
      </c>
      <c r="T77" s="223">
        <f ca="1">IFERROR(IF((VLOOKUP($E77,'DTOC Backsheet'!$D$5:$BS$182,T$9,FALSE))="","",(VLOOKUP($E77,'DTOC Backsheet'!$D$5:$BS$182,T$9,FALSE))),"")</f>
        <v>302.8152350114629</v>
      </c>
      <c r="U77" s="199">
        <f ca="1">IFERROR(IF((VLOOKUP($E77,'DTOC Backsheet'!$D$5:$BS$182,U$9,FALSE))="","",(VLOOKUP($E77,'DTOC Backsheet'!$D$5:$BS$182,U$9,FALSE))),"")</f>
        <v>312.90907617851167</v>
      </c>
      <c r="V77" s="197">
        <f ca="1">IFERROR(IF((VLOOKUP($E77,'DTOC Backsheet'!$D$5:$BS$182,V$9,FALSE))="","",(VLOOKUP($E77,'DTOC Backsheet'!$D$5:$BS$182,V$9,FALSE))),"")</f>
        <v>312.33048337073802</v>
      </c>
      <c r="W77" s="197">
        <f ca="1">IFERROR(IF((VLOOKUP($E77,'DTOC Backsheet'!$D$5:$BS$182,W$9,FALSE))="","",(VLOOKUP($E77,'DTOC Backsheet'!$D$5:$BS$182,W$9,FALSE))),"")</f>
        <v>282.10495272195692</v>
      </c>
      <c r="X77" s="200">
        <f ca="1">IFERROR(IF((VLOOKUP($E77,'DTOC Backsheet'!$D$5:$BS$182,X$9,FALSE))="","",(VLOOKUP($E77,'DTOC Backsheet'!$D$5:$BS$182,X$9,FALSE))),"")</f>
        <v>312.33048337073802</v>
      </c>
      <c r="Y77" s="196">
        <f ca="1">IFERROR(IF((VLOOKUP($E77,'DTOC Backsheet'!$D$5:$BS$182,Y$9,FALSE))="","",(VLOOKUP($E77,'DTOC Backsheet'!$D$5:$BS$182,Y$9,FALSE))),"")</f>
        <v>447.97525163527195</v>
      </c>
      <c r="Z77" s="197">
        <f ca="1">IFERROR(IF((VLOOKUP($E77,'DTOC Backsheet'!$D$5:$BS$182,Z$9,FALSE))="","",(VLOOKUP($E77,'DTOC Backsheet'!$D$5:$BS$182,Z$9,FALSE))),"")</f>
        <v>501.66817088314883</v>
      </c>
      <c r="AA77" s="197">
        <f ca="1">IFERROR(IF((VLOOKUP($E77,'DTOC Backsheet'!$D$5:$BS$182,AA$9,FALSE))="","",(VLOOKUP($E77,'DTOC Backsheet'!$D$5:$BS$182,AA$9,FALSE))),"")</f>
        <v>483.23627323089261</v>
      </c>
      <c r="AB77" s="197">
        <f ca="1">IFERROR(IF((VLOOKUP($E77,'DTOC Backsheet'!$D$5:$BS$182,AB$9,FALSE))="","",(VLOOKUP($E77,'DTOC Backsheet'!$D$5:$BS$182,AB$9,FALSE))),"")</f>
        <v>423.53295257467124</v>
      </c>
      <c r="AC77" s="223">
        <f ca="1">IFERROR(IF((VLOOKUP($E77,'DTOC Backsheet'!$D$5:$BS$182,AC$9,FALSE))="","",(VLOOKUP($E77,'DTOC Backsheet'!$D$5:$BS$182,AC$9,FALSE))),"")</f>
        <v>367.03517933623357</v>
      </c>
      <c r="AD77" s="199">
        <f ca="1">IFERROR(IF((VLOOKUP($E77,'DTOC Backsheet'!$D$5:$BS$182,AD$9,FALSE))="","",(VLOOKUP($E77,'DTOC Backsheet'!$D$5:$BS$182,AD$9,FALSE))),"")</f>
        <v>284.09163990108033</v>
      </c>
      <c r="AE77" s="197" t="str">
        <f ca="1">IFERROR(IF((VLOOKUP($E77,'DTOC Backsheet'!$D$5:$BS$182,AE$9,FALSE))="","",(VLOOKUP($E77,'DTOC Backsheet'!$D$5:$BS$182,AE$9,FALSE))),"")</f>
        <v/>
      </c>
      <c r="AF77" s="197" t="str">
        <f ca="1">IFERROR(IF((VLOOKUP($E77,'DTOC Backsheet'!$D$5:$BS$182,AF$9,FALSE))="","",(VLOOKUP($E77,'DTOC Backsheet'!$D$5:$BS$182,AF$9,FALSE))),"")</f>
        <v/>
      </c>
      <c r="AG77" s="201" t="str">
        <f ca="1">IFERROR(IF((VLOOKUP($E77,'DTOC Backsheet'!$D$5:$BS$182,AG$9,FALSE))="","",(VLOOKUP($E77,'DTOC Backsheet'!$D$5:$BS$182,AG$9,FALSE))),"")</f>
        <v/>
      </c>
      <c r="AH77" s="197">
        <f t="shared" ca="1" si="12"/>
        <v>67.668481047960029</v>
      </c>
      <c r="AI77" s="197">
        <f t="shared" ca="1" si="13"/>
        <v>-91.077826973639105</v>
      </c>
      <c r="AJ77" s="197">
        <f t="shared" ca="1" si="14"/>
        <v>131.8473083679238</v>
      </c>
      <c r="AK77" s="197">
        <f t="shared" ca="1" si="15"/>
        <v>33.569578730837691</v>
      </c>
      <c r="AL77" s="200">
        <f t="shared" ca="1" si="16"/>
        <v>75.231568058482537</v>
      </c>
      <c r="AM77" s="199">
        <f t="shared" ca="1" si="17"/>
        <v>58.735258578051344</v>
      </c>
      <c r="AN77" s="197" t="str">
        <f t="shared" ca="1" si="18"/>
        <v/>
      </c>
      <c r="AO77" s="197" t="str">
        <f t="shared" ca="1" si="19"/>
        <v/>
      </c>
      <c r="AP77" s="200" t="str">
        <f t="shared" ca="1" si="20"/>
        <v/>
      </c>
      <c r="AQ77" s="196">
        <f t="shared" ca="1" si="21"/>
        <v>-105.74615324472887</v>
      </c>
      <c r="AR77" s="197">
        <f t="shared" ca="1" si="22"/>
        <v>-178.63725843147159</v>
      </c>
      <c r="AS77" s="197">
        <f t="shared" ca="1" si="23"/>
        <v>-178.36402787820094</v>
      </c>
      <c r="AT77" s="197">
        <f t="shared" ca="1" si="24"/>
        <v>-115.41490385789615</v>
      </c>
      <c r="AU77" s="200">
        <f t="shared" ca="1" si="25"/>
        <v>-64.219944324770665</v>
      </c>
      <c r="AV77" s="199">
        <f t="shared" ca="1" si="26"/>
        <v>28.817436277431341</v>
      </c>
      <c r="AW77" s="197" t="str">
        <f t="shared" ca="1" si="27"/>
        <v/>
      </c>
      <c r="AX77" s="198" t="str">
        <f t="shared" ca="1" si="28"/>
        <v/>
      </c>
      <c r="AY77" s="199" t="str">
        <f t="shared" ca="1" si="29"/>
        <v/>
      </c>
    </row>
    <row r="78" spans="1:5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7"/>
        <v>E09000009</v>
      </c>
      <c r="F78" s="29" t="str">
        <f ca="1">IF(E78="","",VLOOKUP(E78,'Org list'!$J$9:$K$636,2,0))</f>
        <v>Ealing</v>
      </c>
      <c r="G78" s="196">
        <f ca="1">IFERROR(IF((VLOOKUP($E78,'DTOC Backsheet'!$D$5:$BS$182,G$9,FALSE))="","",(VLOOKUP($E78,'DTOC Backsheet'!$D$5:$BS$182,G$9,FALSE))),"")</f>
        <v>321.35020326826464</v>
      </c>
      <c r="H78" s="197">
        <f ca="1">IFERROR(IF((VLOOKUP($E78,'DTOC Backsheet'!$D$5:$BS$182,H$9,FALSE))="","",(VLOOKUP($E78,'DTOC Backsheet'!$D$5:$BS$182,H$9,FALSE))),"")</f>
        <v>385.62024392191762</v>
      </c>
      <c r="I78" s="197">
        <f ca="1">IFERROR(IF((VLOOKUP($E78,'DTOC Backsheet'!$D$5:$BS$182,I$9,FALSE))="","",(VLOOKUP($E78,'DTOC Backsheet'!$D$5:$BS$182,I$9,FALSE))),"")</f>
        <v>353.29507554582</v>
      </c>
      <c r="J78" s="198">
        <f ca="1">IFERROR(IF((VLOOKUP($E78,'DTOC Backsheet'!$D$5:$BS$182,J$9,FALSE))="","",(VLOOKUP($E78,'DTOC Backsheet'!$D$5:$BS$182,J$9,FALSE))),"")</f>
        <v>442.66465870326641</v>
      </c>
      <c r="K78" s="223">
        <f ca="1">IFERROR(IF((VLOOKUP($E78,'DTOC Backsheet'!$D$5:$BS$182,K$9,FALSE))="","",(VLOOKUP($E78,'DTOC Backsheet'!$D$5:$BS$182,K$9,FALSE))),"")</f>
        <v>421.36807718489615</v>
      </c>
      <c r="L78" s="199">
        <f ca="1">IFERROR(IF((VLOOKUP($E78,'DTOC Backsheet'!$D$5:$BS$182,L$9,FALSE))="","",(VLOOKUP($E78,'DTOC Backsheet'!$D$5:$BS$182,L$9,FALSE))),"")</f>
        <v>414.14245131259196</v>
      </c>
      <c r="M78" s="197">
        <f ca="1">IFERROR(IF((VLOOKUP($E78,'DTOC Backsheet'!$D$5:$BS$182,M$9,FALSE))="","",(VLOOKUP($E78,'DTOC Backsheet'!$D$5:$BS$182,M$9,FALSE))),"")</f>
        <v>481.48672587686269</v>
      </c>
      <c r="N78" s="198">
        <f ca="1">IFERROR(IF((VLOOKUP($E78,'DTOC Backsheet'!$D$5:$BS$182,N$9,FALSE))="","",(VLOOKUP($E78,'DTOC Backsheet'!$D$5:$BS$182,N$9,FALSE))),"")</f>
        <v>554.24801984129226</v>
      </c>
      <c r="O78" s="199">
        <f ca="1">IFERROR(IF((VLOOKUP($E78,'DTOC Backsheet'!$D$5:$BS$182,O$9,FALSE))="","",(VLOOKUP($E78,'DTOC Backsheet'!$D$5:$BS$182,O$9,FALSE))),"")</f>
        <v>544.22478036660038</v>
      </c>
      <c r="P78" s="197">
        <f ca="1">IFERROR(IF((VLOOKUP($E78,'DTOC Backsheet'!$D$5:$BS$182,P$9,FALSE))="","",(VLOOKUP($E78,'DTOC Backsheet'!$D$5:$BS$182,P$9,FALSE))),"")</f>
        <v>417.02318201326233</v>
      </c>
      <c r="Q78" s="197">
        <f ca="1">IFERROR(IF((VLOOKUP($E78,'DTOC Backsheet'!$D$5:$BS$182,Q$9,FALSE))="","",(VLOOKUP($E78,'DTOC Backsheet'!$D$5:$BS$182,Q$9,FALSE))),"")</f>
        <v>386.97276034610383</v>
      </c>
      <c r="R78" s="197">
        <f ca="1">IFERROR(IF((VLOOKUP($E78,'DTOC Backsheet'!$D$5:$BS$182,R$9,FALSE))="","",(VLOOKUP($E78,'DTOC Backsheet'!$D$5:$BS$182,R$9,FALSE))),"")</f>
        <v>356.92233867894538</v>
      </c>
      <c r="S78" s="197">
        <f ca="1">IFERROR(IF((VLOOKUP($E78,'DTOC Backsheet'!$D$5:$BS$182,S$9,FALSE))="","",(VLOOKUP($E78,'DTOC Backsheet'!$D$5:$BS$182,S$9,FALSE))),"")</f>
        <v>326.87191701178688</v>
      </c>
      <c r="T78" s="223">
        <f ca="1">IFERROR(IF((VLOOKUP($E78,'DTOC Backsheet'!$D$5:$BS$182,T$9,FALSE))="","",(VLOOKUP($E78,'DTOC Backsheet'!$D$5:$BS$182,T$9,FALSE))),"")</f>
        <v>296.81619204331901</v>
      </c>
      <c r="U78" s="199">
        <f ca="1">IFERROR(IF((VLOOKUP($E78,'DTOC Backsheet'!$D$5:$BS$182,U$9,FALSE))="","",(VLOOKUP($E78,'DTOC Backsheet'!$D$5:$BS$182,U$9,FALSE))),"")</f>
        <v>306.71006511142969</v>
      </c>
      <c r="V78" s="197">
        <f ca="1">IFERROR(IF((VLOOKUP($E78,'DTOC Backsheet'!$D$5:$BS$182,V$9,FALSE))="","",(VLOOKUP($E78,'DTOC Backsheet'!$D$5:$BS$182,V$9,FALSE))),"")</f>
        <v>304.23501209305425</v>
      </c>
      <c r="W78" s="197">
        <f ca="1">IFERROR(IF((VLOOKUP($E78,'DTOC Backsheet'!$D$5:$BS$182,W$9,FALSE))="","",(VLOOKUP($E78,'DTOC Backsheet'!$D$5:$BS$182,W$9,FALSE))),"")</f>
        <v>274.79291414856516</v>
      </c>
      <c r="X78" s="200">
        <f ca="1">IFERROR(IF((VLOOKUP($E78,'DTOC Backsheet'!$D$5:$BS$182,X$9,FALSE))="","",(VLOOKUP($E78,'DTOC Backsheet'!$D$5:$BS$182,X$9,FALSE))),"")</f>
        <v>304.23501209305425</v>
      </c>
      <c r="Y78" s="196">
        <f ca="1">IFERROR(IF((VLOOKUP($E78,'DTOC Backsheet'!$D$5:$BS$182,Y$9,FALSE))="","",(VLOOKUP($E78,'DTOC Backsheet'!$D$5:$BS$182,Y$9,FALSE))),"")</f>
        <v>470.72102421886041</v>
      </c>
      <c r="Z78" s="197">
        <f ca="1">IFERROR(IF((VLOOKUP($E78,'DTOC Backsheet'!$D$5:$BS$182,Z$9,FALSE))="","",(VLOOKUP($E78,'DTOC Backsheet'!$D$5:$BS$182,Z$9,FALSE))),"")</f>
        <v>542.36862490832414</v>
      </c>
      <c r="AA78" s="197">
        <f ca="1">IFERROR(IF((VLOOKUP($E78,'DTOC Backsheet'!$D$5:$BS$182,AA$9,FALSE))="","",(VLOOKUP($E78,'DTOC Backsheet'!$D$5:$BS$182,AA$9,FALSE))),"")</f>
        <v>510.44275102597243</v>
      </c>
      <c r="AB78" s="197">
        <f ca="1">IFERROR(IF((VLOOKUP($E78,'DTOC Backsheet'!$D$5:$BS$182,AB$9,FALSE))="","",(VLOOKUP($E78,'DTOC Backsheet'!$D$5:$BS$182,AB$9,FALSE))),"")</f>
        <v>410.58158737070943</v>
      </c>
      <c r="AC78" s="223">
        <f ca="1">IFERROR(IF((VLOOKUP($E78,'DTOC Backsheet'!$D$5:$BS$182,AC$9,FALSE))="","",(VLOOKUP($E78,'DTOC Backsheet'!$D$5:$BS$182,AC$9,FALSE))),"")</f>
        <v>343.38875978110872</v>
      </c>
      <c r="AD78" s="199">
        <f ca="1">IFERROR(IF((VLOOKUP($E78,'DTOC Backsheet'!$D$5:$BS$182,AD$9,FALSE))="","",(VLOOKUP($E78,'DTOC Backsheet'!$D$5:$BS$182,AD$9,FALSE))),"")</f>
        <v>314.43273463199904</v>
      </c>
      <c r="AE78" s="197" t="str">
        <f ca="1">IFERROR(IF((VLOOKUP($E78,'DTOC Backsheet'!$D$5:$BS$182,AE$9,FALSE))="","",(VLOOKUP($E78,'DTOC Backsheet'!$D$5:$BS$182,AE$9,FALSE))),"")</f>
        <v/>
      </c>
      <c r="AF78" s="197" t="str">
        <f ca="1">IFERROR(IF((VLOOKUP($E78,'DTOC Backsheet'!$D$5:$BS$182,AF$9,FALSE))="","",(VLOOKUP($E78,'DTOC Backsheet'!$D$5:$BS$182,AF$9,FALSE))),"")</f>
        <v/>
      </c>
      <c r="AG78" s="201" t="str">
        <f ca="1">IFERROR(IF((VLOOKUP($E78,'DTOC Backsheet'!$D$5:$BS$182,AG$9,FALSE))="","",(VLOOKUP($E78,'DTOC Backsheet'!$D$5:$BS$182,AG$9,FALSE))),"")</f>
        <v/>
      </c>
      <c r="AH78" s="197">
        <f t="shared" ca="1" si="12"/>
        <v>-149.37082095059577</v>
      </c>
      <c r="AI78" s="197">
        <f t="shared" ca="1" si="13"/>
        <v>-156.74838098640652</v>
      </c>
      <c r="AJ78" s="197">
        <f t="shared" ca="1" si="14"/>
        <v>-157.14767548015243</v>
      </c>
      <c r="AK78" s="197">
        <f t="shared" ca="1" si="15"/>
        <v>32.083071332556983</v>
      </c>
      <c r="AL78" s="200">
        <f t="shared" ca="1" si="16"/>
        <v>77.979317403787434</v>
      </c>
      <c r="AM78" s="199">
        <f t="shared" ca="1" si="17"/>
        <v>99.709716680592919</v>
      </c>
      <c r="AN78" s="197" t="str">
        <f t="shared" ca="1" si="18"/>
        <v/>
      </c>
      <c r="AO78" s="197" t="str">
        <f t="shared" ca="1" si="19"/>
        <v/>
      </c>
      <c r="AP78" s="200" t="str">
        <f t="shared" ca="1" si="20"/>
        <v/>
      </c>
      <c r="AQ78" s="196">
        <f t="shared" ca="1" si="21"/>
        <v>-53.697842205598079</v>
      </c>
      <c r="AR78" s="197">
        <f t="shared" ca="1" si="22"/>
        <v>-155.39586456222031</v>
      </c>
      <c r="AS78" s="197">
        <f t="shared" ca="1" si="23"/>
        <v>-153.52041234702705</v>
      </c>
      <c r="AT78" s="197">
        <f t="shared" ca="1" si="24"/>
        <v>-83.709670358922551</v>
      </c>
      <c r="AU78" s="200">
        <f t="shared" ca="1" si="25"/>
        <v>-46.572567737789711</v>
      </c>
      <c r="AV78" s="199">
        <f t="shared" ca="1" si="26"/>
        <v>-7.7226695205693545</v>
      </c>
      <c r="AW78" s="197" t="str">
        <f t="shared" ca="1" si="27"/>
        <v/>
      </c>
      <c r="AX78" s="198" t="str">
        <f t="shared" ca="1" si="28"/>
        <v/>
      </c>
      <c r="AY78" s="199" t="str">
        <f t="shared" ca="1" si="29"/>
        <v/>
      </c>
    </row>
    <row r="79" spans="1:5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7"/>
        <v>E06000011</v>
      </c>
      <c r="F79" s="29" t="str">
        <f ca="1">IF(E79="","",VLOOKUP(E79,'Org list'!$J$9:$K$636,2,0))</f>
        <v>East Riding of Yorkshire</v>
      </c>
      <c r="G79" s="196">
        <f ca="1">IFERROR(IF((VLOOKUP($E79,'DTOC Backsheet'!$D$5:$BS$182,G$9,FALSE))="","",(VLOOKUP($E79,'DTOC Backsheet'!$D$5:$BS$182,G$9,FALSE))),"")</f>
        <v>317.40722292312779</v>
      </c>
      <c r="H79" s="197">
        <f ca="1">IFERROR(IF((VLOOKUP($E79,'DTOC Backsheet'!$D$5:$BS$182,H$9,FALSE))="","",(VLOOKUP($E79,'DTOC Backsheet'!$D$5:$BS$182,H$9,FALSE))),"")</f>
        <v>248.69019527997645</v>
      </c>
      <c r="I79" s="197">
        <f ca="1">IFERROR(IF((VLOOKUP($E79,'DTOC Backsheet'!$D$5:$BS$182,I$9,FALSE))="","",(VLOOKUP($E79,'DTOC Backsheet'!$D$5:$BS$182,I$9,FALSE))),"")</f>
        <v>273.05019978839516</v>
      </c>
      <c r="J79" s="198">
        <f ca="1">IFERROR(IF((VLOOKUP($E79,'DTOC Backsheet'!$D$5:$BS$182,J$9,FALSE))="","",(VLOOKUP($E79,'DTOC Backsheet'!$D$5:$BS$182,J$9,FALSE))),"")</f>
        <v>261.41557076944895</v>
      </c>
      <c r="K79" s="223">
        <f ca="1">IFERROR(IF((VLOOKUP($E79,'DTOC Backsheet'!$D$5:$BS$182,K$9,FALSE))="","",(VLOOKUP($E79,'DTOC Backsheet'!$D$5:$BS$182,K$9,FALSE))),"")</f>
        <v>241.78213429997712</v>
      </c>
      <c r="L79" s="199">
        <f ca="1">IFERROR(IF((VLOOKUP($E79,'DTOC Backsheet'!$D$5:$BS$182,L$9,FALSE))="","",(VLOOKUP($E79,'DTOC Backsheet'!$D$5:$BS$182,L$9,FALSE))),"")</f>
        <v>303.59110096312912</v>
      </c>
      <c r="M79" s="197">
        <f ca="1">IFERROR(IF((VLOOKUP($E79,'DTOC Backsheet'!$D$5:$BS$182,M$9,FALSE))="","",(VLOOKUP($E79,'DTOC Backsheet'!$D$5:$BS$182,M$9,FALSE))),"")</f>
        <v>301.88296763219819</v>
      </c>
      <c r="N79" s="198">
        <f ca="1">IFERROR(IF((VLOOKUP($E79,'DTOC Backsheet'!$D$5:$BS$182,N$9,FALSE))="","",(VLOOKUP($E79,'DTOC Backsheet'!$D$5:$BS$182,N$9,FALSE))),"")</f>
        <v>297.19981896964623</v>
      </c>
      <c r="O79" s="199">
        <f ca="1">IFERROR(IF((VLOOKUP($E79,'DTOC Backsheet'!$D$5:$BS$182,O$9,FALSE))="","",(VLOOKUP($E79,'DTOC Backsheet'!$D$5:$BS$182,O$9,FALSE))),"")</f>
        <v>404.55199600353058</v>
      </c>
      <c r="P79" s="197">
        <f ca="1">IFERROR(IF((VLOOKUP($E79,'DTOC Backsheet'!$D$5:$BS$182,P$9,FALSE))="","",(VLOOKUP($E79,'DTOC Backsheet'!$D$5:$BS$182,P$9,FALSE))),"")</f>
        <v>328.91082585483889</v>
      </c>
      <c r="Q79" s="197">
        <f ca="1">IFERROR(IF((VLOOKUP($E79,'DTOC Backsheet'!$D$5:$BS$182,Q$9,FALSE))="","",(VLOOKUP($E79,'DTOC Backsheet'!$D$5:$BS$182,Q$9,FALSE))),"")</f>
        <v>307.79318973295671</v>
      </c>
      <c r="R79" s="197">
        <f ca="1">IFERROR(IF((VLOOKUP($E79,'DTOC Backsheet'!$D$5:$BS$182,R$9,FALSE))="","",(VLOOKUP($E79,'DTOC Backsheet'!$D$5:$BS$182,R$9,FALSE))),"")</f>
        <v>286.67321811850809</v>
      </c>
      <c r="S79" s="197">
        <f ca="1">IFERROR(IF((VLOOKUP($E79,'DTOC Backsheet'!$D$5:$BS$182,S$9,FALSE))="","",(VLOOKUP($E79,'DTOC Backsheet'!$D$5:$BS$182,S$9,FALSE))),"")</f>
        <v>265.5532465040593</v>
      </c>
      <c r="T79" s="223">
        <f ca="1">IFERROR(IF((VLOOKUP($E79,'DTOC Backsheet'!$D$5:$BS$182,T$9,FALSE))="","",(VLOOKUP($E79,'DTOC Backsheet'!$D$5:$BS$182,T$9,FALSE))),"")</f>
        <v>244.33927085996794</v>
      </c>
      <c r="U79" s="199">
        <f ca="1">IFERROR(IF((VLOOKUP($E79,'DTOC Backsheet'!$D$5:$BS$182,U$9,FALSE))="","",(VLOOKUP($E79,'DTOC Backsheet'!$D$5:$BS$182,U$9,FALSE))),"")</f>
        <v>244.33632027012186</v>
      </c>
      <c r="V79" s="197">
        <f ca="1">IFERROR(IF((VLOOKUP($E79,'DTOC Backsheet'!$D$5:$BS$182,V$9,FALSE))="","",(VLOOKUP($E79,'DTOC Backsheet'!$D$5:$BS$182,V$9,FALSE))),"")</f>
        <v>243.38658735793459</v>
      </c>
      <c r="W79" s="197">
        <f ca="1">IFERROR(IF((VLOOKUP($E79,'DTOC Backsheet'!$D$5:$BS$182,W$9,FALSE))="","",(VLOOKUP($E79,'DTOC Backsheet'!$D$5:$BS$182,W$9,FALSE))),"")</f>
        <v>243.4026868513219</v>
      </c>
      <c r="X79" s="200">
        <f ca="1">IFERROR(IF((VLOOKUP($E79,'DTOC Backsheet'!$D$5:$BS$182,X$9,FALSE))="","",(VLOOKUP($E79,'DTOC Backsheet'!$D$5:$BS$182,X$9,FALSE))),"")</f>
        <v>243.38658735793459</v>
      </c>
      <c r="Y79" s="196">
        <f ca="1">IFERROR(IF((VLOOKUP($E79,'DTOC Backsheet'!$D$5:$BS$182,Y$9,FALSE))="","",(VLOOKUP($E79,'DTOC Backsheet'!$D$5:$BS$182,Y$9,FALSE))),"")</f>
        <v>328.90113299307518</v>
      </c>
      <c r="Z79" s="197">
        <f ca="1">IFERROR(IF((VLOOKUP($E79,'DTOC Backsheet'!$D$5:$BS$182,Z$9,FALSE))="","",(VLOOKUP($E79,'DTOC Backsheet'!$D$5:$BS$182,Z$9,FALSE))),"")</f>
        <v>271.62262242801603</v>
      </c>
      <c r="AA79" s="197">
        <f ca="1">IFERROR(IF((VLOOKUP($E79,'DTOC Backsheet'!$D$5:$BS$182,AA$9,FALSE))="","",(VLOOKUP($E79,'DTOC Backsheet'!$D$5:$BS$182,AA$9,FALSE))),"")</f>
        <v>273.78407565688622</v>
      </c>
      <c r="AB79" s="197">
        <f ca="1">IFERROR(IF((VLOOKUP($E79,'DTOC Backsheet'!$D$5:$BS$182,AB$9,FALSE))="","",(VLOOKUP($E79,'DTOC Backsheet'!$D$5:$BS$182,AB$9,FALSE))),"")</f>
        <v>312.69023377654901</v>
      </c>
      <c r="AC79" s="223">
        <f ca="1">IFERROR(IF((VLOOKUP($E79,'DTOC Backsheet'!$D$5:$BS$182,AC$9,FALSE))="","",(VLOOKUP($E79,'DTOC Backsheet'!$D$5:$BS$182,AC$9,FALSE))),"")</f>
        <v>258.65390305479514</v>
      </c>
      <c r="AD79" s="199">
        <f ca="1">IFERROR(IF((VLOOKUP($E79,'DTOC Backsheet'!$D$5:$BS$182,AD$9,FALSE))="","",(VLOOKUP($E79,'DTOC Backsheet'!$D$5:$BS$182,AD$9,FALSE))),"")</f>
        <v>199.21393926086586</v>
      </c>
      <c r="AE79" s="197" t="str">
        <f ca="1">IFERROR(IF((VLOOKUP($E79,'DTOC Backsheet'!$D$5:$BS$182,AE$9,FALSE))="","",(VLOOKUP($E79,'DTOC Backsheet'!$D$5:$BS$182,AE$9,FALSE))),"")</f>
        <v/>
      </c>
      <c r="AF79" s="197" t="str">
        <f ca="1">IFERROR(IF((VLOOKUP($E79,'DTOC Backsheet'!$D$5:$BS$182,AF$9,FALSE))="","",(VLOOKUP($E79,'DTOC Backsheet'!$D$5:$BS$182,AF$9,FALSE))),"")</f>
        <v/>
      </c>
      <c r="AG79" s="201" t="str">
        <f ca="1">IFERROR(IF((VLOOKUP($E79,'DTOC Backsheet'!$D$5:$BS$182,AG$9,FALSE))="","",(VLOOKUP($E79,'DTOC Backsheet'!$D$5:$BS$182,AG$9,FALSE))),"")</f>
        <v/>
      </c>
      <c r="AH79" s="197">
        <f t="shared" ca="1" si="12"/>
        <v>-11.49391006994739</v>
      </c>
      <c r="AI79" s="197">
        <f t="shared" ca="1" si="13"/>
        <v>-22.932427148039579</v>
      </c>
      <c r="AJ79" s="197">
        <f t="shared" ca="1" si="14"/>
        <v>-0.73387586849105446</v>
      </c>
      <c r="AK79" s="197">
        <f t="shared" ca="1" si="15"/>
        <v>-51.27466300710006</v>
      </c>
      <c r="AL79" s="200">
        <f t="shared" ca="1" si="16"/>
        <v>-16.871768754818021</v>
      </c>
      <c r="AM79" s="199">
        <f t="shared" ca="1" si="17"/>
        <v>104.37716170226327</v>
      </c>
      <c r="AN79" s="197" t="str">
        <f t="shared" ca="1" si="18"/>
        <v/>
      </c>
      <c r="AO79" s="197" t="str">
        <f t="shared" ca="1" si="19"/>
        <v/>
      </c>
      <c r="AP79" s="200" t="str">
        <f t="shared" ca="1" si="20"/>
        <v/>
      </c>
      <c r="AQ79" s="196">
        <f t="shared" ca="1" si="21"/>
        <v>9.6928617637104253E-3</v>
      </c>
      <c r="AR79" s="197">
        <f t="shared" ca="1" si="22"/>
        <v>36.170567304940676</v>
      </c>
      <c r="AS79" s="197">
        <f t="shared" ca="1" si="23"/>
        <v>12.889142461621873</v>
      </c>
      <c r="AT79" s="197">
        <f t="shared" ca="1" si="24"/>
        <v>-47.136987272489705</v>
      </c>
      <c r="AU79" s="200">
        <f t="shared" ca="1" si="25"/>
        <v>-14.314632194827198</v>
      </c>
      <c r="AV79" s="199">
        <f t="shared" ca="1" si="26"/>
        <v>45.122381009256003</v>
      </c>
      <c r="AW79" s="197" t="str">
        <f t="shared" ca="1" si="27"/>
        <v/>
      </c>
      <c r="AX79" s="198" t="str">
        <f t="shared" ca="1" si="28"/>
        <v/>
      </c>
      <c r="AY79" s="199" t="str">
        <f t="shared" ca="1" si="29"/>
        <v/>
      </c>
    </row>
    <row r="80" spans="1:5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7"/>
        <v>E10000011</v>
      </c>
      <c r="F80" s="29" t="str">
        <f ca="1">IF(E80="","",VLOOKUP(E80,'Org list'!$J$9:$K$636,2,0))</f>
        <v>East Sussex</v>
      </c>
      <c r="G80" s="196">
        <f ca="1">IFERROR(IF((VLOOKUP($E80,'DTOC Backsheet'!$D$5:$BS$182,G$9,FALSE))="","",(VLOOKUP($E80,'DTOC Backsheet'!$D$5:$BS$182,G$9,FALSE))),"")</f>
        <v>678.44838471112394</v>
      </c>
      <c r="H80" s="197">
        <f ca="1">IFERROR(IF((VLOOKUP($E80,'DTOC Backsheet'!$D$5:$BS$182,H$9,FALSE))="","",(VLOOKUP($E80,'DTOC Backsheet'!$D$5:$BS$182,H$9,FALSE))),"")</f>
        <v>749.47239308068322</v>
      </c>
      <c r="I80" s="197">
        <f ca="1">IFERROR(IF((VLOOKUP($E80,'DTOC Backsheet'!$D$5:$BS$182,I$9,FALSE))="","",(VLOOKUP($E80,'DTOC Backsheet'!$D$5:$BS$182,I$9,FALSE))),"")</f>
        <v>831.99552661483801</v>
      </c>
      <c r="J80" s="198">
        <f ca="1">IFERROR(IF((VLOOKUP($E80,'DTOC Backsheet'!$D$5:$BS$182,J$9,FALSE))="","",(VLOOKUP($E80,'DTOC Backsheet'!$D$5:$BS$182,J$9,FALSE))),"")</f>
        <v>892.64777503201708</v>
      </c>
      <c r="K80" s="223">
        <f ca="1">IFERROR(IF((VLOOKUP($E80,'DTOC Backsheet'!$D$5:$BS$182,K$9,FALSE))="","",(VLOOKUP($E80,'DTOC Backsheet'!$D$5:$BS$182,K$9,FALSE))),"")</f>
        <v>755.10921914175947</v>
      </c>
      <c r="L80" s="199">
        <f ca="1">IFERROR(IF((VLOOKUP($E80,'DTOC Backsheet'!$D$5:$BS$182,L$9,FALSE))="","",(VLOOKUP($E80,'DTOC Backsheet'!$D$5:$BS$182,L$9,FALSE))),"")</f>
        <v>726.69961579393566</v>
      </c>
      <c r="M80" s="197">
        <f ca="1">IFERROR(IF((VLOOKUP($E80,'DTOC Backsheet'!$D$5:$BS$182,M$9,FALSE))="","",(VLOOKUP($E80,'DTOC Backsheet'!$D$5:$BS$182,M$9,FALSE))),"")</f>
        <v>747.64474347820817</v>
      </c>
      <c r="N80" s="198">
        <f ca="1">IFERROR(IF((VLOOKUP($E80,'DTOC Backsheet'!$D$5:$BS$182,N$9,FALSE))="","",(VLOOKUP($E80,'DTOC Backsheet'!$D$5:$BS$182,N$9,FALSE))),"")</f>
        <v>665.5205009472885</v>
      </c>
      <c r="O80" s="199">
        <f ca="1">IFERROR(IF((VLOOKUP($E80,'DTOC Backsheet'!$D$5:$BS$182,O$9,FALSE))="","",(VLOOKUP($E80,'DTOC Backsheet'!$D$5:$BS$182,O$9,FALSE))),"")</f>
        <v>686.6125195208034</v>
      </c>
      <c r="P80" s="197">
        <f ca="1">IFERROR(IF((VLOOKUP($E80,'DTOC Backsheet'!$D$5:$BS$182,P$9,FALSE))="","",(VLOOKUP($E80,'DTOC Backsheet'!$D$5:$BS$182,P$9,FALSE))),"")</f>
        <v>533.41490589242812</v>
      </c>
      <c r="Q80" s="197">
        <f ca="1">IFERROR(IF((VLOOKUP($E80,'DTOC Backsheet'!$D$5:$BS$182,Q$9,FALSE))="","",(VLOOKUP($E80,'DTOC Backsheet'!$D$5:$BS$182,Q$9,FALSE))),"")</f>
        <v>479.68635432404369</v>
      </c>
      <c r="R80" s="197">
        <f ca="1">IFERROR(IF((VLOOKUP($E80,'DTOC Backsheet'!$D$5:$BS$182,R$9,FALSE))="","",(VLOOKUP($E80,'DTOC Backsheet'!$D$5:$BS$182,R$9,FALSE))),"")</f>
        <v>420.60626400057055</v>
      </c>
      <c r="S80" s="197">
        <f ca="1">IFERROR(IF((VLOOKUP($E80,'DTOC Backsheet'!$D$5:$BS$182,S$9,FALSE))="","",(VLOOKUP($E80,'DTOC Backsheet'!$D$5:$BS$182,S$9,FALSE))),"")</f>
        <v>372.58826426937708</v>
      </c>
      <c r="T80" s="223">
        <f ca="1">IFERROR(IF((VLOOKUP($E80,'DTOC Backsheet'!$D$5:$BS$182,T$9,FALSE))="","",(VLOOKUP($E80,'DTOC Backsheet'!$D$5:$BS$182,T$9,FALSE))),"")</f>
        <v>334.44012499288931</v>
      </c>
      <c r="U80" s="199">
        <f ca="1">IFERROR(IF((VLOOKUP($E80,'DTOC Backsheet'!$D$5:$BS$182,U$9,FALSE))="","",(VLOOKUP($E80,'DTOC Backsheet'!$D$5:$BS$182,U$9,FALSE))),"")</f>
        <v>345.58812915931895</v>
      </c>
      <c r="V80" s="197">
        <f ca="1">IFERROR(IF((VLOOKUP($E80,'DTOC Backsheet'!$D$5:$BS$182,V$9,FALSE))="","",(VLOOKUP($E80,'DTOC Backsheet'!$D$5:$BS$182,V$9,FALSE))),"")</f>
        <v>342.88493237863929</v>
      </c>
      <c r="W80" s="197">
        <f ca="1">IFERROR(IF((VLOOKUP($E80,'DTOC Backsheet'!$D$5:$BS$182,W$9,FALSE))="","",(VLOOKUP($E80,'DTOC Backsheet'!$D$5:$BS$182,W$9,FALSE))),"")</f>
        <v>309.70251956780328</v>
      </c>
      <c r="X80" s="200">
        <f ca="1">IFERROR(IF((VLOOKUP($E80,'DTOC Backsheet'!$D$5:$BS$182,X$9,FALSE))="","",(VLOOKUP($E80,'DTOC Backsheet'!$D$5:$BS$182,X$9,FALSE))),"")</f>
        <v>342.88493237863929</v>
      </c>
      <c r="Y80" s="196">
        <f ca="1">IFERROR(IF((VLOOKUP($E80,'DTOC Backsheet'!$D$5:$BS$182,Y$9,FALSE))="","",(VLOOKUP($E80,'DTOC Backsheet'!$D$5:$BS$182,Y$9,FALSE))),"")</f>
        <v>615.93181898189721</v>
      </c>
      <c r="Z80" s="197">
        <f ca="1">IFERROR(IF((VLOOKUP($E80,'DTOC Backsheet'!$D$5:$BS$182,Z$9,FALSE))="","",(VLOOKUP($E80,'DTOC Backsheet'!$D$5:$BS$182,Z$9,FALSE))),"")</f>
        <v>548.84124926401478</v>
      </c>
      <c r="AA80" s="197">
        <f ca="1">IFERROR(IF((VLOOKUP($E80,'DTOC Backsheet'!$D$5:$BS$182,AA$9,FALSE))="","",(VLOOKUP($E80,'DTOC Backsheet'!$D$5:$BS$182,AA$9,FALSE))),"")</f>
        <v>538.07085680094337</v>
      </c>
      <c r="AB80" s="197">
        <f ca="1">IFERROR(IF((VLOOKUP($E80,'DTOC Backsheet'!$D$5:$BS$182,AB$9,FALSE))="","",(VLOOKUP($E80,'DTOC Backsheet'!$D$5:$BS$182,AB$9,FALSE))),"")</f>
        <v>460.43427779630343</v>
      </c>
      <c r="AC80" s="223">
        <f ca="1">IFERROR(IF((VLOOKUP($E80,'DTOC Backsheet'!$D$5:$BS$182,AC$9,FALSE))="","",(VLOOKUP($E80,'DTOC Backsheet'!$D$5:$BS$182,AC$9,FALSE))),"")</f>
        <v>376.29058667855793</v>
      </c>
      <c r="AD80" s="199">
        <f ca="1">IFERROR(IF((VLOOKUP($E80,'DTOC Backsheet'!$D$5:$BS$182,AD$9,FALSE))="","",(VLOOKUP($E80,'DTOC Backsheet'!$D$5:$BS$182,AD$9,FALSE))),"")</f>
        <v>304.26358708176781</v>
      </c>
      <c r="AE80" s="197" t="str">
        <f ca="1">IFERROR(IF((VLOOKUP($E80,'DTOC Backsheet'!$D$5:$BS$182,AE$9,FALSE))="","",(VLOOKUP($E80,'DTOC Backsheet'!$D$5:$BS$182,AE$9,FALSE))),"")</f>
        <v/>
      </c>
      <c r="AF80" s="197" t="str">
        <f ca="1">IFERROR(IF((VLOOKUP($E80,'DTOC Backsheet'!$D$5:$BS$182,AF$9,FALSE))="","",(VLOOKUP($E80,'DTOC Backsheet'!$D$5:$BS$182,AF$9,FALSE))),"")</f>
        <v/>
      </c>
      <c r="AG80" s="201" t="str">
        <f ca="1">IFERROR(IF((VLOOKUP($E80,'DTOC Backsheet'!$D$5:$BS$182,AG$9,FALSE))="","",(VLOOKUP($E80,'DTOC Backsheet'!$D$5:$BS$182,AG$9,FALSE))),"")</f>
        <v/>
      </c>
      <c r="AH80" s="197">
        <f t="shared" ca="1" si="12"/>
        <v>62.516565729226727</v>
      </c>
      <c r="AI80" s="197">
        <f t="shared" ca="1" si="13"/>
        <v>200.63114381666844</v>
      </c>
      <c r="AJ80" s="197">
        <f t="shared" ca="1" si="14"/>
        <v>293.92466981389464</v>
      </c>
      <c r="AK80" s="197">
        <f t="shared" ca="1" si="15"/>
        <v>432.21349723571365</v>
      </c>
      <c r="AL80" s="200">
        <f t="shared" ca="1" si="16"/>
        <v>378.81863246320154</v>
      </c>
      <c r="AM80" s="199">
        <f t="shared" ca="1" si="17"/>
        <v>422.43602871216785</v>
      </c>
      <c r="AN80" s="197" t="str">
        <f t="shared" ca="1" si="18"/>
        <v/>
      </c>
      <c r="AO80" s="197" t="str">
        <f t="shared" ca="1" si="19"/>
        <v/>
      </c>
      <c r="AP80" s="200" t="str">
        <f t="shared" ca="1" si="20"/>
        <v/>
      </c>
      <c r="AQ80" s="196">
        <f t="shared" ca="1" si="21"/>
        <v>-82.516913089469085</v>
      </c>
      <c r="AR80" s="197">
        <f t="shared" ca="1" si="22"/>
        <v>-69.154894939971086</v>
      </c>
      <c r="AS80" s="197">
        <f t="shared" ca="1" si="23"/>
        <v>-117.46459280037283</v>
      </c>
      <c r="AT80" s="197">
        <f t="shared" ca="1" si="24"/>
        <v>-87.846013526926356</v>
      </c>
      <c r="AU80" s="200">
        <f t="shared" ca="1" si="25"/>
        <v>-41.85046168566862</v>
      </c>
      <c r="AV80" s="199">
        <f t="shared" ca="1" si="26"/>
        <v>41.324542077551143</v>
      </c>
      <c r="AW80" s="197" t="str">
        <f t="shared" ca="1" si="27"/>
        <v/>
      </c>
      <c r="AX80" s="198" t="str">
        <f t="shared" ca="1" si="28"/>
        <v/>
      </c>
      <c r="AY80" s="199" t="str">
        <f t="shared" ca="1" si="29"/>
        <v/>
      </c>
    </row>
    <row r="81" spans="1:51">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7"/>
        <v>E09000010</v>
      </c>
      <c r="F81" s="29" t="str">
        <f ca="1">IF(E81="","",VLOOKUP(E81,'Org list'!$J$9:$K$636,2,0))</f>
        <v>Enfield</v>
      </c>
      <c r="G81" s="196">
        <f ca="1">IFERROR(IF((VLOOKUP($E81,'DTOC Backsheet'!$D$5:$BS$182,G$9,FALSE))="","",(VLOOKUP($E81,'DTOC Backsheet'!$D$5:$BS$182,G$9,FALSE))),"")</f>
        <v>223.19000559989365</v>
      </c>
      <c r="H81" s="197">
        <f ca="1">IFERROR(IF((VLOOKUP($E81,'DTOC Backsheet'!$D$5:$BS$182,H$9,FALSE))="","",(VLOOKUP($E81,'DTOC Backsheet'!$D$5:$BS$182,H$9,FALSE))),"")</f>
        <v>253.00238901937399</v>
      </c>
      <c r="I81" s="197">
        <f ca="1">IFERROR(IF((VLOOKUP($E81,'DTOC Backsheet'!$D$5:$BS$182,I$9,FALSE))="","",(VLOOKUP($E81,'DTOC Backsheet'!$D$5:$BS$182,I$9,FALSE))),"")</f>
        <v>328.74195770670252</v>
      </c>
      <c r="J81" s="198">
        <f ca="1">IFERROR(IF((VLOOKUP($E81,'DTOC Backsheet'!$D$5:$BS$182,J$9,FALSE))="","",(VLOOKUP($E81,'DTOC Backsheet'!$D$5:$BS$182,J$9,FALSE))),"")</f>
        <v>217.95269499917413</v>
      </c>
      <c r="K81" s="223">
        <f ca="1">IFERROR(IF((VLOOKUP($E81,'DTOC Backsheet'!$D$5:$BS$182,K$9,FALSE))="","",(VLOOKUP($E81,'DTOC Backsheet'!$D$5:$BS$182,K$9,FALSE))),"")</f>
        <v>319.47594664389106</v>
      </c>
      <c r="L81" s="199">
        <f ca="1">IFERROR(IF((VLOOKUP($E81,'DTOC Backsheet'!$D$5:$BS$182,L$9,FALSE))="","",(VLOOKUP($E81,'DTOC Backsheet'!$D$5:$BS$182,L$9,FALSE))),"")</f>
        <v>244.13924800277172</v>
      </c>
      <c r="M81" s="197">
        <f ca="1">IFERROR(IF((VLOOKUP($E81,'DTOC Backsheet'!$D$5:$BS$182,M$9,FALSE))="","",(VLOOKUP($E81,'DTOC Backsheet'!$D$5:$BS$182,M$9,FALSE))),"")</f>
        <v>343.11374055252577</v>
      </c>
      <c r="N81" s="198">
        <f ca="1">IFERROR(IF((VLOOKUP($E81,'DTOC Backsheet'!$D$5:$BS$182,N$9,FALSE))="","",(VLOOKUP($E81,'DTOC Backsheet'!$D$5:$BS$182,N$9,FALSE))),"")</f>
        <v>313.92935342506956</v>
      </c>
      <c r="O81" s="199">
        <f ca="1">IFERROR(IF((VLOOKUP($E81,'DTOC Backsheet'!$D$5:$BS$182,O$9,FALSE))="","",(VLOOKUP($E81,'DTOC Backsheet'!$D$5:$BS$182,O$9,FALSE))),"")</f>
        <v>255.95496277998762</v>
      </c>
      <c r="P81" s="197">
        <f ca="1">IFERROR(IF((VLOOKUP($E81,'DTOC Backsheet'!$D$5:$BS$182,P$9,FALSE))="","",(VLOOKUP($E81,'DTOC Backsheet'!$D$5:$BS$182,P$9,FALSE))),"")</f>
        <v>251.98946125260773</v>
      </c>
      <c r="Q81" s="197">
        <f ca="1">IFERROR(IF((VLOOKUP($E81,'DTOC Backsheet'!$D$5:$BS$182,Q$9,FALSE))="","",(VLOOKUP($E81,'DTOC Backsheet'!$D$5:$BS$182,Q$9,FALSE))),"")</f>
        <v>251.98946125260773</v>
      </c>
      <c r="R81" s="197">
        <f ca="1">IFERROR(IF((VLOOKUP($E81,'DTOC Backsheet'!$D$5:$BS$182,R$9,FALSE))="","",(VLOOKUP($E81,'DTOC Backsheet'!$D$5:$BS$182,R$9,FALSE))),"")</f>
        <v>243.84804690220651</v>
      </c>
      <c r="S81" s="197">
        <f ca="1">IFERROR(IF((VLOOKUP($E81,'DTOC Backsheet'!$D$5:$BS$182,S$9,FALSE))="","",(VLOOKUP($E81,'DTOC Backsheet'!$D$5:$BS$182,S$9,FALSE))),"")</f>
        <v>251.98946125260773</v>
      </c>
      <c r="T81" s="223">
        <f ca="1">IFERROR(IF((VLOOKUP($E81,'DTOC Backsheet'!$D$5:$BS$182,T$9,FALSE))="","",(VLOOKUP($E81,'DTOC Backsheet'!$D$5:$BS$182,T$9,FALSE))),"")</f>
        <v>243.84804690220651</v>
      </c>
      <c r="U81" s="199">
        <f ca="1">IFERROR(IF((VLOOKUP($E81,'DTOC Backsheet'!$D$5:$BS$182,U$9,FALSE))="","",(VLOOKUP($E81,'DTOC Backsheet'!$D$5:$BS$182,U$9,FALSE))),"")</f>
        <v>251.98946125260773</v>
      </c>
      <c r="V81" s="197">
        <f ca="1">IFERROR(IF((VLOOKUP($E81,'DTOC Backsheet'!$D$5:$BS$182,V$9,FALSE))="","",(VLOOKUP($E81,'DTOC Backsheet'!$D$5:$BS$182,V$9,FALSE))),"")</f>
        <v>248.68379309172565</v>
      </c>
      <c r="W81" s="197">
        <f ca="1">IFERROR(IF((VLOOKUP($E81,'DTOC Backsheet'!$D$5:$BS$182,W$9,FALSE))="","",(VLOOKUP($E81,'DTOC Backsheet'!$D$5:$BS$182,W$9,FALSE))),"")</f>
        <v>224.61887508276973</v>
      </c>
      <c r="X81" s="200">
        <f ca="1">IFERROR(IF((VLOOKUP($E81,'DTOC Backsheet'!$D$5:$BS$182,X$9,FALSE))="","",(VLOOKUP($E81,'DTOC Backsheet'!$D$5:$BS$182,X$9,FALSE))),"")</f>
        <v>248.68379309172565</v>
      </c>
      <c r="Y81" s="196">
        <f ca="1">IFERROR(IF((VLOOKUP($E81,'DTOC Backsheet'!$D$5:$BS$182,Y$9,FALSE))="","",(VLOOKUP($E81,'DTOC Backsheet'!$D$5:$BS$182,Y$9,FALSE))),"")</f>
        <v>268.96962190439376</v>
      </c>
      <c r="Z81" s="197">
        <f ca="1">IFERROR(IF((VLOOKUP($E81,'DTOC Backsheet'!$D$5:$BS$182,Z$9,FALSE))="","",(VLOOKUP($E81,'DTOC Backsheet'!$D$5:$BS$182,Z$9,FALSE))),"")</f>
        <v>264.23701858642789</v>
      </c>
      <c r="AA81" s="197">
        <f ca="1">IFERROR(IF((VLOOKUP($E81,'DTOC Backsheet'!$D$5:$BS$182,AA$9,FALSE))="","",(VLOOKUP($E81,'DTOC Backsheet'!$D$5:$BS$182,AA$9,FALSE))),"")</f>
        <v>159.72536198134821</v>
      </c>
      <c r="AB81" s="197">
        <f ca="1">IFERROR(IF((VLOOKUP($E81,'DTOC Backsheet'!$D$5:$BS$182,AB$9,FALSE))="","",(VLOOKUP($E81,'DTOC Backsheet'!$D$5:$BS$182,AB$9,FALSE))),"")</f>
        <v>190.88166715795685</v>
      </c>
      <c r="AC81" s="223">
        <f ca="1">IFERROR(IF((VLOOKUP($E81,'DTOC Backsheet'!$D$5:$BS$182,AC$9,FALSE))="","",(VLOOKUP($E81,'DTOC Backsheet'!$D$5:$BS$182,AC$9,FALSE))),"")</f>
        <v>211.38961486914235</v>
      </c>
      <c r="AD81" s="199">
        <f ca="1">IFERROR(IF((VLOOKUP($E81,'DTOC Backsheet'!$D$5:$BS$182,AD$9,FALSE))="","",(VLOOKUP($E81,'DTOC Backsheet'!$D$5:$BS$182,AD$9,FALSE))),"")</f>
        <v>153.02084061422988</v>
      </c>
      <c r="AE81" s="197" t="str">
        <f ca="1">IFERROR(IF((VLOOKUP($E81,'DTOC Backsheet'!$D$5:$BS$182,AE$9,FALSE))="","",(VLOOKUP($E81,'DTOC Backsheet'!$D$5:$BS$182,AE$9,FALSE))),"")</f>
        <v/>
      </c>
      <c r="AF81" s="197" t="str">
        <f ca="1">IFERROR(IF((VLOOKUP($E81,'DTOC Backsheet'!$D$5:$BS$182,AF$9,FALSE))="","",(VLOOKUP($E81,'DTOC Backsheet'!$D$5:$BS$182,AF$9,FALSE))),"")</f>
        <v/>
      </c>
      <c r="AG81" s="201" t="str">
        <f ca="1">IFERROR(IF((VLOOKUP($E81,'DTOC Backsheet'!$D$5:$BS$182,AG$9,FALSE))="","",(VLOOKUP($E81,'DTOC Backsheet'!$D$5:$BS$182,AG$9,FALSE))),"")</f>
        <v/>
      </c>
      <c r="AH81" s="197">
        <f t="shared" ca="1" si="12"/>
        <v>-45.779616304500109</v>
      </c>
      <c r="AI81" s="197">
        <f t="shared" ca="1" si="13"/>
        <v>-11.234629567053901</v>
      </c>
      <c r="AJ81" s="197">
        <f t="shared" ca="1" si="14"/>
        <v>169.01659572535431</v>
      </c>
      <c r="AK81" s="197">
        <f t="shared" ca="1" si="15"/>
        <v>27.071027841217273</v>
      </c>
      <c r="AL81" s="200">
        <f t="shared" ca="1" si="16"/>
        <v>108.08633177474871</v>
      </c>
      <c r="AM81" s="199">
        <f t="shared" ca="1" si="17"/>
        <v>91.11840738854184</v>
      </c>
      <c r="AN81" s="197" t="str">
        <f t="shared" ca="1" si="18"/>
        <v/>
      </c>
      <c r="AO81" s="197" t="str">
        <f t="shared" ca="1" si="19"/>
        <v/>
      </c>
      <c r="AP81" s="200" t="str">
        <f t="shared" ca="1" si="20"/>
        <v/>
      </c>
      <c r="AQ81" s="196">
        <f t="shared" ca="1" si="21"/>
        <v>-16.980160651786036</v>
      </c>
      <c r="AR81" s="197">
        <f t="shared" ca="1" si="22"/>
        <v>-12.247557333820168</v>
      </c>
      <c r="AS81" s="197">
        <f t="shared" ca="1" si="23"/>
        <v>84.122684920858291</v>
      </c>
      <c r="AT81" s="197">
        <f t="shared" ca="1" si="24"/>
        <v>61.10779409465087</v>
      </c>
      <c r="AU81" s="200">
        <f t="shared" ca="1" si="25"/>
        <v>32.458432033064156</v>
      </c>
      <c r="AV81" s="199">
        <f t="shared" ca="1" si="26"/>
        <v>98.968620638377843</v>
      </c>
      <c r="AW81" s="197" t="str">
        <f t="shared" ca="1" si="27"/>
        <v/>
      </c>
      <c r="AX81" s="198" t="str">
        <f t="shared" ca="1" si="28"/>
        <v/>
      </c>
      <c r="AY81" s="199" t="str">
        <f t="shared" ca="1" si="29"/>
        <v/>
      </c>
    </row>
    <row r="82" spans="1:51">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7"/>
        <v>E10000012</v>
      </c>
      <c r="F82" s="29" t="str">
        <f ca="1">IF(E82="","",VLOOKUP(E82,'Org list'!$J$9:$K$636,2,0))</f>
        <v>Essex</v>
      </c>
      <c r="G82" s="196">
        <f ca="1">IFERROR(IF((VLOOKUP($E82,'DTOC Backsheet'!$D$5:$BS$182,G$9,FALSE))="","",(VLOOKUP($E82,'DTOC Backsheet'!$D$5:$BS$182,G$9,FALSE))),"")</f>
        <v>403.52645142362638</v>
      </c>
      <c r="H82" s="197">
        <f ca="1">IFERROR(IF((VLOOKUP($E82,'DTOC Backsheet'!$D$5:$BS$182,H$9,FALSE))="","",(VLOOKUP($E82,'DTOC Backsheet'!$D$5:$BS$182,H$9,FALSE))),"")</f>
        <v>429.73961303471162</v>
      </c>
      <c r="I82" s="197">
        <f ca="1">IFERROR(IF((VLOOKUP($E82,'DTOC Backsheet'!$D$5:$BS$182,I$9,FALSE))="","",(VLOOKUP($E82,'DTOC Backsheet'!$D$5:$BS$182,I$9,FALSE))),"")</f>
        <v>425.57328271241988</v>
      </c>
      <c r="J82" s="198">
        <f ca="1">IFERROR(IF((VLOOKUP($E82,'DTOC Backsheet'!$D$5:$BS$182,J$9,FALSE))="","",(VLOOKUP($E82,'DTOC Backsheet'!$D$5:$BS$182,J$9,FALSE))),"")</f>
        <v>483.90190722450353</v>
      </c>
      <c r="K82" s="223">
        <f ca="1">IFERROR(IF((VLOOKUP($E82,'DTOC Backsheet'!$D$5:$BS$182,K$9,FALSE))="","",(VLOOKUP($E82,'DTOC Backsheet'!$D$5:$BS$182,K$9,FALSE))),"")</f>
        <v>493.5365460948031</v>
      </c>
      <c r="L82" s="199">
        <f ca="1">IFERROR(IF((VLOOKUP($E82,'DTOC Backsheet'!$D$5:$BS$182,L$9,FALSE))="","",(VLOOKUP($E82,'DTOC Backsheet'!$D$5:$BS$182,L$9,FALSE))),"")</f>
        <v>432.34356948614391</v>
      </c>
      <c r="M82" s="197">
        <f ca="1">IFERROR(IF((VLOOKUP($E82,'DTOC Backsheet'!$D$5:$BS$182,M$9,FALSE))="","",(VLOOKUP($E82,'DTOC Backsheet'!$D$5:$BS$182,M$9,FALSE))),"")</f>
        <v>425.37036062381685</v>
      </c>
      <c r="N82" s="198">
        <f ca="1">IFERROR(IF((VLOOKUP($E82,'DTOC Backsheet'!$D$5:$BS$182,N$9,FALSE))="","",(VLOOKUP($E82,'DTOC Backsheet'!$D$5:$BS$182,N$9,FALSE))),"")</f>
        <v>363.7037329178093</v>
      </c>
      <c r="O82" s="199">
        <f ca="1">IFERROR(IF((VLOOKUP($E82,'DTOC Backsheet'!$D$5:$BS$182,O$9,FALSE))="","",(VLOOKUP($E82,'DTOC Backsheet'!$D$5:$BS$182,O$9,FALSE))),"")</f>
        <v>371.03473061712492</v>
      </c>
      <c r="P82" s="197">
        <f ca="1">IFERROR(IF((VLOOKUP($E82,'DTOC Backsheet'!$D$5:$BS$182,P$9,FALSE))="","",(VLOOKUP($E82,'DTOC Backsheet'!$D$5:$BS$182,P$9,FALSE))),"")</f>
        <v>353.01941218835645</v>
      </c>
      <c r="Q82" s="197">
        <f ca="1">IFERROR(IF((VLOOKUP($E82,'DTOC Backsheet'!$D$5:$BS$182,Q$9,FALSE))="","",(VLOOKUP($E82,'DTOC Backsheet'!$D$5:$BS$182,Q$9,FALSE))),"")</f>
        <v>332.09256600885357</v>
      </c>
      <c r="R82" s="197">
        <f ca="1">IFERROR(IF((VLOOKUP($E82,'DTOC Backsheet'!$D$5:$BS$182,R$9,FALSE))="","",(VLOOKUP($E82,'DTOC Backsheet'!$D$5:$BS$182,R$9,FALSE))),"")</f>
        <v>306.15358674936374</v>
      </c>
      <c r="S82" s="197">
        <f ca="1">IFERROR(IF((VLOOKUP($E82,'DTOC Backsheet'!$D$5:$BS$182,S$9,FALSE))="","",(VLOOKUP($E82,'DTOC Backsheet'!$D$5:$BS$182,S$9,FALSE))),"")</f>
        <v>284.92899751742095</v>
      </c>
      <c r="T82" s="223">
        <f ca="1">IFERROR(IF((VLOOKUP($E82,'DTOC Backsheet'!$D$5:$BS$182,T$9,FALSE))="","",(VLOOKUP($E82,'DTOC Backsheet'!$D$5:$BS$182,T$9,FALSE))),"")</f>
        <v>248.90481465411293</v>
      </c>
      <c r="U82" s="199">
        <f ca="1">IFERROR(IF((VLOOKUP($E82,'DTOC Backsheet'!$D$5:$BS$182,U$9,FALSE))="","",(VLOOKUP($E82,'DTOC Backsheet'!$D$5:$BS$182,U$9,FALSE))),"")</f>
        <v>257.20164180925008</v>
      </c>
      <c r="V82" s="197">
        <f ca="1">IFERROR(IF((VLOOKUP($E82,'DTOC Backsheet'!$D$5:$BS$182,V$9,FALSE))="","",(VLOOKUP($E82,'DTOC Backsheet'!$D$5:$BS$182,V$9,FALSE))),"")</f>
        <v>255.28831470880581</v>
      </c>
      <c r="W82" s="197">
        <f ca="1">IFERROR(IF((VLOOKUP($E82,'DTOC Backsheet'!$D$5:$BS$182,W$9,FALSE))="","",(VLOOKUP($E82,'DTOC Backsheet'!$D$5:$BS$182,W$9,FALSE))),"")</f>
        <v>230.58299393053437</v>
      </c>
      <c r="X82" s="200">
        <f ca="1">IFERROR(IF((VLOOKUP($E82,'DTOC Backsheet'!$D$5:$BS$182,X$9,FALSE))="","",(VLOOKUP($E82,'DTOC Backsheet'!$D$5:$BS$182,X$9,FALSE))),"")</f>
        <v>255.28831470880581</v>
      </c>
      <c r="Y82" s="196">
        <f ca="1">IFERROR(IF((VLOOKUP($E82,'DTOC Backsheet'!$D$5:$BS$182,Y$9,FALSE))="","",(VLOOKUP($E82,'DTOC Backsheet'!$D$5:$BS$182,Y$9,FALSE))),"")</f>
        <v>325.32380378609832</v>
      </c>
      <c r="Z82" s="197">
        <f ca="1">IFERROR(IF((VLOOKUP($E82,'DTOC Backsheet'!$D$5:$BS$182,Z$9,FALSE))="","",(VLOOKUP($E82,'DTOC Backsheet'!$D$5:$BS$182,Z$9,FALSE))),"")</f>
        <v>372.15594202996141</v>
      </c>
      <c r="AA82" s="197">
        <f ca="1">IFERROR(IF((VLOOKUP($E82,'DTOC Backsheet'!$D$5:$BS$182,AA$9,FALSE))="","",(VLOOKUP($E82,'DTOC Backsheet'!$D$5:$BS$182,AA$9,FALSE))),"")</f>
        <v>317.47532389624286</v>
      </c>
      <c r="AB82" s="197">
        <f ca="1">IFERROR(IF((VLOOKUP($E82,'DTOC Backsheet'!$D$5:$BS$182,AB$9,FALSE))="","",(VLOOKUP($E82,'DTOC Backsheet'!$D$5:$BS$182,AB$9,FALSE))),"")</f>
        <v>322.99513392866868</v>
      </c>
      <c r="AC82" s="223">
        <f ca="1">IFERROR(IF((VLOOKUP($E82,'DTOC Backsheet'!$D$5:$BS$182,AC$9,FALSE))="","",(VLOOKUP($E82,'DTOC Backsheet'!$D$5:$BS$182,AC$9,FALSE))),"")</f>
        <v>279.61287695507178</v>
      </c>
      <c r="AD82" s="199">
        <f ca="1">IFERROR(IF((VLOOKUP($E82,'DTOC Backsheet'!$D$5:$BS$182,AD$9,FALSE))="","",(VLOOKUP($E82,'DTOC Backsheet'!$D$5:$BS$182,AD$9,FALSE))),"")</f>
        <v>261.93223544495777</v>
      </c>
      <c r="AE82" s="197" t="str">
        <f ca="1">IFERROR(IF((VLOOKUP($E82,'DTOC Backsheet'!$D$5:$BS$182,AE$9,FALSE))="","",(VLOOKUP($E82,'DTOC Backsheet'!$D$5:$BS$182,AE$9,FALSE))),"")</f>
        <v/>
      </c>
      <c r="AF82" s="197" t="str">
        <f ca="1">IFERROR(IF((VLOOKUP($E82,'DTOC Backsheet'!$D$5:$BS$182,AF$9,FALSE))="","",(VLOOKUP($E82,'DTOC Backsheet'!$D$5:$BS$182,AF$9,FALSE))),"")</f>
        <v/>
      </c>
      <c r="AG82" s="201" t="str">
        <f ca="1">IFERROR(IF((VLOOKUP($E82,'DTOC Backsheet'!$D$5:$BS$182,AG$9,FALSE))="","",(VLOOKUP($E82,'DTOC Backsheet'!$D$5:$BS$182,AG$9,FALSE))),"")</f>
        <v/>
      </c>
      <c r="AH82" s="197">
        <f t="shared" ca="1" si="12"/>
        <v>78.202647637528059</v>
      </c>
      <c r="AI82" s="197">
        <f t="shared" ca="1" si="13"/>
        <v>57.583671004750215</v>
      </c>
      <c r="AJ82" s="197">
        <f t="shared" ca="1" si="14"/>
        <v>108.09795881617703</v>
      </c>
      <c r="AK82" s="197">
        <f t="shared" ca="1" si="15"/>
        <v>160.90677329583485</v>
      </c>
      <c r="AL82" s="200">
        <f t="shared" ca="1" si="16"/>
        <v>213.92366913973132</v>
      </c>
      <c r="AM82" s="199">
        <f t="shared" ca="1" si="17"/>
        <v>170.41133404118614</v>
      </c>
      <c r="AN82" s="197" t="str">
        <f t="shared" ca="1" si="18"/>
        <v/>
      </c>
      <c r="AO82" s="197" t="str">
        <f t="shared" ca="1" si="19"/>
        <v/>
      </c>
      <c r="AP82" s="200" t="str">
        <f t="shared" ca="1" si="20"/>
        <v/>
      </c>
      <c r="AQ82" s="196">
        <f t="shared" ca="1" si="21"/>
        <v>27.695608402258131</v>
      </c>
      <c r="AR82" s="197">
        <f t="shared" ca="1" si="22"/>
        <v>-40.063376021107842</v>
      </c>
      <c r="AS82" s="197">
        <f t="shared" ca="1" si="23"/>
        <v>-11.321737146879116</v>
      </c>
      <c r="AT82" s="197">
        <f t="shared" ca="1" si="24"/>
        <v>-38.066136411247726</v>
      </c>
      <c r="AU82" s="200">
        <f t="shared" ca="1" si="25"/>
        <v>-30.708062300958858</v>
      </c>
      <c r="AV82" s="199">
        <f t="shared" ca="1" si="26"/>
        <v>-4.7305936357076916</v>
      </c>
      <c r="AW82" s="197" t="str">
        <f t="shared" ca="1" si="27"/>
        <v/>
      </c>
      <c r="AX82" s="198" t="str">
        <f t="shared" ca="1" si="28"/>
        <v/>
      </c>
      <c r="AY82" s="199" t="str">
        <f t="shared" ca="1" si="29"/>
        <v/>
      </c>
    </row>
    <row r="83" spans="1:51">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7"/>
        <v>E08000037</v>
      </c>
      <c r="F83" s="29" t="str">
        <f ca="1">IF(E83="","",VLOOKUP(E83,'Org list'!$J$9:$K$636,2,0))</f>
        <v>Gateshead</v>
      </c>
      <c r="G83" s="196">
        <f ca="1">IFERROR(IF((VLOOKUP($E83,'DTOC Backsheet'!$D$5:$BS$182,G$9,FALSE))="","",(VLOOKUP($E83,'DTOC Backsheet'!$D$5:$BS$182,G$9,FALSE))),"")</f>
        <v>252.15562307039445</v>
      </c>
      <c r="H83" s="197">
        <f ca="1">IFERROR(IF((VLOOKUP($E83,'DTOC Backsheet'!$D$5:$BS$182,H$9,FALSE))="","",(VLOOKUP($E83,'DTOC Backsheet'!$D$5:$BS$182,H$9,FALSE))),"")</f>
        <v>345.63770772088219</v>
      </c>
      <c r="I83" s="197">
        <f ca="1">IFERROR(IF((VLOOKUP($E83,'DTOC Backsheet'!$D$5:$BS$182,I$9,FALSE))="","",(VLOOKUP($E83,'DTOC Backsheet'!$D$5:$BS$182,I$9,FALSE))),"")</f>
        <v>401.60395576821367</v>
      </c>
      <c r="J83" s="198">
        <f ca="1">IFERROR(IF((VLOOKUP($E83,'DTOC Backsheet'!$D$5:$BS$182,J$9,FALSE))="","",(VLOOKUP($E83,'DTOC Backsheet'!$D$5:$BS$182,J$9,FALSE))),"")</f>
        <v>316.7320631250077</v>
      </c>
      <c r="K83" s="223">
        <f ca="1">IFERROR(IF((VLOOKUP($E83,'DTOC Backsheet'!$D$5:$BS$182,K$9,FALSE))="","",(VLOOKUP($E83,'DTOC Backsheet'!$D$5:$BS$182,K$9,FALSE))),"")</f>
        <v>388.688667757291</v>
      </c>
      <c r="L83" s="199">
        <f ca="1">IFERROR(IF((VLOOKUP($E83,'DTOC Backsheet'!$D$5:$BS$182,L$9,FALSE))="","",(VLOOKUP($E83,'DTOC Backsheet'!$D$5:$BS$182,L$9,FALSE))),"")</f>
        <v>427.43453179005894</v>
      </c>
      <c r="M83" s="197">
        <f ca="1">IFERROR(IF((VLOOKUP($E83,'DTOC Backsheet'!$D$5:$BS$182,M$9,FALSE))="","",(VLOOKUP($E83,'DTOC Backsheet'!$D$5:$BS$182,M$9,FALSE))),"")</f>
        <v>334.56887992164559</v>
      </c>
      <c r="N83" s="198">
        <f ca="1">IFERROR(IF((VLOOKUP($E83,'DTOC Backsheet'!$D$5:$BS$182,N$9,FALSE))="","",(VLOOKUP($E83,'DTOC Backsheet'!$D$5:$BS$182,N$9,FALSE))),"")</f>
        <v>288.80529930389741</v>
      </c>
      <c r="O83" s="199">
        <f ca="1">IFERROR(IF((VLOOKUP($E83,'DTOC Backsheet'!$D$5:$BS$182,O$9,FALSE))="","",(VLOOKUP($E83,'DTOC Backsheet'!$D$5:$BS$182,O$9,FALSE))),"")</f>
        <v>296.22642048515388</v>
      </c>
      <c r="P83" s="197">
        <f ca="1">IFERROR(IF((VLOOKUP($E83,'DTOC Backsheet'!$D$5:$BS$182,P$9,FALSE))="","",(VLOOKUP($E83,'DTOC Backsheet'!$D$5:$BS$182,P$9,FALSE))),"")</f>
        <v>221.39678190748452</v>
      </c>
      <c r="Q83" s="197">
        <f ca="1">IFERROR(IF((VLOOKUP($E83,'DTOC Backsheet'!$D$5:$BS$182,Q$9,FALSE))="","",(VLOOKUP($E83,'DTOC Backsheet'!$D$5:$BS$182,Q$9,FALSE))),"")</f>
        <v>221.39678190748452</v>
      </c>
      <c r="R83" s="197">
        <f ca="1">IFERROR(IF((VLOOKUP($E83,'DTOC Backsheet'!$D$5:$BS$182,R$9,FALSE))="","",(VLOOKUP($E83,'DTOC Backsheet'!$D$5:$BS$182,R$9,FALSE))),"")</f>
        <v>204.05695501653321</v>
      </c>
      <c r="S83" s="197">
        <f ca="1">IFERROR(IF((VLOOKUP($E83,'DTOC Backsheet'!$D$5:$BS$182,S$9,FALSE))="","",(VLOOKUP($E83,'DTOC Backsheet'!$D$5:$BS$182,S$9,FALSE))),"")</f>
        <v>210.85885351708433</v>
      </c>
      <c r="T83" s="223">
        <f ca="1">IFERROR(IF((VLOOKUP($E83,'DTOC Backsheet'!$D$5:$BS$182,T$9,FALSE))="","",(VLOOKUP($E83,'DTOC Backsheet'!$D$5:$BS$182,T$9,FALSE))),"")</f>
        <v>204.05695501653321</v>
      </c>
      <c r="U83" s="199">
        <f ca="1">IFERROR(IF((VLOOKUP($E83,'DTOC Backsheet'!$D$5:$BS$182,U$9,FALSE))="","",(VLOOKUP($E83,'DTOC Backsheet'!$D$5:$BS$182,U$9,FALSE))),"")</f>
        <v>210.85885351708433</v>
      </c>
      <c r="V83" s="197">
        <f ca="1">IFERROR(IF((VLOOKUP($E83,'DTOC Backsheet'!$D$5:$BS$182,V$9,FALSE))="","",(VLOOKUP($E83,'DTOC Backsheet'!$D$5:$BS$182,V$9,FALSE))),"")</f>
        <v>210.40190712724461</v>
      </c>
      <c r="W83" s="197">
        <f ca="1">IFERROR(IF((VLOOKUP($E83,'DTOC Backsheet'!$D$5:$BS$182,W$9,FALSE))="","",(VLOOKUP($E83,'DTOC Backsheet'!$D$5:$BS$182,W$9,FALSE))),"")</f>
        <v>190.0404322439629</v>
      </c>
      <c r="X83" s="200">
        <f ca="1">IFERROR(IF((VLOOKUP($E83,'DTOC Backsheet'!$D$5:$BS$182,X$9,FALSE))="","",(VLOOKUP($E83,'DTOC Backsheet'!$D$5:$BS$182,X$9,FALSE))),"")</f>
        <v>210.40190712724461</v>
      </c>
      <c r="Y83" s="196">
        <f ca="1">IFERROR(IF((VLOOKUP($E83,'DTOC Backsheet'!$D$5:$BS$182,Y$9,FALSE))="","",(VLOOKUP($E83,'DTOC Backsheet'!$D$5:$BS$182,Y$9,FALSE))),"")</f>
        <v>239.94958486062566</v>
      </c>
      <c r="Z83" s="197">
        <f ca="1">IFERROR(IF((VLOOKUP($E83,'DTOC Backsheet'!$D$5:$BS$182,Z$9,FALSE))="","",(VLOOKUP($E83,'DTOC Backsheet'!$D$5:$BS$182,Z$9,FALSE))),"")</f>
        <v>220.77835514237981</v>
      </c>
      <c r="AA83" s="197">
        <f ca="1">IFERROR(IF((VLOOKUP($E83,'DTOC Backsheet'!$D$5:$BS$182,AA$9,FALSE))="","",(VLOOKUP($E83,'DTOC Backsheet'!$D$5:$BS$182,AA$9,FALSE))),"")</f>
        <v>206.55453954497156</v>
      </c>
      <c r="AB83" s="197">
        <f ca="1">IFERROR(IF((VLOOKUP($E83,'DTOC Backsheet'!$D$5:$BS$182,AB$9,FALSE))="","",(VLOOKUP($E83,'DTOC Backsheet'!$D$5:$BS$182,AB$9,FALSE))),"")</f>
        <v>91.527161235496393</v>
      </c>
      <c r="AC83" s="223">
        <f ca="1">IFERROR(IF((VLOOKUP($E83,'DTOC Backsheet'!$D$5:$BS$182,AC$9,FALSE))="","",(VLOOKUP($E83,'DTOC Backsheet'!$D$5:$BS$182,AC$9,FALSE))),"")</f>
        <v>110.07996418863756</v>
      </c>
      <c r="AD83" s="199">
        <f ca="1">IFERROR(IF((VLOOKUP($E83,'DTOC Backsheet'!$D$5:$BS$182,AD$9,FALSE))="","",(VLOOKUP($E83,'DTOC Backsheet'!$D$5:$BS$182,AD$9,FALSE))),"")</f>
        <v>149.65927715533871</v>
      </c>
      <c r="AE83" s="197" t="str">
        <f ca="1">IFERROR(IF((VLOOKUP($E83,'DTOC Backsheet'!$D$5:$BS$182,AE$9,FALSE))="","",(VLOOKUP($E83,'DTOC Backsheet'!$D$5:$BS$182,AE$9,FALSE))),"")</f>
        <v/>
      </c>
      <c r="AF83" s="197" t="str">
        <f ca="1">IFERROR(IF((VLOOKUP($E83,'DTOC Backsheet'!$D$5:$BS$182,AF$9,FALSE))="","",(VLOOKUP($E83,'DTOC Backsheet'!$D$5:$BS$182,AF$9,FALSE))),"")</f>
        <v/>
      </c>
      <c r="AG83" s="201" t="str">
        <f ca="1">IFERROR(IF((VLOOKUP($E83,'DTOC Backsheet'!$D$5:$BS$182,AG$9,FALSE))="","",(VLOOKUP($E83,'DTOC Backsheet'!$D$5:$BS$182,AG$9,FALSE))),"")</f>
        <v/>
      </c>
      <c r="AH83" s="197">
        <f t="shared" ca="1" si="12"/>
        <v>12.206038209768792</v>
      </c>
      <c r="AI83" s="197">
        <f t="shared" ca="1" si="13"/>
        <v>124.85935257850238</v>
      </c>
      <c r="AJ83" s="197">
        <f t="shared" ca="1" si="14"/>
        <v>195.0494162232421</v>
      </c>
      <c r="AK83" s="197">
        <f t="shared" ca="1" si="15"/>
        <v>225.20490188951129</v>
      </c>
      <c r="AL83" s="200">
        <f t="shared" ca="1" si="16"/>
        <v>278.60870356865343</v>
      </c>
      <c r="AM83" s="199">
        <f t="shared" ca="1" si="17"/>
        <v>277.77525463472023</v>
      </c>
      <c r="AN83" s="197" t="str">
        <f t="shared" ca="1" si="18"/>
        <v/>
      </c>
      <c r="AO83" s="197" t="str">
        <f t="shared" ca="1" si="19"/>
        <v/>
      </c>
      <c r="AP83" s="200" t="str">
        <f t="shared" ca="1" si="20"/>
        <v/>
      </c>
      <c r="AQ83" s="196">
        <f t="shared" ca="1" si="21"/>
        <v>-18.552802953141139</v>
      </c>
      <c r="AR83" s="197">
        <f t="shared" ca="1" si="22"/>
        <v>0.61842676510471506</v>
      </c>
      <c r="AS83" s="197">
        <f t="shared" ca="1" si="23"/>
        <v>-2.4975845284383524</v>
      </c>
      <c r="AT83" s="197">
        <f t="shared" ca="1" si="24"/>
        <v>119.33169228158793</v>
      </c>
      <c r="AU83" s="200">
        <f t="shared" ca="1" si="25"/>
        <v>93.976990827895648</v>
      </c>
      <c r="AV83" s="199">
        <f t="shared" ca="1" si="26"/>
        <v>61.199576361745613</v>
      </c>
      <c r="AW83" s="197" t="str">
        <f t="shared" ca="1" si="27"/>
        <v/>
      </c>
      <c r="AX83" s="198" t="str">
        <f t="shared" ca="1" si="28"/>
        <v/>
      </c>
      <c r="AY83" s="199" t="str">
        <f t="shared" ca="1" si="29"/>
        <v/>
      </c>
    </row>
    <row r="84" spans="1:51">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7"/>
        <v>E10000013</v>
      </c>
      <c r="F84" s="29" t="str">
        <f ca="1">IF(E84="","",VLOOKUP(E84,'Org list'!$J$9:$K$636,2,0))</f>
        <v>Gloucestershire</v>
      </c>
      <c r="G84" s="196">
        <f ca="1">IFERROR(IF((VLOOKUP($E84,'DTOC Backsheet'!$D$5:$BS$182,G$9,FALSE))="","",(VLOOKUP($E84,'DTOC Backsheet'!$D$5:$BS$182,G$9,FALSE))),"")</f>
        <v>307.54367603252552</v>
      </c>
      <c r="H84" s="197">
        <f ca="1">IFERROR(IF((VLOOKUP($E84,'DTOC Backsheet'!$D$5:$BS$182,H$9,FALSE))="","",(VLOOKUP($E84,'DTOC Backsheet'!$D$5:$BS$182,H$9,FALSE))),"")</f>
        <v>374.96980919410674</v>
      </c>
      <c r="I84" s="197">
        <f ca="1">IFERROR(IF((VLOOKUP($E84,'DTOC Backsheet'!$D$5:$BS$182,I$9,FALSE))="","",(VLOOKUP($E84,'DTOC Backsheet'!$D$5:$BS$182,I$9,FALSE))),"")</f>
        <v>502.17373802431365</v>
      </c>
      <c r="J84" s="198">
        <f ca="1">IFERROR(IF((VLOOKUP($E84,'DTOC Backsheet'!$D$5:$BS$182,J$9,FALSE))="","",(VLOOKUP($E84,'DTOC Backsheet'!$D$5:$BS$182,J$9,FALSE))),"")</f>
        <v>422.06746638756948</v>
      </c>
      <c r="K84" s="223">
        <f ca="1">IFERROR(IF((VLOOKUP($E84,'DTOC Backsheet'!$D$5:$BS$182,K$9,FALSE))="","",(VLOOKUP($E84,'DTOC Backsheet'!$D$5:$BS$182,K$9,FALSE))),"")</f>
        <v>516.66532485307141</v>
      </c>
      <c r="L84" s="199">
        <f ca="1">IFERROR(IF((VLOOKUP($E84,'DTOC Backsheet'!$D$5:$BS$182,L$9,FALSE))="","",(VLOOKUP($E84,'DTOC Backsheet'!$D$5:$BS$182,L$9,FALSE))),"")</f>
        <v>633.40310764028663</v>
      </c>
      <c r="M84" s="197">
        <f ca="1">IFERROR(IF((VLOOKUP($E84,'DTOC Backsheet'!$D$5:$BS$182,M$9,FALSE))="","",(VLOOKUP($E84,'DTOC Backsheet'!$D$5:$BS$182,M$9,FALSE))),"")</f>
        <v>388.55251893543448</v>
      </c>
      <c r="N84" s="198">
        <f ca="1">IFERROR(IF((VLOOKUP($E84,'DTOC Backsheet'!$D$5:$BS$182,N$9,FALSE))="","",(VLOOKUP($E84,'DTOC Backsheet'!$D$5:$BS$182,N$9,FALSE))),"")</f>
        <v>493.24750471762519</v>
      </c>
      <c r="O84" s="199">
        <f ca="1">IFERROR(IF((VLOOKUP($E84,'DTOC Backsheet'!$D$5:$BS$182,O$9,FALSE))="","",(VLOOKUP($E84,'DTOC Backsheet'!$D$5:$BS$182,O$9,FALSE))),"")</f>
        <v>404.967411543732</v>
      </c>
      <c r="P84" s="197">
        <f ca="1">IFERROR(IF((VLOOKUP($E84,'DTOC Backsheet'!$D$5:$BS$182,P$9,FALSE))="","",(VLOOKUP($E84,'DTOC Backsheet'!$D$5:$BS$182,P$9,FALSE))),"")</f>
        <v>375.86100440657998</v>
      </c>
      <c r="Q84" s="197">
        <f ca="1">IFERROR(IF((VLOOKUP($E84,'DTOC Backsheet'!$D$5:$BS$182,Q$9,FALSE))="","",(VLOOKUP($E84,'DTOC Backsheet'!$D$5:$BS$182,Q$9,FALSE))),"")</f>
        <v>375.86100440657998</v>
      </c>
      <c r="R84" s="197">
        <f ca="1">IFERROR(IF((VLOOKUP($E84,'DTOC Backsheet'!$D$5:$BS$182,R$9,FALSE))="","",(VLOOKUP($E84,'DTOC Backsheet'!$D$5:$BS$182,R$9,FALSE))),"")</f>
        <v>375.86100440657998</v>
      </c>
      <c r="S84" s="197">
        <f ca="1">IFERROR(IF((VLOOKUP($E84,'DTOC Backsheet'!$D$5:$BS$182,S$9,FALSE))="","",(VLOOKUP($E84,'DTOC Backsheet'!$D$5:$BS$182,S$9,FALSE))),"")</f>
        <v>375.86100440657998</v>
      </c>
      <c r="T84" s="223">
        <f ca="1">IFERROR(IF((VLOOKUP($E84,'DTOC Backsheet'!$D$5:$BS$182,T$9,FALSE))="","",(VLOOKUP($E84,'DTOC Backsheet'!$D$5:$BS$182,T$9,FALSE))),"")</f>
        <v>402.24494155016072</v>
      </c>
      <c r="U84" s="199">
        <f ca="1">IFERROR(IF((VLOOKUP($E84,'DTOC Backsheet'!$D$5:$BS$182,U$9,FALSE))="","",(VLOOKUP($E84,'DTOC Backsheet'!$D$5:$BS$182,U$9,FALSE))),"")</f>
        <v>411.03291454411521</v>
      </c>
      <c r="V84" s="197">
        <f ca="1">IFERROR(IF((VLOOKUP($E84,'DTOC Backsheet'!$D$5:$BS$182,V$9,FALSE))="","",(VLOOKUP($E84,'DTOC Backsheet'!$D$5:$BS$182,V$9,FALSE))),"")</f>
        <v>408.08445251400383</v>
      </c>
      <c r="W84" s="197">
        <f ca="1">IFERROR(IF((VLOOKUP($E84,'DTOC Backsheet'!$D$5:$BS$182,W$9,FALSE))="","",(VLOOKUP($E84,'DTOC Backsheet'!$D$5:$BS$182,W$9,FALSE))),"")</f>
        <v>373.18471557275842</v>
      </c>
      <c r="X84" s="200">
        <f ca="1">IFERROR(IF((VLOOKUP($E84,'DTOC Backsheet'!$D$5:$BS$182,X$9,FALSE))="","",(VLOOKUP($E84,'DTOC Backsheet'!$D$5:$BS$182,X$9,FALSE))),"")</f>
        <v>408.08445251400383</v>
      </c>
      <c r="Y84" s="196">
        <f ca="1">IFERROR(IF((VLOOKUP($E84,'DTOC Backsheet'!$D$5:$BS$182,Y$9,FALSE))="","",(VLOOKUP($E84,'DTOC Backsheet'!$D$5:$BS$182,Y$9,FALSE))),"")</f>
        <v>442.20119233816314</v>
      </c>
      <c r="Z84" s="197">
        <f ca="1">IFERROR(IF((VLOOKUP($E84,'DTOC Backsheet'!$D$5:$BS$182,Z$9,FALSE))="","",(VLOOKUP($E84,'DTOC Backsheet'!$D$5:$BS$182,Z$9,FALSE))),"")</f>
        <v>323.89385658811591</v>
      </c>
      <c r="AA84" s="197">
        <f ca="1">IFERROR(IF((VLOOKUP($E84,'DTOC Backsheet'!$D$5:$BS$182,AA$9,FALSE))="","",(VLOOKUP($E84,'DTOC Backsheet'!$D$5:$BS$182,AA$9,FALSE))),"")</f>
        <v>278.05226625518725</v>
      </c>
      <c r="AB84" s="197">
        <f ca="1">IFERROR(IF((VLOOKUP($E84,'DTOC Backsheet'!$D$5:$BS$182,AB$9,FALSE))="","",(VLOOKUP($E84,'DTOC Backsheet'!$D$5:$BS$182,AB$9,FALSE))),"")</f>
        <v>278.65281110671032</v>
      </c>
      <c r="AC84" s="223">
        <f ca="1">IFERROR(IF((VLOOKUP($E84,'DTOC Backsheet'!$D$5:$BS$182,AC$9,FALSE))="","",(VLOOKUP($E84,'DTOC Backsheet'!$D$5:$BS$182,AC$9,FALSE))),"")</f>
        <v>200.78216202588393</v>
      </c>
      <c r="AD84" s="199">
        <f ca="1">IFERROR(IF((VLOOKUP($E84,'DTOC Backsheet'!$D$5:$BS$182,AD$9,FALSE))="","",(VLOOKUP($E84,'DTOC Backsheet'!$D$5:$BS$182,AD$9,FALSE))),"")</f>
        <v>176.36000473061193</v>
      </c>
      <c r="AE84" s="197" t="str">
        <f ca="1">IFERROR(IF((VLOOKUP($E84,'DTOC Backsheet'!$D$5:$BS$182,AE$9,FALSE))="","",(VLOOKUP($E84,'DTOC Backsheet'!$D$5:$BS$182,AE$9,FALSE))),"")</f>
        <v/>
      </c>
      <c r="AF84" s="197" t="str">
        <f ca="1">IFERROR(IF((VLOOKUP($E84,'DTOC Backsheet'!$D$5:$BS$182,AF$9,FALSE))="","",(VLOOKUP($E84,'DTOC Backsheet'!$D$5:$BS$182,AF$9,FALSE))),"")</f>
        <v/>
      </c>
      <c r="AG84" s="201" t="str">
        <f ca="1">IFERROR(IF((VLOOKUP($E84,'DTOC Backsheet'!$D$5:$BS$182,AG$9,FALSE))="","",(VLOOKUP($E84,'DTOC Backsheet'!$D$5:$BS$182,AG$9,FALSE))),"")</f>
        <v/>
      </c>
      <c r="AH84" s="197">
        <f t="shared" ca="1" si="12"/>
        <v>-134.65751630563761</v>
      </c>
      <c r="AI84" s="197">
        <f t="shared" ca="1" si="13"/>
        <v>51.075952605990835</v>
      </c>
      <c r="AJ84" s="197">
        <f t="shared" ca="1" si="14"/>
        <v>224.1214717691264</v>
      </c>
      <c r="AK84" s="197">
        <f t="shared" ca="1" si="15"/>
        <v>143.41465528085917</v>
      </c>
      <c r="AL84" s="200">
        <f t="shared" ca="1" si="16"/>
        <v>315.88316282718745</v>
      </c>
      <c r="AM84" s="199">
        <f t="shared" ca="1" si="17"/>
        <v>457.0431029096747</v>
      </c>
      <c r="AN84" s="197" t="str">
        <f t="shared" ca="1" si="18"/>
        <v/>
      </c>
      <c r="AO84" s="197" t="str">
        <f t="shared" ca="1" si="19"/>
        <v/>
      </c>
      <c r="AP84" s="200" t="str">
        <f t="shared" ca="1" si="20"/>
        <v/>
      </c>
      <c r="AQ84" s="196">
        <f t="shared" ca="1" si="21"/>
        <v>-66.340187931583159</v>
      </c>
      <c r="AR84" s="197">
        <f t="shared" ca="1" si="22"/>
        <v>51.96714781846407</v>
      </c>
      <c r="AS84" s="197">
        <f t="shared" ca="1" si="23"/>
        <v>97.808738151392731</v>
      </c>
      <c r="AT84" s="197">
        <f t="shared" ca="1" si="24"/>
        <v>97.208193299869663</v>
      </c>
      <c r="AU84" s="200">
        <f t="shared" ca="1" si="25"/>
        <v>201.46277952427678</v>
      </c>
      <c r="AV84" s="199">
        <f t="shared" ca="1" si="26"/>
        <v>234.67290981350328</v>
      </c>
      <c r="AW84" s="197" t="str">
        <f t="shared" ca="1" si="27"/>
        <v/>
      </c>
      <c r="AX84" s="198" t="str">
        <f t="shared" ca="1" si="28"/>
        <v/>
      </c>
      <c r="AY84" s="199" t="str">
        <f t="shared" ca="1" si="29"/>
        <v/>
      </c>
    </row>
    <row r="85" spans="1:51">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7"/>
        <v>E09000011</v>
      </c>
      <c r="F85" s="29" t="str">
        <f ca="1">IF(E85="","",VLOOKUP(E85,'Org list'!$J$9:$K$636,2,0))</f>
        <v>Greenwich</v>
      </c>
      <c r="G85" s="196">
        <f ca="1">IFERROR(IF((VLOOKUP($E85,'DTOC Backsheet'!$D$5:$BS$182,G$9,FALSE))="","",(VLOOKUP($E85,'DTOC Backsheet'!$D$5:$BS$182,G$9,FALSE))),"")</f>
        <v>240.2666062459877</v>
      </c>
      <c r="H85" s="197">
        <f ca="1">IFERROR(IF((VLOOKUP($E85,'DTOC Backsheet'!$D$5:$BS$182,H$9,FALSE))="","",(VLOOKUP($E85,'DTOC Backsheet'!$D$5:$BS$182,H$9,FALSE))),"")</f>
        <v>242.62678901854161</v>
      </c>
      <c r="I85" s="197">
        <f ca="1">IFERROR(IF((VLOOKUP($E85,'DTOC Backsheet'!$D$5:$BS$182,I$9,FALSE))="","",(VLOOKUP($E85,'DTOC Backsheet'!$D$5:$BS$182,I$9,FALSE))),"")</f>
        <v>242.15475246403082</v>
      </c>
      <c r="J85" s="198">
        <f ca="1">IFERROR(IF((VLOOKUP($E85,'DTOC Backsheet'!$D$5:$BS$182,J$9,FALSE))="","",(VLOOKUP($E85,'DTOC Backsheet'!$D$5:$BS$182,J$9,FALSE))),"")</f>
        <v>413.50402175144444</v>
      </c>
      <c r="K85" s="223">
        <f ca="1">IFERROR(IF((VLOOKUP($E85,'DTOC Backsheet'!$D$5:$BS$182,K$9,FALSE))="","",(VLOOKUP($E85,'DTOC Backsheet'!$D$5:$BS$182,K$9,FALSE))),"")</f>
        <v>281.33378648842569</v>
      </c>
      <c r="L85" s="199">
        <f ca="1">IFERROR(IF((VLOOKUP($E85,'DTOC Backsheet'!$D$5:$BS$182,L$9,FALSE))="","",(VLOOKUP($E85,'DTOC Backsheet'!$D$5:$BS$182,L$9,FALSE))),"")</f>
        <v>238.85049658245538</v>
      </c>
      <c r="M85" s="197">
        <f ca="1">IFERROR(IF((VLOOKUP($E85,'DTOC Backsheet'!$D$5:$BS$182,M$9,FALSE))="","",(VLOOKUP($E85,'DTOC Backsheet'!$D$5:$BS$182,M$9,FALSE))),"")</f>
        <v>140.3889073034405</v>
      </c>
      <c r="N85" s="198">
        <f ca="1">IFERROR(IF((VLOOKUP($E85,'DTOC Backsheet'!$D$5:$BS$182,N$9,FALSE))="","",(VLOOKUP($E85,'DTOC Backsheet'!$D$5:$BS$182,N$9,FALSE))),"")</f>
        <v>103.19979278597283</v>
      </c>
      <c r="O85" s="199">
        <f ca="1">IFERROR(IF((VLOOKUP($E85,'DTOC Backsheet'!$D$5:$BS$182,O$9,FALSE))="","",(VLOOKUP($E85,'DTOC Backsheet'!$D$5:$BS$182,O$9,FALSE))),"")</f>
        <v>105.52411244331456</v>
      </c>
      <c r="P85" s="197">
        <f ca="1">IFERROR(IF((VLOOKUP($E85,'DTOC Backsheet'!$D$5:$BS$182,P$9,FALSE))="","",(VLOOKUP($E85,'DTOC Backsheet'!$D$5:$BS$182,P$9,FALSE))),"")</f>
        <v>135.68545521027801</v>
      </c>
      <c r="Q85" s="197">
        <f ca="1">IFERROR(IF((VLOOKUP($E85,'DTOC Backsheet'!$D$5:$BS$182,Q$9,FALSE))="","",(VLOOKUP($E85,'DTOC Backsheet'!$D$5:$BS$182,Q$9,FALSE))),"")</f>
        <v>135.68545521027801</v>
      </c>
      <c r="R85" s="197">
        <f ca="1">IFERROR(IF((VLOOKUP($E85,'DTOC Backsheet'!$D$5:$BS$182,R$9,FALSE))="","",(VLOOKUP($E85,'DTOC Backsheet'!$D$5:$BS$182,R$9,FALSE))),"")</f>
        <v>131.30850504220456</v>
      </c>
      <c r="S85" s="197">
        <f ca="1">IFERROR(IF((VLOOKUP($E85,'DTOC Backsheet'!$D$5:$BS$182,S$9,FALSE))="","",(VLOOKUP($E85,'DTOC Backsheet'!$D$5:$BS$182,S$9,FALSE))),"")</f>
        <v>135.68545521027801</v>
      </c>
      <c r="T85" s="223">
        <f ca="1">IFERROR(IF((VLOOKUP($E85,'DTOC Backsheet'!$D$5:$BS$182,T$9,FALSE))="","",(VLOOKUP($E85,'DTOC Backsheet'!$D$5:$BS$182,T$9,FALSE))),"")</f>
        <v>131.30850504220456</v>
      </c>
      <c r="U85" s="199">
        <f ca="1">IFERROR(IF((VLOOKUP($E85,'DTOC Backsheet'!$D$5:$BS$182,U$9,FALSE))="","",(VLOOKUP($E85,'DTOC Backsheet'!$D$5:$BS$182,U$9,FALSE))),"")</f>
        <v>135.68545521027801</v>
      </c>
      <c r="V85" s="197">
        <f ca="1">IFERROR(IF((VLOOKUP($E85,'DTOC Backsheet'!$D$5:$BS$182,V$9,FALSE))="","",(VLOOKUP($E85,'DTOC Backsheet'!$D$5:$BS$182,V$9,FALSE))),"")</f>
        <v>133.6782161536961</v>
      </c>
      <c r="W85" s="197">
        <f ca="1">IFERROR(IF((VLOOKUP($E85,'DTOC Backsheet'!$D$5:$BS$182,W$9,FALSE))="","",(VLOOKUP($E85,'DTOC Backsheet'!$D$5:$BS$182,W$9,FALSE))),"")</f>
        <v>120.74161459043519</v>
      </c>
      <c r="X85" s="200">
        <f ca="1">IFERROR(IF((VLOOKUP($E85,'DTOC Backsheet'!$D$5:$BS$182,X$9,FALSE))="","",(VLOOKUP($E85,'DTOC Backsheet'!$D$5:$BS$182,X$9,FALSE))),"")</f>
        <v>133.6782161536961</v>
      </c>
      <c r="Y85" s="196">
        <f ca="1">IFERROR(IF((VLOOKUP($E85,'DTOC Backsheet'!$D$5:$BS$182,Y$9,FALSE))="","",(VLOOKUP($E85,'DTOC Backsheet'!$D$5:$BS$182,Y$9,FALSE))),"")</f>
        <v>221.74009531040107</v>
      </c>
      <c r="Z85" s="197">
        <f ca="1">IFERROR(IF((VLOOKUP($E85,'DTOC Backsheet'!$D$5:$BS$182,Z$9,FALSE))="","",(VLOOKUP($E85,'DTOC Backsheet'!$D$5:$BS$182,Z$9,FALSE))),"")</f>
        <v>271.01567204604578</v>
      </c>
      <c r="AA85" s="197">
        <f ca="1">IFERROR(IF((VLOOKUP($E85,'DTOC Backsheet'!$D$5:$BS$182,AA$9,FALSE))="","",(VLOOKUP($E85,'DTOC Backsheet'!$D$5:$BS$182,AA$9,FALSE))),"")</f>
        <v>233.82655752857806</v>
      </c>
      <c r="AB85" s="197">
        <f ca="1">IFERROR(IF((VLOOKUP($E85,'DTOC Backsheet'!$D$5:$BS$182,AB$9,FALSE))="","",(VLOOKUP($E85,'DTOC Backsheet'!$D$5:$BS$182,AB$9,FALSE))),"")</f>
        <v>304.02101118029833</v>
      </c>
      <c r="AC85" s="223">
        <f ca="1">IFERROR(IF((VLOOKUP($E85,'DTOC Backsheet'!$D$5:$BS$182,AC$9,FALSE))="","",(VLOOKUP($E85,'DTOC Backsheet'!$D$5:$BS$182,AC$9,FALSE))),"")</f>
        <v>168.74560712300962</v>
      </c>
      <c r="AD85" s="199">
        <f ca="1">IFERROR(IF((VLOOKUP($E85,'DTOC Backsheet'!$D$5:$BS$182,AD$9,FALSE))="","",(VLOOKUP($E85,'DTOC Backsheet'!$D$5:$BS$182,AD$9,FALSE))),"")</f>
        <v>165.95642353419956</v>
      </c>
      <c r="AE85" s="197" t="str">
        <f ca="1">IFERROR(IF((VLOOKUP($E85,'DTOC Backsheet'!$D$5:$BS$182,AE$9,FALSE))="","",(VLOOKUP($E85,'DTOC Backsheet'!$D$5:$BS$182,AE$9,FALSE))),"")</f>
        <v/>
      </c>
      <c r="AF85" s="197" t="str">
        <f ca="1">IFERROR(IF((VLOOKUP($E85,'DTOC Backsheet'!$D$5:$BS$182,AF$9,FALSE))="","",(VLOOKUP($E85,'DTOC Backsheet'!$D$5:$BS$182,AF$9,FALSE))),"")</f>
        <v/>
      </c>
      <c r="AG85" s="201" t="str">
        <f ca="1">IFERROR(IF((VLOOKUP($E85,'DTOC Backsheet'!$D$5:$BS$182,AG$9,FALSE))="","",(VLOOKUP($E85,'DTOC Backsheet'!$D$5:$BS$182,AG$9,FALSE))),"")</f>
        <v/>
      </c>
      <c r="AH85" s="197">
        <f t="shared" ca="1" si="12"/>
        <v>18.526510935586629</v>
      </c>
      <c r="AI85" s="197">
        <f t="shared" ca="1" si="13"/>
        <v>-28.388883027504164</v>
      </c>
      <c r="AJ85" s="197">
        <f t="shared" ca="1" si="14"/>
        <v>8.3281949354527569</v>
      </c>
      <c r="AK85" s="197">
        <f t="shared" ca="1" si="15"/>
        <v>109.48301057114611</v>
      </c>
      <c r="AL85" s="200">
        <f t="shared" ca="1" si="16"/>
        <v>112.58817936541607</v>
      </c>
      <c r="AM85" s="199">
        <f t="shared" ca="1" si="17"/>
        <v>72.894073048255819</v>
      </c>
      <c r="AN85" s="197" t="str">
        <f t="shared" ca="1" si="18"/>
        <v/>
      </c>
      <c r="AO85" s="197" t="str">
        <f t="shared" ca="1" si="19"/>
        <v/>
      </c>
      <c r="AP85" s="200" t="str">
        <f t="shared" ca="1" si="20"/>
        <v/>
      </c>
      <c r="AQ85" s="196">
        <f t="shared" ca="1" si="21"/>
        <v>-86.054640100123066</v>
      </c>
      <c r="AR85" s="197">
        <f t="shared" ca="1" si="22"/>
        <v>-135.33021683576777</v>
      </c>
      <c r="AS85" s="197">
        <f t="shared" ca="1" si="23"/>
        <v>-102.51805248637351</v>
      </c>
      <c r="AT85" s="197">
        <f t="shared" ca="1" si="24"/>
        <v>-168.33555597002032</v>
      </c>
      <c r="AU85" s="200">
        <f t="shared" ca="1" si="25"/>
        <v>-37.437102080805062</v>
      </c>
      <c r="AV85" s="199">
        <f t="shared" ca="1" si="26"/>
        <v>-30.270968323921551</v>
      </c>
      <c r="AW85" s="197" t="str">
        <f t="shared" ca="1" si="27"/>
        <v/>
      </c>
      <c r="AX85" s="198" t="str">
        <f t="shared" ca="1" si="28"/>
        <v/>
      </c>
      <c r="AY85" s="199" t="str">
        <f t="shared" ca="1" si="29"/>
        <v/>
      </c>
    </row>
    <row r="86" spans="1:51">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7"/>
        <v>E09000012</v>
      </c>
      <c r="F86" s="29" t="str">
        <f ca="1">IF(E86="","",VLOOKUP(E86,'Org list'!$J$9:$K$636,2,0))</f>
        <v>Hackney</v>
      </c>
      <c r="G86" s="196">
        <f ca="1">IFERROR(IF((VLOOKUP($E86,'DTOC Backsheet'!$D$5:$BS$182,G$9,FALSE))="","",(VLOOKUP($E86,'DTOC Backsheet'!$D$5:$BS$182,G$9,FALSE))),"")</f>
        <v>283.09402325449059</v>
      </c>
      <c r="H86" s="197">
        <f ca="1">IFERROR(IF((VLOOKUP($E86,'DTOC Backsheet'!$D$5:$BS$182,H$9,FALSE))="","",(VLOOKUP($E86,'DTOC Backsheet'!$D$5:$BS$182,H$9,FALSE))),"")</f>
        <v>257.48752868875778</v>
      </c>
      <c r="I86" s="197">
        <f ca="1">IFERROR(IF((VLOOKUP($E86,'DTOC Backsheet'!$D$5:$BS$182,I$9,FALSE))="","",(VLOOKUP($E86,'DTOC Backsheet'!$D$5:$BS$182,I$9,FALSE))),"")</f>
        <v>220.50036987158816</v>
      </c>
      <c r="J86" s="198">
        <f ca="1">IFERROR(IF((VLOOKUP($E86,'DTOC Backsheet'!$D$5:$BS$182,J$9,FALSE))="","",(VLOOKUP($E86,'DTOC Backsheet'!$D$5:$BS$182,J$9,FALSE))),"")</f>
        <v>260.332694751617</v>
      </c>
      <c r="K86" s="223">
        <f ca="1">IFERROR(IF((VLOOKUP($E86,'DTOC Backsheet'!$D$5:$BS$182,K$9,FALSE))="","",(VLOOKUP($E86,'DTOC Backsheet'!$D$5:$BS$182,K$9,FALSE))),"")</f>
        <v>242.78750403065195</v>
      </c>
      <c r="L86" s="199">
        <f ca="1">IFERROR(IF((VLOOKUP($E86,'DTOC Backsheet'!$D$5:$BS$182,L$9,FALSE))="","",(VLOOKUP($E86,'DTOC Backsheet'!$D$5:$BS$182,L$9,FALSE))),"")</f>
        <v>155.53574476963641</v>
      </c>
      <c r="M86" s="197">
        <f ca="1">IFERROR(IF((VLOOKUP($E86,'DTOC Backsheet'!$D$5:$BS$182,M$9,FALSE))="","",(VLOOKUP($E86,'DTOC Backsheet'!$D$5:$BS$182,M$9,FALSE))),"")</f>
        <v>198.7364411366529</v>
      </c>
      <c r="N86" s="198">
        <f ca="1">IFERROR(IF((VLOOKUP($E86,'DTOC Backsheet'!$D$5:$BS$182,N$9,FALSE))="","",(VLOOKUP($E86,'DTOC Backsheet'!$D$5:$BS$182,N$9,FALSE))),"")</f>
        <v>280.45983749191203</v>
      </c>
      <c r="O86" s="199">
        <f ca="1">IFERROR(IF((VLOOKUP($E86,'DTOC Backsheet'!$D$5:$BS$182,O$9,FALSE))="","",(VLOOKUP($E86,'DTOC Backsheet'!$D$5:$BS$182,O$9,FALSE))),"")</f>
        <v>365.89793368150112</v>
      </c>
      <c r="P86" s="197">
        <f ca="1">IFERROR(IF((VLOOKUP($E86,'DTOC Backsheet'!$D$5:$BS$182,P$9,FALSE))="","",(VLOOKUP($E86,'DTOC Backsheet'!$D$5:$BS$182,P$9,FALSE))),"")</f>
        <v>377.97070814307347</v>
      </c>
      <c r="Q86" s="197">
        <f ca="1">IFERROR(IF((VLOOKUP($E86,'DTOC Backsheet'!$D$5:$BS$182,Q$9,FALSE))="","",(VLOOKUP($E86,'DTOC Backsheet'!$D$5:$BS$182,Q$9,FALSE))),"")</f>
        <v>303.67671145647427</v>
      </c>
      <c r="R86" s="197">
        <f ca="1">IFERROR(IF((VLOOKUP($E86,'DTOC Backsheet'!$D$5:$BS$182,R$9,FALSE))="","",(VLOOKUP($E86,'DTOC Backsheet'!$D$5:$BS$182,R$9,FALSE))),"")</f>
        <v>261.88633832026221</v>
      </c>
      <c r="S86" s="197">
        <f ca="1">IFERROR(IF((VLOOKUP($E86,'DTOC Backsheet'!$D$5:$BS$182,S$9,FALSE))="","",(VLOOKUP($E86,'DTOC Backsheet'!$D$5:$BS$182,S$9,FALSE))),"")</f>
        <v>244.24151410719492</v>
      </c>
      <c r="T86" s="223">
        <f ca="1">IFERROR(IF((VLOOKUP($E86,'DTOC Backsheet'!$D$5:$BS$182,T$9,FALSE))="","",(VLOOKUP($E86,'DTOC Backsheet'!$D$5:$BS$182,T$9,FALSE))),"")</f>
        <v>210.03136585424721</v>
      </c>
      <c r="U86" s="199">
        <f ca="1">IFERROR(IF((VLOOKUP($E86,'DTOC Backsheet'!$D$5:$BS$182,U$9,FALSE))="","",(VLOOKUP($E86,'DTOC Backsheet'!$D$5:$BS$182,U$9,FALSE))),"")</f>
        <v>217.0324113827221</v>
      </c>
      <c r="V86" s="197">
        <f ca="1">IFERROR(IF((VLOOKUP($E86,'DTOC Backsheet'!$D$5:$BS$182,V$9,FALSE))="","",(VLOOKUP($E86,'DTOC Backsheet'!$D$5:$BS$182,V$9,FALSE))),"")</f>
        <v>213.48336546191609</v>
      </c>
      <c r="W86" s="197">
        <f ca="1">IFERROR(IF((VLOOKUP($E86,'DTOC Backsheet'!$D$5:$BS$182,W$9,FALSE))="","",(VLOOKUP($E86,'DTOC Backsheet'!$D$5:$BS$182,W$9,FALSE))),"")</f>
        <v>192.8236849333436</v>
      </c>
      <c r="X86" s="200">
        <f ca="1">IFERROR(IF((VLOOKUP($E86,'DTOC Backsheet'!$D$5:$BS$182,X$9,FALSE))="","",(VLOOKUP($E86,'DTOC Backsheet'!$D$5:$BS$182,X$9,FALSE))),"")</f>
        <v>213.48336546191609</v>
      </c>
      <c r="Y86" s="196">
        <f ca="1">IFERROR(IF((VLOOKUP($E86,'DTOC Backsheet'!$D$5:$BS$182,Y$9,FALSE))="","",(VLOOKUP($E86,'DTOC Backsheet'!$D$5:$BS$182,Y$9,FALSE))),"")</f>
        <v>388.6504701667721</v>
      </c>
      <c r="Z86" s="197">
        <f ca="1">IFERROR(IF((VLOOKUP($E86,'DTOC Backsheet'!$D$5:$BS$182,Z$9,FALSE))="","",(VLOOKUP($E86,'DTOC Backsheet'!$D$5:$BS$182,Z$9,FALSE))),"")</f>
        <v>403.04493202480069</v>
      </c>
      <c r="AA86" s="197">
        <f ca="1">IFERROR(IF((VLOOKUP($E86,'DTOC Backsheet'!$D$5:$BS$182,AA$9,FALSE))="","",(VLOOKUP($E86,'DTOC Backsheet'!$D$5:$BS$182,AA$9,FALSE))),"")</f>
        <v>356.61118409567621</v>
      </c>
      <c r="AB86" s="197">
        <f ca="1">IFERROR(IF((VLOOKUP($E86,'DTOC Backsheet'!$D$5:$BS$182,AB$9,FALSE))="","",(VLOOKUP($E86,'DTOC Backsheet'!$D$5:$BS$182,AB$9,FALSE))),"")</f>
        <v>328.75093533820149</v>
      </c>
      <c r="AC86" s="223">
        <f ca="1">IFERROR(IF((VLOOKUP($E86,'DTOC Backsheet'!$D$5:$BS$182,AC$9,FALSE))="","",(VLOOKUP($E86,'DTOC Backsheet'!$D$5:$BS$182,AC$9,FALSE))),"")</f>
        <v>250.74223881727235</v>
      </c>
      <c r="AD86" s="199">
        <f ca="1">IFERROR(IF((VLOOKUP($E86,'DTOC Backsheet'!$D$5:$BS$182,AD$9,FALSE))="","",(VLOOKUP($E86,'DTOC Backsheet'!$D$5:$BS$182,AD$9,FALSE))),"")</f>
        <v>229.84705224916632</v>
      </c>
      <c r="AE86" s="197" t="str">
        <f ca="1">IFERROR(IF((VLOOKUP($E86,'DTOC Backsheet'!$D$5:$BS$182,AE$9,FALSE))="","",(VLOOKUP($E86,'DTOC Backsheet'!$D$5:$BS$182,AE$9,FALSE))),"")</f>
        <v/>
      </c>
      <c r="AF86" s="197" t="str">
        <f ca="1">IFERROR(IF((VLOOKUP($E86,'DTOC Backsheet'!$D$5:$BS$182,AF$9,FALSE))="","",(VLOOKUP($E86,'DTOC Backsheet'!$D$5:$BS$182,AF$9,FALSE))),"")</f>
        <v/>
      </c>
      <c r="AG86" s="201" t="str">
        <f ca="1">IFERROR(IF((VLOOKUP($E86,'DTOC Backsheet'!$D$5:$BS$182,AG$9,FALSE))="","",(VLOOKUP($E86,'DTOC Backsheet'!$D$5:$BS$182,AG$9,FALSE))),"")</f>
        <v/>
      </c>
      <c r="AH86" s="197">
        <f t="shared" ca="1" si="12"/>
        <v>-105.5564469122815</v>
      </c>
      <c r="AI86" s="197">
        <f t="shared" ca="1" si="13"/>
        <v>-145.55740333604291</v>
      </c>
      <c r="AJ86" s="197">
        <f t="shared" ca="1" si="14"/>
        <v>-136.11081422408805</v>
      </c>
      <c r="AK86" s="197">
        <f t="shared" ca="1" si="15"/>
        <v>-68.418240586584488</v>
      </c>
      <c r="AL86" s="200">
        <f t="shared" ca="1" si="16"/>
        <v>-7.9547347866204063</v>
      </c>
      <c r="AM86" s="199">
        <f t="shared" ca="1" si="17"/>
        <v>-74.311307479529916</v>
      </c>
      <c r="AN86" s="197" t="str">
        <f t="shared" ca="1" si="18"/>
        <v/>
      </c>
      <c r="AO86" s="197" t="str">
        <f t="shared" ca="1" si="19"/>
        <v/>
      </c>
      <c r="AP86" s="200" t="str">
        <f t="shared" ca="1" si="20"/>
        <v/>
      </c>
      <c r="AQ86" s="196">
        <f t="shared" ca="1" si="21"/>
        <v>-10.679762023698629</v>
      </c>
      <c r="AR86" s="197">
        <f t="shared" ca="1" si="22"/>
        <v>-99.368220568326421</v>
      </c>
      <c r="AS86" s="197">
        <f t="shared" ca="1" si="23"/>
        <v>-94.724845775413996</v>
      </c>
      <c r="AT86" s="197">
        <f t="shared" ca="1" si="24"/>
        <v>-84.50942123100657</v>
      </c>
      <c r="AU86" s="200">
        <f t="shared" ca="1" si="25"/>
        <v>-40.710872963025139</v>
      </c>
      <c r="AV86" s="199">
        <f t="shared" ca="1" si="26"/>
        <v>-12.814640866444222</v>
      </c>
      <c r="AW86" s="197" t="str">
        <f t="shared" ca="1" si="27"/>
        <v/>
      </c>
      <c r="AX86" s="198" t="str">
        <f t="shared" ca="1" si="28"/>
        <v/>
      </c>
      <c r="AY86" s="199" t="str">
        <f t="shared" ca="1" si="29"/>
        <v/>
      </c>
    </row>
    <row r="87" spans="1:51">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7"/>
        <v>E06000006</v>
      </c>
      <c r="F87" s="29" t="str">
        <f ca="1">IF(E87="","",VLOOKUP(E87,'Org list'!$J$9:$K$636,2,0))</f>
        <v>Halton</v>
      </c>
      <c r="G87" s="196">
        <f ca="1">IFERROR(IF((VLOOKUP($E87,'DTOC Backsheet'!$D$5:$BS$182,G$9,FALSE))="","",(VLOOKUP($E87,'DTOC Backsheet'!$D$5:$BS$182,G$9,FALSE))),"")</f>
        <v>410.32067672592393</v>
      </c>
      <c r="H87" s="197">
        <f ca="1">IFERROR(IF((VLOOKUP($E87,'DTOC Backsheet'!$D$5:$BS$182,H$9,FALSE))="","",(VLOOKUP($E87,'DTOC Backsheet'!$D$5:$BS$182,H$9,FALSE))),"")</f>
        <v>476.01241068450787</v>
      </c>
      <c r="I87" s="197">
        <f ca="1">IFERROR(IF((VLOOKUP($E87,'DTOC Backsheet'!$D$5:$BS$182,I$9,FALSE))="","",(VLOOKUP($E87,'DTOC Backsheet'!$D$5:$BS$182,I$9,FALSE))),"")</f>
        <v>401.22489817781235</v>
      </c>
      <c r="J87" s="198">
        <f ca="1">IFERROR(IF((VLOOKUP($E87,'DTOC Backsheet'!$D$5:$BS$182,J$9,FALSE))="","",(VLOOKUP($E87,'DTOC Backsheet'!$D$5:$BS$182,J$9,FALSE))),"")</f>
        <v>576.06597471373573</v>
      </c>
      <c r="K87" s="223">
        <f ca="1">IFERROR(IF((VLOOKUP($E87,'DTOC Backsheet'!$D$5:$BS$182,K$9,FALSE))="","",(VLOOKUP($E87,'DTOC Backsheet'!$D$5:$BS$182,K$9,FALSE))),"")</f>
        <v>592.23624768815625</v>
      </c>
      <c r="L87" s="199">
        <f ca="1">IFERROR(IF((VLOOKUP($E87,'DTOC Backsheet'!$D$5:$BS$182,L$9,FALSE))="","",(VLOOKUP($E87,'DTOC Backsheet'!$D$5:$BS$182,L$9,FALSE))),"")</f>
        <v>634.68321424601049</v>
      </c>
      <c r="M87" s="197">
        <f ca="1">IFERROR(IF((VLOOKUP($E87,'DTOC Backsheet'!$D$5:$BS$182,M$9,FALSE))="","",(VLOOKUP($E87,'DTOC Backsheet'!$D$5:$BS$182,M$9,FALSE))),"")</f>
        <v>524.91024793301142</v>
      </c>
      <c r="N87" s="198">
        <f ca="1">IFERROR(IF((VLOOKUP($E87,'DTOC Backsheet'!$D$5:$BS$182,N$9,FALSE))="","",(VLOOKUP($E87,'DTOC Backsheet'!$D$5:$BS$182,N$9,FALSE))),"")</f>
        <v>561.32020732720878</v>
      </c>
      <c r="O87" s="199">
        <f ca="1">IFERROR(IF((VLOOKUP($E87,'DTOC Backsheet'!$D$5:$BS$182,O$9,FALSE))="","",(VLOOKUP($E87,'DTOC Backsheet'!$D$5:$BS$182,O$9,FALSE))),"")</f>
        <v>650.32233029080226</v>
      </c>
      <c r="P87" s="197">
        <f ca="1">IFERROR(IF((VLOOKUP($E87,'DTOC Backsheet'!$D$5:$BS$182,P$9,FALSE))="","",(VLOOKUP($E87,'DTOC Backsheet'!$D$5:$BS$182,P$9,FALSE))),"")</f>
        <v>444.20150460920735</v>
      </c>
      <c r="Q87" s="197">
        <f ca="1">IFERROR(IF((VLOOKUP($E87,'DTOC Backsheet'!$D$5:$BS$182,Q$9,FALSE))="","",(VLOOKUP($E87,'DTOC Backsheet'!$D$5:$BS$182,Q$9,FALSE))),"")</f>
        <v>444.20150460920735</v>
      </c>
      <c r="R87" s="197">
        <f ca="1">IFERROR(IF((VLOOKUP($E87,'DTOC Backsheet'!$D$5:$BS$182,R$9,FALSE))="","",(VLOOKUP($E87,'DTOC Backsheet'!$D$5:$BS$182,R$9,FALSE))),"")</f>
        <v>429.83979840371842</v>
      </c>
      <c r="S87" s="197">
        <f ca="1">IFERROR(IF((VLOOKUP($E87,'DTOC Backsheet'!$D$5:$BS$182,S$9,FALSE))="","",(VLOOKUP($E87,'DTOC Backsheet'!$D$5:$BS$182,S$9,FALSE))),"")</f>
        <v>444.20150460920735</v>
      </c>
      <c r="T87" s="223">
        <f ca="1">IFERROR(IF((VLOOKUP($E87,'DTOC Backsheet'!$D$5:$BS$182,T$9,FALSE))="","",(VLOOKUP($E87,'DTOC Backsheet'!$D$5:$BS$182,T$9,FALSE))),"")</f>
        <v>429.863941433121</v>
      </c>
      <c r="U87" s="199">
        <f ca="1">IFERROR(IF((VLOOKUP($E87,'DTOC Backsheet'!$D$5:$BS$182,U$9,FALSE))="","",(VLOOKUP($E87,'DTOC Backsheet'!$D$5:$BS$182,U$9,FALSE))),"")</f>
        <v>444.19273948089165</v>
      </c>
      <c r="V87" s="197">
        <f ca="1">IFERROR(IF((VLOOKUP($E87,'DTOC Backsheet'!$D$5:$BS$182,V$9,FALSE))="","",(VLOOKUP($E87,'DTOC Backsheet'!$D$5:$BS$182,V$9,FALSE))),"")</f>
        <v>443.15216110613966</v>
      </c>
      <c r="W87" s="197">
        <f ca="1">IFERROR(IF((VLOOKUP($E87,'DTOC Backsheet'!$D$5:$BS$182,W$9,FALSE))="","",(VLOOKUP($E87,'DTOC Backsheet'!$D$5:$BS$182,W$9,FALSE))),"")</f>
        <v>400.26646809586811</v>
      </c>
      <c r="X87" s="200">
        <f ca="1">IFERROR(IF((VLOOKUP($E87,'DTOC Backsheet'!$D$5:$BS$182,X$9,FALSE))="","",(VLOOKUP($E87,'DTOC Backsheet'!$D$5:$BS$182,X$9,FALSE))),"")</f>
        <v>443.15216110613966</v>
      </c>
      <c r="Y87" s="196">
        <f ca="1">IFERROR(IF((VLOOKUP($E87,'DTOC Backsheet'!$D$5:$BS$182,Y$9,FALSE))="","",(VLOOKUP($E87,'DTOC Backsheet'!$D$5:$BS$182,Y$9,FALSE))),"")</f>
        <v>328.70102230872584</v>
      </c>
      <c r="Z87" s="197">
        <f ca="1">IFERROR(IF((VLOOKUP($E87,'DTOC Backsheet'!$D$5:$BS$182,Z$9,FALSE))="","",(VLOOKUP($E87,'DTOC Backsheet'!$D$5:$BS$182,Z$9,FALSE))),"")</f>
        <v>519.8533091282618</v>
      </c>
      <c r="AA87" s="197">
        <f ca="1">IFERROR(IF((VLOOKUP($E87,'DTOC Backsheet'!$D$5:$BS$182,AA$9,FALSE))="","",(VLOOKUP($E87,'DTOC Backsheet'!$D$5:$BS$182,AA$9,FALSE))),"")</f>
        <v>596.71877896045612</v>
      </c>
      <c r="AB87" s="197">
        <f ca="1">IFERROR(IF((VLOOKUP($E87,'DTOC Backsheet'!$D$5:$BS$182,AB$9,FALSE))="","",(VLOOKUP($E87,'DTOC Backsheet'!$D$5:$BS$182,AB$9,FALSE))),"")</f>
        <v>569.4113094148081</v>
      </c>
      <c r="AC87" s="223">
        <f ca="1">IFERROR(IF((VLOOKUP($E87,'DTOC Backsheet'!$D$5:$BS$182,AC$9,FALSE))="","",(VLOOKUP($E87,'DTOC Backsheet'!$D$5:$BS$182,AC$9,FALSE))),"")</f>
        <v>720.10808579634704</v>
      </c>
      <c r="AD87" s="199">
        <f ca="1">IFERROR(IF((VLOOKUP($E87,'DTOC Backsheet'!$D$5:$BS$182,AD$9,FALSE))="","",(VLOOKUP($E87,'DTOC Backsheet'!$D$5:$BS$182,AD$9,FALSE))),"")</f>
        <v>516.81914584541198</v>
      </c>
      <c r="AE87" s="197" t="str">
        <f ca="1">IFERROR(IF((VLOOKUP($E87,'DTOC Backsheet'!$D$5:$BS$182,AE$9,FALSE))="","",(VLOOKUP($E87,'DTOC Backsheet'!$D$5:$BS$182,AE$9,FALSE))),"")</f>
        <v/>
      </c>
      <c r="AF87" s="197" t="str">
        <f ca="1">IFERROR(IF((VLOOKUP($E87,'DTOC Backsheet'!$D$5:$BS$182,AF$9,FALSE))="","",(VLOOKUP($E87,'DTOC Backsheet'!$D$5:$BS$182,AF$9,FALSE))),"")</f>
        <v/>
      </c>
      <c r="AG87" s="201" t="str">
        <f ca="1">IFERROR(IF((VLOOKUP($E87,'DTOC Backsheet'!$D$5:$BS$182,AG$9,FALSE))="","",(VLOOKUP($E87,'DTOC Backsheet'!$D$5:$BS$182,AG$9,FALSE))),"")</f>
        <v/>
      </c>
      <c r="AH87" s="197">
        <f t="shared" ca="1" si="12"/>
        <v>81.619654417198092</v>
      </c>
      <c r="AI87" s="197">
        <f t="shared" ca="1" si="13"/>
        <v>-43.840898443753929</v>
      </c>
      <c r="AJ87" s="197">
        <f t="shared" ca="1" si="14"/>
        <v>-195.49388078264377</v>
      </c>
      <c r="AK87" s="197">
        <f t="shared" ca="1" si="15"/>
        <v>6.6546652989276254</v>
      </c>
      <c r="AL87" s="200">
        <f t="shared" ca="1" si="16"/>
        <v>-127.87183810819079</v>
      </c>
      <c r="AM87" s="199">
        <f t="shared" ca="1" si="17"/>
        <v>117.86406840059851</v>
      </c>
      <c r="AN87" s="197" t="str">
        <f t="shared" ca="1" si="18"/>
        <v/>
      </c>
      <c r="AO87" s="197" t="str">
        <f t="shared" ca="1" si="19"/>
        <v/>
      </c>
      <c r="AP87" s="200" t="str">
        <f t="shared" ca="1" si="20"/>
        <v/>
      </c>
      <c r="AQ87" s="196">
        <f t="shared" ca="1" si="21"/>
        <v>115.50048230048151</v>
      </c>
      <c r="AR87" s="197">
        <f t="shared" ca="1" si="22"/>
        <v>-75.651804519054451</v>
      </c>
      <c r="AS87" s="197">
        <f t="shared" ca="1" si="23"/>
        <v>-166.8789805567377</v>
      </c>
      <c r="AT87" s="197">
        <f t="shared" ca="1" si="24"/>
        <v>-125.20980480560075</v>
      </c>
      <c r="AU87" s="200">
        <f t="shared" ca="1" si="25"/>
        <v>-290.24414436322604</v>
      </c>
      <c r="AV87" s="199">
        <f t="shared" ca="1" si="26"/>
        <v>-72.626406364520335</v>
      </c>
      <c r="AW87" s="197" t="str">
        <f t="shared" ca="1" si="27"/>
        <v/>
      </c>
      <c r="AX87" s="198" t="str">
        <f t="shared" ca="1" si="28"/>
        <v/>
      </c>
      <c r="AY87" s="199" t="str">
        <f t="shared" ca="1" si="29"/>
        <v/>
      </c>
    </row>
    <row r="88" spans="1:51">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7"/>
        <v>E09000013</v>
      </c>
      <c r="F88" s="29" t="str">
        <f ca="1">IF(E88="","",VLOOKUP(E88,'Org list'!$J$9:$K$636,2,0))</f>
        <v>Hammersmith and Fulham</v>
      </c>
      <c r="G88" s="196">
        <f ca="1">IFERROR(IF((VLOOKUP($E88,'DTOC Backsheet'!$D$5:$BS$182,G$9,FALSE))="","",(VLOOKUP($E88,'DTOC Backsheet'!$D$5:$BS$182,G$9,FALSE))),"")</f>
        <v>325.74177808670999</v>
      </c>
      <c r="H88" s="197">
        <f ca="1">IFERROR(IF((VLOOKUP($E88,'DTOC Backsheet'!$D$5:$BS$182,H$9,FALSE))="","",(VLOOKUP($E88,'DTOC Backsheet'!$D$5:$BS$182,H$9,FALSE))),"")</f>
        <v>203.07751018794892</v>
      </c>
      <c r="I88" s="197">
        <f ca="1">IFERROR(IF((VLOOKUP($E88,'DTOC Backsheet'!$D$5:$BS$182,I$9,FALSE))="","",(VLOOKUP($E88,'DTOC Backsheet'!$D$5:$BS$182,I$9,FALSE))),"")</f>
        <v>261.00230336236388</v>
      </c>
      <c r="J88" s="198">
        <f ca="1">IFERROR(IF((VLOOKUP($E88,'DTOC Backsheet'!$D$5:$BS$182,J$9,FALSE))="","",(VLOOKUP($E88,'DTOC Backsheet'!$D$5:$BS$182,J$9,FALSE))),"")</f>
        <v>278.03900723719181</v>
      </c>
      <c r="K88" s="223">
        <f ca="1">IFERROR(IF((VLOOKUP($E88,'DTOC Backsheet'!$D$5:$BS$182,K$9,FALSE))="","",(VLOOKUP($E88,'DTOC Backsheet'!$D$5:$BS$182,K$9,FALSE))),"")</f>
        <v>316.20122391680633</v>
      </c>
      <c r="L88" s="199">
        <f ca="1">IFERROR(IF((VLOOKUP($E88,'DTOC Backsheet'!$D$5:$BS$182,L$9,FALSE))="","",(VLOOKUP($E88,'DTOC Backsheet'!$D$5:$BS$182,L$9,FALSE))),"")</f>
        <v>413.65117008082211</v>
      </c>
      <c r="M88" s="197">
        <f ca="1">IFERROR(IF((VLOOKUP($E88,'DTOC Backsheet'!$D$5:$BS$182,M$9,FALSE))="","",(VLOOKUP($E88,'DTOC Backsheet'!$D$5:$BS$182,M$9,FALSE))),"")</f>
        <v>299.48195073766891</v>
      </c>
      <c r="N88" s="198">
        <f ca="1">IFERROR(IF((VLOOKUP($E88,'DTOC Backsheet'!$D$5:$BS$182,N$9,FALSE))="","",(VLOOKUP($E88,'DTOC Backsheet'!$D$5:$BS$182,N$9,FALSE))),"")</f>
        <v>321.01773146487204</v>
      </c>
      <c r="O88" s="199">
        <f ca="1">IFERROR(IF((VLOOKUP($E88,'DTOC Backsheet'!$D$5:$BS$182,O$9,FALSE))="","",(VLOOKUP($E88,'DTOC Backsheet'!$D$5:$BS$182,O$9,FALSE))),"")</f>
        <v>405.1418749305094</v>
      </c>
      <c r="P88" s="197">
        <f ca="1">IFERROR(IF((VLOOKUP($E88,'DTOC Backsheet'!$D$5:$BS$182,P$9,FALSE))="","",(VLOOKUP($E88,'DTOC Backsheet'!$D$5:$BS$182,P$9,FALSE))),"")</f>
        <v>294.48112850225482</v>
      </c>
      <c r="Q88" s="197">
        <f ca="1">IFERROR(IF((VLOOKUP($E88,'DTOC Backsheet'!$D$5:$BS$182,Q$9,FALSE))="","",(VLOOKUP($E88,'DTOC Backsheet'!$D$5:$BS$182,Q$9,FALSE))),"")</f>
        <v>294.48112850225482</v>
      </c>
      <c r="R88" s="197">
        <f ca="1">IFERROR(IF((VLOOKUP($E88,'DTOC Backsheet'!$D$5:$BS$182,R$9,FALSE))="","",(VLOOKUP($E88,'DTOC Backsheet'!$D$5:$BS$182,R$9,FALSE))),"")</f>
        <v>284.97522442333309</v>
      </c>
      <c r="S88" s="197">
        <f ca="1">IFERROR(IF((VLOOKUP($E88,'DTOC Backsheet'!$D$5:$BS$182,S$9,FALSE))="","",(VLOOKUP($E88,'DTOC Backsheet'!$D$5:$BS$182,S$9,FALSE))),"")</f>
        <v>257.24286968311992</v>
      </c>
      <c r="T88" s="223">
        <f ca="1">IFERROR(IF((VLOOKUP($E88,'DTOC Backsheet'!$D$5:$BS$182,T$9,FALSE))="","",(VLOOKUP($E88,'DTOC Backsheet'!$D$5:$BS$182,T$9,FALSE))),"")</f>
        <v>248.94471259656768</v>
      </c>
      <c r="U88" s="199">
        <f ca="1">IFERROR(IF((VLOOKUP($E88,'DTOC Backsheet'!$D$5:$BS$182,U$9,FALSE))="","",(VLOOKUP($E88,'DTOC Backsheet'!$D$5:$BS$182,U$9,FALSE))),"")</f>
        <v>257.24286968311992</v>
      </c>
      <c r="V88" s="197">
        <f ca="1">IFERROR(IF((VLOOKUP($E88,'DTOC Backsheet'!$D$5:$BS$182,V$9,FALSE))="","",(VLOOKUP($E88,'DTOC Backsheet'!$D$5:$BS$182,V$9,FALSE))),"")</f>
        <v>255.36861022602903</v>
      </c>
      <c r="W88" s="197">
        <f ca="1">IFERROR(IF((VLOOKUP($E88,'DTOC Backsheet'!$D$5:$BS$182,W$9,FALSE))="","",(VLOOKUP($E88,'DTOC Backsheet'!$D$5:$BS$182,W$9,FALSE))),"")</f>
        <v>230.65551891383274</v>
      </c>
      <c r="X88" s="200">
        <f ca="1">IFERROR(IF((VLOOKUP($E88,'DTOC Backsheet'!$D$5:$BS$182,X$9,FALSE))="","",(VLOOKUP($E88,'DTOC Backsheet'!$D$5:$BS$182,X$9,FALSE))),"")</f>
        <v>255.36861022602903</v>
      </c>
      <c r="Y88" s="196">
        <f ca="1">IFERROR(IF((VLOOKUP($E88,'DTOC Backsheet'!$D$5:$BS$182,Y$9,FALSE))="","",(VLOOKUP($E88,'DTOC Backsheet'!$D$5:$BS$182,Y$9,FALSE))),"")</f>
        <v>308.23086165809519</v>
      </c>
      <c r="Z88" s="197">
        <f ca="1">IFERROR(IF((VLOOKUP($E88,'DTOC Backsheet'!$D$5:$BS$182,Z$9,FALSE))="","",(VLOOKUP($E88,'DTOC Backsheet'!$D$5:$BS$182,Z$9,FALSE))),"")</f>
        <v>299.48195073766891</v>
      </c>
      <c r="AA88" s="197">
        <f ca="1">IFERROR(IF((VLOOKUP($E88,'DTOC Backsheet'!$D$5:$BS$182,AA$9,FALSE))="","",(VLOOKUP($E88,'DTOC Backsheet'!$D$5:$BS$182,AA$9,FALSE))),"")</f>
        <v>163.53733489719897</v>
      </c>
      <c r="AB88" s="197">
        <f ca="1">IFERROR(IF((VLOOKUP($E88,'DTOC Backsheet'!$D$5:$BS$182,AB$9,FALSE))="","",(VLOOKUP($E88,'DTOC Backsheet'!$D$5:$BS$182,AB$9,FALSE))),"")</f>
        <v>168.92128007899976</v>
      </c>
      <c r="AC88" s="223">
        <f ca="1">IFERROR(IF((VLOOKUP($E88,'DTOC Backsheet'!$D$5:$BS$182,AC$9,FALSE))="","",(VLOOKUP($E88,'DTOC Backsheet'!$D$5:$BS$182,AC$9,FALSE))),"")</f>
        <v>144.69352676089619</v>
      </c>
      <c r="AD88" s="199">
        <f ca="1">IFERROR(IF((VLOOKUP($E88,'DTOC Backsheet'!$D$5:$BS$182,AD$9,FALSE))="","",(VLOOKUP($E88,'DTOC Backsheet'!$D$5:$BS$182,AD$9,FALSE))),"")</f>
        <v>156.13441027222288</v>
      </c>
      <c r="AE88" s="197" t="str">
        <f ca="1">IFERROR(IF((VLOOKUP($E88,'DTOC Backsheet'!$D$5:$BS$182,AE$9,FALSE))="","",(VLOOKUP($E88,'DTOC Backsheet'!$D$5:$BS$182,AE$9,FALSE))),"")</f>
        <v/>
      </c>
      <c r="AF88" s="197" t="str">
        <f ca="1">IFERROR(IF((VLOOKUP($E88,'DTOC Backsheet'!$D$5:$BS$182,AF$9,FALSE))="","",(VLOOKUP($E88,'DTOC Backsheet'!$D$5:$BS$182,AF$9,FALSE))),"")</f>
        <v/>
      </c>
      <c r="AG88" s="201" t="str">
        <f ca="1">IFERROR(IF((VLOOKUP($E88,'DTOC Backsheet'!$D$5:$BS$182,AG$9,FALSE))="","",(VLOOKUP($E88,'DTOC Backsheet'!$D$5:$BS$182,AG$9,FALSE))),"")</f>
        <v/>
      </c>
      <c r="AH88" s="197">
        <f t="shared" ca="1" si="12"/>
        <v>17.510916428614792</v>
      </c>
      <c r="AI88" s="197">
        <f t="shared" ca="1" si="13"/>
        <v>-96.404440549719993</v>
      </c>
      <c r="AJ88" s="197">
        <f t="shared" ca="1" si="14"/>
        <v>97.464968465164901</v>
      </c>
      <c r="AK88" s="197">
        <f t="shared" ca="1" si="15"/>
        <v>109.11772715819205</v>
      </c>
      <c r="AL88" s="200">
        <f t="shared" ca="1" si="16"/>
        <v>171.50769715591014</v>
      </c>
      <c r="AM88" s="199">
        <f t="shared" ca="1" si="17"/>
        <v>257.5167598085992</v>
      </c>
      <c r="AN88" s="197" t="str">
        <f t="shared" ca="1" si="18"/>
        <v/>
      </c>
      <c r="AO88" s="197" t="str">
        <f t="shared" ca="1" si="19"/>
        <v/>
      </c>
      <c r="AP88" s="200" t="str">
        <f t="shared" ca="1" si="20"/>
        <v/>
      </c>
      <c r="AQ88" s="196">
        <f t="shared" ca="1" si="21"/>
        <v>-13.749733155840374</v>
      </c>
      <c r="AR88" s="197">
        <f t="shared" ca="1" si="22"/>
        <v>-5.0008222354140912</v>
      </c>
      <c r="AS88" s="197">
        <f t="shared" ca="1" si="23"/>
        <v>121.43788952613411</v>
      </c>
      <c r="AT88" s="197">
        <f t="shared" ca="1" si="24"/>
        <v>88.321589604120163</v>
      </c>
      <c r="AU88" s="200">
        <f t="shared" ca="1" si="25"/>
        <v>104.25118583567149</v>
      </c>
      <c r="AV88" s="199">
        <f t="shared" ca="1" si="26"/>
        <v>101.10845941089704</v>
      </c>
      <c r="AW88" s="197" t="str">
        <f t="shared" ca="1" si="27"/>
        <v/>
      </c>
      <c r="AX88" s="198" t="str">
        <f t="shared" ca="1" si="28"/>
        <v/>
      </c>
      <c r="AY88" s="199" t="str">
        <f t="shared" ca="1" si="29"/>
        <v/>
      </c>
    </row>
    <row r="89" spans="1:51">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7"/>
        <v>E10000014</v>
      </c>
      <c r="F89" s="29" t="str">
        <f ca="1">IF(E89="","",VLOOKUP(E89,'Org list'!$J$9:$K$636,2,0))</f>
        <v>Hampshire</v>
      </c>
      <c r="G89" s="196">
        <f ca="1">IFERROR(IF((VLOOKUP($E89,'DTOC Backsheet'!$D$5:$BS$182,G$9,FALSE))="","",(VLOOKUP($E89,'DTOC Backsheet'!$D$5:$BS$182,G$9,FALSE))),"")</f>
        <v>661.41930213193825</v>
      </c>
      <c r="H89" s="197">
        <f ca="1">IFERROR(IF((VLOOKUP($E89,'DTOC Backsheet'!$D$5:$BS$182,H$9,FALSE))="","",(VLOOKUP($E89,'DTOC Backsheet'!$D$5:$BS$182,H$9,FALSE))),"")</f>
        <v>650.88391014604463</v>
      </c>
      <c r="I89" s="197">
        <f ca="1">IFERROR(IF((VLOOKUP($E89,'DTOC Backsheet'!$D$5:$BS$182,I$9,FALSE))="","",(VLOOKUP($E89,'DTOC Backsheet'!$D$5:$BS$182,I$9,FALSE))),"")</f>
        <v>696.9993540141229</v>
      </c>
      <c r="J89" s="198">
        <f ca="1">IFERROR(IF((VLOOKUP($E89,'DTOC Backsheet'!$D$5:$BS$182,J$9,FALSE))="","",(VLOOKUP($E89,'DTOC Backsheet'!$D$5:$BS$182,J$9,FALSE))),"")</f>
        <v>789.69232034615243</v>
      </c>
      <c r="K89" s="223">
        <f ca="1">IFERROR(IF((VLOOKUP($E89,'DTOC Backsheet'!$D$5:$BS$182,K$9,FALSE))="","",(VLOOKUP($E89,'DTOC Backsheet'!$D$5:$BS$182,K$9,FALSE))),"")</f>
        <v>749.12181962854424</v>
      </c>
      <c r="L89" s="199">
        <f ca="1">IFERROR(IF((VLOOKUP($E89,'DTOC Backsheet'!$D$5:$BS$182,L$9,FALSE))="","",(VLOOKUP($E89,'DTOC Backsheet'!$D$5:$BS$182,L$9,FALSE))),"")</f>
        <v>728.51311425262952</v>
      </c>
      <c r="M89" s="197">
        <f ca="1">IFERROR(IF((VLOOKUP($E89,'DTOC Backsheet'!$D$5:$BS$182,M$9,FALSE))="","",(VLOOKUP($E89,'DTOC Backsheet'!$D$5:$BS$182,M$9,FALSE))),"")</f>
        <v>651.61660311819583</v>
      </c>
      <c r="N89" s="198">
        <f ca="1">IFERROR(IF((VLOOKUP($E89,'DTOC Backsheet'!$D$5:$BS$182,N$9,FALSE))="","",(VLOOKUP($E89,'DTOC Backsheet'!$D$5:$BS$182,N$9,FALSE))),"")</f>
        <v>603.14089026623515</v>
      </c>
      <c r="O89" s="199">
        <f ca="1">IFERROR(IF((VLOOKUP($E89,'DTOC Backsheet'!$D$5:$BS$182,O$9,FALSE))="","",(VLOOKUP($E89,'DTOC Backsheet'!$D$5:$BS$182,O$9,FALSE))),"")</f>
        <v>754.08708531380137</v>
      </c>
      <c r="P89" s="197">
        <f ca="1">IFERROR(IF((VLOOKUP($E89,'DTOC Backsheet'!$D$5:$BS$182,P$9,FALSE))="","",(VLOOKUP($E89,'DTOC Backsheet'!$D$5:$BS$182,P$9,FALSE))),"")</f>
        <v>791.32231977769823</v>
      </c>
      <c r="Q89" s="197">
        <f ca="1">IFERROR(IF((VLOOKUP($E89,'DTOC Backsheet'!$D$5:$BS$182,Q$9,FALSE))="","",(VLOOKUP($E89,'DTOC Backsheet'!$D$5:$BS$182,Q$9,FALSE))),"")</f>
        <v>701.52727065799445</v>
      </c>
      <c r="R89" s="197">
        <f ca="1">IFERROR(IF((VLOOKUP($E89,'DTOC Backsheet'!$D$5:$BS$182,R$9,FALSE))="","",(VLOOKUP($E89,'DTOC Backsheet'!$D$5:$BS$182,R$9,FALSE))),"")</f>
        <v>583.76900198042313</v>
      </c>
      <c r="S89" s="197">
        <f ca="1">IFERROR(IF((VLOOKUP($E89,'DTOC Backsheet'!$D$5:$BS$182,S$9,FALSE))="","",(VLOOKUP($E89,'DTOC Backsheet'!$D$5:$BS$182,S$9,FALSE))),"")</f>
        <v>499.98972443665519</v>
      </c>
      <c r="T89" s="223">
        <f ca="1">IFERROR(IF((VLOOKUP($E89,'DTOC Backsheet'!$D$5:$BS$182,T$9,FALSE))="","",(VLOOKUP($E89,'DTOC Backsheet'!$D$5:$BS$182,T$9,FALSE))),"")</f>
        <v>364.93107689425494</v>
      </c>
      <c r="U89" s="199">
        <f ca="1">IFERROR(IF((VLOOKUP($E89,'DTOC Backsheet'!$D$5:$BS$182,U$9,FALSE))="","",(VLOOKUP($E89,'DTOC Backsheet'!$D$5:$BS$182,U$9,FALSE))),"")</f>
        <v>377.09544612406336</v>
      </c>
      <c r="V89" s="197">
        <f ca="1">IFERROR(IF((VLOOKUP($E89,'DTOC Backsheet'!$D$5:$BS$182,V$9,FALSE))="","",(VLOOKUP($E89,'DTOC Backsheet'!$D$5:$BS$182,V$9,FALSE))),"")</f>
        <v>374.76758576513777</v>
      </c>
      <c r="W89" s="197">
        <f ca="1">IFERROR(IF((VLOOKUP($E89,'DTOC Backsheet'!$D$5:$BS$182,W$9,FALSE))="","",(VLOOKUP($E89,'DTOC Backsheet'!$D$5:$BS$182,W$9,FALSE))),"")</f>
        <v>338.49975488464059</v>
      </c>
      <c r="X89" s="200">
        <f ca="1">IFERROR(IF((VLOOKUP($E89,'DTOC Backsheet'!$D$5:$BS$182,X$9,FALSE))="","",(VLOOKUP($E89,'DTOC Backsheet'!$D$5:$BS$182,X$9,FALSE))),"")</f>
        <v>374.76758576513777</v>
      </c>
      <c r="Y89" s="196">
        <f ca="1">IFERROR(IF((VLOOKUP($E89,'DTOC Backsheet'!$D$5:$BS$182,Y$9,FALSE))="","",(VLOOKUP($E89,'DTOC Backsheet'!$D$5:$BS$182,Y$9,FALSE))),"")</f>
        <v>811.2093200027341</v>
      </c>
      <c r="Z89" s="197">
        <f ca="1">IFERROR(IF((VLOOKUP($E89,'DTOC Backsheet'!$D$5:$BS$182,Z$9,FALSE))="","",(VLOOKUP($E89,'DTOC Backsheet'!$D$5:$BS$182,Z$9,FALSE))),"")</f>
        <v>838.62063391143283</v>
      </c>
      <c r="AA89" s="197">
        <f ca="1">IFERROR(IF((VLOOKUP($E89,'DTOC Backsheet'!$D$5:$BS$182,AA$9,FALSE))="","",(VLOOKUP($E89,'DTOC Backsheet'!$D$5:$BS$182,AA$9,FALSE))),"")</f>
        <v>809.18566595578318</v>
      </c>
      <c r="AB89" s="197">
        <f ca="1">IFERROR(IF((VLOOKUP($E89,'DTOC Backsheet'!$D$5:$BS$182,AB$9,FALSE))="","",(VLOOKUP($E89,'DTOC Backsheet'!$D$5:$BS$182,AB$9,FALSE))),"")</f>
        <v>854.25796063787197</v>
      </c>
      <c r="AC89" s="223">
        <f ca="1">IFERROR(IF((VLOOKUP($E89,'DTOC Backsheet'!$D$5:$BS$182,AC$9,FALSE))="","",(VLOOKUP($E89,'DTOC Backsheet'!$D$5:$BS$182,AC$9,FALSE))),"")</f>
        <v>822.79933863527128</v>
      </c>
      <c r="AD89" s="199">
        <f ca="1">IFERROR(IF((VLOOKUP($E89,'DTOC Backsheet'!$D$5:$BS$182,AD$9,FALSE))="","",(VLOOKUP($E89,'DTOC Backsheet'!$D$5:$BS$182,AD$9,FALSE))),"")</f>
        <v>668.63369396755581</v>
      </c>
      <c r="AE89" s="197" t="str">
        <f ca="1">IFERROR(IF((VLOOKUP($E89,'DTOC Backsheet'!$D$5:$BS$182,AE$9,FALSE))="","",(VLOOKUP($E89,'DTOC Backsheet'!$D$5:$BS$182,AE$9,FALSE))),"")</f>
        <v/>
      </c>
      <c r="AF89" s="197" t="str">
        <f ca="1">IFERROR(IF((VLOOKUP($E89,'DTOC Backsheet'!$D$5:$BS$182,AF$9,FALSE))="","",(VLOOKUP($E89,'DTOC Backsheet'!$D$5:$BS$182,AF$9,FALSE))),"")</f>
        <v/>
      </c>
      <c r="AG89" s="201" t="str">
        <f ca="1">IFERROR(IF((VLOOKUP($E89,'DTOC Backsheet'!$D$5:$BS$182,AG$9,FALSE))="","",(VLOOKUP($E89,'DTOC Backsheet'!$D$5:$BS$182,AG$9,FALSE))),"")</f>
        <v/>
      </c>
      <c r="AH89" s="197">
        <f t="shared" ca="1" si="12"/>
        <v>-149.79001787079585</v>
      </c>
      <c r="AI89" s="197">
        <f t="shared" ca="1" si="13"/>
        <v>-187.73672376538821</v>
      </c>
      <c r="AJ89" s="197">
        <f t="shared" ca="1" si="14"/>
        <v>-112.18631194166028</v>
      </c>
      <c r="AK89" s="197">
        <f t="shared" ca="1" si="15"/>
        <v>-64.565640291719546</v>
      </c>
      <c r="AL89" s="200">
        <f t="shared" ca="1" si="16"/>
        <v>-73.677519006727039</v>
      </c>
      <c r="AM89" s="199">
        <f t="shared" ca="1" si="17"/>
        <v>59.879420285073707</v>
      </c>
      <c r="AN89" s="197" t="str">
        <f t="shared" ca="1" si="18"/>
        <v/>
      </c>
      <c r="AO89" s="197" t="str">
        <f t="shared" ca="1" si="19"/>
        <v/>
      </c>
      <c r="AP89" s="200" t="str">
        <f t="shared" ca="1" si="20"/>
        <v/>
      </c>
      <c r="AQ89" s="196">
        <f t="shared" ca="1" si="21"/>
        <v>-19.887000225035877</v>
      </c>
      <c r="AR89" s="197">
        <f t="shared" ca="1" si="22"/>
        <v>-137.09336325343838</v>
      </c>
      <c r="AS89" s="197">
        <f t="shared" ca="1" si="23"/>
        <v>-225.41666397536005</v>
      </c>
      <c r="AT89" s="197">
        <f t="shared" ca="1" si="24"/>
        <v>-354.26823620121678</v>
      </c>
      <c r="AU89" s="200">
        <f t="shared" ca="1" si="25"/>
        <v>-457.86826174101634</v>
      </c>
      <c r="AV89" s="199">
        <f t="shared" ca="1" si="26"/>
        <v>-291.53824784349246</v>
      </c>
      <c r="AW89" s="197" t="str">
        <f t="shared" ca="1" si="27"/>
        <v/>
      </c>
      <c r="AX89" s="198" t="str">
        <f t="shared" ca="1" si="28"/>
        <v/>
      </c>
      <c r="AY89" s="199" t="str">
        <f t="shared" ca="1" si="29"/>
        <v/>
      </c>
    </row>
    <row r="90" spans="1:51">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7"/>
        <v>E09000014</v>
      </c>
      <c r="F90" s="29" t="str">
        <f ca="1">IF(E90="","",VLOOKUP(E90,'Org list'!$J$9:$K$636,2,0))</f>
        <v>Haringey</v>
      </c>
      <c r="G90" s="196">
        <f ca="1">IFERROR(IF((VLOOKUP($E90,'DTOC Backsheet'!$D$5:$BS$182,G$9,FALSE))="","",(VLOOKUP($E90,'DTOC Backsheet'!$D$5:$BS$182,G$9,FALSE))),"")</f>
        <v>354.45889412610978</v>
      </c>
      <c r="H90" s="197">
        <f ca="1">IFERROR(IF((VLOOKUP($E90,'DTOC Backsheet'!$D$5:$BS$182,H$9,FALSE))="","",(VLOOKUP($E90,'DTOC Backsheet'!$D$5:$BS$182,H$9,FALSE))),"")</f>
        <v>210.11982508944288</v>
      </c>
      <c r="I90" s="197">
        <f ca="1">IFERROR(IF((VLOOKUP($E90,'DTOC Backsheet'!$D$5:$BS$182,I$9,FALSE))="","",(VLOOKUP($E90,'DTOC Backsheet'!$D$5:$BS$182,I$9,FALSE))),"")</f>
        <v>234.72845325307134</v>
      </c>
      <c r="J90" s="198">
        <f ca="1">IFERROR(IF((VLOOKUP($E90,'DTOC Backsheet'!$D$5:$BS$182,J$9,FALSE))="","",(VLOOKUP($E90,'DTOC Backsheet'!$D$5:$BS$182,J$9,FALSE))),"")</f>
        <v>207.2803679936396</v>
      </c>
      <c r="K90" s="223">
        <f ca="1">IFERROR(IF((VLOOKUP($E90,'DTOC Backsheet'!$D$5:$BS$182,K$9,FALSE))="","",(VLOOKUP($E90,'DTOC Backsheet'!$D$5:$BS$182,K$9,FALSE))),"")</f>
        <v>217.21846782895111</v>
      </c>
      <c r="L90" s="199">
        <f ca="1">IFERROR(IF((VLOOKUP($E90,'DTOC Backsheet'!$D$5:$BS$182,L$9,FALSE))="","",(VLOOKUP($E90,'DTOC Backsheet'!$D$5:$BS$182,L$9,FALSE))),"")</f>
        <v>195.44929676112594</v>
      </c>
      <c r="M90" s="197">
        <f ca="1">IFERROR(IF((VLOOKUP($E90,'DTOC Backsheet'!$D$5:$BS$182,M$9,FALSE))="","",(VLOOKUP($E90,'DTOC Backsheet'!$D$5:$BS$182,M$9,FALSE))),"")</f>
        <v>266.92991705748284</v>
      </c>
      <c r="N90" s="198">
        <f ca="1">IFERROR(IF((VLOOKUP($E90,'DTOC Backsheet'!$D$5:$BS$182,N$9,FALSE))="","",(VLOOKUP($E90,'DTOC Backsheet'!$D$5:$BS$182,N$9,FALSE))),"")</f>
        <v>253.24120336222728</v>
      </c>
      <c r="O90" s="199">
        <f ca="1">IFERROR(IF((VLOOKUP($E90,'DTOC Backsheet'!$D$5:$BS$182,O$9,FALSE))="","",(VLOOKUP($E90,'DTOC Backsheet'!$D$5:$BS$182,O$9,FALSE))),"")</f>
        <v>271.49282162256799</v>
      </c>
      <c r="P90" s="197">
        <f ca="1">IFERROR(IF((VLOOKUP($E90,'DTOC Backsheet'!$D$5:$BS$182,P$9,FALSE))="","",(VLOOKUP($E90,'DTOC Backsheet'!$D$5:$BS$182,P$9,FALSE))),"")</f>
        <v>243.36700594659854</v>
      </c>
      <c r="Q90" s="197">
        <f ca="1">IFERROR(IF((VLOOKUP($E90,'DTOC Backsheet'!$D$5:$BS$182,Q$9,FALSE))="","",(VLOOKUP($E90,'DTOC Backsheet'!$D$5:$BS$182,Q$9,FALSE))),"")</f>
        <v>243.36700594659854</v>
      </c>
      <c r="R90" s="197">
        <f ca="1">IFERROR(IF((VLOOKUP($E90,'DTOC Backsheet'!$D$5:$BS$182,R$9,FALSE))="","",(VLOOKUP($E90,'DTOC Backsheet'!$D$5:$BS$182,R$9,FALSE))),"")</f>
        <v>235.51645736767597</v>
      </c>
      <c r="S90" s="197">
        <f ca="1">IFERROR(IF((VLOOKUP($E90,'DTOC Backsheet'!$D$5:$BS$182,S$9,FALSE))="","",(VLOOKUP($E90,'DTOC Backsheet'!$D$5:$BS$182,S$9,FALSE))),"")</f>
        <v>243.36700594659854</v>
      </c>
      <c r="T90" s="223">
        <f ca="1">IFERROR(IF((VLOOKUP($E90,'DTOC Backsheet'!$D$5:$BS$182,T$9,FALSE))="","",(VLOOKUP($E90,'DTOC Backsheet'!$D$5:$BS$182,T$9,FALSE))),"")</f>
        <v>235.51645736767597</v>
      </c>
      <c r="U90" s="199">
        <f ca="1">IFERROR(IF((VLOOKUP($E90,'DTOC Backsheet'!$D$5:$BS$182,U$9,FALSE))="","",(VLOOKUP($E90,'DTOC Backsheet'!$D$5:$BS$182,U$9,FALSE))),"")</f>
        <v>243.36700594659854</v>
      </c>
      <c r="V90" s="197">
        <f ca="1">IFERROR(IF((VLOOKUP($E90,'DTOC Backsheet'!$D$5:$BS$182,V$9,FALSE))="","",(VLOOKUP($E90,'DTOC Backsheet'!$D$5:$BS$182,V$9,FALSE))),"")</f>
        <v>239.93904780910879</v>
      </c>
      <c r="W90" s="197">
        <f ca="1">IFERROR(IF((VLOOKUP($E90,'DTOC Backsheet'!$D$5:$BS$182,W$9,FALSE))="","",(VLOOKUP($E90,'DTOC Backsheet'!$D$5:$BS$182,W$9,FALSE))),"")</f>
        <v>216.71913995661438</v>
      </c>
      <c r="X90" s="200">
        <f ca="1">IFERROR(IF((VLOOKUP($E90,'DTOC Backsheet'!$D$5:$BS$182,X$9,FALSE))="","",(VLOOKUP($E90,'DTOC Backsheet'!$D$5:$BS$182,X$9,FALSE))),"")</f>
        <v>239.93904780910879</v>
      </c>
      <c r="Y90" s="196">
        <f ca="1">IFERROR(IF((VLOOKUP($E90,'DTOC Backsheet'!$D$5:$BS$182,Y$9,FALSE))="","",(VLOOKUP($E90,'DTOC Backsheet'!$D$5:$BS$182,Y$9,FALSE))),"")</f>
        <v>314.84041499087715</v>
      </c>
      <c r="Z90" s="197">
        <f ca="1">IFERROR(IF((VLOOKUP($E90,'DTOC Backsheet'!$D$5:$BS$182,Z$9,FALSE))="","",(VLOOKUP($E90,'DTOC Backsheet'!$D$5:$BS$182,Z$9,FALSE))),"")</f>
        <v>185.71021579896666</v>
      </c>
      <c r="AA90" s="197">
        <f ca="1">IFERROR(IF((VLOOKUP($E90,'DTOC Backsheet'!$D$5:$BS$182,AA$9,FALSE))="","",(VLOOKUP($E90,'DTOC Backsheet'!$D$5:$BS$182,AA$9,FALSE))),"")</f>
        <v>146.9255269957427</v>
      </c>
      <c r="AB90" s="197">
        <f ca="1">IFERROR(IF((VLOOKUP($E90,'DTOC Backsheet'!$D$5:$BS$182,AB$9,FALSE))="","",(VLOOKUP($E90,'DTOC Backsheet'!$D$5:$BS$182,AB$9,FALSE))),"")</f>
        <v>234.53329464537808</v>
      </c>
      <c r="AC90" s="223">
        <f ca="1">IFERROR(IF((VLOOKUP($E90,'DTOC Backsheet'!$D$5:$BS$182,AC$9,FALSE))="","",(VLOOKUP($E90,'DTOC Backsheet'!$D$5:$BS$182,AC$9,FALSE))),"")</f>
        <v>292.0258921654513</v>
      </c>
      <c r="AD90" s="199">
        <f ca="1">IFERROR(IF((VLOOKUP($E90,'DTOC Backsheet'!$D$5:$BS$182,AD$9,FALSE))="","",(VLOOKUP($E90,'DTOC Backsheet'!$D$5:$BS$182,AD$9,FALSE))),"")</f>
        <v>381.00253118461222</v>
      </c>
      <c r="AE90" s="197" t="str">
        <f ca="1">IFERROR(IF((VLOOKUP($E90,'DTOC Backsheet'!$D$5:$BS$182,AE$9,FALSE))="","",(VLOOKUP($E90,'DTOC Backsheet'!$D$5:$BS$182,AE$9,FALSE))),"")</f>
        <v/>
      </c>
      <c r="AF90" s="197" t="str">
        <f ca="1">IFERROR(IF((VLOOKUP($E90,'DTOC Backsheet'!$D$5:$BS$182,AF$9,FALSE))="","",(VLOOKUP($E90,'DTOC Backsheet'!$D$5:$BS$182,AF$9,FALSE))),"")</f>
        <v/>
      </c>
      <c r="AG90" s="201" t="str">
        <f ca="1">IFERROR(IF((VLOOKUP($E90,'DTOC Backsheet'!$D$5:$BS$182,AG$9,FALSE))="","",(VLOOKUP($E90,'DTOC Backsheet'!$D$5:$BS$182,AG$9,FALSE))),"")</f>
        <v/>
      </c>
      <c r="AH90" s="197">
        <f t="shared" ca="1" si="12"/>
        <v>39.618479135232633</v>
      </c>
      <c r="AI90" s="197">
        <f t="shared" ca="1" si="13"/>
        <v>24.409609290476226</v>
      </c>
      <c r="AJ90" s="197">
        <f t="shared" ca="1" si="14"/>
        <v>87.802926257328636</v>
      </c>
      <c r="AK90" s="197">
        <f t="shared" ca="1" si="15"/>
        <v>-27.252926651738477</v>
      </c>
      <c r="AL90" s="200">
        <f t="shared" ca="1" si="16"/>
        <v>-74.807424336500191</v>
      </c>
      <c r="AM90" s="199">
        <f t="shared" ca="1" si="17"/>
        <v>-185.55323442348629</v>
      </c>
      <c r="AN90" s="197" t="str">
        <f t="shared" ca="1" si="18"/>
        <v/>
      </c>
      <c r="AO90" s="197" t="str">
        <f t="shared" ca="1" si="19"/>
        <v/>
      </c>
      <c r="AP90" s="200" t="str">
        <f t="shared" ca="1" si="20"/>
        <v/>
      </c>
      <c r="AQ90" s="196">
        <f t="shared" ca="1" si="21"/>
        <v>-71.473409044278611</v>
      </c>
      <c r="AR90" s="197">
        <f t="shared" ca="1" si="22"/>
        <v>57.656790147631881</v>
      </c>
      <c r="AS90" s="197">
        <f t="shared" ca="1" si="23"/>
        <v>88.590930371933268</v>
      </c>
      <c r="AT90" s="197">
        <f t="shared" ca="1" si="24"/>
        <v>8.8337113012204611</v>
      </c>
      <c r="AU90" s="200">
        <f t="shared" ca="1" si="25"/>
        <v>-56.509434797775327</v>
      </c>
      <c r="AV90" s="199">
        <f t="shared" ca="1" si="26"/>
        <v>-137.63552523801368</v>
      </c>
      <c r="AW90" s="197" t="str">
        <f t="shared" ca="1" si="27"/>
        <v/>
      </c>
      <c r="AX90" s="198" t="str">
        <f t="shared" ca="1" si="28"/>
        <v/>
      </c>
      <c r="AY90" s="199" t="str">
        <f t="shared" ca="1" si="29"/>
        <v/>
      </c>
    </row>
    <row r="91" spans="1:51">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7"/>
        <v>E09000015</v>
      </c>
      <c r="F91" s="29" t="str">
        <f ca="1">IF(E91="","",VLOOKUP(E91,'Org list'!$J$9:$K$636,2,0))</f>
        <v>Harrow</v>
      </c>
      <c r="G91" s="196">
        <f ca="1">IFERROR(IF((VLOOKUP($E91,'DTOC Backsheet'!$D$5:$BS$182,G$9,FALSE))="","",(VLOOKUP($E91,'DTOC Backsheet'!$D$5:$BS$182,G$9,FALSE))),"")</f>
        <v>226.5604152386733</v>
      </c>
      <c r="H91" s="197">
        <f ca="1">IFERROR(IF((VLOOKUP($E91,'DTOC Backsheet'!$D$5:$BS$182,H$9,FALSE))="","",(VLOOKUP($E91,'DTOC Backsheet'!$D$5:$BS$182,H$9,FALSE))),"")</f>
        <v>178.94610164347867</v>
      </c>
      <c r="I91" s="197">
        <f ca="1">IFERROR(IF((VLOOKUP($E91,'DTOC Backsheet'!$D$5:$BS$182,I$9,FALSE))="","",(VLOOKUP($E91,'DTOC Backsheet'!$D$5:$BS$182,I$9,FALSE))),"")</f>
        <v>163.77230939885621</v>
      </c>
      <c r="J91" s="198">
        <f ca="1">IFERROR(IF((VLOOKUP($E91,'DTOC Backsheet'!$D$5:$BS$182,J$9,FALSE))="","",(VLOOKUP($E91,'DTOC Backsheet'!$D$5:$BS$182,J$9,FALSE))),"")</f>
        <v>231.79275739199139</v>
      </c>
      <c r="K91" s="223">
        <f ca="1">IFERROR(IF((VLOOKUP($E91,'DTOC Backsheet'!$D$5:$BS$182,K$9,FALSE))="","",(VLOOKUP($E91,'DTOC Backsheet'!$D$5:$BS$182,K$9,FALSE))),"")</f>
        <v>221.85130730068701</v>
      </c>
      <c r="L91" s="199">
        <f ca="1">IFERROR(IF((VLOOKUP($E91,'DTOC Backsheet'!$D$5:$BS$182,L$9,FALSE))="","",(VLOOKUP($E91,'DTOC Backsheet'!$D$5:$BS$182,L$9,FALSE))),"")</f>
        <v>264.23327874256353</v>
      </c>
      <c r="M91" s="197">
        <f ca="1">IFERROR(IF((VLOOKUP($E91,'DTOC Backsheet'!$D$5:$BS$182,M$9,FALSE))="","",(VLOOKUP($E91,'DTOC Backsheet'!$D$5:$BS$182,M$9,FALSE))),"")</f>
        <v>212.99005832893639</v>
      </c>
      <c r="N91" s="198">
        <f ca="1">IFERROR(IF((VLOOKUP($E91,'DTOC Backsheet'!$D$5:$BS$182,N$9,FALSE))="","",(VLOOKUP($E91,'DTOC Backsheet'!$D$5:$BS$182,N$9,FALSE))),"")</f>
        <v>264.06681092580362</v>
      </c>
      <c r="O91" s="199">
        <f ca="1">IFERROR(IF((VLOOKUP($E91,'DTOC Backsheet'!$D$5:$BS$182,O$9,FALSE))="","",(VLOOKUP($E91,'DTOC Backsheet'!$D$5:$BS$182,O$9,FALSE))),"")</f>
        <v>274.28216144517711</v>
      </c>
      <c r="P91" s="197">
        <f ca="1">IFERROR(IF((VLOOKUP($E91,'DTOC Backsheet'!$D$5:$BS$182,P$9,FALSE))="","",(VLOOKUP($E91,'DTOC Backsheet'!$D$5:$BS$182,P$9,FALSE))),"")</f>
        <v>240.41845273939413</v>
      </c>
      <c r="Q91" s="197">
        <f ca="1">IFERROR(IF((VLOOKUP($E91,'DTOC Backsheet'!$D$5:$BS$182,Q$9,FALSE))="","",(VLOOKUP($E91,'DTOC Backsheet'!$D$5:$BS$182,Q$9,FALSE))),"")</f>
        <v>240.2652224816035</v>
      </c>
      <c r="R91" s="197">
        <f ca="1">IFERROR(IF((VLOOKUP($E91,'DTOC Backsheet'!$D$5:$BS$182,R$9,FALSE))="","",(VLOOKUP($E91,'DTOC Backsheet'!$D$5:$BS$182,R$9,FALSE))),"")</f>
        <v>233.25452052787412</v>
      </c>
      <c r="S91" s="197">
        <f ca="1">IFERROR(IF((VLOOKUP($E91,'DTOC Backsheet'!$D$5:$BS$182,S$9,FALSE))="","",(VLOOKUP($E91,'DTOC Backsheet'!$D$5:$BS$182,S$9,FALSE))),"")</f>
        <v>239.09045717187558</v>
      </c>
      <c r="T91" s="223">
        <f ca="1">IFERROR(IF((VLOOKUP($E91,'DTOC Backsheet'!$D$5:$BS$182,T$9,FALSE))="","",(VLOOKUP($E91,'DTOC Backsheet'!$D$5:$BS$182,T$9,FALSE))),"")</f>
        <v>222.22923864589325</v>
      </c>
      <c r="U91" s="199">
        <f ca="1">IFERROR(IF((VLOOKUP($E91,'DTOC Backsheet'!$D$5:$BS$182,U$9,FALSE))="","",(VLOOKUP($E91,'DTOC Backsheet'!$D$5:$BS$182,U$9,FALSE))),"")</f>
        <v>229.65949963881116</v>
      </c>
      <c r="V91" s="197">
        <f ca="1">IFERROR(IF((VLOOKUP($E91,'DTOC Backsheet'!$D$5:$BS$182,V$9,FALSE))="","",(VLOOKUP($E91,'DTOC Backsheet'!$D$5:$BS$182,V$9,FALSE))),"")</f>
        <v>227.41714697386701</v>
      </c>
      <c r="W91" s="197">
        <f ca="1">IFERROR(IF((VLOOKUP($E91,'DTOC Backsheet'!$D$5:$BS$182,W$9,FALSE))="","",(VLOOKUP($E91,'DTOC Backsheet'!$D$5:$BS$182,W$9,FALSE))),"")</f>
        <v>205.40903597639601</v>
      </c>
      <c r="X91" s="200">
        <f ca="1">IFERROR(IF((VLOOKUP($E91,'DTOC Backsheet'!$D$5:$BS$182,X$9,FALSE))="","",(VLOOKUP($E91,'DTOC Backsheet'!$D$5:$BS$182,X$9,FALSE))),"")</f>
        <v>227.41714697386701</v>
      </c>
      <c r="Y91" s="196">
        <f ca="1">IFERROR(IF((VLOOKUP($E91,'DTOC Backsheet'!$D$5:$BS$182,Y$9,FALSE))="","",(VLOOKUP($E91,'DTOC Backsheet'!$D$5:$BS$182,Y$9,FALSE))),"")</f>
        <v>238.01766710140134</v>
      </c>
      <c r="Z91" s="197">
        <f ca="1">IFERROR(IF((VLOOKUP($E91,'DTOC Backsheet'!$D$5:$BS$182,Z$9,FALSE))="","",(VLOOKUP($E91,'DTOC Backsheet'!$D$5:$BS$182,Z$9,FALSE))),"")</f>
        <v>350.38652281450925</v>
      </c>
      <c r="AA91" s="197">
        <f ca="1">IFERROR(IF((VLOOKUP($E91,'DTOC Backsheet'!$D$5:$BS$182,AA$9,FALSE))="","",(VLOOKUP($E91,'DTOC Backsheet'!$D$5:$BS$182,AA$9,FALSE))),"")</f>
        <v>395.8448326257211</v>
      </c>
      <c r="AB91" s="197">
        <f ca="1">IFERROR(IF((VLOOKUP($E91,'DTOC Backsheet'!$D$5:$BS$182,AB$9,FALSE))="","",(VLOOKUP($E91,'DTOC Backsheet'!$D$5:$BS$182,AB$9,FALSE))),"")</f>
        <v>220.1408036924978</v>
      </c>
      <c r="AC91" s="223">
        <f ca="1">IFERROR(IF((VLOOKUP($E91,'DTOC Backsheet'!$D$5:$BS$182,AC$9,FALSE))="","",(VLOOKUP($E91,'DTOC Backsheet'!$D$5:$BS$182,AC$9,FALSE))),"")</f>
        <v>336.5957996133551</v>
      </c>
      <c r="AD91" s="199">
        <f ca="1">IFERROR(IF((VLOOKUP($E91,'DTOC Backsheet'!$D$5:$BS$182,AD$9,FALSE))="","",(VLOOKUP($E91,'DTOC Backsheet'!$D$5:$BS$182,AD$9,FALSE))),"")</f>
        <v>208.39315059521837</v>
      </c>
      <c r="AE91" s="197" t="str">
        <f ca="1">IFERROR(IF((VLOOKUP($E91,'DTOC Backsheet'!$D$5:$BS$182,AE$9,FALSE))="","",(VLOOKUP($E91,'DTOC Backsheet'!$D$5:$BS$182,AE$9,FALSE))),"")</f>
        <v/>
      </c>
      <c r="AF91" s="197" t="str">
        <f ca="1">IFERROR(IF((VLOOKUP($E91,'DTOC Backsheet'!$D$5:$BS$182,AF$9,FALSE))="","",(VLOOKUP($E91,'DTOC Backsheet'!$D$5:$BS$182,AF$9,FALSE))),"")</f>
        <v/>
      </c>
      <c r="AG91" s="201" t="str">
        <f ca="1">IFERROR(IF((VLOOKUP($E91,'DTOC Backsheet'!$D$5:$BS$182,AG$9,FALSE))="","",(VLOOKUP($E91,'DTOC Backsheet'!$D$5:$BS$182,AG$9,FALSE))),"")</f>
        <v/>
      </c>
      <c r="AH91" s="197">
        <f t="shared" ca="1" si="12"/>
        <v>-11.457251862728043</v>
      </c>
      <c r="AI91" s="197">
        <f t="shared" ca="1" si="13"/>
        <v>-171.44042117103058</v>
      </c>
      <c r="AJ91" s="197">
        <f t="shared" ca="1" si="14"/>
        <v>-232.07252322686489</v>
      </c>
      <c r="AK91" s="197">
        <f t="shared" ca="1" si="15"/>
        <v>11.651953699493589</v>
      </c>
      <c r="AL91" s="200">
        <f t="shared" ca="1" si="16"/>
        <v>-114.74449231266809</v>
      </c>
      <c r="AM91" s="199">
        <f t="shared" ca="1" si="17"/>
        <v>55.840128147345155</v>
      </c>
      <c r="AN91" s="197" t="str">
        <f t="shared" ca="1" si="18"/>
        <v/>
      </c>
      <c r="AO91" s="197" t="str">
        <f t="shared" ca="1" si="19"/>
        <v/>
      </c>
      <c r="AP91" s="200" t="str">
        <f t="shared" ca="1" si="20"/>
        <v/>
      </c>
      <c r="AQ91" s="196">
        <f t="shared" ca="1" si="21"/>
        <v>2.400785637992783</v>
      </c>
      <c r="AR91" s="197">
        <f t="shared" ca="1" si="22"/>
        <v>-110.12130033290575</v>
      </c>
      <c r="AS91" s="197">
        <f t="shared" ca="1" si="23"/>
        <v>-162.59031209784698</v>
      </c>
      <c r="AT91" s="197">
        <f t="shared" ca="1" si="24"/>
        <v>18.949653479377787</v>
      </c>
      <c r="AU91" s="200">
        <f t="shared" ca="1" si="25"/>
        <v>-114.36656096746185</v>
      </c>
      <c r="AV91" s="199">
        <f t="shared" ca="1" si="26"/>
        <v>21.266349043592783</v>
      </c>
      <c r="AW91" s="197" t="str">
        <f t="shared" ca="1" si="27"/>
        <v/>
      </c>
      <c r="AX91" s="198" t="str">
        <f t="shared" ca="1" si="28"/>
        <v/>
      </c>
      <c r="AY91" s="199" t="str">
        <f t="shared" ca="1" si="29"/>
        <v/>
      </c>
    </row>
    <row r="92" spans="1:51">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7"/>
        <v>E06000001</v>
      </c>
      <c r="F92" s="29" t="str">
        <f ca="1">IF(E92="","",VLOOKUP(E92,'Org list'!$J$9:$K$636,2,0))</f>
        <v>Hartlepool</v>
      </c>
      <c r="G92" s="196">
        <f ca="1">IFERROR(IF((VLOOKUP($E92,'DTOC Backsheet'!$D$5:$BS$182,G$9,FALSE))="","",(VLOOKUP($E92,'DTOC Backsheet'!$D$5:$BS$182,G$9,FALSE))),"")</f>
        <v>609.39623107646275</v>
      </c>
      <c r="H92" s="197">
        <f ca="1">IFERROR(IF((VLOOKUP($E92,'DTOC Backsheet'!$D$5:$BS$182,H$9,FALSE))="","",(VLOOKUP($E92,'DTOC Backsheet'!$D$5:$BS$182,H$9,FALSE))),"")</f>
        <v>629.98394158580277</v>
      </c>
      <c r="I92" s="197">
        <f ca="1">IFERROR(IF((VLOOKUP($E92,'DTOC Backsheet'!$D$5:$BS$182,I$9,FALSE))="","",(VLOOKUP($E92,'DTOC Backsheet'!$D$5:$BS$182,I$9,FALSE))),"")</f>
        <v>657.43422226492271</v>
      </c>
      <c r="J92" s="198">
        <f ca="1">IFERROR(IF((VLOOKUP($E92,'DTOC Backsheet'!$D$5:$BS$182,J$9,FALSE))="","",(VLOOKUP($E92,'DTOC Backsheet'!$D$5:$BS$182,J$9,FALSE))),"")</f>
        <v>1103.5012833006217</v>
      </c>
      <c r="K92" s="223">
        <f ca="1">IFERROR(IF((VLOOKUP($E92,'DTOC Backsheet'!$D$5:$BS$182,K$9,FALSE))="","",(VLOOKUP($E92,'DTOC Backsheet'!$D$5:$BS$182,K$9,FALSE))),"")</f>
        <v>866.05635542623418</v>
      </c>
      <c r="L92" s="199">
        <f ca="1">IFERROR(IF((VLOOKUP($E92,'DTOC Backsheet'!$D$5:$BS$182,L$9,FALSE))="","",(VLOOKUP($E92,'DTOC Backsheet'!$D$5:$BS$182,L$9,FALSE))),"")</f>
        <v>885.27155190161818</v>
      </c>
      <c r="M92" s="197">
        <f ca="1">IFERROR(IF((VLOOKUP($E92,'DTOC Backsheet'!$D$5:$BS$182,M$9,FALSE))="","",(VLOOKUP($E92,'DTOC Backsheet'!$D$5:$BS$182,M$9,FALSE))),"")</f>
        <v>592.48817552645164</v>
      </c>
      <c r="N92" s="198">
        <f ca="1">IFERROR(IF((VLOOKUP($E92,'DTOC Backsheet'!$D$5:$BS$182,N$9,FALSE))="","",(VLOOKUP($E92,'DTOC Backsheet'!$D$5:$BS$182,N$9,FALSE))),"")</f>
        <v>420.47547940586895</v>
      </c>
      <c r="O92" s="199">
        <f ca="1">IFERROR(IF((VLOOKUP($E92,'DTOC Backsheet'!$D$5:$BS$182,O$9,FALSE))="","",(VLOOKUP($E92,'DTOC Backsheet'!$D$5:$BS$182,O$9,FALSE))),"")</f>
        <v>528.32470951321841</v>
      </c>
      <c r="P92" s="197">
        <f ca="1">IFERROR(IF((VLOOKUP($E92,'DTOC Backsheet'!$D$5:$BS$182,P$9,FALSE))="","",(VLOOKUP($E92,'DTOC Backsheet'!$D$5:$BS$182,P$9,FALSE))),"")</f>
        <v>533.3531229844682</v>
      </c>
      <c r="Q92" s="197">
        <f ca="1">IFERROR(IF((VLOOKUP($E92,'DTOC Backsheet'!$D$5:$BS$182,Q$9,FALSE))="","",(VLOOKUP($E92,'DTOC Backsheet'!$D$5:$BS$182,Q$9,FALSE))),"")</f>
        <v>472.55710128682313</v>
      </c>
      <c r="R92" s="197">
        <f ca="1">IFERROR(IF((VLOOKUP($E92,'DTOC Backsheet'!$D$5:$BS$182,R$9,FALSE))="","",(VLOOKUP($E92,'DTOC Backsheet'!$D$5:$BS$182,R$9,FALSE))),"")</f>
        <v>410.05460442925158</v>
      </c>
      <c r="S92" s="197">
        <f ca="1">IFERROR(IF((VLOOKUP($E92,'DTOC Backsheet'!$D$5:$BS$182,S$9,FALSE))="","",(VLOOKUP($E92,'DTOC Backsheet'!$D$5:$BS$182,S$9,FALSE))),"")</f>
        <v>350.96505789153292</v>
      </c>
      <c r="T92" s="223">
        <f ca="1">IFERROR(IF((VLOOKUP($E92,'DTOC Backsheet'!$D$5:$BS$182,T$9,FALSE))="","",(VLOOKUP($E92,'DTOC Backsheet'!$D$5:$BS$182,T$9,FALSE))),"")</f>
        <v>280.81755231749099</v>
      </c>
      <c r="U92" s="199">
        <f ca="1">IFERROR(IF((VLOOKUP($E92,'DTOC Backsheet'!$D$5:$BS$182,U$9,FALSE))="","",(VLOOKUP($E92,'DTOC Backsheet'!$D$5:$BS$182,U$9,FALSE))),"")</f>
        <v>290.2372952002849</v>
      </c>
      <c r="V92" s="197">
        <f ca="1">IFERROR(IF((VLOOKUP($E92,'DTOC Backsheet'!$D$5:$BS$182,V$9,FALSE))="","",(VLOOKUP($E92,'DTOC Backsheet'!$D$5:$BS$182,V$9,FALSE))),"")</f>
        <v>289.34883528111175</v>
      </c>
      <c r="W92" s="197">
        <f ca="1">IFERROR(IF((VLOOKUP($E92,'DTOC Backsheet'!$D$5:$BS$182,W$9,FALSE))="","",(VLOOKUP($E92,'DTOC Backsheet'!$D$5:$BS$182,W$9,FALSE))),"")</f>
        <v>261.31221248341228</v>
      </c>
      <c r="X92" s="200">
        <f ca="1">IFERROR(IF((VLOOKUP($E92,'DTOC Backsheet'!$D$5:$BS$182,X$9,FALSE))="","",(VLOOKUP($E92,'DTOC Backsheet'!$D$5:$BS$182,X$9,FALSE))),"")</f>
        <v>289.34883528111175</v>
      </c>
      <c r="Y92" s="196">
        <f ca="1">IFERROR(IF((VLOOKUP($E92,'DTOC Backsheet'!$D$5:$BS$182,Y$9,FALSE))="","",(VLOOKUP($E92,'DTOC Backsheet'!$D$5:$BS$182,Y$9,FALSE))),"")</f>
        <v>379.52007556763493</v>
      </c>
      <c r="Z92" s="197">
        <f ca="1">IFERROR(IF((VLOOKUP($E92,'DTOC Backsheet'!$D$5:$BS$182,Z$9,FALSE))="","",(VLOOKUP($E92,'DTOC Backsheet'!$D$5:$BS$182,Z$9,FALSE))),"")</f>
        <v>409.55403838233985</v>
      </c>
      <c r="AA92" s="197">
        <f ca="1">IFERROR(IF((VLOOKUP($E92,'DTOC Backsheet'!$D$5:$BS$182,AA$9,FALSE))="","",(VLOOKUP($E92,'DTOC Backsheet'!$D$5:$BS$182,AA$9,FALSE))),"")</f>
        <v>415.01475889410432</v>
      </c>
      <c r="AB92" s="197">
        <f ca="1">IFERROR(IF((VLOOKUP($E92,'DTOC Backsheet'!$D$5:$BS$182,AB$9,FALSE))="","",(VLOOKUP($E92,'DTOC Backsheet'!$D$5:$BS$182,AB$9,FALSE))),"")</f>
        <v>458.7005229882206</v>
      </c>
      <c r="AC92" s="223">
        <f ca="1">IFERROR(IF((VLOOKUP($E92,'DTOC Backsheet'!$D$5:$BS$182,AC$9,FALSE))="","",(VLOOKUP($E92,'DTOC Backsheet'!$D$5:$BS$182,AC$9,FALSE))),"")</f>
        <v>518.7684486176305</v>
      </c>
      <c r="AD92" s="199">
        <f ca="1">IFERROR(IF((VLOOKUP($E92,'DTOC Backsheet'!$D$5:$BS$182,AD$9,FALSE))="","",(VLOOKUP($E92,'DTOC Backsheet'!$D$5:$BS$182,AD$9,FALSE))),"")</f>
        <v>492.83002618674897</v>
      </c>
      <c r="AE92" s="197" t="str">
        <f ca="1">IFERROR(IF((VLOOKUP($E92,'DTOC Backsheet'!$D$5:$BS$182,AE$9,FALSE))="","",(VLOOKUP($E92,'DTOC Backsheet'!$D$5:$BS$182,AE$9,FALSE))),"")</f>
        <v/>
      </c>
      <c r="AF92" s="197" t="str">
        <f ca="1">IFERROR(IF((VLOOKUP($E92,'DTOC Backsheet'!$D$5:$BS$182,AF$9,FALSE))="","",(VLOOKUP($E92,'DTOC Backsheet'!$D$5:$BS$182,AF$9,FALSE))),"")</f>
        <v/>
      </c>
      <c r="AG92" s="201" t="str">
        <f ca="1">IFERROR(IF((VLOOKUP($E92,'DTOC Backsheet'!$D$5:$BS$182,AG$9,FALSE))="","",(VLOOKUP($E92,'DTOC Backsheet'!$D$5:$BS$182,AG$9,FALSE))),"")</f>
        <v/>
      </c>
      <c r="AH92" s="197">
        <f t="shared" ca="1" si="12"/>
        <v>229.87615550882782</v>
      </c>
      <c r="AI92" s="197">
        <f t="shared" ca="1" si="13"/>
        <v>220.42990320346291</v>
      </c>
      <c r="AJ92" s="197">
        <f t="shared" ca="1" si="14"/>
        <v>242.41946337081839</v>
      </c>
      <c r="AK92" s="197">
        <f t="shared" ca="1" si="15"/>
        <v>644.80076031240105</v>
      </c>
      <c r="AL92" s="200">
        <f t="shared" ca="1" si="16"/>
        <v>347.28790680860368</v>
      </c>
      <c r="AM92" s="199">
        <f t="shared" ca="1" si="17"/>
        <v>392.44152571486921</v>
      </c>
      <c r="AN92" s="197" t="str">
        <f t="shared" ca="1" si="18"/>
        <v/>
      </c>
      <c r="AO92" s="197" t="str">
        <f t="shared" ca="1" si="19"/>
        <v/>
      </c>
      <c r="AP92" s="200" t="str">
        <f t="shared" ca="1" si="20"/>
        <v/>
      </c>
      <c r="AQ92" s="196">
        <f t="shared" ca="1" si="21"/>
        <v>153.83304741683327</v>
      </c>
      <c r="AR92" s="197">
        <f t="shared" ca="1" si="22"/>
        <v>63.003062904483272</v>
      </c>
      <c r="AS92" s="197">
        <f t="shared" ca="1" si="23"/>
        <v>-4.9601544648527351</v>
      </c>
      <c r="AT92" s="197">
        <f t="shared" ca="1" si="24"/>
        <v>-107.73546509668768</v>
      </c>
      <c r="AU92" s="200">
        <f t="shared" ca="1" si="25"/>
        <v>-237.9508963001395</v>
      </c>
      <c r="AV92" s="199">
        <f t="shared" ca="1" si="26"/>
        <v>-202.59273098646406</v>
      </c>
      <c r="AW92" s="197" t="str">
        <f t="shared" ca="1" si="27"/>
        <v/>
      </c>
      <c r="AX92" s="198" t="str">
        <f t="shared" ca="1" si="28"/>
        <v/>
      </c>
      <c r="AY92" s="199" t="str">
        <f t="shared" ca="1" si="29"/>
        <v/>
      </c>
    </row>
    <row r="93" spans="1:51">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7"/>
        <v>E09000016</v>
      </c>
      <c r="F93" s="29" t="str">
        <f ca="1">IF(E93="","",VLOOKUP(E93,'Org list'!$J$9:$K$636,2,0))</f>
        <v>Havering</v>
      </c>
      <c r="G93" s="196">
        <f ca="1">IFERROR(IF((VLOOKUP($E93,'DTOC Backsheet'!$D$5:$BS$182,G$9,FALSE))="","",(VLOOKUP($E93,'DTOC Backsheet'!$D$5:$BS$182,G$9,FALSE))),"")</f>
        <v>161.4184583778204</v>
      </c>
      <c r="H93" s="197">
        <f ca="1">IFERROR(IF((VLOOKUP($E93,'DTOC Backsheet'!$D$5:$BS$182,H$9,FALSE))="","",(VLOOKUP($E93,'DTOC Backsheet'!$D$5:$BS$182,H$9,FALSE))),"")</f>
        <v>266.16335143176656</v>
      </c>
      <c r="I93" s="197">
        <f ca="1">IFERROR(IF((VLOOKUP($E93,'DTOC Backsheet'!$D$5:$BS$182,I$9,FALSE))="","",(VLOOKUP($E93,'DTOC Backsheet'!$D$5:$BS$182,I$9,FALSE))),"")</f>
        <v>309.17453940077826</v>
      </c>
      <c r="J93" s="198">
        <f ca="1">IFERROR(IF((VLOOKUP($E93,'DTOC Backsheet'!$D$5:$BS$182,J$9,FALSE))="","",(VLOOKUP($E93,'DTOC Backsheet'!$D$5:$BS$182,J$9,FALSE))),"")</f>
        <v>242.38069455478359</v>
      </c>
      <c r="K93" s="223">
        <f ca="1">IFERROR(IF((VLOOKUP($E93,'DTOC Backsheet'!$D$5:$BS$182,K$9,FALSE))="","",(VLOOKUP($E93,'DTOC Backsheet'!$D$5:$BS$182,K$9,FALSE))),"")</f>
        <v>262.11523962291841</v>
      </c>
      <c r="L93" s="199">
        <f ca="1">IFERROR(IF((VLOOKUP($E93,'DTOC Backsheet'!$D$5:$BS$182,L$9,FALSE))="","",(VLOOKUP($E93,'DTOC Backsheet'!$D$5:$BS$182,L$9,FALSE))),"")</f>
        <v>242.38069455478359</v>
      </c>
      <c r="M93" s="197">
        <f ca="1">IFERROR(IF((VLOOKUP($E93,'DTOC Backsheet'!$D$5:$BS$182,M$9,FALSE))="","",(VLOOKUP($E93,'DTOC Backsheet'!$D$5:$BS$182,M$9,FALSE))),"")</f>
        <v>218.74112246210646</v>
      </c>
      <c r="N93" s="198">
        <f ca="1">IFERROR(IF((VLOOKUP($E93,'DTOC Backsheet'!$D$5:$BS$182,N$9,FALSE))="","",(VLOOKUP($E93,'DTOC Backsheet'!$D$5:$BS$182,N$9,FALSE))),"")</f>
        <v>183.96430806144897</v>
      </c>
      <c r="O93" s="199">
        <f ca="1">IFERROR(IF((VLOOKUP($E93,'DTOC Backsheet'!$D$5:$BS$182,O$9,FALSE))="","",(VLOOKUP($E93,'DTOC Backsheet'!$D$5:$BS$182,O$9,FALSE))),"")</f>
        <v>174.38808380619548</v>
      </c>
      <c r="P93" s="197">
        <f ca="1">IFERROR(IF((VLOOKUP($E93,'DTOC Backsheet'!$D$5:$BS$182,P$9,FALSE))="","",(VLOOKUP($E93,'DTOC Backsheet'!$D$5:$BS$182,P$9,FALSE))),"")</f>
        <v>178.92419003236819</v>
      </c>
      <c r="Q93" s="197">
        <f ca="1">IFERROR(IF((VLOOKUP($E93,'DTOC Backsheet'!$D$5:$BS$182,Q$9,FALSE))="","",(VLOOKUP($E93,'DTOC Backsheet'!$D$5:$BS$182,Q$9,FALSE))),"")</f>
        <v>201.45351762235936</v>
      </c>
      <c r="R93" s="197">
        <f ca="1">IFERROR(IF((VLOOKUP($E93,'DTOC Backsheet'!$D$5:$BS$182,R$9,FALSE))="","",(VLOOKUP($E93,'DTOC Backsheet'!$D$5:$BS$182,R$9,FALSE))),"")</f>
        <v>195.05256772542671</v>
      </c>
      <c r="S93" s="197">
        <f ca="1">IFERROR(IF((VLOOKUP($E93,'DTOC Backsheet'!$D$5:$BS$182,S$9,FALSE))="","",(VLOOKUP($E93,'DTOC Backsheet'!$D$5:$BS$182,S$9,FALSE))),"")</f>
        <v>187.84519894384115</v>
      </c>
      <c r="T93" s="223">
        <f ca="1">IFERROR(IF((VLOOKUP($E93,'DTOC Backsheet'!$D$5:$BS$182,T$9,FALSE))="","",(VLOOKUP($E93,'DTOC Backsheet'!$D$5:$BS$182,T$9,FALSE))),"")</f>
        <v>181.79705730894423</v>
      </c>
      <c r="U93" s="199">
        <f ca="1">IFERROR(IF((VLOOKUP($E93,'DTOC Backsheet'!$D$5:$BS$182,U$9,FALSE))="","",(VLOOKUP($E93,'DTOC Backsheet'!$D$5:$BS$182,U$9,FALSE))),"")</f>
        <v>187.84519894384115</v>
      </c>
      <c r="V93" s="197">
        <f ca="1">IFERROR(IF((VLOOKUP($E93,'DTOC Backsheet'!$D$5:$BS$182,V$9,FALSE))="","",(VLOOKUP($E93,'DTOC Backsheet'!$D$5:$BS$182,V$9,FALSE))),"")</f>
        <v>186.1214103368595</v>
      </c>
      <c r="W93" s="197">
        <f ca="1">IFERROR(IF((VLOOKUP($E93,'DTOC Backsheet'!$D$5:$BS$182,W$9,FALSE))="","",(VLOOKUP($E93,'DTOC Backsheet'!$D$5:$BS$182,W$9,FALSE))),"")</f>
        <v>168.09355170213823</v>
      </c>
      <c r="X93" s="200">
        <f ca="1">IFERROR(IF((VLOOKUP($E93,'DTOC Backsheet'!$D$5:$BS$182,X$9,FALSE))="","",(VLOOKUP($E93,'DTOC Backsheet'!$D$5:$BS$182,X$9,FALSE))),"")</f>
        <v>186.10357509879586</v>
      </c>
      <c r="Y93" s="196">
        <f ca="1">IFERROR(IF((VLOOKUP($E93,'DTOC Backsheet'!$D$5:$BS$182,Y$9,FALSE))="","",(VLOOKUP($E93,'DTOC Backsheet'!$D$5:$BS$182,Y$9,FALSE))),"")</f>
        <v>178.92419003236819</v>
      </c>
      <c r="Z93" s="197">
        <f ca="1">IFERROR(IF((VLOOKUP($E93,'DTOC Backsheet'!$D$5:$BS$182,Z$9,FALSE))="","",(VLOOKUP($E93,'DTOC Backsheet'!$D$5:$BS$182,Z$9,FALSE))),"")</f>
        <v>225.29327589991149</v>
      </c>
      <c r="AA93" s="197">
        <f ca="1">IFERROR(IF((VLOOKUP($E93,'DTOC Backsheet'!$D$5:$BS$182,AA$9,FALSE))="","",(VLOOKUP($E93,'DTOC Backsheet'!$D$5:$BS$182,AA$9,FALSE))),"")</f>
        <v>254.02194866567203</v>
      </c>
      <c r="AB93" s="197">
        <f ca="1">IFERROR(IF((VLOOKUP($E93,'DTOC Backsheet'!$D$5:$BS$182,AB$9,FALSE))="","",(VLOOKUP($E93,'DTOC Backsheet'!$D$5:$BS$182,AB$9,FALSE))),"")</f>
        <v>141.12330481426224</v>
      </c>
      <c r="AC93" s="223">
        <f ca="1">IFERROR(IF((VLOOKUP($E93,'DTOC Backsheet'!$D$5:$BS$182,AC$9,FALSE))="","",(VLOOKUP($E93,'DTOC Backsheet'!$D$5:$BS$182,AC$9,FALSE))),"")</f>
        <v>168.84395397420661</v>
      </c>
      <c r="AD93" s="199">
        <f ca="1">IFERROR(IF((VLOOKUP($E93,'DTOC Backsheet'!$D$5:$BS$182,AD$9,FALSE))="","",(VLOOKUP($E93,'DTOC Backsheet'!$D$5:$BS$182,AD$9,FALSE))),"")</f>
        <v>166.82790676257429</v>
      </c>
      <c r="AE93" s="197" t="str">
        <f ca="1">IFERROR(IF((VLOOKUP($E93,'DTOC Backsheet'!$D$5:$BS$182,AE$9,FALSE))="","",(VLOOKUP($E93,'DTOC Backsheet'!$D$5:$BS$182,AE$9,FALSE))),"")</f>
        <v/>
      </c>
      <c r="AF93" s="197" t="str">
        <f ca="1">IFERROR(IF((VLOOKUP($E93,'DTOC Backsheet'!$D$5:$BS$182,AF$9,FALSE))="","",(VLOOKUP($E93,'DTOC Backsheet'!$D$5:$BS$182,AF$9,FALSE))),"")</f>
        <v/>
      </c>
      <c r="AG93" s="201" t="str">
        <f ca="1">IFERROR(IF((VLOOKUP($E93,'DTOC Backsheet'!$D$5:$BS$182,AG$9,FALSE))="","",(VLOOKUP($E93,'DTOC Backsheet'!$D$5:$BS$182,AG$9,FALSE))),"")</f>
        <v/>
      </c>
      <c r="AH93" s="197">
        <f t="shared" ca="1" si="12"/>
        <v>-17.505731654547787</v>
      </c>
      <c r="AI93" s="197">
        <f t="shared" ca="1" si="13"/>
        <v>40.870075531855065</v>
      </c>
      <c r="AJ93" s="197">
        <f t="shared" ca="1" si="14"/>
        <v>55.15259073510623</v>
      </c>
      <c r="AK93" s="197">
        <f t="shared" ca="1" si="15"/>
        <v>101.25738974052135</v>
      </c>
      <c r="AL93" s="200">
        <f t="shared" ca="1" si="16"/>
        <v>93.271285648711796</v>
      </c>
      <c r="AM93" s="199">
        <f t="shared" ca="1" si="17"/>
        <v>75.552787792209301</v>
      </c>
      <c r="AN93" s="197" t="str">
        <f t="shared" ca="1" si="18"/>
        <v/>
      </c>
      <c r="AO93" s="197" t="str">
        <f t="shared" ca="1" si="19"/>
        <v/>
      </c>
      <c r="AP93" s="200" t="str">
        <f t="shared" ca="1" si="20"/>
        <v/>
      </c>
      <c r="AQ93" s="196">
        <f t="shared" ca="1" si="21"/>
        <v>0</v>
      </c>
      <c r="AR93" s="197">
        <f t="shared" ca="1" si="22"/>
        <v>-23.839758277552136</v>
      </c>
      <c r="AS93" s="197">
        <f t="shared" ca="1" si="23"/>
        <v>-58.969380940245316</v>
      </c>
      <c r="AT93" s="197">
        <f t="shared" ca="1" si="24"/>
        <v>46.721894129578914</v>
      </c>
      <c r="AU93" s="200">
        <f t="shared" ca="1" si="25"/>
        <v>12.953103334737619</v>
      </c>
      <c r="AV93" s="199">
        <f t="shared" ca="1" si="26"/>
        <v>21.017292181266868</v>
      </c>
      <c r="AW93" s="197" t="str">
        <f t="shared" ca="1" si="27"/>
        <v/>
      </c>
      <c r="AX93" s="198" t="str">
        <f t="shared" ca="1" si="28"/>
        <v/>
      </c>
      <c r="AY93" s="199" t="str">
        <f t="shared" ca="1" si="29"/>
        <v/>
      </c>
    </row>
    <row r="94" spans="1:51">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7"/>
        <v>E06000019</v>
      </c>
      <c r="F94" s="29" t="str">
        <f ca="1">IF(E94="","",VLOOKUP(E94,'Org list'!$J$9:$K$636,2,0))</f>
        <v>Herefordshire, County of</v>
      </c>
      <c r="G94" s="196">
        <f ca="1">IFERROR(IF((VLOOKUP($E94,'DTOC Backsheet'!$D$5:$BS$182,G$9,FALSE))="","",(VLOOKUP($E94,'DTOC Backsheet'!$D$5:$BS$182,G$9,FALSE))),"")</f>
        <v>284.43669168234214</v>
      </c>
      <c r="H94" s="197">
        <f ca="1">IFERROR(IF((VLOOKUP($E94,'DTOC Backsheet'!$D$5:$BS$182,H$9,FALSE))="","",(VLOOKUP($E94,'DTOC Backsheet'!$D$5:$BS$182,H$9,FALSE))),"")</f>
        <v>345.61987021355532</v>
      </c>
      <c r="I94" s="197">
        <f ca="1">IFERROR(IF((VLOOKUP($E94,'DTOC Backsheet'!$D$5:$BS$182,I$9,FALSE))="","",(VLOOKUP($E94,'DTOC Backsheet'!$D$5:$BS$182,I$9,FALSE))),"")</f>
        <v>412.66101264669317</v>
      </c>
      <c r="J94" s="198">
        <f ca="1">IFERROR(IF((VLOOKUP($E94,'DTOC Backsheet'!$D$5:$BS$182,J$9,FALSE))="","",(VLOOKUP($E94,'DTOC Backsheet'!$D$5:$BS$182,J$9,FALSE))),"")</f>
        <v>519.40613263732041</v>
      </c>
      <c r="K94" s="223">
        <f ca="1">IFERROR(IF((VLOOKUP($E94,'DTOC Backsheet'!$D$5:$BS$182,K$9,FALSE))="","",(VLOOKUP($E94,'DTOC Backsheet'!$D$5:$BS$182,K$9,FALSE))),"")</f>
        <v>467.33534239799008</v>
      </c>
      <c r="L94" s="199">
        <f ca="1">IFERROR(IF((VLOOKUP($E94,'DTOC Backsheet'!$D$5:$BS$182,L$9,FALSE))="","",(VLOOKUP($E94,'DTOC Backsheet'!$D$5:$BS$182,L$9,FALSE))),"")</f>
        <v>462.77914825204863</v>
      </c>
      <c r="M94" s="197">
        <f ca="1">IFERROR(IF((VLOOKUP($E94,'DTOC Backsheet'!$D$5:$BS$182,M$9,FALSE))="","",(VLOOKUP($E94,'DTOC Backsheet'!$D$5:$BS$182,M$9,FALSE))),"")</f>
        <v>541.81913197486369</v>
      </c>
      <c r="N94" s="198">
        <f ca="1">IFERROR(IF((VLOOKUP($E94,'DTOC Backsheet'!$D$5:$BS$182,N$9,FALSE))="","",(VLOOKUP($E94,'DTOC Backsheet'!$D$5:$BS$182,N$9,FALSE))),"")</f>
        <v>491.20608731134348</v>
      </c>
      <c r="O94" s="199">
        <f ca="1">IFERROR(IF((VLOOKUP($E94,'DTOC Backsheet'!$D$5:$BS$182,O$9,FALSE))="","",(VLOOKUP($E94,'DTOC Backsheet'!$D$5:$BS$182,O$9,FALSE))),"")</f>
        <v>373.75786828445683</v>
      </c>
      <c r="P94" s="197">
        <f ca="1">IFERROR(IF((VLOOKUP($E94,'DTOC Backsheet'!$D$5:$BS$182,P$9,FALSE))="","",(VLOOKUP($E94,'DTOC Backsheet'!$D$5:$BS$182,P$9,FALSE))),"")</f>
        <v>333.85142922283518</v>
      </c>
      <c r="Q94" s="197">
        <f ca="1">IFERROR(IF((VLOOKUP($E94,'DTOC Backsheet'!$D$5:$BS$182,Q$9,FALSE))="","",(VLOOKUP($E94,'DTOC Backsheet'!$D$5:$BS$182,Q$9,FALSE))),"")</f>
        <v>276.61975564177772</v>
      </c>
      <c r="R94" s="197">
        <f ca="1">IFERROR(IF((VLOOKUP($E94,'DTOC Backsheet'!$D$5:$BS$182,R$9,FALSE))="","",(VLOOKUP($E94,'DTOC Backsheet'!$D$5:$BS$182,R$9,FALSE))),"")</f>
        <v>216.59787575234671</v>
      </c>
      <c r="S94" s="197">
        <f ca="1">IFERROR(IF((VLOOKUP($E94,'DTOC Backsheet'!$D$5:$BS$182,S$9,FALSE))="","",(VLOOKUP($E94,'DTOC Backsheet'!$D$5:$BS$182,S$9,FALSE))),"")</f>
        <v>223.80050133907841</v>
      </c>
      <c r="T94" s="223">
        <f ca="1">IFERROR(IF((VLOOKUP($E94,'DTOC Backsheet'!$D$5:$BS$182,T$9,FALSE))="","",(VLOOKUP($E94,'DTOC Backsheet'!$D$5:$BS$182,T$9,FALSE))),"")</f>
        <v>216.43317761679097</v>
      </c>
      <c r="U94" s="199">
        <f ca="1">IFERROR(IF((VLOOKUP($E94,'DTOC Backsheet'!$D$5:$BS$182,U$9,FALSE))="","",(VLOOKUP($E94,'DTOC Backsheet'!$D$5:$BS$182,U$9,FALSE))),"")</f>
        <v>223.79083510146259</v>
      </c>
      <c r="V94" s="197">
        <f ca="1">IFERROR(IF((VLOOKUP($E94,'DTOC Backsheet'!$D$5:$BS$182,V$9,FALSE))="","",(VLOOKUP($E94,'DTOC Backsheet'!$D$5:$BS$182,V$9,FALSE))),"")</f>
        <v>222.42328173638776</v>
      </c>
      <c r="W94" s="197">
        <f ca="1">IFERROR(IF((VLOOKUP($E94,'DTOC Backsheet'!$D$5:$BS$182,W$9,FALSE))="","",(VLOOKUP($E94,'DTOC Backsheet'!$D$5:$BS$182,W$9,FALSE))),"")</f>
        <v>201.66646668774044</v>
      </c>
      <c r="X94" s="200">
        <f ca="1">IFERROR(IF((VLOOKUP($E94,'DTOC Backsheet'!$D$5:$BS$182,X$9,FALSE))="","",(VLOOKUP($E94,'DTOC Backsheet'!$D$5:$BS$182,X$9,FALSE))),"")</f>
        <v>222.42328173638776</v>
      </c>
      <c r="Y94" s="196">
        <f ca="1">IFERROR(IF((VLOOKUP($E94,'DTOC Backsheet'!$D$5:$BS$182,Y$9,FALSE))="","",(VLOOKUP($E94,'DTOC Backsheet'!$D$5:$BS$182,Y$9,FALSE))),"")</f>
        <v>454.86851678368794</v>
      </c>
      <c r="Z94" s="197">
        <f ca="1">IFERROR(IF((VLOOKUP($E94,'DTOC Backsheet'!$D$5:$BS$182,Z$9,FALSE))="","",(VLOOKUP($E94,'DTOC Backsheet'!$D$5:$BS$182,Z$9,FALSE))),"")</f>
        <v>477.57949836347262</v>
      </c>
      <c r="AA94" s="197">
        <f ca="1">IFERROR(IF((VLOOKUP($E94,'DTOC Backsheet'!$D$5:$BS$182,AA$9,FALSE))="","",(VLOOKUP($E94,'DTOC Backsheet'!$D$5:$BS$182,AA$9,FALSE))),"")</f>
        <v>351.04688670467215</v>
      </c>
      <c r="AB94" s="197">
        <f ca="1">IFERROR(IF((VLOOKUP($E94,'DTOC Backsheet'!$D$5:$BS$182,AB$9,FALSE))="","",(VLOOKUP($E94,'DTOC Backsheet'!$D$5:$BS$182,AB$9,FALSE))),"")</f>
        <v>263.44738632550258</v>
      </c>
      <c r="AC94" s="223">
        <f ca="1">IFERROR(IF((VLOOKUP($E94,'DTOC Backsheet'!$D$5:$BS$182,AC$9,FALSE))="","",(VLOOKUP($E94,'DTOC Backsheet'!$D$5:$BS$182,AC$9,FALSE))),"")</f>
        <v>364.67347565254295</v>
      </c>
      <c r="AD94" s="199">
        <f ca="1">IFERROR(IF((VLOOKUP($E94,'DTOC Backsheet'!$D$5:$BS$182,AD$9,FALSE))="","",(VLOOKUP($E94,'DTOC Backsheet'!$D$5:$BS$182,AD$9,FALSE))),"")</f>
        <v>313.41154580102892</v>
      </c>
      <c r="AE94" s="197" t="str">
        <f ca="1">IFERROR(IF((VLOOKUP($E94,'DTOC Backsheet'!$D$5:$BS$182,AE$9,FALSE))="","",(VLOOKUP($E94,'DTOC Backsheet'!$D$5:$BS$182,AE$9,FALSE))),"")</f>
        <v/>
      </c>
      <c r="AF94" s="197" t="str">
        <f ca="1">IFERROR(IF((VLOOKUP($E94,'DTOC Backsheet'!$D$5:$BS$182,AF$9,FALSE))="","",(VLOOKUP($E94,'DTOC Backsheet'!$D$5:$BS$182,AF$9,FALSE))),"")</f>
        <v/>
      </c>
      <c r="AG94" s="201" t="str">
        <f ca="1">IFERROR(IF((VLOOKUP($E94,'DTOC Backsheet'!$D$5:$BS$182,AG$9,FALSE))="","",(VLOOKUP($E94,'DTOC Backsheet'!$D$5:$BS$182,AG$9,FALSE))),"")</f>
        <v/>
      </c>
      <c r="AH94" s="197">
        <f t="shared" ca="1" si="12"/>
        <v>-170.43182510134579</v>
      </c>
      <c r="AI94" s="197">
        <f t="shared" ca="1" si="13"/>
        <v>-131.95962814991731</v>
      </c>
      <c r="AJ94" s="197">
        <f t="shared" ca="1" si="14"/>
        <v>61.614125942021019</v>
      </c>
      <c r="AK94" s="197">
        <f t="shared" ca="1" si="15"/>
        <v>255.95874631181783</v>
      </c>
      <c r="AL94" s="200">
        <f t="shared" ca="1" si="16"/>
        <v>102.66186674544713</v>
      </c>
      <c r="AM94" s="199">
        <f t="shared" ca="1" si="17"/>
        <v>149.36760245101971</v>
      </c>
      <c r="AN94" s="197" t="str">
        <f t="shared" ca="1" si="18"/>
        <v/>
      </c>
      <c r="AO94" s="197" t="str">
        <f t="shared" ca="1" si="19"/>
        <v/>
      </c>
      <c r="AP94" s="200" t="str">
        <f t="shared" ca="1" si="20"/>
        <v/>
      </c>
      <c r="AQ94" s="196">
        <f t="shared" ca="1" si="21"/>
        <v>-121.01708756085276</v>
      </c>
      <c r="AR94" s="197">
        <f t="shared" ca="1" si="22"/>
        <v>-200.95974272169491</v>
      </c>
      <c r="AS94" s="197">
        <f t="shared" ca="1" si="23"/>
        <v>-134.44901095232544</v>
      </c>
      <c r="AT94" s="197">
        <f t="shared" ca="1" si="24"/>
        <v>-39.646884986424169</v>
      </c>
      <c r="AU94" s="200">
        <f t="shared" ca="1" si="25"/>
        <v>-148.24029803575198</v>
      </c>
      <c r="AV94" s="199">
        <f t="shared" ca="1" si="26"/>
        <v>-89.620710699566331</v>
      </c>
      <c r="AW94" s="197" t="str">
        <f t="shared" ca="1" si="27"/>
        <v/>
      </c>
      <c r="AX94" s="198" t="str">
        <f t="shared" ca="1" si="28"/>
        <v/>
      </c>
      <c r="AY94" s="199" t="str">
        <f t="shared" ca="1" si="29"/>
        <v/>
      </c>
    </row>
    <row r="95" spans="1:51">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7"/>
        <v>E10000015</v>
      </c>
      <c r="F95" s="29" t="str">
        <f ca="1">IF(E95="","",VLOOKUP(E95,'Org list'!$J$9:$K$636,2,0))</f>
        <v>Hertfordshire</v>
      </c>
      <c r="G95" s="196">
        <f ca="1">IFERROR(IF((VLOOKUP($E95,'DTOC Backsheet'!$D$5:$BS$182,G$9,FALSE))="","",(VLOOKUP($E95,'DTOC Backsheet'!$D$5:$BS$182,G$9,FALSE))),"")</f>
        <v>477.77741115913813</v>
      </c>
      <c r="H95" s="197">
        <f ca="1">IFERROR(IF((VLOOKUP($E95,'DTOC Backsheet'!$D$5:$BS$182,H$9,FALSE))="","",(VLOOKUP($E95,'DTOC Backsheet'!$D$5:$BS$182,H$9,FALSE))),"")</f>
        <v>505.16382353911638</v>
      </c>
      <c r="I95" s="197">
        <f ca="1">IFERROR(IF((VLOOKUP($E95,'DTOC Backsheet'!$D$5:$BS$182,I$9,FALSE))="","",(VLOOKUP($E95,'DTOC Backsheet'!$D$5:$BS$182,I$9,FALSE))),"")</f>
        <v>572.36502018235603</v>
      </c>
      <c r="J95" s="198">
        <f ca="1">IFERROR(IF((VLOOKUP($E95,'DTOC Backsheet'!$D$5:$BS$182,J$9,FALSE))="","",(VLOOKUP($E95,'DTOC Backsheet'!$D$5:$BS$182,J$9,FALSE))),"")</f>
        <v>508.90333366329008</v>
      </c>
      <c r="K95" s="223">
        <f ca="1">IFERROR(IF((VLOOKUP($E95,'DTOC Backsheet'!$D$5:$BS$182,K$9,FALSE))="","",(VLOOKUP($E95,'DTOC Backsheet'!$D$5:$BS$182,K$9,FALSE))),"")</f>
        <v>467.21879433794174</v>
      </c>
      <c r="L95" s="199">
        <f ca="1">IFERROR(IF((VLOOKUP($E95,'DTOC Backsheet'!$D$5:$BS$182,L$9,FALSE))="","",(VLOOKUP($E95,'DTOC Backsheet'!$D$5:$BS$182,L$9,FALSE))),"")</f>
        <v>460.39968764091901</v>
      </c>
      <c r="M95" s="197">
        <f ca="1">IFERROR(IF((VLOOKUP($E95,'DTOC Backsheet'!$D$5:$BS$182,M$9,FALSE))="","",(VLOOKUP($E95,'DTOC Backsheet'!$D$5:$BS$182,M$9,FALSE))),"")</f>
        <v>487.69034167571192</v>
      </c>
      <c r="N95" s="198">
        <f ca="1">IFERROR(IF((VLOOKUP($E95,'DTOC Backsheet'!$D$5:$BS$182,N$9,FALSE))="","",(VLOOKUP($E95,'DTOC Backsheet'!$D$5:$BS$182,N$9,FALSE))),"")</f>
        <v>615.40581370945847</v>
      </c>
      <c r="O95" s="199">
        <f ca="1">IFERROR(IF((VLOOKUP($E95,'DTOC Backsheet'!$D$5:$BS$182,O$9,FALSE))="","",(VLOOKUP($E95,'DTOC Backsheet'!$D$5:$BS$182,O$9,FALSE))),"")</f>
        <v>678.17568369537992</v>
      </c>
      <c r="P95" s="197">
        <f ca="1">IFERROR(IF((VLOOKUP($E95,'DTOC Backsheet'!$D$5:$BS$182,P$9,FALSE))="","",(VLOOKUP($E95,'DTOC Backsheet'!$D$5:$BS$182,P$9,FALSE))),"")</f>
        <v>491.82423259332899</v>
      </c>
      <c r="Q95" s="197">
        <f ca="1">IFERROR(IF((VLOOKUP($E95,'DTOC Backsheet'!$D$5:$BS$182,Q$9,FALSE))="","",(VLOOKUP($E95,'DTOC Backsheet'!$D$5:$BS$182,Q$9,FALSE))),"")</f>
        <v>401.31377881813552</v>
      </c>
      <c r="R95" s="197">
        <f ca="1">IFERROR(IF((VLOOKUP($E95,'DTOC Backsheet'!$D$5:$BS$182,R$9,FALSE))="","",(VLOOKUP($E95,'DTOC Backsheet'!$D$5:$BS$182,R$9,FALSE))),"")</f>
        <v>334.83938288924691</v>
      </c>
      <c r="S95" s="197">
        <f ca="1">IFERROR(IF((VLOOKUP($E95,'DTOC Backsheet'!$D$5:$BS$182,S$9,FALSE))="","",(VLOOKUP($E95,'DTOC Backsheet'!$D$5:$BS$182,S$9,FALSE))),"")</f>
        <v>263.57837642417019</v>
      </c>
      <c r="T95" s="223">
        <f ca="1">IFERROR(IF((VLOOKUP($E95,'DTOC Backsheet'!$D$5:$BS$182,T$9,FALSE))="","",(VLOOKUP($E95,'DTOC Backsheet'!$D$5:$BS$182,T$9,FALSE))),"")</f>
        <v>191.79839989663083</v>
      </c>
      <c r="U95" s="199">
        <f ca="1">IFERROR(IF((VLOOKUP($E95,'DTOC Backsheet'!$D$5:$BS$182,U$9,FALSE))="","",(VLOOKUP($E95,'DTOC Backsheet'!$D$5:$BS$182,U$9,FALSE))),"")</f>
        <v>198.77768145974483</v>
      </c>
      <c r="V95" s="197">
        <f ca="1">IFERROR(IF((VLOOKUP($E95,'DTOC Backsheet'!$D$5:$BS$182,V$9,FALSE))="","",(VLOOKUP($E95,'DTOC Backsheet'!$D$5:$BS$182,V$9,FALSE))),"")</f>
        <v>196.92841492965928</v>
      </c>
      <c r="W95" s="197">
        <f ca="1">IFERROR(IF((VLOOKUP($E95,'DTOC Backsheet'!$D$5:$BS$182,W$9,FALSE))="","",(VLOOKUP($E95,'DTOC Backsheet'!$D$5:$BS$182,W$9,FALSE))),"")</f>
        <v>189.45209570096335</v>
      </c>
      <c r="X95" s="200">
        <f ca="1">IFERROR(IF((VLOOKUP($E95,'DTOC Backsheet'!$D$5:$BS$182,X$9,FALSE))="","",(VLOOKUP($E95,'DTOC Backsheet'!$D$5:$BS$182,X$9,FALSE))),"")</f>
        <v>196.92841492965928</v>
      </c>
      <c r="Y95" s="196">
        <f ca="1">IFERROR(IF((VLOOKUP($E95,'DTOC Backsheet'!$D$5:$BS$182,Y$9,FALSE))="","",(VLOOKUP($E95,'DTOC Backsheet'!$D$5:$BS$182,Y$9,FALSE))),"")</f>
        <v>493.02088522737603</v>
      </c>
      <c r="Z95" s="197">
        <f ca="1">IFERROR(IF((VLOOKUP($E95,'DTOC Backsheet'!$D$5:$BS$182,Z$9,FALSE))="","",(VLOOKUP($E95,'DTOC Backsheet'!$D$5:$BS$182,Z$9,FALSE))),"")</f>
        <v>401.31377881813552</v>
      </c>
      <c r="AA95" s="197">
        <f ca="1">IFERROR(IF((VLOOKUP($E95,'DTOC Backsheet'!$D$5:$BS$182,AA$9,FALSE))="","",(VLOOKUP($E95,'DTOC Backsheet'!$D$5:$BS$182,AA$9,FALSE))),"")</f>
        <v>405.8828161481332</v>
      </c>
      <c r="AB95" s="197">
        <f ca="1">IFERROR(IF((VLOOKUP($E95,'DTOC Backsheet'!$D$5:$BS$182,AB$9,FALSE))="","",(VLOOKUP($E95,'DTOC Backsheet'!$D$5:$BS$182,AB$9,FALSE))),"")</f>
        <v>435.25519898383305</v>
      </c>
      <c r="AC95" s="223">
        <f ca="1">IFERROR(IF((VLOOKUP($E95,'DTOC Backsheet'!$D$5:$BS$182,AC$9,FALSE))="","",(VLOOKUP($E95,'DTOC Backsheet'!$D$5:$BS$182,AC$9,FALSE))),"")</f>
        <v>401.74892523051631</v>
      </c>
      <c r="AD95" s="199">
        <f ca="1">IFERROR(IF((VLOOKUP($E95,'DTOC Backsheet'!$D$5:$BS$182,AD$9,FALSE))="","",(VLOOKUP($E95,'DTOC Backsheet'!$D$5:$BS$182,AD$9,FALSE))),"")</f>
        <v>357.36399116768098</v>
      </c>
      <c r="AE95" s="197" t="str">
        <f ca="1">IFERROR(IF((VLOOKUP($E95,'DTOC Backsheet'!$D$5:$BS$182,AE$9,FALSE))="","",(VLOOKUP($E95,'DTOC Backsheet'!$D$5:$BS$182,AE$9,FALSE))),"")</f>
        <v/>
      </c>
      <c r="AF95" s="197" t="str">
        <f ca="1">IFERROR(IF((VLOOKUP($E95,'DTOC Backsheet'!$D$5:$BS$182,AF$9,FALSE))="","",(VLOOKUP($E95,'DTOC Backsheet'!$D$5:$BS$182,AF$9,FALSE))),"")</f>
        <v/>
      </c>
      <c r="AG95" s="201" t="str">
        <f ca="1">IFERROR(IF((VLOOKUP($E95,'DTOC Backsheet'!$D$5:$BS$182,AG$9,FALSE))="","",(VLOOKUP($E95,'DTOC Backsheet'!$D$5:$BS$182,AG$9,FALSE))),"")</f>
        <v/>
      </c>
      <c r="AH95" s="197">
        <f t="shared" ca="1" si="12"/>
        <v>-15.243474068237902</v>
      </c>
      <c r="AI95" s="197">
        <f t="shared" ca="1" si="13"/>
        <v>103.85004472098086</v>
      </c>
      <c r="AJ95" s="197">
        <f t="shared" ca="1" si="14"/>
        <v>166.48220403422283</v>
      </c>
      <c r="AK95" s="197">
        <f t="shared" ca="1" si="15"/>
        <v>73.64813467945703</v>
      </c>
      <c r="AL95" s="200">
        <f t="shared" ca="1" si="16"/>
        <v>65.469869107425438</v>
      </c>
      <c r="AM95" s="199">
        <f t="shared" ca="1" si="17"/>
        <v>103.03569647323803</v>
      </c>
      <c r="AN95" s="197" t="str">
        <f t="shared" ca="1" si="18"/>
        <v/>
      </c>
      <c r="AO95" s="197" t="str">
        <f t="shared" ca="1" si="19"/>
        <v/>
      </c>
      <c r="AP95" s="200" t="str">
        <f t="shared" ca="1" si="20"/>
        <v/>
      </c>
      <c r="AQ95" s="196">
        <f t="shared" ca="1" si="21"/>
        <v>-1.1966526340470409</v>
      </c>
      <c r="AR95" s="197">
        <f t="shared" ca="1" si="22"/>
        <v>0</v>
      </c>
      <c r="AS95" s="197">
        <f t="shared" ca="1" si="23"/>
        <v>-71.043433258886296</v>
      </c>
      <c r="AT95" s="197">
        <f t="shared" ca="1" si="24"/>
        <v>-171.67682255966287</v>
      </c>
      <c r="AU95" s="200">
        <f t="shared" ca="1" si="25"/>
        <v>-209.95052533388548</v>
      </c>
      <c r="AV95" s="199">
        <f t="shared" ca="1" si="26"/>
        <v>-158.58630970793615</v>
      </c>
      <c r="AW95" s="197" t="str">
        <f t="shared" ca="1" si="27"/>
        <v/>
      </c>
      <c r="AX95" s="198" t="str">
        <f t="shared" ca="1" si="28"/>
        <v/>
      </c>
      <c r="AY95" s="199" t="str">
        <f t="shared" ca="1" si="29"/>
        <v/>
      </c>
    </row>
    <row r="96" spans="1:51">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7"/>
        <v>E09000017</v>
      </c>
      <c r="F96" s="29" t="str">
        <f ca="1">IF(E96="","",VLOOKUP(E96,'Org list'!$J$9:$K$636,2,0))</f>
        <v>Hillingdon</v>
      </c>
      <c r="G96" s="196">
        <f ca="1">IFERROR(IF((VLOOKUP($E96,'DTOC Backsheet'!$D$5:$BS$182,G$9,FALSE))="","",(VLOOKUP($E96,'DTOC Backsheet'!$D$5:$BS$182,G$9,FALSE))),"")</f>
        <v>283.31220917738591</v>
      </c>
      <c r="H96" s="197">
        <f ca="1">IFERROR(IF((VLOOKUP($E96,'DTOC Backsheet'!$D$5:$BS$182,H$9,FALSE))="","",(VLOOKUP($E96,'DTOC Backsheet'!$D$5:$BS$182,H$9,FALSE))),"")</f>
        <v>412.68852760978348</v>
      </c>
      <c r="I96" s="197">
        <f ca="1">IFERROR(IF((VLOOKUP($E96,'DTOC Backsheet'!$D$5:$BS$182,I$9,FALSE))="","",(VLOOKUP($E96,'DTOC Backsheet'!$D$5:$BS$182,I$9,FALSE))),"")</f>
        <v>364.44651056719454</v>
      </c>
      <c r="J96" s="198">
        <f ca="1">IFERROR(IF((VLOOKUP($E96,'DTOC Backsheet'!$D$5:$BS$182,J$9,FALSE))="","",(VLOOKUP($E96,'DTOC Backsheet'!$D$5:$BS$182,J$9,FALSE))),"")</f>
        <v>225.42178872627917</v>
      </c>
      <c r="K96" s="223">
        <f ca="1">IFERROR(IF((VLOOKUP($E96,'DTOC Backsheet'!$D$5:$BS$182,K$9,FALSE))="","",(VLOOKUP($E96,'DTOC Backsheet'!$D$5:$BS$182,K$9,FALSE))),"")</f>
        <v>364.44651056719454</v>
      </c>
      <c r="L96" s="199">
        <f ca="1">IFERROR(IF((VLOOKUP($E96,'DTOC Backsheet'!$D$5:$BS$182,L$9,FALSE))="","",(VLOOKUP($E96,'DTOC Backsheet'!$D$5:$BS$182,L$9,FALSE))),"")</f>
        <v>340.76406583719637</v>
      </c>
      <c r="M96" s="197">
        <f ca="1">IFERROR(IF((VLOOKUP($E96,'DTOC Backsheet'!$D$5:$BS$182,M$9,FALSE))="","",(VLOOKUP($E96,'DTOC Backsheet'!$D$5:$BS$182,M$9,FALSE))),"")</f>
        <v>295.60489092330084</v>
      </c>
      <c r="N96" s="198">
        <f ca="1">IFERROR(IF((VLOOKUP($E96,'DTOC Backsheet'!$D$5:$BS$182,N$9,FALSE))="","",(VLOOKUP($E96,'DTOC Backsheet'!$D$5:$BS$182,N$9,FALSE))),"")</f>
        <v>318.08273772234668</v>
      </c>
      <c r="O96" s="199">
        <f ca="1">IFERROR(IF((VLOOKUP($E96,'DTOC Backsheet'!$D$5:$BS$182,O$9,FALSE))="","",(VLOOKUP($E96,'DTOC Backsheet'!$D$5:$BS$182,O$9,FALSE))),"")</f>
        <v>394.42259477570985</v>
      </c>
      <c r="P96" s="197">
        <f ca="1">IFERROR(IF((VLOOKUP($E96,'DTOC Backsheet'!$D$5:$BS$182,P$9,FALSE))="","",(VLOOKUP($E96,'DTOC Backsheet'!$D$5:$BS$182,P$9,FALSE))),"")</f>
        <v>345.03491386841972</v>
      </c>
      <c r="Q96" s="197">
        <f ca="1">IFERROR(IF((VLOOKUP($E96,'DTOC Backsheet'!$D$5:$BS$182,Q$9,FALSE))="","",(VLOOKUP($E96,'DTOC Backsheet'!$D$5:$BS$182,Q$9,FALSE))),"")</f>
        <v>337.81356087428276</v>
      </c>
      <c r="R96" s="197">
        <f ca="1">IFERROR(IF((VLOOKUP($E96,'DTOC Backsheet'!$D$5:$BS$182,R$9,FALSE))="","",(VLOOKUP($E96,'DTOC Backsheet'!$D$5:$BS$182,R$9,FALSE))),"")</f>
        <v>330.59220788014579</v>
      </c>
      <c r="S96" s="197">
        <f ca="1">IFERROR(IF((VLOOKUP($E96,'DTOC Backsheet'!$D$5:$BS$182,S$9,FALSE))="","",(VLOOKUP($E96,'DTOC Backsheet'!$D$5:$BS$182,S$9,FALSE))),"")</f>
        <v>323.37085488600889</v>
      </c>
      <c r="T96" s="223">
        <f ca="1">IFERROR(IF((VLOOKUP($E96,'DTOC Backsheet'!$D$5:$BS$182,T$9,FALSE))="","",(VLOOKUP($E96,'DTOC Backsheet'!$D$5:$BS$182,T$9,FALSE))),"")</f>
        <v>316.14950189187186</v>
      </c>
      <c r="U96" s="199">
        <f ca="1">IFERROR(IF((VLOOKUP($E96,'DTOC Backsheet'!$D$5:$BS$182,U$9,FALSE))="","",(VLOOKUP($E96,'DTOC Backsheet'!$D$5:$BS$182,U$9,FALSE))),"")</f>
        <v>326.68781862160097</v>
      </c>
      <c r="V96" s="197">
        <f ca="1">IFERROR(IF((VLOOKUP($E96,'DTOC Backsheet'!$D$5:$BS$182,V$9,FALSE))="","",(VLOOKUP($E96,'DTOC Backsheet'!$D$5:$BS$182,V$9,FALSE))),"")</f>
        <v>321.84871966154532</v>
      </c>
      <c r="W96" s="197">
        <f ca="1">IFERROR(IF((VLOOKUP($E96,'DTOC Backsheet'!$D$5:$BS$182,W$9,FALSE))="","",(VLOOKUP($E96,'DTOC Backsheet'!$D$5:$BS$182,W$9,FALSE))),"")</f>
        <v>290.70206937171838</v>
      </c>
      <c r="X96" s="200">
        <f ca="1">IFERROR(IF((VLOOKUP($E96,'DTOC Backsheet'!$D$5:$BS$182,X$9,FALSE))="","",(VLOOKUP($E96,'DTOC Backsheet'!$D$5:$BS$182,X$9,FALSE))),"")</f>
        <v>321.84871966154532</v>
      </c>
      <c r="Y96" s="196">
        <f ca="1">IFERROR(IF((VLOOKUP($E96,'DTOC Backsheet'!$D$5:$BS$182,Y$9,FALSE))="","",(VLOOKUP($E96,'DTOC Backsheet'!$D$5:$BS$182,Y$9,FALSE))),"")</f>
        <v>291.78789807063271</v>
      </c>
      <c r="Z96" s="197">
        <f ca="1">IFERROR(IF((VLOOKUP($E96,'DTOC Backsheet'!$D$5:$BS$182,Z$9,FALSE))="","",(VLOOKUP($E96,'DTOC Backsheet'!$D$5:$BS$182,Z$9,FALSE))),"")</f>
        <v>266.34127905284498</v>
      </c>
      <c r="AA96" s="197">
        <f ca="1">IFERROR(IF((VLOOKUP($E96,'DTOC Backsheet'!$D$5:$BS$182,AA$9,FALSE))="","",(VLOOKUP($E96,'DTOC Backsheet'!$D$5:$BS$182,AA$9,FALSE))),"")</f>
        <v>229.01957116008958</v>
      </c>
      <c r="AB96" s="197">
        <f ca="1">IFERROR(IF((VLOOKUP($E96,'DTOC Backsheet'!$D$5:$BS$182,AB$9,FALSE))="","",(VLOOKUP($E96,'DTOC Backsheet'!$D$5:$BS$182,AB$9,FALSE))),"")</f>
        <v>190.849642633408</v>
      </c>
      <c r="AC96" s="223">
        <f ca="1">IFERROR(IF((VLOOKUP($E96,'DTOC Backsheet'!$D$5:$BS$182,AC$9,FALSE))="","",(VLOOKUP($E96,'DTOC Backsheet'!$D$5:$BS$182,AC$9,FALSE))),"")</f>
        <v>200.18006960659685</v>
      </c>
      <c r="AD96" s="199">
        <f ca="1">IFERROR(IF((VLOOKUP($E96,'DTOC Backsheet'!$D$5:$BS$182,AD$9,FALSE))="","",(VLOOKUP($E96,'DTOC Backsheet'!$D$5:$BS$182,AD$9,FALSE))),"")</f>
        <v>142.50106649961131</v>
      </c>
      <c r="AE96" s="197" t="str">
        <f ca="1">IFERROR(IF((VLOOKUP($E96,'DTOC Backsheet'!$D$5:$BS$182,AE$9,FALSE))="","",(VLOOKUP($E96,'DTOC Backsheet'!$D$5:$BS$182,AE$9,FALSE))),"")</f>
        <v/>
      </c>
      <c r="AF96" s="197" t="str">
        <f ca="1">IFERROR(IF((VLOOKUP($E96,'DTOC Backsheet'!$D$5:$BS$182,AF$9,FALSE))="","",(VLOOKUP($E96,'DTOC Backsheet'!$D$5:$BS$182,AF$9,FALSE))),"")</f>
        <v/>
      </c>
      <c r="AG96" s="201" t="str">
        <f ca="1">IFERROR(IF((VLOOKUP($E96,'DTOC Backsheet'!$D$5:$BS$182,AG$9,FALSE))="","",(VLOOKUP($E96,'DTOC Backsheet'!$D$5:$BS$182,AG$9,FALSE))),"")</f>
        <v/>
      </c>
      <c r="AH96" s="197">
        <f t="shared" ca="1" si="12"/>
        <v>-8.4756888932467973</v>
      </c>
      <c r="AI96" s="197">
        <f t="shared" ca="1" si="13"/>
        <v>146.3472485569385</v>
      </c>
      <c r="AJ96" s="197">
        <f t="shared" ca="1" si="14"/>
        <v>135.42693940710495</v>
      </c>
      <c r="AK96" s="197">
        <f t="shared" ca="1" si="15"/>
        <v>34.572146092871179</v>
      </c>
      <c r="AL96" s="200">
        <f t="shared" ca="1" si="16"/>
        <v>164.26644096059769</v>
      </c>
      <c r="AM96" s="199">
        <f t="shared" ca="1" si="17"/>
        <v>198.26299933758506</v>
      </c>
      <c r="AN96" s="197" t="str">
        <f t="shared" ca="1" si="18"/>
        <v/>
      </c>
      <c r="AO96" s="197" t="str">
        <f t="shared" ca="1" si="19"/>
        <v/>
      </c>
      <c r="AP96" s="200" t="str">
        <f t="shared" ca="1" si="20"/>
        <v/>
      </c>
      <c r="AQ96" s="196">
        <f t="shared" ca="1" si="21"/>
        <v>53.247015797787014</v>
      </c>
      <c r="AR96" s="197">
        <f t="shared" ca="1" si="22"/>
        <v>71.472281821437775</v>
      </c>
      <c r="AS96" s="197">
        <f t="shared" ca="1" si="23"/>
        <v>101.57263672005621</v>
      </c>
      <c r="AT96" s="197">
        <f t="shared" ca="1" si="24"/>
        <v>132.52121225260089</v>
      </c>
      <c r="AU96" s="200">
        <f t="shared" ca="1" si="25"/>
        <v>115.96943228527502</v>
      </c>
      <c r="AV96" s="199">
        <f t="shared" ca="1" si="26"/>
        <v>184.18675212198966</v>
      </c>
      <c r="AW96" s="197" t="str">
        <f t="shared" ca="1" si="27"/>
        <v/>
      </c>
      <c r="AX96" s="198" t="str">
        <f t="shared" ca="1" si="28"/>
        <v/>
      </c>
      <c r="AY96" s="199" t="str">
        <f t="shared" ca="1" si="29"/>
        <v/>
      </c>
    </row>
    <row r="97" spans="1:51">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7"/>
        <v>E09000018</v>
      </c>
      <c r="F97" s="29" t="str">
        <f ca="1">IF(E97="","",VLOOKUP(E97,'Org list'!$J$9:$K$636,2,0))</f>
        <v>Hounslow</v>
      </c>
      <c r="G97" s="196">
        <f ca="1">IFERROR(IF((VLOOKUP($E97,'DTOC Backsheet'!$D$5:$BS$182,G$9,FALSE))="","",(VLOOKUP($E97,'DTOC Backsheet'!$D$5:$BS$182,G$9,FALSE))),"")</f>
        <v>216.09966926506601</v>
      </c>
      <c r="H97" s="197">
        <f ca="1">IFERROR(IF((VLOOKUP($E97,'DTOC Backsheet'!$D$5:$BS$182,H$9,FALSE))="","",(VLOOKUP($E97,'DTOC Backsheet'!$D$5:$BS$182,H$9,FALSE))),"")</f>
        <v>190.73356813237203</v>
      </c>
      <c r="I97" s="197">
        <f ca="1">IFERROR(IF((VLOOKUP($E97,'DTOC Backsheet'!$D$5:$BS$182,I$9,FALSE))="","",(VLOOKUP($E97,'DTOC Backsheet'!$D$5:$BS$182,I$9,FALSE))),"")</f>
        <v>233.17300656591772</v>
      </c>
      <c r="J97" s="198">
        <f ca="1">IFERROR(IF((VLOOKUP($E97,'DTOC Backsheet'!$D$5:$BS$182,J$9,FALSE))="","",(VLOOKUP($E97,'DTOC Backsheet'!$D$5:$BS$182,J$9,FALSE))),"")</f>
        <v>236.58767402608805</v>
      </c>
      <c r="K97" s="223">
        <f ca="1">IFERROR(IF((VLOOKUP($E97,'DTOC Backsheet'!$D$5:$BS$182,K$9,FALSE))="","",(VLOOKUP($E97,'DTOC Backsheet'!$D$5:$BS$182,K$9,FALSE))),"")</f>
        <v>151.70879715899667</v>
      </c>
      <c r="L97" s="199">
        <f ca="1">IFERROR(IF((VLOOKUP($E97,'DTOC Backsheet'!$D$5:$BS$182,L$9,FALSE))="","",(VLOOKUP($E97,'DTOC Backsheet'!$D$5:$BS$182,L$9,FALSE))),"")</f>
        <v>188.78232958370324</v>
      </c>
      <c r="M97" s="197">
        <f ca="1">IFERROR(IF((VLOOKUP($E97,'DTOC Backsheet'!$D$5:$BS$182,M$9,FALSE))="","",(VLOOKUP($E97,'DTOC Backsheet'!$D$5:$BS$182,M$9,FALSE))),"")</f>
        <v>224.67452131589965</v>
      </c>
      <c r="N97" s="198">
        <f ca="1">IFERROR(IF((VLOOKUP($E97,'DTOC Backsheet'!$D$5:$BS$182,N$9,FALSE))="","",(VLOOKUP($E97,'DTOC Backsheet'!$D$5:$BS$182,N$9,FALSE))),"")</f>
        <v>184.12123634809205</v>
      </c>
      <c r="O97" s="199">
        <f ca="1">IFERROR(IF((VLOOKUP($E97,'DTOC Backsheet'!$D$5:$BS$182,O$9,FALSE))="","",(VLOOKUP($E97,'DTOC Backsheet'!$D$5:$BS$182,O$9,FALSE))),"")</f>
        <v>240.05680182093013</v>
      </c>
      <c r="P97" s="197">
        <f ca="1">IFERROR(IF((VLOOKUP($E97,'DTOC Backsheet'!$D$5:$BS$182,P$9,FALSE))="","",(VLOOKUP($E97,'DTOC Backsheet'!$D$5:$BS$182,P$9,FALSE))),"")</f>
        <v>215.35192707042668</v>
      </c>
      <c r="Q97" s="197">
        <f ca="1">IFERROR(IF((VLOOKUP($E97,'DTOC Backsheet'!$D$5:$BS$182,Q$9,FALSE))="","",(VLOOKUP($E97,'DTOC Backsheet'!$D$5:$BS$182,Q$9,FALSE))),"")</f>
        <v>215.35192707042668</v>
      </c>
      <c r="R97" s="197">
        <f ca="1">IFERROR(IF((VLOOKUP($E97,'DTOC Backsheet'!$D$5:$BS$182,R$9,FALSE))="","",(VLOOKUP($E97,'DTOC Backsheet'!$D$5:$BS$182,R$9,FALSE))),"")</f>
        <v>215.35192707042668</v>
      </c>
      <c r="S97" s="197">
        <f ca="1">IFERROR(IF((VLOOKUP($E97,'DTOC Backsheet'!$D$5:$BS$182,S$9,FALSE))="","",(VLOOKUP($E97,'DTOC Backsheet'!$D$5:$BS$182,S$9,FALSE))),"")</f>
        <v>215.35192707042668</v>
      </c>
      <c r="T97" s="223">
        <f ca="1">IFERROR(IF((VLOOKUP($E97,'DTOC Backsheet'!$D$5:$BS$182,T$9,FALSE))="","",(VLOOKUP($E97,'DTOC Backsheet'!$D$5:$BS$182,T$9,FALSE))),"")</f>
        <v>179.03352876237469</v>
      </c>
      <c r="U97" s="199">
        <f ca="1">IFERROR(IF((VLOOKUP($E97,'DTOC Backsheet'!$D$5:$BS$182,U$9,FALSE))="","",(VLOOKUP($E97,'DTOC Backsheet'!$D$5:$BS$182,U$9,FALSE))),"")</f>
        <v>185.00131305445387</v>
      </c>
      <c r="V97" s="197">
        <f ca="1">IFERROR(IF((VLOOKUP($E97,'DTOC Backsheet'!$D$5:$BS$182,V$9,FALSE))="","",(VLOOKUP($E97,'DTOC Backsheet'!$D$5:$BS$182,V$9,FALSE))),"")</f>
        <v>182.61776383476382</v>
      </c>
      <c r="W97" s="197">
        <f ca="1">IFERROR(IF((VLOOKUP($E97,'DTOC Backsheet'!$D$5:$BS$182,W$9,FALSE))="","",(VLOOKUP($E97,'DTOC Backsheet'!$D$5:$BS$182,W$9,FALSE))),"")</f>
        <v>164.94507701204475</v>
      </c>
      <c r="X97" s="200">
        <f ca="1">IFERROR(IF((VLOOKUP($E97,'DTOC Backsheet'!$D$5:$BS$182,X$9,FALSE))="","",(VLOOKUP($E97,'DTOC Backsheet'!$D$5:$BS$182,X$9,FALSE))),"")</f>
        <v>182.61776383476382</v>
      </c>
      <c r="Y97" s="196">
        <f ca="1">IFERROR(IF((VLOOKUP($E97,'DTOC Backsheet'!$D$5:$BS$182,Y$9,FALSE))="","",(VLOOKUP($E97,'DTOC Backsheet'!$D$5:$BS$182,Y$9,FALSE))),"")</f>
        <v>313.23916664789334</v>
      </c>
      <c r="Z97" s="197">
        <f ca="1">IFERROR(IF((VLOOKUP($E97,'DTOC Backsheet'!$D$5:$BS$182,Z$9,FALSE))="","",(VLOOKUP($E97,'DTOC Backsheet'!$D$5:$BS$182,Z$9,FALSE))),"")</f>
        <v>204.63094368813267</v>
      </c>
      <c r="AA97" s="197">
        <f ca="1">IFERROR(IF((VLOOKUP($E97,'DTOC Backsheet'!$D$5:$BS$182,AA$9,FALSE))="","",(VLOOKUP($E97,'DTOC Backsheet'!$D$5:$BS$182,AA$9,FALSE))),"")</f>
        <v>240.52293153320377</v>
      </c>
      <c r="AB97" s="197">
        <f ca="1">IFERROR(IF((VLOOKUP($E97,'DTOC Backsheet'!$D$5:$BS$182,AB$9,FALSE))="","",(VLOOKUP($E97,'DTOC Backsheet'!$D$5:$BS$182,AB$9,FALSE))),"")</f>
        <v>174.79864210261906</v>
      </c>
      <c r="AC97" s="223">
        <f ca="1">IFERROR(IF((VLOOKUP($E97,'DTOC Backsheet'!$D$5:$BS$182,AC$9,FALSE))="","",(VLOOKUP($E97,'DTOC Backsheet'!$D$5:$BS$182,AC$9,FALSE))),"")</f>
        <v>105.81144468611873</v>
      </c>
      <c r="AD97" s="199">
        <f ca="1">IFERROR(IF((VLOOKUP($E97,'DTOC Backsheet'!$D$5:$BS$182,AD$9,FALSE))="","",(VLOOKUP($E97,'DTOC Backsheet'!$D$5:$BS$182,AD$9,FALSE))),"")</f>
        <v>101.61627727565588</v>
      </c>
      <c r="AE97" s="197" t="str">
        <f ca="1">IFERROR(IF((VLOOKUP($E97,'DTOC Backsheet'!$D$5:$BS$182,AE$9,FALSE))="","",(VLOOKUP($E97,'DTOC Backsheet'!$D$5:$BS$182,AE$9,FALSE))),"")</f>
        <v/>
      </c>
      <c r="AF97" s="197" t="str">
        <f ca="1">IFERROR(IF((VLOOKUP($E97,'DTOC Backsheet'!$D$5:$BS$182,AF$9,FALSE))="","",(VLOOKUP($E97,'DTOC Backsheet'!$D$5:$BS$182,AF$9,FALSE))),"")</f>
        <v/>
      </c>
      <c r="AG97" s="201" t="str">
        <f ca="1">IFERROR(IF((VLOOKUP($E97,'DTOC Backsheet'!$D$5:$BS$182,AG$9,FALSE))="","",(VLOOKUP($E97,'DTOC Backsheet'!$D$5:$BS$182,AG$9,FALSE))),"")</f>
        <v/>
      </c>
      <c r="AH97" s="197">
        <f t="shared" ca="1" si="12"/>
        <v>-97.139497382827329</v>
      </c>
      <c r="AI97" s="197">
        <f t="shared" ca="1" si="13"/>
        <v>-13.897375555760647</v>
      </c>
      <c r="AJ97" s="197">
        <f t="shared" ca="1" si="14"/>
        <v>-7.3499249672860572</v>
      </c>
      <c r="AK97" s="197">
        <f t="shared" ca="1" si="15"/>
        <v>61.789031923468997</v>
      </c>
      <c r="AL97" s="200">
        <f t="shared" ca="1" si="16"/>
        <v>45.897352472877941</v>
      </c>
      <c r="AM97" s="199">
        <f t="shared" ca="1" si="17"/>
        <v>87.166052308047369</v>
      </c>
      <c r="AN97" s="197" t="str">
        <f t="shared" ca="1" si="18"/>
        <v/>
      </c>
      <c r="AO97" s="197" t="str">
        <f t="shared" ca="1" si="19"/>
        <v/>
      </c>
      <c r="AP97" s="200" t="str">
        <f t="shared" ca="1" si="20"/>
        <v/>
      </c>
      <c r="AQ97" s="196">
        <f t="shared" ca="1" si="21"/>
        <v>-97.887239577466659</v>
      </c>
      <c r="AR97" s="197">
        <f t="shared" ca="1" si="22"/>
        <v>10.720983382294008</v>
      </c>
      <c r="AS97" s="197">
        <f t="shared" ca="1" si="23"/>
        <v>-25.171004462777091</v>
      </c>
      <c r="AT97" s="197">
        <f t="shared" ca="1" si="24"/>
        <v>40.553284967807627</v>
      </c>
      <c r="AU97" s="200">
        <f t="shared" ca="1" si="25"/>
        <v>73.222084076255953</v>
      </c>
      <c r="AV97" s="199">
        <f t="shared" ca="1" si="26"/>
        <v>83.385035778797999</v>
      </c>
      <c r="AW97" s="197" t="str">
        <f t="shared" ca="1" si="27"/>
        <v/>
      </c>
      <c r="AX97" s="198" t="str">
        <f t="shared" ca="1" si="28"/>
        <v/>
      </c>
      <c r="AY97" s="199" t="str">
        <f t="shared" ca="1" si="29"/>
        <v/>
      </c>
    </row>
    <row r="98" spans="1:51">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7"/>
        <v>E06000046</v>
      </c>
      <c r="F98" s="29" t="str">
        <f ca="1">IF(E98="","",VLOOKUP(E98,'Org list'!$J$9:$K$636,2,0))</f>
        <v>Isle of Wight</v>
      </c>
      <c r="G98" s="196">
        <f ca="1">IFERROR(IF((VLOOKUP($E98,'DTOC Backsheet'!$D$5:$BS$182,G$9,FALSE))="","",(VLOOKUP($E98,'DTOC Backsheet'!$D$5:$BS$182,G$9,FALSE))),"")</f>
        <v>252.07308380995431</v>
      </c>
      <c r="H98" s="197">
        <f ca="1">IFERROR(IF((VLOOKUP($E98,'DTOC Backsheet'!$D$5:$BS$182,H$9,FALSE))="","",(VLOOKUP($E98,'DTOC Backsheet'!$D$5:$BS$182,H$9,FALSE))),"")</f>
        <v>281.62647984284547</v>
      </c>
      <c r="I98" s="197">
        <f ca="1">IFERROR(IF((VLOOKUP($E98,'DTOC Backsheet'!$D$5:$BS$182,I$9,FALSE))="","",(VLOOKUP($E98,'DTOC Backsheet'!$D$5:$BS$182,I$9,FALSE))),"")</f>
        <v>251.20386627957512</v>
      </c>
      <c r="J98" s="198">
        <f ca="1">IFERROR(IF((VLOOKUP($E98,'DTOC Backsheet'!$D$5:$BS$182,J$9,FALSE))="","",(VLOOKUP($E98,'DTOC Backsheet'!$D$5:$BS$182,J$9,FALSE))),"")</f>
        <v>470.24668393512161</v>
      </c>
      <c r="K98" s="223">
        <f ca="1">IFERROR(IF((VLOOKUP($E98,'DTOC Backsheet'!$D$5:$BS$182,K$9,FALSE))="","",(VLOOKUP($E98,'DTOC Backsheet'!$D$5:$BS$182,K$9,FALSE))),"")</f>
        <v>496.32320984649618</v>
      </c>
      <c r="L98" s="199">
        <f ca="1">IFERROR(IF((VLOOKUP($E98,'DTOC Backsheet'!$D$5:$BS$182,L$9,FALSE))="","",(VLOOKUP($E98,'DTOC Backsheet'!$D$5:$BS$182,L$9,FALSE))),"")</f>
        <v>502.40773255915025</v>
      </c>
      <c r="M98" s="197">
        <f ca="1">IFERROR(IF((VLOOKUP($E98,'DTOC Backsheet'!$D$5:$BS$182,M$9,FALSE))="","",(VLOOKUP($E98,'DTOC Backsheet'!$D$5:$BS$182,M$9,FALSE))),"")</f>
        <v>326.28134633055407</v>
      </c>
      <c r="N98" s="198">
        <f ca="1">IFERROR(IF((VLOOKUP($E98,'DTOC Backsheet'!$D$5:$BS$182,N$9,FALSE))="","",(VLOOKUP($E98,'DTOC Backsheet'!$D$5:$BS$182,N$9,FALSE))),"")</f>
        <v>498.09971487696276</v>
      </c>
      <c r="O98" s="199">
        <f ca="1">IFERROR(IF((VLOOKUP($E98,'DTOC Backsheet'!$D$5:$BS$182,O$9,FALSE))="","",(VLOOKUP($E98,'DTOC Backsheet'!$D$5:$BS$182,O$9,FALSE))),"")</f>
        <v>366.19874508376012</v>
      </c>
      <c r="P98" s="197">
        <f ca="1">IFERROR(IF((VLOOKUP($E98,'DTOC Backsheet'!$D$5:$BS$182,P$9,FALSE))="","",(VLOOKUP($E98,'DTOC Backsheet'!$D$5:$BS$182,P$9,FALSE))),"")</f>
        <v>292.52511129795153</v>
      </c>
      <c r="Q98" s="197">
        <f ca="1">IFERROR(IF((VLOOKUP($E98,'DTOC Backsheet'!$D$5:$BS$182,Q$9,FALSE))="","",(VLOOKUP($E98,'DTOC Backsheet'!$D$5:$BS$182,Q$9,FALSE))),"")</f>
        <v>252.17382777568886</v>
      </c>
      <c r="R98" s="197">
        <f ca="1">IFERROR(IF((VLOOKUP($E98,'DTOC Backsheet'!$D$5:$BS$182,R$9,FALSE))="","",(VLOOKUP($E98,'DTOC Backsheet'!$D$5:$BS$182,R$9,FALSE))),"")</f>
        <v>204.96716490233206</v>
      </c>
      <c r="S98" s="197">
        <f ca="1">IFERROR(IF((VLOOKUP($E98,'DTOC Backsheet'!$D$5:$BS$182,S$9,FALSE))="","",(VLOOKUP($E98,'DTOC Backsheet'!$D$5:$BS$182,S$9,FALSE))),"")</f>
        <v>211.8225442534262</v>
      </c>
      <c r="T98" s="223">
        <f ca="1">IFERROR(IF((VLOOKUP($E98,'DTOC Backsheet'!$D$5:$BS$182,T$9,FALSE))="","",(VLOOKUP($E98,'DTOC Backsheet'!$D$5:$BS$182,T$9,FALSE))),"")</f>
        <v>204.96716490233212</v>
      </c>
      <c r="U98" s="199">
        <f ca="1">IFERROR(IF((VLOOKUP($E98,'DTOC Backsheet'!$D$5:$BS$182,U$9,FALSE))="","",(VLOOKUP($E98,'DTOC Backsheet'!$D$5:$BS$182,U$9,FALSE))),"")</f>
        <v>211.8225442534262</v>
      </c>
      <c r="V98" s="197">
        <f ca="1">IFERROR(IF((VLOOKUP($E98,'DTOC Backsheet'!$D$5:$BS$182,V$9,FALSE))="","",(VLOOKUP($E98,'DTOC Backsheet'!$D$5:$BS$182,V$9,FALSE))),"")</f>
        <v>210.87049040260678</v>
      </c>
      <c r="W98" s="197">
        <f ca="1">IFERROR(IF((VLOOKUP($E98,'DTOC Backsheet'!$D$5:$BS$182,W$9,FALSE))="","",(VLOOKUP($E98,'DTOC Backsheet'!$D$5:$BS$182,W$9,FALSE))),"")</f>
        <v>190.39678854868714</v>
      </c>
      <c r="X98" s="200">
        <f ca="1">IFERROR(IF((VLOOKUP($E98,'DTOC Backsheet'!$D$5:$BS$182,X$9,FALSE))="","",(VLOOKUP($E98,'DTOC Backsheet'!$D$5:$BS$182,X$9,FALSE))),"")</f>
        <v>210.87049040260678</v>
      </c>
      <c r="Y98" s="196">
        <f ca="1">IFERROR(IF((VLOOKUP($E98,'DTOC Backsheet'!$D$5:$BS$182,Y$9,FALSE))="","",(VLOOKUP($E98,'DTOC Backsheet'!$D$5:$BS$182,Y$9,FALSE))),"")</f>
        <v>338.43011986413848</v>
      </c>
      <c r="Z98" s="197">
        <f ca="1">IFERROR(IF((VLOOKUP($E98,'DTOC Backsheet'!$D$5:$BS$182,Z$9,FALSE))="","",(VLOOKUP($E98,'DTOC Backsheet'!$D$5:$BS$182,Z$9,FALSE))),"")</f>
        <v>343.63673709281755</v>
      </c>
      <c r="AA98" s="197">
        <f ca="1">IFERROR(IF((VLOOKUP($E98,'DTOC Backsheet'!$D$5:$BS$182,AA$9,FALSE))="","",(VLOOKUP($E98,'DTOC Backsheet'!$D$5:$BS$182,AA$9,FALSE))),"")</f>
        <v>71.157102125280403</v>
      </c>
      <c r="AB98" s="197">
        <f ca="1">IFERROR(IF((VLOOKUP($E98,'DTOC Backsheet'!$D$5:$BS$182,AB$9,FALSE))="","",(VLOOKUP($E98,'DTOC Backsheet'!$D$5:$BS$182,AB$9,FALSE))),"")</f>
        <v>155.33074732225842</v>
      </c>
      <c r="AC98" s="223">
        <f ca="1">IFERROR(IF((VLOOKUP($E98,'DTOC Backsheet'!$D$5:$BS$182,AC$9,FALSE))="","",(VLOOKUP($E98,'DTOC Backsheet'!$D$5:$BS$182,AC$9,FALSE))),"")</f>
        <v>227.35561898565203</v>
      </c>
      <c r="AD98" s="199">
        <f ca="1">IFERROR(IF((VLOOKUP($E98,'DTOC Backsheet'!$D$5:$BS$182,AD$9,FALSE))="","",(VLOOKUP($E98,'DTOC Backsheet'!$D$5:$BS$182,AD$9,FALSE))),"")</f>
        <v>168.34729039395606</v>
      </c>
      <c r="AE98" s="197" t="str">
        <f ca="1">IFERROR(IF((VLOOKUP($E98,'DTOC Backsheet'!$D$5:$BS$182,AE$9,FALSE))="","",(VLOOKUP($E98,'DTOC Backsheet'!$D$5:$BS$182,AE$9,FALSE))),"")</f>
        <v/>
      </c>
      <c r="AF98" s="197" t="str">
        <f ca="1">IFERROR(IF((VLOOKUP($E98,'DTOC Backsheet'!$D$5:$BS$182,AF$9,FALSE))="","",(VLOOKUP($E98,'DTOC Backsheet'!$D$5:$BS$182,AF$9,FALSE))),"")</f>
        <v/>
      </c>
      <c r="AG98" s="201" t="str">
        <f ca="1">IFERROR(IF((VLOOKUP($E98,'DTOC Backsheet'!$D$5:$BS$182,AG$9,FALSE))="","",(VLOOKUP($E98,'DTOC Backsheet'!$D$5:$BS$182,AG$9,FALSE))),"")</f>
        <v/>
      </c>
      <c r="AH98" s="197">
        <f t="shared" ca="1" si="12"/>
        <v>-86.357036054184164</v>
      </c>
      <c r="AI98" s="197">
        <f t="shared" ca="1" si="13"/>
        <v>-62.010257249972085</v>
      </c>
      <c r="AJ98" s="197">
        <f t="shared" ca="1" si="14"/>
        <v>180.04676415429472</v>
      </c>
      <c r="AK98" s="197">
        <f t="shared" ca="1" si="15"/>
        <v>314.91593661286322</v>
      </c>
      <c r="AL98" s="200">
        <f t="shared" ca="1" si="16"/>
        <v>268.96759086084415</v>
      </c>
      <c r="AM98" s="199">
        <f t="shared" ca="1" si="17"/>
        <v>334.06044216519422</v>
      </c>
      <c r="AN98" s="197" t="str">
        <f t="shared" ca="1" si="18"/>
        <v/>
      </c>
      <c r="AO98" s="197" t="str">
        <f t="shared" ca="1" si="19"/>
        <v/>
      </c>
      <c r="AP98" s="200" t="str">
        <f t="shared" ca="1" si="20"/>
        <v/>
      </c>
      <c r="AQ98" s="196">
        <f t="shared" ca="1" si="21"/>
        <v>-45.90500856618695</v>
      </c>
      <c r="AR98" s="197">
        <f t="shared" ca="1" si="22"/>
        <v>-91.462909317128691</v>
      </c>
      <c r="AS98" s="197">
        <f t="shared" ca="1" si="23"/>
        <v>133.81006277705166</v>
      </c>
      <c r="AT98" s="197">
        <f t="shared" ca="1" si="24"/>
        <v>56.491796931167784</v>
      </c>
      <c r="AU98" s="200">
        <f t="shared" ca="1" si="25"/>
        <v>-22.388454083319914</v>
      </c>
      <c r="AV98" s="199">
        <f t="shared" ca="1" si="26"/>
        <v>43.475253859470143</v>
      </c>
      <c r="AW98" s="197" t="str">
        <f t="shared" ca="1" si="27"/>
        <v/>
      </c>
      <c r="AX98" s="198" t="str">
        <f t="shared" ca="1" si="28"/>
        <v/>
      </c>
      <c r="AY98" s="199" t="str">
        <f t="shared" ca="1" si="29"/>
        <v/>
      </c>
    </row>
    <row r="99" spans="1:51">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7"/>
        <v>E09000019</v>
      </c>
      <c r="F99" s="29" t="str">
        <f ca="1">IF(E99="","",VLOOKUP(E99,'Org list'!$J$9:$K$636,2,0))</f>
        <v>Islington</v>
      </c>
      <c r="G99" s="196">
        <f ca="1">IFERROR(IF((VLOOKUP($E99,'DTOC Backsheet'!$D$5:$BS$182,G$9,FALSE))="","",(VLOOKUP($E99,'DTOC Backsheet'!$D$5:$BS$182,G$9,FALSE))),"")</f>
        <v>186.60422133246914</v>
      </c>
      <c r="H99" s="197">
        <f ca="1">IFERROR(IF((VLOOKUP($E99,'DTOC Backsheet'!$D$5:$BS$182,H$9,FALSE))="","",(VLOOKUP($E99,'DTOC Backsheet'!$D$5:$BS$182,H$9,FALSE))),"")</f>
        <v>265.53205724620256</v>
      </c>
      <c r="I99" s="197">
        <f ca="1">IFERROR(IF((VLOOKUP($E99,'DTOC Backsheet'!$D$5:$BS$182,I$9,FALSE))="","",(VLOOKUP($E99,'DTOC Backsheet'!$D$5:$BS$182,I$9,FALSE))),"")</f>
        <v>238.35161044147316</v>
      </c>
      <c r="J99" s="198">
        <f ca="1">IFERROR(IF((VLOOKUP($E99,'DTOC Backsheet'!$D$5:$BS$182,J$9,FALSE))="","",(VLOOKUP($E99,'DTOC Backsheet'!$D$5:$BS$182,J$9,FALSE))),"")</f>
        <v>363.79982646330114</v>
      </c>
      <c r="K99" s="223">
        <f ca="1">IFERROR(IF((VLOOKUP($E99,'DTOC Backsheet'!$D$5:$BS$182,K$9,FALSE))="","",(VLOOKUP($E99,'DTOC Backsheet'!$D$5:$BS$182,K$9,FALSE))),"")</f>
        <v>346.02799586020888</v>
      </c>
      <c r="L99" s="199">
        <f ca="1">IFERROR(IF((VLOOKUP($E99,'DTOC Backsheet'!$D$5:$BS$182,L$9,FALSE))="","",(VLOOKUP($E99,'DTOC Backsheet'!$D$5:$BS$182,L$9,FALSE))),"")</f>
        <v>234.69270414083655</v>
      </c>
      <c r="M99" s="197">
        <f ca="1">IFERROR(IF((VLOOKUP($E99,'DTOC Backsheet'!$D$5:$BS$182,M$9,FALSE))="","",(VLOOKUP($E99,'DTOC Backsheet'!$D$5:$BS$182,M$9,FALSE))),"")</f>
        <v>215.79720971337375</v>
      </c>
      <c r="N99" s="198">
        <f ca="1">IFERROR(IF((VLOOKUP($E99,'DTOC Backsheet'!$D$5:$BS$182,N$9,FALSE))="","",(VLOOKUP($E99,'DTOC Backsheet'!$D$5:$BS$182,N$9,FALSE))),"")</f>
        <v>256.2912229374985</v>
      </c>
      <c r="O99" s="199">
        <f ca="1">IFERROR(IF((VLOOKUP($E99,'DTOC Backsheet'!$D$5:$BS$182,O$9,FALSE))="","",(VLOOKUP($E99,'DTOC Backsheet'!$D$5:$BS$182,O$9,FALSE))),"")</f>
        <v>290.63424681112332</v>
      </c>
      <c r="P99" s="197">
        <f ca="1">IFERROR(IF((VLOOKUP($E99,'DTOC Backsheet'!$D$5:$BS$182,P$9,FALSE))="","",(VLOOKUP($E99,'DTOC Backsheet'!$D$5:$BS$182,P$9,FALSE))),"")</f>
        <v>217.33495705099875</v>
      </c>
      <c r="Q99" s="197">
        <f ca="1">IFERROR(IF((VLOOKUP($E99,'DTOC Backsheet'!$D$5:$BS$182,Q$9,FALSE))="","",(VLOOKUP($E99,'DTOC Backsheet'!$D$5:$BS$182,Q$9,FALSE))),"")</f>
        <v>265.00512451737347</v>
      </c>
      <c r="R99" s="197">
        <f ca="1">IFERROR(IF((VLOOKUP($E99,'DTOC Backsheet'!$D$5:$BS$182,R$9,FALSE))="","",(VLOOKUP($E99,'DTOC Backsheet'!$D$5:$BS$182,R$9,FALSE))),"")</f>
        <v>251.6831067490823</v>
      </c>
      <c r="S99" s="197">
        <f ca="1">IFERROR(IF((VLOOKUP($E99,'DTOC Backsheet'!$D$5:$BS$182,S$9,FALSE))="","",(VLOOKUP($E99,'DTOC Backsheet'!$D$5:$BS$182,S$9,FALSE))),"")</f>
        <v>242.45149689887361</v>
      </c>
      <c r="T99" s="223">
        <f ca="1">IFERROR(IF((VLOOKUP($E99,'DTOC Backsheet'!$D$5:$BS$182,T$9,FALSE))="","",(VLOOKUP($E99,'DTOC Backsheet'!$D$5:$BS$182,T$9,FALSE))),"")</f>
        <v>243.76060705318588</v>
      </c>
      <c r="U99" s="199">
        <f ca="1">IFERROR(IF((VLOOKUP($E99,'DTOC Backsheet'!$D$5:$BS$182,U$9,FALSE))="","",(VLOOKUP($E99,'DTOC Backsheet'!$D$5:$BS$182,U$9,FALSE))),"")</f>
        <v>251.8859606216254</v>
      </c>
      <c r="V99" s="197">
        <f ca="1">IFERROR(IF((VLOOKUP($E99,'DTOC Backsheet'!$D$5:$BS$182,V$9,FALSE))="","",(VLOOKUP($E99,'DTOC Backsheet'!$D$5:$BS$182,V$9,FALSE))),"")</f>
        <v>247.78231436256792</v>
      </c>
      <c r="W99" s="197">
        <f ca="1">IFERROR(IF((VLOOKUP($E99,'DTOC Backsheet'!$D$5:$BS$182,W$9,FALSE))="","",(VLOOKUP($E99,'DTOC Backsheet'!$D$5:$BS$182,W$9,FALSE))),"")</f>
        <v>223.80338071457746</v>
      </c>
      <c r="X99" s="200">
        <f ca="1">IFERROR(IF((VLOOKUP($E99,'DTOC Backsheet'!$D$5:$BS$182,X$9,FALSE))="","",(VLOOKUP($E99,'DTOC Backsheet'!$D$5:$BS$182,X$9,FALSE))),"")</f>
        <v>247.78231436256792</v>
      </c>
      <c r="Y99" s="196">
        <f ca="1">IFERROR(IF((VLOOKUP($E99,'DTOC Backsheet'!$D$5:$BS$182,Y$9,FALSE))="","",(VLOOKUP($E99,'DTOC Backsheet'!$D$5:$BS$182,Y$9,FALSE))),"")</f>
        <v>271.15611386787344</v>
      </c>
      <c r="Z99" s="197">
        <f ca="1">IFERROR(IF((VLOOKUP($E99,'DTOC Backsheet'!$D$5:$BS$182,Z$9,FALSE))="","",(VLOOKUP($E99,'DTOC Backsheet'!$D$5:$BS$182,Z$9,FALSE))),"")</f>
        <v>290.12166436524831</v>
      </c>
      <c r="AA99" s="197">
        <f ca="1">IFERROR(IF((VLOOKUP($E99,'DTOC Backsheet'!$D$5:$BS$182,AA$9,FALSE))="","",(VLOOKUP($E99,'DTOC Backsheet'!$D$5:$BS$182,AA$9,FALSE))),"")</f>
        <v>364.4461190171229</v>
      </c>
      <c r="AB99" s="197">
        <f ca="1">IFERROR(IF((VLOOKUP($E99,'DTOC Backsheet'!$D$5:$BS$182,AB$9,FALSE))="","",(VLOOKUP($E99,'DTOC Backsheet'!$D$5:$BS$182,AB$9,FALSE))),"")</f>
        <v>379.82359239337279</v>
      </c>
      <c r="AC99" s="223">
        <f ca="1">IFERROR(IF((VLOOKUP($E99,'DTOC Backsheet'!$D$5:$BS$182,AC$9,FALSE))="","",(VLOOKUP($E99,'DTOC Backsheet'!$D$5:$BS$182,AC$9,FALSE))),"")</f>
        <v>250.65281603287355</v>
      </c>
      <c r="AD99" s="199">
        <f ca="1">IFERROR(IF((VLOOKUP($E99,'DTOC Backsheet'!$D$5:$BS$182,AD$9,FALSE))="","",(VLOOKUP($E99,'DTOC Backsheet'!$D$5:$BS$182,AD$9,FALSE))),"")</f>
        <v>239.37600222362363</v>
      </c>
      <c r="AE99" s="197" t="str">
        <f ca="1">IFERROR(IF((VLOOKUP($E99,'DTOC Backsheet'!$D$5:$BS$182,AE$9,FALSE))="","",(VLOOKUP($E99,'DTOC Backsheet'!$D$5:$BS$182,AE$9,FALSE))),"")</f>
        <v/>
      </c>
      <c r="AF99" s="197" t="str">
        <f ca="1">IFERROR(IF((VLOOKUP($E99,'DTOC Backsheet'!$D$5:$BS$182,AF$9,FALSE))="","",(VLOOKUP($E99,'DTOC Backsheet'!$D$5:$BS$182,AF$9,FALSE))),"")</f>
        <v/>
      </c>
      <c r="AG99" s="201" t="str">
        <f ca="1">IFERROR(IF((VLOOKUP($E99,'DTOC Backsheet'!$D$5:$BS$182,AG$9,FALSE))="","",(VLOOKUP($E99,'DTOC Backsheet'!$D$5:$BS$182,AG$9,FALSE))),"")</f>
        <v/>
      </c>
      <c r="AH99" s="197">
        <f t="shared" ca="1" si="12"/>
        <v>-84.551892535404306</v>
      </c>
      <c r="AI99" s="197">
        <f t="shared" ca="1" si="13"/>
        <v>-24.589607119045752</v>
      </c>
      <c r="AJ99" s="197">
        <f t="shared" ca="1" si="14"/>
        <v>-126.09450857564974</v>
      </c>
      <c r="AK99" s="197">
        <f t="shared" ca="1" si="15"/>
        <v>-16.023765930071647</v>
      </c>
      <c r="AL99" s="200">
        <f t="shared" ca="1" si="16"/>
        <v>95.37517982733533</v>
      </c>
      <c r="AM99" s="199">
        <f t="shared" ca="1" si="17"/>
        <v>-4.6832980827870756</v>
      </c>
      <c r="AN99" s="197" t="str">
        <f t="shared" ca="1" si="18"/>
        <v/>
      </c>
      <c r="AO99" s="197" t="str">
        <f t="shared" ca="1" si="19"/>
        <v/>
      </c>
      <c r="AP99" s="200" t="str">
        <f t="shared" ca="1" si="20"/>
        <v/>
      </c>
      <c r="AQ99" s="196">
        <f t="shared" ca="1" si="21"/>
        <v>-53.821156816874691</v>
      </c>
      <c r="AR99" s="197">
        <f t="shared" ca="1" si="22"/>
        <v>-25.116539847874833</v>
      </c>
      <c r="AS99" s="197">
        <f t="shared" ca="1" si="23"/>
        <v>-112.7630122680406</v>
      </c>
      <c r="AT99" s="197">
        <f t="shared" ca="1" si="24"/>
        <v>-137.37209549449918</v>
      </c>
      <c r="AU99" s="200">
        <f t="shared" ca="1" si="25"/>
        <v>-6.8922089796876662</v>
      </c>
      <c r="AV99" s="199">
        <f t="shared" ca="1" si="26"/>
        <v>12.509958398001771</v>
      </c>
      <c r="AW99" s="197" t="str">
        <f t="shared" ca="1" si="27"/>
        <v/>
      </c>
      <c r="AX99" s="198" t="str">
        <f t="shared" ca="1" si="28"/>
        <v/>
      </c>
      <c r="AY99" s="199" t="str">
        <f t="shared" ca="1" si="29"/>
        <v/>
      </c>
    </row>
    <row r="100" spans="1:51">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7"/>
        <v>E09000020</v>
      </c>
      <c r="F100" s="29" t="str">
        <f ca="1">IF(E100="","",VLOOKUP(E100,'Org list'!$J$9:$K$636,2,0))</f>
        <v>Kensington and Chelsea</v>
      </c>
      <c r="G100" s="196">
        <f ca="1">IFERROR(IF((VLOOKUP($E100,'DTOC Backsheet'!$D$5:$BS$182,G$9,FALSE))="","",(VLOOKUP($E100,'DTOC Backsheet'!$D$5:$BS$182,G$9,FALSE))),"")</f>
        <v>180.68676547325134</v>
      </c>
      <c r="H100" s="197">
        <f ca="1">IFERROR(IF((VLOOKUP($E100,'DTOC Backsheet'!$D$5:$BS$182,H$9,FALSE))="","",(VLOOKUP($E100,'DTOC Backsheet'!$D$5:$BS$182,H$9,FALSE))),"")</f>
        <v>238.31961308109877</v>
      </c>
      <c r="I100" s="197">
        <f ca="1">IFERROR(IF((VLOOKUP($E100,'DTOC Backsheet'!$D$5:$BS$182,I$9,FALSE))="","",(VLOOKUP($E100,'DTOC Backsheet'!$D$5:$BS$182,I$9,FALSE))),"")</f>
        <v>192.36909944781502</v>
      </c>
      <c r="J100" s="198">
        <f ca="1">IFERROR(IF((VLOOKUP($E100,'DTOC Backsheet'!$D$5:$BS$182,J$9,FALSE))="","",(VLOOKUP($E100,'DTOC Backsheet'!$D$5:$BS$182,J$9,FALSE))),"")</f>
        <v>127.72685145522941</v>
      </c>
      <c r="K100" s="223">
        <f ca="1">IFERROR(IF((VLOOKUP($E100,'DTOC Backsheet'!$D$5:$BS$182,K$9,FALSE))="","",(VLOOKUP($E100,'DTOC Backsheet'!$D$5:$BS$182,K$9,FALSE))),"")</f>
        <v>116.82333974563664</v>
      </c>
      <c r="L100" s="199">
        <f ca="1">IFERROR(IF((VLOOKUP($E100,'DTOC Backsheet'!$D$5:$BS$182,L$9,FALSE))="","",(VLOOKUP($E100,'DTOC Backsheet'!$D$5:$BS$182,L$9,FALSE))),"")</f>
        <v>186.91734359301861</v>
      </c>
      <c r="M100" s="197">
        <f ca="1">IFERROR(IF((VLOOKUP($E100,'DTOC Backsheet'!$D$5:$BS$182,M$9,FALSE))="","",(VLOOKUP($E100,'DTOC Backsheet'!$D$5:$BS$182,M$9,FALSE))),"")</f>
        <v>164.49607687618078</v>
      </c>
      <c r="N100" s="198">
        <f ca="1">IFERROR(IF((VLOOKUP($E100,'DTOC Backsheet'!$D$5:$BS$182,N$9,FALSE))="","",(VLOOKUP($E100,'DTOC Backsheet'!$D$5:$BS$182,N$9,FALSE))),"")</f>
        <v>210.61647226202587</v>
      </c>
      <c r="O100" s="199">
        <f ca="1">IFERROR(IF((VLOOKUP($E100,'DTOC Backsheet'!$D$5:$BS$182,O$9,FALSE))="","",(VLOOKUP($E100,'DTOC Backsheet'!$D$5:$BS$182,O$9,FALSE))),"")</f>
        <v>215.99718505704112</v>
      </c>
      <c r="P100" s="197">
        <f ca="1">IFERROR(IF((VLOOKUP($E100,'DTOC Backsheet'!$D$5:$BS$182,P$9,FALSE))="","",(VLOOKUP($E100,'DTOC Backsheet'!$D$5:$BS$182,P$9,FALSE))),"")</f>
        <v>203.46532388049954</v>
      </c>
      <c r="Q100" s="197">
        <f ca="1">IFERROR(IF((VLOOKUP($E100,'DTOC Backsheet'!$D$5:$BS$182,Q$9,FALSE))="","",(VLOOKUP($E100,'DTOC Backsheet'!$D$5:$BS$182,Q$9,FALSE))),"")</f>
        <v>203.46532388049954</v>
      </c>
      <c r="R100" s="197">
        <f ca="1">IFERROR(IF((VLOOKUP($E100,'DTOC Backsheet'!$D$5:$BS$182,R$9,FALSE))="","",(VLOOKUP($E100,'DTOC Backsheet'!$D$5:$BS$182,R$9,FALSE))),"")</f>
        <v>196.88952838021837</v>
      </c>
      <c r="S100" s="197">
        <f ca="1">IFERROR(IF((VLOOKUP($E100,'DTOC Backsheet'!$D$5:$BS$182,S$9,FALSE))="","",(VLOOKUP($E100,'DTOC Backsheet'!$D$5:$BS$182,S$9,FALSE))),"")</f>
        <v>189.19291969156973</v>
      </c>
      <c r="T100" s="223">
        <f ca="1">IFERROR(IF((VLOOKUP($E100,'DTOC Backsheet'!$D$5:$BS$182,T$9,FALSE))="","",(VLOOKUP($E100,'DTOC Backsheet'!$D$5:$BS$182,T$9,FALSE))),"")</f>
        <v>183.08992228216425</v>
      </c>
      <c r="U100" s="199">
        <f ca="1">IFERROR(IF((VLOOKUP($E100,'DTOC Backsheet'!$D$5:$BS$182,U$9,FALSE))="","",(VLOOKUP($E100,'DTOC Backsheet'!$D$5:$BS$182,U$9,FALSE))),"")</f>
        <v>189.19291969156973</v>
      </c>
      <c r="V100" s="197">
        <f ca="1">IFERROR(IF((VLOOKUP($E100,'DTOC Backsheet'!$D$5:$BS$182,V$9,FALSE))="","",(VLOOKUP($E100,'DTOC Backsheet'!$D$5:$BS$182,V$9,FALSE))),"")</f>
        <v>188.52995636616515</v>
      </c>
      <c r="W100" s="197">
        <f ca="1">IFERROR(IF((VLOOKUP($E100,'DTOC Backsheet'!$D$5:$BS$182,W$9,FALSE))="","",(VLOOKUP($E100,'DTOC Backsheet'!$D$5:$BS$182,W$9,FALSE))),"")</f>
        <v>170.28512187911693</v>
      </c>
      <c r="X100" s="200">
        <f ca="1">IFERROR(IF((VLOOKUP($E100,'DTOC Backsheet'!$D$5:$BS$182,X$9,FALSE))="","",(VLOOKUP($E100,'DTOC Backsheet'!$D$5:$BS$182,X$9,FALSE))),"")</f>
        <v>188.52995636616515</v>
      </c>
      <c r="Y100" s="196">
        <f ca="1">IFERROR(IF((VLOOKUP($E100,'DTOC Backsheet'!$D$5:$BS$182,Y$9,FALSE))="","",(VLOOKUP($E100,'DTOC Backsheet'!$D$5:$BS$182,Y$9,FALSE))),"")</f>
        <v>215.99718505704112</v>
      </c>
      <c r="Z100" s="197">
        <f ca="1">IFERROR(IF((VLOOKUP($E100,'DTOC Backsheet'!$D$5:$BS$182,Z$9,FALSE))="","",(VLOOKUP($E100,'DTOC Backsheet'!$D$5:$BS$182,Z$9,FALSE))),"")</f>
        <v>305.16328280300826</v>
      </c>
      <c r="AA100" s="197">
        <f ca="1">IFERROR(IF((VLOOKUP($E100,'DTOC Backsheet'!$D$5:$BS$182,AA$9,FALSE))="","",(VLOOKUP($E100,'DTOC Backsheet'!$D$5:$BS$182,AA$9,FALSE))),"")</f>
        <v>255.96819439144016</v>
      </c>
      <c r="AB100" s="197">
        <f ca="1">IFERROR(IF((VLOOKUP($E100,'DTOC Backsheet'!$D$5:$BS$182,AB$9,FALSE))="","",(VLOOKUP($E100,'DTOC Backsheet'!$D$5:$BS$182,AB$9,FALSE))),"")</f>
        <v>247.51278857070193</v>
      </c>
      <c r="AC100" s="223">
        <f ca="1">IFERROR(IF((VLOOKUP($E100,'DTOC Backsheet'!$D$5:$BS$182,AC$9,FALSE))="","",(VLOOKUP($E100,'DTOC Backsheet'!$D$5:$BS$182,AC$9,FALSE))),"")</f>
        <v>240.59472926282513</v>
      </c>
      <c r="AD100" s="199">
        <f ca="1">IFERROR(IF((VLOOKUP($E100,'DTOC Backsheet'!$D$5:$BS$182,AD$9,FALSE))="","",(VLOOKUP($E100,'DTOC Backsheet'!$D$5:$BS$182,AD$9,FALSE))),"")</f>
        <v>323.6114409573463</v>
      </c>
      <c r="AE100" s="197" t="str">
        <f ca="1">IFERROR(IF((VLOOKUP($E100,'DTOC Backsheet'!$D$5:$BS$182,AE$9,FALSE))="","",(VLOOKUP($E100,'DTOC Backsheet'!$D$5:$BS$182,AE$9,FALSE))),"")</f>
        <v/>
      </c>
      <c r="AF100" s="197" t="str">
        <f ca="1">IFERROR(IF((VLOOKUP($E100,'DTOC Backsheet'!$D$5:$BS$182,AF$9,FALSE))="","",(VLOOKUP($E100,'DTOC Backsheet'!$D$5:$BS$182,AF$9,FALSE))),"")</f>
        <v/>
      </c>
      <c r="AG100" s="201" t="str">
        <f ca="1">IFERROR(IF((VLOOKUP($E100,'DTOC Backsheet'!$D$5:$BS$182,AG$9,FALSE))="","",(VLOOKUP($E100,'DTOC Backsheet'!$D$5:$BS$182,AG$9,FALSE))),"")</f>
        <v/>
      </c>
      <c r="AH100" s="197">
        <f t="shared" ca="1" si="12"/>
        <v>-35.310419583789781</v>
      </c>
      <c r="AI100" s="197">
        <f t="shared" ca="1" si="13"/>
        <v>-66.843669721909492</v>
      </c>
      <c r="AJ100" s="197">
        <f t="shared" ca="1" si="14"/>
        <v>-63.599094943625147</v>
      </c>
      <c r="AK100" s="197">
        <f t="shared" ca="1" si="15"/>
        <v>-119.78593711547252</v>
      </c>
      <c r="AL100" s="200">
        <f t="shared" ca="1" si="16"/>
        <v>-123.77138951718848</v>
      </c>
      <c r="AM100" s="199">
        <f t="shared" ca="1" si="17"/>
        <v>-136.69409736432769</v>
      </c>
      <c r="AN100" s="197" t="str">
        <f t="shared" ca="1" si="18"/>
        <v/>
      </c>
      <c r="AO100" s="197" t="str">
        <f t="shared" ca="1" si="19"/>
        <v/>
      </c>
      <c r="AP100" s="200" t="str">
        <f t="shared" ca="1" si="20"/>
        <v/>
      </c>
      <c r="AQ100" s="196">
        <f t="shared" ca="1" si="21"/>
        <v>-12.531861176541582</v>
      </c>
      <c r="AR100" s="197">
        <f t="shared" ca="1" si="22"/>
        <v>-101.69795892250872</v>
      </c>
      <c r="AS100" s="197">
        <f t="shared" ca="1" si="23"/>
        <v>-59.078666011221799</v>
      </c>
      <c r="AT100" s="197">
        <f t="shared" ca="1" si="24"/>
        <v>-58.319868879132201</v>
      </c>
      <c r="AU100" s="200">
        <f t="shared" ca="1" si="25"/>
        <v>-57.504806980660874</v>
      </c>
      <c r="AV100" s="199">
        <f t="shared" ca="1" si="26"/>
        <v>-134.41852126577658</v>
      </c>
      <c r="AW100" s="197" t="str">
        <f t="shared" ca="1" si="27"/>
        <v/>
      </c>
      <c r="AX100" s="198" t="str">
        <f t="shared" ca="1" si="28"/>
        <v/>
      </c>
      <c r="AY100" s="199" t="str">
        <f t="shared" ca="1" si="29"/>
        <v/>
      </c>
    </row>
    <row r="101" spans="1:51">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7"/>
        <v>E10000016</v>
      </c>
      <c r="F101" s="29" t="str">
        <f ca="1">IF(E101="","",VLOOKUP(E101,'Org list'!$J$9:$K$636,2,0))</f>
        <v>Kent</v>
      </c>
      <c r="G101" s="196">
        <f ca="1">IFERROR(IF((VLOOKUP($E101,'DTOC Backsheet'!$D$5:$BS$182,G$9,FALSE))="","",(VLOOKUP($E101,'DTOC Backsheet'!$D$5:$BS$182,G$9,FALSE))),"")</f>
        <v>424.36223507382033</v>
      </c>
      <c r="H101" s="197">
        <f ca="1">IFERROR(IF((VLOOKUP($E101,'DTOC Backsheet'!$D$5:$BS$182,H$9,FALSE))="","",(VLOOKUP($E101,'DTOC Backsheet'!$D$5:$BS$182,H$9,FALSE))),"")</f>
        <v>414.0927352398715</v>
      </c>
      <c r="I101" s="197">
        <f ca="1">IFERROR(IF((VLOOKUP($E101,'DTOC Backsheet'!$D$5:$BS$182,I$9,FALSE))="","",(VLOOKUP($E101,'DTOC Backsheet'!$D$5:$BS$182,I$9,FALSE))),"")</f>
        <v>392.39427591330224</v>
      </c>
      <c r="J101" s="198">
        <f ca="1">IFERROR(IF((VLOOKUP($E101,'DTOC Backsheet'!$D$5:$BS$182,J$9,FALSE))="","",(VLOOKUP($E101,'DTOC Backsheet'!$D$5:$BS$182,J$9,FALSE))),"")</f>
        <v>529.87306401293949</v>
      </c>
      <c r="K101" s="223">
        <f ca="1">IFERROR(IF((VLOOKUP($E101,'DTOC Backsheet'!$D$5:$BS$182,K$9,FALSE))="","",(VLOOKUP($E101,'DTOC Backsheet'!$D$5:$BS$182,K$9,FALSE))),"")</f>
        <v>404.4857837823065</v>
      </c>
      <c r="L101" s="199">
        <f ca="1">IFERROR(IF((VLOOKUP($E101,'DTOC Backsheet'!$D$5:$BS$182,L$9,FALSE))="","",(VLOOKUP($E101,'DTOC Backsheet'!$D$5:$BS$182,L$9,FALSE))),"")</f>
        <v>432.80972687271372</v>
      </c>
      <c r="M101" s="197">
        <f ca="1">IFERROR(IF((VLOOKUP($E101,'DTOC Backsheet'!$D$5:$BS$182,M$9,FALSE))="","",(VLOOKUP($E101,'DTOC Backsheet'!$D$5:$BS$182,M$9,FALSE))),"")</f>
        <v>433.63131752976693</v>
      </c>
      <c r="N101" s="198">
        <f ca="1">IFERROR(IF((VLOOKUP($E101,'DTOC Backsheet'!$D$5:$BS$182,N$9,FALSE))="","",(VLOOKUP($E101,'DTOC Backsheet'!$D$5:$BS$182,N$9,FALSE))),"")</f>
        <v>412.45454677022133</v>
      </c>
      <c r="O101" s="199">
        <f ca="1">IFERROR(IF((VLOOKUP($E101,'DTOC Backsheet'!$D$5:$BS$182,O$9,FALSE))="","",(VLOOKUP($E101,'DTOC Backsheet'!$D$5:$BS$182,O$9,FALSE))),"")</f>
        <v>433.63131752976693</v>
      </c>
      <c r="P101" s="197">
        <f ca="1">IFERROR(IF((VLOOKUP($E101,'DTOC Backsheet'!$D$5:$BS$182,P$9,FALSE))="","",(VLOOKUP($E101,'DTOC Backsheet'!$D$5:$BS$182,P$9,FALSE))),"")</f>
        <v>374.32564543448387</v>
      </c>
      <c r="Q101" s="197">
        <f ca="1">IFERROR(IF((VLOOKUP($E101,'DTOC Backsheet'!$D$5:$BS$182,Q$9,FALSE))="","",(VLOOKUP($E101,'DTOC Backsheet'!$D$5:$BS$182,Q$9,FALSE))),"")</f>
        <v>326.64793008918252</v>
      </c>
      <c r="R101" s="197">
        <f ca="1">IFERROR(IF((VLOOKUP($E101,'DTOC Backsheet'!$D$5:$BS$182,R$9,FALSE))="","",(VLOOKUP($E101,'DTOC Backsheet'!$D$5:$BS$182,R$9,FALSE))),"")</f>
        <v>278.97021474388112</v>
      </c>
      <c r="S101" s="197">
        <f ca="1">IFERROR(IF((VLOOKUP($E101,'DTOC Backsheet'!$D$5:$BS$182,S$9,FALSE))="","",(VLOOKUP($E101,'DTOC Backsheet'!$D$5:$BS$182,S$9,FALSE))),"")</f>
        <v>268.37796802756338</v>
      </c>
      <c r="T101" s="223">
        <f ca="1">IFERROR(IF((VLOOKUP($E101,'DTOC Backsheet'!$D$5:$BS$182,T$9,FALSE))="","",(VLOOKUP($E101,'DTOC Backsheet'!$D$5:$BS$182,T$9,FALSE))),"")</f>
        <v>289.25170603348454</v>
      </c>
      <c r="U101" s="199">
        <f ca="1">IFERROR(IF((VLOOKUP($E101,'DTOC Backsheet'!$D$5:$BS$182,U$9,FALSE))="","",(VLOOKUP($E101,'DTOC Backsheet'!$D$5:$BS$182,U$9,FALSE))),"")</f>
        <v>299.13064772264141</v>
      </c>
      <c r="V101" s="197">
        <f ca="1">IFERROR(IF((VLOOKUP($E101,'DTOC Backsheet'!$D$5:$BS$182,V$9,FALSE))="","",(VLOOKUP($E101,'DTOC Backsheet'!$D$5:$BS$182,V$9,FALSE))),"")</f>
        <v>296.44526400598807</v>
      </c>
      <c r="W101" s="197">
        <f ca="1">IFERROR(IF((VLOOKUP($E101,'DTOC Backsheet'!$D$5:$BS$182,W$9,FALSE))="","",(VLOOKUP($E101,'DTOC Backsheet'!$D$5:$BS$182,W$9,FALSE))),"")</f>
        <v>267.75701265056978</v>
      </c>
      <c r="X101" s="200">
        <f ca="1">IFERROR(IF((VLOOKUP($E101,'DTOC Backsheet'!$D$5:$BS$182,X$9,FALSE))="","",(VLOOKUP($E101,'DTOC Backsheet'!$D$5:$BS$182,X$9,FALSE))),"")</f>
        <v>296.44526400598807</v>
      </c>
      <c r="Y101" s="196">
        <f ca="1">IFERROR(IF((VLOOKUP($E101,'DTOC Backsheet'!$D$5:$BS$182,Y$9,FALSE))="","",(VLOOKUP($E101,'DTOC Backsheet'!$D$5:$BS$182,Y$9,FALSE))),"")</f>
        <v>397.76213604945127</v>
      </c>
      <c r="Z101" s="197">
        <f ca="1">IFERROR(IF((VLOOKUP($E101,'DTOC Backsheet'!$D$5:$BS$182,Z$9,FALSE))="","",(VLOOKUP($E101,'DTOC Backsheet'!$D$5:$BS$182,Z$9,FALSE))),"")</f>
        <v>350.5658446279831</v>
      </c>
      <c r="AA101" s="197">
        <f ca="1">IFERROR(IF((VLOOKUP($E101,'DTOC Backsheet'!$D$5:$BS$182,AA$9,FALSE))="","",(VLOOKUP($E101,'DTOC Backsheet'!$D$5:$BS$182,AA$9,FALSE))),"")</f>
        <v>335.70927289357314</v>
      </c>
      <c r="AB101" s="197">
        <f ca="1">IFERROR(IF((VLOOKUP($E101,'DTOC Backsheet'!$D$5:$BS$182,AB$9,FALSE))="","",(VLOOKUP($E101,'DTOC Backsheet'!$D$5:$BS$182,AB$9,FALSE))),"")</f>
        <v>349.58087854614377</v>
      </c>
      <c r="AC101" s="223">
        <f ca="1">IFERROR(IF((VLOOKUP($E101,'DTOC Backsheet'!$D$5:$BS$182,AC$9,FALSE))="","",(VLOOKUP($E101,'DTOC Backsheet'!$D$5:$BS$182,AC$9,FALSE))),"")</f>
        <v>330.04571792299697</v>
      </c>
      <c r="AD101" s="199">
        <f ca="1">IFERROR(IF((VLOOKUP($E101,'DTOC Backsheet'!$D$5:$BS$182,AD$9,FALSE))="","",(VLOOKUP($E101,'DTOC Backsheet'!$D$5:$BS$182,AD$9,FALSE))),"")</f>
        <v>363.20624267825457</v>
      </c>
      <c r="AE101" s="197" t="str">
        <f ca="1">IFERROR(IF((VLOOKUP($E101,'DTOC Backsheet'!$D$5:$BS$182,AE$9,FALSE))="","",(VLOOKUP($E101,'DTOC Backsheet'!$D$5:$BS$182,AE$9,FALSE))),"")</f>
        <v/>
      </c>
      <c r="AF101" s="197" t="str">
        <f ca="1">IFERROR(IF((VLOOKUP($E101,'DTOC Backsheet'!$D$5:$BS$182,AF$9,FALSE))="","",(VLOOKUP($E101,'DTOC Backsheet'!$D$5:$BS$182,AF$9,FALSE))),"")</f>
        <v/>
      </c>
      <c r="AG101" s="201" t="str">
        <f ca="1">IFERROR(IF((VLOOKUP($E101,'DTOC Backsheet'!$D$5:$BS$182,AG$9,FALSE))="","",(VLOOKUP($E101,'DTOC Backsheet'!$D$5:$BS$182,AG$9,FALSE))),"")</f>
        <v/>
      </c>
      <c r="AH101" s="197">
        <f t="shared" ca="1" si="12"/>
        <v>26.600099024369058</v>
      </c>
      <c r="AI101" s="197">
        <f t="shared" ca="1" si="13"/>
        <v>63.526890611888405</v>
      </c>
      <c r="AJ101" s="197">
        <f t="shared" ca="1" si="14"/>
        <v>56.685003019729095</v>
      </c>
      <c r="AK101" s="197">
        <f t="shared" ca="1" si="15"/>
        <v>180.29218546679573</v>
      </c>
      <c r="AL101" s="200">
        <f t="shared" ca="1" si="16"/>
        <v>74.440065859309527</v>
      </c>
      <c r="AM101" s="199">
        <f t="shared" ca="1" si="17"/>
        <v>69.603484194459156</v>
      </c>
      <c r="AN101" s="197" t="str">
        <f t="shared" ca="1" si="18"/>
        <v/>
      </c>
      <c r="AO101" s="197" t="str">
        <f t="shared" ca="1" si="19"/>
        <v/>
      </c>
      <c r="AP101" s="200" t="str">
        <f t="shared" ca="1" si="20"/>
        <v/>
      </c>
      <c r="AQ101" s="196">
        <f t="shared" ca="1" si="21"/>
        <v>-23.436490614967397</v>
      </c>
      <c r="AR101" s="197">
        <f t="shared" ca="1" si="22"/>
        <v>-23.917914538800574</v>
      </c>
      <c r="AS101" s="197">
        <f t="shared" ca="1" si="23"/>
        <v>-56.739058149692028</v>
      </c>
      <c r="AT101" s="197">
        <f t="shared" ca="1" si="24"/>
        <v>-81.202910518580381</v>
      </c>
      <c r="AU101" s="200">
        <f t="shared" ca="1" si="25"/>
        <v>-40.794011889512433</v>
      </c>
      <c r="AV101" s="199">
        <f t="shared" ca="1" si="26"/>
        <v>-64.075594955613155</v>
      </c>
      <c r="AW101" s="197" t="str">
        <f t="shared" ca="1" si="27"/>
        <v/>
      </c>
      <c r="AX101" s="198" t="str">
        <f t="shared" ca="1" si="28"/>
        <v/>
      </c>
      <c r="AY101" s="199" t="str">
        <f t="shared" ca="1" si="29"/>
        <v/>
      </c>
    </row>
    <row r="102" spans="1:51">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7"/>
        <v>E06000010</v>
      </c>
      <c r="F102" s="29" t="str">
        <f ca="1">IF(E102="","",VLOOKUP(E102,'Org list'!$J$9:$K$636,2,0))</f>
        <v>Kingston upon Hull, City of</v>
      </c>
      <c r="G102" s="196">
        <f ca="1">IFERROR(IF((VLOOKUP($E102,'DTOC Backsheet'!$D$5:$BS$182,G$9,FALSE))="","",(VLOOKUP($E102,'DTOC Backsheet'!$D$5:$BS$182,G$9,FALSE))),"")</f>
        <v>209.76896007528157</v>
      </c>
      <c r="H102" s="197">
        <f ca="1">IFERROR(IF((VLOOKUP($E102,'DTOC Backsheet'!$D$5:$BS$182,H$9,FALSE))="","",(VLOOKUP($E102,'DTOC Backsheet'!$D$5:$BS$182,H$9,FALSE))),"")</f>
        <v>223.00204867816146</v>
      </c>
      <c r="I102" s="197">
        <f ca="1">IFERROR(IF((VLOOKUP($E102,'DTOC Backsheet'!$D$5:$BS$182,I$9,FALSE))="","",(VLOOKUP($E102,'DTOC Backsheet'!$D$5:$BS$182,I$9,FALSE))),"")</f>
        <v>232.80433653214658</v>
      </c>
      <c r="J102" s="198">
        <f ca="1">IFERROR(IF((VLOOKUP($E102,'DTOC Backsheet'!$D$5:$BS$182,J$9,FALSE))="","",(VLOOKUP($E102,'DTOC Backsheet'!$D$5:$BS$182,J$9,FALSE))),"")</f>
        <v>266.13211523569601</v>
      </c>
      <c r="K102" s="223">
        <f ca="1">IFERROR(IF((VLOOKUP($E102,'DTOC Backsheet'!$D$5:$BS$182,K$9,FALSE))="","",(VLOOKUP($E102,'DTOC Backsheet'!$D$5:$BS$182,K$9,FALSE))),"")</f>
        <v>338.17893096248667</v>
      </c>
      <c r="L102" s="199">
        <f ca="1">IFERROR(IF((VLOOKUP($E102,'DTOC Backsheet'!$D$5:$BS$182,L$9,FALSE))="","",(VLOOKUP($E102,'DTOC Backsheet'!$D$5:$BS$182,L$9,FALSE))),"")</f>
        <v>358.7637354558554</v>
      </c>
      <c r="M102" s="197">
        <f ca="1">IFERROR(IF((VLOOKUP($E102,'DTOC Backsheet'!$D$5:$BS$182,M$9,FALSE))="","",(VLOOKUP($E102,'DTOC Backsheet'!$D$5:$BS$182,M$9,FALSE))),"")</f>
        <v>412.53049189664392</v>
      </c>
      <c r="N102" s="198">
        <f ca="1">IFERROR(IF((VLOOKUP($E102,'DTOC Backsheet'!$D$5:$BS$182,N$9,FALSE))="","",(VLOOKUP($E102,'DTOC Backsheet'!$D$5:$BS$182,N$9,FALSE))),"")</f>
        <v>220.01626234487674</v>
      </c>
      <c r="O102" s="199">
        <f ca="1">IFERROR(IF((VLOOKUP($E102,'DTOC Backsheet'!$D$5:$BS$182,O$9,FALSE))="","",(VLOOKUP($E102,'DTOC Backsheet'!$D$5:$BS$182,O$9,FALSE))),"")</f>
        <v>406.14609142681485</v>
      </c>
      <c r="P102" s="197">
        <f ca="1">IFERROR(IF((VLOOKUP($E102,'DTOC Backsheet'!$D$5:$BS$182,P$9,FALSE))="","",(VLOOKUP($E102,'DTOC Backsheet'!$D$5:$BS$182,P$9,FALSE))),"")</f>
        <v>257.34044970695408</v>
      </c>
      <c r="Q102" s="197">
        <f ca="1">IFERROR(IF((VLOOKUP($E102,'DTOC Backsheet'!$D$5:$BS$182,Q$9,FALSE))="","",(VLOOKUP($E102,'DTOC Backsheet'!$D$5:$BS$182,Q$9,FALSE))),"")</f>
        <v>257.34044970695408</v>
      </c>
      <c r="R102" s="197">
        <f ca="1">IFERROR(IF((VLOOKUP($E102,'DTOC Backsheet'!$D$5:$BS$182,R$9,FALSE))="","",(VLOOKUP($E102,'DTOC Backsheet'!$D$5:$BS$182,R$9,FALSE))),"")</f>
        <v>249.97383378022826</v>
      </c>
      <c r="S102" s="197">
        <f ca="1">IFERROR(IF((VLOOKUP($E102,'DTOC Backsheet'!$D$5:$BS$182,S$9,FALSE))="","",(VLOOKUP($E102,'DTOC Backsheet'!$D$5:$BS$182,S$9,FALSE))),"")</f>
        <v>257.34044970695408</v>
      </c>
      <c r="T102" s="223">
        <f ca="1">IFERROR(IF((VLOOKUP($E102,'DTOC Backsheet'!$D$5:$BS$182,T$9,FALSE))="","",(VLOOKUP($E102,'DTOC Backsheet'!$D$5:$BS$182,T$9,FALSE))),"")</f>
        <v>250.9942504054753</v>
      </c>
      <c r="U102" s="199">
        <f ca="1">IFERROR(IF((VLOOKUP($E102,'DTOC Backsheet'!$D$5:$BS$182,U$9,FALSE))="","",(VLOOKUP($E102,'DTOC Backsheet'!$D$5:$BS$182,U$9,FALSE))),"")</f>
        <v>259.36072541899119</v>
      </c>
      <c r="V102" s="197">
        <f ca="1">IFERROR(IF((VLOOKUP($E102,'DTOC Backsheet'!$D$5:$BS$182,V$9,FALSE))="","",(VLOOKUP($E102,'DTOC Backsheet'!$D$5:$BS$182,V$9,FALSE))),"")</f>
        <v>259.34837199765565</v>
      </c>
      <c r="W102" s="197">
        <f ca="1">IFERROR(IF((VLOOKUP($E102,'DTOC Backsheet'!$D$5:$BS$182,W$9,FALSE))="","",(VLOOKUP($E102,'DTOC Backsheet'!$D$5:$BS$182,W$9,FALSE))),"")</f>
        <v>234.25014244949537</v>
      </c>
      <c r="X102" s="200">
        <f ca="1">IFERROR(IF((VLOOKUP($E102,'DTOC Backsheet'!$D$5:$BS$182,X$9,FALSE))="","",(VLOOKUP($E102,'DTOC Backsheet'!$D$5:$BS$182,X$9,FALSE))),"")</f>
        <v>259.34837199765565</v>
      </c>
      <c r="Y102" s="196">
        <f ca="1">IFERROR(IF((VLOOKUP($E102,'DTOC Backsheet'!$D$5:$BS$182,Y$9,FALSE))="","",(VLOOKUP($E102,'DTOC Backsheet'!$D$5:$BS$182,Y$9,FALSE))),"")</f>
        <v>358.50864176732148</v>
      </c>
      <c r="Z102" s="197">
        <f ca="1">IFERROR(IF((VLOOKUP($E102,'DTOC Backsheet'!$D$5:$BS$182,Z$9,FALSE))="","",(VLOOKUP($E102,'DTOC Backsheet'!$D$5:$BS$182,Z$9,FALSE))),"")</f>
        <v>319.71113121989902</v>
      </c>
      <c r="AA102" s="197">
        <f ca="1">IFERROR(IF((VLOOKUP($E102,'DTOC Backsheet'!$D$5:$BS$182,AA$9,FALSE))="","",(VLOOKUP($E102,'DTOC Backsheet'!$D$5:$BS$182,AA$9,FALSE))),"")</f>
        <v>392.3950750302601</v>
      </c>
      <c r="AB102" s="197">
        <f ca="1">IFERROR(IF((VLOOKUP($E102,'DTOC Backsheet'!$D$5:$BS$182,AB$9,FALSE))="","",(VLOOKUP($E102,'DTOC Backsheet'!$D$5:$BS$182,AB$9,FALSE))),"")</f>
        <v>460.16794155613729</v>
      </c>
      <c r="AC102" s="223">
        <f ca="1">IFERROR(IF((VLOOKUP($E102,'DTOC Backsheet'!$D$5:$BS$182,AC$9,FALSE))="","",(VLOOKUP($E102,'DTOC Backsheet'!$D$5:$BS$182,AC$9,FALSE))),"")</f>
        <v>315.78226939231195</v>
      </c>
      <c r="AD102" s="199">
        <f ca="1">IFERROR(IF((VLOOKUP($E102,'DTOC Backsheet'!$D$5:$BS$182,AD$9,FALSE))="","",(VLOOKUP($E102,'DTOC Backsheet'!$D$5:$BS$182,AD$9,FALSE))),"")</f>
        <v>230.32952464229285</v>
      </c>
      <c r="AE102" s="197" t="str">
        <f ca="1">IFERROR(IF((VLOOKUP($E102,'DTOC Backsheet'!$D$5:$BS$182,AE$9,FALSE))="","",(VLOOKUP($E102,'DTOC Backsheet'!$D$5:$BS$182,AE$9,FALSE))),"")</f>
        <v/>
      </c>
      <c r="AF102" s="197" t="str">
        <f ca="1">IFERROR(IF((VLOOKUP($E102,'DTOC Backsheet'!$D$5:$BS$182,AF$9,FALSE))="","",(VLOOKUP($E102,'DTOC Backsheet'!$D$5:$BS$182,AF$9,FALSE))),"")</f>
        <v/>
      </c>
      <c r="AG102" s="201" t="str">
        <f ca="1">IFERROR(IF((VLOOKUP($E102,'DTOC Backsheet'!$D$5:$BS$182,AG$9,FALSE))="","",(VLOOKUP($E102,'DTOC Backsheet'!$D$5:$BS$182,AG$9,FALSE))),"")</f>
        <v/>
      </c>
      <c r="AH102" s="197">
        <f t="shared" ca="1" si="12"/>
        <v>-148.73968169203991</v>
      </c>
      <c r="AI102" s="197">
        <f t="shared" ca="1" si="13"/>
        <v>-96.709082541737558</v>
      </c>
      <c r="AJ102" s="197">
        <f t="shared" ca="1" si="14"/>
        <v>-159.59073849811352</v>
      </c>
      <c r="AK102" s="197">
        <f t="shared" ca="1" si="15"/>
        <v>-194.03582632044129</v>
      </c>
      <c r="AL102" s="200">
        <f t="shared" ca="1" si="16"/>
        <v>22.396661570174729</v>
      </c>
      <c r="AM102" s="199">
        <f t="shared" ca="1" si="17"/>
        <v>128.43421081356254</v>
      </c>
      <c r="AN102" s="197" t="str">
        <f t="shared" ca="1" si="18"/>
        <v/>
      </c>
      <c r="AO102" s="197" t="str">
        <f t="shared" ca="1" si="19"/>
        <v/>
      </c>
      <c r="AP102" s="200" t="str">
        <f t="shared" ca="1" si="20"/>
        <v/>
      </c>
      <c r="AQ102" s="196">
        <f t="shared" ca="1" si="21"/>
        <v>-101.1681920603674</v>
      </c>
      <c r="AR102" s="197">
        <f t="shared" ca="1" si="22"/>
        <v>-62.370681512944941</v>
      </c>
      <c r="AS102" s="197">
        <f t="shared" ca="1" si="23"/>
        <v>-142.42124125003184</v>
      </c>
      <c r="AT102" s="197">
        <f t="shared" ca="1" si="24"/>
        <v>-202.82749184918322</v>
      </c>
      <c r="AU102" s="200">
        <f t="shared" ca="1" si="25"/>
        <v>-64.788018986836647</v>
      </c>
      <c r="AV102" s="199">
        <f t="shared" ca="1" si="26"/>
        <v>29.031200776698341</v>
      </c>
      <c r="AW102" s="197" t="str">
        <f t="shared" ca="1" si="27"/>
        <v/>
      </c>
      <c r="AX102" s="198" t="str">
        <f t="shared" ca="1" si="28"/>
        <v/>
      </c>
      <c r="AY102" s="199" t="str">
        <f t="shared" ca="1" si="29"/>
        <v/>
      </c>
    </row>
    <row r="103" spans="1:51">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7"/>
        <v>E09000021</v>
      </c>
      <c r="F103" s="29" t="str">
        <f ca="1">IF(E103="","",VLOOKUP(E103,'Org list'!$J$9:$K$636,2,0))</f>
        <v>Kingston upon Thames</v>
      </c>
      <c r="G103" s="196">
        <f ca="1">IFERROR(IF((VLOOKUP($E103,'DTOC Backsheet'!$D$5:$BS$182,G$9,FALSE))="","",(VLOOKUP($E103,'DTOC Backsheet'!$D$5:$BS$182,G$9,FALSE))),"")</f>
        <v>289.97269977126831</v>
      </c>
      <c r="H103" s="197">
        <f ca="1">IFERROR(IF((VLOOKUP($E103,'DTOC Backsheet'!$D$5:$BS$182,H$9,FALSE))="","",(VLOOKUP($E103,'DTOC Backsheet'!$D$5:$BS$182,H$9,FALSE))),"")</f>
        <v>330.55412085885047</v>
      </c>
      <c r="I103" s="197">
        <f ca="1">IFERROR(IF((VLOOKUP($E103,'DTOC Backsheet'!$D$5:$BS$182,I$9,FALSE))="","",(VLOOKUP($E103,'DTOC Backsheet'!$D$5:$BS$182,I$9,FALSE))),"")</f>
        <v>354.16512949162546</v>
      </c>
      <c r="J103" s="198">
        <f ca="1">IFERROR(IF((VLOOKUP($E103,'DTOC Backsheet'!$D$5:$BS$182,J$9,FALSE))="","",(VLOOKUP($E103,'DTOC Backsheet'!$D$5:$BS$182,J$9,FALSE))),"")</f>
        <v>362.28141370914187</v>
      </c>
      <c r="K103" s="223">
        <f ca="1">IFERROR(IF((VLOOKUP($E103,'DTOC Backsheet'!$D$5:$BS$182,K$9,FALSE))="","",(VLOOKUP($E103,'DTOC Backsheet'!$D$5:$BS$182,K$9,FALSE))),"")</f>
        <v>342.35962517523797</v>
      </c>
      <c r="L103" s="199">
        <f ca="1">IFERROR(IF((VLOOKUP($E103,'DTOC Backsheet'!$D$5:$BS$182,L$9,FALSE))="","",(VLOOKUP($E103,'DTOC Backsheet'!$D$5:$BS$182,L$9,FALSE))),"")</f>
        <v>354.90297351139969</v>
      </c>
      <c r="M103" s="197">
        <f ca="1">IFERROR(IF((VLOOKUP($E103,'DTOC Backsheet'!$D$5:$BS$182,M$9,FALSE))="","",(VLOOKUP($E103,'DTOC Backsheet'!$D$5:$BS$182,M$9,FALSE))),"")</f>
        <v>344.68530160747252</v>
      </c>
      <c r="N103" s="198">
        <f ca="1">IFERROR(IF((VLOOKUP($E103,'DTOC Backsheet'!$D$5:$BS$182,N$9,FALSE))="","",(VLOOKUP($E103,'DTOC Backsheet'!$D$5:$BS$182,N$9,FALSE))),"")</f>
        <v>225.75462935861319</v>
      </c>
      <c r="O103" s="199">
        <f ca="1">IFERROR(IF((VLOOKUP($E103,'DTOC Backsheet'!$D$5:$BS$182,O$9,FALSE))="","",(VLOOKUP($E103,'DTOC Backsheet'!$D$5:$BS$182,O$9,FALSE))),"")</f>
        <v>211.51143507731265</v>
      </c>
      <c r="P103" s="197">
        <f ca="1">IFERROR(IF((VLOOKUP($E103,'DTOC Backsheet'!$D$5:$BS$182,P$9,FALSE))="","",(VLOOKUP($E103,'DTOC Backsheet'!$D$5:$BS$182,P$9,FALSE))),"")</f>
        <v>290.63237930993705</v>
      </c>
      <c r="Q103" s="197">
        <f ca="1">IFERROR(IF((VLOOKUP($E103,'DTOC Backsheet'!$D$5:$BS$182,Q$9,FALSE))="","",(VLOOKUP($E103,'DTOC Backsheet'!$D$5:$BS$182,Q$9,FALSE))),"")</f>
        <v>271.47528300158785</v>
      </c>
      <c r="R103" s="197">
        <f ca="1">IFERROR(IF((VLOOKUP($E103,'DTOC Backsheet'!$D$5:$BS$182,R$9,FALSE))="","",(VLOOKUP($E103,'DTOC Backsheet'!$D$5:$BS$182,R$9,FALSE))),"")</f>
        <v>243.62983818164537</v>
      </c>
      <c r="S103" s="197">
        <f ca="1">IFERROR(IF((VLOOKUP($E103,'DTOC Backsheet'!$D$5:$BS$182,S$9,FALSE))="","",(VLOOKUP($E103,'DTOC Backsheet'!$D$5:$BS$182,S$9,FALSE))),"")</f>
        <v>227.39259670096277</v>
      </c>
      <c r="T103" s="223">
        <f ca="1">IFERROR(IF((VLOOKUP($E103,'DTOC Backsheet'!$D$5:$BS$182,T$9,FALSE))="","",(VLOOKUP($E103,'DTOC Backsheet'!$D$5:$BS$182,T$9,FALSE))),"")</f>
        <v>204.49995437753395</v>
      </c>
      <c r="U103" s="199">
        <f ca="1">IFERROR(IF((VLOOKUP($E103,'DTOC Backsheet'!$D$5:$BS$182,U$9,FALSE))="","",(VLOOKUP($E103,'DTOC Backsheet'!$D$5:$BS$182,U$9,FALSE))),"")</f>
        <v>211.31661952345175</v>
      </c>
      <c r="V103" s="197">
        <f ca="1">IFERROR(IF((VLOOKUP($E103,'DTOC Backsheet'!$D$5:$BS$182,V$9,FALSE))="","",(VLOOKUP($E103,'DTOC Backsheet'!$D$5:$BS$182,V$9,FALSE))),"")</f>
        <v>208.31529973810203</v>
      </c>
      <c r="W103" s="197">
        <f ca="1">IFERROR(IF((VLOOKUP($E103,'DTOC Backsheet'!$D$5:$BS$182,W$9,FALSE))="","",(VLOOKUP($E103,'DTOC Backsheet'!$D$5:$BS$182,W$9,FALSE))),"")</f>
        <v>188.15575460215669</v>
      </c>
      <c r="X103" s="200">
        <f ca="1">IFERROR(IF((VLOOKUP($E103,'DTOC Backsheet'!$D$5:$BS$182,X$9,FALSE))="","",(VLOOKUP($E103,'DTOC Backsheet'!$D$5:$BS$182,X$9,FALSE))),"")</f>
        <v>208.31529973810203</v>
      </c>
      <c r="Y103" s="196">
        <f ca="1">IFERROR(IF((VLOOKUP($E103,'DTOC Backsheet'!$D$5:$BS$182,Y$9,FALSE))="","",(VLOOKUP($E103,'DTOC Backsheet'!$D$5:$BS$182,Y$9,FALSE))),"")</f>
        <v>131.03738738796474</v>
      </c>
      <c r="Z103" s="197">
        <f ca="1">IFERROR(IF((VLOOKUP($E103,'DTOC Backsheet'!$D$5:$BS$182,Z$9,FALSE))="","",(VLOOKUP($E103,'DTOC Backsheet'!$D$5:$BS$182,Z$9,FALSE))),"")</f>
        <v>173.76697023186631</v>
      </c>
      <c r="AA103" s="197">
        <f ca="1">IFERROR(IF((VLOOKUP($E103,'DTOC Backsheet'!$D$5:$BS$182,AA$9,FALSE))="","",(VLOOKUP($E103,'DTOC Backsheet'!$D$5:$BS$182,AA$9,FALSE))),"")</f>
        <v>125.34010967544455</v>
      </c>
      <c r="AB103" s="197">
        <f ca="1">IFERROR(IF((VLOOKUP($E103,'DTOC Backsheet'!$D$5:$BS$182,AB$9,FALSE))="","",(VLOOKUP($E103,'DTOC Backsheet'!$D$5:$BS$182,AB$9,FALSE))),"")</f>
        <v>147.41706081146035</v>
      </c>
      <c r="AC103" s="223">
        <f ca="1">IFERROR(IF((VLOOKUP($E103,'DTOC Backsheet'!$D$5:$BS$182,AC$9,FALSE))="","",(VLOOKUP($E103,'DTOC Backsheet'!$D$5:$BS$182,AC$9,FALSE))),"")</f>
        <v>174.47912994593133</v>
      </c>
      <c r="AD103" s="199">
        <f ca="1">IFERROR(IF((VLOOKUP($E103,'DTOC Backsheet'!$D$5:$BS$182,AD$9,FALSE))="","",(VLOOKUP($E103,'DTOC Backsheet'!$D$5:$BS$182,AD$9,FALSE))),"")</f>
        <v>140.29546367081008</v>
      </c>
      <c r="AE103" s="197" t="str">
        <f ca="1">IFERROR(IF((VLOOKUP($E103,'DTOC Backsheet'!$D$5:$BS$182,AE$9,FALSE))="","",(VLOOKUP($E103,'DTOC Backsheet'!$D$5:$BS$182,AE$9,FALSE))),"")</f>
        <v/>
      </c>
      <c r="AF103" s="197" t="str">
        <f ca="1">IFERROR(IF((VLOOKUP($E103,'DTOC Backsheet'!$D$5:$BS$182,AF$9,FALSE))="","",(VLOOKUP($E103,'DTOC Backsheet'!$D$5:$BS$182,AF$9,FALSE))),"")</f>
        <v/>
      </c>
      <c r="AG103" s="201" t="str">
        <f ca="1">IFERROR(IF((VLOOKUP($E103,'DTOC Backsheet'!$D$5:$BS$182,AG$9,FALSE))="","",(VLOOKUP($E103,'DTOC Backsheet'!$D$5:$BS$182,AG$9,FALSE))),"")</f>
        <v/>
      </c>
      <c r="AH103" s="197">
        <f t="shared" ca="1" si="12"/>
        <v>158.93531238330357</v>
      </c>
      <c r="AI103" s="197">
        <f t="shared" ca="1" si="13"/>
        <v>156.78715062698416</v>
      </c>
      <c r="AJ103" s="197">
        <f t="shared" ca="1" si="14"/>
        <v>228.82501981618091</v>
      </c>
      <c r="AK103" s="197">
        <f t="shared" ca="1" si="15"/>
        <v>214.86435289768153</v>
      </c>
      <c r="AL103" s="200">
        <f t="shared" ca="1" si="16"/>
        <v>167.88049522930663</v>
      </c>
      <c r="AM103" s="199">
        <f t="shared" ca="1" si="17"/>
        <v>214.60750984058961</v>
      </c>
      <c r="AN103" s="197" t="str">
        <f t="shared" ca="1" si="18"/>
        <v/>
      </c>
      <c r="AO103" s="197" t="str">
        <f t="shared" ca="1" si="19"/>
        <v/>
      </c>
      <c r="AP103" s="200" t="str">
        <f t="shared" ca="1" si="20"/>
        <v/>
      </c>
      <c r="AQ103" s="196">
        <f t="shared" ca="1" si="21"/>
        <v>159.59499192197231</v>
      </c>
      <c r="AR103" s="197">
        <f t="shared" ca="1" si="22"/>
        <v>97.708312769721545</v>
      </c>
      <c r="AS103" s="197">
        <f t="shared" ca="1" si="23"/>
        <v>118.28972850620082</v>
      </c>
      <c r="AT103" s="197">
        <f t="shared" ca="1" si="24"/>
        <v>79.975535889502424</v>
      </c>
      <c r="AU103" s="200">
        <f t="shared" ca="1" si="25"/>
        <v>30.02082443160262</v>
      </c>
      <c r="AV103" s="199">
        <f t="shared" ca="1" si="26"/>
        <v>71.02115585264167</v>
      </c>
      <c r="AW103" s="197" t="str">
        <f t="shared" ca="1" si="27"/>
        <v/>
      </c>
      <c r="AX103" s="198" t="str">
        <f t="shared" ca="1" si="28"/>
        <v/>
      </c>
      <c r="AY103" s="199" t="str">
        <f t="shared" ca="1" si="29"/>
        <v/>
      </c>
    </row>
    <row r="104" spans="1:51">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7"/>
        <v>E08000034</v>
      </c>
      <c r="F104" s="29" t="str">
        <f ca="1">IF(E104="","",VLOOKUP(E104,'Org list'!$J$9:$K$636,2,0))</f>
        <v>Kirklees</v>
      </c>
      <c r="G104" s="196">
        <f ca="1">IFERROR(IF((VLOOKUP($E104,'DTOC Backsheet'!$D$5:$BS$182,G$9,FALSE))="","",(VLOOKUP($E104,'DTOC Backsheet'!$D$5:$BS$182,G$9,FALSE))),"")</f>
        <v>188.63321253667041</v>
      </c>
      <c r="H104" s="197">
        <f ca="1">IFERROR(IF((VLOOKUP($E104,'DTOC Backsheet'!$D$5:$BS$182,H$9,FALSE))="","",(VLOOKUP($E104,'DTOC Backsheet'!$D$5:$BS$182,H$9,FALSE))),"")</f>
        <v>165.12844315118625</v>
      </c>
      <c r="I104" s="197">
        <f ca="1">IFERROR(IF((VLOOKUP($E104,'DTOC Backsheet'!$D$5:$BS$182,I$9,FALSE))="","",(VLOOKUP($E104,'DTOC Backsheet'!$D$5:$BS$182,I$9,FALSE))),"")</f>
        <v>190.41838489506162</v>
      </c>
      <c r="J104" s="198">
        <f ca="1">IFERROR(IF((VLOOKUP($E104,'DTOC Backsheet'!$D$5:$BS$182,J$9,FALSE))="","",(VLOOKUP($E104,'DTOC Backsheet'!$D$5:$BS$182,J$9,FALSE))),"")</f>
        <v>223.14654479890032</v>
      </c>
      <c r="K104" s="223">
        <f ca="1">IFERROR(IF((VLOOKUP($E104,'DTOC Backsheet'!$D$5:$BS$182,K$9,FALSE))="","",(VLOOKUP($E104,'DTOC Backsheet'!$D$5:$BS$182,K$9,FALSE))),"")</f>
        <v>202.31953395100297</v>
      </c>
      <c r="L104" s="199">
        <f ca="1">IFERROR(IF((VLOOKUP($E104,'DTOC Backsheet'!$D$5:$BS$182,L$9,FALSE))="","",(VLOOKUP($E104,'DTOC Backsheet'!$D$5:$BS$182,L$9,FALSE))),"")</f>
        <v>177.9221783863232</v>
      </c>
      <c r="M104" s="197">
        <f ca="1">IFERROR(IF((VLOOKUP($E104,'DTOC Backsheet'!$D$5:$BS$182,M$9,FALSE))="","",(VLOOKUP($E104,'DTOC Backsheet'!$D$5:$BS$182,M$9,FALSE))),"")</f>
        <v>169.44870258135535</v>
      </c>
      <c r="N104" s="198">
        <f ca="1">IFERROR(IF((VLOOKUP($E104,'DTOC Backsheet'!$D$5:$BS$182,N$9,FALSE))="","",(VLOOKUP($E104,'DTOC Backsheet'!$D$5:$BS$182,N$9,FALSE))),"")</f>
        <v>232.58816714806485</v>
      </c>
      <c r="O104" s="199">
        <f ca="1">IFERROR(IF((VLOOKUP($E104,'DTOC Backsheet'!$D$5:$BS$182,O$9,FALSE))="","",(VLOOKUP($E104,'DTOC Backsheet'!$D$5:$BS$182,O$9,FALSE))),"")</f>
        <v>283.39341072964976</v>
      </c>
      <c r="P104" s="197">
        <f ca="1">IFERROR(IF((VLOOKUP($E104,'DTOC Backsheet'!$D$5:$BS$182,P$9,FALSE))="","",(VLOOKUP($E104,'DTOC Backsheet'!$D$5:$BS$182,P$9,FALSE))),"")</f>
        <v>147.42330796506133</v>
      </c>
      <c r="Q104" s="197">
        <f ca="1">IFERROR(IF((VLOOKUP($E104,'DTOC Backsheet'!$D$5:$BS$182,Q$9,FALSE))="","",(VLOOKUP($E104,'DTOC Backsheet'!$D$5:$BS$182,Q$9,FALSE))),"")</f>
        <v>128.33463263093984</v>
      </c>
      <c r="R104" s="197">
        <f ca="1">IFERROR(IF((VLOOKUP($E104,'DTOC Backsheet'!$D$5:$BS$182,R$9,FALSE))="","",(VLOOKUP($E104,'DTOC Backsheet'!$D$5:$BS$182,R$9,FALSE))),"")</f>
        <v>155.93979388336166</v>
      </c>
      <c r="S104" s="197">
        <f ca="1">IFERROR(IF((VLOOKUP($E104,'DTOC Backsheet'!$D$5:$BS$182,S$9,FALSE))="","",(VLOOKUP($E104,'DTOC Backsheet'!$D$5:$BS$182,S$9,FALSE))),"")</f>
        <v>182.66393935113177</v>
      </c>
      <c r="T104" s="223">
        <f ca="1">IFERROR(IF((VLOOKUP($E104,'DTOC Backsheet'!$D$5:$BS$182,T$9,FALSE))="","",(VLOOKUP($E104,'DTOC Backsheet'!$D$5:$BS$182,T$9,FALSE))),"")</f>
        <v>161.22588859127225</v>
      </c>
      <c r="U104" s="199">
        <f ca="1">IFERROR(IF((VLOOKUP($E104,'DTOC Backsheet'!$D$5:$BS$182,U$9,FALSE))="","",(VLOOKUP($E104,'DTOC Backsheet'!$D$5:$BS$182,U$9,FALSE))),"")</f>
        <v>147.71697989327859</v>
      </c>
      <c r="V104" s="197">
        <f ca="1">IFERROR(IF((VLOOKUP($E104,'DTOC Backsheet'!$D$5:$BS$182,V$9,FALSE))="","",(VLOOKUP($E104,'DTOC Backsheet'!$D$5:$BS$182,V$9,FALSE))),"")</f>
        <v>141.81816058524961</v>
      </c>
      <c r="W104" s="197">
        <f ca="1">IFERROR(IF((VLOOKUP($E104,'DTOC Backsheet'!$D$5:$BS$182,W$9,FALSE))="","",(VLOOKUP($E104,'DTOC Backsheet'!$D$5:$BS$182,W$9,FALSE))),"")</f>
        <v>191.42533609860854</v>
      </c>
      <c r="X104" s="200">
        <f ca="1">IFERROR(IF((VLOOKUP($E104,'DTOC Backsheet'!$D$5:$BS$182,X$9,FALSE))="","",(VLOOKUP($E104,'DTOC Backsheet'!$D$5:$BS$182,X$9,FALSE))),"")</f>
        <v>233.44553182757136</v>
      </c>
      <c r="Y104" s="196">
        <f ca="1">IFERROR(IF((VLOOKUP($E104,'DTOC Backsheet'!$D$5:$BS$182,Y$9,FALSE))="","",(VLOOKUP($E104,'DTOC Backsheet'!$D$5:$BS$182,Y$9,FALSE))),"")</f>
        <v>195.87917612090814</v>
      </c>
      <c r="Z104" s="197">
        <f ca="1">IFERROR(IF((VLOOKUP($E104,'DTOC Backsheet'!$D$5:$BS$182,Z$9,FALSE))="","",(VLOOKUP($E104,'DTOC Backsheet'!$D$5:$BS$182,Z$9,FALSE))),"")</f>
        <v>245.80340391784128</v>
      </c>
      <c r="AA104" s="197">
        <f ca="1">IFERROR(IF((VLOOKUP($E104,'DTOC Backsheet'!$D$5:$BS$182,AA$9,FALSE))="","",(VLOOKUP($E104,'DTOC Backsheet'!$D$5:$BS$182,AA$9,FALSE))),"")</f>
        <v>218.19824266541946</v>
      </c>
      <c r="AB104" s="197">
        <f ca="1">IFERROR(IF((VLOOKUP($E104,'DTOC Backsheet'!$D$5:$BS$182,AB$9,FALSE))="","",(VLOOKUP($E104,'DTOC Backsheet'!$D$5:$BS$182,AB$9,FALSE))),"")</f>
        <v>262.83637575444197</v>
      </c>
      <c r="AC104" s="223">
        <f ca="1">IFERROR(IF((VLOOKUP($E104,'DTOC Backsheet'!$D$5:$BS$182,AC$9,FALSE))="","",(VLOOKUP($E104,'DTOC Backsheet'!$D$5:$BS$182,AC$9,FALSE))),"")</f>
        <v>214.67417952681242</v>
      </c>
      <c r="AD104" s="199">
        <f ca="1">IFERROR(IF((VLOOKUP($E104,'DTOC Backsheet'!$D$5:$BS$182,AD$9,FALSE))="","",(VLOOKUP($E104,'DTOC Backsheet'!$D$5:$BS$182,AD$9,FALSE))),"")</f>
        <v>266.65411082126627</v>
      </c>
      <c r="AE104" s="197" t="str">
        <f ca="1">IFERROR(IF((VLOOKUP($E104,'DTOC Backsheet'!$D$5:$BS$182,AE$9,FALSE))="","",(VLOOKUP($E104,'DTOC Backsheet'!$D$5:$BS$182,AE$9,FALSE))),"")</f>
        <v/>
      </c>
      <c r="AF104" s="197" t="str">
        <f ca="1">IFERROR(IF((VLOOKUP($E104,'DTOC Backsheet'!$D$5:$BS$182,AF$9,FALSE))="","",(VLOOKUP($E104,'DTOC Backsheet'!$D$5:$BS$182,AF$9,FALSE))),"")</f>
        <v/>
      </c>
      <c r="AG104" s="201" t="str">
        <f ca="1">IFERROR(IF((VLOOKUP($E104,'DTOC Backsheet'!$D$5:$BS$182,AG$9,FALSE))="","",(VLOOKUP($E104,'DTOC Backsheet'!$D$5:$BS$182,AG$9,FALSE))),"")</f>
        <v/>
      </c>
      <c r="AH104" s="197">
        <f t="shared" ca="1" si="12"/>
        <v>-7.2459635842377281</v>
      </c>
      <c r="AI104" s="197">
        <f t="shared" ca="1" si="13"/>
        <v>-80.674960766655033</v>
      </c>
      <c r="AJ104" s="197">
        <f t="shared" ca="1" si="14"/>
        <v>-27.779857770357836</v>
      </c>
      <c r="AK104" s="197">
        <f t="shared" ca="1" si="15"/>
        <v>-39.689830955541652</v>
      </c>
      <c r="AL104" s="200">
        <f t="shared" ca="1" si="16"/>
        <v>-12.354645575809457</v>
      </c>
      <c r="AM104" s="199">
        <f t="shared" ca="1" si="17"/>
        <v>-88.731932434943076</v>
      </c>
      <c r="AN104" s="197" t="str">
        <f t="shared" ca="1" si="18"/>
        <v/>
      </c>
      <c r="AO104" s="197" t="str">
        <f t="shared" ca="1" si="19"/>
        <v/>
      </c>
      <c r="AP104" s="200" t="str">
        <f t="shared" ca="1" si="20"/>
        <v/>
      </c>
      <c r="AQ104" s="196">
        <f t="shared" ca="1" si="21"/>
        <v>-48.455868155846815</v>
      </c>
      <c r="AR104" s="197">
        <f t="shared" ca="1" si="22"/>
        <v>-117.46877128690144</v>
      </c>
      <c r="AS104" s="197">
        <f t="shared" ca="1" si="23"/>
        <v>-62.258448782057798</v>
      </c>
      <c r="AT104" s="197">
        <f t="shared" ca="1" si="24"/>
        <v>-80.172436403310201</v>
      </c>
      <c r="AU104" s="200">
        <f t="shared" ca="1" si="25"/>
        <v>-53.448290935540172</v>
      </c>
      <c r="AV104" s="199">
        <f t="shared" ca="1" si="26"/>
        <v>-118.93713092798768</v>
      </c>
      <c r="AW104" s="197" t="str">
        <f t="shared" ca="1" si="27"/>
        <v/>
      </c>
      <c r="AX104" s="198" t="str">
        <f t="shared" ca="1" si="28"/>
        <v/>
      </c>
      <c r="AY104" s="199" t="str">
        <f t="shared" ca="1" si="29"/>
        <v/>
      </c>
    </row>
    <row r="105" spans="1:51">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7"/>
        <v>E08000011</v>
      </c>
      <c r="F105" s="29" t="str">
        <f ca="1">IF(E105="","",VLOOKUP(E105,'Org list'!$J$9:$K$636,2,0))</f>
        <v>Knowsley</v>
      </c>
      <c r="G105" s="196">
        <f ca="1">IFERROR(IF((VLOOKUP($E105,'DTOC Backsheet'!$D$5:$BS$182,G$9,FALSE))="","",(VLOOKUP($E105,'DTOC Backsheet'!$D$5:$BS$182,G$9,FALSE))),"")</f>
        <v>193.45380097681158</v>
      </c>
      <c r="H105" s="197">
        <f ca="1">IFERROR(IF((VLOOKUP($E105,'DTOC Backsheet'!$D$5:$BS$182,H$9,FALSE))="","",(VLOOKUP($E105,'DTOC Backsheet'!$D$5:$BS$182,H$9,FALSE))),"")</f>
        <v>286.27692521232206</v>
      </c>
      <c r="I105" s="197">
        <f ca="1">IFERROR(IF((VLOOKUP($E105,'DTOC Backsheet'!$D$5:$BS$182,I$9,FALSE))="","",(VLOOKUP($E105,'DTOC Backsheet'!$D$5:$BS$182,I$9,FALSE))),"")</f>
        <v>301.02452438992651</v>
      </c>
      <c r="J105" s="198">
        <f ca="1">IFERROR(IF((VLOOKUP($E105,'DTOC Backsheet'!$D$5:$BS$182,J$9,FALSE))="","",(VLOOKUP($E105,'DTOC Backsheet'!$D$5:$BS$182,J$9,FALSE))),"")</f>
        <v>331.38722857911222</v>
      </c>
      <c r="K105" s="223">
        <f ca="1">IFERROR(IF((VLOOKUP($E105,'DTOC Backsheet'!$D$5:$BS$182,K$9,FALSE))="","",(VLOOKUP($E105,'DTOC Backsheet'!$D$5:$BS$182,K$9,FALSE))),"")</f>
        <v>290.61445438220574</v>
      </c>
      <c r="L105" s="199">
        <f ca="1">IFERROR(IF((VLOOKUP($E105,'DTOC Backsheet'!$D$5:$BS$182,L$9,FALSE))="","",(VLOOKUP($E105,'DTOC Backsheet'!$D$5:$BS$182,L$9,FALSE))),"")</f>
        <v>315.77212356753103</v>
      </c>
      <c r="M105" s="197">
        <f ca="1">IFERROR(IF((VLOOKUP($E105,'DTOC Backsheet'!$D$5:$BS$182,M$9,FALSE))="","",(VLOOKUP($E105,'DTOC Backsheet'!$D$5:$BS$182,M$9,FALSE))),"")</f>
        <v>290.35800330898269</v>
      </c>
      <c r="N105" s="198">
        <f ca="1">IFERROR(IF((VLOOKUP($E105,'DTOC Backsheet'!$D$5:$BS$182,N$9,FALSE))="","",(VLOOKUP($E105,'DTOC Backsheet'!$D$5:$BS$182,N$9,FALSE))),"")</f>
        <v>304.30913860310801</v>
      </c>
      <c r="O105" s="199">
        <f ca="1">IFERROR(IF((VLOOKUP($E105,'DTOC Backsheet'!$D$5:$BS$182,O$9,FALSE))="","",(VLOOKUP($E105,'DTOC Backsheet'!$D$5:$BS$182,O$9,FALSE))),"")</f>
        <v>328.72362536782725</v>
      </c>
      <c r="P105" s="197">
        <f ca="1">IFERROR(IF((VLOOKUP($E105,'DTOC Backsheet'!$D$5:$BS$182,P$9,FALSE))="","",(VLOOKUP($E105,'DTOC Backsheet'!$D$5:$BS$182,P$9,FALSE))),"")</f>
        <v>184.85254264716022</v>
      </c>
      <c r="Q105" s="197">
        <f ca="1">IFERROR(IF((VLOOKUP($E105,'DTOC Backsheet'!$D$5:$BS$182,Q$9,FALSE))="","",(VLOOKUP($E105,'DTOC Backsheet'!$D$5:$BS$182,Q$9,FALSE))),"")</f>
        <v>217.11454301482493</v>
      </c>
      <c r="R105" s="197">
        <f ca="1">IFERROR(IF((VLOOKUP($E105,'DTOC Backsheet'!$D$5:$BS$182,R$9,FALSE))="","",(VLOOKUP($E105,'DTOC Backsheet'!$D$5:$BS$182,R$9,FALSE))),"")</f>
        <v>206.65119154423095</v>
      </c>
      <c r="S105" s="197">
        <f ca="1">IFERROR(IF((VLOOKUP($E105,'DTOC Backsheet'!$D$5:$BS$182,S$9,FALSE))="","",(VLOOKUP($E105,'DTOC Backsheet'!$D$5:$BS$182,S$9,FALSE))),"")</f>
        <v>206.65119154423095</v>
      </c>
      <c r="T105" s="223">
        <f ca="1">IFERROR(IF((VLOOKUP($E105,'DTOC Backsheet'!$D$5:$BS$182,T$9,FALSE))="","",(VLOOKUP($E105,'DTOC Backsheet'!$D$5:$BS$182,T$9,FALSE))),"")</f>
        <v>211.20848347713221</v>
      </c>
      <c r="U105" s="199">
        <f ca="1">IFERROR(IF((VLOOKUP($E105,'DTOC Backsheet'!$D$5:$BS$182,U$9,FALSE))="","",(VLOOKUP($E105,'DTOC Backsheet'!$D$5:$BS$182,U$9,FALSE))),"")</f>
        <v>218.07437706852676</v>
      </c>
      <c r="V105" s="197">
        <f ca="1">IFERROR(IF((VLOOKUP($E105,'DTOC Backsheet'!$D$5:$BS$182,V$9,FALSE))="","",(VLOOKUP($E105,'DTOC Backsheet'!$D$5:$BS$182,V$9,FALSE))),"")</f>
        <v>218.01020163335659</v>
      </c>
      <c r="W105" s="197">
        <f ca="1">IFERROR(IF((VLOOKUP($E105,'DTOC Backsheet'!$D$5:$BS$182,W$9,FALSE))="","",(VLOOKUP($E105,'DTOC Backsheet'!$D$5:$BS$182,W$9,FALSE))),"")</f>
        <v>196.54689303500683</v>
      </c>
      <c r="X105" s="200">
        <f ca="1">IFERROR(IF((VLOOKUP($E105,'DTOC Backsheet'!$D$5:$BS$182,X$9,FALSE))="","",(VLOOKUP($E105,'DTOC Backsheet'!$D$5:$BS$182,X$9,FALSE))),"")</f>
        <v>218.01020163335659</v>
      </c>
      <c r="Y105" s="196">
        <f ca="1">IFERROR(IF((VLOOKUP($E105,'DTOC Backsheet'!$D$5:$BS$182,Y$9,FALSE))="","",(VLOOKUP($E105,'DTOC Backsheet'!$D$5:$BS$182,Y$9,FALSE))),"")</f>
        <v>386.2720584560941</v>
      </c>
      <c r="Z105" s="197">
        <f ca="1">IFERROR(IF((VLOOKUP($E105,'DTOC Backsheet'!$D$5:$BS$182,Z$9,FALSE))="","",(VLOOKUP($E105,'DTOC Backsheet'!$D$5:$BS$182,Z$9,FALSE))),"")</f>
        <v>554.55762794148052</v>
      </c>
      <c r="AA105" s="197">
        <f ca="1">IFERROR(IF((VLOOKUP($E105,'DTOC Backsheet'!$D$5:$BS$182,AA$9,FALSE))="","",(VLOOKUP($E105,'DTOC Backsheet'!$D$5:$BS$182,AA$9,FALSE))),"")</f>
        <v>491.77751911791665</v>
      </c>
      <c r="AB105" s="197">
        <f ca="1">IFERROR(IF((VLOOKUP($E105,'DTOC Backsheet'!$D$5:$BS$182,AB$9,FALSE))="","",(VLOOKUP($E105,'DTOC Backsheet'!$D$5:$BS$182,AB$9,FALSE))),"")</f>
        <v>347.90643639724954</v>
      </c>
      <c r="AC105" s="223">
        <f ca="1">IFERROR(IF((VLOOKUP($E105,'DTOC Backsheet'!$D$5:$BS$182,AC$9,FALSE))="","",(VLOOKUP($E105,'DTOC Backsheet'!$D$5:$BS$182,AC$9,FALSE))),"")</f>
        <v>215.37065110305923</v>
      </c>
      <c r="AD105" s="199">
        <f ca="1">IFERROR(IF((VLOOKUP($E105,'DTOC Backsheet'!$D$5:$BS$182,AD$9,FALSE))="","",(VLOOKUP($E105,'DTOC Backsheet'!$D$5:$BS$182,AD$9,FALSE))),"")</f>
        <v>176.13308308833186</v>
      </c>
      <c r="AE105" s="197" t="str">
        <f ca="1">IFERROR(IF((VLOOKUP($E105,'DTOC Backsheet'!$D$5:$BS$182,AE$9,FALSE))="","",(VLOOKUP($E105,'DTOC Backsheet'!$D$5:$BS$182,AE$9,FALSE))),"")</f>
        <v/>
      </c>
      <c r="AF105" s="197" t="str">
        <f ca="1">IFERROR(IF((VLOOKUP($E105,'DTOC Backsheet'!$D$5:$BS$182,AF$9,FALSE))="","",(VLOOKUP($E105,'DTOC Backsheet'!$D$5:$BS$182,AF$9,FALSE))),"")</f>
        <v/>
      </c>
      <c r="AG105" s="201" t="str">
        <f ca="1">IFERROR(IF((VLOOKUP($E105,'DTOC Backsheet'!$D$5:$BS$182,AG$9,FALSE))="","",(VLOOKUP($E105,'DTOC Backsheet'!$D$5:$BS$182,AG$9,FALSE))),"")</f>
        <v/>
      </c>
      <c r="AH105" s="197">
        <f t="shared" ca="1" si="12"/>
        <v>-192.81825747928252</v>
      </c>
      <c r="AI105" s="197">
        <f t="shared" ca="1" si="13"/>
        <v>-268.28070272915846</v>
      </c>
      <c r="AJ105" s="197">
        <f t="shared" ca="1" si="14"/>
        <v>-190.75299472799014</v>
      </c>
      <c r="AK105" s="197">
        <f t="shared" ca="1" si="15"/>
        <v>-16.519207818137318</v>
      </c>
      <c r="AL105" s="200">
        <f t="shared" ca="1" si="16"/>
        <v>75.243803279146505</v>
      </c>
      <c r="AM105" s="199">
        <f t="shared" ca="1" si="17"/>
        <v>139.63904047919917</v>
      </c>
      <c r="AN105" s="197" t="str">
        <f t="shared" ca="1" si="18"/>
        <v/>
      </c>
      <c r="AO105" s="197" t="str">
        <f t="shared" ca="1" si="19"/>
        <v/>
      </c>
      <c r="AP105" s="200" t="str">
        <f t="shared" ca="1" si="20"/>
        <v/>
      </c>
      <c r="AQ105" s="196">
        <f t="shared" ca="1" si="21"/>
        <v>-201.41951580893388</v>
      </c>
      <c r="AR105" s="197">
        <f t="shared" ca="1" si="22"/>
        <v>-337.44308492665562</v>
      </c>
      <c r="AS105" s="197">
        <f t="shared" ca="1" si="23"/>
        <v>-285.12632757368567</v>
      </c>
      <c r="AT105" s="197">
        <f t="shared" ca="1" si="24"/>
        <v>-141.25524485301858</v>
      </c>
      <c r="AU105" s="200">
        <f t="shared" ca="1" si="25"/>
        <v>-4.1621676259270259</v>
      </c>
      <c r="AV105" s="199">
        <f t="shared" ca="1" si="26"/>
        <v>41.941293980194899</v>
      </c>
      <c r="AW105" s="197" t="str">
        <f t="shared" ca="1" si="27"/>
        <v/>
      </c>
      <c r="AX105" s="198" t="str">
        <f t="shared" ca="1" si="28"/>
        <v/>
      </c>
      <c r="AY105" s="199" t="str">
        <f t="shared" ca="1" si="29"/>
        <v/>
      </c>
    </row>
    <row r="106" spans="1:51">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7"/>
        <v>E09000022</v>
      </c>
      <c r="F106" s="29" t="str">
        <f ca="1">IF(E106="","",VLOOKUP(E106,'Org list'!$J$9:$K$636,2,0))</f>
        <v>Lambeth</v>
      </c>
      <c r="G106" s="196">
        <f ca="1">IFERROR(IF((VLOOKUP($E106,'DTOC Backsheet'!$D$5:$BS$182,G$9,FALSE))="","",(VLOOKUP($E106,'DTOC Backsheet'!$D$5:$BS$182,G$9,FALSE))),"")</f>
        <v>222.14463572500105</v>
      </c>
      <c r="H106" s="197">
        <f ca="1">IFERROR(IF((VLOOKUP($E106,'DTOC Backsheet'!$D$5:$BS$182,H$9,FALSE))="","",(VLOOKUP($E106,'DTOC Backsheet'!$D$5:$BS$182,H$9,FALSE))),"")</f>
        <v>282.76441542197892</v>
      </c>
      <c r="I106" s="197">
        <f ca="1">IFERROR(IF((VLOOKUP($E106,'DTOC Backsheet'!$D$5:$BS$182,I$9,FALSE))="","",(VLOOKUP($E106,'DTOC Backsheet'!$D$5:$BS$182,I$9,FALSE))),"")</f>
        <v>259.74424591679741</v>
      </c>
      <c r="J106" s="198">
        <f ca="1">IFERROR(IF((VLOOKUP($E106,'DTOC Backsheet'!$D$5:$BS$182,J$9,FALSE))="","",(VLOOKUP($E106,'DTOC Backsheet'!$D$5:$BS$182,J$9,FALSE))),"")</f>
        <v>266.26662727659885</v>
      </c>
      <c r="K106" s="223">
        <f ca="1">IFERROR(IF((VLOOKUP($E106,'DTOC Backsheet'!$D$5:$BS$182,K$9,FALSE))="","",(VLOOKUP($E106,'DTOC Backsheet'!$D$5:$BS$182,K$9,FALSE))),"")</f>
        <v>179.94099163216836</v>
      </c>
      <c r="L106" s="199">
        <f ca="1">IFERROR(IF((VLOOKUP($E106,'DTOC Backsheet'!$D$5:$BS$182,L$9,FALSE))="","",(VLOOKUP($E106,'DTOC Backsheet'!$D$5:$BS$182,L$9,FALSE))),"")</f>
        <v>216.00592385695268</v>
      </c>
      <c r="M106" s="197">
        <f ca="1">IFERROR(IF((VLOOKUP($E106,'DTOC Backsheet'!$D$5:$BS$182,M$9,FALSE))="","",(VLOOKUP($E106,'DTOC Backsheet'!$D$5:$BS$182,M$9,FALSE))),"")</f>
        <v>165.60177143767331</v>
      </c>
      <c r="N106" s="198">
        <f ca="1">IFERROR(IF((VLOOKUP($E106,'DTOC Backsheet'!$D$5:$BS$182,N$9,FALSE))="","",(VLOOKUP($E106,'DTOC Backsheet'!$D$5:$BS$182,N$9,FALSE))),"")</f>
        <v>131.28789086950675</v>
      </c>
      <c r="O106" s="199">
        <f ca="1">IFERROR(IF((VLOOKUP($E106,'DTOC Backsheet'!$D$5:$BS$182,O$9,FALSE))="","",(VLOOKUP($E106,'DTOC Backsheet'!$D$5:$BS$182,O$9,FALSE))),"")</f>
        <v>220.05640799150279</v>
      </c>
      <c r="P106" s="197">
        <f ca="1">IFERROR(IF((VLOOKUP($E106,'DTOC Backsheet'!$D$5:$BS$182,P$9,FALSE))="","",(VLOOKUP($E106,'DTOC Backsheet'!$D$5:$BS$182,P$9,FALSE))),"")</f>
        <v>253.25135767157695</v>
      </c>
      <c r="Q106" s="197">
        <f ca="1">IFERROR(IF((VLOOKUP($E106,'DTOC Backsheet'!$D$5:$BS$182,Q$9,FALSE))="","",(VLOOKUP($E106,'DTOC Backsheet'!$D$5:$BS$182,Q$9,FALSE))),"")</f>
        <v>229.00785509624191</v>
      </c>
      <c r="R106" s="197">
        <f ca="1">IFERROR(IF((VLOOKUP($E106,'DTOC Backsheet'!$D$5:$BS$182,R$9,FALSE))="","",(VLOOKUP($E106,'DTOC Backsheet'!$D$5:$BS$182,R$9,FALSE))),"")</f>
        <v>199.16969808044493</v>
      </c>
      <c r="S106" s="197">
        <f ca="1">IFERROR(IF((VLOOKUP($E106,'DTOC Backsheet'!$D$5:$BS$182,S$9,FALSE))="","",(VLOOKUP($E106,'DTOC Backsheet'!$D$5:$BS$182,S$9,FALSE))),"")</f>
        <v>167.4666562511606</v>
      </c>
      <c r="T106" s="223">
        <f ca="1">IFERROR(IF((VLOOKUP($E106,'DTOC Backsheet'!$D$5:$BS$182,T$9,FALSE))="","",(VLOOKUP($E106,'DTOC Backsheet'!$D$5:$BS$182,T$9,FALSE))),"")</f>
        <v>145.78484051575342</v>
      </c>
      <c r="U106" s="199">
        <f ca="1">IFERROR(IF((VLOOKUP($E106,'DTOC Backsheet'!$D$5:$BS$182,U$9,FALSE))="","",(VLOOKUP($E106,'DTOC Backsheet'!$D$5:$BS$182,U$9,FALSE))),"")</f>
        <v>150.64433519961187</v>
      </c>
      <c r="V106" s="197">
        <f ca="1">IFERROR(IF((VLOOKUP($E106,'DTOC Backsheet'!$D$5:$BS$182,V$9,FALSE))="","",(VLOOKUP($E106,'DTOC Backsheet'!$D$5:$BS$182,V$9,FALSE))),"")</f>
        <v>148.86357503110295</v>
      </c>
      <c r="W106" s="197">
        <f ca="1">IFERROR(IF((VLOOKUP($E106,'DTOC Backsheet'!$D$5:$BS$182,W$9,FALSE))="","",(VLOOKUP($E106,'DTOC Backsheet'!$D$5:$BS$182,W$9,FALSE))),"")</f>
        <v>134.45742260873814</v>
      </c>
      <c r="X106" s="200">
        <f ca="1">IFERROR(IF((VLOOKUP($E106,'DTOC Backsheet'!$D$5:$BS$182,X$9,FALSE))="","",(VLOOKUP($E106,'DTOC Backsheet'!$D$5:$BS$182,X$9,FALSE))),"")</f>
        <v>148.86357503110295</v>
      </c>
      <c r="Y106" s="196">
        <f ca="1">IFERROR(IF((VLOOKUP($E106,'DTOC Backsheet'!$D$5:$BS$182,Y$9,FALSE))="","",(VLOOKUP($E106,'DTOC Backsheet'!$D$5:$BS$182,Y$9,FALSE))),"")</f>
        <v>248.02968019381248</v>
      </c>
      <c r="Z106" s="197">
        <f ca="1">IFERROR(IF((VLOOKUP($E106,'DTOC Backsheet'!$D$5:$BS$182,Z$9,FALSE))="","",(VLOOKUP($E106,'DTOC Backsheet'!$D$5:$BS$182,Z$9,FALSE))),"")</f>
        <v>259.59196603743379</v>
      </c>
      <c r="AA106" s="197">
        <f ca="1">IFERROR(IF((VLOOKUP($E106,'DTOC Backsheet'!$D$5:$BS$182,AA$9,FALSE))="","",(VLOOKUP($E106,'DTOC Backsheet'!$D$5:$BS$182,AA$9,FALSE))),"")</f>
        <v>234.60250953670382</v>
      </c>
      <c r="AB106" s="197">
        <f ca="1">IFERROR(IF((VLOOKUP($E106,'DTOC Backsheet'!$D$5:$BS$182,AB$9,FALSE))="","",(VLOOKUP($E106,'DTOC Backsheet'!$D$5:$BS$182,AB$9,FALSE))),"")</f>
        <v>198.79672111774747</v>
      </c>
      <c r="AC106" s="223">
        <f ca="1">IFERROR(IF((VLOOKUP($E106,'DTOC Backsheet'!$D$5:$BS$182,AC$9,FALSE))="","",(VLOOKUP($E106,'DTOC Backsheet'!$D$5:$BS$182,AC$9,FALSE))),"")</f>
        <v>214.46175355104089</v>
      </c>
      <c r="AD106" s="199">
        <f ca="1">IFERROR(IF((VLOOKUP($E106,'DTOC Backsheet'!$D$5:$BS$182,AD$9,FALSE))="","",(VLOOKUP($E106,'DTOC Backsheet'!$D$5:$BS$182,AD$9,FALSE))),"")</f>
        <v>180.14787298287433</v>
      </c>
      <c r="AE106" s="197" t="str">
        <f ca="1">IFERROR(IF((VLOOKUP($E106,'DTOC Backsheet'!$D$5:$BS$182,AE$9,FALSE))="","",(VLOOKUP($E106,'DTOC Backsheet'!$D$5:$BS$182,AE$9,FALSE))),"")</f>
        <v/>
      </c>
      <c r="AF106" s="197" t="str">
        <f ca="1">IFERROR(IF((VLOOKUP($E106,'DTOC Backsheet'!$D$5:$BS$182,AF$9,FALSE))="","",(VLOOKUP($E106,'DTOC Backsheet'!$D$5:$BS$182,AF$9,FALSE))),"")</f>
        <v/>
      </c>
      <c r="AG106" s="201" t="str">
        <f ca="1">IFERROR(IF((VLOOKUP($E106,'DTOC Backsheet'!$D$5:$BS$182,AG$9,FALSE))="","",(VLOOKUP($E106,'DTOC Backsheet'!$D$5:$BS$182,AG$9,FALSE))),"")</f>
        <v/>
      </c>
      <c r="AH106" s="197">
        <f t="shared" ca="1" si="12"/>
        <v>-25.885044468811429</v>
      </c>
      <c r="AI106" s="197">
        <f t="shared" ca="1" si="13"/>
        <v>23.172449384545132</v>
      </c>
      <c r="AJ106" s="197">
        <f t="shared" ca="1" si="14"/>
        <v>25.14173638009359</v>
      </c>
      <c r="AK106" s="197">
        <f t="shared" ca="1" si="15"/>
        <v>67.469906158851387</v>
      </c>
      <c r="AL106" s="200">
        <f t="shared" ca="1" si="16"/>
        <v>-34.520761918872523</v>
      </c>
      <c r="AM106" s="199">
        <f t="shared" ca="1" si="17"/>
        <v>35.858050874078344</v>
      </c>
      <c r="AN106" s="197" t="str">
        <f t="shared" ca="1" si="18"/>
        <v/>
      </c>
      <c r="AO106" s="197" t="str">
        <f t="shared" ca="1" si="19"/>
        <v/>
      </c>
      <c r="AP106" s="200" t="str">
        <f t="shared" ca="1" si="20"/>
        <v/>
      </c>
      <c r="AQ106" s="196">
        <f t="shared" ca="1" si="21"/>
        <v>5.221677477764473</v>
      </c>
      <c r="AR106" s="197">
        <f t="shared" ca="1" si="22"/>
        <v>-30.584110941191881</v>
      </c>
      <c r="AS106" s="197">
        <f t="shared" ca="1" si="23"/>
        <v>-35.432811456258889</v>
      </c>
      <c r="AT106" s="197">
        <f t="shared" ca="1" si="24"/>
        <v>-31.330064866586866</v>
      </c>
      <c r="AU106" s="200">
        <f t="shared" ca="1" si="25"/>
        <v>-68.67691303528747</v>
      </c>
      <c r="AV106" s="199">
        <f t="shared" ca="1" si="26"/>
        <v>-29.503537783262459</v>
      </c>
      <c r="AW106" s="197" t="str">
        <f t="shared" ca="1" si="27"/>
        <v/>
      </c>
      <c r="AX106" s="198" t="str">
        <f t="shared" ca="1" si="28"/>
        <v/>
      </c>
      <c r="AY106" s="199" t="str">
        <f t="shared" ca="1" si="29"/>
        <v/>
      </c>
    </row>
    <row r="107" spans="1:51">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7"/>
        <v>E10000017</v>
      </c>
      <c r="F107" s="29" t="str">
        <f ca="1">IF(E107="","",VLOOKUP(E107,'Org list'!$J$9:$K$636,2,0))</f>
        <v>Lancashire</v>
      </c>
      <c r="G107" s="196">
        <f ca="1">IFERROR(IF((VLOOKUP($E107,'DTOC Backsheet'!$D$5:$BS$182,G$9,FALSE))="","",(VLOOKUP($E107,'DTOC Backsheet'!$D$5:$BS$182,G$9,FALSE))),"")</f>
        <v>376.97630645423061</v>
      </c>
      <c r="H107" s="197">
        <f ca="1">IFERROR(IF((VLOOKUP($E107,'DTOC Backsheet'!$D$5:$BS$182,H$9,FALSE))="","",(VLOOKUP($E107,'DTOC Backsheet'!$D$5:$BS$182,H$9,FALSE))),"")</f>
        <v>424.08517114113062</v>
      </c>
      <c r="I107" s="197">
        <f ca="1">IFERROR(IF((VLOOKUP($E107,'DTOC Backsheet'!$D$5:$BS$182,I$9,FALSE))="","",(VLOOKUP($E107,'DTOC Backsheet'!$D$5:$BS$182,I$9,FALSE))),"")</f>
        <v>522.51845887617435</v>
      </c>
      <c r="J107" s="198">
        <f ca="1">IFERROR(IF((VLOOKUP($E107,'DTOC Backsheet'!$D$5:$BS$182,J$9,FALSE))="","",(VLOOKUP($E107,'DTOC Backsheet'!$D$5:$BS$182,J$9,FALSE))),"")</f>
        <v>495.43349640518255</v>
      </c>
      <c r="K107" s="223">
        <f ca="1">IFERROR(IF((VLOOKUP($E107,'DTOC Backsheet'!$D$5:$BS$182,K$9,FALSE))="","",(VLOOKUP($E107,'DTOC Backsheet'!$D$5:$BS$182,K$9,FALSE))),"")</f>
        <v>471.61559166415486</v>
      </c>
      <c r="L107" s="199">
        <f ca="1">IFERROR(IF((VLOOKUP($E107,'DTOC Backsheet'!$D$5:$BS$182,L$9,FALSE))="","",(VLOOKUP($E107,'DTOC Backsheet'!$D$5:$BS$182,L$9,FALSE))),"")</f>
        <v>527.57712890966684</v>
      </c>
      <c r="M107" s="197">
        <f ca="1">IFERROR(IF((VLOOKUP($E107,'DTOC Backsheet'!$D$5:$BS$182,M$9,FALSE))="","",(VLOOKUP($E107,'DTOC Backsheet'!$D$5:$BS$182,M$9,FALSE))),"")</f>
        <v>516.82291311138249</v>
      </c>
      <c r="N107" s="198">
        <f ca="1">IFERROR(IF((VLOOKUP($E107,'DTOC Backsheet'!$D$5:$BS$182,N$9,FALSE))="","",(VLOOKUP($E107,'DTOC Backsheet'!$D$5:$BS$182,N$9,FALSE))),"")</f>
        <v>426.73934283580854</v>
      </c>
      <c r="O107" s="199">
        <f ca="1">IFERROR(IF((VLOOKUP($E107,'DTOC Backsheet'!$D$5:$BS$182,O$9,FALSE))="","",(VLOOKUP($E107,'DTOC Backsheet'!$D$5:$BS$182,O$9,FALSE))),"")</f>
        <v>480.41062886447986</v>
      </c>
      <c r="P107" s="197">
        <f ca="1">IFERROR(IF((VLOOKUP($E107,'DTOC Backsheet'!$D$5:$BS$182,P$9,FALSE))="","",(VLOOKUP($E107,'DTOC Backsheet'!$D$5:$BS$182,P$9,FALSE))),"")</f>
        <v>473.50490092466578</v>
      </c>
      <c r="Q107" s="197">
        <f ca="1">IFERROR(IF((VLOOKUP($E107,'DTOC Backsheet'!$D$5:$BS$182,Q$9,FALSE))="","",(VLOOKUP($E107,'DTOC Backsheet'!$D$5:$BS$182,Q$9,FALSE))),"")</f>
        <v>460.7716777183569</v>
      </c>
      <c r="R107" s="197">
        <f ca="1">IFERROR(IF((VLOOKUP($E107,'DTOC Backsheet'!$D$5:$BS$182,R$9,FALSE))="","",(VLOOKUP($E107,'DTOC Backsheet'!$D$5:$BS$182,R$9,FALSE))),"")</f>
        <v>448.03812153959888</v>
      </c>
      <c r="S107" s="197">
        <f ca="1">IFERROR(IF((VLOOKUP($E107,'DTOC Backsheet'!$D$5:$BS$182,S$9,FALSE))="","",(VLOOKUP($E107,'DTOC Backsheet'!$D$5:$BS$182,S$9,FALSE))),"")</f>
        <v>449.51440721652335</v>
      </c>
      <c r="T107" s="223">
        <f ca="1">IFERROR(IF((VLOOKUP($E107,'DTOC Backsheet'!$D$5:$BS$182,T$9,FALSE))="","",(VLOOKUP($E107,'DTOC Backsheet'!$D$5:$BS$182,T$9,FALSE))),"")</f>
        <v>231.79520553628785</v>
      </c>
      <c r="U107" s="199">
        <f ca="1">IFERROR(IF((VLOOKUP($E107,'DTOC Backsheet'!$D$5:$BS$182,U$9,FALSE))="","",(VLOOKUP($E107,'DTOC Backsheet'!$D$5:$BS$182,U$9,FALSE))),"")</f>
        <v>239.48112566989278</v>
      </c>
      <c r="V107" s="197">
        <f ca="1">IFERROR(IF((VLOOKUP($E107,'DTOC Backsheet'!$D$5:$BS$182,V$9,FALSE))="","",(VLOOKUP($E107,'DTOC Backsheet'!$D$5:$BS$182,V$9,FALSE))),"")</f>
        <v>238.81901701941314</v>
      </c>
      <c r="W107" s="197">
        <f ca="1">IFERROR(IF((VLOOKUP($E107,'DTOC Backsheet'!$D$5:$BS$182,W$9,FALSE))="","",(VLOOKUP($E107,'DTOC Backsheet'!$D$5:$BS$182,W$9,FALSE))),"")</f>
        <v>215.74880581105515</v>
      </c>
      <c r="X107" s="200">
        <f ca="1">IFERROR(IF((VLOOKUP($E107,'DTOC Backsheet'!$D$5:$BS$182,X$9,FALSE))="","",(VLOOKUP($E107,'DTOC Backsheet'!$D$5:$BS$182,X$9,FALSE))),"")</f>
        <v>238.76653736371057</v>
      </c>
      <c r="Y107" s="196">
        <f ca="1">IFERROR(IF((VLOOKUP($E107,'DTOC Backsheet'!$D$5:$BS$182,Y$9,FALSE))="","",(VLOOKUP($E107,'DTOC Backsheet'!$D$5:$BS$182,Y$9,FALSE))),"")</f>
        <v>515.34958369098763</v>
      </c>
      <c r="Z107" s="197">
        <f ca="1">IFERROR(IF((VLOOKUP($E107,'DTOC Backsheet'!$D$5:$BS$182,Z$9,FALSE))="","",(VLOOKUP($E107,'DTOC Backsheet'!$D$5:$BS$182,Z$9,FALSE))),"")</f>
        <v>461.25734639934615</v>
      </c>
      <c r="AA107" s="197">
        <f ca="1">IFERROR(IF((VLOOKUP($E107,'DTOC Backsheet'!$D$5:$BS$182,AA$9,FALSE))="","",(VLOOKUP($E107,'DTOC Backsheet'!$D$5:$BS$182,AA$9,FALSE))),"")</f>
        <v>474.7277868143853</v>
      </c>
      <c r="AB107" s="197">
        <f ca="1">IFERROR(IF((VLOOKUP($E107,'DTOC Backsheet'!$D$5:$BS$182,AB$9,FALSE))="","",(VLOOKUP($E107,'DTOC Backsheet'!$D$5:$BS$182,AB$9,FALSE))),"")</f>
        <v>495.56487433139887</v>
      </c>
      <c r="AC107" s="223">
        <f ca="1">IFERROR(IF((VLOOKUP($E107,'DTOC Backsheet'!$D$5:$BS$182,AC$9,FALSE))="","",(VLOOKUP($E107,'DTOC Backsheet'!$D$5:$BS$182,AC$9,FALSE))),"")</f>
        <v>478.51634818111501</v>
      </c>
      <c r="AD107" s="199">
        <f ca="1">IFERROR(IF((VLOOKUP($E107,'DTOC Backsheet'!$D$5:$BS$182,AD$9,FALSE))="","",(VLOOKUP($E107,'DTOC Backsheet'!$D$5:$BS$182,AD$9,FALSE))),"")</f>
        <v>410.74319484294961</v>
      </c>
      <c r="AE107" s="197" t="str">
        <f ca="1">IFERROR(IF((VLOOKUP($E107,'DTOC Backsheet'!$D$5:$BS$182,AE$9,FALSE))="","",(VLOOKUP($E107,'DTOC Backsheet'!$D$5:$BS$182,AE$9,FALSE))),"")</f>
        <v/>
      </c>
      <c r="AF107" s="197" t="str">
        <f ca="1">IFERROR(IF((VLOOKUP($E107,'DTOC Backsheet'!$D$5:$BS$182,AF$9,FALSE))="","",(VLOOKUP($E107,'DTOC Backsheet'!$D$5:$BS$182,AF$9,FALSE))),"")</f>
        <v/>
      </c>
      <c r="AG107" s="201" t="str">
        <f ca="1">IFERROR(IF((VLOOKUP($E107,'DTOC Backsheet'!$D$5:$BS$182,AG$9,FALSE))="","",(VLOOKUP($E107,'DTOC Backsheet'!$D$5:$BS$182,AG$9,FALSE))),"")</f>
        <v/>
      </c>
      <c r="AH107" s="197">
        <f t="shared" ca="1" si="12"/>
        <v>-138.37327723675702</v>
      </c>
      <c r="AI107" s="197">
        <f t="shared" ca="1" si="13"/>
        <v>-37.172175258215532</v>
      </c>
      <c r="AJ107" s="197">
        <f t="shared" ca="1" si="14"/>
        <v>47.790672061789053</v>
      </c>
      <c r="AK107" s="197">
        <f t="shared" ca="1" si="15"/>
        <v>-0.13137792621631661</v>
      </c>
      <c r="AL107" s="200">
        <f t="shared" ca="1" si="16"/>
        <v>-6.9007565169601435</v>
      </c>
      <c r="AM107" s="199">
        <f t="shared" ca="1" si="17"/>
        <v>116.83393406671723</v>
      </c>
      <c r="AN107" s="197" t="str">
        <f t="shared" ca="1" si="18"/>
        <v/>
      </c>
      <c r="AO107" s="197" t="str">
        <f t="shared" ca="1" si="19"/>
        <v/>
      </c>
      <c r="AP107" s="200" t="str">
        <f t="shared" ca="1" si="20"/>
        <v/>
      </c>
      <c r="AQ107" s="196">
        <f t="shared" ca="1" si="21"/>
        <v>-41.844682766321853</v>
      </c>
      <c r="AR107" s="197">
        <f t="shared" ca="1" si="22"/>
        <v>-0.48566868098924942</v>
      </c>
      <c r="AS107" s="197">
        <f t="shared" ca="1" si="23"/>
        <v>-26.689665274786421</v>
      </c>
      <c r="AT107" s="197">
        <f t="shared" ca="1" si="24"/>
        <v>-46.050467114875516</v>
      </c>
      <c r="AU107" s="200">
        <f t="shared" ca="1" si="25"/>
        <v>-246.72114264482715</v>
      </c>
      <c r="AV107" s="199">
        <f t="shared" ca="1" si="26"/>
        <v>-171.26206917305683</v>
      </c>
      <c r="AW107" s="197" t="str">
        <f t="shared" ca="1" si="27"/>
        <v/>
      </c>
      <c r="AX107" s="198" t="str">
        <f t="shared" ca="1" si="28"/>
        <v/>
      </c>
      <c r="AY107" s="199" t="str">
        <f t="shared" ca="1" si="29"/>
        <v/>
      </c>
    </row>
    <row r="108" spans="1:51">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71" ca="1" si="30">IF($A108&gt;$BB$5-1,"",INDIRECT("'Comms by AT'!D"&amp;$A108+$BB$4))</f>
        <v>E08000035</v>
      </c>
      <c r="F108" s="29" t="str">
        <f ca="1">IF(E108="","",VLOOKUP(E108,'Org list'!$J$9:$K$636,2,0))</f>
        <v>Leeds</v>
      </c>
      <c r="G108" s="196">
        <f ca="1">IFERROR(IF((VLOOKUP($E108,'DTOC Backsheet'!$D$5:$BS$182,G$9,FALSE))="","",(VLOOKUP($E108,'DTOC Backsheet'!$D$5:$BS$182,G$9,FALSE))),"")</f>
        <v>424.00384248411405</v>
      </c>
      <c r="H108" s="197">
        <f ca="1">IFERROR(IF((VLOOKUP($E108,'DTOC Backsheet'!$D$5:$BS$182,H$9,FALSE))="","",(VLOOKUP($E108,'DTOC Backsheet'!$D$5:$BS$182,H$9,FALSE))),"")</f>
        <v>476.90290587861125</v>
      </c>
      <c r="I108" s="197">
        <f ca="1">IFERROR(IF((VLOOKUP($E108,'DTOC Backsheet'!$D$5:$BS$182,I$9,FALSE))="","",(VLOOKUP($E108,'DTOC Backsheet'!$D$5:$BS$182,I$9,FALSE))),"")</f>
        <v>406.31673233073923</v>
      </c>
      <c r="J108" s="198">
        <f ca="1">IFERROR(IF((VLOOKUP($E108,'DTOC Backsheet'!$D$5:$BS$182,J$9,FALSE))="","",(VLOOKUP($E108,'DTOC Backsheet'!$D$5:$BS$182,J$9,FALSE))),"")</f>
        <v>371.26704615524415</v>
      </c>
      <c r="K108" s="223">
        <f ca="1">IFERROR(IF((VLOOKUP($E108,'DTOC Backsheet'!$D$5:$BS$182,K$9,FALSE))="","",(VLOOKUP($E108,'DTOC Backsheet'!$D$5:$BS$182,K$9,FALSE))),"")</f>
        <v>411.02247723393072</v>
      </c>
      <c r="L108" s="199">
        <f ca="1">IFERROR(IF((VLOOKUP($E108,'DTOC Backsheet'!$D$5:$BS$182,L$9,FALSE))="","",(VLOOKUP($E108,'DTOC Backsheet'!$D$5:$BS$182,L$9,FALSE))),"")</f>
        <v>388.1428209804825</v>
      </c>
      <c r="M108" s="197">
        <f ca="1">IFERROR(IF((VLOOKUP($E108,'DTOC Backsheet'!$D$5:$BS$182,M$9,FALSE))="","",(VLOOKUP($E108,'DTOC Backsheet'!$D$5:$BS$182,M$9,FALSE))),"")</f>
        <v>417.08935515980176</v>
      </c>
      <c r="N108" s="198">
        <f ca="1">IFERROR(IF((VLOOKUP($E108,'DTOC Backsheet'!$D$5:$BS$182,N$9,FALSE))="","",(VLOOKUP($E108,'DTOC Backsheet'!$D$5:$BS$182,N$9,FALSE))),"")</f>
        <v>392.06076435462586</v>
      </c>
      <c r="O108" s="199">
        <f ca="1">IFERROR(IF((VLOOKUP($E108,'DTOC Backsheet'!$D$5:$BS$182,O$9,FALSE))="","",(VLOOKUP($E108,'DTOC Backsheet'!$D$5:$BS$182,O$9,FALSE))),"")</f>
        <v>410.46888920488425</v>
      </c>
      <c r="P108" s="197">
        <f ca="1">IFERROR(IF((VLOOKUP($E108,'DTOC Backsheet'!$D$5:$BS$182,P$9,FALSE))="","",(VLOOKUP($E108,'DTOC Backsheet'!$D$5:$BS$182,P$9,FALSE))),"")</f>
        <v>401.08720452242795</v>
      </c>
      <c r="Q108" s="197">
        <f ca="1">IFERROR(IF((VLOOKUP($E108,'DTOC Backsheet'!$D$5:$BS$182,Q$9,FALSE))="","",(VLOOKUP($E108,'DTOC Backsheet'!$D$5:$BS$182,Q$9,FALSE))),"")</f>
        <v>350.07732171368571</v>
      </c>
      <c r="R108" s="197">
        <f ca="1">IFERROR(IF((VLOOKUP($E108,'DTOC Backsheet'!$D$5:$BS$182,R$9,FALSE))="","",(VLOOKUP($E108,'DTOC Backsheet'!$D$5:$BS$182,R$9,FALSE))),"")</f>
        <v>294.85294716291054</v>
      </c>
      <c r="S108" s="197">
        <f ca="1">IFERROR(IF((VLOOKUP($E108,'DTOC Backsheet'!$D$5:$BS$182,S$9,FALSE))="","",(VLOOKUP($E108,'DTOC Backsheet'!$D$5:$BS$182,S$9,FALSE))),"")</f>
        <v>300.31851408082213</v>
      </c>
      <c r="T108" s="223">
        <f ca="1">IFERROR(IF((VLOOKUP($E108,'DTOC Backsheet'!$D$5:$BS$182,T$9,FALSE))="","",(VLOOKUP($E108,'DTOC Backsheet'!$D$5:$BS$182,T$9,FALSE))),"")</f>
        <v>290.63082007821498</v>
      </c>
      <c r="U108" s="199">
        <f ca="1">IFERROR(IF((VLOOKUP($E108,'DTOC Backsheet'!$D$5:$BS$182,U$9,FALSE))="","",(VLOOKUP($E108,'DTOC Backsheet'!$D$5:$BS$182,U$9,FALSE))),"")</f>
        <v>300.31851408082213</v>
      </c>
      <c r="V108" s="197">
        <f ca="1">IFERROR(IF((VLOOKUP($E108,'DTOC Backsheet'!$D$5:$BS$182,V$9,FALSE))="","",(VLOOKUP($E108,'DTOC Backsheet'!$D$5:$BS$182,V$9,FALSE))),"")</f>
        <v>298.89661889253222</v>
      </c>
      <c r="W108" s="197">
        <f ca="1">IFERROR(IF((VLOOKUP($E108,'DTOC Backsheet'!$D$5:$BS$182,W$9,FALSE))="","",(VLOOKUP($E108,'DTOC Backsheet'!$D$5:$BS$182,W$9,FALSE))),"")</f>
        <v>269.97113964486783</v>
      </c>
      <c r="X108" s="200">
        <f ca="1">IFERROR(IF((VLOOKUP($E108,'DTOC Backsheet'!$D$5:$BS$182,X$9,FALSE))="","",(VLOOKUP($E108,'DTOC Backsheet'!$D$5:$BS$182,X$9,FALSE))),"")</f>
        <v>298.89661889253222</v>
      </c>
      <c r="Y108" s="196">
        <f ca="1">IFERROR(IF((VLOOKUP($E108,'DTOC Backsheet'!$D$5:$BS$182,Y$9,FALSE))="","",(VLOOKUP($E108,'DTOC Backsheet'!$D$5:$BS$182,Y$9,FALSE))),"")</f>
        <v>424.51719501166042</v>
      </c>
      <c r="Z108" s="197">
        <f ca="1">IFERROR(IF((VLOOKUP($E108,'DTOC Backsheet'!$D$5:$BS$182,Z$9,FALSE))="","",(VLOOKUP($E108,'DTOC Backsheet'!$D$5:$BS$182,Z$9,FALSE))),"")</f>
        <v>455.19740309542436</v>
      </c>
      <c r="AA108" s="197">
        <f ca="1">IFERROR(IF((VLOOKUP($E108,'DTOC Backsheet'!$D$5:$BS$182,AA$9,FALSE))="","",(VLOOKUP($E108,'DTOC Backsheet'!$D$5:$BS$182,AA$9,FALSE))),"")</f>
        <v>571.29776947556275</v>
      </c>
      <c r="AB108" s="197">
        <f ca="1">IFERROR(IF((VLOOKUP($E108,'DTOC Backsheet'!$D$5:$BS$182,AB$9,FALSE))="","",(VLOOKUP($E108,'DTOC Backsheet'!$D$5:$BS$182,AB$9,FALSE))),"")</f>
        <v>605.85337226464424</v>
      </c>
      <c r="AC108" s="223">
        <f ca="1">IFERROR(IF((VLOOKUP($E108,'DTOC Backsheet'!$D$5:$BS$182,AC$9,FALSE))="","",(VLOOKUP($E108,'DTOC Backsheet'!$D$5:$BS$182,AC$9,FALSE))),"")</f>
        <v>541.58641006812809</v>
      </c>
      <c r="AD108" s="199">
        <f ca="1">IFERROR(IF((VLOOKUP($E108,'DTOC Backsheet'!$D$5:$BS$182,AD$9,FALSE))="","",(VLOOKUP($E108,'DTOC Backsheet'!$D$5:$BS$182,AD$9,FALSE))),"")</f>
        <v>520.27173918888161</v>
      </c>
      <c r="AE108" s="197" t="str">
        <f ca="1">IFERROR(IF((VLOOKUP($E108,'DTOC Backsheet'!$D$5:$BS$182,AE$9,FALSE))="","",(VLOOKUP($E108,'DTOC Backsheet'!$D$5:$BS$182,AE$9,FALSE))),"")</f>
        <v/>
      </c>
      <c r="AF108" s="197" t="str">
        <f ca="1">IFERROR(IF((VLOOKUP($E108,'DTOC Backsheet'!$D$5:$BS$182,AF$9,FALSE))="","",(VLOOKUP($E108,'DTOC Backsheet'!$D$5:$BS$182,AF$9,FALSE))),"")</f>
        <v/>
      </c>
      <c r="AG108" s="201" t="str">
        <f ca="1">IFERROR(IF((VLOOKUP($E108,'DTOC Backsheet'!$D$5:$BS$182,AG$9,FALSE))="","",(VLOOKUP($E108,'DTOC Backsheet'!$D$5:$BS$182,AG$9,FALSE))),"")</f>
        <v/>
      </c>
      <c r="AH108" s="197">
        <f t="shared" ca="1" si="12"/>
        <v>-0.51335252754637395</v>
      </c>
      <c r="AI108" s="197">
        <f t="shared" ca="1" si="13"/>
        <v>21.705502783186887</v>
      </c>
      <c r="AJ108" s="197">
        <f t="shared" ca="1" si="14"/>
        <v>-164.98103714482352</v>
      </c>
      <c r="AK108" s="197">
        <f t="shared" ca="1" si="15"/>
        <v>-234.58632610940009</v>
      </c>
      <c r="AL108" s="200">
        <f t="shared" ca="1" si="16"/>
        <v>-130.56393283419737</v>
      </c>
      <c r="AM108" s="199">
        <f t="shared" ca="1" si="17"/>
        <v>-132.12891820839911</v>
      </c>
      <c r="AN108" s="197" t="str">
        <f t="shared" ca="1" si="18"/>
        <v/>
      </c>
      <c r="AO108" s="197" t="str">
        <f t="shared" ca="1" si="19"/>
        <v/>
      </c>
      <c r="AP108" s="200" t="str">
        <f t="shared" ca="1" si="20"/>
        <v/>
      </c>
      <c r="AQ108" s="196">
        <f t="shared" ca="1" si="21"/>
        <v>-23.429990489232466</v>
      </c>
      <c r="AR108" s="197">
        <f t="shared" ca="1" si="22"/>
        <v>-105.12008138173866</v>
      </c>
      <c r="AS108" s="197">
        <f t="shared" ca="1" si="23"/>
        <v>-276.44482231265221</v>
      </c>
      <c r="AT108" s="197">
        <f t="shared" ca="1" si="24"/>
        <v>-305.53485818382211</v>
      </c>
      <c r="AU108" s="200">
        <f t="shared" ca="1" si="25"/>
        <v>-250.95558998991311</v>
      </c>
      <c r="AV108" s="199">
        <f t="shared" ca="1" si="26"/>
        <v>-219.95322510805948</v>
      </c>
      <c r="AW108" s="197" t="str">
        <f t="shared" ca="1" si="27"/>
        <v/>
      </c>
      <c r="AX108" s="198" t="str">
        <f t="shared" ca="1" si="28"/>
        <v/>
      </c>
      <c r="AY108" s="199" t="str">
        <f t="shared" ca="1" si="29"/>
        <v/>
      </c>
    </row>
    <row r="109" spans="1:51">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30"/>
        <v>E06000016</v>
      </c>
      <c r="F109" s="29" t="str">
        <f ca="1">IF(E109="","",VLOOKUP(E109,'Org list'!$J$9:$K$636,2,0))</f>
        <v>Leicester</v>
      </c>
      <c r="G109" s="196">
        <f ca="1">IFERROR(IF((VLOOKUP($E109,'DTOC Backsheet'!$D$5:$BS$182,G$9,FALSE))="","",(VLOOKUP($E109,'DTOC Backsheet'!$D$5:$BS$182,G$9,FALSE))),"")</f>
        <v>202.1355736066547</v>
      </c>
      <c r="H109" s="197">
        <f ca="1">IFERROR(IF((VLOOKUP($E109,'DTOC Backsheet'!$D$5:$BS$182,H$9,FALSE))="","",(VLOOKUP($E109,'DTOC Backsheet'!$D$5:$BS$182,H$9,FALSE))),"")</f>
        <v>142.02090487605105</v>
      </c>
      <c r="I109" s="197">
        <f ca="1">IFERROR(IF((VLOOKUP($E109,'DTOC Backsheet'!$D$5:$BS$182,I$9,FALSE))="","",(VLOOKUP($E109,'DTOC Backsheet'!$D$5:$BS$182,I$9,FALSE))),"")</f>
        <v>304.33051044868085</v>
      </c>
      <c r="J109" s="198">
        <f ca="1">IFERROR(IF((VLOOKUP($E109,'DTOC Backsheet'!$D$5:$BS$182,J$9,FALSE))="","",(VLOOKUP($E109,'DTOC Backsheet'!$D$5:$BS$182,J$9,FALSE))),"")</f>
        <v>359.18514566535669</v>
      </c>
      <c r="K109" s="223">
        <f ca="1">IFERROR(IF((VLOOKUP($E109,'DTOC Backsheet'!$D$5:$BS$182,K$9,FALSE))="","",(VLOOKUP($E109,'DTOC Backsheet'!$D$5:$BS$182,K$9,FALSE))),"")</f>
        <v>393.75108018545376</v>
      </c>
      <c r="L109" s="199">
        <f ca="1">IFERROR(IF((VLOOKUP($E109,'DTOC Backsheet'!$D$5:$BS$182,L$9,FALSE))="","",(VLOOKUP($E109,'DTOC Backsheet'!$D$5:$BS$182,L$9,FALSE))),"")</f>
        <v>374.96524620714013</v>
      </c>
      <c r="M109" s="197">
        <f ca="1">IFERROR(IF((VLOOKUP($E109,'DTOC Backsheet'!$D$5:$BS$182,M$9,FALSE))="","",(VLOOKUP($E109,'DTOC Backsheet'!$D$5:$BS$182,M$9,FALSE))),"")</f>
        <v>398.61303682328685</v>
      </c>
      <c r="N109" s="198">
        <f ca="1">IFERROR(IF((VLOOKUP($E109,'DTOC Backsheet'!$D$5:$BS$182,N$9,FALSE))="","",(VLOOKUP($E109,'DTOC Backsheet'!$D$5:$BS$182,N$9,FALSE))),"")</f>
        <v>339.30902569515195</v>
      </c>
      <c r="O109" s="199">
        <f ca="1">IFERROR(IF((VLOOKUP($E109,'DTOC Backsheet'!$D$5:$BS$182,O$9,FALSE))="","",(VLOOKUP($E109,'DTOC Backsheet'!$D$5:$BS$182,O$9,FALSE))),"")</f>
        <v>447.78281820167729</v>
      </c>
      <c r="P109" s="197">
        <f ca="1">IFERROR(IF((VLOOKUP($E109,'DTOC Backsheet'!$D$5:$BS$182,P$9,FALSE))="","",(VLOOKUP($E109,'DTOC Backsheet'!$D$5:$BS$182,P$9,FALSE))),"")</f>
        <v>316.45821431869086</v>
      </c>
      <c r="Q109" s="197">
        <f ca="1">IFERROR(IF((VLOOKUP($E109,'DTOC Backsheet'!$D$5:$BS$182,Q$9,FALSE))="","",(VLOOKUP($E109,'DTOC Backsheet'!$D$5:$BS$182,Q$9,FALSE))),"")</f>
        <v>298.82840797256108</v>
      </c>
      <c r="R109" s="197">
        <f ca="1">IFERROR(IF((VLOOKUP($E109,'DTOC Backsheet'!$D$5:$BS$182,R$9,FALSE))="","",(VLOOKUP($E109,'DTOC Backsheet'!$D$5:$BS$182,R$9,FALSE))),"")</f>
        <v>272.11157561749371</v>
      </c>
      <c r="S109" s="197">
        <f ca="1">IFERROR(IF((VLOOKUP($E109,'DTOC Backsheet'!$D$5:$BS$182,S$9,FALSE))="","",(VLOOKUP($E109,'DTOC Backsheet'!$D$5:$BS$182,S$9,FALSE))),"")</f>
        <v>263.56879528030163</v>
      </c>
      <c r="T109" s="223">
        <f ca="1">IFERROR(IF((VLOOKUP($E109,'DTOC Backsheet'!$D$5:$BS$182,T$9,FALSE))="","",(VLOOKUP($E109,'DTOC Backsheet'!$D$5:$BS$182,T$9,FALSE))),"")</f>
        <v>218.41731642807974</v>
      </c>
      <c r="U109" s="199">
        <f ca="1">IFERROR(IF((VLOOKUP($E109,'DTOC Backsheet'!$D$5:$BS$182,U$9,FALSE))="","",(VLOOKUP($E109,'DTOC Backsheet'!$D$5:$BS$182,U$9,FALSE))),"")</f>
        <v>227.00245677322056</v>
      </c>
      <c r="V109" s="197">
        <f ca="1">IFERROR(IF((VLOOKUP($E109,'DTOC Backsheet'!$D$5:$BS$182,V$9,FALSE))="","",(VLOOKUP($E109,'DTOC Backsheet'!$D$5:$BS$182,V$9,FALSE))),"")</f>
        <v>225.12611625367217</v>
      </c>
      <c r="W109" s="197">
        <f ca="1">IFERROR(IF((VLOOKUP($E109,'DTOC Backsheet'!$D$5:$BS$182,W$9,FALSE))="","",(VLOOKUP($E109,'DTOC Backsheet'!$D$5:$BS$182,W$9,FALSE))),"")</f>
        <v>203.33203296472936</v>
      </c>
      <c r="X109" s="200">
        <f ca="1">IFERROR(IF((VLOOKUP($E109,'DTOC Backsheet'!$D$5:$BS$182,X$9,FALSE))="","",(VLOOKUP($E109,'DTOC Backsheet'!$D$5:$BS$182,X$9,FALSE))),"")</f>
        <v>225.11548084312707</v>
      </c>
      <c r="Y109" s="196">
        <f ca="1">IFERROR(IF((VLOOKUP($E109,'DTOC Backsheet'!$D$5:$BS$182,Y$9,FALSE))="","",(VLOOKUP($E109,'DTOC Backsheet'!$D$5:$BS$182,Y$9,FALSE))),"")</f>
        <v>343.4377859635664</v>
      </c>
      <c r="Z109" s="197">
        <f ca="1">IFERROR(IF((VLOOKUP($E109,'DTOC Backsheet'!$D$5:$BS$182,Z$9,FALSE))="","",(VLOOKUP($E109,'DTOC Backsheet'!$D$5:$BS$182,Z$9,FALSE))),"")</f>
        <v>410.99931762853032</v>
      </c>
      <c r="AA109" s="197">
        <f ca="1">IFERROR(IF((VLOOKUP($E109,'DTOC Backsheet'!$D$5:$BS$182,AA$9,FALSE))="","",(VLOOKUP($E109,'DTOC Backsheet'!$D$5:$BS$182,AA$9,FALSE))),"")</f>
        <v>311.158387501417</v>
      </c>
      <c r="AB109" s="197">
        <f ca="1">IFERROR(IF((VLOOKUP($E109,'DTOC Backsheet'!$D$5:$BS$182,AB$9,FALSE))="","",(VLOOKUP($E109,'DTOC Backsheet'!$D$5:$BS$182,AB$9,FALSE))),"")</f>
        <v>359.20214335205799</v>
      </c>
      <c r="AC109" s="223">
        <f ca="1">IFERROR(IF((VLOOKUP($E109,'DTOC Backsheet'!$D$5:$BS$182,AC$9,FALSE))="","",(VLOOKUP($E109,'DTOC Backsheet'!$D$5:$BS$182,AC$9,FALSE))),"")</f>
        <v>260.86258059527722</v>
      </c>
      <c r="AD109" s="199">
        <f ca="1">IFERROR(IF((VLOOKUP($E109,'DTOC Backsheet'!$D$5:$BS$182,AD$9,FALSE))="","",(VLOOKUP($E109,'DTOC Backsheet'!$D$5:$BS$182,AD$9,FALSE))),"")</f>
        <v>159.5202830978314</v>
      </c>
      <c r="AE109" s="197" t="str">
        <f ca="1">IFERROR(IF((VLOOKUP($E109,'DTOC Backsheet'!$D$5:$BS$182,AE$9,FALSE))="","",(VLOOKUP($E109,'DTOC Backsheet'!$D$5:$BS$182,AE$9,FALSE))),"")</f>
        <v/>
      </c>
      <c r="AF109" s="197" t="str">
        <f ca="1">IFERROR(IF((VLOOKUP($E109,'DTOC Backsheet'!$D$5:$BS$182,AF$9,FALSE))="","",(VLOOKUP($E109,'DTOC Backsheet'!$D$5:$BS$182,AF$9,FALSE))),"")</f>
        <v/>
      </c>
      <c r="AG109" s="201" t="str">
        <f ca="1">IFERROR(IF((VLOOKUP($E109,'DTOC Backsheet'!$D$5:$BS$182,AG$9,FALSE))="","",(VLOOKUP($E109,'DTOC Backsheet'!$D$5:$BS$182,AG$9,FALSE))),"")</f>
        <v/>
      </c>
      <c r="AH109" s="197">
        <f t="shared" ca="1" si="12"/>
        <v>-141.3022123569117</v>
      </c>
      <c r="AI109" s="197">
        <f t="shared" ca="1" si="13"/>
        <v>-268.97841275247924</v>
      </c>
      <c r="AJ109" s="197">
        <f t="shared" ca="1" si="14"/>
        <v>-6.8278770527361416</v>
      </c>
      <c r="AK109" s="197">
        <f t="shared" ca="1" si="15"/>
        <v>-1.6997686701301973E-2</v>
      </c>
      <c r="AL109" s="200">
        <f t="shared" ca="1" si="16"/>
        <v>132.88849959017654</v>
      </c>
      <c r="AM109" s="199">
        <f t="shared" ca="1" si="17"/>
        <v>215.44496310930873</v>
      </c>
      <c r="AN109" s="197" t="str">
        <f t="shared" ca="1" si="18"/>
        <v/>
      </c>
      <c r="AO109" s="197" t="str">
        <f t="shared" ca="1" si="19"/>
        <v/>
      </c>
      <c r="AP109" s="200" t="str">
        <f t="shared" ca="1" si="20"/>
        <v/>
      </c>
      <c r="AQ109" s="196">
        <f t="shared" ca="1" si="21"/>
        <v>-26.979571644875534</v>
      </c>
      <c r="AR109" s="197">
        <f t="shared" ca="1" si="22"/>
        <v>-112.17090965596924</v>
      </c>
      <c r="AS109" s="197">
        <f t="shared" ca="1" si="23"/>
        <v>-39.046811883923283</v>
      </c>
      <c r="AT109" s="197">
        <f t="shared" ca="1" si="24"/>
        <v>-95.633348071756359</v>
      </c>
      <c r="AU109" s="200">
        <f t="shared" ca="1" si="25"/>
        <v>-42.445264167197479</v>
      </c>
      <c r="AV109" s="199">
        <f t="shared" ca="1" si="26"/>
        <v>67.482173675389163</v>
      </c>
      <c r="AW109" s="197" t="str">
        <f t="shared" ca="1" si="27"/>
        <v/>
      </c>
      <c r="AX109" s="198" t="str">
        <f t="shared" ca="1" si="28"/>
        <v/>
      </c>
      <c r="AY109" s="199" t="str">
        <f t="shared" ca="1" si="29"/>
        <v/>
      </c>
    </row>
    <row r="110" spans="1:51">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30"/>
        <v>E10000018</v>
      </c>
      <c r="F110" s="29" t="str">
        <f ca="1">IF(E110="","",VLOOKUP(E110,'Org list'!$J$9:$K$636,2,0))</f>
        <v>Leicestershire</v>
      </c>
      <c r="G110" s="196">
        <f ca="1">IFERROR(IF((VLOOKUP($E110,'DTOC Backsheet'!$D$5:$BS$182,G$9,FALSE))="","",(VLOOKUP($E110,'DTOC Backsheet'!$D$5:$BS$182,G$9,FALSE))),"")</f>
        <v>367.72753946310678</v>
      </c>
      <c r="H110" s="197">
        <f ca="1">IFERROR(IF((VLOOKUP($E110,'DTOC Backsheet'!$D$5:$BS$182,H$9,FALSE))="","",(VLOOKUP($E110,'DTOC Backsheet'!$D$5:$BS$182,H$9,FALSE))),"")</f>
        <v>328.91287671837665</v>
      </c>
      <c r="I110" s="197">
        <f ca="1">IFERROR(IF((VLOOKUP($E110,'DTOC Backsheet'!$D$5:$BS$182,I$9,FALSE))="","",(VLOOKUP($E110,'DTOC Backsheet'!$D$5:$BS$182,I$9,FALSE))),"")</f>
        <v>371.22269866760854</v>
      </c>
      <c r="J110" s="198">
        <f ca="1">IFERROR(IF((VLOOKUP($E110,'DTOC Backsheet'!$D$5:$BS$182,J$9,FALSE))="","",(VLOOKUP($E110,'DTOC Backsheet'!$D$5:$BS$182,J$9,FALSE))),"")</f>
        <v>362.02491128734073</v>
      </c>
      <c r="K110" s="223">
        <f ca="1">IFERROR(IF((VLOOKUP($E110,'DTOC Backsheet'!$D$5:$BS$182,K$9,FALSE))="","",(VLOOKUP($E110,'DTOC Backsheet'!$D$5:$BS$182,K$9,FALSE))),"")</f>
        <v>337.74275260343376</v>
      </c>
      <c r="L110" s="199">
        <f ca="1">IFERROR(IF((VLOOKUP($E110,'DTOC Backsheet'!$D$5:$BS$182,L$9,FALSE))="","",(VLOOKUP($E110,'DTOC Backsheet'!$D$5:$BS$182,L$9,FALSE))),"")</f>
        <v>442.78148448609204</v>
      </c>
      <c r="M110" s="197">
        <f ca="1">IFERROR(IF((VLOOKUP($E110,'DTOC Backsheet'!$D$5:$BS$182,M$9,FALSE))="","",(VLOOKUP($E110,'DTOC Backsheet'!$D$5:$BS$182,M$9,FALSE))),"")</f>
        <v>413.96166853363803</v>
      </c>
      <c r="N110" s="198">
        <f ca="1">IFERROR(IF((VLOOKUP($E110,'DTOC Backsheet'!$D$5:$BS$182,N$9,FALSE))="","",(VLOOKUP($E110,'DTOC Backsheet'!$D$5:$BS$182,N$9,FALSE))),"")</f>
        <v>353.72576010923871</v>
      </c>
      <c r="O110" s="199">
        <f ca="1">IFERROR(IF((VLOOKUP($E110,'DTOC Backsheet'!$D$5:$BS$182,O$9,FALSE))="","",(VLOOKUP($E110,'DTOC Backsheet'!$D$5:$BS$182,O$9,FALSE))),"")</f>
        <v>364.52794429476927</v>
      </c>
      <c r="P110" s="197">
        <f ca="1">IFERROR(IF((VLOOKUP($E110,'DTOC Backsheet'!$D$5:$BS$182,P$9,FALSE))="","",(VLOOKUP($E110,'DTOC Backsheet'!$D$5:$BS$182,P$9,FALSE))),"")</f>
        <v>295.32073036035302</v>
      </c>
      <c r="Q110" s="197">
        <f ca="1">IFERROR(IF((VLOOKUP($E110,'DTOC Backsheet'!$D$5:$BS$182,Q$9,FALSE))="","",(VLOOKUP($E110,'DTOC Backsheet'!$D$5:$BS$182,Q$9,FALSE))),"")</f>
        <v>278.58649926615817</v>
      </c>
      <c r="R110" s="197">
        <f ca="1">IFERROR(IF((VLOOKUP($E110,'DTOC Backsheet'!$D$5:$BS$182,R$9,FALSE))="","",(VLOOKUP($E110,'DTOC Backsheet'!$D$5:$BS$182,R$9,FALSE))),"")</f>
        <v>253.37529990433509</v>
      </c>
      <c r="S110" s="197">
        <f ca="1">IFERROR(IF((VLOOKUP($E110,'DTOC Backsheet'!$D$5:$BS$182,S$9,FALSE))="","",(VLOOKUP($E110,'DTOC Backsheet'!$D$5:$BS$182,S$9,FALSE))),"")</f>
        <v>245.06311071750309</v>
      </c>
      <c r="T110" s="223">
        <f ca="1">IFERROR(IF((VLOOKUP($E110,'DTOC Backsheet'!$D$5:$BS$182,T$9,FALSE))="","",(VLOOKUP($E110,'DTOC Backsheet'!$D$5:$BS$182,T$9,FALSE))),"")</f>
        <v>205.33827454078676</v>
      </c>
      <c r="U110" s="199">
        <f ca="1">IFERROR(IF((VLOOKUP($E110,'DTOC Backsheet'!$D$5:$BS$182,U$9,FALSE))="","",(VLOOKUP($E110,'DTOC Backsheet'!$D$5:$BS$182,U$9,FALSE))),"")</f>
        <v>212.20668511492801</v>
      </c>
      <c r="V110" s="197">
        <f ca="1">IFERROR(IF((VLOOKUP($E110,'DTOC Backsheet'!$D$5:$BS$182,V$9,FALSE))="","",(VLOOKUP($E110,'DTOC Backsheet'!$D$5:$BS$182,V$9,FALSE))),"")</f>
        <v>210.68574723228781</v>
      </c>
      <c r="W110" s="197">
        <f ca="1">IFERROR(IF((VLOOKUP($E110,'DTOC Backsheet'!$D$5:$BS$182,W$9,FALSE))="","",(VLOOKUP($E110,'DTOC Backsheet'!$D$5:$BS$182,W$9,FALSE))),"")</f>
        <v>190.31908612592133</v>
      </c>
      <c r="X110" s="200">
        <f ca="1">IFERROR(IF((VLOOKUP($E110,'DTOC Backsheet'!$D$5:$BS$182,X$9,FALSE))="","",(VLOOKUP($E110,'DTOC Backsheet'!$D$5:$BS$182,X$9,FALSE))),"")</f>
        <v>210.68574723228781</v>
      </c>
      <c r="Y110" s="196">
        <f ca="1">IFERROR(IF((VLOOKUP($E110,'DTOC Backsheet'!$D$5:$BS$182,Y$9,FALSE))="","",(VLOOKUP($E110,'DTOC Backsheet'!$D$5:$BS$182,Y$9,FALSE))),"")</f>
        <v>284.88472190992513</v>
      </c>
      <c r="Z110" s="197">
        <f ca="1">IFERROR(IF((VLOOKUP($E110,'DTOC Backsheet'!$D$5:$BS$182,Z$9,FALSE))="","",(VLOOKUP($E110,'DTOC Backsheet'!$D$5:$BS$182,Z$9,FALSE))),"")</f>
        <v>294.9545546252503</v>
      </c>
      <c r="AA110" s="197">
        <f ca="1">IFERROR(IF((VLOOKUP($E110,'DTOC Backsheet'!$D$5:$BS$182,AA$9,FALSE))="","",(VLOOKUP($E110,'DTOC Backsheet'!$D$5:$BS$182,AA$9,FALSE))),"")</f>
        <v>261.99873846600445</v>
      </c>
      <c r="AB110" s="197">
        <f ca="1">IFERROR(IF((VLOOKUP($E110,'DTOC Backsheet'!$D$5:$BS$182,AB$9,FALSE))="","",(VLOOKUP($E110,'DTOC Backsheet'!$D$5:$BS$182,AB$9,FALSE))),"")</f>
        <v>343.47283952636224</v>
      </c>
      <c r="AC110" s="223">
        <f ca="1">IFERROR(IF((VLOOKUP($E110,'DTOC Backsheet'!$D$5:$BS$182,AC$9,FALSE))="","",(VLOOKUP($E110,'DTOC Backsheet'!$D$5:$BS$182,AC$9,FALSE))),"")</f>
        <v>240.02819435984054</v>
      </c>
      <c r="AD110" s="199">
        <f ca="1">IFERROR(IF((VLOOKUP($E110,'DTOC Backsheet'!$D$5:$BS$182,AD$9,FALSE))="","",(VLOOKUP($E110,'DTOC Backsheet'!$D$5:$BS$182,AD$9,FALSE))),"")</f>
        <v>273.53327412174048</v>
      </c>
      <c r="AE110" s="197" t="str">
        <f ca="1">IFERROR(IF((VLOOKUP($E110,'DTOC Backsheet'!$D$5:$BS$182,AE$9,FALSE))="","",(VLOOKUP($E110,'DTOC Backsheet'!$D$5:$BS$182,AE$9,FALSE))),"")</f>
        <v/>
      </c>
      <c r="AF110" s="197" t="str">
        <f ca="1">IFERROR(IF((VLOOKUP($E110,'DTOC Backsheet'!$D$5:$BS$182,AF$9,FALSE))="","",(VLOOKUP($E110,'DTOC Backsheet'!$D$5:$BS$182,AF$9,FALSE))),"")</f>
        <v/>
      </c>
      <c r="AG110" s="201" t="str">
        <f ca="1">IFERROR(IF((VLOOKUP($E110,'DTOC Backsheet'!$D$5:$BS$182,AG$9,FALSE))="","",(VLOOKUP($E110,'DTOC Backsheet'!$D$5:$BS$182,AG$9,FALSE))),"")</f>
        <v/>
      </c>
      <c r="AH110" s="197">
        <f t="shared" ca="1" si="12"/>
        <v>82.842817553181646</v>
      </c>
      <c r="AI110" s="197">
        <f t="shared" ca="1" si="13"/>
        <v>33.958322093126355</v>
      </c>
      <c r="AJ110" s="197">
        <f t="shared" ca="1" si="14"/>
        <v>109.22396020160409</v>
      </c>
      <c r="AK110" s="197">
        <f t="shared" ca="1" si="15"/>
        <v>18.552071760978492</v>
      </c>
      <c r="AL110" s="200">
        <f t="shared" ca="1" si="16"/>
        <v>97.714558243593217</v>
      </c>
      <c r="AM110" s="199">
        <f t="shared" ca="1" si="17"/>
        <v>169.24821036435156</v>
      </c>
      <c r="AN110" s="197" t="str">
        <f t="shared" ca="1" si="18"/>
        <v/>
      </c>
      <c r="AO110" s="197" t="str">
        <f t="shared" ca="1" si="19"/>
        <v/>
      </c>
      <c r="AP110" s="200" t="str">
        <f t="shared" ca="1" si="20"/>
        <v/>
      </c>
      <c r="AQ110" s="196">
        <f t="shared" ca="1" si="21"/>
        <v>10.436008450427892</v>
      </c>
      <c r="AR110" s="197">
        <f t="shared" ca="1" si="22"/>
        <v>-16.368055359092125</v>
      </c>
      <c r="AS110" s="197">
        <f t="shared" ca="1" si="23"/>
        <v>-8.6234385616693601</v>
      </c>
      <c r="AT110" s="197">
        <f t="shared" ca="1" si="24"/>
        <v>-98.409728808859143</v>
      </c>
      <c r="AU110" s="200">
        <f t="shared" ca="1" si="25"/>
        <v>-34.689919819053785</v>
      </c>
      <c r="AV110" s="199">
        <f t="shared" ca="1" si="26"/>
        <v>-61.326589006812469</v>
      </c>
      <c r="AW110" s="197" t="str">
        <f t="shared" ca="1" si="27"/>
        <v/>
      </c>
      <c r="AX110" s="198" t="str">
        <f t="shared" ca="1" si="28"/>
        <v/>
      </c>
      <c r="AY110" s="199" t="str">
        <f t="shared" ca="1" si="29"/>
        <v/>
      </c>
    </row>
    <row r="111" spans="1:51">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30"/>
        <v>E09000023</v>
      </c>
      <c r="F111" s="29" t="str">
        <f ca="1">IF(E111="","",VLOOKUP(E111,'Org list'!$J$9:$K$636,2,0))</f>
        <v>Lewisham</v>
      </c>
      <c r="G111" s="196">
        <f ca="1">IFERROR(IF((VLOOKUP($E111,'DTOC Backsheet'!$D$5:$BS$182,G$9,FALSE))="","",(VLOOKUP($E111,'DTOC Backsheet'!$D$5:$BS$182,G$9,FALSE))),"")</f>
        <v>221.70260673768075</v>
      </c>
      <c r="H111" s="197">
        <f ca="1">IFERROR(IF((VLOOKUP($E111,'DTOC Backsheet'!$D$5:$BS$182,H$9,FALSE))="","",(VLOOKUP($E111,'DTOC Backsheet'!$D$5:$BS$182,H$9,FALSE))),"")</f>
        <v>266.30293582748766</v>
      </c>
      <c r="I111" s="197">
        <f ca="1">IFERROR(IF((VLOOKUP($E111,'DTOC Backsheet'!$D$5:$BS$182,I$9,FALSE))="","",(VLOOKUP($E111,'DTOC Backsheet'!$D$5:$BS$182,I$9,FALSE))),"")</f>
        <v>249.41543257989088</v>
      </c>
      <c r="J111" s="198">
        <f ca="1">IFERROR(IF((VLOOKUP($E111,'DTOC Backsheet'!$D$5:$BS$182,J$9,FALSE))="","",(VLOOKUP($E111,'DTOC Backsheet'!$D$5:$BS$182,J$9,FALSE))),"")</f>
        <v>226.46574867931065</v>
      </c>
      <c r="K111" s="223">
        <f ca="1">IFERROR(IF((VLOOKUP($E111,'DTOC Backsheet'!$D$5:$BS$182,K$9,FALSE))="","",(VLOOKUP($E111,'DTOC Backsheet'!$D$5:$BS$182,K$9,FALSE))),"")</f>
        <v>230.795877717156</v>
      </c>
      <c r="L111" s="199">
        <f ca="1">IFERROR(IF((VLOOKUP($E111,'DTOC Backsheet'!$D$5:$BS$182,L$9,FALSE))="","",(VLOOKUP($E111,'DTOC Backsheet'!$D$5:$BS$182,L$9,FALSE))),"")</f>
        <v>172.33913570624404</v>
      </c>
      <c r="M111" s="197">
        <f ca="1">IFERROR(IF((VLOOKUP($E111,'DTOC Backsheet'!$D$5:$BS$182,M$9,FALSE))="","",(VLOOKUP($E111,'DTOC Backsheet'!$D$5:$BS$182,M$9,FALSE))),"")</f>
        <v>169.03911081631747</v>
      </c>
      <c r="N111" s="198">
        <f ca="1">IFERROR(IF((VLOOKUP($E111,'DTOC Backsheet'!$D$5:$BS$182,N$9,FALSE))="","",(VLOOKUP($E111,'DTOC Backsheet'!$D$5:$BS$182,N$9,FALSE))),"")</f>
        <v>141.50141105927329</v>
      </c>
      <c r="O111" s="199">
        <f ca="1">IFERROR(IF((VLOOKUP($E111,'DTOC Backsheet'!$D$5:$BS$182,O$9,FALSE))="","",(VLOOKUP($E111,'DTOC Backsheet'!$D$5:$BS$182,O$9,FALSE))),"")</f>
        <v>189.79829986393543</v>
      </c>
      <c r="P111" s="197">
        <f ca="1">IFERROR(IF((VLOOKUP($E111,'DTOC Backsheet'!$D$5:$BS$182,P$9,FALSE))="","",(VLOOKUP($E111,'DTOC Backsheet'!$D$5:$BS$182,P$9,FALSE))),"")</f>
        <v>166.92082621962177</v>
      </c>
      <c r="Q111" s="197">
        <f ca="1">IFERROR(IF((VLOOKUP($E111,'DTOC Backsheet'!$D$5:$BS$182,Q$9,FALSE))="","",(VLOOKUP($E111,'DTOC Backsheet'!$D$5:$BS$182,Q$9,FALSE))),"")</f>
        <v>166.92082621962177</v>
      </c>
      <c r="R111" s="197">
        <f ca="1">IFERROR(IF((VLOOKUP($E111,'DTOC Backsheet'!$D$5:$BS$182,R$9,FALSE))="","",(VLOOKUP($E111,'DTOC Backsheet'!$D$5:$BS$182,R$9,FALSE))),"")</f>
        <v>161.58274903594861</v>
      </c>
      <c r="S111" s="197">
        <f ca="1">IFERROR(IF((VLOOKUP($E111,'DTOC Backsheet'!$D$5:$BS$182,S$9,FALSE))="","",(VLOOKUP($E111,'DTOC Backsheet'!$D$5:$BS$182,S$9,FALSE))),"")</f>
        <v>160.31177827793118</v>
      </c>
      <c r="T111" s="223">
        <f ca="1">IFERROR(IF((VLOOKUP($E111,'DTOC Backsheet'!$D$5:$BS$182,T$9,FALSE))="","",(VLOOKUP($E111,'DTOC Backsheet'!$D$5:$BS$182,T$9,FALSE))),"")</f>
        <v>155.1517175748931</v>
      </c>
      <c r="U111" s="199">
        <f ca="1">IFERROR(IF((VLOOKUP($E111,'DTOC Backsheet'!$D$5:$BS$182,U$9,FALSE))="","",(VLOOKUP($E111,'DTOC Backsheet'!$D$5:$BS$182,U$9,FALSE))),"")</f>
        <v>160.3234414940562</v>
      </c>
      <c r="V111" s="197">
        <f ca="1">IFERROR(IF((VLOOKUP($E111,'DTOC Backsheet'!$D$5:$BS$182,V$9,FALSE))="","",(VLOOKUP($E111,'DTOC Backsheet'!$D$5:$BS$182,V$9,FALSE))),"")</f>
        <v>158.11144118788459</v>
      </c>
      <c r="W111" s="197">
        <f ca="1">IFERROR(IF((VLOOKUP($E111,'DTOC Backsheet'!$D$5:$BS$182,W$9,FALSE))="","",(VLOOKUP($E111,'DTOC Backsheet'!$D$5:$BS$182,W$9,FALSE))),"")</f>
        <v>142.81033397615383</v>
      </c>
      <c r="X111" s="200">
        <f ca="1">IFERROR(IF((VLOOKUP($E111,'DTOC Backsheet'!$D$5:$BS$182,X$9,FALSE))="","",(VLOOKUP($E111,'DTOC Backsheet'!$D$5:$BS$182,X$9,FALSE))),"")</f>
        <v>158.11144118788459</v>
      </c>
      <c r="Y111" s="196">
        <f ca="1">IFERROR(IF((VLOOKUP($E111,'DTOC Backsheet'!$D$5:$BS$182,Y$9,FALSE))="","",(VLOOKUP($E111,'DTOC Backsheet'!$D$5:$BS$182,Y$9,FALSE))),"")</f>
        <v>148.27992176869955</v>
      </c>
      <c r="Z111" s="197">
        <f ca="1">IFERROR(IF((VLOOKUP($E111,'DTOC Backsheet'!$D$5:$BS$182,Z$9,FALSE))="","",(VLOOKUP($E111,'DTOC Backsheet'!$D$5:$BS$182,Z$9,FALSE))),"")</f>
        <v>226.23279492710162</v>
      </c>
      <c r="AA111" s="197">
        <f ca="1">IFERROR(IF((VLOOKUP($E111,'DTOC Backsheet'!$D$5:$BS$182,AA$9,FALSE))="","",(VLOOKUP($E111,'DTOC Backsheet'!$D$5:$BS$182,AA$9,FALSE))),"")</f>
        <v>141.50141105927329</v>
      </c>
      <c r="AB111" s="197">
        <f ca="1">IFERROR(IF((VLOOKUP($E111,'DTOC Backsheet'!$D$5:$BS$182,AB$9,FALSE))="","",(VLOOKUP($E111,'DTOC Backsheet'!$D$5:$BS$182,AB$9,FALSE))),"")</f>
        <v>172.85202309036976</v>
      </c>
      <c r="AC111" s="223">
        <f ca="1">IFERROR(IF((VLOOKUP($E111,'DTOC Backsheet'!$D$5:$BS$182,AC$9,FALSE))="","",(VLOOKUP($E111,'DTOC Backsheet'!$D$5:$BS$182,AC$9,FALSE))),"")</f>
        <v>252.9231808454675</v>
      </c>
      <c r="AD111" s="199">
        <f ca="1">IFERROR(IF((VLOOKUP($E111,'DTOC Backsheet'!$D$5:$BS$182,AD$9,FALSE))="","",(VLOOKUP($E111,'DTOC Backsheet'!$D$5:$BS$182,AD$9,FALSE))),"")</f>
        <v>249.5339254907544</v>
      </c>
      <c r="AE111" s="197" t="str">
        <f ca="1">IFERROR(IF((VLOOKUP($E111,'DTOC Backsheet'!$D$5:$BS$182,AE$9,FALSE))="","",(VLOOKUP($E111,'DTOC Backsheet'!$D$5:$BS$182,AE$9,FALSE))),"")</f>
        <v/>
      </c>
      <c r="AF111" s="197" t="str">
        <f ca="1">IFERROR(IF((VLOOKUP($E111,'DTOC Backsheet'!$D$5:$BS$182,AF$9,FALSE))="","",(VLOOKUP($E111,'DTOC Backsheet'!$D$5:$BS$182,AF$9,FALSE))),"")</f>
        <v/>
      </c>
      <c r="AG111" s="201" t="str">
        <f ca="1">IFERROR(IF((VLOOKUP($E111,'DTOC Backsheet'!$D$5:$BS$182,AG$9,FALSE))="","",(VLOOKUP($E111,'DTOC Backsheet'!$D$5:$BS$182,AG$9,FALSE))),"")</f>
        <v/>
      </c>
      <c r="AH111" s="197">
        <f t="shared" ca="1" si="12"/>
        <v>73.422684968981201</v>
      </c>
      <c r="AI111" s="197">
        <f t="shared" ca="1" si="13"/>
        <v>40.070140900386036</v>
      </c>
      <c r="AJ111" s="197">
        <f t="shared" ca="1" si="14"/>
        <v>107.91402152061758</v>
      </c>
      <c r="AK111" s="197">
        <f t="shared" ca="1" si="15"/>
        <v>53.613725588940895</v>
      </c>
      <c r="AL111" s="200">
        <f t="shared" ca="1" si="16"/>
        <v>-22.127303128311496</v>
      </c>
      <c r="AM111" s="199">
        <f t="shared" ca="1" si="17"/>
        <v>-77.194789784510363</v>
      </c>
      <c r="AN111" s="197" t="str">
        <f t="shared" ca="1" si="18"/>
        <v/>
      </c>
      <c r="AO111" s="197" t="str">
        <f t="shared" ca="1" si="19"/>
        <v/>
      </c>
      <c r="AP111" s="200" t="str">
        <f t="shared" ca="1" si="20"/>
        <v/>
      </c>
      <c r="AQ111" s="196">
        <f t="shared" ca="1" si="21"/>
        <v>18.640904450922221</v>
      </c>
      <c r="AR111" s="197">
        <f t="shared" ca="1" si="22"/>
        <v>-59.311968707479849</v>
      </c>
      <c r="AS111" s="197">
        <f t="shared" ca="1" si="23"/>
        <v>20.081337976675314</v>
      </c>
      <c r="AT111" s="197">
        <f t="shared" ca="1" si="24"/>
        <v>-12.540244812438573</v>
      </c>
      <c r="AU111" s="200">
        <f t="shared" ca="1" si="25"/>
        <v>-97.771463270574401</v>
      </c>
      <c r="AV111" s="199">
        <f t="shared" ca="1" si="26"/>
        <v>-89.210483996698201</v>
      </c>
      <c r="AW111" s="197" t="str">
        <f t="shared" ca="1" si="27"/>
        <v/>
      </c>
      <c r="AX111" s="198" t="str">
        <f t="shared" ca="1" si="28"/>
        <v/>
      </c>
      <c r="AY111" s="199" t="str">
        <f t="shared" ca="1" si="29"/>
        <v/>
      </c>
    </row>
    <row r="112" spans="1:51">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30"/>
        <v>E10000019</v>
      </c>
      <c r="F112" s="29" t="str">
        <f ca="1">IF(E112="","",VLOOKUP(E112,'Org list'!$J$9:$K$636,2,0))</f>
        <v>Lincolnshire</v>
      </c>
      <c r="G112" s="196">
        <f ca="1">IFERROR(IF((VLOOKUP($E112,'DTOC Backsheet'!$D$5:$BS$182,G$9,FALSE))="","",(VLOOKUP($E112,'DTOC Backsheet'!$D$5:$BS$182,G$9,FALSE))),"")</f>
        <v>507.10917821027732</v>
      </c>
      <c r="H112" s="197">
        <f ca="1">IFERROR(IF((VLOOKUP($E112,'DTOC Backsheet'!$D$5:$BS$182,H$9,FALSE))="","",(VLOOKUP($E112,'DTOC Backsheet'!$D$5:$BS$182,H$9,FALSE))),"")</f>
        <v>475.16529296868504</v>
      </c>
      <c r="I112" s="197">
        <f ca="1">IFERROR(IF((VLOOKUP($E112,'DTOC Backsheet'!$D$5:$BS$182,I$9,FALSE))="","",(VLOOKUP($E112,'DTOC Backsheet'!$D$5:$BS$182,I$9,FALSE))),"")</f>
        <v>477.99365780778436</v>
      </c>
      <c r="J112" s="198">
        <f ca="1">IFERROR(IF((VLOOKUP($E112,'DTOC Backsheet'!$D$5:$BS$182,J$9,FALSE))="","",(VLOOKUP($E112,'DTOC Backsheet'!$D$5:$BS$182,J$9,FALSE))),"")</f>
        <v>556.85512449796522</v>
      </c>
      <c r="K112" s="223">
        <f ca="1">IFERROR(IF((VLOOKUP($E112,'DTOC Backsheet'!$D$5:$BS$182,K$9,FALSE))="","",(VLOOKUP($E112,'DTOC Backsheet'!$D$5:$BS$182,K$9,FALSE))),"")</f>
        <v>534.39458018747064</v>
      </c>
      <c r="L112" s="199">
        <f ca="1">IFERROR(IF((VLOOKUP($E112,'DTOC Backsheet'!$D$5:$BS$182,L$9,FALSE))="","",(VLOOKUP($E112,'DTOC Backsheet'!$D$5:$BS$182,L$9,FALSE))),"")</f>
        <v>489.80624037108146</v>
      </c>
      <c r="M112" s="197">
        <f ca="1">IFERROR(IF((VLOOKUP($E112,'DTOC Backsheet'!$D$5:$BS$182,M$9,FALSE))="","",(VLOOKUP($E112,'DTOC Backsheet'!$D$5:$BS$182,M$9,FALSE))),"")</f>
        <v>508.56112140095922</v>
      </c>
      <c r="N112" s="198">
        <f ca="1">IFERROR(IF((VLOOKUP($E112,'DTOC Backsheet'!$D$5:$BS$182,N$9,FALSE))="","",(VLOOKUP($E112,'DTOC Backsheet'!$D$5:$BS$182,N$9,FALSE))),"")</f>
        <v>429.77229796147594</v>
      </c>
      <c r="O112" s="199">
        <f ca="1">IFERROR(IF((VLOOKUP($E112,'DTOC Backsheet'!$D$5:$BS$182,O$9,FALSE))="","",(VLOOKUP($E112,'DTOC Backsheet'!$D$5:$BS$182,O$9,FALSE))),"")</f>
        <v>445.69593385661358</v>
      </c>
      <c r="P112" s="197">
        <f ca="1">IFERROR(IF((VLOOKUP($E112,'DTOC Backsheet'!$D$5:$BS$182,P$9,FALSE))="","",(VLOOKUP($E112,'DTOC Backsheet'!$D$5:$BS$182,P$9,FALSE))),"")</f>
        <v>404.94175649405815</v>
      </c>
      <c r="Q112" s="197">
        <f ca="1">IFERROR(IF((VLOOKUP($E112,'DTOC Backsheet'!$D$5:$BS$182,Q$9,FALSE))="","",(VLOOKUP($E112,'DTOC Backsheet'!$D$5:$BS$182,Q$9,FALSE))),"")</f>
        <v>363.65610275864009</v>
      </c>
      <c r="R112" s="197">
        <f ca="1">IFERROR(IF((VLOOKUP($E112,'DTOC Backsheet'!$D$5:$BS$182,R$9,FALSE))="","",(VLOOKUP($E112,'DTOC Backsheet'!$D$5:$BS$182,R$9,FALSE))),"")</f>
        <v>311.97140228053746</v>
      </c>
      <c r="S112" s="197">
        <f ca="1">IFERROR(IF((VLOOKUP($E112,'DTOC Backsheet'!$D$5:$BS$182,S$9,FALSE))="","",(VLOOKUP($E112,'DTOC Backsheet'!$D$5:$BS$182,S$9,FALSE))),"")</f>
        <v>281.08479528780401</v>
      </c>
      <c r="T112" s="223">
        <f ca="1">IFERROR(IF((VLOOKUP($E112,'DTOC Backsheet'!$D$5:$BS$182,T$9,FALSE))="","",(VLOOKUP($E112,'DTOC Backsheet'!$D$5:$BS$182,T$9,FALSE))),"")</f>
        <v>269.98056326415332</v>
      </c>
      <c r="U112" s="199">
        <f ca="1">IFERROR(IF((VLOOKUP($E112,'DTOC Backsheet'!$D$5:$BS$182,U$9,FALSE))="","",(VLOOKUP($E112,'DTOC Backsheet'!$D$5:$BS$182,U$9,FALSE))),"")</f>
        <v>278.97991537295843</v>
      </c>
      <c r="V112" s="197">
        <f ca="1">IFERROR(IF((VLOOKUP($E112,'DTOC Backsheet'!$D$5:$BS$182,V$9,FALSE))="","",(VLOOKUP($E112,'DTOC Backsheet'!$D$5:$BS$182,V$9,FALSE))),"")</f>
        <v>277.28370745269115</v>
      </c>
      <c r="W112" s="197">
        <f ca="1">IFERROR(IF((VLOOKUP($E112,'DTOC Backsheet'!$D$5:$BS$182,W$9,FALSE))="","",(VLOOKUP($E112,'DTOC Backsheet'!$D$5:$BS$182,W$9,FALSE))),"")</f>
        <v>250.44980027985011</v>
      </c>
      <c r="X112" s="200">
        <f ca="1">IFERROR(IF((VLOOKUP($E112,'DTOC Backsheet'!$D$5:$BS$182,X$9,FALSE))="","",(VLOOKUP($E112,'DTOC Backsheet'!$D$5:$BS$182,X$9,FALSE))),"")</f>
        <v>277.28370745269115</v>
      </c>
      <c r="Y112" s="196">
        <f ca="1">IFERROR(IF((VLOOKUP($E112,'DTOC Backsheet'!$D$5:$BS$182,Y$9,FALSE))="","",(VLOOKUP($E112,'DTOC Backsheet'!$D$5:$BS$182,Y$9,FALSE))),"")</f>
        <v>324.77582377791197</v>
      </c>
      <c r="Z112" s="197">
        <f ca="1">IFERROR(IF((VLOOKUP($E112,'DTOC Backsheet'!$D$5:$BS$182,Z$9,FALSE))="","",(VLOOKUP($E112,'DTOC Backsheet'!$D$5:$BS$182,Z$9,FALSE))),"")</f>
        <v>376.19589802262738</v>
      </c>
      <c r="AA112" s="197">
        <f ca="1">IFERROR(IF((VLOOKUP($E112,'DTOC Backsheet'!$D$5:$BS$182,AA$9,FALSE))="","",(VLOOKUP($E112,'DTOC Backsheet'!$D$5:$BS$182,AA$9,FALSE))),"")</f>
        <v>383.66010234847312</v>
      </c>
      <c r="AB112" s="197">
        <f ca="1">IFERROR(IF((VLOOKUP($E112,'DTOC Backsheet'!$D$5:$BS$182,AB$9,FALSE))="","",(VLOOKUP($E112,'DTOC Backsheet'!$D$5:$BS$182,AB$9,FALSE))),"")</f>
        <v>375.36654198642225</v>
      </c>
      <c r="AC112" s="223">
        <f ca="1">IFERROR(IF((VLOOKUP($E112,'DTOC Backsheet'!$D$5:$BS$182,AC$9,FALSE))="","",(VLOOKUP($E112,'DTOC Backsheet'!$D$5:$BS$182,AC$9,FALSE))),"")</f>
        <v>376.52764043710943</v>
      </c>
      <c r="AD112" s="199">
        <f ca="1">IFERROR(IF((VLOOKUP($E112,'DTOC Backsheet'!$D$5:$BS$182,AD$9,FALSE))="","",(VLOOKUP($E112,'DTOC Backsheet'!$D$5:$BS$182,AD$9,FALSE))),"")</f>
        <v>411.69233637220503</v>
      </c>
      <c r="AE112" s="197" t="str">
        <f ca="1">IFERROR(IF((VLOOKUP($E112,'DTOC Backsheet'!$D$5:$BS$182,AE$9,FALSE))="","",(VLOOKUP($E112,'DTOC Backsheet'!$D$5:$BS$182,AE$9,FALSE))),"")</f>
        <v/>
      </c>
      <c r="AF112" s="197" t="str">
        <f ca="1">IFERROR(IF((VLOOKUP($E112,'DTOC Backsheet'!$D$5:$BS$182,AF$9,FALSE))="","",(VLOOKUP($E112,'DTOC Backsheet'!$D$5:$BS$182,AF$9,FALSE))),"")</f>
        <v/>
      </c>
      <c r="AG112" s="201" t="str">
        <f ca="1">IFERROR(IF((VLOOKUP($E112,'DTOC Backsheet'!$D$5:$BS$182,AG$9,FALSE))="","",(VLOOKUP($E112,'DTOC Backsheet'!$D$5:$BS$182,AG$9,FALSE))),"")</f>
        <v/>
      </c>
      <c r="AH112" s="197">
        <f t="shared" ca="1" si="12"/>
        <v>182.33335443236535</v>
      </c>
      <c r="AI112" s="197">
        <f t="shared" ca="1" si="13"/>
        <v>98.969394946057662</v>
      </c>
      <c r="AJ112" s="197">
        <f t="shared" ca="1" si="14"/>
        <v>94.333555459311242</v>
      </c>
      <c r="AK112" s="197">
        <f t="shared" ca="1" si="15"/>
        <v>181.48858251154297</v>
      </c>
      <c r="AL112" s="200">
        <f t="shared" ca="1" si="16"/>
        <v>157.86693975036121</v>
      </c>
      <c r="AM112" s="199">
        <f t="shared" ca="1" si="17"/>
        <v>78.113903998876424</v>
      </c>
      <c r="AN112" s="197" t="str">
        <f t="shared" ca="1" si="18"/>
        <v/>
      </c>
      <c r="AO112" s="197" t="str">
        <f t="shared" ca="1" si="19"/>
        <v/>
      </c>
      <c r="AP112" s="200" t="str">
        <f t="shared" ca="1" si="20"/>
        <v/>
      </c>
      <c r="AQ112" s="196">
        <f t="shared" ca="1" si="21"/>
        <v>80.165932716146187</v>
      </c>
      <c r="AR112" s="197">
        <f t="shared" ca="1" si="22"/>
        <v>-12.539795263987287</v>
      </c>
      <c r="AS112" s="197">
        <f t="shared" ca="1" si="23"/>
        <v>-71.688700067935656</v>
      </c>
      <c r="AT112" s="197">
        <f t="shared" ca="1" si="24"/>
        <v>-94.281746698618235</v>
      </c>
      <c r="AU112" s="200">
        <f t="shared" ca="1" si="25"/>
        <v>-106.54707717295611</v>
      </c>
      <c r="AV112" s="199">
        <f t="shared" ca="1" si="26"/>
        <v>-132.7124209992466</v>
      </c>
      <c r="AW112" s="197" t="str">
        <f t="shared" ca="1" si="27"/>
        <v/>
      </c>
      <c r="AX112" s="198" t="str">
        <f t="shared" ca="1" si="28"/>
        <v/>
      </c>
      <c r="AY112" s="199" t="str">
        <f t="shared" ca="1" si="29"/>
        <v/>
      </c>
    </row>
    <row r="113" spans="1:51">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30"/>
        <v>E08000012</v>
      </c>
      <c r="F113" s="29" t="str">
        <f ca="1">IF(E113="","",VLOOKUP(E113,'Org list'!$J$9:$K$636,2,0))</f>
        <v>Liverpool</v>
      </c>
      <c r="G113" s="196">
        <f ca="1">IFERROR(IF((VLOOKUP($E113,'DTOC Backsheet'!$D$5:$BS$182,G$9,FALSE))="","",(VLOOKUP($E113,'DTOC Backsheet'!$D$5:$BS$182,G$9,FALSE))),"")</f>
        <v>457.79786580199351</v>
      </c>
      <c r="H113" s="197">
        <f ca="1">IFERROR(IF((VLOOKUP($E113,'DTOC Backsheet'!$D$5:$BS$182,H$9,FALSE))="","",(VLOOKUP($E113,'DTOC Backsheet'!$D$5:$BS$182,H$9,FALSE))),"")</f>
        <v>410.50051723571028</v>
      </c>
      <c r="I113" s="197">
        <f ca="1">IFERROR(IF((VLOOKUP($E113,'DTOC Backsheet'!$D$5:$BS$182,I$9,FALSE))="","",(VLOOKUP($E113,'DTOC Backsheet'!$D$5:$BS$182,I$9,FALSE))),"")</f>
        <v>494.97813446105056</v>
      </c>
      <c r="J113" s="198">
        <f ca="1">IFERROR(IF((VLOOKUP($E113,'DTOC Backsheet'!$D$5:$BS$182,J$9,FALSE))="","",(VLOOKUP($E113,'DTOC Backsheet'!$D$5:$BS$182,J$9,FALSE))),"")</f>
        <v>356.37413973204912</v>
      </c>
      <c r="K113" s="223">
        <f ca="1">IFERROR(IF((VLOOKUP($E113,'DTOC Backsheet'!$D$5:$BS$182,K$9,FALSE))="","",(VLOOKUP($E113,'DTOC Backsheet'!$D$5:$BS$182,K$9,FALSE))),"")</f>
        <v>340.43973887816759</v>
      </c>
      <c r="L113" s="199">
        <f ca="1">IFERROR(IF((VLOOKUP($E113,'DTOC Backsheet'!$D$5:$BS$182,L$9,FALSE))="","",(VLOOKUP($E113,'DTOC Backsheet'!$D$5:$BS$182,L$9,FALSE))),"")</f>
        <v>430.98760404784366</v>
      </c>
      <c r="M113" s="197">
        <f ca="1">IFERROR(IF((VLOOKUP($E113,'DTOC Backsheet'!$D$5:$BS$182,M$9,FALSE))="","",(VLOOKUP($E113,'DTOC Backsheet'!$D$5:$BS$182,M$9,FALSE))),"")</f>
        <v>383.0819787767814</v>
      </c>
      <c r="N113" s="198">
        <f ca="1">IFERROR(IF((VLOOKUP($E113,'DTOC Backsheet'!$D$5:$BS$182,N$9,FALSE))="","",(VLOOKUP($E113,'DTOC Backsheet'!$D$5:$BS$182,N$9,FALSE))),"")</f>
        <v>311.0297458207736</v>
      </c>
      <c r="O113" s="199">
        <f ca="1">IFERROR(IF((VLOOKUP($E113,'DTOC Backsheet'!$D$5:$BS$182,O$9,FALSE))="","",(VLOOKUP($E113,'DTOC Backsheet'!$D$5:$BS$182,O$9,FALSE))),"")</f>
        <v>375.64598320480906</v>
      </c>
      <c r="P113" s="197">
        <f ca="1">IFERROR(IF((VLOOKUP($E113,'DTOC Backsheet'!$D$5:$BS$182,P$9,FALSE))="","",(VLOOKUP($E113,'DTOC Backsheet'!$D$5:$BS$182,P$9,FALSE))),"")</f>
        <v>357.69702837591035</v>
      </c>
      <c r="Q113" s="197">
        <f ca="1">IFERROR(IF((VLOOKUP($E113,'DTOC Backsheet'!$D$5:$BS$182,Q$9,FALSE))="","",(VLOOKUP($E113,'DTOC Backsheet'!$D$5:$BS$182,Q$9,FALSE))),"")</f>
        <v>415.39009746879913</v>
      </c>
      <c r="R113" s="197">
        <f ca="1">IFERROR(IF((VLOOKUP($E113,'DTOC Backsheet'!$D$5:$BS$182,R$9,FALSE))="","",(VLOOKUP($E113,'DTOC Backsheet'!$D$5:$BS$182,R$9,FALSE))),"")</f>
        <v>380.92727376730346</v>
      </c>
      <c r="S113" s="197">
        <f ca="1">IFERROR(IF((VLOOKUP($E113,'DTOC Backsheet'!$D$5:$BS$182,S$9,FALSE))="","",(VLOOKUP($E113,'DTOC Backsheet'!$D$5:$BS$182,S$9,FALSE))),"")</f>
        <v>346.46445006580763</v>
      </c>
      <c r="T113" s="223">
        <f ca="1">IFERROR(IF((VLOOKUP($E113,'DTOC Backsheet'!$D$5:$BS$182,T$9,FALSE))="","",(VLOOKUP($E113,'DTOC Backsheet'!$D$5:$BS$182,T$9,FALSE))),"")</f>
        <v>312.0016263643119</v>
      </c>
      <c r="U113" s="199">
        <f ca="1">IFERROR(IF((VLOOKUP($E113,'DTOC Backsheet'!$D$5:$BS$182,U$9,FALSE))="","",(VLOOKUP($E113,'DTOC Backsheet'!$D$5:$BS$182,U$9,FALSE))),"")</f>
        <v>322.4016805764557</v>
      </c>
      <c r="V113" s="197">
        <f ca="1">IFERROR(IF((VLOOKUP($E113,'DTOC Backsheet'!$D$5:$BS$182,V$9,FALSE))="","",(VLOOKUP($E113,'DTOC Backsheet'!$D$5:$BS$182,V$9,FALSE))),"")</f>
        <v>321.26550353850655</v>
      </c>
      <c r="W113" s="197">
        <f ca="1">IFERROR(IF((VLOOKUP($E113,'DTOC Backsheet'!$D$5:$BS$182,W$9,FALSE))="","",(VLOOKUP($E113,'DTOC Backsheet'!$D$5:$BS$182,W$9,FALSE))),"")</f>
        <v>290.17529351865102</v>
      </c>
      <c r="X113" s="200">
        <f ca="1">IFERROR(IF((VLOOKUP($E113,'DTOC Backsheet'!$D$5:$BS$182,X$9,FALSE))="","",(VLOOKUP($E113,'DTOC Backsheet'!$D$5:$BS$182,X$9,FALSE))),"")</f>
        <v>321.26550353850655</v>
      </c>
      <c r="Y113" s="196">
        <f ca="1">IFERROR(IF((VLOOKUP($E113,'DTOC Backsheet'!$D$5:$BS$182,Y$9,FALSE))="","",(VLOOKUP($E113,'DTOC Backsheet'!$D$5:$BS$182,Y$9,FALSE))),"")</f>
        <v>353.33799648889209</v>
      </c>
      <c r="Z113" s="197">
        <f ca="1">IFERROR(IF((VLOOKUP($E113,'DTOC Backsheet'!$D$5:$BS$182,Z$9,FALSE))="","",(VLOOKUP($E113,'DTOC Backsheet'!$D$5:$BS$182,Z$9,FALSE))),"")</f>
        <v>429.23643405109243</v>
      </c>
      <c r="AA113" s="197">
        <f ca="1">IFERROR(IF((VLOOKUP($E113,'DTOC Backsheet'!$D$5:$BS$182,AA$9,FALSE))="","",(VLOOKUP($E113,'DTOC Backsheet'!$D$5:$BS$182,AA$9,FALSE))),"")</f>
        <v>379.2357741705888</v>
      </c>
      <c r="AB113" s="197">
        <f ca="1">IFERROR(IF((VLOOKUP($E113,'DTOC Backsheet'!$D$5:$BS$182,AB$9,FALSE))="","",(VLOOKUP($E113,'DTOC Backsheet'!$D$5:$BS$182,AB$9,FALSE))),"")</f>
        <v>410.5182383009552</v>
      </c>
      <c r="AC113" s="223">
        <f ca="1">IFERROR(IF((VLOOKUP($E113,'DTOC Backsheet'!$D$5:$BS$182,AC$9,FALSE))="","",(VLOOKUP($E113,'DTOC Backsheet'!$D$5:$BS$182,AC$9,FALSE))),"")</f>
        <v>480.77557577407299</v>
      </c>
      <c r="AD113" s="199">
        <f ca="1">IFERROR(IF((VLOOKUP($E113,'DTOC Backsheet'!$D$5:$BS$182,AD$9,FALSE))="","",(VLOOKUP($E113,'DTOC Backsheet'!$D$5:$BS$182,AD$9,FALSE))),"")</f>
        <v>352.56875556765357</v>
      </c>
      <c r="AE113" s="197" t="str">
        <f ca="1">IFERROR(IF((VLOOKUP($E113,'DTOC Backsheet'!$D$5:$BS$182,AE$9,FALSE))="","",(VLOOKUP($E113,'DTOC Backsheet'!$D$5:$BS$182,AE$9,FALSE))),"")</f>
        <v/>
      </c>
      <c r="AF113" s="197" t="str">
        <f ca="1">IFERROR(IF((VLOOKUP($E113,'DTOC Backsheet'!$D$5:$BS$182,AF$9,FALSE))="","",(VLOOKUP($E113,'DTOC Backsheet'!$D$5:$BS$182,AF$9,FALSE))),"")</f>
        <v/>
      </c>
      <c r="AG113" s="201" t="str">
        <f ca="1">IFERROR(IF((VLOOKUP($E113,'DTOC Backsheet'!$D$5:$BS$182,AG$9,FALSE))="","",(VLOOKUP($E113,'DTOC Backsheet'!$D$5:$BS$182,AG$9,FALSE))),"")</f>
        <v/>
      </c>
      <c r="AH113" s="197">
        <f t="shared" ca="1" si="12"/>
        <v>104.45986931310142</v>
      </c>
      <c r="AI113" s="197">
        <f t="shared" ca="1" si="13"/>
        <v>-18.735916815382154</v>
      </c>
      <c r="AJ113" s="197">
        <f t="shared" ca="1" si="14"/>
        <v>115.74236029046176</v>
      </c>
      <c r="AK113" s="197">
        <f t="shared" ca="1" si="15"/>
        <v>-54.144098568906088</v>
      </c>
      <c r="AL113" s="200">
        <f t="shared" ca="1" si="16"/>
        <v>-140.3358368959054</v>
      </c>
      <c r="AM113" s="199">
        <f t="shared" ca="1" si="17"/>
        <v>78.418848480190093</v>
      </c>
      <c r="AN113" s="197" t="str">
        <f t="shared" ca="1" si="18"/>
        <v/>
      </c>
      <c r="AO113" s="197" t="str">
        <f t="shared" ca="1" si="19"/>
        <v/>
      </c>
      <c r="AP113" s="200" t="str">
        <f t="shared" ca="1" si="20"/>
        <v/>
      </c>
      <c r="AQ113" s="196">
        <f t="shared" ca="1" si="21"/>
        <v>4.3590318870182614</v>
      </c>
      <c r="AR113" s="197">
        <f t="shared" ca="1" si="22"/>
        <v>-13.846336582293304</v>
      </c>
      <c r="AS113" s="197">
        <f t="shared" ca="1" si="23"/>
        <v>1.6914995967146638</v>
      </c>
      <c r="AT113" s="197">
        <f t="shared" ca="1" si="24"/>
        <v>-64.053788235147579</v>
      </c>
      <c r="AU113" s="200">
        <f t="shared" ca="1" si="25"/>
        <v>-168.77394940976109</v>
      </c>
      <c r="AV113" s="199">
        <f t="shared" ca="1" si="26"/>
        <v>-30.167074991197865</v>
      </c>
      <c r="AW113" s="197" t="str">
        <f t="shared" ca="1" si="27"/>
        <v/>
      </c>
      <c r="AX113" s="198" t="str">
        <f t="shared" ca="1" si="28"/>
        <v/>
      </c>
      <c r="AY113" s="199" t="str">
        <f t="shared" ca="1" si="29"/>
        <v/>
      </c>
    </row>
    <row r="114" spans="1:51">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30"/>
        <v>E06000032</v>
      </c>
      <c r="F114" s="29" t="str">
        <f ca="1">IF(E114="","",VLOOKUP(E114,'Org list'!$J$9:$K$636,2,0))</f>
        <v>Luton</v>
      </c>
      <c r="G114" s="196">
        <f ca="1">IFERROR(IF((VLOOKUP($E114,'DTOC Backsheet'!$D$5:$BS$182,G$9,FALSE))="","",(VLOOKUP($E114,'DTOC Backsheet'!$D$5:$BS$182,G$9,FALSE))),"")</f>
        <v>204.98890167449522</v>
      </c>
      <c r="H114" s="197">
        <f ca="1">IFERROR(IF((VLOOKUP($E114,'DTOC Backsheet'!$D$5:$BS$182,H$9,FALSE))="","",(VLOOKUP($E114,'DTOC Backsheet'!$D$5:$BS$182,H$9,FALSE))),"")</f>
        <v>179.83688919909704</v>
      </c>
      <c r="I114" s="197">
        <f ca="1">IFERROR(IF((VLOOKUP($E114,'DTOC Backsheet'!$D$5:$BS$182,I$9,FALSE))="","",(VLOOKUP($E114,'DTOC Backsheet'!$D$5:$BS$182,I$9,FALSE))),"")</f>
        <v>166.63208264951299</v>
      </c>
      <c r="J114" s="198">
        <f ca="1">IFERROR(IF((VLOOKUP($E114,'DTOC Backsheet'!$D$5:$BS$182,J$9,FALSE))="","",(VLOOKUP($E114,'DTOC Backsheet'!$D$5:$BS$182,J$9,FALSE))),"")</f>
        <v>202.47370042695542</v>
      </c>
      <c r="K114" s="223">
        <f ca="1">IFERROR(IF((VLOOKUP($E114,'DTOC Backsheet'!$D$5:$BS$182,K$9,FALSE))="","",(VLOOKUP($E114,'DTOC Backsheet'!$D$5:$BS$182,K$9,FALSE))),"")</f>
        <v>124.50246175322103</v>
      </c>
      <c r="L114" s="199">
        <f ca="1">IFERROR(IF((VLOOKUP($E114,'DTOC Backsheet'!$D$5:$BS$182,L$9,FALSE))="","",(VLOOKUP($E114,'DTOC Backsheet'!$D$5:$BS$182,L$9,FALSE))),"")</f>
        <v>216.3073072884244</v>
      </c>
      <c r="M114" s="197">
        <f ca="1">IFERROR(IF((VLOOKUP($E114,'DTOC Backsheet'!$D$5:$BS$182,M$9,FALSE))="","",(VLOOKUP($E114,'DTOC Backsheet'!$D$5:$BS$182,M$9,FALSE))),"")</f>
        <v>162.41915540744708</v>
      </c>
      <c r="N114" s="198">
        <f ca="1">IFERROR(IF((VLOOKUP($E114,'DTOC Backsheet'!$D$5:$BS$182,N$9,FALSE))="","",(VLOOKUP($E114,'DTOC Backsheet'!$D$5:$BS$182,N$9,FALSE))),"")</f>
        <v>99.527527561706293</v>
      </c>
      <c r="O114" s="199">
        <f ca="1">IFERROR(IF((VLOOKUP($E114,'DTOC Backsheet'!$D$5:$BS$182,O$9,FALSE))="","",(VLOOKUP($E114,'DTOC Backsheet'!$D$5:$BS$182,O$9,FALSE))),"")</f>
        <v>56.78564455974653</v>
      </c>
      <c r="P114" s="197">
        <f ca="1">IFERROR(IF((VLOOKUP($E114,'DTOC Backsheet'!$D$5:$BS$182,P$9,FALSE))="","",(VLOOKUP($E114,'DTOC Backsheet'!$D$5:$BS$182,P$9,FALSE))),"")</f>
        <v>0</v>
      </c>
      <c r="Q114" s="197">
        <f ca="1">IFERROR(IF((VLOOKUP($E114,'DTOC Backsheet'!$D$5:$BS$182,Q$9,FALSE))="","",(VLOOKUP($E114,'DTOC Backsheet'!$D$5:$BS$182,Q$9,FALSE))),"")</f>
        <v>0</v>
      </c>
      <c r="R114" s="197">
        <f ca="1">IFERROR(IF((VLOOKUP($E114,'DTOC Backsheet'!$D$5:$BS$182,R$9,FALSE))="","",(VLOOKUP($E114,'DTOC Backsheet'!$D$5:$BS$182,R$9,FALSE))),"")</f>
        <v>0</v>
      </c>
      <c r="S114" s="197">
        <f ca="1">IFERROR(IF((VLOOKUP($E114,'DTOC Backsheet'!$D$5:$BS$182,S$9,FALSE))="","",(VLOOKUP($E114,'DTOC Backsheet'!$D$5:$BS$182,S$9,FALSE))),"")</f>
        <v>133.1104356346747</v>
      </c>
      <c r="T114" s="223">
        <f ca="1">IFERROR(IF((VLOOKUP($E114,'DTOC Backsheet'!$D$5:$BS$182,T$9,FALSE))="","",(VLOOKUP($E114,'DTOC Backsheet'!$D$5:$BS$182,T$9,FALSE))),"")</f>
        <v>106.24410917629997</v>
      </c>
      <c r="U114" s="199">
        <f ca="1">IFERROR(IF((VLOOKUP($E114,'DTOC Backsheet'!$D$5:$BS$182,U$9,FALSE))="","",(VLOOKUP($E114,'DTOC Backsheet'!$D$5:$BS$182,U$9,FALSE))),"")</f>
        <v>166.08274537904364</v>
      </c>
      <c r="V114" s="197">
        <f ca="1">IFERROR(IF((VLOOKUP($E114,'DTOC Backsheet'!$D$5:$BS$182,V$9,FALSE))="","",(VLOOKUP($E114,'DTOC Backsheet'!$D$5:$BS$182,V$9,FALSE))),"")</f>
        <v>123.68050696989728</v>
      </c>
      <c r="W114" s="197">
        <f ca="1">IFERROR(IF((VLOOKUP($E114,'DTOC Backsheet'!$D$5:$BS$182,W$9,FALSE))="","",(VLOOKUP($E114,'DTOC Backsheet'!$D$5:$BS$182,W$9,FALSE))),"")</f>
        <v>123.68050696989728</v>
      </c>
      <c r="X114" s="200">
        <f ca="1">IFERROR(IF((VLOOKUP($E114,'DTOC Backsheet'!$D$5:$BS$182,X$9,FALSE))="","",(VLOOKUP($E114,'DTOC Backsheet'!$D$5:$BS$182,X$9,FALSE))),"")</f>
        <v>123.68050696989728</v>
      </c>
      <c r="Y114" s="196">
        <f ca="1">IFERROR(IF((VLOOKUP($E114,'DTOC Backsheet'!$D$5:$BS$182,Y$9,FALSE))="","",(VLOOKUP($E114,'DTOC Backsheet'!$D$5:$BS$182,Y$9,FALSE))),"")</f>
        <v>109.29710081929709</v>
      </c>
      <c r="Z114" s="197">
        <f ca="1">IFERROR(IF((VLOOKUP($E114,'DTOC Backsheet'!$D$5:$BS$182,Z$9,FALSE))="","",(VLOOKUP($E114,'DTOC Backsheet'!$D$5:$BS$182,Z$9,FALSE))),"")</f>
        <v>186.84308855142407</v>
      </c>
      <c r="AA114" s="197">
        <f ca="1">IFERROR(IF((VLOOKUP($E114,'DTOC Backsheet'!$D$5:$BS$182,AA$9,FALSE))="","",(VLOOKUP($E114,'DTOC Backsheet'!$D$5:$BS$182,AA$9,FALSE))),"")</f>
        <v>169.13573702204076</v>
      </c>
      <c r="AB114" s="197">
        <f ca="1">IFERROR(IF((VLOOKUP($E114,'DTOC Backsheet'!$D$5:$BS$182,AB$9,FALSE))="","",(VLOOKUP($E114,'DTOC Backsheet'!$D$5:$BS$182,AB$9,FALSE))),"")</f>
        <v>79.377782717925271</v>
      </c>
      <c r="AC114" s="223">
        <f ca="1">IFERROR(IF((VLOOKUP($E114,'DTOC Backsheet'!$D$5:$BS$182,AC$9,FALSE))="","",(VLOOKUP($E114,'DTOC Backsheet'!$D$5:$BS$182,AC$9,FALSE))),"")</f>
        <v>46.405472973556307</v>
      </c>
      <c r="AD114" s="199">
        <f ca="1">IFERROR(IF((VLOOKUP($E114,'DTOC Backsheet'!$D$5:$BS$182,AD$9,FALSE))="","",(VLOOKUP($E114,'DTOC Backsheet'!$D$5:$BS$182,AD$9,FALSE))),"")</f>
        <v>95.25333926151032</v>
      </c>
      <c r="AE114" s="197" t="str">
        <f ca="1">IFERROR(IF((VLOOKUP($E114,'DTOC Backsheet'!$D$5:$BS$182,AE$9,FALSE))="","",(VLOOKUP($E114,'DTOC Backsheet'!$D$5:$BS$182,AE$9,FALSE))),"")</f>
        <v/>
      </c>
      <c r="AF114" s="197" t="str">
        <f ca="1">IFERROR(IF((VLOOKUP($E114,'DTOC Backsheet'!$D$5:$BS$182,AF$9,FALSE))="","",(VLOOKUP($E114,'DTOC Backsheet'!$D$5:$BS$182,AF$9,FALSE))),"")</f>
        <v/>
      </c>
      <c r="AG114" s="201" t="str">
        <f ca="1">IFERROR(IF((VLOOKUP($E114,'DTOC Backsheet'!$D$5:$BS$182,AG$9,FALSE))="","",(VLOOKUP($E114,'DTOC Backsheet'!$D$5:$BS$182,AG$9,FALSE))),"")</f>
        <v/>
      </c>
      <c r="AH114" s="197">
        <f t="shared" ca="1" si="12"/>
        <v>95.691800855198139</v>
      </c>
      <c r="AI114" s="197">
        <f t="shared" ca="1" si="13"/>
        <v>-7.0061993523270303</v>
      </c>
      <c r="AJ114" s="197">
        <f t="shared" ca="1" si="14"/>
        <v>-2.5036543725277625</v>
      </c>
      <c r="AK114" s="197">
        <f t="shared" ca="1" si="15"/>
        <v>123.09591770903015</v>
      </c>
      <c r="AL114" s="200">
        <f t="shared" ca="1" si="16"/>
        <v>78.096988779664713</v>
      </c>
      <c r="AM114" s="199">
        <f t="shared" ca="1" si="17"/>
        <v>121.05396802691408</v>
      </c>
      <c r="AN114" s="197" t="str">
        <f t="shared" ca="1" si="18"/>
        <v/>
      </c>
      <c r="AO114" s="197" t="str">
        <f t="shared" ca="1" si="19"/>
        <v/>
      </c>
      <c r="AP114" s="200" t="str">
        <f t="shared" ca="1" si="20"/>
        <v/>
      </c>
      <c r="AQ114" s="196">
        <f t="shared" ca="1" si="21"/>
        <v>-109.29710081929709</v>
      </c>
      <c r="AR114" s="197">
        <f t="shared" ca="1" si="22"/>
        <v>-186.84308855142407</v>
      </c>
      <c r="AS114" s="197">
        <f t="shared" ca="1" si="23"/>
        <v>-169.13573702204076</v>
      </c>
      <c r="AT114" s="197">
        <f t="shared" ca="1" si="24"/>
        <v>53.73265291674943</v>
      </c>
      <c r="AU114" s="200">
        <f t="shared" ca="1" si="25"/>
        <v>59.838636202743665</v>
      </c>
      <c r="AV114" s="199">
        <f t="shared" ca="1" si="26"/>
        <v>70.829406117533324</v>
      </c>
      <c r="AW114" s="197" t="str">
        <f t="shared" ca="1" si="27"/>
        <v/>
      </c>
      <c r="AX114" s="198" t="str">
        <f t="shared" ca="1" si="28"/>
        <v/>
      </c>
      <c r="AY114" s="199" t="str">
        <f t="shared" ca="1" si="29"/>
        <v/>
      </c>
    </row>
    <row r="115" spans="1:51">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30"/>
        <v>E08000003</v>
      </c>
      <c r="F115" s="29" t="str">
        <f ca="1">IF(E115="","",VLOOKUP(E115,'Org list'!$J$9:$K$636,2,0))</f>
        <v>Manchester</v>
      </c>
      <c r="G115" s="196">
        <f ca="1">IFERROR(IF((VLOOKUP($E115,'DTOC Backsheet'!$D$5:$BS$182,G$9,FALSE))="","",(VLOOKUP($E115,'DTOC Backsheet'!$D$5:$BS$182,G$9,FALSE))),"")</f>
        <v>632.37203605280217</v>
      </c>
      <c r="H115" s="197">
        <f ca="1">IFERROR(IF((VLOOKUP($E115,'DTOC Backsheet'!$D$5:$BS$182,H$9,FALSE))="","",(VLOOKUP($E115,'DTOC Backsheet'!$D$5:$BS$182,H$9,FALSE))),"")</f>
        <v>552.37602398456102</v>
      </c>
      <c r="I115" s="197">
        <f ca="1">IFERROR(IF((VLOOKUP($E115,'DTOC Backsheet'!$D$5:$BS$182,I$9,FALSE))="","",(VLOOKUP($E115,'DTOC Backsheet'!$D$5:$BS$182,I$9,FALSE))),"")</f>
        <v>533.62324964215429</v>
      </c>
      <c r="J115" s="198">
        <f ca="1">IFERROR(IF((VLOOKUP($E115,'DTOC Backsheet'!$D$5:$BS$182,J$9,FALSE))="","",(VLOOKUP($E115,'DTOC Backsheet'!$D$5:$BS$182,J$9,FALSE))),"")</f>
        <v>464.07182075196249</v>
      </c>
      <c r="K115" s="223">
        <f ca="1">IFERROR(IF((VLOOKUP($E115,'DTOC Backsheet'!$D$5:$BS$182,K$9,FALSE))="","",(VLOOKUP($E115,'DTOC Backsheet'!$D$5:$BS$182,K$9,FALSE))),"")</f>
        <v>462.64755940950124</v>
      </c>
      <c r="L115" s="199">
        <f ca="1">IFERROR(IF((VLOOKUP($E115,'DTOC Backsheet'!$D$5:$BS$182,L$9,FALSE))="","",(VLOOKUP($E115,'DTOC Backsheet'!$D$5:$BS$182,L$9,FALSE))),"")</f>
        <v>472.85476569714029</v>
      </c>
      <c r="M115" s="197">
        <f ca="1">IFERROR(IF((VLOOKUP($E115,'DTOC Backsheet'!$D$5:$BS$182,M$9,FALSE))="","",(VLOOKUP($E115,'DTOC Backsheet'!$D$5:$BS$182,M$9,FALSE))),"")</f>
        <v>554.37741652842953</v>
      </c>
      <c r="N115" s="198">
        <f ca="1">IFERROR(IF((VLOOKUP($E115,'DTOC Backsheet'!$D$5:$BS$182,N$9,FALSE))="","",(VLOOKUP($E115,'DTOC Backsheet'!$D$5:$BS$182,N$9,FALSE))),"")</f>
        <v>619.40284980274021</v>
      </c>
      <c r="O115" s="199">
        <f ca="1">IFERROR(IF((VLOOKUP($E115,'DTOC Backsheet'!$D$5:$BS$182,O$9,FALSE))="","",(VLOOKUP($E115,'DTOC Backsheet'!$D$5:$BS$182,O$9,FALSE))),"")</f>
        <v>506.67627752063237</v>
      </c>
      <c r="P115" s="197">
        <f ca="1">IFERROR(IF((VLOOKUP($E115,'DTOC Backsheet'!$D$5:$BS$182,P$9,FALSE))="","",(VLOOKUP($E115,'DTOC Backsheet'!$D$5:$BS$182,P$9,FALSE))),"")</f>
        <v>382.55838846054297</v>
      </c>
      <c r="Q115" s="197">
        <f ca="1">IFERROR(IF((VLOOKUP($E115,'DTOC Backsheet'!$D$5:$BS$182,Q$9,FALSE))="","",(VLOOKUP($E115,'DTOC Backsheet'!$D$5:$BS$182,Q$9,FALSE))),"")</f>
        <v>360.48771220320396</v>
      </c>
      <c r="R115" s="197">
        <f ca="1">IFERROR(IF((VLOOKUP($E115,'DTOC Backsheet'!$D$5:$BS$182,R$9,FALSE))="","",(VLOOKUP($E115,'DTOC Backsheet'!$D$5:$BS$182,R$9,FALSE))),"")</f>
        <v>327.50035736696606</v>
      </c>
      <c r="S115" s="197">
        <f ca="1">IFERROR(IF((VLOOKUP($E115,'DTOC Backsheet'!$D$5:$BS$182,S$9,FALSE))="","",(VLOOKUP($E115,'DTOC Backsheet'!$D$5:$BS$182,S$9,FALSE))),"")</f>
        <v>338.41703594586494</v>
      </c>
      <c r="T115" s="223">
        <f ca="1">IFERROR(IF((VLOOKUP($E115,'DTOC Backsheet'!$D$5:$BS$182,T$9,FALSE))="","",(VLOOKUP($E115,'DTOC Backsheet'!$D$5:$BS$182,T$9,FALSE))),"")</f>
        <v>327.50035736696606</v>
      </c>
      <c r="U115" s="199">
        <f ca="1">IFERROR(IF((VLOOKUP($E115,'DTOC Backsheet'!$D$5:$BS$182,U$9,FALSE))="","",(VLOOKUP($E115,'DTOC Backsheet'!$D$5:$BS$182,U$9,FALSE))),"")</f>
        <v>338.41703594586494</v>
      </c>
      <c r="V115" s="197">
        <f ca="1">IFERROR(IF((VLOOKUP($E115,'DTOC Backsheet'!$D$5:$BS$182,V$9,FALSE))="","",(VLOOKUP($E115,'DTOC Backsheet'!$D$5:$BS$182,V$9,FALSE))),"")</f>
        <v>335.51939591864465</v>
      </c>
      <c r="W115" s="197">
        <f ca="1">IFERROR(IF((VLOOKUP($E115,'DTOC Backsheet'!$D$5:$BS$182,W$9,FALSE))="","",(VLOOKUP($E115,'DTOC Backsheet'!$D$5:$BS$182,W$9,FALSE))),"")</f>
        <v>303.04977695877585</v>
      </c>
      <c r="X115" s="200">
        <f ca="1">IFERROR(IF((VLOOKUP($E115,'DTOC Backsheet'!$D$5:$BS$182,X$9,FALSE))="","",(VLOOKUP($E115,'DTOC Backsheet'!$D$5:$BS$182,X$9,FALSE))),"")</f>
        <v>335.51939591864465</v>
      </c>
      <c r="Y115" s="196">
        <f ca="1">IFERROR(IF((VLOOKUP($E115,'DTOC Backsheet'!$D$5:$BS$182,Y$9,FALSE))="","",(VLOOKUP($E115,'DTOC Backsheet'!$D$5:$BS$182,Y$9,FALSE))),"")</f>
        <v>422.66531628301925</v>
      </c>
      <c r="Z115" s="197">
        <f ca="1">IFERROR(IF((VLOOKUP($E115,'DTOC Backsheet'!$D$5:$BS$182,Z$9,FALSE))="","",(VLOOKUP($E115,'DTOC Backsheet'!$D$5:$BS$182,Z$9,FALSE))),"")</f>
        <v>506.20163932154975</v>
      </c>
      <c r="AA115" s="197">
        <f ca="1">IFERROR(IF((VLOOKUP($E115,'DTOC Backsheet'!$D$5:$BS$182,AA$9,FALSE))="","",(VLOOKUP($E115,'DTOC Backsheet'!$D$5:$BS$182,AA$9,FALSE))),"")</f>
        <v>409.85008490779012</v>
      </c>
      <c r="AB115" s="197">
        <f ca="1">IFERROR(IF((VLOOKUP($E115,'DTOC Backsheet'!$D$5:$BS$182,AB$9,FALSE))="","",(VLOOKUP($E115,'DTOC Backsheet'!$D$5:$BS$182,AB$9,FALSE))),"")</f>
        <v>459.44977671191765</v>
      </c>
      <c r="AC115" s="223">
        <f ca="1">IFERROR(IF((VLOOKUP($E115,'DTOC Backsheet'!$D$5:$BS$182,AC$9,FALSE))="","",(VLOOKUP($E115,'DTOC Backsheet'!$D$5:$BS$182,AC$9,FALSE))),"")</f>
        <v>506.43895842109106</v>
      </c>
      <c r="AD115" s="199">
        <f ca="1">IFERROR(IF((VLOOKUP($E115,'DTOC Backsheet'!$D$5:$BS$182,AD$9,FALSE))="","",(VLOOKUP($E115,'DTOC Backsheet'!$D$5:$BS$182,AD$9,FALSE))),"")</f>
        <v>476.53675187888979</v>
      </c>
      <c r="AE115" s="197" t="str">
        <f ca="1">IFERROR(IF((VLOOKUP($E115,'DTOC Backsheet'!$D$5:$BS$182,AE$9,FALSE))="","",(VLOOKUP($E115,'DTOC Backsheet'!$D$5:$BS$182,AE$9,FALSE))),"")</f>
        <v/>
      </c>
      <c r="AF115" s="197" t="str">
        <f ca="1">IFERROR(IF((VLOOKUP($E115,'DTOC Backsheet'!$D$5:$BS$182,AF$9,FALSE))="","",(VLOOKUP($E115,'DTOC Backsheet'!$D$5:$BS$182,AF$9,FALSE))),"")</f>
        <v/>
      </c>
      <c r="AG115" s="201" t="str">
        <f ca="1">IFERROR(IF((VLOOKUP($E115,'DTOC Backsheet'!$D$5:$BS$182,AG$9,FALSE))="","",(VLOOKUP($E115,'DTOC Backsheet'!$D$5:$BS$182,AG$9,FALSE))),"")</f>
        <v/>
      </c>
      <c r="AH115" s="197">
        <f t="shared" ref="AH115:AH178" ca="1" si="31">IFERROR(IF(Y115=0,"",(G115-Y115)),"")</f>
        <v>209.70671976978292</v>
      </c>
      <c r="AI115" s="197">
        <f t="shared" ref="AI115:AI178" ca="1" si="32">IFERROR(IF(Z115=0,"",(H115-Z115)),"")</f>
        <v>46.174384663011267</v>
      </c>
      <c r="AJ115" s="197">
        <f t="shared" ref="AJ115:AJ178" ca="1" si="33">IFERROR(IF(AA115=0,"",(I115-AA115)),"")</f>
        <v>123.77316473436417</v>
      </c>
      <c r="AK115" s="197">
        <f t="shared" ref="AK115:AK178" ca="1" si="34">IFERROR(IF(AB115=0,"",(J115-AB115)),"")</f>
        <v>4.622044040044841</v>
      </c>
      <c r="AL115" s="200">
        <f t="shared" ref="AL115:AL178" ca="1" si="35">IFERROR(IF(AC115=0,"",(K115-AC115)),"")</f>
        <v>-43.791399011589817</v>
      </c>
      <c r="AM115" s="199">
        <f t="shared" ref="AM115:AM178" ca="1" si="36">IFERROR(IF(AD115=0,"",(L115-AD115)),"")</f>
        <v>-3.6819861817494939</v>
      </c>
      <c r="AN115" s="197" t="str">
        <f t="shared" ref="AN115:AN178" ca="1" si="37">IFERROR(IF(AE115=0,"",(M115-AE115)),"")</f>
        <v/>
      </c>
      <c r="AO115" s="197" t="str">
        <f t="shared" ref="AO115:AO178" ca="1" si="38">IFERROR(IF(AF115=0,"",(N115-AF115)),"")</f>
        <v/>
      </c>
      <c r="AP115" s="200" t="str">
        <f t="shared" ref="AP115:AP178" ca="1" si="39">IFERROR(IF(AG115=0,"",(O115-AG115)),"")</f>
        <v/>
      </c>
      <c r="AQ115" s="196">
        <f t="shared" ref="AQ115:AQ178" ca="1" si="40">IFERROR(IF(Y115=0,"",(P115-Y115)),"")</f>
        <v>-40.10692782247628</v>
      </c>
      <c r="AR115" s="197">
        <f t="shared" ref="AR115:AR178" ca="1" si="41">IFERROR(IF(Z115=0,"",(Q115-Z115)),"")</f>
        <v>-145.71392711834579</v>
      </c>
      <c r="AS115" s="197">
        <f t="shared" ref="AS115:AS178" ca="1" si="42">IFERROR(IF(AA115=0,"",(R115-AA115)),"")</f>
        <v>-82.349727540824063</v>
      </c>
      <c r="AT115" s="197">
        <f t="shared" ref="AT115:AT178" ca="1" si="43">IFERROR(IF(AB115=0,"",(S115-AB115)),"")</f>
        <v>-121.03274076605271</v>
      </c>
      <c r="AU115" s="200">
        <f t="shared" ref="AU115:AU178" ca="1" si="44">IFERROR(IF(AC115=0,"",(T115-AC115)),"")</f>
        <v>-178.938601054125</v>
      </c>
      <c r="AV115" s="199">
        <f t="shared" ref="AV115:AV178" ca="1" si="45">IFERROR(IF(AD115=0,"",(U115-AD115)),"")</f>
        <v>-138.11971593302485</v>
      </c>
      <c r="AW115" s="197" t="str">
        <f t="shared" ref="AW115:AW178" ca="1" si="46">IFERROR(IF(AE115=0,"",(V115-AE115)),"")</f>
        <v/>
      </c>
      <c r="AX115" s="198" t="str">
        <f t="shared" ref="AX115:AX178" ca="1" si="47">IFERROR(IF(AF115=0,"",(W115-AF115)),"")</f>
        <v/>
      </c>
      <c r="AY115" s="199" t="str">
        <f t="shared" ref="AY115:AY178" ca="1" si="48">IFERROR(IF(AG115=0,"",(X115-AG115)),"")</f>
        <v/>
      </c>
    </row>
    <row r="116" spans="1:51">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30"/>
        <v>E06000035</v>
      </c>
      <c r="F116" s="29" t="str">
        <f ca="1">IF(E116="","",VLOOKUP(E116,'Org list'!$J$9:$K$636,2,0))</f>
        <v>Medway</v>
      </c>
      <c r="G116" s="196">
        <f ca="1">IFERROR(IF((VLOOKUP($E116,'DTOC Backsheet'!$D$5:$BS$182,G$9,FALSE))="","",(VLOOKUP($E116,'DTOC Backsheet'!$D$5:$BS$182,G$9,FALSE))),"")</f>
        <v>293.43795849681015</v>
      </c>
      <c r="H116" s="197">
        <f ca="1">IFERROR(IF((VLOOKUP($E116,'DTOC Backsheet'!$D$5:$BS$182,H$9,FALSE))="","",(VLOOKUP($E116,'DTOC Backsheet'!$D$5:$BS$182,H$9,FALSE))),"")</f>
        <v>483.75075586055607</v>
      </c>
      <c r="I116" s="197">
        <f ca="1">IFERROR(IF((VLOOKUP($E116,'DTOC Backsheet'!$D$5:$BS$182,I$9,FALSE))="","",(VLOOKUP($E116,'DTOC Backsheet'!$D$5:$BS$182,I$9,FALSE))),"")</f>
        <v>511.4070490735142</v>
      </c>
      <c r="J116" s="198">
        <f ca="1">IFERROR(IF((VLOOKUP($E116,'DTOC Backsheet'!$D$5:$BS$182,J$9,FALSE))="","",(VLOOKUP($E116,'DTOC Backsheet'!$D$5:$BS$182,J$9,FALSE))),"")</f>
        <v>477.18824560663376</v>
      </c>
      <c r="K116" s="223">
        <f ca="1">IFERROR(IF((VLOOKUP($E116,'DTOC Backsheet'!$D$5:$BS$182,K$9,FALSE))="","",(VLOOKUP($E116,'DTOC Backsheet'!$D$5:$BS$182,K$9,FALSE))),"")</f>
        <v>512.8133012707832</v>
      </c>
      <c r="L116" s="199">
        <f ca="1">IFERROR(IF((VLOOKUP($E116,'DTOC Backsheet'!$D$5:$BS$182,L$9,FALSE))="","",(VLOOKUP($E116,'DTOC Backsheet'!$D$5:$BS$182,L$9,FALSE))),"")</f>
        <v>605.15719555811802</v>
      </c>
      <c r="M116" s="197">
        <f ca="1">IFERROR(IF((VLOOKUP($E116,'DTOC Backsheet'!$D$5:$BS$182,M$9,FALSE))="","",(VLOOKUP($E116,'DTOC Backsheet'!$D$5:$BS$182,M$9,FALSE))),"")</f>
        <v>437.05069986736277</v>
      </c>
      <c r="N116" s="198">
        <f ca="1">IFERROR(IF((VLOOKUP($E116,'DTOC Backsheet'!$D$5:$BS$182,N$9,FALSE))="","",(VLOOKUP($E116,'DTOC Backsheet'!$D$5:$BS$182,N$9,FALSE))),"")</f>
        <v>309.36782524642643</v>
      </c>
      <c r="O116" s="199">
        <f ca="1">IFERROR(IF((VLOOKUP($E116,'DTOC Backsheet'!$D$5:$BS$182,O$9,FALSE))="","",(VLOOKUP($E116,'DTOC Backsheet'!$D$5:$BS$182,O$9,FALSE))),"")</f>
        <v>375.7263084723611</v>
      </c>
      <c r="P116" s="197">
        <f ca="1">IFERROR(IF((VLOOKUP($E116,'DTOC Backsheet'!$D$5:$BS$182,P$9,FALSE))="","",(VLOOKUP($E116,'DTOC Backsheet'!$D$5:$BS$182,P$9,FALSE))),"")</f>
        <v>270.9256694465746</v>
      </c>
      <c r="Q116" s="197">
        <f ca="1">IFERROR(IF((VLOOKUP($E116,'DTOC Backsheet'!$D$5:$BS$182,Q$9,FALSE))="","",(VLOOKUP($E116,'DTOC Backsheet'!$D$5:$BS$182,Q$9,FALSE))),"")</f>
        <v>252.61988097045469</v>
      </c>
      <c r="R116" s="197">
        <f ca="1">IFERROR(IF((VLOOKUP($E116,'DTOC Backsheet'!$D$5:$BS$182,R$9,FALSE))="","",(VLOOKUP($E116,'DTOC Backsheet'!$D$5:$BS$182,R$9,FALSE))),"")</f>
        <v>234.3140924943348</v>
      </c>
      <c r="S116" s="197">
        <f ca="1">IFERROR(IF((VLOOKUP($E116,'DTOC Backsheet'!$D$5:$BS$182,S$9,FALSE))="","",(VLOOKUP($E116,'DTOC Backsheet'!$D$5:$BS$182,S$9,FALSE))),"")</f>
        <v>220.08134195415158</v>
      </c>
      <c r="T116" s="223">
        <f ca="1">IFERROR(IF((VLOOKUP($E116,'DTOC Backsheet'!$D$5:$BS$182,T$9,FALSE))="","",(VLOOKUP($E116,'DTOC Backsheet'!$D$5:$BS$182,T$9,FALSE))),"")</f>
        <v>218.70439858777141</v>
      </c>
      <c r="U116" s="199">
        <f ca="1">IFERROR(IF((VLOOKUP($E116,'DTOC Backsheet'!$D$5:$BS$182,U$9,FALSE))="","",(VLOOKUP($E116,'DTOC Backsheet'!$D$5:$BS$182,U$9,FALSE))),"")</f>
        <v>227.43852236446361</v>
      </c>
      <c r="V116" s="197">
        <f ca="1">IFERROR(IF((VLOOKUP($E116,'DTOC Backsheet'!$D$5:$BS$182,V$9,FALSE))="","",(VLOOKUP($E116,'DTOC Backsheet'!$D$5:$BS$182,V$9,FALSE))),"")</f>
        <v>225.19186908559058</v>
      </c>
      <c r="W116" s="197">
        <f ca="1">IFERROR(IF((VLOOKUP($E116,'DTOC Backsheet'!$D$5:$BS$182,W$9,FALSE))="","",(VLOOKUP($E116,'DTOC Backsheet'!$D$5:$BS$182,W$9,FALSE))),"")</f>
        <v>203.39910756117862</v>
      </c>
      <c r="X116" s="200">
        <f ca="1">IFERROR(IF((VLOOKUP($E116,'DTOC Backsheet'!$D$5:$BS$182,X$9,FALSE))="","",(VLOOKUP($E116,'DTOC Backsheet'!$D$5:$BS$182,X$9,FALSE))),"")</f>
        <v>225.19186908559058</v>
      </c>
      <c r="Y116" s="196">
        <f ca="1">IFERROR(IF((VLOOKUP($E116,'DTOC Backsheet'!$D$5:$BS$182,Y$9,FALSE))="","",(VLOOKUP($E116,'DTOC Backsheet'!$D$5:$BS$182,Y$9,FALSE))),"")</f>
        <v>220.58475113724487</v>
      </c>
      <c r="Z116" s="197">
        <f ca="1">IFERROR(IF((VLOOKUP($E116,'DTOC Backsheet'!$D$5:$BS$182,Z$9,FALSE))="","",(VLOOKUP($E116,'DTOC Backsheet'!$D$5:$BS$182,Z$9,FALSE))),"")</f>
        <v>262.68806463232067</v>
      </c>
      <c r="AA116" s="197">
        <f ca="1">IFERROR(IF((VLOOKUP($E116,'DTOC Backsheet'!$D$5:$BS$182,AA$9,FALSE))="","",(VLOOKUP($E116,'DTOC Backsheet'!$D$5:$BS$182,AA$9,FALSE))),"")</f>
        <v>203.19425208493095</v>
      </c>
      <c r="AB116" s="197">
        <f ca="1">IFERROR(IF((VLOOKUP($E116,'DTOC Backsheet'!$D$5:$BS$182,AB$9,FALSE))="","",(VLOOKUP($E116,'DTOC Backsheet'!$D$5:$BS$182,AB$9,FALSE))),"")</f>
        <v>228.82235595149885</v>
      </c>
      <c r="AC116" s="223">
        <f ca="1">IFERROR(IF((VLOOKUP($E116,'DTOC Backsheet'!$D$5:$BS$182,AC$9,FALSE))="","",(VLOOKUP($E116,'DTOC Backsheet'!$D$5:$BS$182,AC$9,FALSE))),"")</f>
        <v>158.34507031843717</v>
      </c>
      <c r="AD116" s="199">
        <f ca="1">IFERROR(IF((VLOOKUP($E116,'DTOC Backsheet'!$D$5:$BS$182,AD$9,FALSE))="","",(VLOOKUP($E116,'DTOC Backsheet'!$D$5:$BS$182,AD$9,FALSE))),"")</f>
        <v>153.3109784875042</v>
      </c>
      <c r="AE116" s="197" t="str">
        <f ca="1">IFERROR(IF((VLOOKUP($E116,'DTOC Backsheet'!$D$5:$BS$182,AE$9,FALSE))="","",(VLOOKUP($E116,'DTOC Backsheet'!$D$5:$BS$182,AE$9,FALSE))),"")</f>
        <v/>
      </c>
      <c r="AF116" s="197" t="str">
        <f ca="1">IFERROR(IF((VLOOKUP($E116,'DTOC Backsheet'!$D$5:$BS$182,AF$9,FALSE))="","",(VLOOKUP($E116,'DTOC Backsheet'!$D$5:$BS$182,AF$9,FALSE))),"")</f>
        <v/>
      </c>
      <c r="AG116" s="201" t="str">
        <f ca="1">IFERROR(IF((VLOOKUP($E116,'DTOC Backsheet'!$D$5:$BS$182,AG$9,FALSE))="","",(VLOOKUP($E116,'DTOC Backsheet'!$D$5:$BS$182,AG$9,FALSE))),"")</f>
        <v/>
      </c>
      <c r="AH116" s="197">
        <f t="shared" ca="1" si="31"/>
        <v>72.853207359565289</v>
      </c>
      <c r="AI116" s="197">
        <f t="shared" ca="1" si="32"/>
        <v>221.06269122823539</v>
      </c>
      <c r="AJ116" s="197">
        <f t="shared" ca="1" si="33"/>
        <v>308.21279698858325</v>
      </c>
      <c r="AK116" s="197">
        <f t="shared" ca="1" si="34"/>
        <v>248.36588965513491</v>
      </c>
      <c r="AL116" s="200">
        <f t="shared" ca="1" si="35"/>
        <v>354.46823095234606</v>
      </c>
      <c r="AM116" s="199">
        <f t="shared" ca="1" si="36"/>
        <v>451.84621707061382</v>
      </c>
      <c r="AN116" s="197" t="str">
        <f t="shared" ca="1" si="37"/>
        <v/>
      </c>
      <c r="AO116" s="197" t="str">
        <f t="shared" ca="1" si="38"/>
        <v/>
      </c>
      <c r="AP116" s="200" t="str">
        <f t="shared" ca="1" si="39"/>
        <v/>
      </c>
      <c r="AQ116" s="196">
        <f t="shared" ca="1" si="40"/>
        <v>50.340918309329737</v>
      </c>
      <c r="AR116" s="197">
        <f t="shared" ca="1" si="41"/>
        <v>-10.068183661865987</v>
      </c>
      <c r="AS116" s="197">
        <f t="shared" ca="1" si="42"/>
        <v>31.119840409403849</v>
      </c>
      <c r="AT116" s="197">
        <f t="shared" ca="1" si="43"/>
        <v>-8.7410139973472667</v>
      </c>
      <c r="AU116" s="200">
        <f t="shared" ca="1" si="44"/>
        <v>60.359328269334242</v>
      </c>
      <c r="AV116" s="199">
        <f t="shared" ca="1" si="45"/>
        <v>74.127543876959407</v>
      </c>
      <c r="AW116" s="197" t="str">
        <f t="shared" ca="1" si="46"/>
        <v/>
      </c>
      <c r="AX116" s="198" t="str">
        <f t="shared" ca="1" si="47"/>
        <v/>
      </c>
      <c r="AY116" s="199" t="str">
        <f t="shared" ca="1" si="48"/>
        <v/>
      </c>
    </row>
    <row r="117" spans="1:51">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30"/>
        <v>E09000024</v>
      </c>
      <c r="F117" s="29" t="str">
        <f ca="1">IF(E117="","",VLOOKUP(E117,'Org list'!$J$9:$K$636,2,0))</f>
        <v>Merton</v>
      </c>
      <c r="G117" s="196">
        <f ca="1">IFERROR(IF((VLOOKUP($E117,'DTOC Backsheet'!$D$5:$BS$182,G$9,FALSE))="","",(VLOOKUP($E117,'DTOC Backsheet'!$D$5:$BS$182,G$9,FALSE))),"")</f>
        <v>208.16793463651877</v>
      </c>
      <c r="H117" s="197">
        <f ca="1">IFERROR(IF((VLOOKUP($E117,'DTOC Backsheet'!$D$5:$BS$182,H$9,FALSE))="","",(VLOOKUP($E117,'DTOC Backsheet'!$D$5:$BS$182,H$9,FALSE))),"")</f>
        <v>247.55105740558989</v>
      </c>
      <c r="I117" s="197">
        <f ca="1">IFERROR(IF((VLOOKUP($E117,'DTOC Backsheet'!$D$5:$BS$182,I$9,FALSE))="","",(VLOOKUP($E117,'DTOC Backsheet'!$D$5:$BS$182,I$9,FALSE))),"")</f>
        <v>278.18237511486745</v>
      </c>
      <c r="J117" s="198">
        <f ca="1">IFERROR(IF((VLOOKUP($E117,'DTOC Backsheet'!$D$5:$BS$182,J$9,FALSE))="","",(VLOOKUP($E117,'DTOC Backsheet'!$D$5:$BS$182,J$9,FALSE))),"")</f>
        <v>220.04538436052437</v>
      </c>
      <c r="K117" s="223">
        <f ca="1">IFERROR(IF((VLOOKUP($E117,'DTOC Backsheet'!$D$5:$BS$182,K$9,FALSE))="","",(VLOOKUP($E117,'DTOC Backsheet'!$D$5:$BS$182,K$9,FALSE))),"")</f>
        <v>292.5603405702426</v>
      </c>
      <c r="L117" s="199">
        <f ca="1">IFERROR(IF((VLOOKUP($E117,'DTOC Backsheet'!$D$5:$BS$182,L$9,FALSE))="","",(VLOOKUP($E117,'DTOC Backsheet'!$D$5:$BS$182,L$9,FALSE))),"")</f>
        <v>267.55518325654668</v>
      </c>
      <c r="M117" s="197">
        <f ca="1">IFERROR(IF((VLOOKUP($E117,'DTOC Backsheet'!$D$5:$BS$182,M$9,FALSE))="","",(VLOOKUP($E117,'DTOC Backsheet'!$D$5:$BS$182,M$9,FALSE))),"")</f>
        <v>186.16768696765678</v>
      </c>
      <c r="N117" s="198">
        <f ca="1">IFERROR(IF((VLOOKUP($E117,'DTOC Backsheet'!$D$5:$BS$182,N$9,FALSE))="","",(VLOOKUP($E117,'DTOC Backsheet'!$D$5:$BS$182,N$9,FALSE))),"")</f>
        <v>99.820174262263336</v>
      </c>
      <c r="O117" s="199">
        <f ca="1">IFERROR(IF((VLOOKUP($E117,'DTOC Backsheet'!$D$5:$BS$182,O$9,FALSE))="","",(VLOOKUP($E117,'DTOC Backsheet'!$D$5:$BS$182,O$9,FALSE))),"")</f>
        <v>220.46173456696195</v>
      </c>
      <c r="P117" s="197">
        <f ca="1">IFERROR(IF((VLOOKUP($E117,'DTOC Backsheet'!$D$5:$BS$182,P$9,FALSE))="","",(VLOOKUP($E117,'DTOC Backsheet'!$D$5:$BS$182,P$9,FALSE))),"")</f>
        <v>170.8578442893955</v>
      </c>
      <c r="Q117" s="197">
        <f ca="1">IFERROR(IF((VLOOKUP($E117,'DTOC Backsheet'!$D$5:$BS$182,Q$9,FALSE))="","",(VLOOKUP($E117,'DTOC Backsheet'!$D$5:$BS$182,Q$9,FALSE))),"")</f>
        <v>154.32321419687338</v>
      </c>
      <c r="R117" s="197">
        <f ca="1">IFERROR(IF((VLOOKUP($E117,'DTOC Backsheet'!$D$5:$BS$182,R$9,FALSE))="","",(VLOOKUP($E117,'DTOC Backsheet'!$D$5:$BS$182,R$9,FALSE))),"")</f>
        <v>140.0544408207339</v>
      </c>
      <c r="S117" s="197">
        <f ca="1">IFERROR(IF((VLOOKUP($E117,'DTOC Backsheet'!$D$5:$BS$182,S$9,FALSE))="","",(VLOOKUP($E117,'DTOC Backsheet'!$D$5:$BS$182,S$9,FALSE))),"")</f>
        <v>185.12661766553498</v>
      </c>
      <c r="T117" s="223">
        <f ca="1">IFERROR(IF((VLOOKUP($E117,'DTOC Backsheet'!$D$5:$BS$182,T$9,FALSE))="","",(VLOOKUP($E117,'DTOC Backsheet'!$D$5:$BS$182,T$9,FALSE))),"")</f>
        <v>146.0662115283148</v>
      </c>
      <c r="U117" s="199">
        <f ca="1">IFERROR(IF((VLOOKUP($E117,'DTOC Backsheet'!$D$5:$BS$182,U$9,FALSE))="","",(VLOOKUP($E117,'DTOC Backsheet'!$D$5:$BS$182,U$9,FALSE))),"")</f>
        <v>150.93508524592531</v>
      </c>
      <c r="V117" s="197">
        <f ca="1">IFERROR(IF((VLOOKUP($E117,'DTOC Backsheet'!$D$5:$BS$182,V$9,FALSE))="","",(VLOOKUP($E117,'DTOC Backsheet'!$D$5:$BS$182,V$9,FALSE))),"")</f>
        <v>149.44678987709997</v>
      </c>
      <c r="W117" s="197">
        <f ca="1">IFERROR(IF((VLOOKUP($E117,'DTOC Backsheet'!$D$5:$BS$182,W$9,FALSE))="","",(VLOOKUP($E117,'DTOC Backsheet'!$D$5:$BS$182,W$9,FALSE))),"")</f>
        <v>134.98419730834837</v>
      </c>
      <c r="X117" s="200">
        <f ca="1">IFERROR(IF((VLOOKUP($E117,'DTOC Backsheet'!$D$5:$BS$182,X$9,FALSE))="","",(VLOOKUP($E117,'DTOC Backsheet'!$D$5:$BS$182,X$9,FALSE))),"")</f>
        <v>149.44678987709997</v>
      </c>
      <c r="Y117" s="196">
        <f ca="1">IFERROR(IF((VLOOKUP($E117,'DTOC Backsheet'!$D$5:$BS$182,Y$9,FALSE))="","",(VLOOKUP($E117,'DTOC Backsheet'!$D$5:$BS$182,Y$9,FALSE))),"")</f>
        <v>307.42164097948586</v>
      </c>
      <c r="Z117" s="197">
        <f ca="1">IFERROR(IF((VLOOKUP($E117,'DTOC Backsheet'!$D$5:$BS$182,Z$9,FALSE))="","",(VLOOKUP($E117,'DTOC Backsheet'!$D$5:$BS$182,Z$9,FALSE))),"")</f>
        <v>357.63792496418273</v>
      </c>
      <c r="AA117" s="197">
        <f ca="1">IFERROR(IF((VLOOKUP($E117,'DTOC Backsheet'!$D$5:$BS$182,AA$9,FALSE))="","",(VLOOKUP($E117,'DTOC Backsheet'!$D$5:$BS$182,AA$9,FALSE))),"")</f>
        <v>172.08263170365643</v>
      </c>
      <c r="AB117" s="197">
        <f ca="1">IFERROR(IF((VLOOKUP($E117,'DTOC Backsheet'!$D$5:$BS$182,AB$9,FALSE))="","",(VLOOKUP($E117,'DTOC Backsheet'!$D$5:$BS$182,AB$9,FALSE))),"")</f>
        <v>208.21386042435296</v>
      </c>
      <c r="AC117" s="223">
        <f ca="1">IFERROR(IF((VLOOKUP($E117,'DTOC Backsheet'!$D$5:$BS$182,AC$9,FALSE))="","",(VLOOKUP($E117,'DTOC Backsheet'!$D$5:$BS$182,AC$9,FALSE))),"")</f>
        <v>174.53220653217821</v>
      </c>
      <c r="AD117" s="199">
        <f ca="1">IFERROR(IF((VLOOKUP($E117,'DTOC Backsheet'!$D$5:$BS$182,AD$9,FALSE))="","",(VLOOKUP($E117,'DTOC Backsheet'!$D$5:$BS$182,AD$9,FALSE))),"")</f>
        <v>95.533418312350179</v>
      </c>
      <c r="AE117" s="197" t="str">
        <f ca="1">IFERROR(IF((VLOOKUP($E117,'DTOC Backsheet'!$D$5:$BS$182,AE$9,FALSE))="","",(VLOOKUP($E117,'DTOC Backsheet'!$D$5:$BS$182,AE$9,FALSE))),"")</f>
        <v/>
      </c>
      <c r="AF117" s="197" t="str">
        <f ca="1">IFERROR(IF((VLOOKUP($E117,'DTOC Backsheet'!$D$5:$BS$182,AF$9,FALSE))="","",(VLOOKUP($E117,'DTOC Backsheet'!$D$5:$BS$182,AF$9,FALSE))),"")</f>
        <v/>
      </c>
      <c r="AG117" s="201" t="str">
        <f ca="1">IFERROR(IF((VLOOKUP($E117,'DTOC Backsheet'!$D$5:$BS$182,AG$9,FALSE))="","",(VLOOKUP($E117,'DTOC Backsheet'!$D$5:$BS$182,AG$9,FALSE))),"")</f>
        <v/>
      </c>
      <c r="AH117" s="197">
        <f t="shared" ca="1" si="31"/>
        <v>-99.253706342967092</v>
      </c>
      <c r="AI117" s="197">
        <f t="shared" ca="1" si="32"/>
        <v>-110.08686755859284</v>
      </c>
      <c r="AJ117" s="197">
        <f t="shared" ca="1" si="33"/>
        <v>106.09974341121102</v>
      </c>
      <c r="AK117" s="197">
        <f t="shared" ca="1" si="34"/>
        <v>11.831523936171408</v>
      </c>
      <c r="AL117" s="200">
        <f t="shared" ca="1" si="35"/>
        <v>118.02813403806439</v>
      </c>
      <c r="AM117" s="199">
        <f t="shared" ca="1" si="36"/>
        <v>172.02176494419649</v>
      </c>
      <c r="AN117" s="197" t="str">
        <f t="shared" ca="1" si="37"/>
        <v/>
      </c>
      <c r="AO117" s="197" t="str">
        <f t="shared" ca="1" si="38"/>
        <v/>
      </c>
      <c r="AP117" s="200" t="str">
        <f t="shared" ca="1" si="39"/>
        <v/>
      </c>
      <c r="AQ117" s="196">
        <f t="shared" ca="1" si="40"/>
        <v>-136.56379669009036</v>
      </c>
      <c r="AR117" s="197">
        <f t="shared" ca="1" si="41"/>
        <v>-203.31471076730935</v>
      </c>
      <c r="AS117" s="197">
        <f t="shared" ca="1" si="42"/>
        <v>-32.02819088292253</v>
      </c>
      <c r="AT117" s="197">
        <f t="shared" ca="1" si="43"/>
        <v>-23.087242758817979</v>
      </c>
      <c r="AU117" s="200">
        <f t="shared" ca="1" si="44"/>
        <v>-28.465995003863412</v>
      </c>
      <c r="AV117" s="199">
        <f t="shared" ca="1" si="45"/>
        <v>55.401666933575129</v>
      </c>
      <c r="AW117" s="197" t="str">
        <f t="shared" ca="1" si="46"/>
        <v/>
      </c>
      <c r="AX117" s="198" t="str">
        <f t="shared" ca="1" si="47"/>
        <v/>
      </c>
      <c r="AY117" s="199" t="str">
        <f t="shared" ca="1" si="48"/>
        <v/>
      </c>
    </row>
    <row r="118" spans="1:51">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30"/>
        <v>E06000002</v>
      </c>
      <c r="F118" s="29" t="str">
        <f ca="1">IF(E118="","",VLOOKUP(E118,'Org list'!$J$9:$K$636,2,0))</f>
        <v>Middlesbrough</v>
      </c>
      <c r="G118" s="196">
        <f ca="1">IFERROR(IF((VLOOKUP($E118,'DTOC Backsheet'!$D$5:$BS$182,G$9,FALSE))="","",(VLOOKUP($E118,'DTOC Backsheet'!$D$5:$BS$182,G$9,FALSE))),"")</f>
        <v>485.43240469343783</v>
      </c>
      <c r="H118" s="197">
        <f ca="1">IFERROR(IF((VLOOKUP($E118,'DTOC Backsheet'!$D$5:$BS$182,H$9,FALSE))="","",(VLOOKUP($E118,'DTOC Backsheet'!$D$5:$BS$182,H$9,FALSE))),"")</f>
        <v>313.45063845919128</v>
      </c>
      <c r="I118" s="197">
        <f ca="1">IFERROR(IF((VLOOKUP($E118,'DTOC Backsheet'!$D$5:$BS$182,I$9,FALSE))="","",(VLOOKUP($E118,'DTOC Backsheet'!$D$5:$BS$182,I$9,FALSE))),"")</f>
        <v>291.25944281606274</v>
      </c>
      <c r="J118" s="198">
        <f ca="1">IFERROR(IF((VLOOKUP($E118,'DTOC Backsheet'!$D$5:$BS$182,J$9,FALSE))="","",(VLOOKUP($E118,'DTOC Backsheet'!$D$5:$BS$182,J$9,FALSE))),"")</f>
        <v>283.86237760168649</v>
      </c>
      <c r="K118" s="223">
        <f ca="1">IFERROR(IF((VLOOKUP($E118,'DTOC Backsheet'!$D$5:$BS$182,K$9,FALSE))="","",(VLOOKUP($E118,'DTOC Backsheet'!$D$5:$BS$182,K$9,FALSE))),"")</f>
        <v>340.264999861305</v>
      </c>
      <c r="L118" s="199">
        <f ca="1">IFERROR(IF((VLOOKUP($E118,'DTOC Backsheet'!$D$5:$BS$182,L$9,FALSE))="","",(VLOOKUP($E118,'DTOC Backsheet'!$D$5:$BS$182,L$9,FALSE))),"")</f>
        <v>319.92307052177051</v>
      </c>
      <c r="M118" s="197">
        <f ca="1">IFERROR(IF((VLOOKUP($E118,'DTOC Backsheet'!$D$5:$BS$182,M$9,FALSE))="","",(VLOOKUP($E118,'DTOC Backsheet'!$D$5:$BS$182,M$9,FALSE))),"")</f>
        <v>405.76600672368073</v>
      </c>
      <c r="N118" s="198">
        <f ca="1">IFERROR(IF((VLOOKUP($E118,'DTOC Backsheet'!$D$5:$BS$182,N$9,FALSE))="","",(VLOOKUP($E118,'DTOC Backsheet'!$D$5:$BS$182,N$9,FALSE))),"")</f>
        <v>357.00047757094808</v>
      </c>
      <c r="O118" s="199">
        <f ca="1">IFERROR(IF((VLOOKUP($E118,'DTOC Backsheet'!$D$5:$BS$182,O$9,FALSE))="","",(VLOOKUP($E118,'DTOC Backsheet'!$D$5:$BS$182,O$9,FALSE))),"")</f>
        <v>392.88454619277019</v>
      </c>
      <c r="P118" s="197">
        <f ca="1">IFERROR(IF((VLOOKUP($E118,'DTOC Backsheet'!$D$5:$BS$182,P$9,FALSE))="","",(VLOOKUP($E118,'DTOC Backsheet'!$D$5:$BS$182,P$9,FALSE))),"")</f>
        <v>269.6825772578477</v>
      </c>
      <c r="Q118" s="197">
        <f ca="1">IFERROR(IF((VLOOKUP($E118,'DTOC Backsheet'!$D$5:$BS$182,Q$9,FALSE))="","",(VLOOKUP($E118,'DTOC Backsheet'!$D$5:$BS$182,Q$9,FALSE))),"")</f>
        <v>269.6825772578477</v>
      </c>
      <c r="R118" s="197">
        <f ca="1">IFERROR(IF((VLOOKUP($E118,'DTOC Backsheet'!$D$5:$BS$182,R$9,FALSE))="","",(VLOOKUP($E118,'DTOC Backsheet'!$D$5:$BS$182,R$9,FALSE))),"")</f>
        <v>260.9415861833013</v>
      </c>
      <c r="S118" s="197">
        <f ca="1">IFERROR(IF((VLOOKUP($E118,'DTOC Backsheet'!$D$5:$BS$182,S$9,FALSE))="","",(VLOOKUP($E118,'DTOC Backsheet'!$D$5:$BS$182,S$9,FALSE))),"")</f>
        <v>269.6825772578477</v>
      </c>
      <c r="T118" s="223">
        <f ca="1">IFERROR(IF((VLOOKUP($E118,'DTOC Backsheet'!$D$5:$BS$182,T$9,FALSE))="","",(VLOOKUP($E118,'DTOC Backsheet'!$D$5:$BS$182,T$9,FALSE))),"")</f>
        <v>256.34772383068503</v>
      </c>
      <c r="U118" s="199">
        <f ca="1">IFERROR(IF((VLOOKUP($E118,'DTOC Backsheet'!$D$5:$BS$182,U$9,FALSE))="","",(VLOOKUP($E118,'DTOC Backsheet'!$D$5:$BS$182,U$9,FALSE))),"")</f>
        <v>264.89264795837454</v>
      </c>
      <c r="V118" s="197">
        <f ca="1">IFERROR(IF((VLOOKUP($E118,'DTOC Backsheet'!$D$5:$BS$182,V$9,FALSE))="","",(VLOOKUP($E118,'DTOC Backsheet'!$D$5:$BS$182,V$9,FALSE))),"")</f>
        <v>264.26348523966215</v>
      </c>
      <c r="W118" s="197">
        <f ca="1">IFERROR(IF((VLOOKUP($E118,'DTOC Backsheet'!$D$5:$BS$182,W$9,FALSE))="","",(VLOOKUP($E118,'DTOC Backsheet'!$D$5:$BS$182,W$9,FALSE))),"")</f>
        <v>238.6895995713077</v>
      </c>
      <c r="X118" s="200">
        <f ca="1">IFERROR(IF((VLOOKUP($E118,'DTOC Backsheet'!$D$5:$BS$182,X$9,FALSE))="","",(VLOOKUP($E118,'DTOC Backsheet'!$D$5:$BS$182,X$9,FALSE))),"")</f>
        <v>264.26348523966215</v>
      </c>
      <c r="Y118" s="196">
        <f ca="1">IFERROR(IF((VLOOKUP($E118,'DTOC Backsheet'!$D$5:$BS$182,Y$9,FALSE))="","",(VLOOKUP($E118,'DTOC Backsheet'!$D$5:$BS$182,Y$9,FALSE))),"")</f>
        <v>319.27620030185307</v>
      </c>
      <c r="Z118" s="197">
        <f ca="1">IFERROR(IF((VLOOKUP($E118,'DTOC Backsheet'!$D$5:$BS$182,Z$9,FALSE))="","",(VLOOKUP($E118,'DTOC Backsheet'!$D$5:$BS$182,Z$9,FALSE))),"")</f>
        <v>318.35609597821662</v>
      </c>
      <c r="AA118" s="197">
        <f ca="1">IFERROR(IF((VLOOKUP($E118,'DTOC Backsheet'!$D$5:$BS$182,AA$9,FALSE))="","",(VLOOKUP($E118,'DTOC Backsheet'!$D$5:$BS$182,AA$9,FALSE))),"")</f>
        <v>235.54670685093484</v>
      </c>
      <c r="AB118" s="197">
        <f ca="1">IFERROR(IF((VLOOKUP($E118,'DTOC Backsheet'!$D$5:$BS$182,AB$9,FALSE))="","",(VLOOKUP($E118,'DTOC Backsheet'!$D$5:$BS$182,AB$9,FALSE))),"")</f>
        <v>338.59839109821883</v>
      </c>
      <c r="AC118" s="223">
        <f ca="1">IFERROR(IF((VLOOKUP($E118,'DTOC Backsheet'!$D$5:$BS$182,AC$9,FALSE))="","",(VLOOKUP($E118,'DTOC Backsheet'!$D$5:$BS$182,AC$9,FALSE))),"")</f>
        <v>287.99265329821327</v>
      </c>
      <c r="AD118" s="199">
        <f ca="1">IFERROR(IF((VLOOKUP($E118,'DTOC Backsheet'!$D$5:$BS$182,AD$9,FALSE))="","",(VLOOKUP($E118,'DTOC Backsheet'!$D$5:$BS$182,AD$9,FALSE))),"")</f>
        <v>282.47202735639451</v>
      </c>
      <c r="AE118" s="197" t="str">
        <f ca="1">IFERROR(IF((VLOOKUP($E118,'DTOC Backsheet'!$D$5:$BS$182,AE$9,FALSE))="","",(VLOOKUP($E118,'DTOC Backsheet'!$D$5:$BS$182,AE$9,FALSE))),"")</f>
        <v/>
      </c>
      <c r="AF118" s="197" t="str">
        <f ca="1">IFERROR(IF((VLOOKUP($E118,'DTOC Backsheet'!$D$5:$BS$182,AF$9,FALSE))="","",(VLOOKUP($E118,'DTOC Backsheet'!$D$5:$BS$182,AF$9,FALSE))),"")</f>
        <v/>
      </c>
      <c r="AG118" s="201" t="str">
        <f ca="1">IFERROR(IF((VLOOKUP($E118,'DTOC Backsheet'!$D$5:$BS$182,AG$9,FALSE))="","",(VLOOKUP($E118,'DTOC Backsheet'!$D$5:$BS$182,AG$9,FALSE))),"")</f>
        <v/>
      </c>
      <c r="AH118" s="197">
        <f t="shared" ca="1" si="31"/>
        <v>166.15620439158477</v>
      </c>
      <c r="AI118" s="197">
        <f t="shared" ca="1" si="32"/>
        <v>-4.9054575190253331</v>
      </c>
      <c r="AJ118" s="197">
        <f t="shared" ca="1" si="33"/>
        <v>55.712735965127905</v>
      </c>
      <c r="AK118" s="197">
        <f t="shared" ca="1" si="34"/>
        <v>-54.736013496532337</v>
      </c>
      <c r="AL118" s="200">
        <f t="shared" ca="1" si="35"/>
        <v>52.27234656309173</v>
      </c>
      <c r="AM118" s="199">
        <f t="shared" ca="1" si="36"/>
        <v>37.451043165376007</v>
      </c>
      <c r="AN118" s="197" t="str">
        <f t="shared" ca="1" si="37"/>
        <v/>
      </c>
      <c r="AO118" s="197" t="str">
        <f t="shared" ca="1" si="38"/>
        <v/>
      </c>
      <c r="AP118" s="200" t="str">
        <f t="shared" ca="1" si="39"/>
        <v/>
      </c>
      <c r="AQ118" s="196">
        <f t="shared" ca="1" si="40"/>
        <v>-49.593623044005369</v>
      </c>
      <c r="AR118" s="197">
        <f t="shared" ca="1" si="41"/>
        <v>-48.673518720368918</v>
      </c>
      <c r="AS118" s="197">
        <f t="shared" ca="1" si="42"/>
        <v>25.394879332366457</v>
      </c>
      <c r="AT118" s="197">
        <f t="shared" ca="1" si="43"/>
        <v>-68.915813840371129</v>
      </c>
      <c r="AU118" s="200">
        <f t="shared" ca="1" si="44"/>
        <v>-31.644929467528243</v>
      </c>
      <c r="AV118" s="199">
        <f t="shared" ca="1" si="45"/>
        <v>-17.579379398019967</v>
      </c>
      <c r="AW118" s="197" t="str">
        <f t="shared" ca="1" si="46"/>
        <v/>
      </c>
      <c r="AX118" s="198" t="str">
        <f t="shared" ca="1" si="47"/>
        <v/>
      </c>
      <c r="AY118" s="199" t="str">
        <f t="shared" ca="1" si="48"/>
        <v/>
      </c>
    </row>
    <row r="119" spans="1:51">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30"/>
        <v>E06000042</v>
      </c>
      <c r="F119" s="29" t="str">
        <f ca="1">IF(E119="","",VLOOKUP(E119,'Org list'!$J$9:$K$636,2,0))</f>
        <v>Milton Keynes</v>
      </c>
      <c r="G119" s="196">
        <f ca="1">IFERROR(IF((VLOOKUP($E119,'DTOC Backsheet'!$D$5:$BS$182,G$9,FALSE))="","",(VLOOKUP($E119,'DTOC Backsheet'!$D$5:$BS$182,G$9,FALSE))),"")</f>
        <v>573.16674627315922</v>
      </c>
      <c r="H119" s="197">
        <f ca="1">IFERROR(IF((VLOOKUP($E119,'DTOC Backsheet'!$D$5:$BS$182,H$9,FALSE))="","",(VLOOKUP($E119,'DTOC Backsheet'!$D$5:$BS$182,H$9,FALSE))),"")</f>
        <v>489.7056235702255</v>
      </c>
      <c r="I119" s="197">
        <f ca="1">IFERROR(IF((VLOOKUP($E119,'DTOC Backsheet'!$D$5:$BS$182,I$9,FALSE))="","",(VLOOKUP($E119,'DTOC Backsheet'!$D$5:$BS$182,I$9,FALSE))),"")</f>
        <v>651.60009050001258</v>
      </c>
      <c r="J119" s="198">
        <f ca="1">IFERROR(IF((VLOOKUP($E119,'DTOC Backsheet'!$D$5:$BS$182,J$9,FALSE))="","",(VLOOKUP($E119,'DTOC Backsheet'!$D$5:$BS$182,J$9,FALSE))),"")</f>
        <v>705.39732019407222</v>
      </c>
      <c r="K119" s="223">
        <f ca="1">IFERROR(IF((VLOOKUP($E119,'DTOC Backsheet'!$D$5:$BS$182,K$9,FALSE))="","",(VLOOKUP($E119,'DTOC Backsheet'!$D$5:$BS$182,K$9,FALSE))),"")</f>
        <v>587.74730385379223</v>
      </c>
      <c r="L119" s="199">
        <f ca="1">IFERROR(IF((VLOOKUP($E119,'DTOC Backsheet'!$D$5:$BS$182,L$9,FALSE))="","",(VLOOKUP($E119,'DTOC Backsheet'!$D$5:$BS$182,L$9,FALSE))),"")</f>
        <v>656.62786897609294</v>
      </c>
      <c r="M119" s="197">
        <f ca="1">IFERROR(IF((VLOOKUP($E119,'DTOC Backsheet'!$D$5:$BS$182,M$9,FALSE))="","",(VLOOKUP($E119,'DTOC Backsheet'!$D$5:$BS$182,M$9,FALSE))),"")</f>
        <v>510.44192290764363</v>
      </c>
      <c r="N119" s="198">
        <f ca="1">IFERROR(IF((VLOOKUP($E119,'DTOC Backsheet'!$D$5:$BS$182,N$9,FALSE))="","",(VLOOKUP($E119,'DTOC Backsheet'!$D$5:$BS$182,N$9,FALSE))),"")</f>
        <v>417.18334029672332</v>
      </c>
      <c r="O119" s="199">
        <f ca="1">IFERROR(IF((VLOOKUP($E119,'DTOC Backsheet'!$D$5:$BS$182,O$9,FALSE))="","",(VLOOKUP($E119,'DTOC Backsheet'!$D$5:$BS$182,O$9,FALSE))),"")</f>
        <v>617.09402536162168</v>
      </c>
      <c r="P119" s="197">
        <f ca="1">IFERROR(IF((VLOOKUP($E119,'DTOC Backsheet'!$D$5:$BS$182,P$9,FALSE))="","",(VLOOKUP($E119,'DTOC Backsheet'!$D$5:$BS$182,P$9,FALSE))),"")</f>
        <v>540.40372285285423</v>
      </c>
      <c r="Q119" s="197">
        <f ca="1">IFERROR(IF((VLOOKUP($E119,'DTOC Backsheet'!$D$5:$BS$182,Q$9,FALSE))="","",(VLOOKUP($E119,'DTOC Backsheet'!$D$5:$BS$182,Q$9,FALSE))),"")</f>
        <v>470.11254649132553</v>
      </c>
      <c r="R119" s="197">
        <f ca="1">IFERROR(IF((VLOOKUP($E119,'DTOC Backsheet'!$D$5:$BS$182,R$9,FALSE))="","",(VLOOKUP($E119,'DTOC Backsheet'!$D$5:$BS$182,R$9,FALSE))),"")</f>
        <v>404.48429926034271</v>
      </c>
      <c r="S119" s="197">
        <f ca="1">IFERROR(IF((VLOOKUP($E119,'DTOC Backsheet'!$D$5:$BS$182,S$9,FALSE))="","",(VLOOKUP($E119,'DTOC Backsheet'!$D$5:$BS$182,S$9,FALSE))),"")</f>
        <v>339.94737586842388</v>
      </c>
      <c r="T119" s="223">
        <f ca="1">IFERROR(IF((VLOOKUP($E119,'DTOC Backsheet'!$D$5:$BS$182,T$9,FALSE))="","",(VLOOKUP($E119,'DTOC Backsheet'!$D$5:$BS$182,T$9,FALSE))),"")</f>
        <v>250.47142289848085</v>
      </c>
      <c r="U119" s="199">
        <f ca="1">IFERROR(IF((VLOOKUP($E119,'DTOC Backsheet'!$D$5:$BS$182,U$9,FALSE))="","",(VLOOKUP($E119,'DTOC Backsheet'!$D$5:$BS$182,U$9,FALSE))),"")</f>
        <v>258.82047032843019</v>
      </c>
      <c r="V119" s="197">
        <f ca="1">IFERROR(IF((VLOOKUP($E119,'DTOC Backsheet'!$D$5:$BS$182,V$9,FALSE))="","",(VLOOKUP($E119,'DTOC Backsheet'!$D$5:$BS$182,V$9,FALSE))),"")</f>
        <v>255.73813918375717</v>
      </c>
      <c r="W119" s="197">
        <f ca="1">IFERROR(IF((VLOOKUP($E119,'DTOC Backsheet'!$D$5:$BS$182,W$9,FALSE))="","",(VLOOKUP($E119,'DTOC Backsheet'!$D$5:$BS$182,W$9,FALSE))),"")</f>
        <v>230.98928700468392</v>
      </c>
      <c r="X119" s="200">
        <f ca="1">IFERROR(IF((VLOOKUP($E119,'DTOC Backsheet'!$D$5:$BS$182,X$9,FALSE))="","",(VLOOKUP($E119,'DTOC Backsheet'!$D$5:$BS$182,X$9,FALSE))),"")</f>
        <v>255.73813918375717</v>
      </c>
      <c r="Y119" s="196">
        <f ca="1">IFERROR(IF((VLOOKUP($E119,'DTOC Backsheet'!$D$5:$BS$182,Y$9,FALSE))="","",(VLOOKUP($E119,'DTOC Backsheet'!$D$5:$BS$182,Y$9,FALSE))),"")</f>
        <v>682.07739941497573</v>
      </c>
      <c r="Z119" s="197">
        <f ca="1">IFERROR(IF((VLOOKUP($E119,'DTOC Backsheet'!$D$5:$BS$182,Z$9,FALSE))="","",(VLOOKUP($E119,'DTOC Backsheet'!$D$5:$BS$182,Z$9,FALSE))),"")</f>
        <v>781.28865751169951</v>
      </c>
      <c r="AA119" s="197">
        <f ca="1">IFERROR(IF((VLOOKUP($E119,'DTOC Backsheet'!$D$5:$BS$182,AA$9,FALSE))="","",(VLOOKUP($E119,'DTOC Backsheet'!$D$5:$BS$182,AA$9,FALSE))),"")</f>
        <v>731.18697217285398</v>
      </c>
      <c r="AB119" s="197">
        <f ca="1">IFERROR(IF((VLOOKUP($E119,'DTOC Backsheet'!$D$5:$BS$182,AB$9,FALSE))="","",(VLOOKUP($E119,'DTOC Backsheet'!$D$5:$BS$182,AB$9,FALSE))),"")</f>
        <v>741.60415427300995</v>
      </c>
      <c r="AC119" s="223">
        <f ca="1">IFERROR(IF((VLOOKUP($E119,'DTOC Backsheet'!$D$5:$BS$182,AC$9,FALSE))="","",(VLOOKUP($E119,'DTOC Backsheet'!$D$5:$BS$182,AC$9,FALSE))),"")</f>
        <v>497.04840306458595</v>
      </c>
      <c r="AD119" s="199">
        <f ca="1">IFERROR(IF((VLOOKUP($E119,'DTOC Backsheet'!$D$5:$BS$182,AD$9,FALSE))="","",(VLOOKUP($E119,'DTOC Backsheet'!$D$5:$BS$182,AD$9,FALSE))),"")</f>
        <v>480.67854547862652</v>
      </c>
      <c r="AE119" s="197" t="str">
        <f ca="1">IFERROR(IF((VLOOKUP($E119,'DTOC Backsheet'!$D$5:$BS$182,AE$9,FALSE))="","",(VLOOKUP($E119,'DTOC Backsheet'!$D$5:$BS$182,AE$9,FALSE))),"")</f>
        <v/>
      </c>
      <c r="AF119" s="197" t="str">
        <f ca="1">IFERROR(IF((VLOOKUP($E119,'DTOC Backsheet'!$D$5:$BS$182,AF$9,FALSE))="","",(VLOOKUP($E119,'DTOC Backsheet'!$D$5:$BS$182,AF$9,FALSE))),"")</f>
        <v/>
      </c>
      <c r="AG119" s="201" t="str">
        <f ca="1">IFERROR(IF((VLOOKUP($E119,'DTOC Backsheet'!$D$5:$BS$182,AG$9,FALSE))="","",(VLOOKUP($E119,'DTOC Backsheet'!$D$5:$BS$182,AG$9,FALSE))),"")</f>
        <v/>
      </c>
      <c r="AH119" s="197">
        <f t="shared" ca="1" si="31"/>
        <v>-108.91065314181651</v>
      </c>
      <c r="AI119" s="197">
        <f t="shared" ca="1" si="32"/>
        <v>-291.58303394147401</v>
      </c>
      <c r="AJ119" s="197">
        <f t="shared" ca="1" si="33"/>
        <v>-79.5868816728414</v>
      </c>
      <c r="AK119" s="197">
        <f t="shared" ca="1" si="34"/>
        <v>-36.206834078937732</v>
      </c>
      <c r="AL119" s="200">
        <f t="shared" ca="1" si="35"/>
        <v>90.698900789206277</v>
      </c>
      <c r="AM119" s="199">
        <f t="shared" ca="1" si="36"/>
        <v>175.94932349746642</v>
      </c>
      <c r="AN119" s="197" t="str">
        <f t="shared" ca="1" si="37"/>
        <v/>
      </c>
      <c r="AO119" s="197" t="str">
        <f t="shared" ca="1" si="38"/>
        <v/>
      </c>
      <c r="AP119" s="200" t="str">
        <f t="shared" ca="1" si="39"/>
        <v/>
      </c>
      <c r="AQ119" s="196">
        <f t="shared" ca="1" si="40"/>
        <v>-141.6736765621215</v>
      </c>
      <c r="AR119" s="197">
        <f t="shared" ca="1" si="41"/>
        <v>-311.17611102037398</v>
      </c>
      <c r="AS119" s="197">
        <f t="shared" ca="1" si="42"/>
        <v>-326.70267291251128</v>
      </c>
      <c r="AT119" s="197">
        <f t="shared" ca="1" si="43"/>
        <v>-401.65677840458608</v>
      </c>
      <c r="AU119" s="200">
        <f t="shared" ca="1" si="44"/>
        <v>-246.5769801661051</v>
      </c>
      <c r="AV119" s="199">
        <f t="shared" ca="1" si="45"/>
        <v>-221.85807515019633</v>
      </c>
      <c r="AW119" s="197" t="str">
        <f t="shared" ca="1" si="46"/>
        <v/>
      </c>
      <c r="AX119" s="198" t="str">
        <f t="shared" ca="1" si="47"/>
        <v/>
      </c>
      <c r="AY119" s="199" t="str">
        <f t="shared" ca="1" si="48"/>
        <v/>
      </c>
    </row>
    <row r="120" spans="1:51">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30"/>
        <v>E08000021</v>
      </c>
      <c r="F120" s="29" t="str">
        <f ca="1">IF(E120="","",VLOOKUP(E120,'Org list'!$J$9:$K$636,2,0))</f>
        <v>Newcastle upon Tyne</v>
      </c>
      <c r="G120" s="196">
        <f ca="1">IFERROR(IF((VLOOKUP($E120,'DTOC Backsheet'!$D$5:$BS$182,G$9,FALSE))="","",(VLOOKUP($E120,'DTOC Backsheet'!$D$5:$BS$182,G$9,FALSE))),"")</f>
        <v>201.42390230307328</v>
      </c>
      <c r="H120" s="197">
        <f ca="1">IFERROR(IF((VLOOKUP($E120,'DTOC Backsheet'!$D$5:$BS$182,H$9,FALSE))="","",(VLOOKUP($E120,'DTOC Backsheet'!$D$5:$BS$182,H$9,FALSE))),"")</f>
        <v>159.61894144771847</v>
      </c>
      <c r="I120" s="197">
        <f ca="1">IFERROR(IF((VLOOKUP($E120,'DTOC Backsheet'!$D$5:$BS$182,I$9,FALSE))="","",(VLOOKUP($E120,'DTOC Backsheet'!$D$5:$BS$182,I$9,FALSE))),"")</f>
        <v>135.12714619912674</v>
      </c>
      <c r="J120" s="198">
        <f ca="1">IFERROR(IF((VLOOKUP($E120,'DTOC Backsheet'!$D$5:$BS$182,J$9,FALSE))="","",(VLOOKUP($E120,'DTOC Backsheet'!$D$5:$BS$182,J$9,FALSE))),"")</f>
        <v>136.39396319474355</v>
      </c>
      <c r="K120" s="223">
        <f ca="1">IFERROR(IF((VLOOKUP($E120,'DTOC Backsheet'!$D$5:$BS$182,K$9,FALSE))="","",(VLOOKUP($E120,'DTOC Backsheet'!$D$5:$BS$182,K$9,FALSE))),"")</f>
        <v>233.09432719349363</v>
      </c>
      <c r="L120" s="199">
        <f ca="1">IFERROR(IF((VLOOKUP($E120,'DTOC Backsheet'!$D$5:$BS$182,L$9,FALSE))="","",(VLOOKUP($E120,'DTOC Backsheet'!$D$5:$BS$182,L$9,FALSE))),"")</f>
        <v>98.389453326239163</v>
      </c>
      <c r="M120" s="197">
        <f ca="1">IFERROR(IF((VLOOKUP($E120,'DTOC Backsheet'!$D$5:$BS$182,M$9,FALSE))="","",(VLOOKUP($E120,'DTOC Backsheet'!$D$5:$BS$182,M$9,FALSE))),"")</f>
        <v>132.78350717269362</v>
      </c>
      <c r="N120" s="198">
        <f ca="1">IFERROR(IF((VLOOKUP($E120,'DTOC Backsheet'!$D$5:$BS$182,N$9,FALSE))="","",(VLOOKUP($E120,'DTOC Backsheet'!$D$5:$BS$182,N$9,FALSE))),"")</f>
        <v>139.04688015253765</v>
      </c>
      <c r="O120" s="199">
        <f ca="1">IFERROR(IF((VLOOKUP($E120,'DTOC Backsheet'!$D$5:$BS$182,O$9,FALSE))="","",(VLOOKUP($E120,'DTOC Backsheet'!$D$5:$BS$182,O$9,FALSE))),"")</f>
        <v>182.89049101144593</v>
      </c>
      <c r="P120" s="197">
        <f ca="1">IFERROR(IF((VLOOKUP($E120,'DTOC Backsheet'!$D$5:$BS$182,P$9,FALSE))="","",(VLOOKUP($E120,'DTOC Backsheet'!$D$5:$BS$182,P$9,FALSE))),"")</f>
        <v>172.05187319775391</v>
      </c>
      <c r="Q120" s="197">
        <f ca="1">IFERROR(IF((VLOOKUP($E120,'DTOC Backsheet'!$D$5:$BS$182,Q$9,FALSE))="","",(VLOOKUP($E120,'DTOC Backsheet'!$D$5:$BS$182,Q$9,FALSE))),"")</f>
        <v>172.05187319775391</v>
      </c>
      <c r="R120" s="197">
        <f ca="1">IFERROR(IF((VLOOKUP($E120,'DTOC Backsheet'!$D$5:$BS$182,R$9,FALSE))="","",(VLOOKUP($E120,'DTOC Backsheet'!$D$5:$BS$182,R$9,FALSE))),"")</f>
        <v>159.88889200478761</v>
      </c>
      <c r="S120" s="197">
        <f ca="1">IFERROR(IF((VLOOKUP($E120,'DTOC Backsheet'!$D$5:$BS$182,S$9,FALSE))="","",(VLOOKUP($E120,'DTOC Backsheet'!$D$5:$BS$182,S$9,FALSE))),"")</f>
        <v>165.21852173828054</v>
      </c>
      <c r="T120" s="223">
        <f ca="1">IFERROR(IF((VLOOKUP($E120,'DTOC Backsheet'!$D$5:$BS$182,T$9,FALSE))="","",(VLOOKUP($E120,'DTOC Backsheet'!$D$5:$BS$182,T$9,FALSE))),"")</f>
        <v>159.88889200478761</v>
      </c>
      <c r="U120" s="199">
        <f ca="1">IFERROR(IF((VLOOKUP($E120,'DTOC Backsheet'!$D$5:$BS$182,U$9,FALSE))="","",(VLOOKUP($E120,'DTOC Backsheet'!$D$5:$BS$182,U$9,FALSE))),"")</f>
        <v>165.21852173828054</v>
      </c>
      <c r="V120" s="197">
        <f ca="1">IFERROR(IF((VLOOKUP($E120,'DTOC Backsheet'!$D$5:$BS$182,V$9,FALSE))="","",(VLOOKUP($E120,'DTOC Backsheet'!$D$5:$BS$182,V$9,FALSE))),"")</f>
        <v>164.42195523920606</v>
      </c>
      <c r="W120" s="197">
        <f ca="1">IFERROR(IF((VLOOKUP($E120,'DTOC Backsheet'!$D$5:$BS$182,W$9,FALSE))="","",(VLOOKUP($E120,'DTOC Backsheet'!$D$5:$BS$182,W$9,FALSE))),"")</f>
        <v>148.51015311928285</v>
      </c>
      <c r="X120" s="200">
        <f ca="1">IFERROR(IF((VLOOKUP($E120,'DTOC Backsheet'!$D$5:$BS$182,X$9,FALSE))="","",(VLOOKUP($E120,'DTOC Backsheet'!$D$5:$BS$182,X$9,FALSE))),"")</f>
        <v>164.42195523920606</v>
      </c>
      <c r="Y120" s="196">
        <f ca="1">IFERROR(IF((VLOOKUP($E120,'DTOC Backsheet'!$D$5:$BS$182,Y$9,FALSE))="","",(VLOOKUP($E120,'DTOC Backsheet'!$D$5:$BS$182,Y$9,FALSE))),"")</f>
        <v>145.31025313238169</v>
      </c>
      <c r="Z120" s="197">
        <f ca="1">IFERROR(IF((VLOOKUP($E120,'DTOC Backsheet'!$D$5:$BS$182,Z$9,FALSE))="","",(VLOOKUP($E120,'DTOC Backsheet'!$D$5:$BS$182,Z$9,FALSE))),"")</f>
        <v>189.15386399128997</v>
      </c>
      <c r="AA120" s="197">
        <f ca="1">IFERROR(IF((VLOOKUP($E120,'DTOC Backsheet'!$D$5:$BS$182,AA$9,FALSE))="","",(VLOOKUP($E120,'DTOC Backsheet'!$D$5:$BS$182,AA$9,FALSE))),"")</f>
        <v>133.61862357000615</v>
      </c>
      <c r="AB120" s="197">
        <f ca="1">IFERROR(IF((VLOOKUP($E120,'DTOC Backsheet'!$D$5:$BS$182,AB$9,FALSE))="","",(VLOOKUP($E120,'DTOC Backsheet'!$D$5:$BS$182,AB$9,FALSE))),"")</f>
        <v>189.15386399128997</v>
      </c>
      <c r="AC120" s="223">
        <f ca="1">IFERROR(IF((VLOOKUP($E120,'DTOC Backsheet'!$D$5:$BS$182,AC$9,FALSE))="","",(VLOOKUP($E120,'DTOC Backsheet'!$D$5:$BS$182,AC$9,FALSE))),"")</f>
        <v>88.104779916472808</v>
      </c>
      <c r="AD120" s="199">
        <f ca="1">IFERROR(IF((VLOOKUP($E120,'DTOC Backsheet'!$D$5:$BS$182,AD$9,FALSE))="","",(VLOOKUP($E120,'DTOC Backsheet'!$D$5:$BS$182,AD$9,FALSE))),"")</f>
        <v>206.27375013619701</v>
      </c>
      <c r="AE120" s="197" t="str">
        <f ca="1">IFERROR(IF((VLOOKUP($E120,'DTOC Backsheet'!$D$5:$BS$182,AE$9,FALSE))="","",(VLOOKUP($E120,'DTOC Backsheet'!$D$5:$BS$182,AE$9,FALSE))),"")</f>
        <v/>
      </c>
      <c r="AF120" s="197" t="str">
        <f ca="1">IFERROR(IF((VLOOKUP($E120,'DTOC Backsheet'!$D$5:$BS$182,AF$9,FALSE))="","",(VLOOKUP($E120,'DTOC Backsheet'!$D$5:$BS$182,AF$9,FALSE))),"")</f>
        <v/>
      </c>
      <c r="AG120" s="201" t="str">
        <f ca="1">IFERROR(IF((VLOOKUP($E120,'DTOC Backsheet'!$D$5:$BS$182,AG$9,FALSE))="","",(VLOOKUP($E120,'DTOC Backsheet'!$D$5:$BS$182,AG$9,FALSE))),"")</f>
        <v/>
      </c>
      <c r="AH120" s="197">
        <f t="shared" ca="1" si="31"/>
        <v>56.113649170691588</v>
      </c>
      <c r="AI120" s="197">
        <f t="shared" ca="1" si="32"/>
        <v>-29.534922543571497</v>
      </c>
      <c r="AJ120" s="197">
        <f t="shared" ca="1" si="33"/>
        <v>1.5085226291205913</v>
      </c>
      <c r="AK120" s="197">
        <f t="shared" ca="1" si="34"/>
        <v>-52.759900796546418</v>
      </c>
      <c r="AL120" s="200">
        <f t="shared" ca="1" si="35"/>
        <v>144.98954727702082</v>
      </c>
      <c r="AM120" s="199">
        <f t="shared" ca="1" si="36"/>
        <v>-107.88429680995785</v>
      </c>
      <c r="AN120" s="197" t="str">
        <f t="shared" ca="1" si="37"/>
        <v/>
      </c>
      <c r="AO120" s="197" t="str">
        <f t="shared" ca="1" si="38"/>
        <v/>
      </c>
      <c r="AP120" s="200" t="str">
        <f t="shared" ca="1" si="39"/>
        <v/>
      </c>
      <c r="AQ120" s="196">
        <f t="shared" ca="1" si="40"/>
        <v>26.741620065372217</v>
      </c>
      <c r="AR120" s="197">
        <f t="shared" ca="1" si="41"/>
        <v>-17.101990793536061</v>
      </c>
      <c r="AS120" s="197">
        <f t="shared" ca="1" si="42"/>
        <v>26.270268434781457</v>
      </c>
      <c r="AT120" s="197">
        <f t="shared" ca="1" si="43"/>
        <v>-23.935342253009424</v>
      </c>
      <c r="AU120" s="200">
        <f t="shared" ca="1" si="44"/>
        <v>71.784112088314799</v>
      </c>
      <c r="AV120" s="199">
        <f t="shared" ca="1" si="45"/>
        <v>-41.055228397916466</v>
      </c>
      <c r="AW120" s="197" t="str">
        <f t="shared" ca="1" si="46"/>
        <v/>
      </c>
      <c r="AX120" s="198" t="str">
        <f t="shared" ca="1" si="47"/>
        <v/>
      </c>
      <c r="AY120" s="199" t="str">
        <f t="shared" ca="1" si="48"/>
        <v/>
      </c>
    </row>
    <row r="121" spans="1:51">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30"/>
        <v>E09000025</v>
      </c>
      <c r="F121" s="29" t="str">
        <f ca="1">IF(E121="","",VLOOKUP(E121,'Org list'!$J$9:$K$636,2,0))</f>
        <v>Newham</v>
      </c>
      <c r="G121" s="196">
        <f ca="1">IFERROR(IF((VLOOKUP($E121,'DTOC Backsheet'!$D$5:$BS$182,G$9,FALSE))="","",(VLOOKUP($E121,'DTOC Backsheet'!$D$5:$BS$182,G$9,FALSE))),"")</f>
        <v>99.234695847587858</v>
      </c>
      <c r="H121" s="197">
        <f ca="1">IFERROR(IF((VLOOKUP($E121,'DTOC Backsheet'!$D$5:$BS$182,H$9,FALSE))="","",(VLOOKUP($E121,'DTOC Backsheet'!$D$5:$BS$182,H$9,FALSE))),"")</f>
        <v>100.77920473237523</v>
      </c>
      <c r="I121" s="197">
        <f ca="1">IFERROR(IF((VLOOKUP($E121,'DTOC Backsheet'!$D$5:$BS$182,I$9,FALSE))="","",(VLOOKUP($E121,'DTOC Backsheet'!$D$5:$BS$182,I$9,FALSE))),"")</f>
        <v>108.88787637750887</v>
      </c>
      <c r="J121" s="198">
        <f ca="1">IFERROR(IF((VLOOKUP($E121,'DTOC Backsheet'!$D$5:$BS$182,J$9,FALSE))="","",(VLOOKUP($E121,'DTOC Backsheet'!$D$5:$BS$182,J$9,FALSE))),"")</f>
        <v>147.8867257183897</v>
      </c>
      <c r="K121" s="223">
        <f ca="1">IFERROR(IF((VLOOKUP($E121,'DTOC Backsheet'!$D$5:$BS$182,K$9,FALSE))="","",(VLOOKUP($E121,'DTOC Backsheet'!$D$5:$BS$182,K$9,FALSE))),"")</f>
        <v>149.43123460317705</v>
      </c>
      <c r="L121" s="199">
        <f ca="1">IFERROR(IF((VLOOKUP($E121,'DTOC Backsheet'!$D$5:$BS$182,L$9,FALSE))="","",(VLOOKUP($E121,'DTOC Backsheet'!$D$5:$BS$182,L$9,FALSE))),"")</f>
        <v>84.947988663304784</v>
      </c>
      <c r="M121" s="197">
        <f ca="1">IFERROR(IF((VLOOKUP($E121,'DTOC Backsheet'!$D$5:$BS$182,M$9,FALSE))="","",(VLOOKUP($E121,'DTOC Backsheet'!$D$5:$BS$182,M$9,FALSE))),"")</f>
        <v>94.839101239054131</v>
      </c>
      <c r="N121" s="198">
        <f ca="1">IFERROR(IF((VLOOKUP($E121,'DTOC Backsheet'!$D$5:$BS$182,N$9,FALSE))="","",(VLOOKUP($E121,'DTOC Backsheet'!$D$5:$BS$182,N$9,FALSE))),"")</f>
        <v>106.31157316313326</v>
      </c>
      <c r="O121" s="199">
        <f ca="1">IFERROR(IF((VLOOKUP($E121,'DTOC Backsheet'!$D$5:$BS$182,O$9,FALSE))="","",(VLOOKUP($E121,'DTOC Backsheet'!$D$5:$BS$182,O$9,FALSE))),"")</f>
        <v>97.133595623869965</v>
      </c>
      <c r="P121" s="197">
        <f ca="1">IFERROR(IF((VLOOKUP($E121,'DTOC Backsheet'!$D$5:$BS$182,P$9,FALSE))="","",(VLOOKUP($E121,'DTOC Backsheet'!$D$5:$BS$182,P$9,FALSE))),"")</f>
        <v>0</v>
      </c>
      <c r="Q121" s="197">
        <f ca="1">IFERROR(IF((VLOOKUP($E121,'DTOC Backsheet'!$D$5:$BS$182,Q$9,FALSE))="","",(VLOOKUP($E121,'DTOC Backsheet'!$D$5:$BS$182,Q$9,FALSE))),"")</f>
        <v>0</v>
      </c>
      <c r="R121" s="197">
        <f ca="1">IFERROR(IF((VLOOKUP($E121,'DTOC Backsheet'!$D$5:$BS$182,R$9,FALSE))="","",(VLOOKUP($E121,'DTOC Backsheet'!$D$5:$BS$182,R$9,FALSE))),"")</f>
        <v>0</v>
      </c>
      <c r="S121" s="197">
        <f ca="1">IFERROR(IF((VLOOKUP($E121,'DTOC Backsheet'!$D$5:$BS$182,S$9,FALSE))="","",(VLOOKUP($E121,'DTOC Backsheet'!$D$5:$BS$182,S$9,FALSE))),"")</f>
        <v>0</v>
      </c>
      <c r="T121" s="223">
        <f ca="1">IFERROR(IF((VLOOKUP($E121,'DTOC Backsheet'!$D$5:$BS$182,T$9,FALSE))="","",(VLOOKUP($E121,'DTOC Backsheet'!$D$5:$BS$182,T$9,FALSE))),"")</f>
        <v>101.07723411120217</v>
      </c>
      <c r="U121" s="199">
        <f ca="1">IFERROR(IF((VLOOKUP($E121,'DTOC Backsheet'!$D$5:$BS$182,U$9,FALSE))="","",(VLOOKUP($E121,'DTOC Backsheet'!$D$5:$BS$182,U$9,FALSE))),"")</f>
        <v>104.44647524824227</v>
      </c>
      <c r="V121" s="197">
        <f ca="1">IFERROR(IF((VLOOKUP($E121,'DTOC Backsheet'!$D$5:$BS$182,V$9,FALSE))="","",(VLOOKUP($E121,'DTOC Backsheet'!$D$5:$BS$182,V$9,FALSE))),"")</f>
        <v>102.55899423826931</v>
      </c>
      <c r="W121" s="197">
        <f ca="1">IFERROR(IF((VLOOKUP($E121,'DTOC Backsheet'!$D$5:$BS$182,W$9,FALSE))="","",(VLOOKUP($E121,'DTOC Backsheet'!$D$5:$BS$182,W$9,FALSE))),"")</f>
        <v>92.63393027972711</v>
      </c>
      <c r="X121" s="200">
        <f ca="1">IFERROR(IF((VLOOKUP($E121,'DTOC Backsheet'!$D$5:$BS$182,X$9,FALSE))="","",(VLOOKUP($E121,'DTOC Backsheet'!$D$5:$BS$182,X$9,FALSE))),"")</f>
        <v>102.55899423826931</v>
      </c>
      <c r="Y121" s="196">
        <f ca="1">IFERROR(IF((VLOOKUP($E121,'DTOC Backsheet'!$D$5:$BS$182,Y$9,FALSE))="","",(VLOOKUP($E121,'DTOC Backsheet'!$D$5:$BS$182,Y$9,FALSE))),"")</f>
        <v>120.84337093363349</v>
      </c>
      <c r="Z121" s="197">
        <f ca="1">IFERROR(IF((VLOOKUP($E121,'DTOC Backsheet'!$D$5:$BS$182,Z$9,FALSE))="","",(VLOOKUP($E121,'DTOC Backsheet'!$D$5:$BS$182,Z$9,FALSE))),"")</f>
        <v>158.70252828309461</v>
      </c>
      <c r="AA121" s="197">
        <f ca="1">IFERROR(IF((VLOOKUP($E121,'DTOC Backsheet'!$D$5:$BS$182,AA$9,FALSE))="","",(VLOOKUP($E121,'DTOC Backsheet'!$D$5:$BS$182,AA$9,FALSE))),"")</f>
        <v>114.34230350998865</v>
      </c>
      <c r="AB121" s="197">
        <f ca="1">IFERROR(IF((VLOOKUP($E121,'DTOC Backsheet'!$D$5:$BS$182,AB$9,FALSE))="","",(VLOOKUP($E121,'DTOC Backsheet'!$D$5:$BS$182,AB$9,FALSE))),"")</f>
        <v>121.60820239523876</v>
      </c>
      <c r="AC121" s="223">
        <f ca="1">IFERROR(IF((VLOOKUP($E121,'DTOC Backsheet'!$D$5:$BS$182,AC$9,FALSE))="","",(VLOOKUP($E121,'DTOC Backsheet'!$D$5:$BS$182,AC$9,FALSE))),"")</f>
        <v>137.66966308894953</v>
      </c>
      <c r="AD121" s="199">
        <f ca="1">IFERROR(IF((VLOOKUP($E121,'DTOC Backsheet'!$D$5:$BS$182,AD$9,FALSE))="","",(VLOOKUP($E121,'DTOC Backsheet'!$D$5:$BS$182,AD$9,FALSE))),"")</f>
        <v>119.69612374122558</v>
      </c>
      <c r="AE121" s="197" t="str">
        <f ca="1">IFERROR(IF((VLOOKUP($E121,'DTOC Backsheet'!$D$5:$BS$182,AE$9,FALSE))="","",(VLOOKUP($E121,'DTOC Backsheet'!$D$5:$BS$182,AE$9,FALSE))),"")</f>
        <v/>
      </c>
      <c r="AF121" s="197" t="str">
        <f ca="1">IFERROR(IF((VLOOKUP($E121,'DTOC Backsheet'!$D$5:$BS$182,AF$9,FALSE))="","",(VLOOKUP($E121,'DTOC Backsheet'!$D$5:$BS$182,AF$9,FALSE))),"")</f>
        <v/>
      </c>
      <c r="AG121" s="201" t="str">
        <f ca="1">IFERROR(IF((VLOOKUP($E121,'DTOC Backsheet'!$D$5:$BS$182,AG$9,FALSE))="","",(VLOOKUP($E121,'DTOC Backsheet'!$D$5:$BS$182,AG$9,FALSE))),"")</f>
        <v/>
      </c>
      <c r="AH121" s="197">
        <f t="shared" ca="1" si="31"/>
        <v>-21.608675086045636</v>
      </c>
      <c r="AI121" s="197">
        <f t="shared" ca="1" si="32"/>
        <v>-57.923323550719374</v>
      </c>
      <c r="AJ121" s="197">
        <f t="shared" ca="1" si="33"/>
        <v>-5.4544271324797791</v>
      </c>
      <c r="AK121" s="197">
        <f t="shared" ca="1" si="34"/>
        <v>26.278523323150935</v>
      </c>
      <c r="AL121" s="200">
        <f t="shared" ca="1" si="35"/>
        <v>11.761571514227512</v>
      </c>
      <c r="AM121" s="199">
        <f t="shared" ca="1" si="36"/>
        <v>-34.748135077920793</v>
      </c>
      <c r="AN121" s="197" t="str">
        <f t="shared" ca="1" si="37"/>
        <v/>
      </c>
      <c r="AO121" s="197" t="str">
        <f t="shared" ca="1" si="38"/>
        <v/>
      </c>
      <c r="AP121" s="200" t="str">
        <f t="shared" ca="1" si="39"/>
        <v/>
      </c>
      <c r="AQ121" s="196">
        <f t="shared" ca="1" si="40"/>
        <v>-120.84337093363349</v>
      </c>
      <c r="AR121" s="197">
        <f t="shared" ca="1" si="41"/>
        <v>-158.70252828309461</v>
      </c>
      <c r="AS121" s="197">
        <f t="shared" ca="1" si="42"/>
        <v>-114.34230350998865</v>
      </c>
      <c r="AT121" s="197">
        <f t="shared" ca="1" si="43"/>
        <v>-121.60820239523876</v>
      </c>
      <c r="AU121" s="200">
        <f t="shared" ca="1" si="44"/>
        <v>-36.59242897774736</v>
      </c>
      <c r="AV121" s="199">
        <f t="shared" ca="1" si="45"/>
        <v>-15.249648492983312</v>
      </c>
      <c r="AW121" s="197" t="str">
        <f t="shared" ca="1" si="46"/>
        <v/>
      </c>
      <c r="AX121" s="198" t="str">
        <f t="shared" ca="1" si="47"/>
        <v/>
      </c>
      <c r="AY121" s="199" t="str">
        <f t="shared" ca="1" si="48"/>
        <v/>
      </c>
    </row>
    <row r="122" spans="1:51">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30"/>
        <v>E10000020</v>
      </c>
      <c r="F122" s="29" t="str">
        <f ca="1">IF(E122="","",VLOOKUP(E122,'Org list'!$J$9:$K$636,2,0))</f>
        <v>Norfolk</v>
      </c>
      <c r="G122" s="196">
        <f ca="1">IFERROR(IF((VLOOKUP($E122,'DTOC Backsheet'!$D$5:$BS$182,G$9,FALSE))="","",(VLOOKUP($E122,'DTOC Backsheet'!$D$5:$BS$182,G$9,FALSE))),"")</f>
        <v>335.55700387032135</v>
      </c>
      <c r="H122" s="197">
        <f ca="1">IFERROR(IF((VLOOKUP($E122,'DTOC Backsheet'!$D$5:$BS$182,H$9,FALSE))="","",(VLOOKUP($E122,'DTOC Backsheet'!$D$5:$BS$182,H$9,FALSE))),"")</f>
        <v>309.54268769398305</v>
      </c>
      <c r="I122" s="197">
        <f ca="1">IFERROR(IF((VLOOKUP($E122,'DTOC Backsheet'!$D$5:$BS$182,I$9,FALSE))="","",(VLOOKUP($E122,'DTOC Backsheet'!$D$5:$BS$182,I$9,FALSE))),"")</f>
        <v>294.87504133923915</v>
      </c>
      <c r="J122" s="198">
        <f ca="1">IFERROR(IF((VLOOKUP($E122,'DTOC Backsheet'!$D$5:$BS$182,J$9,FALSE))="","",(VLOOKUP($E122,'DTOC Backsheet'!$D$5:$BS$182,J$9,FALSE))),"")</f>
        <v>279.23877682899325</v>
      </c>
      <c r="K122" s="223">
        <f ca="1">IFERROR(IF((VLOOKUP($E122,'DTOC Backsheet'!$D$5:$BS$182,K$9,FALSE))="","",(VLOOKUP($E122,'DTOC Backsheet'!$D$5:$BS$182,K$9,FALSE))),"")</f>
        <v>297.64252178353047</v>
      </c>
      <c r="L122" s="199">
        <f ca="1">IFERROR(IF((VLOOKUP($E122,'DTOC Backsheet'!$D$5:$BS$182,L$9,FALSE))="","",(VLOOKUP($E122,'DTOC Backsheet'!$D$5:$BS$182,L$9,FALSE))),"")</f>
        <v>277.30154051798934</v>
      </c>
      <c r="M122" s="197">
        <f ca="1">IFERROR(IF((VLOOKUP($E122,'DTOC Backsheet'!$D$5:$BS$182,M$9,FALSE))="","",(VLOOKUP($E122,'DTOC Backsheet'!$D$5:$BS$182,M$9,FALSE))),"")</f>
        <v>348.48101536467522</v>
      </c>
      <c r="N122" s="198">
        <f ca="1">IFERROR(IF((VLOOKUP($E122,'DTOC Backsheet'!$D$5:$BS$182,N$9,FALSE))="","",(VLOOKUP($E122,'DTOC Backsheet'!$D$5:$BS$182,N$9,FALSE))),"")</f>
        <v>279.52801824867907</v>
      </c>
      <c r="O122" s="199">
        <f ca="1">IFERROR(IF((VLOOKUP($E122,'DTOC Backsheet'!$D$5:$BS$182,O$9,FALSE))="","",(VLOOKUP($E122,'DTOC Backsheet'!$D$5:$BS$182,O$9,FALSE))),"")</f>
        <v>350.95836855447146</v>
      </c>
      <c r="P122" s="197">
        <f ca="1">IFERROR(IF((VLOOKUP($E122,'DTOC Backsheet'!$D$5:$BS$182,P$9,FALSE))="","",(VLOOKUP($E122,'DTOC Backsheet'!$D$5:$BS$182,P$9,FALSE))),"")</f>
        <v>301.0291842772358</v>
      </c>
      <c r="Q122" s="197">
        <f ca="1">IFERROR(IF((VLOOKUP($E122,'DTOC Backsheet'!$D$5:$BS$182,Q$9,FALSE))="","",(VLOOKUP($E122,'DTOC Backsheet'!$D$5:$BS$182,Q$9,FALSE))),"")</f>
        <v>288.54688820792683</v>
      </c>
      <c r="R122" s="197">
        <f ca="1">IFERROR(IF((VLOOKUP($E122,'DTOC Backsheet'!$D$5:$BS$182,R$9,FALSE))="","",(VLOOKUP($E122,'DTOC Backsheet'!$D$5:$BS$182,R$9,FALSE))),"")</f>
        <v>267.15928271479163</v>
      </c>
      <c r="S122" s="197">
        <f ca="1">IFERROR(IF((VLOOKUP($E122,'DTOC Backsheet'!$D$5:$BS$182,S$9,FALSE))="","",(VLOOKUP($E122,'DTOC Backsheet'!$D$5:$BS$182,S$9,FALSE))),"")</f>
        <v>263.58229606930905</v>
      </c>
      <c r="T122" s="223">
        <f ca="1">IFERROR(IF((VLOOKUP($E122,'DTOC Backsheet'!$D$5:$BS$182,T$9,FALSE))="","",(VLOOKUP($E122,'DTOC Backsheet'!$D$5:$BS$182,T$9,FALSE))),"")</f>
        <v>243.00000000000003</v>
      </c>
      <c r="U122" s="199">
        <f ca="1">IFERROR(IF((VLOOKUP($E122,'DTOC Backsheet'!$D$5:$BS$182,U$9,FALSE))="","",(VLOOKUP($E122,'DTOC Backsheet'!$D$5:$BS$182,U$9,FALSE))),"")</f>
        <v>251.09999999999997</v>
      </c>
      <c r="V122" s="197">
        <f ca="1">IFERROR(IF((VLOOKUP($E122,'DTOC Backsheet'!$D$5:$BS$182,V$9,FALSE))="","",(VLOOKUP($E122,'DTOC Backsheet'!$D$5:$BS$182,V$9,FALSE))),"")</f>
        <v>251.10000000000002</v>
      </c>
      <c r="W122" s="197">
        <f ca="1">IFERROR(IF((VLOOKUP($E122,'DTOC Backsheet'!$D$5:$BS$182,W$9,FALSE))="","",(VLOOKUP($E122,'DTOC Backsheet'!$D$5:$BS$182,W$9,FALSE))),"")</f>
        <v>226.8</v>
      </c>
      <c r="X122" s="200">
        <f ca="1">IFERROR(IF((VLOOKUP($E122,'DTOC Backsheet'!$D$5:$BS$182,X$9,FALSE))="","",(VLOOKUP($E122,'DTOC Backsheet'!$D$5:$BS$182,X$9,FALSE))),"")</f>
        <v>251.10000000000002</v>
      </c>
      <c r="Y122" s="196">
        <f ca="1">IFERROR(IF((VLOOKUP($E122,'DTOC Backsheet'!$D$5:$BS$182,Y$9,FALSE))="","",(VLOOKUP($E122,'DTOC Backsheet'!$D$5:$BS$182,Y$9,FALSE))),"")</f>
        <v>345.8660314421125</v>
      </c>
      <c r="Z122" s="197">
        <f ca="1">IFERROR(IF((VLOOKUP($E122,'DTOC Backsheet'!$D$5:$BS$182,Z$9,FALSE))="","",(VLOOKUP($E122,'DTOC Backsheet'!$D$5:$BS$182,Z$9,FALSE))),"")</f>
        <v>310.21967165559948</v>
      </c>
      <c r="AA122" s="197">
        <f ca="1">IFERROR(IF((VLOOKUP($E122,'DTOC Backsheet'!$D$5:$BS$182,AA$9,FALSE))="","",(VLOOKUP($E122,'DTOC Backsheet'!$D$5:$BS$182,AA$9,FALSE))),"")</f>
        <v>334.44268062249637</v>
      </c>
      <c r="AB122" s="197">
        <f ca="1">IFERROR(IF((VLOOKUP($E122,'DTOC Backsheet'!$D$5:$BS$182,AB$9,FALSE))="","",(VLOOKUP($E122,'DTOC Backsheet'!$D$5:$BS$182,AB$9,FALSE))),"")</f>
        <v>439.3172989905384</v>
      </c>
      <c r="AC122" s="223">
        <f ca="1">IFERROR(IF((VLOOKUP($E122,'DTOC Backsheet'!$D$5:$BS$182,AC$9,FALSE))="","",(VLOOKUP($E122,'DTOC Backsheet'!$D$5:$BS$182,AC$9,FALSE))),"")</f>
        <v>404.63435433339066</v>
      </c>
      <c r="AD122" s="199">
        <f ca="1">IFERROR(IF((VLOOKUP($E122,'DTOC Backsheet'!$D$5:$BS$182,AD$9,FALSE))="","",(VLOOKUP($E122,'DTOC Backsheet'!$D$5:$BS$182,AD$9,FALSE))),"")</f>
        <v>331.13954303610132</v>
      </c>
      <c r="AE122" s="197" t="str">
        <f ca="1">IFERROR(IF((VLOOKUP($E122,'DTOC Backsheet'!$D$5:$BS$182,AE$9,FALSE))="","",(VLOOKUP($E122,'DTOC Backsheet'!$D$5:$BS$182,AE$9,FALSE))),"")</f>
        <v/>
      </c>
      <c r="AF122" s="197" t="str">
        <f ca="1">IFERROR(IF((VLOOKUP($E122,'DTOC Backsheet'!$D$5:$BS$182,AF$9,FALSE))="","",(VLOOKUP($E122,'DTOC Backsheet'!$D$5:$BS$182,AF$9,FALSE))),"")</f>
        <v/>
      </c>
      <c r="AG122" s="201" t="str">
        <f ca="1">IFERROR(IF((VLOOKUP($E122,'DTOC Backsheet'!$D$5:$BS$182,AG$9,FALSE))="","",(VLOOKUP($E122,'DTOC Backsheet'!$D$5:$BS$182,AG$9,FALSE))),"")</f>
        <v/>
      </c>
      <c r="AH122" s="197">
        <f t="shared" ca="1" si="31"/>
        <v>-10.309027571791148</v>
      </c>
      <c r="AI122" s="197">
        <f t="shared" ca="1" si="32"/>
        <v>-0.67698396161642904</v>
      </c>
      <c r="AJ122" s="197">
        <f t="shared" ca="1" si="33"/>
        <v>-39.567639283257222</v>
      </c>
      <c r="AK122" s="197">
        <f t="shared" ca="1" si="34"/>
        <v>-160.07852216154515</v>
      </c>
      <c r="AL122" s="200">
        <f t="shared" ca="1" si="35"/>
        <v>-106.99183254986019</v>
      </c>
      <c r="AM122" s="199">
        <f t="shared" ca="1" si="36"/>
        <v>-53.838002518111978</v>
      </c>
      <c r="AN122" s="197" t="str">
        <f t="shared" ca="1" si="37"/>
        <v/>
      </c>
      <c r="AO122" s="197" t="str">
        <f t="shared" ca="1" si="38"/>
        <v/>
      </c>
      <c r="AP122" s="200" t="str">
        <f t="shared" ca="1" si="39"/>
        <v/>
      </c>
      <c r="AQ122" s="196">
        <f t="shared" ca="1" si="40"/>
        <v>-44.836847164876701</v>
      </c>
      <c r="AR122" s="197">
        <f t="shared" ca="1" si="41"/>
        <v>-21.672783447672657</v>
      </c>
      <c r="AS122" s="197">
        <f t="shared" ca="1" si="42"/>
        <v>-67.283397907704739</v>
      </c>
      <c r="AT122" s="197">
        <f t="shared" ca="1" si="43"/>
        <v>-175.73500292122935</v>
      </c>
      <c r="AU122" s="200">
        <f t="shared" ca="1" si="44"/>
        <v>-161.63435433339063</v>
      </c>
      <c r="AV122" s="199">
        <f t="shared" ca="1" si="45"/>
        <v>-80.03954303610135</v>
      </c>
      <c r="AW122" s="197" t="str">
        <f t="shared" ca="1" si="46"/>
        <v/>
      </c>
      <c r="AX122" s="198" t="str">
        <f t="shared" ca="1" si="47"/>
        <v/>
      </c>
      <c r="AY122" s="199" t="str">
        <f t="shared" ca="1" si="48"/>
        <v/>
      </c>
    </row>
    <row r="123" spans="1:51">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30"/>
        <v>E06000012</v>
      </c>
      <c r="F123" s="29" t="str">
        <f ca="1">IF(E123="","",VLOOKUP(E123,'Org list'!$J$9:$K$636,2,0))</f>
        <v>North East Lincolnshire</v>
      </c>
      <c r="G123" s="196">
        <f ca="1">IFERROR(IF((VLOOKUP($E123,'DTOC Backsheet'!$D$5:$BS$182,G$9,FALSE))="","",(VLOOKUP($E123,'DTOC Backsheet'!$D$5:$BS$182,G$9,FALSE))),"")</f>
        <v>261.21512817858195</v>
      </c>
      <c r="H123" s="197">
        <f ca="1">IFERROR(IF((VLOOKUP($E123,'DTOC Backsheet'!$D$5:$BS$182,H$9,FALSE))="","",(VLOOKUP($E123,'DTOC Backsheet'!$D$5:$BS$182,H$9,FALSE))),"")</f>
        <v>153.70280408068999</v>
      </c>
      <c r="I123" s="197">
        <f ca="1">IFERROR(IF((VLOOKUP($E123,'DTOC Backsheet'!$D$5:$BS$182,I$9,FALSE))="","",(VLOOKUP($E123,'DTOC Backsheet'!$D$5:$BS$182,I$9,FALSE))),"")</f>
        <v>183.96553234528182</v>
      </c>
      <c r="J123" s="198">
        <f ca="1">IFERROR(IF((VLOOKUP($E123,'DTOC Backsheet'!$D$5:$BS$182,J$9,FALSE))="","",(VLOOKUP($E123,'DTOC Backsheet'!$D$5:$BS$182,J$9,FALSE))),"")</f>
        <v>217.41381095351485</v>
      </c>
      <c r="K123" s="223">
        <f ca="1">IFERROR(IF((VLOOKUP($E123,'DTOC Backsheet'!$D$5:$BS$182,K$9,FALSE))="","",(VLOOKUP($E123,'DTOC Backsheet'!$D$5:$BS$182,K$9,FALSE))),"")</f>
        <v>289.88508127135316</v>
      </c>
      <c r="L123" s="199">
        <f ca="1">IFERROR(IF((VLOOKUP($E123,'DTOC Backsheet'!$D$5:$BS$182,L$9,FALSE))="","",(VLOOKUP($E123,'DTOC Backsheet'!$D$5:$BS$182,L$9,FALSE))),"")</f>
        <v>202.28244682121894</v>
      </c>
      <c r="M123" s="197">
        <f ca="1">IFERROR(IF((VLOOKUP($E123,'DTOC Backsheet'!$D$5:$BS$182,M$9,FALSE))="","",(VLOOKUP($E123,'DTOC Backsheet'!$D$5:$BS$182,M$9,FALSE))),"")</f>
        <v>275.31540632801102</v>
      </c>
      <c r="N123" s="198">
        <f ca="1">IFERROR(IF((VLOOKUP($E123,'DTOC Backsheet'!$D$5:$BS$182,N$9,FALSE))="","",(VLOOKUP($E123,'DTOC Backsheet'!$D$5:$BS$182,N$9,FALSE))),"")</f>
        <v>263.41416397953793</v>
      </c>
      <c r="O123" s="199">
        <f ca="1">IFERROR(IF((VLOOKUP($E123,'DTOC Backsheet'!$D$5:$BS$182,O$9,FALSE))="","",(VLOOKUP($E123,'DTOC Backsheet'!$D$5:$BS$182,O$9,FALSE))),"")</f>
        <v>190.41987757556959</v>
      </c>
      <c r="P123" s="197">
        <f ca="1">IFERROR(IF((VLOOKUP($E123,'DTOC Backsheet'!$D$5:$BS$182,P$9,FALSE))="","",(VLOOKUP($E123,'DTOC Backsheet'!$D$5:$BS$182,P$9,FALSE))),"")</f>
        <v>223.5846729199813</v>
      </c>
      <c r="Q123" s="197">
        <f ca="1">IFERROR(IF((VLOOKUP($E123,'DTOC Backsheet'!$D$5:$BS$182,Q$9,FALSE))="","",(VLOOKUP($E123,'DTOC Backsheet'!$D$5:$BS$182,Q$9,FALSE))),"")</f>
        <v>222.47389030079049</v>
      </c>
      <c r="R123" s="197">
        <f ca="1">IFERROR(IF((VLOOKUP($E123,'DTOC Backsheet'!$D$5:$BS$182,R$9,FALSE))="","",(VLOOKUP($E123,'DTOC Backsheet'!$D$5:$BS$182,R$9,FALSE))),"")</f>
        <v>221.28376606594313</v>
      </c>
      <c r="S123" s="197">
        <f ca="1">IFERROR(IF((VLOOKUP($E123,'DTOC Backsheet'!$D$5:$BS$182,S$9,FALSE))="","",(VLOOKUP($E123,'DTOC Backsheet'!$D$5:$BS$182,S$9,FALSE))),"")</f>
        <v>219.93495859978285</v>
      </c>
      <c r="T123" s="223">
        <f ca="1">IFERROR(IF((VLOOKUP($E123,'DTOC Backsheet'!$D$5:$BS$182,T$9,FALSE))="","",(VLOOKUP($E123,'DTOC Backsheet'!$D$5:$BS$182,T$9,FALSE))),"")</f>
        <v>212.00079703413414</v>
      </c>
      <c r="U123" s="199">
        <f ca="1">IFERROR(IF((VLOOKUP($E123,'DTOC Backsheet'!$D$5:$BS$182,U$9,FALSE))="","",(VLOOKUP($E123,'DTOC Backsheet'!$D$5:$BS$182,U$9,FALSE))),"")</f>
        <v>218.74483436493557</v>
      </c>
      <c r="V123" s="197">
        <f ca="1">IFERROR(IF((VLOOKUP($E123,'DTOC Backsheet'!$D$5:$BS$182,V$9,FALSE))="","",(VLOOKUP($E123,'DTOC Backsheet'!$D$5:$BS$182,V$9,FALSE))),"")</f>
        <v>216.97087867918339</v>
      </c>
      <c r="W123" s="197">
        <f ca="1">IFERROR(IF((VLOOKUP($E123,'DTOC Backsheet'!$D$5:$BS$182,W$9,FALSE))="","",(VLOOKUP($E123,'DTOC Backsheet'!$D$5:$BS$182,W$9,FALSE))),"")</f>
        <v>215.30614047959887</v>
      </c>
      <c r="X123" s="200">
        <f ca="1">IFERROR(IF((VLOOKUP($E123,'DTOC Backsheet'!$D$5:$BS$182,X$9,FALSE))="","",(VLOOKUP($E123,'DTOC Backsheet'!$D$5:$BS$182,X$9,FALSE))),"")</f>
        <v>213.64140228001435</v>
      </c>
      <c r="Y123" s="196">
        <f ca="1">IFERROR(IF((VLOOKUP($E123,'DTOC Backsheet'!$D$5:$BS$182,Y$9,FALSE))="","",(VLOOKUP($E123,'DTOC Backsheet'!$D$5:$BS$182,Y$9,FALSE))),"")</f>
        <v>267.38124476236231</v>
      </c>
      <c r="Z123" s="197">
        <f ca="1">IFERROR(IF((VLOOKUP($E123,'DTOC Backsheet'!$D$5:$BS$182,Z$9,FALSE))="","",(VLOOKUP($E123,'DTOC Backsheet'!$D$5:$BS$182,Z$9,FALSE))),"")</f>
        <v>161.06347978266928</v>
      </c>
      <c r="AA123" s="197">
        <f ca="1">IFERROR(IF((VLOOKUP($E123,'DTOC Backsheet'!$D$5:$BS$182,AA$9,FALSE))="","",(VLOOKUP($E123,'DTOC Backsheet'!$D$5:$BS$182,AA$9,FALSE))),"")</f>
        <v>129.32683352007433</v>
      </c>
      <c r="AB123" s="197">
        <f ca="1">IFERROR(IF((VLOOKUP($E123,'DTOC Backsheet'!$D$5:$BS$182,AB$9,FALSE))="","",(VLOOKUP($E123,'DTOC Backsheet'!$D$5:$BS$182,AB$9,FALSE))),"")</f>
        <v>238.81826312602684</v>
      </c>
      <c r="AC123" s="223">
        <f ca="1">IFERROR(IF((VLOOKUP($E123,'DTOC Backsheet'!$D$5:$BS$182,AC$9,FALSE))="","",(VLOOKUP($E123,'DTOC Backsheet'!$D$5:$BS$182,AC$9,FALSE))),"")</f>
        <v>157.09639899984489</v>
      </c>
      <c r="AD123" s="199">
        <f ca="1">IFERROR(IF((VLOOKUP($E123,'DTOC Backsheet'!$D$5:$BS$182,AD$9,FALSE))="","",(VLOOKUP($E123,'DTOC Backsheet'!$D$5:$BS$182,AD$9,FALSE))),"")</f>
        <v>142.8149081816772</v>
      </c>
      <c r="AE123" s="197" t="str">
        <f ca="1">IFERROR(IF((VLOOKUP($E123,'DTOC Backsheet'!$D$5:$BS$182,AE$9,FALSE))="","",(VLOOKUP($E123,'DTOC Backsheet'!$D$5:$BS$182,AE$9,FALSE))),"")</f>
        <v/>
      </c>
      <c r="AF123" s="197" t="str">
        <f ca="1">IFERROR(IF((VLOOKUP($E123,'DTOC Backsheet'!$D$5:$BS$182,AF$9,FALSE))="","",(VLOOKUP($E123,'DTOC Backsheet'!$D$5:$BS$182,AF$9,FALSE))),"")</f>
        <v/>
      </c>
      <c r="AG123" s="201" t="str">
        <f ca="1">IFERROR(IF((VLOOKUP($E123,'DTOC Backsheet'!$D$5:$BS$182,AG$9,FALSE))="","",(VLOOKUP($E123,'DTOC Backsheet'!$D$5:$BS$182,AG$9,FALSE))),"")</f>
        <v/>
      </c>
      <c r="AH123" s="197">
        <f t="shared" ca="1" si="31"/>
        <v>-6.1661165837803651</v>
      </c>
      <c r="AI123" s="197">
        <f t="shared" ca="1" si="32"/>
        <v>-7.3606757019792894</v>
      </c>
      <c r="AJ123" s="197">
        <f t="shared" ca="1" si="33"/>
        <v>54.638698825207484</v>
      </c>
      <c r="AK123" s="197">
        <f t="shared" ca="1" si="34"/>
        <v>-21.404452172511981</v>
      </c>
      <c r="AL123" s="200">
        <f t="shared" ca="1" si="35"/>
        <v>132.78868227150826</v>
      </c>
      <c r="AM123" s="199">
        <f t="shared" ca="1" si="36"/>
        <v>59.467538639541743</v>
      </c>
      <c r="AN123" s="197" t="str">
        <f t="shared" ca="1" si="37"/>
        <v/>
      </c>
      <c r="AO123" s="197" t="str">
        <f t="shared" ca="1" si="38"/>
        <v/>
      </c>
      <c r="AP123" s="200" t="str">
        <f t="shared" ca="1" si="39"/>
        <v/>
      </c>
      <c r="AQ123" s="196">
        <f t="shared" ca="1" si="40"/>
        <v>-43.796571842381013</v>
      </c>
      <c r="AR123" s="197">
        <f t="shared" ca="1" si="41"/>
        <v>61.410410518121211</v>
      </c>
      <c r="AS123" s="197">
        <f t="shared" ca="1" si="42"/>
        <v>91.956932545868796</v>
      </c>
      <c r="AT123" s="197">
        <f t="shared" ca="1" si="43"/>
        <v>-18.88330452624399</v>
      </c>
      <c r="AU123" s="200">
        <f t="shared" ca="1" si="44"/>
        <v>54.904398034289244</v>
      </c>
      <c r="AV123" s="199">
        <f t="shared" ca="1" si="45"/>
        <v>75.929926183258374</v>
      </c>
      <c r="AW123" s="197" t="str">
        <f t="shared" ca="1" si="46"/>
        <v/>
      </c>
      <c r="AX123" s="198" t="str">
        <f t="shared" ca="1" si="47"/>
        <v/>
      </c>
      <c r="AY123" s="199" t="str">
        <f t="shared" ca="1" si="48"/>
        <v/>
      </c>
    </row>
    <row r="124" spans="1:51">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30"/>
        <v>E06000013</v>
      </c>
      <c r="F124" s="29" t="str">
        <f ca="1">IF(E124="","",VLOOKUP(E124,'Org list'!$J$9:$K$636,2,0))</f>
        <v>North Lincolnshire</v>
      </c>
      <c r="G124" s="196">
        <f ca="1">IFERROR(IF((VLOOKUP($E124,'DTOC Backsheet'!$D$5:$BS$182,G$9,FALSE))="","",(VLOOKUP($E124,'DTOC Backsheet'!$D$5:$BS$182,G$9,FALSE))),"")</f>
        <v>211.95515708314255</v>
      </c>
      <c r="H124" s="197">
        <f ca="1">IFERROR(IF((VLOOKUP($E124,'DTOC Backsheet'!$D$5:$BS$182,H$9,FALSE))="","",(VLOOKUP($E124,'DTOC Backsheet'!$D$5:$BS$182,H$9,FALSE))),"")</f>
        <v>158.78173788458415</v>
      </c>
      <c r="I124" s="197">
        <f ca="1">IFERROR(IF((VLOOKUP($E124,'DTOC Backsheet'!$D$5:$BS$182,I$9,FALSE))="","",(VLOOKUP($E124,'DTOC Backsheet'!$D$5:$BS$182,I$9,FALSE))),"")</f>
        <v>235.58778783805741</v>
      </c>
      <c r="J124" s="198">
        <f ca="1">IFERROR(IF((VLOOKUP($E124,'DTOC Backsheet'!$D$5:$BS$182,J$9,FALSE))="","",(VLOOKUP($E124,'DTOC Backsheet'!$D$5:$BS$182,J$9,FALSE))),"")</f>
        <v>115.94759464130097</v>
      </c>
      <c r="K124" s="223">
        <f ca="1">IFERROR(IF((VLOOKUP($E124,'DTOC Backsheet'!$D$5:$BS$182,K$9,FALSE))="","",(VLOOKUP($E124,'DTOC Backsheet'!$D$5:$BS$182,K$9,FALSE))),"")</f>
        <v>148.44246192930888</v>
      </c>
      <c r="L124" s="199">
        <f ca="1">IFERROR(IF((VLOOKUP($E124,'DTOC Backsheet'!$D$5:$BS$182,L$9,FALSE))="","",(VLOOKUP($E124,'DTOC Backsheet'!$D$5:$BS$182,L$9,FALSE))),"")</f>
        <v>203.83144026114059</v>
      </c>
      <c r="M124" s="197">
        <f ca="1">IFERROR(IF((VLOOKUP($E124,'DTOC Backsheet'!$D$5:$BS$182,M$9,FALSE))="","",(VLOOKUP($E124,'DTOC Backsheet'!$D$5:$BS$182,M$9,FALSE))),"")</f>
        <v>263.87938100029828</v>
      </c>
      <c r="N124" s="198">
        <f ca="1">IFERROR(IF((VLOOKUP($E124,'DTOC Backsheet'!$D$5:$BS$182,N$9,FALSE))="","",(VLOOKUP($E124,'DTOC Backsheet'!$D$5:$BS$182,N$9,FALSE))),"")</f>
        <v>271.25031343047419</v>
      </c>
      <c r="O124" s="199">
        <f ca="1">IFERROR(IF((VLOOKUP($E124,'DTOC Backsheet'!$D$5:$BS$182,O$9,FALSE))="","",(VLOOKUP($E124,'DTOC Backsheet'!$D$5:$BS$182,O$9,FALSE))),"")</f>
        <v>243.97786343882325</v>
      </c>
      <c r="P124" s="197">
        <f ca="1">IFERROR(IF((VLOOKUP($E124,'DTOC Backsheet'!$D$5:$BS$182,P$9,FALSE))="","",(VLOOKUP($E124,'DTOC Backsheet'!$D$5:$BS$182,P$9,FALSE))),"")</f>
        <v>221.28081062760103</v>
      </c>
      <c r="Q124" s="197">
        <f ca="1">IFERROR(IF((VLOOKUP($E124,'DTOC Backsheet'!$D$5:$BS$182,Q$9,FALSE))="","",(VLOOKUP($E124,'DTOC Backsheet'!$D$5:$BS$182,Q$9,FALSE))),"")</f>
        <v>221.28081062760103</v>
      </c>
      <c r="R124" s="197">
        <f ca="1">IFERROR(IF((VLOOKUP($E124,'DTOC Backsheet'!$D$5:$BS$182,R$9,FALSE))="","",(VLOOKUP($E124,'DTOC Backsheet'!$D$5:$BS$182,R$9,FALSE))),"")</f>
        <v>214.14271996219458</v>
      </c>
      <c r="S124" s="197">
        <f ca="1">IFERROR(IF((VLOOKUP($E124,'DTOC Backsheet'!$D$5:$BS$182,S$9,FALSE))="","",(VLOOKUP($E124,'DTOC Backsheet'!$D$5:$BS$182,S$9,FALSE))),"")</f>
        <v>221.28081062760103</v>
      </c>
      <c r="T124" s="223">
        <f ca="1">IFERROR(IF((VLOOKUP($E124,'DTOC Backsheet'!$D$5:$BS$182,T$9,FALSE))="","",(VLOOKUP($E124,'DTOC Backsheet'!$D$5:$BS$182,T$9,FALSE))),"")</f>
        <v>214.14271996219458</v>
      </c>
      <c r="U124" s="199">
        <f ca="1">IFERROR(IF((VLOOKUP($E124,'DTOC Backsheet'!$D$5:$BS$182,U$9,FALSE))="","",(VLOOKUP($E124,'DTOC Backsheet'!$D$5:$BS$182,U$9,FALSE))),"")</f>
        <v>221.28081062760103</v>
      </c>
      <c r="V124" s="197">
        <f ca="1">IFERROR(IF((VLOOKUP($E124,'DTOC Backsheet'!$D$5:$BS$182,V$9,FALSE))="","",(VLOOKUP($E124,'DTOC Backsheet'!$D$5:$BS$182,V$9,FALSE))),"")</f>
        <v>220.32958763474491</v>
      </c>
      <c r="W124" s="197">
        <f ca="1">IFERROR(IF((VLOOKUP($E124,'DTOC Backsheet'!$D$5:$BS$182,W$9,FALSE))="","",(VLOOKUP($E124,'DTOC Backsheet'!$D$5:$BS$182,W$9,FALSE))),"")</f>
        <v>199.0073694765438</v>
      </c>
      <c r="X124" s="200">
        <f ca="1">IFERROR(IF((VLOOKUP($E124,'DTOC Backsheet'!$D$5:$BS$182,X$9,FALSE))="","",(VLOOKUP($E124,'DTOC Backsheet'!$D$5:$BS$182,X$9,FALSE))),"")</f>
        <v>220.32958763474491</v>
      </c>
      <c r="Y124" s="196">
        <f ca="1">IFERROR(IF((VLOOKUP($E124,'DTOC Backsheet'!$D$5:$BS$182,Y$9,FALSE))="","",(VLOOKUP($E124,'DTOC Backsheet'!$D$5:$BS$182,Y$9,FALSE))),"")</f>
        <v>165.8459796789584</v>
      </c>
      <c r="Z124" s="197">
        <f ca="1">IFERROR(IF((VLOOKUP($E124,'DTOC Backsheet'!$D$5:$BS$182,Z$9,FALSE))="","",(VLOOKUP($E124,'DTOC Backsheet'!$D$5:$BS$182,Z$9,FALSE))),"")</f>
        <v>166.583072921976</v>
      </c>
      <c r="AA124" s="197">
        <f ca="1">IFERROR(IF((VLOOKUP($E124,'DTOC Backsheet'!$D$5:$BS$182,AA$9,FALSE))="","",(VLOOKUP($E124,'DTOC Backsheet'!$D$5:$BS$182,AA$9,FALSE))),"")</f>
        <v>190.90714994155658</v>
      </c>
      <c r="AB124" s="197">
        <f ca="1">IFERROR(IF((VLOOKUP($E124,'DTOC Backsheet'!$D$5:$BS$182,AB$9,FALSE))="","",(VLOOKUP($E124,'DTOC Backsheet'!$D$5:$BS$182,AB$9,FALSE))),"")</f>
        <v>130.46550401411395</v>
      </c>
      <c r="AC124" s="223">
        <f ca="1">IFERROR(IF((VLOOKUP($E124,'DTOC Backsheet'!$D$5:$BS$182,AC$9,FALSE))="","",(VLOOKUP($E124,'DTOC Backsheet'!$D$5:$BS$182,AC$9,FALSE))),"")</f>
        <v>101.71886753642782</v>
      </c>
      <c r="AD124" s="199">
        <f ca="1">IFERROR(IF((VLOOKUP($E124,'DTOC Backsheet'!$D$5:$BS$182,AD$9,FALSE))="","",(VLOOKUP($E124,'DTOC Backsheet'!$D$5:$BS$182,AD$9,FALSE))),"")</f>
        <v>110.56398645263893</v>
      </c>
      <c r="AE124" s="197" t="str">
        <f ca="1">IFERROR(IF((VLOOKUP($E124,'DTOC Backsheet'!$D$5:$BS$182,AE$9,FALSE))="","",(VLOOKUP($E124,'DTOC Backsheet'!$D$5:$BS$182,AE$9,FALSE))),"")</f>
        <v/>
      </c>
      <c r="AF124" s="197" t="str">
        <f ca="1">IFERROR(IF((VLOOKUP($E124,'DTOC Backsheet'!$D$5:$BS$182,AF$9,FALSE))="","",(VLOOKUP($E124,'DTOC Backsheet'!$D$5:$BS$182,AF$9,FALSE))),"")</f>
        <v/>
      </c>
      <c r="AG124" s="201" t="str">
        <f ca="1">IFERROR(IF((VLOOKUP($E124,'DTOC Backsheet'!$D$5:$BS$182,AG$9,FALSE))="","",(VLOOKUP($E124,'DTOC Backsheet'!$D$5:$BS$182,AG$9,FALSE))),"")</f>
        <v/>
      </c>
      <c r="AH124" s="197">
        <f t="shared" ca="1" si="31"/>
        <v>46.109177404184152</v>
      </c>
      <c r="AI124" s="197">
        <f t="shared" ca="1" si="32"/>
        <v>-7.8013350373918513</v>
      </c>
      <c r="AJ124" s="197">
        <f t="shared" ca="1" si="33"/>
        <v>44.680637896500826</v>
      </c>
      <c r="AK124" s="197">
        <f t="shared" ca="1" si="34"/>
        <v>-14.51790937281298</v>
      </c>
      <c r="AL124" s="200">
        <f t="shared" ca="1" si="35"/>
        <v>46.723594392881054</v>
      </c>
      <c r="AM124" s="199">
        <f t="shared" ca="1" si="36"/>
        <v>93.267453808501656</v>
      </c>
      <c r="AN124" s="197" t="str">
        <f t="shared" ca="1" si="37"/>
        <v/>
      </c>
      <c r="AO124" s="197" t="str">
        <f t="shared" ca="1" si="38"/>
        <v/>
      </c>
      <c r="AP124" s="200" t="str">
        <f t="shared" ca="1" si="39"/>
        <v/>
      </c>
      <c r="AQ124" s="196">
        <f t="shared" ca="1" si="40"/>
        <v>55.434830948642627</v>
      </c>
      <c r="AR124" s="197">
        <f t="shared" ca="1" si="41"/>
        <v>54.69773770562503</v>
      </c>
      <c r="AS124" s="197">
        <f t="shared" ca="1" si="42"/>
        <v>23.235570020637994</v>
      </c>
      <c r="AT124" s="197">
        <f t="shared" ca="1" si="43"/>
        <v>90.815306613487081</v>
      </c>
      <c r="AU124" s="200">
        <f t="shared" ca="1" si="44"/>
        <v>112.42385242576675</v>
      </c>
      <c r="AV124" s="199">
        <f t="shared" ca="1" si="45"/>
        <v>110.7168241749621</v>
      </c>
      <c r="AW124" s="197" t="str">
        <f t="shared" ca="1" si="46"/>
        <v/>
      </c>
      <c r="AX124" s="198" t="str">
        <f t="shared" ca="1" si="47"/>
        <v/>
      </c>
      <c r="AY124" s="199" t="str">
        <f t="shared" ca="1" si="48"/>
        <v/>
      </c>
    </row>
    <row r="125" spans="1:51">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30"/>
        <v>E06000024</v>
      </c>
      <c r="F125" s="29" t="str">
        <f ca="1">IF(E125="","",VLOOKUP(E125,'Org list'!$J$9:$K$636,2,0))</f>
        <v>North Somerset</v>
      </c>
      <c r="G125" s="196">
        <f ca="1">IFERROR(IF((VLOOKUP($E125,'DTOC Backsheet'!$D$5:$BS$182,G$9,FALSE))="","",(VLOOKUP($E125,'DTOC Backsheet'!$D$5:$BS$182,G$9,FALSE))),"")</f>
        <v>793.28847122995273</v>
      </c>
      <c r="H125" s="197">
        <f ca="1">IFERROR(IF((VLOOKUP($E125,'DTOC Backsheet'!$D$5:$BS$182,H$9,FALSE))="","",(VLOOKUP($E125,'DTOC Backsheet'!$D$5:$BS$182,H$9,FALSE))),"")</f>
        <v>812.26099072125214</v>
      </c>
      <c r="I125" s="197">
        <f ca="1">IFERROR(IF((VLOOKUP($E125,'DTOC Backsheet'!$D$5:$BS$182,I$9,FALSE))="","",(VLOOKUP($E125,'DTOC Backsheet'!$D$5:$BS$182,I$9,FALSE))),"")</f>
        <v>460.08359766400849</v>
      </c>
      <c r="J125" s="198">
        <f ca="1">IFERROR(IF((VLOOKUP($E125,'DTOC Backsheet'!$D$5:$BS$182,J$9,FALSE))="","",(VLOOKUP($E125,'DTOC Backsheet'!$D$5:$BS$182,J$9,FALSE))),"")</f>
        <v>545.45993537485549</v>
      </c>
      <c r="K125" s="223">
        <f ca="1">IFERROR(IF((VLOOKUP($E125,'DTOC Backsheet'!$D$5:$BS$182,K$9,FALSE))="","",(VLOOKUP($E125,'DTOC Backsheet'!$D$5:$BS$182,K$9,FALSE))),"")</f>
        <v>530.6376545222779</v>
      </c>
      <c r="L125" s="199">
        <f ca="1">IFERROR(IF((VLOOKUP($E125,'DTOC Backsheet'!$D$5:$BS$182,L$9,FALSE))="","",(VLOOKUP($E125,'DTOC Backsheet'!$D$5:$BS$182,L$9,FALSE))),"")</f>
        <v>259.09346930305634</v>
      </c>
      <c r="M125" s="197">
        <f ca="1">IFERROR(IF((VLOOKUP($E125,'DTOC Backsheet'!$D$5:$BS$182,M$9,FALSE))="","",(VLOOKUP($E125,'DTOC Backsheet'!$D$5:$BS$182,M$9,FALSE))),"")</f>
        <v>185.07617194697397</v>
      </c>
      <c r="N125" s="198">
        <f ca="1">IFERROR(IF((VLOOKUP($E125,'DTOC Backsheet'!$D$5:$BS$182,N$9,FALSE))="","",(VLOOKUP($E125,'DTOC Backsheet'!$D$5:$BS$182,N$9,FALSE))),"")</f>
        <v>488.83611130121375</v>
      </c>
      <c r="O125" s="199">
        <f ca="1">IFERROR(IF((VLOOKUP($E125,'DTOC Backsheet'!$D$5:$BS$182,O$9,FALSE))="","",(VLOOKUP($E125,'DTOC Backsheet'!$D$5:$BS$182,O$9,FALSE))),"")</f>
        <v>516.45065124250823</v>
      </c>
      <c r="P125" s="197">
        <f ca="1">IFERROR(IF((VLOOKUP($E125,'DTOC Backsheet'!$D$5:$BS$182,P$9,FALSE))="","",(VLOOKUP($E125,'DTOC Backsheet'!$D$5:$BS$182,P$9,FALSE))),"")</f>
        <v>214.86756332496586</v>
      </c>
      <c r="Q125" s="197">
        <f ca="1">IFERROR(IF((VLOOKUP($E125,'DTOC Backsheet'!$D$5:$BS$182,Q$9,FALSE))="","",(VLOOKUP($E125,'DTOC Backsheet'!$D$5:$BS$182,Q$9,FALSE))),"")</f>
        <v>214.86756332496586</v>
      </c>
      <c r="R125" s="197">
        <f ca="1">IFERROR(IF((VLOOKUP($E125,'DTOC Backsheet'!$D$5:$BS$182,R$9,FALSE))="","",(VLOOKUP($E125,'DTOC Backsheet'!$D$5:$BS$182,R$9,FALSE))),"")</f>
        <v>207.89888559550749</v>
      </c>
      <c r="S125" s="197">
        <f ca="1">IFERROR(IF((VLOOKUP($E125,'DTOC Backsheet'!$D$5:$BS$182,S$9,FALSE))="","",(VLOOKUP($E125,'DTOC Backsheet'!$D$5:$BS$182,S$9,FALSE))),"")</f>
        <v>190.47719127186159</v>
      </c>
      <c r="T125" s="223">
        <f ca="1">IFERROR(IF((VLOOKUP($E125,'DTOC Backsheet'!$D$5:$BS$182,T$9,FALSE))="","",(VLOOKUP($E125,'DTOC Backsheet'!$D$5:$BS$182,T$9,FALSE))),"")</f>
        <v>184.66995983064629</v>
      </c>
      <c r="U125" s="199">
        <f ca="1">IFERROR(IF((VLOOKUP($E125,'DTOC Backsheet'!$D$5:$BS$182,U$9,FALSE))="","",(VLOOKUP($E125,'DTOC Backsheet'!$D$5:$BS$182,U$9,FALSE))),"")</f>
        <v>190.47719127186159</v>
      </c>
      <c r="V125" s="197">
        <f ca="1">IFERROR(IF((VLOOKUP($E125,'DTOC Backsheet'!$D$5:$BS$182,V$9,FALSE))="","",(VLOOKUP($E125,'DTOC Backsheet'!$D$5:$BS$182,V$9,FALSE))),"")</f>
        <v>188.77417287085279</v>
      </c>
      <c r="W125" s="197">
        <f ca="1">IFERROR(IF((VLOOKUP($E125,'DTOC Backsheet'!$D$5:$BS$182,W$9,FALSE))="","",(VLOOKUP($E125,'DTOC Backsheet'!$D$5:$BS$182,W$9,FALSE))),"")</f>
        <v>170.35718039564767</v>
      </c>
      <c r="X125" s="200">
        <f ca="1">IFERROR(IF((VLOOKUP($E125,'DTOC Backsheet'!$D$5:$BS$182,X$9,FALSE))="","",(VLOOKUP($E125,'DTOC Backsheet'!$D$5:$BS$182,X$9,FALSE))),"")</f>
        <v>188.77417287085279</v>
      </c>
      <c r="Y125" s="196">
        <f ca="1">IFERROR(IF((VLOOKUP($E125,'DTOC Backsheet'!$D$5:$BS$182,Y$9,FALSE))="","",(VLOOKUP($E125,'DTOC Backsheet'!$D$5:$BS$182,Y$9,FALSE))),"")</f>
        <v>317.86098102639022</v>
      </c>
      <c r="Z125" s="197">
        <f ca="1">IFERROR(IF((VLOOKUP($E125,'DTOC Backsheet'!$D$5:$BS$182,Z$9,FALSE))="","",(VLOOKUP($E125,'DTOC Backsheet'!$D$5:$BS$182,Z$9,FALSE))),"")</f>
        <v>240.89279523256926</v>
      </c>
      <c r="AA125" s="197">
        <f ca="1">IFERROR(IF((VLOOKUP($E125,'DTOC Backsheet'!$D$5:$BS$182,AA$9,FALSE))="","",(VLOOKUP($E125,'DTOC Backsheet'!$D$5:$BS$182,AA$9,FALSE))),"")</f>
        <v>224.44157994839384</v>
      </c>
      <c r="AB125" s="197">
        <f ca="1">IFERROR(IF((VLOOKUP($E125,'DTOC Backsheet'!$D$5:$BS$182,AB$9,FALSE))="","",(VLOOKUP($E125,'DTOC Backsheet'!$D$5:$BS$182,AB$9,FALSE))),"")</f>
        <v>177.4381077078925</v>
      </c>
      <c r="AC125" s="223">
        <f ca="1">IFERROR(IF((VLOOKUP($E125,'DTOC Backsheet'!$D$5:$BS$182,AC$9,FALSE))="","",(VLOOKUP($E125,'DTOC Backsheet'!$D$5:$BS$182,AC$9,FALSE))),"")</f>
        <v>239.71770842655675</v>
      </c>
      <c r="AD125" s="199">
        <f ca="1">IFERROR(IF((VLOOKUP($E125,'DTOC Backsheet'!$D$5:$BS$182,AD$9,FALSE))="","",(VLOOKUP($E125,'DTOC Backsheet'!$D$5:$BS$182,AD$9,FALSE))),"")</f>
        <v>276.73294281595156</v>
      </c>
      <c r="AE125" s="197" t="str">
        <f ca="1">IFERROR(IF((VLOOKUP($E125,'DTOC Backsheet'!$D$5:$BS$182,AE$9,FALSE))="","",(VLOOKUP($E125,'DTOC Backsheet'!$D$5:$BS$182,AE$9,FALSE))),"")</f>
        <v/>
      </c>
      <c r="AF125" s="197" t="str">
        <f ca="1">IFERROR(IF((VLOOKUP($E125,'DTOC Backsheet'!$D$5:$BS$182,AF$9,FALSE))="","",(VLOOKUP($E125,'DTOC Backsheet'!$D$5:$BS$182,AF$9,FALSE))),"")</f>
        <v/>
      </c>
      <c r="AG125" s="201" t="str">
        <f ca="1">IFERROR(IF((VLOOKUP($E125,'DTOC Backsheet'!$D$5:$BS$182,AG$9,FALSE))="","",(VLOOKUP($E125,'DTOC Backsheet'!$D$5:$BS$182,AG$9,FALSE))),"")</f>
        <v/>
      </c>
      <c r="AH125" s="197">
        <f t="shared" ca="1" si="31"/>
        <v>475.42749020356251</v>
      </c>
      <c r="AI125" s="197">
        <f t="shared" ca="1" si="32"/>
        <v>571.36819548868289</v>
      </c>
      <c r="AJ125" s="197">
        <f t="shared" ca="1" si="33"/>
        <v>235.64201771561466</v>
      </c>
      <c r="AK125" s="197">
        <f t="shared" ca="1" si="34"/>
        <v>368.02182766696296</v>
      </c>
      <c r="AL125" s="200">
        <f t="shared" ca="1" si="35"/>
        <v>290.91994609572112</v>
      </c>
      <c r="AM125" s="199">
        <f t="shared" ca="1" si="36"/>
        <v>-17.639473512895222</v>
      </c>
      <c r="AN125" s="197" t="str">
        <f t="shared" ca="1" si="37"/>
        <v/>
      </c>
      <c r="AO125" s="197" t="str">
        <f t="shared" ca="1" si="38"/>
        <v/>
      </c>
      <c r="AP125" s="200" t="str">
        <f t="shared" ca="1" si="39"/>
        <v/>
      </c>
      <c r="AQ125" s="196">
        <f t="shared" ca="1" si="40"/>
        <v>-102.99341770142436</v>
      </c>
      <c r="AR125" s="197">
        <f t="shared" ca="1" si="41"/>
        <v>-26.025231907603398</v>
      </c>
      <c r="AS125" s="197">
        <f t="shared" ca="1" si="42"/>
        <v>-16.542694352886343</v>
      </c>
      <c r="AT125" s="197">
        <f t="shared" ca="1" si="43"/>
        <v>13.039083563969086</v>
      </c>
      <c r="AU125" s="200">
        <f t="shared" ca="1" si="44"/>
        <v>-55.047748595910463</v>
      </c>
      <c r="AV125" s="199">
        <f t="shared" ca="1" si="45"/>
        <v>-86.255751544089975</v>
      </c>
      <c r="AW125" s="197" t="str">
        <f t="shared" ca="1" si="46"/>
        <v/>
      </c>
      <c r="AX125" s="198" t="str">
        <f t="shared" ca="1" si="47"/>
        <v/>
      </c>
      <c r="AY125" s="199" t="str">
        <f t="shared" ca="1" si="48"/>
        <v/>
      </c>
    </row>
    <row r="126" spans="1:51">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30"/>
        <v>E08000022</v>
      </c>
      <c r="F126" s="29" t="str">
        <f ca="1">IF(E126="","",VLOOKUP(E126,'Org list'!$J$9:$K$636,2,0))</f>
        <v>North Tyneside</v>
      </c>
      <c r="G126" s="196">
        <f ca="1">IFERROR(IF((VLOOKUP($E126,'DTOC Backsheet'!$D$5:$BS$182,G$9,FALSE))="","",(VLOOKUP($E126,'DTOC Backsheet'!$D$5:$BS$182,G$9,FALSE))),"")</f>
        <v>183.45809301754818</v>
      </c>
      <c r="H126" s="197">
        <f ca="1">IFERROR(IF((VLOOKUP($E126,'DTOC Backsheet'!$D$5:$BS$182,H$9,FALSE))="","",(VLOOKUP($E126,'DTOC Backsheet'!$D$5:$BS$182,H$9,FALSE))),"")</f>
        <v>144.18947110074856</v>
      </c>
      <c r="I126" s="197">
        <f ca="1">IFERROR(IF((VLOOKUP($E126,'DTOC Backsheet'!$D$5:$BS$182,I$9,FALSE))="","",(VLOOKUP($E126,'DTOC Backsheet'!$D$5:$BS$182,I$9,FALSE))),"")</f>
        <v>127.00944901214872</v>
      </c>
      <c r="J126" s="198">
        <f ca="1">IFERROR(IF((VLOOKUP($E126,'DTOC Backsheet'!$D$5:$BS$182,J$9,FALSE))="","",(VLOOKUP($E126,'DTOC Backsheet'!$D$5:$BS$182,J$9,FALSE))),"")</f>
        <v>95.717265922199047</v>
      </c>
      <c r="K126" s="223">
        <f ca="1">IFERROR(IF((VLOOKUP($E126,'DTOC Backsheet'!$D$5:$BS$182,K$9,FALSE))="","",(VLOOKUP($E126,'DTOC Backsheet'!$D$5:$BS$182,K$9,FALSE))),"")</f>
        <v>161.36949318934839</v>
      </c>
      <c r="L126" s="199">
        <f ca="1">IFERROR(IF((VLOOKUP($E126,'DTOC Backsheet'!$D$5:$BS$182,L$9,FALSE))="","",(VLOOKUP($E126,'DTOC Backsheet'!$D$5:$BS$182,L$9,FALSE))),"")</f>
        <v>131.91802675174867</v>
      </c>
      <c r="M126" s="197">
        <f ca="1">IFERROR(IF((VLOOKUP($E126,'DTOC Backsheet'!$D$5:$BS$182,M$9,FALSE))="","",(VLOOKUP($E126,'DTOC Backsheet'!$D$5:$BS$182,M$9,FALSE))),"")</f>
        <v>131.11114112369231</v>
      </c>
      <c r="N126" s="198">
        <f ca="1">IFERROR(IF((VLOOKUP($E126,'DTOC Backsheet'!$D$5:$BS$182,N$9,FALSE))="","",(VLOOKUP($E126,'DTOC Backsheet'!$D$5:$BS$182,N$9,FALSE))),"")</f>
        <v>97.119363795327629</v>
      </c>
      <c r="O126" s="199">
        <f ca="1">IFERROR(IF((VLOOKUP($E126,'DTOC Backsheet'!$D$5:$BS$182,O$9,FALSE))="","",(VLOOKUP($E126,'DTOC Backsheet'!$D$5:$BS$182,O$9,FALSE))),"")</f>
        <v>117.75722860183474</v>
      </c>
      <c r="P126" s="197">
        <f ca="1">IFERROR(IF((VLOOKUP($E126,'DTOC Backsheet'!$D$5:$BS$182,P$9,FALSE))="","",(VLOOKUP($E126,'DTOC Backsheet'!$D$5:$BS$182,P$9,FALSE))),"")</f>
        <v>182.94860154944845</v>
      </c>
      <c r="Q126" s="197">
        <f ca="1">IFERROR(IF((VLOOKUP($E126,'DTOC Backsheet'!$D$5:$BS$182,Q$9,FALSE))="","",(VLOOKUP($E126,'DTOC Backsheet'!$D$5:$BS$182,Q$9,FALSE))),"")</f>
        <v>144.10085603131739</v>
      </c>
      <c r="R126" s="197">
        <f ca="1">IFERROR(IF((VLOOKUP($E126,'DTOC Backsheet'!$D$5:$BS$182,R$9,FALSE))="","",(VLOOKUP($E126,'DTOC Backsheet'!$D$5:$BS$182,R$9,FALSE))),"")</f>
        <v>127.71196339085584</v>
      </c>
      <c r="S126" s="197">
        <f ca="1">IFERROR(IF((VLOOKUP($E126,'DTOC Backsheet'!$D$5:$BS$182,S$9,FALSE))="","",(VLOOKUP($E126,'DTOC Backsheet'!$D$5:$BS$182,S$9,FALSE))),"")</f>
        <v>96.755166181095163</v>
      </c>
      <c r="T126" s="223">
        <f ca="1">IFERROR(IF((VLOOKUP($E126,'DTOC Backsheet'!$D$5:$BS$182,T$9,FALSE))="","",(VLOOKUP($E126,'DTOC Backsheet'!$D$5:$BS$182,T$9,FALSE))),"")</f>
        <v>107.45337147595737</v>
      </c>
      <c r="U126" s="199">
        <f ca="1">IFERROR(IF((VLOOKUP($E126,'DTOC Backsheet'!$D$5:$BS$182,U$9,FALSE))="","",(VLOOKUP($E126,'DTOC Backsheet'!$D$5:$BS$182,U$9,FALSE))),"")</f>
        <v>111.09989676768616</v>
      </c>
      <c r="V126" s="197">
        <f ca="1">IFERROR(IF((VLOOKUP($E126,'DTOC Backsheet'!$D$5:$BS$182,V$9,FALSE))="","",(VLOOKUP($E126,'DTOC Backsheet'!$D$5:$BS$182,V$9,FALSE))),"")</f>
        <v>110.58187286222419</v>
      </c>
      <c r="W126" s="197">
        <f ca="1">IFERROR(IF((VLOOKUP($E126,'DTOC Backsheet'!$D$5:$BS$182,W$9,FALSE))="","",(VLOOKUP($E126,'DTOC Backsheet'!$D$5:$BS$182,W$9,FALSE))),"")</f>
        <v>100.2974705835906</v>
      </c>
      <c r="X126" s="200">
        <f ca="1">IFERROR(IF((VLOOKUP($E126,'DTOC Backsheet'!$D$5:$BS$182,X$9,FALSE))="","",(VLOOKUP($E126,'DTOC Backsheet'!$D$5:$BS$182,X$9,FALSE))),"")</f>
        <v>110.58187286222419</v>
      </c>
      <c r="Y126" s="196">
        <f ca="1">IFERROR(IF((VLOOKUP($E126,'DTOC Backsheet'!$D$5:$BS$182,Y$9,FALSE))="","",(VLOOKUP($E126,'DTOC Backsheet'!$D$5:$BS$182,Y$9,FALSE))),"")</f>
        <v>216.09058444460399</v>
      </c>
      <c r="Z126" s="197">
        <f ca="1">IFERROR(IF((VLOOKUP($E126,'DTOC Backsheet'!$D$5:$BS$182,Z$9,FALSE))="","",(VLOOKUP($E126,'DTOC Backsheet'!$D$5:$BS$182,Z$9,FALSE))),"")</f>
        <v>202.73667192274641</v>
      </c>
      <c r="AA126" s="197">
        <f ca="1">IFERROR(IF((VLOOKUP($E126,'DTOC Backsheet'!$D$5:$BS$182,AA$9,FALSE))="","",(VLOOKUP($E126,'DTOC Backsheet'!$D$5:$BS$182,AA$9,FALSE))),"")</f>
        <v>122.00620076788034</v>
      </c>
      <c r="AB126" s="197">
        <f ca="1">IFERROR(IF((VLOOKUP($E126,'DTOC Backsheet'!$D$5:$BS$182,AB$9,FALSE))="","",(VLOOKUP($E126,'DTOC Backsheet'!$D$5:$BS$182,AB$9,FALSE))),"")</f>
        <v>112.29426438834757</v>
      </c>
      <c r="AC126" s="223">
        <f ca="1">IFERROR(IF((VLOOKUP($E126,'DTOC Backsheet'!$D$5:$BS$182,AC$9,FALSE))="","",(VLOOKUP($E126,'DTOC Backsheet'!$D$5:$BS$182,AC$9,FALSE))),"")</f>
        <v>145.67904569299145</v>
      </c>
      <c r="AD126" s="199">
        <f ca="1">IFERROR(IF((VLOOKUP($E126,'DTOC Backsheet'!$D$5:$BS$182,AD$9,FALSE))="","",(VLOOKUP($E126,'DTOC Backsheet'!$D$5:$BS$182,AD$9,FALSE))),"")</f>
        <v>166.31691049949856</v>
      </c>
      <c r="AE126" s="197" t="str">
        <f ca="1">IFERROR(IF((VLOOKUP($E126,'DTOC Backsheet'!$D$5:$BS$182,AE$9,FALSE))="","",(VLOOKUP($E126,'DTOC Backsheet'!$D$5:$BS$182,AE$9,FALSE))),"")</f>
        <v/>
      </c>
      <c r="AF126" s="197" t="str">
        <f ca="1">IFERROR(IF((VLOOKUP($E126,'DTOC Backsheet'!$D$5:$BS$182,AF$9,FALSE))="","",(VLOOKUP($E126,'DTOC Backsheet'!$D$5:$BS$182,AF$9,FALSE))),"")</f>
        <v/>
      </c>
      <c r="AG126" s="201" t="str">
        <f ca="1">IFERROR(IF((VLOOKUP($E126,'DTOC Backsheet'!$D$5:$BS$182,AG$9,FALSE))="","",(VLOOKUP($E126,'DTOC Backsheet'!$D$5:$BS$182,AG$9,FALSE))),"")</f>
        <v/>
      </c>
      <c r="AH126" s="197">
        <f t="shared" ca="1" si="31"/>
        <v>-32.632491427055811</v>
      </c>
      <c r="AI126" s="197">
        <f t="shared" ca="1" si="32"/>
        <v>-58.547200821997848</v>
      </c>
      <c r="AJ126" s="197">
        <f t="shared" ca="1" si="33"/>
        <v>5.0032482442683772</v>
      </c>
      <c r="AK126" s="197">
        <f t="shared" ca="1" si="34"/>
        <v>-16.576998466148524</v>
      </c>
      <c r="AL126" s="200">
        <f t="shared" ca="1" si="35"/>
        <v>15.690447496356938</v>
      </c>
      <c r="AM126" s="199">
        <f t="shared" ca="1" si="36"/>
        <v>-34.398883747749892</v>
      </c>
      <c r="AN126" s="197" t="str">
        <f t="shared" ca="1" si="37"/>
        <v/>
      </c>
      <c r="AO126" s="197" t="str">
        <f t="shared" ca="1" si="38"/>
        <v/>
      </c>
      <c r="AP126" s="200" t="str">
        <f t="shared" ca="1" si="39"/>
        <v/>
      </c>
      <c r="AQ126" s="196">
        <f t="shared" ca="1" si="40"/>
        <v>-33.141982895155536</v>
      </c>
      <c r="AR126" s="197">
        <f t="shared" ca="1" si="41"/>
        <v>-58.635815891429019</v>
      </c>
      <c r="AS126" s="197">
        <f t="shared" ca="1" si="42"/>
        <v>5.7057626229754987</v>
      </c>
      <c r="AT126" s="197">
        <f t="shared" ca="1" si="43"/>
        <v>-15.539098207252408</v>
      </c>
      <c r="AU126" s="200">
        <f t="shared" ca="1" si="44"/>
        <v>-38.225674217034083</v>
      </c>
      <c r="AV126" s="199">
        <f t="shared" ca="1" si="45"/>
        <v>-55.217013731812401</v>
      </c>
      <c r="AW126" s="197" t="str">
        <f t="shared" ca="1" si="46"/>
        <v/>
      </c>
      <c r="AX126" s="198" t="str">
        <f t="shared" ca="1" si="47"/>
        <v/>
      </c>
      <c r="AY126" s="199" t="str">
        <f t="shared" ca="1" si="48"/>
        <v/>
      </c>
    </row>
    <row r="127" spans="1:51">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30"/>
        <v>E10000023</v>
      </c>
      <c r="F127" s="29" t="str">
        <f ca="1">IF(E127="","",VLOOKUP(E127,'Org list'!$J$9:$K$636,2,0))</f>
        <v>North Yorkshire</v>
      </c>
      <c r="G127" s="196">
        <f ca="1">IFERROR(IF((VLOOKUP($E127,'DTOC Backsheet'!$D$5:$BS$182,G$9,FALSE))="","",(VLOOKUP($E127,'DTOC Backsheet'!$D$5:$BS$182,G$9,FALSE))),"")</f>
        <v>423.70728634280664</v>
      </c>
      <c r="H127" s="197">
        <f ca="1">IFERROR(IF((VLOOKUP($E127,'DTOC Backsheet'!$D$5:$BS$182,H$9,FALSE))="","",(VLOOKUP($E127,'DTOC Backsheet'!$D$5:$BS$182,H$9,FALSE))),"")</f>
        <v>455.00269262424172</v>
      </c>
      <c r="I127" s="197">
        <f ca="1">IFERROR(IF((VLOOKUP($E127,'DTOC Backsheet'!$D$5:$BS$182,I$9,FALSE))="","",(VLOOKUP($E127,'DTOC Backsheet'!$D$5:$BS$182,I$9,FALSE))),"")</f>
        <v>545.63744068606036</v>
      </c>
      <c r="J127" s="198">
        <f ca="1">IFERROR(IF((VLOOKUP($E127,'DTOC Backsheet'!$D$5:$BS$182,J$9,FALSE))="","",(VLOOKUP($E127,'DTOC Backsheet'!$D$5:$BS$182,J$9,FALSE))),"")</f>
        <v>523.28357905646385</v>
      </c>
      <c r="K127" s="223">
        <f ca="1">IFERROR(IF((VLOOKUP($E127,'DTOC Backsheet'!$D$5:$BS$182,K$9,FALSE))="","",(VLOOKUP($E127,'DTOC Backsheet'!$D$5:$BS$182,K$9,FALSE))),"")</f>
        <v>466.38284036294544</v>
      </c>
      <c r="L127" s="199">
        <f ca="1">IFERROR(IF((VLOOKUP($E127,'DTOC Backsheet'!$D$5:$BS$182,L$9,FALSE))="","",(VLOOKUP($E127,'DTOC Backsheet'!$D$5:$BS$182,L$9,FALSE))),"")</f>
        <v>408.26280012599449</v>
      </c>
      <c r="M127" s="197">
        <f ca="1">IFERROR(IF((VLOOKUP($E127,'DTOC Backsheet'!$D$5:$BS$182,M$9,FALSE))="","",(VLOOKUP($E127,'DTOC Backsheet'!$D$5:$BS$182,M$9,FALSE))),"")</f>
        <v>462.63637344737782</v>
      </c>
      <c r="N127" s="198">
        <f ca="1">IFERROR(IF((VLOOKUP($E127,'DTOC Backsheet'!$D$5:$BS$182,N$9,FALSE))="","",(VLOOKUP($E127,'DTOC Backsheet'!$D$5:$BS$182,N$9,FALSE))),"")</f>
        <v>467.55585637282627</v>
      </c>
      <c r="O127" s="199">
        <f ca="1">IFERROR(IF((VLOOKUP($E127,'DTOC Backsheet'!$D$5:$BS$182,O$9,FALSE))="","",(VLOOKUP($E127,'DTOC Backsheet'!$D$5:$BS$182,O$9,FALSE))),"")</f>
        <v>519.21042709003461</v>
      </c>
      <c r="P127" s="197">
        <f ca="1">IFERROR(IF((VLOOKUP($E127,'DTOC Backsheet'!$D$5:$BS$182,P$9,FALSE))="","",(VLOOKUP($E127,'DTOC Backsheet'!$D$5:$BS$182,P$9,FALSE))),"")</f>
        <v>450.31026660823636</v>
      </c>
      <c r="Q127" s="197">
        <f ca="1">IFERROR(IF((VLOOKUP($E127,'DTOC Backsheet'!$D$5:$BS$182,Q$9,FALSE))="","",(VLOOKUP($E127,'DTOC Backsheet'!$D$5:$BS$182,Q$9,FALSE))),"")</f>
        <v>446.7726814480236</v>
      </c>
      <c r="R127" s="197">
        <f ca="1">IFERROR(IF((VLOOKUP($E127,'DTOC Backsheet'!$D$5:$BS$182,R$9,FALSE))="","",(VLOOKUP($E127,'DTOC Backsheet'!$D$5:$BS$182,R$9,FALSE))),"")</f>
        <v>436.57556372465905</v>
      </c>
      <c r="S127" s="197">
        <f ca="1">IFERROR(IF((VLOOKUP($E127,'DTOC Backsheet'!$D$5:$BS$182,S$9,FALSE))="","",(VLOOKUP($E127,'DTOC Backsheet'!$D$5:$BS$182,S$9,FALSE))),"")</f>
        <v>441.8210879237501</v>
      </c>
      <c r="T127" s="223">
        <f ca="1">IFERROR(IF((VLOOKUP($E127,'DTOC Backsheet'!$D$5:$BS$182,T$9,FALSE))="","",(VLOOKUP($E127,'DTOC Backsheet'!$D$5:$BS$182,T$9,FALSE))),"")</f>
        <v>284.9639767202454</v>
      </c>
      <c r="U127" s="199">
        <f ca="1">IFERROR(IF((VLOOKUP($E127,'DTOC Backsheet'!$D$5:$BS$182,U$9,FALSE))="","",(VLOOKUP($E127,'DTOC Backsheet'!$D$5:$BS$182,U$9,FALSE))),"")</f>
        <v>293.77045091451771</v>
      </c>
      <c r="V127" s="197">
        <f ca="1">IFERROR(IF((VLOOKUP($E127,'DTOC Backsheet'!$D$5:$BS$182,V$9,FALSE))="","",(VLOOKUP($E127,'DTOC Backsheet'!$D$5:$BS$182,V$9,FALSE))),"")</f>
        <v>292.61671694965077</v>
      </c>
      <c r="W127" s="197">
        <f ca="1">IFERROR(IF((VLOOKUP($E127,'DTOC Backsheet'!$D$5:$BS$182,W$9,FALSE))="","",(VLOOKUP($E127,'DTOC Backsheet'!$D$5:$BS$182,W$9,FALSE))),"")</f>
        <v>263.65256246658595</v>
      </c>
      <c r="X127" s="200">
        <f ca="1">IFERROR(IF((VLOOKUP($E127,'DTOC Backsheet'!$D$5:$BS$182,X$9,FALSE))="","",(VLOOKUP($E127,'DTOC Backsheet'!$D$5:$BS$182,X$9,FALSE))),"")</f>
        <v>291.12533379117673</v>
      </c>
      <c r="Y127" s="196">
        <f ca="1">IFERROR(IF((VLOOKUP($E127,'DTOC Backsheet'!$D$5:$BS$182,Y$9,FALSE))="","",(VLOOKUP($E127,'DTOC Backsheet'!$D$5:$BS$182,Y$9,FALSE))),"")</f>
        <v>383.30971127452216</v>
      </c>
      <c r="Z127" s="197">
        <f ca="1">IFERROR(IF((VLOOKUP($E127,'DTOC Backsheet'!$D$5:$BS$182,Z$9,FALSE))="","",(VLOOKUP($E127,'DTOC Backsheet'!$D$5:$BS$182,Z$9,FALSE))),"")</f>
        <v>385.56447428201938</v>
      </c>
      <c r="AA127" s="197">
        <f ca="1">IFERROR(IF((VLOOKUP($E127,'DTOC Backsheet'!$D$5:$BS$182,AA$9,FALSE))="","",(VLOOKUP($E127,'DTOC Backsheet'!$D$5:$BS$182,AA$9,FALSE))),"")</f>
        <v>407.90712590176423</v>
      </c>
      <c r="AB127" s="197">
        <f ca="1">IFERROR(IF((VLOOKUP($E127,'DTOC Backsheet'!$D$5:$BS$182,AB$9,FALSE))="","",(VLOOKUP($E127,'DTOC Backsheet'!$D$5:$BS$182,AB$9,FALSE))),"")</f>
        <v>347.6434600650212</v>
      </c>
      <c r="AC127" s="223">
        <f ca="1">IFERROR(IF((VLOOKUP($E127,'DTOC Backsheet'!$D$5:$BS$182,AC$9,FALSE))="","",(VLOOKUP($E127,'DTOC Backsheet'!$D$5:$BS$182,AC$9,FALSE))),"")</f>
        <v>427.1751006931039</v>
      </c>
      <c r="AD127" s="199">
        <f ca="1">IFERROR(IF((VLOOKUP($E127,'DTOC Backsheet'!$D$5:$BS$182,AD$9,FALSE))="","",(VLOOKUP($E127,'DTOC Backsheet'!$D$5:$BS$182,AD$9,FALSE))),"")</f>
        <v>401.34781533449973</v>
      </c>
      <c r="AE127" s="197" t="str">
        <f ca="1">IFERROR(IF((VLOOKUP($E127,'DTOC Backsheet'!$D$5:$BS$182,AE$9,FALSE))="","",(VLOOKUP($E127,'DTOC Backsheet'!$D$5:$BS$182,AE$9,FALSE))),"")</f>
        <v/>
      </c>
      <c r="AF127" s="197" t="str">
        <f ca="1">IFERROR(IF((VLOOKUP($E127,'DTOC Backsheet'!$D$5:$BS$182,AF$9,FALSE))="","",(VLOOKUP($E127,'DTOC Backsheet'!$D$5:$BS$182,AF$9,FALSE))),"")</f>
        <v/>
      </c>
      <c r="AG127" s="201" t="str">
        <f ca="1">IFERROR(IF((VLOOKUP($E127,'DTOC Backsheet'!$D$5:$BS$182,AG$9,FALSE))="","",(VLOOKUP($E127,'DTOC Backsheet'!$D$5:$BS$182,AG$9,FALSE))),"")</f>
        <v/>
      </c>
      <c r="AH127" s="197">
        <f t="shared" ca="1" si="31"/>
        <v>40.397575068284482</v>
      </c>
      <c r="AI127" s="197">
        <f t="shared" ca="1" si="32"/>
        <v>69.438218342222342</v>
      </c>
      <c r="AJ127" s="197">
        <f t="shared" ca="1" si="33"/>
        <v>137.73031478429613</v>
      </c>
      <c r="AK127" s="197">
        <f t="shared" ca="1" si="34"/>
        <v>175.64011899144265</v>
      </c>
      <c r="AL127" s="200">
        <f t="shared" ca="1" si="35"/>
        <v>39.207739669841544</v>
      </c>
      <c r="AM127" s="199">
        <f t="shared" ca="1" si="36"/>
        <v>6.91498479149476</v>
      </c>
      <c r="AN127" s="197" t="str">
        <f t="shared" ca="1" si="37"/>
        <v/>
      </c>
      <c r="AO127" s="197" t="str">
        <f t="shared" ca="1" si="38"/>
        <v/>
      </c>
      <c r="AP127" s="200" t="str">
        <f t="shared" ca="1" si="39"/>
        <v/>
      </c>
      <c r="AQ127" s="196">
        <f t="shared" ca="1" si="40"/>
        <v>67.000555333714203</v>
      </c>
      <c r="AR127" s="197">
        <f t="shared" ca="1" si="41"/>
        <v>61.208207166004229</v>
      </c>
      <c r="AS127" s="197">
        <f t="shared" ca="1" si="42"/>
        <v>28.668437822894816</v>
      </c>
      <c r="AT127" s="197">
        <f t="shared" ca="1" si="43"/>
        <v>94.177627858728897</v>
      </c>
      <c r="AU127" s="200">
        <f t="shared" ca="1" si="44"/>
        <v>-142.2111239728585</v>
      </c>
      <c r="AV127" s="199">
        <f t="shared" ca="1" si="45"/>
        <v>-107.57736441998202</v>
      </c>
      <c r="AW127" s="197" t="str">
        <f t="shared" ca="1" si="46"/>
        <v/>
      </c>
      <c r="AX127" s="198" t="str">
        <f t="shared" ca="1" si="47"/>
        <v/>
      </c>
      <c r="AY127" s="199" t="str">
        <f t="shared" ca="1" si="48"/>
        <v/>
      </c>
    </row>
    <row r="128" spans="1:51">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30"/>
        <v>E10000021</v>
      </c>
      <c r="F128" s="29" t="str">
        <f ca="1">IF(E128="","",VLOOKUP(E128,'Org list'!$J$9:$K$636,2,0))</f>
        <v>Northamptonshire</v>
      </c>
      <c r="G128" s="196">
        <f ca="1">IFERROR(IF((VLOOKUP($E128,'DTOC Backsheet'!$D$5:$BS$182,G$9,FALSE))="","",(VLOOKUP($E128,'DTOC Backsheet'!$D$5:$BS$182,G$9,FALSE))),"")</f>
        <v>954.74232185432334</v>
      </c>
      <c r="H128" s="197">
        <f ca="1">IFERROR(IF((VLOOKUP($E128,'DTOC Backsheet'!$D$5:$BS$182,H$9,FALSE))="","",(VLOOKUP($E128,'DTOC Backsheet'!$D$5:$BS$182,H$9,FALSE))),"")</f>
        <v>1067.7807090557681</v>
      </c>
      <c r="I128" s="197">
        <f ca="1">IFERROR(IF((VLOOKUP($E128,'DTOC Backsheet'!$D$5:$BS$182,I$9,FALSE))="","",(VLOOKUP($E128,'DTOC Backsheet'!$D$5:$BS$182,I$9,FALSE))),"")</f>
        <v>1081.8884640887095</v>
      </c>
      <c r="J128" s="198">
        <f ca="1">IFERROR(IF((VLOOKUP($E128,'DTOC Backsheet'!$D$5:$BS$182,J$9,FALSE))="","",(VLOOKUP($E128,'DTOC Backsheet'!$D$5:$BS$182,J$9,FALSE))),"")</f>
        <v>1156.3068718874765</v>
      </c>
      <c r="K128" s="223">
        <f ca="1">IFERROR(IF((VLOOKUP($E128,'DTOC Backsheet'!$D$5:$BS$182,K$9,FALSE))="","",(VLOOKUP($E128,'DTOC Backsheet'!$D$5:$BS$182,K$9,FALSE))),"")</f>
        <v>957.21117898508805</v>
      </c>
      <c r="L128" s="199">
        <f ca="1">IFERROR(IF((VLOOKUP($E128,'DTOC Backsheet'!$D$5:$BS$182,L$9,FALSE))="","",(VLOOKUP($E128,'DTOC Backsheet'!$D$5:$BS$182,L$9,FALSE))),"")</f>
        <v>934.81511787029331</v>
      </c>
      <c r="M128" s="197">
        <f ca="1">IFERROR(IF((VLOOKUP($E128,'DTOC Backsheet'!$D$5:$BS$182,M$9,FALSE))="","",(VLOOKUP($E128,'DTOC Backsheet'!$D$5:$BS$182,M$9,FALSE))),"")</f>
        <v>1060.9974305339063</v>
      </c>
      <c r="N128" s="198">
        <f ca="1">IFERROR(IF((VLOOKUP($E128,'DTOC Backsheet'!$D$5:$BS$182,N$9,FALSE))="","",(VLOOKUP($E128,'DTOC Backsheet'!$D$5:$BS$182,N$9,FALSE))),"")</f>
        <v>1055.379042683983</v>
      </c>
      <c r="O128" s="199">
        <f ca="1">IFERROR(IF((VLOOKUP($E128,'DTOC Backsheet'!$D$5:$BS$182,O$9,FALSE))="","",(VLOOKUP($E128,'DTOC Backsheet'!$D$5:$BS$182,O$9,FALSE))),"")</f>
        <v>1061.1730051542163</v>
      </c>
      <c r="P128" s="197">
        <f ca="1">IFERROR(IF((VLOOKUP($E128,'DTOC Backsheet'!$D$5:$BS$182,P$9,FALSE))="","",(VLOOKUP($E128,'DTOC Backsheet'!$D$5:$BS$182,P$9,FALSE))),"")</f>
        <v>582.39857303061729</v>
      </c>
      <c r="Q128" s="197">
        <f ca="1">IFERROR(IF((VLOOKUP($E128,'DTOC Backsheet'!$D$5:$BS$182,Q$9,FALSE))="","",(VLOOKUP($E128,'DTOC Backsheet'!$D$5:$BS$182,Q$9,FALSE))),"")</f>
        <v>566.05257587974745</v>
      </c>
      <c r="R128" s="197">
        <f ca="1">IFERROR(IF((VLOOKUP($E128,'DTOC Backsheet'!$D$5:$BS$182,R$9,FALSE))="","",(VLOOKUP($E128,'DTOC Backsheet'!$D$5:$BS$182,R$9,FALSE))),"")</f>
        <v>579.39624702331469</v>
      </c>
      <c r="S128" s="197">
        <f ca="1">IFERROR(IF((VLOOKUP($E128,'DTOC Backsheet'!$D$5:$BS$182,S$9,FALSE))="","",(VLOOKUP($E128,'DTOC Backsheet'!$D$5:$BS$182,S$9,FALSE))),"")</f>
        <v>394.79709122928051</v>
      </c>
      <c r="T128" s="223">
        <f ca="1">IFERROR(IF((VLOOKUP($E128,'DTOC Backsheet'!$D$5:$BS$182,T$9,FALSE))="","",(VLOOKUP($E128,'DTOC Backsheet'!$D$5:$BS$182,T$9,FALSE))),"")</f>
        <v>360.26156341428469</v>
      </c>
      <c r="U128" s="199">
        <f ca="1">IFERROR(IF((VLOOKUP($E128,'DTOC Backsheet'!$D$5:$BS$182,U$9,FALSE))="","",(VLOOKUP($E128,'DTOC Backsheet'!$D$5:$BS$182,U$9,FALSE))),"")</f>
        <v>369.5670182907196</v>
      </c>
      <c r="V128" s="197">
        <f ca="1">IFERROR(IF((VLOOKUP($E128,'DTOC Backsheet'!$D$5:$BS$182,V$9,FALSE))="","",(VLOOKUP($E128,'DTOC Backsheet'!$D$5:$BS$182,V$9,FALSE))),"")</f>
        <v>337.50331531788214</v>
      </c>
      <c r="W128" s="197">
        <f ca="1">IFERROR(IF((VLOOKUP($E128,'DTOC Backsheet'!$D$5:$BS$182,W$9,FALSE))="","",(VLOOKUP($E128,'DTOC Backsheet'!$D$5:$BS$182,W$9,FALSE))),"")</f>
        <v>263.5738519305587</v>
      </c>
      <c r="X128" s="200">
        <f ca="1">IFERROR(IF((VLOOKUP($E128,'DTOC Backsheet'!$D$5:$BS$182,X$9,FALSE))="","",(VLOOKUP($E128,'DTOC Backsheet'!$D$5:$BS$182,X$9,FALSE))),"")</f>
        <v>278.55814288547515</v>
      </c>
      <c r="Y128" s="196">
        <f ca="1">IFERROR(IF((VLOOKUP($E128,'DTOC Backsheet'!$D$5:$BS$182,Y$9,FALSE))="","",(VLOOKUP($E128,'DTOC Backsheet'!$D$5:$BS$182,Y$9,FALSE))),"")</f>
        <v>948.45409891513509</v>
      </c>
      <c r="Z128" s="197">
        <f ca="1">IFERROR(IF((VLOOKUP($E128,'DTOC Backsheet'!$D$5:$BS$182,Z$9,FALSE))="","",(VLOOKUP($E128,'DTOC Backsheet'!$D$5:$BS$182,Z$9,FALSE))),"")</f>
        <v>1008.8517683018077</v>
      </c>
      <c r="AA128" s="197">
        <f ca="1">IFERROR(IF((VLOOKUP($E128,'DTOC Backsheet'!$D$5:$BS$182,AA$9,FALSE))="","",(VLOOKUP($E128,'DTOC Backsheet'!$D$5:$BS$182,AA$9,FALSE))),"")</f>
        <v>823.44496925434714</v>
      </c>
      <c r="AB128" s="197">
        <f ca="1">IFERROR(IF((VLOOKUP($E128,'DTOC Backsheet'!$D$5:$BS$182,AB$9,FALSE))="","",(VLOOKUP($E128,'DTOC Backsheet'!$D$5:$BS$182,AB$9,FALSE))),"")</f>
        <v>779.37573955651317</v>
      </c>
      <c r="AC128" s="223">
        <f ca="1">IFERROR(IF((VLOOKUP($E128,'DTOC Backsheet'!$D$5:$BS$182,AC$9,FALSE))="","",(VLOOKUP($E128,'DTOC Backsheet'!$D$5:$BS$182,AC$9,FALSE))),"")</f>
        <v>645.58787888022061</v>
      </c>
      <c r="AD128" s="199">
        <f ca="1">IFERROR(IF((VLOOKUP($E128,'DTOC Backsheet'!$D$5:$BS$182,AD$9,FALSE))="","",(VLOOKUP($E128,'DTOC Backsheet'!$D$5:$BS$182,AD$9,FALSE))),"")</f>
        <v>638.03817020688655</v>
      </c>
      <c r="AE128" s="197" t="str">
        <f ca="1">IFERROR(IF((VLOOKUP($E128,'DTOC Backsheet'!$D$5:$BS$182,AE$9,FALSE))="","",(VLOOKUP($E128,'DTOC Backsheet'!$D$5:$BS$182,AE$9,FALSE))),"")</f>
        <v/>
      </c>
      <c r="AF128" s="197" t="str">
        <f ca="1">IFERROR(IF((VLOOKUP($E128,'DTOC Backsheet'!$D$5:$BS$182,AF$9,FALSE))="","",(VLOOKUP($E128,'DTOC Backsheet'!$D$5:$BS$182,AF$9,FALSE))),"")</f>
        <v/>
      </c>
      <c r="AG128" s="201" t="str">
        <f ca="1">IFERROR(IF((VLOOKUP($E128,'DTOC Backsheet'!$D$5:$BS$182,AG$9,FALSE))="","",(VLOOKUP($E128,'DTOC Backsheet'!$D$5:$BS$182,AG$9,FALSE))),"")</f>
        <v/>
      </c>
      <c r="AH128" s="197">
        <f t="shared" ca="1" si="31"/>
        <v>6.2882229391882447</v>
      </c>
      <c r="AI128" s="197">
        <f t="shared" ca="1" si="32"/>
        <v>58.928940753960319</v>
      </c>
      <c r="AJ128" s="197">
        <f t="shared" ca="1" si="33"/>
        <v>258.44349483436235</v>
      </c>
      <c r="AK128" s="197">
        <f t="shared" ca="1" si="34"/>
        <v>376.93113233096335</v>
      </c>
      <c r="AL128" s="200">
        <f t="shared" ca="1" si="35"/>
        <v>311.62330010486744</v>
      </c>
      <c r="AM128" s="199">
        <f t="shared" ca="1" si="36"/>
        <v>296.77694766340676</v>
      </c>
      <c r="AN128" s="197" t="str">
        <f t="shared" ca="1" si="37"/>
        <v/>
      </c>
      <c r="AO128" s="197" t="str">
        <f t="shared" ca="1" si="38"/>
        <v/>
      </c>
      <c r="AP128" s="200" t="str">
        <f t="shared" ca="1" si="39"/>
        <v/>
      </c>
      <c r="AQ128" s="196">
        <f t="shared" ca="1" si="40"/>
        <v>-366.05552588451781</v>
      </c>
      <c r="AR128" s="197">
        <f t="shared" ca="1" si="41"/>
        <v>-442.79919242206029</v>
      </c>
      <c r="AS128" s="197">
        <f t="shared" ca="1" si="42"/>
        <v>-244.04872223103246</v>
      </c>
      <c r="AT128" s="197">
        <f t="shared" ca="1" si="43"/>
        <v>-384.57864832723266</v>
      </c>
      <c r="AU128" s="200">
        <f t="shared" ca="1" si="44"/>
        <v>-285.32631546593592</v>
      </c>
      <c r="AV128" s="199">
        <f t="shared" ca="1" si="45"/>
        <v>-268.47115191616695</v>
      </c>
      <c r="AW128" s="197" t="str">
        <f t="shared" ca="1" si="46"/>
        <v/>
      </c>
      <c r="AX128" s="198" t="str">
        <f t="shared" ca="1" si="47"/>
        <v/>
      </c>
      <c r="AY128" s="199" t="str">
        <f t="shared" ca="1" si="48"/>
        <v/>
      </c>
    </row>
    <row r="129" spans="1:51">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30"/>
        <v>E06000057</v>
      </c>
      <c r="F129" s="29" t="str">
        <f ca="1">IF(E129="","",VLOOKUP(E129,'Org list'!$J$9:$K$636,2,0))</f>
        <v>Northumberland</v>
      </c>
      <c r="G129" s="196">
        <f ca="1">IFERROR(IF((VLOOKUP($E129,'DTOC Backsheet'!$D$5:$BS$182,G$9,FALSE))="","",(VLOOKUP($E129,'DTOC Backsheet'!$D$5:$BS$182,G$9,FALSE))),"")</f>
        <v>88.992412429531555</v>
      </c>
      <c r="H129" s="197">
        <f ca="1">IFERROR(IF((VLOOKUP($E129,'DTOC Backsheet'!$D$5:$BS$182,H$9,FALSE))="","",(VLOOKUP($E129,'DTOC Backsheet'!$D$5:$BS$182,H$9,FALSE))),"")</f>
        <v>76.223935863555283</v>
      </c>
      <c r="I129" s="197">
        <f ca="1">IFERROR(IF((VLOOKUP($E129,'DTOC Backsheet'!$D$5:$BS$182,I$9,FALSE))="","",(VLOOKUP($E129,'DTOC Backsheet'!$D$5:$BS$182,I$9,FALSE))),"")</f>
        <v>80.480094718880707</v>
      </c>
      <c r="J129" s="198">
        <f ca="1">IFERROR(IF((VLOOKUP($E129,'DTOC Backsheet'!$D$5:$BS$182,J$9,FALSE))="","",(VLOOKUP($E129,'DTOC Backsheet'!$D$5:$BS$182,J$9,FALSE))),"")</f>
        <v>124.58937740134418</v>
      </c>
      <c r="K129" s="223">
        <f ca="1">IFERROR(IF((VLOOKUP($E129,'DTOC Backsheet'!$D$5:$BS$182,K$9,FALSE))="","",(VLOOKUP($E129,'DTOC Backsheet'!$D$5:$BS$182,K$9,FALSE))),"")</f>
        <v>107.56474198004248</v>
      </c>
      <c r="L129" s="199">
        <f ca="1">IFERROR(IF((VLOOKUP($E129,'DTOC Backsheet'!$D$5:$BS$182,L$9,FALSE))="","",(VLOOKUP($E129,'DTOC Backsheet'!$D$5:$BS$182,L$9,FALSE))),"")</f>
        <v>132.3278480473904</v>
      </c>
      <c r="M129" s="197">
        <f ca="1">IFERROR(IF((VLOOKUP($E129,'DTOC Backsheet'!$D$5:$BS$182,M$9,FALSE))="","",(VLOOKUP($E129,'DTOC Backsheet'!$D$5:$BS$182,M$9,FALSE))),"")</f>
        <v>94.194811375335973</v>
      </c>
      <c r="N129" s="198">
        <f ca="1">IFERROR(IF((VLOOKUP($E129,'DTOC Backsheet'!$D$5:$BS$182,N$9,FALSE))="","",(VLOOKUP($E129,'DTOC Backsheet'!$D$5:$BS$182,N$9,FALSE))),"")</f>
        <v>172.10903806851513</v>
      </c>
      <c r="O129" s="199">
        <f ca="1">IFERROR(IF((VLOOKUP($E129,'DTOC Backsheet'!$D$5:$BS$182,O$9,FALSE))="","",(VLOOKUP($E129,'DTOC Backsheet'!$D$5:$BS$182,O$9,FALSE))),"")</f>
        <v>105.82380043401945</v>
      </c>
      <c r="P129" s="197">
        <f ca="1">IFERROR(IF((VLOOKUP($E129,'DTOC Backsheet'!$D$5:$BS$182,P$9,FALSE))="","",(VLOOKUP($E129,'DTOC Backsheet'!$D$5:$BS$182,P$9,FALSE))),"")</f>
        <v>102.14128723210301</v>
      </c>
      <c r="Q129" s="197">
        <f ca="1">IFERROR(IF((VLOOKUP($E129,'DTOC Backsheet'!$D$5:$BS$182,Q$9,FALSE))="","",(VLOOKUP($E129,'DTOC Backsheet'!$D$5:$BS$182,Q$9,FALSE))),"")</f>
        <v>95.163893796892935</v>
      </c>
      <c r="R129" s="197">
        <f ca="1">IFERROR(IF((VLOOKUP($E129,'DTOC Backsheet'!$D$5:$BS$182,R$9,FALSE))="","",(VLOOKUP($E129,'DTOC Backsheet'!$D$5:$BS$182,R$9,FALSE))),"")</f>
        <v>77.526593724556363</v>
      </c>
      <c r="S129" s="197">
        <f ca="1">IFERROR(IF((VLOOKUP($E129,'DTOC Backsheet'!$D$5:$BS$182,S$9,FALSE))="","",(VLOOKUP($E129,'DTOC Backsheet'!$D$5:$BS$182,S$9,FALSE))),"")</f>
        <v>75.200795912819672</v>
      </c>
      <c r="T129" s="223">
        <f ca="1">IFERROR(IF((VLOOKUP($E129,'DTOC Backsheet'!$D$5:$BS$182,T$9,FALSE))="","",(VLOOKUP($E129,'DTOC Backsheet'!$D$5:$BS$182,T$9,FALSE))),"")</f>
        <v>76.622981435070997</v>
      </c>
      <c r="U129" s="199">
        <f ca="1">IFERROR(IF((VLOOKUP($E129,'DTOC Backsheet'!$D$5:$BS$182,U$9,FALSE))="","",(VLOOKUP($E129,'DTOC Backsheet'!$D$5:$BS$182,U$9,FALSE))),"")</f>
        <v>79.17708081624005</v>
      </c>
      <c r="V129" s="197">
        <f ca="1">IFERROR(IF((VLOOKUP($E129,'DTOC Backsheet'!$D$5:$BS$182,V$9,FALSE))="","",(VLOOKUP($E129,'DTOC Backsheet'!$D$5:$BS$182,V$9,FALSE))),"")</f>
        <v>79.019560572947029</v>
      </c>
      <c r="W129" s="197">
        <f ca="1">IFERROR(IF((VLOOKUP($E129,'DTOC Backsheet'!$D$5:$BS$182,W$9,FALSE))="","",(VLOOKUP($E129,'DTOC Backsheet'!$D$5:$BS$182,W$9,FALSE))),"")</f>
        <v>71.372506323952152</v>
      </c>
      <c r="X129" s="200">
        <f ca="1">IFERROR(IF((VLOOKUP($E129,'DTOC Backsheet'!$D$5:$BS$182,X$9,FALSE))="","",(VLOOKUP($E129,'DTOC Backsheet'!$D$5:$BS$182,X$9,FALSE))),"")</f>
        <v>79.019560572947029</v>
      </c>
      <c r="Y129" s="196">
        <f ca="1">IFERROR(IF((VLOOKUP($E129,'DTOC Backsheet'!$D$5:$BS$182,Y$9,FALSE))="","",(VLOOKUP($E129,'DTOC Backsheet'!$D$5:$BS$182,Y$9,FALSE))),"")</f>
        <v>97.683508092941025</v>
      </c>
      <c r="Z129" s="197">
        <f ca="1">IFERROR(IF((VLOOKUP($E129,'DTOC Backsheet'!$D$5:$BS$182,Z$9,FALSE))="","",(VLOOKUP($E129,'DTOC Backsheet'!$D$5:$BS$182,Z$9,FALSE))),"")</f>
        <v>92.256646532222078</v>
      </c>
      <c r="AA129" s="197">
        <f ca="1">IFERROR(IF((VLOOKUP($E129,'DTOC Backsheet'!$D$5:$BS$182,AA$9,FALSE))="","",(VLOOKUP($E129,'DTOC Backsheet'!$D$5:$BS$182,AA$9,FALSE))),"")</f>
        <v>112.41356090060673</v>
      </c>
      <c r="AB129" s="197">
        <f ca="1">IFERROR(IF((VLOOKUP($E129,'DTOC Backsheet'!$D$5:$BS$182,AB$9,FALSE))="","",(VLOOKUP($E129,'DTOC Backsheet'!$D$5:$BS$182,AB$9,FALSE))),"")</f>
        <v>108.14959824575612</v>
      </c>
      <c r="AC129" s="223">
        <f ca="1">IFERROR(IF((VLOOKUP($E129,'DTOC Backsheet'!$D$5:$BS$182,AC$9,FALSE))="","",(VLOOKUP($E129,'DTOC Backsheet'!$D$5:$BS$182,AC$9,FALSE))),"")</f>
        <v>83.728721222520875</v>
      </c>
      <c r="AD129" s="199">
        <f ca="1">IFERROR(IF((VLOOKUP($E129,'DTOC Backsheet'!$D$5:$BS$182,AD$9,FALSE))="","",(VLOOKUP($E129,'DTOC Backsheet'!$D$5:$BS$182,AD$9,FALSE))),"")</f>
        <v>119.00332136719402</v>
      </c>
      <c r="AE129" s="197" t="str">
        <f ca="1">IFERROR(IF((VLOOKUP($E129,'DTOC Backsheet'!$D$5:$BS$182,AE$9,FALSE))="","",(VLOOKUP($E129,'DTOC Backsheet'!$D$5:$BS$182,AE$9,FALSE))),"")</f>
        <v/>
      </c>
      <c r="AF129" s="197" t="str">
        <f ca="1">IFERROR(IF((VLOOKUP($E129,'DTOC Backsheet'!$D$5:$BS$182,AF$9,FALSE))="","",(VLOOKUP($E129,'DTOC Backsheet'!$D$5:$BS$182,AF$9,FALSE))),"")</f>
        <v/>
      </c>
      <c r="AG129" s="201" t="str">
        <f ca="1">IFERROR(IF((VLOOKUP($E129,'DTOC Backsheet'!$D$5:$BS$182,AG$9,FALSE))="","",(VLOOKUP($E129,'DTOC Backsheet'!$D$5:$BS$182,AG$9,FALSE))),"")</f>
        <v/>
      </c>
      <c r="AH129" s="197">
        <f t="shared" ca="1" si="31"/>
        <v>-8.6910956634094703</v>
      </c>
      <c r="AI129" s="197">
        <f t="shared" ca="1" si="32"/>
        <v>-16.032710668666795</v>
      </c>
      <c r="AJ129" s="197">
        <f t="shared" ca="1" si="33"/>
        <v>-31.933466181726018</v>
      </c>
      <c r="AK129" s="197">
        <f t="shared" ca="1" si="34"/>
        <v>16.439779155588056</v>
      </c>
      <c r="AL129" s="200">
        <f t="shared" ca="1" si="35"/>
        <v>23.836020757521609</v>
      </c>
      <c r="AM129" s="199">
        <f t="shared" ca="1" si="36"/>
        <v>13.324526680196385</v>
      </c>
      <c r="AN129" s="197" t="str">
        <f t="shared" ca="1" si="37"/>
        <v/>
      </c>
      <c r="AO129" s="197" t="str">
        <f t="shared" ca="1" si="38"/>
        <v/>
      </c>
      <c r="AP129" s="200" t="str">
        <f t="shared" ca="1" si="39"/>
        <v/>
      </c>
      <c r="AQ129" s="196">
        <f t="shared" ca="1" si="40"/>
        <v>4.4577791391619854</v>
      </c>
      <c r="AR129" s="197">
        <f t="shared" ca="1" si="41"/>
        <v>2.9072472646708576</v>
      </c>
      <c r="AS129" s="197">
        <f t="shared" ca="1" si="42"/>
        <v>-34.886967176050362</v>
      </c>
      <c r="AT129" s="197">
        <f t="shared" ca="1" si="43"/>
        <v>-32.948802332936452</v>
      </c>
      <c r="AU129" s="200">
        <f t="shared" ca="1" si="44"/>
        <v>-7.1057397874498776</v>
      </c>
      <c r="AV129" s="199">
        <f t="shared" ca="1" si="45"/>
        <v>-39.826240550953969</v>
      </c>
      <c r="AW129" s="197" t="str">
        <f t="shared" ca="1" si="46"/>
        <v/>
      </c>
      <c r="AX129" s="198" t="str">
        <f t="shared" ca="1" si="47"/>
        <v/>
      </c>
      <c r="AY129" s="199" t="str">
        <f t="shared" ca="1" si="48"/>
        <v/>
      </c>
    </row>
    <row r="130" spans="1:51">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30"/>
        <v>E06000018</v>
      </c>
      <c r="F130" s="29" t="str">
        <f ca="1">IF(E130="","",VLOOKUP(E130,'Org list'!$J$9:$K$636,2,0))</f>
        <v>Nottingham</v>
      </c>
      <c r="G130" s="196">
        <f ca="1">IFERROR(IF((VLOOKUP($E130,'DTOC Backsheet'!$D$5:$BS$182,G$9,FALSE))="","",(VLOOKUP($E130,'DTOC Backsheet'!$D$5:$BS$182,G$9,FALSE))),"")</f>
        <v>788.49541725842619</v>
      </c>
      <c r="H130" s="197">
        <f ca="1">IFERROR(IF((VLOOKUP($E130,'DTOC Backsheet'!$D$5:$BS$182,H$9,FALSE))="","",(VLOOKUP($E130,'DTOC Backsheet'!$D$5:$BS$182,H$9,FALSE))),"")</f>
        <v>662.38271518707359</v>
      </c>
      <c r="I130" s="197">
        <f ca="1">IFERROR(IF((VLOOKUP($E130,'DTOC Backsheet'!$D$5:$BS$182,I$9,FALSE))="","",(VLOOKUP($E130,'DTOC Backsheet'!$D$5:$BS$182,I$9,FALSE))),"")</f>
        <v>713.99191326550408</v>
      </c>
      <c r="J130" s="198">
        <f ca="1">IFERROR(IF((VLOOKUP($E130,'DTOC Backsheet'!$D$5:$BS$182,J$9,FALSE))="","",(VLOOKUP($E130,'DTOC Backsheet'!$D$5:$BS$182,J$9,FALSE))),"")</f>
        <v>489.31728403684815</v>
      </c>
      <c r="K130" s="223">
        <f ca="1">IFERROR(IF((VLOOKUP($E130,'DTOC Backsheet'!$D$5:$BS$182,K$9,FALSE))="","",(VLOOKUP($E130,'DTOC Backsheet'!$D$5:$BS$182,K$9,FALSE))),"")</f>
        <v>356.60791754945558</v>
      </c>
      <c r="L130" s="199">
        <f ca="1">IFERROR(IF((VLOOKUP($E130,'DTOC Backsheet'!$D$5:$BS$182,L$9,FALSE))="","",(VLOOKUP($E130,'DTOC Backsheet'!$D$5:$BS$182,L$9,FALSE))),"")</f>
        <v>323.2365563859592</v>
      </c>
      <c r="M130" s="197">
        <f ca="1">IFERROR(IF((VLOOKUP($E130,'DTOC Backsheet'!$D$5:$BS$182,M$9,FALSE))="","",(VLOOKUP($E130,'DTOC Backsheet'!$D$5:$BS$182,M$9,FALSE))),"")</f>
        <v>386.11542103638891</v>
      </c>
      <c r="N130" s="198">
        <f ca="1">IFERROR(IF((VLOOKUP($E130,'DTOC Backsheet'!$D$5:$BS$182,N$9,FALSE))="","",(VLOOKUP($E130,'DTOC Backsheet'!$D$5:$BS$182,N$9,FALSE))),"")</f>
        <v>333.64131716328939</v>
      </c>
      <c r="O130" s="199">
        <f ca="1">IFERROR(IF((VLOOKUP($E130,'DTOC Backsheet'!$D$5:$BS$182,O$9,FALSE))="","",(VLOOKUP($E130,'DTOC Backsheet'!$D$5:$BS$182,O$9,FALSE))),"")</f>
        <v>263.93691052588855</v>
      </c>
      <c r="P130" s="197">
        <f ca="1">IFERROR(IF((VLOOKUP($E130,'DTOC Backsheet'!$D$5:$BS$182,P$9,FALSE))="","",(VLOOKUP($E130,'DTOC Backsheet'!$D$5:$BS$182,P$9,FALSE))),"")</f>
        <v>223.6742509493975</v>
      </c>
      <c r="Q130" s="197">
        <f ca="1">IFERROR(IF((VLOOKUP($E130,'DTOC Backsheet'!$D$5:$BS$182,Q$9,FALSE))="","",(VLOOKUP($E130,'DTOC Backsheet'!$D$5:$BS$182,Q$9,FALSE))),"")</f>
        <v>211.14715369652498</v>
      </c>
      <c r="R130" s="197">
        <f ca="1">IFERROR(IF((VLOOKUP($E130,'DTOC Backsheet'!$D$5:$BS$182,R$9,FALSE))="","",(VLOOKUP($E130,'DTOC Backsheet'!$D$5:$BS$182,R$9,FALSE))),"")</f>
        <v>191.22595806513976</v>
      </c>
      <c r="S130" s="197">
        <f ca="1">IFERROR(IF((VLOOKUP($E130,'DTOC Backsheet'!$D$5:$BS$182,S$9,FALSE))="","",(VLOOKUP($E130,'DTOC Backsheet'!$D$5:$BS$182,S$9,FALSE))),"")</f>
        <v>184.05005963877707</v>
      </c>
      <c r="T130" s="223">
        <f ca="1">IFERROR(IF((VLOOKUP($E130,'DTOC Backsheet'!$D$5:$BS$182,T$9,FALSE))="","",(VLOOKUP($E130,'DTOC Backsheet'!$D$5:$BS$182,T$9,FALSE))),"")</f>
        <v>170.34503869252453</v>
      </c>
      <c r="U130" s="199">
        <f ca="1">IFERROR(IF((VLOOKUP($E130,'DTOC Backsheet'!$D$5:$BS$182,U$9,FALSE))="","",(VLOOKUP($E130,'DTOC Backsheet'!$D$5:$BS$182,U$9,FALSE))),"")</f>
        <v>177.04136090319616</v>
      </c>
      <c r="V130" s="197">
        <f ca="1">IFERROR(IF((VLOOKUP($E130,'DTOC Backsheet'!$D$5:$BS$182,V$9,FALSE))="","",(VLOOKUP($E130,'DTOC Backsheet'!$D$5:$BS$182,V$9,FALSE))),"")</f>
        <v>176.28900828596946</v>
      </c>
      <c r="W130" s="197">
        <f ca="1">IFERROR(IF((VLOOKUP($E130,'DTOC Backsheet'!$D$5:$BS$182,W$9,FALSE))="","",(VLOOKUP($E130,'DTOC Backsheet'!$D$5:$BS$182,W$9,FALSE))),"")</f>
        <v>160.69166183288658</v>
      </c>
      <c r="X130" s="200">
        <f ca="1">IFERROR(IF((VLOOKUP($E130,'DTOC Backsheet'!$D$5:$BS$182,X$9,FALSE))="","",(VLOOKUP($E130,'DTOC Backsheet'!$D$5:$BS$182,X$9,FALSE))),"")</f>
        <v>176.28900828596946</v>
      </c>
      <c r="Y130" s="196">
        <f ca="1">IFERROR(IF((VLOOKUP($E130,'DTOC Backsheet'!$D$5:$BS$182,Y$9,FALSE))="","",(VLOOKUP($E130,'DTOC Backsheet'!$D$5:$BS$182,Y$9,FALSE))),"")</f>
        <v>601.10260780005785</v>
      </c>
      <c r="Z130" s="197">
        <f ca="1">IFERROR(IF((VLOOKUP($E130,'DTOC Backsheet'!$D$5:$BS$182,Z$9,FALSE))="","",(VLOOKUP($E130,'DTOC Backsheet'!$D$5:$BS$182,Z$9,FALSE))),"")</f>
        <v>529.0486144220705</v>
      </c>
      <c r="AA130" s="197">
        <f ca="1">IFERROR(IF((VLOOKUP($E130,'DTOC Backsheet'!$D$5:$BS$182,AA$9,FALSE))="","",(VLOOKUP($E130,'DTOC Backsheet'!$D$5:$BS$182,AA$9,FALSE))),"")</f>
        <v>488.71404204200138</v>
      </c>
      <c r="AB130" s="197">
        <f ca="1">IFERROR(IF((VLOOKUP($E130,'DTOC Backsheet'!$D$5:$BS$182,AB$9,FALSE))="","",(VLOOKUP($E130,'DTOC Backsheet'!$D$5:$BS$182,AB$9,FALSE))),"")</f>
        <v>595.22864094859142</v>
      </c>
      <c r="AC130" s="223">
        <f ca="1">IFERROR(IF((VLOOKUP($E130,'DTOC Backsheet'!$D$5:$BS$182,AC$9,FALSE))="","",(VLOOKUP($E130,'DTOC Backsheet'!$D$5:$BS$182,AC$9,FALSE))),"")</f>
        <v>612.06734592279497</v>
      </c>
      <c r="AD130" s="199">
        <f ca="1">IFERROR(IF((VLOOKUP($E130,'DTOC Backsheet'!$D$5:$BS$182,AD$9,FALSE))="","",(VLOOKUP($E130,'DTOC Backsheet'!$D$5:$BS$182,AD$9,FALSE))),"")</f>
        <v>556.06886193881564</v>
      </c>
      <c r="AE130" s="197" t="str">
        <f ca="1">IFERROR(IF((VLOOKUP($E130,'DTOC Backsheet'!$D$5:$BS$182,AE$9,FALSE))="","",(VLOOKUP($E130,'DTOC Backsheet'!$D$5:$BS$182,AE$9,FALSE))),"")</f>
        <v/>
      </c>
      <c r="AF130" s="197" t="str">
        <f ca="1">IFERROR(IF((VLOOKUP($E130,'DTOC Backsheet'!$D$5:$BS$182,AF$9,FALSE))="","",(VLOOKUP($E130,'DTOC Backsheet'!$D$5:$BS$182,AF$9,FALSE))),"")</f>
        <v/>
      </c>
      <c r="AG130" s="201" t="str">
        <f ca="1">IFERROR(IF((VLOOKUP($E130,'DTOC Backsheet'!$D$5:$BS$182,AG$9,FALSE))="","",(VLOOKUP($E130,'DTOC Backsheet'!$D$5:$BS$182,AG$9,FALSE))),"")</f>
        <v/>
      </c>
      <c r="AH130" s="197">
        <f t="shared" ca="1" si="31"/>
        <v>187.39280945836833</v>
      </c>
      <c r="AI130" s="197">
        <f t="shared" ca="1" si="32"/>
        <v>133.33410076500309</v>
      </c>
      <c r="AJ130" s="197">
        <f t="shared" ca="1" si="33"/>
        <v>225.2778712235027</v>
      </c>
      <c r="AK130" s="197">
        <f t="shared" ca="1" si="34"/>
        <v>-105.91135691174327</v>
      </c>
      <c r="AL130" s="200">
        <f t="shared" ca="1" si="35"/>
        <v>-255.45942837333939</v>
      </c>
      <c r="AM130" s="199">
        <f t="shared" ca="1" si="36"/>
        <v>-232.83230555285644</v>
      </c>
      <c r="AN130" s="197" t="str">
        <f t="shared" ca="1" si="37"/>
        <v/>
      </c>
      <c r="AO130" s="197" t="str">
        <f t="shared" ca="1" si="38"/>
        <v/>
      </c>
      <c r="AP130" s="200" t="str">
        <f t="shared" ca="1" si="39"/>
        <v/>
      </c>
      <c r="AQ130" s="196">
        <f t="shared" ca="1" si="40"/>
        <v>-377.42835685066035</v>
      </c>
      <c r="AR130" s="197">
        <f t="shared" ca="1" si="41"/>
        <v>-317.90146072554552</v>
      </c>
      <c r="AS130" s="197">
        <f t="shared" ca="1" si="42"/>
        <v>-297.48808397686162</v>
      </c>
      <c r="AT130" s="197">
        <f t="shared" ca="1" si="43"/>
        <v>-411.17858130981438</v>
      </c>
      <c r="AU130" s="200">
        <f t="shared" ca="1" si="44"/>
        <v>-441.72230723027042</v>
      </c>
      <c r="AV130" s="199">
        <f t="shared" ca="1" si="45"/>
        <v>-379.02750103561948</v>
      </c>
      <c r="AW130" s="197" t="str">
        <f t="shared" ca="1" si="46"/>
        <v/>
      </c>
      <c r="AX130" s="198" t="str">
        <f t="shared" ca="1" si="47"/>
        <v/>
      </c>
      <c r="AY130" s="199" t="str">
        <f t="shared" ca="1" si="48"/>
        <v/>
      </c>
    </row>
    <row r="131" spans="1:51">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30"/>
        <v>E10000024</v>
      </c>
      <c r="F131" s="29" t="str">
        <f ca="1">IF(E131="","",VLOOKUP(E131,'Org list'!$J$9:$K$636,2,0))</f>
        <v>Nottinghamshire</v>
      </c>
      <c r="G131" s="196">
        <f ca="1">IFERROR(IF((VLOOKUP($E131,'DTOC Backsheet'!$D$5:$BS$182,G$9,FALSE))="","",(VLOOKUP($E131,'DTOC Backsheet'!$D$5:$BS$182,G$9,FALSE))),"")</f>
        <v>376.91721878345334</v>
      </c>
      <c r="H131" s="197">
        <f ca="1">IFERROR(IF((VLOOKUP($E131,'DTOC Backsheet'!$D$5:$BS$182,H$9,FALSE))="","",(VLOOKUP($E131,'DTOC Backsheet'!$D$5:$BS$182,H$9,FALSE))),"")</f>
        <v>289.79373050727804</v>
      </c>
      <c r="I131" s="197">
        <f ca="1">IFERROR(IF((VLOOKUP($E131,'DTOC Backsheet'!$D$5:$BS$182,I$9,FALSE))="","",(VLOOKUP($E131,'DTOC Backsheet'!$D$5:$BS$182,I$9,FALSE))),"")</f>
        <v>310.49328268636935</v>
      </c>
      <c r="J131" s="198">
        <f ca="1">IFERROR(IF((VLOOKUP($E131,'DTOC Backsheet'!$D$5:$BS$182,J$9,FALSE))="","",(VLOOKUP($E131,'DTOC Backsheet'!$D$5:$BS$182,J$9,FALSE))),"")</f>
        <v>309.41196279641684</v>
      </c>
      <c r="K131" s="223">
        <f ca="1">IFERROR(IF((VLOOKUP($E131,'DTOC Backsheet'!$D$5:$BS$182,K$9,FALSE))="","",(VLOOKUP($E131,'DTOC Backsheet'!$D$5:$BS$182,K$9,FALSE))),"")</f>
        <v>225.99585700007879</v>
      </c>
      <c r="L131" s="199">
        <f ca="1">IFERROR(IF((VLOOKUP($E131,'DTOC Backsheet'!$D$5:$BS$182,L$9,FALSE))="","",(VLOOKUP($E131,'DTOC Backsheet'!$D$5:$BS$182,L$9,FALSE))),"")</f>
        <v>242.37012961935994</v>
      </c>
      <c r="M131" s="197">
        <f ca="1">IFERROR(IF((VLOOKUP($E131,'DTOC Backsheet'!$D$5:$BS$182,M$9,FALSE))="","",(VLOOKUP($E131,'DTOC Backsheet'!$D$5:$BS$182,M$9,FALSE))),"")</f>
        <v>267.91719146009098</v>
      </c>
      <c r="N131" s="198">
        <f ca="1">IFERROR(IF((VLOOKUP($E131,'DTOC Backsheet'!$D$5:$BS$182,N$9,FALSE))="","",(VLOOKUP($E131,'DTOC Backsheet'!$D$5:$BS$182,N$9,FALSE))),"")</f>
        <v>253.93756736440963</v>
      </c>
      <c r="O131" s="199">
        <f ca="1">IFERROR(IF((VLOOKUP($E131,'DTOC Backsheet'!$D$5:$BS$182,O$9,FALSE))="","",(VLOOKUP($E131,'DTOC Backsheet'!$D$5:$BS$182,O$9,FALSE))),"")</f>
        <v>246.25645522392534</v>
      </c>
      <c r="P131" s="197">
        <f ca="1">IFERROR(IF((VLOOKUP($E131,'DTOC Backsheet'!$D$5:$BS$182,P$9,FALSE))="","",(VLOOKUP($E131,'DTOC Backsheet'!$D$5:$BS$182,P$9,FALSE))),"")</f>
        <v>206.76602987557388</v>
      </c>
      <c r="Q131" s="197">
        <f ca="1">IFERROR(IF((VLOOKUP($E131,'DTOC Backsheet'!$D$5:$BS$182,Q$9,FALSE))="","",(VLOOKUP($E131,'DTOC Backsheet'!$D$5:$BS$182,Q$9,FALSE))),"")</f>
        <v>206.76602987557388</v>
      </c>
      <c r="R131" s="197">
        <f ca="1">IFERROR(IF((VLOOKUP($E131,'DTOC Backsheet'!$D$5:$BS$182,R$9,FALSE))="","",(VLOOKUP($E131,'DTOC Backsheet'!$D$5:$BS$182,R$9,FALSE))),"")</f>
        <v>200.09615794410371</v>
      </c>
      <c r="S131" s="197">
        <f ca="1">IFERROR(IF((VLOOKUP($E131,'DTOC Backsheet'!$D$5:$BS$182,S$9,FALSE))="","",(VLOOKUP($E131,'DTOC Backsheet'!$D$5:$BS$182,S$9,FALSE))),"")</f>
        <v>206.76602987557388</v>
      </c>
      <c r="T131" s="223">
        <f ca="1">IFERROR(IF((VLOOKUP($E131,'DTOC Backsheet'!$D$5:$BS$182,T$9,FALSE))="","",(VLOOKUP($E131,'DTOC Backsheet'!$D$5:$BS$182,T$9,FALSE))),"")</f>
        <v>200.09615794410371</v>
      </c>
      <c r="U131" s="199">
        <f ca="1">IFERROR(IF((VLOOKUP($E131,'DTOC Backsheet'!$D$5:$BS$182,U$9,FALSE))="","",(VLOOKUP($E131,'DTOC Backsheet'!$D$5:$BS$182,U$9,FALSE))),"")</f>
        <v>206.76602987557388</v>
      </c>
      <c r="V131" s="197">
        <f ca="1">IFERROR(IF((VLOOKUP($E131,'DTOC Backsheet'!$D$5:$BS$182,V$9,FALSE))="","",(VLOOKUP($E131,'DTOC Backsheet'!$D$5:$BS$182,V$9,FALSE))),"")</f>
        <v>205.61702868040675</v>
      </c>
      <c r="W131" s="197">
        <f ca="1">IFERROR(IF((VLOOKUP($E131,'DTOC Backsheet'!$D$5:$BS$182,W$9,FALSE))="","",(VLOOKUP($E131,'DTOC Backsheet'!$D$5:$BS$182,W$9,FALSE))),"")</f>
        <v>185.71860655004477</v>
      </c>
      <c r="X131" s="200">
        <f ca="1">IFERROR(IF((VLOOKUP($E131,'DTOC Backsheet'!$D$5:$BS$182,X$9,FALSE))="","",(VLOOKUP($E131,'DTOC Backsheet'!$D$5:$BS$182,X$9,FALSE))),"")</f>
        <v>205.61702868040675</v>
      </c>
      <c r="Y131" s="196">
        <f ca="1">IFERROR(IF((VLOOKUP($E131,'DTOC Backsheet'!$D$5:$BS$182,Y$9,FALSE))="","",(VLOOKUP($E131,'DTOC Backsheet'!$D$5:$BS$182,Y$9,FALSE))),"")</f>
        <v>264.07663538984883</v>
      </c>
      <c r="Z131" s="197">
        <f ca="1">IFERROR(IF((VLOOKUP($E131,'DTOC Backsheet'!$D$5:$BS$182,Z$9,FALSE))="","",(VLOOKUP($E131,'DTOC Backsheet'!$D$5:$BS$182,Z$9,FALSE))),"")</f>
        <v>174.66849007461207</v>
      </c>
      <c r="AA131" s="197">
        <f ca="1">IFERROR(IF((VLOOKUP($E131,'DTOC Backsheet'!$D$5:$BS$182,AA$9,FALSE))="","",(VLOOKUP($E131,'DTOC Backsheet'!$D$5:$BS$182,AA$9,FALSE))),"")</f>
        <v>205.39293863654908</v>
      </c>
      <c r="AB131" s="197">
        <f ca="1">IFERROR(IF((VLOOKUP($E131,'DTOC Backsheet'!$D$5:$BS$182,AB$9,FALSE))="","",(VLOOKUP($E131,'DTOC Backsheet'!$D$5:$BS$182,AB$9,FALSE))),"")</f>
        <v>216.91460684727545</v>
      </c>
      <c r="AC131" s="223">
        <f ca="1">IFERROR(IF((VLOOKUP($E131,'DTOC Backsheet'!$D$5:$BS$182,AC$9,FALSE))="","",(VLOOKUP($E131,'DTOC Backsheet'!$D$5:$BS$182,AC$9,FALSE))),"")</f>
        <v>227.2072971155244</v>
      </c>
      <c r="AD131" s="199">
        <f ca="1">IFERROR(IF((VLOOKUP($E131,'DTOC Backsheet'!$D$5:$BS$182,AD$9,FALSE))="","",(VLOOKUP($E131,'DTOC Backsheet'!$D$5:$BS$182,AD$9,FALSE))),"")</f>
        <v>229.66525300047937</v>
      </c>
      <c r="AE131" s="197" t="str">
        <f ca="1">IFERROR(IF((VLOOKUP($E131,'DTOC Backsheet'!$D$5:$BS$182,AE$9,FALSE))="","",(VLOOKUP($E131,'DTOC Backsheet'!$D$5:$BS$182,AE$9,FALSE))),"")</f>
        <v/>
      </c>
      <c r="AF131" s="197" t="str">
        <f ca="1">IFERROR(IF((VLOOKUP($E131,'DTOC Backsheet'!$D$5:$BS$182,AF$9,FALSE))="","",(VLOOKUP($E131,'DTOC Backsheet'!$D$5:$BS$182,AF$9,FALSE))),"")</f>
        <v/>
      </c>
      <c r="AG131" s="201" t="str">
        <f ca="1">IFERROR(IF((VLOOKUP($E131,'DTOC Backsheet'!$D$5:$BS$182,AG$9,FALSE))="","",(VLOOKUP($E131,'DTOC Backsheet'!$D$5:$BS$182,AG$9,FALSE))),"")</f>
        <v/>
      </c>
      <c r="AH131" s="197">
        <f t="shared" ca="1" si="31"/>
        <v>112.8405833936045</v>
      </c>
      <c r="AI131" s="197">
        <f t="shared" ca="1" si="32"/>
        <v>115.12524043266598</v>
      </c>
      <c r="AJ131" s="197">
        <f t="shared" ca="1" si="33"/>
        <v>105.10034404982028</v>
      </c>
      <c r="AK131" s="197">
        <f t="shared" ca="1" si="34"/>
        <v>92.497355949141394</v>
      </c>
      <c r="AL131" s="200">
        <f t="shared" ca="1" si="35"/>
        <v>-1.2114401154456118</v>
      </c>
      <c r="AM131" s="199">
        <f t="shared" ca="1" si="36"/>
        <v>12.704876618880576</v>
      </c>
      <c r="AN131" s="197" t="str">
        <f t="shared" ca="1" si="37"/>
        <v/>
      </c>
      <c r="AO131" s="197" t="str">
        <f t="shared" ca="1" si="38"/>
        <v/>
      </c>
      <c r="AP131" s="200" t="str">
        <f t="shared" ca="1" si="39"/>
        <v/>
      </c>
      <c r="AQ131" s="196">
        <f t="shared" ca="1" si="40"/>
        <v>-57.310605514274954</v>
      </c>
      <c r="AR131" s="197">
        <f t="shared" ca="1" si="41"/>
        <v>32.097539800961812</v>
      </c>
      <c r="AS131" s="197">
        <f t="shared" ca="1" si="42"/>
        <v>-5.2967806924453669</v>
      </c>
      <c r="AT131" s="197">
        <f t="shared" ca="1" si="43"/>
        <v>-10.148576971701573</v>
      </c>
      <c r="AU131" s="200">
        <f t="shared" ca="1" si="44"/>
        <v>-27.111139171420689</v>
      </c>
      <c r="AV131" s="199">
        <f t="shared" ca="1" si="45"/>
        <v>-22.89922312490549</v>
      </c>
      <c r="AW131" s="197" t="str">
        <f t="shared" ca="1" si="46"/>
        <v/>
      </c>
      <c r="AX131" s="198" t="str">
        <f t="shared" ca="1" si="47"/>
        <v/>
      </c>
      <c r="AY131" s="199" t="str">
        <f t="shared" ca="1" si="48"/>
        <v/>
      </c>
    </row>
    <row r="132" spans="1:51">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30"/>
        <v>E08000004</v>
      </c>
      <c r="F132" s="29" t="str">
        <f ca="1">IF(E132="","",VLOOKUP(E132,'Org list'!$J$9:$K$636,2,0))</f>
        <v>Oldham</v>
      </c>
      <c r="G132" s="196">
        <f ca="1">IFERROR(IF((VLOOKUP($E132,'DTOC Backsheet'!$D$5:$BS$182,G$9,FALSE))="","",(VLOOKUP($E132,'DTOC Backsheet'!$D$5:$BS$182,G$9,FALSE))),"")</f>
        <v>28.822929216650429</v>
      </c>
      <c r="H132" s="197">
        <f ca="1">IFERROR(IF((VLOOKUP($E132,'DTOC Backsheet'!$D$5:$BS$182,H$9,FALSE))="","",(VLOOKUP($E132,'DTOC Backsheet'!$D$5:$BS$182,H$9,FALSE))),"")</f>
        <v>77.245450300623148</v>
      </c>
      <c r="I132" s="197">
        <f ca="1">IFERROR(IF((VLOOKUP($E132,'DTOC Backsheet'!$D$5:$BS$182,I$9,FALSE))="","",(VLOOKUP($E132,'DTOC Backsheet'!$D$5:$BS$182,I$9,FALSE))),"")</f>
        <v>167.74944804090552</v>
      </c>
      <c r="J132" s="198">
        <f ca="1">IFERROR(IF((VLOOKUP($E132,'DTOC Backsheet'!$D$5:$BS$182,J$9,FALSE))="","",(VLOOKUP($E132,'DTOC Backsheet'!$D$5:$BS$182,J$9,FALSE))),"")</f>
        <v>212.71321761888018</v>
      </c>
      <c r="K132" s="223">
        <f ca="1">IFERROR(IF((VLOOKUP($E132,'DTOC Backsheet'!$D$5:$BS$182,K$9,FALSE))="","",(VLOOKUP($E132,'DTOC Backsheet'!$D$5:$BS$182,K$9,FALSE))),"")</f>
        <v>223.66593072120733</v>
      </c>
      <c r="L132" s="199">
        <f ca="1">IFERROR(IF((VLOOKUP($E132,'DTOC Backsheet'!$D$5:$BS$182,L$9,FALSE))="","",(VLOOKUP($E132,'DTOC Backsheet'!$D$5:$BS$182,L$9,FALSE))),"")</f>
        <v>190.23133282989284</v>
      </c>
      <c r="M132" s="197">
        <f ca="1">IFERROR(IF((VLOOKUP($E132,'DTOC Backsheet'!$D$5:$BS$182,M$9,FALSE))="","",(VLOOKUP($E132,'DTOC Backsheet'!$D$5:$BS$182,M$9,FALSE))),"")</f>
        <v>151.41810017195095</v>
      </c>
      <c r="N132" s="198">
        <f ca="1">IFERROR(IF((VLOOKUP($E132,'DTOC Backsheet'!$D$5:$BS$182,N$9,FALSE))="","",(VLOOKUP($E132,'DTOC Backsheet'!$D$5:$BS$182,N$9,FALSE))),"")</f>
        <v>118.0255153431557</v>
      </c>
      <c r="O132" s="199">
        <f ca="1">IFERROR(IF((VLOOKUP($E132,'DTOC Backsheet'!$D$5:$BS$182,O$9,FALSE))="","",(VLOOKUP($E132,'DTOC Backsheet'!$D$5:$BS$182,O$9,FALSE))),"")</f>
        <v>207.84005384819125</v>
      </c>
      <c r="P132" s="197">
        <f ca="1">IFERROR(IF((VLOOKUP($E132,'DTOC Backsheet'!$D$5:$BS$182,P$9,FALSE))="","",(VLOOKUP($E132,'DTOC Backsheet'!$D$5:$BS$182,P$9,FALSE))),"")</f>
        <v>228.56648581089175</v>
      </c>
      <c r="Q132" s="197">
        <f ca="1">IFERROR(IF((VLOOKUP($E132,'DTOC Backsheet'!$D$5:$BS$182,Q$9,FALSE))="","",(VLOOKUP($E132,'DTOC Backsheet'!$D$5:$BS$182,Q$9,FALSE))),"")</f>
        <v>228.56648581089175</v>
      </c>
      <c r="R132" s="197">
        <f ca="1">IFERROR(IF((VLOOKUP($E132,'DTOC Backsheet'!$D$5:$BS$182,R$9,FALSE))="","",(VLOOKUP($E132,'DTOC Backsheet'!$D$5:$BS$182,R$9,FALSE))),"")</f>
        <v>221.08194093547212</v>
      </c>
      <c r="S132" s="197">
        <f ca="1">IFERROR(IF((VLOOKUP($E132,'DTOC Backsheet'!$D$5:$BS$182,S$9,FALSE))="","",(VLOOKUP($E132,'DTOC Backsheet'!$D$5:$BS$182,S$9,FALSE))),"")</f>
        <v>228.56648581089175</v>
      </c>
      <c r="T132" s="223">
        <f ca="1">IFERROR(IF((VLOOKUP($E132,'DTOC Backsheet'!$D$5:$BS$182,T$9,FALSE))="","",(VLOOKUP($E132,'DTOC Backsheet'!$D$5:$BS$182,T$9,FALSE))),"")</f>
        <v>221.08194093547212</v>
      </c>
      <c r="U132" s="199">
        <f ca="1">IFERROR(IF((VLOOKUP($E132,'DTOC Backsheet'!$D$5:$BS$182,U$9,FALSE))="","",(VLOOKUP($E132,'DTOC Backsheet'!$D$5:$BS$182,U$9,FALSE))),"")</f>
        <v>228.56648581089175</v>
      </c>
      <c r="V132" s="197">
        <f ca="1">IFERROR(IF((VLOOKUP($E132,'DTOC Backsheet'!$D$5:$BS$182,V$9,FALSE))="","",(VLOOKUP($E132,'DTOC Backsheet'!$D$5:$BS$182,V$9,FALSE))),"")</f>
        <v>228.10866895244536</v>
      </c>
      <c r="W132" s="197">
        <f ca="1">IFERROR(IF((VLOOKUP($E132,'DTOC Backsheet'!$D$5:$BS$182,W$9,FALSE))="","",(VLOOKUP($E132,'DTOC Backsheet'!$D$5:$BS$182,W$9,FALSE))),"")</f>
        <v>205.7563119445424</v>
      </c>
      <c r="X132" s="200">
        <f ca="1">IFERROR(IF((VLOOKUP($E132,'DTOC Backsheet'!$D$5:$BS$182,X$9,FALSE))="","",(VLOOKUP($E132,'DTOC Backsheet'!$D$5:$BS$182,X$9,FALSE))),"")</f>
        <v>228.10866895244536</v>
      </c>
      <c r="Y132" s="196">
        <f ca="1">IFERROR(IF((VLOOKUP($E132,'DTOC Backsheet'!$D$5:$BS$182,Y$9,FALSE))="","",(VLOOKUP($E132,'DTOC Backsheet'!$D$5:$BS$182,Y$9,FALSE))),"")</f>
        <v>164.65998725923183</v>
      </c>
      <c r="Z132" s="197">
        <f ca="1">IFERROR(IF((VLOOKUP($E132,'DTOC Backsheet'!$D$5:$BS$182,Z$9,FALSE))="","",(VLOOKUP($E132,'DTOC Backsheet'!$D$5:$BS$182,Z$9,FALSE))),"")</f>
        <v>148.53942906602032</v>
      </c>
      <c r="AA132" s="197">
        <f ca="1">IFERROR(IF((VLOOKUP($E132,'DTOC Backsheet'!$D$5:$BS$182,AA$9,FALSE))="","",(VLOOKUP($E132,'DTOC Backsheet'!$D$5:$BS$182,AA$9,FALSE))),"")</f>
        <v>173.29600057702373</v>
      </c>
      <c r="AB132" s="197">
        <f ca="1">IFERROR(IF((VLOOKUP($E132,'DTOC Backsheet'!$D$5:$BS$182,AB$9,FALSE))="","",(VLOOKUP($E132,'DTOC Backsheet'!$D$5:$BS$182,AB$9,FALSE))),"")</f>
        <v>145.08502373890357</v>
      </c>
      <c r="AC132" s="223">
        <f ca="1">IFERROR(IF((VLOOKUP($E132,'DTOC Backsheet'!$D$5:$BS$182,AC$9,FALSE))="","",(VLOOKUP($E132,'DTOC Backsheet'!$D$5:$BS$182,AC$9,FALSE))),"")</f>
        <v>237.20249912868363</v>
      </c>
      <c r="AD132" s="199">
        <f ca="1">IFERROR(IF((VLOOKUP($E132,'DTOC Backsheet'!$D$5:$BS$182,AD$9,FALSE))="","",(VLOOKUP($E132,'DTOC Backsheet'!$D$5:$BS$182,AD$9,FALSE))),"")</f>
        <v>240.6569044558004</v>
      </c>
      <c r="AE132" s="197" t="str">
        <f ca="1">IFERROR(IF((VLOOKUP($E132,'DTOC Backsheet'!$D$5:$BS$182,AE$9,FALSE))="","",(VLOOKUP($E132,'DTOC Backsheet'!$D$5:$BS$182,AE$9,FALSE))),"")</f>
        <v/>
      </c>
      <c r="AF132" s="197" t="str">
        <f ca="1">IFERROR(IF((VLOOKUP($E132,'DTOC Backsheet'!$D$5:$BS$182,AF$9,FALSE))="","",(VLOOKUP($E132,'DTOC Backsheet'!$D$5:$BS$182,AF$9,FALSE))),"")</f>
        <v/>
      </c>
      <c r="AG132" s="201" t="str">
        <f ca="1">IFERROR(IF((VLOOKUP($E132,'DTOC Backsheet'!$D$5:$BS$182,AG$9,FALSE))="","",(VLOOKUP($E132,'DTOC Backsheet'!$D$5:$BS$182,AG$9,FALSE))),"")</f>
        <v/>
      </c>
      <c r="AH132" s="197">
        <f t="shared" ca="1" si="31"/>
        <v>-135.83705804258139</v>
      </c>
      <c r="AI132" s="197">
        <f t="shared" ca="1" si="32"/>
        <v>-71.293978765397171</v>
      </c>
      <c r="AJ132" s="197">
        <f t="shared" ca="1" si="33"/>
        <v>-5.5465525361182131</v>
      </c>
      <c r="AK132" s="197">
        <f t="shared" ca="1" si="34"/>
        <v>67.628193879976607</v>
      </c>
      <c r="AL132" s="200">
        <f t="shared" ca="1" si="35"/>
        <v>-13.536568407476295</v>
      </c>
      <c r="AM132" s="199">
        <f t="shared" ca="1" si="36"/>
        <v>-50.425571625907565</v>
      </c>
      <c r="AN132" s="197" t="str">
        <f t="shared" ca="1" si="37"/>
        <v/>
      </c>
      <c r="AO132" s="197" t="str">
        <f t="shared" ca="1" si="38"/>
        <v/>
      </c>
      <c r="AP132" s="200" t="str">
        <f t="shared" ca="1" si="39"/>
        <v/>
      </c>
      <c r="AQ132" s="196">
        <f t="shared" ca="1" si="40"/>
        <v>63.906498551659922</v>
      </c>
      <c r="AR132" s="197">
        <f t="shared" ca="1" si="41"/>
        <v>80.02705674487143</v>
      </c>
      <c r="AS132" s="197">
        <f t="shared" ca="1" si="42"/>
        <v>47.785940358448386</v>
      </c>
      <c r="AT132" s="197">
        <f t="shared" ca="1" si="43"/>
        <v>83.481462071988176</v>
      </c>
      <c r="AU132" s="200">
        <f t="shared" ca="1" si="44"/>
        <v>-16.120558193211508</v>
      </c>
      <c r="AV132" s="199">
        <f t="shared" ca="1" si="45"/>
        <v>-12.090418644908652</v>
      </c>
      <c r="AW132" s="197" t="str">
        <f t="shared" ca="1" si="46"/>
        <v/>
      </c>
      <c r="AX132" s="198" t="str">
        <f t="shared" ca="1" si="47"/>
        <v/>
      </c>
      <c r="AY132" s="199" t="str">
        <f t="shared" ca="1" si="48"/>
        <v/>
      </c>
    </row>
    <row r="133" spans="1:51">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30"/>
        <v>E10000025</v>
      </c>
      <c r="F133" s="29" t="str">
        <f ca="1">IF(E133="","",VLOOKUP(E133,'Org list'!$J$9:$K$636,2,0))</f>
        <v>Oxfordshire</v>
      </c>
      <c r="G133" s="196">
        <f ca="1">IFERROR(IF((VLOOKUP($E133,'DTOC Backsheet'!$D$5:$BS$182,G$9,FALSE))="","",(VLOOKUP($E133,'DTOC Backsheet'!$D$5:$BS$182,G$9,FALSE))),"")</f>
        <v>663.07501036054703</v>
      </c>
      <c r="H133" s="197">
        <f ca="1">IFERROR(IF((VLOOKUP($E133,'DTOC Backsheet'!$D$5:$BS$182,H$9,FALSE))="","",(VLOOKUP($E133,'DTOC Backsheet'!$D$5:$BS$182,H$9,FALSE))),"")</f>
        <v>743.34591533099615</v>
      </c>
      <c r="I133" s="197">
        <f ca="1">IFERROR(IF((VLOOKUP($E133,'DTOC Backsheet'!$D$5:$BS$182,I$9,FALSE))="","",(VLOOKUP($E133,'DTOC Backsheet'!$D$5:$BS$182,I$9,FALSE))),"")</f>
        <v>785.72148609446572</v>
      </c>
      <c r="J133" s="198">
        <f ca="1">IFERROR(IF((VLOOKUP($E133,'DTOC Backsheet'!$D$5:$BS$182,J$9,FALSE))="","",(VLOOKUP($E133,'DTOC Backsheet'!$D$5:$BS$182,J$9,FALSE))),"")</f>
        <v>897.35404696034618</v>
      </c>
      <c r="K133" s="223">
        <f ca="1">IFERROR(IF((VLOOKUP($E133,'DTOC Backsheet'!$D$5:$BS$182,K$9,FALSE))="","",(VLOOKUP($E133,'DTOC Backsheet'!$D$5:$BS$182,K$9,FALSE))),"")</f>
        <v>760.70683198739562</v>
      </c>
      <c r="L133" s="199">
        <f ca="1">IFERROR(IF((VLOOKUP($E133,'DTOC Backsheet'!$D$5:$BS$182,L$9,FALSE))="","",(VLOOKUP($E133,'DTOC Backsheet'!$D$5:$BS$182,L$9,FALSE))),"")</f>
        <v>826.23029162606451</v>
      </c>
      <c r="M133" s="197">
        <f ca="1">IFERROR(IF((VLOOKUP($E133,'DTOC Backsheet'!$D$5:$BS$182,M$9,FALSE))="","",(VLOOKUP($E133,'DTOC Backsheet'!$D$5:$BS$182,M$9,FALSE))),"")</f>
        <v>964.53692718971934</v>
      </c>
      <c r="N133" s="198">
        <f ca="1">IFERROR(IF((VLOOKUP($E133,'DTOC Backsheet'!$D$5:$BS$182,N$9,FALSE))="","",(VLOOKUP($E133,'DTOC Backsheet'!$D$5:$BS$182,N$9,FALSE))),"")</f>
        <v>981.25238336459358</v>
      </c>
      <c r="O133" s="199">
        <f ca="1">IFERROR(IF((VLOOKUP($E133,'DTOC Backsheet'!$D$5:$BS$182,O$9,FALSE))="","",(VLOOKUP($E133,'DTOC Backsheet'!$D$5:$BS$182,O$9,FALSE))),"")</f>
        <v>1031.3987518892161</v>
      </c>
      <c r="P133" s="197">
        <f ca="1">IFERROR(IF((VLOOKUP($E133,'DTOC Backsheet'!$D$5:$BS$182,P$9,FALSE))="","",(VLOOKUP($E133,'DTOC Backsheet'!$D$5:$BS$182,P$9,FALSE))),"")</f>
        <v>992.45724959170707</v>
      </c>
      <c r="Q133" s="197">
        <f ca="1">IFERROR(IF((VLOOKUP($E133,'DTOC Backsheet'!$D$5:$BS$182,Q$9,FALSE))="","",(VLOOKUP($E133,'DTOC Backsheet'!$D$5:$BS$182,Q$9,FALSE))),"")</f>
        <v>859.83571818226551</v>
      </c>
      <c r="R133" s="197">
        <f ca="1">IFERROR(IF((VLOOKUP($E133,'DTOC Backsheet'!$D$5:$BS$182,R$9,FALSE))="","",(VLOOKUP($E133,'DTOC Backsheet'!$D$5:$BS$182,R$9,FALSE))),"")</f>
        <v>754.95082284321961</v>
      </c>
      <c r="S133" s="197">
        <f ca="1">IFERROR(IF((VLOOKUP($E133,'DTOC Backsheet'!$D$5:$BS$182,S$9,FALSE))="","",(VLOOKUP($E133,'DTOC Backsheet'!$D$5:$BS$182,S$9,FALSE))),"")</f>
        <v>620.67611444944998</v>
      </c>
      <c r="T133" s="223">
        <f ca="1">IFERROR(IF((VLOOKUP($E133,'DTOC Backsheet'!$D$5:$BS$182,T$9,FALSE))="","",(VLOOKUP($E133,'DTOC Backsheet'!$D$5:$BS$182,T$9,FALSE))),"")</f>
        <v>550.61521063320174</v>
      </c>
      <c r="U133" s="199">
        <f ca="1">IFERROR(IF((VLOOKUP($E133,'DTOC Backsheet'!$D$5:$BS$182,U$9,FALSE))="","",(VLOOKUP($E133,'DTOC Backsheet'!$D$5:$BS$182,U$9,FALSE))),"")</f>
        <v>557.58049842893627</v>
      </c>
      <c r="V133" s="197">
        <f ca="1">IFERROR(IF((VLOOKUP($E133,'DTOC Backsheet'!$D$5:$BS$182,V$9,FALSE))="","",(VLOOKUP($E133,'DTOC Backsheet'!$D$5:$BS$182,V$9,FALSE))),"")</f>
        <v>553.73132315875944</v>
      </c>
      <c r="W133" s="197">
        <f ca="1">IFERROR(IF((VLOOKUP($E133,'DTOC Backsheet'!$D$5:$BS$182,W$9,FALSE))="","",(VLOOKUP($E133,'DTOC Backsheet'!$D$5:$BS$182,W$9,FALSE))),"")</f>
        <v>495.03670907991517</v>
      </c>
      <c r="X133" s="200">
        <f ca="1">IFERROR(IF((VLOOKUP($E133,'DTOC Backsheet'!$D$5:$BS$182,X$9,FALSE))="","",(VLOOKUP($E133,'DTOC Backsheet'!$D$5:$BS$182,X$9,FALSE))),"")</f>
        <v>474.56178967481253</v>
      </c>
      <c r="Y133" s="196">
        <f ca="1">IFERROR(IF((VLOOKUP($E133,'DTOC Backsheet'!$D$5:$BS$182,Y$9,FALSE))="","",(VLOOKUP($E133,'DTOC Backsheet'!$D$5:$BS$182,Y$9,FALSE))),"")</f>
        <v>1067.2175865496608</v>
      </c>
      <c r="Z133" s="197">
        <f ca="1">IFERROR(IF((VLOOKUP($E133,'DTOC Backsheet'!$D$5:$BS$182,Z$9,FALSE))="","",(VLOOKUP($E133,'DTOC Backsheet'!$D$5:$BS$182,Z$9,FALSE))),"")</f>
        <v>807.85248634172262</v>
      </c>
      <c r="AA133" s="197">
        <f ca="1">IFERROR(IF((VLOOKUP($E133,'DTOC Backsheet'!$D$5:$BS$182,AA$9,FALSE))="","",(VLOOKUP($E133,'DTOC Backsheet'!$D$5:$BS$182,AA$9,FALSE))),"")</f>
        <v>729.23473642033628</v>
      </c>
      <c r="AB133" s="197">
        <f ca="1">IFERROR(IF((VLOOKUP($E133,'DTOC Backsheet'!$D$5:$BS$182,AB$9,FALSE))="","",(VLOOKUP($E133,'DTOC Backsheet'!$D$5:$BS$182,AB$9,FALSE))),"")</f>
        <v>815.38362593699571</v>
      </c>
      <c r="AC133" s="223">
        <f ca="1">IFERROR(IF((VLOOKUP($E133,'DTOC Backsheet'!$D$5:$BS$182,AC$9,FALSE))="","",(VLOOKUP($E133,'DTOC Backsheet'!$D$5:$BS$182,AC$9,FALSE))),"")</f>
        <v>660.16867574173523</v>
      </c>
      <c r="AD133" s="199">
        <f ca="1">IFERROR(IF((VLOOKUP($E133,'DTOC Backsheet'!$D$5:$BS$182,AD$9,FALSE))="","",(VLOOKUP($E133,'DTOC Backsheet'!$D$5:$BS$182,AD$9,FALSE))),"")</f>
        <v>596.79689134248679</v>
      </c>
      <c r="AE133" s="197" t="str">
        <f ca="1">IFERROR(IF((VLOOKUP($E133,'DTOC Backsheet'!$D$5:$BS$182,AE$9,FALSE))="","",(VLOOKUP($E133,'DTOC Backsheet'!$D$5:$BS$182,AE$9,FALSE))),"")</f>
        <v/>
      </c>
      <c r="AF133" s="197" t="str">
        <f ca="1">IFERROR(IF((VLOOKUP($E133,'DTOC Backsheet'!$D$5:$BS$182,AF$9,FALSE))="","",(VLOOKUP($E133,'DTOC Backsheet'!$D$5:$BS$182,AF$9,FALSE))),"")</f>
        <v/>
      </c>
      <c r="AG133" s="201" t="str">
        <f ca="1">IFERROR(IF((VLOOKUP($E133,'DTOC Backsheet'!$D$5:$BS$182,AG$9,FALSE))="","",(VLOOKUP($E133,'DTOC Backsheet'!$D$5:$BS$182,AG$9,FALSE))),"")</f>
        <v/>
      </c>
      <c r="AH133" s="197">
        <f t="shared" ca="1" si="31"/>
        <v>-404.14257618911381</v>
      </c>
      <c r="AI133" s="197">
        <f t="shared" ca="1" si="32"/>
        <v>-64.506571010726475</v>
      </c>
      <c r="AJ133" s="197">
        <f t="shared" ca="1" si="33"/>
        <v>56.486749674129442</v>
      </c>
      <c r="AK133" s="197">
        <f t="shared" ca="1" si="34"/>
        <v>81.970421023350468</v>
      </c>
      <c r="AL133" s="200">
        <f t="shared" ca="1" si="35"/>
        <v>100.53815624566039</v>
      </c>
      <c r="AM133" s="199">
        <f t="shared" ca="1" si="36"/>
        <v>229.43340028357773</v>
      </c>
      <c r="AN133" s="197" t="str">
        <f t="shared" ca="1" si="37"/>
        <v/>
      </c>
      <c r="AO133" s="197" t="str">
        <f t="shared" ca="1" si="38"/>
        <v/>
      </c>
      <c r="AP133" s="200" t="str">
        <f t="shared" ca="1" si="39"/>
        <v/>
      </c>
      <c r="AQ133" s="196">
        <f t="shared" ca="1" si="40"/>
        <v>-74.760336957953768</v>
      </c>
      <c r="AR133" s="197">
        <f t="shared" ca="1" si="41"/>
        <v>51.983231840542885</v>
      </c>
      <c r="AS133" s="197">
        <f t="shared" ca="1" si="42"/>
        <v>25.716086422883336</v>
      </c>
      <c r="AT133" s="197">
        <f t="shared" ca="1" si="43"/>
        <v>-194.70751148754573</v>
      </c>
      <c r="AU133" s="200">
        <f t="shared" ca="1" si="44"/>
        <v>-109.55346510853349</v>
      </c>
      <c r="AV133" s="199">
        <f t="shared" ca="1" si="45"/>
        <v>-39.216392913550521</v>
      </c>
      <c r="AW133" s="197" t="str">
        <f t="shared" ca="1" si="46"/>
        <v/>
      </c>
      <c r="AX133" s="198" t="str">
        <f t="shared" ca="1" si="47"/>
        <v/>
      </c>
      <c r="AY133" s="199" t="str">
        <f t="shared" ca="1" si="48"/>
        <v/>
      </c>
    </row>
    <row r="134" spans="1:51">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30"/>
        <v>E06000031</v>
      </c>
      <c r="F134" s="29" t="str">
        <f ca="1">IF(E134="","",VLOOKUP(E134,'Org list'!$J$9:$K$636,2,0))</f>
        <v>Peterborough</v>
      </c>
      <c r="G134" s="196">
        <f ca="1">IFERROR(IF((VLOOKUP($E134,'DTOC Backsheet'!$D$5:$BS$182,G$9,FALSE))="","",(VLOOKUP($E134,'DTOC Backsheet'!$D$5:$BS$182,G$9,FALSE))),"")</f>
        <v>382.22162089027194</v>
      </c>
      <c r="H134" s="197">
        <f ca="1">IFERROR(IF((VLOOKUP($E134,'DTOC Backsheet'!$D$5:$BS$182,H$9,FALSE))="","",(VLOOKUP($E134,'DTOC Backsheet'!$D$5:$BS$182,H$9,FALSE))),"")</f>
        <v>324.04275470166419</v>
      </c>
      <c r="I134" s="197">
        <f ca="1">IFERROR(IF((VLOOKUP($E134,'DTOC Backsheet'!$D$5:$BS$182,I$9,FALSE))="","",(VLOOKUP($E134,'DTOC Backsheet'!$D$5:$BS$182,I$9,FALSE))),"")</f>
        <v>378.83912867000407</v>
      </c>
      <c r="J134" s="198">
        <f ca="1">IFERROR(IF((VLOOKUP($E134,'DTOC Backsheet'!$D$5:$BS$182,J$9,FALSE))="","",(VLOOKUP($E134,'DTOC Backsheet'!$D$5:$BS$182,J$9,FALSE))),"")</f>
        <v>501.9618454877554</v>
      </c>
      <c r="K134" s="223">
        <f ca="1">IFERROR(IF((VLOOKUP($E134,'DTOC Backsheet'!$D$5:$BS$182,K$9,FALSE))="","",(VLOOKUP($E134,'DTOC Backsheet'!$D$5:$BS$182,K$9,FALSE))),"")</f>
        <v>424.1645244215938</v>
      </c>
      <c r="L134" s="199">
        <f ca="1">IFERROR(IF((VLOOKUP($E134,'DTOC Backsheet'!$D$5:$BS$182,L$9,FALSE))="","",(VLOOKUP($E134,'DTOC Backsheet'!$D$5:$BS$182,L$9,FALSE))),"")</f>
        <v>516.16831281288057</v>
      </c>
      <c r="M134" s="197">
        <f ca="1">IFERROR(IF((VLOOKUP($E134,'DTOC Backsheet'!$D$5:$BS$182,M$9,FALSE))="","",(VLOOKUP($E134,'DTOC Backsheet'!$D$5:$BS$182,M$9,FALSE))),"")</f>
        <v>428.7671412032978</v>
      </c>
      <c r="N134" s="198">
        <f ca="1">IFERROR(IF((VLOOKUP($E134,'DTOC Backsheet'!$D$5:$BS$182,N$9,FALSE))="","",(VLOOKUP($E134,'DTOC Backsheet'!$D$5:$BS$182,N$9,FALSE))),"")</f>
        <v>370.20710778934665</v>
      </c>
      <c r="O134" s="199">
        <f ca="1">IFERROR(IF((VLOOKUP($E134,'DTOC Backsheet'!$D$5:$BS$182,O$9,FALSE))="","",(VLOOKUP($E134,'DTOC Backsheet'!$D$5:$BS$182,O$9,FALSE))),"")</f>
        <v>340.59053916619888</v>
      </c>
      <c r="P134" s="197">
        <f ca="1">IFERROR(IF((VLOOKUP($E134,'DTOC Backsheet'!$D$5:$BS$182,P$9,FALSE))="","",(VLOOKUP($E134,'DTOC Backsheet'!$D$5:$BS$182,P$9,FALSE))),"")</f>
        <v>371.55331545403516</v>
      </c>
      <c r="Q134" s="197">
        <f ca="1">IFERROR(IF((VLOOKUP($E134,'DTOC Backsheet'!$D$5:$BS$182,Q$9,FALSE))="","",(VLOOKUP($E134,'DTOC Backsheet'!$D$5:$BS$182,Q$9,FALSE))),"")</f>
        <v>371.55331545403516</v>
      </c>
      <c r="R134" s="197">
        <f ca="1">IFERROR(IF((VLOOKUP($E134,'DTOC Backsheet'!$D$5:$BS$182,R$9,FALSE))="","",(VLOOKUP($E134,'DTOC Backsheet'!$D$5:$BS$182,R$9,FALSE))),"")</f>
        <v>232.22082215877197</v>
      </c>
      <c r="S134" s="197">
        <f ca="1">IFERROR(IF((VLOOKUP($E134,'DTOC Backsheet'!$D$5:$BS$182,S$9,FALSE))="","",(VLOOKUP($E134,'DTOC Backsheet'!$D$5:$BS$182,S$9,FALSE))),"")</f>
        <v>213.03736293696039</v>
      </c>
      <c r="T134" s="223">
        <f ca="1">IFERROR(IF((VLOOKUP($E134,'DTOC Backsheet'!$D$5:$BS$182,T$9,FALSE))="","",(VLOOKUP($E134,'DTOC Backsheet'!$D$5:$BS$182,T$9,FALSE))),"")</f>
        <v>179.71872323591919</v>
      </c>
      <c r="U134" s="199">
        <f ca="1">IFERROR(IF((VLOOKUP($E134,'DTOC Backsheet'!$D$5:$BS$182,U$9,FALSE))="","",(VLOOKUP($E134,'DTOC Backsheet'!$D$5:$BS$182,U$9,FALSE))),"")</f>
        <v>185.84396811025204</v>
      </c>
      <c r="V134" s="197">
        <f ca="1">IFERROR(IF((VLOOKUP($E134,'DTOC Backsheet'!$D$5:$BS$182,V$9,FALSE))="","",(VLOOKUP($E134,'DTOC Backsheet'!$D$5:$BS$182,V$9,FALSE))),"")</f>
        <v>184.08174787066389</v>
      </c>
      <c r="W134" s="197">
        <f ca="1">IFERROR(IF((VLOOKUP($E134,'DTOC Backsheet'!$D$5:$BS$182,W$9,FALSE))="","",(VLOOKUP($E134,'DTOC Backsheet'!$D$5:$BS$182,W$9,FALSE))),"")</f>
        <v>165.88025668316251</v>
      </c>
      <c r="X134" s="200">
        <f ca="1">IFERROR(IF((VLOOKUP($E134,'DTOC Backsheet'!$D$5:$BS$182,X$9,FALSE))="","",(VLOOKUP($E134,'DTOC Backsheet'!$D$5:$BS$182,X$9,FALSE))),"")</f>
        <v>184.08174787066389</v>
      </c>
      <c r="Y134" s="196">
        <f ca="1">IFERROR(IF((VLOOKUP($E134,'DTOC Backsheet'!$D$5:$BS$182,Y$9,FALSE))="","",(VLOOKUP($E134,'DTOC Backsheet'!$D$5:$BS$182,Y$9,FALSE))),"")</f>
        <v>317.70500886649381</v>
      </c>
      <c r="Z134" s="197">
        <f ca="1">IFERROR(IF((VLOOKUP($E134,'DTOC Backsheet'!$D$5:$BS$182,Z$9,FALSE))="","",(VLOOKUP($E134,'DTOC Backsheet'!$D$5:$BS$182,Z$9,FALSE))),"")</f>
        <v>422.70920671219938</v>
      </c>
      <c r="AA134" s="197">
        <f ca="1">IFERROR(IF((VLOOKUP($E134,'DTOC Backsheet'!$D$5:$BS$182,AA$9,FALSE))="","",(VLOOKUP($E134,'DTOC Backsheet'!$D$5:$BS$182,AA$9,FALSE))),"")</f>
        <v>566.0803230015282</v>
      </c>
      <c r="AB134" s="197">
        <f ca="1">IFERROR(IF((VLOOKUP($E134,'DTOC Backsheet'!$D$5:$BS$182,AB$9,FALSE))="","",(VLOOKUP($E134,'DTOC Backsheet'!$D$5:$BS$182,AB$9,FALSE))),"")</f>
        <v>443.57542551487165</v>
      </c>
      <c r="AC134" s="223">
        <f ca="1">IFERROR(IF((VLOOKUP($E134,'DTOC Backsheet'!$D$5:$BS$182,AC$9,FALSE))="","",(VLOOKUP($E134,'DTOC Backsheet'!$D$5:$BS$182,AC$9,FALSE))),"")</f>
        <v>435.4981795267405</v>
      </c>
      <c r="AD134" s="199">
        <f ca="1">IFERROR(IF((VLOOKUP($E134,'DTOC Backsheet'!$D$5:$BS$182,AD$9,FALSE))="","",(VLOOKUP($E134,'DTOC Backsheet'!$D$5:$BS$182,AD$9,FALSE))),"")</f>
        <v>395.11194958608451</v>
      </c>
      <c r="AE134" s="197" t="str">
        <f ca="1">IFERROR(IF((VLOOKUP($E134,'DTOC Backsheet'!$D$5:$BS$182,AE$9,FALSE))="","",(VLOOKUP($E134,'DTOC Backsheet'!$D$5:$BS$182,AE$9,FALSE))),"")</f>
        <v/>
      </c>
      <c r="AF134" s="197" t="str">
        <f ca="1">IFERROR(IF((VLOOKUP($E134,'DTOC Backsheet'!$D$5:$BS$182,AF$9,FALSE))="","",(VLOOKUP($E134,'DTOC Backsheet'!$D$5:$BS$182,AF$9,FALSE))),"")</f>
        <v/>
      </c>
      <c r="AG134" s="201" t="str">
        <f ca="1">IFERROR(IF((VLOOKUP($E134,'DTOC Backsheet'!$D$5:$BS$182,AG$9,FALSE))="","",(VLOOKUP($E134,'DTOC Backsheet'!$D$5:$BS$182,AG$9,FALSE))),"")</f>
        <v/>
      </c>
      <c r="AH134" s="197">
        <f t="shared" ca="1" si="31"/>
        <v>64.516612023778123</v>
      </c>
      <c r="AI134" s="197">
        <f t="shared" ca="1" si="32"/>
        <v>-98.666452010535181</v>
      </c>
      <c r="AJ134" s="197">
        <f t="shared" ca="1" si="33"/>
        <v>-187.24119433152413</v>
      </c>
      <c r="AK134" s="197">
        <f t="shared" ca="1" si="34"/>
        <v>58.386419972883743</v>
      </c>
      <c r="AL134" s="200">
        <f t="shared" ca="1" si="35"/>
        <v>-11.333655105146704</v>
      </c>
      <c r="AM134" s="199">
        <f t="shared" ca="1" si="36"/>
        <v>121.05636322679607</v>
      </c>
      <c r="AN134" s="197" t="str">
        <f t="shared" ca="1" si="37"/>
        <v/>
      </c>
      <c r="AO134" s="197" t="str">
        <f t="shared" ca="1" si="38"/>
        <v/>
      </c>
      <c r="AP134" s="200" t="str">
        <f t="shared" ca="1" si="39"/>
        <v/>
      </c>
      <c r="AQ134" s="196">
        <f t="shared" ca="1" si="40"/>
        <v>53.848306587541344</v>
      </c>
      <c r="AR134" s="197">
        <f t="shared" ca="1" si="41"/>
        <v>-51.155891258164218</v>
      </c>
      <c r="AS134" s="197">
        <f t="shared" ca="1" si="42"/>
        <v>-333.85950084275623</v>
      </c>
      <c r="AT134" s="197">
        <f t="shared" ca="1" si="43"/>
        <v>-230.53806257791126</v>
      </c>
      <c r="AU134" s="200">
        <f t="shared" ca="1" si="44"/>
        <v>-255.77945629082132</v>
      </c>
      <c r="AV134" s="199">
        <f t="shared" ca="1" si="45"/>
        <v>-209.26798147583247</v>
      </c>
      <c r="AW134" s="197" t="str">
        <f t="shared" ca="1" si="46"/>
        <v/>
      </c>
      <c r="AX134" s="198" t="str">
        <f t="shared" ca="1" si="47"/>
        <v/>
      </c>
      <c r="AY134" s="199" t="str">
        <f t="shared" ca="1" si="48"/>
        <v/>
      </c>
    </row>
    <row r="135" spans="1:51">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30"/>
        <v>E06000026</v>
      </c>
      <c r="F135" s="29" t="str">
        <f ca="1">IF(E135="","",VLOOKUP(E135,'Org list'!$J$9:$K$636,2,0))</f>
        <v>Plymouth</v>
      </c>
      <c r="G135" s="196">
        <f ca="1">IFERROR(IF((VLOOKUP($E135,'DTOC Backsheet'!$D$5:$BS$182,G$9,FALSE))="","",(VLOOKUP($E135,'DTOC Backsheet'!$D$5:$BS$182,G$9,FALSE))),"")</f>
        <v>508.32694751571864</v>
      </c>
      <c r="H135" s="197">
        <f ca="1">IFERROR(IF((VLOOKUP($E135,'DTOC Backsheet'!$D$5:$BS$182,H$9,FALSE))="","",(VLOOKUP($E135,'DTOC Backsheet'!$D$5:$BS$182,H$9,FALSE))),"")</f>
        <v>449.78367547036902</v>
      </c>
      <c r="I135" s="197">
        <f ca="1">IFERROR(IF((VLOOKUP($E135,'DTOC Backsheet'!$D$5:$BS$182,I$9,FALSE))="","",(VLOOKUP($E135,'DTOC Backsheet'!$D$5:$BS$182,I$9,FALSE))),"")</f>
        <v>513.56252469050605</v>
      </c>
      <c r="J135" s="198">
        <f ca="1">IFERROR(IF((VLOOKUP($E135,'DTOC Backsheet'!$D$5:$BS$182,J$9,FALSE))="","",(VLOOKUP($E135,'DTOC Backsheet'!$D$5:$BS$182,J$9,FALSE))),"")</f>
        <v>569.25002736778981</v>
      </c>
      <c r="K135" s="223">
        <f ca="1">IFERROR(IF((VLOOKUP($E135,'DTOC Backsheet'!$D$5:$BS$182,K$9,FALSE))="","",(VLOOKUP($E135,'DTOC Backsheet'!$D$5:$BS$182,K$9,FALSE))),"")</f>
        <v>619.70195287028616</v>
      </c>
      <c r="L135" s="199">
        <f ca="1">IFERROR(IF((VLOOKUP($E135,'DTOC Backsheet'!$D$5:$BS$182,L$9,FALSE))="","",(VLOOKUP($E135,'DTOC Backsheet'!$D$5:$BS$182,L$9,FALSE))),"")</f>
        <v>1117.0817844750857</v>
      </c>
      <c r="M135" s="197">
        <f ca="1">IFERROR(IF((VLOOKUP($E135,'DTOC Backsheet'!$D$5:$BS$182,M$9,FALSE))="","",(VLOOKUP($E135,'DTOC Backsheet'!$D$5:$BS$182,M$9,FALSE))),"")</f>
        <v>961.21207323250701</v>
      </c>
      <c r="N135" s="198">
        <f ca="1">IFERROR(IF((VLOOKUP($E135,'DTOC Backsheet'!$D$5:$BS$182,N$9,FALSE))="","",(VLOOKUP($E135,'DTOC Backsheet'!$D$5:$BS$182,N$9,FALSE))),"")</f>
        <v>881.50180374493323</v>
      </c>
      <c r="O135" s="199">
        <f ca="1">IFERROR(IF((VLOOKUP($E135,'DTOC Backsheet'!$D$5:$BS$182,O$9,FALSE))="","",(VLOOKUP($E135,'DTOC Backsheet'!$D$5:$BS$182,O$9,FALSE))),"")</f>
        <v>870.71747316720268</v>
      </c>
      <c r="P135" s="197">
        <f ca="1">IFERROR(IF((VLOOKUP($E135,'DTOC Backsheet'!$D$5:$BS$182,P$9,FALSE))="","",(VLOOKUP($E135,'DTOC Backsheet'!$D$5:$BS$182,P$9,FALSE))),"")</f>
        <v>890.87948250817715</v>
      </c>
      <c r="Q135" s="197">
        <f ca="1">IFERROR(IF((VLOOKUP($E135,'DTOC Backsheet'!$D$5:$BS$182,Q$9,FALSE))="","",(VLOOKUP($E135,'DTOC Backsheet'!$D$5:$BS$182,Q$9,FALSE))),"")</f>
        <v>890.87948250817715</v>
      </c>
      <c r="R135" s="197">
        <f ca="1">IFERROR(IF((VLOOKUP($E135,'DTOC Backsheet'!$D$5:$BS$182,R$9,FALSE))="","",(VLOOKUP($E135,'DTOC Backsheet'!$D$5:$BS$182,R$9,FALSE))),"")</f>
        <v>890.87948250817715</v>
      </c>
      <c r="S135" s="197">
        <f ca="1">IFERROR(IF((VLOOKUP($E135,'DTOC Backsheet'!$D$5:$BS$182,S$9,FALSE))="","",(VLOOKUP($E135,'DTOC Backsheet'!$D$5:$BS$182,S$9,FALSE))),"")</f>
        <v>691.60380878924275</v>
      </c>
      <c r="T135" s="223">
        <f ca="1">IFERROR(IF((VLOOKUP($E135,'DTOC Backsheet'!$D$5:$BS$182,T$9,FALSE))="","",(VLOOKUP($E135,'DTOC Backsheet'!$D$5:$BS$182,T$9,FALSE))),"")</f>
        <v>348.19257342350153</v>
      </c>
      <c r="U135" s="199">
        <f ca="1">IFERROR(IF((VLOOKUP($E135,'DTOC Backsheet'!$D$5:$BS$182,U$9,FALSE))="","",(VLOOKUP($E135,'DTOC Backsheet'!$D$5:$BS$182,U$9,FALSE))),"")</f>
        <v>359.79899253761823</v>
      </c>
      <c r="V135" s="197">
        <f ca="1">IFERROR(IF((VLOOKUP($E135,'DTOC Backsheet'!$D$5:$BS$182,V$9,FALSE))="","",(VLOOKUP($E135,'DTOC Backsheet'!$D$5:$BS$182,V$9,FALSE))),"")</f>
        <v>358.53178929091672</v>
      </c>
      <c r="W135" s="197">
        <f ca="1">IFERROR(IF((VLOOKUP($E135,'DTOC Backsheet'!$D$5:$BS$182,W$9,FALSE))="","",(VLOOKUP($E135,'DTOC Backsheet'!$D$5:$BS$182,W$9,FALSE))),"")</f>
        <v>323.83516452082802</v>
      </c>
      <c r="X135" s="200">
        <f ca="1">IFERROR(IF((VLOOKUP($E135,'DTOC Backsheet'!$D$5:$BS$182,X$9,FALSE))="","",(VLOOKUP($E135,'DTOC Backsheet'!$D$5:$BS$182,X$9,FALSE))),"")</f>
        <v>358.53178929091672</v>
      </c>
      <c r="Y135" s="196">
        <f ca="1">IFERROR(IF((VLOOKUP($E135,'DTOC Backsheet'!$D$5:$BS$182,Y$9,FALSE))="","",(VLOOKUP($E135,'DTOC Backsheet'!$D$5:$BS$182,Y$9,FALSE))),"")</f>
        <v>744.11880986340907</v>
      </c>
      <c r="Z135" s="197">
        <f ca="1">IFERROR(IF((VLOOKUP($E135,'DTOC Backsheet'!$D$5:$BS$182,Z$9,FALSE))="","",(VLOOKUP($E135,'DTOC Backsheet'!$D$5:$BS$182,Z$9,FALSE))),"")</f>
        <v>830.39345448525353</v>
      </c>
      <c r="AA135" s="197">
        <f ca="1">IFERROR(IF((VLOOKUP($E135,'DTOC Backsheet'!$D$5:$BS$182,AA$9,FALSE))="","",(VLOOKUP($E135,'DTOC Backsheet'!$D$5:$BS$182,AA$9,FALSE))),"")</f>
        <v>804.1359539481706</v>
      </c>
      <c r="AB135" s="197">
        <f ca="1">IFERROR(IF((VLOOKUP($E135,'DTOC Backsheet'!$D$5:$BS$182,AB$9,FALSE))="","",(VLOOKUP($E135,'DTOC Backsheet'!$D$5:$BS$182,AB$9,FALSE))),"")</f>
        <v>700.51260361432458</v>
      </c>
      <c r="AC135" s="223">
        <f ca="1">IFERROR(IF((VLOOKUP($E135,'DTOC Backsheet'!$D$5:$BS$182,AC$9,FALSE))="","",(VLOOKUP($E135,'DTOC Backsheet'!$D$5:$BS$182,AC$9,FALSE))),"")</f>
        <v>584.22938695009941</v>
      </c>
      <c r="AD135" s="199">
        <f ca="1">IFERROR(IF((VLOOKUP($E135,'DTOC Backsheet'!$D$5:$BS$182,AD$9,FALSE))="","",(VLOOKUP($E135,'DTOC Backsheet'!$D$5:$BS$182,AD$9,FALSE))),"")</f>
        <v>803.66707001000827</v>
      </c>
      <c r="AE135" s="197" t="str">
        <f ca="1">IFERROR(IF((VLOOKUP($E135,'DTOC Backsheet'!$D$5:$BS$182,AE$9,FALSE))="","",(VLOOKUP($E135,'DTOC Backsheet'!$D$5:$BS$182,AE$9,FALSE))),"")</f>
        <v/>
      </c>
      <c r="AF135" s="197" t="str">
        <f ca="1">IFERROR(IF((VLOOKUP($E135,'DTOC Backsheet'!$D$5:$BS$182,AF$9,FALSE))="","",(VLOOKUP($E135,'DTOC Backsheet'!$D$5:$BS$182,AF$9,FALSE))),"")</f>
        <v/>
      </c>
      <c r="AG135" s="201" t="str">
        <f ca="1">IFERROR(IF((VLOOKUP($E135,'DTOC Backsheet'!$D$5:$BS$182,AG$9,FALSE))="","",(VLOOKUP($E135,'DTOC Backsheet'!$D$5:$BS$182,AG$9,FALSE))),"")</f>
        <v/>
      </c>
      <c r="AH135" s="197">
        <f t="shared" ca="1" si="31"/>
        <v>-235.79186234769043</v>
      </c>
      <c r="AI135" s="197">
        <f t="shared" ca="1" si="32"/>
        <v>-380.60977901488451</v>
      </c>
      <c r="AJ135" s="197">
        <f t="shared" ca="1" si="33"/>
        <v>-290.57342925766454</v>
      </c>
      <c r="AK135" s="197">
        <f t="shared" ca="1" si="34"/>
        <v>-131.26257624653476</v>
      </c>
      <c r="AL135" s="200">
        <f t="shared" ca="1" si="35"/>
        <v>35.472565920186753</v>
      </c>
      <c r="AM135" s="199">
        <f t="shared" ca="1" si="36"/>
        <v>313.4147144650774</v>
      </c>
      <c r="AN135" s="197" t="str">
        <f t="shared" ca="1" si="37"/>
        <v/>
      </c>
      <c r="AO135" s="197" t="str">
        <f t="shared" ca="1" si="38"/>
        <v/>
      </c>
      <c r="AP135" s="200" t="str">
        <f t="shared" ca="1" si="39"/>
        <v/>
      </c>
      <c r="AQ135" s="196">
        <f t="shared" ca="1" si="40"/>
        <v>146.76067264476808</v>
      </c>
      <c r="AR135" s="197">
        <f t="shared" ca="1" si="41"/>
        <v>60.48602802292362</v>
      </c>
      <c r="AS135" s="197">
        <f t="shared" ca="1" si="42"/>
        <v>86.743528560006553</v>
      </c>
      <c r="AT135" s="197">
        <f t="shared" ca="1" si="43"/>
        <v>-8.9087948250818272</v>
      </c>
      <c r="AU135" s="200">
        <f t="shared" ca="1" si="44"/>
        <v>-236.03681352659788</v>
      </c>
      <c r="AV135" s="199">
        <f t="shared" ca="1" si="45"/>
        <v>-443.86807747239004</v>
      </c>
      <c r="AW135" s="197" t="str">
        <f t="shared" ca="1" si="46"/>
        <v/>
      </c>
      <c r="AX135" s="198" t="str">
        <f t="shared" ca="1" si="47"/>
        <v/>
      </c>
      <c r="AY135" s="199" t="str">
        <f t="shared" ca="1" si="48"/>
        <v/>
      </c>
    </row>
    <row r="136" spans="1:51">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30"/>
        <v>E06000044</v>
      </c>
      <c r="F136" s="29" t="str">
        <f ca="1">IF(E136="","",VLOOKUP(E136,'Org list'!$J$9:$K$636,2,0))</f>
        <v>Portsmouth</v>
      </c>
      <c r="G136" s="196">
        <f ca="1">IFERROR(IF((VLOOKUP($E136,'DTOC Backsheet'!$D$5:$BS$182,G$9,FALSE))="","",(VLOOKUP($E136,'DTOC Backsheet'!$D$5:$BS$182,G$9,FALSE))),"")</f>
        <v>480.08503351147067</v>
      </c>
      <c r="H136" s="197">
        <f ca="1">IFERROR(IF((VLOOKUP($E136,'DTOC Backsheet'!$D$5:$BS$182,H$9,FALSE))="","",(VLOOKUP($E136,'DTOC Backsheet'!$D$5:$BS$182,H$9,FALSE))),"")</f>
        <v>548.58425108506299</v>
      </c>
      <c r="I136" s="197">
        <f ca="1">IFERROR(IF((VLOOKUP($E136,'DTOC Backsheet'!$D$5:$BS$182,I$9,FALSE))="","",(VLOOKUP($E136,'DTOC Backsheet'!$D$5:$BS$182,I$9,FALSE))),"")</f>
        <v>432.25368330922083</v>
      </c>
      <c r="J136" s="198">
        <f ca="1">IFERROR(IF((VLOOKUP($E136,'DTOC Backsheet'!$D$5:$BS$182,J$9,FALSE))="","",(VLOOKUP($E136,'DTOC Backsheet'!$D$5:$BS$182,J$9,FALSE))),"")</f>
        <v>865.68838761108975</v>
      </c>
      <c r="K136" s="223">
        <f ca="1">IFERROR(IF((VLOOKUP($E136,'DTOC Backsheet'!$D$5:$BS$182,K$9,FALSE))="","",(VLOOKUP($E136,'DTOC Backsheet'!$D$5:$BS$182,K$9,FALSE))),"")</f>
        <v>546.8127195960908</v>
      </c>
      <c r="L136" s="199">
        <f ca="1">IFERROR(IF((VLOOKUP($E136,'DTOC Backsheet'!$D$5:$BS$182,L$9,FALSE))="","",(VLOOKUP($E136,'DTOC Backsheet'!$D$5:$BS$182,L$9,FALSE))),"")</f>
        <v>340.13404588266553</v>
      </c>
      <c r="M136" s="197">
        <f ca="1">IFERROR(IF((VLOOKUP($E136,'DTOC Backsheet'!$D$5:$BS$182,M$9,FALSE))="","",(VLOOKUP($E136,'DTOC Backsheet'!$D$5:$BS$182,M$9,FALSE))),"")</f>
        <v>414.79170485448071</v>
      </c>
      <c r="N136" s="198">
        <f ca="1">IFERROR(IF((VLOOKUP($E136,'DTOC Backsheet'!$D$5:$BS$182,N$9,FALSE))="","",(VLOOKUP($E136,'DTOC Backsheet'!$D$5:$BS$182,N$9,FALSE))),"")</f>
        <v>465.3187397234401</v>
      </c>
      <c r="O136" s="199">
        <f ca="1">IFERROR(IF((VLOOKUP($E136,'DTOC Backsheet'!$D$5:$BS$182,O$9,FALSE))="","",(VLOOKUP($E136,'DTOC Backsheet'!$D$5:$BS$182,O$9,FALSE))),"")</f>
        <v>564.61023847755803</v>
      </c>
      <c r="P136" s="197">
        <f ca="1">IFERROR(IF((VLOOKUP($E136,'DTOC Backsheet'!$D$5:$BS$182,P$9,FALSE))="","",(VLOOKUP($E136,'DTOC Backsheet'!$D$5:$BS$182,P$9,FALSE))),"")</f>
        <v>586.7598805073228</v>
      </c>
      <c r="Q136" s="197">
        <f ca="1">IFERROR(IF((VLOOKUP($E136,'DTOC Backsheet'!$D$5:$BS$182,Q$9,FALSE))="","",(VLOOKUP($E136,'DTOC Backsheet'!$D$5:$BS$182,Q$9,FALSE))),"")</f>
        <v>575.8319404077572</v>
      </c>
      <c r="R136" s="197">
        <f ca="1">IFERROR(IF((VLOOKUP($E136,'DTOC Backsheet'!$D$5:$BS$182,R$9,FALSE))="","",(VLOOKUP($E136,'DTOC Backsheet'!$D$5:$BS$182,R$9,FALSE))),"")</f>
        <v>466.55253941210077</v>
      </c>
      <c r="S136" s="197">
        <f ca="1">IFERROR(IF((VLOOKUP($E136,'DTOC Backsheet'!$D$5:$BS$182,S$9,FALSE))="","",(VLOOKUP($E136,'DTOC Backsheet'!$D$5:$BS$182,S$9,FALSE))),"")</f>
        <v>388.35314009746708</v>
      </c>
      <c r="T136" s="223">
        <f ca="1">IFERROR(IF((VLOOKUP($E136,'DTOC Backsheet'!$D$5:$BS$182,T$9,FALSE))="","",(VLOOKUP($E136,'DTOC Backsheet'!$D$5:$BS$182,T$9,FALSE))),"")</f>
        <v>282.70765081408427</v>
      </c>
      <c r="U136" s="199">
        <f ca="1">IFERROR(IF((VLOOKUP($E136,'DTOC Backsheet'!$D$5:$BS$182,U$9,FALSE))="","",(VLOOKUP($E136,'DTOC Backsheet'!$D$5:$BS$182,U$9,FALSE))),"")</f>
        <v>292.13123917455374</v>
      </c>
      <c r="V136" s="197">
        <f ca="1">IFERROR(IF((VLOOKUP($E136,'DTOC Backsheet'!$D$5:$BS$182,V$9,FALSE))="","",(VLOOKUP($E136,'DTOC Backsheet'!$D$5:$BS$182,V$9,FALSE))),"")</f>
        <v>290.23584664868071</v>
      </c>
      <c r="W136" s="197">
        <f ca="1">IFERROR(IF((VLOOKUP($E136,'DTOC Backsheet'!$D$5:$BS$182,W$9,FALSE))="","",(VLOOKUP($E136,'DTOC Backsheet'!$D$5:$BS$182,W$9,FALSE))),"")</f>
        <v>262.14850665042127</v>
      </c>
      <c r="X136" s="200">
        <f ca="1">IFERROR(IF((VLOOKUP($E136,'DTOC Backsheet'!$D$5:$BS$182,X$9,FALSE))="","",(VLOOKUP($E136,'DTOC Backsheet'!$D$5:$BS$182,X$9,FALSE))),"")</f>
        <v>290.23584664868071</v>
      </c>
      <c r="Y136" s="196">
        <f ca="1">IFERROR(IF((VLOOKUP($E136,'DTOC Backsheet'!$D$5:$BS$182,Y$9,FALSE))="","",(VLOOKUP($E136,'DTOC Backsheet'!$D$5:$BS$182,Y$9,FALSE))),"")</f>
        <v>424.19208343475225</v>
      </c>
      <c r="Z136" s="197">
        <f ca="1">IFERROR(IF((VLOOKUP($E136,'DTOC Backsheet'!$D$5:$BS$182,Z$9,FALSE))="","",(VLOOKUP($E136,'DTOC Backsheet'!$D$5:$BS$182,Z$9,FALSE))),"")</f>
        <v>470.01892901357587</v>
      </c>
      <c r="AA136" s="197">
        <f ca="1">IFERROR(IF((VLOOKUP($E136,'DTOC Backsheet'!$D$5:$BS$182,AA$9,FALSE))="","",(VLOOKUP($E136,'DTOC Backsheet'!$D$5:$BS$182,AA$9,FALSE))),"")</f>
        <v>346.63896014751219</v>
      </c>
      <c r="AB136" s="197">
        <f ca="1">IFERROR(IF((VLOOKUP($E136,'DTOC Backsheet'!$D$5:$BS$182,AB$9,FALSE))="","",(VLOOKUP($E136,'DTOC Backsheet'!$D$5:$BS$182,AB$9,FALSE))),"")</f>
        <v>328.42572664823615</v>
      </c>
      <c r="AC136" s="223">
        <f ca="1">IFERROR(IF((VLOOKUP($E136,'DTOC Backsheet'!$D$5:$BS$182,AC$9,FALSE))="","",(VLOOKUP($E136,'DTOC Backsheet'!$D$5:$BS$182,AC$9,FALSE))),"")</f>
        <v>329.60077397077009</v>
      </c>
      <c r="AD136" s="199">
        <f ca="1">IFERROR(IF((VLOOKUP($E136,'DTOC Backsheet'!$D$5:$BS$182,AD$9,FALSE))="","",(VLOOKUP($E136,'DTOC Backsheet'!$D$5:$BS$182,AD$9,FALSE))),"")</f>
        <v>373.66504856579286</v>
      </c>
      <c r="AE136" s="197" t="str">
        <f ca="1">IFERROR(IF((VLOOKUP($E136,'DTOC Backsheet'!$D$5:$BS$182,AE$9,FALSE))="","",(VLOOKUP($E136,'DTOC Backsheet'!$D$5:$BS$182,AE$9,FALSE))),"")</f>
        <v/>
      </c>
      <c r="AF136" s="197" t="str">
        <f ca="1">IFERROR(IF((VLOOKUP($E136,'DTOC Backsheet'!$D$5:$BS$182,AF$9,FALSE))="","",(VLOOKUP($E136,'DTOC Backsheet'!$D$5:$BS$182,AF$9,FALSE))),"")</f>
        <v/>
      </c>
      <c r="AG136" s="201" t="str">
        <f ca="1">IFERROR(IF((VLOOKUP($E136,'DTOC Backsheet'!$D$5:$BS$182,AG$9,FALSE))="","",(VLOOKUP($E136,'DTOC Backsheet'!$D$5:$BS$182,AG$9,FALSE))),"")</f>
        <v/>
      </c>
      <c r="AH136" s="197">
        <f t="shared" ca="1" si="31"/>
        <v>55.892950076718421</v>
      </c>
      <c r="AI136" s="197">
        <f t="shared" ca="1" si="32"/>
        <v>78.565322071487117</v>
      </c>
      <c r="AJ136" s="197">
        <f t="shared" ca="1" si="33"/>
        <v>85.614723161708639</v>
      </c>
      <c r="AK136" s="197">
        <f t="shared" ca="1" si="34"/>
        <v>537.2626609628536</v>
      </c>
      <c r="AL136" s="200">
        <f t="shared" ca="1" si="35"/>
        <v>217.21194562532071</v>
      </c>
      <c r="AM136" s="199">
        <f t="shared" ca="1" si="36"/>
        <v>-33.531002683127326</v>
      </c>
      <c r="AN136" s="197" t="str">
        <f t="shared" ca="1" si="37"/>
        <v/>
      </c>
      <c r="AO136" s="197" t="str">
        <f t="shared" ca="1" si="38"/>
        <v/>
      </c>
      <c r="AP136" s="200" t="str">
        <f t="shared" ca="1" si="39"/>
        <v/>
      </c>
      <c r="AQ136" s="196">
        <f t="shared" ca="1" si="40"/>
        <v>162.56779707257056</v>
      </c>
      <c r="AR136" s="197">
        <f t="shared" ca="1" si="41"/>
        <v>105.81301139418133</v>
      </c>
      <c r="AS136" s="197">
        <f t="shared" ca="1" si="42"/>
        <v>119.91357926458858</v>
      </c>
      <c r="AT136" s="197">
        <f t="shared" ca="1" si="43"/>
        <v>59.927413449230926</v>
      </c>
      <c r="AU136" s="200">
        <f t="shared" ca="1" si="44"/>
        <v>-46.893123156685817</v>
      </c>
      <c r="AV136" s="199">
        <f t="shared" ca="1" si="45"/>
        <v>-81.533809391239117</v>
      </c>
      <c r="AW136" s="197" t="str">
        <f t="shared" ca="1" si="46"/>
        <v/>
      </c>
      <c r="AX136" s="198" t="str">
        <f t="shared" ca="1" si="47"/>
        <v/>
      </c>
      <c r="AY136" s="199" t="str">
        <f t="shared" ca="1" si="48"/>
        <v/>
      </c>
    </row>
    <row r="137" spans="1:51">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30"/>
        <v>E06000038</v>
      </c>
      <c r="F137" s="29" t="str">
        <f ca="1">IF(E137="","",VLOOKUP(E137,'Org list'!$J$9:$K$636,2,0))</f>
        <v>Reading</v>
      </c>
      <c r="G137" s="196">
        <f ca="1">IFERROR(IF((VLOOKUP($E137,'DTOC Backsheet'!$D$5:$BS$182,G$9,FALSE))="","",(VLOOKUP($E137,'DTOC Backsheet'!$D$5:$BS$182,G$9,FALSE))),"")</f>
        <v>845.72969971042096</v>
      </c>
      <c r="H137" s="197">
        <f ca="1">IFERROR(IF((VLOOKUP($E137,'DTOC Backsheet'!$D$5:$BS$182,H$9,FALSE))="","",(VLOOKUP($E137,'DTOC Backsheet'!$D$5:$BS$182,H$9,FALSE))),"")</f>
        <v>784.64040620413357</v>
      </c>
      <c r="I137" s="197">
        <f ca="1">IFERROR(IF((VLOOKUP($E137,'DTOC Backsheet'!$D$5:$BS$182,I$9,FALSE))="","",(VLOOKUP($E137,'DTOC Backsheet'!$D$5:$BS$182,I$9,FALSE))),"")</f>
        <v>855.25010908802415</v>
      </c>
      <c r="J137" s="198">
        <f ca="1">IFERROR(IF((VLOOKUP($E137,'DTOC Backsheet'!$D$5:$BS$182,J$9,FALSE))="","",(VLOOKUP($E137,'DTOC Backsheet'!$D$5:$BS$182,J$9,FALSE))),"")</f>
        <v>876.67103018763146</v>
      </c>
      <c r="K137" s="223">
        <f ca="1">IFERROR(IF((VLOOKUP($E137,'DTOC Backsheet'!$D$5:$BS$182,K$9,FALSE))="","",(VLOOKUP($E137,'DTOC Backsheet'!$D$5:$BS$182,K$9,FALSE))),"")</f>
        <v>958.38787734539244</v>
      </c>
      <c r="L137" s="199">
        <f ca="1">IFERROR(IF((VLOOKUP($E137,'DTOC Backsheet'!$D$5:$BS$182,L$9,FALSE))="","",(VLOOKUP($E137,'DTOC Backsheet'!$D$5:$BS$182,L$9,FALSE))),"")</f>
        <v>735.45162441984996</v>
      </c>
      <c r="M137" s="197">
        <f ca="1">IFERROR(IF((VLOOKUP($E137,'DTOC Backsheet'!$D$5:$BS$182,M$9,FALSE))="","",(VLOOKUP($E137,'DTOC Backsheet'!$D$5:$BS$182,M$9,FALSE))),"")</f>
        <v>521.90039418133733</v>
      </c>
      <c r="N137" s="198">
        <f ca="1">IFERROR(IF((VLOOKUP($E137,'DTOC Backsheet'!$D$5:$BS$182,N$9,FALSE))="","",(VLOOKUP($E137,'DTOC Backsheet'!$D$5:$BS$182,N$9,FALSE))),"")</f>
        <v>552.46212897574003</v>
      </c>
      <c r="O137" s="199">
        <f ca="1">IFERROR(IF((VLOOKUP($E137,'DTOC Backsheet'!$D$5:$BS$182,O$9,FALSE))="","",(VLOOKUP($E137,'DTOC Backsheet'!$D$5:$BS$182,O$9,FALSE))),"")</f>
        <v>493.68956206342722</v>
      </c>
      <c r="P137" s="197">
        <f ca="1">IFERROR(IF((VLOOKUP($E137,'DTOC Backsheet'!$D$5:$BS$182,P$9,FALSE))="","",(VLOOKUP($E137,'DTOC Backsheet'!$D$5:$BS$182,P$9,FALSE))),"")</f>
        <v>295.04004907681747</v>
      </c>
      <c r="Q137" s="197">
        <f ca="1">IFERROR(IF((VLOOKUP($E137,'DTOC Backsheet'!$D$5:$BS$182,Q$9,FALSE))="","",(VLOOKUP($E137,'DTOC Backsheet'!$D$5:$BS$182,Q$9,FALSE))),"")</f>
        <v>250.14740747507292</v>
      </c>
      <c r="R137" s="197">
        <f ca="1">IFERROR(IF((VLOOKUP($E137,'DTOC Backsheet'!$D$5:$BS$182,R$9,FALSE))="","",(VLOOKUP($E137,'DTOC Backsheet'!$D$5:$BS$182,R$9,FALSE))),"")</f>
        <v>188.07221411940085</v>
      </c>
      <c r="S137" s="197">
        <f ca="1">IFERROR(IF((VLOOKUP($E137,'DTOC Backsheet'!$D$5:$BS$182,S$9,FALSE))="","",(VLOOKUP($E137,'DTOC Backsheet'!$D$5:$BS$182,S$9,FALSE))),"")</f>
        <v>188.07221411940085</v>
      </c>
      <c r="T137" s="223">
        <f ca="1">IFERROR(IF((VLOOKUP($E137,'DTOC Backsheet'!$D$5:$BS$182,T$9,FALSE))="","",(VLOOKUP($E137,'DTOC Backsheet'!$D$5:$BS$182,T$9,FALSE))),"")</f>
        <v>188.07221411940085</v>
      </c>
      <c r="U137" s="199">
        <f ca="1">IFERROR(IF((VLOOKUP($E137,'DTOC Backsheet'!$D$5:$BS$182,U$9,FALSE))="","",(VLOOKUP($E137,'DTOC Backsheet'!$D$5:$BS$182,U$9,FALSE))),"")</f>
        <v>188.07221411940085</v>
      </c>
      <c r="V137" s="197">
        <f ca="1">IFERROR(IF((VLOOKUP($E137,'DTOC Backsheet'!$D$5:$BS$182,V$9,FALSE))="","",(VLOOKUP($E137,'DTOC Backsheet'!$D$5:$BS$182,V$9,FALSE))),"")</f>
        <v>187.21130846164536</v>
      </c>
      <c r="W137" s="197">
        <f ca="1">IFERROR(IF((VLOOKUP($E137,'DTOC Backsheet'!$D$5:$BS$182,W$9,FALSE))="","",(VLOOKUP($E137,'DTOC Backsheet'!$D$5:$BS$182,W$9,FALSE))),"")</f>
        <v>187.21130846164536</v>
      </c>
      <c r="X137" s="200">
        <f ca="1">IFERROR(IF((VLOOKUP($E137,'DTOC Backsheet'!$D$5:$BS$182,X$9,FALSE))="","",(VLOOKUP($E137,'DTOC Backsheet'!$D$5:$BS$182,X$9,FALSE))),"")</f>
        <v>187.21130846164536</v>
      </c>
      <c r="Y137" s="196">
        <f ca="1">IFERROR(IF((VLOOKUP($E137,'DTOC Backsheet'!$D$5:$BS$182,Y$9,FALSE))="","",(VLOOKUP($E137,'DTOC Backsheet'!$D$5:$BS$182,Y$9,FALSE))),"")</f>
        <v>420.81157909215938</v>
      </c>
      <c r="Z137" s="197">
        <f ca="1">IFERROR(IF((VLOOKUP($E137,'DTOC Backsheet'!$D$5:$BS$182,Z$9,FALSE))="","",(VLOOKUP($E137,'DTOC Backsheet'!$D$5:$BS$182,Z$9,FALSE))),"")</f>
        <v>585.37476644663525</v>
      </c>
      <c r="AA137" s="197">
        <f ca="1">IFERROR(IF((VLOOKUP($E137,'DTOC Backsheet'!$D$5:$BS$182,AA$9,FALSE))="","",(VLOOKUP($E137,'DTOC Backsheet'!$D$5:$BS$182,AA$9,FALSE))),"")</f>
        <v>507.01134389688485</v>
      </c>
      <c r="AB137" s="197">
        <f ca="1">IFERROR(IF((VLOOKUP($E137,'DTOC Backsheet'!$D$5:$BS$182,AB$9,FALSE))="","",(VLOOKUP($E137,'DTOC Backsheet'!$D$5:$BS$182,AB$9,FALSE))),"")</f>
        <v>556.38030010322757</v>
      </c>
      <c r="AC137" s="223">
        <f ca="1">IFERROR(IF((VLOOKUP($E137,'DTOC Backsheet'!$D$5:$BS$182,AC$9,FALSE))="","",(VLOOKUP($E137,'DTOC Backsheet'!$D$5:$BS$182,AC$9,FALSE))),"")</f>
        <v>517.98222305384991</v>
      </c>
      <c r="AD137" s="199">
        <f ca="1">IFERROR(IF((VLOOKUP($E137,'DTOC Backsheet'!$D$5:$BS$182,AD$9,FALSE))="","",(VLOOKUP($E137,'DTOC Backsheet'!$D$5:$BS$182,AD$9,FALSE))),"")</f>
        <v>386.33167317026926</v>
      </c>
      <c r="AE137" s="197" t="str">
        <f ca="1">IFERROR(IF((VLOOKUP($E137,'DTOC Backsheet'!$D$5:$BS$182,AE$9,FALSE))="","",(VLOOKUP($E137,'DTOC Backsheet'!$D$5:$BS$182,AE$9,FALSE))),"")</f>
        <v/>
      </c>
      <c r="AF137" s="197" t="str">
        <f ca="1">IFERROR(IF((VLOOKUP($E137,'DTOC Backsheet'!$D$5:$BS$182,AF$9,FALSE))="","",(VLOOKUP($E137,'DTOC Backsheet'!$D$5:$BS$182,AF$9,FALSE))),"")</f>
        <v/>
      </c>
      <c r="AG137" s="201" t="str">
        <f ca="1">IFERROR(IF((VLOOKUP($E137,'DTOC Backsheet'!$D$5:$BS$182,AG$9,FALSE))="","",(VLOOKUP($E137,'DTOC Backsheet'!$D$5:$BS$182,AG$9,FALSE))),"")</f>
        <v/>
      </c>
      <c r="AH137" s="197">
        <f t="shared" ca="1" si="31"/>
        <v>424.91812061826158</v>
      </c>
      <c r="AI137" s="197">
        <f t="shared" ca="1" si="32"/>
        <v>199.26563975749832</v>
      </c>
      <c r="AJ137" s="197">
        <f t="shared" ca="1" si="33"/>
        <v>348.23876519113929</v>
      </c>
      <c r="AK137" s="197">
        <f t="shared" ca="1" si="34"/>
        <v>320.29073008440389</v>
      </c>
      <c r="AL137" s="200">
        <f t="shared" ca="1" si="35"/>
        <v>440.40565429154253</v>
      </c>
      <c r="AM137" s="199">
        <f t="shared" ca="1" si="36"/>
        <v>349.11995124958071</v>
      </c>
      <c r="AN137" s="197" t="str">
        <f t="shared" ca="1" si="37"/>
        <v/>
      </c>
      <c r="AO137" s="197" t="str">
        <f t="shared" ca="1" si="38"/>
        <v/>
      </c>
      <c r="AP137" s="200" t="str">
        <f t="shared" ca="1" si="39"/>
        <v/>
      </c>
      <c r="AQ137" s="196">
        <f t="shared" ca="1" si="40"/>
        <v>-125.77153001534191</v>
      </c>
      <c r="AR137" s="197">
        <f t="shared" ca="1" si="41"/>
        <v>-335.22735897156235</v>
      </c>
      <c r="AS137" s="197">
        <f t="shared" ca="1" si="42"/>
        <v>-318.93912977748403</v>
      </c>
      <c r="AT137" s="197">
        <f t="shared" ca="1" si="43"/>
        <v>-368.30808598382669</v>
      </c>
      <c r="AU137" s="200">
        <f t="shared" ca="1" si="44"/>
        <v>-329.91000893444902</v>
      </c>
      <c r="AV137" s="199">
        <f t="shared" ca="1" si="45"/>
        <v>-198.2594590508684</v>
      </c>
      <c r="AW137" s="197" t="str">
        <f t="shared" ca="1" si="46"/>
        <v/>
      </c>
      <c r="AX137" s="198" t="str">
        <f t="shared" ca="1" si="47"/>
        <v/>
      </c>
      <c r="AY137" s="199" t="str">
        <f t="shared" ca="1" si="48"/>
        <v/>
      </c>
    </row>
    <row r="138" spans="1:51">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30"/>
        <v>E09000026</v>
      </c>
      <c r="F138" s="29" t="str">
        <f ca="1">IF(E138="","",VLOOKUP(E138,'Org list'!$J$9:$K$636,2,0))</f>
        <v>Redbridge</v>
      </c>
      <c r="G138" s="196">
        <f ca="1">IFERROR(IF((VLOOKUP($E138,'DTOC Backsheet'!$D$5:$BS$182,G$9,FALSE))="","",(VLOOKUP($E138,'DTOC Backsheet'!$D$5:$BS$182,G$9,FALSE))),"")</f>
        <v>100.75589111262022</v>
      </c>
      <c r="H138" s="197">
        <f ca="1">IFERROR(IF((VLOOKUP($E138,'DTOC Backsheet'!$D$5:$BS$182,H$9,FALSE))="","",(VLOOKUP($E138,'DTOC Backsheet'!$D$5:$BS$182,H$9,FALSE))),"")</f>
        <v>164.67152247921632</v>
      </c>
      <c r="I138" s="197">
        <f ca="1">IFERROR(IF((VLOOKUP($E138,'DTOC Backsheet'!$D$5:$BS$182,I$9,FALSE))="","",(VLOOKUP($E138,'DTOC Backsheet'!$D$5:$BS$182,I$9,FALSE))),"")</f>
        <v>180.65043032086535</v>
      </c>
      <c r="J138" s="198">
        <f ca="1">IFERROR(IF((VLOOKUP($E138,'DTOC Backsheet'!$D$5:$BS$182,J$9,FALSE))="","",(VLOOKUP($E138,'DTOC Backsheet'!$D$5:$BS$182,J$9,FALSE))),"")</f>
        <v>219.70998282267408</v>
      </c>
      <c r="K138" s="223">
        <f ca="1">IFERROR(IF((VLOOKUP($E138,'DTOC Backsheet'!$D$5:$BS$182,K$9,FALSE))="","",(VLOOKUP($E138,'DTOC Backsheet'!$D$5:$BS$182,K$9,FALSE))),"")</f>
        <v>148.2487560864104</v>
      </c>
      <c r="L138" s="199">
        <f ca="1">IFERROR(IF((VLOOKUP($E138,'DTOC Backsheet'!$D$5:$BS$182,L$9,FALSE))="","",(VLOOKUP($E138,'DTOC Backsheet'!$D$5:$BS$182,L$9,FALSE))),"")</f>
        <v>92.766437191795717</v>
      </c>
      <c r="M138" s="197">
        <f ca="1">IFERROR(IF((VLOOKUP($E138,'DTOC Backsheet'!$D$5:$BS$182,M$9,FALSE))="","",(VLOOKUP($E138,'DTOC Backsheet'!$D$5:$BS$182,M$9,FALSE))),"")</f>
        <v>125.51422613852087</v>
      </c>
      <c r="N138" s="198">
        <f ca="1">IFERROR(IF((VLOOKUP($E138,'DTOC Backsheet'!$D$5:$BS$182,N$9,FALSE))="","",(VLOOKUP($E138,'DTOC Backsheet'!$D$5:$BS$182,N$9,FALSE))),"")</f>
        <v>139.84630040347309</v>
      </c>
      <c r="O138" s="199">
        <f ca="1">IFERROR(IF((VLOOKUP($E138,'DTOC Backsheet'!$D$5:$BS$182,O$9,FALSE))="","",(VLOOKUP($E138,'DTOC Backsheet'!$D$5:$BS$182,O$9,FALSE))),"")</f>
        <v>155.4812905106937</v>
      </c>
      <c r="P138" s="197">
        <f ca="1">IFERROR(IF((VLOOKUP($E138,'DTOC Backsheet'!$D$5:$BS$182,P$9,FALSE))="","",(VLOOKUP($E138,'DTOC Backsheet'!$D$5:$BS$182,P$9,FALSE))),"")</f>
        <v>117.66198666245008</v>
      </c>
      <c r="Q138" s="197">
        <f ca="1">IFERROR(IF((VLOOKUP($E138,'DTOC Backsheet'!$D$5:$BS$182,Q$9,FALSE))="","",(VLOOKUP($E138,'DTOC Backsheet'!$D$5:$BS$182,Q$9,FALSE))),"")</f>
        <v>120.02460738976345</v>
      </c>
      <c r="R138" s="197">
        <f ca="1">IFERROR(IF((VLOOKUP($E138,'DTOC Backsheet'!$D$5:$BS$182,R$9,FALSE))="","",(VLOOKUP($E138,'DTOC Backsheet'!$D$5:$BS$182,R$9,FALSE))),"")</f>
        <v>116.29392502806829</v>
      </c>
      <c r="S138" s="197">
        <f ca="1">IFERROR(IF((VLOOKUP($E138,'DTOC Backsheet'!$D$5:$BS$182,S$9,FALSE))="","",(VLOOKUP($E138,'DTOC Backsheet'!$D$5:$BS$182,S$9,FALSE))),"")</f>
        <v>120.02460738976345</v>
      </c>
      <c r="T138" s="223">
        <f ca="1">IFERROR(IF((VLOOKUP($E138,'DTOC Backsheet'!$D$5:$BS$182,T$9,FALSE))="","",(VLOOKUP($E138,'DTOC Backsheet'!$D$5:$BS$182,T$9,FALSE))),"")</f>
        <v>116.28475445603056</v>
      </c>
      <c r="U138" s="199">
        <f ca="1">IFERROR(IF((VLOOKUP($E138,'DTOC Backsheet'!$D$5:$BS$182,U$9,FALSE))="","",(VLOOKUP($E138,'DTOC Backsheet'!$D$5:$BS$182,U$9,FALSE))),"")</f>
        <v>120.01556543727189</v>
      </c>
      <c r="V138" s="197">
        <f ca="1">IFERROR(IF((VLOOKUP($E138,'DTOC Backsheet'!$D$5:$BS$182,V$9,FALSE))="","",(VLOOKUP($E138,'DTOC Backsheet'!$D$5:$BS$182,V$9,FALSE))),"")</f>
        <v>118.26922092505185</v>
      </c>
      <c r="W138" s="197">
        <f ca="1">IFERROR(IF((VLOOKUP($E138,'DTOC Backsheet'!$D$5:$BS$182,W$9,FALSE))="","",(VLOOKUP($E138,'DTOC Backsheet'!$D$5:$BS$182,W$9,FALSE))),"")</f>
        <v>107.23536903128036</v>
      </c>
      <c r="X138" s="200">
        <f ca="1">IFERROR(IF((VLOOKUP($E138,'DTOC Backsheet'!$D$5:$BS$182,X$9,FALSE))="","",(VLOOKUP($E138,'DTOC Backsheet'!$D$5:$BS$182,X$9,FALSE))),"")</f>
        <v>116.1292923661388</v>
      </c>
      <c r="Y138" s="196">
        <f ca="1">IFERROR(IF((VLOOKUP($E138,'DTOC Backsheet'!$D$5:$BS$182,Y$9,FALSE))="","",(VLOOKUP($E138,'DTOC Backsheet'!$D$5:$BS$182,Y$9,FALSE))),"")</f>
        <v>82.952308624420368</v>
      </c>
      <c r="Z138" s="197">
        <f ca="1">IFERROR(IF((VLOOKUP($E138,'DTOC Backsheet'!$D$5:$BS$182,Z$9,FALSE))="","",(VLOOKUP($E138,'DTOC Backsheet'!$D$5:$BS$182,Z$9,FALSE))),"")</f>
        <v>83.820919185932624</v>
      </c>
      <c r="AA138" s="197">
        <f ca="1">IFERROR(IF((VLOOKUP($E138,'DTOC Backsheet'!$D$5:$BS$182,AA$9,FALSE))="","",(VLOOKUP($E138,'DTOC Backsheet'!$D$5:$BS$182,AA$9,FALSE))),"")</f>
        <v>63.842876271150757</v>
      </c>
      <c r="AB138" s="197">
        <f ca="1">IFERROR(IF((VLOOKUP($E138,'DTOC Backsheet'!$D$5:$BS$182,AB$9,FALSE))="","",(VLOOKUP($E138,'DTOC Backsheet'!$D$5:$BS$182,AB$9,FALSE))),"")</f>
        <v>74.266203009297811</v>
      </c>
      <c r="AC138" s="223">
        <f ca="1">IFERROR(IF((VLOOKUP($E138,'DTOC Backsheet'!$D$5:$BS$182,AC$9,FALSE))="","",(VLOOKUP($E138,'DTOC Backsheet'!$D$5:$BS$182,AC$9,FALSE))),"")</f>
        <v>112.05076243508093</v>
      </c>
      <c r="AD138" s="199">
        <f ca="1">IFERROR(IF((VLOOKUP($E138,'DTOC Backsheet'!$D$5:$BS$182,AD$9,FALSE))="","",(VLOOKUP($E138,'DTOC Backsheet'!$D$5:$BS$182,AD$9,FALSE))),"")</f>
        <v>115.09089940037383</v>
      </c>
      <c r="AE138" s="197" t="str">
        <f ca="1">IFERROR(IF((VLOOKUP($E138,'DTOC Backsheet'!$D$5:$BS$182,AE$9,FALSE))="","",(VLOOKUP($E138,'DTOC Backsheet'!$D$5:$BS$182,AE$9,FALSE))),"")</f>
        <v/>
      </c>
      <c r="AF138" s="197" t="str">
        <f ca="1">IFERROR(IF((VLOOKUP($E138,'DTOC Backsheet'!$D$5:$BS$182,AF$9,FALSE))="","",(VLOOKUP($E138,'DTOC Backsheet'!$D$5:$BS$182,AF$9,FALSE))),"")</f>
        <v/>
      </c>
      <c r="AG138" s="201" t="str">
        <f ca="1">IFERROR(IF((VLOOKUP($E138,'DTOC Backsheet'!$D$5:$BS$182,AG$9,FALSE))="","",(VLOOKUP($E138,'DTOC Backsheet'!$D$5:$BS$182,AG$9,FALSE))),"")</f>
        <v/>
      </c>
      <c r="AH138" s="197">
        <f t="shared" ca="1" si="31"/>
        <v>17.803582488199851</v>
      </c>
      <c r="AI138" s="197">
        <f t="shared" ca="1" si="32"/>
        <v>80.850603293283697</v>
      </c>
      <c r="AJ138" s="197">
        <f t="shared" ca="1" si="33"/>
        <v>116.8075540497146</v>
      </c>
      <c r="AK138" s="197">
        <f t="shared" ca="1" si="34"/>
        <v>145.44377981337627</v>
      </c>
      <c r="AL138" s="200">
        <f t="shared" ca="1" si="35"/>
        <v>36.197993651329469</v>
      </c>
      <c r="AM138" s="199">
        <f t="shared" ca="1" si="36"/>
        <v>-22.324462208578112</v>
      </c>
      <c r="AN138" s="197" t="str">
        <f t="shared" ca="1" si="37"/>
        <v/>
      </c>
      <c r="AO138" s="197" t="str">
        <f t="shared" ca="1" si="38"/>
        <v/>
      </c>
      <c r="AP138" s="200" t="str">
        <f t="shared" ca="1" si="39"/>
        <v/>
      </c>
      <c r="AQ138" s="196">
        <f t="shared" ca="1" si="40"/>
        <v>34.709678038029708</v>
      </c>
      <c r="AR138" s="197">
        <f t="shared" ca="1" si="41"/>
        <v>36.203688203830822</v>
      </c>
      <c r="AS138" s="197">
        <f t="shared" ca="1" si="42"/>
        <v>52.45104875691753</v>
      </c>
      <c r="AT138" s="197">
        <f t="shared" ca="1" si="43"/>
        <v>45.758404380465635</v>
      </c>
      <c r="AU138" s="200">
        <f t="shared" ca="1" si="44"/>
        <v>4.2339920209496285</v>
      </c>
      <c r="AV138" s="199">
        <f t="shared" ca="1" si="45"/>
        <v>4.9246660368980599</v>
      </c>
      <c r="AW138" s="197" t="str">
        <f t="shared" ca="1" si="46"/>
        <v/>
      </c>
      <c r="AX138" s="198" t="str">
        <f t="shared" ca="1" si="47"/>
        <v/>
      </c>
      <c r="AY138" s="199" t="str">
        <f t="shared" ca="1" si="48"/>
        <v/>
      </c>
    </row>
    <row r="139" spans="1:51">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30"/>
        <v>E06000003</v>
      </c>
      <c r="F139" s="29" t="str">
        <f ca="1">IF(E139="","",VLOOKUP(E139,'Org list'!$J$9:$K$636,2,0))</f>
        <v>Redcar and Cleveland</v>
      </c>
      <c r="G139" s="196">
        <f ca="1">IFERROR(IF((VLOOKUP($E139,'DTOC Backsheet'!$D$5:$BS$182,G$9,FALSE))="","",(VLOOKUP($E139,'DTOC Backsheet'!$D$5:$BS$182,G$9,FALSE))),"")</f>
        <v>556.63430420711973</v>
      </c>
      <c r="H139" s="197">
        <f ca="1">IFERROR(IF((VLOOKUP($E139,'DTOC Backsheet'!$D$5:$BS$182,H$9,FALSE))="","",(VLOOKUP($E139,'DTOC Backsheet'!$D$5:$BS$182,H$9,FALSE))),"")</f>
        <v>425.33518261673601</v>
      </c>
      <c r="I139" s="197">
        <f ca="1">IFERROR(IF((VLOOKUP($E139,'DTOC Backsheet'!$D$5:$BS$182,I$9,FALSE))="","",(VLOOKUP($E139,'DTOC Backsheet'!$D$5:$BS$182,I$9,FALSE))),"")</f>
        <v>402.21914008321778</v>
      </c>
      <c r="J139" s="198">
        <f ca="1">IFERROR(IF((VLOOKUP($E139,'DTOC Backsheet'!$D$5:$BS$182,J$9,FALSE))="","",(VLOOKUP($E139,'DTOC Backsheet'!$D$5:$BS$182,J$9,FALSE))),"")</f>
        <v>443.8280166435506</v>
      </c>
      <c r="K139" s="223">
        <f ca="1">IFERROR(IF((VLOOKUP($E139,'DTOC Backsheet'!$D$5:$BS$182,K$9,FALSE))="","",(VLOOKUP($E139,'DTOC Backsheet'!$D$5:$BS$182,K$9,FALSE))),"")</f>
        <v>384.65094775774389</v>
      </c>
      <c r="L139" s="199">
        <f ca="1">IFERROR(IF((VLOOKUP($E139,'DTOC Backsheet'!$D$5:$BS$182,L$9,FALSE))="","",(VLOOKUP($E139,'DTOC Backsheet'!$D$5:$BS$182,L$9,FALSE))),"")</f>
        <v>311.60425335182617</v>
      </c>
      <c r="M139" s="197">
        <f ca="1">IFERROR(IF((VLOOKUP($E139,'DTOC Backsheet'!$D$5:$BS$182,M$9,FALSE))="","",(VLOOKUP($E139,'DTOC Backsheet'!$D$5:$BS$182,M$9,FALSE))),"")</f>
        <v>475.35661703699117</v>
      </c>
      <c r="N139" s="198">
        <f ca="1">IFERROR(IF((VLOOKUP($E139,'DTOC Backsheet'!$D$5:$BS$182,N$9,FALSE))="","",(VLOOKUP($E139,'DTOC Backsheet'!$D$5:$BS$182,N$9,FALSE))),"")</f>
        <v>435.43408865302513</v>
      </c>
      <c r="O139" s="199">
        <f ca="1">IFERROR(IF((VLOOKUP($E139,'DTOC Backsheet'!$D$5:$BS$182,O$9,FALSE))="","",(VLOOKUP($E139,'DTOC Backsheet'!$D$5:$BS$182,O$9,FALSE))),"")</f>
        <v>578.4124461211826</v>
      </c>
      <c r="P139" s="197">
        <f ca="1">IFERROR(IF((VLOOKUP($E139,'DTOC Backsheet'!$D$5:$BS$182,P$9,FALSE))="","",(VLOOKUP($E139,'DTOC Backsheet'!$D$5:$BS$182,P$9,FALSE))),"")</f>
        <v>255.03996621105753</v>
      </c>
      <c r="Q139" s="197">
        <f ca="1">IFERROR(IF((VLOOKUP($E139,'DTOC Backsheet'!$D$5:$BS$182,Q$9,FALSE))="","",(VLOOKUP($E139,'DTOC Backsheet'!$D$5:$BS$182,Q$9,FALSE))),"")</f>
        <v>255.03996621105753</v>
      </c>
      <c r="R139" s="197">
        <f ca="1">IFERROR(IF((VLOOKUP($E139,'DTOC Backsheet'!$D$5:$BS$182,R$9,FALSE))="","",(VLOOKUP($E139,'DTOC Backsheet'!$D$5:$BS$182,R$9,FALSE))),"")</f>
        <v>246.59124508793917</v>
      </c>
      <c r="S139" s="197">
        <f ca="1">IFERROR(IF((VLOOKUP($E139,'DTOC Backsheet'!$D$5:$BS$182,S$9,FALSE))="","",(VLOOKUP($E139,'DTOC Backsheet'!$D$5:$BS$182,S$9,FALSE))),"")</f>
        <v>255.03996621105753</v>
      </c>
      <c r="T139" s="223">
        <f ca="1">IFERROR(IF((VLOOKUP($E139,'DTOC Backsheet'!$D$5:$BS$182,T$9,FALSE))="","",(VLOOKUP($E139,'DTOC Backsheet'!$D$5:$BS$182,T$9,FALSE))),"")</f>
        <v>242.09701478895303</v>
      </c>
      <c r="U139" s="199">
        <f ca="1">IFERROR(IF((VLOOKUP($E139,'DTOC Backsheet'!$D$5:$BS$182,U$9,FALSE))="","",(VLOOKUP($E139,'DTOC Backsheet'!$D$5:$BS$182,U$9,FALSE))),"")</f>
        <v>250.16691528191816</v>
      </c>
      <c r="V139" s="197">
        <f ca="1">IFERROR(IF((VLOOKUP($E139,'DTOC Backsheet'!$D$5:$BS$182,V$9,FALSE))="","",(VLOOKUP($E139,'DTOC Backsheet'!$D$5:$BS$182,V$9,FALSE))),"")</f>
        <v>250.19338673913737</v>
      </c>
      <c r="W139" s="197">
        <f ca="1">IFERROR(IF((VLOOKUP($E139,'DTOC Backsheet'!$D$5:$BS$182,W$9,FALSE))="","",(VLOOKUP($E139,'DTOC Backsheet'!$D$5:$BS$182,W$9,FALSE))),"")</f>
        <v>225.9811235063176</v>
      </c>
      <c r="X139" s="200">
        <f ca="1">IFERROR(IF((VLOOKUP($E139,'DTOC Backsheet'!$D$5:$BS$182,X$9,FALSE))="","",(VLOOKUP($E139,'DTOC Backsheet'!$D$5:$BS$182,X$9,FALSE))),"")</f>
        <v>250.19338673913737</v>
      </c>
      <c r="Y139" s="196">
        <f ca="1">IFERROR(IF((VLOOKUP($E139,'DTOC Backsheet'!$D$5:$BS$182,Y$9,FALSE))="","",(VLOOKUP($E139,'DTOC Backsheet'!$D$5:$BS$182,Y$9,FALSE))),"")</f>
        <v>617.40654361249824</v>
      </c>
      <c r="Z139" s="197">
        <f ca="1">IFERROR(IF((VLOOKUP($E139,'DTOC Backsheet'!$D$5:$BS$182,Z$9,FALSE))="","",(VLOOKUP($E139,'DTOC Backsheet'!$D$5:$BS$182,Z$9,FALSE))),"")</f>
        <v>490.21151131939712</v>
      </c>
      <c r="AA139" s="197">
        <f ca="1">IFERROR(IF((VLOOKUP($E139,'DTOC Backsheet'!$D$5:$BS$182,AA$9,FALSE))="","",(VLOOKUP($E139,'DTOC Backsheet'!$D$5:$BS$182,AA$9,FALSE))),"")</f>
        <v>395.51156026905903</v>
      </c>
      <c r="AB139" s="197">
        <f ca="1">IFERROR(IF((VLOOKUP($E139,'DTOC Backsheet'!$D$5:$BS$182,AB$9,FALSE))="","",(VLOOKUP($E139,'DTOC Backsheet'!$D$5:$BS$182,AB$9,FALSE))),"")</f>
        <v>541.27521041516763</v>
      </c>
      <c r="AC139" s="223">
        <f ca="1">IFERROR(IF((VLOOKUP($E139,'DTOC Backsheet'!$D$5:$BS$182,AC$9,FALSE))="","",(VLOOKUP($E139,'DTOC Backsheet'!$D$5:$BS$182,AC$9,FALSE))),"")</f>
        <v>351.87530831449146</v>
      </c>
      <c r="AD139" s="199">
        <f ca="1">IFERROR(IF((VLOOKUP($E139,'DTOC Backsheet'!$D$5:$BS$182,AD$9,FALSE))="","",(VLOOKUP($E139,'DTOC Backsheet'!$D$5:$BS$182,AD$9,FALSE))),"")</f>
        <v>368.58706438219815</v>
      </c>
      <c r="AE139" s="197" t="str">
        <f ca="1">IFERROR(IF((VLOOKUP($E139,'DTOC Backsheet'!$D$5:$BS$182,AE$9,FALSE))="","",(VLOOKUP($E139,'DTOC Backsheet'!$D$5:$BS$182,AE$9,FALSE))),"")</f>
        <v/>
      </c>
      <c r="AF139" s="197" t="str">
        <f ca="1">IFERROR(IF((VLOOKUP($E139,'DTOC Backsheet'!$D$5:$BS$182,AF$9,FALSE))="","",(VLOOKUP($E139,'DTOC Backsheet'!$D$5:$BS$182,AF$9,FALSE))),"")</f>
        <v/>
      </c>
      <c r="AG139" s="201" t="str">
        <f ca="1">IFERROR(IF((VLOOKUP($E139,'DTOC Backsheet'!$D$5:$BS$182,AG$9,FALSE))="","",(VLOOKUP($E139,'DTOC Backsheet'!$D$5:$BS$182,AG$9,FALSE))),"")</f>
        <v/>
      </c>
      <c r="AH139" s="197">
        <f t="shared" ca="1" si="31"/>
        <v>-60.772239405378514</v>
      </c>
      <c r="AI139" s="197">
        <f t="shared" ca="1" si="32"/>
        <v>-64.876328702661112</v>
      </c>
      <c r="AJ139" s="197">
        <f t="shared" ca="1" si="33"/>
        <v>6.7075798141587484</v>
      </c>
      <c r="AK139" s="197">
        <f t="shared" ca="1" si="34"/>
        <v>-97.447193771617037</v>
      </c>
      <c r="AL139" s="200">
        <f t="shared" ca="1" si="35"/>
        <v>32.77563944325243</v>
      </c>
      <c r="AM139" s="199">
        <f t="shared" ca="1" si="36"/>
        <v>-56.982811030371977</v>
      </c>
      <c r="AN139" s="197" t="str">
        <f t="shared" ca="1" si="37"/>
        <v/>
      </c>
      <c r="AO139" s="197" t="str">
        <f t="shared" ca="1" si="38"/>
        <v/>
      </c>
      <c r="AP139" s="200" t="str">
        <f t="shared" ca="1" si="39"/>
        <v/>
      </c>
      <c r="AQ139" s="196">
        <f t="shared" ca="1" si="40"/>
        <v>-362.36657740144074</v>
      </c>
      <c r="AR139" s="197">
        <f t="shared" ca="1" si="41"/>
        <v>-235.17154510833959</v>
      </c>
      <c r="AS139" s="197">
        <f t="shared" ca="1" si="42"/>
        <v>-148.92031518111986</v>
      </c>
      <c r="AT139" s="197">
        <f t="shared" ca="1" si="43"/>
        <v>-286.23524420411013</v>
      </c>
      <c r="AU139" s="200">
        <f t="shared" ca="1" si="44"/>
        <v>-109.77829352553843</v>
      </c>
      <c r="AV139" s="199">
        <f t="shared" ca="1" si="45"/>
        <v>-118.42014910027999</v>
      </c>
      <c r="AW139" s="197" t="str">
        <f t="shared" ca="1" si="46"/>
        <v/>
      </c>
      <c r="AX139" s="198" t="str">
        <f t="shared" ca="1" si="47"/>
        <v/>
      </c>
      <c r="AY139" s="199" t="str">
        <f t="shared" ca="1" si="48"/>
        <v/>
      </c>
    </row>
    <row r="140" spans="1:51">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ca="1" si="30"/>
        <v>E09000027</v>
      </c>
      <c r="F140" s="29" t="str">
        <f ca="1">IF(E140="","",VLOOKUP(E140,'Org list'!$J$9:$K$636,2,0))</f>
        <v>Richmond upon Thames</v>
      </c>
      <c r="G140" s="196">
        <f ca="1">IFERROR(IF((VLOOKUP($E140,'DTOC Backsheet'!$D$5:$BS$182,G$9,FALSE))="","",(VLOOKUP($E140,'DTOC Backsheet'!$D$5:$BS$182,G$9,FALSE))),"")</f>
        <v>484.95572866427625</v>
      </c>
      <c r="H140" s="197">
        <f ca="1">IFERROR(IF((VLOOKUP($E140,'DTOC Backsheet'!$D$5:$BS$182,H$9,FALSE))="","",(VLOOKUP($E140,'DTOC Backsheet'!$D$5:$BS$182,H$9,FALSE))),"")</f>
        <v>505.57798873093276</v>
      </c>
      <c r="I140" s="197">
        <f ca="1">IFERROR(IF((VLOOKUP($E140,'DTOC Backsheet'!$D$5:$BS$182,I$9,FALSE))="","",(VLOOKUP($E140,'DTOC Backsheet'!$D$5:$BS$182,I$9,FALSE))),"")</f>
        <v>500.92134936104253</v>
      </c>
      <c r="J140" s="198">
        <f ca="1">IFERROR(IF((VLOOKUP($E140,'DTOC Backsheet'!$D$5:$BS$182,J$9,FALSE))="","",(VLOOKUP($E140,'DTOC Backsheet'!$D$5:$BS$182,J$9,FALSE))),"")</f>
        <v>411.77996713743067</v>
      </c>
      <c r="K140" s="223">
        <f ca="1">IFERROR(IF((VLOOKUP($E140,'DTOC Backsheet'!$D$5:$BS$182,K$9,FALSE))="","",(VLOOKUP($E140,'DTOC Backsheet'!$D$5:$BS$182,K$9,FALSE))),"")</f>
        <v>337.27373721918798</v>
      </c>
      <c r="L140" s="199">
        <f ca="1">IFERROR(IF((VLOOKUP($E140,'DTOC Backsheet'!$D$5:$BS$182,L$9,FALSE))="","",(VLOOKUP($E140,'DTOC Backsheet'!$D$5:$BS$182,L$9,FALSE))),"")</f>
        <v>272.08078604072563</v>
      </c>
      <c r="M140" s="197">
        <f ca="1">IFERROR(IF((VLOOKUP($E140,'DTOC Backsheet'!$D$5:$BS$182,M$9,FALSE))="","",(VLOOKUP($E140,'DTOC Backsheet'!$D$5:$BS$182,M$9,FALSE))),"")</f>
        <v>282.29866934201306</v>
      </c>
      <c r="N140" s="198">
        <f ca="1">IFERROR(IF((VLOOKUP($E140,'DTOC Backsheet'!$D$5:$BS$182,N$9,FALSE))="","",(VLOOKUP($E140,'DTOC Backsheet'!$D$5:$BS$182,N$9,FALSE))),"")</f>
        <v>293.82106400903399</v>
      </c>
      <c r="O140" s="199">
        <f ca="1">IFERROR(IF((VLOOKUP($E140,'DTOC Backsheet'!$D$5:$BS$182,O$9,FALSE))="","",(VLOOKUP($E140,'DTOC Backsheet'!$D$5:$BS$182,O$9,FALSE))),"")</f>
        <v>330.30864712126692</v>
      </c>
      <c r="P140" s="197">
        <f ca="1">IFERROR(IF((VLOOKUP($E140,'DTOC Backsheet'!$D$5:$BS$182,P$9,FALSE))="","",(VLOOKUP($E140,'DTOC Backsheet'!$D$5:$BS$182,P$9,FALSE))),"")</f>
        <v>372.40791437970006</v>
      </c>
      <c r="Q140" s="197">
        <f ca="1">IFERROR(IF((VLOOKUP($E140,'DTOC Backsheet'!$D$5:$BS$182,Q$9,FALSE))="","",(VLOOKUP($E140,'DTOC Backsheet'!$D$5:$BS$182,Q$9,FALSE))),"")</f>
        <v>334.68435154141537</v>
      </c>
      <c r="R140" s="197">
        <f ca="1">IFERROR(IF((VLOOKUP($E140,'DTOC Backsheet'!$D$5:$BS$182,R$9,FALSE))="","",(VLOOKUP($E140,'DTOC Backsheet'!$D$5:$BS$182,R$9,FALSE))),"")</f>
        <v>296.19262905866242</v>
      </c>
      <c r="S140" s="197">
        <f ca="1">IFERROR(IF((VLOOKUP($E140,'DTOC Backsheet'!$D$5:$BS$182,S$9,FALSE))="","",(VLOOKUP($E140,'DTOC Backsheet'!$D$5:$BS$182,S$9,FALSE))),"")</f>
        <v>258.46906622037761</v>
      </c>
      <c r="T140" s="223">
        <f ca="1">IFERROR(IF((VLOOKUP($E140,'DTOC Backsheet'!$D$5:$BS$182,T$9,FALSE))="","",(VLOOKUP($E140,'DTOC Backsheet'!$D$5:$BS$182,T$9,FALSE))),"")</f>
        <v>219.99229800238655</v>
      </c>
      <c r="U140" s="199">
        <f ca="1">IFERROR(IF((VLOOKUP($E140,'DTOC Backsheet'!$D$5:$BS$182,U$9,FALSE))="","",(VLOOKUP($E140,'DTOC Backsheet'!$D$5:$BS$182,U$9,FALSE))),"")</f>
        <v>227.32537460246613</v>
      </c>
      <c r="V140" s="197">
        <f ca="1">IFERROR(IF((VLOOKUP($E140,'DTOC Backsheet'!$D$5:$BS$182,V$9,FALSE))="","",(VLOOKUP($E140,'DTOC Backsheet'!$D$5:$BS$182,V$9,FALSE))),"")</f>
        <v>224.47616484252961</v>
      </c>
      <c r="W140" s="197">
        <f ca="1">IFERROR(IF((VLOOKUP($E140,'DTOC Backsheet'!$D$5:$BS$182,W$9,FALSE))="","",(VLOOKUP($E140,'DTOC Backsheet'!$D$5:$BS$182,W$9,FALSE))),"")</f>
        <v>202.75266501905901</v>
      </c>
      <c r="X140" s="200">
        <f ca="1">IFERROR(IF((VLOOKUP($E140,'DTOC Backsheet'!$D$5:$BS$182,X$9,FALSE))="","",(VLOOKUP($E140,'DTOC Backsheet'!$D$5:$BS$182,X$9,FALSE))),"")</f>
        <v>224.47616484252961</v>
      </c>
      <c r="Y140" s="196">
        <f ca="1">IFERROR(IF((VLOOKUP($E140,'DTOC Backsheet'!$D$5:$BS$182,Y$9,FALSE))="","",(VLOOKUP($E140,'DTOC Backsheet'!$D$5:$BS$182,Y$9,FALSE))),"")</f>
        <v>249.01175141506366</v>
      </c>
      <c r="Z140" s="197">
        <f ca="1">IFERROR(IF((VLOOKUP($E140,'DTOC Backsheet'!$D$5:$BS$182,Z$9,FALSE))="","",(VLOOKUP($E140,'DTOC Backsheet'!$D$5:$BS$182,Z$9,FALSE))),"")</f>
        <v>354.63370252942224</v>
      </c>
      <c r="AA140" s="197">
        <f ca="1">IFERROR(IF((VLOOKUP($E140,'DTOC Backsheet'!$D$5:$BS$182,AA$9,FALSE))="","",(VLOOKUP($E140,'DTOC Backsheet'!$D$5:$BS$182,AA$9,FALSE))),"")</f>
        <v>308.54412386133851</v>
      </c>
      <c r="AB140" s="197">
        <f ca="1">IFERROR(IF((VLOOKUP($E140,'DTOC Backsheet'!$D$5:$BS$182,AB$9,FALSE))="","",(VLOOKUP($E140,'DTOC Backsheet'!$D$5:$BS$182,AB$9,FALSE))),"")</f>
        <v>364.23569808527304</v>
      </c>
      <c r="AC140" s="223">
        <f ca="1">IFERROR(IF((VLOOKUP($E140,'DTOC Backsheet'!$D$5:$BS$182,AC$9,FALSE))="","",(VLOOKUP($E140,'DTOC Backsheet'!$D$5:$BS$182,AC$9,FALSE))),"")</f>
        <v>188.83924593173208</v>
      </c>
      <c r="AD140" s="199">
        <f ca="1">IFERROR(IF((VLOOKUP($E140,'DTOC Backsheet'!$D$5:$BS$182,AD$9,FALSE))="","",(VLOOKUP($E140,'DTOC Backsheet'!$D$5:$BS$182,AD$9,FALSE))),"")</f>
        <v>218.28536563634114</v>
      </c>
      <c r="AE140" s="197" t="str">
        <f ca="1">IFERROR(IF((VLOOKUP($E140,'DTOC Backsheet'!$D$5:$BS$182,AE$9,FALSE))="","",(VLOOKUP($E140,'DTOC Backsheet'!$D$5:$BS$182,AE$9,FALSE))),"")</f>
        <v/>
      </c>
      <c r="AF140" s="197" t="str">
        <f ca="1">IFERROR(IF((VLOOKUP($E140,'DTOC Backsheet'!$D$5:$BS$182,AF$9,FALSE))="","",(VLOOKUP($E140,'DTOC Backsheet'!$D$5:$BS$182,AF$9,FALSE))),"")</f>
        <v/>
      </c>
      <c r="AG140" s="201" t="str">
        <f ca="1">IFERROR(IF((VLOOKUP($E140,'DTOC Backsheet'!$D$5:$BS$182,AG$9,FALSE))="","",(VLOOKUP($E140,'DTOC Backsheet'!$D$5:$BS$182,AG$9,FALSE))),"")</f>
        <v/>
      </c>
      <c r="AH140" s="197">
        <f t="shared" ca="1" si="31"/>
        <v>235.94397724921259</v>
      </c>
      <c r="AI140" s="197">
        <f t="shared" ca="1" si="32"/>
        <v>150.94428620151052</v>
      </c>
      <c r="AJ140" s="197">
        <f t="shared" ca="1" si="33"/>
        <v>192.37722549970402</v>
      </c>
      <c r="AK140" s="197">
        <f t="shared" ca="1" si="34"/>
        <v>47.544269052157631</v>
      </c>
      <c r="AL140" s="200">
        <f t="shared" ca="1" si="35"/>
        <v>148.4344912874559</v>
      </c>
      <c r="AM140" s="199">
        <f t="shared" ca="1" si="36"/>
        <v>53.795420404384487</v>
      </c>
      <c r="AN140" s="197" t="str">
        <f t="shared" ca="1" si="37"/>
        <v/>
      </c>
      <c r="AO140" s="197" t="str">
        <f t="shared" ca="1" si="38"/>
        <v/>
      </c>
      <c r="AP140" s="200" t="str">
        <f t="shared" ca="1" si="39"/>
        <v/>
      </c>
      <c r="AQ140" s="196">
        <f t="shared" ca="1" si="40"/>
        <v>123.3961629646364</v>
      </c>
      <c r="AR140" s="197">
        <f t="shared" ca="1" si="41"/>
        <v>-19.94935098800687</v>
      </c>
      <c r="AS140" s="197">
        <f t="shared" ca="1" si="42"/>
        <v>-12.351494802676086</v>
      </c>
      <c r="AT140" s="197">
        <f t="shared" ca="1" si="43"/>
        <v>-105.76663186489543</v>
      </c>
      <c r="AU140" s="200">
        <f t="shared" ca="1" si="44"/>
        <v>31.153052070654468</v>
      </c>
      <c r="AV140" s="199">
        <f t="shared" ca="1" si="45"/>
        <v>9.0400089661249865</v>
      </c>
      <c r="AW140" s="197" t="str">
        <f t="shared" ca="1" si="46"/>
        <v/>
      </c>
      <c r="AX140" s="198" t="str">
        <f t="shared" ca="1" si="47"/>
        <v/>
      </c>
      <c r="AY140" s="199" t="str">
        <f t="shared" ca="1" si="48"/>
        <v/>
      </c>
    </row>
    <row r="141" spans="1:51">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30"/>
        <v>E08000005</v>
      </c>
      <c r="F141" s="29" t="str">
        <f ca="1">IF(E141="","",VLOOKUP(E141,'Org list'!$J$9:$K$636,2,0))</f>
        <v>Rochdale</v>
      </c>
      <c r="G141" s="196">
        <f ca="1">IFERROR(IF((VLOOKUP($E141,'DTOC Backsheet'!$D$5:$BS$182,G$9,FALSE))="","",(VLOOKUP($E141,'DTOC Backsheet'!$D$5:$BS$182,G$9,FALSE))),"")</f>
        <v>280.76090449884481</v>
      </c>
      <c r="H141" s="197">
        <f ca="1">IFERROR(IF((VLOOKUP($E141,'DTOC Backsheet'!$D$5:$BS$182,H$9,FALSE))="","",(VLOOKUP($E141,'DTOC Backsheet'!$D$5:$BS$182,H$9,FALSE))),"")</f>
        <v>284.39927475152962</v>
      </c>
      <c r="I141" s="197">
        <f ca="1">IFERROR(IF((VLOOKUP($E141,'DTOC Backsheet'!$D$5:$BS$182,I$9,FALSE))="","",(VLOOKUP($E141,'DTOC Backsheet'!$D$5:$BS$182,I$9,FALSE))),"")</f>
        <v>139.4708596862512</v>
      </c>
      <c r="J141" s="198">
        <f ca="1">IFERROR(IF((VLOOKUP($E141,'DTOC Backsheet'!$D$5:$BS$182,J$9,FALSE))="","",(VLOOKUP($E141,'DTOC Backsheet'!$D$5:$BS$182,J$9,FALSE))),"")</f>
        <v>97.62960178037585</v>
      </c>
      <c r="K141" s="223">
        <f ca="1">IFERROR(IF((VLOOKUP($E141,'DTOC Backsheet'!$D$5:$BS$182,K$9,FALSE))="","",(VLOOKUP($E141,'DTOC Backsheet'!$D$5:$BS$182,K$9,FALSE))),"")</f>
        <v>139.4708596862512</v>
      </c>
      <c r="L141" s="199">
        <f ca="1">IFERROR(IF((VLOOKUP($E141,'DTOC Backsheet'!$D$5:$BS$182,L$9,FALSE))="","",(VLOOKUP($E141,'DTOC Backsheet'!$D$5:$BS$182,L$9,FALSE))),"")</f>
        <v>187.37606801326794</v>
      </c>
      <c r="M141" s="197">
        <f ca="1">IFERROR(IF((VLOOKUP($E141,'DTOC Backsheet'!$D$5:$BS$182,M$9,FALSE))="","",(VLOOKUP($E141,'DTOC Backsheet'!$D$5:$BS$182,M$9,FALSE))),"")</f>
        <v>163.01324973525465</v>
      </c>
      <c r="N141" s="198">
        <f ca="1">IFERROR(IF((VLOOKUP($E141,'DTOC Backsheet'!$D$5:$BS$182,N$9,FALSE))="","",(VLOOKUP($E141,'DTOC Backsheet'!$D$5:$BS$182,N$9,FALSE))),"")</f>
        <v>99.517452085567427</v>
      </c>
      <c r="O141" s="199">
        <f ca="1">IFERROR(IF((VLOOKUP($E141,'DTOC Backsheet'!$D$5:$BS$182,O$9,FALSE))="","",(VLOOKUP($E141,'DTOC Backsheet'!$D$5:$BS$182,O$9,FALSE))),"")</f>
        <v>110.50710937109024</v>
      </c>
      <c r="P141" s="197">
        <f ca="1">IFERROR(IF((VLOOKUP($E141,'DTOC Backsheet'!$D$5:$BS$182,P$9,FALSE))="","",(VLOOKUP($E141,'DTOC Backsheet'!$D$5:$BS$182,P$9,FALSE))),"")</f>
        <v>145.91822729110808</v>
      </c>
      <c r="Q141" s="197">
        <f ca="1">IFERROR(IF((VLOOKUP($E141,'DTOC Backsheet'!$D$5:$BS$182,Q$9,FALSE))="","",(VLOOKUP($E141,'DTOC Backsheet'!$D$5:$BS$182,Q$9,FALSE))),"")</f>
        <v>145.91822729110808</v>
      </c>
      <c r="R141" s="197">
        <f ca="1">IFERROR(IF((VLOOKUP($E141,'DTOC Backsheet'!$D$5:$BS$182,R$9,FALSE))="","",(VLOOKUP($E141,'DTOC Backsheet'!$D$5:$BS$182,R$9,FALSE))),"")</f>
        <v>141.03393516420908</v>
      </c>
      <c r="S141" s="197">
        <f ca="1">IFERROR(IF((VLOOKUP($E141,'DTOC Backsheet'!$D$5:$BS$182,S$9,FALSE))="","",(VLOOKUP($E141,'DTOC Backsheet'!$D$5:$BS$182,S$9,FALSE))),"")</f>
        <v>145.91822729110808</v>
      </c>
      <c r="T141" s="223">
        <f ca="1">IFERROR(IF((VLOOKUP($E141,'DTOC Backsheet'!$D$5:$BS$182,T$9,FALSE))="","",(VLOOKUP($E141,'DTOC Backsheet'!$D$5:$BS$182,T$9,FALSE))),"")</f>
        <v>141.03393516420908</v>
      </c>
      <c r="U141" s="199">
        <f ca="1">IFERROR(IF((VLOOKUP($E141,'DTOC Backsheet'!$D$5:$BS$182,U$9,FALSE))="","",(VLOOKUP($E141,'DTOC Backsheet'!$D$5:$BS$182,U$9,FALSE))),"")</f>
        <v>145.91822729110808</v>
      </c>
      <c r="V141" s="197">
        <f ca="1">IFERROR(IF((VLOOKUP($E141,'DTOC Backsheet'!$D$5:$BS$182,V$9,FALSE))="","",(VLOOKUP($E141,'DTOC Backsheet'!$D$5:$BS$182,V$9,FALSE))),"")</f>
        <v>145.65761910201059</v>
      </c>
      <c r="W141" s="197">
        <f ca="1">IFERROR(IF((VLOOKUP($E141,'DTOC Backsheet'!$D$5:$BS$182,W$9,FALSE))="","",(VLOOKUP($E141,'DTOC Backsheet'!$D$5:$BS$182,W$9,FALSE))),"")</f>
        <v>131.03091258130661</v>
      </c>
      <c r="X141" s="200">
        <f ca="1">IFERROR(IF((VLOOKUP($E141,'DTOC Backsheet'!$D$5:$BS$182,X$9,FALSE))="","",(VLOOKUP($E141,'DTOC Backsheet'!$D$5:$BS$182,X$9,FALSE))),"")</f>
        <v>145.65761910201059</v>
      </c>
      <c r="Y141" s="196">
        <f ca="1">IFERROR(IF((VLOOKUP($E141,'DTOC Backsheet'!$D$5:$BS$182,Y$9,FALSE))="","",(VLOOKUP($E141,'DTOC Backsheet'!$D$5:$BS$182,Y$9,FALSE))),"")</f>
        <v>159.35003064008038</v>
      </c>
      <c r="Z141" s="197">
        <f ca="1">IFERROR(IF((VLOOKUP($E141,'DTOC Backsheet'!$D$5:$BS$182,Z$9,FALSE))="","",(VLOOKUP($E141,'DTOC Backsheet'!$D$5:$BS$182,Z$9,FALSE))),"")</f>
        <v>174.61344353663981</v>
      </c>
      <c r="AA141" s="197">
        <f ca="1">IFERROR(IF((VLOOKUP($E141,'DTOC Backsheet'!$D$5:$BS$182,AA$9,FALSE))="","",(VLOOKUP($E141,'DTOC Backsheet'!$D$5:$BS$182,AA$9,FALSE))),"")</f>
        <v>158.12895760835562</v>
      </c>
      <c r="AB141" s="197">
        <f ca="1">IFERROR(IF((VLOOKUP($E141,'DTOC Backsheet'!$D$5:$BS$182,AB$9,FALSE))="","",(VLOOKUP($E141,'DTOC Backsheet'!$D$5:$BS$182,AB$9,FALSE))),"")</f>
        <v>174.61344353663981</v>
      </c>
      <c r="AC141" s="223">
        <f ca="1">IFERROR(IF((VLOOKUP($E141,'DTOC Backsheet'!$D$5:$BS$182,AC$9,FALSE))="","",(VLOOKUP($E141,'DTOC Backsheet'!$D$5:$BS$182,AC$9,FALSE))),"")</f>
        <v>236.27763163873985</v>
      </c>
      <c r="AD141" s="199">
        <f ca="1">IFERROR(IF((VLOOKUP($E141,'DTOC Backsheet'!$D$5:$BS$182,AD$9,FALSE))="","",(VLOOKUP($E141,'DTOC Backsheet'!$D$5:$BS$182,AD$9,FALSE))),"")</f>
        <v>206.36134236148339</v>
      </c>
      <c r="AE141" s="197" t="str">
        <f ca="1">IFERROR(IF((VLOOKUP($E141,'DTOC Backsheet'!$D$5:$BS$182,AE$9,FALSE))="","",(VLOOKUP($E141,'DTOC Backsheet'!$D$5:$BS$182,AE$9,FALSE))),"")</f>
        <v/>
      </c>
      <c r="AF141" s="197" t="str">
        <f ca="1">IFERROR(IF((VLOOKUP($E141,'DTOC Backsheet'!$D$5:$BS$182,AF$9,FALSE))="","",(VLOOKUP($E141,'DTOC Backsheet'!$D$5:$BS$182,AF$9,FALSE))),"")</f>
        <v/>
      </c>
      <c r="AG141" s="201" t="str">
        <f ca="1">IFERROR(IF((VLOOKUP($E141,'DTOC Backsheet'!$D$5:$BS$182,AG$9,FALSE))="","",(VLOOKUP($E141,'DTOC Backsheet'!$D$5:$BS$182,AG$9,FALSE))),"")</f>
        <v/>
      </c>
      <c r="AH141" s="197">
        <f t="shared" ca="1" si="31"/>
        <v>121.41087385876443</v>
      </c>
      <c r="AI141" s="197">
        <f t="shared" ca="1" si="32"/>
        <v>109.78583121488981</v>
      </c>
      <c r="AJ141" s="197">
        <f t="shared" ca="1" si="33"/>
        <v>-18.658097922104417</v>
      </c>
      <c r="AK141" s="197">
        <f t="shared" ca="1" si="34"/>
        <v>-76.983841756263956</v>
      </c>
      <c r="AL141" s="200">
        <f t="shared" ca="1" si="35"/>
        <v>-96.806771952488646</v>
      </c>
      <c r="AM141" s="199">
        <f t="shared" ca="1" si="36"/>
        <v>-18.985274348215455</v>
      </c>
      <c r="AN141" s="197" t="str">
        <f t="shared" ca="1" si="37"/>
        <v/>
      </c>
      <c r="AO141" s="197" t="str">
        <f t="shared" ca="1" si="38"/>
        <v/>
      </c>
      <c r="AP141" s="200" t="str">
        <f t="shared" ca="1" si="39"/>
        <v/>
      </c>
      <c r="AQ141" s="196">
        <f t="shared" ca="1" si="40"/>
        <v>-13.431803348972295</v>
      </c>
      <c r="AR141" s="197">
        <f t="shared" ca="1" si="41"/>
        <v>-28.695216245531725</v>
      </c>
      <c r="AS141" s="197">
        <f t="shared" ca="1" si="42"/>
        <v>-17.095022444146537</v>
      </c>
      <c r="AT141" s="197">
        <f t="shared" ca="1" si="43"/>
        <v>-28.695216245531725</v>
      </c>
      <c r="AU141" s="200">
        <f t="shared" ca="1" si="44"/>
        <v>-95.243696474530765</v>
      </c>
      <c r="AV141" s="199">
        <f t="shared" ca="1" si="45"/>
        <v>-60.443115070375313</v>
      </c>
      <c r="AW141" s="197" t="str">
        <f t="shared" ca="1" si="46"/>
        <v/>
      </c>
      <c r="AX141" s="198" t="str">
        <f t="shared" ca="1" si="47"/>
        <v/>
      </c>
      <c r="AY141" s="199" t="str">
        <f t="shared" ca="1" si="48"/>
        <v/>
      </c>
    </row>
    <row r="142" spans="1:51">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30"/>
        <v>E08000018</v>
      </c>
      <c r="F142" s="29" t="str">
        <f ca="1">IF(E142="","",VLOOKUP(E142,'Org list'!$J$9:$K$636,2,0))</f>
        <v>Rotherham</v>
      </c>
      <c r="G142" s="196">
        <f ca="1">IFERROR(IF((VLOOKUP($E142,'DTOC Backsheet'!$D$5:$BS$182,G$9,FALSE))="","",(VLOOKUP($E142,'DTOC Backsheet'!$D$5:$BS$182,G$9,FALSE))),"")</f>
        <v>187.80530525660237</v>
      </c>
      <c r="H142" s="197">
        <f ca="1">IFERROR(IF((VLOOKUP($E142,'DTOC Backsheet'!$D$5:$BS$182,H$9,FALSE))="","",(VLOOKUP($E142,'DTOC Backsheet'!$D$5:$BS$182,H$9,FALSE))),"")</f>
        <v>238.89224062433101</v>
      </c>
      <c r="I142" s="197">
        <f ca="1">IFERROR(IF((VLOOKUP($E142,'DTOC Backsheet'!$D$5:$BS$182,I$9,FALSE))="","",(VLOOKUP($E142,'DTOC Backsheet'!$D$5:$BS$182,I$9,FALSE))),"")</f>
        <v>242.78457855711034</v>
      </c>
      <c r="J142" s="198">
        <f ca="1">IFERROR(IF((VLOOKUP($E142,'DTOC Backsheet'!$D$5:$BS$182,J$9,FALSE))="","",(VLOOKUP($E142,'DTOC Backsheet'!$D$5:$BS$182,J$9,FALSE))),"")</f>
        <v>306.03506996477432</v>
      </c>
      <c r="K142" s="223">
        <f ca="1">IFERROR(IF((VLOOKUP($E142,'DTOC Backsheet'!$D$5:$BS$182,K$9,FALSE))="","",(VLOOKUP($E142,'DTOC Backsheet'!$D$5:$BS$182,K$9,FALSE))),"")</f>
        <v>208.72662164529123</v>
      </c>
      <c r="L142" s="199">
        <f ca="1">IFERROR(IF((VLOOKUP($E142,'DTOC Backsheet'!$D$5:$BS$182,L$9,FALSE))="","",(VLOOKUP($E142,'DTOC Backsheet'!$D$5:$BS$182,L$9,FALSE))),"")</f>
        <v>243.27112079870773</v>
      </c>
      <c r="M142" s="197">
        <f ca="1">IFERROR(IF((VLOOKUP($E142,'DTOC Backsheet'!$D$5:$BS$182,M$9,FALSE))="","",(VLOOKUP($E142,'DTOC Backsheet'!$D$5:$BS$182,M$9,FALSE))),"")</f>
        <v>313.00376017152269</v>
      </c>
      <c r="N142" s="198">
        <f ca="1">IFERROR(IF((VLOOKUP($E142,'DTOC Backsheet'!$D$5:$BS$182,N$9,FALSE))="","",(VLOOKUP($E142,'DTOC Backsheet'!$D$5:$BS$182,N$9,FALSE))),"")</f>
        <v>311.05963743753807</v>
      </c>
      <c r="O142" s="199">
        <f ca="1">IFERROR(IF((VLOOKUP($E142,'DTOC Backsheet'!$D$5:$BS$182,O$9,FALSE))="","",(VLOOKUP($E142,'DTOC Backsheet'!$D$5:$BS$182,O$9,FALSE))),"")</f>
        <v>479.71228461070325</v>
      </c>
      <c r="P142" s="197">
        <f ca="1">IFERROR(IF((VLOOKUP($E142,'DTOC Backsheet'!$D$5:$BS$182,P$9,FALSE))="","",(VLOOKUP($E142,'DTOC Backsheet'!$D$5:$BS$182,P$9,FALSE))),"")</f>
        <v>233.87975454017175</v>
      </c>
      <c r="Q142" s="197">
        <f ca="1">IFERROR(IF((VLOOKUP($E142,'DTOC Backsheet'!$D$5:$BS$182,Q$9,FALSE))="","",(VLOOKUP($E142,'DTOC Backsheet'!$D$5:$BS$182,Q$9,FALSE))),"")</f>
        <v>233.87975454017175</v>
      </c>
      <c r="R142" s="197">
        <f ca="1">IFERROR(IF((VLOOKUP($E142,'DTOC Backsheet'!$D$5:$BS$182,R$9,FALSE))="","",(VLOOKUP($E142,'DTOC Backsheet'!$D$5:$BS$182,R$9,FALSE))),"")</f>
        <v>226.33524632919844</v>
      </c>
      <c r="S142" s="197">
        <f ca="1">IFERROR(IF((VLOOKUP($E142,'DTOC Backsheet'!$D$5:$BS$182,S$9,FALSE))="","",(VLOOKUP($E142,'DTOC Backsheet'!$D$5:$BS$182,S$9,FALSE))),"")</f>
        <v>233.87975454017175</v>
      </c>
      <c r="T142" s="223">
        <f ca="1">IFERROR(IF((VLOOKUP($E142,'DTOC Backsheet'!$D$5:$BS$182,T$9,FALSE))="","",(VLOOKUP($E142,'DTOC Backsheet'!$D$5:$BS$182,T$9,FALSE))),"")</f>
        <v>226.33524632919844</v>
      </c>
      <c r="U142" s="199">
        <f ca="1">IFERROR(IF((VLOOKUP($E142,'DTOC Backsheet'!$D$5:$BS$182,U$9,FALSE))="","",(VLOOKUP($E142,'DTOC Backsheet'!$D$5:$BS$182,U$9,FALSE))),"")</f>
        <v>233.87975454017175</v>
      </c>
      <c r="V142" s="197">
        <f ca="1">IFERROR(IF((VLOOKUP($E142,'DTOC Backsheet'!$D$5:$BS$182,V$9,FALSE))="","",(VLOOKUP($E142,'DTOC Backsheet'!$D$5:$BS$182,V$9,FALSE))),"")</f>
        <v>233.14778352992306</v>
      </c>
      <c r="W142" s="197">
        <f ca="1">IFERROR(IF((VLOOKUP($E142,'DTOC Backsheet'!$D$5:$BS$182,W$9,FALSE))="","",(VLOOKUP($E142,'DTOC Backsheet'!$D$5:$BS$182,W$9,FALSE))),"")</f>
        <v>210.58509480122081</v>
      </c>
      <c r="X142" s="200">
        <f ca="1">IFERROR(IF((VLOOKUP($E142,'DTOC Backsheet'!$D$5:$BS$182,X$9,FALSE))="","",(VLOOKUP($E142,'DTOC Backsheet'!$D$5:$BS$182,X$9,FALSE))),"")</f>
        <v>233.14778352992306</v>
      </c>
      <c r="Y142" s="196">
        <f ca="1">IFERROR(IF((VLOOKUP($E142,'DTOC Backsheet'!$D$5:$BS$182,Y$9,FALSE))="","",(VLOOKUP($E142,'DTOC Backsheet'!$D$5:$BS$182,Y$9,FALSE))),"")</f>
        <v>451.0364742844302</v>
      </c>
      <c r="Z142" s="197">
        <f ca="1">IFERROR(IF((VLOOKUP($E142,'DTOC Backsheet'!$D$5:$BS$182,Z$9,FALSE))="","",(VLOOKUP($E142,'DTOC Backsheet'!$D$5:$BS$182,Z$9,FALSE))),"")</f>
        <v>388.33851611342641</v>
      </c>
      <c r="AA142" s="197">
        <f ca="1">IFERROR(IF((VLOOKUP($E142,'DTOC Backsheet'!$D$5:$BS$182,AA$9,FALSE))="","",(VLOOKUP($E142,'DTOC Backsheet'!$D$5:$BS$182,AA$9,FALSE))),"")</f>
        <v>327.58468067640723</v>
      </c>
      <c r="AB142" s="197">
        <f ca="1">IFERROR(IF((VLOOKUP($E142,'DTOC Backsheet'!$D$5:$BS$182,AB$9,FALSE))="","",(VLOOKUP($E142,'DTOC Backsheet'!$D$5:$BS$182,AB$9,FALSE))),"")</f>
        <v>190.0379972469959</v>
      </c>
      <c r="AC142" s="223">
        <f ca="1">IFERROR(IF((VLOOKUP($E142,'DTOC Backsheet'!$D$5:$BS$182,AC$9,FALSE))="","",(VLOOKUP($E142,'DTOC Backsheet'!$D$5:$BS$182,AC$9,FALSE))),"")</f>
        <v>284.32794984524963</v>
      </c>
      <c r="AD142" s="199">
        <f ca="1">IFERROR(IF((VLOOKUP($E142,'DTOC Backsheet'!$D$5:$BS$182,AD$9,FALSE))="","",(VLOOKUP($E142,'DTOC Backsheet'!$D$5:$BS$182,AD$9,FALSE))),"")</f>
        <v>240.09915764709967</v>
      </c>
      <c r="AE142" s="197" t="str">
        <f ca="1">IFERROR(IF((VLOOKUP($E142,'DTOC Backsheet'!$D$5:$BS$182,AE$9,FALSE))="","",(VLOOKUP($E142,'DTOC Backsheet'!$D$5:$BS$182,AE$9,FALSE))),"")</f>
        <v/>
      </c>
      <c r="AF142" s="197" t="str">
        <f ca="1">IFERROR(IF((VLOOKUP($E142,'DTOC Backsheet'!$D$5:$BS$182,AF$9,FALSE))="","",(VLOOKUP($E142,'DTOC Backsheet'!$D$5:$BS$182,AF$9,FALSE))),"")</f>
        <v/>
      </c>
      <c r="AG142" s="201" t="str">
        <f ca="1">IFERROR(IF((VLOOKUP($E142,'DTOC Backsheet'!$D$5:$BS$182,AG$9,FALSE))="","",(VLOOKUP($E142,'DTOC Backsheet'!$D$5:$BS$182,AG$9,FALSE))),"")</f>
        <v/>
      </c>
      <c r="AH142" s="197">
        <f t="shared" ca="1" si="31"/>
        <v>-263.23116902782783</v>
      </c>
      <c r="AI142" s="197">
        <f t="shared" ca="1" si="32"/>
        <v>-149.4462754890954</v>
      </c>
      <c r="AJ142" s="197">
        <f t="shared" ca="1" si="33"/>
        <v>-84.800102119296895</v>
      </c>
      <c r="AK142" s="197">
        <f t="shared" ca="1" si="34"/>
        <v>115.99707271777842</v>
      </c>
      <c r="AL142" s="200">
        <f t="shared" ca="1" si="35"/>
        <v>-75.601328199958402</v>
      </c>
      <c r="AM142" s="199">
        <f t="shared" ca="1" si="36"/>
        <v>3.171963151608054</v>
      </c>
      <c r="AN142" s="197" t="str">
        <f t="shared" ca="1" si="37"/>
        <v/>
      </c>
      <c r="AO142" s="197" t="str">
        <f t="shared" ca="1" si="38"/>
        <v/>
      </c>
      <c r="AP142" s="200" t="str">
        <f t="shared" ca="1" si="39"/>
        <v/>
      </c>
      <c r="AQ142" s="196">
        <f t="shared" ca="1" si="40"/>
        <v>-217.15671974425845</v>
      </c>
      <c r="AR142" s="197">
        <f t="shared" ca="1" si="41"/>
        <v>-154.45876157325466</v>
      </c>
      <c r="AS142" s="197">
        <f t="shared" ca="1" si="42"/>
        <v>-101.24943434720879</v>
      </c>
      <c r="AT142" s="197">
        <f t="shared" ca="1" si="43"/>
        <v>43.841757293175846</v>
      </c>
      <c r="AU142" s="200">
        <f t="shared" ca="1" si="44"/>
        <v>-57.992703516051193</v>
      </c>
      <c r="AV142" s="199">
        <f t="shared" ca="1" si="45"/>
        <v>-6.2194031069279276</v>
      </c>
      <c r="AW142" s="197" t="str">
        <f t="shared" ca="1" si="46"/>
        <v/>
      </c>
      <c r="AX142" s="198" t="str">
        <f t="shared" ca="1" si="47"/>
        <v/>
      </c>
      <c r="AY142" s="199" t="str">
        <f t="shared" ca="1" si="48"/>
        <v/>
      </c>
    </row>
    <row r="143" spans="1:51">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30"/>
        <v>E06000017</v>
      </c>
      <c r="F143" s="29" t="str">
        <f ca="1">IF(E143="","",VLOOKUP(E143,'Org list'!$J$9:$K$636,2,0))</f>
        <v>Rutland</v>
      </c>
      <c r="G143" s="196">
        <f ca="1">IFERROR(IF((VLOOKUP($E143,'DTOC Backsheet'!$D$5:$BS$182,G$9,FALSE))="","",(VLOOKUP($E143,'DTOC Backsheet'!$D$5:$BS$182,G$9,FALSE))),"")</f>
        <v>342.7839179881467</v>
      </c>
      <c r="H143" s="197">
        <f ca="1">IFERROR(IF((VLOOKUP($E143,'DTOC Backsheet'!$D$5:$BS$182,H$9,FALSE))="","",(VLOOKUP($E143,'DTOC Backsheet'!$D$5:$BS$182,H$9,FALSE))),"")</f>
        <v>265.89780554220727</v>
      </c>
      <c r="I143" s="197">
        <f ca="1">IFERROR(IF((VLOOKUP($E143,'DTOC Backsheet'!$D$5:$BS$182,I$9,FALSE))="","",(VLOOKUP($E143,'DTOC Backsheet'!$D$5:$BS$182,I$9,FALSE))),"")</f>
        <v>518.98125901009132</v>
      </c>
      <c r="J143" s="198">
        <f ca="1">IFERROR(IF((VLOOKUP($E143,'DTOC Backsheet'!$D$5:$BS$182,J$9,FALSE))="","",(VLOOKUP($E143,'DTOC Backsheet'!$D$5:$BS$182,J$9,FALSE))),"")</f>
        <v>281.91574563511131</v>
      </c>
      <c r="K143" s="223">
        <f ca="1">IFERROR(IF((VLOOKUP($E143,'DTOC Backsheet'!$D$5:$BS$182,K$9,FALSE))="","",(VLOOKUP($E143,'DTOC Backsheet'!$D$5:$BS$182,K$9,FALSE))),"")</f>
        <v>195.41886913342944</v>
      </c>
      <c r="L143" s="199">
        <f ca="1">IFERROR(IF((VLOOKUP($E143,'DTOC Backsheet'!$D$5:$BS$182,L$9,FALSE))="","",(VLOOKUP($E143,'DTOC Backsheet'!$D$5:$BS$182,L$9,FALSE))),"")</f>
        <v>163.38298894762136</v>
      </c>
      <c r="M143" s="197">
        <f ca="1">IFERROR(IF((VLOOKUP($E143,'DTOC Backsheet'!$D$5:$BS$182,M$9,FALSE))="","",(VLOOKUP($E143,'DTOC Backsheet'!$D$5:$BS$182,M$9,FALSE))),"")</f>
        <v>194.63163077389993</v>
      </c>
      <c r="N143" s="198">
        <f ca="1">IFERROR(IF((VLOOKUP($E143,'DTOC Backsheet'!$D$5:$BS$182,N$9,FALSE))="","",(VLOOKUP($E143,'DTOC Backsheet'!$D$5:$BS$182,N$9,FALSE))),"")</f>
        <v>112.16060078495927</v>
      </c>
      <c r="O143" s="199">
        <f ca="1">IFERROR(IF((VLOOKUP($E143,'DTOC Backsheet'!$D$5:$BS$182,O$9,FALSE))="","",(VLOOKUP($E143,'DTOC Backsheet'!$D$5:$BS$182,O$9,FALSE))),"")</f>
        <v>201.22931317301516</v>
      </c>
      <c r="P143" s="197">
        <f ca="1">IFERROR(IF((VLOOKUP($E143,'DTOC Backsheet'!$D$5:$BS$182,P$9,FALSE))="","",(VLOOKUP($E143,'DTOC Backsheet'!$D$5:$BS$182,P$9,FALSE))),"")</f>
        <v>235.5372616484145</v>
      </c>
      <c r="Q143" s="197">
        <f ca="1">IFERROR(IF((VLOOKUP($E143,'DTOC Backsheet'!$D$5:$BS$182,Q$9,FALSE))="","",(VLOOKUP($E143,'DTOC Backsheet'!$D$5:$BS$182,Q$9,FALSE))),"")</f>
        <v>215.74421445106876</v>
      </c>
      <c r="R143" s="197">
        <f ca="1">IFERROR(IF((VLOOKUP($E143,'DTOC Backsheet'!$D$5:$BS$182,R$9,FALSE))="","",(VLOOKUP($E143,'DTOC Backsheet'!$D$5:$BS$182,R$9,FALSE))),"")</f>
        <v>195.95116725372301</v>
      </c>
      <c r="S143" s="197">
        <f ca="1">IFERROR(IF((VLOOKUP($E143,'DTOC Backsheet'!$D$5:$BS$182,S$9,FALSE))="","",(VLOOKUP($E143,'DTOC Backsheet'!$D$5:$BS$182,S$9,FALSE))),"")</f>
        <v>167.25124881757162</v>
      </c>
      <c r="T143" s="223">
        <f ca="1">IFERROR(IF((VLOOKUP($E143,'DTOC Backsheet'!$D$5:$BS$182,T$9,FALSE))="","",(VLOOKUP($E143,'DTOC Backsheet'!$D$5:$BS$182,T$9,FALSE))),"")</f>
        <v>119.91433714970941</v>
      </c>
      <c r="U143" s="199">
        <f ca="1">IFERROR(IF((VLOOKUP($E143,'DTOC Backsheet'!$D$5:$BS$182,U$9,FALSE))="","",(VLOOKUP($E143,'DTOC Backsheet'!$D$5:$BS$182,U$9,FALSE))),"")</f>
        <v>123.91148172136639</v>
      </c>
      <c r="V143" s="197">
        <f ca="1">IFERROR(IF((VLOOKUP($E143,'DTOC Backsheet'!$D$5:$BS$182,V$9,FALSE))="","",(VLOOKUP($E143,'DTOC Backsheet'!$D$5:$BS$182,V$9,FALSE))),"")</f>
        <v>141.85484886816644</v>
      </c>
      <c r="W143" s="197">
        <f ca="1">IFERROR(IF((VLOOKUP($E143,'DTOC Backsheet'!$D$5:$BS$182,W$9,FALSE))="","",(VLOOKUP($E143,'DTOC Backsheet'!$D$5:$BS$182,W$9,FALSE))),"")</f>
        <v>128.62997659427893</v>
      </c>
      <c r="X143" s="200">
        <f ca="1">IFERROR(IF((VLOOKUP($E143,'DTOC Backsheet'!$D$5:$BS$182,X$9,FALSE))="","",(VLOOKUP($E143,'DTOC Backsheet'!$D$5:$BS$182,X$9,FALSE))),"")</f>
        <v>123.57071899024685</v>
      </c>
      <c r="Y143" s="196">
        <f ca="1">IFERROR(IF((VLOOKUP($E143,'DTOC Backsheet'!$D$5:$BS$182,Y$9,FALSE))="","",(VLOOKUP($E143,'DTOC Backsheet'!$D$5:$BS$182,Y$9,FALSE))),"")</f>
        <v>240.8154075677067</v>
      </c>
      <c r="Z143" s="197">
        <f ca="1">IFERROR(IF((VLOOKUP($E143,'DTOC Backsheet'!$D$5:$BS$182,Z$9,FALSE))="","",(VLOOKUP($E143,'DTOC Backsheet'!$D$5:$BS$182,Z$9,FALSE))),"")</f>
        <v>145.14901278053554</v>
      </c>
      <c r="AA143" s="197">
        <f ca="1">IFERROR(IF((VLOOKUP($E143,'DTOC Backsheet'!$D$5:$BS$182,AA$9,FALSE))="","",(VLOOKUP($E143,'DTOC Backsheet'!$D$5:$BS$182,AA$9,FALSE))),"")</f>
        <v>148.44785398009316</v>
      </c>
      <c r="AB143" s="197">
        <f ca="1">IFERROR(IF((VLOOKUP($E143,'DTOC Backsheet'!$D$5:$BS$182,AB$9,FALSE))="","",(VLOOKUP($E143,'DTOC Backsheet'!$D$5:$BS$182,AB$9,FALSE))),"")</f>
        <v>148.44785398009316</v>
      </c>
      <c r="AC143" s="223">
        <f ca="1">IFERROR(IF((VLOOKUP($E143,'DTOC Backsheet'!$D$5:$BS$182,AC$9,FALSE))="","",(VLOOKUP($E143,'DTOC Backsheet'!$D$5:$BS$182,AC$9,FALSE))),"")</f>
        <v>155.04553637920841</v>
      </c>
      <c r="AD143" s="199">
        <f ca="1">IFERROR(IF((VLOOKUP($E143,'DTOC Backsheet'!$D$5:$BS$182,AD$9,FALSE))="","",(VLOOKUP($E143,'DTOC Backsheet'!$D$5:$BS$182,AD$9,FALSE))),"")</f>
        <v>221.02236037036096</v>
      </c>
      <c r="AE143" s="197" t="str">
        <f ca="1">IFERROR(IF((VLOOKUP($E143,'DTOC Backsheet'!$D$5:$BS$182,AE$9,FALSE))="","",(VLOOKUP($E143,'DTOC Backsheet'!$D$5:$BS$182,AE$9,FALSE))),"")</f>
        <v/>
      </c>
      <c r="AF143" s="197" t="str">
        <f ca="1">IFERROR(IF((VLOOKUP($E143,'DTOC Backsheet'!$D$5:$BS$182,AF$9,FALSE))="","",(VLOOKUP($E143,'DTOC Backsheet'!$D$5:$BS$182,AF$9,FALSE))),"")</f>
        <v/>
      </c>
      <c r="AG143" s="201" t="str">
        <f ca="1">IFERROR(IF((VLOOKUP($E143,'DTOC Backsheet'!$D$5:$BS$182,AG$9,FALSE))="","",(VLOOKUP($E143,'DTOC Backsheet'!$D$5:$BS$182,AG$9,FALSE))),"")</f>
        <v/>
      </c>
      <c r="AH143" s="197">
        <f t="shared" ca="1" si="31"/>
        <v>101.96851042044</v>
      </c>
      <c r="AI143" s="197">
        <f t="shared" ca="1" si="32"/>
        <v>120.74879276167172</v>
      </c>
      <c r="AJ143" s="197">
        <f t="shared" ca="1" si="33"/>
        <v>370.53340502999816</v>
      </c>
      <c r="AK143" s="197">
        <f t="shared" ca="1" si="34"/>
        <v>133.46789165501815</v>
      </c>
      <c r="AL143" s="200">
        <f t="shared" ca="1" si="35"/>
        <v>40.373332754221025</v>
      </c>
      <c r="AM143" s="199">
        <f t="shared" ca="1" si="36"/>
        <v>-57.6393714227396</v>
      </c>
      <c r="AN143" s="197" t="str">
        <f t="shared" ca="1" si="37"/>
        <v/>
      </c>
      <c r="AO143" s="197" t="str">
        <f t="shared" ca="1" si="38"/>
        <v/>
      </c>
      <c r="AP143" s="200" t="str">
        <f t="shared" ca="1" si="39"/>
        <v/>
      </c>
      <c r="AQ143" s="196">
        <f t="shared" ca="1" si="40"/>
        <v>-5.2781459192922</v>
      </c>
      <c r="AR143" s="197">
        <f t="shared" ca="1" si="41"/>
        <v>70.595201670533214</v>
      </c>
      <c r="AS143" s="197">
        <f t="shared" ca="1" si="42"/>
        <v>47.503313273629857</v>
      </c>
      <c r="AT143" s="197">
        <f t="shared" ca="1" si="43"/>
        <v>18.803394837478464</v>
      </c>
      <c r="AU143" s="200">
        <f t="shared" ca="1" si="44"/>
        <v>-35.131199229499003</v>
      </c>
      <c r="AV143" s="199">
        <f t="shared" ca="1" si="45"/>
        <v>-97.110878648994571</v>
      </c>
      <c r="AW143" s="197" t="str">
        <f t="shared" ca="1" si="46"/>
        <v/>
      </c>
      <c r="AX143" s="198" t="str">
        <f t="shared" ca="1" si="47"/>
        <v/>
      </c>
      <c r="AY143" s="199" t="str">
        <f t="shared" ca="1" si="48"/>
        <v/>
      </c>
    </row>
    <row r="144" spans="1:51">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30"/>
        <v>E08000006</v>
      </c>
      <c r="F144" s="29" t="str">
        <f ca="1">IF(E144="","",VLOOKUP(E144,'Org list'!$J$9:$K$636,2,0))</f>
        <v>Salford</v>
      </c>
      <c r="G144" s="196">
        <f ca="1">IFERROR(IF((VLOOKUP($E144,'DTOC Backsheet'!$D$5:$BS$182,G$9,FALSE))="","",(VLOOKUP($E144,'DTOC Backsheet'!$D$5:$BS$182,G$9,FALSE))),"")</f>
        <v>123.67335744705072</v>
      </c>
      <c r="H144" s="197">
        <f ca="1">IFERROR(IF((VLOOKUP($E144,'DTOC Backsheet'!$D$5:$BS$182,H$9,FALSE))="","",(VLOOKUP($E144,'DTOC Backsheet'!$D$5:$BS$182,H$9,FALSE))),"")</f>
        <v>163.00045019171958</v>
      </c>
      <c r="I144" s="197">
        <f ca="1">IFERROR(IF((VLOOKUP($E144,'DTOC Backsheet'!$D$5:$BS$182,I$9,FALSE))="","",(VLOOKUP($E144,'DTOC Backsheet'!$D$5:$BS$182,I$9,FALSE))),"")</f>
        <v>223.54347454864401</v>
      </c>
      <c r="J144" s="198">
        <f ca="1">IFERROR(IF((VLOOKUP($E144,'DTOC Backsheet'!$D$5:$BS$182,J$9,FALSE))="","",(VLOOKUP($E144,'DTOC Backsheet'!$D$5:$BS$182,J$9,FALSE))),"")</f>
        <v>173.86714687116753</v>
      </c>
      <c r="K144" s="223">
        <f ca="1">IFERROR(IF((VLOOKUP($E144,'DTOC Backsheet'!$D$5:$BS$182,K$9,FALSE))="","",(VLOOKUP($E144,'DTOC Backsheet'!$D$5:$BS$182,K$9,FALSE))),"")</f>
        <v>356.01368168858119</v>
      </c>
      <c r="L144" s="199">
        <f ca="1">IFERROR(IF((VLOOKUP($E144,'DTOC Backsheet'!$D$5:$BS$182,L$9,FALSE))="","",(VLOOKUP($E144,'DTOC Backsheet'!$D$5:$BS$182,L$9,FALSE))),"")</f>
        <v>363.25814614154649</v>
      </c>
      <c r="M144" s="197">
        <f ca="1">IFERROR(IF((VLOOKUP($E144,'DTOC Backsheet'!$D$5:$BS$182,M$9,FALSE))="","",(VLOOKUP($E144,'DTOC Backsheet'!$D$5:$BS$182,M$9,FALSE))),"")</f>
        <v>791.92427424792652</v>
      </c>
      <c r="N144" s="198">
        <f ca="1">IFERROR(IF((VLOOKUP($E144,'DTOC Backsheet'!$D$5:$BS$182,N$9,FALSE))="","",(VLOOKUP($E144,'DTOC Backsheet'!$D$5:$BS$182,N$9,FALSE))),"")</f>
        <v>863.49909567769396</v>
      </c>
      <c r="O144" s="199">
        <f ca="1">IFERROR(IF((VLOOKUP($E144,'DTOC Backsheet'!$D$5:$BS$182,O$9,FALSE))="","",(VLOOKUP($E144,'DTOC Backsheet'!$D$5:$BS$182,O$9,FALSE))),"")</f>
        <v>521.98494771280377</v>
      </c>
      <c r="P144" s="197">
        <f ca="1">IFERROR(IF((VLOOKUP($E144,'DTOC Backsheet'!$D$5:$BS$182,P$9,FALSE))="","",(VLOOKUP($E144,'DTOC Backsheet'!$D$5:$BS$182,P$9,FALSE))),"")</f>
        <v>479.55130357944165</v>
      </c>
      <c r="Q144" s="197">
        <f ca="1">IFERROR(IF((VLOOKUP($E144,'DTOC Backsheet'!$D$5:$BS$182,Q$9,FALSE))="","",(VLOOKUP($E144,'DTOC Backsheet'!$D$5:$BS$182,Q$9,FALSE))),"")</f>
        <v>415.64521301714933</v>
      </c>
      <c r="R144" s="197">
        <f ca="1">IFERROR(IF((VLOOKUP($E144,'DTOC Backsheet'!$D$5:$BS$182,R$9,FALSE))="","",(VLOOKUP($E144,'DTOC Backsheet'!$D$5:$BS$182,R$9,FALSE))),"")</f>
        <v>345.60413776087694</v>
      </c>
      <c r="S144" s="197">
        <f ca="1">IFERROR(IF((VLOOKUP($E144,'DTOC Backsheet'!$D$5:$BS$182,S$9,FALSE))="","",(VLOOKUP($E144,'DTOC Backsheet'!$D$5:$BS$182,S$9,FALSE))),"")</f>
        <v>357.36285842433875</v>
      </c>
      <c r="T144" s="223">
        <f ca="1">IFERROR(IF((VLOOKUP($E144,'DTOC Backsheet'!$D$5:$BS$182,T$9,FALSE))="","",(VLOOKUP($E144,'DTOC Backsheet'!$D$5:$BS$182,T$9,FALSE))),"")</f>
        <v>345.60413776087694</v>
      </c>
      <c r="U144" s="199">
        <f ca="1">IFERROR(IF((VLOOKUP($E144,'DTOC Backsheet'!$D$5:$BS$182,U$9,FALSE))="","",(VLOOKUP($E144,'DTOC Backsheet'!$D$5:$BS$182,U$9,FALSE))),"")</f>
        <v>357.36285842433875</v>
      </c>
      <c r="V144" s="197">
        <f ca="1">IFERROR(IF((VLOOKUP($E144,'DTOC Backsheet'!$D$5:$BS$182,V$9,FALSE))="","",(VLOOKUP($E144,'DTOC Backsheet'!$D$5:$BS$182,V$9,FALSE))),"")</f>
        <v>354.10620465753004</v>
      </c>
      <c r="W144" s="197">
        <f ca="1">IFERROR(IF((VLOOKUP($E144,'DTOC Backsheet'!$D$5:$BS$182,W$9,FALSE))="","",(VLOOKUP($E144,'DTOC Backsheet'!$D$5:$BS$182,W$9,FALSE))),"")</f>
        <v>319.65810463362158</v>
      </c>
      <c r="X144" s="200">
        <f ca="1">IFERROR(IF((VLOOKUP($E144,'DTOC Backsheet'!$D$5:$BS$182,X$9,FALSE))="","",(VLOOKUP($E144,'DTOC Backsheet'!$D$5:$BS$182,X$9,FALSE))),"")</f>
        <v>354.10620465753004</v>
      </c>
      <c r="Y144" s="196">
        <f ca="1">IFERROR(IF((VLOOKUP($E144,'DTOC Backsheet'!$D$5:$BS$182,Y$9,FALSE))="","",(VLOOKUP($E144,'DTOC Backsheet'!$D$5:$BS$182,Y$9,FALSE))),"")</f>
        <v>285.78803699457131</v>
      </c>
      <c r="Z144" s="197">
        <f ca="1">IFERROR(IF((VLOOKUP($E144,'DTOC Backsheet'!$D$5:$BS$182,Z$9,FALSE))="","",(VLOOKUP($E144,'DTOC Backsheet'!$D$5:$BS$182,Z$9,FALSE))),"")</f>
        <v>351.22787373035868</v>
      </c>
      <c r="AA144" s="197">
        <f ca="1">IFERROR(IF((VLOOKUP($E144,'DTOC Backsheet'!$D$5:$BS$182,AA$9,FALSE))="","",(VLOOKUP($E144,'DTOC Backsheet'!$D$5:$BS$182,AA$9,FALSE))),"")</f>
        <v>255.11311352467101</v>
      </c>
      <c r="AB144" s="197">
        <f ca="1">IFERROR(IF((VLOOKUP($E144,'DTOC Backsheet'!$D$5:$BS$182,AB$9,FALSE))="","",(VLOOKUP($E144,'DTOC Backsheet'!$D$5:$BS$182,AB$9,FALSE))),"")</f>
        <v>273.51806760661117</v>
      </c>
      <c r="AC144" s="223">
        <f ca="1">IFERROR(IF((VLOOKUP($E144,'DTOC Backsheet'!$D$5:$BS$182,AC$9,FALSE))="","",(VLOOKUP($E144,'DTOC Backsheet'!$D$5:$BS$182,AC$9,FALSE))),"")</f>
        <v>191.71827168687699</v>
      </c>
      <c r="AD144" s="199">
        <f ca="1">IFERROR(IF((VLOOKUP($E144,'DTOC Backsheet'!$D$5:$BS$182,AD$9,FALSE))="","",(VLOOKUP($E144,'DTOC Backsheet'!$D$5:$BS$182,AD$9,FALSE))),"")</f>
        <v>216.76945918729561</v>
      </c>
      <c r="AE144" s="197" t="str">
        <f ca="1">IFERROR(IF((VLOOKUP($E144,'DTOC Backsheet'!$D$5:$BS$182,AE$9,FALSE))="","",(VLOOKUP($E144,'DTOC Backsheet'!$D$5:$BS$182,AE$9,FALSE))),"")</f>
        <v/>
      </c>
      <c r="AF144" s="197" t="str">
        <f ca="1">IFERROR(IF((VLOOKUP($E144,'DTOC Backsheet'!$D$5:$BS$182,AF$9,FALSE))="","",(VLOOKUP($E144,'DTOC Backsheet'!$D$5:$BS$182,AF$9,FALSE))),"")</f>
        <v/>
      </c>
      <c r="AG144" s="201" t="str">
        <f ca="1">IFERROR(IF((VLOOKUP($E144,'DTOC Backsheet'!$D$5:$BS$182,AG$9,FALSE))="","",(VLOOKUP($E144,'DTOC Backsheet'!$D$5:$BS$182,AG$9,FALSE))),"")</f>
        <v/>
      </c>
      <c r="AH144" s="197">
        <f t="shared" ca="1" si="31"/>
        <v>-162.11467954752061</v>
      </c>
      <c r="AI144" s="197">
        <f t="shared" ca="1" si="32"/>
        <v>-188.2274235386391</v>
      </c>
      <c r="AJ144" s="197">
        <f t="shared" ca="1" si="33"/>
        <v>-31.569638976026994</v>
      </c>
      <c r="AK144" s="197">
        <f t="shared" ca="1" si="34"/>
        <v>-99.650920735443634</v>
      </c>
      <c r="AL144" s="200">
        <f t="shared" ca="1" si="35"/>
        <v>164.2954100017042</v>
      </c>
      <c r="AM144" s="199">
        <f t="shared" ca="1" si="36"/>
        <v>146.48868695425088</v>
      </c>
      <c r="AN144" s="197" t="str">
        <f t="shared" ca="1" si="37"/>
        <v/>
      </c>
      <c r="AO144" s="197" t="str">
        <f t="shared" ca="1" si="38"/>
        <v/>
      </c>
      <c r="AP144" s="200" t="str">
        <f t="shared" ca="1" si="39"/>
        <v/>
      </c>
      <c r="AQ144" s="196">
        <f t="shared" ca="1" si="40"/>
        <v>193.76326658487034</v>
      </c>
      <c r="AR144" s="197">
        <f t="shared" ca="1" si="41"/>
        <v>64.41733928679065</v>
      </c>
      <c r="AS144" s="197">
        <f t="shared" ca="1" si="42"/>
        <v>90.491024236205931</v>
      </c>
      <c r="AT144" s="197">
        <f t="shared" ca="1" si="43"/>
        <v>83.844790817727585</v>
      </c>
      <c r="AU144" s="200">
        <f t="shared" ca="1" si="44"/>
        <v>153.88586607399995</v>
      </c>
      <c r="AV144" s="199">
        <f t="shared" ca="1" si="45"/>
        <v>140.59339923704314</v>
      </c>
      <c r="AW144" s="197" t="str">
        <f t="shared" ca="1" si="46"/>
        <v/>
      </c>
      <c r="AX144" s="198" t="str">
        <f t="shared" ca="1" si="47"/>
        <v/>
      </c>
      <c r="AY144" s="199" t="str">
        <f t="shared" ca="1" si="48"/>
        <v/>
      </c>
    </row>
    <row r="145" spans="1:51">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30"/>
        <v>E08000028</v>
      </c>
      <c r="F145" s="29" t="str">
        <f ca="1">IF(E145="","",VLOOKUP(E145,'Org list'!$J$9:$K$636,2,0))</f>
        <v>Sandwell</v>
      </c>
      <c r="G145" s="196">
        <f ca="1">IFERROR(IF((VLOOKUP($E145,'DTOC Backsheet'!$D$5:$BS$182,G$9,FALSE))="","",(VLOOKUP($E145,'DTOC Backsheet'!$D$5:$BS$182,G$9,FALSE))),"")</f>
        <v>224.57279661121711</v>
      </c>
      <c r="H145" s="197">
        <f ca="1">IFERROR(IF((VLOOKUP($E145,'DTOC Backsheet'!$D$5:$BS$182,H$9,FALSE))="","",(VLOOKUP($E145,'DTOC Backsheet'!$D$5:$BS$182,H$9,FALSE))),"")</f>
        <v>243.93962494282667</v>
      </c>
      <c r="I145" s="197">
        <f ca="1">IFERROR(IF((VLOOKUP($E145,'DTOC Backsheet'!$D$5:$BS$182,I$9,FALSE))="","",(VLOOKUP($E145,'DTOC Backsheet'!$D$5:$BS$182,I$9,FALSE))),"")</f>
        <v>286.79388337872859</v>
      </c>
      <c r="J145" s="198">
        <f ca="1">IFERROR(IF((VLOOKUP($E145,'DTOC Backsheet'!$D$5:$BS$182,J$9,FALSE))="","",(VLOOKUP($E145,'DTOC Backsheet'!$D$5:$BS$182,J$9,FALSE))),"")</f>
        <v>244.76374529736324</v>
      </c>
      <c r="K145" s="223">
        <f ca="1">IFERROR(IF((VLOOKUP($E145,'DTOC Backsheet'!$D$5:$BS$182,K$9,FALSE))="","",(VLOOKUP($E145,'DTOC Backsheet'!$D$5:$BS$182,K$9,FALSE))),"")</f>
        <v>253.41700901999729</v>
      </c>
      <c r="L145" s="199">
        <f ca="1">IFERROR(IF((VLOOKUP($E145,'DTOC Backsheet'!$D$5:$BS$182,L$9,FALSE))="","",(VLOOKUP($E145,'DTOC Backsheet'!$D$5:$BS$182,L$9,FALSE))),"")</f>
        <v>257.94967096994844</v>
      </c>
      <c r="M145" s="197">
        <f ca="1">IFERROR(IF((VLOOKUP($E145,'DTOC Backsheet'!$D$5:$BS$182,M$9,FALSE))="","",(VLOOKUP($E145,'DTOC Backsheet'!$D$5:$BS$182,M$9,FALSE))),"")</f>
        <v>159.69150574374615</v>
      </c>
      <c r="N145" s="198">
        <f ca="1">IFERROR(IF((VLOOKUP($E145,'DTOC Backsheet'!$D$5:$BS$182,N$9,FALSE))="","",(VLOOKUP($E145,'DTOC Backsheet'!$D$5:$BS$182,N$9,FALSE))),"")</f>
        <v>159.28308757048848</v>
      </c>
      <c r="O145" s="199">
        <f ca="1">IFERROR(IF((VLOOKUP($E145,'DTOC Backsheet'!$D$5:$BS$182,O$9,FALSE))="","",(VLOOKUP($E145,'DTOC Backsheet'!$D$5:$BS$182,O$9,FALSE))),"")</f>
        <v>216.05321365330363</v>
      </c>
      <c r="P145" s="197">
        <f ca="1">IFERROR(IF((VLOOKUP($E145,'DTOC Backsheet'!$D$5:$BS$182,P$9,FALSE))="","",(VLOOKUP($E145,'DTOC Backsheet'!$D$5:$BS$182,P$9,FALSE))),"")</f>
        <v>198.49123220322411</v>
      </c>
      <c r="Q145" s="197">
        <f ca="1">IFERROR(IF((VLOOKUP($E145,'DTOC Backsheet'!$D$5:$BS$182,Q$9,FALSE))="","",(VLOOKUP($E145,'DTOC Backsheet'!$D$5:$BS$182,Q$9,FALSE))),"")</f>
        <v>196.44914133693578</v>
      </c>
      <c r="R145" s="197">
        <f ca="1">IFERROR(IF((VLOOKUP($E145,'DTOC Backsheet'!$D$5:$BS$182,R$9,FALSE))="","",(VLOOKUP($E145,'DTOC Backsheet'!$D$5:$BS$182,R$9,FALSE))),"")</f>
        <v>194.4070504706475</v>
      </c>
      <c r="S145" s="197">
        <f ca="1">IFERROR(IF((VLOOKUP($E145,'DTOC Backsheet'!$D$5:$BS$182,S$9,FALSE))="","",(VLOOKUP($E145,'DTOC Backsheet'!$D$5:$BS$182,S$9,FALSE))),"")</f>
        <v>184.19659613920592</v>
      </c>
      <c r="T145" s="223">
        <f ca="1">IFERROR(IF((VLOOKUP($E145,'DTOC Backsheet'!$D$5:$BS$182,T$9,FALSE))="","",(VLOOKUP($E145,'DTOC Backsheet'!$D$5:$BS$182,T$9,FALSE))),"")</f>
        <v>165.40936016935342</v>
      </c>
      <c r="U145" s="199">
        <f ca="1">IFERROR(IF((VLOOKUP($E145,'DTOC Backsheet'!$D$5:$BS$182,U$9,FALSE))="","",(VLOOKUP($E145,'DTOC Backsheet'!$D$5:$BS$182,U$9,FALSE))),"")</f>
        <v>165.54063743932909</v>
      </c>
      <c r="V145" s="197">
        <f ca="1">IFERROR(IF((VLOOKUP($E145,'DTOC Backsheet'!$D$5:$BS$182,V$9,FALSE))="","",(VLOOKUP($E145,'DTOC Backsheet'!$D$5:$BS$182,V$9,FALSE))),"")</f>
        <v>162.37146629677076</v>
      </c>
      <c r="W145" s="197">
        <f ca="1">IFERROR(IF((VLOOKUP($E145,'DTOC Backsheet'!$D$5:$BS$182,W$9,FALSE))="","",(VLOOKUP($E145,'DTOC Backsheet'!$D$5:$BS$182,W$9,FALSE))),"")</f>
        <v>158.99627210931894</v>
      </c>
      <c r="X145" s="200">
        <f ca="1">IFERROR(IF((VLOOKUP($E145,'DTOC Backsheet'!$D$5:$BS$182,X$9,FALSE))="","",(VLOOKUP($E145,'DTOC Backsheet'!$D$5:$BS$182,X$9,FALSE))),"")</f>
        <v>158.31543894704322</v>
      </c>
      <c r="Y145" s="196">
        <f ca="1">IFERROR(IF((VLOOKUP($E145,'DTOC Backsheet'!$D$5:$BS$182,Y$9,FALSE))="","",(VLOOKUP($E145,'DTOC Backsheet'!$D$5:$BS$182,Y$9,FALSE))),"")</f>
        <v>171.94405094147604</v>
      </c>
      <c r="Z145" s="197">
        <f ca="1">IFERROR(IF((VLOOKUP($E145,'DTOC Backsheet'!$D$5:$BS$182,Z$9,FALSE))="","",(VLOOKUP($E145,'DTOC Backsheet'!$D$5:$BS$182,Z$9,FALSE))),"")</f>
        <v>149.88946958556224</v>
      </c>
      <c r="AA145" s="197">
        <f ca="1">IFERROR(IF((VLOOKUP($E145,'DTOC Backsheet'!$D$5:$BS$182,AA$9,FALSE))="","",(VLOOKUP($E145,'DTOC Backsheet'!$D$5:$BS$182,AA$9,FALSE))),"")</f>
        <v>160.50834209026149</v>
      </c>
      <c r="AB145" s="197">
        <f ca="1">IFERROR(IF((VLOOKUP($E145,'DTOC Backsheet'!$D$5:$BS$182,AB$9,FALSE))="","",(VLOOKUP($E145,'DTOC Backsheet'!$D$5:$BS$182,AB$9,FALSE))),"")</f>
        <v>165.40936016935342</v>
      </c>
      <c r="AC145" s="223">
        <f ca="1">IFERROR(IF((VLOOKUP($E145,'DTOC Backsheet'!$D$5:$BS$182,AC$9,FALSE))="","",(VLOOKUP($E145,'DTOC Backsheet'!$D$5:$BS$182,AC$9,FALSE))),"")</f>
        <v>112.72341581911493</v>
      </c>
      <c r="AD145" s="199">
        <f ca="1">IFERROR(IF((VLOOKUP($E145,'DTOC Backsheet'!$D$5:$BS$182,AD$9,FALSE))="","",(VLOOKUP($E145,'DTOC Backsheet'!$D$5:$BS$182,AD$9,FALSE))),"")</f>
        <v>69.43108945380267</v>
      </c>
      <c r="AE145" s="197" t="str">
        <f ca="1">IFERROR(IF((VLOOKUP($E145,'DTOC Backsheet'!$D$5:$BS$182,AE$9,FALSE))="","",(VLOOKUP($E145,'DTOC Backsheet'!$D$5:$BS$182,AE$9,FALSE))),"")</f>
        <v/>
      </c>
      <c r="AF145" s="197" t="str">
        <f ca="1">IFERROR(IF((VLOOKUP($E145,'DTOC Backsheet'!$D$5:$BS$182,AF$9,FALSE))="","",(VLOOKUP($E145,'DTOC Backsheet'!$D$5:$BS$182,AF$9,FALSE))),"")</f>
        <v/>
      </c>
      <c r="AG145" s="201" t="str">
        <f ca="1">IFERROR(IF((VLOOKUP($E145,'DTOC Backsheet'!$D$5:$BS$182,AG$9,FALSE))="","",(VLOOKUP($E145,'DTOC Backsheet'!$D$5:$BS$182,AG$9,FALSE))),"")</f>
        <v/>
      </c>
      <c r="AH145" s="197">
        <f t="shared" ca="1" si="31"/>
        <v>52.628745669741079</v>
      </c>
      <c r="AI145" s="197">
        <f t="shared" ca="1" si="32"/>
        <v>94.05015535726443</v>
      </c>
      <c r="AJ145" s="197">
        <f t="shared" ca="1" si="33"/>
        <v>126.2855412884671</v>
      </c>
      <c r="AK145" s="197">
        <f t="shared" ca="1" si="34"/>
        <v>79.354385128009824</v>
      </c>
      <c r="AL145" s="200">
        <f t="shared" ca="1" si="35"/>
        <v>140.69359320088236</v>
      </c>
      <c r="AM145" s="199">
        <f t="shared" ca="1" si="36"/>
        <v>188.51858151614579</v>
      </c>
      <c r="AN145" s="197" t="str">
        <f t="shared" ca="1" si="37"/>
        <v/>
      </c>
      <c r="AO145" s="197" t="str">
        <f t="shared" ca="1" si="38"/>
        <v/>
      </c>
      <c r="AP145" s="200" t="str">
        <f t="shared" ca="1" si="39"/>
        <v/>
      </c>
      <c r="AQ145" s="196">
        <f t="shared" ca="1" si="40"/>
        <v>26.547181261748079</v>
      </c>
      <c r="AR145" s="197">
        <f t="shared" ca="1" si="41"/>
        <v>46.559671751373543</v>
      </c>
      <c r="AS145" s="197">
        <f t="shared" ca="1" si="42"/>
        <v>33.898708380386012</v>
      </c>
      <c r="AT145" s="197">
        <f t="shared" ca="1" si="43"/>
        <v>18.787235969852503</v>
      </c>
      <c r="AU145" s="200">
        <f t="shared" ca="1" si="44"/>
        <v>52.685944350238486</v>
      </c>
      <c r="AV145" s="199">
        <f t="shared" ca="1" si="45"/>
        <v>96.109547985526419</v>
      </c>
      <c r="AW145" s="197" t="str">
        <f t="shared" ca="1" si="46"/>
        <v/>
      </c>
      <c r="AX145" s="198" t="str">
        <f t="shared" ca="1" si="47"/>
        <v/>
      </c>
      <c r="AY145" s="199" t="str">
        <f t="shared" ca="1" si="48"/>
        <v/>
      </c>
    </row>
    <row r="146" spans="1:51">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30"/>
        <v>E08000014</v>
      </c>
      <c r="F146" s="29" t="str">
        <f ca="1">IF(E146="","",VLOOKUP(E146,'Org list'!$J$9:$K$636,2,0))</f>
        <v>Sefton</v>
      </c>
      <c r="G146" s="196">
        <f ca="1">IFERROR(IF((VLOOKUP($E146,'DTOC Backsheet'!$D$5:$BS$182,G$9,FALSE))="","",(VLOOKUP($E146,'DTOC Backsheet'!$D$5:$BS$182,G$9,FALSE))),"")</f>
        <v>426.65583096302311</v>
      </c>
      <c r="H146" s="197">
        <f ca="1">IFERROR(IF((VLOOKUP($E146,'DTOC Backsheet'!$D$5:$BS$182,H$9,FALSE))="","",(VLOOKUP($E146,'DTOC Backsheet'!$D$5:$BS$182,H$9,FALSE))),"")</f>
        <v>367.05946092374376</v>
      </c>
      <c r="I146" s="197">
        <f ca="1">IFERROR(IF((VLOOKUP($E146,'DTOC Backsheet'!$D$5:$BS$182,I$9,FALSE))="","",(VLOOKUP($E146,'DTOC Backsheet'!$D$5:$BS$182,I$9,FALSE))),"")</f>
        <v>478.12542326967355</v>
      </c>
      <c r="J146" s="198">
        <f ca="1">IFERROR(IF((VLOOKUP($E146,'DTOC Backsheet'!$D$5:$BS$182,J$9,FALSE))="","",(VLOOKUP($E146,'DTOC Backsheet'!$D$5:$BS$182,J$9,FALSE))),"")</f>
        <v>293.91846133008266</v>
      </c>
      <c r="K146" s="223">
        <f ca="1">IFERROR(IF((VLOOKUP($E146,'DTOC Backsheet'!$D$5:$BS$182,K$9,FALSE))="","",(VLOOKUP($E146,'DTOC Backsheet'!$D$5:$BS$182,K$9,FALSE))),"")</f>
        <v>237.03101720167953</v>
      </c>
      <c r="L146" s="199">
        <f ca="1">IFERROR(IF((VLOOKUP($E146,'DTOC Backsheet'!$D$5:$BS$182,L$9,FALSE))="","",(VLOOKUP($E146,'DTOC Backsheet'!$D$5:$BS$182,L$9,FALSE))),"")</f>
        <v>415.82012731951784</v>
      </c>
      <c r="M146" s="197">
        <f ca="1">IFERROR(IF((VLOOKUP($E146,'DTOC Backsheet'!$D$5:$BS$182,M$9,FALSE))="","",(VLOOKUP($E146,'DTOC Backsheet'!$D$5:$BS$182,M$9,FALSE))),"")</f>
        <v>354.79427086548839</v>
      </c>
      <c r="N146" s="198">
        <f ca="1">IFERROR(IF((VLOOKUP($E146,'DTOC Backsheet'!$D$5:$BS$182,N$9,FALSE))="","",(VLOOKUP($E146,'DTOC Backsheet'!$D$5:$BS$182,N$9,FALSE))),"")</f>
        <v>354.79427086548839</v>
      </c>
      <c r="O146" s="199">
        <f ca="1">IFERROR(IF((VLOOKUP($E146,'DTOC Backsheet'!$D$5:$BS$182,O$9,FALSE))="","",(VLOOKUP($E146,'DTOC Backsheet'!$D$5:$BS$182,O$9,FALSE))),"")</f>
        <v>440.88738895545367</v>
      </c>
      <c r="P146" s="197">
        <f ca="1">IFERROR(IF((VLOOKUP($E146,'DTOC Backsheet'!$D$5:$BS$182,P$9,FALSE))="","",(VLOOKUP($E146,'DTOC Backsheet'!$D$5:$BS$182,P$9,FALSE))),"")</f>
        <v>288.50503951759316</v>
      </c>
      <c r="Q146" s="197">
        <f ca="1">IFERROR(IF((VLOOKUP($E146,'DTOC Backsheet'!$D$5:$BS$182,Q$9,FALSE))="","",(VLOOKUP($E146,'DTOC Backsheet'!$D$5:$BS$182,Q$9,FALSE))),"")</f>
        <v>288.50503951759316</v>
      </c>
      <c r="R146" s="197">
        <f ca="1">IFERROR(IF((VLOOKUP($E146,'DTOC Backsheet'!$D$5:$BS$182,R$9,FALSE))="","",(VLOOKUP($E146,'DTOC Backsheet'!$D$5:$BS$182,R$9,FALSE))),"")</f>
        <v>279.19842533960622</v>
      </c>
      <c r="S146" s="197">
        <f ca="1">IFERROR(IF((VLOOKUP($E146,'DTOC Backsheet'!$D$5:$BS$182,S$9,FALSE))="","",(VLOOKUP($E146,'DTOC Backsheet'!$D$5:$BS$182,S$9,FALSE))),"")</f>
        <v>288.50503951759316</v>
      </c>
      <c r="T146" s="223">
        <f ca="1">IFERROR(IF((VLOOKUP($E146,'DTOC Backsheet'!$D$5:$BS$182,T$9,FALSE))="","",(VLOOKUP($E146,'DTOC Backsheet'!$D$5:$BS$182,T$9,FALSE))),"")</f>
        <v>279.19842533960622</v>
      </c>
      <c r="U146" s="199">
        <f ca="1">IFERROR(IF((VLOOKUP($E146,'DTOC Backsheet'!$D$5:$BS$182,U$9,FALSE))="","",(VLOOKUP($E146,'DTOC Backsheet'!$D$5:$BS$182,U$9,FALSE))),"")</f>
        <v>288.50503951759316</v>
      </c>
      <c r="V146" s="197">
        <f ca="1">IFERROR(IF((VLOOKUP($E146,'DTOC Backsheet'!$D$5:$BS$182,V$9,FALSE))="","",(VLOOKUP($E146,'DTOC Backsheet'!$D$5:$BS$182,V$9,FALSE))),"")</f>
        <v>288.38625810009017</v>
      </c>
      <c r="W146" s="197">
        <f ca="1">IFERROR(IF((VLOOKUP($E146,'DTOC Backsheet'!$D$5:$BS$182,W$9,FALSE))="","",(VLOOKUP($E146,'DTOC Backsheet'!$D$5:$BS$182,W$9,FALSE))),"")</f>
        <v>260.47791054201696</v>
      </c>
      <c r="X146" s="200">
        <f ca="1">IFERROR(IF((VLOOKUP($E146,'DTOC Backsheet'!$D$5:$BS$182,X$9,FALSE))="","",(VLOOKUP($E146,'DTOC Backsheet'!$D$5:$BS$182,X$9,FALSE))),"")</f>
        <v>288.38625810009017</v>
      </c>
      <c r="Y146" s="196">
        <f ca="1">IFERROR(IF((VLOOKUP($E146,'DTOC Backsheet'!$D$5:$BS$182,Y$9,FALSE))="","",(VLOOKUP($E146,'DTOC Backsheet'!$D$5:$BS$182,Y$9,FALSE))),"")</f>
        <v>363.40358267448494</v>
      </c>
      <c r="Z146" s="197">
        <f ca="1">IFERROR(IF((VLOOKUP($E146,'DTOC Backsheet'!$D$5:$BS$182,Z$9,FALSE))="","",(VLOOKUP($E146,'DTOC Backsheet'!$D$5:$BS$182,Z$9,FALSE))),"")</f>
        <v>453.57479583186961</v>
      </c>
      <c r="AA146" s="197">
        <f ca="1">IFERROR(IF((VLOOKUP($E146,'DTOC Backsheet'!$D$5:$BS$182,AA$9,FALSE))="","",(VLOOKUP($E146,'DTOC Backsheet'!$D$5:$BS$182,AA$9,FALSE))),"")</f>
        <v>413.24696683183316</v>
      </c>
      <c r="AB146" s="197">
        <f ca="1">IFERROR(IF((VLOOKUP($E146,'DTOC Backsheet'!$D$5:$BS$182,AB$9,FALSE))="","",(VLOOKUP($E146,'DTOC Backsheet'!$D$5:$BS$182,AB$9,FALSE))),"")</f>
        <v>450.40294411276557</v>
      </c>
      <c r="AC146" s="223">
        <f ca="1">IFERROR(IF((VLOOKUP($E146,'DTOC Backsheet'!$D$5:$BS$182,AC$9,FALSE))="","",(VLOOKUP($E146,'DTOC Backsheet'!$D$5:$BS$182,AC$9,FALSE))),"")</f>
        <v>584.52695966344822</v>
      </c>
      <c r="AD146" s="199">
        <f ca="1">IFERROR(IF((VLOOKUP($E146,'DTOC Backsheet'!$D$5:$BS$182,AD$9,FALSE))="","",(VLOOKUP($E146,'DTOC Backsheet'!$D$5:$BS$182,AD$9,FALSE))),"")</f>
        <v>532.41796713531141</v>
      </c>
      <c r="AE146" s="197" t="str">
        <f ca="1">IFERROR(IF((VLOOKUP($E146,'DTOC Backsheet'!$D$5:$BS$182,AE$9,FALSE))="","",(VLOOKUP($E146,'DTOC Backsheet'!$D$5:$BS$182,AE$9,FALSE))),"")</f>
        <v/>
      </c>
      <c r="AF146" s="197" t="str">
        <f ca="1">IFERROR(IF((VLOOKUP($E146,'DTOC Backsheet'!$D$5:$BS$182,AF$9,FALSE))="","",(VLOOKUP($E146,'DTOC Backsheet'!$D$5:$BS$182,AF$9,FALSE))),"")</f>
        <v/>
      </c>
      <c r="AG146" s="201" t="str">
        <f ca="1">IFERROR(IF((VLOOKUP($E146,'DTOC Backsheet'!$D$5:$BS$182,AG$9,FALSE))="","",(VLOOKUP($E146,'DTOC Backsheet'!$D$5:$BS$182,AG$9,FALSE))),"")</f>
        <v/>
      </c>
      <c r="AH146" s="197">
        <f t="shared" ca="1" si="31"/>
        <v>63.252248288538169</v>
      </c>
      <c r="AI146" s="197">
        <f t="shared" ca="1" si="32"/>
        <v>-86.515334908125851</v>
      </c>
      <c r="AJ146" s="197">
        <f t="shared" ca="1" si="33"/>
        <v>64.878456437840384</v>
      </c>
      <c r="AK146" s="197">
        <f t="shared" ca="1" si="34"/>
        <v>-156.4844827826829</v>
      </c>
      <c r="AL146" s="200">
        <f t="shared" ca="1" si="35"/>
        <v>-347.49594246176866</v>
      </c>
      <c r="AM146" s="199">
        <f t="shared" ca="1" si="36"/>
        <v>-116.59783981579358</v>
      </c>
      <c r="AN146" s="197" t="str">
        <f t="shared" ca="1" si="37"/>
        <v/>
      </c>
      <c r="AO146" s="197" t="str">
        <f t="shared" ca="1" si="38"/>
        <v/>
      </c>
      <c r="AP146" s="200" t="str">
        <f t="shared" ca="1" si="39"/>
        <v/>
      </c>
      <c r="AQ146" s="196">
        <f t="shared" ca="1" si="40"/>
        <v>-74.898543156891776</v>
      </c>
      <c r="AR146" s="197">
        <f t="shared" ca="1" si="41"/>
        <v>-165.06975631427645</v>
      </c>
      <c r="AS146" s="197">
        <f t="shared" ca="1" si="42"/>
        <v>-134.04854149222695</v>
      </c>
      <c r="AT146" s="197">
        <f t="shared" ca="1" si="43"/>
        <v>-161.89790459517241</v>
      </c>
      <c r="AU146" s="200">
        <f t="shared" ca="1" si="44"/>
        <v>-305.32853432384201</v>
      </c>
      <c r="AV146" s="199">
        <f t="shared" ca="1" si="45"/>
        <v>-243.91292761771825</v>
      </c>
      <c r="AW146" s="197" t="str">
        <f t="shared" ca="1" si="46"/>
        <v/>
      </c>
      <c r="AX146" s="198" t="str">
        <f t="shared" ca="1" si="47"/>
        <v/>
      </c>
      <c r="AY146" s="199" t="str">
        <f t="shared" ca="1" si="48"/>
        <v/>
      </c>
    </row>
    <row r="147" spans="1:51">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30"/>
        <v>E08000019</v>
      </c>
      <c r="F147" s="29" t="str">
        <f ca="1">IF(E147="","",VLOOKUP(E147,'Org list'!$J$9:$K$636,2,0))</f>
        <v>Sheffield</v>
      </c>
      <c r="G147" s="196">
        <f ca="1">IFERROR(IF((VLOOKUP($E147,'DTOC Backsheet'!$D$5:$BS$182,G$9,FALSE))="","",(VLOOKUP($E147,'DTOC Backsheet'!$D$5:$BS$182,G$9,FALSE))),"")</f>
        <v>756.08130987100083</v>
      </c>
      <c r="H147" s="197">
        <f ca="1">IFERROR(IF((VLOOKUP($E147,'DTOC Backsheet'!$D$5:$BS$182,H$9,FALSE))="","",(VLOOKUP($E147,'DTOC Backsheet'!$D$5:$BS$182,H$9,FALSE))),"")</f>
        <v>726.15263623554085</v>
      </c>
      <c r="I147" s="197">
        <f ca="1">IFERROR(IF((VLOOKUP($E147,'DTOC Backsheet'!$D$5:$BS$182,I$9,FALSE))="","",(VLOOKUP($E147,'DTOC Backsheet'!$D$5:$BS$182,I$9,FALSE))),"")</f>
        <v>764.81960874266804</v>
      </c>
      <c r="J147" s="198">
        <f ca="1">IFERROR(IF((VLOOKUP($E147,'DTOC Backsheet'!$D$5:$BS$182,J$9,FALSE))="","",(VLOOKUP($E147,'DTOC Backsheet'!$D$5:$BS$182,J$9,FALSE))),"")</f>
        <v>980.21867592926344</v>
      </c>
      <c r="K147" s="223">
        <f ca="1">IFERROR(IF((VLOOKUP($E147,'DTOC Backsheet'!$D$5:$BS$182,K$9,FALSE))="","",(VLOOKUP($E147,'DTOC Backsheet'!$D$5:$BS$182,K$9,FALSE))),"")</f>
        <v>1019.1041059081822</v>
      </c>
      <c r="L147" s="199">
        <f ca="1">IFERROR(IF((VLOOKUP($E147,'DTOC Backsheet'!$D$5:$BS$182,L$9,FALSE))="","",(VLOOKUP($E147,'DTOC Backsheet'!$D$5:$BS$182,L$9,FALSE))),"")</f>
        <v>917.30292405325997</v>
      </c>
      <c r="M147" s="197">
        <f ca="1">IFERROR(IF((VLOOKUP($E147,'DTOC Backsheet'!$D$5:$BS$182,M$9,FALSE))="","",(VLOOKUP($E147,'DTOC Backsheet'!$D$5:$BS$182,M$9,FALSE))),"")</f>
        <v>1025.7341709145417</v>
      </c>
      <c r="N147" s="198">
        <f ca="1">IFERROR(IF((VLOOKUP($E147,'DTOC Backsheet'!$D$5:$BS$182,N$9,FALSE))="","",(VLOOKUP($E147,'DTOC Backsheet'!$D$5:$BS$182,N$9,FALSE))),"")</f>
        <v>1038.3198662631862</v>
      </c>
      <c r="O147" s="199">
        <f ca="1">IFERROR(IF((VLOOKUP($E147,'DTOC Backsheet'!$D$5:$BS$182,O$9,FALSE))="","",(VLOOKUP($E147,'DTOC Backsheet'!$D$5:$BS$182,O$9,FALSE))),"")</f>
        <v>1059.5853515074477</v>
      </c>
      <c r="P147" s="197">
        <f ca="1">IFERROR(IF((VLOOKUP($E147,'DTOC Backsheet'!$D$5:$BS$182,P$9,FALSE))="","",(VLOOKUP($E147,'DTOC Backsheet'!$D$5:$BS$182,P$9,FALSE))),"")</f>
        <v>702.62899205019789</v>
      </c>
      <c r="Q147" s="197">
        <f ca="1">IFERROR(IF((VLOOKUP($E147,'DTOC Backsheet'!$D$5:$BS$182,Q$9,FALSE))="","",(VLOOKUP($E147,'DTOC Backsheet'!$D$5:$BS$182,Q$9,FALSE))),"")</f>
        <v>516.88148828399369</v>
      </c>
      <c r="R147" s="197">
        <f ca="1">IFERROR(IF((VLOOKUP($E147,'DTOC Backsheet'!$D$5:$BS$182,R$9,FALSE))="","",(VLOOKUP($E147,'DTOC Backsheet'!$D$5:$BS$182,R$9,FALSE))),"")</f>
        <v>330.89529029565995</v>
      </c>
      <c r="S147" s="197">
        <f ca="1">IFERROR(IF((VLOOKUP($E147,'DTOC Backsheet'!$D$5:$BS$182,S$9,FALSE))="","",(VLOOKUP($E147,'DTOC Backsheet'!$D$5:$BS$182,S$9,FALSE))),"")</f>
        <v>330.89529029565995</v>
      </c>
      <c r="T147" s="223">
        <f ca="1">IFERROR(IF((VLOOKUP($E147,'DTOC Backsheet'!$D$5:$BS$182,T$9,FALSE))="","",(VLOOKUP($E147,'DTOC Backsheet'!$D$5:$BS$182,T$9,FALSE))),"")</f>
        <v>330.89529029565995</v>
      </c>
      <c r="U147" s="199">
        <f ca="1">IFERROR(IF((VLOOKUP($E147,'DTOC Backsheet'!$D$5:$BS$182,U$9,FALSE))="","",(VLOOKUP($E147,'DTOC Backsheet'!$D$5:$BS$182,U$9,FALSE))),"")</f>
        <v>330.89529029565995</v>
      </c>
      <c r="V147" s="197">
        <f ca="1">IFERROR(IF((VLOOKUP($E147,'DTOC Backsheet'!$D$5:$BS$182,V$9,FALSE))="","",(VLOOKUP($E147,'DTOC Backsheet'!$D$5:$BS$182,V$9,FALSE))),"")</f>
        <v>328.73218859899225</v>
      </c>
      <c r="W147" s="197">
        <f ca="1">IFERROR(IF((VLOOKUP($E147,'DTOC Backsheet'!$D$5:$BS$182,W$9,FALSE))="","",(VLOOKUP($E147,'DTOC Backsheet'!$D$5:$BS$182,W$9,FALSE))),"")</f>
        <v>328.73218859899225</v>
      </c>
      <c r="X147" s="200">
        <f ca="1">IFERROR(IF((VLOOKUP($E147,'DTOC Backsheet'!$D$5:$BS$182,X$9,FALSE))="","",(VLOOKUP($E147,'DTOC Backsheet'!$D$5:$BS$182,X$9,FALSE))),"")</f>
        <v>328.73218859899225</v>
      </c>
      <c r="Y147" s="196">
        <f ca="1">IFERROR(IF((VLOOKUP($E147,'DTOC Backsheet'!$D$5:$BS$182,Y$9,FALSE))="","",(VLOOKUP($E147,'DTOC Backsheet'!$D$5:$BS$182,Y$9,FALSE))),"")</f>
        <v>607.36829794580103</v>
      </c>
      <c r="Z147" s="197">
        <f ca="1">IFERROR(IF((VLOOKUP($E147,'DTOC Backsheet'!$D$5:$BS$182,Z$9,FALSE))="","",(VLOOKUP($E147,'DTOC Backsheet'!$D$5:$BS$182,Z$9,FALSE))),"")</f>
        <v>602.16042400843094</v>
      </c>
      <c r="AA147" s="197">
        <f ca="1">IFERROR(IF((VLOOKUP($E147,'DTOC Backsheet'!$D$5:$BS$182,AA$9,FALSE))="","",(VLOOKUP($E147,'DTOC Backsheet'!$D$5:$BS$182,AA$9,FALSE))),"")</f>
        <v>427.2626576117479</v>
      </c>
      <c r="AB147" s="197">
        <f ca="1">IFERROR(IF((VLOOKUP($E147,'DTOC Backsheet'!$D$5:$BS$182,AB$9,FALSE))="","",(VLOOKUP($E147,'DTOC Backsheet'!$D$5:$BS$182,AB$9,FALSE))),"")</f>
        <v>324.40714734868618</v>
      </c>
      <c r="AC147" s="223">
        <f ca="1">IFERROR(IF((VLOOKUP($E147,'DTOC Backsheet'!$D$5:$BS$182,AC$9,FALSE))="","",(VLOOKUP($E147,'DTOC Backsheet'!$D$5:$BS$182,AC$9,FALSE))),"")</f>
        <v>400.35530893533513</v>
      </c>
      <c r="AD147" s="199">
        <f ca="1">IFERROR(IF((VLOOKUP($E147,'DTOC Backsheet'!$D$5:$BS$182,AD$9,FALSE))="","",(VLOOKUP($E147,'DTOC Backsheet'!$D$5:$BS$182,AD$9,FALSE))),"")</f>
        <v>509.72066162010964</v>
      </c>
      <c r="AE147" s="197" t="str">
        <f ca="1">IFERROR(IF((VLOOKUP($E147,'DTOC Backsheet'!$D$5:$BS$182,AE$9,FALSE))="","",(VLOOKUP($E147,'DTOC Backsheet'!$D$5:$BS$182,AE$9,FALSE))),"")</f>
        <v/>
      </c>
      <c r="AF147" s="197" t="str">
        <f ca="1">IFERROR(IF((VLOOKUP($E147,'DTOC Backsheet'!$D$5:$BS$182,AF$9,FALSE))="","",(VLOOKUP($E147,'DTOC Backsheet'!$D$5:$BS$182,AF$9,FALSE))),"")</f>
        <v/>
      </c>
      <c r="AG147" s="201" t="str">
        <f ca="1">IFERROR(IF((VLOOKUP($E147,'DTOC Backsheet'!$D$5:$BS$182,AG$9,FALSE))="","",(VLOOKUP($E147,'DTOC Backsheet'!$D$5:$BS$182,AG$9,FALSE))),"")</f>
        <v/>
      </c>
      <c r="AH147" s="197">
        <f t="shared" ca="1" si="31"/>
        <v>148.71301192519979</v>
      </c>
      <c r="AI147" s="197">
        <f t="shared" ca="1" si="32"/>
        <v>123.99221222710992</v>
      </c>
      <c r="AJ147" s="197">
        <f t="shared" ca="1" si="33"/>
        <v>337.55695113092014</v>
      </c>
      <c r="AK147" s="197">
        <f t="shared" ca="1" si="34"/>
        <v>655.81152858057726</v>
      </c>
      <c r="AL147" s="200">
        <f t="shared" ca="1" si="35"/>
        <v>618.748796972847</v>
      </c>
      <c r="AM147" s="199">
        <f t="shared" ca="1" si="36"/>
        <v>407.58226243315033</v>
      </c>
      <c r="AN147" s="197" t="str">
        <f t="shared" ca="1" si="37"/>
        <v/>
      </c>
      <c r="AO147" s="197" t="str">
        <f t="shared" ca="1" si="38"/>
        <v/>
      </c>
      <c r="AP147" s="200" t="str">
        <f t="shared" ca="1" si="39"/>
        <v/>
      </c>
      <c r="AQ147" s="196">
        <f t="shared" ca="1" si="40"/>
        <v>95.260694104396862</v>
      </c>
      <c r="AR147" s="197">
        <f t="shared" ca="1" si="41"/>
        <v>-85.278935724437247</v>
      </c>
      <c r="AS147" s="197">
        <f t="shared" ca="1" si="42"/>
        <v>-96.36736731608795</v>
      </c>
      <c r="AT147" s="197">
        <f t="shared" ca="1" si="43"/>
        <v>6.4881429469737668</v>
      </c>
      <c r="AU147" s="200">
        <f t="shared" ca="1" si="44"/>
        <v>-69.460018639675184</v>
      </c>
      <c r="AV147" s="199">
        <f t="shared" ca="1" si="45"/>
        <v>-178.82537132444969</v>
      </c>
      <c r="AW147" s="197" t="str">
        <f t="shared" ca="1" si="46"/>
        <v/>
      </c>
      <c r="AX147" s="198" t="str">
        <f t="shared" ca="1" si="47"/>
        <v/>
      </c>
      <c r="AY147" s="199" t="str">
        <f t="shared" ca="1" si="48"/>
        <v/>
      </c>
    </row>
    <row r="148" spans="1:51">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30"/>
        <v>E06000051</v>
      </c>
      <c r="F148" s="29" t="str">
        <f ca="1">IF(E148="","",VLOOKUP(E148,'Org list'!$J$9:$K$636,2,0))</f>
        <v>Shropshire</v>
      </c>
      <c r="G148" s="196">
        <f ca="1">IFERROR(IF((VLOOKUP($E148,'DTOC Backsheet'!$D$5:$BS$182,G$9,FALSE))="","",(VLOOKUP($E148,'DTOC Backsheet'!$D$5:$BS$182,G$9,FALSE))),"")</f>
        <v>385.98679642726853</v>
      </c>
      <c r="H148" s="197">
        <f ca="1">IFERROR(IF((VLOOKUP($E148,'DTOC Backsheet'!$D$5:$BS$182,H$9,FALSE))="","",(VLOOKUP($E148,'DTOC Backsheet'!$D$5:$BS$182,H$9,FALSE))),"")</f>
        <v>627.22854419431144</v>
      </c>
      <c r="I148" s="197">
        <f ca="1">IFERROR(IF((VLOOKUP($E148,'DTOC Backsheet'!$D$5:$BS$182,I$9,FALSE))="","",(VLOOKUP($E148,'DTOC Backsheet'!$D$5:$BS$182,I$9,FALSE))),"")</f>
        <v>494.25138566906344</v>
      </c>
      <c r="J148" s="198">
        <f ca="1">IFERROR(IF((VLOOKUP($E148,'DTOC Backsheet'!$D$5:$BS$182,J$9,FALSE))="","",(VLOOKUP($E148,'DTOC Backsheet'!$D$5:$BS$182,J$9,FALSE))),"")</f>
        <v>439.72682804366673</v>
      </c>
      <c r="K148" s="223">
        <f ca="1">IFERROR(IF((VLOOKUP($E148,'DTOC Backsheet'!$D$5:$BS$182,K$9,FALSE))="","",(VLOOKUP($E148,'DTOC Backsheet'!$D$5:$BS$182,K$9,FALSE))),"")</f>
        <v>485.22933656558047</v>
      </c>
      <c r="L148" s="199">
        <f ca="1">IFERROR(IF((VLOOKUP($E148,'DTOC Backsheet'!$D$5:$BS$182,L$9,FALSE))="","",(VLOOKUP($E148,'DTOC Backsheet'!$D$5:$BS$182,L$9,FALSE))),"")</f>
        <v>658.60958455425191</v>
      </c>
      <c r="M148" s="197">
        <f ca="1">IFERROR(IF((VLOOKUP($E148,'DTOC Backsheet'!$D$5:$BS$182,M$9,FALSE))="","",(VLOOKUP($E148,'DTOC Backsheet'!$D$5:$BS$182,M$9,FALSE))),"")</f>
        <v>580.98053749744179</v>
      </c>
      <c r="N148" s="198">
        <f ca="1">IFERROR(IF((VLOOKUP($E148,'DTOC Backsheet'!$D$5:$BS$182,N$9,FALSE))="","",(VLOOKUP($E148,'DTOC Backsheet'!$D$5:$BS$182,N$9,FALSE))),"")</f>
        <v>527.59313675443366</v>
      </c>
      <c r="O148" s="199">
        <f ca="1">IFERROR(IF((VLOOKUP($E148,'DTOC Backsheet'!$D$5:$BS$182,O$9,FALSE))="","",(VLOOKUP($E148,'DTOC Backsheet'!$D$5:$BS$182,O$9,FALSE))),"")</f>
        <v>500.11432754847351</v>
      </c>
      <c r="P148" s="197">
        <f ca="1">IFERROR(IF((VLOOKUP($E148,'DTOC Backsheet'!$D$5:$BS$182,P$9,FALSE))="","",(VLOOKUP($E148,'DTOC Backsheet'!$D$5:$BS$182,P$9,FALSE))),"")</f>
        <v>274.67518072623614</v>
      </c>
      <c r="Q148" s="197">
        <f ca="1">IFERROR(IF((VLOOKUP($E148,'DTOC Backsheet'!$D$5:$BS$182,Q$9,FALSE))="","",(VLOOKUP($E148,'DTOC Backsheet'!$D$5:$BS$182,Q$9,FALSE))),"")</f>
        <v>274.67518072623614</v>
      </c>
      <c r="R148" s="197">
        <f ca="1">IFERROR(IF((VLOOKUP($E148,'DTOC Backsheet'!$D$5:$BS$182,R$9,FALSE))="","",(VLOOKUP($E148,'DTOC Backsheet'!$D$5:$BS$182,R$9,FALSE))),"")</f>
        <v>265.83241928939356</v>
      </c>
      <c r="S148" s="197">
        <f ca="1">IFERROR(IF((VLOOKUP($E148,'DTOC Backsheet'!$D$5:$BS$182,S$9,FALSE))="","",(VLOOKUP($E148,'DTOC Backsheet'!$D$5:$BS$182,S$9,FALSE))),"")</f>
        <v>274.67518072623614</v>
      </c>
      <c r="T148" s="223">
        <f ca="1">IFERROR(IF((VLOOKUP($E148,'DTOC Backsheet'!$D$5:$BS$182,T$9,FALSE))="","",(VLOOKUP($E148,'DTOC Backsheet'!$D$5:$BS$182,T$9,FALSE))),"")</f>
        <v>265.82681136914749</v>
      </c>
      <c r="U148" s="199">
        <f ca="1">IFERROR(IF((VLOOKUP($E148,'DTOC Backsheet'!$D$5:$BS$182,U$9,FALSE))="","",(VLOOKUP($E148,'DTOC Backsheet'!$D$5:$BS$182,U$9,FALSE))),"")</f>
        <v>274.68639656672838</v>
      </c>
      <c r="V148" s="197">
        <f ca="1">IFERROR(IF((VLOOKUP($E148,'DTOC Backsheet'!$D$5:$BS$182,V$9,FALSE))="","",(VLOOKUP($E148,'DTOC Backsheet'!$D$5:$BS$182,V$9,FALSE))),"")</f>
        <v>273.20214288197224</v>
      </c>
      <c r="W148" s="197">
        <f ca="1">IFERROR(IF((VLOOKUP($E148,'DTOC Backsheet'!$D$5:$BS$182,W$9,FALSE))="","",(VLOOKUP($E148,'DTOC Backsheet'!$D$5:$BS$182,W$9,FALSE))),"")</f>
        <v>246.76700421536017</v>
      </c>
      <c r="X148" s="200">
        <f ca="1">IFERROR(IF((VLOOKUP($E148,'DTOC Backsheet'!$D$5:$BS$182,X$9,FALSE))="","",(VLOOKUP($E148,'DTOC Backsheet'!$D$5:$BS$182,X$9,FALSE))),"")</f>
        <v>273.20214288197224</v>
      </c>
      <c r="Y148" s="196">
        <f ca="1">IFERROR(IF((VLOOKUP($E148,'DTOC Backsheet'!$D$5:$BS$182,Y$9,FALSE))="","",(VLOOKUP($E148,'DTOC Backsheet'!$D$5:$BS$182,Y$9,FALSE))),"")</f>
        <v>265.36678604612877</v>
      </c>
      <c r="Z148" s="197">
        <f ca="1">IFERROR(IF((VLOOKUP($E148,'DTOC Backsheet'!$D$5:$BS$182,Z$9,FALSE))="","",(VLOOKUP($E148,'DTOC Backsheet'!$D$5:$BS$182,Z$9,FALSE))),"")</f>
        <v>277.14341856296886</v>
      </c>
      <c r="AA148" s="197">
        <f ca="1">IFERROR(IF((VLOOKUP($E148,'DTOC Backsheet'!$D$5:$BS$182,AA$9,FALSE))="","",(VLOOKUP($E148,'DTOC Backsheet'!$D$5:$BS$182,AA$9,FALSE))),"")</f>
        <v>256.33803444988479</v>
      </c>
      <c r="AB148" s="197">
        <f ca="1">IFERROR(IF((VLOOKUP($E148,'DTOC Backsheet'!$D$5:$BS$182,AB$9,FALSE))="","",(VLOOKUP($E148,'DTOC Backsheet'!$D$5:$BS$182,AB$9,FALSE))),"")</f>
        <v>225.32623548887267</v>
      </c>
      <c r="AC148" s="223">
        <f ca="1">IFERROR(IF((VLOOKUP($E148,'DTOC Backsheet'!$D$5:$BS$182,AC$9,FALSE))="","",(VLOOKUP($E148,'DTOC Backsheet'!$D$5:$BS$182,AC$9,FALSE))),"")</f>
        <v>206.09106904470065</v>
      </c>
      <c r="AD148" s="199">
        <f ca="1">IFERROR(IF((VLOOKUP($E148,'DTOC Backsheet'!$D$5:$BS$182,AD$9,FALSE))="","",(VLOOKUP($E148,'DTOC Backsheet'!$D$5:$BS$182,AD$9,FALSE))),"")</f>
        <v>188.81867468666857</v>
      </c>
      <c r="AE148" s="197" t="str">
        <f ca="1">IFERROR(IF((VLOOKUP($E148,'DTOC Backsheet'!$D$5:$BS$182,AE$9,FALSE))="","",(VLOOKUP($E148,'DTOC Backsheet'!$D$5:$BS$182,AE$9,FALSE))),"")</f>
        <v/>
      </c>
      <c r="AF148" s="197" t="str">
        <f ca="1">IFERROR(IF((VLOOKUP($E148,'DTOC Backsheet'!$D$5:$BS$182,AF$9,FALSE))="","",(VLOOKUP($E148,'DTOC Backsheet'!$D$5:$BS$182,AF$9,FALSE))),"")</f>
        <v/>
      </c>
      <c r="AG148" s="201" t="str">
        <f ca="1">IFERROR(IF((VLOOKUP($E148,'DTOC Backsheet'!$D$5:$BS$182,AG$9,FALSE))="","",(VLOOKUP($E148,'DTOC Backsheet'!$D$5:$BS$182,AG$9,FALSE))),"")</f>
        <v/>
      </c>
      <c r="AH148" s="197">
        <f t="shared" ca="1" si="31"/>
        <v>120.62001038113976</v>
      </c>
      <c r="AI148" s="197">
        <f t="shared" ca="1" si="32"/>
        <v>350.08512563134258</v>
      </c>
      <c r="AJ148" s="197">
        <f t="shared" ca="1" si="33"/>
        <v>237.91335121917865</v>
      </c>
      <c r="AK148" s="197">
        <f t="shared" ca="1" si="34"/>
        <v>214.40059255479406</v>
      </c>
      <c r="AL148" s="200">
        <f t="shared" ca="1" si="35"/>
        <v>279.13826752087982</v>
      </c>
      <c r="AM148" s="199">
        <f t="shared" ca="1" si="36"/>
        <v>469.79090986758331</v>
      </c>
      <c r="AN148" s="197" t="str">
        <f t="shared" ca="1" si="37"/>
        <v/>
      </c>
      <c r="AO148" s="197" t="str">
        <f t="shared" ca="1" si="38"/>
        <v/>
      </c>
      <c r="AP148" s="200" t="str">
        <f t="shared" ca="1" si="39"/>
        <v/>
      </c>
      <c r="AQ148" s="196">
        <f t="shared" ca="1" si="40"/>
        <v>9.3083946801073694</v>
      </c>
      <c r="AR148" s="197">
        <f t="shared" ca="1" si="41"/>
        <v>-2.468237836732726</v>
      </c>
      <c r="AS148" s="197">
        <f t="shared" ca="1" si="42"/>
        <v>9.4943848395087684</v>
      </c>
      <c r="AT148" s="197">
        <f t="shared" ca="1" si="43"/>
        <v>49.348945237363466</v>
      </c>
      <c r="AU148" s="200">
        <f t="shared" ca="1" si="44"/>
        <v>59.735742324446846</v>
      </c>
      <c r="AV148" s="199">
        <f t="shared" ca="1" si="45"/>
        <v>85.867721880059804</v>
      </c>
      <c r="AW148" s="197" t="str">
        <f t="shared" ca="1" si="46"/>
        <v/>
      </c>
      <c r="AX148" s="198" t="str">
        <f t="shared" ca="1" si="47"/>
        <v/>
      </c>
      <c r="AY148" s="199" t="str">
        <f t="shared" ca="1" si="48"/>
        <v/>
      </c>
    </row>
    <row r="149" spans="1:51">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30"/>
        <v>E06000039</v>
      </c>
      <c r="F149" s="29" t="str">
        <f ca="1">IF(E149="","",VLOOKUP(E149,'Org list'!$J$9:$K$636,2,0))</f>
        <v>Slough</v>
      </c>
      <c r="G149" s="196">
        <f ca="1">IFERROR(IF((VLOOKUP($E149,'DTOC Backsheet'!$D$5:$BS$182,G$9,FALSE))="","",(VLOOKUP($E149,'DTOC Backsheet'!$D$5:$BS$182,G$9,FALSE))),"")</f>
        <v>279.3795328623703</v>
      </c>
      <c r="H149" s="197">
        <f ca="1">IFERROR(IF((VLOOKUP($E149,'DTOC Backsheet'!$D$5:$BS$182,H$9,FALSE))="","",(VLOOKUP($E149,'DTOC Backsheet'!$D$5:$BS$182,H$9,FALSE))),"")</f>
        <v>317.94707780296687</v>
      </c>
      <c r="I149" s="197">
        <f ca="1">IFERROR(IF((VLOOKUP($E149,'DTOC Backsheet'!$D$5:$BS$182,I$9,FALSE))="","",(VLOOKUP($E149,'DTOC Backsheet'!$D$5:$BS$182,I$9,FALSE))),"")</f>
        <v>293.48961027966175</v>
      </c>
      <c r="J149" s="198">
        <f ca="1">IFERROR(IF((VLOOKUP($E149,'DTOC Backsheet'!$D$5:$BS$182,J$9,FALSE))="","",(VLOOKUP($E149,'DTOC Backsheet'!$D$5:$BS$182,J$9,FALSE))),"")</f>
        <v>246.45601888869029</v>
      </c>
      <c r="K149" s="223">
        <f ca="1">IFERROR(IF((VLOOKUP($E149,'DTOC Backsheet'!$D$5:$BS$182,K$9,FALSE))="","",(VLOOKUP($E149,'DTOC Backsheet'!$D$5:$BS$182,K$9,FALSE))),"")</f>
        <v>321.70976511424459</v>
      </c>
      <c r="L149" s="199">
        <f ca="1">IFERROR(IF((VLOOKUP($E149,'DTOC Backsheet'!$D$5:$BS$182,L$9,FALSE))="","",(VLOOKUP($E149,'DTOC Backsheet'!$D$5:$BS$182,L$9,FALSE))),"")</f>
        <v>380.97209026686858</v>
      </c>
      <c r="M149" s="197">
        <f ca="1">IFERROR(IF((VLOOKUP($E149,'DTOC Backsheet'!$D$5:$BS$182,M$9,FALSE))="","",(VLOOKUP($E149,'DTOC Backsheet'!$D$5:$BS$182,M$9,FALSE))),"")</f>
        <v>330.09076649930574</v>
      </c>
      <c r="N149" s="198">
        <f ca="1">IFERROR(IF((VLOOKUP($E149,'DTOC Backsheet'!$D$5:$BS$182,N$9,FALSE))="","",(VLOOKUP($E149,'DTOC Backsheet'!$D$5:$BS$182,N$9,FALSE))),"")</f>
        <v>170.15946554752941</v>
      </c>
      <c r="O149" s="199">
        <f ca="1">IFERROR(IF((VLOOKUP($E149,'DTOC Backsheet'!$D$5:$BS$182,O$9,FALSE))="","",(VLOOKUP($E149,'DTOC Backsheet'!$D$5:$BS$182,O$9,FALSE))),"")</f>
        <v>295.68694013177242</v>
      </c>
      <c r="P149" s="197">
        <f ca="1">IFERROR(IF((VLOOKUP($E149,'DTOC Backsheet'!$D$5:$BS$182,P$9,FALSE))="","",(VLOOKUP($E149,'DTOC Backsheet'!$D$5:$BS$182,P$9,FALSE))),"")</f>
        <v>279.87977666560852</v>
      </c>
      <c r="Q149" s="197">
        <f ca="1">IFERROR(IF((VLOOKUP($E149,'DTOC Backsheet'!$D$5:$BS$182,Q$9,FALSE))="","",(VLOOKUP($E149,'DTOC Backsheet'!$D$5:$BS$182,Q$9,FALSE))),"")</f>
        <v>278.94994352054005</v>
      </c>
      <c r="R149" s="197">
        <f ca="1">IFERROR(IF((VLOOKUP($E149,'DTOC Backsheet'!$D$5:$BS$182,R$9,FALSE))="","",(VLOOKUP($E149,'DTOC Backsheet'!$D$5:$BS$182,R$9,FALSE))),"")</f>
        <v>278.94994352054005</v>
      </c>
      <c r="S149" s="197">
        <f ca="1">IFERROR(IF((VLOOKUP($E149,'DTOC Backsheet'!$D$5:$BS$182,S$9,FALSE))="","",(VLOOKUP($E149,'DTOC Backsheet'!$D$5:$BS$182,S$9,FALSE))),"")</f>
        <v>297.54660642190936</v>
      </c>
      <c r="T149" s="223">
        <f ca="1">IFERROR(IF((VLOOKUP($E149,'DTOC Backsheet'!$D$5:$BS$182,T$9,FALSE))="","",(VLOOKUP($E149,'DTOC Backsheet'!$D$5:$BS$182,T$9,FALSE))),"")</f>
        <v>246.75423667871897</v>
      </c>
      <c r="U149" s="199">
        <f ca="1">IFERROR(IF((VLOOKUP($E149,'DTOC Backsheet'!$D$5:$BS$182,U$9,FALSE))="","",(VLOOKUP($E149,'DTOC Backsheet'!$D$5:$BS$182,U$9,FALSE))),"")</f>
        <v>254.97937790134296</v>
      </c>
      <c r="V149" s="197">
        <f ca="1">IFERROR(IF((VLOOKUP($E149,'DTOC Backsheet'!$D$5:$BS$182,V$9,FALSE))="","",(VLOOKUP($E149,'DTOC Backsheet'!$D$5:$BS$182,V$9,FALSE))),"")</f>
        <v>252.88357457229085</v>
      </c>
      <c r="W149" s="197">
        <f ca="1">IFERROR(IF((VLOOKUP($E149,'DTOC Backsheet'!$D$5:$BS$182,W$9,FALSE))="","",(VLOOKUP($E149,'DTOC Backsheet'!$D$5:$BS$182,W$9,FALSE))),"")</f>
        <v>228.41097058142398</v>
      </c>
      <c r="X149" s="200">
        <f ca="1">IFERROR(IF((VLOOKUP($E149,'DTOC Backsheet'!$D$5:$BS$182,X$9,FALSE))="","",(VLOOKUP($E149,'DTOC Backsheet'!$D$5:$BS$182,X$9,FALSE))),"")</f>
        <v>252.88357457229085</v>
      </c>
      <c r="Y149" s="196">
        <f ca="1">IFERROR(IF((VLOOKUP($E149,'DTOC Backsheet'!$D$5:$BS$182,Y$9,FALSE))="","",(VLOOKUP($E149,'DTOC Backsheet'!$D$5:$BS$182,Y$9,FALSE))),"")</f>
        <v>219.44062223615816</v>
      </c>
      <c r="Z149" s="197">
        <f ca="1">IFERROR(IF((VLOOKUP($E149,'DTOC Backsheet'!$D$5:$BS$182,Z$9,FALSE))="","",(VLOOKUP($E149,'DTOC Backsheet'!$D$5:$BS$182,Z$9,FALSE))),"")</f>
        <v>301.26593900218319</v>
      </c>
      <c r="AA149" s="197">
        <f ca="1">IFERROR(IF((VLOOKUP($E149,'DTOC Backsheet'!$D$5:$BS$182,AA$9,FALSE))="","",(VLOOKUP($E149,'DTOC Backsheet'!$D$5:$BS$182,AA$9,FALSE))),"")</f>
        <v>221.30028852629511</v>
      </c>
      <c r="AB149" s="197">
        <f ca="1">IFERROR(IF((VLOOKUP($E149,'DTOC Backsheet'!$D$5:$BS$182,AB$9,FALSE))="","",(VLOOKUP($E149,'DTOC Backsheet'!$D$5:$BS$182,AB$9,FALSE))),"")</f>
        <v>180.38763014328256</v>
      </c>
      <c r="AC149" s="223">
        <f ca="1">IFERROR(IF((VLOOKUP($E149,'DTOC Backsheet'!$D$5:$BS$182,AC$9,FALSE))="","",(VLOOKUP($E149,'DTOC Backsheet'!$D$5:$BS$182,AC$9,FALSE))),"")</f>
        <v>218.51078909108972</v>
      </c>
      <c r="AD149" s="199">
        <f ca="1">IFERROR(IF((VLOOKUP($E149,'DTOC Backsheet'!$D$5:$BS$182,AD$9,FALSE))="","",(VLOOKUP($E149,'DTOC Backsheet'!$D$5:$BS$182,AD$9,FALSE))),"")</f>
        <v>199.91412618972035</v>
      </c>
      <c r="AE149" s="197" t="str">
        <f ca="1">IFERROR(IF((VLOOKUP($E149,'DTOC Backsheet'!$D$5:$BS$182,AE$9,FALSE))="","",(VLOOKUP($E149,'DTOC Backsheet'!$D$5:$BS$182,AE$9,FALSE))),"")</f>
        <v/>
      </c>
      <c r="AF149" s="197" t="str">
        <f ca="1">IFERROR(IF((VLOOKUP($E149,'DTOC Backsheet'!$D$5:$BS$182,AF$9,FALSE))="","",(VLOOKUP($E149,'DTOC Backsheet'!$D$5:$BS$182,AF$9,FALSE))),"")</f>
        <v/>
      </c>
      <c r="AG149" s="201" t="str">
        <f ca="1">IFERROR(IF((VLOOKUP($E149,'DTOC Backsheet'!$D$5:$BS$182,AG$9,FALSE))="","",(VLOOKUP($E149,'DTOC Backsheet'!$D$5:$BS$182,AG$9,FALSE))),"")</f>
        <v/>
      </c>
      <c r="AH149" s="197">
        <f t="shared" ca="1" si="31"/>
        <v>59.938910626212135</v>
      </c>
      <c r="AI149" s="197">
        <f t="shared" ca="1" si="32"/>
        <v>16.681138800783685</v>
      </c>
      <c r="AJ149" s="197">
        <f t="shared" ca="1" si="33"/>
        <v>72.189321753366642</v>
      </c>
      <c r="AK149" s="197">
        <f t="shared" ca="1" si="34"/>
        <v>66.068388745407731</v>
      </c>
      <c r="AL149" s="200">
        <f t="shared" ca="1" si="35"/>
        <v>103.19897602315487</v>
      </c>
      <c r="AM149" s="199">
        <f t="shared" ca="1" si="36"/>
        <v>181.05796407714823</v>
      </c>
      <c r="AN149" s="197" t="str">
        <f t="shared" ca="1" si="37"/>
        <v/>
      </c>
      <c r="AO149" s="197" t="str">
        <f t="shared" ca="1" si="38"/>
        <v/>
      </c>
      <c r="AP149" s="200" t="str">
        <f t="shared" ca="1" si="39"/>
        <v/>
      </c>
      <c r="AQ149" s="196">
        <f t="shared" ca="1" si="40"/>
        <v>60.439154429450355</v>
      </c>
      <c r="AR149" s="197">
        <f t="shared" ca="1" si="41"/>
        <v>-22.315995481643142</v>
      </c>
      <c r="AS149" s="197">
        <f t="shared" ca="1" si="42"/>
        <v>57.649654994244941</v>
      </c>
      <c r="AT149" s="197">
        <f t="shared" ca="1" si="43"/>
        <v>117.1589762786268</v>
      </c>
      <c r="AU149" s="200">
        <f t="shared" ca="1" si="44"/>
        <v>28.243447587629248</v>
      </c>
      <c r="AV149" s="199">
        <f t="shared" ca="1" si="45"/>
        <v>55.065251711622608</v>
      </c>
      <c r="AW149" s="197" t="str">
        <f t="shared" ca="1" si="46"/>
        <v/>
      </c>
      <c r="AX149" s="198" t="str">
        <f t="shared" ca="1" si="47"/>
        <v/>
      </c>
      <c r="AY149" s="199" t="str">
        <f t="shared" ca="1" si="48"/>
        <v/>
      </c>
    </row>
    <row r="150" spans="1:51">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30"/>
        <v>E08000029</v>
      </c>
      <c r="F150" s="29" t="str">
        <f ca="1">IF(E150="","",VLOOKUP(E150,'Org list'!$J$9:$K$636,2,0))</f>
        <v>Solihull</v>
      </c>
      <c r="G150" s="196">
        <f ca="1">IFERROR(IF((VLOOKUP($E150,'DTOC Backsheet'!$D$5:$BS$182,G$9,FALSE))="","",(VLOOKUP($E150,'DTOC Backsheet'!$D$5:$BS$182,G$9,FALSE))),"")</f>
        <v>556.91355497489371</v>
      </c>
      <c r="H150" s="197">
        <f ca="1">IFERROR(IF((VLOOKUP($E150,'DTOC Backsheet'!$D$5:$BS$182,H$9,FALSE))="","",(VLOOKUP($E150,'DTOC Backsheet'!$D$5:$BS$182,H$9,FALSE))),"")</f>
        <v>440.1122256071863</v>
      </c>
      <c r="I150" s="197">
        <f ca="1">IFERROR(IF((VLOOKUP($E150,'DTOC Backsheet'!$D$5:$BS$182,I$9,FALSE))="","",(VLOOKUP($E150,'DTOC Backsheet'!$D$5:$BS$182,I$9,FALSE))),"")</f>
        <v>526.20805086276448</v>
      </c>
      <c r="J150" s="198">
        <f ca="1">IFERROR(IF((VLOOKUP($E150,'DTOC Backsheet'!$D$5:$BS$182,J$9,FALSE))="","",(VLOOKUP($E150,'DTOC Backsheet'!$D$5:$BS$182,J$9,FALSE))),"")</f>
        <v>440.1122256071863</v>
      </c>
      <c r="K150" s="223">
        <f ca="1">IFERROR(IF((VLOOKUP($E150,'DTOC Backsheet'!$D$5:$BS$182,K$9,FALSE))="","",(VLOOKUP($E150,'DTOC Backsheet'!$D$5:$BS$182,K$9,FALSE))),"")</f>
        <v>411.81499632738087</v>
      </c>
      <c r="L150" s="199">
        <f ca="1">IFERROR(IF((VLOOKUP($E150,'DTOC Backsheet'!$D$5:$BS$182,L$9,FALSE))="","",(VLOOKUP($E150,'DTOC Backsheet'!$D$5:$BS$182,L$9,FALSE))),"")</f>
        <v>343.78123231423172</v>
      </c>
      <c r="M150" s="197">
        <f ca="1">IFERROR(IF((VLOOKUP($E150,'DTOC Backsheet'!$D$5:$BS$182,M$9,FALSE))="","",(VLOOKUP($E150,'DTOC Backsheet'!$D$5:$BS$182,M$9,FALSE))),"")</f>
        <v>386.40007573441483</v>
      </c>
      <c r="N150" s="198">
        <f ca="1">IFERROR(IF((VLOOKUP($E150,'DTOC Backsheet'!$D$5:$BS$182,N$9,FALSE))="","",(VLOOKUP($E150,'DTOC Backsheet'!$D$5:$BS$182,N$9,FALSE))),"")</f>
        <v>525.6001030176202</v>
      </c>
      <c r="O150" s="199">
        <f ca="1">IFERROR(IF((VLOOKUP($E150,'DTOC Backsheet'!$D$5:$BS$182,O$9,FALSE))="","",(VLOOKUP($E150,'DTOC Backsheet'!$D$5:$BS$182,O$9,FALSE))),"")</f>
        <v>538.20010548722053</v>
      </c>
      <c r="P150" s="197">
        <f ca="1">IFERROR(IF((VLOOKUP($E150,'DTOC Backsheet'!$D$5:$BS$182,P$9,FALSE))="","",(VLOOKUP($E150,'DTOC Backsheet'!$D$5:$BS$182,P$9,FALSE))),"")</f>
        <v>474.17074182895726</v>
      </c>
      <c r="Q150" s="197">
        <f ca="1">IFERROR(IF((VLOOKUP($E150,'DTOC Backsheet'!$D$5:$BS$182,Q$9,FALSE))="","",(VLOOKUP($E150,'DTOC Backsheet'!$D$5:$BS$182,Q$9,FALSE))),"")</f>
        <v>381.17053760091716</v>
      </c>
      <c r="R150" s="197">
        <f ca="1">IFERROR(IF((VLOOKUP($E150,'DTOC Backsheet'!$D$5:$BS$182,R$9,FALSE))="","",(VLOOKUP($E150,'DTOC Backsheet'!$D$5:$BS$182,R$9,FALSE))),"")</f>
        <v>279.00061268412003</v>
      </c>
      <c r="S150" s="197">
        <f ca="1">IFERROR(IF((VLOOKUP($E150,'DTOC Backsheet'!$D$5:$BS$182,S$9,FALSE))="","",(VLOOKUP($E150,'DTOC Backsheet'!$D$5:$BS$182,S$9,FALSE))),"")</f>
        <v>288.30063310692412</v>
      </c>
      <c r="T150" s="223">
        <f ca="1">IFERROR(IF((VLOOKUP($E150,'DTOC Backsheet'!$D$5:$BS$182,T$9,FALSE))="","",(VLOOKUP($E150,'DTOC Backsheet'!$D$5:$BS$182,T$9,FALSE))),"")</f>
        <v>267.54005243785025</v>
      </c>
      <c r="U150" s="199">
        <f ca="1">IFERROR(IF((VLOOKUP($E150,'DTOC Backsheet'!$D$5:$BS$182,U$9,FALSE))="","",(VLOOKUP($E150,'DTOC Backsheet'!$D$5:$BS$182,U$9,FALSE))),"")</f>
        <v>276.45805418577856</v>
      </c>
      <c r="V150" s="197">
        <f ca="1">IFERROR(IF((VLOOKUP($E150,'DTOC Backsheet'!$D$5:$BS$182,V$9,FALSE))="","",(VLOOKUP($E150,'DTOC Backsheet'!$D$5:$BS$182,V$9,FALSE))),"")</f>
        <v>275.2611370499929</v>
      </c>
      <c r="W150" s="197">
        <f ca="1">IFERROR(IF((VLOOKUP($E150,'DTOC Backsheet'!$D$5:$BS$182,W$9,FALSE))="","",(VLOOKUP($E150,'DTOC Backsheet'!$D$5:$BS$182,W$9,FALSE))),"")</f>
        <v>248.62296249676774</v>
      </c>
      <c r="X150" s="200">
        <f ca="1">IFERROR(IF((VLOOKUP($E150,'DTOC Backsheet'!$D$5:$BS$182,X$9,FALSE))="","",(VLOOKUP($E150,'DTOC Backsheet'!$D$5:$BS$182,X$9,FALSE))),"")</f>
        <v>275.2611370499929</v>
      </c>
      <c r="Y150" s="196">
        <f ca="1">IFERROR(IF((VLOOKUP($E150,'DTOC Backsheet'!$D$5:$BS$182,Y$9,FALSE))="","",(VLOOKUP($E150,'DTOC Backsheet'!$D$5:$BS$182,Y$9,FALSE))),"")</f>
        <v>438.00008584801674</v>
      </c>
      <c r="Z150" s="197">
        <f ca="1">IFERROR(IF((VLOOKUP($E150,'DTOC Backsheet'!$D$5:$BS$182,Z$9,FALSE))="","",(VLOOKUP($E150,'DTOC Backsheet'!$D$5:$BS$182,Z$9,FALSE))),"")</f>
        <v>426.60008361361633</v>
      </c>
      <c r="AA150" s="197">
        <f ca="1">IFERROR(IF((VLOOKUP($E150,'DTOC Backsheet'!$D$5:$BS$182,AA$9,FALSE))="","",(VLOOKUP($E150,'DTOC Backsheet'!$D$5:$BS$182,AA$9,FALSE))),"")</f>
        <v>241.80004739280926</v>
      </c>
      <c r="AB150" s="197">
        <f ca="1">IFERROR(IF((VLOOKUP($E150,'DTOC Backsheet'!$D$5:$BS$182,AB$9,FALSE))="","",(VLOOKUP($E150,'DTOC Backsheet'!$D$5:$BS$182,AB$9,FALSE))),"")</f>
        <v>198.60003892560761</v>
      </c>
      <c r="AC150" s="223">
        <f ca="1">IFERROR(IF((VLOOKUP($E150,'DTOC Backsheet'!$D$5:$BS$182,AC$9,FALSE))="","",(VLOOKUP($E150,'DTOC Backsheet'!$D$5:$BS$182,AC$9,FALSE))),"")</f>
        <v>242.40004751040928</v>
      </c>
      <c r="AD150" s="199">
        <f ca="1">IFERROR(IF((VLOOKUP($E150,'DTOC Backsheet'!$D$5:$BS$182,AD$9,FALSE))="","",(VLOOKUP($E150,'DTOC Backsheet'!$D$5:$BS$182,AD$9,FALSE))),"")</f>
        <v>261.60005127361006</v>
      </c>
      <c r="AE150" s="197" t="str">
        <f ca="1">IFERROR(IF((VLOOKUP($E150,'DTOC Backsheet'!$D$5:$BS$182,AE$9,FALSE))="","",(VLOOKUP($E150,'DTOC Backsheet'!$D$5:$BS$182,AE$9,FALSE))),"")</f>
        <v/>
      </c>
      <c r="AF150" s="197" t="str">
        <f ca="1">IFERROR(IF((VLOOKUP($E150,'DTOC Backsheet'!$D$5:$BS$182,AF$9,FALSE))="","",(VLOOKUP($E150,'DTOC Backsheet'!$D$5:$BS$182,AF$9,FALSE))),"")</f>
        <v/>
      </c>
      <c r="AG150" s="201" t="str">
        <f ca="1">IFERROR(IF((VLOOKUP($E150,'DTOC Backsheet'!$D$5:$BS$182,AG$9,FALSE))="","",(VLOOKUP($E150,'DTOC Backsheet'!$D$5:$BS$182,AG$9,FALSE))),"")</f>
        <v/>
      </c>
      <c r="AH150" s="197">
        <f t="shared" ca="1" si="31"/>
        <v>118.91346912687698</v>
      </c>
      <c r="AI150" s="197">
        <f t="shared" ca="1" si="32"/>
        <v>13.512141993569969</v>
      </c>
      <c r="AJ150" s="197">
        <f t="shared" ca="1" si="33"/>
        <v>284.40800346995525</v>
      </c>
      <c r="AK150" s="197">
        <f t="shared" ca="1" si="34"/>
        <v>241.5121866815787</v>
      </c>
      <c r="AL150" s="200">
        <f t="shared" ca="1" si="35"/>
        <v>169.41494881697159</v>
      </c>
      <c r="AM150" s="199">
        <f t="shared" ca="1" si="36"/>
        <v>82.181181040621652</v>
      </c>
      <c r="AN150" s="197" t="str">
        <f t="shared" ca="1" si="37"/>
        <v/>
      </c>
      <c r="AO150" s="197" t="str">
        <f t="shared" ca="1" si="38"/>
        <v/>
      </c>
      <c r="AP150" s="200" t="str">
        <f t="shared" ca="1" si="39"/>
        <v/>
      </c>
      <c r="AQ150" s="196">
        <f t="shared" ca="1" si="40"/>
        <v>36.170655980940523</v>
      </c>
      <c r="AR150" s="197">
        <f t="shared" ca="1" si="41"/>
        <v>-45.429546012699177</v>
      </c>
      <c r="AS150" s="197">
        <f t="shared" ca="1" si="42"/>
        <v>37.200565291310767</v>
      </c>
      <c r="AT150" s="197">
        <f t="shared" ca="1" si="43"/>
        <v>89.700594181316518</v>
      </c>
      <c r="AU150" s="200">
        <f t="shared" ca="1" si="44"/>
        <v>25.14000492744097</v>
      </c>
      <c r="AV150" s="199">
        <f t="shared" ca="1" si="45"/>
        <v>14.858002912168502</v>
      </c>
      <c r="AW150" s="197" t="str">
        <f t="shared" ca="1" si="46"/>
        <v/>
      </c>
      <c r="AX150" s="198" t="str">
        <f t="shared" ca="1" si="47"/>
        <v/>
      </c>
      <c r="AY150" s="199" t="str">
        <f t="shared" ca="1" si="48"/>
        <v/>
      </c>
    </row>
    <row r="151" spans="1:51">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30"/>
        <v>E10000027</v>
      </c>
      <c r="F151" s="29" t="str">
        <f ca="1">IF(E151="","",VLOOKUP(E151,'Org list'!$J$9:$K$636,2,0))</f>
        <v>Somerset</v>
      </c>
      <c r="G151" s="196">
        <f ca="1">IFERROR(IF((VLOOKUP($E151,'DTOC Backsheet'!$D$5:$BS$182,G$9,FALSE))="","",(VLOOKUP($E151,'DTOC Backsheet'!$D$5:$BS$182,G$9,FALSE))),"")</f>
        <v>751.76222575963084</v>
      </c>
      <c r="H151" s="197">
        <f ca="1">IFERROR(IF((VLOOKUP($E151,'DTOC Backsheet'!$D$5:$BS$182,H$9,FALSE))="","",(VLOOKUP($E151,'DTOC Backsheet'!$D$5:$BS$182,H$9,FALSE))),"")</f>
        <v>754.02656981312373</v>
      </c>
      <c r="I151" s="197">
        <f ca="1">IFERROR(IF((VLOOKUP($E151,'DTOC Backsheet'!$D$5:$BS$182,I$9,FALSE))="","",(VLOOKUP($E151,'DTOC Backsheet'!$D$5:$BS$182,I$9,FALSE))),"")</f>
        <v>754.47943862382226</v>
      </c>
      <c r="J151" s="198">
        <f ca="1">IFERROR(IF((VLOOKUP($E151,'DTOC Backsheet'!$D$5:$BS$182,J$9,FALSE))="","",(VLOOKUP($E151,'DTOC Backsheet'!$D$5:$BS$182,J$9,FALSE))),"")</f>
        <v>816.52246568952683</v>
      </c>
      <c r="K151" s="223">
        <f ca="1">IFERROR(IF((VLOOKUP($E151,'DTOC Backsheet'!$D$5:$BS$182,K$9,FALSE))="","",(VLOOKUP($E151,'DTOC Backsheet'!$D$5:$BS$182,K$9,FALSE))),"")</f>
        <v>753.80013540777441</v>
      </c>
      <c r="L151" s="199">
        <f ca="1">IFERROR(IF((VLOOKUP($E151,'DTOC Backsheet'!$D$5:$BS$182,L$9,FALSE))="","",(VLOOKUP($E151,'DTOC Backsheet'!$D$5:$BS$182,L$9,FALSE))),"")</f>
        <v>649.18744013640412</v>
      </c>
      <c r="M151" s="197">
        <f ca="1">IFERROR(IF((VLOOKUP($E151,'DTOC Backsheet'!$D$5:$BS$182,M$9,FALSE))="","",(VLOOKUP($E151,'DTOC Backsheet'!$D$5:$BS$182,M$9,FALSE))),"")</f>
        <v>569.88377191049756</v>
      </c>
      <c r="N151" s="198">
        <f ca="1">IFERROR(IF((VLOOKUP($E151,'DTOC Backsheet'!$D$5:$BS$182,N$9,FALSE))="","",(VLOOKUP($E151,'DTOC Backsheet'!$D$5:$BS$182,N$9,FALSE))),"")</f>
        <v>660.63968634104151</v>
      </c>
      <c r="O151" s="199">
        <f ca="1">IFERROR(IF((VLOOKUP($E151,'DTOC Backsheet'!$D$5:$BS$182,O$9,FALSE))="","",(VLOOKUP($E151,'DTOC Backsheet'!$D$5:$BS$182,O$9,FALSE))),"")</f>
        <v>775.83859019427553</v>
      </c>
      <c r="P151" s="197">
        <f ca="1">IFERROR(IF((VLOOKUP($E151,'DTOC Backsheet'!$D$5:$BS$182,P$9,FALSE))="","",(VLOOKUP($E151,'DTOC Backsheet'!$D$5:$BS$182,P$9,FALSE))),"")</f>
        <v>415.31581240840291</v>
      </c>
      <c r="Q151" s="197">
        <f ca="1">IFERROR(IF((VLOOKUP($E151,'DTOC Backsheet'!$D$5:$BS$182,Q$9,FALSE))="","",(VLOOKUP($E151,'DTOC Backsheet'!$D$5:$BS$182,Q$9,FALSE))),"")</f>
        <v>390.51296786365657</v>
      </c>
      <c r="R151" s="197">
        <f ca="1">IFERROR(IF((VLOOKUP($E151,'DTOC Backsheet'!$D$5:$BS$182,R$9,FALSE))="","",(VLOOKUP($E151,'DTOC Backsheet'!$D$5:$BS$182,R$9,FALSE))),"")</f>
        <v>355.54138707111878</v>
      </c>
      <c r="S151" s="197">
        <f ca="1">IFERROR(IF((VLOOKUP($E151,'DTOC Backsheet'!$D$5:$BS$182,S$9,FALSE))="","",(VLOOKUP($E151,'DTOC Backsheet'!$D$5:$BS$182,S$9,FALSE))),"")</f>
        <v>342.45307153117278</v>
      </c>
      <c r="T151" s="223">
        <f ca="1">IFERROR(IF((VLOOKUP($E151,'DTOC Backsheet'!$D$5:$BS$182,T$9,FALSE))="","",(VLOOKUP($E151,'DTOC Backsheet'!$D$5:$BS$182,T$9,FALSE))),"")</f>
        <v>320.23937327342242</v>
      </c>
      <c r="U151" s="199">
        <f ca="1">IFERROR(IF((VLOOKUP($E151,'DTOC Backsheet'!$D$5:$BS$182,U$9,FALSE))="","",(VLOOKUP($E151,'DTOC Backsheet'!$D$5:$BS$182,U$9,FALSE))),"")</f>
        <v>319.33634060863972</v>
      </c>
      <c r="V151" s="197">
        <f ca="1">IFERROR(IF((VLOOKUP($E151,'DTOC Backsheet'!$D$5:$BS$182,V$9,FALSE))="","",(VLOOKUP($E151,'DTOC Backsheet'!$D$5:$BS$182,V$9,FALSE))),"")</f>
        <v>307.82766073108633</v>
      </c>
      <c r="W151" s="197">
        <f ca="1">IFERROR(IF((VLOOKUP($E151,'DTOC Backsheet'!$D$5:$BS$182,W$9,FALSE))="","",(VLOOKUP($E151,'DTOC Backsheet'!$D$5:$BS$182,W$9,FALSE))),"")</f>
        <v>271.6647512848125</v>
      </c>
      <c r="X151" s="200">
        <f ca="1">IFERROR(IF((VLOOKUP($E151,'DTOC Backsheet'!$D$5:$BS$182,X$9,FALSE))="","",(VLOOKUP($E151,'DTOC Backsheet'!$D$5:$BS$182,X$9,FALSE))),"")</f>
        <v>293.7123445470707</v>
      </c>
      <c r="Y151" s="196">
        <f ca="1">IFERROR(IF((VLOOKUP($E151,'DTOC Backsheet'!$D$5:$BS$182,Y$9,FALSE))="","",(VLOOKUP($E151,'DTOC Backsheet'!$D$5:$BS$182,Y$9,FALSE))),"")</f>
        <v>438.38954177547009</v>
      </c>
      <c r="Z151" s="197">
        <f ca="1">IFERROR(IF((VLOOKUP($E151,'DTOC Backsheet'!$D$5:$BS$182,Z$9,FALSE))="","",(VLOOKUP($E151,'DTOC Backsheet'!$D$5:$BS$182,Z$9,FALSE))),"")</f>
        <v>436.35262599024594</v>
      </c>
      <c r="AA151" s="197">
        <f ca="1">IFERROR(IF((VLOOKUP($E151,'DTOC Backsheet'!$D$5:$BS$182,AA$9,FALSE))="","",(VLOOKUP($E151,'DTOC Backsheet'!$D$5:$BS$182,AA$9,FALSE))),"")</f>
        <v>418.47303187550045</v>
      </c>
      <c r="AB151" s="197">
        <f ca="1">IFERROR(IF((VLOOKUP($E151,'DTOC Backsheet'!$D$5:$BS$182,AB$9,FALSE))="","",(VLOOKUP($E151,'DTOC Backsheet'!$D$5:$BS$182,AB$9,FALSE))),"")</f>
        <v>421.6415675414047</v>
      </c>
      <c r="AC151" s="223">
        <f ca="1">IFERROR(IF((VLOOKUP($E151,'DTOC Backsheet'!$D$5:$BS$182,AC$9,FALSE))="","",(VLOOKUP($E151,'DTOC Backsheet'!$D$5:$BS$182,AC$9,FALSE))),"")</f>
        <v>315.04297478133941</v>
      </c>
      <c r="AD151" s="199">
        <f ca="1">IFERROR(IF((VLOOKUP($E151,'DTOC Backsheet'!$D$5:$BS$182,AD$9,FALSE))="","",(VLOOKUP($E151,'DTOC Backsheet'!$D$5:$BS$182,AD$9,FALSE))),"")</f>
        <v>249.63534567802975</v>
      </c>
      <c r="AE151" s="197" t="str">
        <f ca="1">IFERROR(IF((VLOOKUP($E151,'DTOC Backsheet'!$D$5:$BS$182,AE$9,FALSE))="","",(VLOOKUP($E151,'DTOC Backsheet'!$D$5:$BS$182,AE$9,FALSE))),"")</f>
        <v/>
      </c>
      <c r="AF151" s="197" t="str">
        <f ca="1">IFERROR(IF((VLOOKUP($E151,'DTOC Backsheet'!$D$5:$BS$182,AF$9,FALSE))="","",(VLOOKUP($E151,'DTOC Backsheet'!$D$5:$BS$182,AF$9,FALSE))),"")</f>
        <v/>
      </c>
      <c r="AG151" s="201" t="str">
        <f ca="1">IFERROR(IF((VLOOKUP($E151,'DTOC Backsheet'!$D$5:$BS$182,AG$9,FALSE))="","",(VLOOKUP($E151,'DTOC Backsheet'!$D$5:$BS$182,AG$9,FALSE))),"")</f>
        <v/>
      </c>
      <c r="AH151" s="197">
        <f t="shared" ca="1" si="31"/>
        <v>313.37268398416074</v>
      </c>
      <c r="AI151" s="197">
        <f t="shared" ca="1" si="32"/>
        <v>317.67394382287779</v>
      </c>
      <c r="AJ151" s="197">
        <f t="shared" ca="1" si="33"/>
        <v>336.00640674832181</v>
      </c>
      <c r="AK151" s="197">
        <f t="shared" ca="1" si="34"/>
        <v>394.88089814812213</v>
      </c>
      <c r="AL151" s="200">
        <f t="shared" ca="1" si="35"/>
        <v>438.757160626435</v>
      </c>
      <c r="AM151" s="199">
        <f t="shared" ca="1" si="36"/>
        <v>399.55209445837437</v>
      </c>
      <c r="AN151" s="197" t="str">
        <f t="shared" ca="1" si="37"/>
        <v/>
      </c>
      <c r="AO151" s="197" t="str">
        <f t="shared" ca="1" si="38"/>
        <v/>
      </c>
      <c r="AP151" s="200" t="str">
        <f t="shared" ca="1" si="39"/>
        <v/>
      </c>
      <c r="AQ151" s="196">
        <f t="shared" ca="1" si="40"/>
        <v>-23.073729367067187</v>
      </c>
      <c r="AR151" s="197">
        <f t="shared" ca="1" si="41"/>
        <v>-45.83965812658937</v>
      </c>
      <c r="AS151" s="197">
        <f t="shared" ca="1" si="42"/>
        <v>-62.931644804381676</v>
      </c>
      <c r="AT151" s="197">
        <f t="shared" ca="1" si="43"/>
        <v>-79.188496010231916</v>
      </c>
      <c r="AU151" s="200">
        <f t="shared" ca="1" si="44"/>
        <v>5.1963984920830057</v>
      </c>
      <c r="AV151" s="199">
        <f t="shared" ca="1" si="45"/>
        <v>69.700994930609966</v>
      </c>
      <c r="AW151" s="197" t="str">
        <f t="shared" ca="1" si="46"/>
        <v/>
      </c>
      <c r="AX151" s="198" t="str">
        <f t="shared" ca="1" si="47"/>
        <v/>
      </c>
      <c r="AY151" s="199" t="str">
        <f t="shared" ca="1" si="48"/>
        <v/>
      </c>
    </row>
    <row r="152" spans="1:51">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30"/>
        <v>E06000025</v>
      </c>
      <c r="F152" s="29" t="str">
        <f ca="1">IF(E152="","",VLOOKUP(E152,'Org list'!$J$9:$K$636,2,0))</f>
        <v>South Gloucestershire</v>
      </c>
      <c r="G152" s="196">
        <f ca="1">IFERROR(IF((VLOOKUP($E152,'DTOC Backsheet'!$D$5:$BS$182,G$9,FALSE))="","",(VLOOKUP($E152,'DTOC Backsheet'!$D$5:$BS$182,G$9,FALSE))),"")</f>
        <v>434.77863738913601</v>
      </c>
      <c r="H152" s="197">
        <f ca="1">IFERROR(IF((VLOOKUP($E152,'DTOC Backsheet'!$D$5:$BS$182,H$9,FALSE))="","",(VLOOKUP($E152,'DTOC Backsheet'!$D$5:$BS$182,H$9,FALSE))),"")</f>
        <v>443.9126423763027</v>
      </c>
      <c r="I152" s="197">
        <f ca="1">IFERROR(IF((VLOOKUP($E152,'DTOC Backsheet'!$D$5:$BS$182,I$9,FALSE))="","",(VLOOKUP($E152,'DTOC Backsheet'!$D$5:$BS$182,I$9,FALSE))),"")</f>
        <v>385.45501045843571</v>
      </c>
      <c r="J152" s="198">
        <f ca="1">IFERROR(IF((VLOOKUP($E152,'DTOC Backsheet'!$D$5:$BS$182,J$9,FALSE))="","",(VLOOKUP($E152,'DTOC Backsheet'!$D$5:$BS$182,J$9,FALSE))),"")</f>
        <v>382.25810871292737</v>
      </c>
      <c r="K152" s="223">
        <f ca="1">IFERROR(IF((VLOOKUP($E152,'DTOC Backsheet'!$D$5:$BS$182,K$9,FALSE))="","",(VLOOKUP($E152,'DTOC Backsheet'!$D$5:$BS$182,K$9,FALSE))),"")</f>
        <v>333.3911820315854</v>
      </c>
      <c r="L152" s="199">
        <f ca="1">IFERROR(IF((VLOOKUP($E152,'DTOC Backsheet'!$D$5:$BS$182,L$9,FALSE))="","",(VLOOKUP($E152,'DTOC Backsheet'!$D$5:$BS$182,L$9,FALSE))),"")</f>
        <v>229.26352517788476</v>
      </c>
      <c r="M152" s="197">
        <f ca="1">IFERROR(IF((VLOOKUP($E152,'DTOC Backsheet'!$D$5:$BS$182,M$9,FALSE))="","",(VLOOKUP($E152,'DTOC Backsheet'!$D$5:$BS$182,M$9,FALSE))),"")</f>
        <v>311.55968802706656</v>
      </c>
      <c r="N152" s="198">
        <f ca="1">IFERROR(IF((VLOOKUP($E152,'DTOC Backsheet'!$D$5:$BS$182,N$9,FALSE))="","",(VLOOKUP($E152,'DTOC Backsheet'!$D$5:$BS$182,N$9,FALSE))),"")</f>
        <v>315.62351004481087</v>
      </c>
      <c r="O152" s="199">
        <f ca="1">IFERROR(IF((VLOOKUP($E152,'DTOC Backsheet'!$D$5:$BS$182,O$9,FALSE))="","",(VLOOKUP($E152,'DTOC Backsheet'!$D$5:$BS$182,O$9,FALSE))),"")</f>
        <v>246.08699996340766</v>
      </c>
      <c r="P152" s="197">
        <f ca="1">IFERROR(IF((VLOOKUP($E152,'DTOC Backsheet'!$D$5:$BS$182,P$9,FALSE))="","",(VLOOKUP($E152,'DTOC Backsheet'!$D$5:$BS$182,P$9,FALSE))),"")</f>
        <v>125.18829493551333</v>
      </c>
      <c r="Q152" s="197">
        <f ca="1">IFERROR(IF((VLOOKUP($E152,'DTOC Backsheet'!$D$5:$BS$182,Q$9,FALSE))="","",(VLOOKUP($E152,'DTOC Backsheet'!$D$5:$BS$182,Q$9,FALSE))),"")</f>
        <v>110.58111246062116</v>
      </c>
      <c r="R152" s="197">
        <f ca="1">IFERROR(IF((VLOOKUP($E152,'DTOC Backsheet'!$D$5:$BS$182,R$9,FALSE))="","",(VLOOKUP($E152,'DTOC Backsheet'!$D$5:$BS$182,R$9,FALSE))),"")</f>
        <v>101.14401466385929</v>
      </c>
      <c r="S152" s="197">
        <f ca="1">IFERROR(IF((VLOOKUP($E152,'DTOC Backsheet'!$D$5:$BS$182,S$9,FALSE))="","",(VLOOKUP($E152,'DTOC Backsheet'!$D$5:$BS$182,S$9,FALSE))),"")</f>
        <v>101.14401466385929</v>
      </c>
      <c r="T152" s="223">
        <f ca="1">IFERROR(IF((VLOOKUP($E152,'DTOC Backsheet'!$D$5:$BS$182,T$9,FALSE))="","",(VLOOKUP($E152,'DTOC Backsheet'!$D$5:$BS$182,T$9,FALSE))),"")</f>
        <v>228.08037921841026</v>
      </c>
      <c r="U152" s="199">
        <f ca="1">IFERROR(IF((VLOOKUP($E152,'DTOC Backsheet'!$D$5:$BS$182,U$9,FALSE))="","",(VLOOKUP($E152,'DTOC Backsheet'!$D$5:$BS$182,U$9,FALSE))),"")</f>
        <v>235.68305852569063</v>
      </c>
      <c r="V152" s="197">
        <f ca="1">IFERROR(IF((VLOOKUP($E152,'DTOC Backsheet'!$D$5:$BS$182,V$9,FALSE))="","",(VLOOKUP($E152,'DTOC Backsheet'!$D$5:$BS$182,V$9,FALSE))),"")</f>
        <v>233.63249724178635</v>
      </c>
      <c r="W152" s="197">
        <f ca="1">IFERROR(IF((VLOOKUP($E152,'DTOC Backsheet'!$D$5:$BS$182,W$9,FALSE))="","",(VLOOKUP($E152,'DTOC Backsheet'!$D$5:$BS$182,W$9,FALSE))),"")</f>
        <v>211.0229007345167</v>
      </c>
      <c r="X152" s="200">
        <f ca="1">IFERROR(IF((VLOOKUP($E152,'DTOC Backsheet'!$D$5:$BS$182,X$9,FALSE))="","",(VLOOKUP($E152,'DTOC Backsheet'!$D$5:$BS$182,X$9,FALSE))),"")</f>
        <v>233.63249724178635</v>
      </c>
      <c r="Y152" s="196">
        <f ca="1">IFERROR(IF((VLOOKUP($E152,'DTOC Backsheet'!$D$5:$BS$182,Y$9,FALSE))="","",(VLOOKUP($E152,'DTOC Backsheet'!$D$5:$BS$182,Y$9,FALSE))),"")</f>
        <v>328.26651187779333</v>
      </c>
      <c r="Z152" s="197">
        <f ca="1">IFERROR(IF((VLOOKUP($E152,'DTOC Backsheet'!$D$5:$BS$182,Z$9,FALSE))="","",(VLOOKUP($E152,'DTOC Backsheet'!$D$5:$BS$182,Z$9,FALSE))),"")</f>
        <v>348.13408618676567</v>
      </c>
      <c r="AA152" s="197">
        <f ca="1">IFERROR(IF((VLOOKUP($E152,'DTOC Backsheet'!$D$5:$BS$182,AA$9,FALSE))="","",(VLOOKUP($E152,'DTOC Backsheet'!$D$5:$BS$182,AA$9,FALSE))),"")</f>
        <v>335.03954857403392</v>
      </c>
      <c r="AB152" s="197">
        <f ca="1">IFERROR(IF((VLOOKUP($E152,'DTOC Backsheet'!$D$5:$BS$182,AB$9,FALSE))="","",(VLOOKUP($E152,'DTOC Backsheet'!$D$5:$BS$182,AB$9,FALSE))),"")</f>
        <v>379.29005498947231</v>
      </c>
      <c r="AC152" s="223">
        <f ca="1">IFERROR(IF((VLOOKUP($E152,'DTOC Backsheet'!$D$5:$BS$182,AC$9,FALSE))="","",(VLOOKUP($E152,'DTOC Backsheet'!$D$5:$BS$182,AC$9,FALSE))),"")</f>
        <v>231.1863192316784</v>
      </c>
      <c r="AD152" s="199">
        <f ca="1">IFERROR(IF((VLOOKUP($E152,'DTOC Backsheet'!$D$5:$BS$182,AD$9,FALSE))="","",(VLOOKUP($E152,'DTOC Backsheet'!$D$5:$BS$182,AD$9,FALSE))),"")</f>
        <v>221.2525320771922</v>
      </c>
      <c r="AE152" s="197" t="str">
        <f ca="1">IFERROR(IF((VLOOKUP($E152,'DTOC Backsheet'!$D$5:$BS$182,AE$9,FALSE))="","",(VLOOKUP($E152,'DTOC Backsheet'!$D$5:$BS$182,AE$9,FALSE))),"")</f>
        <v/>
      </c>
      <c r="AF152" s="197" t="str">
        <f ca="1">IFERROR(IF((VLOOKUP($E152,'DTOC Backsheet'!$D$5:$BS$182,AF$9,FALSE))="","",(VLOOKUP($E152,'DTOC Backsheet'!$D$5:$BS$182,AF$9,FALSE))),"")</f>
        <v/>
      </c>
      <c r="AG152" s="201" t="str">
        <f ca="1">IFERROR(IF((VLOOKUP($E152,'DTOC Backsheet'!$D$5:$BS$182,AG$9,FALSE))="","",(VLOOKUP($E152,'DTOC Backsheet'!$D$5:$BS$182,AG$9,FALSE))),"")</f>
        <v/>
      </c>
      <c r="AH152" s="197">
        <f t="shared" ca="1" si="31"/>
        <v>106.51212551134267</v>
      </c>
      <c r="AI152" s="197">
        <f t="shared" ca="1" si="32"/>
        <v>95.778556189537028</v>
      </c>
      <c r="AJ152" s="197">
        <f t="shared" ca="1" si="33"/>
        <v>50.415461884401793</v>
      </c>
      <c r="AK152" s="197">
        <f t="shared" ca="1" si="34"/>
        <v>2.968053723455057</v>
      </c>
      <c r="AL152" s="200">
        <f t="shared" ca="1" si="35"/>
        <v>102.204862799907</v>
      </c>
      <c r="AM152" s="199">
        <f t="shared" ca="1" si="36"/>
        <v>8.0109931006925592</v>
      </c>
      <c r="AN152" s="197" t="str">
        <f t="shared" ca="1" si="37"/>
        <v/>
      </c>
      <c r="AO152" s="197" t="str">
        <f t="shared" ca="1" si="38"/>
        <v/>
      </c>
      <c r="AP152" s="200" t="str">
        <f t="shared" ca="1" si="39"/>
        <v/>
      </c>
      <c r="AQ152" s="196">
        <f t="shared" ca="1" si="40"/>
        <v>-203.07821694227999</v>
      </c>
      <c r="AR152" s="197">
        <f t="shared" ca="1" si="41"/>
        <v>-237.5529737261445</v>
      </c>
      <c r="AS152" s="197">
        <f t="shared" ca="1" si="42"/>
        <v>-233.89553391017461</v>
      </c>
      <c r="AT152" s="197">
        <f t="shared" ca="1" si="43"/>
        <v>-278.146040325613</v>
      </c>
      <c r="AU152" s="200">
        <f t="shared" ca="1" si="44"/>
        <v>-3.105940013268139</v>
      </c>
      <c r="AV152" s="199">
        <f t="shared" ca="1" si="45"/>
        <v>14.430526448498426</v>
      </c>
      <c r="AW152" s="197" t="str">
        <f t="shared" ca="1" si="46"/>
        <v/>
      </c>
      <c r="AX152" s="198" t="str">
        <f t="shared" ca="1" si="47"/>
        <v/>
      </c>
      <c r="AY152" s="199" t="str">
        <f t="shared" ca="1" si="48"/>
        <v/>
      </c>
    </row>
    <row r="153" spans="1:51">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30"/>
        <v>E08000023</v>
      </c>
      <c r="F153" s="29" t="str">
        <f ca="1">IF(E153="","",VLOOKUP(E153,'Org list'!$J$9:$K$636,2,0))</f>
        <v>South Tyneside</v>
      </c>
      <c r="G153" s="196">
        <f ca="1">IFERROR(IF((VLOOKUP($E153,'DTOC Backsheet'!$D$5:$BS$182,G$9,FALSE))="","",(VLOOKUP($E153,'DTOC Backsheet'!$D$5:$BS$182,G$9,FALSE))),"")</f>
        <v>404.35770618901222</v>
      </c>
      <c r="H153" s="197">
        <f ca="1">IFERROR(IF((VLOOKUP($E153,'DTOC Backsheet'!$D$5:$BS$182,H$9,FALSE))="","",(VLOOKUP($E153,'DTOC Backsheet'!$D$5:$BS$182,H$9,FALSE))),"")</f>
        <v>360.078866461703</v>
      </c>
      <c r="I153" s="197">
        <f ca="1">IFERROR(IF((VLOOKUP($E153,'DTOC Backsheet'!$D$5:$BS$182,I$9,FALSE))="","",(VLOOKUP($E153,'DTOC Backsheet'!$D$5:$BS$182,I$9,FALSE))),"")</f>
        <v>443.62384707926753</v>
      </c>
      <c r="J153" s="198">
        <f ca="1">IFERROR(IF((VLOOKUP($E153,'DTOC Backsheet'!$D$5:$BS$182,J$9,FALSE))="","",(VLOOKUP($E153,'DTOC Backsheet'!$D$5:$BS$182,J$9,FALSE))),"")</f>
        <v>433.59844940515978</v>
      </c>
      <c r="K153" s="223">
        <f ca="1">IFERROR(IF((VLOOKUP($E153,'DTOC Backsheet'!$D$5:$BS$182,K$9,FALSE))="","",(VLOOKUP($E153,'DTOC Backsheet'!$D$5:$BS$182,K$9,FALSE))),"")</f>
        <v>523.82702847212943</v>
      </c>
      <c r="L153" s="199">
        <f ca="1">IFERROR(IF((VLOOKUP($E153,'DTOC Backsheet'!$D$5:$BS$182,L$9,FALSE))="","",(VLOOKUP($E153,'DTOC Backsheet'!$D$5:$BS$182,L$9,FALSE))),"")</f>
        <v>363.42066568640553</v>
      </c>
      <c r="M153" s="197">
        <f ca="1">IFERROR(IF((VLOOKUP($E153,'DTOC Backsheet'!$D$5:$BS$182,M$9,FALSE))="","",(VLOOKUP($E153,'DTOC Backsheet'!$D$5:$BS$182,M$9,FALSE))),"")</f>
        <v>384.13287126084469</v>
      </c>
      <c r="N153" s="198">
        <f ca="1">IFERROR(IF((VLOOKUP($E153,'DTOC Backsheet'!$D$5:$BS$182,N$9,FALSE))="","",(VLOOKUP($E153,'DTOC Backsheet'!$D$5:$BS$182,N$9,FALSE))),"")</f>
        <v>332.58257252021184</v>
      </c>
      <c r="O153" s="199">
        <f ca="1">IFERROR(IF((VLOOKUP($E153,'DTOC Backsheet'!$D$5:$BS$182,O$9,FALSE))="","",(VLOOKUP($E153,'DTOC Backsheet'!$D$5:$BS$182,O$9,FALSE))),"")</f>
        <v>335.07694181411347</v>
      </c>
      <c r="P153" s="197">
        <f ca="1">IFERROR(IF((VLOOKUP($E153,'DTOC Backsheet'!$D$5:$BS$182,P$9,FALSE))="","",(VLOOKUP($E153,'DTOC Backsheet'!$D$5:$BS$182,P$9,FALSE))),"")</f>
        <v>262.85955277602426</v>
      </c>
      <c r="Q153" s="197">
        <f ca="1">IFERROR(IF((VLOOKUP($E153,'DTOC Backsheet'!$D$5:$BS$182,Q$9,FALSE))="","",(VLOOKUP($E153,'DTOC Backsheet'!$D$5:$BS$182,Q$9,FALSE))),"")</f>
        <v>250.911391286205</v>
      </c>
      <c r="R153" s="197">
        <f ca="1">IFERROR(IF((VLOOKUP($E153,'DTOC Backsheet'!$D$5:$BS$182,R$9,FALSE))="","",(VLOOKUP($E153,'DTOC Backsheet'!$D$5:$BS$182,R$9,FALSE))),"")</f>
        <v>231.25473851263132</v>
      </c>
      <c r="S153" s="197">
        <f ca="1">IFERROR(IF((VLOOKUP($E153,'DTOC Backsheet'!$D$5:$BS$182,S$9,FALSE))="","",(VLOOKUP($E153,'DTOC Backsheet'!$D$5:$BS$182,S$9,FALSE))),"")</f>
        <v>238.96322979638572</v>
      </c>
      <c r="T153" s="223">
        <f ca="1">IFERROR(IF((VLOOKUP($E153,'DTOC Backsheet'!$D$5:$BS$182,T$9,FALSE))="","",(VLOOKUP($E153,'DTOC Backsheet'!$D$5:$BS$182,T$9,FALSE))),"")</f>
        <v>231.25473851263132</v>
      </c>
      <c r="U153" s="199">
        <f ca="1">IFERROR(IF((VLOOKUP($E153,'DTOC Backsheet'!$D$5:$BS$182,U$9,FALSE))="","",(VLOOKUP($E153,'DTOC Backsheet'!$D$5:$BS$182,U$9,FALSE))),"")</f>
        <v>238.96322979638572</v>
      </c>
      <c r="V153" s="197">
        <f ca="1">IFERROR(IF((VLOOKUP($E153,'DTOC Backsheet'!$D$5:$BS$182,V$9,FALSE))="","",(VLOOKUP($E153,'DTOC Backsheet'!$D$5:$BS$182,V$9,FALSE))),"")</f>
        <v>238.54601435662931</v>
      </c>
      <c r="W153" s="197">
        <f ca="1">IFERROR(IF((VLOOKUP($E153,'DTOC Backsheet'!$D$5:$BS$182,W$9,FALSE))="","",(VLOOKUP($E153,'DTOC Backsheet'!$D$5:$BS$182,W$9,FALSE))),"")</f>
        <v>215.4609161930845</v>
      </c>
      <c r="X153" s="200">
        <f ca="1">IFERROR(IF((VLOOKUP($E153,'DTOC Backsheet'!$D$5:$BS$182,X$9,FALSE))="","",(VLOOKUP($E153,'DTOC Backsheet'!$D$5:$BS$182,X$9,FALSE))),"")</f>
        <v>238.54601435662931</v>
      </c>
      <c r="Y153" s="196">
        <f ca="1">IFERROR(IF((VLOOKUP($E153,'DTOC Backsheet'!$D$5:$BS$182,Y$9,FALSE))="","",(VLOOKUP($E153,'DTOC Backsheet'!$D$5:$BS$182,Y$9,FALSE))),"")</f>
        <v>122.22409540117785</v>
      </c>
      <c r="Z153" s="197">
        <f ca="1">IFERROR(IF((VLOOKUP($E153,'DTOC Backsheet'!$D$5:$BS$182,Z$9,FALSE))="","",(VLOOKUP($E153,'DTOC Backsheet'!$D$5:$BS$182,Z$9,FALSE))),"")</f>
        <v>202.04391280602869</v>
      </c>
      <c r="AA153" s="197">
        <f ca="1">IFERROR(IF((VLOOKUP($E153,'DTOC Backsheet'!$D$5:$BS$182,AA$9,FALSE))="","",(VLOOKUP($E153,'DTOC Backsheet'!$D$5:$BS$182,AA$9,FALSE))),"")</f>
        <v>168.78565555400752</v>
      </c>
      <c r="AB153" s="197">
        <f ca="1">IFERROR(IF((VLOOKUP($E153,'DTOC Backsheet'!$D$5:$BS$182,AB$9,FALSE))="","",(VLOOKUP($E153,'DTOC Backsheet'!$D$5:$BS$182,AB$9,FALSE))),"")</f>
        <v>190.4035227678213</v>
      </c>
      <c r="AC153" s="223">
        <f ca="1">IFERROR(IF((VLOOKUP($E153,'DTOC Backsheet'!$D$5:$BS$182,AC$9,FALSE))="","",(VLOOKUP($E153,'DTOC Backsheet'!$D$5:$BS$182,AC$9,FALSE))),"")</f>
        <v>166.29128626010592</v>
      </c>
      <c r="AD153" s="199">
        <f ca="1">IFERROR(IF((VLOOKUP($E153,'DTOC Backsheet'!$D$5:$BS$182,AD$9,FALSE))="","",(VLOOKUP($E153,'DTOC Backsheet'!$D$5:$BS$182,AD$9,FALSE))),"")</f>
        <v>162.96546053490383</v>
      </c>
      <c r="AE153" s="197" t="str">
        <f ca="1">IFERROR(IF((VLOOKUP($E153,'DTOC Backsheet'!$D$5:$BS$182,AE$9,FALSE))="","",(VLOOKUP($E153,'DTOC Backsheet'!$D$5:$BS$182,AE$9,FALSE))),"")</f>
        <v/>
      </c>
      <c r="AF153" s="197" t="str">
        <f ca="1">IFERROR(IF((VLOOKUP($E153,'DTOC Backsheet'!$D$5:$BS$182,AF$9,FALSE))="","",(VLOOKUP($E153,'DTOC Backsheet'!$D$5:$BS$182,AF$9,FALSE))),"")</f>
        <v/>
      </c>
      <c r="AG153" s="201" t="str">
        <f ca="1">IFERROR(IF((VLOOKUP($E153,'DTOC Backsheet'!$D$5:$BS$182,AG$9,FALSE))="","",(VLOOKUP($E153,'DTOC Backsheet'!$D$5:$BS$182,AG$9,FALSE))),"")</f>
        <v/>
      </c>
      <c r="AH153" s="197">
        <f t="shared" ca="1" si="31"/>
        <v>282.13361078783436</v>
      </c>
      <c r="AI153" s="197">
        <f t="shared" ca="1" si="32"/>
        <v>158.03495365567431</v>
      </c>
      <c r="AJ153" s="197">
        <f t="shared" ca="1" si="33"/>
        <v>274.83819152526002</v>
      </c>
      <c r="AK153" s="197">
        <f t="shared" ca="1" si="34"/>
        <v>243.19492663733848</v>
      </c>
      <c r="AL153" s="200">
        <f t="shared" ca="1" si="35"/>
        <v>357.53574221202348</v>
      </c>
      <c r="AM153" s="199">
        <f t="shared" ca="1" si="36"/>
        <v>200.4552051515017</v>
      </c>
      <c r="AN153" s="197" t="str">
        <f t="shared" ca="1" si="37"/>
        <v/>
      </c>
      <c r="AO153" s="197" t="str">
        <f t="shared" ca="1" si="38"/>
        <v/>
      </c>
      <c r="AP153" s="200" t="str">
        <f t="shared" ca="1" si="39"/>
        <v/>
      </c>
      <c r="AQ153" s="196">
        <f t="shared" ca="1" si="40"/>
        <v>140.6354573748464</v>
      </c>
      <c r="AR153" s="197">
        <f t="shared" ca="1" si="41"/>
        <v>48.867478480176317</v>
      </c>
      <c r="AS153" s="197">
        <f t="shared" ca="1" si="42"/>
        <v>62.469082958623801</v>
      </c>
      <c r="AT153" s="197">
        <f t="shared" ca="1" si="43"/>
        <v>48.559707028564418</v>
      </c>
      <c r="AU153" s="200">
        <f t="shared" ca="1" si="44"/>
        <v>64.9634522525254</v>
      </c>
      <c r="AV153" s="199">
        <f t="shared" ca="1" si="45"/>
        <v>75.997769261481892</v>
      </c>
      <c r="AW153" s="197" t="str">
        <f t="shared" ca="1" si="46"/>
        <v/>
      </c>
      <c r="AX153" s="198" t="str">
        <f t="shared" ca="1" si="47"/>
        <v/>
      </c>
      <c r="AY153" s="199" t="str">
        <f t="shared" ca="1" si="48"/>
        <v/>
      </c>
    </row>
    <row r="154" spans="1:51">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30"/>
        <v>E06000045</v>
      </c>
      <c r="F154" s="29" t="str">
        <f ca="1">IF(E154="","",VLOOKUP(E154,'Org list'!$J$9:$K$636,2,0))</f>
        <v>Southampton</v>
      </c>
      <c r="G154" s="196">
        <f ca="1">IFERROR(IF((VLOOKUP($E154,'DTOC Backsheet'!$D$5:$BS$182,G$9,FALSE))="","",(VLOOKUP($E154,'DTOC Backsheet'!$D$5:$BS$182,G$9,FALSE))),"")</f>
        <v>969.83779525203306</v>
      </c>
      <c r="H154" s="197">
        <f ca="1">IFERROR(IF((VLOOKUP($E154,'DTOC Backsheet'!$D$5:$BS$182,H$9,FALSE))="","",(VLOOKUP($E154,'DTOC Backsheet'!$D$5:$BS$182,H$9,FALSE))),"")</f>
        <v>751.93593585607516</v>
      </c>
      <c r="I154" s="197">
        <f ca="1">IFERROR(IF((VLOOKUP($E154,'DTOC Backsheet'!$D$5:$BS$182,I$9,FALSE))="","",(VLOOKUP($E154,'DTOC Backsheet'!$D$5:$BS$182,I$9,FALSE))),"")</f>
        <v>863.6293374686486</v>
      </c>
      <c r="J154" s="198">
        <f ca="1">IFERROR(IF((VLOOKUP($E154,'DTOC Backsheet'!$D$5:$BS$182,J$9,FALSE))="","",(VLOOKUP($E154,'DTOC Backsheet'!$D$5:$BS$182,J$9,FALSE))),"")</f>
        <v>802.29769283317285</v>
      </c>
      <c r="K154" s="223">
        <f ca="1">IFERROR(IF((VLOOKUP($E154,'DTOC Backsheet'!$D$5:$BS$182,K$9,FALSE))="","",(VLOOKUP($E154,'DTOC Backsheet'!$D$5:$BS$182,K$9,FALSE))),"")</f>
        <v>703.07007265057416</v>
      </c>
      <c r="L154" s="199">
        <f ca="1">IFERROR(IF((VLOOKUP($E154,'DTOC Backsheet'!$D$5:$BS$182,L$9,FALSE))="","",(VLOOKUP($E154,'DTOC Backsheet'!$D$5:$BS$182,L$9,FALSE))),"")</f>
        <v>794.31959271798917</v>
      </c>
      <c r="M154" s="197">
        <f ca="1">IFERROR(IF((VLOOKUP($E154,'DTOC Backsheet'!$D$5:$BS$182,M$9,FALSE))="","",(VLOOKUP($E154,'DTOC Backsheet'!$D$5:$BS$182,M$9,FALSE))),"")</f>
        <v>848.33764118430793</v>
      </c>
      <c r="N154" s="198">
        <f ca="1">IFERROR(IF((VLOOKUP($E154,'DTOC Backsheet'!$D$5:$BS$182,N$9,FALSE))="","",(VLOOKUP($E154,'DTOC Backsheet'!$D$5:$BS$182,N$9,FALSE))),"")</f>
        <v>671.66232091439394</v>
      </c>
      <c r="O154" s="199">
        <f ca="1">IFERROR(IF((VLOOKUP($E154,'DTOC Backsheet'!$D$5:$BS$182,O$9,FALSE))="","",(VLOOKUP($E154,'DTOC Backsheet'!$D$5:$BS$182,O$9,FALSE))),"")</f>
        <v>599.11686817786494</v>
      </c>
      <c r="P154" s="197">
        <f ca="1">IFERROR(IF((VLOOKUP($E154,'DTOC Backsheet'!$D$5:$BS$182,P$9,FALSE))="","",(VLOOKUP($E154,'DTOC Backsheet'!$D$5:$BS$182,P$9,FALSE))),"")</f>
        <v>618.9144088308268</v>
      </c>
      <c r="Q154" s="197">
        <f ca="1">IFERROR(IF((VLOOKUP($E154,'DTOC Backsheet'!$D$5:$BS$182,Q$9,FALSE))="","",(VLOOKUP($E154,'DTOC Backsheet'!$D$5:$BS$182,Q$9,FALSE))),"")</f>
        <v>520.94260455128983</v>
      </c>
      <c r="R154" s="197">
        <f ca="1">IFERROR(IF((VLOOKUP($E154,'DTOC Backsheet'!$D$5:$BS$182,R$9,FALSE))="","",(VLOOKUP($E154,'DTOC Backsheet'!$D$5:$BS$182,R$9,FALSE))),"")</f>
        <v>380.58027390294438</v>
      </c>
      <c r="S154" s="197">
        <f ca="1">IFERROR(IF((VLOOKUP($E154,'DTOC Backsheet'!$D$5:$BS$182,S$9,FALSE))="","",(VLOOKUP($E154,'DTOC Backsheet'!$D$5:$BS$182,S$9,FALSE))),"")</f>
        <v>393.6594431963992</v>
      </c>
      <c r="T154" s="223">
        <f ca="1">IFERROR(IF((VLOOKUP($E154,'DTOC Backsheet'!$D$5:$BS$182,T$9,FALSE))="","",(VLOOKUP($E154,'DTOC Backsheet'!$D$5:$BS$182,T$9,FALSE))),"")</f>
        <v>380.97378124425387</v>
      </c>
      <c r="U154" s="199">
        <f ca="1">IFERROR(IF((VLOOKUP($E154,'DTOC Backsheet'!$D$5:$BS$182,U$9,FALSE))="","",(VLOOKUP($E154,'DTOC Backsheet'!$D$5:$BS$182,U$9,FALSE))),"")</f>
        <v>393.66139213450094</v>
      </c>
      <c r="V154" s="197">
        <f ca="1">IFERROR(IF((VLOOKUP($E154,'DTOC Backsheet'!$D$5:$BS$182,V$9,FALSE))="","",(VLOOKUP($E154,'DTOC Backsheet'!$D$5:$BS$182,V$9,FALSE))),"")</f>
        <v>391.16532783450538</v>
      </c>
      <c r="W154" s="197">
        <f ca="1">IFERROR(IF((VLOOKUP($E154,'DTOC Backsheet'!$D$5:$BS$182,W$9,FALSE))="","",(VLOOKUP($E154,'DTOC Backsheet'!$D$5:$BS$182,W$9,FALSE))),"")</f>
        <v>353.3928755325806</v>
      </c>
      <c r="X154" s="200">
        <f ca="1">IFERROR(IF((VLOOKUP($E154,'DTOC Backsheet'!$D$5:$BS$182,X$9,FALSE))="","",(VLOOKUP($E154,'DTOC Backsheet'!$D$5:$BS$182,X$9,FALSE))),"")</f>
        <v>391.21436556804093</v>
      </c>
      <c r="Y154" s="196">
        <f ca="1">IFERROR(IF((VLOOKUP($E154,'DTOC Backsheet'!$D$5:$BS$182,Y$9,FALSE))="","",(VLOOKUP($E154,'DTOC Backsheet'!$D$5:$BS$182,Y$9,FALSE))),"")</f>
        <v>532.49349321574653</v>
      </c>
      <c r="Z154" s="197">
        <f ca="1">IFERROR(IF((VLOOKUP($E154,'DTOC Backsheet'!$D$5:$BS$182,Z$9,FALSE))="","",(VLOOKUP($E154,'DTOC Backsheet'!$D$5:$BS$182,Z$9,FALSE))),"")</f>
        <v>641.0649190799395</v>
      </c>
      <c r="AA154" s="197">
        <f ca="1">IFERROR(IF((VLOOKUP($E154,'DTOC Backsheet'!$D$5:$BS$182,AA$9,FALSE))="","",(VLOOKUP($E154,'DTOC Backsheet'!$D$5:$BS$182,AA$9,FALSE))),"")</f>
        <v>717.55842366607556</v>
      </c>
      <c r="AB154" s="197">
        <f ca="1">IFERROR(IF((VLOOKUP($E154,'DTOC Backsheet'!$D$5:$BS$182,AB$9,FALSE))="","",(VLOOKUP($E154,'DTOC Backsheet'!$D$5:$BS$182,AB$9,FALSE))),"")</f>
        <v>664.25972369638077</v>
      </c>
      <c r="AC154" s="223">
        <f ca="1">IFERROR(IF((VLOOKUP($E154,'DTOC Backsheet'!$D$5:$BS$182,AC$9,FALSE))="","",(VLOOKUP($E154,'DTOC Backsheet'!$D$5:$BS$182,AC$9,FALSE))),"")</f>
        <v>570.49349226821414</v>
      </c>
      <c r="AD154" s="199">
        <f ca="1">IFERROR(IF((VLOOKUP($E154,'DTOC Backsheet'!$D$5:$BS$182,AD$9,FALSE))="","",(VLOOKUP($E154,'DTOC Backsheet'!$D$5:$BS$182,AD$9,FALSE))),"")</f>
        <v>526.57141544133606</v>
      </c>
      <c r="AE154" s="197" t="str">
        <f ca="1">IFERROR(IF((VLOOKUP($E154,'DTOC Backsheet'!$D$5:$BS$182,AE$9,FALSE))="","",(VLOOKUP($E154,'DTOC Backsheet'!$D$5:$BS$182,AE$9,FALSE))),"")</f>
        <v/>
      </c>
      <c r="AF154" s="197" t="str">
        <f ca="1">IFERROR(IF((VLOOKUP($E154,'DTOC Backsheet'!$D$5:$BS$182,AF$9,FALSE))="","",(VLOOKUP($E154,'DTOC Backsheet'!$D$5:$BS$182,AF$9,FALSE))),"")</f>
        <v/>
      </c>
      <c r="AG154" s="201" t="str">
        <f ca="1">IFERROR(IF((VLOOKUP($E154,'DTOC Backsheet'!$D$5:$BS$182,AG$9,FALSE))="","",(VLOOKUP($E154,'DTOC Backsheet'!$D$5:$BS$182,AG$9,FALSE))),"")</f>
        <v/>
      </c>
      <c r="AH154" s="197">
        <f t="shared" ca="1" si="31"/>
        <v>437.34430203628654</v>
      </c>
      <c r="AI154" s="197">
        <f t="shared" ca="1" si="32"/>
        <v>110.87101677613566</v>
      </c>
      <c r="AJ154" s="197">
        <f t="shared" ca="1" si="33"/>
        <v>146.07091380257305</v>
      </c>
      <c r="AK154" s="197">
        <f t="shared" ca="1" si="34"/>
        <v>138.03796913679207</v>
      </c>
      <c r="AL154" s="200">
        <f t="shared" ca="1" si="35"/>
        <v>132.57658038236002</v>
      </c>
      <c r="AM154" s="199">
        <f t="shared" ca="1" si="36"/>
        <v>267.74817727665311</v>
      </c>
      <c r="AN154" s="197" t="str">
        <f t="shared" ca="1" si="37"/>
        <v/>
      </c>
      <c r="AO154" s="197" t="str">
        <f t="shared" ca="1" si="38"/>
        <v/>
      </c>
      <c r="AP154" s="200" t="str">
        <f t="shared" ca="1" si="39"/>
        <v/>
      </c>
      <c r="AQ154" s="196">
        <f t="shared" ca="1" si="40"/>
        <v>86.420915615080276</v>
      </c>
      <c r="AR154" s="197">
        <f t="shared" ca="1" si="41"/>
        <v>-120.12231452864967</v>
      </c>
      <c r="AS154" s="197">
        <f t="shared" ca="1" si="42"/>
        <v>-336.97814976313117</v>
      </c>
      <c r="AT154" s="197">
        <f t="shared" ca="1" si="43"/>
        <v>-270.60028049998158</v>
      </c>
      <c r="AU154" s="200">
        <f t="shared" ca="1" si="44"/>
        <v>-189.51971102396027</v>
      </c>
      <c r="AV154" s="199">
        <f t="shared" ca="1" si="45"/>
        <v>-132.91002330683511</v>
      </c>
      <c r="AW154" s="197" t="str">
        <f t="shared" ca="1" si="46"/>
        <v/>
      </c>
      <c r="AX154" s="198" t="str">
        <f t="shared" ca="1" si="47"/>
        <v/>
      </c>
      <c r="AY154" s="199" t="str">
        <f t="shared" ca="1" si="48"/>
        <v/>
      </c>
    </row>
    <row r="155" spans="1:51">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30"/>
        <v>E06000033</v>
      </c>
      <c r="F155" s="29" t="str">
        <f ca="1">IF(E155="","",VLOOKUP(E155,'Org list'!$J$9:$K$636,2,0))</f>
        <v>Southend-on-Sea</v>
      </c>
      <c r="G155" s="196">
        <f ca="1">IFERROR(IF((VLOOKUP($E155,'DTOC Backsheet'!$D$5:$BS$182,G$9,FALSE))="","",(VLOOKUP($E155,'DTOC Backsheet'!$D$5:$BS$182,G$9,FALSE))),"")</f>
        <v>256.65432751630533</v>
      </c>
      <c r="H155" s="197">
        <f ca="1">IFERROR(IF((VLOOKUP($E155,'DTOC Backsheet'!$D$5:$BS$182,H$9,FALSE))="","",(VLOOKUP($E155,'DTOC Backsheet'!$D$5:$BS$182,H$9,FALSE))),"")</f>
        <v>219.28432927904106</v>
      </c>
      <c r="I155" s="197">
        <f ca="1">IFERROR(IF((VLOOKUP($E155,'DTOC Backsheet'!$D$5:$BS$182,I$9,FALSE))="","",(VLOOKUP($E155,'DTOC Backsheet'!$D$5:$BS$182,I$9,FALSE))),"")</f>
        <v>248.89829014630706</v>
      </c>
      <c r="J155" s="198">
        <f ca="1">IFERROR(IF((VLOOKUP($E155,'DTOC Backsheet'!$D$5:$BS$182,J$9,FALSE))="","",(VLOOKUP($E155,'DTOC Backsheet'!$D$5:$BS$182,J$9,FALSE))),"")</f>
        <v>340.56054997355898</v>
      </c>
      <c r="K155" s="223">
        <f ca="1">IFERROR(IF((VLOOKUP($E155,'DTOC Backsheet'!$D$5:$BS$182,K$9,FALSE))="","",(VLOOKUP($E155,'DTOC Backsheet'!$D$5:$BS$182,K$9,FALSE))),"")</f>
        <v>322.93319231447208</v>
      </c>
      <c r="L155" s="199">
        <f ca="1">IFERROR(IF((VLOOKUP($E155,'DTOC Backsheet'!$D$5:$BS$182,L$9,FALSE))="","",(VLOOKUP($E155,'DTOC Backsheet'!$D$5:$BS$182,L$9,FALSE))),"")</f>
        <v>303.8956460426582</v>
      </c>
      <c r="M155" s="197">
        <f ca="1">IFERROR(IF((VLOOKUP($E155,'DTOC Backsheet'!$D$5:$BS$182,M$9,FALSE))="","",(VLOOKUP($E155,'DTOC Backsheet'!$D$5:$BS$182,M$9,FALSE))),"")</f>
        <v>288.41292686291615</v>
      </c>
      <c r="N155" s="198">
        <f ca="1">IFERROR(IF((VLOOKUP($E155,'DTOC Backsheet'!$D$5:$BS$182,N$9,FALSE))="","",(VLOOKUP($E155,'DTOC Backsheet'!$D$5:$BS$182,N$9,FALSE))),"")</f>
        <v>313.5530367105311</v>
      </c>
      <c r="O155" s="199">
        <f ca="1">IFERROR(IF((VLOOKUP($E155,'DTOC Backsheet'!$D$5:$BS$182,O$9,FALSE))="","",(VLOOKUP($E155,'DTOC Backsheet'!$D$5:$BS$182,O$9,FALSE))),"")</f>
        <v>221.3726339359429</v>
      </c>
      <c r="P155" s="197">
        <f ca="1">IFERROR(IF((VLOOKUP($E155,'DTOC Backsheet'!$D$5:$BS$182,P$9,FALSE))="","",(VLOOKUP($E155,'DTOC Backsheet'!$D$5:$BS$182,P$9,FALSE))),"")</f>
        <v>289.25093052450336</v>
      </c>
      <c r="Q155" s="197">
        <f ca="1">IFERROR(IF((VLOOKUP($E155,'DTOC Backsheet'!$D$5:$BS$182,Q$9,FALSE))="","",(VLOOKUP($E155,'DTOC Backsheet'!$D$5:$BS$182,Q$9,FALSE))),"")</f>
        <v>277.03004379302376</v>
      </c>
      <c r="R155" s="197">
        <f ca="1">IFERROR(IF((VLOOKUP($E155,'DTOC Backsheet'!$D$5:$BS$182,R$9,FALSE))="","",(VLOOKUP($E155,'DTOC Backsheet'!$D$5:$BS$182,R$9,FALSE))),"")</f>
        <v>258.87329779196858</v>
      </c>
      <c r="S155" s="197">
        <f ca="1">IFERROR(IF((VLOOKUP($E155,'DTOC Backsheet'!$D$5:$BS$182,S$9,FALSE))="","",(VLOOKUP($E155,'DTOC Backsheet'!$D$5:$BS$182,S$9,FALSE))),"")</f>
        <v>258.24479504577818</v>
      </c>
      <c r="T155" s="223">
        <f ca="1">IFERROR(IF((VLOOKUP($E155,'DTOC Backsheet'!$D$5:$BS$182,T$9,FALSE))="","",(VLOOKUP($E155,'DTOC Backsheet'!$D$5:$BS$182,T$9,FALSE))),"")</f>
        <v>240.63018077222125</v>
      </c>
      <c r="U155" s="199">
        <f ca="1">IFERROR(IF((VLOOKUP($E155,'DTOC Backsheet'!$D$5:$BS$182,U$9,FALSE))="","",(VLOOKUP($E155,'DTOC Backsheet'!$D$5:$BS$182,U$9,FALSE))),"")</f>
        <v>248.651186797962</v>
      </c>
      <c r="V155" s="197">
        <f ca="1">IFERROR(IF((VLOOKUP($E155,'DTOC Backsheet'!$D$5:$BS$182,V$9,FALSE))="","",(VLOOKUP($E155,'DTOC Backsheet'!$D$5:$BS$182,V$9,FALSE))),"")</f>
        <v>246.75542538907663</v>
      </c>
      <c r="W155" s="197">
        <f ca="1">IFERROR(IF((VLOOKUP($E155,'DTOC Backsheet'!$D$5:$BS$182,W$9,FALSE))="","",(VLOOKUP($E155,'DTOC Backsheet'!$D$5:$BS$182,W$9,FALSE))),"")</f>
        <v>222.87586809335954</v>
      </c>
      <c r="X155" s="200">
        <f ca="1">IFERROR(IF((VLOOKUP($E155,'DTOC Backsheet'!$D$5:$BS$182,X$9,FALSE))="","",(VLOOKUP($E155,'DTOC Backsheet'!$D$5:$BS$182,X$9,FALSE))),"")</f>
        <v>246.75542538907663</v>
      </c>
      <c r="Y155" s="196">
        <f ca="1">IFERROR(IF((VLOOKUP($E155,'DTOC Backsheet'!$D$5:$BS$182,Y$9,FALSE))="","",(VLOOKUP($E155,'DTOC Backsheet'!$D$5:$BS$182,Y$9,FALSE))),"")</f>
        <v>236.03769801371828</v>
      </c>
      <c r="Z155" s="197">
        <f ca="1">IFERROR(IF((VLOOKUP($E155,'DTOC Backsheet'!$D$5:$BS$182,Z$9,FALSE))="","",(VLOOKUP($E155,'DTOC Backsheet'!$D$5:$BS$182,Z$9,FALSE))),"")</f>
        <v>293.99961794016394</v>
      </c>
      <c r="AA155" s="197">
        <f ca="1">IFERROR(IF((VLOOKUP($E155,'DTOC Backsheet'!$D$5:$BS$182,AA$9,FALSE))="","",(VLOOKUP($E155,'DTOC Backsheet'!$D$5:$BS$182,AA$9,FALSE))),"")</f>
        <v>272.35119001582876</v>
      </c>
      <c r="AB155" s="197">
        <f ca="1">IFERROR(IF((VLOOKUP($E155,'DTOC Backsheet'!$D$5:$BS$182,AB$9,FALSE))="","",(VLOOKUP($E155,'DTOC Backsheet'!$D$5:$BS$182,AB$9,FALSE))),"")</f>
        <v>365.22992917507298</v>
      </c>
      <c r="AC155" s="223">
        <f ca="1">IFERROR(IF((VLOOKUP($E155,'DTOC Backsheet'!$D$5:$BS$182,AC$9,FALSE))="","",(VLOOKUP($E155,'DTOC Backsheet'!$D$5:$BS$182,AC$9,FALSE))),"")</f>
        <v>298.88797263275569</v>
      </c>
      <c r="AD155" s="199">
        <f ca="1">IFERROR(IF((VLOOKUP($E155,'DTOC Backsheet'!$D$5:$BS$182,AD$9,FALSE))="","",(VLOOKUP($E155,'DTOC Backsheet'!$D$5:$BS$182,AD$9,FALSE))),"")</f>
        <v>305.17300009465941</v>
      </c>
      <c r="AE155" s="197" t="str">
        <f ca="1">IFERROR(IF((VLOOKUP($E155,'DTOC Backsheet'!$D$5:$BS$182,AE$9,FALSE))="","",(VLOOKUP($E155,'DTOC Backsheet'!$D$5:$BS$182,AE$9,FALSE))),"")</f>
        <v/>
      </c>
      <c r="AF155" s="197" t="str">
        <f ca="1">IFERROR(IF((VLOOKUP($E155,'DTOC Backsheet'!$D$5:$BS$182,AF$9,FALSE))="","",(VLOOKUP($E155,'DTOC Backsheet'!$D$5:$BS$182,AF$9,FALSE))),"")</f>
        <v/>
      </c>
      <c r="AG155" s="201" t="str">
        <f ca="1">IFERROR(IF((VLOOKUP($E155,'DTOC Backsheet'!$D$5:$BS$182,AG$9,FALSE))="","",(VLOOKUP($E155,'DTOC Backsheet'!$D$5:$BS$182,AG$9,FALSE))),"")</f>
        <v/>
      </c>
      <c r="AH155" s="197">
        <f t="shared" ca="1" si="31"/>
        <v>20.616629502587045</v>
      </c>
      <c r="AI155" s="197">
        <f t="shared" ca="1" si="32"/>
        <v>-74.715288661122884</v>
      </c>
      <c r="AJ155" s="197">
        <f t="shared" ca="1" si="33"/>
        <v>-23.452899869521701</v>
      </c>
      <c r="AK155" s="197">
        <f t="shared" ca="1" si="34"/>
        <v>-24.669379201514005</v>
      </c>
      <c r="AL155" s="200">
        <f t="shared" ca="1" si="35"/>
        <v>24.045219681716389</v>
      </c>
      <c r="AM155" s="199">
        <f t="shared" ca="1" si="36"/>
        <v>-1.2773540520012148</v>
      </c>
      <c r="AN155" s="197" t="str">
        <f t="shared" ca="1" si="37"/>
        <v/>
      </c>
      <c r="AO155" s="197" t="str">
        <f t="shared" ca="1" si="38"/>
        <v/>
      </c>
      <c r="AP155" s="200" t="str">
        <f t="shared" ca="1" si="39"/>
        <v/>
      </c>
      <c r="AQ155" s="196">
        <f t="shared" ca="1" si="40"/>
        <v>53.213232510785076</v>
      </c>
      <c r="AR155" s="197">
        <f t="shared" ca="1" si="41"/>
        <v>-16.969574147140179</v>
      </c>
      <c r="AS155" s="197">
        <f t="shared" ca="1" si="42"/>
        <v>-13.477892223860181</v>
      </c>
      <c r="AT155" s="197">
        <f t="shared" ca="1" si="43"/>
        <v>-106.98513412929481</v>
      </c>
      <c r="AU155" s="200">
        <f t="shared" ca="1" si="44"/>
        <v>-58.257791860534439</v>
      </c>
      <c r="AV155" s="199">
        <f t="shared" ca="1" si="45"/>
        <v>-56.521813296697417</v>
      </c>
      <c r="AW155" s="197" t="str">
        <f t="shared" ca="1" si="46"/>
        <v/>
      </c>
      <c r="AX155" s="198" t="str">
        <f t="shared" ca="1" si="47"/>
        <v/>
      </c>
      <c r="AY155" s="199" t="str">
        <f t="shared" ca="1" si="48"/>
        <v/>
      </c>
    </row>
    <row r="156" spans="1:51">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30"/>
        <v>E09000028</v>
      </c>
      <c r="F156" s="29" t="str">
        <f ca="1">IF(E156="","",VLOOKUP(E156,'Org list'!$J$9:$K$636,2,0))</f>
        <v>Southwark</v>
      </c>
      <c r="G156" s="196">
        <f ca="1">IFERROR(IF((VLOOKUP($E156,'DTOC Backsheet'!$D$5:$BS$182,G$9,FALSE))="","",(VLOOKUP($E156,'DTOC Backsheet'!$D$5:$BS$182,G$9,FALSE))),"")</f>
        <v>150.09380863039399</v>
      </c>
      <c r="H156" s="197">
        <f ca="1">IFERROR(IF((VLOOKUP($E156,'DTOC Backsheet'!$D$5:$BS$182,H$9,FALSE))="","",(VLOOKUP($E156,'DTOC Backsheet'!$D$5:$BS$182,H$9,FALSE))),"")</f>
        <v>129.51643164074321</v>
      </c>
      <c r="I156" s="197">
        <f ca="1">IFERROR(IF((VLOOKUP($E156,'DTOC Backsheet'!$D$5:$BS$182,I$9,FALSE))="","",(VLOOKUP($E156,'DTOC Backsheet'!$D$5:$BS$182,I$9,FALSE))),"")</f>
        <v>165.02249389739555</v>
      </c>
      <c r="J156" s="198">
        <f ca="1">IFERROR(IF((VLOOKUP($E156,'DTOC Backsheet'!$D$5:$BS$182,J$9,FALSE))="","",(VLOOKUP($E156,'DTOC Backsheet'!$D$5:$BS$182,J$9,FALSE))),"")</f>
        <v>179.9511791643971</v>
      </c>
      <c r="K156" s="223">
        <f ca="1">IFERROR(IF((VLOOKUP($E156,'DTOC Backsheet'!$D$5:$BS$182,K$9,FALSE))="","",(VLOOKUP($E156,'DTOC Backsheet'!$D$5:$BS$182,K$9,FALSE))),"")</f>
        <v>194.47638645120944</v>
      </c>
      <c r="L156" s="199">
        <f ca="1">IFERROR(IF((VLOOKUP($E156,'DTOC Backsheet'!$D$5:$BS$182,L$9,FALSE))="","",(VLOOKUP($E156,'DTOC Backsheet'!$D$5:$BS$182,L$9,FALSE))),"")</f>
        <v>243.70070003429564</v>
      </c>
      <c r="M156" s="197">
        <f ca="1">IFERROR(IF((VLOOKUP($E156,'DTOC Backsheet'!$D$5:$BS$182,M$9,FALSE))="","",(VLOOKUP($E156,'DTOC Backsheet'!$D$5:$BS$182,M$9,FALSE))),"")</f>
        <v>192.36696728190887</v>
      </c>
      <c r="N156" s="198">
        <f ca="1">IFERROR(IF((VLOOKUP($E156,'DTOC Backsheet'!$D$5:$BS$182,N$9,FALSE))="","",(VLOOKUP($E156,'DTOC Backsheet'!$D$5:$BS$182,N$9,FALSE))),"")</f>
        <v>206.47126630868834</v>
      </c>
      <c r="O156" s="199">
        <f ca="1">IFERROR(IF((VLOOKUP($E156,'DTOC Backsheet'!$D$5:$BS$182,O$9,FALSE))="","",(VLOOKUP($E156,'DTOC Backsheet'!$D$5:$BS$182,O$9,FALSE))),"")</f>
        <v>207.64662456091995</v>
      </c>
      <c r="P156" s="197">
        <f ca="1">IFERROR(IF((VLOOKUP($E156,'DTOC Backsheet'!$D$5:$BS$182,P$9,FALSE))="","",(VLOOKUP($E156,'DTOC Backsheet'!$D$5:$BS$182,P$9,FALSE))),"")</f>
        <v>178.18431103831395</v>
      </c>
      <c r="Q156" s="197">
        <f ca="1">IFERROR(IF((VLOOKUP($E156,'DTOC Backsheet'!$D$5:$BS$182,Q$9,FALSE))="","",(VLOOKUP($E156,'DTOC Backsheet'!$D$5:$BS$182,Q$9,FALSE))),"")</f>
        <v>176.30373783474334</v>
      </c>
      <c r="R156" s="197">
        <f ca="1">IFERROR(IF((VLOOKUP($E156,'DTOC Backsheet'!$D$5:$BS$182,R$9,FALSE))="","",(VLOOKUP($E156,'DTOC Backsheet'!$D$5:$BS$182,R$9,FALSE))),"")</f>
        <v>174.38398602276504</v>
      </c>
      <c r="S156" s="197">
        <f ca="1">IFERROR(IF((VLOOKUP($E156,'DTOC Backsheet'!$D$5:$BS$182,S$9,FALSE))="","",(VLOOKUP($E156,'DTOC Backsheet'!$D$5:$BS$182,S$9,FALSE))),"")</f>
        <v>172.42505560237902</v>
      </c>
      <c r="T156" s="223">
        <f ca="1">IFERROR(IF((VLOOKUP($E156,'DTOC Backsheet'!$D$5:$BS$182,T$9,FALSE))="","",(VLOOKUP($E156,'DTOC Backsheet'!$D$5:$BS$182,T$9,FALSE))),"")</f>
        <v>170.16110285024973</v>
      </c>
      <c r="U156" s="199">
        <f ca="1">IFERROR(IF((VLOOKUP($E156,'DTOC Backsheet'!$D$5:$BS$182,U$9,FALSE))="","",(VLOOKUP($E156,'DTOC Backsheet'!$D$5:$BS$182,U$9,FALSE))),"")</f>
        <v>175.83313961192474</v>
      </c>
      <c r="V156" s="197">
        <f ca="1">IFERROR(IF((VLOOKUP($E156,'DTOC Backsheet'!$D$5:$BS$182,V$9,FALSE))="","",(VLOOKUP($E156,'DTOC Backsheet'!$D$5:$BS$182,V$9,FALSE))),"")</f>
        <v>173.28505532195283</v>
      </c>
      <c r="W156" s="197">
        <f ca="1">IFERROR(IF((VLOOKUP($E156,'DTOC Backsheet'!$D$5:$BS$182,W$9,FALSE))="","",(VLOOKUP($E156,'DTOC Backsheet'!$D$5:$BS$182,W$9,FALSE))),"")</f>
        <v>156.51553383918315</v>
      </c>
      <c r="X156" s="200">
        <f ca="1">IFERROR(IF((VLOOKUP($E156,'DTOC Backsheet'!$D$5:$BS$182,X$9,FALSE))="","",(VLOOKUP($E156,'DTOC Backsheet'!$D$5:$BS$182,X$9,FALSE))),"")</f>
        <v>173.28505532195283</v>
      </c>
      <c r="Y156" s="196">
        <f ca="1">IFERROR(IF((VLOOKUP($E156,'DTOC Backsheet'!$D$5:$BS$182,Y$9,FALSE))="","",(VLOOKUP($E156,'DTOC Backsheet'!$D$5:$BS$182,Y$9,FALSE))),"")</f>
        <v>124.19618865247477</v>
      </c>
      <c r="Z156" s="197">
        <f ca="1">IFERROR(IF((VLOOKUP($E156,'DTOC Backsheet'!$D$5:$BS$182,Z$9,FALSE))="","",(VLOOKUP($E156,'DTOC Backsheet'!$D$5:$BS$182,Z$9,FALSE))),"")</f>
        <v>119.49475564354827</v>
      </c>
      <c r="AA156" s="197">
        <f ca="1">IFERROR(IF((VLOOKUP($E156,'DTOC Backsheet'!$D$5:$BS$182,AA$9,FALSE))="","",(VLOOKUP($E156,'DTOC Backsheet'!$D$5:$BS$182,AA$9,FALSE))),"")</f>
        <v>88.151868917371672</v>
      </c>
      <c r="AB156" s="197">
        <f ca="1">IFERROR(IF((VLOOKUP($E156,'DTOC Backsheet'!$D$5:$BS$182,AB$9,FALSE))="","",(VLOOKUP($E156,'DTOC Backsheet'!$D$5:$BS$182,AB$9,FALSE))),"")</f>
        <v>112.44260613015854</v>
      </c>
      <c r="AC156" s="223">
        <f ca="1">IFERROR(IF((VLOOKUP($E156,'DTOC Backsheet'!$D$5:$BS$182,AC$9,FALSE))="","",(VLOOKUP($E156,'DTOC Backsheet'!$D$5:$BS$182,AC$9,FALSE))),"")</f>
        <v>138.30048767925425</v>
      </c>
      <c r="AD156" s="199">
        <f ca="1">IFERROR(IF((VLOOKUP($E156,'DTOC Backsheet'!$D$5:$BS$182,AD$9,FALSE))="","",(VLOOKUP($E156,'DTOC Backsheet'!$D$5:$BS$182,AD$9,FALSE))),"")</f>
        <v>147.31156761303001</v>
      </c>
      <c r="AE156" s="197" t="str">
        <f ca="1">IFERROR(IF((VLOOKUP($E156,'DTOC Backsheet'!$D$5:$BS$182,AE$9,FALSE))="","",(VLOOKUP($E156,'DTOC Backsheet'!$D$5:$BS$182,AE$9,FALSE))),"")</f>
        <v/>
      </c>
      <c r="AF156" s="197" t="str">
        <f ca="1">IFERROR(IF((VLOOKUP($E156,'DTOC Backsheet'!$D$5:$BS$182,AF$9,FALSE))="","",(VLOOKUP($E156,'DTOC Backsheet'!$D$5:$BS$182,AF$9,FALSE))),"")</f>
        <v/>
      </c>
      <c r="AG156" s="201" t="str">
        <f ca="1">IFERROR(IF((VLOOKUP($E156,'DTOC Backsheet'!$D$5:$BS$182,AG$9,FALSE))="","",(VLOOKUP($E156,'DTOC Backsheet'!$D$5:$BS$182,AG$9,FALSE))),"")</f>
        <v/>
      </c>
      <c r="AH156" s="197">
        <f t="shared" ca="1" si="31"/>
        <v>25.89761997791922</v>
      </c>
      <c r="AI156" s="197">
        <f t="shared" ca="1" si="32"/>
        <v>10.021675997194933</v>
      </c>
      <c r="AJ156" s="197">
        <f t="shared" ca="1" si="33"/>
        <v>76.870624980023877</v>
      </c>
      <c r="AK156" s="197">
        <f t="shared" ca="1" si="34"/>
        <v>67.508573034238566</v>
      </c>
      <c r="AL156" s="200">
        <f t="shared" ca="1" si="35"/>
        <v>56.17589877195519</v>
      </c>
      <c r="AM156" s="199">
        <f t="shared" ca="1" si="36"/>
        <v>96.389132421265629</v>
      </c>
      <c r="AN156" s="197" t="str">
        <f t="shared" ca="1" si="37"/>
        <v/>
      </c>
      <c r="AO156" s="197" t="str">
        <f t="shared" ca="1" si="38"/>
        <v/>
      </c>
      <c r="AP156" s="200" t="str">
        <f t="shared" ca="1" si="39"/>
        <v/>
      </c>
      <c r="AQ156" s="196">
        <f t="shared" ca="1" si="40"/>
        <v>53.988122385839176</v>
      </c>
      <c r="AR156" s="197">
        <f t="shared" ca="1" si="41"/>
        <v>56.808982191195071</v>
      </c>
      <c r="AS156" s="197">
        <f t="shared" ca="1" si="42"/>
        <v>86.232117105393371</v>
      </c>
      <c r="AT156" s="197">
        <f t="shared" ca="1" si="43"/>
        <v>59.98244947222048</v>
      </c>
      <c r="AU156" s="200">
        <f t="shared" ca="1" si="44"/>
        <v>31.860615170995487</v>
      </c>
      <c r="AV156" s="199">
        <f t="shared" ca="1" si="45"/>
        <v>28.521571998894728</v>
      </c>
      <c r="AW156" s="197" t="str">
        <f t="shared" ca="1" si="46"/>
        <v/>
      </c>
      <c r="AX156" s="198" t="str">
        <f t="shared" ca="1" si="47"/>
        <v/>
      </c>
      <c r="AY156" s="199" t="str">
        <f t="shared" ca="1" si="48"/>
        <v/>
      </c>
    </row>
    <row r="157" spans="1:51">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30"/>
        <v>E08000013</v>
      </c>
      <c r="F157" s="29" t="str">
        <f ca="1">IF(E157="","",VLOOKUP(E157,'Org list'!$J$9:$K$636,2,0))</f>
        <v>St. Helens</v>
      </c>
      <c r="G157" s="196">
        <f ca="1">IFERROR(IF((VLOOKUP($E157,'DTOC Backsheet'!$D$5:$BS$182,G$9,FALSE))="","",(VLOOKUP($E157,'DTOC Backsheet'!$D$5:$BS$182,G$9,FALSE))),"")</f>
        <v>175.91634825807631</v>
      </c>
      <c r="H157" s="197">
        <f ca="1">IFERROR(IF((VLOOKUP($E157,'DTOC Backsheet'!$D$5:$BS$182,H$9,FALSE))="","",(VLOOKUP($E157,'DTOC Backsheet'!$D$5:$BS$182,H$9,FALSE))),"")</f>
        <v>250.50487991950067</v>
      </c>
      <c r="I157" s="197">
        <f ca="1">IFERROR(IF((VLOOKUP($E157,'DTOC Backsheet'!$D$5:$BS$182,I$9,FALSE))="","",(VLOOKUP($E157,'DTOC Backsheet'!$D$5:$BS$182,I$9,FALSE))),"")</f>
        <v>139.32574782039646</v>
      </c>
      <c r="J157" s="198">
        <f ca="1">IFERROR(IF((VLOOKUP($E157,'DTOC Backsheet'!$D$5:$BS$182,J$9,FALSE))="","",(VLOOKUP($E157,'DTOC Backsheet'!$D$5:$BS$182,J$9,FALSE))),"")</f>
        <v>208.98862173059467</v>
      </c>
      <c r="K157" s="223">
        <f ca="1">IFERROR(IF((VLOOKUP($E157,'DTOC Backsheet'!$D$5:$BS$182,K$9,FALSE))="","",(VLOOKUP($E157,'DTOC Backsheet'!$D$5:$BS$182,K$9,FALSE))),"")</f>
        <v>190.69332151175473</v>
      </c>
      <c r="L157" s="199">
        <f ca="1">IFERROR(IF((VLOOKUP($E157,'DTOC Backsheet'!$D$5:$BS$182,L$9,FALSE))="","",(VLOOKUP($E157,'DTOC Backsheet'!$D$5:$BS$182,L$9,FALSE))),"")</f>
        <v>227.98758734246692</v>
      </c>
      <c r="M157" s="197">
        <f ca="1">IFERROR(IF((VLOOKUP($E157,'DTOC Backsheet'!$D$5:$BS$182,M$9,FALSE))="","",(VLOOKUP($E157,'DTOC Backsheet'!$D$5:$BS$182,M$9,FALSE))),"")</f>
        <v>212.07053522179098</v>
      </c>
      <c r="N157" s="198">
        <f ca="1">IFERROR(IF((VLOOKUP($E157,'DTOC Backsheet'!$D$5:$BS$182,N$9,FALSE))="","",(VLOOKUP($E157,'DTOC Backsheet'!$D$5:$BS$182,N$9,FALSE))),"")</f>
        <v>183.27950229432929</v>
      </c>
      <c r="O157" s="199">
        <f ca="1">IFERROR(IF((VLOOKUP($E157,'DTOC Backsheet'!$D$5:$BS$182,O$9,FALSE))="","",(VLOOKUP($E157,'DTOC Backsheet'!$D$5:$BS$182,O$9,FALSE))),"")</f>
        <v>278.78146517566563</v>
      </c>
      <c r="P157" s="197">
        <f ca="1">IFERROR(IF((VLOOKUP($E157,'DTOC Backsheet'!$D$5:$BS$182,P$9,FALSE))="","",(VLOOKUP($E157,'DTOC Backsheet'!$D$5:$BS$182,P$9,FALSE))),"")</f>
        <v>74.792221546009387</v>
      </c>
      <c r="Q157" s="197">
        <f ca="1">IFERROR(IF((VLOOKUP($E157,'DTOC Backsheet'!$D$5:$BS$182,Q$9,FALSE))="","",(VLOOKUP($E157,'DTOC Backsheet'!$D$5:$BS$182,Q$9,FALSE))),"")</f>
        <v>74.792221546009372</v>
      </c>
      <c r="R157" s="197">
        <f ca="1">IFERROR(IF((VLOOKUP($E157,'DTOC Backsheet'!$D$5:$BS$182,R$9,FALSE))="","",(VLOOKUP($E157,'DTOC Backsheet'!$D$5:$BS$182,R$9,FALSE))),"")</f>
        <v>72.379569238073572</v>
      </c>
      <c r="S157" s="197">
        <f ca="1">IFERROR(IF((VLOOKUP($E157,'DTOC Backsheet'!$D$5:$BS$182,S$9,FALSE))="","",(VLOOKUP($E157,'DTOC Backsheet'!$D$5:$BS$182,S$9,FALSE))),"")</f>
        <v>74.792221546009387</v>
      </c>
      <c r="T157" s="223">
        <f ca="1">IFERROR(IF((VLOOKUP($E157,'DTOC Backsheet'!$D$5:$BS$182,T$9,FALSE))="","",(VLOOKUP($E157,'DTOC Backsheet'!$D$5:$BS$182,T$9,FALSE))),"")</f>
        <v>72.379569238073586</v>
      </c>
      <c r="U157" s="199">
        <f ca="1">IFERROR(IF((VLOOKUP($E157,'DTOC Backsheet'!$D$5:$BS$182,U$9,FALSE))="","",(VLOOKUP($E157,'DTOC Backsheet'!$D$5:$BS$182,U$9,FALSE))),"")</f>
        <v>74.792221546009372</v>
      </c>
      <c r="V157" s="197">
        <f ca="1">IFERROR(IF((VLOOKUP($E157,'DTOC Backsheet'!$D$5:$BS$182,V$9,FALSE))="","",(VLOOKUP($E157,'DTOC Backsheet'!$D$5:$BS$182,V$9,FALSE))),"")</f>
        <v>74.552737372474667</v>
      </c>
      <c r="W157" s="197">
        <f ca="1">IFERROR(IF((VLOOKUP($E157,'DTOC Backsheet'!$D$5:$BS$182,W$9,FALSE))="","",(VLOOKUP($E157,'DTOC Backsheet'!$D$5:$BS$182,W$9,FALSE))),"")</f>
        <v>67.337956336428732</v>
      </c>
      <c r="X157" s="200">
        <f ca="1">IFERROR(IF((VLOOKUP($E157,'DTOC Backsheet'!$D$5:$BS$182,X$9,FALSE))="","",(VLOOKUP($E157,'DTOC Backsheet'!$D$5:$BS$182,X$9,FALSE))),"")</f>
        <v>74.552737372474667</v>
      </c>
      <c r="Y157" s="196">
        <f ca="1">IFERROR(IF((VLOOKUP($E157,'DTOC Backsheet'!$D$5:$BS$182,Y$9,FALSE))="","",(VLOOKUP($E157,'DTOC Backsheet'!$D$5:$BS$182,Y$9,FALSE))),"")</f>
        <v>402.37224066915974</v>
      </c>
      <c r="Z157" s="197">
        <f ca="1">IFERROR(IF((VLOOKUP($E157,'DTOC Backsheet'!$D$5:$BS$182,Z$9,FALSE))="","",(VLOOKUP($E157,'DTOC Backsheet'!$D$5:$BS$182,Z$9,FALSE))),"")</f>
        <v>318.10580283268655</v>
      </c>
      <c r="AA157" s="197">
        <f ca="1">IFERROR(IF((VLOOKUP($E157,'DTOC Backsheet'!$D$5:$BS$182,AA$9,FALSE))="","",(VLOOKUP($E157,'DTOC Backsheet'!$D$5:$BS$182,AA$9,FALSE))),"")</f>
        <v>331.4479888234614</v>
      </c>
      <c r="AB157" s="197">
        <f ca="1">IFERROR(IF((VLOOKUP($E157,'DTOC Backsheet'!$D$5:$BS$182,AB$9,FALSE))="","",(VLOOKUP($E157,'DTOC Backsheet'!$D$5:$BS$182,AB$9,FALSE))),"")</f>
        <v>351.81237796727578</v>
      </c>
      <c r="AC157" s="223">
        <f ca="1">IFERROR(IF((VLOOKUP($E157,'DTOC Backsheet'!$D$5:$BS$182,AC$9,FALSE))="","",(VLOOKUP($E157,'DTOC Backsheet'!$D$5:$BS$182,AC$9,FALSE))),"")</f>
        <v>257.71485571654733</v>
      </c>
      <c r="AD157" s="199">
        <f ca="1">IFERROR(IF((VLOOKUP($E157,'DTOC Backsheet'!$D$5:$BS$182,AD$9,FALSE))="","",(VLOOKUP($E157,'DTOC Backsheet'!$D$5:$BS$182,AD$9,FALSE))),"")</f>
        <v>96.906403511944234</v>
      </c>
      <c r="AE157" s="197" t="str">
        <f ca="1">IFERROR(IF((VLOOKUP($E157,'DTOC Backsheet'!$D$5:$BS$182,AE$9,FALSE))="","",(VLOOKUP($E157,'DTOC Backsheet'!$D$5:$BS$182,AE$9,FALSE))),"")</f>
        <v/>
      </c>
      <c r="AF157" s="197" t="str">
        <f ca="1">IFERROR(IF((VLOOKUP($E157,'DTOC Backsheet'!$D$5:$BS$182,AF$9,FALSE))="","",(VLOOKUP($E157,'DTOC Backsheet'!$D$5:$BS$182,AF$9,FALSE))),"")</f>
        <v/>
      </c>
      <c r="AG157" s="201" t="str">
        <f ca="1">IFERROR(IF((VLOOKUP($E157,'DTOC Backsheet'!$D$5:$BS$182,AG$9,FALSE))="","",(VLOOKUP($E157,'DTOC Backsheet'!$D$5:$BS$182,AG$9,FALSE))),"")</f>
        <v/>
      </c>
      <c r="AH157" s="197">
        <f t="shared" ca="1" si="31"/>
        <v>-226.45589241108343</v>
      </c>
      <c r="AI157" s="197">
        <f t="shared" ca="1" si="32"/>
        <v>-67.600922913185883</v>
      </c>
      <c r="AJ157" s="197">
        <f t="shared" ca="1" si="33"/>
        <v>-192.12224100306494</v>
      </c>
      <c r="AK157" s="197">
        <f t="shared" ca="1" si="34"/>
        <v>-142.82375623668111</v>
      </c>
      <c r="AL157" s="200">
        <f t="shared" ca="1" si="35"/>
        <v>-67.021534204792601</v>
      </c>
      <c r="AM157" s="199">
        <f t="shared" ca="1" si="36"/>
        <v>131.08118383052269</v>
      </c>
      <c r="AN157" s="197" t="str">
        <f t="shared" ca="1" si="37"/>
        <v/>
      </c>
      <c r="AO157" s="197" t="str">
        <f t="shared" ca="1" si="38"/>
        <v/>
      </c>
      <c r="AP157" s="200" t="str">
        <f t="shared" ca="1" si="39"/>
        <v/>
      </c>
      <c r="AQ157" s="196">
        <f t="shared" ca="1" si="40"/>
        <v>-327.58001912315035</v>
      </c>
      <c r="AR157" s="197">
        <f t="shared" ca="1" si="41"/>
        <v>-243.31358128667716</v>
      </c>
      <c r="AS157" s="197">
        <f t="shared" ca="1" si="42"/>
        <v>-259.0684195853878</v>
      </c>
      <c r="AT157" s="197">
        <f t="shared" ca="1" si="43"/>
        <v>-277.02015642126639</v>
      </c>
      <c r="AU157" s="200">
        <f t="shared" ca="1" si="44"/>
        <v>-185.33528647847373</v>
      </c>
      <c r="AV157" s="199">
        <f t="shared" ca="1" si="45"/>
        <v>-22.114181965934861</v>
      </c>
      <c r="AW157" s="197" t="str">
        <f t="shared" ca="1" si="46"/>
        <v/>
      </c>
      <c r="AX157" s="198" t="str">
        <f t="shared" ca="1" si="47"/>
        <v/>
      </c>
      <c r="AY157" s="199" t="str">
        <f t="shared" ca="1" si="48"/>
        <v/>
      </c>
    </row>
    <row r="158" spans="1:51">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30"/>
        <v>E10000028</v>
      </c>
      <c r="F158" s="29" t="str">
        <f ca="1">IF(E158="","",VLOOKUP(E158,'Org list'!$J$9:$K$636,2,0))</f>
        <v>Staffordshire</v>
      </c>
      <c r="G158" s="196">
        <f ca="1">IFERROR(IF((VLOOKUP($E158,'DTOC Backsheet'!$D$5:$BS$182,G$9,FALSE))="","",(VLOOKUP($E158,'DTOC Backsheet'!$D$5:$BS$182,G$9,FALSE))),"")</f>
        <v>489.15699603428828</v>
      </c>
      <c r="H158" s="197">
        <f ca="1">IFERROR(IF((VLOOKUP($E158,'DTOC Backsheet'!$D$5:$BS$182,H$9,FALSE))="","",(VLOOKUP($E158,'DTOC Backsheet'!$D$5:$BS$182,H$9,FALSE))),"")</f>
        <v>565.97743256355238</v>
      </c>
      <c r="I158" s="197">
        <f ca="1">IFERROR(IF((VLOOKUP($E158,'DTOC Backsheet'!$D$5:$BS$182,I$9,FALSE))="","",(VLOOKUP($E158,'DTOC Backsheet'!$D$5:$BS$182,I$9,FALSE))),"")</f>
        <v>605.67754621766846</v>
      </c>
      <c r="J158" s="198">
        <f ca="1">IFERROR(IF((VLOOKUP($E158,'DTOC Backsheet'!$D$5:$BS$182,J$9,FALSE))="","",(VLOOKUP($E158,'DTOC Backsheet'!$D$5:$BS$182,J$9,FALSE))),"")</f>
        <v>539.74955964404614</v>
      </c>
      <c r="K158" s="223">
        <f ca="1">IFERROR(IF((VLOOKUP($E158,'DTOC Backsheet'!$D$5:$BS$182,K$9,FALSE))="","",(VLOOKUP($E158,'DTOC Backsheet'!$D$5:$BS$182,K$9,FALSE))),"")</f>
        <v>472.38835597099745</v>
      </c>
      <c r="L158" s="199">
        <f ca="1">IFERROR(IF((VLOOKUP($E158,'DTOC Backsheet'!$D$5:$BS$182,L$9,FALSE))="","",(VLOOKUP($E158,'DTOC Backsheet'!$D$5:$BS$182,L$9,FALSE))),"")</f>
        <v>470.09520861191487</v>
      </c>
      <c r="M158" s="197">
        <f ca="1">IFERROR(IF((VLOOKUP($E158,'DTOC Backsheet'!$D$5:$BS$182,M$9,FALSE))="","",(VLOOKUP($E158,'DTOC Backsheet'!$D$5:$BS$182,M$9,FALSE))),"")</f>
        <v>557.5382070327779</v>
      </c>
      <c r="N158" s="198">
        <f ca="1">IFERROR(IF((VLOOKUP($E158,'DTOC Backsheet'!$D$5:$BS$182,N$9,FALSE))="","",(VLOOKUP($E158,'DTOC Backsheet'!$D$5:$BS$182,N$9,FALSE))),"")</f>
        <v>543.83527106883867</v>
      </c>
      <c r="O158" s="199">
        <f ca="1">IFERROR(IF((VLOOKUP($E158,'DTOC Backsheet'!$D$5:$BS$182,O$9,FALSE))="","",(VLOOKUP($E158,'DTOC Backsheet'!$D$5:$BS$182,O$9,FALSE))),"")</f>
        <v>571.24114299671714</v>
      </c>
      <c r="P158" s="197">
        <f ca="1">IFERROR(IF((VLOOKUP($E158,'DTOC Backsheet'!$D$5:$BS$182,P$9,FALSE))="","",(VLOOKUP($E158,'DTOC Backsheet'!$D$5:$BS$182,P$9,FALSE))),"")</f>
        <v>504.5820690888043</v>
      </c>
      <c r="Q158" s="197">
        <f ca="1">IFERROR(IF((VLOOKUP($E158,'DTOC Backsheet'!$D$5:$BS$182,Q$9,FALSE))="","",(VLOOKUP($E158,'DTOC Backsheet'!$D$5:$BS$182,Q$9,FALSE))),"")</f>
        <v>553.68425629291994</v>
      </c>
      <c r="R158" s="197">
        <f ca="1">IFERROR(IF((VLOOKUP($E158,'DTOC Backsheet'!$D$5:$BS$182,R$9,FALSE))="","",(VLOOKUP($E158,'DTOC Backsheet'!$D$5:$BS$182,R$9,FALSE))),"")</f>
        <v>553.68425629291994</v>
      </c>
      <c r="S158" s="197">
        <f ca="1">IFERROR(IF((VLOOKUP($E158,'DTOC Backsheet'!$D$5:$BS$182,S$9,FALSE))="","",(VLOOKUP($E158,'DTOC Backsheet'!$D$5:$BS$182,S$9,FALSE))),"")</f>
        <v>498.30155677199883</v>
      </c>
      <c r="T158" s="223">
        <f ca="1">IFERROR(IF((VLOOKUP($E158,'DTOC Backsheet'!$D$5:$BS$182,T$9,FALSE))="","",(VLOOKUP($E158,'DTOC Backsheet'!$D$5:$BS$182,T$9,FALSE))),"")</f>
        <v>421.36528089113165</v>
      </c>
      <c r="U158" s="199">
        <f ca="1">IFERROR(IF((VLOOKUP($E158,'DTOC Backsheet'!$D$5:$BS$182,U$9,FALSE))="","",(VLOOKUP($E158,'DTOC Backsheet'!$D$5:$BS$182,U$9,FALSE))),"")</f>
        <v>412.94368482996072</v>
      </c>
      <c r="V158" s="197">
        <f ca="1">IFERROR(IF((VLOOKUP($E158,'DTOC Backsheet'!$D$5:$BS$182,V$9,FALSE))="","",(VLOOKUP($E158,'DTOC Backsheet'!$D$5:$BS$182,V$9,FALSE))),"")</f>
        <v>396.54859740953054</v>
      </c>
      <c r="W158" s="197">
        <f ca="1">IFERROR(IF((VLOOKUP($E158,'DTOC Backsheet'!$D$5:$BS$182,W$9,FALSE))="","",(VLOOKUP($E158,'DTOC Backsheet'!$D$5:$BS$182,W$9,FALSE))),"")</f>
        <v>381.90374063893836</v>
      </c>
      <c r="X158" s="200">
        <f ca="1">IFERROR(IF((VLOOKUP($E158,'DTOC Backsheet'!$D$5:$BS$182,X$9,FALSE))="","",(VLOOKUP($E158,'DTOC Backsheet'!$D$5:$BS$182,X$9,FALSE))),"")</f>
        <v>351.90311172054072</v>
      </c>
      <c r="Y158" s="196">
        <f ca="1">IFERROR(IF((VLOOKUP($E158,'DTOC Backsheet'!$D$5:$BS$182,Y$9,FALSE))="","",(VLOOKUP($E158,'DTOC Backsheet'!$D$5:$BS$182,Y$9,FALSE))),"")</f>
        <v>504.5820690888043</v>
      </c>
      <c r="Z158" s="197">
        <f ca="1">IFERROR(IF((VLOOKUP($E158,'DTOC Backsheet'!$D$5:$BS$182,Z$9,FALSE))="","",(VLOOKUP($E158,'DTOC Backsheet'!$D$5:$BS$182,Z$9,FALSE))),"")</f>
        <v>553.68425629291994</v>
      </c>
      <c r="AA158" s="197">
        <f ca="1">IFERROR(IF((VLOOKUP($E158,'DTOC Backsheet'!$D$5:$BS$182,AA$9,FALSE))="","",(VLOOKUP($E158,'DTOC Backsheet'!$D$5:$BS$182,AA$9,FALSE))),"")</f>
        <v>521.71073904372838</v>
      </c>
      <c r="AB158" s="197">
        <f ca="1">IFERROR(IF((VLOOKUP($E158,'DTOC Backsheet'!$D$5:$BS$182,AB$9,FALSE))="","",(VLOOKUP($E158,'DTOC Backsheet'!$D$5:$BS$182,AB$9,FALSE))),"")</f>
        <v>525.42195086729532</v>
      </c>
      <c r="AC158" s="223">
        <f ca="1">IFERROR(IF((VLOOKUP($E158,'DTOC Backsheet'!$D$5:$BS$182,AC$9,FALSE))="","",(VLOOKUP($E158,'DTOC Backsheet'!$D$5:$BS$182,AC$9,FALSE))),"")</f>
        <v>563.53324151700133</v>
      </c>
      <c r="AD158" s="199">
        <f ca="1">IFERROR(IF((VLOOKUP($E158,'DTOC Backsheet'!$D$5:$BS$182,AD$9,FALSE))="","",(VLOOKUP($E158,'DTOC Backsheet'!$D$5:$BS$182,AD$9,FALSE))),"")</f>
        <v>412.22999024850549</v>
      </c>
      <c r="AE158" s="197" t="str">
        <f ca="1">IFERROR(IF((VLOOKUP($E158,'DTOC Backsheet'!$D$5:$BS$182,AE$9,FALSE))="","",(VLOOKUP($E158,'DTOC Backsheet'!$D$5:$BS$182,AE$9,FALSE))),"")</f>
        <v/>
      </c>
      <c r="AF158" s="197" t="str">
        <f ca="1">IFERROR(IF((VLOOKUP($E158,'DTOC Backsheet'!$D$5:$BS$182,AF$9,FALSE))="","",(VLOOKUP($E158,'DTOC Backsheet'!$D$5:$BS$182,AF$9,FALSE))),"")</f>
        <v/>
      </c>
      <c r="AG158" s="201" t="str">
        <f ca="1">IFERROR(IF((VLOOKUP($E158,'DTOC Backsheet'!$D$5:$BS$182,AG$9,FALSE))="","",(VLOOKUP($E158,'DTOC Backsheet'!$D$5:$BS$182,AG$9,FALSE))),"")</f>
        <v/>
      </c>
      <c r="AH158" s="197">
        <f t="shared" ca="1" si="31"/>
        <v>-15.42507305451602</v>
      </c>
      <c r="AI158" s="197">
        <f t="shared" ca="1" si="32"/>
        <v>12.293176270632443</v>
      </c>
      <c r="AJ158" s="197">
        <f t="shared" ca="1" si="33"/>
        <v>83.966807173940083</v>
      </c>
      <c r="AK158" s="197">
        <f t="shared" ca="1" si="34"/>
        <v>14.327608776750822</v>
      </c>
      <c r="AL158" s="200">
        <f t="shared" ca="1" si="35"/>
        <v>-91.144885546003877</v>
      </c>
      <c r="AM158" s="199">
        <f t="shared" ca="1" si="36"/>
        <v>57.865218363409383</v>
      </c>
      <c r="AN158" s="197" t="str">
        <f t="shared" ca="1" si="37"/>
        <v/>
      </c>
      <c r="AO158" s="197" t="str">
        <f t="shared" ca="1" si="38"/>
        <v/>
      </c>
      <c r="AP158" s="200" t="str">
        <f t="shared" ca="1" si="39"/>
        <v/>
      </c>
      <c r="AQ158" s="196">
        <f t="shared" ca="1" si="40"/>
        <v>0</v>
      </c>
      <c r="AR158" s="197">
        <f t="shared" ca="1" si="41"/>
        <v>0</v>
      </c>
      <c r="AS158" s="197">
        <f t="shared" ca="1" si="42"/>
        <v>31.973517249191559</v>
      </c>
      <c r="AT158" s="197">
        <f t="shared" ca="1" si="43"/>
        <v>-27.12039409529649</v>
      </c>
      <c r="AU158" s="200">
        <f t="shared" ca="1" si="44"/>
        <v>-142.16796062586968</v>
      </c>
      <c r="AV158" s="199">
        <f t="shared" ca="1" si="45"/>
        <v>0.71369458145522913</v>
      </c>
      <c r="AW158" s="197" t="str">
        <f t="shared" ca="1" si="46"/>
        <v/>
      </c>
      <c r="AX158" s="198" t="str">
        <f t="shared" ca="1" si="47"/>
        <v/>
      </c>
      <c r="AY158" s="199" t="str">
        <f t="shared" ca="1" si="48"/>
        <v/>
      </c>
    </row>
    <row r="159" spans="1:51">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30"/>
        <v>E08000007</v>
      </c>
      <c r="F159" s="29" t="str">
        <f ca="1">IF(E159="","",VLOOKUP(E159,'Org list'!$J$9:$K$636,2,0))</f>
        <v>Stockport</v>
      </c>
      <c r="G159" s="196">
        <f ca="1">IFERROR(IF((VLOOKUP($E159,'DTOC Backsheet'!$D$5:$BS$182,G$9,FALSE))="","",(VLOOKUP($E159,'DTOC Backsheet'!$D$5:$BS$182,G$9,FALSE))),"")</f>
        <v>732.02258058843177</v>
      </c>
      <c r="H159" s="197">
        <f ca="1">IFERROR(IF((VLOOKUP($E159,'DTOC Backsheet'!$D$5:$BS$182,H$9,FALSE))="","",(VLOOKUP($E159,'DTOC Backsheet'!$D$5:$BS$182,H$9,FALSE))),"")</f>
        <v>941.29750452842802</v>
      </c>
      <c r="I159" s="197">
        <f ca="1">IFERROR(IF((VLOOKUP($E159,'DTOC Backsheet'!$D$5:$BS$182,I$9,FALSE))="","",(VLOOKUP($E159,'DTOC Backsheet'!$D$5:$BS$182,I$9,FALSE))),"")</f>
        <v>1137.3828324217857</v>
      </c>
      <c r="J159" s="198">
        <f ca="1">IFERROR(IF((VLOOKUP($E159,'DTOC Backsheet'!$D$5:$BS$182,J$9,FALSE))="","",(VLOOKUP($E159,'DTOC Backsheet'!$D$5:$BS$182,J$9,FALSE))),"")</f>
        <v>960.64224539683084</v>
      </c>
      <c r="K159" s="223">
        <f ca="1">IFERROR(IF((VLOOKUP($E159,'DTOC Backsheet'!$D$5:$BS$182,K$9,FALSE))="","",(VLOOKUP($E159,'DTOC Backsheet'!$D$5:$BS$182,K$9,FALSE))),"")</f>
        <v>879.74605631078202</v>
      </c>
      <c r="L159" s="199">
        <f ca="1">IFERROR(IF((VLOOKUP($E159,'DTOC Backsheet'!$D$5:$BS$182,L$9,FALSE))="","",(VLOOKUP($E159,'DTOC Backsheet'!$D$5:$BS$182,L$9,FALSE))),"")</f>
        <v>828.30663172889228</v>
      </c>
      <c r="M159" s="197">
        <f ca="1">IFERROR(IF((VLOOKUP($E159,'DTOC Backsheet'!$D$5:$BS$182,M$9,FALSE))="","",(VLOOKUP($E159,'DTOC Backsheet'!$D$5:$BS$182,M$9,FALSE))),"")</f>
        <v>858.16622255468917</v>
      </c>
      <c r="N159" s="198">
        <f ca="1">IFERROR(IF((VLOOKUP($E159,'DTOC Backsheet'!$D$5:$BS$182,N$9,FALSE))="","",(VLOOKUP($E159,'DTOC Backsheet'!$D$5:$BS$182,N$9,FALSE))),"")</f>
        <v>757.36018006869404</v>
      </c>
      <c r="O159" s="199">
        <f ca="1">IFERROR(IF((VLOOKUP($E159,'DTOC Backsheet'!$D$5:$BS$182,O$9,FALSE))="","",(VLOOKUP($E159,'DTOC Backsheet'!$D$5:$BS$182,O$9,FALSE))),"")</f>
        <v>376.92694146937322</v>
      </c>
      <c r="P159" s="197">
        <f ca="1">IFERROR(IF((VLOOKUP($E159,'DTOC Backsheet'!$D$5:$BS$182,P$9,FALSE))="","",(VLOOKUP($E159,'DTOC Backsheet'!$D$5:$BS$182,P$9,FALSE))),"")</f>
        <v>388.67303685469784</v>
      </c>
      <c r="Q159" s="197">
        <f ca="1">IFERROR(IF((VLOOKUP($E159,'DTOC Backsheet'!$D$5:$BS$182,Q$9,FALSE))="","",(VLOOKUP($E159,'DTOC Backsheet'!$D$5:$BS$182,Q$9,FALSE))),"")</f>
        <v>363.42769751907474</v>
      </c>
      <c r="R159" s="197">
        <f ca="1">IFERROR(IF((VLOOKUP($E159,'DTOC Backsheet'!$D$5:$BS$182,R$9,FALSE))="","",(VLOOKUP($E159,'DTOC Backsheet'!$D$5:$BS$182,R$9,FALSE))),"")</f>
        <v>327.22517965236517</v>
      </c>
      <c r="S159" s="197">
        <f ca="1">IFERROR(IF((VLOOKUP($E159,'DTOC Backsheet'!$D$5:$BS$182,S$9,FALSE))="","",(VLOOKUP($E159,'DTOC Backsheet'!$D$5:$BS$182,S$9,FALSE))),"")</f>
        <v>312.92387023359117</v>
      </c>
      <c r="T159" s="223">
        <f ca="1">IFERROR(IF((VLOOKUP($E159,'DTOC Backsheet'!$D$5:$BS$182,T$9,FALSE))="","",(VLOOKUP($E159,'DTOC Backsheet'!$D$5:$BS$182,T$9,FALSE))),"")</f>
        <v>381.30981288180772</v>
      </c>
      <c r="U159" s="199">
        <f ca="1">IFERROR(IF((VLOOKUP($E159,'DTOC Backsheet'!$D$5:$BS$182,U$9,FALSE))="","",(VLOOKUP($E159,'DTOC Backsheet'!$D$5:$BS$182,U$9,FALSE))),"")</f>
        <v>394.02013997786804</v>
      </c>
      <c r="V159" s="197">
        <f ca="1">IFERROR(IF((VLOOKUP($E159,'DTOC Backsheet'!$D$5:$BS$182,V$9,FALSE))="","",(VLOOKUP($E159,'DTOC Backsheet'!$D$5:$BS$182,V$9,FALSE))),"")</f>
        <v>392.18889034969681</v>
      </c>
      <c r="W159" s="197">
        <f ca="1">IFERROR(IF((VLOOKUP($E159,'DTOC Backsheet'!$D$5:$BS$182,W$9,FALSE))="","",(VLOOKUP($E159,'DTOC Backsheet'!$D$5:$BS$182,W$9,FALSE))),"")</f>
        <v>354.23512676746816</v>
      </c>
      <c r="X159" s="200">
        <f ca="1">IFERROR(IF((VLOOKUP($E159,'DTOC Backsheet'!$D$5:$BS$182,X$9,FALSE))="","",(VLOOKUP($E159,'DTOC Backsheet'!$D$5:$BS$182,X$9,FALSE))),"")</f>
        <v>392.18889034969681</v>
      </c>
      <c r="Y159" s="196">
        <f ca="1">IFERROR(IF((VLOOKUP($E159,'DTOC Backsheet'!$D$5:$BS$182,Y$9,FALSE))="","",(VLOOKUP($E159,'DTOC Backsheet'!$D$5:$BS$182,Y$9,FALSE))),"")</f>
        <v>472.4735382604469</v>
      </c>
      <c r="Z159" s="197">
        <f ca="1">IFERROR(IF((VLOOKUP($E159,'DTOC Backsheet'!$D$5:$BS$182,Z$9,FALSE))="","",(VLOOKUP($E159,'DTOC Backsheet'!$D$5:$BS$182,Z$9,FALSE))),"")</f>
        <v>580.73046214758074</v>
      </c>
      <c r="AA159" s="197">
        <f ca="1">IFERROR(IF((VLOOKUP($E159,'DTOC Backsheet'!$D$5:$BS$182,AA$9,FALSE))="","",(VLOOKUP($E159,'DTOC Backsheet'!$D$5:$BS$182,AA$9,FALSE))),"")</f>
        <v>492.63474675764587</v>
      </c>
      <c r="AB159" s="197">
        <f ca="1">IFERROR(IF((VLOOKUP($E159,'DTOC Backsheet'!$D$5:$BS$182,AB$9,FALSE))="","",(VLOOKUP($E159,'DTOC Backsheet'!$D$5:$BS$182,AB$9,FALSE))),"")</f>
        <v>415.93449704004092</v>
      </c>
      <c r="AC159" s="223">
        <f ca="1">IFERROR(IF((VLOOKUP($E159,'DTOC Backsheet'!$D$5:$BS$182,AC$9,FALSE))="","",(VLOOKUP($E159,'DTOC Backsheet'!$D$5:$BS$182,AC$9,FALSE))),"")</f>
        <v>433.4659826897792</v>
      </c>
      <c r="AD159" s="199">
        <f ca="1">IFERROR(IF((VLOOKUP($E159,'DTOC Backsheet'!$D$5:$BS$182,AD$9,FALSE))="","",(VLOOKUP($E159,'DTOC Backsheet'!$D$5:$BS$182,AD$9,FALSE))),"")</f>
        <v>386.56925857672923</v>
      </c>
      <c r="AE159" s="197" t="str">
        <f ca="1">IFERROR(IF((VLOOKUP($E159,'DTOC Backsheet'!$D$5:$BS$182,AE$9,FALSE))="","",(VLOOKUP($E159,'DTOC Backsheet'!$D$5:$BS$182,AE$9,FALSE))),"")</f>
        <v/>
      </c>
      <c r="AF159" s="197" t="str">
        <f ca="1">IFERROR(IF((VLOOKUP($E159,'DTOC Backsheet'!$D$5:$BS$182,AF$9,FALSE))="","",(VLOOKUP($E159,'DTOC Backsheet'!$D$5:$BS$182,AF$9,FALSE))),"")</f>
        <v/>
      </c>
      <c r="AG159" s="201" t="str">
        <f ca="1">IFERROR(IF((VLOOKUP($E159,'DTOC Backsheet'!$D$5:$BS$182,AG$9,FALSE))="","",(VLOOKUP($E159,'DTOC Backsheet'!$D$5:$BS$182,AG$9,FALSE))),"")</f>
        <v/>
      </c>
      <c r="AH159" s="197">
        <f t="shared" ca="1" si="31"/>
        <v>259.54904232798486</v>
      </c>
      <c r="AI159" s="197">
        <f t="shared" ca="1" si="32"/>
        <v>360.56704238084728</v>
      </c>
      <c r="AJ159" s="197">
        <f t="shared" ca="1" si="33"/>
        <v>644.74808566413981</v>
      </c>
      <c r="AK159" s="197">
        <f t="shared" ca="1" si="34"/>
        <v>544.70774835678992</v>
      </c>
      <c r="AL159" s="200">
        <f t="shared" ca="1" si="35"/>
        <v>446.28007362100283</v>
      </c>
      <c r="AM159" s="199">
        <f t="shared" ca="1" si="36"/>
        <v>441.73737315216306</v>
      </c>
      <c r="AN159" s="197" t="str">
        <f t="shared" ca="1" si="37"/>
        <v/>
      </c>
      <c r="AO159" s="197" t="str">
        <f t="shared" ca="1" si="38"/>
        <v/>
      </c>
      <c r="AP159" s="200" t="str">
        <f t="shared" ca="1" si="39"/>
        <v/>
      </c>
      <c r="AQ159" s="196">
        <f t="shared" ca="1" si="40"/>
        <v>-83.80050140574906</v>
      </c>
      <c r="AR159" s="197">
        <f t="shared" ca="1" si="41"/>
        <v>-217.302764628506</v>
      </c>
      <c r="AS159" s="197">
        <f t="shared" ca="1" si="42"/>
        <v>-165.4095671052807</v>
      </c>
      <c r="AT159" s="197">
        <f t="shared" ca="1" si="43"/>
        <v>-103.01062680644975</v>
      </c>
      <c r="AU159" s="200">
        <f t="shared" ca="1" si="44"/>
        <v>-52.15616980797148</v>
      </c>
      <c r="AV159" s="199">
        <f t="shared" ca="1" si="45"/>
        <v>7.4508814011388154</v>
      </c>
      <c r="AW159" s="197" t="str">
        <f t="shared" ca="1" si="46"/>
        <v/>
      </c>
      <c r="AX159" s="198" t="str">
        <f t="shared" ca="1" si="47"/>
        <v/>
      </c>
      <c r="AY159" s="199" t="str">
        <f t="shared" ca="1" si="48"/>
        <v/>
      </c>
    </row>
    <row r="160" spans="1:51">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30"/>
        <v>E06000004</v>
      </c>
      <c r="F160" s="29" t="str">
        <f ca="1">IF(E160="","",VLOOKUP(E160,'Org list'!$J$9:$K$636,2,0))</f>
        <v>Stockton-on-Tees</v>
      </c>
      <c r="G160" s="196">
        <f ca="1">IFERROR(IF((VLOOKUP($E160,'DTOC Backsheet'!$D$5:$BS$182,G$9,FALSE))="","",(VLOOKUP($E160,'DTOC Backsheet'!$D$5:$BS$182,G$9,FALSE))),"")</f>
        <v>71.266983118224729</v>
      </c>
      <c r="H160" s="197">
        <f ca="1">IFERROR(IF((VLOOKUP($E160,'DTOC Backsheet'!$D$5:$BS$182,H$9,FALSE))="","",(VLOOKUP($E160,'DTOC Backsheet'!$D$5:$BS$182,H$9,FALSE))),"")</f>
        <v>132.07275770533388</v>
      </c>
      <c r="I160" s="197">
        <f ca="1">IFERROR(IF((VLOOKUP($E160,'DTOC Backsheet'!$D$5:$BS$182,I$9,FALSE))="","",(VLOOKUP($E160,'DTOC Backsheet'!$D$5:$BS$182,I$9,FALSE))),"")</f>
        <v>237.99249408287892</v>
      </c>
      <c r="J160" s="198">
        <f ca="1">IFERROR(IF((VLOOKUP($E160,'DTOC Backsheet'!$D$5:$BS$182,J$9,FALSE))="","",(VLOOKUP($E160,'DTOC Backsheet'!$D$5:$BS$182,J$9,FALSE))),"")</f>
        <v>326.25894106416644</v>
      </c>
      <c r="K160" s="223">
        <f ca="1">IFERROR(IF((VLOOKUP($E160,'DTOC Backsheet'!$D$5:$BS$182,K$9,FALSE))="","",(VLOOKUP($E160,'DTOC Backsheet'!$D$5:$BS$182,K$9,FALSE))),"")</f>
        <v>363.52699645626564</v>
      </c>
      <c r="L160" s="199">
        <f ca="1">IFERROR(IF((VLOOKUP($E160,'DTOC Backsheet'!$D$5:$BS$182,L$9,FALSE))="","",(VLOOKUP($E160,'DTOC Backsheet'!$D$5:$BS$182,L$9,FALSE))),"")</f>
        <v>224.9159834189845</v>
      </c>
      <c r="M160" s="197">
        <f ca="1">IFERROR(IF((VLOOKUP($E160,'DTOC Backsheet'!$D$5:$BS$182,M$9,FALSE))="","",(VLOOKUP($E160,'DTOC Backsheet'!$D$5:$BS$182,M$9,FALSE))),"")</f>
        <v>223.52720959359544</v>
      </c>
      <c r="N160" s="198">
        <f ca="1">IFERROR(IF((VLOOKUP($E160,'DTOC Backsheet'!$D$5:$BS$182,N$9,FALSE))="","",(VLOOKUP($E160,'DTOC Backsheet'!$D$5:$BS$182,N$9,FALSE))),"")</f>
        <v>140.35429439597854</v>
      </c>
      <c r="O160" s="199">
        <f ca="1">IFERROR(IF((VLOOKUP($E160,'DTOC Backsheet'!$D$5:$BS$182,O$9,FALSE))="","",(VLOOKUP($E160,'DTOC Backsheet'!$D$5:$BS$182,O$9,FALSE))),"")</f>
        <v>236.52297759322312</v>
      </c>
      <c r="P160" s="197">
        <f ca="1">IFERROR(IF((VLOOKUP($E160,'DTOC Backsheet'!$D$5:$BS$182,P$9,FALSE))="","",(VLOOKUP($E160,'DTOC Backsheet'!$D$5:$BS$182,P$9,FALSE))),"")</f>
        <v>267.69142981685548</v>
      </c>
      <c r="Q160" s="197">
        <f ca="1">IFERROR(IF((VLOOKUP($E160,'DTOC Backsheet'!$D$5:$BS$182,Q$9,FALSE))="","",(VLOOKUP($E160,'DTOC Backsheet'!$D$5:$BS$182,Q$9,FALSE))),"")</f>
        <v>267.69142981685548</v>
      </c>
      <c r="R160" s="197">
        <f ca="1">IFERROR(IF((VLOOKUP($E160,'DTOC Backsheet'!$D$5:$BS$182,R$9,FALSE))="","",(VLOOKUP($E160,'DTOC Backsheet'!$D$5:$BS$182,R$9,FALSE))),"")</f>
        <v>259.05622240340853</v>
      </c>
      <c r="S160" s="197">
        <f ca="1">IFERROR(IF((VLOOKUP($E160,'DTOC Backsheet'!$D$5:$BS$182,S$9,FALSE))="","",(VLOOKUP($E160,'DTOC Backsheet'!$D$5:$BS$182,S$9,FALSE))),"")</f>
        <v>267.69142981685548</v>
      </c>
      <c r="T160" s="223">
        <f ca="1">IFERROR(IF((VLOOKUP($E160,'DTOC Backsheet'!$D$5:$BS$182,T$9,FALSE))="","",(VLOOKUP($E160,'DTOC Backsheet'!$D$5:$BS$182,T$9,FALSE))),"")</f>
        <v>259.05622240340853</v>
      </c>
      <c r="U160" s="199">
        <f ca="1">IFERROR(IF((VLOOKUP($E160,'DTOC Backsheet'!$D$5:$BS$182,U$9,FALSE))="","",(VLOOKUP($E160,'DTOC Backsheet'!$D$5:$BS$182,U$9,FALSE))),"")</f>
        <v>267.69142981685548</v>
      </c>
      <c r="V160" s="197">
        <f ca="1">IFERROR(IF((VLOOKUP($E160,'DTOC Backsheet'!$D$5:$BS$182,V$9,FALSE))="","",(VLOOKUP($E160,'DTOC Backsheet'!$D$5:$BS$182,V$9,FALSE))),"")</f>
        <v>266.53064587183587</v>
      </c>
      <c r="W160" s="197">
        <f ca="1">IFERROR(IF((VLOOKUP($E160,'DTOC Backsheet'!$D$5:$BS$182,W$9,FALSE))="","",(VLOOKUP($E160,'DTOC Backsheet'!$D$5:$BS$182,W$9,FALSE))),"")</f>
        <v>240.73735756165823</v>
      </c>
      <c r="X160" s="200">
        <f ca="1">IFERROR(IF((VLOOKUP($E160,'DTOC Backsheet'!$D$5:$BS$182,X$9,FALSE))="","",(VLOOKUP($E160,'DTOC Backsheet'!$D$5:$BS$182,X$9,FALSE))),"")</f>
        <v>266.53064587183587</v>
      </c>
      <c r="Y160" s="196">
        <f ca="1">IFERROR(IF((VLOOKUP($E160,'DTOC Backsheet'!$D$5:$BS$182,Y$9,FALSE))="","",(VLOOKUP($E160,'DTOC Backsheet'!$D$5:$BS$182,Y$9,FALSE))),"")</f>
        <v>169.59477239514075</v>
      </c>
      <c r="Z160" s="197">
        <f ca="1">IFERROR(IF((VLOOKUP($E160,'DTOC Backsheet'!$D$5:$BS$182,Z$9,FALSE))="","",(VLOOKUP($E160,'DTOC Backsheet'!$D$5:$BS$182,Z$9,FALSE))),"")</f>
        <v>177.39223319491734</v>
      </c>
      <c r="AA160" s="197">
        <f ca="1">IFERROR(IF((VLOOKUP($E160,'DTOC Backsheet'!$D$5:$BS$182,AA$9,FALSE))="","",(VLOOKUP($E160,'DTOC Backsheet'!$D$5:$BS$182,AA$9,FALSE))),"")</f>
        <v>215.07996039383752</v>
      </c>
      <c r="AB160" s="197">
        <f ca="1">IFERROR(IF((VLOOKUP($E160,'DTOC Backsheet'!$D$5:$BS$182,AB$9,FALSE))="","",(VLOOKUP($E160,'DTOC Backsheet'!$D$5:$BS$182,AB$9,FALSE))),"")</f>
        <v>204.03355759415399</v>
      </c>
      <c r="AC160" s="223">
        <f ca="1">IFERROR(IF((VLOOKUP($E160,'DTOC Backsheet'!$D$5:$BS$182,AC$9,FALSE))="","",(VLOOKUP($E160,'DTOC Backsheet'!$D$5:$BS$182,AC$9,FALSE))),"")</f>
        <v>226.77615159350236</v>
      </c>
      <c r="AD160" s="199">
        <f ca="1">IFERROR(IF((VLOOKUP($E160,'DTOC Backsheet'!$D$5:$BS$182,AD$9,FALSE))="","",(VLOOKUP($E160,'DTOC Backsheet'!$D$5:$BS$182,AD$9,FALSE))),"")</f>
        <v>189.73821279456359</v>
      </c>
      <c r="AE160" s="197" t="str">
        <f ca="1">IFERROR(IF((VLOOKUP($E160,'DTOC Backsheet'!$D$5:$BS$182,AE$9,FALSE))="","",(VLOOKUP($E160,'DTOC Backsheet'!$D$5:$BS$182,AE$9,FALSE))),"")</f>
        <v/>
      </c>
      <c r="AF160" s="197" t="str">
        <f ca="1">IFERROR(IF((VLOOKUP($E160,'DTOC Backsheet'!$D$5:$BS$182,AF$9,FALSE))="","",(VLOOKUP($E160,'DTOC Backsheet'!$D$5:$BS$182,AF$9,FALSE))),"")</f>
        <v/>
      </c>
      <c r="AG160" s="201" t="str">
        <f ca="1">IFERROR(IF((VLOOKUP($E160,'DTOC Backsheet'!$D$5:$BS$182,AG$9,FALSE))="","",(VLOOKUP($E160,'DTOC Backsheet'!$D$5:$BS$182,AG$9,FALSE))),"")</f>
        <v/>
      </c>
      <c r="AH160" s="197">
        <f t="shared" ca="1" si="31"/>
        <v>-98.327789276916022</v>
      </c>
      <c r="AI160" s="197">
        <f t="shared" ca="1" si="32"/>
        <v>-45.319475489583454</v>
      </c>
      <c r="AJ160" s="197">
        <f t="shared" ca="1" si="33"/>
        <v>22.912533689041396</v>
      </c>
      <c r="AK160" s="197">
        <f t="shared" ca="1" si="34"/>
        <v>122.22538347001245</v>
      </c>
      <c r="AL160" s="200">
        <f t="shared" ca="1" si="35"/>
        <v>136.75084486276327</v>
      </c>
      <c r="AM160" s="199">
        <f t="shared" ca="1" si="36"/>
        <v>35.177770624420901</v>
      </c>
      <c r="AN160" s="197" t="str">
        <f t="shared" ca="1" si="37"/>
        <v/>
      </c>
      <c r="AO160" s="197" t="str">
        <f t="shared" ca="1" si="38"/>
        <v/>
      </c>
      <c r="AP160" s="200" t="str">
        <f t="shared" ca="1" si="39"/>
        <v/>
      </c>
      <c r="AQ160" s="196">
        <f t="shared" ca="1" si="40"/>
        <v>98.096657421714724</v>
      </c>
      <c r="AR160" s="197">
        <f t="shared" ca="1" si="41"/>
        <v>90.299196621938137</v>
      </c>
      <c r="AS160" s="197">
        <f t="shared" ca="1" si="42"/>
        <v>43.976262009571002</v>
      </c>
      <c r="AT160" s="197">
        <f t="shared" ca="1" si="43"/>
        <v>63.657872222701485</v>
      </c>
      <c r="AU160" s="200">
        <f t="shared" ca="1" si="44"/>
        <v>32.280070809906164</v>
      </c>
      <c r="AV160" s="199">
        <f t="shared" ca="1" si="45"/>
        <v>77.953217022291881</v>
      </c>
      <c r="AW160" s="197" t="str">
        <f t="shared" ca="1" si="46"/>
        <v/>
      </c>
      <c r="AX160" s="198" t="str">
        <f t="shared" ca="1" si="47"/>
        <v/>
      </c>
      <c r="AY160" s="199" t="str">
        <f t="shared" ca="1" si="48"/>
        <v/>
      </c>
    </row>
    <row r="161" spans="1:51">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30"/>
        <v>E06000021</v>
      </c>
      <c r="F161" s="29" t="str">
        <f ca="1">IF(E161="","",VLOOKUP(E161,'Org list'!$J$9:$K$636,2,0))</f>
        <v>Stoke-on-Trent</v>
      </c>
      <c r="G161" s="196">
        <f ca="1">IFERROR(IF((VLOOKUP($E161,'DTOC Backsheet'!$D$5:$BS$182,G$9,FALSE))="","",(VLOOKUP($E161,'DTOC Backsheet'!$D$5:$BS$182,G$9,FALSE))),"")</f>
        <v>1011.6245410363057</v>
      </c>
      <c r="H161" s="197">
        <f ca="1">IFERROR(IF((VLOOKUP($E161,'DTOC Backsheet'!$D$5:$BS$182,H$9,FALSE))="","",(VLOOKUP($E161,'DTOC Backsheet'!$D$5:$BS$182,H$9,FALSE))),"")</f>
        <v>1256.4051779738054</v>
      </c>
      <c r="I161" s="197">
        <f ca="1">IFERROR(IF((VLOOKUP($E161,'DTOC Backsheet'!$D$5:$BS$182,I$9,FALSE))="","",(VLOOKUP($E161,'DTOC Backsheet'!$D$5:$BS$182,I$9,FALSE))),"")</f>
        <v>1183.7835367247133</v>
      </c>
      <c r="J161" s="198">
        <f ca="1">IFERROR(IF((VLOOKUP($E161,'DTOC Backsheet'!$D$5:$BS$182,J$9,FALSE))="","",(VLOOKUP($E161,'DTOC Backsheet'!$D$5:$BS$182,J$9,FALSE))),"")</f>
        <v>1127.4128921187746</v>
      </c>
      <c r="K161" s="223">
        <f ca="1">IFERROR(IF((VLOOKUP($E161,'DTOC Backsheet'!$D$5:$BS$182,K$9,FALSE))="","",(VLOOKUP($E161,'DTOC Backsheet'!$D$5:$BS$182,K$9,FALSE))),"")</f>
        <v>913.10287388718757</v>
      </c>
      <c r="L161" s="199">
        <f ca="1">IFERROR(IF((VLOOKUP($E161,'DTOC Backsheet'!$D$5:$BS$182,L$9,FALSE))="","",(VLOOKUP($E161,'DTOC Backsheet'!$D$5:$BS$182,L$9,FALSE))),"")</f>
        <v>693.20657555951675</v>
      </c>
      <c r="M161" s="197">
        <f ca="1">IFERROR(IF((VLOOKUP($E161,'DTOC Backsheet'!$D$5:$BS$182,M$9,FALSE))="","",(VLOOKUP($E161,'DTOC Backsheet'!$D$5:$BS$182,M$9,FALSE))),"")</f>
        <v>763.70167520447262</v>
      </c>
      <c r="N161" s="198">
        <f ca="1">IFERROR(IF((VLOOKUP($E161,'DTOC Backsheet'!$D$5:$BS$182,N$9,FALSE))="","",(VLOOKUP($E161,'DTOC Backsheet'!$D$5:$BS$182,N$9,FALSE))),"")</f>
        <v>1138.4530284422585</v>
      </c>
      <c r="O161" s="199">
        <f ca="1">IFERROR(IF((VLOOKUP($E161,'DTOC Backsheet'!$D$5:$BS$182,O$9,FALSE))="","",(VLOOKUP($E161,'DTOC Backsheet'!$D$5:$BS$182,O$9,FALSE))),"")</f>
        <v>969.58672177354026</v>
      </c>
      <c r="P161" s="197">
        <f ca="1">IFERROR(IF((VLOOKUP($E161,'DTOC Backsheet'!$D$5:$BS$182,P$9,FALSE))="","",(VLOOKUP($E161,'DTOC Backsheet'!$D$5:$BS$182,P$9,FALSE))),"")</f>
        <v>792.04890205967183</v>
      </c>
      <c r="Q161" s="197">
        <f ca="1">IFERROR(IF((VLOOKUP($E161,'DTOC Backsheet'!$D$5:$BS$182,Q$9,FALSE))="","",(VLOOKUP($E161,'DTOC Backsheet'!$D$5:$BS$182,Q$9,FALSE))),"")</f>
        <v>747.37286116623625</v>
      </c>
      <c r="R161" s="197">
        <f ca="1">IFERROR(IF((VLOOKUP($E161,'DTOC Backsheet'!$D$5:$BS$182,R$9,FALSE))="","",(VLOOKUP($E161,'DTOC Backsheet'!$D$5:$BS$182,R$9,FALSE))),"")</f>
        <v>686.21587442675457</v>
      </c>
      <c r="S161" s="197">
        <f ca="1">IFERROR(IF((VLOOKUP($E161,'DTOC Backsheet'!$D$5:$BS$182,S$9,FALSE))="","",(VLOOKUP($E161,'DTOC Backsheet'!$D$5:$BS$182,S$9,FALSE))),"")</f>
        <v>623.03046358314407</v>
      </c>
      <c r="T161" s="223">
        <f ca="1">IFERROR(IF((VLOOKUP($E161,'DTOC Backsheet'!$D$5:$BS$182,T$9,FALSE))="","",(VLOOKUP($E161,'DTOC Backsheet'!$D$5:$BS$182,T$9,FALSE))),"")</f>
        <v>559.72189841892612</v>
      </c>
      <c r="U161" s="199">
        <f ca="1">IFERROR(IF((VLOOKUP($E161,'DTOC Backsheet'!$D$5:$BS$182,U$9,FALSE))="","",(VLOOKUP($E161,'DTOC Backsheet'!$D$5:$BS$182,U$9,FALSE))),"")</f>
        <v>578.4993101257179</v>
      </c>
      <c r="V161" s="197">
        <f ca="1">IFERROR(IF((VLOOKUP($E161,'DTOC Backsheet'!$D$5:$BS$182,V$9,FALSE))="","",(VLOOKUP($E161,'DTOC Backsheet'!$D$5:$BS$182,V$9,FALSE))),"")</f>
        <v>580.31135200979099</v>
      </c>
      <c r="W161" s="197">
        <f ca="1">IFERROR(IF((VLOOKUP($E161,'DTOC Backsheet'!$D$5:$BS$182,W$9,FALSE))="","",(VLOOKUP($E161,'DTOC Backsheet'!$D$5:$BS$182,W$9,FALSE))),"")</f>
        <v>518.31678361683225</v>
      </c>
      <c r="X161" s="200">
        <f ca="1">IFERROR(IF((VLOOKUP($E161,'DTOC Backsheet'!$D$5:$BS$182,X$9,FALSE))="","",(VLOOKUP($E161,'DTOC Backsheet'!$D$5:$BS$182,X$9,FALSE))),"")</f>
        <v>571.36003278838598</v>
      </c>
      <c r="Y161" s="196">
        <f ca="1">IFERROR(IF((VLOOKUP($E161,'DTOC Backsheet'!$D$5:$BS$182,Y$9,FALSE))="","",(VLOOKUP($E161,'DTOC Backsheet'!$D$5:$BS$182,Y$9,FALSE))),"")</f>
        <v>1153.6662092232241</v>
      </c>
      <c r="Z161" s="197">
        <f ca="1">IFERROR(IF((VLOOKUP($E161,'DTOC Backsheet'!$D$5:$BS$182,Z$9,FALSE))="","",(VLOOKUP($E161,'DTOC Backsheet'!$D$5:$BS$182,Z$9,FALSE))),"")</f>
        <v>955.38775304463923</v>
      </c>
      <c r="AA161" s="197">
        <f ca="1">IFERROR(IF((VLOOKUP($E161,'DTOC Backsheet'!$D$5:$BS$182,AA$9,FALSE))="","",(VLOOKUP($E161,'DTOC Backsheet'!$D$5:$BS$182,AA$9,FALSE))),"")</f>
        <v>664.81600012819638</v>
      </c>
      <c r="AB161" s="197">
        <f ca="1">IFERROR(IF((VLOOKUP($E161,'DTOC Backsheet'!$D$5:$BS$182,AB$9,FALSE))="","",(VLOOKUP($E161,'DTOC Backsheet'!$D$5:$BS$182,AB$9,FALSE))),"")</f>
        <v>839.26047308326838</v>
      </c>
      <c r="AC161" s="223">
        <f ca="1">IFERROR(IF((VLOOKUP($E161,'DTOC Backsheet'!$D$5:$BS$182,AC$9,FALSE))="","",(VLOOKUP($E161,'DTOC Backsheet'!$D$5:$BS$182,AC$9,FALSE))),"")</f>
        <v>710.96264849712531</v>
      </c>
      <c r="AD161" s="199">
        <f ca="1">IFERROR(IF((VLOOKUP($E161,'DTOC Backsheet'!$D$5:$BS$182,AD$9,FALSE))="","",(VLOOKUP($E161,'DTOC Backsheet'!$D$5:$BS$182,AD$9,FALSE))),"")</f>
        <v>649.60281934723082</v>
      </c>
      <c r="AE161" s="197" t="str">
        <f ca="1">IFERROR(IF((VLOOKUP($E161,'DTOC Backsheet'!$D$5:$BS$182,AE$9,FALSE))="","",(VLOOKUP($E161,'DTOC Backsheet'!$D$5:$BS$182,AE$9,FALSE))),"")</f>
        <v/>
      </c>
      <c r="AF161" s="197" t="str">
        <f ca="1">IFERROR(IF((VLOOKUP($E161,'DTOC Backsheet'!$D$5:$BS$182,AF$9,FALSE))="","",(VLOOKUP($E161,'DTOC Backsheet'!$D$5:$BS$182,AF$9,FALSE))),"")</f>
        <v/>
      </c>
      <c r="AG161" s="201" t="str">
        <f ca="1">IFERROR(IF((VLOOKUP($E161,'DTOC Backsheet'!$D$5:$BS$182,AG$9,FALSE))="","",(VLOOKUP($E161,'DTOC Backsheet'!$D$5:$BS$182,AG$9,FALSE))),"")</f>
        <v/>
      </c>
      <c r="AH161" s="197">
        <f t="shared" ca="1" si="31"/>
        <v>-142.0416681869184</v>
      </c>
      <c r="AI161" s="197">
        <f t="shared" ca="1" si="32"/>
        <v>301.01742492916617</v>
      </c>
      <c r="AJ161" s="197">
        <f t="shared" ca="1" si="33"/>
        <v>518.96753659651688</v>
      </c>
      <c r="AK161" s="197">
        <f t="shared" ca="1" si="34"/>
        <v>288.15241903550623</v>
      </c>
      <c r="AL161" s="200">
        <f t="shared" ca="1" si="35"/>
        <v>202.14022539006226</v>
      </c>
      <c r="AM161" s="199">
        <f t="shared" ca="1" si="36"/>
        <v>43.60375621228593</v>
      </c>
      <c r="AN161" s="197" t="str">
        <f t="shared" ca="1" si="37"/>
        <v/>
      </c>
      <c r="AO161" s="197" t="str">
        <f t="shared" ca="1" si="38"/>
        <v/>
      </c>
      <c r="AP161" s="200" t="str">
        <f t="shared" ca="1" si="39"/>
        <v/>
      </c>
      <c r="AQ161" s="196">
        <f t="shared" ca="1" si="40"/>
        <v>-361.61730716355225</v>
      </c>
      <c r="AR161" s="197">
        <f t="shared" ca="1" si="41"/>
        <v>-208.01489187840298</v>
      </c>
      <c r="AS161" s="197">
        <f t="shared" ca="1" si="42"/>
        <v>21.399874298558188</v>
      </c>
      <c r="AT161" s="197">
        <f t="shared" ca="1" si="43"/>
        <v>-216.23000950012431</v>
      </c>
      <c r="AU161" s="200">
        <f t="shared" ca="1" si="44"/>
        <v>-151.2407500781992</v>
      </c>
      <c r="AV161" s="199">
        <f t="shared" ca="1" si="45"/>
        <v>-71.103509221512923</v>
      </c>
      <c r="AW161" s="197" t="str">
        <f t="shared" ca="1" si="46"/>
        <v/>
      </c>
      <c r="AX161" s="198" t="str">
        <f t="shared" ca="1" si="47"/>
        <v/>
      </c>
      <c r="AY161" s="199" t="str">
        <f t="shared" ca="1" si="48"/>
        <v/>
      </c>
    </row>
    <row r="162" spans="1:51">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30"/>
        <v>E10000029</v>
      </c>
      <c r="F162" s="29" t="str">
        <f ca="1">IF(E162="","",VLOOKUP(E162,'Org list'!$J$9:$K$636,2,0))</f>
        <v>Suffolk</v>
      </c>
      <c r="G162" s="196">
        <f ca="1">IFERROR(IF((VLOOKUP($E162,'DTOC Backsheet'!$D$5:$BS$182,G$9,FALSE))="","",(VLOOKUP($E162,'DTOC Backsheet'!$D$5:$BS$182,G$9,FALSE))),"")</f>
        <v>614.88235618111992</v>
      </c>
      <c r="H162" s="197">
        <f ca="1">IFERROR(IF((VLOOKUP($E162,'DTOC Backsheet'!$D$5:$BS$182,H$9,FALSE))="","",(VLOOKUP($E162,'DTOC Backsheet'!$D$5:$BS$182,H$9,FALSE))),"")</f>
        <v>556.965912751465</v>
      </c>
      <c r="I162" s="197">
        <f ca="1">IFERROR(IF((VLOOKUP($E162,'DTOC Backsheet'!$D$5:$BS$182,I$9,FALSE))="","",(VLOOKUP($E162,'DTOC Backsheet'!$D$5:$BS$182,I$9,FALSE))),"")</f>
        <v>682.64626405558647</v>
      </c>
      <c r="J162" s="198">
        <f ca="1">IFERROR(IF((VLOOKUP($E162,'DTOC Backsheet'!$D$5:$BS$182,J$9,FALSE))="","",(VLOOKUP($E162,'DTOC Backsheet'!$D$5:$BS$182,J$9,FALSE))),"")</f>
        <v>617.55285501361118</v>
      </c>
      <c r="K162" s="223">
        <f ca="1">IFERROR(IF((VLOOKUP($E162,'DTOC Backsheet'!$D$5:$BS$182,K$9,FALSE))="","",(VLOOKUP($E162,'DTOC Backsheet'!$D$5:$BS$182,K$9,FALSE))),"")</f>
        <v>608.20610909989159</v>
      </c>
      <c r="L162" s="199">
        <f ca="1">IFERROR(IF((VLOOKUP($E162,'DTOC Backsheet'!$D$5:$BS$182,L$9,FALSE))="","",(VLOOKUP($E162,'DTOC Backsheet'!$D$5:$BS$182,L$9,FALSE))),"")</f>
        <v>613.71401294190491</v>
      </c>
      <c r="M162" s="197">
        <f ca="1">IFERROR(IF((VLOOKUP($E162,'DTOC Backsheet'!$D$5:$BS$182,M$9,FALSE))="","",(VLOOKUP($E162,'DTOC Backsheet'!$D$5:$BS$182,M$9,FALSE))),"")</f>
        <v>593.8121271120807</v>
      </c>
      <c r="N162" s="198">
        <f ca="1">IFERROR(IF((VLOOKUP($E162,'DTOC Backsheet'!$D$5:$BS$182,N$9,FALSE))="","",(VLOOKUP($E162,'DTOC Backsheet'!$D$5:$BS$182,N$9,FALSE))),"")</f>
        <v>470.82733554879991</v>
      </c>
      <c r="O162" s="199">
        <f ca="1">IFERROR(IF((VLOOKUP($E162,'DTOC Backsheet'!$D$5:$BS$182,O$9,FALSE))="","",(VLOOKUP($E162,'DTOC Backsheet'!$D$5:$BS$182,O$9,FALSE))),"")</f>
        <v>442.17556530721816</v>
      </c>
      <c r="P162" s="197">
        <f ca="1">IFERROR(IF((VLOOKUP($E162,'DTOC Backsheet'!$D$5:$BS$182,P$9,FALSE))="","",(VLOOKUP($E162,'DTOC Backsheet'!$D$5:$BS$182,P$9,FALSE))),"")</f>
        <v>326.22881194567645</v>
      </c>
      <c r="Q162" s="197">
        <f ca="1">IFERROR(IF((VLOOKUP($E162,'DTOC Backsheet'!$D$5:$BS$182,Q$9,FALSE))="","",(VLOOKUP($E162,'DTOC Backsheet'!$D$5:$BS$182,Q$9,FALSE))),"")</f>
        <v>294.97938447574512</v>
      </c>
      <c r="R162" s="197">
        <f ca="1">IFERROR(IF((VLOOKUP($E162,'DTOC Backsheet'!$D$5:$BS$182,R$9,FALSE))="","",(VLOOKUP($E162,'DTOC Backsheet'!$D$5:$BS$182,R$9,FALSE))),"")</f>
        <v>255.22470102771581</v>
      </c>
      <c r="S162" s="197">
        <f ca="1">IFERROR(IF((VLOOKUP($E162,'DTOC Backsheet'!$D$5:$BS$182,S$9,FALSE))="","",(VLOOKUP($E162,'DTOC Backsheet'!$D$5:$BS$182,S$9,FALSE))),"")</f>
        <v>263.72995700581379</v>
      </c>
      <c r="T162" s="223">
        <f ca="1">IFERROR(IF((VLOOKUP($E162,'DTOC Backsheet'!$D$5:$BS$182,T$9,FALSE))="","",(VLOOKUP($E162,'DTOC Backsheet'!$D$5:$BS$182,T$9,FALSE))),"")</f>
        <v>255.21979324449796</v>
      </c>
      <c r="U162" s="199">
        <f ca="1">IFERROR(IF((VLOOKUP($E162,'DTOC Backsheet'!$D$5:$BS$182,U$9,FALSE))="","",(VLOOKUP($E162,'DTOC Backsheet'!$D$5:$BS$182,U$9,FALSE))),"")</f>
        <v>263.72711968598117</v>
      </c>
      <c r="V162" s="197">
        <f ca="1">IFERROR(IF((VLOOKUP($E162,'DTOC Backsheet'!$D$5:$BS$182,V$9,FALSE))="","",(VLOOKUP($E162,'DTOC Backsheet'!$D$5:$BS$182,V$9,FALSE))),"")</f>
        <v>262.30730220784142</v>
      </c>
      <c r="W162" s="197">
        <f ca="1">IFERROR(IF((VLOOKUP($E162,'DTOC Backsheet'!$D$5:$BS$182,W$9,FALSE))="","",(VLOOKUP($E162,'DTOC Backsheet'!$D$5:$BS$182,W$9,FALSE))),"")</f>
        <v>236.92272457482454</v>
      </c>
      <c r="X162" s="200">
        <f ca="1">IFERROR(IF((VLOOKUP($E162,'DTOC Backsheet'!$D$5:$BS$182,X$9,FALSE))="","",(VLOOKUP($E162,'DTOC Backsheet'!$D$5:$BS$182,X$9,FALSE))),"")</f>
        <v>262.30730220784142</v>
      </c>
      <c r="Y162" s="196">
        <f ca="1">IFERROR(IF((VLOOKUP($E162,'DTOC Backsheet'!$D$5:$BS$182,Y$9,FALSE))="","",(VLOOKUP($E162,'DTOC Backsheet'!$D$5:$BS$182,Y$9,FALSE))),"")</f>
        <v>420.22596354319933</v>
      </c>
      <c r="Z162" s="197">
        <f ca="1">IFERROR(IF((VLOOKUP($E162,'DTOC Backsheet'!$D$5:$BS$182,Z$9,FALSE))="","",(VLOOKUP($E162,'DTOC Backsheet'!$D$5:$BS$182,Z$9,FALSE))),"")</f>
        <v>435.64095104159423</v>
      </c>
      <c r="AA162" s="197">
        <f ca="1">IFERROR(IF((VLOOKUP($E162,'DTOC Backsheet'!$D$5:$BS$182,AA$9,FALSE))="","",(VLOOKUP($E162,'DTOC Backsheet'!$D$5:$BS$182,AA$9,FALSE))),"")</f>
        <v>445.52664954599965</v>
      </c>
      <c r="AB162" s="197">
        <f ca="1">IFERROR(IF((VLOOKUP($E162,'DTOC Backsheet'!$D$5:$BS$182,AB$9,FALSE))="","",(VLOOKUP($E162,'DTOC Backsheet'!$D$5:$BS$182,AB$9,FALSE))),"")</f>
        <v>420.05840933126029</v>
      </c>
      <c r="AC162" s="223">
        <f ca="1">IFERROR(IF((VLOOKUP($E162,'DTOC Backsheet'!$D$5:$BS$182,AC$9,FALSE))="","",(VLOOKUP($E162,'DTOC Backsheet'!$D$5:$BS$182,AC$9,FALSE))),"")</f>
        <v>376.66186843903989</v>
      </c>
      <c r="AD162" s="199">
        <f ca="1">IFERROR(IF((VLOOKUP($E162,'DTOC Backsheet'!$D$5:$BS$182,AD$9,FALSE))="","",(VLOOKUP($E162,'DTOC Backsheet'!$D$5:$BS$182,AD$9,FALSE))),"")</f>
        <v>407.65939764776874</v>
      </c>
      <c r="AE162" s="197" t="str">
        <f ca="1">IFERROR(IF((VLOOKUP($E162,'DTOC Backsheet'!$D$5:$BS$182,AE$9,FALSE))="","",(VLOOKUP($E162,'DTOC Backsheet'!$D$5:$BS$182,AE$9,FALSE))),"")</f>
        <v/>
      </c>
      <c r="AF162" s="197" t="str">
        <f ca="1">IFERROR(IF((VLOOKUP($E162,'DTOC Backsheet'!$D$5:$BS$182,AF$9,FALSE))="","",(VLOOKUP($E162,'DTOC Backsheet'!$D$5:$BS$182,AF$9,FALSE))),"")</f>
        <v/>
      </c>
      <c r="AG162" s="201" t="str">
        <f ca="1">IFERROR(IF((VLOOKUP($E162,'DTOC Backsheet'!$D$5:$BS$182,AG$9,FALSE))="","",(VLOOKUP($E162,'DTOC Backsheet'!$D$5:$BS$182,AG$9,FALSE))),"")</f>
        <v/>
      </c>
      <c r="AH162" s="197">
        <f t="shared" ca="1" si="31"/>
        <v>194.65639263792059</v>
      </c>
      <c r="AI162" s="197">
        <f t="shared" ca="1" si="32"/>
        <v>121.32496170987076</v>
      </c>
      <c r="AJ162" s="197">
        <f t="shared" ca="1" si="33"/>
        <v>237.11961450958682</v>
      </c>
      <c r="AK162" s="197">
        <f t="shared" ca="1" si="34"/>
        <v>197.49444568235089</v>
      </c>
      <c r="AL162" s="200">
        <f t="shared" ca="1" si="35"/>
        <v>231.5442406608517</v>
      </c>
      <c r="AM162" s="199">
        <f t="shared" ca="1" si="36"/>
        <v>206.05461529413617</v>
      </c>
      <c r="AN162" s="197" t="str">
        <f t="shared" ca="1" si="37"/>
        <v/>
      </c>
      <c r="AO162" s="197" t="str">
        <f t="shared" ca="1" si="38"/>
        <v/>
      </c>
      <c r="AP162" s="200" t="str">
        <f t="shared" ca="1" si="39"/>
        <v/>
      </c>
      <c r="AQ162" s="196">
        <f t="shared" ca="1" si="40"/>
        <v>-93.997151597522873</v>
      </c>
      <c r="AR162" s="197">
        <f t="shared" ca="1" si="41"/>
        <v>-140.66156656584911</v>
      </c>
      <c r="AS162" s="197">
        <f t="shared" ca="1" si="42"/>
        <v>-190.30194851828384</v>
      </c>
      <c r="AT162" s="197">
        <f t="shared" ca="1" si="43"/>
        <v>-156.32845232544651</v>
      </c>
      <c r="AU162" s="200">
        <f t="shared" ca="1" si="44"/>
        <v>-121.44207519454193</v>
      </c>
      <c r="AV162" s="199">
        <f t="shared" ca="1" si="45"/>
        <v>-143.93227796178758</v>
      </c>
      <c r="AW162" s="197" t="str">
        <f t="shared" ca="1" si="46"/>
        <v/>
      </c>
      <c r="AX162" s="198" t="str">
        <f t="shared" ca="1" si="47"/>
        <v/>
      </c>
      <c r="AY162" s="199" t="str">
        <f t="shared" ca="1" si="48"/>
        <v/>
      </c>
    </row>
    <row r="163" spans="1:51">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30"/>
        <v>E08000024</v>
      </c>
      <c r="F163" s="29" t="str">
        <f ca="1">IF(E163="","",VLOOKUP(E163,'Org list'!$J$9:$K$636,2,0))</f>
        <v>Sunderland</v>
      </c>
      <c r="G163" s="196">
        <f ca="1">IFERROR(IF((VLOOKUP($E163,'DTOC Backsheet'!$D$5:$BS$182,G$9,FALSE))="","",(VLOOKUP($E163,'DTOC Backsheet'!$D$5:$BS$182,G$9,FALSE))),"")</f>
        <v>55.14409196061905</v>
      </c>
      <c r="H163" s="197">
        <f ca="1">IFERROR(IF((VLOOKUP($E163,'DTOC Backsheet'!$D$5:$BS$182,H$9,FALSE))="","",(VLOOKUP($E163,'DTOC Backsheet'!$D$5:$BS$182,H$9,FALSE))),"")</f>
        <v>27.796208955759194</v>
      </c>
      <c r="I163" s="197">
        <f ca="1">IFERROR(IF((VLOOKUP($E163,'DTOC Backsheet'!$D$5:$BS$182,I$9,FALSE))="","",(VLOOKUP($E163,'DTOC Backsheet'!$D$5:$BS$182,I$9,FALSE))),"")</f>
        <v>57.385721715115764</v>
      </c>
      <c r="J163" s="198">
        <f ca="1">IFERROR(IF((VLOOKUP($E163,'DTOC Backsheet'!$D$5:$BS$182,J$9,FALSE))="","",(VLOOKUP($E163,'DTOC Backsheet'!$D$5:$BS$182,J$9,FALSE))),"")</f>
        <v>71.732152143894695</v>
      </c>
      <c r="K163" s="223">
        <f ca="1">IFERROR(IF((VLOOKUP($E163,'DTOC Backsheet'!$D$5:$BS$182,K$9,FALSE))="","",(VLOOKUP($E163,'DTOC Backsheet'!$D$5:$BS$182,K$9,FALSE))),"")</f>
        <v>50.212506500726292</v>
      </c>
      <c r="L163" s="199">
        <f ca="1">IFERROR(IF((VLOOKUP($E163,'DTOC Backsheet'!$D$5:$BS$182,L$9,FALSE))="","",(VLOOKUP($E163,'DTOC Backsheet'!$D$5:$BS$182,L$9,FALSE))),"")</f>
        <v>51.109158402524969</v>
      </c>
      <c r="M163" s="197">
        <f ca="1">IFERROR(IF((VLOOKUP($E163,'DTOC Backsheet'!$D$5:$BS$182,M$9,FALSE))="","",(VLOOKUP($E163,'DTOC Backsheet'!$D$5:$BS$182,M$9,FALSE))),"")</f>
        <v>48.605685055593064</v>
      </c>
      <c r="N163" s="198">
        <f ca="1">IFERROR(IF((VLOOKUP($E163,'DTOC Backsheet'!$D$5:$BS$182,N$9,FALSE))="","",(VLOOKUP($E163,'DTOC Backsheet'!$D$5:$BS$182,N$9,FALSE))),"")</f>
        <v>91.86028551790983</v>
      </c>
      <c r="O163" s="199">
        <f ca="1">IFERROR(IF((VLOOKUP($E163,'DTOC Backsheet'!$D$5:$BS$182,O$9,FALSE))="","",(VLOOKUP($E163,'DTOC Backsheet'!$D$5:$BS$182,O$9,FALSE))),"")</f>
        <v>53.510845932763004</v>
      </c>
      <c r="P163" s="197">
        <f ca="1">IFERROR(IF((VLOOKUP($E163,'DTOC Backsheet'!$D$5:$BS$182,P$9,FALSE))="","",(VLOOKUP($E163,'DTOC Backsheet'!$D$5:$BS$182,P$9,FALSE))),"")</f>
        <v>65.828142517358984</v>
      </c>
      <c r="Q163" s="197">
        <f ca="1">IFERROR(IF((VLOOKUP($E163,'DTOC Backsheet'!$D$5:$BS$182,Q$9,FALSE))="","",(VLOOKUP($E163,'DTOC Backsheet'!$D$5:$BS$182,Q$9,FALSE))),"")</f>
        <v>58.232587611509864</v>
      </c>
      <c r="R163" s="197">
        <f ca="1">IFERROR(IF((VLOOKUP($E163,'DTOC Backsheet'!$D$5:$BS$182,R$9,FALSE))="","",(VLOOKUP($E163,'DTOC Backsheet'!$D$5:$BS$182,R$9,FALSE))),"")</f>
        <v>49.003580037736214</v>
      </c>
      <c r="S163" s="197">
        <f ca="1">IFERROR(IF((VLOOKUP($E163,'DTOC Backsheet'!$D$5:$BS$182,S$9,FALSE))="","",(VLOOKUP($E163,'DTOC Backsheet'!$D$5:$BS$182,S$9,FALSE))),"")</f>
        <v>50.637032705660765</v>
      </c>
      <c r="T163" s="223">
        <f ca="1">IFERROR(IF((VLOOKUP($E163,'DTOC Backsheet'!$D$5:$BS$182,T$9,FALSE))="","",(VLOOKUP($E163,'DTOC Backsheet'!$D$5:$BS$182,T$9,FALSE))),"")</f>
        <v>49.003580037736214</v>
      </c>
      <c r="U163" s="199">
        <f ca="1">IFERROR(IF((VLOOKUP($E163,'DTOC Backsheet'!$D$5:$BS$182,U$9,FALSE))="","",(VLOOKUP($E163,'DTOC Backsheet'!$D$5:$BS$182,U$9,FALSE))),"")</f>
        <v>50.637032705660765</v>
      </c>
      <c r="V163" s="197">
        <f ca="1">IFERROR(IF((VLOOKUP($E163,'DTOC Backsheet'!$D$5:$BS$182,V$9,FALSE))="","",(VLOOKUP($E163,'DTOC Backsheet'!$D$5:$BS$182,V$9,FALSE))),"")</f>
        <v>50.548692142483127</v>
      </c>
      <c r="W163" s="197">
        <f ca="1">IFERROR(IF((VLOOKUP($E163,'DTOC Backsheet'!$D$5:$BS$182,W$9,FALSE))="","",(VLOOKUP($E163,'DTOC Backsheet'!$D$5:$BS$182,W$9,FALSE))),"")</f>
        <v>45.656883225468633</v>
      </c>
      <c r="X163" s="200">
        <f ca="1">IFERROR(IF((VLOOKUP($E163,'DTOC Backsheet'!$D$5:$BS$182,X$9,FALSE))="","",(VLOOKUP($E163,'DTOC Backsheet'!$D$5:$BS$182,X$9,FALSE))),"")</f>
        <v>50.548692142483127</v>
      </c>
      <c r="Y163" s="196">
        <f ca="1">IFERROR(IF((VLOOKUP($E163,'DTOC Backsheet'!$D$5:$BS$182,Y$9,FALSE))="","",(VLOOKUP($E163,'DTOC Backsheet'!$D$5:$BS$182,Y$9,FALSE))),"")</f>
        <v>33.890202424083235</v>
      </c>
      <c r="Z163" s="197">
        <f ca="1">IFERROR(IF((VLOOKUP($E163,'DTOC Backsheet'!$D$5:$BS$182,Z$9,FALSE))="","",(VLOOKUP($E163,'DTOC Backsheet'!$D$5:$BS$182,Z$9,FALSE))),"")</f>
        <v>111.03500531048323</v>
      </c>
      <c r="AA163" s="197">
        <f ca="1">IFERROR(IF((VLOOKUP($E163,'DTOC Backsheet'!$D$5:$BS$182,AA$9,FALSE))="","",(VLOOKUP($E163,'DTOC Backsheet'!$D$5:$BS$182,AA$9,FALSE))),"")</f>
        <v>63.321167687102893</v>
      </c>
      <c r="AB163" s="197">
        <f ca="1">IFERROR(IF((VLOOKUP($E163,'DTOC Backsheet'!$D$5:$BS$182,AB$9,FALSE))="","",(VLOOKUP($E163,'DTOC Backsheet'!$D$5:$BS$182,AB$9,FALSE))),"")</f>
        <v>105.68392071720695</v>
      </c>
      <c r="AC163" s="223">
        <f ca="1">IFERROR(IF((VLOOKUP($E163,'DTOC Backsheet'!$D$5:$BS$182,AC$9,FALSE))="","",(VLOOKUP($E163,'DTOC Backsheet'!$D$5:$BS$182,AC$9,FALSE))),"")</f>
        <v>86.509200924633532</v>
      </c>
      <c r="AD163" s="199">
        <f ca="1">IFERROR(IF((VLOOKUP($E163,'DTOC Backsheet'!$D$5:$BS$182,AD$9,FALSE))="","",(VLOOKUP($E163,'DTOC Backsheet'!$D$5:$BS$182,AD$9,FALSE))),"")</f>
        <v>49.051608771699421</v>
      </c>
      <c r="AE163" s="197" t="str">
        <f ca="1">IFERROR(IF((VLOOKUP($E163,'DTOC Backsheet'!$D$5:$BS$182,AE$9,FALSE))="","",(VLOOKUP($E163,'DTOC Backsheet'!$D$5:$BS$182,AE$9,FALSE))),"")</f>
        <v/>
      </c>
      <c r="AF163" s="197" t="str">
        <f ca="1">IFERROR(IF((VLOOKUP($E163,'DTOC Backsheet'!$D$5:$BS$182,AF$9,FALSE))="","",(VLOOKUP($E163,'DTOC Backsheet'!$D$5:$BS$182,AF$9,FALSE))),"")</f>
        <v/>
      </c>
      <c r="AG163" s="201" t="str">
        <f ca="1">IFERROR(IF((VLOOKUP($E163,'DTOC Backsheet'!$D$5:$BS$182,AG$9,FALSE))="","",(VLOOKUP($E163,'DTOC Backsheet'!$D$5:$BS$182,AG$9,FALSE))),"")</f>
        <v/>
      </c>
      <c r="AH163" s="197">
        <f t="shared" ca="1" si="31"/>
        <v>21.253889536535816</v>
      </c>
      <c r="AI163" s="197">
        <f t="shared" ca="1" si="32"/>
        <v>-83.23879635472403</v>
      </c>
      <c r="AJ163" s="197">
        <f t="shared" ca="1" si="33"/>
        <v>-5.9354459719871286</v>
      </c>
      <c r="AK163" s="197">
        <f t="shared" ca="1" si="34"/>
        <v>-33.951768573312251</v>
      </c>
      <c r="AL163" s="200">
        <f t="shared" ca="1" si="35"/>
        <v>-36.29669442390724</v>
      </c>
      <c r="AM163" s="199">
        <f t="shared" ca="1" si="36"/>
        <v>2.0575496308255481</v>
      </c>
      <c r="AN163" s="197" t="str">
        <f t="shared" ca="1" si="37"/>
        <v/>
      </c>
      <c r="AO163" s="197" t="str">
        <f t="shared" ca="1" si="38"/>
        <v/>
      </c>
      <c r="AP163" s="200" t="str">
        <f t="shared" ca="1" si="39"/>
        <v/>
      </c>
      <c r="AQ163" s="196">
        <f t="shared" ca="1" si="40"/>
        <v>31.937940093275749</v>
      </c>
      <c r="AR163" s="197">
        <f t="shared" ca="1" si="41"/>
        <v>-52.802417698973365</v>
      </c>
      <c r="AS163" s="197">
        <f t="shared" ca="1" si="42"/>
        <v>-14.317587649366679</v>
      </c>
      <c r="AT163" s="197">
        <f t="shared" ca="1" si="43"/>
        <v>-55.04688801154618</v>
      </c>
      <c r="AU163" s="200">
        <f t="shared" ca="1" si="44"/>
        <v>-37.505620886897319</v>
      </c>
      <c r="AV163" s="199">
        <f t="shared" ca="1" si="45"/>
        <v>1.5854239339613443</v>
      </c>
      <c r="AW163" s="197" t="str">
        <f t="shared" ca="1" si="46"/>
        <v/>
      </c>
      <c r="AX163" s="198" t="str">
        <f t="shared" ca="1" si="47"/>
        <v/>
      </c>
      <c r="AY163" s="199" t="str">
        <f t="shared" ca="1" si="48"/>
        <v/>
      </c>
    </row>
    <row r="164" spans="1:51">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30"/>
        <v>E10000030</v>
      </c>
      <c r="F164" s="29" t="str">
        <f ca="1">IF(E164="","",VLOOKUP(E164,'Org list'!$J$9:$K$636,2,0))</f>
        <v>Surrey</v>
      </c>
      <c r="G164" s="196">
        <f ca="1">IFERROR(IF((VLOOKUP($E164,'DTOC Backsheet'!$D$5:$BS$182,G$9,FALSE))="","",(VLOOKUP($E164,'DTOC Backsheet'!$D$5:$BS$182,G$9,FALSE))),"")</f>
        <v>220.24328746197276</v>
      </c>
      <c r="H164" s="197">
        <f ca="1">IFERROR(IF((VLOOKUP($E164,'DTOC Backsheet'!$D$5:$BS$182,H$9,FALSE))="","",(VLOOKUP($E164,'DTOC Backsheet'!$D$5:$BS$182,H$9,FALSE))),"")</f>
        <v>245.52244311647507</v>
      </c>
      <c r="I164" s="197">
        <f ca="1">IFERROR(IF((VLOOKUP($E164,'DTOC Backsheet'!$D$5:$BS$182,I$9,FALSE))="","",(VLOOKUP($E164,'DTOC Backsheet'!$D$5:$BS$182,I$9,FALSE))),"")</f>
        <v>305.41125822928734</v>
      </c>
      <c r="J164" s="198">
        <f ca="1">IFERROR(IF((VLOOKUP($E164,'DTOC Backsheet'!$D$5:$BS$182,J$9,FALSE))="","",(VLOOKUP($E164,'DTOC Backsheet'!$D$5:$BS$182,J$9,FALSE))),"")</f>
        <v>325.37419660022476</v>
      </c>
      <c r="K164" s="223">
        <f ca="1">IFERROR(IF((VLOOKUP($E164,'DTOC Backsheet'!$D$5:$BS$182,K$9,FALSE))="","",(VLOOKUP($E164,'DTOC Backsheet'!$D$5:$BS$182,K$9,FALSE))),"")</f>
        <v>332.64331002877265</v>
      </c>
      <c r="L164" s="199">
        <f ca="1">IFERROR(IF((VLOOKUP($E164,'DTOC Backsheet'!$D$5:$BS$182,L$9,FALSE))="","",(VLOOKUP($E164,'DTOC Backsheet'!$D$5:$BS$182,L$9,FALSE))),"")</f>
        <v>349.02593880057458</v>
      </c>
      <c r="M164" s="197">
        <f ca="1">IFERROR(IF((VLOOKUP($E164,'DTOC Backsheet'!$D$5:$BS$182,M$9,FALSE))="","",(VLOOKUP($E164,'DTOC Backsheet'!$D$5:$BS$182,M$9,FALSE))),"")</f>
        <v>324.39056045446364</v>
      </c>
      <c r="N164" s="198">
        <f ca="1">IFERROR(IF((VLOOKUP($E164,'DTOC Backsheet'!$D$5:$BS$182,N$9,FALSE))="","",(VLOOKUP($E164,'DTOC Backsheet'!$D$5:$BS$182,N$9,FALSE))),"")</f>
        <v>290.84403912142</v>
      </c>
      <c r="O164" s="199">
        <f ca="1">IFERROR(IF((VLOOKUP($E164,'DTOC Backsheet'!$D$5:$BS$182,O$9,FALSE))="","",(VLOOKUP($E164,'DTOC Backsheet'!$D$5:$BS$182,O$9,FALSE))),"")</f>
        <v>352.02343219354123</v>
      </c>
      <c r="P164" s="197">
        <f ca="1">IFERROR(IF((VLOOKUP($E164,'DTOC Backsheet'!$D$5:$BS$182,P$9,FALSE))="","",(VLOOKUP($E164,'DTOC Backsheet'!$D$5:$BS$182,P$9,FALSE))),"")</f>
        <v>257.96906514144359</v>
      </c>
      <c r="Q164" s="197">
        <f ca="1">IFERROR(IF((VLOOKUP($E164,'DTOC Backsheet'!$D$5:$BS$182,Q$9,FALSE))="","",(VLOOKUP($E164,'DTOC Backsheet'!$D$5:$BS$182,Q$9,FALSE))),"")</f>
        <v>237.66600452552561</v>
      </c>
      <c r="R164" s="197">
        <f ca="1">IFERROR(IF((VLOOKUP($E164,'DTOC Backsheet'!$D$5:$BS$182,R$9,FALSE))="","",(VLOOKUP($E164,'DTOC Backsheet'!$D$5:$BS$182,R$9,FALSE))),"")</f>
        <v>210.35123604155578</v>
      </c>
      <c r="S164" s="197">
        <f ca="1">IFERROR(IF((VLOOKUP($E164,'DTOC Backsheet'!$D$5:$BS$182,S$9,FALSE))="","",(VLOOKUP($E164,'DTOC Backsheet'!$D$5:$BS$182,S$9,FALSE))),"")</f>
        <v>213.89389806581045</v>
      </c>
      <c r="T164" s="223">
        <f ca="1">IFERROR(IF((VLOOKUP($E164,'DTOC Backsheet'!$D$5:$BS$182,T$9,FALSE))="","",(VLOOKUP($E164,'DTOC Backsheet'!$D$5:$BS$182,T$9,FALSE))),"")</f>
        <v>203.63695376323867</v>
      </c>
      <c r="U164" s="199">
        <f ca="1">IFERROR(IF((VLOOKUP($E164,'DTOC Backsheet'!$D$5:$BS$182,U$9,FALSE))="","",(VLOOKUP($E164,'DTOC Backsheet'!$D$5:$BS$182,U$9,FALSE))),"")</f>
        <v>210.4248522220133</v>
      </c>
      <c r="V164" s="197">
        <f ca="1">IFERROR(IF((VLOOKUP($E164,'DTOC Backsheet'!$D$5:$BS$182,V$9,FALSE))="","",(VLOOKUP($E164,'DTOC Backsheet'!$D$5:$BS$182,V$9,FALSE))),"")</f>
        <v>208.83659030537137</v>
      </c>
      <c r="W164" s="197">
        <f ca="1">IFERROR(IF((VLOOKUP($E164,'DTOC Backsheet'!$D$5:$BS$182,W$9,FALSE))="","",(VLOOKUP($E164,'DTOC Backsheet'!$D$5:$BS$182,W$9,FALSE))),"")</f>
        <v>188.62659769517418</v>
      </c>
      <c r="X164" s="200">
        <f ca="1">IFERROR(IF((VLOOKUP($E164,'DTOC Backsheet'!$D$5:$BS$182,X$9,FALSE))="","",(VLOOKUP($E164,'DTOC Backsheet'!$D$5:$BS$182,X$9,FALSE))),"")</f>
        <v>208.83659030537137</v>
      </c>
      <c r="Y164" s="196">
        <f ca="1">IFERROR(IF((VLOOKUP($E164,'DTOC Backsheet'!$D$5:$BS$182,Y$9,FALSE))="","",(VLOOKUP($E164,'DTOC Backsheet'!$D$5:$BS$182,Y$9,FALSE))),"")</f>
        <v>326.54097848863307</v>
      </c>
      <c r="Z164" s="197">
        <f ca="1">IFERROR(IF((VLOOKUP($E164,'DTOC Backsheet'!$D$5:$BS$182,Z$9,FALSE))="","",(VLOOKUP($E164,'DTOC Backsheet'!$D$5:$BS$182,Z$9,FALSE))),"")</f>
        <v>364.81841949684951</v>
      </c>
      <c r="AA164" s="197">
        <f ca="1">IFERROR(IF((VLOOKUP($E164,'DTOC Backsheet'!$D$5:$BS$182,AA$9,FALSE))="","",(VLOOKUP($E164,'DTOC Backsheet'!$D$5:$BS$182,AA$9,FALSE))),"")</f>
        <v>303.42398462131132</v>
      </c>
      <c r="AB164" s="197">
        <f ca="1">IFERROR(IF((VLOOKUP($E164,'DTOC Backsheet'!$D$5:$BS$182,AB$9,FALSE))="","",(VLOOKUP($E164,'DTOC Backsheet'!$D$5:$BS$182,AB$9,FALSE))),"")</f>
        <v>328.4763547193856</v>
      </c>
      <c r="AC164" s="223">
        <f ca="1">IFERROR(IF((VLOOKUP($E164,'DTOC Backsheet'!$D$5:$BS$182,AC$9,FALSE))="","",(VLOOKUP($E164,'DTOC Backsheet'!$D$5:$BS$182,AC$9,FALSE))),"")</f>
        <v>286.75824485649798</v>
      </c>
      <c r="AD164" s="199">
        <f ca="1">IFERROR(IF((VLOOKUP($E164,'DTOC Backsheet'!$D$5:$BS$182,AD$9,FALSE))="","",(VLOOKUP($E164,'DTOC Backsheet'!$D$5:$BS$182,AD$9,FALSE))),"")</f>
        <v>213.96659439986166</v>
      </c>
      <c r="AE164" s="197" t="str">
        <f ca="1">IFERROR(IF((VLOOKUP($E164,'DTOC Backsheet'!$D$5:$BS$182,AE$9,FALSE))="","",(VLOOKUP($E164,'DTOC Backsheet'!$D$5:$BS$182,AE$9,FALSE))),"")</f>
        <v/>
      </c>
      <c r="AF164" s="197" t="str">
        <f ca="1">IFERROR(IF((VLOOKUP($E164,'DTOC Backsheet'!$D$5:$BS$182,AF$9,FALSE))="","",(VLOOKUP($E164,'DTOC Backsheet'!$D$5:$BS$182,AF$9,FALSE))),"")</f>
        <v/>
      </c>
      <c r="AG164" s="201" t="str">
        <f ca="1">IFERROR(IF((VLOOKUP($E164,'DTOC Backsheet'!$D$5:$BS$182,AG$9,FALSE))="","",(VLOOKUP($E164,'DTOC Backsheet'!$D$5:$BS$182,AG$9,FALSE))),"")</f>
        <v/>
      </c>
      <c r="AH164" s="197">
        <f t="shared" ca="1" si="31"/>
        <v>-106.29769102666032</v>
      </c>
      <c r="AI164" s="197">
        <f t="shared" ca="1" si="32"/>
        <v>-119.29597638037444</v>
      </c>
      <c r="AJ164" s="197">
        <f t="shared" ca="1" si="33"/>
        <v>1.9872736079760216</v>
      </c>
      <c r="AK164" s="197">
        <f t="shared" ca="1" si="34"/>
        <v>-3.1021581191608334</v>
      </c>
      <c r="AL164" s="200">
        <f t="shared" ca="1" si="35"/>
        <v>45.885065172274665</v>
      </c>
      <c r="AM164" s="199">
        <f t="shared" ca="1" si="36"/>
        <v>135.05934440071292</v>
      </c>
      <c r="AN164" s="197" t="str">
        <f t="shared" ca="1" si="37"/>
        <v/>
      </c>
      <c r="AO164" s="197" t="str">
        <f t="shared" ca="1" si="38"/>
        <v/>
      </c>
      <c r="AP164" s="200" t="str">
        <f t="shared" ca="1" si="39"/>
        <v/>
      </c>
      <c r="AQ164" s="196">
        <f t="shared" ca="1" si="40"/>
        <v>-68.571913347189479</v>
      </c>
      <c r="AR164" s="197">
        <f t="shared" ca="1" si="41"/>
        <v>-127.15241497132391</v>
      </c>
      <c r="AS164" s="197">
        <f t="shared" ca="1" si="42"/>
        <v>-93.07274857975554</v>
      </c>
      <c r="AT164" s="197">
        <f t="shared" ca="1" si="43"/>
        <v>-114.58245665357515</v>
      </c>
      <c r="AU164" s="200">
        <f t="shared" ca="1" si="44"/>
        <v>-83.121291093259316</v>
      </c>
      <c r="AV164" s="199">
        <f t="shared" ca="1" si="45"/>
        <v>-3.5417421778483629</v>
      </c>
      <c r="AW164" s="197" t="str">
        <f t="shared" ca="1" si="46"/>
        <v/>
      </c>
      <c r="AX164" s="198" t="str">
        <f t="shared" ca="1" si="47"/>
        <v/>
      </c>
      <c r="AY164" s="199" t="str">
        <f t="shared" ca="1" si="48"/>
        <v/>
      </c>
    </row>
    <row r="165" spans="1:51">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30"/>
        <v>E09000029</v>
      </c>
      <c r="F165" s="29" t="str">
        <f ca="1">IF(E165="","",VLOOKUP(E165,'Org list'!$J$9:$K$636,2,0))</f>
        <v>Sutton</v>
      </c>
      <c r="G165" s="196">
        <f ca="1">IFERROR(IF((VLOOKUP($E165,'DTOC Backsheet'!$D$5:$BS$182,G$9,FALSE))="","",(VLOOKUP($E165,'DTOC Backsheet'!$D$5:$BS$182,G$9,FALSE))),"")</f>
        <v>281.11439937587443</v>
      </c>
      <c r="H165" s="197">
        <f ca="1">IFERROR(IF((VLOOKUP($E165,'DTOC Backsheet'!$D$5:$BS$182,H$9,FALSE))="","",(VLOOKUP($E165,'DTOC Backsheet'!$D$5:$BS$182,H$9,FALSE))),"")</f>
        <v>233.40232241758383</v>
      </c>
      <c r="I165" s="197">
        <f ca="1">IFERROR(IF((VLOOKUP($E165,'DTOC Backsheet'!$D$5:$BS$182,I$9,FALSE))="","",(VLOOKUP($E165,'DTOC Backsheet'!$D$5:$BS$182,I$9,FALSE))),"")</f>
        <v>134.75437951733431</v>
      </c>
      <c r="J165" s="198">
        <f ca="1">IFERROR(IF((VLOOKUP($E165,'DTOC Backsheet'!$D$5:$BS$182,J$9,FALSE))="","",(VLOOKUP($E165,'DTOC Backsheet'!$D$5:$BS$182,J$9,FALSE))),"")</f>
        <v>130.88583273693237</v>
      </c>
      <c r="K165" s="223">
        <f ca="1">IFERROR(IF((VLOOKUP($E165,'DTOC Backsheet'!$D$5:$BS$182,K$9,FALSE))="","",(VLOOKUP($E165,'DTOC Backsheet'!$D$5:$BS$182,K$9,FALSE))),"")</f>
        <v>112.83261442838997</v>
      </c>
      <c r="L165" s="199">
        <f ca="1">IFERROR(IF((VLOOKUP($E165,'DTOC Backsheet'!$D$5:$BS$182,L$9,FALSE))="","",(VLOOKUP($E165,'DTOC Backsheet'!$D$5:$BS$182,L$9,FALSE))),"")</f>
        <v>156.67614460627865</v>
      </c>
      <c r="M165" s="197">
        <f ca="1">IFERROR(IF((VLOOKUP($E165,'DTOC Backsheet'!$D$5:$BS$182,M$9,FALSE))="","",(VLOOKUP($E165,'DTOC Backsheet'!$D$5:$BS$182,M$9,FALSE))),"")</f>
        <v>66.465571387900852</v>
      </c>
      <c r="N165" s="198">
        <f ca="1">IFERROR(IF((VLOOKUP($E165,'DTOC Backsheet'!$D$5:$BS$182,N$9,FALSE))="","",(VLOOKUP($E165,'DTOC Backsheet'!$D$5:$BS$182,N$9,FALSE))),"")</f>
        <v>182.93857267717473</v>
      </c>
      <c r="O165" s="199">
        <f ca="1">IFERROR(IF((VLOOKUP($E165,'DTOC Backsheet'!$D$5:$BS$182,O$9,FALSE))="","",(VLOOKUP($E165,'DTOC Backsheet'!$D$5:$BS$182,O$9,FALSE))),"")</f>
        <v>145.59125161159236</v>
      </c>
      <c r="P165" s="197">
        <f ca="1">IFERROR(IF((VLOOKUP($E165,'DTOC Backsheet'!$D$5:$BS$182,P$9,FALSE))="","",(VLOOKUP($E165,'DTOC Backsheet'!$D$5:$BS$182,P$9,FALSE))),"")</f>
        <v>139.89409198241904</v>
      </c>
      <c r="Q165" s="197">
        <f ca="1">IFERROR(IF((VLOOKUP($E165,'DTOC Backsheet'!$D$5:$BS$182,Q$9,FALSE))="","",(VLOOKUP($E165,'DTOC Backsheet'!$D$5:$BS$182,Q$9,FALSE))),"")</f>
        <v>139.89409198241904</v>
      </c>
      <c r="R165" s="197">
        <f ca="1">IFERROR(IF((VLOOKUP($E165,'DTOC Backsheet'!$D$5:$BS$182,R$9,FALSE))="","",(VLOOKUP($E165,'DTOC Backsheet'!$D$5:$BS$182,R$9,FALSE))),"")</f>
        <v>135.38137933782491</v>
      </c>
      <c r="S165" s="197">
        <f ca="1">IFERROR(IF((VLOOKUP($E165,'DTOC Backsheet'!$D$5:$BS$182,S$9,FALSE))="","",(VLOOKUP($E165,'DTOC Backsheet'!$D$5:$BS$182,S$9,FALSE))),"")</f>
        <v>139.89409198241904</v>
      </c>
      <c r="T165" s="223">
        <f ca="1">IFERROR(IF((VLOOKUP($E165,'DTOC Backsheet'!$D$5:$BS$182,T$9,FALSE))="","",(VLOOKUP($E165,'DTOC Backsheet'!$D$5:$BS$182,T$9,FALSE))),"")</f>
        <v>135.38137933782491</v>
      </c>
      <c r="U165" s="199">
        <f ca="1">IFERROR(IF((VLOOKUP($E165,'DTOC Backsheet'!$D$5:$BS$182,U$9,FALSE))="","",(VLOOKUP($E165,'DTOC Backsheet'!$D$5:$BS$182,U$9,FALSE))),"")</f>
        <v>139.89409198241904</v>
      </c>
      <c r="V165" s="197">
        <f ca="1">IFERROR(IF((VLOOKUP($E165,'DTOC Backsheet'!$D$5:$BS$182,V$9,FALSE))="","",(VLOOKUP($E165,'DTOC Backsheet'!$D$5:$BS$182,V$9,FALSE))),"")</f>
        <v>138.39820037742479</v>
      </c>
      <c r="W165" s="197">
        <f ca="1">IFERROR(IF((VLOOKUP($E165,'DTOC Backsheet'!$D$5:$BS$182,W$9,FALSE))="","",(VLOOKUP($E165,'DTOC Backsheet'!$D$5:$BS$182,W$9,FALSE))),"")</f>
        <v>125.00482614735142</v>
      </c>
      <c r="X165" s="200">
        <f ca="1">IFERROR(IF((VLOOKUP($E165,'DTOC Backsheet'!$D$5:$BS$182,X$9,FALSE))="","",(VLOOKUP($E165,'DTOC Backsheet'!$D$5:$BS$182,X$9,FALSE))),"")</f>
        <v>138.39820037742479</v>
      </c>
      <c r="Y165" s="196">
        <f ca="1">IFERROR(IF((VLOOKUP($E165,'DTOC Backsheet'!$D$5:$BS$182,Y$9,FALSE))="","",(VLOOKUP($E165,'DTOC Backsheet'!$D$5:$BS$182,Y$9,FALSE))),"")</f>
        <v>220.28589374275711</v>
      </c>
      <c r="Z165" s="197">
        <f ca="1">IFERROR(IF((VLOOKUP($E165,'DTOC Backsheet'!$D$5:$BS$182,Z$9,FALSE))="","",(VLOOKUP($E165,'DTOC Backsheet'!$D$5:$BS$182,Z$9,FALSE))),"")</f>
        <v>194.96567607117584</v>
      </c>
      <c r="AA165" s="197">
        <f ca="1">IFERROR(IF((VLOOKUP($E165,'DTOC Backsheet'!$D$5:$BS$182,AA$9,FALSE))="","",(VLOOKUP($E165,'DTOC Backsheet'!$D$5:$BS$182,AA$9,FALSE))),"")</f>
        <v>161.41638765633067</v>
      </c>
      <c r="AB165" s="197">
        <f ca="1">IFERROR(IF((VLOOKUP($E165,'DTOC Backsheet'!$D$5:$BS$182,AB$9,FALSE))="","",(VLOOKUP($E165,'DTOC Backsheet'!$D$5:$BS$182,AB$9,FALSE))),"")</f>
        <v>134.8301591011703</v>
      </c>
      <c r="AC165" s="223">
        <f ca="1">IFERROR(IF((VLOOKUP($E165,'DTOC Backsheet'!$D$5:$BS$182,AC$9,FALSE))="","",(VLOOKUP($E165,'DTOC Backsheet'!$D$5:$BS$182,AC$9,FALSE))),"")</f>
        <v>100.01485980274605</v>
      </c>
      <c r="AD165" s="199">
        <f ca="1">IFERROR(IF((VLOOKUP($E165,'DTOC Backsheet'!$D$5:$BS$182,AD$9,FALSE))="","",(VLOOKUP($E165,'DTOC Backsheet'!$D$5:$BS$182,AD$9,FALSE))),"")</f>
        <v>103.81289245348326</v>
      </c>
      <c r="AE165" s="197" t="str">
        <f ca="1">IFERROR(IF((VLOOKUP($E165,'DTOC Backsheet'!$D$5:$BS$182,AE$9,FALSE))="","",(VLOOKUP($E165,'DTOC Backsheet'!$D$5:$BS$182,AE$9,FALSE))),"")</f>
        <v/>
      </c>
      <c r="AF165" s="197" t="str">
        <f ca="1">IFERROR(IF((VLOOKUP($E165,'DTOC Backsheet'!$D$5:$BS$182,AF$9,FALSE))="","",(VLOOKUP($E165,'DTOC Backsheet'!$D$5:$BS$182,AF$9,FALSE))),"")</f>
        <v/>
      </c>
      <c r="AG165" s="201" t="str">
        <f ca="1">IFERROR(IF((VLOOKUP($E165,'DTOC Backsheet'!$D$5:$BS$182,AG$9,FALSE))="","",(VLOOKUP($E165,'DTOC Backsheet'!$D$5:$BS$182,AG$9,FALSE))),"")</f>
        <v/>
      </c>
      <c r="AH165" s="197">
        <f t="shared" ca="1" si="31"/>
        <v>60.828505633117317</v>
      </c>
      <c r="AI165" s="197">
        <f t="shared" ca="1" si="32"/>
        <v>38.436646346407997</v>
      </c>
      <c r="AJ165" s="197">
        <f t="shared" ca="1" si="33"/>
        <v>-26.662008138996356</v>
      </c>
      <c r="AK165" s="197">
        <f t="shared" ca="1" si="34"/>
        <v>-3.9443263642379236</v>
      </c>
      <c r="AL165" s="200">
        <f t="shared" ca="1" si="35"/>
        <v>12.817754625643929</v>
      </c>
      <c r="AM165" s="199">
        <f t="shared" ca="1" si="36"/>
        <v>52.863252152795397</v>
      </c>
      <c r="AN165" s="197" t="str">
        <f t="shared" ca="1" si="37"/>
        <v/>
      </c>
      <c r="AO165" s="197" t="str">
        <f t="shared" ca="1" si="38"/>
        <v/>
      </c>
      <c r="AP165" s="200" t="str">
        <f t="shared" ca="1" si="39"/>
        <v/>
      </c>
      <c r="AQ165" s="196">
        <f t="shared" ca="1" si="40"/>
        <v>-80.391801760338069</v>
      </c>
      <c r="AR165" s="197">
        <f t="shared" ca="1" si="41"/>
        <v>-55.071584088756794</v>
      </c>
      <c r="AS165" s="197">
        <f t="shared" ca="1" si="42"/>
        <v>-26.03500831850576</v>
      </c>
      <c r="AT165" s="197">
        <f t="shared" ca="1" si="43"/>
        <v>5.0639328812487463</v>
      </c>
      <c r="AU165" s="200">
        <f t="shared" ca="1" si="44"/>
        <v>35.366519535078865</v>
      </c>
      <c r="AV165" s="199">
        <f t="shared" ca="1" si="45"/>
        <v>36.081199528935784</v>
      </c>
      <c r="AW165" s="197" t="str">
        <f t="shared" ca="1" si="46"/>
        <v/>
      </c>
      <c r="AX165" s="198" t="str">
        <f t="shared" ca="1" si="47"/>
        <v/>
      </c>
      <c r="AY165" s="199" t="str">
        <f t="shared" ca="1" si="48"/>
        <v/>
      </c>
    </row>
    <row r="166" spans="1:51">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30"/>
        <v>E06000030</v>
      </c>
      <c r="F166" s="29" t="str">
        <f ca="1">IF(E166="","",VLOOKUP(E166,'Org list'!$J$9:$K$636,2,0))</f>
        <v>Swindon</v>
      </c>
      <c r="G166" s="196">
        <f ca="1">IFERROR(IF((VLOOKUP($E166,'DTOC Backsheet'!$D$5:$BS$182,G$9,FALSE))="","",(VLOOKUP($E166,'DTOC Backsheet'!$D$5:$BS$182,G$9,FALSE))),"")</f>
        <v>287.99186289931521</v>
      </c>
      <c r="H166" s="197">
        <f ca="1">IFERROR(IF((VLOOKUP($E166,'DTOC Backsheet'!$D$5:$BS$182,H$9,FALSE))="","",(VLOOKUP($E166,'DTOC Backsheet'!$D$5:$BS$182,H$9,FALSE))),"")</f>
        <v>321.10797033742949</v>
      </c>
      <c r="I166" s="197">
        <f ca="1">IFERROR(IF((VLOOKUP($E166,'DTOC Backsheet'!$D$5:$BS$182,I$9,FALSE))="","",(VLOOKUP($E166,'DTOC Backsheet'!$D$5:$BS$182,I$9,FALSE))),"")</f>
        <v>415.72542016061311</v>
      </c>
      <c r="J166" s="198">
        <f ca="1">IFERROR(IF((VLOOKUP($E166,'DTOC Backsheet'!$D$5:$BS$182,J$9,FALSE))="","",(VLOOKUP($E166,'DTOC Backsheet'!$D$5:$BS$182,J$9,FALSE))),"")</f>
        <v>364.86854088065189</v>
      </c>
      <c r="K166" s="223">
        <f ca="1">IFERROR(IF((VLOOKUP($E166,'DTOC Backsheet'!$D$5:$BS$182,K$9,FALSE))="","",(VLOOKUP($E166,'DTOC Backsheet'!$D$5:$BS$182,K$9,FALSE))),"")</f>
        <v>389.70562145923765</v>
      </c>
      <c r="L166" s="199">
        <f ca="1">IFERROR(IF((VLOOKUP($E166,'DTOC Backsheet'!$D$5:$BS$182,L$9,FALSE))="","",(VLOOKUP($E166,'DTOC Backsheet'!$D$5:$BS$182,L$9,FALSE))),"")</f>
        <v>350.08456434577948</v>
      </c>
      <c r="M166" s="197">
        <f ca="1">IFERROR(IF((VLOOKUP($E166,'DTOC Backsheet'!$D$5:$BS$182,M$9,FALSE))="","",(VLOOKUP($E166,'DTOC Backsheet'!$D$5:$BS$182,M$9,FALSE))),"")</f>
        <v>400.66597907026909</v>
      </c>
      <c r="N166" s="198">
        <f ca="1">IFERROR(IF((VLOOKUP($E166,'DTOC Backsheet'!$D$5:$BS$182,N$9,FALSE))="","",(VLOOKUP($E166,'DTOC Backsheet'!$D$5:$BS$182,N$9,FALSE))),"")</f>
        <v>288.85221746926373</v>
      </c>
      <c r="O166" s="199">
        <f ca="1">IFERROR(IF((VLOOKUP($E166,'DTOC Backsheet'!$D$5:$BS$182,O$9,FALSE))="","",(VLOOKUP($E166,'DTOC Backsheet'!$D$5:$BS$182,O$9,FALSE))),"")</f>
        <v>390.18343892017481</v>
      </c>
      <c r="P166" s="197">
        <f ca="1">IFERROR(IF((VLOOKUP($E166,'DTOC Backsheet'!$D$5:$BS$182,P$9,FALSE))="","",(VLOOKUP($E166,'DTOC Backsheet'!$D$5:$BS$182,P$9,FALSE))),"")</f>
        <v>347.13846849431155</v>
      </c>
      <c r="Q166" s="197">
        <f ca="1">IFERROR(IF((VLOOKUP($E166,'DTOC Backsheet'!$D$5:$BS$182,Q$9,FALSE))="","",(VLOOKUP($E166,'DTOC Backsheet'!$D$5:$BS$182,Q$9,FALSE))),"")</f>
        <v>337.08022163600685</v>
      </c>
      <c r="R166" s="197">
        <f ca="1">IFERROR(IF((VLOOKUP($E166,'DTOC Backsheet'!$D$5:$BS$182,R$9,FALSE))="","",(VLOOKUP($E166,'DTOC Backsheet'!$D$5:$BS$182,R$9,FALSE))),"")</f>
        <v>316.47287881713117</v>
      </c>
      <c r="S166" s="197">
        <f ca="1">IFERROR(IF((VLOOKUP($E166,'DTOC Backsheet'!$D$5:$BS$182,S$9,FALSE))="","",(VLOOKUP($E166,'DTOC Backsheet'!$D$5:$BS$182,S$9,FALSE))),"")</f>
        <v>316.96372791939746</v>
      </c>
      <c r="T166" s="223">
        <f ca="1">IFERROR(IF((VLOOKUP($E166,'DTOC Backsheet'!$D$5:$BS$182,T$9,FALSE))="","",(VLOOKUP($E166,'DTOC Backsheet'!$D$5:$BS$182,T$9,FALSE))),"")</f>
        <v>290.59930749427946</v>
      </c>
      <c r="U166" s="199">
        <f ca="1">IFERROR(IF((VLOOKUP($E166,'DTOC Backsheet'!$D$5:$BS$182,U$9,FALSE))="","",(VLOOKUP($E166,'DTOC Backsheet'!$D$5:$BS$182,U$9,FALSE))),"")</f>
        <v>288.85221746926373</v>
      </c>
      <c r="V166" s="197">
        <f ca="1">IFERROR(IF((VLOOKUP($E166,'DTOC Backsheet'!$D$5:$BS$182,V$9,FALSE))="","",(VLOOKUP($E166,'DTOC Backsheet'!$D$5:$BS$182,V$9,FALSE))),"")</f>
        <v>268.71430899708031</v>
      </c>
      <c r="W166" s="197">
        <f ca="1">IFERROR(IF((VLOOKUP($E166,'DTOC Backsheet'!$D$5:$BS$182,W$9,FALSE))="","",(VLOOKUP($E166,'DTOC Backsheet'!$D$5:$BS$182,W$9,FALSE))),"")</f>
        <v>226.52905188571071</v>
      </c>
      <c r="X166" s="200">
        <f ca="1">IFERROR(IF((VLOOKUP($E166,'DTOC Backsheet'!$D$5:$BS$182,X$9,FALSE))="","",(VLOOKUP($E166,'DTOC Backsheet'!$D$5:$BS$182,X$9,FALSE))),"")</f>
        <v>232.88573446413628</v>
      </c>
      <c r="Y166" s="196">
        <f ca="1">IFERROR(IF((VLOOKUP($E166,'DTOC Backsheet'!$D$5:$BS$182,Y$9,FALSE))="","",(VLOOKUP($E166,'DTOC Backsheet'!$D$5:$BS$182,Y$9,FALSE))),"")</f>
        <v>660.40002945593767</v>
      </c>
      <c r="Z166" s="197">
        <f ca="1">IFERROR(IF((VLOOKUP($E166,'DTOC Backsheet'!$D$5:$BS$182,Z$9,FALSE))="","",(VLOOKUP($E166,'DTOC Backsheet'!$D$5:$BS$182,Z$9,FALSE))),"")</f>
        <v>392.51289228686244</v>
      </c>
      <c r="AA166" s="197">
        <f ca="1">IFERROR(IF((VLOOKUP($E166,'DTOC Backsheet'!$D$5:$BS$182,AA$9,FALSE))="","",(VLOOKUP($E166,'DTOC Backsheet'!$D$5:$BS$182,AA$9,FALSE))),"")</f>
        <v>378.53617208673677</v>
      </c>
      <c r="AB166" s="197">
        <f ca="1">IFERROR(IF((VLOOKUP($E166,'DTOC Backsheet'!$D$5:$BS$182,AB$9,FALSE))="","",(VLOOKUP($E166,'DTOC Backsheet'!$D$5:$BS$182,AB$9,FALSE))),"")</f>
        <v>388.43634889515909</v>
      </c>
      <c r="AC166" s="223">
        <f ca="1">IFERROR(IF((VLOOKUP($E166,'DTOC Backsheet'!$D$5:$BS$182,AC$9,FALSE))="","",(VLOOKUP($E166,'DTOC Backsheet'!$D$5:$BS$182,AC$9,FALSE))),"")</f>
        <v>362.22999851992347</v>
      </c>
      <c r="AD166" s="199">
        <f ca="1">IFERROR(IF((VLOOKUP($E166,'DTOC Backsheet'!$D$5:$BS$182,AD$9,FALSE))="","",(VLOOKUP($E166,'DTOC Backsheet'!$D$5:$BS$182,AD$9,FALSE))),"")</f>
        <v>313.89384116115554</v>
      </c>
      <c r="AE166" s="197" t="str">
        <f ca="1">IFERROR(IF((VLOOKUP($E166,'DTOC Backsheet'!$D$5:$BS$182,AE$9,FALSE))="","",(VLOOKUP($E166,'DTOC Backsheet'!$D$5:$BS$182,AE$9,FALSE))),"")</f>
        <v/>
      </c>
      <c r="AF166" s="197" t="str">
        <f ca="1">IFERROR(IF((VLOOKUP($E166,'DTOC Backsheet'!$D$5:$BS$182,AF$9,FALSE))="","",(VLOOKUP($E166,'DTOC Backsheet'!$D$5:$BS$182,AF$9,FALSE))),"")</f>
        <v/>
      </c>
      <c r="AG166" s="201" t="str">
        <f ca="1">IFERROR(IF((VLOOKUP($E166,'DTOC Backsheet'!$D$5:$BS$182,AG$9,FALSE))="","",(VLOOKUP($E166,'DTOC Backsheet'!$D$5:$BS$182,AG$9,FALSE))),"")</f>
        <v/>
      </c>
      <c r="AH166" s="197">
        <f t="shared" ca="1" si="31"/>
        <v>-372.40816655662246</v>
      </c>
      <c r="AI166" s="197">
        <f t="shared" ca="1" si="32"/>
        <v>-71.404921949432946</v>
      </c>
      <c r="AJ166" s="197">
        <f t="shared" ca="1" si="33"/>
        <v>37.189248073876342</v>
      </c>
      <c r="AK166" s="197">
        <f t="shared" ca="1" si="34"/>
        <v>-23.567808014507193</v>
      </c>
      <c r="AL166" s="200">
        <f t="shared" ca="1" si="35"/>
        <v>27.475622939314178</v>
      </c>
      <c r="AM166" s="199">
        <f t="shared" ca="1" si="36"/>
        <v>36.190723184623948</v>
      </c>
      <c r="AN166" s="197" t="str">
        <f t="shared" ca="1" si="37"/>
        <v/>
      </c>
      <c r="AO166" s="197" t="str">
        <f t="shared" ca="1" si="38"/>
        <v/>
      </c>
      <c r="AP166" s="200" t="str">
        <f t="shared" ca="1" si="39"/>
        <v/>
      </c>
      <c r="AQ166" s="196">
        <f t="shared" ca="1" si="40"/>
        <v>-313.26156096162612</v>
      </c>
      <c r="AR166" s="197">
        <f t="shared" ca="1" si="41"/>
        <v>-55.432670650855584</v>
      </c>
      <c r="AS166" s="197">
        <f t="shared" ca="1" si="42"/>
        <v>-62.063293269605595</v>
      </c>
      <c r="AT166" s="197">
        <f t="shared" ca="1" si="43"/>
        <v>-71.472620975761629</v>
      </c>
      <c r="AU166" s="200">
        <f t="shared" ca="1" si="44"/>
        <v>-71.630691025644012</v>
      </c>
      <c r="AV166" s="199">
        <f t="shared" ca="1" si="45"/>
        <v>-25.0416236918918</v>
      </c>
      <c r="AW166" s="197" t="str">
        <f t="shared" ca="1" si="46"/>
        <v/>
      </c>
      <c r="AX166" s="198" t="str">
        <f t="shared" ca="1" si="47"/>
        <v/>
      </c>
      <c r="AY166" s="199" t="str">
        <f t="shared" ca="1" si="48"/>
        <v/>
      </c>
    </row>
    <row r="167" spans="1:51">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30"/>
        <v>E08000008</v>
      </c>
      <c r="F167" s="29" t="str">
        <f ca="1">IF(E167="","",VLOOKUP(E167,'Org list'!$J$9:$K$636,2,0))</f>
        <v>Tameside</v>
      </c>
      <c r="G167" s="196">
        <f ca="1">IFERROR(IF((VLOOKUP($E167,'DTOC Backsheet'!$D$5:$BS$182,G$9,FALSE))="","",(VLOOKUP($E167,'DTOC Backsheet'!$D$5:$BS$182,G$9,FALSE))),"")</f>
        <v>828.98213658632073</v>
      </c>
      <c r="H167" s="197">
        <f ca="1">IFERROR(IF((VLOOKUP($E167,'DTOC Backsheet'!$D$5:$BS$182,H$9,FALSE))="","",(VLOOKUP($E167,'DTOC Backsheet'!$D$5:$BS$182,H$9,FALSE))),"")</f>
        <v>790.98712199278089</v>
      </c>
      <c r="I167" s="197">
        <f ca="1">IFERROR(IF((VLOOKUP($E167,'DTOC Backsheet'!$D$5:$BS$182,I$9,FALSE))="","",(VLOOKUP($E167,'DTOC Backsheet'!$D$5:$BS$182,I$9,FALSE))),"")</f>
        <v>781.77620936404401</v>
      </c>
      <c r="J167" s="198">
        <f ca="1">IFERROR(IF((VLOOKUP($E167,'DTOC Backsheet'!$D$5:$BS$182,J$9,FALSE))="","",(VLOOKUP($E167,'DTOC Backsheet'!$D$5:$BS$182,J$9,FALSE))),"")</f>
        <v>1059.254952304743</v>
      </c>
      <c r="K167" s="223">
        <f ca="1">IFERROR(IF((VLOOKUP($E167,'DTOC Backsheet'!$D$5:$BS$182,K$9,FALSE))="","",(VLOOKUP($E167,'DTOC Backsheet'!$D$5:$BS$182,K$9,FALSE))),"")</f>
        <v>875.03669973000501</v>
      </c>
      <c r="L167" s="199">
        <f ca="1">IFERROR(IF((VLOOKUP($E167,'DTOC Backsheet'!$D$5:$BS$182,L$9,FALSE))="","",(VLOOKUP($E167,'DTOC Backsheet'!$D$5:$BS$182,L$9,FALSE))),"")</f>
        <v>789.83575791418889</v>
      </c>
      <c r="M167" s="197">
        <f ca="1">IFERROR(IF((VLOOKUP($E167,'DTOC Backsheet'!$D$5:$BS$182,M$9,FALSE))="","",(VLOOKUP($E167,'DTOC Backsheet'!$D$5:$BS$182,M$9,FALSE))),"")</f>
        <v>969.60315403101936</v>
      </c>
      <c r="N167" s="198">
        <f ca="1">IFERROR(IF((VLOOKUP($E167,'DTOC Backsheet'!$D$5:$BS$182,N$9,FALSE))="","",(VLOOKUP($E167,'DTOC Backsheet'!$D$5:$BS$182,N$9,FALSE))),"")</f>
        <v>699.72548089122813</v>
      </c>
      <c r="O167" s="199">
        <f ca="1">IFERROR(IF((VLOOKUP($E167,'DTOC Backsheet'!$D$5:$BS$182,O$9,FALSE))="","",(VLOOKUP($E167,'DTOC Backsheet'!$D$5:$BS$182,O$9,FALSE))),"")</f>
        <v>539.17991414069138</v>
      </c>
      <c r="P167" s="197">
        <f ca="1">IFERROR(IF((VLOOKUP($E167,'DTOC Backsheet'!$D$5:$BS$182,P$9,FALSE))="","",(VLOOKUP($E167,'DTOC Backsheet'!$D$5:$BS$182,P$9,FALSE))),"")</f>
        <v>466.83083131794956</v>
      </c>
      <c r="Q167" s="197">
        <f ca="1">IFERROR(IF((VLOOKUP($E167,'DTOC Backsheet'!$D$5:$BS$182,Q$9,FALSE))="","",(VLOOKUP($E167,'DTOC Backsheet'!$D$5:$BS$182,Q$9,FALSE))),"")</f>
        <v>457.7332492020858</v>
      </c>
      <c r="R167" s="197">
        <f ca="1">IFERROR(IF((VLOOKUP($E167,'DTOC Backsheet'!$D$5:$BS$182,R$9,FALSE))="","",(VLOOKUP($E167,'DTOC Backsheet'!$D$5:$BS$182,R$9,FALSE))),"")</f>
        <v>416.90058462639371</v>
      </c>
      <c r="S167" s="197">
        <f ca="1">IFERROR(IF((VLOOKUP($E167,'DTOC Backsheet'!$D$5:$BS$182,S$9,FALSE))="","",(VLOOKUP($E167,'DTOC Backsheet'!$D$5:$BS$182,S$9,FALSE))),"")</f>
        <v>412.42372258582327</v>
      </c>
      <c r="T167" s="223">
        <f ca="1">IFERROR(IF((VLOOKUP($E167,'DTOC Backsheet'!$D$5:$BS$182,T$9,FALSE))="","",(VLOOKUP($E167,'DTOC Backsheet'!$D$5:$BS$182,T$9,FALSE))),"")</f>
        <v>365.59258898515083</v>
      </c>
      <c r="U167" s="199">
        <f ca="1">IFERROR(IF((VLOOKUP($E167,'DTOC Backsheet'!$D$5:$BS$182,U$9,FALSE))="","",(VLOOKUP($E167,'DTOC Backsheet'!$D$5:$BS$182,U$9,FALSE))),"")</f>
        <v>377.77900861798912</v>
      </c>
      <c r="V167" s="197">
        <f ca="1">IFERROR(IF((VLOOKUP($E167,'DTOC Backsheet'!$D$5:$BS$182,V$9,FALSE))="","",(VLOOKUP($E167,'DTOC Backsheet'!$D$5:$BS$182,V$9,FALSE))),"")</f>
        <v>376.80629696056394</v>
      </c>
      <c r="W167" s="197">
        <f ca="1">IFERROR(IF((VLOOKUP($E167,'DTOC Backsheet'!$D$5:$BS$182,W$9,FALSE))="","",(VLOOKUP($E167,'DTOC Backsheet'!$D$5:$BS$182,W$9,FALSE))),"")</f>
        <v>340.34117144825137</v>
      </c>
      <c r="X167" s="200">
        <f ca="1">IFERROR(IF((VLOOKUP($E167,'DTOC Backsheet'!$D$5:$BS$182,X$9,FALSE))="","",(VLOOKUP($E167,'DTOC Backsheet'!$D$5:$BS$182,X$9,FALSE))),"")</f>
        <v>376.80629696056394</v>
      </c>
      <c r="Y167" s="196">
        <f ca="1">IFERROR(IF((VLOOKUP($E167,'DTOC Backsheet'!$D$5:$BS$182,Y$9,FALSE))="","",(VLOOKUP($E167,'DTOC Backsheet'!$D$5:$BS$182,Y$9,FALSE))),"")</f>
        <v>494.87163944609887</v>
      </c>
      <c r="Z167" s="197">
        <f ca="1">IFERROR(IF((VLOOKUP($E167,'DTOC Backsheet'!$D$5:$BS$182,Z$9,FALSE))="","",(VLOOKUP($E167,'DTOC Backsheet'!$D$5:$BS$182,Z$9,FALSE))),"")</f>
        <v>619.74041358540524</v>
      </c>
      <c r="AA167" s="197">
        <f ca="1">IFERROR(IF((VLOOKUP($E167,'DTOC Backsheet'!$D$5:$BS$182,AA$9,FALSE))="","",(VLOOKUP($E167,'DTOC Backsheet'!$D$5:$BS$182,AA$9,FALSE))),"")</f>
        <v>482.78756452939177</v>
      </c>
      <c r="AB167" s="197">
        <f ca="1">IFERROR(IF((VLOOKUP($E167,'DTOC Backsheet'!$D$5:$BS$182,AB$9,FALSE))="","",(VLOOKUP($E167,'DTOC Backsheet'!$D$5:$BS$182,AB$9,FALSE))),"")</f>
        <v>435.02669700145435</v>
      </c>
      <c r="AC167" s="223">
        <f ca="1">IFERROR(IF((VLOOKUP($E167,'DTOC Backsheet'!$D$5:$BS$182,AC$9,FALSE))="","",(VLOOKUP($E167,'DTOC Backsheet'!$D$5:$BS$182,AC$9,FALSE))),"")</f>
        <v>477.60867527937444</v>
      </c>
      <c r="AD167" s="199">
        <f ca="1">IFERROR(IF((VLOOKUP($E167,'DTOC Backsheet'!$D$5:$BS$182,AD$9,FALSE))="","",(VLOOKUP($E167,'DTOC Backsheet'!$D$5:$BS$182,AD$9,FALSE))),"")</f>
        <v>510.40830719615087</v>
      </c>
      <c r="AE167" s="197" t="str">
        <f ca="1">IFERROR(IF((VLOOKUP($E167,'DTOC Backsheet'!$D$5:$BS$182,AE$9,FALSE))="","",(VLOOKUP($E167,'DTOC Backsheet'!$D$5:$BS$182,AE$9,FALSE))),"")</f>
        <v/>
      </c>
      <c r="AF167" s="197" t="str">
        <f ca="1">IFERROR(IF((VLOOKUP($E167,'DTOC Backsheet'!$D$5:$BS$182,AF$9,FALSE))="","",(VLOOKUP($E167,'DTOC Backsheet'!$D$5:$BS$182,AF$9,FALSE))),"")</f>
        <v/>
      </c>
      <c r="AG167" s="201" t="str">
        <f ca="1">IFERROR(IF((VLOOKUP($E167,'DTOC Backsheet'!$D$5:$BS$182,AG$9,FALSE))="","",(VLOOKUP($E167,'DTOC Backsheet'!$D$5:$BS$182,AG$9,FALSE))),"")</f>
        <v/>
      </c>
      <c r="AH167" s="197">
        <f t="shared" ca="1" si="31"/>
        <v>334.11049714022187</v>
      </c>
      <c r="AI167" s="197">
        <f t="shared" ca="1" si="32"/>
        <v>171.24670840737565</v>
      </c>
      <c r="AJ167" s="197">
        <f t="shared" ca="1" si="33"/>
        <v>298.98864483465223</v>
      </c>
      <c r="AK167" s="197">
        <f t="shared" ca="1" si="34"/>
        <v>624.22825530328873</v>
      </c>
      <c r="AL167" s="200">
        <f t="shared" ca="1" si="35"/>
        <v>397.42802445063057</v>
      </c>
      <c r="AM167" s="199">
        <f t="shared" ca="1" si="36"/>
        <v>279.42745071803802</v>
      </c>
      <c r="AN167" s="197" t="str">
        <f t="shared" ca="1" si="37"/>
        <v/>
      </c>
      <c r="AO167" s="197" t="str">
        <f t="shared" ca="1" si="38"/>
        <v/>
      </c>
      <c r="AP167" s="200" t="str">
        <f t="shared" ca="1" si="39"/>
        <v/>
      </c>
      <c r="AQ167" s="196">
        <f t="shared" ca="1" si="40"/>
        <v>-28.040808128149308</v>
      </c>
      <c r="AR167" s="197">
        <f t="shared" ca="1" si="41"/>
        <v>-162.00716438331943</v>
      </c>
      <c r="AS167" s="197">
        <f t="shared" ca="1" si="42"/>
        <v>-65.886979902998064</v>
      </c>
      <c r="AT167" s="197">
        <f t="shared" ca="1" si="43"/>
        <v>-22.602974415631081</v>
      </c>
      <c r="AU167" s="200">
        <f t="shared" ca="1" si="44"/>
        <v>-112.01608629422361</v>
      </c>
      <c r="AV167" s="199">
        <f t="shared" ca="1" si="45"/>
        <v>-132.62929857816175</v>
      </c>
      <c r="AW167" s="197" t="str">
        <f t="shared" ca="1" si="46"/>
        <v/>
      </c>
      <c r="AX167" s="198" t="str">
        <f t="shared" ca="1" si="47"/>
        <v/>
      </c>
      <c r="AY167" s="199" t="str">
        <f t="shared" ca="1" si="48"/>
        <v/>
      </c>
    </row>
    <row r="168" spans="1:51">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30"/>
        <v>E06000020</v>
      </c>
      <c r="F168" s="29" t="str">
        <f ca="1">IF(E168="","",VLOOKUP(E168,'Org list'!$J$9:$K$636,2,0))</f>
        <v>Telford and Wrekin</v>
      </c>
      <c r="G168" s="196">
        <f ca="1">IFERROR(IF((VLOOKUP($E168,'DTOC Backsheet'!$D$5:$BS$182,G$9,FALSE))="","",(VLOOKUP($E168,'DTOC Backsheet'!$D$5:$BS$182,G$9,FALSE))),"")</f>
        <v>170.59125887409769</v>
      </c>
      <c r="H168" s="197">
        <f ca="1">IFERROR(IF((VLOOKUP($E168,'DTOC Backsheet'!$D$5:$BS$182,H$9,FALSE))="","",(VLOOKUP($E168,'DTOC Backsheet'!$D$5:$BS$182,H$9,FALSE))),"")</f>
        <v>207.83825862826748</v>
      </c>
      <c r="I168" s="197">
        <f ca="1">IFERROR(IF((VLOOKUP($E168,'DTOC Backsheet'!$D$5:$BS$182,I$9,FALSE))="","",(VLOOKUP($E168,'DTOC Backsheet'!$D$5:$BS$182,I$9,FALSE))),"")</f>
        <v>304.68045798910896</v>
      </c>
      <c r="J168" s="198">
        <f ca="1">IFERROR(IF((VLOOKUP($E168,'DTOC Backsheet'!$D$5:$BS$182,J$9,FALSE))="","",(VLOOKUP($E168,'DTOC Backsheet'!$D$5:$BS$182,J$9,FALSE))),"")</f>
        <v>260.7289982791886</v>
      </c>
      <c r="K168" s="223">
        <f ca="1">IFERROR(IF((VLOOKUP($E168,'DTOC Backsheet'!$D$5:$BS$182,K$9,FALSE))="","",(VLOOKUP($E168,'DTOC Backsheet'!$D$5:$BS$182,K$9,FALSE))),"")</f>
        <v>221.24717853976864</v>
      </c>
      <c r="L168" s="199">
        <f ca="1">IFERROR(IF((VLOOKUP($E168,'DTOC Backsheet'!$D$5:$BS$182,L$9,FALSE))="","",(VLOOKUP($E168,'DTOC Backsheet'!$D$5:$BS$182,L$9,FALSE))),"")</f>
        <v>193.68439872168298</v>
      </c>
      <c r="M168" s="197">
        <f ca="1">IFERROR(IF((VLOOKUP($E168,'DTOC Backsheet'!$D$5:$BS$182,M$9,FALSE))="","",(VLOOKUP($E168,'DTOC Backsheet'!$D$5:$BS$182,M$9,FALSE))),"")</f>
        <v>165.01813424966667</v>
      </c>
      <c r="N168" s="198">
        <f ca="1">IFERROR(IF((VLOOKUP($E168,'DTOC Backsheet'!$D$5:$BS$182,N$9,FALSE))="","",(VLOOKUP($E168,'DTOC Backsheet'!$D$5:$BS$182,N$9,FALSE))),"")</f>
        <v>234.34082078377321</v>
      </c>
      <c r="O168" s="199">
        <f ca="1">IFERROR(IF((VLOOKUP($E168,'DTOC Backsheet'!$D$5:$BS$182,O$9,FALSE))="","",(VLOOKUP($E168,'DTOC Backsheet'!$D$5:$BS$182,O$9,FALSE))),"")</f>
        <v>230.57328347213701</v>
      </c>
      <c r="P168" s="197">
        <f ca="1">IFERROR(IF((VLOOKUP($E168,'DTOC Backsheet'!$D$5:$BS$182,P$9,FALSE))="","",(VLOOKUP($E168,'DTOC Backsheet'!$D$5:$BS$182,P$9,FALSE))),"")</f>
        <v>224.14496196584429</v>
      </c>
      <c r="Q168" s="197">
        <f ca="1">IFERROR(IF((VLOOKUP($E168,'DTOC Backsheet'!$D$5:$BS$182,Q$9,FALSE))="","",(VLOOKUP($E168,'DTOC Backsheet'!$D$5:$BS$182,Q$9,FALSE))),"")</f>
        <v>224.14496196584429</v>
      </c>
      <c r="R168" s="197">
        <f ca="1">IFERROR(IF((VLOOKUP($E168,'DTOC Backsheet'!$D$5:$BS$182,R$9,FALSE))="","",(VLOOKUP($E168,'DTOC Backsheet'!$D$5:$BS$182,R$9,FALSE))),"")</f>
        <v>216.91447932178477</v>
      </c>
      <c r="S168" s="197">
        <f ca="1">IFERROR(IF((VLOOKUP($E168,'DTOC Backsheet'!$D$5:$BS$182,S$9,FALSE))="","",(VLOOKUP($E168,'DTOC Backsheet'!$D$5:$BS$182,S$9,FALSE))),"")</f>
        <v>224.14496196584429</v>
      </c>
      <c r="T168" s="223">
        <f ca="1">IFERROR(IF((VLOOKUP($E168,'DTOC Backsheet'!$D$5:$BS$182,T$9,FALSE))="","",(VLOOKUP($E168,'DTOC Backsheet'!$D$5:$BS$182,T$9,FALSE))),"")</f>
        <v>216.91447932178477</v>
      </c>
      <c r="U168" s="199">
        <f ca="1">IFERROR(IF((VLOOKUP($E168,'DTOC Backsheet'!$D$5:$BS$182,U$9,FALSE))="","",(VLOOKUP($E168,'DTOC Backsheet'!$D$5:$BS$182,U$9,FALSE))),"")</f>
        <v>224.14496196584429</v>
      </c>
      <c r="V168" s="197">
        <f ca="1">IFERROR(IF((VLOOKUP($E168,'DTOC Backsheet'!$D$5:$BS$182,V$9,FALSE))="","",(VLOOKUP($E168,'DTOC Backsheet'!$D$5:$BS$182,V$9,FALSE))),"")</f>
        <v>222.90167749193239</v>
      </c>
      <c r="W168" s="197">
        <f ca="1">IFERROR(IF((VLOOKUP($E168,'DTOC Backsheet'!$D$5:$BS$182,W$9,FALSE))="","",(VLOOKUP($E168,'DTOC Backsheet'!$D$5:$BS$182,W$9,FALSE))),"")</f>
        <v>201.33054741206794</v>
      </c>
      <c r="X168" s="200">
        <f ca="1">IFERROR(IF((VLOOKUP($E168,'DTOC Backsheet'!$D$5:$BS$182,X$9,FALSE))="","",(VLOOKUP($E168,'DTOC Backsheet'!$D$5:$BS$182,X$9,FALSE))),"")</f>
        <v>222.90167749193239</v>
      </c>
      <c r="Y168" s="196">
        <f ca="1">IFERROR(IF((VLOOKUP($E168,'DTOC Backsheet'!$D$5:$BS$182,Y$9,FALSE))="","",(VLOOKUP($E168,'DTOC Backsheet'!$D$5:$BS$182,Y$9,FALSE))),"")</f>
        <v>229.06626854748251</v>
      </c>
      <c r="Z168" s="197">
        <f ca="1">IFERROR(IF((VLOOKUP($E168,'DTOC Backsheet'!$D$5:$BS$182,Z$9,FALSE))="","",(VLOOKUP($E168,'DTOC Backsheet'!$D$5:$BS$182,Z$9,FALSE))),"")</f>
        <v>220.77768646188281</v>
      </c>
      <c r="AA168" s="197">
        <f ca="1">IFERROR(IF((VLOOKUP($E168,'DTOC Backsheet'!$D$5:$BS$182,AA$9,FALSE))="","",(VLOOKUP($E168,'DTOC Backsheet'!$D$5:$BS$182,AA$9,FALSE))),"")</f>
        <v>195.15843274275647</v>
      </c>
      <c r="AB168" s="197">
        <f ca="1">IFERROR(IF((VLOOKUP($E168,'DTOC Backsheet'!$D$5:$BS$182,AB$9,FALSE))="","",(VLOOKUP($E168,'DTOC Backsheet'!$D$5:$BS$182,AB$9,FALSE))),"")</f>
        <v>191.39089543112024</v>
      </c>
      <c r="AC168" s="223">
        <f ca="1">IFERROR(IF((VLOOKUP($E168,'DTOC Backsheet'!$D$5:$BS$182,AC$9,FALSE))="","",(VLOOKUP($E168,'DTOC Backsheet'!$D$5:$BS$182,AC$9,FALSE))),"")</f>
        <v>174.81373125992087</v>
      </c>
      <c r="AD168" s="199">
        <f ca="1">IFERROR(IF((VLOOKUP($E168,'DTOC Backsheet'!$D$5:$BS$182,AD$9,FALSE))="","",(VLOOKUP($E168,'DTOC Backsheet'!$D$5:$BS$182,AD$9,FALSE))),"")</f>
        <v>121.31470143468646</v>
      </c>
      <c r="AE168" s="197" t="str">
        <f ca="1">IFERROR(IF((VLOOKUP($E168,'DTOC Backsheet'!$D$5:$BS$182,AE$9,FALSE))="","",(VLOOKUP($E168,'DTOC Backsheet'!$D$5:$BS$182,AE$9,FALSE))),"")</f>
        <v/>
      </c>
      <c r="AF168" s="197" t="str">
        <f ca="1">IFERROR(IF((VLOOKUP($E168,'DTOC Backsheet'!$D$5:$BS$182,AF$9,FALSE))="","",(VLOOKUP($E168,'DTOC Backsheet'!$D$5:$BS$182,AF$9,FALSE))),"")</f>
        <v/>
      </c>
      <c r="AG168" s="201" t="str">
        <f ca="1">IFERROR(IF((VLOOKUP($E168,'DTOC Backsheet'!$D$5:$BS$182,AG$9,FALSE))="","",(VLOOKUP($E168,'DTOC Backsheet'!$D$5:$BS$182,AG$9,FALSE))),"")</f>
        <v/>
      </c>
      <c r="AH168" s="197">
        <f t="shared" ca="1" si="31"/>
        <v>-58.475009673384818</v>
      </c>
      <c r="AI168" s="197">
        <f t="shared" ca="1" si="32"/>
        <v>-12.939427833615326</v>
      </c>
      <c r="AJ168" s="197">
        <f t="shared" ca="1" si="33"/>
        <v>109.52202524635248</v>
      </c>
      <c r="AK168" s="197">
        <f t="shared" ca="1" si="34"/>
        <v>69.33810284806836</v>
      </c>
      <c r="AL168" s="200">
        <f t="shared" ca="1" si="35"/>
        <v>46.433447279847769</v>
      </c>
      <c r="AM168" s="199">
        <f t="shared" ca="1" si="36"/>
        <v>72.369697286996526</v>
      </c>
      <c r="AN168" s="197" t="str">
        <f t="shared" ca="1" si="37"/>
        <v/>
      </c>
      <c r="AO168" s="197" t="str">
        <f t="shared" ca="1" si="38"/>
        <v/>
      </c>
      <c r="AP168" s="200" t="str">
        <f t="shared" ca="1" si="39"/>
        <v/>
      </c>
      <c r="AQ168" s="196">
        <f t="shared" ca="1" si="40"/>
        <v>-4.9213065816382198</v>
      </c>
      <c r="AR168" s="197">
        <f t="shared" ca="1" si="41"/>
        <v>3.3672755039614799</v>
      </c>
      <c r="AS168" s="197">
        <f t="shared" ca="1" si="42"/>
        <v>21.756046579028293</v>
      </c>
      <c r="AT168" s="197">
        <f t="shared" ca="1" si="43"/>
        <v>32.754066534724046</v>
      </c>
      <c r="AU168" s="200">
        <f t="shared" ca="1" si="44"/>
        <v>42.100748061863897</v>
      </c>
      <c r="AV168" s="199">
        <f t="shared" ca="1" si="45"/>
        <v>102.83026053115783</v>
      </c>
      <c r="AW168" s="197" t="str">
        <f t="shared" ca="1" si="46"/>
        <v/>
      </c>
      <c r="AX168" s="198" t="str">
        <f t="shared" ca="1" si="47"/>
        <v/>
      </c>
      <c r="AY168" s="199" t="str">
        <f t="shared" ca="1" si="48"/>
        <v/>
      </c>
    </row>
    <row r="169" spans="1:51">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30"/>
        <v>E06000034</v>
      </c>
      <c r="F169" s="29" t="str">
        <f ca="1">IF(E169="","",VLOOKUP(E169,'Org list'!$J$9:$K$636,2,0))</f>
        <v>Thurrock</v>
      </c>
      <c r="G169" s="196">
        <f ca="1">IFERROR(IF((VLOOKUP($E169,'DTOC Backsheet'!$D$5:$BS$182,G$9,FALSE))="","",(VLOOKUP($E169,'DTOC Backsheet'!$D$5:$BS$182,G$9,FALSE))),"")</f>
        <v>278.48541907308658</v>
      </c>
      <c r="H169" s="197">
        <f ca="1">IFERROR(IF((VLOOKUP($E169,'DTOC Backsheet'!$D$5:$BS$182,H$9,FALSE))="","",(VLOOKUP($E169,'DTOC Backsheet'!$D$5:$BS$182,H$9,FALSE))),"")</f>
        <v>397.94933464137091</v>
      </c>
      <c r="I169" s="197">
        <f ca="1">IFERROR(IF((VLOOKUP($E169,'DTOC Backsheet'!$D$5:$BS$182,I$9,FALSE))="","",(VLOOKUP($E169,'DTOC Backsheet'!$D$5:$BS$182,I$9,FALSE))),"")</f>
        <v>345.73331856516717</v>
      </c>
      <c r="J169" s="198">
        <f ca="1">IFERROR(IF((VLOOKUP($E169,'DTOC Backsheet'!$D$5:$BS$182,J$9,FALSE))="","",(VLOOKUP($E169,'DTOC Backsheet'!$D$5:$BS$182,J$9,FALSE))),"")</f>
        <v>248.42165224133291</v>
      </c>
      <c r="K169" s="223">
        <f ca="1">IFERROR(IF((VLOOKUP($E169,'DTOC Backsheet'!$D$5:$BS$182,K$9,FALSE))="","",(VLOOKUP($E169,'DTOC Backsheet'!$D$5:$BS$182,K$9,FALSE))),"")</f>
        <v>228.64285827307395</v>
      </c>
      <c r="L169" s="199">
        <f ca="1">IFERROR(IF((VLOOKUP($E169,'DTOC Backsheet'!$D$5:$BS$182,L$9,FALSE))="","",(VLOOKUP($E169,'DTOC Backsheet'!$D$5:$BS$182,L$9,FALSE))),"")</f>
        <v>201.74369847624172</v>
      </c>
      <c r="M169" s="197">
        <f ca="1">IFERROR(IF((VLOOKUP($E169,'DTOC Backsheet'!$D$5:$BS$182,M$9,FALSE))="","",(VLOOKUP($E169,'DTOC Backsheet'!$D$5:$BS$182,M$9,FALSE))),"")</f>
        <v>279.74421854548729</v>
      </c>
      <c r="N169" s="198">
        <f ca="1">IFERROR(IF((VLOOKUP($E169,'DTOC Backsheet'!$D$5:$BS$182,N$9,FALSE))="","",(VLOOKUP($E169,'DTOC Backsheet'!$D$5:$BS$182,N$9,FALSE))),"")</f>
        <v>334.75010421454385</v>
      </c>
      <c r="O169" s="199">
        <f ca="1">IFERROR(IF((VLOOKUP($E169,'DTOC Backsheet'!$D$5:$BS$182,O$9,FALSE))="","",(VLOOKUP($E169,'DTOC Backsheet'!$D$5:$BS$182,O$9,FALSE))),"")</f>
        <v>363.03884541577287</v>
      </c>
      <c r="P169" s="197">
        <f ca="1">IFERROR(IF((VLOOKUP($E169,'DTOC Backsheet'!$D$5:$BS$182,P$9,FALSE))="","",(VLOOKUP($E169,'DTOC Backsheet'!$D$5:$BS$182,P$9,FALSE))),"")</f>
        <v>281.31581527888892</v>
      </c>
      <c r="Q169" s="197">
        <f ca="1">IFERROR(IF((VLOOKUP($E169,'DTOC Backsheet'!$D$5:$BS$182,Q$9,FALSE))="","",(VLOOKUP($E169,'DTOC Backsheet'!$D$5:$BS$182,Q$9,FALSE))),"")</f>
        <v>272.67203324518005</v>
      </c>
      <c r="R169" s="197">
        <f ca="1">IFERROR(IF((VLOOKUP($E169,'DTOC Backsheet'!$D$5:$BS$182,R$9,FALSE))="","",(VLOOKUP($E169,'DTOC Backsheet'!$D$5:$BS$182,R$9,FALSE))),"")</f>
        <v>255.3844691777623</v>
      </c>
      <c r="S169" s="197">
        <f ca="1">IFERROR(IF((VLOOKUP($E169,'DTOC Backsheet'!$D$5:$BS$182,S$9,FALSE))="","",(VLOOKUP($E169,'DTOC Backsheet'!$D$5:$BS$182,S$9,FALSE))),"")</f>
        <v>254.59867081106148</v>
      </c>
      <c r="T169" s="223">
        <f ca="1">IFERROR(IF((VLOOKUP($E169,'DTOC Backsheet'!$D$5:$BS$182,T$9,FALSE))="","",(VLOOKUP($E169,'DTOC Backsheet'!$D$5:$BS$182,T$9,FALSE))),"")</f>
        <v>232.98921572678933</v>
      </c>
      <c r="U169" s="199">
        <f ca="1">IFERROR(IF((VLOOKUP($E169,'DTOC Backsheet'!$D$5:$BS$182,U$9,FALSE))="","",(VLOOKUP($E169,'DTOC Backsheet'!$D$5:$BS$182,U$9,FALSE))),"")</f>
        <v>243.59749367725021</v>
      </c>
      <c r="V169" s="197">
        <f ca="1">IFERROR(IF((VLOOKUP($E169,'DTOC Backsheet'!$D$5:$BS$182,V$9,FALSE))="","",(VLOOKUP($E169,'DTOC Backsheet'!$D$5:$BS$182,V$9,FALSE))),"")</f>
        <v>243.47610824179233</v>
      </c>
      <c r="W169" s="197">
        <f ca="1">IFERROR(IF((VLOOKUP($E169,'DTOC Backsheet'!$D$5:$BS$182,W$9,FALSE))="","",(VLOOKUP($E169,'DTOC Backsheet'!$D$5:$BS$182,W$9,FALSE))),"")</f>
        <v>220.13974003970358</v>
      </c>
      <c r="X169" s="200">
        <f ca="1">IFERROR(IF((VLOOKUP($E169,'DTOC Backsheet'!$D$5:$BS$182,X$9,FALSE))="","",(VLOOKUP($E169,'DTOC Backsheet'!$D$5:$BS$182,X$9,FALSE))),"")</f>
        <v>243.47610824179233</v>
      </c>
      <c r="Y169" s="196">
        <f ca="1">IFERROR(IF((VLOOKUP($E169,'DTOC Backsheet'!$D$5:$BS$182,Y$9,FALSE))="","",(VLOOKUP($E169,'DTOC Backsheet'!$D$5:$BS$182,Y$9,FALSE))),"")</f>
        <v>297.03178261290509</v>
      </c>
      <c r="Z169" s="197">
        <f ca="1">IFERROR(IF((VLOOKUP($E169,'DTOC Backsheet'!$D$5:$BS$182,Z$9,FALSE))="","",(VLOOKUP($E169,'DTOC Backsheet'!$D$5:$BS$182,Z$9,FALSE))),"")</f>
        <v>228.66732470993486</v>
      </c>
      <c r="AA169" s="197">
        <f ca="1">IFERROR(IF((VLOOKUP($E169,'DTOC Backsheet'!$D$5:$BS$182,AA$9,FALSE))="","",(VLOOKUP($E169,'DTOC Backsheet'!$D$5:$BS$182,AA$9,FALSE))),"")</f>
        <v>234.95371164354131</v>
      </c>
      <c r="AB169" s="197">
        <f ca="1">IFERROR(IF((VLOOKUP($E169,'DTOC Backsheet'!$D$5:$BS$182,AB$9,FALSE))="","",(VLOOKUP($E169,'DTOC Backsheet'!$D$5:$BS$182,AB$9,FALSE))),"")</f>
        <v>217.66614757612359</v>
      </c>
      <c r="AC169" s="223">
        <f ca="1">IFERROR(IF((VLOOKUP($E169,'DTOC Backsheet'!$D$5:$BS$182,AC$9,FALSE))="","",(VLOOKUP($E169,'DTOC Backsheet'!$D$5:$BS$182,AC$9,FALSE))),"")</f>
        <v>242.02589694384858</v>
      </c>
      <c r="AD169" s="199">
        <f ca="1">IFERROR(IF((VLOOKUP($E169,'DTOC Backsheet'!$D$5:$BS$182,AD$9,FALSE))="","",(VLOOKUP($E169,'DTOC Backsheet'!$D$5:$BS$182,AD$9,FALSE))),"")</f>
        <v>142.22950437284609</v>
      </c>
      <c r="AE169" s="197" t="str">
        <f ca="1">IFERROR(IF((VLOOKUP($E169,'DTOC Backsheet'!$D$5:$BS$182,AE$9,FALSE))="","",(VLOOKUP($E169,'DTOC Backsheet'!$D$5:$BS$182,AE$9,FALSE))),"")</f>
        <v/>
      </c>
      <c r="AF169" s="197" t="str">
        <f ca="1">IFERROR(IF((VLOOKUP($E169,'DTOC Backsheet'!$D$5:$BS$182,AF$9,FALSE))="","",(VLOOKUP($E169,'DTOC Backsheet'!$D$5:$BS$182,AF$9,FALSE))),"")</f>
        <v/>
      </c>
      <c r="AG169" s="201" t="str">
        <f ca="1">IFERROR(IF((VLOOKUP($E169,'DTOC Backsheet'!$D$5:$BS$182,AG$9,FALSE))="","",(VLOOKUP($E169,'DTOC Backsheet'!$D$5:$BS$182,AG$9,FALSE))),"")</f>
        <v/>
      </c>
      <c r="AH169" s="197">
        <f t="shared" ca="1" si="31"/>
        <v>-18.546363539818515</v>
      </c>
      <c r="AI169" s="197">
        <f t="shared" ca="1" si="32"/>
        <v>169.28200993143605</v>
      </c>
      <c r="AJ169" s="197">
        <f t="shared" ca="1" si="33"/>
        <v>110.77960692162586</v>
      </c>
      <c r="AK169" s="197">
        <f t="shared" ca="1" si="34"/>
        <v>30.755504665209315</v>
      </c>
      <c r="AL169" s="200">
        <f t="shared" ca="1" si="35"/>
        <v>-13.383038670774624</v>
      </c>
      <c r="AM169" s="199">
        <f t="shared" ca="1" si="36"/>
        <v>59.514194103395624</v>
      </c>
      <c r="AN169" s="197" t="str">
        <f t="shared" ca="1" si="37"/>
        <v/>
      </c>
      <c r="AO169" s="197" t="str">
        <f t="shared" ca="1" si="38"/>
        <v/>
      </c>
      <c r="AP169" s="200" t="str">
        <f t="shared" ca="1" si="39"/>
        <v/>
      </c>
      <c r="AQ169" s="196">
        <f t="shared" ca="1" si="40"/>
        <v>-15.71596733401617</v>
      </c>
      <c r="AR169" s="197">
        <f t="shared" ca="1" si="41"/>
        <v>44.004708535245186</v>
      </c>
      <c r="AS169" s="197">
        <f t="shared" ca="1" si="42"/>
        <v>20.430757534220987</v>
      </c>
      <c r="AT169" s="197">
        <f t="shared" ca="1" si="43"/>
        <v>36.932523234937889</v>
      </c>
      <c r="AU169" s="200">
        <f t="shared" ca="1" si="44"/>
        <v>-9.0366812170592539</v>
      </c>
      <c r="AV169" s="199">
        <f t="shared" ca="1" si="45"/>
        <v>101.36798930440412</v>
      </c>
      <c r="AW169" s="197" t="str">
        <f t="shared" ca="1" si="46"/>
        <v/>
      </c>
      <c r="AX169" s="198" t="str">
        <f t="shared" ca="1" si="47"/>
        <v/>
      </c>
      <c r="AY169" s="199" t="str">
        <f t="shared" ca="1" si="48"/>
        <v/>
      </c>
    </row>
    <row r="170" spans="1:51">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30"/>
        <v>E06000027</v>
      </c>
      <c r="F170" s="29" t="str">
        <f ca="1">IF(E170="","",VLOOKUP(E170,'Org list'!$J$9:$K$636,2,0))</f>
        <v>Torbay</v>
      </c>
      <c r="G170" s="196">
        <f ca="1">IFERROR(IF((VLOOKUP($E170,'DTOC Backsheet'!$D$5:$BS$182,G$9,FALSE))="","",(VLOOKUP($E170,'DTOC Backsheet'!$D$5:$BS$182,G$9,FALSE))),"")</f>
        <v>209.11292097732775</v>
      </c>
      <c r="H170" s="197">
        <f ca="1">IFERROR(IF((VLOOKUP($E170,'DTOC Backsheet'!$D$5:$BS$182,H$9,FALSE))="","",(VLOOKUP($E170,'DTOC Backsheet'!$D$5:$BS$182,H$9,FALSE))),"")</f>
        <v>202.69278743855014</v>
      </c>
      <c r="I170" s="197">
        <f ca="1">IFERROR(IF((VLOOKUP($E170,'DTOC Backsheet'!$D$5:$BS$182,I$9,FALSE))="","",(VLOOKUP($E170,'DTOC Backsheet'!$D$5:$BS$182,I$9,FALSE))),"")</f>
        <v>104.55646048866387</v>
      </c>
      <c r="J170" s="198">
        <f ca="1">IFERROR(IF((VLOOKUP($E170,'DTOC Backsheet'!$D$5:$BS$182,J$9,FALSE))="","",(VLOOKUP($E170,'DTOC Backsheet'!$D$5:$BS$182,J$9,FALSE))),"")</f>
        <v>178.8465771516619</v>
      </c>
      <c r="K170" s="223">
        <f ca="1">IFERROR(IF((VLOOKUP($E170,'DTOC Backsheet'!$D$5:$BS$182,K$9,FALSE))="","",(VLOOKUP($E170,'DTOC Backsheet'!$D$5:$BS$182,K$9,FALSE))),"")</f>
        <v>260.47398928754865</v>
      </c>
      <c r="L170" s="199">
        <f ca="1">IFERROR(IF((VLOOKUP($E170,'DTOC Backsheet'!$D$5:$BS$182,L$9,FALSE))="","",(VLOOKUP($E170,'DTOC Backsheet'!$D$5:$BS$182,L$9,FALSE))),"")</f>
        <v>257.72250348521533</v>
      </c>
      <c r="M170" s="197">
        <f ca="1">IFERROR(IF((VLOOKUP($E170,'DTOC Backsheet'!$D$5:$BS$182,M$9,FALSE))="","",(VLOOKUP($E170,'DTOC Backsheet'!$D$5:$BS$182,M$9,FALSE))),"")</f>
        <v>197.61894604308364</v>
      </c>
      <c r="N170" s="198">
        <f ca="1">IFERROR(IF((VLOOKUP($E170,'DTOC Backsheet'!$D$5:$BS$182,N$9,FALSE))="","",(VLOOKUP($E170,'DTOC Backsheet'!$D$5:$BS$182,N$9,FALSE))),"")</f>
        <v>204.93816626690153</v>
      </c>
      <c r="O170" s="199">
        <f ca="1">IFERROR(IF((VLOOKUP($E170,'DTOC Backsheet'!$D$5:$BS$182,O$9,FALSE))="","",(VLOOKUP($E170,'DTOC Backsheet'!$D$5:$BS$182,O$9,FALSE))),"")</f>
        <v>258.91741541755863</v>
      </c>
      <c r="P170" s="197">
        <f ca="1">IFERROR(IF((VLOOKUP($E170,'DTOC Backsheet'!$D$5:$BS$182,P$9,FALSE))="","",(VLOOKUP($E170,'DTOC Backsheet'!$D$5:$BS$182,P$9,FALSE))),"")</f>
        <v>341.25864293551018</v>
      </c>
      <c r="Q170" s="197">
        <f ca="1">IFERROR(IF((VLOOKUP($E170,'DTOC Backsheet'!$D$5:$BS$182,Q$9,FALSE))="","",(VLOOKUP($E170,'DTOC Backsheet'!$D$5:$BS$182,Q$9,FALSE))),"")</f>
        <v>272.4713867153153</v>
      </c>
      <c r="R170" s="197">
        <f ca="1">IFERROR(IF((VLOOKUP($E170,'DTOC Backsheet'!$D$5:$BS$182,R$9,FALSE))="","",(VLOOKUP($E170,'DTOC Backsheet'!$D$5:$BS$182,R$9,FALSE))),"")</f>
        <v>263.68198714385346</v>
      </c>
      <c r="S170" s="197">
        <f ca="1">IFERROR(IF((VLOOKUP($E170,'DTOC Backsheet'!$D$5:$BS$182,S$9,FALSE))="","",(VLOOKUP($E170,'DTOC Backsheet'!$D$5:$BS$182,S$9,FALSE))),"")</f>
        <v>272.4713867153153</v>
      </c>
      <c r="T170" s="223">
        <f ca="1">IFERROR(IF((VLOOKUP($E170,'DTOC Backsheet'!$D$5:$BS$182,T$9,FALSE))="","",(VLOOKUP($E170,'DTOC Backsheet'!$D$5:$BS$182,T$9,FALSE))),"")</f>
        <v>263.68198714385346</v>
      </c>
      <c r="U170" s="199">
        <f ca="1">IFERROR(IF((VLOOKUP($E170,'DTOC Backsheet'!$D$5:$BS$182,U$9,FALSE))="","",(VLOOKUP($E170,'DTOC Backsheet'!$D$5:$BS$182,U$9,FALSE))),"")</f>
        <v>272.4713867153153</v>
      </c>
      <c r="V170" s="197">
        <f ca="1">IFERROR(IF((VLOOKUP($E170,'DTOC Backsheet'!$D$5:$BS$182,V$9,FALSE))="","",(VLOOKUP($E170,'DTOC Backsheet'!$D$5:$BS$182,V$9,FALSE))),"")</f>
        <v>271.27244830134703</v>
      </c>
      <c r="W170" s="197">
        <f ca="1">IFERROR(IF((VLOOKUP($E170,'DTOC Backsheet'!$D$5:$BS$182,W$9,FALSE))="","",(VLOOKUP($E170,'DTOC Backsheet'!$D$5:$BS$182,W$9,FALSE))),"")</f>
        <v>245.02027588508761</v>
      </c>
      <c r="X170" s="200">
        <f ca="1">IFERROR(IF((VLOOKUP($E170,'DTOC Backsheet'!$D$5:$BS$182,X$9,FALSE))="","",(VLOOKUP($E170,'DTOC Backsheet'!$D$5:$BS$182,X$9,FALSE))),"")</f>
        <v>271.27244830134703</v>
      </c>
      <c r="Y170" s="196">
        <f ca="1">IFERROR(IF((VLOOKUP($E170,'DTOC Backsheet'!$D$5:$BS$182,Y$9,FALSE))="","",(VLOOKUP($E170,'DTOC Backsheet'!$D$5:$BS$182,Y$9,FALSE))),"")</f>
        <v>191.21462834724295</v>
      </c>
      <c r="Z170" s="197">
        <f ca="1">IFERROR(IF((VLOOKUP($E170,'DTOC Backsheet'!$D$5:$BS$182,Z$9,FALSE))="","",(VLOOKUP($E170,'DTOC Backsheet'!$D$5:$BS$182,Z$9,FALSE))),"")</f>
        <v>313.81156709619296</v>
      </c>
      <c r="AA170" s="197">
        <f ca="1">IFERROR(IF((VLOOKUP($E170,'DTOC Backsheet'!$D$5:$BS$182,AA$9,FALSE))="","",(VLOOKUP($E170,'DTOC Backsheet'!$D$5:$BS$182,AA$9,FALSE))),"")</f>
        <v>370.53552383078181</v>
      </c>
      <c r="AB170" s="197">
        <f ca="1">IFERROR(IF((VLOOKUP($E170,'DTOC Backsheet'!$D$5:$BS$182,AB$9,FALSE))="","",(VLOOKUP($E170,'DTOC Backsheet'!$D$5:$BS$182,AB$9,FALSE))),"")</f>
        <v>283.6197836729441</v>
      </c>
      <c r="AC170" s="223">
        <f ca="1">IFERROR(IF((VLOOKUP($E170,'DTOC Backsheet'!$D$5:$BS$182,AC$9,FALSE))="","",(VLOOKUP($E170,'DTOC Backsheet'!$D$5:$BS$182,AC$9,FALSE))),"")</f>
        <v>257.08761036160416</v>
      </c>
      <c r="AD170" s="199">
        <f ca="1">IFERROR(IF((VLOOKUP($E170,'DTOC Backsheet'!$D$5:$BS$182,AD$9,FALSE))="","",(VLOOKUP($E170,'DTOC Backsheet'!$D$5:$BS$182,AD$9,FALSE))),"")</f>
        <v>265.32173311339926</v>
      </c>
      <c r="AE170" s="197" t="str">
        <f ca="1">IFERROR(IF((VLOOKUP($E170,'DTOC Backsheet'!$D$5:$BS$182,AE$9,FALSE))="","",(VLOOKUP($E170,'DTOC Backsheet'!$D$5:$BS$182,AE$9,FALSE))),"")</f>
        <v/>
      </c>
      <c r="AF170" s="197" t="str">
        <f ca="1">IFERROR(IF((VLOOKUP($E170,'DTOC Backsheet'!$D$5:$BS$182,AF$9,FALSE))="","",(VLOOKUP($E170,'DTOC Backsheet'!$D$5:$BS$182,AF$9,FALSE))),"")</f>
        <v/>
      </c>
      <c r="AG170" s="201" t="str">
        <f ca="1">IFERROR(IF((VLOOKUP($E170,'DTOC Backsheet'!$D$5:$BS$182,AG$9,FALSE))="","",(VLOOKUP($E170,'DTOC Backsheet'!$D$5:$BS$182,AG$9,FALSE))),"")</f>
        <v/>
      </c>
      <c r="AH170" s="197">
        <f t="shared" ca="1" si="31"/>
        <v>17.898292630084796</v>
      </c>
      <c r="AI170" s="197">
        <f t="shared" ca="1" si="32"/>
        <v>-111.11877965764282</v>
      </c>
      <c r="AJ170" s="197">
        <f t="shared" ca="1" si="33"/>
        <v>-265.97906334211791</v>
      </c>
      <c r="AK170" s="197">
        <f t="shared" ca="1" si="34"/>
        <v>-104.77320652128219</v>
      </c>
      <c r="AL170" s="200">
        <f t="shared" ca="1" si="35"/>
        <v>3.3863789259444843</v>
      </c>
      <c r="AM170" s="199">
        <f t="shared" ca="1" si="36"/>
        <v>-7.5992296281839344</v>
      </c>
      <c r="AN170" s="197" t="str">
        <f t="shared" ca="1" si="37"/>
        <v/>
      </c>
      <c r="AO170" s="197" t="str">
        <f t="shared" ca="1" si="38"/>
        <v/>
      </c>
      <c r="AP170" s="200" t="str">
        <f t="shared" ca="1" si="39"/>
        <v/>
      </c>
      <c r="AQ170" s="196">
        <f t="shared" ca="1" si="40"/>
        <v>150.04401458826723</v>
      </c>
      <c r="AR170" s="197">
        <f t="shared" ca="1" si="41"/>
        <v>-41.340180380877655</v>
      </c>
      <c r="AS170" s="197">
        <f t="shared" ca="1" si="42"/>
        <v>-106.85353668692835</v>
      </c>
      <c r="AT170" s="197">
        <f t="shared" ca="1" si="43"/>
        <v>-11.14839695762879</v>
      </c>
      <c r="AU170" s="200">
        <f t="shared" ca="1" si="44"/>
        <v>6.5943767822492987</v>
      </c>
      <c r="AV170" s="199">
        <f t="shared" ca="1" si="45"/>
        <v>7.149653601916043</v>
      </c>
      <c r="AW170" s="197" t="str">
        <f t="shared" ca="1" si="46"/>
        <v/>
      </c>
      <c r="AX170" s="198" t="str">
        <f t="shared" ca="1" si="47"/>
        <v/>
      </c>
      <c r="AY170" s="199" t="str">
        <f t="shared" ca="1" si="48"/>
        <v/>
      </c>
    </row>
    <row r="171" spans="1:51">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30"/>
        <v>E09000030</v>
      </c>
      <c r="F171" s="29" t="str">
        <f ca="1">IF(E171="","",VLOOKUP(E171,'Org list'!$J$9:$K$636,2,0))</f>
        <v>Tower Hamlets</v>
      </c>
      <c r="G171" s="196">
        <f ca="1">IFERROR(IF((VLOOKUP($E171,'DTOC Backsheet'!$D$5:$BS$182,G$9,FALSE))="","",(VLOOKUP($E171,'DTOC Backsheet'!$D$5:$BS$182,G$9,FALSE))),"")</f>
        <v>261.12557067884114</v>
      </c>
      <c r="H171" s="197">
        <f ca="1">IFERROR(IF((VLOOKUP($E171,'DTOC Backsheet'!$D$5:$BS$182,H$9,FALSE))="","",(VLOOKUP($E171,'DTOC Backsheet'!$D$5:$BS$182,H$9,FALSE))),"")</f>
        <v>249.17864914451508</v>
      </c>
      <c r="I171" s="197">
        <f ca="1">IFERROR(IF((VLOOKUP($E171,'DTOC Backsheet'!$D$5:$BS$182,I$9,FALSE))="","",(VLOOKUP($E171,'DTOC Backsheet'!$D$5:$BS$182,I$9,FALSE))),"")</f>
        <v>199.68425993087854</v>
      </c>
      <c r="J171" s="198">
        <f ca="1">IFERROR(IF((VLOOKUP($E171,'DTOC Backsheet'!$D$5:$BS$182,J$9,FALSE))="","",(VLOOKUP($E171,'DTOC Backsheet'!$D$5:$BS$182,J$9,FALSE))),"")</f>
        <v>160.85676494431883</v>
      </c>
      <c r="K171" s="223">
        <f ca="1">IFERROR(IF((VLOOKUP($E171,'DTOC Backsheet'!$D$5:$BS$182,K$9,FALSE))="","",(VLOOKUP($E171,'DTOC Backsheet'!$D$5:$BS$182,K$9,FALSE))),"")</f>
        <v>94.722020736442374</v>
      </c>
      <c r="L171" s="199">
        <f ca="1">IFERROR(IF((VLOOKUP($E171,'DTOC Backsheet'!$D$5:$BS$182,L$9,FALSE))="","",(VLOOKUP($E171,'DTOC Backsheet'!$D$5:$BS$182,L$9,FALSE))),"")</f>
        <v>186.03063532022017</v>
      </c>
      <c r="M171" s="197">
        <f ca="1">IFERROR(IF((VLOOKUP($E171,'DTOC Backsheet'!$D$5:$BS$182,M$9,FALSE))="","",(VLOOKUP($E171,'DTOC Backsheet'!$D$5:$BS$182,M$9,FALSE))),"")</f>
        <v>148.46689852151357</v>
      </c>
      <c r="N171" s="198">
        <f ca="1">IFERROR(IF((VLOOKUP($E171,'DTOC Backsheet'!$D$5:$BS$182,N$9,FALSE))="","",(VLOOKUP($E171,'DTOC Backsheet'!$D$5:$BS$182,N$9,FALSE))),"")</f>
        <v>154.63588322462354</v>
      </c>
      <c r="O171" s="199">
        <f ca="1">IFERROR(IF((VLOOKUP($E171,'DTOC Backsheet'!$D$5:$BS$182,O$9,FALSE))="","",(VLOOKUP($E171,'DTOC Backsheet'!$D$5:$BS$182,O$9,FALSE))),"")</f>
        <v>143.9429764058996</v>
      </c>
      <c r="P171" s="197">
        <f ca="1">IFERROR(IF((VLOOKUP($E171,'DTOC Backsheet'!$D$5:$BS$182,P$9,FALSE))="","",(VLOOKUP($E171,'DTOC Backsheet'!$D$5:$BS$182,P$9,FALSE))),"")</f>
        <v>114.74311547784568</v>
      </c>
      <c r="Q171" s="197">
        <f ca="1">IFERROR(IF((VLOOKUP($E171,'DTOC Backsheet'!$D$5:$BS$182,Q$9,FALSE))="","",(VLOOKUP($E171,'DTOC Backsheet'!$D$5:$BS$182,Q$9,FALSE))),"")</f>
        <v>114.74311547784568</v>
      </c>
      <c r="R171" s="197">
        <f ca="1">IFERROR(IF((VLOOKUP($E171,'DTOC Backsheet'!$D$5:$BS$182,R$9,FALSE))="","",(VLOOKUP($E171,'DTOC Backsheet'!$D$5:$BS$182,R$9,FALSE))),"")</f>
        <v>111.04172465597969</v>
      </c>
      <c r="S171" s="197">
        <f ca="1">IFERROR(IF((VLOOKUP($E171,'DTOC Backsheet'!$D$5:$BS$182,S$9,FALSE))="","",(VLOOKUP($E171,'DTOC Backsheet'!$D$5:$BS$182,S$9,FALSE))),"")</f>
        <v>114.74311547784568</v>
      </c>
      <c r="T171" s="223">
        <f ca="1">IFERROR(IF((VLOOKUP($E171,'DTOC Backsheet'!$D$5:$BS$182,T$9,FALSE))="","",(VLOOKUP($E171,'DTOC Backsheet'!$D$5:$BS$182,T$9,FALSE))),"")</f>
        <v>110.52746933459179</v>
      </c>
      <c r="U171" s="199">
        <f ca="1">IFERROR(IF((VLOOKUP($E171,'DTOC Backsheet'!$D$5:$BS$182,U$9,FALSE))="","",(VLOOKUP($E171,'DTOC Backsheet'!$D$5:$BS$182,U$9,FALSE))),"")</f>
        <v>114.21171831241151</v>
      </c>
      <c r="V171" s="197">
        <f ca="1">IFERROR(IF((VLOOKUP($E171,'DTOC Backsheet'!$D$5:$BS$182,V$9,FALSE))="","",(VLOOKUP($E171,'DTOC Backsheet'!$D$5:$BS$182,V$9,FALSE))),"")</f>
        <v>111.60298895835253</v>
      </c>
      <c r="W171" s="197">
        <f ca="1">IFERROR(IF((VLOOKUP($E171,'DTOC Backsheet'!$D$5:$BS$182,W$9,FALSE))="","",(VLOOKUP($E171,'DTOC Backsheet'!$D$5:$BS$182,W$9,FALSE))),"")</f>
        <v>100.80269970431841</v>
      </c>
      <c r="X171" s="200">
        <f ca="1">IFERROR(IF((VLOOKUP($E171,'DTOC Backsheet'!$D$5:$BS$182,X$9,FALSE))="","",(VLOOKUP($E171,'DTOC Backsheet'!$D$5:$BS$182,X$9,FALSE))),"")</f>
        <v>111.60298895835253</v>
      </c>
      <c r="Y171" s="196">
        <f ca="1">IFERROR(IF((VLOOKUP($E171,'DTOC Backsheet'!$D$5:$BS$182,Y$9,FALSE))="","",(VLOOKUP($E171,'DTOC Backsheet'!$D$5:$BS$182,Y$9,FALSE))),"")</f>
        <v>238.53407518691932</v>
      </c>
      <c r="Z171" s="197">
        <f ca="1">IFERROR(IF((VLOOKUP($E171,'DTOC Backsheet'!$D$5:$BS$182,Z$9,FALSE))="","",(VLOOKUP($E171,'DTOC Backsheet'!$D$5:$BS$182,Z$9,FALSE))),"")</f>
        <v>261.56495141186326</v>
      </c>
      <c r="AA171" s="197">
        <f ca="1">IFERROR(IF((VLOOKUP($E171,'DTOC Backsheet'!$D$5:$BS$182,AA$9,FALSE))="","",(VLOOKUP($E171,'DTOC Backsheet'!$D$5:$BS$182,AA$9,FALSE))),"")</f>
        <v>201.10890132138542</v>
      </c>
      <c r="AB171" s="197">
        <f ca="1">IFERROR(IF((VLOOKUP($E171,'DTOC Backsheet'!$D$5:$BS$182,AB$9,FALSE))="","",(VLOOKUP($E171,'DTOC Backsheet'!$D$5:$BS$182,AB$9,FALSE))),"")</f>
        <v>146.82183593401757</v>
      </c>
      <c r="AC171" s="223">
        <f ca="1">IFERROR(IF((VLOOKUP($E171,'DTOC Backsheet'!$D$5:$BS$182,AC$9,FALSE))="","",(VLOOKUP($E171,'DTOC Backsheet'!$D$5:$BS$182,AC$9,FALSE))),"")</f>
        <v>170.26397780583551</v>
      </c>
      <c r="AD171" s="199">
        <f ca="1">IFERROR(IF((VLOOKUP($E171,'DTOC Backsheet'!$D$5:$BS$182,AD$9,FALSE))="","",(VLOOKUP($E171,'DTOC Backsheet'!$D$5:$BS$182,AD$9,FALSE))),"")</f>
        <v>187.12586932766948</v>
      </c>
      <c r="AE171" s="197" t="str">
        <f ca="1">IFERROR(IF((VLOOKUP($E171,'DTOC Backsheet'!$D$5:$BS$182,AE$9,FALSE))="","",(VLOOKUP($E171,'DTOC Backsheet'!$D$5:$BS$182,AE$9,FALSE))),"")</f>
        <v/>
      </c>
      <c r="AF171" s="197" t="str">
        <f ca="1">IFERROR(IF((VLOOKUP($E171,'DTOC Backsheet'!$D$5:$BS$182,AF$9,FALSE))="","",(VLOOKUP($E171,'DTOC Backsheet'!$D$5:$BS$182,AF$9,FALSE))),"")</f>
        <v/>
      </c>
      <c r="AG171" s="201" t="str">
        <f ca="1">IFERROR(IF((VLOOKUP($E171,'DTOC Backsheet'!$D$5:$BS$182,AG$9,FALSE))="","",(VLOOKUP($E171,'DTOC Backsheet'!$D$5:$BS$182,AG$9,FALSE))),"")</f>
        <v/>
      </c>
      <c r="AH171" s="197">
        <f t="shared" ca="1" si="31"/>
        <v>22.591495491921819</v>
      </c>
      <c r="AI171" s="197">
        <f t="shared" ca="1" si="32"/>
        <v>-12.386302267348185</v>
      </c>
      <c r="AJ171" s="197">
        <f t="shared" ca="1" si="33"/>
        <v>-1.4246413905068778</v>
      </c>
      <c r="AK171" s="197">
        <f t="shared" ca="1" si="34"/>
        <v>14.034929010301255</v>
      </c>
      <c r="AL171" s="200">
        <f t="shared" ca="1" si="35"/>
        <v>-75.541957069393135</v>
      </c>
      <c r="AM171" s="199">
        <f t="shared" ca="1" si="36"/>
        <v>-1.0952340074493065</v>
      </c>
      <c r="AN171" s="197" t="str">
        <f t="shared" ca="1" si="37"/>
        <v/>
      </c>
      <c r="AO171" s="197" t="str">
        <f t="shared" ca="1" si="38"/>
        <v/>
      </c>
      <c r="AP171" s="200" t="str">
        <f t="shared" ca="1" si="39"/>
        <v/>
      </c>
      <c r="AQ171" s="196">
        <f t="shared" ca="1" si="40"/>
        <v>-123.79095970907365</v>
      </c>
      <c r="AR171" s="197">
        <f t="shared" ca="1" si="41"/>
        <v>-146.8218359340176</v>
      </c>
      <c r="AS171" s="197">
        <f t="shared" ca="1" si="42"/>
        <v>-90.067176665405725</v>
      </c>
      <c r="AT171" s="197">
        <f t="shared" ca="1" si="43"/>
        <v>-32.078720456171894</v>
      </c>
      <c r="AU171" s="200">
        <f t="shared" ca="1" si="44"/>
        <v>-59.736508471243724</v>
      </c>
      <c r="AV171" s="199">
        <f t="shared" ca="1" si="45"/>
        <v>-72.914151015257971</v>
      </c>
      <c r="AW171" s="197" t="str">
        <f t="shared" ca="1" si="46"/>
        <v/>
      </c>
      <c r="AX171" s="198" t="str">
        <f t="shared" ca="1" si="47"/>
        <v/>
      </c>
      <c r="AY171" s="199" t="str">
        <f t="shared" ca="1" si="48"/>
        <v/>
      </c>
    </row>
    <row r="172" spans="1:51">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49">IF($A172&gt;$BB$5-1,"",INDIRECT("'Comms by AT'!D"&amp;$A172+$BB$4))</f>
        <v>E08000009</v>
      </c>
      <c r="F172" s="29" t="str">
        <f ca="1">IF(E172="","",VLOOKUP(E172,'Org list'!$J$9:$K$636,2,0))</f>
        <v>Trafford</v>
      </c>
      <c r="G172" s="196">
        <f ca="1">IFERROR(IF((VLOOKUP($E172,'DTOC Backsheet'!$D$5:$BS$182,G$9,FALSE))="","",(VLOOKUP($E172,'DTOC Backsheet'!$D$5:$BS$182,G$9,FALSE))),"")</f>
        <v>1130.5551215374655</v>
      </c>
      <c r="H172" s="197">
        <f ca="1">IFERROR(IF((VLOOKUP($E172,'DTOC Backsheet'!$D$5:$BS$182,H$9,FALSE))="","",(VLOOKUP($E172,'DTOC Backsheet'!$D$5:$BS$182,H$9,FALSE))),"")</f>
        <v>1198.6339590634138</v>
      </c>
      <c r="I172" s="197">
        <f ca="1">IFERROR(IF((VLOOKUP($E172,'DTOC Backsheet'!$D$5:$BS$182,I$9,FALSE))="","",(VLOOKUP($E172,'DTOC Backsheet'!$D$5:$BS$182,I$9,FALSE))),"")</f>
        <v>948.63953929599791</v>
      </c>
      <c r="J172" s="198">
        <f ca="1">IFERROR(IF((VLOOKUP($E172,'DTOC Backsheet'!$D$5:$BS$182,J$9,FALSE))="","",(VLOOKUP($E172,'DTOC Backsheet'!$D$5:$BS$182,J$9,FALSE))),"")</f>
        <v>988.81721390147538</v>
      </c>
      <c r="K172" s="223">
        <f ca="1">IFERROR(IF((VLOOKUP($E172,'DTOC Backsheet'!$D$5:$BS$182,K$9,FALSE))="","",(VLOOKUP($E172,'DTOC Backsheet'!$D$5:$BS$182,K$9,FALSE))),"")</f>
        <v>1189.1475636704538</v>
      </c>
      <c r="L172" s="199">
        <f ca="1">IFERROR(IF((VLOOKUP($E172,'DTOC Backsheet'!$D$5:$BS$182,L$9,FALSE))="","",(VLOOKUP($E172,'DTOC Backsheet'!$D$5:$BS$182,L$9,FALSE))),"")</f>
        <v>1349.8582620923642</v>
      </c>
      <c r="M172" s="197">
        <f ca="1">IFERROR(IF((VLOOKUP($E172,'DTOC Backsheet'!$D$5:$BS$182,M$9,FALSE))="","",(VLOOKUP($E172,'DTOC Backsheet'!$D$5:$BS$182,M$9,FALSE))),"")</f>
        <v>1465.384268039573</v>
      </c>
      <c r="N172" s="198">
        <f ca="1">IFERROR(IF((VLOOKUP($E172,'DTOC Backsheet'!$D$5:$BS$182,N$9,FALSE))="","",(VLOOKUP($E172,'DTOC Backsheet'!$D$5:$BS$182,N$9,FALSE))),"")</f>
        <v>1271.6053995726293</v>
      </c>
      <c r="O172" s="199">
        <f ca="1">IFERROR(IF((VLOOKUP($E172,'DTOC Backsheet'!$D$5:$BS$182,O$9,FALSE))="","",(VLOOKUP($E172,'DTOC Backsheet'!$D$5:$BS$182,O$9,FALSE))),"")</f>
        <v>1060.8571951664896</v>
      </c>
      <c r="P172" s="197">
        <f ca="1">IFERROR(IF((VLOOKUP($E172,'DTOC Backsheet'!$D$5:$BS$182,P$9,FALSE))="","",(VLOOKUP($E172,'DTOC Backsheet'!$D$5:$BS$182,P$9,FALSE))),"")</f>
        <v>610.89609381104356</v>
      </c>
      <c r="Q172" s="197">
        <f ca="1">IFERROR(IF((VLOOKUP($E172,'DTOC Backsheet'!$D$5:$BS$182,Q$9,FALSE))="","",(VLOOKUP($E172,'DTOC Backsheet'!$D$5:$BS$182,Q$9,FALSE))),"")</f>
        <v>559.98808599345659</v>
      </c>
      <c r="R172" s="197">
        <f ca="1">IFERROR(IF((VLOOKUP($E172,'DTOC Backsheet'!$D$5:$BS$182,R$9,FALSE))="","",(VLOOKUP($E172,'DTOC Backsheet'!$D$5:$BS$182,R$9,FALSE))),"")</f>
        <v>476.23620216452326</v>
      </c>
      <c r="S172" s="197">
        <f ca="1">IFERROR(IF((VLOOKUP($E172,'DTOC Backsheet'!$D$5:$BS$182,S$9,FALSE))="","",(VLOOKUP($E172,'DTOC Backsheet'!$D$5:$BS$182,S$9,FALSE))),"")</f>
        <v>492.11074223667396</v>
      </c>
      <c r="T172" s="223">
        <f ca="1">IFERROR(IF((VLOOKUP($E172,'DTOC Backsheet'!$D$5:$BS$182,T$9,FALSE))="","",(VLOOKUP($E172,'DTOC Backsheet'!$D$5:$BS$182,T$9,FALSE))),"")</f>
        <v>476.23620216452326</v>
      </c>
      <c r="U172" s="199">
        <f ca="1">IFERROR(IF((VLOOKUP($E172,'DTOC Backsheet'!$D$5:$BS$182,U$9,FALSE))="","",(VLOOKUP($E172,'DTOC Backsheet'!$D$5:$BS$182,U$9,FALSE))),"")</f>
        <v>492.11074223667396</v>
      </c>
      <c r="V172" s="197">
        <f ca="1">IFERROR(IF((VLOOKUP($E172,'DTOC Backsheet'!$D$5:$BS$182,V$9,FALSE))="","",(VLOOKUP($E172,'DTOC Backsheet'!$D$5:$BS$182,V$9,FALSE))),"")</f>
        <v>488.56929367966575</v>
      </c>
      <c r="W172" s="197">
        <f ca="1">IFERROR(IF((VLOOKUP($E172,'DTOC Backsheet'!$D$5:$BS$182,W$9,FALSE))="","",(VLOOKUP($E172,'DTOC Backsheet'!$D$5:$BS$182,W$9,FALSE))),"")</f>
        <v>441.28839429131096</v>
      </c>
      <c r="X172" s="200">
        <f ca="1">IFERROR(IF((VLOOKUP($E172,'DTOC Backsheet'!$D$5:$BS$182,X$9,FALSE))="","",(VLOOKUP($E172,'DTOC Backsheet'!$D$5:$BS$182,X$9,FALSE))),"")</f>
        <v>488.56929367966575</v>
      </c>
      <c r="Y172" s="196">
        <f ca="1">IFERROR(IF((VLOOKUP($E172,'DTOC Backsheet'!$D$5:$BS$182,Y$9,FALSE))="","",(VLOOKUP($E172,'DTOC Backsheet'!$D$5:$BS$182,Y$9,FALSE))),"")</f>
        <v>776.2102697348206</v>
      </c>
      <c r="Z172" s="197">
        <f ca="1">IFERROR(IF((VLOOKUP($E172,'DTOC Backsheet'!$D$5:$BS$182,Z$9,FALSE))="","",(VLOOKUP($E172,'DTOC Backsheet'!$D$5:$BS$182,Z$9,FALSE))),"")</f>
        <v>886.78465230635356</v>
      </c>
      <c r="AA172" s="197">
        <f ca="1">IFERROR(IF((VLOOKUP($E172,'DTOC Backsheet'!$D$5:$BS$182,AA$9,FALSE))="","",(VLOOKUP($E172,'DTOC Backsheet'!$D$5:$BS$182,AA$9,FALSE))),"")</f>
        <v>845.1824093586481</v>
      </c>
      <c r="AB172" s="197">
        <f ca="1">IFERROR(IF((VLOOKUP($E172,'DTOC Backsheet'!$D$5:$BS$182,AB$9,FALSE))="","",(VLOOKUP($E172,'DTOC Backsheet'!$D$5:$BS$182,AB$9,FALSE))),"")</f>
        <v>1014.8757687506046</v>
      </c>
      <c r="AC172" s="223">
        <f ca="1">IFERROR(IF((VLOOKUP($E172,'DTOC Backsheet'!$D$5:$BS$182,AC$9,FALSE))="","",(VLOOKUP($E172,'DTOC Backsheet'!$D$5:$BS$182,AC$9,FALSE))),"")</f>
        <v>679.86823343487106</v>
      </c>
      <c r="AD172" s="199">
        <f ca="1">IFERROR(IF((VLOOKUP($E172,'DTOC Backsheet'!$D$5:$BS$182,AD$9,FALSE))="","",(VLOOKUP($E172,'DTOC Backsheet'!$D$5:$BS$182,AD$9,FALSE))),"")</f>
        <v>513.45926164404921</v>
      </c>
      <c r="AE172" s="197" t="str">
        <f ca="1">IFERROR(IF((VLOOKUP($E172,'DTOC Backsheet'!$D$5:$BS$182,AE$9,FALSE))="","",(VLOOKUP($E172,'DTOC Backsheet'!$D$5:$BS$182,AE$9,FALSE))),"")</f>
        <v/>
      </c>
      <c r="AF172" s="197" t="str">
        <f ca="1">IFERROR(IF((VLOOKUP($E172,'DTOC Backsheet'!$D$5:$BS$182,AF$9,FALSE))="","",(VLOOKUP($E172,'DTOC Backsheet'!$D$5:$BS$182,AF$9,FALSE))),"")</f>
        <v/>
      </c>
      <c r="AG172" s="201" t="str">
        <f ca="1">IFERROR(IF((VLOOKUP($E172,'DTOC Backsheet'!$D$5:$BS$182,AG$9,FALSE))="","",(VLOOKUP($E172,'DTOC Backsheet'!$D$5:$BS$182,AG$9,FALSE))),"")</f>
        <v/>
      </c>
      <c r="AH172" s="197">
        <f t="shared" ca="1" si="31"/>
        <v>354.34485180264494</v>
      </c>
      <c r="AI172" s="197">
        <f t="shared" ca="1" si="32"/>
        <v>311.84930675706028</v>
      </c>
      <c r="AJ172" s="197">
        <f t="shared" ca="1" si="33"/>
        <v>103.45712993734981</v>
      </c>
      <c r="AK172" s="197">
        <f t="shared" ca="1" si="34"/>
        <v>-26.058554849129223</v>
      </c>
      <c r="AL172" s="200">
        <f t="shared" ca="1" si="35"/>
        <v>509.27933023558273</v>
      </c>
      <c r="AM172" s="199">
        <f t="shared" ca="1" si="36"/>
        <v>836.39900044831495</v>
      </c>
      <c r="AN172" s="197" t="str">
        <f t="shared" ca="1" si="37"/>
        <v/>
      </c>
      <c r="AO172" s="197" t="str">
        <f t="shared" ca="1" si="38"/>
        <v/>
      </c>
      <c r="AP172" s="200" t="str">
        <f t="shared" ca="1" si="39"/>
        <v/>
      </c>
      <c r="AQ172" s="196">
        <f t="shared" ca="1" si="40"/>
        <v>-165.31417592377704</v>
      </c>
      <c r="AR172" s="197">
        <f t="shared" ca="1" si="41"/>
        <v>-326.79656631289697</v>
      </c>
      <c r="AS172" s="197">
        <f t="shared" ca="1" si="42"/>
        <v>-368.94620719412484</v>
      </c>
      <c r="AT172" s="197">
        <f t="shared" ca="1" si="43"/>
        <v>-522.76502651393071</v>
      </c>
      <c r="AU172" s="200">
        <f t="shared" ca="1" si="44"/>
        <v>-203.6320312703478</v>
      </c>
      <c r="AV172" s="199">
        <f t="shared" ca="1" si="45"/>
        <v>-21.34851940737525</v>
      </c>
      <c r="AW172" s="197" t="str">
        <f t="shared" ca="1" si="46"/>
        <v/>
      </c>
      <c r="AX172" s="198" t="str">
        <f t="shared" ca="1" si="47"/>
        <v/>
      </c>
      <c r="AY172" s="199" t="str">
        <f t="shared" ca="1" si="48"/>
        <v/>
      </c>
    </row>
    <row r="173" spans="1:51">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49"/>
        <v>E08000036</v>
      </c>
      <c r="F173" s="29" t="str">
        <f ca="1">IF(E173="","",VLOOKUP(E173,'Org list'!$J$9:$K$636,2,0))</f>
        <v>Wakefield</v>
      </c>
      <c r="G173" s="196">
        <f ca="1">IFERROR(IF((VLOOKUP($E173,'DTOC Backsheet'!$D$5:$BS$182,G$9,FALSE))="","",(VLOOKUP($E173,'DTOC Backsheet'!$D$5:$BS$182,G$9,FALSE))),"")</f>
        <v>263.32076745625386</v>
      </c>
      <c r="H173" s="197">
        <f ca="1">IFERROR(IF((VLOOKUP($E173,'DTOC Backsheet'!$D$5:$BS$182,H$9,FALSE))="","",(VLOOKUP($E173,'DTOC Backsheet'!$D$5:$BS$182,H$9,FALSE))),"")</f>
        <v>244.940827847484</v>
      </c>
      <c r="I173" s="197">
        <f ca="1">IFERROR(IF((VLOOKUP($E173,'DTOC Backsheet'!$D$5:$BS$182,I$9,FALSE))="","",(VLOOKUP($E173,'DTOC Backsheet'!$D$5:$BS$182,I$9,FALSE))),"")</f>
        <v>354.09516307507641</v>
      </c>
      <c r="J173" s="198">
        <f ca="1">IFERROR(IF((VLOOKUP($E173,'DTOC Backsheet'!$D$5:$BS$182,J$9,FALSE))="","",(VLOOKUP($E173,'DTOC Backsheet'!$D$5:$BS$182,J$9,FALSE))),"")</f>
        <v>415.23659483486182</v>
      </c>
      <c r="K173" s="223">
        <f ca="1">IFERROR(IF((VLOOKUP($E173,'DTOC Backsheet'!$D$5:$BS$182,K$9,FALSE))="","",(VLOOKUP($E173,'DTOC Backsheet'!$D$5:$BS$182,K$9,FALSE))),"")</f>
        <v>374.3506067255575</v>
      </c>
      <c r="L173" s="199">
        <f ca="1">IFERROR(IF((VLOOKUP($E173,'DTOC Backsheet'!$D$5:$BS$182,L$9,FALSE))="","",(VLOOKUP($E173,'DTOC Backsheet'!$D$5:$BS$182,L$9,FALSE))),"")</f>
        <v>269.32238038972974</v>
      </c>
      <c r="M173" s="197">
        <f ca="1">IFERROR(IF((VLOOKUP($E173,'DTOC Backsheet'!$D$5:$BS$182,M$9,FALSE))="","",(VLOOKUP($E173,'DTOC Backsheet'!$D$5:$BS$182,M$9,FALSE))),"")</f>
        <v>251.87501683474343</v>
      </c>
      <c r="N173" s="198">
        <f ca="1">IFERROR(IF((VLOOKUP($E173,'DTOC Backsheet'!$D$5:$BS$182,N$9,FALSE))="","",(VLOOKUP($E173,'DTOC Backsheet'!$D$5:$BS$182,N$9,FALSE))),"")</f>
        <v>348.11382923727223</v>
      </c>
      <c r="O173" s="199">
        <f ca="1">IFERROR(IF((VLOOKUP($E173,'DTOC Backsheet'!$D$5:$BS$182,O$9,FALSE))="","",(VLOOKUP($E173,'DTOC Backsheet'!$D$5:$BS$182,O$9,FALSE))),"")</f>
        <v>414.65394562495817</v>
      </c>
      <c r="P173" s="197">
        <f ca="1">IFERROR(IF((VLOOKUP($E173,'DTOC Backsheet'!$D$5:$BS$182,P$9,FALSE))="","",(VLOOKUP($E173,'DTOC Backsheet'!$D$5:$BS$182,P$9,FALSE))),"")</f>
        <v>237.86775843584411</v>
      </c>
      <c r="Q173" s="197">
        <f ca="1">IFERROR(IF((VLOOKUP($E173,'DTOC Backsheet'!$D$5:$BS$182,Q$9,FALSE))="","",(VLOOKUP($E173,'DTOC Backsheet'!$D$5:$BS$182,Q$9,FALSE))),"")</f>
        <v>237.8527211214062</v>
      </c>
      <c r="R173" s="197">
        <f ca="1">IFERROR(IF((VLOOKUP($E173,'DTOC Backsheet'!$D$5:$BS$182,R$9,FALSE))="","",(VLOOKUP($E173,'DTOC Backsheet'!$D$5:$BS$182,R$9,FALSE))),"")</f>
        <v>230.146097471985</v>
      </c>
      <c r="S173" s="197">
        <f ca="1">IFERROR(IF((VLOOKUP($E173,'DTOC Backsheet'!$D$5:$BS$182,S$9,FALSE))="","",(VLOOKUP($E173,'DTOC Backsheet'!$D$5:$BS$182,S$9,FALSE))),"")</f>
        <v>237.8527211214062</v>
      </c>
      <c r="T173" s="223">
        <f ca="1">IFERROR(IF((VLOOKUP($E173,'DTOC Backsheet'!$D$5:$BS$182,T$9,FALSE))="","",(VLOOKUP($E173,'DTOC Backsheet'!$D$5:$BS$182,T$9,FALSE))),"")</f>
        <v>230.146097471985</v>
      </c>
      <c r="U173" s="199">
        <f ca="1">IFERROR(IF((VLOOKUP($E173,'DTOC Backsheet'!$D$5:$BS$182,U$9,FALSE))="","",(VLOOKUP($E173,'DTOC Backsheet'!$D$5:$BS$182,U$9,FALSE))),"")</f>
        <v>237.8527211214062</v>
      </c>
      <c r="V173" s="197">
        <f ca="1">IFERROR(IF((VLOOKUP($E173,'DTOC Backsheet'!$D$5:$BS$182,V$9,FALSE))="","",(VLOOKUP($E173,'DTOC Backsheet'!$D$5:$BS$182,V$9,FALSE))),"")</f>
        <v>236.83112454028392</v>
      </c>
      <c r="W173" s="197">
        <f ca="1">IFERROR(IF((VLOOKUP($E173,'DTOC Backsheet'!$D$5:$BS$182,W$9,FALSE))="","",(VLOOKUP($E173,'DTOC Backsheet'!$D$5:$BS$182,W$9,FALSE))),"")</f>
        <v>213.96028257819867</v>
      </c>
      <c r="X173" s="200">
        <f ca="1">IFERROR(IF((VLOOKUP($E173,'DTOC Backsheet'!$D$5:$BS$182,X$9,FALSE))="","",(VLOOKUP($E173,'DTOC Backsheet'!$D$5:$BS$182,X$9,FALSE))),"")</f>
        <v>236.83112454028392</v>
      </c>
      <c r="Y173" s="196">
        <f ca="1">IFERROR(IF((VLOOKUP($E173,'DTOC Backsheet'!$D$5:$BS$182,Y$9,FALSE))="","",(VLOOKUP($E173,'DTOC Backsheet'!$D$5:$BS$182,Y$9,FALSE))),"")</f>
        <v>354.50468787337769</v>
      </c>
      <c r="Z173" s="197">
        <f ca="1">IFERROR(IF((VLOOKUP($E173,'DTOC Backsheet'!$D$5:$BS$182,Z$9,FALSE))="","",(VLOOKUP($E173,'DTOC Backsheet'!$D$5:$BS$182,Z$9,FALSE))),"")</f>
        <v>234.58210523116404</v>
      </c>
      <c r="AA173" s="197">
        <f ca="1">IFERROR(IF((VLOOKUP($E173,'DTOC Backsheet'!$D$5:$BS$182,AA$9,FALSE))="","",(VLOOKUP($E173,'DTOC Backsheet'!$D$5:$BS$182,AA$9,FALSE))),"")</f>
        <v>346.61009779348274</v>
      </c>
      <c r="AB173" s="197">
        <f ca="1">IFERROR(IF((VLOOKUP($E173,'DTOC Backsheet'!$D$5:$BS$182,AB$9,FALSE))="","",(VLOOKUP($E173,'DTOC Backsheet'!$D$5:$BS$182,AB$9,FALSE))),"")</f>
        <v>379.31625669590466</v>
      </c>
      <c r="AC173" s="223">
        <f ca="1">IFERROR(IF((VLOOKUP($E173,'DTOC Backsheet'!$D$5:$BS$182,AC$9,FALSE))="","",(VLOOKUP($E173,'DTOC Backsheet'!$D$5:$BS$182,AC$9,FALSE))),"")</f>
        <v>265.78453268979644</v>
      </c>
      <c r="AD173" s="199">
        <f ca="1">IFERROR(IF((VLOOKUP($E173,'DTOC Backsheet'!$D$5:$BS$182,AD$9,FALSE))="","",(VLOOKUP($E173,'DTOC Backsheet'!$D$5:$BS$182,AD$9,FALSE))),"")</f>
        <v>219.92072365421629</v>
      </c>
      <c r="AE173" s="197" t="str">
        <f ca="1">IFERROR(IF((VLOOKUP($E173,'DTOC Backsheet'!$D$5:$BS$182,AE$9,FALSE))="","",(VLOOKUP($E173,'DTOC Backsheet'!$D$5:$BS$182,AE$9,FALSE))),"")</f>
        <v/>
      </c>
      <c r="AF173" s="197" t="str">
        <f ca="1">IFERROR(IF((VLOOKUP($E173,'DTOC Backsheet'!$D$5:$BS$182,AF$9,FALSE))="","",(VLOOKUP($E173,'DTOC Backsheet'!$D$5:$BS$182,AF$9,FALSE))),"")</f>
        <v/>
      </c>
      <c r="AG173" s="201" t="str">
        <f ca="1">IFERROR(IF((VLOOKUP($E173,'DTOC Backsheet'!$D$5:$BS$182,AG$9,FALSE))="","",(VLOOKUP($E173,'DTOC Backsheet'!$D$5:$BS$182,AG$9,FALSE))),"")</f>
        <v/>
      </c>
      <c r="AH173" s="197">
        <f t="shared" ca="1" si="31"/>
        <v>-91.183920417123829</v>
      </c>
      <c r="AI173" s="197">
        <f t="shared" ca="1" si="32"/>
        <v>10.358722616319966</v>
      </c>
      <c r="AJ173" s="197">
        <f t="shared" ca="1" si="33"/>
        <v>7.4850652815936769</v>
      </c>
      <c r="AK173" s="197">
        <f t="shared" ca="1" si="34"/>
        <v>35.920338138957163</v>
      </c>
      <c r="AL173" s="200">
        <f t="shared" ca="1" si="35"/>
        <v>108.56607403576106</v>
      </c>
      <c r="AM173" s="199">
        <f t="shared" ca="1" si="36"/>
        <v>49.401656735513455</v>
      </c>
      <c r="AN173" s="197" t="str">
        <f t="shared" ca="1" si="37"/>
        <v/>
      </c>
      <c r="AO173" s="197" t="str">
        <f t="shared" ca="1" si="38"/>
        <v/>
      </c>
      <c r="AP173" s="200" t="str">
        <f t="shared" ca="1" si="39"/>
        <v/>
      </c>
      <c r="AQ173" s="196">
        <f t="shared" ca="1" si="40"/>
        <v>-116.63692943753358</v>
      </c>
      <c r="AR173" s="197">
        <f t="shared" ca="1" si="41"/>
        <v>3.2706158902421691</v>
      </c>
      <c r="AS173" s="197">
        <f t="shared" ca="1" si="42"/>
        <v>-116.46400032149774</v>
      </c>
      <c r="AT173" s="197">
        <f t="shared" ca="1" si="43"/>
        <v>-141.46353557449845</v>
      </c>
      <c r="AU173" s="200">
        <f t="shared" ca="1" si="44"/>
        <v>-35.638435217811434</v>
      </c>
      <c r="AV173" s="199">
        <f t="shared" ca="1" si="45"/>
        <v>17.931997467189916</v>
      </c>
      <c r="AW173" s="197" t="str">
        <f t="shared" ca="1" si="46"/>
        <v/>
      </c>
      <c r="AX173" s="198" t="str">
        <f t="shared" ca="1" si="47"/>
        <v/>
      </c>
      <c r="AY173" s="199" t="str">
        <f t="shared" ca="1" si="48"/>
        <v/>
      </c>
    </row>
    <row r="174" spans="1:51">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49"/>
        <v>E08000030</v>
      </c>
      <c r="F174" s="29" t="str">
        <f ca="1">IF(E174="","",VLOOKUP(E174,'Org list'!$J$9:$K$636,2,0))</f>
        <v>Walsall</v>
      </c>
      <c r="G174" s="196">
        <f ca="1">IFERROR(IF((VLOOKUP($E174,'DTOC Backsheet'!$D$5:$BS$182,G$9,FALSE))="","",(VLOOKUP($E174,'DTOC Backsheet'!$D$5:$BS$182,G$9,FALSE))),"")</f>
        <v>228.06786547287638</v>
      </c>
      <c r="H174" s="197">
        <f ca="1">IFERROR(IF((VLOOKUP($E174,'DTOC Backsheet'!$D$5:$BS$182,H$9,FALSE))="","",(VLOOKUP($E174,'DTOC Backsheet'!$D$5:$BS$182,H$9,FALSE))),"")</f>
        <v>219.13324806259877</v>
      </c>
      <c r="I174" s="197">
        <f ca="1">IFERROR(IF((VLOOKUP($E174,'DTOC Backsheet'!$D$5:$BS$182,I$9,FALSE))="","",(VLOOKUP($E174,'DTOC Backsheet'!$D$5:$BS$182,I$9,FALSE))),"")</f>
        <v>481.99909713339849</v>
      </c>
      <c r="J174" s="198">
        <f ca="1">IFERROR(IF((VLOOKUP($E174,'DTOC Backsheet'!$D$5:$BS$182,J$9,FALSE))="","",(VLOOKUP($E174,'DTOC Backsheet'!$D$5:$BS$182,J$9,FALSE))),"")</f>
        <v>337.1642464825822</v>
      </c>
      <c r="K174" s="223">
        <f ca="1">IFERROR(IF((VLOOKUP($E174,'DTOC Backsheet'!$D$5:$BS$182,K$9,FALSE))="","",(VLOOKUP($E174,'DTOC Backsheet'!$D$5:$BS$182,K$9,FALSE))),"")</f>
        <v>367.25979986457003</v>
      </c>
      <c r="L174" s="199">
        <f ca="1">IFERROR(IF((VLOOKUP($E174,'DTOC Backsheet'!$D$5:$BS$182,L$9,FALSE))="","",(VLOOKUP($E174,'DTOC Backsheet'!$D$5:$BS$182,L$9,FALSE))),"")</f>
        <v>347.97983597923405</v>
      </c>
      <c r="M174" s="197">
        <f ca="1">IFERROR(IF((VLOOKUP($E174,'DTOC Backsheet'!$D$5:$BS$182,M$9,FALSE))="","",(VLOOKUP($E174,'DTOC Backsheet'!$D$5:$BS$182,M$9,FALSE))),"")</f>
        <v>282.83346239935724</v>
      </c>
      <c r="N174" s="198">
        <f ca="1">IFERROR(IF((VLOOKUP($E174,'DTOC Backsheet'!$D$5:$BS$182,N$9,FALSE))="","",(VLOOKUP($E174,'DTOC Backsheet'!$D$5:$BS$182,N$9,FALSE))),"")</f>
        <v>206.84835309803742</v>
      </c>
      <c r="O174" s="199">
        <f ca="1">IFERROR(IF((VLOOKUP($E174,'DTOC Backsheet'!$D$5:$BS$182,O$9,FALSE))="","",(VLOOKUP($E174,'DTOC Backsheet'!$D$5:$BS$182,O$9,FALSE))),"")</f>
        <v>329.7378508569621</v>
      </c>
      <c r="P174" s="197">
        <f ca="1">IFERROR(IF((VLOOKUP($E174,'DTOC Backsheet'!$D$5:$BS$182,P$9,FALSE))="","",(VLOOKUP($E174,'DTOC Backsheet'!$D$5:$BS$182,P$9,FALSE))),"")</f>
        <v>283.77155016850935</v>
      </c>
      <c r="Q174" s="197">
        <f ca="1">IFERROR(IF((VLOOKUP($E174,'DTOC Backsheet'!$D$5:$BS$182,Q$9,FALSE))="","",(VLOOKUP($E174,'DTOC Backsheet'!$D$5:$BS$182,Q$9,FALSE))),"")</f>
        <v>318.01175374256087</v>
      </c>
      <c r="R174" s="197">
        <f ca="1">IFERROR(IF((VLOOKUP($E174,'DTOC Backsheet'!$D$5:$BS$182,R$9,FALSE))="","",(VLOOKUP($E174,'DTOC Backsheet'!$D$5:$BS$182,R$9,FALSE))),"")</f>
        <v>260.3193559397069</v>
      </c>
      <c r="S174" s="197">
        <f ca="1">IFERROR(IF((VLOOKUP($E174,'DTOC Backsheet'!$D$5:$BS$182,S$9,FALSE))="","",(VLOOKUP($E174,'DTOC Backsheet'!$D$5:$BS$182,S$9,FALSE))),"")</f>
        <v>195.12225598363619</v>
      </c>
      <c r="T174" s="223">
        <f ca="1">IFERROR(IF((VLOOKUP($E174,'DTOC Backsheet'!$D$5:$BS$182,T$9,FALSE))="","",(VLOOKUP($E174,'DTOC Backsheet'!$D$5:$BS$182,T$9,FALSE))),"")</f>
        <v>161.3510962941607</v>
      </c>
      <c r="U174" s="199">
        <f ca="1">IFERROR(IF((VLOOKUP($E174,'DTOC Backsheet'!$D$5:$BS$182,U$9,FALSE))="","",(VLOOKUP($E174,'DTOC Backsheet'!$D$5:$BS$182,U$9,FALSE))),"")</f>
        <v>177.76763225432239</v>
      </c>
      <c r="V174" s="197">
        <f ca="1">IFERROR(IF((VLOOKUP($E174,'DTOC Backsheet'!$D$5:$BS$182,V$9,FALSE))="","",(VLOOKUP($E174,'DTOC Backsheet'!$D$5:$BS$182,V$9,FALSE))),"")</f>
        <v>192.74993295755959</v>
      </c>
      <c r="W174" s="197">
        <f ca="1">IFERROR(IF((VLOOKUP($E174,'DTOC Backsheet'!$D$5:$BS$182,W$9,FALSE))="","",(VLOOKUP($E174,'DTOC Backsheet'!$D$5:$BS$182,W$9,FALSE))),"")</f>
        <v>176.88189973587188</v>
      </c>
      <c r="X174" s="200">
        <f ca="1">IFERROR(IF((VLOOKUP($E174,'DTOC Backsheet'!$D$5:$BS$182,X$9,FALSE))="","",(VLOOKUP($E174,'DTOC Backsheet'!$D$5:$BS$182,X$9,FALSE))),"")</f>
        <v>197.88370841163504</v>
      </c>
      <c r="Y174" s="196">
        <f ca="1">IFERROR(IF((VLOOKUP($E174,'DTOC Backsheet'!$D$5:$BS$182,Y$9,FALSE))="","",(VLOOKUP($E174,'DTOC Backsheet'!$D$5:$BS$182,Y$9,FALSE))),"")</f>
        <v>283.77155016850935</v>
      </c>
      <c r="Z174" s="197">
        <f ca="1">IFERROR(IF((VLOOKUP($E174,'DTOC Backsheet'!$D$5:$BS$182,Z$9,FALSE))="","",(VLOOKUP($E174,'DTOC Backsheet'!$D$5:$BS$182,Z$9,FALSE))),"")</f>
        <v>318.01175374256087</v>
      </c>
      <c r="AA174" s="197">
        <f ca="1">IFERROR(IF((VLOOKUP($E174,'DTOC Backsheet'!$D$5:$BS$182,AA$9,FALSE))="","",(VLOOKUP($E174,'DTOC Backsheet'!$D$5:$BS$182,AA$9,FALSE))),"")</f>
        <v>260.3193559397069</v>
      </c>
      <c r="AB174" s="197">
        <f ca="1">IFERROR(IF((VLOOKUP($E174,'DTOC Backsheet'!$D$5:$BS$182,AB$9,FALSE))="","",(VLOOKUP($E174,'DTOC Backsheet'!$D$5:$BS$182,AB$9,FALSE))),"")</f>
        <v>337.71159689475496</v>
      </c>
      <c r="AC174" s="223">
        <f ca="1">IFERROR(IF((VLOOKUP($E174,'DTOC Backsheet'!$D$5:$BS$182,AC$9,FALSE))="","",(VLOOKUP($E174,'DTOC Backsheet'!$D$5:$BS$182,AC$9,FALSE))),"")</f>
        <v>316.13557820425666</v>
      </c>
      <c r="AD174" s="199">
        <f ca="1">IFERROR(IF((VLOOKUP($E174,'DTOC Backsheet'!$D$5:$BS$182,AD$9,FALSE))="","",(VLOOKUP($E174,'DTOC Backsheet'!$D$5:$BS$182,AD$9,FALSE))),"")</f>
        <v>239.68142501836078</v>
      </c>
      <c r="AE174" s="197" t="str">
        <f ca="1">IFERROR(IF((VLOOKUP($E174,'DTOC Backsheet'!$D$5:$BS$182,AE$9,FALSE))="","",(VLOOKUP($E174,'DTOC Backsheet'!$D$5:$BS$182,AE$9,FALSE))),"")</f>
        <v/>
      </c>
      <c r="AF174" s="197" t="str">
        <f ca="1">IFERROR(IF((VLOOKUP($E174,'DTOC Backsheet'!$D$5:$BS$182,AF$9,FALSE))="","",(VLOOKUP($E174,'DTOC Backsheet'!$D$5:$BS$182,AF$9,FALSE))),"")</f>
        <v/>
      </c>
      <c r="AG174" s="201" t="str">
        <f ca="1">IFERROR(IF((VLOOKUP($E174,'DTOC Backsheet'!$D$5:$BS$182,AG$9,FALSE))="","",(VLOOKUP($E174,'DTOC Backsheet'!$D$5:$BS$182,AG$9,FALSE))),"")</f>
        <v/>
      </c>
      <c r="AH174" s="197">
        <f t="shared" ca="1" si="31"/>
        <v>-55.703684695632973</v>
      </c>
      <c r="AI174" s="197">
        <f t="shared" ca="1" si="32"/>
        <v>-98.878505679962103</v>
      </c>
      <c r="AJ174" s="197">
        <f t="shared" ca="1" si="33"/>
        <v>221.6797411936916</v>
      </c>
      <c r="AK174" s="197">
        <f t="shared" ca="1" si="34"/>
        <v>-0.54735041217276148</v>
      </c>
      <c r="AL174" s="200">
        <f t="shared" ca="1" si="35"/>
        <v>51.124221660313367</v>
      </c>
      <c r="AM174" s="199">
        <f t="shared" ca="1" si="36"/>
        <v>108.29841096087327</v>
      </c>
      <c r="AN174" s="197" t="str">
        <f t="shared" ca="1" si="37"/>
        <v/>
      </c>
      <c r="AO174" s="197" t="str">
        <f t="shared" ca="1" si="38"/>
        <v/>
      </c>
      <c r="AP174" s="200" t="str">
        <f t="shared" ca="1" si="39"/>
        <v/>
      </c>
      <c r="AQ174" s="196">
        <f t="shared" ca="1" si="40"/>
        <v>0</v>
      </c>
      <c r="AR174" s="197">
        <f t="shared" ca="1" si="41"/>
        <v>0</v>
      </c>
      <c r="AS174" s="197">
        <f t="shared" ca="1" si="42"/>
        <v>0</v>
      </c>
      <c r="AT174" s="197">
        <f t="shared" ca="1" si="43"/>
        <v>-142.58934091111877</v>
      </c>
      <c r="AU174" s="200">
        <f t="shared" ca="1" si="44"/>
        <v>-154.78448191009596</v>
      </c>
      <c r="AV174" s="199">
        <f t="shared" ca="1" si="45"/>
        <v>-61.913792764038391</v>
      </c>
      <c r="AW174" s="197" t="str">
        <f t="shared" ca="1" si="46"/>
        <v/>
      </c>
      <c r="AX174" s="198" t="str">
        <f t="shared" ca="1" si="47"/>
        <v/>
      </c>
      <c r="AY174" s="199" t="str">
        <f t="shared" ca="1" si="48"/>
        <v/>
      </c>
    </row>
    <row r="175" spans="1:51">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49"/>
        <v>E09000031</v>
      </c>
      <c r="F175" s="29" t="str">
        <f ca="1">IF(E175="","",VLOOKUP(E175,'Org list'!$J$9:$K$636,2,0))</f>
        <v>Waltham Forest</v>
      </c>
      <c r="G175" s="196">
        <f ca="1">IFERROR(IF((VLOOKUP($E175,'DTOC Backsheet'!$D$5:$BS$182,G$9,FALSE))="","",(VLOOKUP($E175,'DTOC Backsheet'!$D$5:$BS$182,G$9,FALSE))),"")</f>
        <v>220.43356737391105</v>
      </c>
      <c r="H175" s="197">
        <f ca="1">IFERROR(IF((VLOOKUP($E175,'DTOC Backsheet'!$D$5:$BS$182,H$9,FALSE))="","",(VLOOKUP($E175,'DTOC Backsheet'!$D$5:$BS$182,H$9,FALSE))),"")</f>
        <v>132.06804145495761</v>
      </c>
      <c r="I175" s="197">
        <f ca="1">IFERROR(IF((VLOOKUP($E175,'DTOC Backsheet'!$D$5:$BS$182,I$9,FALSE))="","",(VLOOKUP($E175,'DTOC Backsheet'!$D$5:$BS$182,I$9,FALSE))),"")</f>
        <v>116.21987648036269</v>
      </c>
      <c r="J175" s="198">
        <f ca="1">IFERROR(IF((VLOOKUP($E175,'DTOC Backsheet'!$D$5:$BS$182,J$9,FALSE))="","",(VLOOKUP($E175,'DTOC Backsheet'!$D$5:$BS$182,J$9,FALSE))),"")</f>
        <v>189.69773227166638</v>
      </c>
      <c r="K175" s="223">
        <f ca="1">IFERROR(IF((VLOOKUP($E175,'DTOC Backsheet'!$D$5:$BS$182,K$9,FALSE))="","",(VLOOKUP($E175,'DTOC Backsheet'!$D$5:$BS$182,K$9,FALSE))),"")</f>
        <v>188.25699000124862</v>
      </c>
      <c r="L175" s="199">
        <f ca="1">IFERROR(IF((VLOOKUP($E175,'DTOC Backsheet'!$D$5:$BS$182,L$9,FALSE))="","",(VLOOKUP($E175,'DTOC Backsheet'!$D$5:$BS$182,L$9,FALSE))),"")</f>
        <v>180.09278380221491</v>
      </c>
      <c r="M175" s="197">
        <f ca="1">IFERROR(IF((VLOOKUP($E175,'DTOC Backsheet'!$D$5:$BS$182,M$9,FALSE))="","",(VLOOKUP($E175,'DTOC Backsheet'!$D$5:$BS$182,M$9,FALSE))),"")</f>
        <v>142.5336245669709</v>
      </c>
      <c r="N175" s="198">
        <f ca="1">IFERROR(IF((VLOOKUP($E175,'DTOC Backsheet'!$D$5:$BS$182,N$9,FALSE))="","",(VLOOKUP($E175,'DTOC Backsheet'!$D$5:$BS$182,N$9,FALSE))),"")</f>
        <v>181.70677304067485</v>
      </c>
      <c r="O175" s="199">
        <f ca="1">IFERROR(IF((VLOOKUP($E175,'DTOC Backsheet'!$D$5:$BS$182,O$9,FALSE))="","",(VLOOKUP($E175,'DTOC Backsheet'!$D$5:$BS$182,O$9,FALSE))),"")</f>
        <v>233.15102826517759</v>
      </c>
      <c r="P175" s="197">
        <f ca="1">IFERROR(IF((VLOOKUP($E175,'DTOC Backsheet'!$D$5:$BS$182,P$9,FALSE))="","",(VLOOKUP($E175,'DTOC Backsheet'!$D$5:$BS$182,P$9,FALSE))),"")</f>
        <v>295.54488643654702</v>
      </c>
      <c r="Q175" s="197">
        <f ca="1">IFERROR(IF((VLOOKUP($E175,'DTOC Backsheet'!$D$5:$BS$182,Q$9,FALSE))="","",(VLOOKUP($E175,'DTOC Backsheet'!$D$5:$BS$182,Q$9,FALSE))),"")</f>
        <v>196.52649427048573</v>
      </c>
      <c r="R175" s="197">
        <f ca="1">IFERROR(IF((VLOOKUP($E175,'DTOC Backsheet'!$D$5:$BS$182,R$9,FALSE))="","",(VLOOKUP($E175,'DTOC Backsheet'!$D$5:$BS$182,R$9,FALSE))),"")</f>
        <v>169.83683708749825</v>
      </c>
      <c r="S175" s="197">
        <f ca="1">IFERROR(IF((VLOOKUP($E175,'DTOC Backsheet'!$D$5:$BS$182,S$9,FALSE))="","",(VLOOKUP($E175,'DTOC Backsheet'!$D$5:$BS$182,S$9,FALSE))),"")</f>
        <v>175.50042481863619</v>
      </c>
      <c r="T175" s="223">
        <f ca="1">IFERROR(IF((VLOOKUP($E175,'DTOC Backsheet'!$D$5:$BS$182,T$9,FALSE))="","",(VLOOKUP($E175,'DTOC Backsheet'!$D$5:$BS$182,T$9,FALSE))),"")</f>
        <v>169.83683708749825</v>
      </c>
      <c r="U175" s="199">
        <f ca="1">IFERROR(IF((VLOOKUP($E175,'DTOC Backsheet'!$D$5:$BS$182,U$9,FALSE))="","",(VLOOKUP($E175,'DTOC Backsheet'!$D$5:$BS$182,U$9,FALSE))),"")</f>
        <v>175.50042481863619</v>
      </c>
      <c r="V175" s="197">
        <f ca="1">IFERROR(IF((VLOOKUP($E175,'DTOC Backsheet'!$D$5:$BS$182,V$9,FALSE))="","",(VLOOKUP($E175,'DTOC Backsheet'!$D$5:$BS$182,V$9,FALSE))),"")</f>
        <v>173.54105317675888</v>
      </c>
      <c r="W175" s="197">
        <f ca="1">IFERROR(IF((VLOOKUP($E175,'DTOC Backsheet'!$D$5:$BS$182,W$9,FALSE))="","",(VLOOKUP($E175,'DTOC Backsheet'!$D$5:$BS$182,W$9,FALSE))),"")</f>
        <v>156.74465004691743</v>
      </c>
      <c r="X175" s="200">
        <f ca="1">IFERROR(IF((VLOOKUP($E175,'DTOC Backsheet'!$D$5:$BS$182,X$9,FALSE))="","",(VLOOKUP($E175,'DTOC Backsheet'!$D$5:$BS$182,X$9,FALSE))),"")</f>
        <v>173.54105317675888</v>
      </c>
      <c r="Y175" s="196">
        <f ca="1">IFERROR(IF((VLOOKUP($E175,'DTOC Backsheet'!$D$5:$BS$182,Y$9,FALSE))="","",(VLOOKUP($E175,'DTOC Backsheet'!$D$5:$BS$182,Y$9,FALSE))),"")</f>
        <v>247.78196323728386</v>
      </c>
      <c r="Z175" s="197">
        <f ca="1">IFERROR(IF((VLOOKUP($E175,'DTOC Backsheet'!$D$5:$BS$182,Z$9,FALSE))="","",(VLOOKUP($E175,'DTOC Backsheet'!$D$5:$BS$182,Z$9,FALSE))),"")</f>
        <v>200.58539881113455</v>
      </c>
      <c r="AA175" s="197">
        <f ca="1">IFERROR(IF((VLOOKUP($E175,'DTOC Backsheet'!$D$5:$BS$182,AA$9,FALSE))="","",(VLOOKUP($E175,'DTOC Backsheet'!$D$5:$BS$182,AA$9,FALSE))),"")</f>
        <v>221.35188715864027</v>
      </c>
      <c r="AB175" s="197">
        <f ca="1">IFERROR(IF((VLOOKUP($E175,'DTOC Backsheet'!$D$5:$BS$182,AB$9,FALSE))="","",(VLOOKUP($E175,'DTOC Backsheet'!$D$5:$BS$182,AB$9,FALSE))),"")</f>
        <v>124.12696444077268</v>
      </c>
      <c r="AC175" s="223">
        <f ca="1">IFERROR(IF((VLOOKUP($E175,'DTOC Backsheet'!$D$5:$BS$182,AC$9,FALSE))="","",(VLOOKUP($E175,'DTOC Backsheet'!$D$5:$BS$182,AC$9,FALSE))),"")</f>
        <v>92.03330063099115</v>
      </c>
      <c r="AD175" s="199">
        <f ca="1">IFERROR(IF((VLOOKUP($E175,'DTOC Backsheet'!$D$5:$BS$182,AD$9,FALSE))="","",(VLOOKUP($E175,'DTOC Backsheet'!$D$5:$BS$182,AD$9,FALSE))),"")</f>
        <v>109.49602946866641</v>
      </c>
      <c r="AE175" s="197" t="str">
        <f ca="1">IFERROR(IF((VLOOKUP($E175,'DTOC Backsheet'!$D$5:$BS$182,AE$9,FALSE))="","",(VLOOKUP($E175,'DTOC Backsheet'!$D$5:$BS$182,AE$9,FALSE))),"")</f>
        <v/>
      </c>
      <c r="AF175" s="197" t="str">
        <f ca="1">IFERROR(IF((VLOOKUP($E175,'DTOC Backsheet'!$D$5:$BS$182,AF$9,FALSE))="","",(VLOOKUP($E175,'DTOC Backsheet'!$D$5:$BS$182,AF$9,FALSE))),"")</f>
        <v/>
      </c>
      <c r="AG175" s="201" t="str">
        <f ca="1">IFERROR(IF((VLOOKUP($E175,'DTOC Backsheet'!$D$5:$BS$182,AG$9,FALSE))="","",(VLOOKUP($E175,'DTOC Backsheet'!$D$5:$BS$182,AG$9,FALSE))),"")</f>
        <v/>
      </c>
      <c r="AH175" s="197">
        <f t="shared" ca="1" si="31"/>
        <v>-27.348395863372815</v>
      </c>
      <c r="AI175" s="197">
        <f t="shared" ca="1" si="32"/>
        <v>-68.517357356176944</v>
      </c>
      <c r="AJ175" s="197">
        <f t="shared" ca="1" si="33"/>
        <v>-105.13201067827758</v>
      </c>
      <c r="AK175" s="197">
        <f t="shared" ca="1" si="34"/>
        <v>65.570767830893701</v>
      </c>
      <c r="AL175" s="200">
        <f t="shared" ca="1" si="35"/>
        <v>96.223689370257475</v>
      </c>
      <c r="AM175" s="199">
        <f t="shared" ca="1" si="36"/>
        <v>70.596754333548503</v>
      </c>
      <c r="AN175" s="197" t="str">
        <f t="shared" ca="1" si="37"/>
        <v/>
      </c>
      <c r="AO175" s="197" t="str">
        <f t="shared" ca="1" si="38"/>
        <v/>
      </c>
      <c r="AP175" s="200" t="str">
        <f t="shared" ca="1" si="39"/>
        <v/>
      </c>
      <c r="AQ175" s="196">
        <f t="shared" ca="1" si="40"/>
        <v>47.762923199263156</v>
      </c>
      <c r="AR175" s="197">
        <f t="shared" ca="1" si="41"/>
        <v>-4.0589045406488253</v>
      </c>
      <c r="AS175" s="197">
        <f t="shared" ca="1" si="42"/>
        <v>-51.515050071142014</v>
      </c>
      <c r="AT175" s="197">
        <f t="shared" ca="1" si="43"/>
        <v>51.373460377863509</v>
      </c>
      <c r="AU175" s="200">
        <f t="shared" ca="1" si="44"/>
        <v>77.803536456507103</v>
      </c>
      <c r="AV175" s="199">
        <f t="shared" ca="1" si="45"/>
        <v>66.004395349969784</v>
      </c>
      <c r="AW175" s="197" t="str">
        <f t="shared" ca="1" si="46"/>
        <v/>
      </c>
      <c r="AX175" s="198" t="str">
        <f t="shared" ca="1" si="47"/>
        <v/>
      </c>
      <c r="AY175" s="199" t="str">
        <f t="shared" ca="1" si="48"/>
        <v/>
      </c>
    </row>
    <row r="176" spans="1:51">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49"/>
        <v>E09000032</v>
      </c>
      <c r="F176" s="29" t="str">
        <f ca="1">IF(E176="","",VLOOKUP(E176,'Org list'!$J$9:$K$636,2,0))</f>
        <v>Wandsworth</v>
      </c>
      <c r="G176" s="196">
        <f ca="1">IFERROR(IF((VLOOKUP($E176,'DTOC Backsheet'!$D$5:$BS$182,G$9,FALSE))="","",(VLOOKUP($E176,'DTOC Backsheet'!$D$5:$BS$182,G$9,FALSE))),"")</f>
        <v>144.16331313505097</v>
      </c>
      <c r="H176" s="197">
        <f ca="1">IFERROR(IF((VLOOKUP($E176,'DTOC Backsheet'!$D$5:$BS$182,H$9,FALSE))="","",(VLOOKUP($E176,'DTOC Backsheet'!$D$5:$BS$182,H$9,FALSE))),"")</f>
        <v>132.59941101191853</v>
      </c>
      <c r="I176" s="197">
        <f ca="1">IFERROR(IF((VLOOKUP($E176,'DTOC Backsheet'!$D$5:$BS$182,I$9,FALSE))="","",(VLOOKUP($E176,'DTOC Backsheet'!$D$5:$BS$182,I$9,FALSE))),"")</f>
        <v>116.79541144363755</v>
      </c>
      <c r="J176" s="198">
        <f ca="1">IFERROR(IF((VLOOKUP($E176,'DTOC Backsheet'!$D$5:$BS$182,J$9,FALSE))="","",(VLOOKUP($E176,'DTOC Backsheet'!$D$5:$BS$182,J$9,FALSE))),"")</f>
        <v>113.32624080669781</v>
      </c>
      <c r="K176" s="223">
        <f ca="1">IFERROR(IF((VLOOKUP($E176,'DTOC Backsheet'!$D$5:$BS$182,K$9,FALSE))="","",(VLOOKUP($E176,'DTOC Backsheet'!$D$5:$BS$182,K$9,FALSE))),"")</f>
        <v>156.88360547049663</v>
      </c>
      <c r="L176" s="199">
        <f ca="1">IFERROR(IF((VLOOKUP($E176,'DTOC Backsheet'!$D$5:$BS$182,L$9,FALSE))="","",(VLOOKUP($E176,'DTOC Backsheet'!$D$5:$BS$182,L$9,FALSE))),"")</f>
        <v>142.62145951863332</v>
      </c>
      <c r="M176" s="197">
        <f ca="1">IFERROR(IF((VLOOKUP($E176,'DTOC Backsheet'!$D$5:$BS$182,M$9,FALSE))="","",(VLOOKUP($E176,'DTOC Backsheet'!$D$5:$BS$182,M$9,FALSE))),"")</f>
        <v>136.99299376119748</v>
      </c>
      <c r="N176" s="198">
        <f ca="1">IFERROR(IF((VLOOKUP($E176,'DTOC Backsheet'!$D$5:$BS$182,N$9,FALSE))="","",(VLOOKUP($E176,'DTOC Backsheet'!$D$5:$BS$182,N$9,FALSE))),"")</f>
        <v>121.68651401134304</v>
      </c>
      <c r="O176" s="199">
        <f ca="1">IFERROR(IF((VLOOKUP($E176,'DTOC Backsheet'!$D$5:$BS$182,O$9,FALSE))="","",(VLOOKUP($E176,'DTOC Backsheet'!$D$5:$BS$182,O$9,FALSE))),"")</f>
        <v>96.430822424083146</v>
      </c>
      <c r="P176" s="197">
        <f ca="1">IFERROR(IF((VLOOKUP($E176,'DTOC Backsheet'!$D$5:$BS$182,P$9,FALSE))="","",(VLOOKUP($E176,'DTOC Backsheet'!$D$5:$BS$182,P$9,FALSE))),"")</f>
        <v>80.726374200732479</v>
      </c>
      <c r="Q176" s="197">
        <f ca="1">IFERROR(IF((VLOOKUP($E176,'DTOC Backsheet'!$D$5:$BS$182,Q$9,FALSE))="","",(VLOOKUP($E176,'DTOC Backsheet'!$D$5:$BS$182,Q$9,FALSE))),"")</f>
        <v>76.310454792899449</v>
      </c>
      <c r="R176" s="197">
        <f ca="1">IFERROR(IF((VLOOKUP($E176,'DTOC Backsheet'!$D$5:$BS$182,R$9,FALSE))="","",(VLOOKUP($E176,'DTOC Backsheet'!$D$5:$BS$182,R$9,FALSE))),"")</f>
        <v>71.894535385066433</v>
      </c>
      <c r="S176" s="197">
        <f ca="1">IFERROR(IF((VLOOKUP($E176,'DTOC Backsheet'!$D$5:$BS$182,S$9,FALSE))="","",(VLOOKUP($E176,'DTOC Backsheet'!$D$5:$BS$182,S$9,FALSE))),"")</f>
        <v>67.478615977233432</v>
      </c>
      <c r="T176" s="223">
        <f ca="1">IFERROR(IF((VLOOKUP($E176,'DTOC Backsheet'!$D$5:$BS$182,T$9,FALSE))="","",(VLOOKUP($E176,'DTOC Backsheet'!$D$5:$BS$182,T$9,FALSE))),"")</f>
        <v>106.78620643174212</v>
      </c>
      <c r="U176" s="199">
        <f ca="1">IFERROR(IF((VLOOKUP($E176,'DTOC Backsheet'!$D$5:$BS$182,U$9,FALSE))="","",(VLOOKUP($E176,'DTOC Backsheet'!$D$5:$BS$182,U$9,FALSE))),"")</f>
        <v>110.34574664613351</v>
      </c>
      <c r="V176" s="197">
        <f ca="1">IFERROR(IF((VLOOKUP($E176,'DTOC Backsheet'!$D$5:$BS$182,V$9,FALSE))="","",(VLOOKUP($E176,'DTOC Backsheet'!$D$5:$BS$182,V$9,FALSE))),"")</f>
        <v>109.37981550224647</v>
      </c>
      <c r="W176" s="197">
        <f ca="1">IFERROR(IF((VLOOKUP($E176,'DTOC Backsheet'!$D$5:$BS$182,W$9,FALSE))="","",(VLOOKUP($E176,'DTOC Backsheet'!$D$5:$BS$182,W$9,FALSE))),"")</f>
        <v>98.794672066545218</v>
      </c>
      <c r="X176" s="200">
        <f ca="1">IFERROR(IF((VLOOKUP($E176,'DTOC Backsheet'!$D$5:$BS$182,X$9,FALSE))="","",(VLOOKUP($E176,'DTOC Backsheet'!$D$5:$BS$182,X$9,FALSE))),"")</f>
        <v>109.37981550224647</v>
      </c>
      <c r="Y176" s="196">
        <f ca="1">IFERROR(IF((VLOOKUP($E176,'DTOC Backsheet'!$D$5:$BS$182,Y$9,FALSE))="","",(VLOOKUP($E176,'DTOC Backsheet'!$D$5:$BS$182,Y$9,FALSE))),"")</f>
        <v>135.46234578621204</v>
      </c>
      <c r="Z176" s="197">
        <f ca="1">IFERROR(IF((VLOOKUP($E176,'DTOC Backsheet'!$D$5:$BS$182,Z$9,FALSE))="","",(VLOOKUP($E176,'DTOC Backsheet'!$D$5:$BS$182,Z$9,FALSE))),"")</f>
        <v>164.16199531718917</v>
      </c>
      <c r="AA176" s="197">
        <f ca="1">IFERROR(IF((VLOOKUP($E176,'DTOC Backsheet'!$D$5:$BS$182,AA$9,FALSE))="","",(VLOOKUP($E176,'DTOC Backsheet'!$D$5:$BS$182,AA$9,FALSE))),"")</f>
        <v>159.95271338597919</v>
      </c>
      <c r="AB176" s="197">
        <f ca="1">IFERROR(IF((VLOOKUP($E176,'DTOC Backsheet'!$D$5:$BS$182,AB$9,FALSE))="","",(VLOOKUP($E176,'DTOC Backsheet'!$D$5:$BS$182,AB$9,FALSE))),"")</f>
        <v>175.25919313583364</v>
      </c>
      <c r="AC176" s="223">
        <f ca="1">IFERROR(IF((VLOOKUP($E176,'DTOC Backsheet'!$D$5:$BS$182,AC$9,FALSE))="","",(VLOOKUP($E176,'DTOC Backsheet'!$D$5:$BS$182,AC$9,FALSE))),"")</f>
        <v>126.27845793629936</v>
      </c>
      <c r="AD176" s="199">
        <f ca="1">IFERROR(IF((VLOOKUP($E176,'DTOC Backsheet'!$D$5:$BS$182,AD$9,FALSE))="","",(VLOOKUP($E176,'DTOC Backsheet'!$D$5:$BS$182,AD$9,FALSE))),"")</f>
        <v>158.42206541099375</v>
      </c>
      <c r="AE176" s="197" t="str">
        <f ca="1">IFERROR(IF((VLOOKUP($E176,'DTOC Backsheet'!$D$5:$BS$182,AE$9,FALSE))="","",(VLOOKUP($E176,'DTOC Backsheet'!$D$5:$BS$182,AE$9,FALSE))),"")</f>
        <v/>
      </c>
      <c r="AF176" s="197" t="str">
        <f ca="1">IFERROR(IF((VLOOKUP($E176,'DTOC Backsheet'!$D$5:$BS$182,AF$9,FALSE))="","",(VLOOKUP($E176,'DTOC Backsheet'!$D$5:$BS$182,AF$9,FALSE))),"")</f>
        <v/>
      </c>
      <c r="AG176" s="201" t="str">
        <f ca="1">IFERROR(IF((VLOOKUP($E176,'DTOC Backsheet'!$D$5:$BS$182,AG$9,FALSE))="","",(VLOOKUP($E176,'DTOC Backsheet'!$D$5:$BS$182,AG$9,FALSE))),"")</f>
        <v/>
      </c>
      <c r="AH176" s="197">
        <f t="shared" ca="1" si="31"/>
        <v>8.7009673488389296</v>
      </c>
      <c r="AI176" s="197">
        <f t="shared" ca="1" si="32"/>
        <v>-31.562584305270633</v>
      </c>
      <c r="AJ176" s="197">
        <f t="shared" ca="1" si="33"/>
        <v>-43.157301942341647</v>
      </c>
      <c r="AK176" s="197">
        <f t="shared" ca="1" si="34"/>
        <v>-61.93295232913583</v>
      </c>
      <c r="AL176" s="200">
        <f t="shared" ca="1" si="35"/>
        <v>30.605147534197272</v>
      </c>
      <c r="AM176" s="199">
        <f t="shared" ca="1" si="36"/>
        <v>-15.800605892360437</v>
      </c>
      <c r="AN176" s="197" t="str">
        <f t="shared" ca="1" si="37"/>
        <v/>
      </c>
      <c r="AO176" s="197" t="str">
        <f t="shared" ca="1" si="38"/>
        <v/>
      </c>
      <c r="AP176" s="200" t="str">
        <f t="shared" ca="1" si="39"/>
        <v/>
      </c>
      <c r="AQ176" s="196">
        <f t="shared" ca="1" si="40"/>
        <v>-54.735971585479561</v>
      </c>
      <c r="AR176" s="197">
        <f t="shared" ca="1" si="41"/>
        <v>-87.851540524289717</v>
      </c>
      <c r="AS176" s="197">
        <f t="shared" ca="1" si="42"/>
        <v>-88.058178000912761</v>
      </c>
      <c r="AT176" s="197">
        <f t="shared" ca="1" si="43"/>
        <v>-107.78057715860021</v>
      </c>
      <c r="AU176" s="200">
        <f t="shared" ca="1" si="44"/>
        <v>-19.492251504557245</v>
      </c>
      <c r="AV176" s="199">
        <f t="shared" ca="1" si="45"/>
        <v>-48.076318764860247</v>
      </c>
      <c r="AW176" s="197" t="str">
        <f t="shared" ca="1" si="46"/>
        <v/>
      </c>
      <c r="AX176" s="198" t="str">
        <f t="shared" ca="1" si="47"/>
        <v/>
      </c>
      <c r="AY176" s="199" t="str">
        <f t="shared" ca="1" si="48"/>
        <v/>
      </c>
    </row>
    <row r="177" spans="1:52">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49"/>
        <v>E06000007</v>
      </c>
      <c r="F177" s="29" t="str">
        <f ca="1">IF(E177="","",VLOOKUP(E177,'Org list'!$J$9:$K$636,2,0))</f>
        <v>Warrington</v>
      </c>
      <c r="G177" s="196">
        <f ca="1">IFERROR(IF((VLOOKUP($E177,'DTOC Backsheet'!$D$5:$BS$182,G$9,FALSE))="","",(VLOOKUP($E177,'DTOC Backsheet'!$D$5:$BS$182,G$9,FALSE))),"")</f>
        <v>208.73269435569756</v>
      </c>
      <c r="H177" s="197">
        <f ca="1">IFERROR(IF((VLOOKUP($E177,'DTOC Backsheet'!$D$5:$BS$182,H$9,FALSE))="","",(VLOOKUP($E177,'DTOC Backsheet'!$D$5:$BS$182,H$9,FALSE))),"")</f>
        <v>214.81819564886661</v>
      </c>
      <c r="I177" s="197">
        <f ca="1">IFERROR(IF((VLOOKUP($E177,'DTOC Backsheet'!$D$5:$BS$182,I$9,FALSE))="","",(VLOOKUP($E177,'DTOC Backsheet'!$D$5:$BS$182,I$9,FALSE))),"")</f>
        <v>203.86429332116234</v>
      </c>
      <c r="J177" s="198">
        <f ca="1">IFERROR(IF((VLOOKUP($E177,'DTOC Backsheet'!$D$5:$BS$182,J$9,FALSE))="","",(VLOOKUP($E177,'DTOC Backsheet'!$D$5:$BS$182,J$9,FALSE))),"")</f>
        <v>296.36391297733149</v>
      </c>
      <c r="K177" s="223">
        <f ca="1">IFERROR(IF((VLOOKUP($E177,'DTOC Backsheet'!$D$5:$BS$182,K$9,FALSE))="","",(VLOOKUP($E177,'DTOC Backsheet'!$D$5:$BS$182,K$9,FALSE))),"")</f>
        <v>176.47953750190172</v>
      </c>
      <c r="L177" s="199">
        <f ca="1">IFERROR(IF((VLOOKUP($E177,'DTOC Backsheet'!$D$5:$BS$182,L$9,FALSE))="","",(VLOOKUP($E177,'DTOC Backsheet'!$D$5:$BS$182,L$9,FALSE))),"")</f>
        <v>258.02525483036669</v>
      </c>
      <c r="M177" s="197">
        <f ca="1">IFERROR(IF((VLOOKUP($E177,'DTOC Backsheet'!$D$5:$BS$182,M$9,FALSE))="","",(VLOOKUP($E177,'DTOC Backsheet'!$D$5:$BS$182,M$9,FALSE))),"")</f>
        <v>379.54167164185554</v>
      </c>
      <c r="N177" s="198">
        <f ca="1">IFERROR(IF((VLOOKUP($E177,'DTOC Backsheet'!$D$5:$BS$182,N$9,FALSE))="","",(VLOOKUP($E177,'DTOC Backsheet'!$D$5:$BS$182,N$9,FALSE))),"")</f>
        <v>281.03005941634206</v>
      </c>
      <c r="O177" s="199">
        <f ca="1">IFERROR(IF((VLOOKUP($E177,'DTOC Backsheet'!$D$5:$BS$182,O$9,FALSE))="","",(VLOOKUP($E177,'DTOC Backsheet'!$D$5:$BS$182,O$9,FALSE))),"")</f>
        <v>255.64669921099505</v>
      </c>
      <c r="P177" s="197">
        <f ca="1">IFERROR(IF((VLOOKUP($E177,'DTOC Backsheet'!$D$5:$BS$182,P$9,FALSE))="","",(VLOOKUP($E177,'DTOC Backsheet'!$D$5:$BS$182,P$9,FALSE))),"")</f>
        <v>205.06128851605351</v>
      </c>
      <c r="Q177" s="197">
        <f ca="1">IFERROR(IF((VLOOKUP($E177,'DTOC Backsheet'!$D$5:$BS$182,Q$9,FALSE))="","",(VLOOKUP($E177,'DTOC Backsheet'!$D$5:$BS$182,Q$9,FALSE))),"")</f>
        <v>205.06128851605351</v>
      </c>
      <c r="R177" s="197">
        <f ca="1">IFERROR(IF((VLOOKUP($E177,'DTOC Backsheet'!$D$5:$BS$182,R$9,FALSE))="","",(VLOOKUP($E177,'DTOC Backsheet'!$D$5:$BS$182,R$9,FALSE))),"")</f>
        <v>198.41326560512928</v>
      </c>
      <c r="S177" s="197">
        <f ca="1">IFERROR(IF((VLOOKUP($E177,'DTOC Backsheet'!$D$5:$BS$182,S$9,FALSE))="","",(VLOOKUP($E177,'DTOC Backsheet'!$D$5:$BS$182,S$9,FALSE))),"")</f>
        <v>205.06128851605351</v>
      </c>
      <c r="T177" s="223">
        <f ca="1">IFERROR(IF((VLOOKUP($E177,'DTOC Backsheet'!$D$5:$BS$182,T$9,FALSE))="","",(VLOOKUP($E177,'DTOC Backsheet'!$D$5:$BS$182,T$9,FALSE))),"")</f>
        <v>198.46425569573327</v>
      </c>
      <c r="U177" s="199">
        <f ca="1">IFERROR(IF((VLOOKUP($E177,'DTOC Backsheet'!$D$5:$BS$182,U$9,FALSE))="","",(VLOOKUP($E177,'DTOC Backsheet'!$D$5:$BS$182,U$9,FALSE))),"")</f>
        <v>205.079730885591</v>
      </c>
      <c r="V177" s="197">
        <f ca="1">IFERROR(IF((VLOOKUP($E177,'DTOC Backsheet'!$D$5:$BS$182,V$9,FALSE))="","",(VLOOKUP($E177,'DTOC Backsheet'!$D$5:$BS$182,V$9,FALSE))),"")</f>
        <v>203.74301354904901</v>
      </c>
      <c r="W177" s="197">
        <f ca="1">IFERROR(IF((VLOOKUP($E177,'DTOC Backsheet'!$D$5:$BS$182,W$9,FALSE))="","",(VLOOKUP($E177,'DTOC Backsheet'!$D$5:$BS$182,W$9,FALSE))),"")</f>
        <v>184.02594772172171</v>
      </c>
      <c r="X177" s="200">
        <f ca="1">IFERROR(IF((VLOOKUP($E177,'DTOC Backsheet'!$D$5:$BS$182,X$9,FALSE))="","",(VLOOKUP($E177,'DTOC Backsheet'!$D$5:$BS$182,X$9,FALSE))),"")</f>
        <v>203.74301354904901</v>
      </c>
      <c r="Y177" s="196">
        <f ca="1">IFERROR(IF((VLOOKUP($E177,'DTOC Backsheet'!$D$5:$BS$182,Y$9,FALSE))="","",(VLOOKUP($E177,'DTOC Backsheet'!$D$5:$BS$182,Y$9,FALSE))),"")</f>
        <v>316.68763684766287</v>
      </c>
      <c r="Z177" s="197">
        <f ca="1">IFERROR(IF((VLOOKUP($E177,'DTOC Backsheet'!$D$5:$BS$182,Z$9,FALSE))="","",(VLOOKUP($E177,'DTOC Backsheet'!$D$5:$BS$182,Z$9,FALSE))),"")</f>
        <v>392.23335174452905</v>
      </c>
      <c r="AA177" s="197">
        <f ca="1">IFERROR(IF((VLOOKUP($E177,'DTOC Backsheet'!$D$5:$BS$182,AA$9,FALSE))="","",(VLOOKUP($E177,'DTOC Backsheet'!$D$5:$BS$182,AA$9,FALSE))),"")</f>
        <v>418.221077669051</v>
      </c>
      <c r="AB177" s="197">
        <f ca="1">IFERROR(IF((VLOOKUP($E177,'DTOC Backsheet'!$D$5:$BS$182,AB$9,FALSE))="","",(VLOOKUP($E177,'DTOC Backsheet'!$D$5:$BS$182,AB$9,FALSE))),"")</f>
        <v>595.90459910648019</v>
      </c>
      <c r="AC177" s="223">
        <f ca="1">IFERROR(IF((VLOOKUP($E177,'DTOC Backsheet'!$D$5:$BS$182,AC$9,FALSE))="","",(VLOOKUP($E177,'DTOC Backsheet'!$D$5:$BS$182,AC$9,FALSE))),"")</f>
        <v>449.04372934697238</v>
      </c>
      <c r="AD177" s="199">
        <f ca="1">IFERROR(IF((VLOOKUP($E177,'DTOC Backsheet'!$D$5:$BS$182,AD$9,FALSE))="","",(VLOOKUP($E177,'DTOC Backsheet'!$D$5:$BS$182,AD$9,FALSE))),"")</f>
        <v>517.94142133291427</v>
      </c>
      <c r="AE177" s="197" t="str">
        <f ca="1">IFERROR(IF((VLOOKUP($E177,'DTOC Backsheet'!$D$5:$BS$182,AE$9,FALSE))="","",(VLOOKUP($E177,'DTOC Backsheet'!$D$5:$BS$182,AE$9,FALSE))),"")</f>
        <v/>
      </c>
      <c r="AF177" s="197" t="str">
        <f ca="1">IFERROR(IF((VLOOKUP($E177,'DTOC Backsheet'!$D$5:$BS$182,AF$9,FALSE))="","",(VLOOKUP($E177,'DTOC Backsheet'!$D$5:$BS$182,AF$9,FALSE))),"")</f>
        <v/>
      </c>
      <c r="AG177" s="201" t="str">
        <f ca="1">IFERROR(IF((VLOOKUP($E177,'DTOC Backsheet'!$D$5:$BS$182,AG$9,FALSE))="","",(VLOOKUP($E177,'DTOC Backsheet'!$D$5:$BS$182,AG$9,FALSE))),"")</f>
        <v/>
      </c>
      <c r="AH177" s="197">
        <f t="shared" ca="1" si="31"/>
        <v>-107.95494249196531</v>
      </c>
      <c r="AI177" s="197">
        <f t="shared" ca="1" si="32"/>
        <v>-177.41515609566244</v>
      </c>
      <c r="AJ177" s="197">
        <f t="shared" ca="1" si="33"/>
        <v>-214.35678434788866</v>
      </c>
      <c r="AK177" s="197">
        <f t="shared" ca="1" si="34"/>
        <v>-299.5406861291487</v>
      </c>
      <c r="AL177" s="200">
        <f t="shared" ca="1" si="35"/>
        <v>-272.5641918450707</v>
      </c>
      <c r="AM177" s="199">
        <f t="shared" ca="1" si="36"/>
        <v>-259.91616650254758</v>
      </c>
      <c r="AN177" s="197" t="str">
        <f t="shared" ca="1" si="37"/>
        <v/>
      </c>
      <c r="AO177" s="197" t="str">
        <f t="shared" ca="1" si="38"/>
        <v/>
      </c>
      <c r="AP177" s="200" t="str">
        <f t="shared" ca="1" si="39"/>
        <v/>
      </c>
      <c r="AQ177" s="196">
        <f t="shared" ca="1" si="40"/>
        <v>-111.62634833160936</v>
      </c>
      <c r="AR177" s="197">
        <f t="shared" ca="1" si="41"/>
        <v>-187.17206322847554</v>
      </c>
      <c r="AS177" s="197">
        <f t="shared" ca="1" si="42"/>
        <v>-219.80781206392172</v>
      </c>
      <c r="AT177" s="197">
        <f t="shared" ca="1" si="43"/>
        <v>-390.84331059042665</v>
      </c>
      <c r="AU177" s="200">
        <f t="shared" ca="1" si="44"/>
        <v>-250.57947365123911</v>
      </c>
      <c r="AV177" s="199">
        <f t="shared" ca="1" si="45"/>
        <v>-312.86169044732327</v>
      </c>
      <c r="AW177" s="197" t="str">
        <f t="shared" ca="1" si="46"/>
        <v/>
      </c>
      <c r="AX177" s="198" t="str">
        <f t="shared" ca="1" si="47"/>
        <v/>
      </c>
      <c r="AY177" s="199" t="str">
        <f t="shared" ca="1" si="48"/>
        <v/>
      </c>
    </row>
    <row r="178" spans="1:52">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49"/>
        <v>E10000031</v>
      </c>
      <c r="F178" s="29" t="str">
        <f ca="1">IF(E178="","",VLOOKUP(E178,'Org list'!$J$9:$K$636,2,0))</f>
        <v>Warwickshire</v>
      </c>
      <c r="G178" s="196">
        <f ca="1">IFERROR(IF((VLOOKUP($E178,'DTOC Backsheet'!$D$5:$BS$182,G$9,FALSE))="","",(VLOOKUP($E178,'DTOC Backsheet'!$D$5:$BS$182,G$9,FALSE))),"")</f>
        <v>446.91734721349724</v>
      </c>
      <c r="H178" s="197">
        <f ca="1">IFERROR(IF((VLOOKUP($E178,'DTOC Backsheet'!$D$5:$BS$182,H$9,FALSE))="","",(VLOOKUP($E178,'DTOC Backsheet'!$D$5:$BS$182,H$9,FALSE))),"")</f>
        <v>546.08274252894194</v>
      </c>
      <c r="I178" s="197">
        <f ca="1">IFERROR(IF((VLOOKUP($E178,'DTOC Backsheet'!$D$5:$BS$182,I$9,FALSE))="","",(VLOOKUP($E178,'DTOC Backsheet'!$D$5:$BS$182,I$9,FALSE))),"")</f>
        <v>555.73005474288789</v>
      </c>
      <c r="J178" s="198">
        <f ca="1">IFERROR(IF((VLOOKUP($E178,'DTOC Backsheet'!$D$5:$BS$182,J$9,FALSE))="","",(VLOOKUP($E178,'DTOC Backsheet'!$D$5:$BS$182,J$9,FALSE))),"")</f>
        <v>488.19886924526605</v>
      </c>
      <c r="K178" s="223">
        <f ca="1">IFERROR(IF((VLOOKUP($E178,'DTOC Backsheet'!$D$5:$BS$182,K$9,FALSE))="","",(VLOOKUP($E178,'DTOC Backsheet'!$D$5:$BS$182,K$9,FALSE))),"")</f>
        <v>576.59517185677112</v>
      </c>
      <c r="L178" s="199">
        <f ca="1">IFERROR(IF((VLOOKUP($E178,'DTOC Backsheet'!$D$5:$BS$182,L$9,FALSE))="","",(VLOOKUP($E178,'DTOC Backsheet'!$D$5:$BS$182,L$9,FALSE))),"")</f>
        <v>613.16521583056624</v>
      </c>
      <c r="M178" s="197">
        <f ca="1">IFERROR(IF((VLOOKUP($E178,'DTOC Backsheet'!$D$5:$BS$182,M$9,FALSE))="","",(VLOOKUP($E178,'DTOC Backsheet'!$D$5:$BS$182,M$9,FALSE))),"")</f>
        <v>650.50912840790568</v>
      </c>
      <c r="N178" s="198">
        <f ca="1">IFERROR(IF((VLOOKUP($E178,'DTOC Backsheet'!$D$5:$BS$182,N$9,FALSE))="","",(VLOOKUP($E178,'DTOC Backsheet'!$D$5:$BS$182,N$9,FALSE))),"")</f>
        <v>607.42608161441899</v>
      </c>
      <c r="O178" s="199">
        <f ca="1">IFERROR(IF((VLOOKUP($E178,'DTOC Backsheet'!$D$5:$BS$182,O$9,FALSE))="","",(VLOOKUP($E178,'DTOC Backsheet'!$D$5:$BS$182,O$9,FALSE))),"")</f>
        <v>594.86019296631866</v>
      </c>
      <c r="P178" s="197">
        <f ca="1">IFERROR(IF((VLOOKUP($E178,'DTOC Backsheet'!$D$5:$BS$182,P$9,FALSE))="","",(VLOOKUP($E178,'DTOC Backsheet'!$D$5:$BS$182,P$9,FALSE))),"")</f>
        <v>537.74169951594797</v>
      </c>
      <c r="Q178" s="197">
        <f ca="1">IFERROR(IF((VLOOKUP($E178,'DTOC Backsheet'!$D$5:$BS$182,Q$9,FALSE))="","",(VLOOKUP($E178,'DTOC Backsheet'!$D$5:$BS$182,Q$9,FALSE))),"")</f>
        <v>472.26398132139246</v>
      </c>
      <c r="R178" s="197">
        <f ca="1">IFERROR(IF((VLOOKUP($E178,'DTOC Backsheet'!$D$5:$BS$182,R$9,FALSE))="","",(VLOOKUP($E178,'DTOC Backsheet'!$D$5:$BS$182,R$9,FALSE))),"")</f>
        <v>393.66412560661649</v>
      </c>
      <c r="S178" s="197">
        <f ca="1">IFERROR(IF((VLOOKUP($E178,'DTOC Backsheet'!$D$5:$BS$182,S$9,FALSE))="","",(VLOOKUP($E178,'DTOC Backsheet'!$D$5:$BS$182,S$9,FALSE))),"")</f>
        <v>341.30854493228168</v>
      </c>
      <c r="T178" s="223">
        <f ca="1">IFERROR(IF((VLOOKUP($E178,'DTOC Backsheet'!$D$5:$BS$182,T$9,FALSE))="","",(VLOOKUP($E178,'DTOC Backsheet'!$D$5:$BS$182,T$9,FALSE))),"")</f>
        <v>266.93305813328345</v>
      </c>
      <c r="U178" s="199">
        <f ca="1">IFERROR(IF((VLOOKUP($E178,'DTOC Backsheet'!$D$5:$BS$182,U$9,FALSE))="","",(VLOOKUP($E178,'DTOC Backsheet'!$D$5:$BS$182,U$9,FALSE))),"")</f>
        <v>275.83082673772617</v>
      </c>
      <c r="V178" s="197">
        <f ca="1">IFERROR(IF((VLOOKUP($E178,'DTOC Backsheet'!$D$5:$BS$182,V$9,FALSE))="","",(VLOOKUP($E178,'DTOC Backsheet'!$D$5:$BS$182,V$9,FALSE))),"")</f>
        <v>274.48578392467175</v>
      </c>
      <c r="W178" s="197">
        <f ca="1">IFERROR(IF((VLOOKUP($E178,'DTOC Backsheet'!$D$5:$BS$182,W$9,FALSE))="","",(VLOOKUP($E178,'DTOC Backsheet'!$D$5:$BS$182,W$9,FALSE))),"")</f>
        <v>247.92264354486485</v>
      </c>
      <c r="X178" s="200">
        <f ca="1">IFERROR(IF((VLOOKUP($E178,'DTOC Backsheet'!$D$5:$BS$182,X$9,FALSE))="","",(VLOOKUP($E178,'DTOC Backsheet'!$D$5:$BS$182,X$9,FALSE))),"")</f>
        <v>274.48578392467175</v>
      </c>
      <c r="Y178" s="196">
        <f ca="1">IFERROR(IF((VLOOKUP($E178,'DTOC Backsheet'!$D$5:$BS$182,Y$9,FALSE))="","",(VLOOKUP($E178,'DTOC Backsheet'!$D$5:$BS$182,Y$9,FALSE))),"")</f>
        <v>576.46014173160052</v>
      </c>
      <c r="Z178" s="197">
        <f ca="1">IFERROR(IF((VLOOKUP($E178,'DTOC Backsheet'!$D$5:$BS$182,Z$9,FALSE))="","",(VLOOKUP($E178,'DTOC Backsheet'!$D$5:$BS$182,Z$9,FALSE))),"")</f>
        <v>442.05001137067063</v>
      </c>
      <c r="AA178" s="197">
        <f ca="1">IFERROR(IF((VLOOKUP($E178,'DTOC Backsheet'!$D$5:$BS$182,AA$9,FALSE))="","",(VLOOKUP($E178,'DTOC Backsheet'!$D$5:$BS$182,AA$9,FALSE))),"")</f>
        <v>427.91338664155785</v>
      </c>
      <c r="AB178" s="197">
        <f ca="1">IFERROR(IF((VLOOKUP($E178,'DTOC Backsheet'!$D$5:$BS$182,AB$9,FALSE))="","",(VLOOKUP($E178,'DTOC Backsheet'!$D$5:$BS$182,AB$9,FALSE))),"")</f>
        <v>365.75711600720467</v>
      </c>
      <c r="AC178" s="223">
        <f ca="1">IFERROR(IF((VLOOKUP($E178,'DTOC Backsheet'!$D$5:$BS$182,AC$9,FALSE))="","",(VLOOKUP($E178,'DTOC Backsheet'!$D$5:$BS$182,AC$9,FALSE))),"")</f>
        <v>381.01569507989785</v>
      </c>
      <c r="AD178" s="199">
        <f ca="1">IFERROR(IF((VLOOKUP($E178,'DTOC Backsheet'!$D$5:$BS$182,AD$9,FALSE))="","",(VLOOKUP($E178,'DTOC Backsheet'!$D$5:$BS$182,AD$9,FALSE))),"")</f>
        <v>405.02551803251799</v>
      </c>
      <c r="AE178" s="197" t="str">
        <f ca="1">IFERROR(IF((VLOOKUP($E178,'DTOC Backsheet'!$D$5:$BS$182,AE$9,FALSE))="","",(VLOOKUP($E178,'DTOC Backsheet'!$D$5:$BS$182,AE$9,FALSE))),"")</f>
        <v/>
      </c>
      <c r="AF178" s="197" t="str">
        <f ca="1">IFERROR(IF((VLOOKUP($E178,'DTOC Backsheet'!$D$5:$BS$182,AF$9,FALSE))="","",(VLOOKUP($E178,'DTOC Backsheet'!$D$5:$BS$182,AF$9,FALSE))),"")</f>
        <v/>
      </c>
      <c r="AG178" s="201" t="str">
        <f ca="1">IFERROR(IF((VLOOKUP($E178,'DTOC Backsheet'!$D$5:$BS$182,AG$9,FALSE))="","",(VLOOKUP($E178,'DTOC Backsheet'!$D$5:$BS$182,AG$9,FALSE))),"")</f>
        <v/>
      </c>
      <c r="AH178" s="197">
        <f t="shared" ca="1" si="31"/>
        <v>-129.54279451810328</v>
      </c>
      <c r="AI178" s="197">
        <f t="shared" ca="1" si="32"/>
        <v>104.0327311582713</v>
      </c>
      <c r="AJ178" s="197">
        <f t="shared" ca="1" si="33"/>
        <v>127.81666810133004</v>
      </c>
      <c r="AK178" s="197">
        <f t="shared" ca="1" si="34"/>
        <v>122.44175323806138</v>
      </c>
      <c r="AL178" s="200">
        <f t="shared" ca="1" si="35"/>
        <v>195.57947677687326</v>
      </c>
      <c r="AM178" s="199">
        <f t="shared" ca="1" si="36"/>
        <v>208.13969779804825</v>
      </c>
      <c r="AN178" s="197" t="str">
        <f t="shared" ca="1" si="37"/>
        <v/>
      </c>
      <c r="AO178" s="197" t="str">
        <f t="shared" ca="1" si="38"/>
        <v/>
      </c>
      <c r="AP178" s="200" t="str">
        <f t="shared" ca="1" si="39"/>
        <v/>
      </c>
      <c r="AQ178" s="196">
        <f t="shared" ca="1" si="40"/>
        <v>-38.718442215652544</v>
      </c>
      <c r="AR178" s="197">
        <f t="shared" ca="1" si="41"/>
        <v>30.213969950721832</v>
      </c>
      <c r="AS178" s="197">
        <f t="shared" ca="1" si="42"/>
        <v>-34.249261034941355</v>
      </c>
      <c r="AT178" s="197">
        <f t="shared" ca="1" si="43"/>
        <v>-24.448571074922995</v>
      </c>
      <c r="AU178" s="200">
        <f t="shared" ca="1" si="44"/>
        <v>-114.0826369466144</v>
      </c>
      <c r="AV178" s="199">
        <f t="shared" ca="1" si="45"/>
        <v>-129.19469129479182</v>
      </c>
      <c r="AW178" s="197" t="str">
        <f t="shared" ca="1" si="46"/>
        <v/>
      </c>
      <c r="AX178" s="198" t="str">
        <f t="shared" ca="1" si="47"/>
        <v/>
      </c>
      <c r="AY178" s="199" t="str">
        <f t="shared" ca="1" si="48"/>
        <v/>
      </c>
    </row>
    <row r="179" spans="1:52">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49"/>
        <v>E06000037</v>
      </c>
      <c r="F179" s="29" t="str">
        <f ca="1">IF(E179="","",VLOOKUP(E179,'Org list'!$J$9:$K$636,2,0))</f>
        <v>West Berkshire</v>
      </c>
      <c r="G179" s="196">
        <f ca="1">IFERROR(IF((VLOOKUP($E179,'DTOC Backsheet'!$D$5:$BS$182,G$9,FALSE))="","",(VLOOKUP($E179,'DTOC Backsheet'!$D$5:$BS$182,G$9,FALSE))),"")</f>
        <v>595.76760166814927</v>
      </c>
      <c r="H179" s="197">
        <f ca="1">IFERROR(IF((VLOOKUP($E179,'DTOC Backsheet'!$D$5:$BS$182,H$9,FALSE))="","",(VLOOKUP($E179,'DTOC Backsheet'!$D$5:$BS$182,H$9,FALSE))),"")</f>
        <v>474.98184132994913</v>
      </c>
      <c r="I179" s="197">
        <f ca="1">IFERROR(IF((VLOOKUP($E179,'DTOC Backsheet'!$D$5:$BS$182,I$9,FALSE))="","",(VLOOKUP($E179,'DTOC Backsheet'!$D$5:$BS$182,I$9,FALSE))),"")</f>
        <v>498.64932139621811</v>
      </c>
      <c r="J179" s="198">
        <f ca="1">IFERROR(IF((VLOOKUP($E179,'DTOC Backsheet'!$D$5:$BS$182,J$9,FALSE))="","",(VLOOKUP($E179,'DTOC Backsheet'!$D$5:$BS$182,J$9,FALSE))),"")</f>
        <v>607.19328170014126</v>
      </c>
      <c r="K179" s="223">
        <f ca="1">IFERROR(IF((VLOOKUP($E179,'DTOC Backsheet'!$D$5:$BS$182,K$9,FALSE))="","",(VLOOKUP($E179,'DTOC Backsheet'!$D$5:$BS$182,K$9,FALSE))),"")</f>
        <v>646.3670418098277</v>
      </c>
      <c r="L179" s="199">
        <f ca="1">IFERROR(IF((VLOOKUP($E179,'DTOC Backsheet'!$D$5:$BS$182,L$9,FALSE))="","",(VLOOKUP($E179,'DTOC Backsheet'!$D$5:$BS$182,L$9,FALSE))),"")</f>
        <v>461.92392129338702</v>
      </c>
      <c r="M179" s="197">
        <f ca="1">IFERROR(IF((VLOOKUP($E179,'DTOC Backsheet'!$D$5:$BS$182,M$9,FALSE))="","",(VLOOKUP($E179,'DTOC Backsheet'!$D$5:$BS$182,M$9,FALSE))),"")</f>
        <v>466.27341419546832</v>
      </c>
      <c r="N179" s="198">
        <f ca="1">IFERROR(IF((VLOOKUP($E179,'DTOC Backsheet'!$D$5:$BS$182,N$9,FALSE))="","",(VLOOKUP($E179,'DTOC Backsheet'!$D$5:$BS$182,N$9,FALSE))),"")</f>
        <v>661.51510883208664</v>
      </c>
      <c r="O179" s="199">
        <f ca="1">IFERROR(IF((VLOOKUP($E179,'DTOC Backsheet'!$D$5:$BS$182,O$9,FALSE))="","",(VLOOKUP($E179,'DTOC Backsheet'!$D$5:$BS$182,O$9,FALSE))),"")</f>
        <v>665.63413192568623</v>
      </c>
      <c r="P179" s="197">
        <f ca="1">IFERROR(IF((VLOOKUP($E179,'DTOC Backsheet'!$D$5:$BS$182,P$9,FALSE))="","",(VLOOKUP($E179,'DTOC Backsheet'!$D$5:$BS$182,P$9,FALSE))),"")</f>
        <v>0</v>
      </c>
      <c r="Q179" s="197">
        <f ca="1">IFERROR(IF((VLOOKUP($E179,'DTOC Backsheet'!$D$5:$BS$182,Q$9,FALSE))="","",(VLOOKUP($E179,'DTOC Backsheet'!$D$5:$BS$182,Q$9,FALSE))),"")</f>
        <v>0</v>
      </c>
      <c r="R179" s="197">
        <f ca="1">IFERROR(IF((VLOOKUP($E179,'DTOC Backsheet'!$D$5:$BS$182,R$9,FALSE))="","",(VLOOKUP($E179,'DTOC Backsheet'!$D$5:$BS$182,R$9,FALSE))),"")</f>
        <v>0</v>
      </c>
      <c r="S179" s="197">
        <f ca="1">IFERROR(IF((VLOOKUP($E179,'DTOC Backsheet'!$D$5:$BS$182,S$9,FALSE))="","",(VLOOKUP($E179,'DTOC Backsheet'!$D$5:$BS$182,S$9,FALSE))),"")</f>
        <v>252.48293476375252</v>
      </c>
      <c r="T179" s="223">
        <f ca="1">IFERROR(IF((VLOOKUP($E179,'DTOC Backsheet'!$D$5:$BS$182,T$9,FALSE))="","",(VLOOKUP($E179,'DTOC Backsheet'!$D$5:$BS$182,T$9,FALSE))),"")</f>
        <v>246.17259138435799</v>
      </c>
      <c r="U179" s="199">
        <f ca="1">IFERROR(IF((VLOOKUP($E179,'DTOC Backsheet'!$D$5:$BS$182,U$9,FALSE))="","",(VLOOKUP($E179,'DTOC Backsheet'!$D$5:$BS$182,U$9,FALSE))),"")</f>
        <v>252.48293476375252</v>
      </c>
      <c r="V179" s="197">
        <f ca="1">IFERROR(IF((VLOOKUP($E179,'DTOC Backsheet'!$D$5:$BS$182,V$9,FALSE))="","",(VLOOKUP($E179,'DTOC Backsheet'!$D$5:$BS$182,V$9,FALSE))),"")</f>
        <v>251.34219433124963</v>
      </c>
      <c r="W179" s="197">
        <f ca="1">IFERROR(IF((VLOOKUP($E179,'DTOC Backsheet'!$D$5:$BS$182,W$9,FALSE))="","",(VLOOKUP($E179,'DTOC Backsheet'!$D$5:$BS$182,W$9,FALSE))),"")</f>
        <v>227.71233441210006</v>
      </c>
      <c r="X179" s="200">
        <f ca="1">IFERROR(IF((VLOOKUP($E179,'DTOC Backsheet'!$D$5:$BS$182,X$9,FALSE))="","",(VLOOKUP($E179,'DTOC Backsheet'!$D$5:$BS$182,X$9,FALSE))),"")</f>
        <v>251.34219433124963</v>
      </c>
      <c r="Y179" s="196">
        <f ca="1">IFERROR(IF((VLOOKUP($E179,'DTOC Backsheet'!$D$5:$BS$182,Y$9,FALSE))="","",(VLOOKUP($E179,'DTOC Backsheet'!$D$5:$BS$182,Y$9,FALSE))),"")</f>
        <v>607.14400399657268</v>
      </c>
      <c r="Z179" s="197">
        <f ca="1">IFERROR(IF((VLOOKUP($E179,'DTOC Backsheet'!$D$5:$BS$182,Z$9,FALSE))="","",(VLOOKUP($E179,'DTOC Backsheet'!$D$5:$BS$182,Z$9,FALSE))),"")</f>
        <v>500.87320818170446</v>
      </c>
      <c r="AA179" s="197">
        <f ca="1">IFERROR(IF((VLOOKUP($E179,'DTOC Backsheet'!$D$5:$BS$182,AA$9,FALSE))="","",(VLOOKUP($E179,'DTOC Backsheet'!$D$5:$BS$182,AA$9,FALSE))),"")</f>
        <v>504.99223127530399</v>
      </c>
      <c r="AB179" s="197">
        <f ca="1">IFERROR(IF((VLOOKUP($E179,'DTOC Backsheet'!$D$5:$BS$182,AB$9,FALSE))="","",(VLOOKUP($E179,'DTOC Backsheet'!$D$5:$BS$182,AB$9,FALSE))),"")</f>
        <v>679.63881044392463</v>
      </c>
      <c r="AC179" s="223">
        <f ca="1">IFERROR(IF((VLOOKUP($E179,'DTOC Backsheet'!$D$5:$BS$182,AC$9,FALSE))="","",(VLOOKUP($E179,'DTOC Backsheet'!$D$5:$BS$182,AC$9,FALSE))),"")</f>
        <v>523.9397375058619</v>
      </c>
      <c r="AD179" s="199">
        <f ca="1">IFERROR(IF((VLOOKUP($E179,'DTOC Backsheet'!$D$5:$BS$182,AD$9,FALSE))="","",(VLOOKUP($E179,'DTOC Backsheet'!$D$5:$BS$182,AD$9,FALSE))),"")</f>
        <v>360.82642299931996</v>
      </c>
      <c r="AE179" s="197" t="str">
        <f ca="1">IFERROR(IF((VLOOKUP($E179,'DTOC Backsheet'!$D$5:$BS$182,AE$9,FALSE))="","",(VLOOKUP($E179,'DTOC Backsheet'!$D$5:$BS$182,AE$9,FALSE))),"")</f>
        <v/>
      </c>
      <c r="AF179" s="197" t="str">
        <f ca="1">IFERROR(IF((VLOOKUP($E179,'DTOC Backsheet'!$D$5:$BS$182,AF$9,FALSE))="","",(VLOOKUP($E179,'DTOC Backsheet'!$D$5:$BS$182,AF$9,FALSE))),"")</f>
        <v/>
      </c>
      <c r="AG179" s="201" t="str">
        <f ca="1">IFERROR(IF((VLOOKUP($E179,'DTOC Backsheet'!$D$5:$BS$182,AG$9,FALSE))="","",(VLOOKUP($E179,'DTOC Backsheet'!$D$5:$BS$182,AG$9,FALSE))),"")</f>
        <v/>
      </c>
      <c r="AH179" s="197">
        <f t="shared" ref="AH179:AH189" ca="1" si="50">IFERROR(IF(Y179=0,"",(G179-Y179)),"")</f>
        <v>-11.37640232842341</v>
      </c>
      <c r="AI179" s="197">
        <f t="shared" ref="AI179:AI189" ca="1" si="51">IFERROR(IF(Z179=0,"",(H179-Z179)),"")</f>
        <v>-25.891366851755322</v>
      </c>
      <c r="AJ179" s="197">
        <f t="shared" ref="AJ179:AJ189" ca="1" si="52">IFERROR(IF(AA179=0,"",(I179-AA179)),"")</f>
        <v>-6.3429098790858802</v>
      </c>
      <c r="AK179" s="197">
        <f t="shared" ref="AK179:AK189" ca="1" si="53">IFERROR(IF(AB179=0,"",(J179-AB179)),"")</f>
        <v>-72.44552874378337</v>
      </c>
      <c r="AL179" s="200">
        <f t="shared" ref="AL179:AL189" ca="1" si="54">IFERROR(IF(AC179=0,"",(K179-AC179)),"")</f>
        <v>122.4273043039658</v>
      </c>
      <c r="AM179" s="199">
        <f t="shared" ref="AM179:AM189" ca="1" si="55">IFERROR(IF(AD179=0,"",(L179-AD179)),"")</f>
        <v>101.09749829406707</v>
      </c>
      <c r="AN179" s="197" t="str">
        <f t="shared" ref="AN179:AN189" ca="1" si="56">IFERROR(IF(AE179=0,"",(M179-AE179)),"")</f>
        <v/>
      </c>
      <c r="AO179" s="197" t="str">
        <f t="shared" ref="AO179:AO189" ca="1" si="57">IFERROR(IF(AF179=0,"",(N179-AF179)),"")</f>
        <v/>
      </c>
      <c r="AP179" s="200" t="str">
        <f t="shared" ref="AP179:AP189" ca="1" si="58">IFERROR(IF(AG179=0,"",(O179-AG179)),"")</f>
        <v/>
      </c>
      <c r="AQ179" s="196">
        <f t="shared" ref="AQ179:AQ189" ca="1" si="59">IFERROR(IF(Y179=0,"",(P179-Y179)),"")</f>
        <v>-607.14400399657268</v>
      </c>
      <c r="AR179" s="197">
        <f t="shared" ref="AR179:AR189" ca="1" si="60">IFERROR(IF(Z179=0,"",(Q179-Z179)),"")</f>
        <v>-500.87320818170446</v>
      </c>
      <c r="AS179" s="197">
        <f t="shared" ref="AS179:AS189" ca="1" si="61">IFERROR(IF(AA179=0,"",(R179-AA179)),"")</f>
        <v>-504.99223127530399</v>
      </c>
      <c r="AT179" s="197">
        <f t="shared" ref="AT179:AT189" ca="1" si="62">IFERROR(IF(AB179=0,"",(S179-AB179)),"")</f>
        <v>-427.15587568017213</v>
      </c>
      <c r="AU179" s="200">
        <f t="shared" ref="AU179:AU189" ca="1" si="63">IFERROR(IF(AC179=0,"",(T179-AC179)),"")</f>
        <v>-277.76714612150391</v>
      </c>
      <c r="AV179" s="199">
        <f t="shared" ref="AV179:AV189" ca="1" si="64">IFERROR(IF(AD179=0,"",(U179-AD179)),"")</f>
        <v>-108.34348823556743</v>
      </c>
      <c r="AW179" s="197" t="str">
        <f t="shared" ref="AW179:AW189" ca="1" si="65">IFERROR(IF(AE179=0,"",(V179-AE179)),"")</f>
        <v/>
      </c>
      <c r="AX179" s="198" t="str">
        <f t="shared" ref="AX179:AX189" ca="1" si="66">IFERROR(IF(AF179=0,"",(W179-AF179)),"")</f>
        <v/>
      </c>
      <c r="AY179" s="199" t="str">
        <f t="shared" ref="AY179:AY189" ca="1" si="67">IFERROR(IF(AG179=0,"",(X179-AG179)),"")</f>
        <v/>
      </c>
    </row>
    <row r="180" spans="1:52">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49"/>
        <v>E10000032</v>
      </c>
      <c r="F180" s="29" t="str">
        <f ca="1">IF(E180="","",VLOOKUP(E180,'Org list'!$J$9:$K$636,2,0))</f>
        <v>West Sussex</v>
      </c>
      <c r="G180" s="196">
        <f ca="1">IFERROR(IF((VLOOKUP($E180,'DTOC Backsheet'!$D$5:$BS$182,G$9,FALSE))="","",(VLOOKUP($E180,'DTOC Backsheet'!$D$5:$BS$182,G$9,FALSE))),"")</f>
        <v>428.95434414436573</v>
      </c>
      <c r="H180" s="197">
        <f ca="1">IFERROR(IF((VLOOKUP($E180,'DTOC Backsheet'!$D$5:$BS$182,H$9,FALSE))="","",(VLOOKUP($E180,'DTOC Backsheet'!$D$5:$BS$182,H$9,FALSE))),"")</f>
        <v>429.54702717599866</v>
      </c>
      <c r="I180" s="197">
        <f ca="1">IFERROR(IF((VLOOKUP($E180,'DTOC Backsheet'!$D$5:$BS$182,I$9,FALSE))="","",(VLOOKUP($E180,'DTOC Backsheet'!$D$5:$BS$182,I$9,FALSE))),"")</f>
        <v>510.74460250971629</v>
      </c>
      <c r="J180" s="198">
        <f ca="1">IFERROR(IF((VLOOKUP($E180,'DTOC Backsheet'!$D$5:$BS$182,J$9,FALSE))="","",(VLOOKUP($E180,'DTOC Backsheet'!$D$5:$BS$182,J$9,FALSE))),"")</f>
        <v>480.81410941225101</v>
      </c>
      <c r="K180" s="223">
        <f ca="1">IFERROR(IF((VLOOKUP($E180,'DTOC Backsheet'!$D$5:$BS$182,K$9,FALSE))="","",(VLOOKUP($E180,'DTOC Backsheet'!$D$5:$BS$182,K$9,FALSE))),"")</f>
        <v>482.88850002296653</v>
      </c>
      <c r="L180" s="199">
        <f ca="1">IFERROR(IF((VLOOKUP($E180,'DTOC Backsheet'!$D$5:$BS$182,L$9,FALSE))="","",(VLOOKUP($E180,'DTOC Backsheet'!$D$5:$BS$182,L$9,FALSE))),"")</f>
        <v>521.85740935283457</v>
      </c>
      <c r="M180" s="197">
        <f ca="1">IFERROR(IF((VLOOKUP($E180,'DTOC Backsheet'!$D$5:$BS$182,M$9,FALSE))="","",(VLOOKUP($E180,'DTOC Backsheet'!$D$5:$BS$182,M$9,FALSE))),"")</f>
        <v>560.36277168219965</v>
      </c>
      <c r="N180" s="198">
        <f ca="1">IFERROR(IF((VLOOKUP($E180,'DTOC Backsheet'!$D$5:$BS$182,N$9,FALSE))="","",(VLOOKUP($E180,'DTOC Backsheet'!$D$5:$BS$182,N$9,FALSE))),"")</f>
        <v>514.44107945738699</v>
      </c>
      <c r="O180" s="199">
        <f ca="1">IFERROR(IF((VLOOKUP($E180,'DTOC Backsheet'!$D$5:$BS$182,O$9,FALSE))="","",(VLOOKUP($E180,'DTOC Backsheet'!$D$5:$BS$182,O$9,FALSE))),"")</f>
        <v>525.36778435975395</v>
      </c>
      <c r="P180" s="197">
        <f ca="1">IFERROR(IF((VLOOKUP($E180,'DTOC Backsheet'!$D$5:$BS$182,P$9,FALSE))="","",(VLOOKUP($E180,'DTOC Backsheet'!$D$5:$BS$182,P$9,FALSE))),"")</f>
        <v>447.96536936217592</v>
      </c>
      <c r="Q180" s="197">
        <f ca="1">IFERROR(IF((VLOOKUP($E180,'DTOC Backsheet'!$D$5:$BS$182,Q$9,FALSE))="","",(VLOOKUP($E180,'DTOC Backsheet'!$D$5:$BS$182,Q$9,FALSE))),"")</f>
        <v>423.35075169697882</v>
      </c>
      <c r="R180" s="197">
        <f ca="1">IFERROR(IF((VLOOKUP($E180,'DTOC Backsheet'!$D$5:$BS$182,R$9,FALSE))="","",(VLOOKUP($E180,'DTOC Backsheet'!$D$5:$BS$182,R$9,FALSE))),"")</f>
        <v>385.86034122791148</v>
      </c>
      <c r="S180" s="197">
        <f ca="1">IFERROR(IF((VLOOKUP($E180,'DTOC Backsheet'!$D$5:$BS$182,S$9,FALSE))="","",(VLOOKUP($E180,'DTOC Backsheet'!$D$5:$BS$182,S$9,FALSE))),"")</f>
        <v>398.61727176265299</v>
      </c>
      <c r="T180" s="223">
        <f ca="1">IFERROR(IF((VLOOKUP($E180,'DTOC Backsheet'!$D$5:$BS$182,T$9,FALSE))="","",(VLOOKUP($E180,'DTOC Backsheet'!$D$5:$BS$182,T$9,FALSE))),"")</f>
        <v>385.75865009288998</v>
      </c>
      <c r="U180" s="199">
        <f ca="1">IFERROR(IF((VLOOKUP($E180,'DTOC Backsheet'!$D$5:$BS$182,U$9,FALSE))="","",(VLOOKUP($E180,'DTOC Backsheet'!$D$5:$BS$182,U$9,FALSE))),"")</f>
        <v>398.61727176265299</v>
      </c>
      <c r="V180" s="197">
        <f ca="1">IFERROR(IF((VLOOKUP($E180,'DTOC Backsheet'!$D$5:$BS$182,V$9,FALSE))="","",(VLOOKUP($E180,'DTOC Backsheet'!$D$5:$BS$182,V$9,FALSE))),"")</f>
        <v>395.20020318352942</v>
      </c>
      <c r="W180" s="197">
        <f ca="1">IFERROR(IF((VLOOKUP($E180,'DTOC Backsheet'!$D$5:$BS$182,W$9,FALSE))="","",(VLOOKUP($E180,'DTOC Backsheet'!$D$5:$BS$182,W$9,FALSE))),"")</f>
        <v>356.95502223028467</v>
      </c>
      <c r="X180" s="200">
        <f ca="1">IFERROR(IF((VLOOKUP($E180,'DTOC Backsheet'!$D$5:$BS$182,X$9,FALSE))="","",(VLOOKUP($E180,'DTOC Backsheet'!$D$5:$BS$182,X$9,FALSE))),"")</f>
        <v>395.20020318352942</v>
      </c>
      <c r="Y180" s="196">
        <f ca="1">IFERROR(IF((VLOOKUP($E180,'DTOC Backsheet'!$D$5:$BS$182,Y$9,FALSE))="","",(VLOOKUP($E180,'DTOC Backsheet'!$D$5:$BS$182,Y$9,FALSE))),"")</f>
        <v>483.87583736563067</v>
      </c>
      <c r="Z180" s="197">
        <f ca="1">IFERROR(IF((VLOOKUP($E180,'DTOC Backsheet'!$D$5:$BS$182,Z$9,FALSE))="","",(VLOOKUP($E180,'DTOC Backsheet'!$D$5:$BS$182,Z$9,FALSE))),"")</f>
        <v>545.15397972349967</v>
      </c>
      <c r="AA180" s="197">
        <f ca="1">IFERROR(IF((VLOOKUP($E180,'DTOC Backsheet'!$D$5:$BS$182,AA$9,FALSE))="","",(VLOOKUP($E180,'DTOC Backsheet'!$D$5:$BS$182,AA$9,FALSE))),"")</f>
        <v>547.221194164488</v>
      </c>
      <c r="AB180" s="197">
        <f ca="1">IFERROR(IF((VLOOKUP($E180,'DTOC Backsheet'!$D$5:$BS$182,AB$9,FALSE))="","",(VLOOKUP($E180,'DTOC Backsheet'!$D$5:$BS$182,AB$9,FALSE))),"")</f>
        <v>524.4818353136161</v>
      </c>
      <c r="AC180" s="223">
        <f ca="1">IFERROR(IF((VLOOKUP($E180,'DTOC Backsheet'!$D$5:$BS$182,AC$9,FALSE))="","",(VLOOKUP($E180,'DTOC Backsheet'!$D$5:$BS$182,AC$9,FALSE))),"")</f>
        <v>446.07534473041505</v>
      </c>
      <c r="AD180" s="199">
        <f ca="1">IFERROR(IF((VLOOKUP($E180,'DTOC Backsheet'!$D$5:$BS$182,AD$9,FALSE))="","",(VLOOKUP($E180,'DTOC Backsheet'!$D$5:$BS$182,AD$9,FALSE))),"")</f>
        <v>396.75751449540724</v>
      </c>
      <c r="AE180" s="197" t="str">
        <f ca="1">IFERROR(IF((VLOOKUP($E180,'DTOC Backsheet'!$D$5:$BS$182,AE$9,FALSE))="","",(VLOOKUP($E180,'DTOC Backsheet'!$D$5:$BS$182,AE$9,FALSE))),"")</f>
        <v/>
      </c>
      <c r="AF180" s="197" t="str">
        <f ca="1">IFERROR(IF((VLOOKUP($E180,'DTOC Backsheet'!$D$5:$BS$182,AF$9,FALSE))="","",(VLOOKUP($E180,'DTOC Backsheet'!$D$5:$BS$182,AF$9,FALSE))),"")</f>
        <v/>
      </c>
      <c r="AG180" s="201" t="str">
        <f ca="1">IFERROR(IF((VLOOKUP($E180,'DTOC Backsheet'!$D$5:$BS$182,AG$9,FALSE))="","",(VLOOKUP($E180,'DTOC Backsheet'!$D$5:$BS$182,AG$9,FALSE))),"")</f>
        <v/>
      </c>
      <c r="AH180" s="197">
        <f t="shared" ca="1" si="50"/>
        <v>-54.921493221264939</v>
      </c>
      <c r="AI180" s="197">
        <f t="shared" ca="1" si="51"/>
        <v>-115.60695254750101</v>
      </c>
      <c r="AJ180" s="197">
        <f t="shared" ca="1" si="52"/>
        <v>-36.47659165477171</v>
      </c>
      <c r="AK180" s="197">
        <f t="shared" ca="1" si="53"/>
        <v>-43.667725901365088</v>
      </c>
      <c r="AL180" s="200">
        <f t="shared" ca="1" si="54"/>
        <v>36.813155292551471</v>
      </c>
      <c r="AM180" s="199">
        <f t="shared" ca="1" si="55"/>
        <v>125.09989485742733</v>
      </c>
      <c r="AN180" s="197" t="str">
        <f t="shared" ca="1" si="56"/>
        <v/>
      </c>
      <c r="AO180" s="197" t="str">
        <f t="shared" ca="1" si="57"/>
        <v/>
      </c>
      <c r="AP180" s="200" t="str">
        <f t="shared" ca="1" si="58"/>
        <v/>
      </c>
      <c r="AQ180" s="196">
        <f t="shared" ca="1" si="59"/>
        <v>-35.910468003454753</v>
      </c>
      <c r="AR180" s="197">
        <f t="shared" ca="1" si="60"/>
        <v>-121.80322802652086</v>
      </c>
      <c r="AS180" s="197">
        <f t="shared" ca="1" si="61"/>
        <v>-161.36085293657652</v>
      </c>
      <c r="AT180" s="197">
        <f t="shared" ca="1" si="62"/>
        <v>-125.86456355096311</v>
      </c>
      <c r="AU180" s="200">
        <f t="shared" ca="1" si="63"/>
        <v>-60.316694637525075</v>
      </c>
      <c r="AV180" s="199">
        <f t="shared" ca="1" si="64"/>
        <v>1.8597572672457545</v>
      </c>
      <c r="AW180" s="197" t="str">
        <f t="shared" ca="1" si="65"/>
        <v/>
      </c>
      <c r="AX180" s="198" t="str">
        <f t="shared" ca="1" si="66"/>
        <v/>
      </c>
      <c r="AY180" s="199" t="str">
        <f t="shared" ca="1" si="67"/>
        <v/>
      </c>
    </row>
    <row r="181" spans="1:52">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49"/>
        <v>E09000033</v>
      </c>
      <c r="F181" s="29" t="str">
        <f ca="1">IF(E181="","",VLOOKUP(E181,'Org list'!$J$9:$K$636,2,0))</f>
        <v>Westminster</v>
      </c>
      <c r="G181" s="196">
        <f ca="1">IFERROR(IF((VLOOKUP($E181,'DTOC Backsheet'!$D$5:$BS$182,G$9,FALSE))="","",(VLOOKUP($E181,'DTOC Backsheet'!$D$5:$BS$182,G$9,FALSE))),"")</f>
        <v>211.73700142000231</v>
      </c>
      <c r="H181" s="197">
        <f ca="1">IFERROR(IF((VLOOKUP($E181,'DTOC Backsheet'!$D$5:$BS$182,H$9,FALSE))="","",(VLOOKUP($E181,'DTOC Backsheet'!$D$5:$BS$182,H$9,FALSE))),"")</f>
        <v>184.95403942654141</v>
      </c>
      <c r="I181" s="197">
        <f ca="1">IFERROR(IF((VLOOKUP($E181,'DTOC Backsheet'!$D$5:$BS$182,I$9,FALSE))="","",(VLOOKUP($E181,'DTOC Backsheet'!$D$5:$BS$182,I$9,FALSE))),"")</f>
        <v>181.41666708778243</v>
      </c>
      <c r="J181" s="198">
        <f ca="1">IFERROR(IF((VLOOKUP($E181,'DTOC Backsheet'!$D$5:$BS$182,J$9,FALSE))="","",(VLOOKUP($E181,'DTOC Backsheet'!$D$5:$BS$182,J$9,FALSE))),"")</f>
        <v>192.53412300959639</v>
      </c>
      <c r="K181" s="223">
        <f ca="1">IFERROR(IF((VLOOKUP($E181,'DTOC Backsheet'!$D$5:$BS$182,K$9,FALSE))="","",(VLOOKUP($E181,'DTOC Backsheet'!$D$5:$BS$182,K$9,FALSE))),"")</f>
        <v>129.36675981747157</v>
      </c>
      <c r="L181" s="199">
        <f ca="1">IFERROR(IF((VLOOKUP($E181,'DTOC Backsheet'!$D$5:$BS$182,L$9,FALSE))="","",(VLOOKUP($E181,'DTOC Backsheet'!$D$5:$BS$182,L$9,FALSE))),"")</f>
        <v>222.3491184362793</v>
      </c>
      <c r="M181" s="197">
        <f ca="1">IFERROR(IF((VLOOKUP($E181,'DTOC Backsheet'!$D$5:$BS$182,M$9,FALSE))="","",(VLOOKUP($E181,'DTOC Backsheet'!$D$5:$BS$182,M$9,FALSE))),"")</f>
        <v>231.49452652788486</v>
      </c>
      <c r="N181" s="198">
        <f ca="1">IFERROR(IF((VLOOKUP($E181,'DTOC Backsheet'!$D$5:$BS$182,N$9,FALSE))="","",(VLOOKUP($E181,'DTOC Backsheet'!$D$5:$BS$182,N$9,FALSE))),"")</f>
        <v>163.55064033521427</v>
      </c>
      <c r="O181" s="199">
        <f ca="1">IFERROR(IF((VLOOKUP($E181,'DTOC Backsheet'!$D$5:$BS$182,O$9,FALSE))="","",(VLOOKUP($E181,'DTOC Backsheet'!$D$5:$BS$182,O$9,FALSE))),"")</f>
        <v>88.812365523276583</v>
      </c>
      <c r="P181" s="197">
        <f ca="1">IFERROR(IF((VLOOKUP($E181,'DTOC Backsheet'!$D$5:$BS$182,P$9,FALSE))="","",(VLOOKUP($E181,'DTOC Backsheet'!$D$5:$BS$182,P$9,FALSE))),"")</f>
        <v>133.09304675699741</v>
      </c>
      <c r="Q181" s="197">
        <f ca="1">IFERROR(IF((VLOOKUP($E181,'DTOC Backsheet'!$D$5:$BS$182,Q$9,FALSE))="","",(VLOOKUP($E181,'DTOC Backsheet'!$D$5:$BS$182,Q$9,FALSE))),"")</f>
        <v>133.09304675699741</v>
      </c>
      <c r="R181" s="197">
        <f ca="1">IFERROR(IF((VLOOKUP($E181,'DTOC Backsheet'!$D$5:$BS$182,R$9,FALSE))="","",(VLOOKUP($E181,'DTOC Backsheet'!$D$5:$BS$182,R$9,FALSE))),"")</f>
        <v>128.81537794137824</v>
      </c>
      <c r="S181" s="197">
        <f ca="1">IFERROR(IF((VLOOKUP($E181,'DTOC Backsheet'!$D$5:$BS$182,S$9,FALSE))="","",(VLOOKUP($E181,'DTOC Backsheet'!$D$5:$BS$182,S$9,FALSE))),"")</f>
        <v>118.02219590091069</v>
      </c>
      <c r="T181" s="223">
        <f ca="1">IFERROR(IF((VLOOKUP($E181,'DTOC Backsheet'!$D$5:$BS$182,T$9,FALSE))="","",(VLOOKUP($E181,'DTOC Backsheet'!$D$5:$BS$182,T$9,FALSE))),"")</f>
        <v>114.21502829120391</v>
      </c>
      <c r="U181" s="199">
        <f ca="1">IFERROR(IF((VLOOKUP($E181,'DTOC Backsheet'!$D$5:$BS$182,U$9,FALSE))="","",(VLOOKUP($E181,'DTOC Backsheet'!$D$5:$BS$182,U$9,FALSE))),"")</f>
        <v>118.02219590091069</v>
      </c>
      <c r="V181" s="197">
        <f ca="1">IFERROR(IF((VLOOKUP($E181,'DTOC Backsheet'!$D$5:$BS$182,V$9,FALSE))="","",(VLOOKUP($E181,'DTOC Backsheet'!$D$5:$BS$182,V$9,FALSE))),"")</f>
        <v>116.29695605536898</v>
      </c>
      <c r="W181" s="197">
        <f ca="1">IFERROR(IF((VLOOKUP($E181,'DTOC Backsheet'!$D$5:$BS$182,W$9,FALSE))="","",(VLOOKUP($E181,'DTOC Backsheet'!$D$5:$BS$182,W$9,FALSE))),"")</f>
        <v>105.04241192097842</v>
      </c>
      <c r="X181" s="200">
        <f ca="1">IFERROR(IF((VLOOKUP($E181,'DTOC Backsheet'!$D$5:$BS$182,X$9,FALSE))="","",(VLOOKUP($E181,'DTOC Backsheet'!$D$5:$BS$182,X$9,FALSE))),"")</f>
        <v>116.29695605536898</v>
      </c>
      <c r="Y181" s="196">
        <f ca="1">IFERROR(IF((VLOOKUP($E181,'DTOC Backsheet'!$D$5:$BS$182,Y$9,FALSE))="","",(VLOOKUP($E181,'DTOC Backsheet'!$D$5:$BS$182,Y$9,FALSE))),"")</f>
        <v>118.41648736436876</v>
      </c>
      <c r="Z181" s="197">
        <f ca="1">IFERROR(IF((VLOOKUP($E181,'DTOC Backsheet'!$D$5:$BS$182,Z$9,FALSE))="","",(VLOOKUP($E181,'DTOC Backsheet'!$D$5:$BS$182,Z$9,FALSE))),"")</f>
        <v>158.69750560716636</v>
      </c>
      <c r="AA181" s="197">
        <f ca="1">IFERROR(IF((VLOOKUP($E181,'DTOC Backsheet'!$D$5:$BS$182,AA$9,FALSE))="","",(VLOOKUP($E181,'DTOC Backsheet'!$D$5:$BS$182,AA$9,FALSE))),"")</f>
        <v>123.2696220924167</v>
      </c>
      <c r="AB181" s="197">
        <f ca="1">IFERROR(IF((VLOOKUP($E181,'DTOC Backsheet'!$D$5:$BS$182,AB$9,FALSE))="","",(VLOOKUP($E181,'DTOC Backsheet'!$D$5:$BS$182,AB$9,FALSE))),"")</f>
        <v>155.30031129753283</v>
      </c>
      <c r="AC181" s="223">
        <f ca="1">IFERROR(IF((VLOOKUP($E181,'DTOC Backsheet'!$D$5:$BS$182,AC$9,FALSE))="","",(VLOOKUP($E181,'DTOC Backsheet'!$D$5:$BS$182,AC$9,FALSE))),"")</f>
        <v>148.02060920546097</v>
      </c>
      <c r="AD181" s="199">
        <f ca="1">IFERROR(IF((VLOOKUP($E181,'DTOC Backsheet'!$D$5:$BS$182,AD$9,FALSE))="","",(VLOOKUP($E181,'DTOC Backsheet'!$D$5:$BS$182,AD$9,FALSE))),"")</f>
        <v>175.68347715533403</v>
      </c>
      <c r="AE181" s="197" t="str">
        <f ca="1">IFERROR(IF((VLOOKUP($E181,'DTOC Backsheet'!$D$5:$BS$182,AE$9,FALSE))="","",(VLOOKUP($E181,'DTOC Backsheet'!$D$5:$BS$182,AE$9,FALSE))),"")</f>
        <v/>
      </c>
      <c r="AF181" s="197" t="str">
        <f ca="1">IFERROR(IF((VLOOKUP($E181,'DTOC Backsheet'!$D$5:$BS$182,AF$9,FALSE))="","",(VLOOKUP($E181,'DTOC Backsheet'!$D$5:$BS$182,AF$9,FALSE))),"")</f>
        <v/>
      </c>
      <c r="AG181" s="201" t="str">
        <f ca="1">IFERROR(IF((VLOOKUP($E181,'DTOC Backsheet'!$D$5:$BS$182,AG$9,FALSE))="","",(VLOOKUP($E181,'DTOC Backsheet'!$D$5:$BS$182,AG$9,FALSE))),"")</f>
        <v/>
      </c>
      <c r="AH181" s="197">
        <f t="shared" ca="1" si="50"/>
        <v>93.320514055633552</v>
      </c>
      <c r="AI181" s="197">
        <f t="shared" ca="1" si="51"/>
        <v>26.256533819375051</v>
      </c>
      <c r="AJ181" s="197">
        <f t="shared" ca="1" si="52"/>
        <v>58.147044995365732</v>
      </c>
      <c r="AK181" s="197">
        <f t="shared" ca="1" si="53"/>
        <v>37.233811712063556</v>
      </c>
      <c r="AL181" s="200">
        <f t="shared" ca="1" si="54"/>
        <v>-18.653849387989396</v>
      </c>
      <c r="AM181" s="199">
        <f t="shared" ca="1" si="55"/>
        <v>46.665641280945266</v>
      </c>
      <c r="AN181" s="197" t="str">
        <f t="shared" ca="1" si="56"/>
        <v/>
      </c>
      <c r="AO181" s="197" t="str">
        <f t="shared" ca="1" si="57"/>
        <v/>
      </c>
      <c r="AP181" s="200" t="str">
        <f t="shared" ca="1" si="58"/>
        <v/>
      </c>
      <c r="AQ181" s="196">
        <f t="shared" ca="1" si="59"/>
        <v>14.676559392628647</v>
      </c>
      <c r="AR181" s="197">
        <f t="shared" ca="1" si="60"/>
        <v>-25.604458850168953</v>
      </c>
      <c r="AS181" s="197">
        <f t="shared" ca="1" si="61"/>
        <v>5.5457558489615479</v>
      </c>
      <c r="AT181" s="197">
        <f t="shared" ca="1" si="62"/>
        <v>-37.278115396622141</v>
      </c>
      <c r="AU181" s="200">
        <f t="shared" ca="1" si="63"/>
        <v>-33.805580914257064</v>
      </c>
      <c r="AV181" s="199">
        <f t="shared" ca="1" si="64"/>
        <v>-57.661281254423344</v>
      </c>
      <c r="AW181" s="197" t="str">
        <f t="shared" ca="1" si="65"/>
        <v/>
      </c>
      <c r="AX181" s="198" t="str">
        <f t="shared" ca="1" si="66"/>
        <v/>
      </c>
      <c r="AY181" s="199" t="str">
        <f t="shared" ca="1" si="67"/>
        <v/>
      </c>
    </row>
    <row r="182" spans="1:52">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49"/>
        <v>E08000010</v>
      </c>
      <c r="F182" s="29" t="str">
        <f ca="1">IF(E182="","",VLOOKUP(E182,'Org list'!$J$9:$K$636,2,0))</f>
        <v>Wigan</v>
      </c>
      <c r="G182" s="196">
        <f ca="1">IFERROR(IF((VLOOKUP($E182,'DTOC Backsheet'!$D$5:$BS$182,G$9,FALSE))="","",(VLOOKUP($E182,'DTOC Backsheet'!$D$5:$BS$182,G$9,FALSE))),"")</f>
        <v>132.24149331163215</v>
      </c>
      <c r="H182" s="197">
        <f ca="1">IFERROR(IF((VLOOKUP($E182,'DTOC Backsheet'!$D$5:$BS$182,H$9,FALSE))="","",(VLOOKUP($E182,'DTOC Backsheet'!$D$5:$BS$182,H$9,FALSE))),"")</f>
        <v>163.54125504219598</v>
      </c>
      <c r="I182" s="197">
        <f ca="1">IFERROR(IF((VLOOKUP($E182,'DTOC Backsheet'!$D$5:$BS$182,I$9,FALSE))="","",(VLOOKUP($E182,'DTOC Backsheet'!$D$5:$BS$182,I$9,FALSE))),"")</f>
        <v>174.10492462626129</v>
      </c>
      <c r="J182" s="198">
        <f ca="1">IFERROR(IF((VLOOKUP($E182,'DTOC Backsheet'!$D$5:$BS$182,J$9,FALSE))="","",(VLOOKUP($E182,'DTOC Backsheet'!$D$5:$BS$182,J$9,FALSE))),"")</f>
        <v>176.84365377768563</v>
      </c>
      <c r="K182" s="223">
        <f ca="1">IFERROR(IF((VLOOKUP($E182,'DTOC Backsheet'!$D$5:$BS$182,K$9,FALSE))="","",(VLOOKUP($E182,'DTOC Backsheet'!$D$5:$BS$182,K$9,FALSE))),"")</f>
        <v>162.36751397729984</v>
      </c>
      <c r="L182" s="199">
        <f ca="1">IFERROR(IF((VLOOKUP($E182,'DTOC Backsheet'!$D$5:$BS$182,L$9,FALSE))="","",(VLOOKUP($E182,'DTOC Backsheet'!$D$5:$BS$182,L$9,FALSE))),"")</f>
        <v>246.09437660655809</v>
      </c>
      <c r="M182" s="197">
        <f ca="1">IFERROR(IF((VLOOKUP($E182,'DTOC Backsheet'!$D$5:$BS$182,M$9,FALSE))="","",(VLOOKUP($E182,'DTOC Backsheet'!$D$5:$BS$182,M$9,FALSE))),"")</f>
        <v>310.51154150556147</v>
      </c>
      <c r="N182" s="198">
        <f ca="1">IFERROR(IF((VLOOKUP($E182,'DTOC Backsheet'!$D$5:$BS$182,N$9,FALSE))="","",(VLOOKUP($E182,'DTOC Backsheet'!$D$5:$BS$182,N$9,FALSE))),"")</f>
        <v>217.39703909674191</v>
      </c>
      <c r="O182" s="199">
        <f ca="1">IFERROR(IF((VLOOKUP($E182,'DTOC Backsheet'!$D$5:$BS$182,O$9,FALSE))="","",(VLOOKUP($E182,'DTOC Backsheet'!$D$5:$BS$182,O$9,FALSE))),"")</f>
        <v>218.17623995371949</v>
      </c>
      <c r="P182" s="197">
        <f ca="1">IFERROR(IF((VLOOKUP($E182,'DTOC Backsheet'!$D$5:$BS$182,P$9,FALSE))="","",(VLOOKUP($E182,'DTOC Backsheet'!$D$5:$BS$182,P$9,FALSE))),"")</f>
        <v>195.18981467288117</v>
      </c>
      <c r="Q182" s="197">
        <f ca="1">IFERROR(IF((VLOOKUP($E182,'DTOC Backsheet'!$D$5:$BS$182,Q$9,FALSE))="","",(VLOOKUP($E182,'DTOC Backsheet'!$D$5:$BS$182,Q$9,FALSE))),"")</f>
        <v>185.83940438915036</v>
      </c>
      <c r="R182" s="197">
        <f ca="1">IFERROR(IF((VLOOKUP($E182,'DTOC Backsheet'!$D$5:$BS$182,R$9,FALSE))="","",(VLOOKUP($E182,'DTOC Backsheet'!$D$5:$BS$182,R$9,FALSE))),"")</f>
        <v>171.03458810657651</v>
      </c>
      <c r="S182" s="197">
        <f ca="1">IFERROR(IF((VLOOKUP($E182,'DTOC Backsheet'!$D$5:$BS$182,S$9,FALSE))="","",(VLOOKUP($E182,'DTOC Backsheet'!$D$5:$BS$182,S$9,FALSE))),"")</f>
        <v>167.52818425017745</v>
      </c>
      <c r="T182" s="223">
        <f ca="1">IFERROR(IF((VLOOKUP($E182,'DTOC Backsheet'!$D$5:$BS$182,T$9,FALSE))="","",(VLOOKUP($E182,'DTOC Backsheet'!$D$5:$BS$182,T$9,FALSE))),"")</f>
        <v>153.11296839609241</v>
      </c>
      <c r="U182" s="199">
        <f ca="1">IFERROR(IF((VLOOKUP($E182,'DTOC Backsheet'!$D$5:$BS$182,U$9,FALSE))="","",(VLOOKUP($E182,'DTOC Backsheet'!$D$5:$BS$182,U$9,FALSE))),"")</f>
        <v>158.17777396644664</v>
      </c>
      <c r="V182" s="197">
        <f ca="1">IFERROR(IF((VLOOKUP($E182,'DTOC Backsheet'!$D$5:$BS$182,V$9,FALSE))="","",(VLOOKUP($E182,'DTOC Backsheet'!$D$5:$BS$182,V$9,FALSE))),"")</f>
        <v>157.51704592438963</v>
      </c>
      <c r="W182" s="197">
        <f ca="1">IFERROR(IF((VLOOKUP($E182,'DTOC Backsheet'!$D$5:$BS$182,W$9,FALSE))="","",(VLOOKUP($E182,'DTOC Backsheet'!$D$5:$BS$182,W$9,FALSE))),"")</f>
        <v>142.38609816317978</v>
      </c>
      <c r="X182" s="200">
        <f ca="1">IFERROR(IF((VLOOKUP($E182,'DTOC Backsheet'!$D$5:$BS$182,X$9,FALSE))="","",(VLOOKUP($E182,'DTOC Backsheet'!$D$5:$BS$182,X$9,FALSE))),"")</f>
        <v>157.51704592438963</v>
      </c>
      <c r="Y182" s="196">
        <f ca="1">IFERROR(IF((VLOOKUP($E182,'DTOC Backsheet'!$D$5:$BS$182,Y$9,FALSE))="","",(VLOOKUP($E182,'DTOC Backsheet'!$D$5:$BS$182,Y$9,FALSE))),"")</f>
        <v>190.51460953101576</v>
      </c>
      <c r="Z182" s="197">
        <f ca="1">IFERROR(IF((VLOOKUP($E182,'DTOC Backsheet'!$D$5:$BS$182,Z$9,FALSE))="","",(VLOOKUP($E182,'DTOC Backsheet'!$D$5:$BS$182,Z$9,FALSE))),"")</f>
        <v>207.65702838452228</v>
      </c>
      <c r="AA182" s="197">
        <f ca="1">IFERROR(IF((VLOOKUP($E182,'DTOC Backsheet'!$D$5:$BS$182,AA$9,FALSE))="","",(VLOOKUP($E182,'DTOC Backsheet'!$D$5:$BS$182,AA$9,FALSE))),"")</f>
        <v>225.18904766651761</v>
      </c>
      <c r="AB182" s="197">
        <f ca="1">IFERROR(IF((VLOOKUP($E182,'DTOC Backsheet'!$D$5:$BS$182,AB$9,FALSE))="","",(VLOOKUP($E182,'DTOC Backsheet'!$D$5:$BS$182,AB$9,FALSE))),"")</f>
        <v>158.17777396644664</v>
      </c>
      <c r="AC182" s="223">
        <f ca="1">IFERROR(IF((VLOOKUP($E182,'DTOC Backsheet'!$D$5:$BS$182,AC$9,FALSE))="","",(VLOOKUP($E182,'DTOC Backsheet'!$D$5:$BS$182,AC$9,FALSE))),"")</f>
        <v>187.39780610310549</v>
      </c>
      <c r="AD182" s="199">
        <f ca="1">IFERROR(IF((VLOOKUP($E182,'DTOC Backsheet'!$D$5:$BS$182,AD$9,FALSE))="","",(VLOOKUP($E182,'DTOC Backsheet'!$D$5:$BS$182,AD$9,FALSE))),"")</f>
        <v>194.02101338741483</v>
      </c>
      <c r="AE182" s="197" t="str">
        <f ca="1">IFERROR(IF((VLOOKUP($E182,'DTOC Backsheet'!$D$5:$BS$182,AE$9,FALSE))="","",(VLOOKUP($E182,'DTOC Backsheet'!$D$5:$BS$182,AE$9,FALSE))),"")</f>
        <v/>
      </c>
      <c r="AF182" s="197" t="str">
        <f ca="1">IFERROR(IF((VLOOKUP($E182,'DTOC Backsheet'!$D$5:$BS$182,AF$9,FALSE))="","",(VLOOKUP($E182,'DTOC Backsheet'!$D$5:$BS$182,AF$9,FALSE))),"")</f>
        <v/>
      </c>
      <c r="AG182" s="201" t="str">
        <f ca="1">IFERROR(IF((VLOOKUP($E182,'DTOC Backsheet'!$D$5:$BS$182,AG$9,FALSE))="","",(VLOOKUP($E182,'DTOC Backsheet'!$D$5:$BS$182,AG$9,FALSE))),"")</f>
        <v/>
      </c>
      <c r="AH182" s="197">
        <f t="shared" ca="1" si="50"/>
        <v>-58.27311621938361</v>
      </c>
      <c r="AI182" s="197">
        <f t="shared" ca="1" si="51"/>
        <v>-44.115773342326293</v>
      </c>
      <c r="AJ182" s="197">
        <f t="shared" ca="1" si="52"/>
        <v>-51.084123040256316</v>
      </c>
      <c r="AK182" s="197">
        <f t="shared" ca="1" si="53"/>
        <v>18.665879811238995</v>
      </c>
      <c r="AL182" s="200">
        <f t="shared" ca="1" si="54"/>
        <v>-25.030292125805659</v>
      </c>
      <c r="AM182" s="199">
        <f t="shared" ca="1" si="55"/>
        <v>52.07336321914326</v>
      </c>
      <c r="AN182" s="197" t="str">
        <f t="shared" ca="1" si="56"/>
        <v/>
      </c>
      <c r="AO182" s="197" t="str">
        <f t="shared" ca="1" si="57"/>
        <v/>
      </c>
      <c r="AP182" s="200" t="str">
        <f t="shared" ca="1" si="58"/>
        <v/>
      </c>
      <c r="AQ182" s="196">
        <f t="shared" ca="1" si="59"/>
        <v>4.6752051418654048</v>
      </c>
      <c r="AR182" s="197">
        <f t="shared" ca="1" si="60"/>
        <v>-21.817623995371918</v>
      </c>
      <c r="AS182" s="197">
        <f t="shared" ca="1" si="61"/>
        <v>-54.154459559941102</v>
      </c>
      <c r="AT182" s="197">
        <f t="shared" ca="1" si="62"/>
        <v>9.3504102837308096</v>
      </c>
      <c r="AU182" s="200">
        <f t="shared" ca="1" si="63"/>
        <v>-34.284837707013082</v>
      </c>
      <c r="AV182" s="199">
        <f t="shared" ca="1" si="64"/>
        <v>-35.843239420968189</v>
      </c>
      <c r="AW182" s="197" t="str">
        <f t="shared" ca="1" si="65"/>
        <v/>
      </c>
      <c r="AX182" s="198" t="str">
        <f t="shared" ca="1" si="66"/>
        <v/>
      </c>
      <c r="AY182" s="199" t="str">
        <f t="shared" ca="1" si="67"/>
        <v/>
      </c>
    </row>
    <row r="183" spans="1:52">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49"/>
        <v>E06000054</v>
      </c>
      <c r="F183" s="29" t="str">
        <f ca="1">IF(E183="","",VLOOKUP(E183,'Org list'!$J$9:$K$636,2,0))</f>
        <v>Wiltshire</v>
      </c>
      <c r="G183" s="196">
        <f ca="1">IFERROR(IF((VLOOKUP($E183,'DTOC Backsheet'!$D$5:$BS$182,G$9,FALSE))="","",(VLOOKUP($E183,'DTOC Backsheet'!$D$5:$BS$182,G$9,FALSE))),"")</f>
        <v>657.69751599665074</v>
      </c>
      <c r="H183" s="197">
        <f ca="1">IFERROR(IF((VLOOKUP($E183,'DTOC Backsheet'!$D$5:$BS$182,H$9,FALSE))="","",(VLOOKUP($E183,'DTOC Backsheet'!$D$5:$BS$182,H$9,FALSE))),"")</f>
        <v>706.02342385180748</v>
      </c>
      <c r="I183" s="197">
        <f ca="1">IFERROR(IF((VLOOKUP($E183,'DTOC Backsheet'!$D$5:$BS$182,I$9,FALSE))="","",(VLOOKUP($E183,'DTOC Backsheet'!$D$5:$BS$182,I$9,FALSE))),"")</f>
        <v>668.03460858598919</v>
      </c>
      <c r="J183" s="198">
        <f ca="1">IFERROR(IF((VLOOKUP($E183,'DTOC Backsheet'!$D$5:$BS$182,J$9,FALSE))="","",(VLOOKUP($E183,'DTOC Backsheet'!$D$5:$BS$182,J$9,FALSE))),"")</f>
        <v>540.62994242239427</v>
      </c>
      <c r="K183" s="223">
        <f ca="1">IFERROR(IF((VLOOKUP($E183,'DTOC Backsheet'!$D$5:$BS$182,K$9,FALSE))="","",(VLOOKUP($E183,'DTOC Backsheet'!$D$5:$BS$182,K$9,FALSE))),"")</f>
        <v>477.31525031269706</v>
      </c>
      <c r="L183" s="199">
        <f ca="1">IFERROR(IF((VLOOKUP($E183,'DTOC Backsheet'!$D$5:$BS$182,L$9,FALSE))="","",(VLOOKUP($E183,'DTOC Backsheet'!$D$5:$BS$182,L$9,FALSE))),"")</f>
        <v>579.39403963241296</v>
      </c>
      <c r="M183" s="197">
        <f ca="1">IFERROR(IF((VLOOKUP($E183,'DTOC Backsheet'!$D$5:$BS$182,M$9,FALSE))="","",(VLOOKUP($E183,'DTOC Backsheet'!$D$5:$BS$182,M$9,FALSE))),"")</f>
        <v>540.62082941378947</v>
      </c>
      <c r="N183" s="198">
        <f ca="1">IFERROR(IF((VLOOKUP($E183,'DTOC Backsheet'!$D$5:$BS$182,N$9,FALSE))="","",(VLOOKUP($E183,'DTOC Backsheet'!$D$5:$BS$182,N$9,FALSE))),"")</f>
        <v>644.26982763156161</v>
      </c>
      <c r="O183" s="199">
        <f ca="1">IFERROR(IF((VLOOKUP($E183,'DTOC Backsheet'!$D$5:$BS$182,O$9,FALSE))="","",(VLOOKUP($E183,'DTOC Backsheet'!$D$5:$BS$182,O$9,FALSE))),"")</f>
        <v>767.72272873461532</v>
      </c>
      <c r="P183" s="197">
        <f ca="1">IFERROR(IF((VLOOKUP($E183,'DTOC Backsheet'!$D$5:$BS$182,P$9,FALSE))="","",(VLOOKUP($E183,'DTOC Backsheet'!$D$5:$BS$182,P$9,FALSE))),"")</f>
        <v>449.940815650437</v>
      </c>
      <c r="Q183" s="197">
        <f ca="1">IFERROR(IF((VLOOKUP($E183,'DTOC Backsheet'!$D$5:$BS$182,Q$9,FALSE))="","",(VLOOKUP($E183,'DTOC Backsheet'!$D$5:$BS$182,Q$9,FALSE))),"")</f>
        <v>411.37464373293085</v>
      </c>
      <c r="R183" s="197">
        <f ca="1">IFERROR(IF((VLOOKUP($E183,'DTOC Backsheet'!$D$5:$BS$182,R$9,FALSE))="","",(VLOOKUP($E183,'DTOC Backsheet'!$D$5:$BS$182,R$9,FALSE))),"")</f>
        <v>372.81490165402403</v>
      </c>
      <c r="S183" s="197">
        <f ca="1">IFERROR(IF((VLOOKUP($E183,'DTOC Backsheet'!$D$5:$BS$182,S$9,FALSE))="","",(VLOOKUP($E183,'DTOC Backsheet'!$D$5:$BS$182,S$9,FALSE))),"")</f>
        <v>347.10197709615358</v>
      </c>
      <c r="T183" s="223">
        <f ca="1">IFERROR(IF((VLOOKUP($E183,'DTOC Backsheet'!$D$5:$BS$182,T$9,FALSE))="","",(VLOOKUP($E183,'DTOC Backsheet'!$D$5:$BS$182,T$9,FALSE))),"")</f>
        <v>327.81889113740056</v>
      </c>
      <c r="U183" s="199">
        <f ca="1">IFERROR(IF((VLOOKUP($E183,'DTOC Backsheet'!$D$5:$BS$182,U$9,FALSE))="","",(VLOOKUP($E183,'DTOC Backsheet'!$D$5:$BS$182,U$9,FALSE))),"")</f>
        <v>340.67856833563536</v>
      </c>
      <c r="V183" s="197">
        <f ca="1">IFERROR(IF((VLOOKUP($E183,'DTOC Backsheet'!$D$5:$BS$182,V$9,FALSE))="","",(VLOOKUP($E183,'DTOC Backsheet'!$D$5:$BS$182,V$9,FALSE))),"")</f>
        <v>337.78042711603143</v>
      </c>
      <c r="W183" s="197">
        <f ca="1">IFERROR(IF((VLOOKUP($E183,'DTOC Backsheet'!$D$5:$BS$182,W$9,FALSE))="","",(VLOOKUP($E183,'DTOC Backsheet'!$D$5:$BS$182,W$9,FALSE))),"")</f>
        <v>305.92385165365016</v>
      </c>
      <c r="X183" s="200">
        <f ca="1">IFERROR(IF((VLOOKUP($E183,'DTOC Backsheet'!$D$5:$BS$182,X$9,FALSE))="","",(VLOOKUP($E183,'DTOC Backsheet'!$D$5:$BS$182,X$9,FALSE))),"")</f>
        <v>305.92385165365016</v>
      </c>
      <c r="Y183" s="196">
        <f ca="1">IFERROR(IF((VLOOKUP($E183,'DTOC Backsheet'!$D$5:$BS$182,Y$9,FALSE))="","",(VLOOKUP($E183,'DTOC Backsheet'!$D$5:$BS$182,Y$9,FALSE))),"")</f>
        <v>581.25740936021134</v>
      </c>
      <c r="Z183" s="197">
        <f ca="1">IFERROR(IF((VLOOKUP($E183,'DTOC Backsheet'!$D$5:$BS$182,Z$9,FALSE))="","",(VLOOKUP($E183,'DTOC Backsheet'!$D$5:$BS$182,Z$9,FALSE))),"")</f>
        <v>599.00376389377527</v>
      </c>
      <c r="AA183" s="197">
        <f ca="1">IFERROR(IF((VLOOKUP($E183,'DTOC Backsheet'!$D$5:$BS$182,AA$9,FALSE))="","",(VLOOKUP($E183,'DTOC Backsheet'!$D$5:$BS$182,AA$9,FALSE))),"")</f>
        <v>548.85102282065975</v>
      </c>
      <c r="AB183" s="197">
        <f ca="1">IFERROR(IF((VLOOKUP($E183,'DTOC Backsheet'!$D$5:$BS$182,AB$9,FALSE))="","",(VLOOKUP($E183,'DTOC Backsheet'!$D$5:$BS$182,AB$9,FALSE))),"")</f>
        <v>529.3043134793428</v>
      </c>
      <c r="AC183" s="223">
        <f ca="1">IFERROR(IF((VLOOKUP($E183,'DTOC Backsheet'!$D$5:$BS$182,AC$9,FALSE))="","",(VLOOKUP($E183,'DTOC Backsheet'!$D$5:$BS$182,AC$9,FALSE))),"")</f>
        <v>474.26489507089809</v>
      </c>
      <c r="AD183" s="199">
        <f ca="1">IFERROR(IF((VLOOKUP($E183,'DTOC Backsheet'!$D$5:$BS$182,AD$9,FALSE))="","",(VLOOKUP($E183,'DTOC Backsheet'!$D$5:$BS$182,AD$9,FALSE))),"")</f>
        <v>416.13915413487689</v>
      </c>
      <c r="AE183" s="197" t="str">
        <f ca="1">IFERROR(IF((VLOOKUP($E183,'DTOC Backsheet'!$D$5:$BS$182,AE$9,FALSE))="","",(VLOOKUP($E183,'DTOC Backsheet'!$D$5:$BS$182,AE$9,FALSE))),"")</f>
        <v/>
      </c>
      <c r="AF183" s="197" t="str">
        <f ca="1">IFERROR(IF((VLOOKUP($E183,'DTOC Backsheet'!$D$5:$BS$182,AF$9,FALSE))="","",(VLOOKUP($E183,'DTOC Backsheet'!$D$5:$BS$182,AF$9,FALSE))),"")</f>
        <v/>
      </c>
      <c r="AG183" s="201" t="str">
        <f ca="1">IFERROR(IF((VLOOKUP($E183,'DTOC Backsheet'!$D$5:$BS$182,AG$9,FALSE))="","",(VLOOKUP($E183,'DTOC Backsheet'!$D$5:$BS$182,AG$9,FALSE))),"")</f>
        <v/>
      </c>
      <c r="AH183" s="197">
        <f t="shared" ca="1" si="50"/>
        <v>76.440106636439396</v>
      </c>
      <c r="AI183" s="197">
        <f t="shared" ca="1" si="51"/>
        <v>107.01965995803221</v>
      </c>
      <c r="AJ183" s="197">
        <f t="shared" ca="1" si="52"/>
        <v>119.18358576532944</v>
      </c>
      <c r="AK183" s="197">
        <f t="shared" ca="1" si="53"/>
        <v>11.32562894305147</v>
      </c>
      <c r="AL183" s="200">
        <f t="shared" ca="1" si="54"/>
        <v>3.0503552417989681</v>
      </c>
      <c r="AM183" s="199">
        <f t="shared" ca="1" si="55"/>
        <v>163.25488549753607</v>
      </c>
      <c r="AN183" s="197" t="str">
        <f t="shared" ca="1" si="56"/>
        <v/>
      </c>
      <c r="AO183" s="197" t="str">
        <f t="shared" ca="1" si="57"/>
        <v/>
      </c>
      <c r="AP183" s="200" t="str">
        <f t="shared" ca="1" si="58"/>
        <v/>
      </c>
      <c r="AQ183" s="196">
        <f t="shared" ca="1" si="59"/>
        <v>-131.31659370977434</v>
      </c>
      <c r="AR183" s="197">
        <f t="shared" ca="1" si="60"/>
        <v>-187.62912016084442</v>
      </c>
      <c r="AS183" s="197">
        <f t="shared" ca="1" si="61"/>
        <v>-176.03612116663572</v>
      </c>
      <c r="AT183" s="197">
        <f t="shared" ca="1" si="62"/>
        <v>-182.20233638318922</v>
      </c>
      <c r="AU183" s="200">
        <f t="shared" ca="1" si="63"/>
        <v>-146.44600393349754</v>
      </c>
      <c r="AV183" s="199">
        <f t="shared" ca="1" si="64"/>
        <v>-75.460585799241528</v>
      </c>
      <c r="AW183" s="197" t="str">
        <f t="shared" ca="1" si="65"/>
        <v/>
      </c>
      <c r="AX183" s="198" t="str">
        <f t="shared" ca="1" si="66"/>
        <v/>
      </c>
      <c r="AY183" s="199" t="str">
        <f t="shared" ca="1" si="67"/>
        <v/>
      </c>
    </row>
    <row r="184" spans="1:52">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49"/>
        <v>E06000040</v>
      </c>
      <c r="F184" s="29" t="str">
        <f ca="1">IF(E184="","",VLOOKUP(E184,'Org list'!$J$9:$K$636,2,0))</f>
        <v>Windsor and Maidenhead</v>
      </c>
      <c r="G184" s="196">
        <f ca="1">IFERROR(IF((VLOOKUP($E184,'DTOC Backsheet'!$D$5:$BS$182,G$9,FALSE))="","",(VLOOKUP($E184,'DTOC Backsheet'!$D$5:$BS$182,G$9,FALSE))),"")</f>
        <v>459.96725656817654</v>
      </c>
      <c r="H184" s="197">
        <f ca="1">IFERROR(IF((VLOOKUP($E184,'DTOC Backsheet'!$D$5:$BS$182,H$9,FALSE))="","",(VLOOKUP($E184,'DTOC Backsheet'!$D$5:$BS$182,H$9,FALSE))),"")</f>
        <v>328.3005465900921</v>
      </c>
      <c r="I184" s="197">
        <f ca="1">IFERROR(IF((VLOOKUP($E184,'DTOC Backsheet'!$D$5:$BS$182,I$9,FALSE))="","",(VLOOKUP($E184,'DTOC Backsheet'!$D$5:$BS$182,I$9,FALSE))),"")</f>
        <v>399.33127170984818</v>
      </c>
      <c r="J184" s="198">
        <f ca="1">IFERROR(IF((VLOOKUP($E184,'DTOC Backsheet'!$D$5:$BS$182,J$9,FALSE))="","",(VLOOKUP($E184,'DTOC Backsheet'!$D$5:$BS$182,J$9,FALSE))),"")</f>
        <v>497.21507583829248</v>
      </c>
      <c r="K184" s="223">
        <f ca="1">IFERROR(IF((VLOOKUP($E184,'DTOC Backsheet'!$D$5:$BS$182,K$9,FALSE))="","",(VLOOKUP($E184,'DTOC Backsheet'!$D$5:$BS$182,K$9,FALSE))),"")</f>
        <v>350.82248382318545</v>
      </c>
      <c r="L184" s="199">
        <f ca="1">IFERROR(IF((VLOOKUP($E184,'DTOC Backsheet'!$D$5:$BS$182,L$9,FALSE))="","",(VLOOKUP($E184,'DTOC Backsheet'!$D$5:$BS$182,L$9,FALSE))),"")</f>
        <v>396.73258664449122</v>
      </c>
      <c r="M184" s="197">
        <f ca="1">IFERROR(IF((VLOOKUP($E184,'DTOC Backsheet'!$D$5:$BS$182,M$9,FALSE))="","",(VLOOKUP($E184,'DTOC Backsheet'!$D$5:$BS$182,M$9,FALSE))),"")</f>
        <v>427.46734886318768</v>
      </c>
      <c r="N184" s="198">
        <f ca="1">IFERROR(IF((VLOOKUP($E184,'DTOC Backsheet'!$D$5:$BS$182,N$9,FALSE))="","",(VLOOKUP($E184,'DTOC Backsheet'!$D$5:$BS$182,N$9,FALSE))),"")</f>
        <v>458.49320482906421</v>
      </c>
      <c r="O184" s="199">
        <f ca="1">IFERROR(IF((VLOOKUP($E184,'DTOC Backsheet'!$D$5:$BS$182,O$9,FALSE))="","",(VLOOKUP($E184,'DTOC Backsheet'!$D$5:$BS$182,O$9,FALSE))),"")</f>
        <v>518.82125809604645</v>
      </c>
      <c r="P184" s="197">
        <f ca="1">IFERROR(IF((VLOOKUP($E184,'DTOC Backsheet'!$D$5:$BS$182,P$9,FALSE))="","",(VLOOKUP($E184,'DTOC Backsheet'!$D$5:$BS$182,P$9,FALSE))),"")</f>
        <v>468.83515681768972</v>
      </c>
      <c r="Q184" s="197">
        <f ca="1">IFERROR(IF((VLOOKUP($E184,'DTOC Backsheet'!$D$5:$BS$182,Q$9,FALSE))="","",(VLOOKUP($E184,'DTOC Backsheet'!$D$5:$BS$182,Q$9,FALSE))),"")</f>
        <v>370.59523121907125</v>
      </c>
      <c r="R184" s="197">
        <f ca="1">IFERROR(IF((VLOOKUP($E184,'DTOC Backsheet'!$D$5:$BS$182,R$9,FALSE))="","",(VLOOKUP($E184,'DTOC Backsheet'!$D$5:$BS$182,R$9,FALSE))),"")</f>
        <v>427.46734886318768</v>
      </c>
      <c r="S184" s="197">
        <f ca="1">IFERROR(IF((VLOOKUP($E184,'DTOC Backsheet'!$D$5:$BS$182,S$9,FALSE))="","",(VLOOKUP($E184,'DTOC Backsheet'!$D$5:$BS$182,S$9,FALSE))),"")</f>
        <v>417.98722620694764</v>
      </c>
      <c r="T184" s="223">
        <f ca="1">IFERROR(IF((VLOOKUP($E184,'DTOC Backsheet'!$D$5:$BS$182,T$9,FALSE))="","",(VLOOKUP($E184,'DTOC Backsheet'!$D$5:$BS$182,T$9,FALSE))),"")</f>
        <v>394.65519449801155</v>
      </c>
      <c r="U184" s="199">
        <f ca="1">IFERROR(IF((VLOOKUP($E184,'DTOC Backsheet'!$D$5:$BS$182,U$9,FALSE))="","",(VLOOKUP($E184,'DTOC Backsheet'!$D$5:$BS$182,U$9,FALSE))),"")</f>
        <v>407.81036764794527</v>
      </c>
      <c r="V184" s="197">
        <f ca="1">IFERROR(IF((VLOOKUP($E184,'DTOC Backsheet'!$D$5:$BS$182,V$9,FALSE))="","",(VLOOKUP($E184,'DTOC Backsheet'!$D$5:$BS$182,V$9,FALSE))),"")</f>
        <v>405.36901615262207</v>
      </c>
      <c r="W184" s="197">
        <f ca="1">IFERROR(IF((VLOOKUP($E184,'DTOC Backsheet'!$D$5:$BS$182,W$9,FALSE))="","",(VLOOKUP($E184,'DTOC Backsheet'!$D$5:$BS$182,W$9,FALSE))),"")</f>
        <v>366.13975652494895</v>
      </c>
      <c r="X184" s="200">
        <f ca="1">IFERROR(IF((VLOOKUP($E184,'DTOC Backsheet'!$D$5:$BS$182,X$9,FALSE))="","",(VLOOKUP($E184,'DTOC Backsheet'!$D$5:$BS$182,X$9,FALSE))),"")</f>
        <v>405.36901615262207</v>
      </c>
      <c r="Y184" s="196">
        <f ca="1">IFERROR(IF((VLOOKUP($E184,'DTOC Backsheet'!$D$5:$BS$182,Y$9,FALSE))="","",(VLOOKUP($E184,'DTOC Backsheet'!$D$5:$BS$182,Y$9,FALSE))),"")</f>
        <v>292.16014367867064</v>
      </c>
      <c r="Z184" s="197">
        <f ca="1">IFERROR(IF((VLOOKUP($E184,'DTOC Backsheet'!$D$5:$BS$182,Z$9,FALSE))="","",(VLOOKUP($E184,'DTOC Backsheet'!$D$5:$BS$182,Z$9,FALSE))),"")</f>
        <v>465.3878394881479</v>
      </c>
      <c r="AA184" s="197">
        <f ca="1">IFERROR(IF((VLOOKUP($E184,'DTOC Backsheet'!$D$5:$BS$182,AA$9,FALSE))="","",(VLOOKUP($E184,'DTOC Backsheet'!$D$5:$BS$182,AA$9,FALSE))),"")</f>
        <v>479.17710880631523</v>
      </c>
      <c r="AB184" s="197">
        <f ca="1">IFERROR(IF((VLOOKUP($E184,'DTOC Backsheet'!$D$5:$BS$182,AB$9,FALSE))="","",(VLOOKUP($E184,'DTOC Backsheet'!$D$5:$BS$182,AB$9,FALSE))),"")</f>
        <v>469.69698615007525</v>
      </c>
      <c r="AC184" s="223">
        <f ca="1">IFERROR(IF((VLOOKUP($E184,'DTOC Backsheet'!$D$5:$BS$182,AC$9,FALSE))="","",(VLOOKUP($E184,'DTOC Backsheet'!$D$5:$BS$182,AC$9,FALSE))),"")</f>
        <v>461.07869282622062</v>
      </c>
      <c r="AD184" s="199">
        <f ca="1">IFERROR(IF((VLOOKUP($E184,'DTOC Backsheet'!$D$5:$BS$182,AD$9,FALSE))="","",(VLOOKUP($E184,'DTOC Backsheet'!$D$5:$BS$182,AD$9,FALSE))),"")</f>
        <v>310.25855965876525</v>
      </c>
      <c r="AE184" s="197" t="str">
        <f ca="1">IFERROR(IF((VLOOKUP($E184,'DTOC Backsheet'!$D$5:$BS$182,AE$9,FALSE))="","",(VLOOKUP($E184,'DTOC Backsheet'!$D$5:$BS$182,AE$9,FALSE))),"")</f>
        <v/>
      </c>
      <c r="AF184" s="197" t="str">
        <f ca="1">IFERROR(IF((VLOOKUP($E184,'DTOC Backsheet'!$D$5:$BS$182,AF$9,FALSE))="","",(VLOOKUP($E184,'DTOC Backsheet'!$D$5:$BS$182,AF$9,FALSE))),"")</f>
        <v/>
      </c>
      <c r="AG184" s="201" t="str">
        <f ca="1">IFERROR(IF((VLOOKUP($E184,'DTOC Backsheet'!$D$5:$BS$182,AG$9,FALSE))="","",(VLOOKUP($E184,'DTOC Backsheet'!$D$5:$BS$182,AG$9,FALSE))),"")</f>
        <v/>
      </c>
      <c r="AH184" s="197">
        <f t="shared" ca="1" si="50"/>
        <v>167.8071128895059</v>
      </c>
      <c r="AI184" s="197">
        <f t="shared" ca="1" si="51"/>
        <v>-137.08729289805581</v>
      </c>
      <c r="AJ184" s="197">
        <f t="shared" ca="1" si="52"/>
        <v>-79.845837096467051</v>
      </c>
      <c r="AK184" s="197">
        <f t="shared" ca="1" si="53"/>
        <v>27.518089688217231</v>
      </c>
      <c r="AL184" s="200">
        <f t="shared" ca="1" si="54"/>
        <v>-110.25620900303517</v>
      </c>
      <c r="AM184" s="199">
        <f t="shared" ca="1" si="55"/>
        <v>86.47402698572597</v>
      </c>
      <c r="AN184" s="197" t="str">
        <f t="shared" ca="1" si="56"/>
        <v/>
      </c>
      <c r="AO184" s="197" t="str">
        <f t="shared" ca="1" si="57"/>
        <v/>
      </c>
      <c r="AP184" s="200" t="str">
        <f t="shared" ca="1" si="58"/>
        <v/>
      </c>
      <c r="AQ184" s="196">
        <f t="shared" ca="1" si="59"/>
        <v>176.67501313901909</v>
      </c>
      <c r="AR184" s="197">
        <f t="shared" ca="1" si="60"/>
        <v>-94.792608269076652</v>
      </c>
      <c r="AS184" s="197">
        <f t="shared" ca="1" si="61"/>
        <v>-51.709759943127551</v>
      </c>
      <c r="AT184" s="197">
        <f t="shared" ca="1" si="62"/>
        <v>-51.709759943127608</v>
      </c>
      <c r="AU184" s="200">
        <f t="shared" ca="1" si="63"/>
        <v>-66.423498328209064</v>
      </c>
      <c r="AV184" s="199">
        <f t="shared" ca="1" si="64"/>
        <v>97.55180798918002</v>
      </c>
      <c r="AW184" s="197" t="str">
        <f t="shared" ca="1" si="65"/>
        <v/>
      </c>
      <c r="AX184" s="198" t="str">
        <f t="shared" ca="1" si="66"/>
        <v/>
      </c>
      <c r="AY184" s="199" t="str">
        <f t="shared" ca="1" si="67"/>
        <v/>
      </c>
    </row>
    <row r="185" spans="1:52">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49"/>
        <v>E08000015</v>
      </c>
      <c r="F185" s="29" t="str">
        <f ca="1">IF(E185="","",VLOOKUP(E185,'Org list'!$J$9:$K$636,2,0))</f>
        <v>Wirral</v>
      </c>
      <c r="G185" s="196">
        <f ca="1">IFERROR(IF((VLOOKUP($E185,'DTOC Backsheet'!$D$5:$BS$182,G$9,FALSE))="","",(VLOOKUP($E185,'DTOC Backsheet'!$D$5:$BS$182,G$9,FALSE))),"")</f>
        <v>405.88434064422847</v>
      </c>
      <c r="H185" s="197">
        <f ca="1">IFERROR(IF((VLOOKUP($E185,'DTOC Backsheet'!$D$5:$BS$182,H$9,FALSE))="","",(VLOOKUP($E185,'DTOC Backsheet'!$D$5:$BS$182,H$9,FALSE))),"")</f>
        <v>471.50165418497011</v>
      </c>
      <c r="I185" s="197">
        <f ca="1">IFERROR(IF((VLOOKUP($E185,'DTOC Backsheet'!$D$5:$BS$182,I$9,FALSE))="","",(VLOOKUP($E185,'DTOC Backsheet'!$D$5:$BS$182,I$9,FALSE))),"")</f>
        <v>480.14585117836117</v>
      </c>
      <c r="J185" s="198">
        <f ca="1">IFERROR(IF((VLOOKUP($E185,'DTOC Backsheet'!$D$5:$BS$182,J$9,FALSE))="","",(VLOOKUP($E185,'DTOC Backsheet'!$D$5:$BS$182,J$9,FALSE))),"")</f>
        <v>303.72564890415157</v>
      </c>
      <c r="K185" s="223">
        <f ca="1">IFERROR(IF((VLOOKUP($E185,'DTOC Backsheet'!$D$5:$BS$182,K$9,FALSE))="","",(VLOOKUP($E185,'DTOC Backsheet'!$D$5:$BS$182,K$9,FALSE))),"")</f>
        <v>319.44237071031728</v>
      </c>
      <c r="L185" s="199">
        <f ca="1">IFERROR(IF((VLOOKUP($E185,'DTOC Backsheet'!$D$5:$BS$182,L$9,FALSE))="","",(VLOOKUP($E185,'DTOC Backsheet'!$D$5:$BS$182,L$9,FALSE))),"")</f>
        <v>368.16420830943082</v>
      </c>
      <c r="M185" s="197">
        <f ca="1">IFERROR(IF((VLOOKUP($E185,'DTOC Backsheet'!$D$5:$BS$182,M$9,FALSE))="","",(VLOOKUP($E185,'DTOC Backsheet'!$D$5:$BS$182,M$9,FALSE))),"")</f>
        <v>319.88901376000621</v>
      </c>
      <c r="N185" s="198">
        <f ca="1">IFERROR(IF((VLOOKUP($E185,'DTOC Backsheet'!$D$5:$BS$182,N$9,FALSE))="","",(VLOOKUP($E185,'DTOC Backsheet'!$D$5:$BS$182,N$9,FALSE))),"")</f>
        <v>295.91698693032509</v>
      </c>
      <c r="O185" s="199">
        <f ca="1">IFERROR(IF((VLOOKUP($E185,'DTOC Backsheet'!$D$5:$BS$182,O$9,FALSE))="","",(VLOOKUP($E185,'DTOC Backsheet'!$D$5:$BS$182,O$9,FALSE))),"")</f>
        <v>420.49292963538898</v>
      </c>
      <c r="P185" s="197">
        <f ca="1">IFERROR(IF((VLOOKUP($E185,'DTOC Backsheet'!$D$5:$BS$182,P$9,FALSE))="","",(VLOOKUP($E185,'DTOC Backsheet'!$D$5:$BS$182,P$9,FALSE))),"")</f>
        <v>320.89470769990277</v>
      </c>
      <c r="Q185" s="197">
        <f ca="1">IFERROR(IF((VLOOKUP($E185,'DTOC Backsheet'!$D$5:$BS$182,Q$9,FALSE))="","",(VLOOKUP($E185,'DTOC Backsheet'!$D$5:$BS$182,Q$9,FALSE))),"")</f>
        <v>304.43856884349748</v>
      </c>
      <c r="R185" s="197">
        <f ca="1">IFERROR(IF((VLOOKUP($E185,'DTOC Backsheet'!$D$5:$BS$182,R$9,FALSE))="","",(VLOOKUP($E185,'DTOC Backsheet'!$D$5:$BS$182,R$9,FALSE))),"")</f>
        <v>278.69267418105693</v>
      </c>
      <c r="S185" s="197">
        <f ca="1">IFERROR(IF((VLOOKUP($E185,'DTOC Backsheet'!$D$5:$BS$182,S$9,FALSE))="","",(VLOOKUP($E185,'DTOC Backsheet'!$D$5:$BS$182,S$9,FALSE))),"")</f>
        <v>287.98242998709219</v>
      </c>
      <c r="T185" s="223">
        <f ca="1">IFERROR(IF((VLOOKUP($E185,'DTOC Backsheet'!$D$5:$BS$182,T$9,FALSE))="","",(VLOOKUP($E185,'DTOC Backsheet'!$D$5:$BS$182,T$9,FALSE))),"")</f>
        <v>278.69267418105693</v>
      </c>
      <c r="U185" s="199">
        <f ca="1">IFERROR(IF((VLOOKUP($E185,'DTOC Backsheet'!$D$5:$BS$182,U$9,FALSE))="","",(VLOOKUP($E185,'DTOC Backsheet'!$D$5:$BS$182,U$9,FALSE))),"")</f>
        <v>287.98242998709219</v>
      </c>
      <c r="V185" s="197">
        <f ca="1">IFERROR(IF((VLOOKUP($E185,'DTOC Backsheet'!$D$5:$BS$182,V$9,FALSE))="","",(VLOOKUP($E185,'DTOC Backsheet'!$D$5:$BS$182,V$9,FALSE))),"")</f>
        <v>287.52743488639294</v>
      </c>
      <c r="W185" s="197">
        <f ca="1">IFERROR(IF((VLOOKUP($E185,'DTOC Backsheet'!$D$5:$BS$182,W$9,FALSE))="","",(VLOOKUP($E185,'DTOC Backsheet'!$D$5:$BS$182,W$9,FALSE))),"")</f>
        <v>259.70219925222591</v>
      </c>
      <c r="X185" s="200">
        <f ca="1">IFERROR(IF((VLOOKUP($E185,'DTOC Backsheet'!$D$5:$BS$182,X$9,FALSE))="","",(VLOOKUP($E185,'DTOC Backsheet'!$D$5:$BS$182,X$9,FALSE))),"")</f>
        <v>287.52743488639294</v>
      </c>
      <c r="Y185" s="196">
        <f ca="1">IFERROR(IF((VLOOKUP($E185,'DTOC Backsheet'!$D$5:$BS$182,Y$9,FALSE))="","",(VLOOKUP($E185,'DTOC Backsheet'!$D$5:$BS$182,Y$9,FALSE))),"")</f>
        <v>318.31707757445332</v>
      </c>
      <c r="Z185" s="197">
        <f ca="1">IFERROR(IF((VLOOKUP($E185,'DTOC Backsheet'!$D$5:$BS$182,Z$9,FALSE))="","",(VLOOKUP($E185,'DTOC Backsheet'!$D$5:$BS$182,Z$9,FALSE))),"")</f>
        <v>419.70696154261253</v>
      </c>
      <c r="AA185" s="197">
        <f ca="1">IFERROR(IF((VLOOKUP($E185,'DTOC Backsheet'!$D$5:$BS$182,AA$9,FALSE))="","",(VLOOKUP($E185,'DTOC Backsheet'!$D$5:$BS$182,AA$9,FALSE))),"")</f>
        <v>297.09593906948976</v>
      </c>
      <c r="AB185" s="197">
        <f ca="1">IFERROR(IF((VLOOKUP($E185,'DTOC Backsheet'!$D$5:$BS$182,AB$9,FALSE))="","",(VLOOKUP($E185,'DTOC Backsheet'!$D$5:$BS$182,AB$9,FALSE))),"")</f>
        <v>287.27133790978439</v>
      </c>
      <c r="AC185" s="223">
        <f ca="1">IFERROR(IF((VLOOKUP($E185,'DTOC Backsheet'!$D$5:$BS$182,AC$9,FALSE))="","",(VLOOKUP($E185,'DTOC Backsheet'!$D$5:$BS$182,AC$9,FALSE))),"")</f>
        <v>184.70250180246057</v>
      </c>
      <c r="AD185" s="199">
        <f ca="1">IFERROR(IF((VLOOKUP($E185,'DTOC Backsheet'!$D$5:$BS$182,AD$9,FALSE))="","",(VLOOKUP($E185,'DTOC Backsheet'!$D$5:$BS$182,AD$9,FALSE))),"")</f>
        <v>180.77266133857844</v>
      </c>
      <c r="AE185" s="197" t="str">
        <f ca="1">IFERROR(IF((VLOOKUP($E185,'DTOC Backsheet'!$D$5:$BS$182,AE$9,FALSE))="","",(VLOOKUP($E185,'DTOC Backsheet'!$D$5:$BS$182,AE$9,FALSE))),"")</f>
        <v/>
      </c>
      <c r="AF185" s="197" t="str">
        <f ca="1">IFERROR(IF((VLOOKUP($E185,'DTOC Backsheet'!$D$5:$BS$182,AF$9,FALSE))="","",(VLOOKUP($E185,'DTOC Backsheet'!$D$5:$BS$182,AF$9,FALSE))),"")</f>
        <v/>
      </c>
      <c r="AG185" s="201" t="str">
        <f ca="1">IFERROR(IF((VLOOKUP($E185,'DTOC Backsheet'!$D$5:$BS$182,AG$9,FALSE))="","",(VLOOKUP($E185,'DTOC Backsheet'!$D$5:$BS$182,AG$9,FALSE))),"")</f>
        <v/>
      </c>
      <c r="AH185" s="197">
        <f t="shared" ca="1" si="50"/>
        <v>87.567263069775152</v>
      </c>
      <c r="AI185" s="197">
        <f t="shared" ca="1" si="51"/>
        <v>51.794692642357575</v>
      </c>
      <c r="AJ185" s="197">
        <f t="shared" ca="1" si="52"/>
        <v>183.04991210887141</v>
      </c>
      <c r="AK185" s="197">
        <f t="shared" ca="1" si="53"/>
        <v>16.454310994367177</v>
      </c>
      <c r="AL185" s="200">
        <f t="shared" ca="1" si="54"/>
        <v>134.7398689078567</v>
      </c>
      <c r="AM185" s="199">
        <f t="shared" ca="1" si="55"/>
        <v>187.39154697085237</v>
      </c>
      <c r="AN185" s="197" t="str">
        <f t="shared" ca="1" si="56"/>
        <v/>
      </c>
      <c r="AO185" s="197" t="str">
        <f t="shared" ca="1" si="57"/>
        <v/>
      </c>
      <c r="AP185" s="200" t="str">
        <f t="shared" ca="1" si="58"/>
        <v/>
      </c>
      <c r="AQ185" s="196">
        <f t="shared" ca="1" si="59"/>
        <v>2.5776301254494456</v>
      </c>
      <c r="AR185" s="197">
        <f t="shared" ca="1" si="60"/>
        <v>-115.26839269911505</v>
      </c>
      <c r="AS185" s="197">
        <f t="shared" ca="1" si="61"/>
        <v>-18.40326488843283</v>
      </c>
      <c r="AT185" s="197">
        <f t="shared" ca="1" si="62"/>
        <v>0.71109207730779644</v>
      </c>
      <c r="AU185" s="200">
        <f t="shared" ca="1" si="63"/>
        <v>93.990172378596355</v>
      </c>
      <c r="AV185" s="199">
        <f t="shared" ca="1" si="64"/>
        <v>107.20976864851374</v>
      </c>
      <c r="AW185" s="197" t="str">
        <f t="shared" ca="1" si="65"/>
        <v/>
      </c>
      <c r="AX185" s="198" t="str">
        <f t="shared" ca="1" si="66"/>
        <v/>
      </c>
      <c r="AY185" s="199" t="str">
        <f t="shared" ca="1" si="67"/>
        <v/>
      </c>
    </row>
    <row r="186" spans="1:52">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49"/>
        <v>E06000041</v>
      </c>
      <c r="F186" s="29" t="str">
        <f ca="1">IF(E186="","",VLOOKUP(E186,'Org list'!$J$9:$K$636,2,0))</f>
        <v>Wokingham</v>
      </c>
      <c r="G186" s="196">
        <f ca="1">IFERROR(IF((VLOOKUP($E186,'DTOC Backsheet'!$D$5:$BS$182,G$9,FALSE))="","",(VLOOKUP($E186,'DTOC Backsheet'!$D$5:$BS$182,G$9,FALSE))),"")</f>
        <v>334.61415305795714</v>
      </c>
      <c r="H186" s="197">
        <f ca="1">IFERROR(IF((VLOOKUP($E186,'DTOC Backsheet'!$D$5:$BS$182,H$9,FALSE))="","",(VLOOKUP($E186,'DTOC Backsheet'!$D$5:$BS$182,H$9,FALSE))),"")</f>
        <v>284.18187640089656</v>
      </c>
      <c r="I186" s="197">
        <f ca="1">IFERROR(IF((VLOOKUP($E186,'DTOC Backsheet'!$D$5:$BS$182,I$9,FALSE))="","",(VLOOKUP($E186,'DTOC Backsheet'!$D$5:$BS$182,I$9,FALSE))),"")</f>
        <v>232.14857508805639</v>
      </c>
      <c r="J186" s="198">
        <f ca="1">IFERROR(IF((VLOOKUP($E186,'DTOC Backsheet'!$D$5:$BS$182,J$9,FALSE))="","",(VLOOKUP($E186,'DTOC Backsheet'!$D$5:$BS$182,J$9,FALSE))),"")</f>
        <v>253.7624079410823</v>
      </c>
      <c r="K186" s="223">
        <f ca="1">IFERROR(IF((VLOOKUP($E186,'DTOC Backsheet'!$D$5:$BS$182,K$9,FALSE))="","",(VLOOKUP($E186,'DTOC Backsheet'!$D$5:$BS$182,K$9,FALSE))),"")</f>
        <v>265.77009285943001</v>
      </c>
      <c r="L186" s="199">
        <f ca="1">IFERROR(IF((VLOOKUP($E186,'DTOC Backsheet'!$D$5:$BS$182,L$9,FALSE))="","",(VLOOKUP($E186,'DTOC Backsheet'!$D$5:$BS$182,L$9,FALSE))),"")</f>
        <v>240.95421069484468</v>
      </c>
      <c r="M186" s="197">
        <f ca="1">IFERROR(IF((VLOOKUP($E186,'DTOC Backsheet'!$D$5:$BS$182,M$9,FALSE))="","",(VLOOKUP($E186,'DTOC Backsheet'!$D$5:$BS$182,M$9,FALSE))),"")</f>
        <v>305.83670262103186</v>
      </c>
      <c r="N186" s="198">
        <f ca="1">IFERROR(IF((VLOOKUP($E186,'DTOC Backsheet'!$D$5:$BS$182,N$9,FALSE))="","",(VLOOKUP($E186,'DTOC Backsheet'!$D$5:$BS$182,N$9,FALSE))),"")</f>
        <v>288.26905912843995</v>
      </c>
      <c r="O186" s="199">
        <f ca="1">IFERROR(IF((VLOOKUP($E186,'DTOC Backsheet'!$D$5:$BS$182,O$9,FALSE))="","",(VLOOKUP($E186,'DTOC Backsheet'!$D$5:$BS$182,O$9,FALSE))),"")</f>
        <v>237.16318714999073</v>
      </c>
      <c r="P186" s="197">
        <f ca="1">IFERROR(IF((VLOOKUP($E186,'DTOC Backsheet'!$D$5:$BS$182,P$9,FALSE))="","",(VLOOKUP($E186,'DTOC Backsheet'!$D$5:$BS$182,P$9,FALSE))),"")</f>
        <v>285.07494212978685</v>
      </c>
      <c r="Q186" s="197">
        <f ca="1">IFERROR(IF((VLOOKUP($E186,'DTOC Backsheet'!$D$5:$BS$182,Q$9,FALSE))="","",(VLOOKUP($E186,'DTOC Backsheet'!$D$5:$BS$182,Q$9,FALSE))),"")</f>
        <v>285.07494212978685</v>
      </c>
      <c r="R186" s="197">
        <f ca="1">IFERROR(IF((VLOOKUP($E186,'DTOC Backsheet'!$D$5:$BS$182,R$9,FALSE))="","",(VLOOKUP($E186,'DTOC Backsheet'!$D$5:$BS$182,R$9,FALSE))),"")</f>
        <v>255.52935989224591</v>
      </c>
      <c r="S186" s="197">
        <f ca="1">IFERROR(IF((VLOOKUP($E186,'DTOC Backsheet'!$D$5:$BS$182,S$9,FALSE))="","",(VLOOKUP($E186,'DTOC Backsheet'!$D$5:$BS$182,S$9,FALSE))),"")</f>
        <v>255.52935989224591</v>
      </c>
      <c r="T186" s="223">
        <f ca="1">IFERROR(IF((VLOOKUP($E186,'DTOC Backsheet'!$D$5:$BS$182,T$9,FALSE))="","",(VLOOKUP($E186,'DTOC Backsheet'!$D$5:$BS$182,T$9,FALSE))),"")</f>
        <v>224.34480185266003</v>
      </c>
      <c r="U186" s="199">
        <f ca="1">IFERROR(IF((VLOOKUP($E186,'DTOC Backsheet'!$D$5:$BS$182,U$9,FALSE))="","",(VLOOKUP($E186,'DTOC Backsheet'!$D$5:$BS$182,U$9,FALSE))),"")</f>
        <v>231.82296191441537</v>
      </c>
      <c r="V186" s="197">
        <f ca="1">IFERROR(IF((VLOOKUP($E186,'DTOC Backsheet'!$D$5:$BS$182,V$9,FALSE))="","",(VLOOKUP($E186,'DTOC Backsheet'!$D$5:$BS$182,V$9,FALSE))),"")</f>
        <v>230.14445783403653</v>
      </c>
      <c r="W186" s="197">
        <f ca="1">IFERROR(IF((VLOOKUP($E186,'DTOC Backsheet'!$D$5:$BS$182,W$9,FALSE))="","",(VLOOKUP($E186,'DTOC Backsheet'!$D$5:$BS$182,W$9,FALSE))),"")</f>
        <v>207.87241352751684</v>
      </c>
      <c r="X186" s="200">
        <f ca="1">IFERROR(IF((VLOOKUP($E186,'DTOC Backsheet'!$D$5:$BS$182,X$9,FALSE))="","",(VLOOKUP($E186,'DTOC Backsheet'!$D$5:$BS$182,X$9,FALSE))),"")</f>
        <v>230.14445783403653</v>
      </c>
      <c r="Y186" s="196">
        <f ca="1">IFERROR(IF((VLOOKUP($E186,'DTOC Backsheet'!$D$5:$BS$182,Y$9,FALSE))="","",(VLOOKUP($E186,'DTOC Backsheet'!$D$5:$BS$182,Y$9,FALSE))),"")</f>
        <v>358.53963309880754</v>
      </c>
      <c r="Z186" s="197">
        <f ca="1">IFERROR(IF((VLOOKUP($E186,'DTOC Backsheet'!$D$5:$BS$182,Z$9,FALSE))="","",(VLOOKUP($E186,'DTOC Backsheet'!$D$5:$BS$182,Z$9,FALSE))),"")</f>
        <v>175.67643492591907</v>
      </c>
      <c r="AA186" s="197">
        <f ca="1">IFERROR(IF((VLOOKUP($E186,'DTOC Backsheet'!$D$5:$BS$182,AA$9,FALSE))="","",(VLOOKUP($E186,'DTOC Backsheet'!$D$5:$BS$182,AA$9,FALSE))),"")</f>
        <v>251.53671364392957</v>
      </c>
      <c r="AB186" s="197">
        <f ca="1">IFERROR(IF((VLOOKUP($E186,'DTOC Backsheet'!$D$5:$BS$182,AB$9,FALSE))="","",(VLOOKUP($E186,'DTOC Backsheet'!$D$5:$BS$182,AB$9,FALSE))),"")</f>
        <v>221.19260215672534</v>
      </c>
      <c r="AC186" s="223">
        <f ca="1">IFERROR(IF((VLOOKUP($E186,'DTOC Backsheet'!$D$5:$BS$182,AC$9,FALSE))="","",(VLOOKUP($E186,'DTOC Backsheet'!$D$5:$BS$182,AC$9,FALSE))),"")</f>
        <v>227.58083615403154</v>
      </c>
      <c r="AD186" s="199">
        <f ca="1">IFERROR(IF((VLOOKUP($E186,'DTOC Backsheet'!$D$5:$BS$182,AD$9,FALSE))="","",(VLOOKUP($E186,'DTOC Backsheet'!$D$5:$BS$182,AD$9,FALSE))),"")</f>
        <v>220.39407290706208</v>
      </c>
      <c r="AE186" s="197" t="str">
        <f ca="1">IFERROR(IF((VLOOKUP($E186,'DTOC Backsheet'!$D$5:$BS$182,AE$9,FALSE))="","",(VLOOKUP($E186,'DTOC Backsheet'!$D$5:$BS$182,AE$9,FALSE))),"")</f>
        <v/>
      </c>
      <c r="AF186" s="197" t="str">
        <f ca="1">IFERROR(IF((VLOOKUP($E186,'DTOC Backsheet'!$D$5:$BS$182,AF$9,FALSE))="","",(VLOOKUP($E186,'DTOC Backsheet'!$D$5:$BS$182,AF$9,FALSE))),"")</f>
        <v/>
      </c>
      <c r="AG186" s="201" t="str">
        <f ca="1">IFERROR(IF((VLOOKUP($E186,'DTOC Backsheet'!$D$5:$BS$182,AG$9,FALSE))="","",(VLOOKUP($E186,'DTOC Backsheet'!$D$5:$BS$182,AG$9,FALSE))),"")</f>
        <v/>
      </c>
      <c r="AH186" s="197">
        <f t="shared" ca="1" si="50"/>
        <v>-23.925480040850402</v>
      </c>
      <c r="AI186" s="197">
        <f t="shared" ca="1" si="51"/>
        <v>108.50544147497749</v>
      </c>
      <c r="AJ186" s="197">
        <f t="shared" ca="1" si="52"/>
        <v>-19.388138555873184</v>
      </c>
      <c r="AK186" s="197">
        <f t="shared" ca="1" si="53"/>
        <v>32.569805784356959</v>
      </c>
      <c r="AL186" s="200">
        <f t="shared" ca="1" si="54"/>
        <v>38.189256705398464</v>
      </c>
      <c r="AM186" s="199">
        <f t="shared" ca="1" si="55"/>
        <v>20.560137787782594</v>
      </c>
      <c r="AN186" s="197" t="str">
        <f t="shared" ca="1" si="56"/>
        <v/>
      </c>
      <c r="AO186" s="197" t="str">
        <f t="shared" ca="1" si="57"/>
        <v/>
      </c>
      <c r="AP186" s="200" t="str">
        <f t="shared" ca="1" si="58"/>
        <v/>
      </c>
      <c r="AQ186" s="196">
        <f t="shared" ca="1" si="59"/>
        <v>-73.464690969020694</v>
      </c>
      <c r="AR186" s="197">
        <f t="shared" ca="1" si="60"/>
        <v>109.39850720386778</v>
      </c>
      <c r="AS186" s="197">
        <f t="shared" ca="1" si="61"/>
        <v>3.9926462483163334</v>
      </c>
      <c r="AT186" s="197">
        <f t="shared" ca="1" si="62"/>
        <v>34.336757735520564</v>
      </c>
      <c r="AU186" s="200">
        <f t="shared" ca="1" si="63"/>
        <v>-3.236034301371518</v>
      </c>
      <c r="AV186" s="199">
        <f t="shared" ca="1" si="64"/>
        <v>11.428889007353291</v>
      </c>
      <c r="AW186" s="197" t="str">
        <f t="shared" ca="1" si="65"/>
        <v/>
      </c>
      <c r="AX186" s="198" t="str">
        <f t="shared" ca="1" si="66"/>
        <v/>
      </c>
      <c r="AY186" s="199" t="str">
        <f t="shared" ca="1" si="67"/>
        <v/>
      </c>
    </row>
    <row r="187" spans="1:52">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49"/>
        <v>E08000031</v>
      </c>
      <c r="F187" s="29" t="str">
        <f ca="1">IF(E187="","",VLOOKUP(E187,'Org list'!$J$9:$K$636,2,0))</f>
        <v>Wolverhampton</v>
      </c>
      <c r="G187" s="196">
        <f ca="1">IFERROR(IF((VLOOKUP($E187,'DTOC Backsheet'!$D$5:$BS$182,G$9,FALSE))="","",(VLOOKUP($E187,'DTOC Backsheet'!$D$5:$BS$182,G$9,FALSE))),"")</f>
        <v>525.33059597850365</v>
      </c>
      <c r="H187" s="197">
        <f ca="1">IFERROR(IF((VLOOKUP($E187,'DTOC Backsheet'!$D$5:$BS$182,H$9,FALSE))="","",(VLOOKUP($E187,'DTOC Backsheet'!$D$5:$BS$182,H$9,FALSE))),"")</f>
        <v>518.78912304007406</v>
      </c>
      <c r="I187" s="197">
        <f ca="1">IFERROR(IF((VLOOKUP($E187,'DTOC Backsheet'!$D$5:$BS$182,I$9,FALSE))="","",(VLOOKUP($E187,'DTOC Backsheet'!$D$5:$BS$182,I$9,FALSE))),"")</f>
        <v>482.05623653966143</v>
      </c>
      <c r="J187" s="198">
        <f ca="1">IFERROR(IF((VLOOKUP($E187,'DTOC Backsheet'!$D$5:$BS$182,J$9,FALSE))="","",(VLOOKUP($E187,'DTOC Backsheet'!$D$5:$BS$182,J$9,FALSE))),"")</f>
        <v>476.52114405329792</v>
      </c>
      <c r="K187" s="223">
        <f ca="1">IFERROR(IF((VLOOKUP($E187,'DTOC Backsheet'!$D$5:$BS$182,K$9,FALSE))="","",(VLOOKUP($E187,'DTOC Backsheet'!$D$5:$BS$182,K$9,FALSE))),"")</f>
        <v>620.93673892478319</v>
      </c>
      <c r="L187" s="199">
        <f ca="1">IFERROR(IF((VLOOKUP($E187,'DTOC Backsheet'!$D$5:$BS$182,L$9,FALSE))="","",(VLOOKUP($E187,'DTOC Backsheet'!$D$5:$BS$182,L$9,FALSE))),"")</f>
        <v>605.84103214379161</v>
      </c>
      <c r="M187" s="197">
        <f ca="1">IFERROR(IF((VLOOKUP($E187,'DTOC Backsheet'!$D$5:$BS$182,M$9,FALSE))="","",(VLOOKUP($E187,'DTOC Backsheet'!$D$5:$BS$182,M$9,FALSE))),"")</f>
        <v>469.59107385180812</v>
      </c>
      <c r="N187" s="198">
        <f ca="1">IFERROR(IF((VLOOKUP($E187,'DTOC Backsheet'!$D$5:$BS$182,N$9,FALSE))="","",(VLOOKUP($E187,'DTOC Backsheet'!$D$5:$BS$182,N$9,FALSE))),"")</f>
        <v>400.13387321777861</v>
      </c>
      <c r="O187" s="199">
        <f ca="1">IFERROR(IF((VLOOKUP($E187,'DTOC Backsheet'!$D$5:$BS$182,O$9,FALSE))="","",(VLOOKUP($E187,'DTOC Backsheet'!$D$5:$BS$182,O$9,FALSE))),"")</f>
        <v>423.28627342912188</v>
      </c>
      <c r="P187" s="197">
        <f ca="1">IFERROR(IF((VLOOKUP($E187,'DTOC Backsheet'!$D$5:$BS$182,P$9,FALSE))="","",(VLOOKUP($E187,'DTOC Backsheet'!$D$5:$BS$182,P$9,FALSE))),"")</f>
        <v>342.57620099150262</v>
      </c>
      <c r="Q187" s="197">
        <f ca="1">IFERROR(IF((VLOOKUP($E187,'DTOC Backsheet'!$D$5:$BS$182,Q$9,FALSE))="","",(VLOOKUP($E187,'DTOC Backsheet'!$D$5:$BS$182,Q$9,FALSE))),"")</f>
        <v>316.46663932401765</v>
      </c>
      <c r="R187" s="197">
        <f ca="1">IFERROR(IF((VLOOKUP($E187,'DTOC Backsheet'!$D$5:$BS$182,R$9,FALSE))="","",(VLOOKUP($E187,'DTOC Backsheet'!$D$5:$BS$182,R$9,FALSE))),"")</f>
        <v>292.0706725285055</v>
      </c>
      <c r="S187" s="197">
        <f ca="1">IFERROR(IF((VLOOKUP($E187,'DTOC Backsheet'!$D$5:$BS$182,S$9,FALSE))="","",(VLOOKUP($E187,'DTOC Backsheet'!$D$5:$BS$182,S$9,FALSE))),"")</f>
        <v>268.7303913716521</v>
      </c>
      <c r="T187" s="223">
        <f ca="1">IFERROR(IF((VLOOKUP($E187,'DTOC Backsheet'!$D$5:$BS$182,T$9,FALSE))="","",(VLOOKUP($E187,'DTOC Backsheet'!$D$5:$BS$182,T$9,FALSE))),"")</f>
        <v>248.5662082873437</v>
      </c>
      <c r="U187" s="199">
        <f ca="1">IFERROR(IF((VLOOKUP($E187,'DTOC Backsheet'!$D$5:$BS$182,U$9,FALSE))="","",(VLOOKUP($E187,'DTOC Backsheet'!$D$5:$BS$182,U$9,FALSE))),"")</f>
        <v>248.56562275912876</v>
      </c>
      <c r="V187" s="197">
        <f ca="1">IFERROR(IF((VLOOKUP($E187,'DTOC Backsheet'!$D$5:$BS$182,V$9,FALSE))="","",(VLOOKUP($E187,'DTOC Backsheet'!$D$5:$BS$182,V$9,FALSE))),"")</f>
        <v>247.60800037831595</v>
      </c>
      <c r="W187" s="197">
        <f ca="1">IFERROR(IF((VLOOKUP($E187,'DTOC Backsheet'!$D$5:$BS$182,W$9,FALSE))="","",(VLOOKUP($E187,'DTOC Backsheet'!$D$5:$BS$182,W$9,FALSE))),"")</f>
        <v>230.84576988709631</v>
      </c>
      <c r="X187" s="200">
        <f ca="1">IFERROR(IF((VLOOKUP($E187,'DTOC Backsheet'!$D$5:$BS$182,X$9,FALSE))="","",(VLOOKUP($E187,'DTOC Backsheet'!$D$5:$BS$182,X$9,FALSE))),"")</f>
        <v>247.60229124788208</v>
      </c>
      <c r="Y187" s="196">
        <f ca="1">IFERROR(IF((VLOOKUP($E187,'DTOC Backsheet'!$D$5:$BS$182,Y$9,FALSE))="","",(VLOOKUP($E187,'DTOC Backsheet'!$D$5:$BS$182,Y$9,FALSE))),"")</f>
        <v>381.51129043908958</v>
      </c>
      <c r="Z187" s="197">
        <f ca="1">IFERROR(IF((VLOOKUP($E187,'DTOC Backsheet'!$D$5:$BS$182,Z$9,FALSE))="","",(VLOOKUP($E187,'DTOC Backsheet'!$D$5:$BS$182,Z$9,FALSE))),"")</f>
        <v>334.19986392025788</v>
      </c>
      <c r="AA187" s="197">
        <f ca="1">IFERROR(IF((VLOOKUP($E187,'DTOC Backsheet'!$D$5:$BS$182,AA$9,FALSE))="","",(VLOOKUP($E187,'DTOC Backsheet'!$D$5:$BS$182,AA$9,FALSE))),"")</f>
        <v>334.70317696833058</v>
      </c>
      <c r="AB187" s="197">
        <f ca="1">IFERROR(IF((VLOOKUP($E187,'DTOC Backsheet'!$D$5:$BS$182,AB$9,FALSE))="","",(VLOOKUP($E187,'DTOC Backsheet'!$D$5:$BS$182,AB$9,FALSE))),"")</f>
        <v>284.87518520913551</v>
      </c>
      <c r="AC187" s="223">
        <f ca="1">IFERROR(IF((VLOOKUP($E187,'DTOC Backsheet'!$D$5:$BS$182,AC$9,FALSE))="","",(VLOOKUP($E187,'DTOC Backsheet'!$D$5:$BS$182,AC$9,FALSE))),"")</f>
        <v>249.13995879597539</v>
      </c>
      <c r="AD187" s="199">
        <f ca="1">IFERROR(IF((VLOOKUP($E187,'DTOC Backsheet'!$D$5:$BS$182,AD$9,FALSE))="","",(VLOOKUP($E187,'DTOC Backsheet'!$D$5:$BS$182,AD$9,FALSE))),"")</f>
        <v>255.17971537284751</v>
      </c>
      <c r="AE187" s="197" t="str">
        <f ca="1">IFERROR(IF((VLOOKUP($E187,'DTOC Backsheet'!$D$5:$BS$182,AE$9,FALSE))="","",(VLOOKUP($E187,'DTOC Backsheet'!$D$5:$BS$182,AE$9,FALSE))),"")</f>
        <v/>
      </c>
      <c r="AF187" s="197" t="str">
        <f ca="1">IFERROR(IF((VLOOKUP($E187,'DTOC Backsheet'!$D$5:$BS$182,AF$9,FALSE))="","",(VLOOKUP($E187,'DTOC Backsheet'!$D$5:$BS$182,AF$9,FALSE))),"")</f>
        <v/>
      </c>
      <c r="AG187" s="201" t="str">
        <f ca="1">IFERROR(IF((VLOOKUP($E187,'DTOC Backsheet'!$D$5:$BS$182,AG$9,FALSE))="","",(VLOOKUP($E187,'DTOC Backsheet'!$D$5:$BS$182,AG$9,FALSE))),"")</f>
        <v/>
      </c>
      <c r="AH187" s="197">
        <f t="shared" ca="1" si="50"/>
        <v>143.81930553941407</v>
      </c>
      <c r="AI187" s="197">
        <f t="shared" ca="1" si="51"/>
        <v>184.58925911981618</v>
      </c>
      <c r="AJ187" s="197">
        <f t="shared" ca="1" si="52"/>
        <v>147.35305957133085</v>
      </c>
      <c r="AK187" s="197">
        <f t="shared" ca="1" si="53"/>
        <v>191.64595884416241</v>
      </c>
      <c r="AL187" s="200">
        <f t="shared" ca="1" si="54"/>
        <v>371.79678012880777</v>
      </c>
      <c r="AM187" s="199">
        <f t="shared" ca="1" si="55"/>
        <v>350.6613167709441</v>
      </c>
      <c r="AN187" s="197" t="str">
        <f t="shared" ca="1" si="56"/>
        <v/>
      </c>
      <c r="AO187" s="197" t="str">
        <f t="shared" ca="1" si="57"/>
        <v/>
      </c>
      <c r="AP187" s="200" t="str">
        <f t="shared" ca="1" si="58"/>
        <v/>
      </c>
      <c r="AQ187" s="196">
        <f t="shared" ca="1" si="59"/>
        <v>-38.935089447586961</v>
      </c>
      <c r="AR187" s="197">
        <f t="shared" ca="1" si="60"/>
        <v>-17.733224596240234</v>
      </c>
      <c r="AS187" s="197">
        <f t="shared" ca="1" si="61"/>
        <v>-42.632504439825084</v>
      </c>
      <c r="AT187" s="197">
        <f t="shared" ca="1" si="62"/>
        <v>-16.144793837483405</v>
      </c>
      <c r="AU187" s="200">
        <f t="shared" ca="1" si="63"/>
        <v>-0.57375050863169008</v>
      </c>
      <c r="AV187" s="199">
        <f t="shared" ca="1" si="64"/>
        <v>-6.6140926137187535</v>
      </c>
      <c r="AW187" s="197" t="str">
        <f t="shared" ca="1" si="65"/>
        <v/>
      </c>
      <c r="AX187" s="198" t="str">
        <f t="shared" ca="1" si="66"/>
        <v/>
      </c>
      <c r="AY187" s="199" t="str">
        <f t="shared" ca="1" si="67"/>
        <v/>
      </c>
    </row>
    <row r="188" spans="1:52">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49"/>
        <v>E10000034</v>
      </c>
      <c r="F188" s="29" t="str">
        <f ca="1">IF(E188="","",VLOOKUP(E188,'Org list'!$J$9:$K$636,2,0))</f>
        <v>Worcestershire</v>
      </c>
      <c r="G188" s="196">
        <f ca="1">IFERROR(IF((VLOOKUP($E188,'DTOC Backsheet'!$D$5:$BS$182,G$9,FALSE))="","",(VLOOKUP($E188,'DTOC Backsheet'!$D$5:$BS$182,G$9,FALSE))),"")</f>
        <v>486.6966029646776</v>
      </c>
      <c r="H188" s="197">
        <f ca="1">IFERROR(IF((VLOOKUP($E188,'DTOC Backsheet'!$D$5:$BS$182,H$9,FALSE))="","",(VLOOKUP($E188,'DTOC Backsheet'!$D$5:$BS$182,H$9,FALSE))),"")</f>
        <v>410.75053964491468</v>
      </c>
      <c r="I188" s="197">
        <f ca="1">IFERROR(IF((VLOOKUP($E188,'DTOC Backsheet'!$D$5:$BS$182,I$9,FALSE))="","",(VLOOKUP($E188,'DTOC Backsheet'!$D$5:$BS$182,I$9,FALSE))),"")</f>
        <v>552.80176793878104</v>
      </c>
      <c r="J188" s="198">
        <f ca="1">IFERROR(IF((VLOOKUP($E188,'DTOC Backsheet'!$D$5:$BS$182,J$9,FALSE))="","",(VLOOKUP($E188,'DTOC Backsheet'!$D$5:$BS$182,J$9,FALSE))),"")</f>
        <v>591.73749617595524</v>
      </c>
      <c r="K188" s="223">
        <f ca="1">IFERROR(IF((VLOOKUP($E188,'DTOC Backsheet'!$D$5:$BS$182,K$9,FALSE))="","",(VLOOKUP($E188,'DTOC Backsheet'!$D$5:$BS$182,K$9,FALSE))),"")</f>
        <v>664.04670575927878</v>
      </c>
      <c r="L188" s="199">
        <f ca="1">IFERROR(IF((VLOOKUP($E188,'DTOC Backsheet'!$D$5:$BS$182,L$9,FALSE))="","",(VLOOKUP($E188,'DTOC Backsheet'!$D$5:$BS$182,L$9,FALSE))),"")</f>
        <v>612.06109058546929</v>
      </c>
      <c r="M188" s="197">
        <f ca="1">IFERROR(IF((VLOOKUP($E188,'DTOC Backsheet'!$D$5:$BS$182,M$9,FALSE))="","",(VLOOKUP($E188,'DTOC Backsheet'!$D$5:$BS$182,M$9,FALSE))),"")</f>
        <v>544.08484304322292</v>
      </c>
      <c r="N188" s="198">
        <f ca="1">IFERROR(IF((VLOOKUP($E188,'DTOC Backsheet'!$D$5:$BS$182,N$9,FALSE))="","",(VLOOKUP($E188,'DTOC Backsheet'!$D$5:$BS$182,N$9,FALSE))),"")</f>
        <v>606.05837190517695</v>
      </c>
      <c r="O188" s="199">
        <f ca="1">IFERROR(IF((VLOOKUP($E188,'DTOC Backsheet'!$D$5:$BS$182,O$9,FALSE))="","",(VLOOKUP($E188,'DTOC Backsheet'!$D$5:$BS$182,O$9,FALSE))),"")</f>
        <v>681.92251930515499</v>
      </c>
      <c r="P188" s="197">
        <f ca="1">IFERROR(IF((VLOOKUP($E188,'DTOC Backsheet'!$D$5:$BS$182,P$9,FALSE))="","",(VLOOKUP($E188,'DTOC Backsheet'!$D$5:$BS$182,P$9,FALSE))),"")</f>
        <v>394.21276228359403</v>
      </c>
      <c r="Q188" s="197">
        <f ca="1">IFERROR(IF((VLOOKUP($E188,'DTOC Backsheet'!$D$5:$BS$182,Q$9,FALSE))="","",(VLOOKUP($E188,'DTOC Backsheet'!$D$5:$BS$182,Q$9,FALSE))),"")</f>
        <v>394.21276228359403</v>
      </c>
      <c r="R188" s="197">
        <f ca="1">IFERROR(IF((VLOOKUP($E188,'DTOC Backsheet'!$D$5:$BS$182,R$9,FALSE))="","",(VLOOKUP($E188,'DTOC Backsheet'!$D$5:$BS$182,R$9,FALSE))),"")</f>
        <v>381.49622156476835</v>
      </c>
      <c r="S188" s="197">
        <f ca="1">IFERROR(IF((VLOOKUP($E188,'DTOC Backsheet'!$D$5:$BS$182,S$9,FALSE))="","",(VLOOKUP($E188,'DTOC Backsheet'!$D$5:$BS$182,S$9,FALSE))),"")</f>
        <v>394.21276228359403</v>
      </c>
      <c r="T188" s="223">
        <f ca="1">IFERROR(IF((VLOOKUP($E188,'DTOC Backsheet'!$D$5:$BS$182,T$9,FALSE))="","",(VLOOKUP($E188,'DTOC Backsheet'!$D$5:$BS$182,T$9,FALSE))),"")</f>
        <v>381.49622156476835</v>
      </c>
      <c r="U188" s="199">
        <f ca="1">IFERROR(IF((VLOOKUP($E188,'DTOC Backsheet'!$D$5:$BS$182,U$9,FALSE))="","",(VLOOKUP($E188,'DTOC Backsheet'!$D$5:$BS$182,U$9,FALSE))),"")</f>
        <v>394.21276228359403</v>
      </c>
      <c r="V188" s="197">
        <f ca="1">IFERROR(IF((VLOOKUP($E188,'DTOC Backsheet'!$D$5:$BS$182,V$9,FALSE))="","",(VLOOKUP($E188,'DTOC Backsheet'!$D$5:$BS$182,V$9,FALSE))),"")</f>
        <v>394.21276738541644</v>
      </c>
      <c r="W188" s="197">
        <f ca="1">IFERROR(IF((VLOOKUP($E188,'DTOC Backsheet'!$D$5:$BS$182,W$9,FALSE))="","",(VLOOKUP($E188,'DTOC Backsheet'!$D$5:$BS$182,W$9,FALSE))),"")</f>
        <v>356.06434146545462</v>
      </c>
      <c r="X188" s="200">
        <f ca="1">IFERROR(IF((VLOOKUP($E188,'DTOC Backsheet'!$D$5:$BS$182,X$9,FALSE))="","",(VLOOKUP($E188,'DTOC Backsheet'!$D$5:$BS$182,X$9,FALSE))),"")</f>
        <v>394.21276738541644</v>
      </c>
      <c r="Y188" s="196">
        <f ca="1">IFERROR(IF((VLOOKUP($E188,'DTOC Backsheet'!$D$5:$BS$182,Y$9,FALSE))="","",(VLOOKUP($E188,'DTOC Backsheet'!$D$5:$BS$182,Y$9,FALSE))),"")</f>
        <v>560.96728711251387</v>
      </c>
      <c r="Z188" s="197">
        <f ca="1">IFERROR(IF((VLOOKUP($E188,'DTOC Backsheet'!$D$5:$BS$182,Z$9,FALSE))="","",(VLOOKUP($E188,'DTOC Backsheet'!$D$5:$BS$182,Z$9,FALSE))),"")</f>
        <v>551.56440687138979</v>
      </c>
      <c r="AA188" s="197">
        <f ca="1">IFERROR(IF((VLOOKUP($E188,'DTOC Backsheet'!$D$5:$BS$182,AA$9,FALSE))="","",(VLOOKUP($E188,'DTOC Backsheet'!$D$5:$BS$182,AA$9,FALSE))),"")</f>
        <v>510.53365672830307</v>
      </c>
      <c r="AB188" s="197">
        <f ca="1">IFERROR(IF((VLOOKUP($E188,'DTOC Backsheet'!$D$5:$BS$182,AB$9,FALSE))="","",(VLOOKUP($E188,'DTOC Backsheet'!$D$5:$BS$182,AB$9,FALSE))),"")</f>
        <v>515.448798672527</v>
      </c>
      <c r="AC188" s="223">
        <f ca="1">IFERROR(IF((VLOOKUP($E188,'DTOC Backsheet'!$D$5:$BS$182,AC$9,FALSE))="","",(VLOOKUP($E188,'DTOC Backsheet'!$D$5:$BS$182,AC$9,FALSE))),"")</f>
        <v>455.39858622353029</v>
      </c>
      <c r="AD188" s="199">
        <f ca="1">IFERROR(IF((VLOOKUP($E188,'DTOC Backsheet'!$D$5:$BS$182,AD$9,FALSE))="","",(VLOOKUP($E188,'DTOC Backsheet'!$D$5:$BS$182,AD$9,FALSE))),"")</f>
        <v>516.51730779083664</v>
      </c>
      <c r="AE188" s="197" t="str">
        <f ca="1">IFERROR(IF((VLOOKUP($E188,'DTOC Backsheet'!$D$5:$BS$182,AE$9,FALSE))="","",(VLOOKUP($E188,'DTOC Backsheet'!$D$5:$BS$182,AE$9,FALSE))),"")</f>
        <v/>
      </c>
      <c r="AF188" s="197" t="str">
        <f ca="1">IFERROR(IF((VLOOKUP($E188,'DTOC Backsheet'!$D$5:$BS$182,AF$9,FALSE))="","",(VLOOKUP($E188,'DTOC Backsheet'!$D$5:$BS$182,AF$9,FALSE))),"")</f>
        <v/>
      </c>
      <c r="AG188" s="201" t="str">
        <f ca="1">IFERROR(IF((VLOOKUP($E188,'DTOC Backsheet'!$D$5:$BS$182,AG$9,FALSE))="","",(VLOOKUP($E188,'DTOC Backsheet'!$D$5:$BS$182,AG$9,FALSE))),"")</f>
        <v/>
      </c>
      <c r="AH188" s="197">
        <f t="shared" ca="1" si="50"/>
        <v>-74.270684147836278</v>
      </c>
      <c r="AI188" s="197">
        <f t="shared" ca="1" si="51"/>
        <v>-140.81386722647511</v>
      </c>
      <c r="AJ188" s="197">
        <f t="shared" ca="1" si="52"/>
        <v>42.268111210477969</v>
      </c>
      <c r="AK188" s="197">
        <f t="shared" ca="1" si="53"/>
        <v>76.288697503428239</v>
      </c>
      <c r="AL188" s="200">
        <f t="shared" ca="1" si="54"/>
        <v>208.64811953574849</v>
      </c>
      <c r="AM188" s="199">
        <f t="shared" ca="1" si="55"/>
        <v>95.543782794632648</v>
      </c>
      <c r="AN188" s="197" t="str">
        <f t="shared" ca="1" si="56"/>
        <v/>
      </c>
      <c r="AO188" s="197" t="str">
        <f t="shared" ca="1" si="57"/>
        <v/>
      </c>
      <c r="AP188" s="200" t="str">
        <f t="shared" ca="1" si="58"/>
        <v/>
      </c>
      <c r="AQ188" s="196">
        <f t="shared" ca="1" si="59"/>
        <v>-166.75452482891984</v>
      </c>
      <c r="AR188" s="197">
        <f t="shared" ca="1" si="60"/>
        <v>-157.35164458779576</v>
      </c>
      <c r="AS188" s="197">
        <f t="shared" ca="1" si="61"/>
        <v>-129.03743516353472</v>
      </c>
      <c r="AT188" s="197">
        <f t="shared" ca="1" si="62"/>
        <v>-121.23603638893297</v>
      </c>
      <c r="AU188" s="200">
        <f t="shared" ca="1" si="63"/>
        <v>-73.90236465876194</v>
      </c>
      <c r="AV188" s="199">
        <f t="shared" ca="1" si="64"/>
        <v>-122.30454550724261</v>
      </c>
      <c r="AW188" s="197" t="str">
        <f t="shared" ca="1" si="65"/>
        <v/>
      </c>
      <c r="AX188" s="198" t="str">
        <f t="shared" ca="1" si="66"/>
        <v/>
      </c>
      <c r="AY188" s="199" t="str">
        <f t="shared" ca="1" si="67"/>
        <v/>
      </c>
    </row>
    <row r="189" spans="1:52"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49"/>
        <v>E06000014</v>
      </c>
      <c r="F189" s="30" t="str">
        <f ca="1">IF(E189="","",VLOOKUP(E189,'Org list'!$J$9:$K$636,2,0))</f>
        <v>York</v>
      </c>
      <c r="G189" s="202">
        <f ca="1">IFERROR(IF((VLOOKUP($E189,'DTOC Backsheet'!$D$5:$BS$182,G$9,FALSE))="","",(VLOOKUP($E189,'DTOC Backsheet'!$D$5:$BS$182,G$9,FALSE))),"")</f>
        <v>570.82117206264934</v>
      </c>
      <c r="H189" s="203">
        <f ca="1">IFERROR(IF((VLOOKUP($E189,'DTOC Backsheet'!$D$5:$BS$182,H$9,FALSE))="","",(VLOOKUP($E189,'DTOC Backsheet'!$D$5:$BS$182,H$9,FALSE))),"")</f>
        <v>549.09238259112885</v>
      </c>
      <c r="I189" s="203">
        <f ca="1">IFERROR(IF((VLOOKUP($E189,'DTOC Backsheet'!$D$5:$BS$182,I$9,FALSE))="","",(VLOOKUP($E189,'DTOC Backsheet'!$D$5:$BS$182,I$9,FALSE))),"")</f>
        <v>576.69381786576309</v>
      </c>
      <c r="J189" s="204">
        <f ca="1">IFERROR(IF((VLOOKUP($E189,'DTOC Backsheet'!$D$5:$BS$182,J$9,FALSE))="","",(VLOOKUP($E189,'DTOC Backsheet'!$D$5:$BS$182,J$9,FALSE))),"")</f>
        <v>587.26458031136758</v>
      </c>
      <c r="K189" s="224">
        <f ca="1">IFERROR(IF((VLOOKUP($E189,'DTOC Backsheet'!$D$5:$BS$182,K$9,FALSE))="","",(VLOOKUP($E189,'DTOC Backsheet'!$D$5:$BS$182,K$9,FALSE))),"")</f>
        <v>658.32359452904313</v>
      </c>
      <c r="L189" s="205">
        <f ca="1">IFERROR(IF((VLOOKUP($E189,'DTOC Backsheet'!$D$5:$BS$182,L$9,FALSE))="","",(VLOOKUP($E189,'DTOC Backsheet'!$D$5:$BS$182,L$9,FALSE))),"")</f>
        <v>584.91552199012222</v>
      </c>
      <c r="M189" s="203">
        <f ca="1">IFERROR(IF((VLOOKUP($E189,'DTOC Backsheet'!$D$5:$BS$182,M$9,FALSE))="","",(VLOOKUP($E189,'DTOC Backsheet'!$D$5:$BS$182,M$9,FALSE))),"")</f>
        <v>352.29807790211458</v>
      </c>
      <c r="N189" s="204">
        <f ca="1">IFERROR(IF((VLOOKUP($E189,'DTOC Backsheet'!$D$5:$BS$182,N$9,FALSE))="","",(VLOOKUP($E189,'DTOC Backsheet'!$D$5:$BS$182,N$9,FALSE))),"")</f>
        <v>330.35164026231075</v>
      </c>
      <c r="O189" s="205">
        <f ca="1">IFERROR(IF((VLOOKUP($E189,'DTOC Backsheet'!$D$5:$BS$182,O$9,FALSE))="","",(VLOOKUP($E189,'DTOC Backsheet'!$D$5:$BS$182,O$9,FALSE))),"")</f>
        <v>490.90715773245478</v>
      </c>
      <c r="P189" s="203">
        <f ca="1">IFERROR(IF((VLOOKUP($E189,'DTOC Backsheet'!$D$5:$BS$182,P$9,FALSE))="","",(VLOOKUP($E189,'DTOC Backsheet'!$D$5:$BS$182,P$9,FALSE))),"")</f>
        <v>278.37323532593314</v>
      </c>
      <c r="Q189" s="203">
        <f ca="1">IFERROR(IF((VLOOKUP($E189,'DTOC Backsheet'!$D$5:$BS$182,Q$9,FALSE))="","",(VLOOKUP($E189,'DTOC Backsheet'!$D$5:$BS$182,Q$9,FALSE))),"")</f>
        <v>348.83285090635604</v>
      </c>
      <c r="R189" s="203">
        <f ca="1">IFERROR(IF((VLOOKUP($E189,'DTOC Backsheet'!$D$5:$BS$182,R$9,FALSE))="","",(VLOOKUP($E189,'DTOC Backsheet'!$D$5:$BS$182,R$9,FALSE))),"")</f>
        <v>326.02010651761259</v>
      </c>
      <c r="S189" s="203">
        <f ca="1">IFERROR(IF((VLOOKUP($E189,'DTOC Backsheet'!$D$5:$BS$182,S$9,FALSE))="","",(VLOOKUP($E189,'DTOC Backsheet'!$D$5:$BS$182,S$9,FALSE))),"")</f>
        <v>303.26511591213171</v>
      </c>
      <c r="T189" s="224">
        <f ca="1">IFERROR(IF((VLOOKUP($E189,'DTOC Backsheet'!$D$5:$BS$182,T$9,FALSE))="","",(VLOOKUP($E189,'DTOC Backsheet'!$D$5:$BS$182,T$9,FALSE))),"")</f>
        <v>280.45237152338825</v>
      </c>
      <c r="U189" s="205">
        <f ca="1">IFERROR(IF((VLOOKUP($E189,'DTOC Backsheet'!$D$5:$BS$182,U$9,FALSE))="","",(VLOOKUP($E189,'DTOC Backsheet'!$D$5:$BS$182,U$9,FALSE))),"")</f>
        <v>289.80848441193621</v>
      </c>
      <c r="V189" s="203">
        <f ca="1">IFERROR(IF((VLOOKUP($E189,'DTOC Backsheet'!$D$5:$BS$182,V$9,FALSE))="","",(VLOOKUP($E189,'DTOC Backsheet'!$D$5:$BS$182,V$9,FALSE))),"")</f>
        <v>287.8492559260219</v>
      </c>
      <c r="W189" s="203">
        <f ca="1">IFERROR(IF((VLOOKUP($E189,'DTOC Backsheet'!$D$5:$BS$182,W$9,FALSE))="","",(VLOOKUP($E189,'DTOC Backsheet'!$D$5:$BS$182,W$9,FALSE))),"")</f>
        <v>260.02803449833749</v>
      </c>
      <c r="X189" s="206">
        <f ca="1">IFERROR(IF((VLOOKUP($E189,'DTOC Backsheet'!$D$5:$BS$182,X$9,FALSE))="","",(VLOOKUP($E189,'DTOC Backsheet'!$D$5:$BS$182,X$9,FALSE))),"")</f>
        <v>287.8492559260219</v>
      </c>
      <c r="Y189" s="202">
        <f ca="1">IFERROR(IF((VLOOKUP($E189,'DTOC Backsheet'!$D$5:$BS$182,Y$9,FALSE))="","",(VLOOKUP($E189,'DTOC Backsheet'!$D$5:$BS$182,Y$9,FALSE))),"")</f>
        <v>278.37323532593314</v>
      </c>
      <c r="Z189" s="203">
        <f ca="1">IFERROR(IF((VLOOKUP($E189,'DTOC Backsheet'!$D$5:$BS$182,Z$9,FALSE))="","",(VLOOKUP($E189,'DTOC Backsheet'!$D$5:$BS$182,Z$9,FALSE))),"")</f>
        <v>348.83285090635604</v>
      </c>
      <c r="AA189" s="203">
        <f ca="1">IFERROR(IF((VLOOKUP($E189,'DTOC Backsheet'!$D$5:$BS$182,AA$9,FALSE))="","",(VLOOKUP($E189,'DTOC Backsheet'!$D$5:$BS$182,AA$9,FALSE))),"")</f>
        <v>435.46352580031862</v>
      </c>
      <c r="AB189" s="203">
        <f ca="1">IFERROR(IF((VLOOKUP($E189,'DTOC Backsheet'!$D$5:$BS$182,AB$9,FALSE))="","",(VLOOKUP($E189,'DTOC Backsheet'!$D$5:$BS$182,AB$9,FALSE))),"")</f>
        <v>415.82723949102046</v>
      </c>
      <c r="AC189" s="224">
        <f ca="1">IFERROR(IF((VLOOKUP($E189,'DTOC Backsheet'!$D$5:$BS$182,AC$9,FALSE))="","",(VLOOKUP($E189,'DTOC Backsheet'!$D$5:$BS$182,AC$9,FALSE))),"")</f>
        <v>448.74689595072624</v>
      </c>
      <c r="AD189" s="205">
        <f ca="1">IFERROR(IF((VLOOKUP($E189,'DTOC Backsheet'!$D$5:$BS$182,AD$9,FALSE))="","",(VLOOKUP($E189,'DTOC Backsheet'!$D$5:$BS$182,AD$9,FALSE))),"")</f>
        <v>591.97627844207773</v>
      </c>
      <c r="AE189" s="203" t="str">
        <f ca="1">IFERROR(IF((VLOOKUP($E189,'DTOC Backsheet'!$D$5:$BS$182,AE$9,FALSE))="","",(VLOOKUP($E189,'DTOC Backsheet'!$D$5:$BS$182,AE$9,FALSE))),"")</f>
        <v/>
      </c>
      <c r="AF189" s="203" t="str">
        <f ca="1">IFERROR(IF((VLOOKUP($E189,'DTOC Backsheet'!$D$5:$BS$182,AF$9,FALSE))="","",(VLOOKUP($E189,'DTOC Backsheet'!$D$5:$BS$182,AF$9,FALSE))),"")</f>
        <v/>
      </c>
      <c r="AG189" s="207" t="str">
        <f ca="1">IFERROR(IF((VLOOKUP($E189,'DTOC Backsheet'!$D$5:$BS$182,AG$9,FALSE))="","",(VLOOKUP($E189,'DTOC Backsheet'!$D$5:$BS$182,AG$9,FALSE))),"")</f>
        <v/>
      </c>
      <c r="AH189" s="203">
        <f t="shared" ca="1" si="50"/>
        <v>292.4479367367162</v>
      </c>
      <c r="AI189" s="203">
        <f t="shared" ca="1" si="51"/>
        <v>200.25953168477281</v>
      </c>
      <c r="AJ189" s="203">
        <f t="shared" ca="1" si="52"/>
        <v>141.23029206544447</v>
      </c>
      <c r="AK189" s="203">
        <f t="shared" ca="1" si="53"/>
        <v>171.43734082034712</v>
      </c>
      <c r="AL189" s="206">
        <f t="shared" ca="1" si="54"/>
        <v>209.57669857831689</v>
      </c>
      <c r="AM189" s="205">
        <f t="shared" ca="1" si="55"/>
        <v>-7.0607564519555126</v>
      </c>
      <c r="AN189" s="203" t="str">
        <f t="shared" ca="1" si="56"/>
        <v/>
      </c>
      <c r="AO189" s="203" t="str">
        <f t="shared" ca="1" si="57"/>
        <v/>
      </c>
      <c r="AP189" s="206" t="str">
        <f t="shared" ca="1" si="58"/>
        <v/>
      </c>
      <c r="AQ189" s="202">
        <f t="shared" ca="1" si="59"/>
        <v>0</v>
      </c>
      <c r="AR189" s="203">
        <f t="shared" ca="1" si="60"/>
        <v>0</v>
      </c>
      <c r="AS189" s="203">
        <f t="shared" ca="1" si="61"/>
        <v>-109.44341928270603</v>
      </c>
      <c r="AT189" s="203">
        <f t="shared" ca="1" si="62"/>
        <v>-112.56212357888876</v>
      </c>
      <c r="AU189" s="206">
        <f t="shared" ca="1" si="63"/>
        <v>-168.29452442733799</v>
      </c>
      <c r="AV189" s="205">
        <f t="shared" ca="1" si="64"/>
        <v>-302.16779403014152</v>
      </c>
      <c r="AW189" s="203" t="str">
        <f t="shared" ca="1" si="65"/>
        <v/>
      </c>
      <c r="AX189" s="204" t="str">
        <f t="shared" ca="1" si="66"/>
        <v/>
      </c>
      <c r="AY189" s="205" t="str">
        <f t="shared" ca="1" si="67"/>
        <v/>
      </c>
    </row>
    <row r="191" spans="1:52">
      <c r="A191" s="25"/>
      <c r="B191" s="25"/>
      <c r="C191" s="25"/>
      <c r="D191" s="25"/>
      <c r="E191" s="27" t="s">
        <v>580</v>
      </c>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row>
    <row r="193" spans="5:12" ht="30" customHeight="1">
      <c r="E193" s="294" t="s">
        <v>1730</v>
      </c>
      <c r="F193" s="294"/>
      <c r="G193" s="294"/>
      <c r="H193" s="294"/>
      <c r="I193" s="294"/>
      <c r="J193" s="294"/>
      <c r="K193" s="294"/>
      <c r="L193" s="294"/>
    </row>
  </sheetData>
  <sheetProtection password="DCA1" sheet="1" objects="1" scenarios="1"/>
  <mergeCells count="13">
    <mergeCell ref="E193:L193"/>
    <mergeCell ref="B10:B11"/>
    <mergeCell ref="C10:C11"/>
    <mergeCell ref="D10:D11"/>
    <mergeCell ref="B1:AY1"/>
    <mergeCell ref="B2:AY2"/>
    <mergeCell ref="E10:E11"/>
    <mergeCell ref="F10:F11"/>
    <mergeCell ref="G10:O10"/>
    <mergeCell ref="P10:X10"/>
    <mergeCell ref="Y10:AG10"/>
    <mergeCell ref="AH10:AP10"/>
    <mergeCell ref="AQ10:AY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153" r:id="rId3" name="Drop Down 1">
              <controlPr defaultSize="0" autoLine="0" autoPict="0">
                <anchor moveWithCells="1" sizeWithCells="1">
                  <from>
                    <xdr:col>5</xdr:col>
                    <xdr:colOff>1438275</xdr:colOff>
                    <xdr:row>2</xdr:row>
                    <xdr:rowOff>114300</xdr:rowOff>
                  </from>
                  <to>
                    <xdr:col>8</xdr:col>
                    <xdr:colOff>38100</xdr:colOff>
                    <xdr:row>4</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N195"/>
  <sheetViews>
    <sheetView showGridLines="0" zoomScale="70" zoomScaleNormal="70" workbookViewId="0"/>
  </sheetViews>
  <sheetFormatPr defaultRowHeight="15" outlineLevelCol="1"/>
  <cols>
    <col min="1" max="1" width="4.7109375" style="228" customWidth="1"/>
    <col min="2" max="4" width="25.7109375" style="228" hidden="1" customWidth="1" outlineLevel="1"/>
    <col min="5" max="5" width="25.7109375" style="228" customWidth="1" collapsed="1"/>
    <col min="6" max="6" width="50.7109375" style="228" customWidth="1"/>
    <col min="7" max="11" width="28.7109375" style="228" customWidth="1"/>
    <col min="12" max="13" width="4.7109375" style="228" customWidth="1"/>
    <col min="14" max="14" width="9.140625" style="122" hidden="1" customWidth="1"/>
    <col min="15" max="15" width="4.7109375" style="228" customWidth="1"/>
    <col min="16" max="16384" width="9.140625" style="228"/>
  </cols>
  <sheetData>
    <row r="1" spans="1:14" ht="21">
      <c r="A1" s="25"/>
      <c r="B1" s="281" t="s">
        <v>1934</v>
      </c>
      <c r="C1" s="281"/>
      <c r="D1" s="281"/>
      <c r="E1" s="281"/>
      <c r="F1" s="281"/>
      <c r="G1" s="281"/>
      <c r="H1" s="281"/>
      <c r="I1" s="281"/>
      <c r="J1" s="281"/>
      <c r="K1" s="281"/>
      <c r="L1" s="25"/>
    </row>
    <row r="2" spans="1:14">
      <c r="A2" s="25"/>
      <c r="B2" s="282"/>
      <c r="C2" s="282"/>
      <c r="D2" s="282"/>
      <c r="E2" s="282"/>
      <c r="F2" s="282"/>
      <c r="G2" s="282"/>
      <c r="H2" s="282"/>
      <c r="I2" s="282"/>
      <c r="J2" s="282"/>
      <c r="K2" s="282"/>
      <c r="L2" s="25"/>
    </row>
    <row r="3" spans="1:14">
      <c r="A3" s="25"/>
      <c r="B3" s="25"/>
      <c r="C3" s="25"/>
      <c r="D3" s="25"/>
      <c r="E3" s="25"/>
      <c r="F3" s="25"/>
      <c r="G3" s="25"/>
      <c r="H3" s="25"/>
      <c r="I3" s="25"/>
      <c r="J3" s="25"/>
      <c r="K3" s="25"/>
      <c r="L3" s="25"/>
    </row>
    <row r="4" spans="1:14">
      <c r="A4" s="25"/>
      <c r="B4" s="25"/>
      <c r="C4" s="25"/>
      <c r="D4" s="25"/>
      <c r="E4" s="27" t="s">
        <v>545</v>
      </c>
      <c r="F4" s="27"/>
      <c r="G4" s="126" t="str">
        <f ca="1">'Org list'!J7</f>
        <v>HWB</v>
      </c>
      <c r="H4" s="27"/>
      <c r="I4" s="27"/>
      <c r="J4" s="27" t="s">
        <v>546</v>
      </c>
      <c r="K4" s="75" t="str">
        <f>Cover!D17</f>
        <v>2015 / 2016 &amp; 2016 / 2017</v>
      </c>
      <c r="L4" s="25"/>
      <c r="N4" s="122">
        <f ca="1">MATCH(G4, 'Comms by AT'!$B:$B, 0)</f>
        <v>4</v>
      </c>
    </row>
    <row r="5" spans="1:14">
      <c r="A5" s="25"/>
      <c r="B5" s="25"/>
      <c r="C5" s="25"/>
      <c r="D5" s="25"/>
      <c r="E5" s="25"/>
      <c r="F5" s="25"/>
      <c r="G5" s="25"/>
      <c r="H5" s="25"/>
      <c r="I5" s="25"/>
      <c r="J5" s="25"/>
      <c r="K5" s="25"/>
      <c r="L5" s="25"/>
      <c r="N5" s="122">
        <f ca="1">COUNTIF('Comms by AT'!$C:$C, $G$4)</f>
        <v>178</v>
      </c>
    </row>
    <row r="7" spans="1:14">
      <c r="A7" s="25"/>
      <c r="B7" s="25"/>
      <c r="C7" s="25"/>
      <c r="D7" s="25"/>
      <c r="E7" s="27" t="s">
        <v>550</v>
      </c>
      <c r="F7" s="27"/>
      <c r="G7" s="27"/>
      <c r="H7" s="27"/>
      <c r="I7" s="27"/>
      <c r="J7" s="27"/>
      <c r="K7" s="27"/>
      <c r="L7" s="25"/>
    </row>
    <row r="8" spans="1:14" s="19" customFormat="1" ht="15.75" thickBot="1">
      <c r="E8" s="127"/>
      <c r="F8" s="127"/>
      <c r="G8" s="127"/>
      <c r="H8" s="127"/>
      <c r="I8" s="127"/>
      <c r="J8" s="127"/>
      <c r="K8" s="127"/>
      <c r="N8" s="122"/>
    </row>
    <row r="9" spans="1:14" s="122" customFormat="1" ht="15.75" hidden="1" thickBot="1">
      <c r="G9" s="128">
        <v>5</v>
      </c>
      <c r="H9" s="128">
        <v>8</v>
      </c>
      <c r="I9" s="128">
        <v>11</v>
      </c>
      <c r="J9" s="128"/>
      <c r="K9" s="128"/>
    </row>
    <row r="10" spans="1:14" ht="60" customHeight="1" thickBot="1">
      <c r="B10" s="298" t="s">
        <v>1140</v>
      </c>
      <c r="C10" s="300" t="s">
        <v>1139</v>
      </c>
      <c r="D10" s="329" t="s">
        <v>1138</v>
      </c>
      <c r="E10" s="327" t="s">
        <v>1940</v>
      </c>
      <c r="F10" s="328"/>
      <c r="G10" s="227" t="s">
        <v>921</v>
      </c>
      <c r="H10" s="227" t="s">
        <v>922</v>
      </c>
      <c r="I10" s="227" t="s">
        <v>923</v>
      </c>
      <c r="J10" s="227" t="s">
        <v>1936</v>
      </c>
      <c r="K10" s="234" t="s">
        <v>1937</v>
      </c>
    </row>
    <row r="11" spans="1:14" ht="15.75" thickBot="1">
      <c r="B11" s="299"/>
      <c r="C11" s="301"/>
      <c r="D11" s="303"/>
      <c r="E11" s="235" t="s">
        <v>560</v>
      </c>
      <c r="F11" s="236" t="s">
        <v>551</v>
      </c>
      <c r="G11" s="209" t="s">
        <v>1938</v>
      </c>
      <c r="H11" s="209" t="s">
        <v>1939</v>
      </c>
      <c r="I11" s="209" t="s">
        <v>1939</v>
      </c>
      <c r="J11" s="209" t="s">
        <v>1939</v>
      </c>
      <c r="K11" s="209" t="s">
        <v>1939</v>
      </c>
    </row>
    <row r="12" spans="1:14">
      <c r="A12" s="42">
        <v>0</v>
      </c>
      <c r="B12" s="181" t="str">
        <f ca="1">IFERROR(IF((VLOOKUP($E12,'Org list'!$AJ$10:$AL$187,3,FALSE))="","",(VLOOKUP($E12,'Org list'!$AJ$10:$AL$187,3,FALSE))),"")</f>
        <v/>
      </c>
      <c r="C12" s="182" t="str">
        <f ca="1">IFERROR(IF((VLOOKUP($E12,'Org list'!$AO$10:$AQ$187,3,FALSE))="","",(VLOOKUP($E12,'Org list'!$AO$10:$AQ$187,3,FALSE))),"")</f>
        <v/>
      </c>
      <c r="D12" s="183" t="str">
        <f ca="1">IFERROR(IF((VLOOKUP($E12,'Org list'!$AT$10:$AV$187,3,FALSE))="","",(VLOOKUP($E12,'Org list'!$AT$10:$AV$187,3,FALSE))),"")</f>
        <v/>
      </c>
      <c r="E12" s="37" t="str">
        <f t="shared" ref="E12:E43" ca="1" si="0">IF($A12&gt;$N$5-1,"",INDIRECT("'Comms by AT'!D"&amp;$A12+$N$4))</f>
        <v>HWB</v>
      </c>
      <c r="F12" s="31" t="str">
        <f ca="1">IF(E12="","",VLOOKUP(E12,'Org list'!$J$9:$K$636,2,0))</f>
        <v>Health and Wellbeing Board</v>
      </c>
      <c r="G12" s="230">
        <f ca="1">IFERROR(IF((VLOOKUP($E12,'Res&amp;Reablement Backsheet'!$D$5:$W$182,G$9,FALSE))="","",(VLOOKUP($E12,'Res&amp;Reablement Backsheet'!$D$5:$W$182,G$9,FALSE))),"")</f>
        <v>628.21961264355548</v>
      </c>
      <c r="H12" s="230">
        <f ca="1">IFERROR(IF((VLOOKUP($E12,'Res&amp;Reablement Backsheet'!$D$5:$W$182,H$9,FALSE))="","",(VLOOKUP($E12,'Res&amp;Reablement Backsheet'!$D$5:$W$182,H$9,FALSE))),"")</f>
        <v>600.34230035674966</v>
      </c>
      <c r="I12" s="230">
        <f ca="1">IFERROR(IF((VLOOKUP($E12,'Res&amp;Reablement Backsheet'!$D$5:$W$182,I$9,FALSE))="","",(VLOOKUP($E12,'Res&amp;Reablement Backsheet'!$D$5:$W$182,I$9,FALSE))),"")</f>
        <v>610.69483967211454</v>
      </c>
      <c r="J12" s="231">
        <f t="shared" ref="J12:J43" ca="1" si="1">IFERROR(IF(I12=0,"",(G12-I12)),"")</f>
        <v>17.524772971440939</v>
      </c>
      <c r="K12" s="231">
        <f t="shared" ref="K12:K43" ca="1" si="2">IFERROR(IF(I12=0,"",(H12-I12)),"")</f>
        <v>-10.352539315364879</v>
      </c>
    </row>
    <row r="13" spans="1:14">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212">
        <f ca="1">IFERROR(IF((VLOOKUP($E13,'Res&amp;Reablement Backsheet'!$D$5:$W$182,G$9,FALSE))="","",(VLOOKUP($E13,'Res&amp;Reablement Backsheet'!$D$5:$W$182,G$9,FALSE))),"")</f>
        <v>731.29193466707284</v>
      </c>
      <c r="H13" s="212">
        <f ca="1">IFERROR(IF((VLOOKUP($E13,'Res&amp;Reablement Backsheet'!$D$5:$W$182,H$9,FALSE))="","",(VLOOKUP($E13,'Res&amp;Reablement Backsheet'!$D$5:$W$182,H$9,FALSE))),"")</f>
        <v>692.34908919079896</v>
      </c>
      <c r="I13" s="212">
        <f ca="1">IFERROR(IF((VLOOKUP($E13,'Res&amp;Reablement Backsheet'!$D$5:$W$182,I$9,FALSE))="","",(VLOOKUP($E13,'Res&amp;Reablement Backsheet'!$D$5:$W$182,I$9,FALSE))),"")</f>
        <v>742.63879778648663</v>
      </c>
      <c r="J13" s="232">
        <f t="shared" ca="1" si="1"/>
        <v>-11.346863119413797</v>
      </c>
      <c r="K13" s="232">
        <f t="shared" ca="1" si="2"/>
        <v>-50.289708595687671</v>
      </c>
    </row>
    <row r="14" spans="1:14">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212">
        <f ca="1">IFERROR(IF((VLOOKUP($E14,'Res&amp;Reablement Backsheet'!$D$5:$W$182,G$9,FALSE))="","",(VLOOKUP($E14,'Res&amp;Reablement Backsheet'!$D$5:$W$182,G$9,FALSE))),"")</f>
        <v>607.78440811430153</v>
      </c>
      <c r="H14" s="212">
        <f ca="1">IFERROR(IF((VLOOKUP($E14,'Res&amp;Reablement Backsheet'!$D$5:$W$182,H$9,FALSE))="","",(VLOOKUP($E14,'Res&amp;Reablement Backsheet'!$D$5:$W$182,H$9,FALSE))),"")</f>
        <v>588.44506759207025</v>
      </c>
      <c r="I14" s="212">
        <f ca="1">IFERROR(IF((VLOOKUP($E14,'Res&amp;Reablement Backsheet'!$D$5:$W$182,I$9,FALSE))="","",(VLOOKUP($E14,'Res&amp;Reablement Backsheet'!$D$5:$W$182,I$9,FALSE))),"")</f>
        <v>582.11278104601502</v>
      </c>
      <c r="J14" s="232">
        <f t="shared" ca="1" si="1"/>
        <v>25.671627068286512</v>
      </c>
      <c r="K14" s="232">
        <f t="shared" ca="1" si="2"/>
        <v>6.3322865460552293</v>
      </c>
    </row>
    <row r="15" spans="1:14">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212">
        <f ca="1">IFERROR(IF((VLOOKUP($E15,'Res&amp;Reablement Backsheet'!$D$5:$W$182,G$9,FALSE))="","",(VLOOKUP($E15,'Res&amp;Reablement Backsheet'!$D$5:$W$182,G$9,FALSE))),"")</f>
        <v>516.69415642086392</v>
      </c>
      <c r="H15" s="212">
        <f ca="1">IFERROR(IF((VLOOKUP($E15,'Res&amp;Reablement Backsheet'!$D$5:$W$182,H$9,FALSE))="","",(VLOOKUP($E15,'Res&amp;Reablement Backsheet'!$D$5:$W$182,H$9,FALSE))),"")</f>
        <v>468.16815198239175</v>
      </c>
      <c r="I15" s="212">
        <f ca="1">IFERROR(IF((VLOOKUP($E15,'Res&amp;Reablement Backsheet'!$D$5:$W$182,I$9,FALSE))="","",(VLOOKUP($E15,'Res&amp;Reablement Backsheet'!$D$5:$W$182,I$9,FALSE))),"")</f>
        <v>438.4408986764455</v>
      </c>
      <c r="J15" s="232">
        <f t="shared" ca="1" si="1"/>
        <v>78.25325774441842</v>
      </c>
      <c r="K15" s="232">
        <f t="shared" ca="1" si="2"/>
        <v>29.727253305946249</v>
      </c>
    </row>
    <row r="16" spans="1:14">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212">
        <f ca="1">IFERROR(IF((VLOOKUP($E16,'Res&amp;Reablement Backsheet'!$D$5:$W$182,G$9,FALSE))="","",(VLOOKUP($E16,'Res&amp;Reablement Backsheet'!$D$5:$W$182,G$9,FALSE))),"")</f>
        <v>588.94990728834387</v>
      </c>
      <c r="H16" s="212">
        <f ca="1">IFERROR(IF((VLOOKUP($E16,'Res&amp;Reablement Backsheet'!$D$5:$W$182,H$9,FALSE))="","",(VLOOKUP($E16,'Res&amp;Reablement Backsheet'!$D$5:$W$182,H$9,FALSE))),"")</f>
        <v>570.10481241340631</v>
      </c>
      <c r="I16" s="212">
        <f ca="1">IFERROR(IF((VLOOKUP($E16,'Res&amp;Reablement Backsheet'!$D$5:$W$182,I$9,FALSE))="","",(VLOOKUP($E16,'Res&amp;Reablement Backsheet'!$D$5:$W$182,I$9,FALSE))),"")</f>
        <v>573.94284151587328</v>
      </c>
      <c r="J16" s="232">
        <f t="shared" ca="1" si="1"/>
        <v>15.007065772470582</v>
      </c>
      <c r="K16" s="232">
        <f t="shared" ca="1" si="2"/>
        <v>-3.8380291024669759</v>
      </c>
    </row>
    <row r="17" spans="1:11">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212">
        <f ca="1">IFERROR(IF((VLOOKUP($E17,'Res&amp;Reablement Backsheet'!$D$5:$W$182,G$9,FALSE))="","",(VLOOKUP($E17,'Res&amp;Reablement Backsheet'!$D$5:$W$182,G$9,FALSE))),"")</f>
        <v>842.89130948613263</v>
      </c>
      <c r="H17" s="212">
        <f ca="1">IFERROR(IF((VLOOKUP($E17,'Res&amp;Reablement Backsheet'!$D$5:$W$182,H$9,FALSE))="","",(VLOOKUP($E17,'Res&amp;Reablement Backsheet'!$D$5:$W$182,H$9,FALSE))),"")</f>
        <v>790.24672799238726</v>
      </c>
      <c r="I17" s="212">
        <f ca="1">IFERROR(IF((VLOOKUP($E17,'Res&amp;Reablement Backsheet'!$D$5:$W$182,I$9,FALSE))="","",(VLOOKUP($E17,'Res&amp;Reablement Backsheet'!$D$5:$W$182,I$9,FALSE))),"")</f>
        <v>837.9255383075598</v>
      </c>
      <c r="J17" s="232">
        <f t="shared" ca="1" si="1"/>
        <v>4.9657711785728225</v>
      </c>
      <c r="K17" s="232">
        <f t="shared" ca="1" si="2"/>
        <v>-47.678810315172541</v>
      </c>
    </row>
    <row r="18" spans="1:11">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212">
        <f ca="1">IFERROR(IF((VLOOKUP($E18,'Res&amp;Reablement Backsheet'!$D$5:$W$182,G$9,FALSE))="","",(VLOOKUP($E18,'Res&amp;Reablement Backsheet'!$D$5:$W$182,G$9,FALSE))),"")</f>
        <v>712.28190688700533</v>
      </c>
      <c r="H18" s="212">
        <f ca="1">IFERROR(IF((VLOOKUP($E18,'Res&amp;Reablement Backsheet'!$D$5:$W$182,H$9,FALSE))="","",(VLOOKUP($E18,'Res&amp;Reablement Backsheet'!$D$5:$W$182,H$9,FALSE))),"")</f>
        <v>684.41513347661009</v>
      </c>
      <c r="I18" s="212">
        <f ca="1">IFERROR(IF((VLOOKUP($E18,'Res&amp;Reablement Backsheet'!$D$5:$W$182,I$9,FALSE))="","",(VLOOKUP($E18,'Res&amp;Reablement Backsheet'!$D$5:$W$182,I$9,FALSE))),"")</f>
        <v>769.03466707819018</v>
      </c>
      <c r="J18" s="232">
        <f t="shared" ca="1" si="1"/>
        <v>-56.752760191184848</v>
      </c>
      <c r="K18" s="232">
        <f t="shared" ca="1" si="2"/>
        <v>-84.619533601580088</v>
      </c>
    </row>
    <row r="19" spans="1:11">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212">
        <f ca="1">IFERROR(IF((VLOOKUP($E19,'Res&amp;Reablement Backsheet'!$D$5:$W$182,G$9,FALSE))="","",(VLOOKUP($E19,'Res&amp;Reablement Backsheet'!$D$5:$W$182,G$9,FALSE))),"")</f>
        <v>699.48239740377119</v>
      </c>
      <c r="H19" s="212">
        <f ca="1">IFERROR(IF((VLOOKUP($E19,'Res&amp;Reablement Backsheet'!$D$5:$W$182,H$9,FALSE))="","",(VLOOKUP($E19,'Res&amp;Reablement Backsheet'!$D$5:$W$182,H$9,FALSE))),"")</f>
        <v>652.72739585217914</v>
      </c>
      <c r="I19" s="212">
        <f ca="1">IFERROR(IF((VLOOKUP($E19,'Res&amp;Reablement Backsheet'!$D$5:$W$182,I$9,FALSE))="","",(VLOOKUP($E19,'Res&amp;Reablement Backsheet'!$D$5:$W$182,I$9,FALSE))),"")</f>
        <v>658.48853886295251</v>
      </c>
      <c r="J19" s="232">
        <f t="shared" ca="1" si="1"/>
        <v>40.993858540818678</v>
      </c>
      <c r="K19" s="232">
        <f t="shared" ca="1" si="2"/>
        <v>-5.7611430107733668</v>
      </c>
    </row>
    <row r="20" spans="1:11">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212">
        <f ca="1">IFERROR(IF((VLOOKUP($E20,'Res&amp;Reablement Backsheet'!$D$5:$W$182,G$9,FALSE))="","",(VLOOKUP($E20,'Res&amp;Reablement Backsheet'!$D$5:$W$182,G$9,FALSE))),"")</f>
        <v>612.7795942229825</v>
      </c>
      <c r="H20" s="212">
        <f ca="1">IFERROR(IF((VLOOKUP($E20,'Res&amp;Reablement Backsheet'!$D$5:$W$182,H$9,FALSE))="","",(VLOOKUP($E20,'Res&amp;Reablement Backsheet'!$D$5:$W$182,H$9,FALSE))),"")</f>
        <v>601.30335417762194</v>
      </c>
      <c r="I20" s="212">
        <f ca="1">IFERROR(IF((VLOOKUP($E20,'Res&amp;Reablement Backsheet'!$D$5:$W$182,I$9,FALSE))="","",(VLOOKUP($E20,'Res&amp;Reablement Backsheet'!$D$5:$W$182,I$9,FALSE))),"")</f>
        <v>608.47012746611824</v>
      </c>
      <c r="J20" s="232">
        <f t="shared" ca="1" si="1"/>
        <v>4.3094667568642535</v>
      </c>
      <c r="K20" s="232">
        <f t="shared" ca="1" si="2"/>
        <v>-7.1667732884963016</v>
      </c>
    </row>
    <row r="21" spans="1:11">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212">
        <f ca="1">IFERROR(IF((VLOOKUP($E21,'Res&amp;Reablement Backsheet'!$D$5:$W$182,G$9,FALSE))="","",(VLOOKUP($E21,'Res&amp;Reablement Backsheet'!$D$5:$W$182,G$9,FALSE))),"")</f>
        <v>646.39121343912439</v>
      </c>
      <c r="H21" s="212">
        <f ca="1">IFERROR(IF((VLOOKUP($E21,'Res&amp;Reablement Backsheet'!$D$5:$W$182,H$9,FALSE))="","",(VLOOKUP($E21,'Res&amp;Reablement Backsheet'!$D$5:$W$182,H$9,FALSE))),"")</f>
        <v>594.84952019224329</v>
      </c>
      <c r="I21" s="212">
        <f ca="1">IFERROR(IF((VLOOKUP($E21,'Res&amp;Reablement Backsheet'!$D$5:$W$182,I$9,FALSE))="","",(VLOOKUP($E21,'Res&amp;Reablement Backsheet'!$D$5:$W$182,I$9,FALSE))),"")</f>
        <v>631.3284744967599</v>
      </c>
      <c r="J21" s="232">
        <f t="shared" ca="1" si="1"/>
        <v>15.06273894236449</v>
      </c>
      <c r="K21" s="232">
        <f t="shared" ca="1" si="2"/>
        <v>-36.478954304516606</v>
      </c>
    </row>
    <row r="22" spans="1:11">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212">
        <f ca="1">IFERROR(IF((VLOOKUP($E22,'Res&amp;Reablement Backsheet'!$D$5:$W$182,G$9,FALSE))="","",(VLOOKUP($E22,'Res&amp;Reablement Backsheet'!$D$5:$W$182,G$9,FALSE))),"")</f>
        <v>570.23719221322983</v>
      </c>
      <c r="H22" s="212">
        <f ca="1">IFERROR(IF((VLOOKUP($E22,'Res&amp;Reablement Backsheet'!$D$5:$W$182,H$9,FALSE))="","",(VLOOKUP($E22,'Res&amp;Reablement Backsheet'!$D$5:$W$182,H$9,FALSE))),"")</f>
        <v>573.19771058537742</v>
      </c>
      <c r="I22" s="212">
        <f ca="1">IFERROR(IF((VLOOKUP($E22,'Res&amp;Reablement Backsheet'!$D$5:$W$182,I$9,FALSE))="","",(VLOOKUP($E22,'Res&amp;Reablement Backsheet'!$D$5:$W$182,I$9,FALSE))),"")</f>
        <v>523.73609102963724</v>
      </c>
      <c r="J22" s="232">
        <f t="shared" ca="1" si="1"/>
        <v>46.501101183592596</v>
      </c>
      <c r="K22" s="232">
        <f t="shared" ca="1" si="2"/>
        <v>49.461619555740185</v>
      </c>
    </row>
    <row r="23" spans="1:11">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212">
        <f ca="1">IFERROR(IF((VLOOKUP($E23,'Res&amp;Reablement Backsheet'!$D$5:$W$182,G$9,FALSE))="","",(VLOOKUP($E23,'Res&amp;Reablement Backsheet'!$D$5:$W$182,G$9,FALSE))),"")</f>
        <v>516.69415642086392</v>
      </c>
      <c r="H23" s="212">
        <f ca="1">IFERROR(IF((VLOOKUP($E23,'Res&amp;Reablement Backsheet'!$D$5:$W$182,H$9,FALSE))="","",(VLOOKUP($E23,'Res&amp;Reablement Backsheet'!$D$5:$W$182,H$9,FALSE))),"")</f>
        <v>468.16815198239175</v>
      </c>
      <c r="I23" s="212">
        <f ca="1">IFERROR(IF((VLOOKUP($E23,'Res&amp;Reablement Backsheet'!$D$5:$W$182,I$9,FALSE))="","",(VLOOKUP($E23,'Res&amp;Reablement Backsheet'!$D$5:$W$182,I$9,FALSE))),"")</f>
        <v>438.4408986764455</v>
      </c>
      <c r="J23" s="232">
        <f t="shared" ca="1" si="1"/>
        <v>78.25325774441842</v>
      </c>
      <c r="K23" s="232">
        <f t="shared" ca="1" si="2"/>
        <v>29.727253305946249</v>
      </c>
    </row>
    <row r="24" spans="1:11">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212">
        <f ca="1">IFERROR(IF((VLOOKUP($E24,'Res&amp;Reablement Backsheet'!$D$5:$W$182,G$9,FALSE))="","",(VLOOKUP($E24,'Res&amp;Reablement Backsheet'!$D$5:$W$182,G$9,FALSE))),"")</f>
        <v>576.57252192880628</v>
      </c>
      <c r="H24" s="212">
        <f ca="1">IFERROR(IF((VLOOKUP($E24,'Res&amp;Reablement Backsheet'!$D$5:$W$182,H$9,FALSE))="","",(VLOOKUP($E24,'Res&amp;Reablement Backsheet'!$D$5:$W$182,H$9,FALSE))),"")</f>
        <v>565.48461449877209</v>
      </c>
      <c r="I24" s="212">
        <f ca="1">IFERROR(IF((VLOOKUP($E24,'Res&amp;Reablement Backsheet'!$D$5:$W$182,I$9,FALSE))="","",(VLOOKUP($E24,'Res&amp;Reablement Backsheet'!$D$5:$W$182,I$9,FALSE))),"")</f>
        <v>565.27592421444479</v>
      </c>
      <c r="J24" s="232">
        <f t="shared" ca="1" si="1"/>
        <v>11.296597714361496</v>
      </c>
      <c r="K24" s="232">
        <f t="shared" ca="1" si="2"/>
        <v>0.20869028432730374</v>
      </c>
    </row>
    <row r="25" spans="1:11">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212">
        <f ca="1">IFERROR(IF((VLOOKUP($E25,'Res&amp;Reablement Backsheet'!$D$5:$W$182,G$9,FALSE))="","",(VLOOKUP($E25,'Res&amp;Reablement Backsheet'!$D$5:$W$182,G$9,FALSE))),"")</f>
        <v>606.37221227475982</v>
      </c>
      <c r="H25" s="212">
        <f ca="1">IFERROR(IF((VLOOKUP($E25,'Res&amp;Reablement Backsheet'!$D$5:$W$182,H$9,FALSE))="","",(VLOOKUP($E25,'Res&amp;Reablement Backsheet'!$D$5:$W$182,H$9,FALSE))),"")</f>
        <v>577.06486269517507</v>
      </c>
      <c r="I25" s="212">
        <f ca="1">IFERROR(IF((VLOOKUP($E25,'Res&amp;Reablement Backsheet'!$D$5:$W$182,I$9,FALSE))="","",(VLOOKUP($E25,'Res&amp;Reablement Backsheet'!$D$5:$W$182,I$9,FALSE))),"")</f>
        <v>581.01161015540106</v>
      </c>
      <c r="J25" s="232">
        <f t="shared" ca="1" si="1"/>
        <v>25.360602119358759</v>
      </c>
      <c r="K25" s="232">
        <f t="shared" ca="1" si="2"/>
        <v>-3.9467474602259927</v>
      </c>
    </row>
    <row r="26" spans="1:11">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212">
        <f ca="1">IFERROR(IF((VLOOKUP($E26,'Res&amp;Reablement Backsheet'!$D$5:$W$182,G$9,FALSE))="","",(VLOOKUP($E26,'Res&amp;Reablement Backsheet'!$D$5:$W$182,G$9,FALSE))),"")</f>
        <v>699.48239740377119</v>
      </c>
      <c r="H26" s="212">
        <f ca="1">IFERROR(IF((VLOOKUP($E26,'Res&amp;Reablement Backsheet'!$D$5:$W$182,H$9,FALSE))="","",(VLOOKUP($E26,'Res&amp;Reablement Backsheet'!$D$5:$W$182,H$9,FALSE))),"")</f>
        <v>652.72739585217914</v>
      </c>
      <c r="I26" s="212">
        <f ca="1">IFERROR(IF((VLOOKUP($E26,'Res&amp;Reablement Backsheet'!$D$5:$W$182,I$9,FALSE))="","",(VLOOKUP($E26,'Res&amp;Reablement Backsheet'!$D$5:$W$182,I$9,FALSE))),"")</f>
        <v>658.48853886295251</v>
      </c>
      <c r="J26" s="232">
        <f t="shared" ca="1" si="1"/>
        <v>40.993858540818678</v>
      </c>
      <c r="K26" s="232">
        <f t="shared" ca="1" si="2"/>
        <v>-5.7611430107733668</v>
      </c>
    </row>
    <row r="27" spans="1:11">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212">
        <f ca="1">IFERROR(IF((VLOOKUP($E27,'Res&amp;Reablement Backsheet'!$D$5:$W$182,G$9,FALSE))="","",(VLOOKUP($E27,'Res&amp;Reablement Backsheet'!$D$5:$W$182,G$9,FALSE))),"")</f>
        <v>776.96764533559008</v>
      </c>
      <c r="H27" s="212">
        <f ca="1">IFERROR(IF((VLOOKUP($E27,'Res&amp;Reablement Backsheet'!$D$5:$W$182,H$9,FALSE))="","",(VLOOKUP($E27,'Res&amp;Reablement Backsheet'!$D$5:$W$182,H$9,FALSE))),"")</f>
        <v>724.39644299899487</v>
      </c>
      <c r="I27" s="212">
        <f ca="1">IFERROR(IF((VLOOKUP($E27,'Res&amp;Reablement Backsheet'!$D$5:$W$182,I$9,FALSE))="","",(VLOOKUP($E27,'Res&amp;Reablement Backsheet'!$D$5:$W$182,I$9,FALSE))),"")</f>
        <v>806.18313817630064</v>
      </c>
      <c r="J27" s="232">
        <f t="shared" ca="1" si="1"/>
        <v>-29.215492840710567</v>
      </c>
      <c r="K27" s="232">
        <f t="shared" ca="1" si="2"/>
        <v>-81.786695177305774</v>
      </c>
    </row>
    <row r="28" spans="1:11">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212">
        <f ca="1">IFERROR(IF((VLOOKUP($E28,'Res&amp;Reablement Backsheet'!$D$5:$W$182,G$9,FALSE))="","",(VLOOKUP($E28,'Res&amp;Reablement Backsheet'!$D$5:$W$182,G$9,FALSE))),"")</f>
        <v>745.27957588213826</v>
      </c>
      <c r="H28" s="212">
        <f ca="1">IFERROR(IF((VLOOKUP($E28,'Res&amp;Reablement Backsheet'!$D$5:$W$182,H$9,FALSE))="","",(VLOOKUP($E28,'Res&amp;Reablement Backsheet'!$D$5:$W$182,H$9,FALSE))),"")</f>
        <v>701.62195032449495</v>
      </c>
      <c r="I28" s="212">
        <f ca="1">IFERROR(IF((VLOOKUP($E28,'Res&amp;Reablement Backsheet'!$D$5:$W$182,I$9,FALSE))="","",(VLOOKUP($E28,'Res&amp;Reablement Backsheet'!$D$5:$W$182,I$9,FALSE))),"")</f>
        <v>736.64014091152137</v>
      </c>
      <c r="J28" s="232">
        <f t="shared" ca="1" si="1"/>
        <v>8.6394349706168896</v>
      </c>
      <c r="K28" s="232">
        <f t="shared" ca="1" si="2"/>
        <v>-35.018190587026425</v>
      </c>
    </row>
    <row r="29" spans="1:11">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212">
        <f ca="1">IFERROR(IF((VLOOKUP($E29,'Res&amp;Reablement Backsheet'!$D$5:$W$182,G$9,FALSE))="","",(VLOOKUP($E29,'Res&amp;Reablement Backsheet'!$D$5:$W$182,G$9,FALSE))),"")</f>
        <v>735.15595095867218</v>
      </c>
      <c r="H29" s="212">
        <f ca="1">IFERROR(IF((VLOOKUP($E29,'Res&amp;Reablement Backsheet'!$D$5:$W$182,H$9,FALSE))="","",(VLOOKUP($E29,'Res&amp;Reablement Backsheet'!$D$5:$W$182,H$9,FALSE))),"")</f>
        <v>709.96293734165909</v>
      </c>
      <c r="I29" s="212">
        <f ca="1">IFERROR(IF((VLOOKUP($E29,'Res&amp;Reablement Backsheet'!$D$5:$W$182,I$9,FALSE))="","",(VLOOKUP($E29,'Res&amp;Reablement Backsheet'!$D$5:$W$182,I$9,FALSE))),"")</f>
        <v>820.05140210464583</v>
      </c>
      <c r="J29" s="232">
        <f t="shared" ca="1" si="1"/>
        <v>-84.895451145973652</v>
      </c>
      <c r="K29" s="232">
        <f t="shared" ca="1" si="2"/>
        <v>-110.08846476298675</v>
      </c>
    </row>
    <row r="30" spans="1:11">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212">
        <f ca="1">IFERROR(IF((VLOOKUP($E30,'Res&amp;Reablement Backsheet'!$D$5:$W$182,G$9,FALSE))="","",(VLOOKUP($E30,'Res&amp;Reablement Backsheet'!$D$5:$W$182,G$9,FALSE))),"")</f>
        <v>712.76309959494961</v>
      </c>
      <c r="H30" s="212">
        <f ca="1">IFERROR(IF((VLOOKUP($E30,'Res&amp;Reablement Backsheet'!$D$5:$W$182,H$9,FALSE))="","",(VLOOKUP($E30,'Res&amp;Reablement Backsheet'!$D$5:$W$182,H$9,FALSE))),"")</f>
        <v>716.61327262551038</v>
      </c>
      <c r="I30" s="212">
        <f ca="1">IFERROR(IF((VLOOKUP($E30,'Res&amp;Reablement Backsheet'!$D$5:$W$182,I$9,FALSE))="","",(VLOOKUP($E30,'Res&amp;Reablement Backsheet'!$D$5:$W$182,I$9,FALSE))),"")</f>
        <v>785.97402062280457</v>
      </c>
      <c r="J30" s="232">
        <f t="shared" ca="1" si="1"/>
        <v>-73.210921027854965</v>
      </c>
      <c r="K30" s="232">
        <f t="shared" ca="1" si="2"/>
        <v>-69.360747997294197</v>
      </c>
    </row>
    <row r="31" spans="1:11">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212">
        <f ca="1">IFERROR(IF((VLOOKUP($E31,'Res&amp;Reablement Backsheet'!$D$5:$W$182,G$9,FALSE))="","",(VLOOKUP($E31,'Res&amp;Reablement Backsheet'!$D$5:$W$182,G$9,FALSE))),"")</f>
        <v>646.20400006072828</v>
      </c>
      <c r="H31" s="212">
        <f ca="1">IFERROR(IF((VLOOKUP($E31,'Res&amp;Reablement Backsheet'!$D$5:$W$182,H$9,FALSE))="","",(VLOOKUP($E31,'Res&amp;Reablement Backsheet'!$D$5:$W$182,H$9,FALSE))),"")</f>
        <v>633.18764395068422</v>
      </c>
      <c r="I31" s="212">
        <f ca="1">IFERROR(IF((VLOOKUP($E31,'Res&amp;Reablement Backsheet'!$D$5:$W$182,I$9,FALSE))="","",(VLOOKUP($E31,'Res&amp;Reablement Backsheet'!$D$5:$W$182,I$9,FALSE))),"")</f>
        <v>625.93144560357678</v>
      </c>
      <c r="J31" s="232">
        <f t="shared" ca="1" si="1"/>
        <v>20.2725544571515</v>
      </c>
      <c r="K31" s="232">
        <f t="shared" ca="1" si="2"/>
        <v>7.2561983471074427</v>
      </c>
    </row>
    <row r="32" spans="1:11">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212">
        <f ca="1">IFERROR(IF((VLOOKUP($E32,'Res&amp;Reablement Backsheet'!$D$5:$W$182,G$9,FALSE))="","",(VLOOKUP($E32,'Res&amp;Reablement Backsheet'!$D$5:$W$182,G$9,FALSE))),"")</f>
        <v>653.79352288277323</v>
      </c>
      <c r="H32" s="212">
        <f ca="1">IFERROR(IF((VLOOKUP($E32,'Res&amp;Reablement Backsheet'!$D$5:$W$182,H$9,FALSE))="","",(VLOOKUP($E32,'Res&amp;Reablement Backsheet'!$D$5:$W$182,H$9,FALSE))),"")</f>
        <v>585.69709143806926</v>
      </c>
      <c r="I32" s="212">
        <f ca="1">IFERROR(IF((VLOOKUP($E32,'Res&amp;Reablement Backsheet'!$D$5:$W$182,I$9,FALSE))="","",(VLOOKUP($E32,'Res&amp;Reablement Backsheet'!$D$5:$W$182,I$9,FALSE))),"")</f>
        <v>648.74277089855104</v>
      </c>
      <c r="J32" s="232">
        <f t="shared" ca="1" si="1"/>
        <v>5.0507519842221882</v>
      </c>
      <c r="K32" s="232">
        <f t="shared" ca="1" si="2"/>
        <v>-63.045679460481779</v>
      </c>
    </row>
    <row r="33" spans="1:1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212">
        <f ca="1">IFERROR(IF((VLOOKUP($E33,'Res&amp;Reablement Backsheet'!$D$5:$W$182,G$9,FALSE))="","",(VLOOKUP($E33,'Res&amp;Reablement Backsheet'!$D$5:$W$182,G$9,FALSE))),"")</f>
        <v>576.52786095738418</v>
      </c>
      <c r="H33" s="212">
        <f ca="1">IFERROR(IF((VLOOKUP($E33,'Res&amp;Reablement Backsheet'!$D$5:$W$182,H$9,FALSE))="","",(VLOOKUP($E33,'Res&amp;Reablement Backsheet'!$D$5:$W$182,H$9,FALSE))),"")</f>
        <v>571.11366312736618</v>
      </c>
      <c r="I33" s="212">
        <f ca="1">IFERROR(IF((VLOOKUP($E33,'Res&amp;Reablement Backsheet'!$D$5:$W$182,I$9,FALSE))="","",(VLOOKUP($E33,'Res&amp;Reablement Backsheet'!$D$5:$W$182,I$9,FALSE))),"")</f>
        <v>557.65880624032866</v>
      </c>
      <c r="J33" s="232">
        <f t="shared" ca="1" si="1"/>
        <v>18.869054717055519</v>
      </c>
      <c r="K33" s="232">
        <f t="shared" ca="1" si="2"/>
        <v>13.454856887037522</v>
      </c>
    </row>
    <row r="34" spans="1:1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212">
        <f ca="1">IFERROR(IF((VLOOKUP($E34,'Res&amp;Reablement Backsheet'!$D$5:$W$182,G$9,FALSE))="","",(VLOOKUP($E34,'Res&amp;Reablement Backsheet'!$D$5:$W$182,G$9,FALSE))),"")</f>
        <v>566.35655468156983</v>
      </c>
      <c r="H34" s="212">
        <f ca="1">IFERROR(IF((VLOOKUP($E34,'Res&amp;Reablement Backsheet'!$D$5:$W$182,H$9,FALSE))="","",(VLOOKUP($E34,'Res&amp;Reablement Backsheet'!$D$5:$W$182,H$9,FALSE))),"")</f>
        <v>569.47659748764977</v>
      </c>
      <c r="I34" s="212">
        <f ca="1">IFERROR(IF((VLOOKUP($E34,'Res&amp;Reablement Backsheet'!$D$5:$W$182,I$9,FALSE))="","",(VLOOKUP($E34,'Res&amp;Reablement Backsheet'!$D$5:$W$182,I$9,FALSE))),"")</f>
        <v>513.01547645718347</v>
      </c>
      <c r="J34" s="232">
        <f t="shared" ca="1" si="1"/>
        <v>53.341078224386365</v>
      </c>
      <c r="K34" s="232">
        <f t="shared" ca="1" si="2"/>
        <v>56.461121030466302</v>
      </c>
    </row>
    <row r="35" spans="1:1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212">
        <f ca="1">IFERROR(IF((VLOOKUP($E35,'Res&amp;Reablement Backsheet'!$D$5:$W$182,G$9,FALSE))="","",(VLOOKUP($E35,'Res&amp;Reablement Backsheet'!$D$5:$W$182,G$9,FALSE))),"")</f>
        <v>580.88842270803684</v>
      </c>
      <c r="H35" s="212">
        <f ca="1">IFERROR(IF((VLOOKUP($E35,'Res&amp;Reablement Backsheet'!$D$5:$W$182,H$9,FALSE))="","",(VLOOKUP($E35,'Res&amp;Reablement Backsheet'!$D$5:$W$182,H$9,FALSE))),"")</f>
        <v>554.42730066679383</v>
      </c>
      <c r="I35" s="212">
        <f ca="1">IFERROR(IF((VLOOKUP($E35,'Res&amp;Reablement Backsheet'!$D$5:$W$182,I$9,FALSE))="","",(VLOOKUP($E35,'Res&amp;Reablement Backsheet'!$D$5:$W$182,I$9,FALSE))),"")</f>
        <v>581.2015962037467</v>
      </c>
      <c r="J35" s="232">
        <f t="shared" ca="1" si="1"/>
        <v>-0.31317349570986153</v>
      </c>
      <c r="K35" s="232">
        <f t="shared" ca="1" si="2"/>
        <v>-26.774295536952877</v>
      </c>
    </row>
    <row r="36" spans="1:1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212">
        <f ca="1">IFERROR(IF((VLOOKUP($E36,'Res&amp;Reablement Backsheet'!$D$5:$W$182,G$9,FALSE))="","",(VLOOKUP($E36,'Res&amp;Reablement Backsheet'!$D$5:$W$182,G$9,FALSE))),"")</f>
        <v>556.84575785468758</v>
      </c>
      <c r="H36" s="212">
        <f ca="1">IFERROR(IF((VLOOKUP($E36,'Res&amp;Reablement Backsheet'!$D$5:$W$182,H$9,FALSE))="","",(VLOOKUP($E36,'Res&amp;Reablement Backsheet'!$D$5:$W$182,H$9,FALSE))),"")</f>
        <v>558.97621118636323</v>
      </c>
      <c r="I36" s="212">
        <f ca="1">IFERROR(IF((VLOOKUP($E36,'Res&amp;Reablement Backsheet'!$D$5:$W$182,I$9,FALSE))="","",(VLOOKUP($E36,'Res&amp;Reablement Backsheet'!$D$5:$W$182,I$9,FALSE))),"")</f>
        <v>571.26492544490486</v>
      </c>
      <c r="J36" s="232">
        <f t="shared" ca="1" si="1"/>
        <v>-14.419167590217285</v>
      </c>
      <c r="K36" s="232">
        <f t="shared" ca="1" si="2"/>
        <v>-12.288714258541631</v>
      </c>
    </row>
    <row r="37" spans="1:1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212">
        <f ca="1">IFERROR(IF((VLOOKUP($E37,'Res&amp;Reablement Backsheet'!$D$5:$W$182,G$9,FALSE))="","",(VLOOKUP($E37,'Res&amp;Reablement Backsheet'!$D$5:$W$182,G$9,FALSE))),"")</f>
        <v>574.43095433586097</v>
      </c>
      <c r="H37" s="212">
        <f ca="1">IFERROR(IF((VLOOKUP($E37,'Res&amp;Reablement Backsheet'!$D$5:$W$182,H$9,FALSE))="","",(VLOOKUP($E37,'Res&amp;Reablement Backsheet'!$D$5:$W$182,H$9,FALSE))),"")</f>
        <v>569.44799025280645</v>
      </c>
      <c r="I37" s="212">
        <f ca="1">IFERROR(IF((VLOOKUP($E37,'Res&amp;Reablement Backsheet'!$D$5:$W$182,I$9,FALSE))="","",(VLOOKUP($E37,'Res&amp;Reablement Backsheet'!$D$5:$W$182,I$9,FALSE))),"")</f>
        <v>522.67338493312559</v>
      </c>
      <c r="J37" s="232">
        <f t="shared" ca="1" si="1"/>
        <v>51.757569402735385</v>
      </c>
      <c r="K37" s="232">
        <f t="shared" ca="1" si="2"/>
        <v>46.774605319680859</v>
      </c>
    </row>
    <row r="38" spans="1:1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212">
        <f ca="1">IFERROR(IF((VLOOKUP($E38,'Res&amp;Reablement Backsheet'!$D$5:$W$182,G$9,FALSE))="","",(VLOOKUP($E38,'Res&amp;Reablement Backsheet'!$D$5:$W$182,G$9,FALSE))),"")</f>
        <v>667.5231916527747</v>
      </c>
      <c r="H38" s="212">
        <f ca="1">IFERROR(IF((VLOOKUP($E38,'Res&amp;Reablement Backsheet'!$D$5:$W$182,H$9,FALSE))="","",(VLOOKUP($E38,'Res&amp;Reablement Backsheet'!$D$5:$W$182,H$9,FALSE))),"")</f>
        <v>608.12750667722264</v>
      </c>
      <c r="I38" s="212">
        <f ca="1">IFERROR(IF((VLOOKUP($E38,'Res&amp;Reablement Backsheet'!$D$5:$W$182,I$9,FALSE))="","",(VLOOKUP($E38,'Res&amp;Reablement Backsheet'!$D$5:$W$182,I$9,FALSE))),"")</f>
        <v>627.78942606335318</v>
      </c>
      <c r="J38" s="232">
        <f t="shared" ca="1" si="1"/>
        <v>39.733765589421523</v>
      </c>
      <c r="K38" s="232">
        <f t="shared" ca="1" si="2"/>
        <v>-19.661919386130535</v>
      </c>
    </row>
    <row r="39" spans="1:1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212">
        <f ca="1">IFERROR(IF((VLOOKUP($E39,'Res&amp;Reablement Backsheet'!$D$5:$W$182,G$9,FALSE))="","",(VLOOKUP($E39,'Res&amp;Reablement Backsheet'!$D$5:$W$182,G$9,FALSE))),"")</f>
        <v>516.69415642086392</v>
      </c>
      <c r="H39" s="212">
        <f ca="1">IFERROR(IF((VLOOKUP($E39,'Res&amp;Reablement Backsheet'!$D$5:$W$182,H$9,FALSE))="","",(VLOOKUP($E39,'Res&amp;Reablement Backsheet'!$D$5:$W$182,H$9,FALSE))),"")</f>
        <v>468.16815198239175</v>
      </c>
      <c r="I39" s="212">
        <f ca="1">IFERROR(IF((VLOOKUP($E39,'Res&amp;Reablement Backsheet'!$D$5:$W$182,I$9,FALSE))="","",(VLOOKUP($E39,'Res&amp;Reablement Backsheet'!$D$5:$W$182,I$9,FALSE))),"")</f>
        <v>438.4408986764455</v>
      </c>
      <c r="J39" s="232">
        <f t="shared" ca="1" si="1"/>
        <v>78.25325774441842</v>
      </c>
      <c r="K39" s="232">
        <f t="shared" ca="1" si="2"/>
        <v>29.727253305946249</v>
      </c>
    </row>
    <row r="40" spans="1:1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212">
        <f ca="1">IFERROR(IF((VLOOKUP($E40,'Res&amp;Reablement Backsheet'!$D$5:$W$182,G$9,FALSE))="","",(VLOOKUP($E40,'Res&amp;Reablement Backsheet'!$D$5:$W$182,G$9,FALSE))),"")</f>
        <v>911.40529531568234</v>
      </c>
      <c r="H40" s="212">
        <f ca="1">IFERROR(IF((VLOOKUP($E40,'Res&amp;Reablement Backsheet'!$D$5:$W$182,H$9,FALSE))="","",(VLOOKUP($E40,'Res&amp;Reablement Backsheet'!$D$5:$W$182,H$9,FALSE))),"")</f>
        <v>857.71947527749739</v>
      </c>
      <c r="I40" s="212">
        <f ca="1">IFERROR(IF((VLOOKUP($E40,'Res&amp;Reablement Backsheet'!$D$5:$W$182,I$9,FALSE))="","",(VLOOKUP($E40,'Res&amp;Reablement Backsheet'!$D$5:$W$182,I$9,FALSE))),"")</f>
        <v>731.58425832492435</v>
      </c>
      <c r="J40" s="232">
        <f t="shared" ca="1" si="1"/>
        <v>179.82103699075799</v>
      </c>
      <c r="K40" s="232">
        <f t="shared" ca="1" si="2"/>
        <v>126.13521695257305</v>
      </c>
    </row>
    <row r="41" spans="1:1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212">
        <f ca="1">IFERROR(IF((VLOOKUP($E41,'Res&amp;Reablement Backsheet'!$D$5:$W$182,G$9,FALSE))="","",(VLOOKUP($E41,'Res&amp;Reablement Backsheet'!$D$5:$W$182,G$9,FALSE))),"")</f>
        <v>515.21099116781159</v>
      </c>
      <c r="H41" s="212">
        <f ca="1">IFERROR(IF((VLOOKUP($E41,'Res&amp;Reablement Backsheet'!$D$5:$W$182,H$9,FALSE))="","",(VLOOKUP($E41,'Res&amp;Reablement Backsheet'!$D$5:$W$182,H$9,FALSE))),"")</f>
        <v>535.00599575684896</v>
      </c>
      <c r="I41" s="212">
        <f ca="1">IFERROR(IF((VLOOKUP($E41,'Res&amp;Reablement Backsheet'!$D$5:$W$182,I$9,FALSE))="","",(VLOOKUP($E41,'Res&amp;Reablement Backsheet'!$D$5:$W$182,I$9,FALSE))),"")</f>
        <v>250.89936352734989</v>
      </c>
      <c r="J41" s="232">
        <f t="shared" ca="1" si="1"/>
        <v>264.31162764046167</v>
      </c>
      <c r="K41" s="232">
        <f t="shared" ca="1" si="2"/>
        <v>284.10663222949904</v>
      </c>
    </row>
    <row r="42" spans="1:1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212">
        <f ca="1">IFERROR(IF((VLOOKUP($E42,'Res&amp;Reablement Backsheet'!$D$5:$W$182,G$9,FALSE))="","",(VLOOKUP($E42,'Res&amp;Reablement Backsheet'!$D$5:$W$182,G$9,FALSE))),"")</f>
        <v>684.54969117220776</v>
      </c>
      <c r="H42" s="212">
        <f ca="1">IFERROR(IF((VLOOKUP($E42,'Res&amp;Reablement Backsheet'!$D$5:$W$182,H$9,FALSE))="","",(VLOOKUP($E42,'Res&amp;Reablement Backsheet'!$D$5:$W$182,H$9,FALSE))),"")</f>
        <v>673.48902300358611</v>
      </c>
      <c r="I42" s="212">
        <f ca="1">IFERROR(IF((VLOOKUP($E42,'Res&amp;Reablement Backsheet'!$D$5:$W$182,I$9,FALSE))="","",(VLOOKUP($E42,'Res&amp;Reablement Backsheet'!$D$5:$W$182,I$9,FALSE))),"")</f>
        <v>717.22207644537741</v>
      </c>
      <c r="J42" s="232">
        <f t="shared" ca="1" si="1"/>
        <v>-32.672385273169652</v>
      </c>
      <c r="K42" s="232">
        <f t="shared" ca="1" si="2"/>
        <v>-43.733053441791299</v>
      </c>
    </row>
    <row r="43" spans="1:1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212">
        <f ca="1">IFERROR(IF((VLOOKUP($E43,'Res&amp;Reablement Backsheet'!$D$5:$W$182,G$9,FALSE))="","",(VLOOKUP($E43,'Res&amp;Reablement Backsheet'!$D$5:$W$182,G$9,FALSE))),"")</f>
        <v>689.28040269991993</v>
      </c>
      <c r="H43" s="212">
        <f ca="1">IFERROR(IF((VLOOKUP($E43,'Res&amp;Reablement Backsheet'!$D$5:$W$182,H$9,FALSE))="","",(VLOOKUP($E43,'Res&amp;Reablement Backsheet'!$D$5:$W$182,H$9,FALSE))),"")</f>
        <v>701.63526283030615</v>
      </c>
      <c r="I43" s="212">
        <f ca="1">IFERROR(IF((VLOOKUP($E43,'Res&amp;Reablement Backsheet'!$D$5:$W$182,I$9,FALSE))="","",(VLOOKUP($E43,'Res&amp;Reablement Backsheet'!$D$5:$W$182,I$9,FALSE))),"")</f>
        <v>687.48939059582415</v>
      </c>
      <c r="J43" s="232">
        <f t="shared" ca="1" si="1"/>
        <v>1.7910121040957847</v>
      </c>
      <c r="K43" s="232">
        <f t="shared" ca="1" si="2"/>
        <v>14.145872234481999</v>
      </c>
    </row>
    <row r="44" spans="1:1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75" ca="1" si="3">IF($A44&gt;$N$5-1,"",INDIRECT("'Comms by AT'!D"&amp;$A44+$N$4))</f>
        <v>E06000055</v>
      </c>
      <c r="F44" s="29" t="str">
        <f ca="1">IF(E44="","",VLOOKUP(E44,'Org list'!$J$9:$K$636,2,0))</f>
        <v>Bedford</v>
      </c>
      <c r="G44" s="212">
        <f ca="1">IFERROR(IF((VLOOKUP($E44,'Res&amp;Reablement Backsheet'!$D$5:$W$182,G$9,FALSE))="","",(VLOOKUP($E44,'Res&amp;Reablement Backsheet'!$D$5:$W$182,G$9,FALSE))),"")</f>
        <v>697.61763577383238</v>
      </c>
      <c r="H44" s="212">
        <f ca="1">IFERROR(IF((VLOOKUP($E44,'Res&amp;Reablement Backsheet'!$D$5:$W$182,H$9,FALSE))="","",(VLOOKUP($E44,'Res&amp;Reablement Backsheet'!$D$5:$W$182,H$9,FALSE))),"")</f>
        <v>663.17984480224254</v>
      </c>
      <c r="I44" s="212">
        <f ca="1">IFERROR(IF((VLOOKUP($E44,'Res&amp;Reablement Backsheet'!$D$5:$W$182,I$9,FALSE))="","",(VLOOKUP($E44,'Res&amp;Reablement Backsheet'!$D$5:$W$182,I$9,FALSE))),"")</f>
        <v>775.98878747478886</v>
      </c>
      <c r="J44" s="232">
        <f t="shared" ref="J44:J75" ca="1" si="4">IFERROR(IF(I44=0,"",(G44-I44)),"")</f>
        <v>-78.371151700956489</v>
      </c>
      <c r="K44" s="232">
        <f t="shared" ref="K44:K75" ca="1" si="5">IFERROR(IF(I44=0,"",(H44-I44)),"")</f>
        <v>-112.80894267254632</v>
      </c>
    </row>
    <row r="45" spans="1:1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3"/>
        <v>E09000004</v>
      </c>
      <c r="F45" s="29" t="str">
        <f ca="1">IF(E45="","",VLOOKUP(E45,'Org list'!$J$9:$K$636,2,0))</f>
        <v>Bexley</v>
      </c>
      <c r="G45" s="212">
        <f ca="1">IFERROR(IF((VLOOKUP($E45,'Res&amp;Reablement Backsheet'!$D$5:$W$182,G$9,FALSE))="","",(VLOOKUP($E45,'Res&amp;Reablement Backsheet'!$D$5:$W$182,G$9,FALSE))),"")</f>
        <v>580.7287772294502</v>
      </c>
      <c r="H45" s="212">
        <f ca="1">IFERROR(IF((VLOOKUP($E45,'Res&amp;Reablement Backsheet'!$D$5:$W$182,H$9,FALSE))="","",(VLOOKUP($E45,'Res&amp;Reablement Backsheet'!$D$5:$W$182,H$9,FALSE))),"")</f>
        <v>576.96117274167989</v>
      </c>
      <c r="I45" s="212">
        <f ca="1">IFERROR(IF((VLOOKUP($E45,'Res&amp;Reablement Backsheet'!$D$5:$W$182,I$9,FALSE))="","",(VLOOKUP($E45,'Res&amp;Reablement Backsheet'!$D$5:$W$182,I$9,FALSE))),"")</f>
        <v>520.00792393026938</v>
      </c>
      <c r="J45" s="232">
        <f t="shared" ca="1" si="4"/>
        <v>60.720853299180817</v>
      </c>
      <c r="K45" s="232">
        <f t="shared" ca="1" si="5"/>
        <v>56.953248811410504</v>
      </c>
    </row>
    <row r="46" spans="1:1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3"/>
        <v>E08000025</v>
      </c>
      <c r="F46" s="29" t="str">
        <f ca="1">IF(E46="","",VLOOKUP(E46,'Org list'!$J$9:$K$636,2,0))</f>
        <v>Birmingham</v>
      </c>
      <c r="G46" s="212">
        <f ca="1">IFERROR(IF((VLOOKUP($E46,'Res&amp;Reablement Backsheet'!$D$5:$W$182,G$9,FALSE))="","",(VLOOKUP($E46,'Res&amp;Reablement Backsheet'!$D$5:$W$182,G$9,FALSE))),"")</f>
        <v>662.51189212293355</v>
      </c>
      <c r="H46" s="212">
        <f ca="1">IFERROR(IF((VLOOKUP($E46,'Res&amp;Reablement Backsheet'!$D$5:$W$182,H$9,FALSE))="","",(VLOOKUP($E46,'Res&amp;Reablement Backsheet'!$D$5:$W$182,H$9,FALSE))),"")</f>
        <v>493.60710245775198</v>
      </c>
      <c r="I46" s="212">
        <f ca="1">IFERROR(IF((VLOOKUP($E46,'Res&amp;Reablement Backsheet'!$D$5:$W$182,I$9,FALSE))="","",(VLOOKUP($E46,'Res&amp;Reablement Backsheet'!$D$5:$W$182,I$9,FALSE))),"")</f>
        <v>551.88016316456992</v>
      </c>
      <c r="J46" s="232">
        <f t="shared" ca="1" si="4"/>
        <v>110.63172895836362</v>
      </c>
      <c r="K46" s="232">
        <f t="shared" ca="1" si="5"/>
        <v>-58.273060706817944</v>
      </c>
    </row>
    <row r="47" spans="1:1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3"/>
        <v>E06000008</v>
      </c>
      <c r="F47" s="29" t="str">
        <f ca="1">IF(E47="","",VLOOKUP(E47,'Org list'!$J$9:$K$636,2,0))</f>
        <v>Blackburn with Darwen</v>
      </c>
      <c r="G47" s="212">
        <f ca="1">IFERROR(IF((VLOOKUP($E47,'Res&amp;Reablement Backsheet'!$D$5:$W$182,G$9,FALSE))="","",(VLOOKUP($E47,'Res&amp;Reablement Backsheet'!$D$5:$W$182,G$9,FALSE))),"")</f>
        <v>316.34951828596076</v>
      </c>
      <c r="H47" s="212">
        <f ca="1">IFERROR(IF((VLOOKUP($E47,'Res&amp;Reablement Backsheet'!$D$5:$W$182,H$9,FALSE))="","",(VLOOKUP($E47,'Res&amp;Reablement Backsheet'!$D$5:$W$182,H$9,FALSE))),"")</f>
        <v>876.40342981666583</v>
      </c>
      <c r="I47" s="212">
        <f ca="1">IFERROR(IF((VLOOKUP($E47,'Res&amp;Reablement Backsheet'!$D$5:$W$182,I$9,FALSE))="","",(VLOOKUP($E47,'Res&amp;Reablement Backsheet'!$D$5:$W$182,I$9,FALSE))),"")</f>
        <v>1089.5826424747738</v>
      </c>
      <c r="J47" s="232">
        <f t="shared" ca="1" si="4"/>
        <v>-773.23312418881301</v>
      </c>
      <c r="K47" s="232">
        <f t="shared" ca="1" si="5"/>
        <v>-213.17921265810799</v>
      </c>
    </row>
    <row r="48" spans="1:1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3"/>
        <v>E06000009</v>
      </c>
      <c r="F48" s="29" t="str">
        <f ca="1">IF(E48="","",VLOOKUP(E48,'Org list'!$J$9:$K$636,2,0))</f>
        <v>Blackpool</v>
      </c>
      <c r="G48" s="212">
        <f ca="1">IFERROR(IF((VLOOKUP($E48,'Res&amp;Reablement Backsheet'!$D$5:$W$182,G$9,FALSE))="","",(VLOOKUP($E48,'Res&amp;Reablement Backsheet'!$D$5:$W$182,G$9,FALSE))),"")</f>
        <v>983.698707138842</v>
      </c>
      <c r="H48" s="212">
        <f ca="1">IFERROR(IF((VLOOKUP($E48,'Res&amp;Reablement Backsheet'!$D$5:$W$182,H$9,FALSE))="","",(VLOOKUP($E48,'Res&amp;Reablement Backsheet'!$D$5:$W$182,H$9,FALSE))),"")</f>
        <v>886.97237414107417</v>
      </c>
      <c r="I48" s="212">
        <f ca="1">IFERROR(IF((VLOOKUP($E48,'Res&amp;Reablement Backsheet'!$D$5:$W$182,I$9,FALSE))="","",(VLOOKUP($E48,'Res&amp;Reablement Backsheet'!$D$5:$W$182,I$9,FALSE))),"")</f>
        <v>925.53639040807741</v>
      </c>
      <c r="J48" s="232">
        <f t="shared" ca="1" si="4"/>
        <v>58.162316730764587</v>
      </c>
      <c r="K48" s="232">
        <f t="shared" ca="1" si="5"/>
        <v>-38.56401626700324</v>
      </c>
    </row>
    <row r="49" spans="1:11">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3"/>
        <v>E08000001</v>
      </c>
      <c r="F49" s="29" t="str">
        <f ca="1">IF(E49="","",VLOOKUP(E49,'Org list'!$J$9:$K$636,2,0))</f>
        <v>Bolton</v>
      </c>
      <c r="G49" s="212">
        <f ca="1">IFERROR(IF((VLOOKUP($E49,'Res&amp;Reablement Backsheet'!$D$5:$W$182,G$9,FALSE))="","",(VLOOKUP($E49,'Res&amp;Reablement Backsheet'!$D$5:$W$182,G$9,FALSE))),"")</f>
        <v>977.78901673199312</v>
      </c>
      <c r="H49" s="212">
        <f ca="1">IFERROR(IF((VLOOKUP($E49,'Res&amp;Reablement Backsheet'!$D$5:$W$182,H$9,FALSE))="","",(VLOOKUP($E49,'Res&amp;Reablement Backsheet'!$D$5:$W$182,H$9,FALSE))),"")</f>
        <v>781.33138868632159</v>
      </c>
      <c r="I49" s="212">
        <f ca="1">IFERROR(IF((VLOOKUP($E49,'Res&amp;Reablement Backsheet'!$D$5:$W$182,I$9,FALSE))="","",(VLOOKUP($E49,'Res&amp;Reablement Backsheet'!$D$5:$W$182,I$9,FALSE))),"")</f>
        <v>1354.3077403896241</v>
      </c>
      <c r="J49" s="232">
        <f t="shared" ca="1" si="4"/>
        <v>-376.51872365763097</v>
      </c>
      <c r="K49" s="232">
        <f t="shared" ca="1" si="5"/>
        <v>-572.9763517033025</v>
      </c>
    </row>
    <row r="50" spans="1:11">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3"/>
        <v>E06000028 &amp; E06000029</v>
      </c>
      <c r="F50" s="29" t="str">
        <f ca="1">IF(E50="","",VLOOKUP(E50,'Org list'!$J$9:$K$636,2,0))</f>
        <v>Bournemouth &amp; Poole</v>
      </c>
      <c r="G50" s="212">
        <f ca="1">IFERROR(IF((VLOOKUP($E50,'Res&amp;Reablement Backsheet'!$D$5:$W$182,G$9,FALSE))="","",(VLOOKUP($E50,'Res&amp;Reablement Backsheet'!$D$5:$W$182,G$9,FALSE))),"")</f>
        <v>867.46491111798412</v>
      </c>
      <c r="H50" s="212">
        <f ca="1">IFERROR(IF((VLOOKUP($E50,'Res&amp;Reablement Backsheet'!$D$5:$W$182,H$9,FALSE))="","",(VLOOKUP($E50,'Res&amp;Reablement Backsheet'!$D$5:$W$182,H$9,FALSE))),"")</f>
        <v>598.02505870855759</v>
      </c>
      <c r="I50" s="212">
        <f ca="1">IFERROR(IF((VLOOKUP($E50,'Res&amp;Reablement Backsheet'!$D$5:$W$182,I$9,FALSE))="","",(VLOOKUP($E50,'Res&amp;Reablement Backsheet'!$D$5:$W$182,I$9,FALSE))),"")</f>
        <v>684.08232325442327</v>
      </c>
      <c r="J50" s="232">
        <f t="shared" ca="1" si="4"/>
        <v>183.38258786356084</v>
      </c>
      <c r="K50" s="232">
        <f t="shared" ca="1" si="5"/>
        <v>-86.057264545865678</v>
      </c>
    </row>
    <row r="51" spans="1:1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3"/>
        <v>E06000036</v>
      </c>
      <c r="F51" s="29" t="str">
        <f ca="1">IF(E51="","",VLOOKUP(E51,'Org list'!$J$9:$K$636,2,0))</f>
        <v>Bracknell Forest</v>
      </c>
      <c r="G51" s="212">
        <f ca="1">IFERROR(IF((VLOOKUP($E51,'Res&amp;Reablement Backsheet'!$D$5:$W$182,G$9,FALSE))="","",(VLOOKUP($E51,'Res&amp;Reablement Backsheet'!$D$5:$W$182,G$9,FALSE))),"")</f>
        <v>717.87949441649278</v>
      </c>
      <c r="H51" s="212">
        <f ca="1">IFERROR(IF((VLOOKUP($E51,'Res&amp;Reablement Backsheet'!$D$5:$W$182,H$9,FALSE))="","",(VLOOKUP($E51,'Res&amp;Reablement Backsheet'!$D$5:$W$182,H$9,FALSE))),"")</f>
        <v>605.08180020375141</v>
      </c>
      <c r="I51" s="212">
        <f ca="1">IFERROR(IF((VLOOKUP($E51,'Res&amp;Reablement Backsheet'!$D$5:$W$182,I$9,FALSE))="","",(VLOOKUP($E51,'Res&amp;Reablement Backsheet'!$D$5:$W$182,I$9,FALSE))),"")</f>
        <v>731.10804818121892</v>
      </c>
      <c r="J51" s="232">
        <f t="shared" ca="1" si="4"/>
        <v>-13.228553764726144</v>
      </c>
      <c r="K51" s="232">
        <f t="shared" ca="1" si="5"/>
        <v>-126.02624797746751</v>
      </c>
    </row>
    <row r="52" spans="1:1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3"/>
        <v>E08000032</v>
      </c>
      <c r="F52" s="29" t="str">
        <f ca="1">IF(E52="","",VLOOKUP(E52,'Org list'!$J$9:$K$636,2,0))</f>
        <v>Bradford</v>
      </c>
      <c r="G52" s="212">
        <f ca="1">IFERROR(IF((VLOOKUP($E52,'Res&amp;Reablement Backsheet'!$D$5:$W$182,G$9,FALSE))="","",(VLOOKUP($E52,'Res&amp;Reablement Backsheet'!$D$5:$W$182,G$9,FALSE))),"")</f>
        <v>506.18598719415189</v>
      </c>
      <c r="H52" s="212">
        <f ca="1">IFERROR(IF((VLOOKUP($E52,'Res&amp;Reablement Backsheet'!$D$5:$W$182,H$9,FALSE))="","",(VLOOKUP($E52,'Res&amp;Reablement Backsheet'!$D$5:$W$182,H$9,FALSE))),"")</f>
        <v>535.3138650179518</v>
      </c>
      <c r="I52" s="212">
        <f ca="1">IFERROR(IF((VLOOKUP($E52,'Res&amp;Reablement Backsheet'!$D$5:$W$182,I$9,FALSE))="","",(VLOOKUP($E52,'Res&amp;Reablement Backsheet'!$D$5:$W$182,I$9,FALSE))),"")</f>
        <v>571.60633044289773</v>
      </c>
      <c r="J52" s="232">
        <f t="shared" ca="1" si="4"/>
        <v>-65.420343248745837</v>
      </c>
      <c r="K52" s="232">
        <f t="shared" ca="1" si="5"/>
        <v>-36.292465424945931</v>
      </c>
    </row>
    <row r="53" spans="1:1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3"/>
        <v>E09000005</v>
      </c>
      <c r="F53" s="29" t="str">
        <f ca="1">IF(E53="","",VLOOKUP(E53,'Org list'!$J$9:$K$636,2,0))</f>
        <v>Brent</v>
      </c>
      <c r="G53" s="212">
        <f ca="1">IFERROR(IF((VLOOKUP($E53,'Res&amp;Reablement Backsheet'!$D$5:$W$182,G$9,FALSE))="","",(VLOOKUP($E53,'Res&amp;Reablement Backsheet'!$D$5:$W$182,G$9,FALSE))),"")</f>
        <v>257.35797399041752</v>
      </c>
      <c r="H53" s="212">
        <f ca="1">IFERROR(IF((VLOOKUP($E53,'Res&amp;Reablement Backsheet'!$D$5:$W$182,H$9,FALSE))="","",(VLOOKUP($E53,'Res&amp;Reablement Backsheet'!$D$5:$W$182,H$9,FALSE))),"")</f>
        <v>276.87556573132417</v>
      </c>
      <c r="I53" s="212">
        <f ca="1">IFERROR(IF((VLOOKUP($E53,'Res&amp;Reablement Backsheet'!$D$5:$W$182,I$9,FALSE))="","",(VLOOKUP($E53,'Res&amp;Reablement Backsheet'!$D$5:$W$182,I$9,FALSE))),"")</f>
        <v>292.84915606197757</v>
      </c>
      <c r="J53" s="232">
        <f t="shared" ca="1" si="4"/>
        <v>-35.491182071560047</v>
      </c>
      <c r="K53" s="232">
        <f t="shared" ca="1" si="5"/>
        <v>-15.973590330653394</v>
      </c>
    </row>
    <row r="54" spans="1:1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3"/>
        <v>E06000043</v>
      </c>
      <c r="F54" s="29" t="str">
        <f ca="1">IF(E54="","",VLOOKUP(E54,'Org list'!$J$9:$K$636,2,0))</f>
        <v>Brighton and Hove</v>
      </c>
      <c r="G54" s="212">
        <f ca="1">IFERROR(IF((VLOOKUP($E54,'Res&amp;Reablement Backsheet'!$D$5:$W$182,G$9,FALSE))="","",(VLOOKUP($E54,'Res&amp;Reablement Backsheet'!$D$5:$W$182,G$9,FALSE))),"")</f>
        <v>835.1278953726561</v>
      </c>
      <c r="H54" s="212">
        <f ca="1">IFERROR(IF((VLOOKUP($E54,'Res&amp;Reablement Backsheet'!$D$5:$W$182,H$9,FALSE))="","",(VLOOKUP($E54,'Res&amp;Reablement Backsheet'!$D$5:$W$182,H$9,FALSE))),"")</f>
        <v>742.70971777030729</v>
      </c>
      <c r="I54" s="212">
        <f ca="1">IFERROR(IF((VLOOKUP($E54,'Res&amp;Reablement Backsheet'!$D$5:$W$182,I$9,FALSE))="","",(VLOOKUP($E54,'Res&amp;Reablement Backsheet'!$D$5:$W$182,I$9,FALSE))),"")</f>
        <v>841.73768013968163</v>
      </c>
      <c r="J54" s="232">
        <f t="shared" ca="1" si="4"/>
        <v>-6.6097847670255305</v>
      </c>
      <c r="K54" s="232">
        <f t="shared" ca="1" si="5"/>
        <v>-99.027962369374336</v>
      </c>
    </row>
    <row r="55" spans="1:1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3"/>
        <v>E06000023</v>
      </c>
      <c r="F55" s="29" t="str">
        <f ca="1">IF(E55="","",VLOOKUP(E55,'Org list'!$J$9:$K$636,2,0))</f>
        <v>Bristol, City of</v>
      </c>
      <c r="G55" s="212">
        <f ca="1">IFERROR(IF((VLOOKUP($E55,'Res&amp;Reablement Backsheet'!$D$5:$W$182,G$9,FALSE))="","",(VLOOKUP($E55,'Res&amp;Reablement Backsheet'!$D$5:$W$182,G$9,FALSE))),"")</f>
        <v>940.21702500505489</v>
      </c>
      <c r="H55" s="212">
        <f ca="1">IFERROR(IF((VLOOKUP($E55,'Res&amp;Reablement Backsheet'!$D$5:$W$182,H$9,FALSE))="","",(VLOOKUP($E55,'Res&amp;Reablement Backsheet'!$D$5:$W$182,H$9,FALSE))),"")</f>
        <v>1013.1508319914117</v>
      </c>
      <c r="I55" s="212">
        <f ca="1">IFERROR(IF((VLOOKUP($E55,'Res&amp;Reablement Backsheet'!$D$5:$W$182,I$9,FALSE))="","",(VLOOKUP($E55,'Res&amp;Reablement Backsheet'!$D$5:$W$182,I$9,FALSE))),"")</f>
        <v>883.99087493290381</v>
      </c>
      <c r="J55" s="232">
        <f t="shared" ca="1" si="4"/>
        <v>56.226150072151086</v>
      </c>
      <c r="K55" s="232">
        <f t="shared" ca="1" si="5"/>
        <v>129.15995705850787</v>
      </c>
    </row>
    <row r="56" spans="1:1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3"/>
        <v>E09000006</v>
      </c>
      <c r="F56" s="29" t="str">
        <f ca="1">IF(E56="","",VLOOKUP(E56,'Org list'!$J$9:$K$636,2,0))</f>
        <v>Bromley</v>
      </c>
      <c r="G56" s="212">
        <f ca="1">IFERROR(IF((VLOOKUP($E56,'Res&amp;Reablement Backsheet'!$D$5:$W$182,G$9,FALSE))="","",(VLOOKUP($E56,'Res&amp;Reablement Backsheet'!$D$5:$W$182,G$9,FALSE))),"")</f>
        <v>188.36701640729527</v>
      </c>
      <c r="H56" s="212">
        <f ca="1">IFERROR(IF((VLOOKUP($E56,'Res&amp;Reablement Backsheet'!$D$5:$W$182,H$9,FALSE))="","",(VLOOKUP($E56,'Res&amp;Reablement Backsheet'!$D$5:$W$182,H$9,FALSE))),"")</f>
        <v>493.04853827659502</v>
      </c>
      <c r="I56" s="212">
        <f ca="1">IFERROR(IF((VLOOKUP($E56,'Res&amp;Reablement Backsheet'!$D$5:$W$182,I$9,FALSE))="","",(VLOOKUP($E56,'Res&amp;Reablement Backsheet'!$D$5:$W$182,I$9,FALSE))),"")</f>
        <v>404.19526812780936</v>
      </c>
      <c r="J56" s="232">
        <f t="shared" ca="1" si="4"/>
        <v>-215.82825172051409</v>
      </c>
      <c r="K56" s="232">
        <f t="shared" ca="1" si="5"/>
        <v>88.853270148785668</v>
      </c>
    </row>
    <row r="57" spans="1:1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3"/>
        <v>E10000002</v>
      </c>
      <c r="F57" s="29" t="str">
        <f ca="1">IF(E57="","",VLOOKUP(E57,'Org list'!$J$9:$K$636,2,0))</f>
        <v>Buckinghamshire</v>
      </c>
      <c r="G57" s="212">
        <f ca="1">IFERROR(IF((VLOOKUP($E57,'Res&amp;Reablement Backsheet'!$D$5:$W$182,G$9,FALSE))="","",(VLOOKUP($E57,'Res&amp;Reablement Backsheet'!$D$5:$W$182,G$9,FALSE))),"")</f>
        <v>497.39336739472014</v>
      </c>
      <c r="H57" s="212">
        <f ca="1">IFERROR(IF((VLOOKUP($E57,'Res&amp;Reablement Backsheet'!$D$5:$W$182,H$9,FALSE))="","",(VLOOKUP($E57,'Res&amp;Reablement Backsheet'!$D$5:$W$182,H$9,FALSE))),"")</f>
        <v>551.0091630783046</v>
      </c>
      <c r="I57" s="212">
        <f ca="1">IFERROR(IF((VLOOKUP($E57,'Res&amp;Reablement Backsheet'!$D$5:$W$182,I$9,FALSE))="","",(VLOOKUP($E57,'Res&amp;Reablement Backsheet'!$D$5:$W$182,I$9,FALSE))),"")</f>
        <v>484.68398604110121</v>
      </c>
      <c r="J57" s="232">
        <f t="shared" ca="1" si="4"/>
        <v>12.709381353618937</v>
      </c>
      <c r="K57" s="232">
        <f t="shared" ca="1" si="5"/>
        <v>66.325177037203389</v>
      </c>
    </row>
    <row r="58" spans="1:11">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3"/>
        <v>E08000002</v>
      </c>
      <c r="F58" s="29" t="str">
        <f ca="1">IF(E58="","",VLOOKUP(E58,'Org list'!$J$9:$K$636,2,0))</f>
        <v>Bury</v>
      </c>
      <c r="G58" s="212">
        <f ca="1">IFERROR(IF((VLOOKUP($E58,'Res&amp;Reablement Backsheet'!$D$5:$W$182,G$9,FALSE))="","",(VLOOKUP($E58,'Res&amp;Reablement Backsheet'!$D$5:$W$182,G$9,FALSE))),"")</f>
        <v>888.79578644960498</v>
      </c>
      <c r="H58" s="212">
        <f ca="1">IFERROR(IF((VLOOKUP($E58,'Res&amp;Reablement Backsheet'!$D$5:$W$182,H$9,FALSE))="","",(VLOOKUP($E58,'Res&amp;Reablement Backsheet'!$D$5:$W$182,H$9,FALSE))),"")</f>
        <v>842.42999525391554</v>
      </c>
      <c r="I58" s="212">
        <f ca="1">IFERROR(IF((VLOOKUP($E58,'Res&amp;Reablement Backsheet'!$D$5:$W$182,I$9,FALSE))="","",(VLOOKUP($E58,'Res&amp;Reablement Backsheet'!$D$5:$W$182,I$9,FALSE))),"")</f>
        <v>1011.5092548647366</v>
      </c>
      <c r="J58" s="232">
        <f t="shared" ca="1" si="4"/>
        <v>-122.71346841513162</v>
      </c>
      <c r="K58" s="232">
        <f t="shared" ca="1" si="5"/>
        <v>-169.07925961082105</v>
      </c>
    </row>
    <row r="59" spans="1:11">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3"/>
        <v>E08000033</v>
      </c>
      <c r="F59" s="29" t="str">
        <f ca="1">IF(E59="","",VLOOKUP(E59,'Org list'!$J$9:$K$636,2,0))</f>
        <v>Calderdale</v>
      </c>
      <c r="G59" s="212">
        <f ca="1">IFERROR(IF((VLOOKUP($E59,'Res&amp;Reablement Backsheet'!$D$5:$W$182,G$9,FALSE))="","",(VLOOKUP($E59,'Res&amp;Reablement Backsheet'!$D$5:$W$182,G$9,FALSE))),"")</f>
        <v>622.20546247912512</v>
      </c>
      <c r="H59" s="212">
        <f ca="1">IFERROR(IF((VLOOKUP($E59,'Res&amp;Reablement Backsheet'!$D$5:$W$182,H$9,FALSE))="","",(VLOOKUP($E59,'Res&amp;Reablement Backsheet'!$D$5:$W$182,H$9,FALSE))),"")</f>
        <v>639.53488372093022</v>
      </c>
      <c r="I59" s="212">
        <f ca="1">IFERROR(IF((VLOOKUP($E59,'Res&amp;Reablement Backsheet'!$D$5:$W$182,I$9,FALSE))="","",(VLOOKUP($E59,'Res&amp;Reablement Backsheet'!$D$5:$W$182,I$9,FALSE))),"")</f>
        <v>539.11205073995768</v>
      </c>
      <c r="J59" s="232">
        <f t="shared" ca="1" si="4"/>
        <v>83.093411739167436</v>
      </c>
      <c r="K59" s="232">
        <f t="shared" ca="1" si="5"/>
        <v>100.42283298097254</v>
      </c>
    </row>
    <row r="60" spans="1:11">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3"/>
        <v>E10000003</v>
      </c>
      <c r="F60" s="29" t="str">
        <f ca="1">IF(E60="","",VLOOKUP(E60,'Org list'!$J$9:$K$636,2,0))</f>
        <v>Cambridgeshire</v>
      </c>
      <c r="G60" s="212">
        <f ca="1">IFERROR(IF((VLOOKUP($E60,'Res&amp;Reablement Backsheet'!$D$5:$W$182,G$9,FALSE))="","",(VLOOKUP($E60,'Res&amp;Reablement Backsheet'!$D$5:$W$182,G$9,FALSE))),"")</f>
        <v>561.47360987917978</v>
      </c>
      <c r="H60" s="212">
        <f ca="1">IFERROR(IF((VLOOKUP($E60,'Res&amp;Reablement Backsheet'!$D$5:$W$182,H$9,FALSE))="","",(VLOOKUP($E60,'Res&amp;Reablement Backsheet'!$D$5:$W$182,H$9,FALSE))),"")</f>
        <v>490.47747686904842</v>
      </c>
      <c r="I60" s="212">
        <f ca="1">IFERROR(IF((VLOOKUP($E60,'Res&amp;Reablement Backsheet'!$D$5:$W$182,I$9,FALSE))="","",(VLOOKUP($E60,'Res&amp;Reablement Backsheet'!$D$5:$W$182,I$9,FALSE))),"")</f>
        <v>521.71270345107041</v>
      </c>
      <c r="J60" s="232">
        <f t="shared" ca="1" si="4"/>
        <v>39.760906428109365</v>
      </c>
      <c r="K60" s="232">
        <f t="shared" ca="1" si="5"/>
        <v>-31.235226582021994</v>
      </c>
    </row>
    <row r="61" spans="1:11">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3"/>
        <v>E09000007</v>
      </c>
      <c r="F61" s="29" t="str">
        <f ca="1">IF(E61="","",VLOOKUP(E61,'Org list'!$J$9:$K$636,2,0))</f>
        <v>Camden</v>
      </c>
      <c r="G61" s="212">
        <f ca="1">IFERROR(IF((VLOOKUP($E61,'Res&amp;Reablement Backsheet'!$D$5:$W$182,G$9,FALSE))="","",(VLOOKUP($E61,'Res&amp;Reablement Backsheet'!$D$5:$W$182,G$9,FALSE))),"")</f>
        <v>537.76755704935431</v>
      </c>
      <c r="H61" s="212">
        <f ca="1">IFERROR(IF((VLOOKUP($E61,'Res&amp;Reablement Backsheet'!$D$5:$W$182,H$9,FALSE))="","",(VLOOKUP($E61,'Res&amp;Reablement Backsheet'!$D$5:$W$182,H$9,FALSE))),"")</f>
        <v>517.30044535799937</v>
      </c>
      <c r="I61" s="212">
        <f ca="1">IFERROR(IF((VLOOKUP($E61,'Res&amp;Reablement Backsheet'!$D$5:$W$182,I$9,FALSE))="","",(VLOOKUP($E61,'Res&amp;Reablement Backsheet'!$D$5:$W$182,I$9,FALSE))),"")</f>
        <v>469.33881466255571</v>
      </c>
      <c r="J61" s="232">
        <f t="shared" ca="1" si="4"/>
        <v>68.428742386798604</v>
      </c>
      <c r="K61" s="232">
        <f t="shared" ca="1" si="5"/>
        <v>47.96163069544366</v>
      </c>
    </row>
    <row r="62" spans="1:11">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3"/>
        <v>E06000056</v>
      </c>
      <c r="F62" s="29" t="str">
        <f ca="1">IF(E62="","",VLOOKUP(E62,'Org list'!$J$9:$K$636,2,0))</f>
        <v>Central Bedfordshire</v>
      </c>
      <c r="G62" s="212">
        <f ca="1">IFERROR(IF((VLOOKUP($E62,'Res&amp;Reablement Backsheet'!$D$5:$W$182,G$9,FALSE))="","",(VLOOKUP($E62,'Res&amp;Reablement Backsheet'!$D$5:$W$182,G$9,FALSE))),"")</f>
        <v>503.5375103575754</v>
      </c>
      <c r="H62" s="212">
        <f ca="1">IFERROR(IF((VLOOKUP($E62,'Res&amp;Reablement Backsheet'!$D$5:$W$182,H$9,FALSE))="","",(VLOOKUP($E62,'Res&amp;Reablement Backsheet'!$D$5:$W$182,H$9,FALSE))),"")</f>
        <v>440.72916882203236</v>
      </c>
      <c r="I62" s="212">
        <f ca="1">IFERROR(IF((VLOOKUP($E62,'Res&amp;Reablement Backsheet'!$D$5:$W$182,I$9,FALSE))="","",(VLOOKUP($E62,'Res&amp;Reablement Backsheet'!$D$5:$W$182,I$9,FALSE))),"")</f>
        <v>513.14945477870424</v>
      </c>
      <c r="J62" s="232">
        <f t="shared" ca="1" si="4"/>
        <v>-9.6119444211288396</v>
      </c>
      <c r="K62" s="232">
        <f t="shared" ca="1" si="5"/>
        <v>-72.420285956671876</v>
      </c>
    </row>
    <row r="63" spans="1:11">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3"/>
        <v>E06000049</v>
      </c>
      <c r="F63" s="29" t="str">
        <f ca="1">IF(E63="","",VLOOKUP(E63,'Org list'!$J$9:$K$636,2,0))</f>
        <v>Cheshire East</v>
      </c>
      <c r="G63" s="212">
        <f ca="1">IFERROR(IF((VLOOKUP($E63,'Res&amp;Reablement Backsheet'!$D$5:$W$182,G$9,FALSE))="","",(VLOOKUP($E63,'Res&amp;Reablement Backsheet'!$D$5:$W$182,G$9,FALSE))),"")</f>
        <v>629.83317932007196</v>
      </c>
      <c r="H63" s="212">
        <f ca="1">IFERROR(IF((VLOOKUP($E63,'Res&amp;Reablement Backsheet'!$D$5:$W$182,H$9,FALSE))="","",(VLOOKUP($E63,'Res&amp;Reablement Backsheet'!$D$5:$W$182,H$9,FALSE))),"")</f>
        <v>601.71339378269215</v>
      </c>
      <c r="I63" s="212">
        <f ca="1">IFERROR(IF((VLOOKUP($E63,'Res&amp;Reablement Backsheet'!$D$5:$W$182,I$9,FALSE))="","",(VLOOKUP($E63,'Res&amp;Reablement Backsheet'!$D$5:$W$182,I$9,FALSE))),"")</f>
        <v>733.97118924779875</v>
      </c>
      <c r="J63" s="232">
        <f t="shared" ca="1" si="4"/>
        <v>-104.13800992772678</v>
      </c>
      <c r="K63" s="232">
        <f t="shared" ca="1" si="5"/>
        <v>-132.2577954651066</v>
      </c>
    </row>
    <row r="64" spans="1:11">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3"/>
        <v>E06000050</v>
      </c>
      <c r="F64" s="29" t="str">
        <f ca="1">IF(E64="","",VLOOKUP(E64,'Org list'!$J$9:$K$636,2,0))</f>
        <v>Cheshire West and Chester</v>
      </c>
      <c r="G64" s="212">
        <f ca="1">IFERROR(IF((VLOOKUP($E64,'Res&amp;Reablement Backsheet'!$D$5:$W$182,G$9,FALSE))="","",(VLOOKUP($E64,'Res&amp;Reablement Backsheet'!$D$5:$W$182,G$9,FALSE))),"")</f>
        <v>766.18344869618215</v>
      </c>
      <c r="H64" s="212">
        <f ca="1">IFERROR(IF((VLOOKUP($E64,'Res&amp;Reablement Backsheet'!$D$5:$W$182,H$9,FALSE))="","",(VLOOKUP($E64,'Res&amp;Reablement Backsheet'!$D$5:$W$182,H$9,FALSE))),"")</f>
        <v>713.78805329238298</v>
      </c>
      <c r="I64" s="212">
        <f ca="1">IFERROR(IF((VLOOKUP($E64,'Res&amp;Reablement Backsheet'!$D$5:$W$182,I$9,FALSE))="","",(VLOOKUP($E64,'Res&amp;Reablement Backsheet'!$D$5:$W$182,I$9,FALSE))),"")</f>
        <v>648.38117988312081</v>
      </c>
      <c r="J64" s="232">
        <f t="shared" ca="1" si="4"/>
        <v>117.80226881306135</v>
      </c>
      <c r="K64" s="232">
        <f t="shared" ca="1" si="5"/>
        <v>65.406873409262175</v>
      </c>
    </row>
    <row r="65" spans="1:1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3"/>
        <v>E09000001</v>
      </c>
      <c r="F65" s="29" t="str">
        <f ca="1">IF(E65="","",VLOOKUP(E65,'Org list'!$J$9:$K$636,2,0))</f>
        <v>City of London</v>
      </c>
      <c r="G65" s="212">
        <f ca="1">IFERROR(IF((VLOOKUP($E65,'Res&amp;Reablement Backsheet'!$D$5:$W$182,G$9,FALSE))="","",(VLOOKUP($E65,'Res&amp;Reablement Backsheet'!$D$5:$W$182,G$9,FALSE))),"")</f>
        <v>833.33333333333337</v>
      </c>
      <c r="H65" s="212">
        <f ca="1">IFERROR(IF((VLOOKUP($E65,'Res&amp;Reablement Backsheet'!$D$5:$W$182,H$9,FALSE))="","",(VLOOKUP($E65,'Res&amp;Reablement Backsheet'!$D$5:$W$182,H$9,FALSE))),"")</f>
        <v>773.01475755446234</v>
      </c>
      <c r="I65" s="212">
        <f ca="1">IFERROR(IF((VLOOKUP($E65,'Res&amp;Reablement Backsheet'!$D$5:$W$182,I$9,FALSE))="","",(VLOOKUP($E65,'Res&amp;Reablement Backsheet'!$D$5:$W$182,I$9,FALSE))),"")</f>
        <v>210.82220660576246</v>
      </c>
      <c r="J65" s="232">
        <f t="shared" ca="1" si="4"/>
        <v>622.51112672757085</v>
      </c>
      <c r="K65" s="232">
        <f t="shared" ca="1" si="5"/>
        <v>562.19255094869982</v>
      </c>
    </row>
    <row r="66" spans="1:1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3"/>
        <v>E06000052</v>
      </c>
      <c r="F66" s="29" t="str">
        <f ca="1">IF(E66="","",VLOOKUP(E66,'Org list'!$J$9:$K$636,2,0))</f>
        <v>Cornwall &amp; Scilly</v>
      </c>
      <c r="G66" s="212">
        <f ca="1">IFERROR(IF((VLOOKUP($E66,'Res&amp;Reablement Backsheet'!$D$5:$W$182,G$9,FALSE))="","",(VLOOKUP($E66,'Res&amp;Reablement Backsheet'!$D$5:$W$182,G$9,FALSE))),"")</f>
        <v>492.01605843822631</v>
      </c>
      <c r="H66" s="212">
        <f ca="1">IFERROR(IF((VLOOKUP($E66,'Res&amp;Reablement Backsheet'!$D$5:$W$182,H$9,FALSE))="","",(VLOOKUP($E66,'Res&amp;Reablement Backsheet'!$D$5:$W$182,H$9,FALSE))),"")</f>
        <v>391.91617430656714</v>
      </c>
      <c r="I66" s="212">
        <f ca="1">IFERROR(IF((VLOOKUP($E66,'Res&amp;Reablement Backsheet'!$D$5:$W$182,I$9,FALSE))="","",(VLOOKUP($E66,'Res&amp;Reablement Backsheet'!$D$5:$W$182,I$9,FALSE))),"")</f>
        <v>488.04655668364967</v>
      </c>
      <c r="J66" s="232">
        <f t="shared" ca="1" si="4"/>
        <v>3.9695017545766405</v>
      </c>
      <c r="K66" s="232">
        <f t="shared" ca="1" si="5"/>
        <v>-96.130382377082526</v>
      </c>
    </row>
    <row r="67" spans="1:1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3"/>
        <v>E06000047</v>
      </c>
      <c r="F67" s="29" t="str">
        <f ca="1">IF(E67="","",VLOOKUP(E67,'Org list'!$J$9:$K$636,2,0))</f>
        <v>County Durham</v>
      </c>
      <c r="G67" s="212">
        <f ca="1">IFERROR(IF((VLOOKUP($E67,'Res&amp;Reablement Backsheet'!$D$5:$W$182,G$9,FALSE))="","",(VLOOKUP($E67,'Res&amp;Reablement Backsheet'!$D$5:$W$182,G$9,FALSE))),"")</f>
        <v>741.5786827551533</v>
      </c>
      <c r="H67" s="212">
        <f ca="1">IFERROR(IF((VLOOKUP($E67,'Res&amp;Reablement Backsheet'!$D$5:$W$182,H$9,FALSE))="","",(VLOOKUP($E67,'Res&amp;Reablement Backsheet'!$D$5:$W$182,H$9,FALSE))),"")</f>
        <v>749.4331818656143</v>
      </c>
      <c r="I67" s="212">
        <f ca="1">IFERROR(IF((VLOOKUP($E67,'Res&amp;Reablement Backsheet'!$D$5:$W$182,I$9,FALSE))="","",(VLOOKUP($E67,'Res&amp;Reablement Backsheet'!$D$5:$W$182,I$9,FALSE))),"")</f>
        <v>762.7142762277897</v>
      </c>
      <c r="J67" s="232">
        <f t="shared" ca="1" si="4"/>
        <v>-21.135593472636401</v>
      </c>
      <c r="K67" s="232">
        <f t="shared" ca="1" si="5"/>
        <v>-13.281094362175395</v>
      </c>
    </row>
    <row r="68" spans="1:1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3"/>
        <v>E08000026</v>
      </c>
      <c r="F68" s="29" t="str">
        <f ca="1">IF(E68="","",VLOOKUP(E68,'Org list'!$J$9:$K$636,2,0))</f>
        <v>Coventry</v>
      </c>
      <c r="G68" s="212">
        <f ca="1">IFERROR(IF((VLOOKUP($E68,'Res&amp;Reablement Backsheet'!$D$5:$W$182,G$9,FALSE))="","",(VLOOKUP($E68,'Res&amp;Reablement Backsheet'!$D$5:$W$182,G$9,FALSE))),"")</f>
        <v>721.69140069119737</v>
      </c>
      <c r="H68" s="212">
        <f ca="1">IFERROR(IF((VLOOKUP($E68,'Res&amp;Reablement Backsheet'!$D$5:$W$182,H$9,FALSE))="","",(VLOOKUP($E68,'Res&amp;Reablement Backsheet'!$D$5:$W$182,H$9,FALSE))),"")</f>
        <v>646.4907673037294</v>
      </c>
      <c r="I68" s="212">
        <f ca="1">IFERROR(IF((VLOOKUP($E68,'Res&amp;Reablement Backsheet'!$D$5:$W$182,I$9,FALSE))="","",(VLOOKUP($E68,'Res&amp;Reablement Backsheet'!$D$5:$W$182,I$9,FALSE))),"")</f>
        <v>608.10537799507051</v>
      </c>
      <c r="J68" s="232">
        <f t="shared" ca="1" si="4"/>
        <v>113.58602269612686</v>
      </c>
      <c r="K68" s="232">
        <f t="shared" ca="1" si="5"/>
        <v>38.385389308658887</v>
      </c>
    </row>
    <row r="69" spans="1:1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3"/>
        <v>E09000008</v>
      </c>
      <c r="F69" s="29" t="str">
        <f ca="1">IF(E69="","",VLOOKUP(E69,'Org list'!$J$9:$K$636,2,0))</f>
        <v>Croydon</v>
      </c>
      <c r="G69" s="212">
        <f ca="1">IFERROR(IF((VLOOKUP($E69,'Res&amp;Reablement Backsheet'!$D$5:$W$182,G$9,FALSE))="","",(VLOOKUP($E69,'Res&amp;Reablement Backsheet'!$D$5:$W$182,G$9,FALSE))),"")</f>
        <v>431.23519527058488</v>
      </c>
      <c r="H69" s="212">
        <f ca="1">IFERROR(IF((VLOOKUP($E69,'Res&amp;Reablement Backsheet'!$D$5:$W$182,H$9,FALSE))="","",(VLOOKUP($E69,'Res&amp;Reablement Backsheet'!$D$5:$W$182,H$9,FALSE))),"")</f>
        <v>423.8974685559624</v>
      </c>
      <c r="I69" s="212">
        <f ca="1">IFERROR(IF((VLOOKUP($E69,'Res&amp;Reablement Backsheet'!$D$5:$W$182,I$9,FALSE))="","",(VLOOKUP($E69,'Res&amp;Reablement Backsheet'!$D$5:$W$182,I$9,FALSE))),"")</f>
        <v>125.37812450246777</v>
      </c>
      <c r="J69" s="232">
        <f t="shared" ca="1" si="4"/>
        <v>305.85707076811713</v>
      </c>
      <c r="K69" s="232">
        <f t="shared" ca="1" si="5"/>
        <v>298.51934405349465</v>
      </c>
    </row>
    <row r="70" spans="1:1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3"/>
        <v>E10000006</v>
      </c>
      <c r="F70" s="29" t="str">
        <f ca="1">IF(E70="","",VLOOKUP(E70,'Org list'!$J$9:$K$636,2,0))</f>
        <v>Cumbria</v>
      </c>
      <c r="G70" s="212">
        <f ca="1">IFERROR(IF((VLOOKUP($E70,'Res&amp;Reablement Backsheet'!$D$5:$W$182,G$9,FALSE))="","",(VLOOKUP($E70,'Res&amp;Reablement Backsheet'!$D$5:$W$182,G$9,FALSE))),"")</f>
        <v>491.29385622276612</v>
      </c>
      <c r="H70" s="212">
        <f ca="1">IFERROR(IF((VLOOKUP($E70,'Res&amp;Reablement Backsheet'!$D$5:$W$182,H$9,FALSE))="","",(VLOOKUP($E70,'Res&amp;Reablement Backsheet'!$D$5:$W$182,H$9,FALSE))),"")</f>
        <v>439.29610263321757</v>
      </c>
      <c r="I70" s="212">
        <f ca="1">IFERROR(IF((VLOOKUP($E70,'Res&amp;Reablement Backsheet'!$D$5:$W$182,I$9,FALSE))="","",(VLOOKUP($E70,'Res&amp;Reablement Backsheet'!$D$5:$W$182,I$9,FALSE))),"")</f>
        <v>668.75367857173319</v>
      </c>
      <c r="J70" s="232">
        <f t="shared" ca="1" si="4"/>
        <v>-177.45982234896707</v>
      </c>
      <c r="K70" s="232">
        <f t="shared" ca="1" si="5"/>
        <v>-229.45757593851562</v>
      </c>
    </row>
    <row r="71" spans="1:1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3"/>
        <v>E06000005</v>
      </c>
      <c r="F71" s="29" t="str">
        <f ca="1">IF(E71="","",VLOOKUP(E71,'Org list'!$J$9:$K$636,2,0))</f>
        <v>Darlington</v>
      </c>
      <c r="G71" s="212">
        <f ca="1">IFERROR(IF((VLOOKUP($E71,'Res&amp;Reablement Backsheet'!$D$5:$W$182,G$9,FALSE))="","",(VLOOKUP($E71,'Res&amp;Reablement Backsheet'!$D$5:$W$182,G$9,FALSE))),"")</f>
        <v>842.34102639010621</v>
      </c>
      <c r="H71" s="212">
        <f ca="1">IFERROR(IF((VLOOKUP($E71,'Res&amp;Reablement Backsheet'!$D$5:$W$182,H$9,FALSE))="","",(VLOOKUP($E71,'Res&amp;Reablement Backsheet'!$D$5:$W$182,H$9,FALSE))),"")</f>
        <v>813.94235372977118</v>
      </c>
      <c r="I71" s="212">
        <f ca="1">IFERROR(IF((VLOOKUP($E71,'Res&amp;Reablement Backsheet'!$D$5:$W$182,I$9,FALSE))="","",(VLOOKUP($E71,'Res&amp;Reablement Backsheet'!$D$5:$W$182,I$9,FALSE))),"")</f>
        <v>794.79076893612944</v>
      </c>
      <c r="J71" s="232">
        <f t="shared" ca="1" si="4"/>
        <v>47.550257453976769</v>
      </c>
      <c r="K71" s="232">
        <f t="shared" ca="1" si="5"/>
        <v>19.151584793641746</v>
      </c>
    </row>
    <row r="72" spans="1:1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3"/>
        <v>E06000015</v>
      </c>
      <c r="F72" s="29" t="str">
        <f ca="1">IF(E72="","",VLOOKUP(E72,'Org list'!$J$9:$K$636,2,0))</f>
        <v>Derby</v>
      </c>
      <c r="G72" s="212">
        <f ca="1">IFERROR(IF((VLOOKUP($E72,'Res&amp;Reablement Backsheet'!$D$5:$W$182,G$9,FALSE))="","",(VLOOKUP($E72,'Res&amp;Reablement Backsheet'!$D$5:$W$182,G$9,FALSE))),"")</f>
        <v>600.8583690987125</v>
      </c>
      <c r="H72" s="212">
        <f ca="1">IFERROR(IF((VLOOKUP($E72,'Res&amp;Reablement Backsheet'!$D$5:$W$182,H$9,FALSE))="","",(VLOOKUP($E72,'Res&amp;Reablement Backsheet'!$D$5:$W$182,H$9,FALSE))),"")</f>
        <v>540.43574146329649</v>
      </c>
      <c r="I72" s="212">
        <f ca="1">IFERROR(IF((VLOOKUP($E72,'Res&amp;Reablement Backsheet'!$D$5:$W$182,I$9,FALSE))="","",(VLOOKUP($E72,'Res&amp;Reablement Backsheet'!$D$5:$W$182,I$9,FALSE))),"")</f>
        <v>571.94096405981145</v>
      </c>
      <c r="J72" s="232">
        <f t="shared" ca="1" si="4"/>
        <v>28.917405038901052</v>
      </c>
      <c r="K72" s="232">
        <f t="shared" ca="1" si="5"/>
        <v>-31.505222596514955</v>
      </c>
    </row>
    <row r="73" spans="1:1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3"/>
        <v>E10000007</v>
      </c>
      <c r="F73" s="29" t="str">
        <f ca="1">IF(E73="","",VLOOKUP(E73,'Org list'!$J$9:$K$636,2,0))</f>
        <v>Derbyshire</v>
      </c>
      <c r="G73" s="212">
        <f ca="1">IFERROR(IF((VLOOKUP($E73,'Res&amp;Reablement Backsheet'!$D$5:$W$182,G$9,FALSE))="","",(VLOOKUP($E73,'Res&amp;Reablement Backsheet'!$D$5:$W$182,G$9,FALSE))),"")</f>
        <v>730.69855765389843</v>
      </c>
      <c r="H73" s="212">
        <f ca="1">IFERROR(IF((VLOOKUP($E73,'Res&amp;Reablement Backsheet'!$D$5:$W$182,H$9,FALSE))="","",(VLOOKUP($E73,'Res&amp;Reablement Backsheet'!$D$5:$W$182,H$9,FALSE))),"")</f>
        <v>745.02363959406148</v>
      </c>
      <c r="I73" s="212">
        <f ca="1">IFERROR(IF((VLOOKUP($E73,'Res&amp;Reablement Backsheet'!$D$5:$W$182,I$9,FALSE))="","",(VLOOKUP($E73,'Res&amp;Reablement Backsheet'!$D$5:$W$182,I$9,FALSE))),"")</f>
        <v>654.07895925557864</v>
      </c>
      <c r="J73" s="232">
        <f t="shared" ca="1" si="4"/>
        <v>76.619598398319795</v>
      </c>
      <c r="K73" s="232">
        <f t="shared" ca="1" si="5"/>
        <v>90.94468033848284</v>
      </c>
    </row>
    <row r="74" spans="1:1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3"/>
        <v>E10000008</v>
      </c>
      <c r="F74" s="29" t="str">
        <f ca="1">IF(E74="","",VLOOKUP(E74,'Org list'!$J$9:$K$636,2,0))</f>
        <v>Devon</v>
      </c>
      <c r="G74" s="212">
        <f ca="1">IFERROR(IF((VLOOKUP($E74,'Res&amp;Reablement Backsheet'!$D$5:$W$182,G$9,FALSE))="","",(VLOOKUP($E74,'Res&amp;Reablement Backsheet'!$D$5:$W$182,G$9,FALSE))),"")</f>
        <v>500.63832705557138</v>
      </c>
      <c r="H74" s="212">
        <f ca="1">IFERROR(IF((VLOOKUP($E74,'Res&amp;Reablement Backsheet'!$D$5:$W$182,H$9,FALSE))="","",(VLOOKUP($E74,'Res&amp;Reablement Backsheet'!$D$5:$W$182,H$9,FALSE))),"")</f>
        <v>517.19317864131949</v>
      </c>
      <c r="I74" s="212">
        <f ca="1">IFERROR(IF((VLOOKUP($E74,'Res&amp;Reablement Backsheet'!$D$5:$W$182,I$9,FALSE))="","",(VLOOKUP($E74,'Res&amp;Reablement Backsheet'!$D$5:$W$182,I$9,FALSE))),"")</f>
        <v>547.22041023410884</v>
      </c>
      <c r="J74" s="232">
        <f t="shared" ca="1" si="4"/>
        <v>-46.582083178537459</v>
      </c>
      <c r="K74" s="232">
        <f t="shared" ca="1" si="5"/>
        <v>-30.027231592789349</v>
      </c>
    </row>
    <row r="75" spans="1:1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3"/>
        <v>E08000017</v>
      </c>
      <c r="F75" s="29" t="str">
        <f ca="1">IF(E75="","",VLOOKUP(E75,'Org list'!$J$9:$K$636,2,0))</f>
        <v>Doncaster</v>
      </c>
      <c r="G75" s="212">
        <f ca="1">IFERROR(IF((VLOOKUP($E75,'Res&amp;Reablement Backsheet'!$D$5:$W$182,G$9,FALSE))="","",(VLOOKUP($E75,'Res&amp;Reablement Backsheet'!$D$5:$W$182,G$9,FALSE))),"")</f>
        <v>889.50561278041664</v>
      </c>
      <c r="H75" s="212">
        <f ca="1">IFERROR(IF((VLOOKUP($E75,'Res&amp;Reablement Backsheet'!$D$5:$W$182,H$9,FALSE))="","",(VLOOKUP($E75,'Res&amp;Reablement Backsheet'!$D$5:$W$182,H$9,FALSE))),"")</f>
        <v>486.91631344799805</v>
      </c>
      <c r="I75" s="212">
        <f ca="1">IFERROR(IF((VLOOKUP($E75,'Res&amp;Reablement Backsheet'!$D$5:$W$182,I$9,FALSE))="","",(VLOOKUP($E75,'Res&amp;Reablement Backsheet'!$D$5:$W$182,I$9,FALSE))),"")</f>
        <v>753.14393806704732</v>
      </c>
      <c r="J75" s="232">
        <f t="shared" ca="1" si="4"/>
        <v>136.36167471336933</v>
      </c>
      <c r="K75" s="232">
        <f t="shared" ca="1" si="5"/>
        <v>-266.22762461904927</v>
      </c>
    </row>
    <row r="76" spans="1:1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ref="E76:E107" ca="1" si="6">IF($A76&gt;$N$5-1,"",INDIRECT("'Comms by AT'!D"&amp;$A76+$N$4))</f>
        <v>E10000009</v>
      </c>
      <c r="F76" s="29" t="str">
        <f ca="1">IF(E76="","",VLOOKUP(E76,'Org list'!$J$9:$K$636,2,0))</f>
        <v>Dorset</v>
      </c>
      <c r="G76" s="212">
        <f ca="1">IFERROR(IF((VLOOKUP($E76,'Res&amp;Reablement Backsheet'!$D$5:$W$182,G$9,FALSE))="","",(VLOOKUP($E76,'Res&amp;Reablement Backsheet'!$D$5:$W$182,G$9,FALSE))),"")</f>
        <v>595.37985234579662</v>
      </c>
      <c r="H76" s="212">
        <f ca="1">IFERROR(IF((VLOOKUP($E76,'Res&amp;Reablement Backsheet'!$D$5:$W$182,H$9,FALSE))="","",(VLOOKUP($E76,'Res&amp;Reablement Backsheet'!$D$5:$W$182,H$9,FALSE))),"")</f>
        <v>543.02422723475354</v>
      </c>
      <c r="I76" s="212">
        <f ca="1">IFERROR(IF((VLOOKUP($E76,'Res&amp;Reablement Backsheet'!$D$5:$W$182,I$9,FALSE))="","",(VLOOKUP($E76,'Res&amp;Reablement Backsheet'!$D$5:$W$182,I$9,FALSE))),"")</f>
        <v>553.88471177944859</v>
      </c>
      <c r="J76" s="232">
        <f t="shared" ref="J76:J107" ca="1" si="7">IFERROR(IF(I76=0,"",(G76-I76)),"")</f>
        <v>41.495140566348027</v>
      </c>
      <c r="K76" s="232">
        <f t="shared" ref="K76:K107" ca="1" si="8">IFERROR(IF(I76=0,"",(H76-I76)),"")</f>
        <v>-10.860484544695055</v>
      </c>
    </row>
    <row r="77" spans="1:1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6"/>
        <v>E08000027</v>
      </c>
      <c r="F77" s="29" t="str">
        <f ca="1">IF(E77="","",VLOOKUP(E77,'Org list'!$J$9:$K$636,2,0))</f>
        <v>Dudley</v>
      </c>
      <c r="G77" s="212">
        <f ca="1">IFERROR(IF((VLOOKUP($E77,'Res&amp;Reablement Backsheet'!$D$5:$W$182,G$9,FALSE))="","",(VLOOKUP($E77,'Res&amp;Reablement Backsheet'!$D$5:$W$182,G$9,FALSE))),"")</f>
        <v>787.50138644610286</v>
      </c>
      <c r="H77" s="212">
        <f ca="1">IFERROR(IF((VLOOKUP($E77,'Res&amp;Reablement Backsheet'!$D$5:$W$182,H$9,FALSE))="","",(VLOOKUP($E77,'Res&amp;Reablement Backsheet'!$D$5:$W$182,H$9,FALSE))),"")</f>
        <v>690.86248397886777</v>
      </c>
      <c r="I77" s="212">
        <f ca="1">IFERROR(IF((VLOOKUP($E77,'Res&amp;Reablement Backsheet'!$D$5:$W$182,I$9,FALSE))="","",(VLOOKUP($E77,'Res&amp;Reablement Backsheet'!$D$5:$W$182,I$9,FALSE))),"")</f>
        <v>836.22495232736242</v>
      </c>
      <c r="J77" s="232">
        <f t="shared" ca="1" si="7"/>
        <v>-48.72356588125956</v>
      </c>
      <c r="K77" s="232">
        <f t="shared" ca="1" si="8"/>
        <v>-145.36246834849464</v>
      </c>
    </row>
    <row r="78" spans="1:1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6"/>
        <v>E09000009</v>
      </c>
      <c r="F78" s="29" t="str">
        <f ca="1">IF(E78="","",VLOOKUP(E78,'Org list'!$J$9:$K$636,2,0))</f>
        <v>Ealing</v>
      </c>
      <c r="G78" s="212">
        <f ca="1">IFERROR(IF((VLOOKUP($E78,'Res&amp;Reablement Backsheet'!$D$5:$W$182,G$9,FALSE))="","",(VLOOKUP($E78,'Res&amp;Reablement Backsheet'!$D$5:$W$182,G$9,FALSE))),"")</f>
        <v>438.12965667467017</v>
      </c>
      <c r="H78" s="212">
        <f ca="1">IFERROR(IF((VLOOKUP($E78,'Res&amp;Reablement Backsheet'!$D$5:$W$182,H$9,FALSE))="","",(VLOOKUP($E78,'Res&amp;Reablement Backsheet'!$D$5:$W$182,H$9,FALSE))),"")</f>
        <v>518.43456873477851</v>
      </c>
      <c r="I78" s="212">
        <f ca="1">IFERROR(IF((VLOOKUP($E78,'Res&amp;Reablement Backsheet'!$D$5:$W$182,I$9,FALSE))="","",(VLOOKUP($E78,'Res&amp;Reablement Backsheet'!$D$5:$W$182,I$9,FALSE))),"")</f>
        <v>414.74765498782278</v>
      </c>
      <c r="J78" s="232">
        <f t="shared" ca="1" si="7"/>
        <v>23.382001686847389</v>
      </c>
      <c r="K78" s="232">
        <f t="shared" ca="1" si="8"/>
        <v>103.68691374695572</v>
      </c>
    </row>
    <row r="79" spans="1:1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6"/>
        <v>E06000011</v>
      </c>
      <c r="F79" s="29" t="str">
        <f ca="1">IF(E79="","",VLOOKUP(E79,'Org list'!$J$9:$K$636,2,0))</f>
        <v>East Riding of Yorkshire</v>
      </c>
      <c r="G79" s="212">
        <f ca="1">IFERROR(IF((VLOOKUP($E79,'Res&amp;Reablement Backsheet'!$D$5:$W$182,G$9,FALSE))="","",(VLOOKUP($E79,'Res&amp;Reablement Backsheet'!$D$5:$W$182,G$9,FALSE))),"")</f>
        <v>785.66672719569021</v>
      </c>
      <c r="H79" s="212">
        <f ca="1">IFERROR(IF((VLOOKUP($E79,'Res&amp;Reablement Backsheet'!$D$5:$W$182,H$9,FALSE))="","",(VLOOKUP($E79,'Res&amp;Reablement Backsheet'!$D$5:$W$182,H$9,FALSE))),"")</f>
        <v>702.39025892497568</v>
      </c>
      <c r="I79" s="212">
        <f ca="1">IFERROR(IF((VLOOKUP($E79,'Res&amp;Reablement Backsheet'!$D$5:$W$182,I$9,FALSE))="","",(VLOOKUP($E79,'Res&amp;Reablement Backsheet'!$D$5:$W$182,I$9,FALSE))),"")</f>
        <v>899.01215265439566</v>
      </c>
      <c r="J79" s="232">
        <f t="shared" ca="1" si="7"/>
        <v>-113.34542545870545</v>
      </c>
      <c r="K79" s="232">
        <f t="shared" ca="1" si="8"/>
        <v>-196.62189372941998</v>
      </c>
    </row>
    <row r="80" spans="1:1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6"/>
        <v>E10000011</v>
      </c>
      <c r="F80" s="29" t="str">
        <f ca="1">IF(E80="","",VLOOKUP(E80,'Org list'!$J$9:$K$636,2,0))</f>
        <v>East Sussex</v>
      </c>
      <c r="G80" s="212">
        <f ca="1">IFERROR(IF((VLOOKUP($E80,'Res&amp;Reablement Backsheet'!$D$5:$W$182,G$9,FALSE))="","",(VLOOKUP($E80,'Res&amp;Reablement Backsheet'!$D$5:$W$182,G$9,FALSE))),"")</f>
        <v>542.74884592127194</v>
      </c>
      <c r="H80" s="212">
        <f ca="1">IFERROR(IF((VLOOKUP($E80,'Res&amp;Reablement Backsheet'!$D$5:$W$182,H$9,FALSE))="","",(VLOOKUP($E80,'Res&amp;Reablement Backsheet'!$D$5:$W$182,H$9,FALSE))),"")</f>
        <v>514.92337621950776</v>
      </c>
      <c r="I80" s="212">
        <f ca="1">IFERROR(IF((VLOOKUP($E80,'Res&amp;Reablement Backsheet'!$D$5:$W$182,I$9,FALSE))="","",(VLOOKUP($E80,'Res&amp;Reablement Backsheet'!$D$5:$W$182,I$9,FALSE))),"")</f>
        <v>521.43223912115889</v>
      </c>
      <c r="J80" s="232">
        <f t="shared" ca="1" si="7"/>
        <v>21.31660680011305</v>
      </c>
      <c r="K80" s="232">
        <f t="shared" ca="1" si="8"/>
        <v>-6.5088629016511277</v>
      </c>
    </row>
    <row r="81" spans="1:11">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6"/>
        <v>E09000010</v>
      </c>
      <c r="F81" s="29" t="str">
        <f ca="1">IF(E81="","",VLOOKUP(E81,'Org list'!$J$9:$K$636,2,0))</f>
        <v>Enfield</v>
      </c>
      <c r="G81" s="212">
        <f ca="1">IFERROR(IF((VLOOKUP($E81,'Res&amp;Reablement Backsheet'!$D$5:$W$182,G$9,FALSE))="","",(VLOOKUP($E81,'Res&amp;Reablement Backsheet'!$D$5:$W$182,G$9,FALSE))),"")</f>
        <v>1102.6615969581749</v>
      </c>
      <c r="H81" s="212">
        <f ca="1">IFERROR(IF((VLOOKUP($E81,'Res&amp;Reablement Backsheet'!$D$5:$W$182,H$9,FALSE))="","",(VLOOKUP($E81,'Res&amp;Reablement Backsheet'!$D$5:$W$182,H$9,FALSE))),"")</f>
        <v>422.64434478386437</v>
      </c>
      <c r="I81" s="212">
        <f ca="1">IFERROR(IF((VLOOKUP($E81,'Res&amp;Reablement Backsheet'!$D$5:$W$182,I$9,FALSE))="","",(VLOOKUP($E81,'Res&amp;Reablement Backsheet'!$D$5:$W$182,I$9,FALSE))),"")</f>
        <v>551.78567235671187</v>
      </c>
      <c r="J81" s="232">
        <f t="shared" ca="1" si="7"/>
        <v>550.875924601463</v>
      </c>
      <c r="K81" s="232">
        <f t="shared" ca="1" si="8"/>
        <v>-129.1413275728475</v>
      </c>
    </row>
    <row r="82" spans="1:11">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6"/>
        <v>E10000012</v>
      </c>
      <c r="F82" s="29" t="str">
        <f ca="1">IF(E82="","",VLOOKUP(E82,'Org list'!$J$9:$K$636,2,0))</f>
        <v>Essex</v>
      </c>
      <c r="G82" s="212">
        <f ca="1">IFERROR(IF((VLOOKUP($E82,'Res&amp;Reablement Backsheet'!$D$5:$W$182,G$9,FALSE))="","",(VLOOKUP($E82,'Res&amp;Reablement Backsheet'!$D$5:$W$182,G$9,FALSE))),"")</f>
        <v>475.02598066284133</v>
      </c>
      <c r="H82" s="212">
        <f ca="1">IFERROR(IF((VLOOKUP($E82,'Res&amp;Reablement Backsheet'!$D$5:$W$182,H$9,FALSE))="","",(VLOOKUP($E82,'Res&amp;Reablement Backsheet'!$D$5:$W$182,H$9,FALSE))),"")</f>
        <v>545.09348319463959</v>
      </c>
      <c r="I82" s="212">
        <f ca="1">IFERROR(IF((VLOOKUP($E82,'Res&amp;Reablement Backsheet'!$D$5:$W$182,I$9,FALSE))="","",(VLOOKUP($E82,'Res&amp;Reablement Backsheet'!$D$5:$W$182,I$9,FALSE))),"")</f>
        <v>331.31146655138872</v>
      </c>
      <c r="J82" s="232">
        <f t="shared" ca="1" si="7"/>
        <v>143.71451411145262</v>
      </c>
      <c r="K82" s="232">
        <f t="shared" ca="1" si="8"/>
        <v>213.78201664325087</v>
      </c>
    </row>
    <row r="83" spans="1:11">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6"/>
        <v>E08000037</v>
      </c>
      <c r="F83" s="29" t="str">
        <f ca="1">IF(E83="","",VLOOKUP(E83,'Org list'!$J$9:$K$636,2,0))</f>
        <v>Gateshead</v>
      </c>
      <c r="G83" s="212">
        <f ca="1">IFERROR(IF((VLOOKUP($E83,'Res&amp;Reablement Backsheet'!$D$5:$W$182,G$9,FALSE))="","",(VLOOKUP($E83,'Res&amp;Reablement Backsheet'!$D$5:$W$182,G$9,FALSE))),"")</f>
        <v>1128.074197582326</v>
      </c>
      <c r="H83" s="212">
        <f ca="1">IFERROR(IF((VLOOKUP($E83,'Res&amp;Reablement Backsheet'!$D$5:$W$182,H$9,FALSE))="","",(VLOOKUP($E83,'Res&amp;Reablement Backsheet'!$D$5:$W$182,H$9,FALSE))),"")</f>
        <v>999.6393054052661</v>
      </c>
      <c r="I83" s="212">
        <f ca="1">IFERROR(IF((VLOOKUP($E83,'Res&amp;Reablement Backsheet'!$D$5:$W$182,I$9,FALSE))="","",(VLOOKUP($E83,'Res&amp;Reablement Backsheet'!$D$5:$W$182,I$9,FALSE))),"")</f>
        <v>845.0559076621837</v>
      </c>
      <c r="J83" s="232">
        <f t="shared" ca="1" si="7"/>
        <v>283.01828992014225</v>
      </c>
      <c r="K83" s="232">
        <f t="shared" ca="1" si="8"/>
        <v>154.5833977430824</v>
      </c>
    </row>
    <row r="84" spans="1:11">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6"/>
        <v>E10000013</v>
      </c>
      <c r="F84" s="29" t="str">
        <f ca="1">IF(E84="","",VLOOKUP(E84,'Org list'!$J$9:$K$636,2,0))</f>
        <v>Gloucestershire</v>
      </c>
      <c r="G84" s="212">
        <f ca="1">IFERROR(IF((VLOOKUP($E84,'Res&amp;Reablement Backsheet'!$D$5:$W$182,G$9,FALSE))="","",(VLOOKUP($E84,'Res&amp;Reablement Backsheet'!$D$5:$W$182,G$9,FALSE))),"")</f>
        <v>665.11158744168449</v>
      </c>
      <c r="H84" s="212">
        <f ca="1">IFERROR(IF((VLOOKUP($E84,'Res&amp;Reablement Backsheet'!$D$5:$W$182,H$9,FALSE))="","",(VLOOKUP($E84,'Res&amp;Reablement Backsheet'!$D$5:$W$182,H$9,FALSE))),"")</f>
        <v>670.9960048743618</v>
      </c>
      <c r="I84" s="212">
        <f ca="1">IFERROR(IF((VLOOKUP($E84,'Res&amp;Reablement Backsheet'!$D$5:$W$182,I$9,FALSE))="","",(VLOOKUP($E84,'Res&amp;Reablement Backsheet'!$D$5:$W$182,I$9,FALSE))),"")</f>
        <v>644.77317249996145</v>
      </c>
      <c r="J84" s="232">
        <f t="shared" ca="1" si="7"/>
        <v>20.338414941723045</v>
      </c>
      <c r="K84" s="232">
        <f t="shared" ca="1" si="8"/>
        <v>26.222832374400355</v>
      </c>
    </row>
    <row r="85" spans="1:11">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6"/>
        <v>E09000011</v>
      </c>
      <c r="F85" s="29" t="str">
        <f ca="1">IF(E85="","",VLOOKUP(E85,'Org list'!$J$9:$K$636,2,0))</f>
        <v>Greenwich</v>
      </c>
      <c r="G85" s="212">
        <f ca="1">IFERROR(IF((VLOOKUP($E85,'Res&amp;Reablement Backsheet'!$D$5:$W$182,G$9,FALSE))="","",(VLOOKUP($E85,'Res&amp;Reablement Backsheet'!$D$5:$W$182,G$9,FALSE))),"")</f>
        <v>543.97098821396196</v>
      </c>
      <c r="H85" s="212">
        <f ca="1">IFERROR(IF((VLOOKUP($E85,'Res&amp;Reablement Backsheet'!$D$5:$W$182,H$9,FALSE))="","",(VLOOKUP($E85,'Res&amp;Reablement Backsheet'!$D$5:$W$182,H$9,FALSE))),"")</f>
        <v>564.81609037057444</v>
      </c>
      <c r="I85" s="212">
        <f ca="1">IFERROR(IF((VLOOKUP($E85,'Res&amp;Reablement Backsheet'!$D$5:$W$182,I$9,FALSE))="","",(VLOOKUP($E85,'Res&amp;Reablement Backsheet'!$D$5:$W$182,I$9,FALSE))),"")</f>
        <v>502.82408045185286</v>
      </c>
      <c r="J85" s="232">
        <f t="shared" ca="1" si="7"/>
        <v>41.146907762109095</v>
      </c>
      <c r="K85" s="232">
        <f t="shared" ca="1" si="8"/>
        <v>61.992009918721578</v>
      </c>
    </row>
    <row r="86" spans="1:11">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6"/>
        <v>E09000012</v>
      </c>
      <c r="F86" s="29" t="str">
        <f ca="1">IF(E86="","",VLOOKUP(E86,'Org list'!$J$9:$K$636,2,0))</f>
        <v>Hackney</v>
      </c>
      <c r="G86" s="212">
        <f ca="1">IFERROR(IF((VLOOKUP($E86,'Res&amp;Reablement Backsheet'!$D$5:$W$182,G$9,FALSE))="","",(VLOOKUP($E86,'Res&amp;Reablement Backsheet'!$D$5:$W$182,G$9,FALSE))),"")</f>
        <v>392.54170755642787</v>
      </c>
      <c r="H86" s="212">
        <f ca="1">IFERROR(IF((VLOOKUP($E86,'Res&amp;Reablement Backsheet'!$D$5:$W$182,H$9,FALSE))="","",(VLOOKUP($E86,'Res&amp;Reablement Backsheet'!$D$5:$W$182,H$9,FALSE))),"")</f>
        <v>331.82503770739066</v>
      </c>
      <c r="I86" s="212">
        <f ca="1">IFERROR(IF((VLOOKUP($E86,'Res&amp;Reablement Backsheet'!$D$5:$W$182,I$9,FALSE))="","",(VLOOKUP($E86,'Res&amp;Reablement Backsheet'!$D$5:$W$182,I$9,FALSE))),"")</f>
        <v>477.62694821518357</v>
      </c>
      <c r="J86" s="232">
        <f t="shared" ca="1" si="7"/>
        <v>-85.085240658755708</v>
      </c>
      <c r="K86" s="232">
        <f t="shared" ca="1" si="8"/>
        <v>-145.80191050779291</v>
      </c>
    </row>
    <row r="87" spans="1:11">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6"/>
        <v>E06000006</v>
      </c>
      <c r="F87" s="29" t="str">
        <f ca="1">IF(E87="","",VLOOKUP(E87,'Org list'!$J$9:$K$636,2,0))</f>
        <v>Halton</v>
      </c>
      <c r="G87" s="212">
        <f ca="1">IFERROR(IF((VLOOKUP($E87,'Res&amp;Reablement Backsheet'!$D$5:$W$182,G$9,FALSE))="","",(VLOOKUP($E87,'Res&amp;Reablement Backsheet'!$D$5:$W$182,G$9,FALSE))),"")</f>
        <v>742.73512208708564</v>
      </c>
      <c r="H87" s="212">
        <f ca="1">IFERROR(IF((VLOOKUP($E87,'Res&amp;Reablement Backsheet'!$D$5:$W$182,H$9,FALSE))="","",(VLOOKUP($E87,'Res&amp;Reablement Backsheet'!$D$5:$W$182,H$9,FALSE))),"")</f>
        <v>637.51459100296313</v>
      </c>
      <c r="I87" s="212">
        <f ca="1">IFERROR(IF((VLOOKUP($E87,'Res&amp;Reablement Backsheet'!$D$5:$W$182,I$9,FALSE))="","",(VLOOKUP($E87,'Res&amp;Reablement Backsheet'!$D$5:$W$182,I$9,FALSE))),"")</f>
        <v>534.25518541797612</v>
      </c>
      <c r="J87" s="232">
        <f t="shared" ca="1" si="7"/>
        <v>208.47993666910952</v>
      </c>
      <c r="K87" s="232">
        <f t="shared" ca="1" si="8"/>
        <v>103.25940558498701</v>
      </c>
    </row>
    <row r="88" spans="1:11">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6"/>
        <v>E09000013</v>
      </c>
      <c r="F88" s="29" t="str">
        <f ca="1">IF(E88="","",VLOOKUP(E88,'Org list'!$J$9:$K$636,2,0))</f>
        <v>Hammersmith and Fulham</v>
      </c>
      <c r="G88" s="212">
        <f ca="1">IFERROR(IF((VLOOKUP($E88,'Res&amp;Reablement Backsheet'!$D$5:$W$182,G$9,FALSE))="","",(VLOOKUP($E88,'Res&amp;Reablement Backsheet'!$D$5:$W$182,G$9,FALSE))),"")</f>
        <v>585.84214808787635</v>
      </c>
      <c r="H88" s="212">
        <f ca="1">IFERROR(IF((VLOOKUP($E88,'Res&amp;Reablement Backsheet'!$D$5:$W$182,H$9,FALSE))="","",(VLOOKUP($E88,'Res&amp;Reablement Backsheet'!$D$5:$W$182,H$9,FALSE))),"")</f>
        <v>539.84930489228486</v>
      </c>
      <c r="I88" s="212">
        <f ca="1">IFERROR(IF((VLOOKUP($E88,'Res&amp;Reablement Backsheet'!$D$5:$W$182,I$9,FALSE))="","",(VLOOKUP($E88,'Res&amp;Reablement Backsheet'!$D$5:$W$182,I$9,FALSE))),"")</f>
        <v>366.12543775867556</v>
      </c>
      <c r="J88" s="232">
        <f t="shared" ca="1" si="7"/>
        <v>219.71671032920079</v>
      </c>
      <c r="K88" s="232">
        <f t="shared" ca="1" si="8"/>
        <v>173.7238671336093</v>
      </c>
    </row>
    <row r="89" spans="1:11">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6"/>
        <v>E10000014</v>
      </c>
      <c r="F89" s="29" t="str">
        <f ca="1">IF(E89="","",VLOOKUP(E89,'Org list'!$J$9:$K$636,2,0))</f>
        <v>Hampshire</v>
      </c>
      <c r="G89" s="212">
        <f ca="1">IFERROR(IF((VLOOKUP($E89,'Res&amp;Reablement Backsheet'!$D$5:$W$182,G$9,FALSE))="","",(VLOOKUP($E89,'Res&amp;Reablement Backsheet'!$D$5:$W$182,G$9,FALSE))),"")</f>
        <v>586.40134565180904</v>
      </c>
      <c r="H89" s="212">
        <f ca="1">IFERROR(IF((VLOOKUP($E89,'Res&amp;Reablement Backsheet'!$D$5:$W$182,H$9,FALSE))="","",(VLOOKUP($E89,'Res&amp;Reablement Backsheet'!$D$5:$W$182,H$9,FALSE))),"")</f>
        <v>588.28472980922766</v>
      </c>
      <c r="I89" s="212">
        <f ca="1">IFERROR(IF((VLOOKUP($E89,'Res&amp;Reablement Backsheet'!$D$5:$W$182,I$9,FALSE))="","",(VLOOKUP($E89,'Res&amp;Reablement Backsheet'!$D$5:$W$182,I$9,FALSE))),"")</f>
        <v>555.36879849847321</v>
      </c>
      <c r="J89" s="232">
        <f t="shared" ca="1" si="7"/>
        <v>31.032547153335827</v>
      </c>
      <c r="K89" s="232">
        <f t="shared" ca="1" si="8"/>
        <v>32.915931310754445</v>
      </c>
    </row>
    <row r="90" spans="1:11">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6"/>
        <v>E09000014</v>
      </c>
      <c r="F90" s="29" t="str">
        <f ca="1">IF(E90="","",VLOOKUP(E90,'Org list'!$J$9:$K$636,2,0))</f>
        <v>Haringey</v>
      </c>
      <c r="G90" s="212">
        <f ca="1">IFERROR(IF((VLOOKUP($E90,'Res&amp;Reablement Backsheet'!$D$5:$W$182,G$9,FALSE))="","",(VLOOKUP($E90,'Res&amp;Reablement Backsheet'!$D$5:$W$182,G$9,FALSE))),"")</f>
        <v>1023.3222275107091</v>
      </c>
      <c r="H90" s="212">
        <f ca="1">IFERROR(IF((VLOOKUP($E90,'Res&amp;Reablement Backsheet'!$D$5:$W$182,H$9,FALSE))="","",(VLOOKUP($E90,'Res&amp;Reablement Backsheet'!$D$5:$W$182,H$9,FALSE))),"")</f>
        <v>526.15289384091614</v>
      </c>
      <c r="I90" s="212">
        <f ca="1">IFERROR(IF((VLOOKUP($E90,'Res&amp;Reablement Backsheet'!$D$5:$W$182,I$9,FALSE))="","",(VLOOKUP($E90,'Res&amp;Reablement Backsheet'!$D$5:$W$182,I$9,FALSE))),"")</f>
        <v>479.72763850201176</v>
      </c>
      <c r="J90" s="232">
        <f t="shared" ca="1" si="7"/>
        <v>543.59458900869731</v>
      </c>
      <c r="K90" s="232">
        <f t="shared" ca="1" si="8"/>
        <v>46.425255338904378</v>
      </c>
    </row>
    <row r="91" spans="1:11">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6"/>
        <v>E09000015</v>
      </c>
      <c r="F91" s="29" t="str">
        <f ca="1">IF(E91="","",VLOOKUP(E91,'Org list'!$J$9:$K$636,2,0))</f>
        <v>Harrow</v>
      </c>
      <c r="G91" s="212">
        <f ca="1">IFERROR(IF((VLOOKUP($E91,'Res&amp;Reablement Backsheet'!$D$5:$W$182,G$9,FALSE))="","",(VLOOKUP($E91,'Res&amp;Reablement Backsheet'!$D$5:$W$182,G$9,FALSE))),"")</f>
        <v>512.09797599371393</v>
      </c>
      <c r="H91" s="212">
        <f ca="1">IFERROR(IF((VLOOKUP($E91,'Res&amp;Reablement Backsheet'!$D$5:$W$182,H$9,FALSE))="","",(VLOOKUP($E91,'Res&amp;Reablement Backsheet'!$D$5:$W$182,H$9,FALSE))),"")</f>
        <v>557.78373927594362</v>
      </c>
      <c r="I91" s="212">
        <f ca="1">IFERROR(IF((VLOOKUP($E91,'Res&amp;Reablement Backsheet'!$D$5:$W$182,I$9,FALSE))="","",(VLOOKUP($E91,'Res&amp;Reablement Backsheet'!$D$5:$W$182,I$9,FALSE))),"")</f>
        <v>483.41257403915108</v>
      </c>
      <c r="J91" s="232">
        <f t="shared" ca="1" si="7"/>
        <v>28.685401954562849</v>
      </c>
      <c r="K91" s="232">
        <f t="shared" ca="1" si="8"/>
        <v>74.371165236792535</v>
      </c>
    </row>
    <row r="92" spans="1:11">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6"/>
        <v>E06000001</v>
      </c>
      <c r="F92" s="29" t="str">
        <f ca="1">IF(E92="","",VLOOKUP(E92,'Org list'!$J$9:$K$636,2,0))</f>
        <v>Hartlepool</v>
      </c>
      <c r="G92" s="212">
        <f ca="1">IFERROR(IF((VLOOKUP($E92,'Res&amp;Reablement Backsheet'!$D$5:$W$182,G$9,FALSE))="","",(VLOOKUP($E92,'Res&amp;Reablement Backsheet'!$D$5:$W$182,G$9,FALSE))),"")</f>
        <v>687.58305887791062</v>
      </c>
      <c r="H92" s="212">
        <f ca="1">IFERROR(IF((VLOOKUP($E92,'Res&amp;Reablement Backsheet'!$D$5:$W$182,H$9,FALSE))="","",(VLOOKUP($E92,'Res&amp;Reablement Backsheet'!$D$5:$W$182,H$9,FALSE))),"")</f>
        <v>772.53218884120167</v>
      </c>
      <c r="I92" s="212">
        <f ca="1">IFERROR(IF((VLOOKUP($E92,'Res&amp;Reablement Backsheet'!$D$5:$W$182,I$9,FALSE))="","",(VLOOKUP($E92,'Res&amp;Reablement Backsheet'!$D$5:$W$182,I$9,FALSE))),"")</f>
        <v>921.31616595135904</v>
      </c>
      <c r="J92" s="232">
        <f t="shared" ca="1" si="7"/>
        <v>-233.73310707344842</v>
      </c>
      <c r="K92" s="232">
        <f t="shared" ca="1" si="8"/>
        <v>-148.78397711015737</v>
      </c>
    </row>
    <row r="93" spans="1:11">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6"/>
        <v>E09000016</v>
      </c>
      <c r="F93" s="29" t="str">
        <f ca="1">IF(E93="","",VLOOKUP(E93,'Org list'!$J$9:$K$636,2,0))</f>
        <v>Havering</v>
      </c>
      <c r="G93" s="212">
        <f ca="1">IFERROR(IF((VLOOKUP($E93,'Res&amp;Reablement Backsheet'!$D$5:$W$182,G$9,FALSE))="","",(VLOOKUP($E93,'Res&amp;Reablement Backsheet'!$D$5:$W$182,G$9,FALSE))),"")</f>
        <v>590.4911317383536</v>
      </c>
      <c r="H93" s="212">
        <f ca="1">IFERROR(IF((VLOOKUP($E93,'Res&amp;Reablement Backsheet'!$D$5:$W$182,H$9,FALSE))="","",(VLOOKUP($E93,'Res&amp;Reablement Backsheet'!$D$5:$W$182,H$9,FALSE))),"")</f>
        <v>587.27005786337338</v>
      </c>
      <c r="I93" s="212">
        <f ca="1">IFERROR(IF((VLOOKUP($E93,'Res&amp;Reablement Backsheet'!$D$5:$W$182,I$9,FALSE))="","",(VLOOKUP($E93,'Res&amp;Reablement Backsheet'!$D$5:$W$182,I$9,FALSE))),"")</f>
        <v>693.06503152258404</v>
      </c>
      <c r="J93" s="232">
        <f t="shared" ca="1" si="7"/>
        <v>-102.57389978423043</v>
      </c>
      <c r="K93" s="232">
        <f t="shared" ca="1" si="8"/>
        <v>-105.79497365921065</v>
      </c>
    </row>
    <row r="94" spans="1:11">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6"/>
        <v>E06000019</v>
      </c>
      <c r="F94" s="29" t="str">
        <f ca="1">IF(E94="","",VLOOKUP(E94,'Org list'!$J$9:$K$636,2,0))</f>
        <v>Herefordshire, County of</v>
      </c>
      <c r="G94" s="212">
        <f ca="1">IFERROR(IF((VLOOKUP($E94,'Res&amp;Reablement Backsheet'!$D$5:$W$182,G$9,FALSE))="","",(VLOOKUP($E94,'Res&amp;Reablement Backsheet'!$D$5:$W$182,G$9,FALSE))),"")</f>
        <v>416.24965881175513</v>
      </c>
      <c r="H94" s="212">
        <f ca="1">IFERROR(IF((VLOOKUP($E94,'Res&amp;Reablement Backsheet'!$D$5:$W$182,H$9,FALSE))="","",(VLOOKUP($E94,'Res&amp;Reablement Backsheet'!$D$5:$W$182,H$9,FALSE))),"")</f>
        <v>492.80856282751699</v>
      </c>
      <c r="I94" s="212">
        <f ca="1">IFERROR(IF((VLOOKUP($E94,'Res&amp;Reablement Backsheet'!$D$5:$W$182,I$9,FALSE))="","",(VLOOKUP($E94,'Res&amp;Reablement Backsheet'!$D$5:$W$182,I$9,FALSE))),"")</f>
        <v>885.27149069015502</v>
      </c>
      <c r="J94" s="232">
        <f t="shared" ca="1" si="7"/>
        <v>-469.02183187839989</v>
      </c>
      <c r="K94" s="232">
        <f t="shared" ca="1" si="8"/>
        <v>-392.46292786263803</v>
      </c>
    </row>
    <row r="95" spans="1:11">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6"/>
        <v>E10000015</v>
      </c>
      <c r="F95" s="29" t="str">
        <f ca="1">IF(E95="","",VLOOKUP(E95,'Org list'!$J$9:$K$636,2,0))</f>
        <v>Hertfordshire</v>
      </c>
      <c r="G95" s="212">
        <f ca="1">IFERROR(IF((VLOOKUP($E95,'Res&amp;Reablement Backsheet'!$D$5:$W$182,G$9,FALSE))="","",(VLOOKUP($E95,'Res&amp;Reablement Backsheet'!$D$5:$W$182,G$9,FALSE))),"")</f>
        <v>608.26874980702132</v>
      </c>
      <c r="H95" s="212">
        <f ca="1">IFERROR(IF((VLOOKUP($E95,'Res&amp;Reablement Backsheet'!$D$5:$W$182,H$9,FALSE))="","",(VLOOKUP($E95,'Res&amp;Reablement Backsheet'!$D$5:$W$182,H$9,FALSE))),"")</f>
        <v>612.53879074295685</v>
      </c>
      <c r="I95" s="212">
        <f ca="1">IFERROR(IF((VLOOKUP($E95,'Res&amp;Reablement Backsheet'!$D$5:$W$182,I$9,FALSE))="","",(VLOOKUP($E95,'Res&amp;Reablement Backsheet'!$D$5:$W$182,I$9,FALSE))),"")</f>
        <v>535.46437336470399</v>
      </c>
      <c r="J95" s="232">
        <f t="shared" ca="1" si="7"/>
        <v>72.804376442317334</v>
      </c>
      <c r="K95" s="232">
        <f t="shared" ca="1" si="8"/>
        <v>77.074417378252861</v>
      </c>
    </row>
    <row r="96" spans="1:11">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6"/>
        <v>E09000017</v>
      </c>
      <c r="F96" s="29" t="str">
        <f ca="1">IF(E96="","",VLOOKUP(E96,'Org list'!$J$9:$K$636,2,0))</f>
        <v>Hillingdon</v>
      </c>
      <c r="G96" s="212">
        <f ca="1">IFERROR(IF((VLOOKUP($E96,'Res&amp;Reablement Backsheet'!$D$5:$W$182,G$9,FALSE))="","",(VLOOKUP($E96,'Res&amp;Reablement Backsheet'!$D$5:$W$182,G$9,FALSE))),"")</f>
        <v>341.60373966199205</v>
      </c>
      <c r="H96" s="212">
        <f ca="1">IFERROR(IF((VLOOKUP($E96,'Res&amp;Reablement Backsheet'!$D$5:$W$182,H$9,FALSE))="","",(VLOOKUP($E96,'Res&amp;Reablement Backsheet'!$D$5:$W$182,H$9,FALSE))),"")</f>
        <v>379.45863900834809</v>
      </c>
      <c r="I96" s="212">
        <f ca="1">IFERROR(IF((VLOOKUP($E96,'Res&amp;Reablement Backsheet'!$D$5:$W$182,I$9,FALSE))="","",(VLOOKUP($E96,'Res&amp;Reablement Backsheet'!$D$5:$W$182,I$9,FALSE))),"")</f>
        <v>758.91727801669617</v>
      </c>
      <c r="J96" s="232">
        <f t="shared" ca="1" si="7"/>
        <v>-417.31353835470412</v>
      </c>
      <c r="K96" s="232">
        <f t="shared" ca="1" si="8"/>
        <v>-379.45863900834809</v>
      </c>
    </row>
    <row r="97" spans="1:11">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6"/>
        <v>E09000018</v>
      </c>
      <c r="F97" s="29" t="str">
        <f ca="1">IF(E97="","",VLOOKUP(E97,'Org list'!$J$9:$K$636,2,0))</f>
        <v>Hounslow</v>
      </c>
      <c r="G97" s="212">
        <f ca="1">IFERROR(IF((VLOOKUP($E97,'Res&amp;Reablement Backsheet'!$D$5:$W$182,G$9,FALSE))="","",(VLOOKUP($E97,'Res&amp;Reablement Backsheet'!$D$5:$W$182,G$9,FALSE))),"")</f>
        <v>346.23755193563278</v>
      </c>
      <c r="H97" s="212">
        <f ca="1">IFERROR(IF((VLOOKUP($E97,'Res&amp;Reablement Backsheet'!$D$5:$W$182,H$9,FALSE))="","",(VLOOKUP($E97,'Res&amp;Reablement Backsheet'!$D$5:$W$182,H$9,FALSE))),"")</f>
        <v>344.43907934975056</v>
      </c>
      <c r="I97" s="212">
        <f ca="1">IFERROR(IF((VLOOKUP($E97,'Res&amp;Reablement Backsheet'!$D$5:$W$182,I$9,FALSE))="","",(VLOOKUP($E97,'Res&amp;Reablement Backsheet'!$D$5:$W$182,I$9,FALSE))),"")</f>
        <v>296.15322710445844</v>
      </c>
      <c r="J97" s="232">
        <f t="shared" ca="1" si="7"/>
        <v>50.084324831174342</v>
      </c>
      <c r="K97" s="232">
        <f t="shared" ca="1" si="8"/>
        <v>48.285852245292119</v>
      </c>
    </row>
    <row r="98" spans="1:11">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6"/>
        <v>E06000046</v>
      </c>
      <c r="F98" s="29" t="str">
        <f ca="1">IF(E98="","",VLOOKUP(E98,'Org list'!$J$9:$K$636,2,0))</f>
        <v>Isle of Wight</v>
      </c>
      <c r="G98" s="212">
        <f ca="1">IFERROR(IF((VLOOKUP($E98,'Res&amp;Reablement Backsheet'!$D$5:$W$182,G$9,FALSE))="","",(VLOOKUP($E98,'Res&amp;Reablement Backsheet'!$D$5:$W$182,G$9,FALSE))),"")</f>
        <v>698.65932939494485</v>
      </c>
      <c r="H98" s="212">
        <f ca="1">IFERROR(IF((VLOOKUP($E98,'Res&amp;Reablement Backsheet'!$D$5:$W$182,H$9,FALSE))="","",(VLOOKUP($E98,'Res&amp;Reablement Backsheet'!$D$5:$W$182,H$9,FALSE))),"")</f>
        <v>686.74062334918119</v>
      </c>
      <c r="I98" s="212">
        <f ca="1">IFERROR(IF((VLOOKUP($E98,'Res&amp;Reablement Backsheet'!$D$5:$W$182,I$9,FALSE))="","",(VLOOKUP($E98,'Res&amp;Reablement Backsheet'!$D$5:$W$182,I$9,FALSE))),"")</f>
        <v>950.87163232963553</v>
      </c>
      <c r="J98" s="232">
        <f t="shared" ca="1" si="7"/>
        <v>-252.21230293469068</v>
      </c>
      <c r="K98" s="232">
        <f t="shared" ca="1" si="8"/>
        <v>-264.13100898045434</v>
      </c>
    </row>
    <row r="99" spans="1:11">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6"/>
        <v>E09000019</v>
      </c>
      <c r="F99" s="29" t="str">
        <f ca="1">IF(E99="","",VLOOKUP(E99,'Org list'!$J$9:$K$636,2,0))</f>
        <v>Islington</v>
      </c>
      <c r="G99" s="212">
        <f ca="1">IFERROR(IF((VLOOKUP($E99,'Res&amp;Reablement Backsheet'!$D$5:$W$182,G$9,FALSE))="","",(VLOOKUP($E99,'Res&amp;Reablement Backsheet'!$D$5:$W$182,G$9,FALSE))),"")</f>
        <v>820.7386647983185</v>
      </c>
      <c r="H99" s="212">
        <f ca="1">IFERROR(IF((VLOOKUP($E99,'Res&amp;Reablement Backsheet'!$D$5:$W$182,H$9,FALSE))="","",(VLOOKUP($E99,'Res&amp;Reablement Backsheet'!$D$5:$W$182,H$9,FALSE))),"")</f>
        <v>514.65542593863347</v>
      </c>
      <c r="I99" s="212">
        <f ca="1">IFERROR(IF((VLOOKUP($E99,'Res&amp;Reablement Backsheet'!$D$5:$W$182,I$9,FALSE))="","",(VLOOKUP($E99,'Res&amp;Reablement Backsheet'!$D$5:$W$182,I$9,FALSE))),"")</f>
        <v>671.50279384374073</v>
      </c>
      <c r="J99" s="232">
        <f t="shared" ca="1" si="7"/>
        <v>149.23587095457776</v>
      </c>
      <c r="K99" s="232">
        <f t="shared" ca="1" si="8"/>
        <v>-156.84736790510726</v>
      </c>
    </row>
    <row r="100" spans="1:11">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6"/>
        <v>E09000020</v>
      </c>
      <c r="F100" s="29" t="str">
        <f ca="1">IF(E100="","",VLOOKUP(E100,'Org list'!$J$9:$K$636,2,0))</f>
        <v>Kensington and Chelsea</v>
      </c>
      <c r="G100" s="212">
        <f ca="1">IFERROR(IF((VLOOKUP($E100,'Res&amp;Reablement Backsheet'!$D$5:$W$182,G$9,FALSE))="","",(VLOOKUP($E100,'Res&amp;Reablement Backsheet'!$D$5:$W$182,G$9,FALSE))),"")</f>
        <v>336.07499778898028</v>
      </c>
      <c r="H100" s="212">
        <f ca="1">IFERROR(IF((VLOOKUP($E100,'Res&amp;Reablement Backsheet'!$D$5:$W$182,H$9,FALSE))="","",(VLOOKUP($E100,'Res&amp;Reablement Backsheet'!$D$5:$W$182,H$9,FALSE))),"")</f>
        <v>182.15389900377878</v>
      </c>
      <c r="I100" s="212">
        <f ca="1">IFERROR(IF((VLOOKUP($E100,'Res&amp;Reablement Backsheet'!$D$5:$W$182,I$9,FALSE))="","",(VLOOKUP($E100,'Res&amp;Reablement Backsheet'!$D$5:$W$182,I$9,FALSE))),"")</f>
        <v>283.40776365510135</v>
      </c>
      <c r="J100" s="232">
        <f t="shared" ca="1" si="7"/>
        <v>52.667234133878935</v>
      </c>
      <c r="K100" s="232">
        <f t="shared" ca="1" si="8"/>
        <v>-101.25386465132257</v>
      </c>
    </row>
    <row r="101" spans="1:11">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6"/>
        <v>E10000016</v>
      </c>
      <c r="F101" s="29" t="str">
        <f ca="1">IF(E101="","",VLOOKUP(E101,'Org list'!$J$9:$K$636,2,0))</f>
        <v>Kent</v>
      </c>
      <c r="G101" s="212">
        <f ca="1">IFERROR(IF((VLOOKUP($E101,'Res&amp;Reablement Backsheet'!$D$5:$W$182,G$9,FALSE))="","",(VLOOKUP($E101,'Res&amp;Reablement Backsheet'!$D$5:$W$182,G$9,FALSE))),"")</f>
        <v>594.86537257357543</v>
      </c>
      <c r="H101" s="212">
        <f ca="1">IFERROR(IF((VLOOKUP($E101,'Res&amp;Reablement Backsheet'!$D$5:$W$182,H$9,FALSE))="","",(VLOOKUP($E101,'Res&amp;Reablement Backsheet'!$D$5:$W$182,H$9,FALSE))),"")</f>
        <v>521.49917115962455</v>
      </c>
      <c r="I101" s="212">
        <f ca="1">IFERROR(IF((VLOOKUP($E101,'Res&amp;Reablement Backsheet'!$D$5:$W$182,I$9,FALSE))="","",(VLOOKUP($E101,'Res&amp;Reablement Backsheet'!$D$5:$W$182,I$9,FALSE))),"")</f>
        <v>568.58122799159071</v>
      </c>
      <c r="J101" s="232">
        <f t="shared" ca="1" si="7"/>
        <v>26.284144581984719</v>
      </c>
      <c r="K101" s="232">
        <f t="shared" ca="1" si="8"/>
        <v>-47.082056831966156</v>
      </c>
    </row>
    <row r="102" spans="1:11">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6"/>
        <v>E06000010</v>
      </c>
      <c r="F102" s="29" t="str">
        <f ca="1">IF(E102="","",VLOOKUP(E102,'Org list'!$J$9:$K$636,2,0))</f>
        <v>Kingston upon Hull, City of</v>
      </c>
      <c r="G102" s="212">
        <f ca="1">IFERROR(IF((VLOOKUP($E102,'Res&amp;Reablement Backsheet'!$D$5:$W$182,G$9,FALSE))="","",(VLOOKUP($E102,'Res&amp;Reablement Backsheet'!$D$5:$W$182,G$9,FALSE))),"")</f>
        <v>878.71157276256417</v>
      </c>
      <c r="H102" s="212">
        <f ca="1">IFERROR(IF((VLOOKUP($E102,'Res&amp;Reablement Backsheet'!$D$5:$W$182,H$9,FALSE))="","",(VLOOKUP($E102,'Res&amp;Reablement Backsheet'!$D$5:$W$182,H$9,FALSE))),"")</f>
        <v>782.00098724377131</v>
      </c>
      <c r="I102" s="212">
        <f ca="1">IFERROR(IF((VLOOKUP($E102,'Res&amp;Reablement Backsheet'!$D$5:$W$182,I$9,FALSE))="","",(VLOOKUP($E102,'Res&amp;Reablement Backsheet'!$D$5:$W$182,I$9,FALSE))),"")</f>
        <v>919.69551323686051</v>
      </c>
      <c r="J102" s="232">
        <f t="shared" ca="1" si="7"/>
        <v>-40.983940474296332</v>
      </c>
      <c r="K102" s="232">
        <f t="shared" ca="1" si="8"/>
        <v>-137.6945259930892</v>
      </c>
    </row>
    <row r="103" spans="1:11">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6"/>
        <v>E09000021</v>
      </c>
      <c r="F103" s="29" t="str">
        <f ca="1">IF(E103="","",VLOOKUP(E103,'Org list'!$J$9:$K$636,2,0))</f>
        <v>Kingston upon Thames</v>
      </c>
      <c r="G103" s="212">
        <f ca="1">IFERROR(IF((VLOOKUP($E103,'Res&amp;Reablement Backsheet'!$D$5:$W$182,G$9,FALSE))="","",(VLOOKUP($E103,'Res&amp;Reablement Backsheet'!$D$5:$W$182,G$9,FALSE))),"")</f>
        <v>514.47506103941407</v>
      </c>
      <c r="H103" s="212">
        <f ca="1">IFERROR(IF((VLOOKUP($E103,'Res&amp;Reablement Backsheet'!$D$5:$W$182,H$9,FALSE))="","",(VLOOKUP($E103,'Res&amp;Reablement Backsheet'!$D$5:$W$182,H$9,FALSE))),"")</f>
        <v>469.52364691821748</v>
      </c>
      <c r="I103" s="212">
        <f ca="1">IFERROR(IF((VLOOKUP($E103,'Res&amp;Reablement Backsheet'!$D$5:$W$182,I$9,FALSE))="","",(VLOOKUP($E103,'Res&amp;Reablement Backsheet'!$D$5:$W$182,I$9,FALSE))),"")</f>
        <v>529.28120198053614</v>
      </c>
      <c r="J103" s="232">
        <f t="shared" ca="1" si="7"/>
        <v>-14.806140941122067</v>
      </c>
      <c r="K103" s="232">
        <f t="shared" ca="1" si="8"/>
        <v>-59.757555062318659</v>
      </c>
    </row>
    <row r="104" spans="1:11">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6"/>
        <v>E08000034</v>
      </c>
      <c r="F104" s="29" t="str">
        <f ca="1">IF(E104="","",VLOOKUP(E104,'Org list'!$J$9:$K$636,2,0))</f>
        <v>Kirklees</v>
      </c>
      <c r="G104" s="212">
        <f ca="1">IFERROR(IF((VLOOKUP($E104,'Res&amp;Reablement Backsheet'!$D$5:$W$182,G$9,FALSE))="","",(VLOOKUP($E104,'Res&amp;Reablement Backsheet'!$D$5:$W$182,G$9,FALSE))),"")</f>
        <v>518.38275522486049</v>
      </c>
      <c r="H104" s="212">
        <f ca="1">IFERROR(IF((VLOOKUP($E104,'Res&amp;Reablement Backsheet'!$D$5:$W$182,H$9,FALSE))="","",(VLOOKUP($E104,'Res&amp;Reablement Backsheet'!$D$5:$W$182,H$9,FALSE))),"")</f>
        <v>504.32566561598821</v>
      </c>
      <c r="I104" s="212">
        <f ca="1">IFERROR(IF((VLOOKUP($E104,'Res&amp;Reablement Backsheet'!$D$5:$W$182,I$9,FALSE))="","",(VLOOKUP($E104,'Res&amp;Reablement Backsheet'!$D$5:$W$182,I$9,FALSE))),"")</f>
        <v>450.67399906109586</v>
      </c>
      <c r="J104" s="232">
        <f t="shared" ca="1" si="7"/>
        <v>67.708756163764633</v>
      </c>
      <c r="K104" s="232">
        <f t="shared" ca="1" si="8"/>
        <v>53.651666554892358</v>
      </c>
    </row>
    <row r="105" spans="1:11">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6"/>
        <v>E08000011</v>
      </c>
      <c r="F105" s="29" t="str">
        <f ca="1">IF(E105="","",VLOOKUP(E105,'Org list'!$J$9:$K$636,2,0))</f>
        <v>Knowsley</v>
      </c>
      <c r="G105" s="212">
        <f ca="1">IFERROR(IF((VLOOKUP($E105,'Res&amp;Reablement Backsheet'!$D$5:$W$182,G$9,FALSE))="","",(VLOOKUP($E105,'Res&amp;Reablement Backsheet'!$D$5:$W$182,G$9,FALSE))),"")</f>
        <v>783.34280379900974</v>
      </c>
      <c r="H105" s="212">
        <f ca="1">IFERROR(IF((VLOOKUP($E105,'Res&amp;Reablement Backsheet'!$D$5:$W$182,H$9,FALSE))="","",(VLOOKUP($E105,'Res&amp;Reablement Backsheet'!$D$5:$W$182,H$9,FALSE))),"")</f>
        <v>707.91505019397664</v>
      </c>
      <c r="I105" s="212">
        <f ca="1">IFERROR(IF((VLOOKUP($E105,'Res&amp;Reablement Backsheet'!$D$5:$W$182,I$9,FALSE))="","",(VLOOKUP($E105,'Res&amp;Reablement Backsheet'!$D$5:$W$182,I$9,FALSE))),"")</f>
        <v>823.90113186417636</v>
      </c>
      <c r="J105" s="232">
        <f t="shared" ca="1" si="7"/>
        <v>-40.55832806516662</v>
      </c>
      <c r="K105" s="232">
        <f t="shared" ca="1" si="8"/>
        <v>-115.98608167019972</v>
      </c>
    </row>
    <row r="106" spans="1:11">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6"/>
        <v>E09000022</v>
      </c>
      <c r="F106" s="29" t="str">
        <f ca="1">IF(E106="","",VLOOKUP(E106,'Org list'!$J$9:$K$636,2,0))</f>
        <v>Lambeth</v>
      </c>
      <c r="G106" s="212">
        <f ca="1">IFERROR(IF((VLOOKUP($E106,'Res&amp;Reablement Backsheet'!$D$5:$W$182,G$9,FALSE))="","",(VLOOKUP($E106,'Res&amp;Reablement Backsheet'!$D$5:$W$182,G$9,FALSE))),"")</f>
        <v>549.55916656782506</v>
      </c>
      <c r="H106" s="212">
        <f ca="1">IFERROR(IF((VLOOKUP($E106,'Res&amp;Reablement Backsheet'!$D$5:$W$182,H$9,FALSE))="","",(VLOOKUP($E106,'Res&amp;Reablement Backsheet'!$D$5:$W$182,H$9,FALSE))),"")</f>
        <v>604.2649409379751</v>
      </c>
      <c r="I106" s="212">
        <f ca="1">IFERROR(IF((VLOOKUP($E106,'Res&amp;Reablement Backsheet'!$D$5:$W$182,I$9,FALSE))="","",(VLOOKUP($E106,'Res&amp;Reablement Backsheet'!$D$5:$W$182,I$9,FALSE))),"")</f>
        <v>467.81801879069042</v>
      </c>
      <c r="J106" s="232">
        <f t="shared" ca="1" si="7"/>
        <v>81.741147777134643</v>
      </c>
      <c r="K106" s="232">
        <f t="shared" ca="1" si="8"/>
        <v>136.44692214728468</v>
      </c>
    </row>
    <row r="107" spans="1:11">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6"/>
        <v>E10000017</v>
      </c>
      <c r="F107" s="29" t="str">
        <f ca="1">IF(E107="","",VLOOKUP(E107,'Org list'!$J$9:$K$636,2,0))</f>
        <v>Lancashire</v>
      </c>
      <c r="G107" s="212">
        <f ca="1">IFERROR(IF((VLOOKUP($E107,'Res&amp;Reablement Backsheet'!$D$5:$W$182,G$9,FALSE))="","",(VLOOKUP($E107,'Res&amp;Reablement Backsheet'!$D$5:$W$182,G$9,FALSE))),"")</f>
        <v>715.11647506995246</v>
      </c>
      <c r="H107" s="212">
        <f ca="1">IFERROR(IF((VLOOKUP($E107,'Res&amp;Reablement Backsheet'!$D$5:$W$182,H$9,FALSE))="","",(VLOOKUP($E107,'Res&amp;Reablement Backsheet'!$D$5:$W$182,H$9,FALSE))),"")</f>
        <v>682.53876273810215</v>
      </c>
      <c r="I107" s="212">
        <f ca="1">IFERROR(IF((VLOOKUP($E107,'Res&amp;Reablement Backsheet'!$D$5:$W$182,I$9,FALSE))="","",(VLOOKUP($E107,'Res&amp;Reablement Backsheet'!$D$5:$W$182,I$9,FALSE))),"")</f>
        <v>742.96972657058416</v>
      </c>
      <c r="J107" s="232">
        <f t="shared" ca="1" si="7"/>
        <v>-27.8532515006317</v>
      </c>
      <c r="K107" s="232">
        <f t="shared" ca="1" si="8"/>
        <v>-60.430963832482007</v>
      </c>
    </row>
    <row r="108" spans="1:11">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39" ca="1" si="9">IF($A108&gt;$N$5-1,"",INDIRECT("'Comms by AT'!D"&amp;$A108+$N$4))</f>
        <v>E08000035</v>
      </c>
      <c r="F108" s="29" t="str">
        <f ca="1">IF(E108="","",VLOOKUP(E108,'Org list'!$J$9:$K$636,2,0))</f>
        <v>Leeds</v>
      </c>
      <c r="G108" s="212">
        <f ca="1">IFERROR(IF((VLOOKUP($E108,'Res&amp;Reablement Backsheet'!$D$5:$W$182,G$9,FALSE))="","",(VLOOKUP($E108,'Res&amp;Reablement Backsheet'!$D$5:$W$182,G$9,FALSE))),"")</f>
        <v>726.71735226490773</v>
      </c>
      <c r="H108" s="212">
        <f ca="1">IFERROR(IF((VLOOKUP($E108,'Res&amp;Reablement Backsheet'!$D$5:$W$182,H$9,FALSE))="","",(VLOOKUP($E108,'Res&amp;Reablement Backsheet'!$D$5:$W$182,H$9,FALSE))),"")</f>
        <v>755.46257554625754</v>
      </c>
      <c r="I108" s="212">
        <f ca="1">IFERROR(IF((VLOOKUP($E108,'Res&amp;Reablement Backsheet'!$D$5:$W$182,I$9,FALSE))="","",(VLOOKUP($E108,'Res&amp;Reablement Backsheet'!$D$5:$W$182,I$9,FALSE))),"")</f>
        <v>615.99256159925619</v>
      </c>
      <c r="J108" s="232">
        <f t="shared" ref="J108:J139" ca="1" si="10">IFERROR(IF(I108=0,"",(G108-I108)),"")</f>
        <v>110.72479066565154</v>
      </c>
      <c r="K108" s="232">
        <f t="shared" ref="K108:K139" ca="1" si="11">IFERROR(IF(I108=0,"",(H108-I108)),"")</f>
        <v>139.47001394700135</v>
      </c>
    </row>
    <row r="109" spans="1:11">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9"/>
        <v>E06000016</v>
      </c>
      <c r="F109" s="29" t="str">
        <f ca="1">IF(E109="","",VLOOKUP(E109,'Org list'!$J$9:$K$636,2,0))</f>
        <v>Leicester</v>
      </c>
      <c r="G109" s="212">
        <f ca="1">IFERROR(IF((VLOOKUP($E109,'Res&amp;Reablement Backsheet'!$D$5:$W$182,G$9,FALSE))="","",(VLOOKUP($E109,'Res&amp;Reablement Backsheet'!$D$5:$W$182,G$9,FALSE))),"")</f>
        <v>643.42361215023186</v>
      </c>
      <c r="H109" s="212">
        <f ca="1">IFERROR(IF((VLOOKUP($E109,'Res&amp;Reablement Backsheet'!$D$5:$W$182,H$9,FALSE))="","",(VLOOKUP($E109,'Res&amp;Reablement Backsheet'!$D$5:$W$182,H$9,FALSE))),"")</f>
        <v>637.5987051841679</v>
      </c>
      <c r="I109" s="212">
        <f ca="1">IFERROR(IF((VLOOKUP($E109,'Res&amp;Reablement Backsheet'!$D$5:$W$182,I$9,FALSE))="","",(VLOOKUP($E109,'Res&amp;Reablement Backsheet'!$D$5:$W$182,I$9,FALSE))),"")</f>
        <v>691.54936485359747</v>
      </c>
      <c r="J109" s="232">
        <f t="shared" ca="1" si="10"/>
        <v>-48.125752703365606</v>
      </c>
      <c r="K109" s="232">
        <f t="shared" ca="1" si="11"/>
        <v>-53.950659669429569</v>
      </c>
    </row>
    <row r="110" spans="1:11">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9"/>
        <v>E10000018</v>
      </c>
      <c r="F110" s="29" t="str">
        <f ca="1">IF(E110="","",VLOOKUP(E110,'Org list'!$J$9:$K$636,2,0))</f>
        <v>Leicestershire</v>
      </c>
      <c r="G110" s="212">
        <f ca="1">IFERROR(IF((VLOOKUP($E110,'Res&amp;Reablement Backsheet'!$D$5:$W$182,G$9,FALSE))="","",(VLOOKUP($E110,'Res&amp;Reablement Backsheet'!$D$5:$W$182,G$9,FALSE))),"")</f>
        <v>594.02821634027612</v>
      </c>
      <c r="H110" s="212">
        <f ca="1">IFERROR(IF((VLOOKUP($E110,'Res&amp;Reablement Backsheet'!$D$5:$W$182,H$9,FALSE))="","",(VLOOKUP($E110,'Res&amp;Reablement Backsheet'!$D$5:$W$182,H$9,FALSE))),"")</f>
        <v>606.19832287574036</v>
      </c>
      <c r="I110" s="212">
        <f ca="1">IFERROR(IF((VLOOKUP($E110,'Res&amp;Reablement Backsheet'!$D$5:$W$182,I$9,FALSE))="","",(VLOOKUP($E110,'Res&amp;Reablement Backsheet'!$D$5:$W$182,I$9,FALSE))),"")</f>
        <v>633.31965050137808</v>
      </c>
      <c r="J110" s="232">
        <f t="shared" ca="1" si="10"/>
        <v>-39.291434161101961</v>
      </c>
      <c r="K110" s="232">
        <f t="shared" ca="1" si="11"/>
        <v>-27.121327625637718</v>
      </c>
    </row>
    <row r="111" spans="1:11">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9"/>
        <v>E09000023</v>
      </c>
      <c r="F111" s="29" t="str">
        <f ca="1">IF(E111="","",VLOOKUP(E111,'Org list'!$J$9:$K$636,2,0))</f>
        <v>Lewisham</v>
      </c>
      <c r="G111" s="212">
        <f ca="1">IFERROR(IF((VLOOKUP($E111,'Res&amp;Reablement Backsheet'!$D$5:$W$182,G$9,FALSE))="","",(VLOOKUP($E111,'Res&amp;Reablement Backsheet'!$D$5:$W$182,G$9,FALSE))),"")</f>
        <v>1168.8688834035138</v>
      </c>
      <c r="H111" s="212">
        <f ca="1">IFERROR(IF((VLOOKUP($E111,'Res&amp;Reablement Backsheet'!$D$5:$W$182,H$9,FALSE))="","",(VLOOKUP($E111,'Res&amp;Reablement Backsheet'!$D$5:$W$182,H$9,FALSE))),"")</f>
        <v>551.12192677951543</v>
      </c>
      <c r="I111" s="212">
        <f ca="1">IFERROR(IF((VLOOKUP($E111,'Res&amp;Reablement Backsheet'!$D$5:$W$182,I$9,FALSE))="","",(VLOOKUP($E111,'Res&amp;Reablement Backsheet'!$D$5:$W$182,I$9,FALSE))),"")</f>
        <v>690.69176537952262</v>
      </c>
      <c r="J111" s="232">
        <f t="shared" ca="1" si="10"/>
        <v>478.17711802399117</v>
      </c>
      <c r="K111" s="232">
        <f t="shared" ca="1" si="11"/>
        <v>-139.56983860000719</v>
      </c>
    </row>
    <row r="112" spans="1:11">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9"/>
        <v>E10000019</v>
      </c>
      <c r="F112" s="29" t="str">
        <f ca="1">IF(E112="","",VLOOKUP(E112,'Org list'!$J$9:$K$636,2,0))</f>
        <v>Lincolnshire</v>
      </c>
      <c r="G112" s="212">
        <f ca="1">IFERROR(IF((VLOOKUP($E112,'Res&amp;Reablement Backsheet'!$D$5:$W$182,G$9,FALSE))="","",(VLOOKUP($E112,'Res&amp;Reablement Backsheet'!$D$5:$W$182,G$9,FALSE))),"")</f>
        <v>613.67255291360277</v>
      </c>
      <c r="H112" s="212">
        <f ca="1">IFERROR(IF((VLOOKUP($E112,'Res&amp;Reablement Backsheet'!$D$5:$W$182,H$9,FALSE))="","",(VLOOKUP($E112,'Res&amp;Reablement Backsheet'!$D$5:$W$182,H$9,FALSE))),"")</f>
        <v>573.88976874930609</v>
      </c>
      <c r="I112" s="212">
        <f ca="1">IFERROR(IF((VLOOKUP($E112,'Res&amp;Reablement Backsheet'!$D$5:$W$182,I$9,FALSE))="","",(VLOOKUP($E112,'Res&amp;Reablement Backsheet'!$D$5:$W$182,I$9,FALSE))),"")</f>
        <v>563.3704043526792</v>
      </c>
      <c r="J112" s="232">
        <f t="shared" ca="1" si="10"/>
        <v>50.30214856092357</v>
      </c>
      <c r="K112" s="232">
        <f t="shared" ca="1" si="11"/>
        <v>10.519364396626884</v>
      </c>
    </row>
    <row r="113" spans="1:11">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9"/>
        <v>E08000012</v>
      </c>
      <c r="F113" s="29" t="str">
        <f ca="1">IF(E113="","",VLOOKUP(E113,'Org list'!$J$9:$K$636,2,0))</f>
        <v>Liverpool</v>
      </c>
      <c r="G113" s="212">
        <f ca="1">IFERROR(IF((VLOOKUP($E113,'Res&amp;Reablement Backsheet'!$D$5:$W$182,G$9,FALSE))="","",(VLOOKUP($E113,'Res&amp;Reablement Backsheet'!$D$5:$W$182,G$9,FALSE))),"")</f>
        <v>772.8173612992457</v>
      </c>
      <c r="H113" s="212">
        <f ca="1">IFERROR(IF((VLOOKUP($E113,'Res&amp;Reablement Backsheet'!$D$5:$W$182,H$9,FALSE))="","",(VLOOKUP($E113,'Res&amp;Reablement Backsheet'!$D$5:$W$182,H$9,FALSE))),"")</f>
        <v>760.79313739277177</v>
      </c>
      <c r="I113" s="212">
        <f ca="1">IFERROR(IF((VLOOKUP($E113,'Res&amp;Reablement Backsheet'!$D$5:$W$182,I$9,FALSE))="","",(VLOOKUP($E113,'Res&amp;Reablement Backsheet'!$D$5:$W$182,I$9,FALSE))),"")</f>
        <v>814.23147236675572</v>
      </c>
      <c r="J113" s="232">
        <f t="shared" ca="1" si="10"/>
        <v>-41.414111067510021</v>
      </c>
      <c r="K113" s="232">
        <f t="shared" ca="1" si="11"/>
        <v>-53.438334973983956</v>
      </c>
    </row>
    <row r="114" spans="1:11">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9"/>
        <v>E06000032</v>
      </c>
      <c r="F114" s="29" t="str">
        <f ca="1">IF(E114="","",VLOOKUP(E114,'Org list'!$J$9:$K$636,2,0))</f>
        <v>Luton</v>
      </c>
      <c r="G114" s="212">
        <f ca="1">IFERROR(IF((VLOOKUP($E114,'Res&amp;Reablement Backsheet'!$D$5:$W$182,G$9,FALSE))="","",(VLOOKUP($E114,'Res&amp;Reablement Backsheet'!$D$5:$W$182,G$9,FALSE))),"")</f>
        <v>394.76739685734191</v>
      </c>
      <c r="H114" s="212">
        <f ca="1">IFERROR(IF((VLOOKUP($E114,'Res&amp;Reablement Backsheet'!$D$5:$W$182,H$9,FALSE))="","",(VLOOKUP($E114,'Res&amp;Reablement Backsheet'!$D$5:$W$182,H$9,FALSE))),"")</f>
        <v>546.44808743169403</v>
      </c>
      <c r="I114" s="212">
        <f ca="1">IFERROR(IF((VLOOKUP($E114,'Res&amp;Reablement Backsheet'!$D$5:$W$182,I$9,FALSE))="","",(VLOOKUP($E114,'Res&amp;Reablement Backsheet'!$D$5:$W$182,I$9,FALSE))),"")</f>
        <v>534.98414154151862</v>
      </c>
      <c r="J114" s="232">
        <f t="shared" ca="1" si="10"/>
        <v>-140.21674468417672</v>
      </c>
      <c r="K114" s="232">
        <f t="shared" ca="1" si="11"/>
        <v>11.46394589017541</v>
      </c>
    </row>
    <row r="115" spans="1:11">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9"/>
        <v>E08000003</v>
      </c>
      <c r="F115" s="29" t="str">
        <f ca="1">IF(E115="","",VLOOKUP(E115,'Org list'!$J$9:$K$636,2,0))</f>
        <v>Manchester</v>
      </c>
      <c r="G115" s="212">
        <f ca="1">IFERROR(IF((VLOOKUP($E115,'Res&amp;Reablement Backsheet'!$D$5:$W$182,G$9,FALSE))="","",(VLOOKUP($E115,'Res&amp;Reablement Backsheet'!$D$5:$W$182,G$9,FALSE))),"")</f>
        <v>401.8969536210916</v>
      </c>
      <c r="H115" s="212">
        <f ca="1">IFERROR(IF((VLOOKUP($E115,'Res&amp;Reablement Backsheet'!$D$5:$W$182,H$9,FALSE))="","",(VLOOKUP($E115,'Res&amp;Reablement Backsheet'!$D$5:$W$182,H$9,FALSE))),"")</f>
        <v>519.47534979997215</v>
      </c>
      <c r="I115" s="212">
        <f ca="1">IFERROR(IF((VLOOKUP($E115,'Res&amp;Reablement Backsheet'!$D$5:$W$182,I$9,FALSE))="","",(VLOOKUP($E115,'Res&amp;Reablement Backsheet'!$D$5:$W$182,I$9,FALSE))),"")</f>
        <v>855.84061461298086</v>
      </c>
      <c r="J115" s="232">
        <f t="shared" ca="1" si="10"/>
        <v>-453.94366099188926</v>
      </c>
      <c r="K115" s="232">
        <f t="shared" ca="1" si="11"/>
        <v>-336.36526481300871</v>
      </c>
    </row>
    <row r="116" spans="1:11">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9"/>
        <v>E06000035</v>
      </c>
      <c r="F116" s="29" t="str">
        <f ca="1">IF(E116="","",VLOOKUP(E116,'Org list'!$J$9:$K$636,2,0))</f>
        <v>Medway</v>
      </c>
      <c r="G116" s="212">
        <f ca="1">IFERROR(IF((VLOOKUP($E116,'Res&amp;Reablement Backsheet'!$D$5:$W$182,G$9,FALSE))="","",(VLOOKUP($E116,'Res&amp;Reablement Backsheet'!$D$5:$W$182,G$9,FALSE))),"")</f>
        <v>598.12555927094616</v>
      </c>
      <c r="H116" s="212">
        <f ca="1">IFERROR(IF((VLOOKUP($E116,'Res&amp;Reablement Backsheet'!$D$5:$W$182,H$9,FALSE))="","",(VLOOKUP($E116,'Res&amp;Reablement Backsheet'!$D$5:$W$182,H$9,FALSE))),"")</f>
        <v>607.09982389470758</v>
      </c>
      <c r="I116" s="212">
        <f ca="1">IFERROR(IF((VLOOKUP($E116,'Res&amp;Reablement Backsheet'!$D$5:$W$182,I$9,FALSE))="","",(VLOOKUP($E116,'Res&amp;Reablement Backsheet'!$D$5:$W$182,I$9,FALSE))),"")</f>
        <v>546.85327648530915</v>
      </c>
      <c r="J116" s="232">
        <f t="shared" ca="1" si="10"/>
        <v>51.272282785637003</v>
      </c>
      <c r="K116" s="232">
        <f t="shared" ca="1" si="11"/>
        <v>60.246547409398431</v>
      </c>
    </row>
    <row r="117" spans="1:11">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9"/>
        <v>E09000024</v>
      </c>
      <c r="F117" s="29" t="str">
        <f ca="1">IF(E117="","",VLOOKUP(E117,'Org list'!$J$9:$K$636,2,0))</f>
        <v>Merton</v>
      </c>
      <c r="G117" s="212">
        <f ca="1">IFERROR(IF((VLOOKUP($E117,'Res&amp;Reablement Backsheet'!$D$5:$W$182,G$9,FALSE))="","",(VLOOKUP($E117,'Res&amp;Reablement Backsheet'!$D$5:$W$182,G$9,FALSE))),"")</f>
        <v>417.2182773699202</v>
      </c>
      <c r="H117" s="212">
        <f ca="1">IFERROR(IF((VLOOKUP($E117,'Res&amp;Reablement Backsheet'!$D$5:$W$182,H$9,FALSE))="","",(VLOOKUP($E117,'Res&amp;Reablement Backsheet'!$D$5:$W$182,H$9,FALSE))),"")</f>
        <v>414.08683992585878</v>
      </c>
      <c r="I117" s="212">
        <f ca="1">IFERROR(IF((VLOOKUP($E117,'Res&amp;Reablement Backsheet'!$D$5:$W$182,I$9,FALSE))="","",(VLOOKUP($E117,'Res&amp;Reablement Backsheet'!$D$5:$W$182,I$9,FALSE))),"")</f>
        <v>410.14315573608866</v>
      </c>
      <c r="J117" s="232">
        <f t="shared" ca="1" si="10"/>
        <v>7.075121633831543</v>
      </c>
      <c r="K117" s="232">
        <f t="shared" ca="1" si="11"/>
        <v>3.9436841897701242</v>
      </c>
    </row>
    <row r="118" spans="1:11">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9"/>
        <v>E06000002</v>
      </c>
      <c r="F118" s="29" t="str">
        <f ca="1">IF(E118="","",VLOOKUP(E118,'Org list'!$J$9:$K$636,2,0))</f>
        <v>Middlesbrough</v>
      </c>
      <c r="G118" s="212">
        <f ca="1">IFERROR(IF((VLOOKUP($E118,'Res&amp;Reablement Backsheet'!$D$5:$W$182,G$9,FALSE))="","",(VLOOKUP($E118,'Res&amp;Reablement Backsheet'!$D$5:$W$182,G$9,FALSE))),"")</f>
        <v>1087.5968640957085</v>
      </c>
      <c r="H118" s="212">
        <f ca="1">IFERROR(IF((VLOOKUP($E118,'Res&amp;Reablement Backsheet'!$D$5:$W$182,H$9,FALSE))="","",(VLOOKUP($E118,'Res&amp;Reablement Backsheet'!$D$5:$W$182,H$9,FALSE))),"")</f>
        <v>986.32593588881423</v>
      </c>
      <c r="I118" s="212">
        <f ca="1">IFERROR(IF((VLOOKUP($E118,'Res&amp;Reablement Backsheet'!$D$5:$W$182,I$9,FALSE))="","",(VLOOKUP($E118,'Res&amp;Reablement Backsheet'!$D$5:$W$182,I$9,FALSE))),"")</f>
        <v>905.62654113427493</v>
      </c>
      <c r="J118" s="232">
        <f t="shared" ca="1" si="10"/>
        <v>181.97032296143357</v>
      </c>
      <c r="K118" s="232">
        <f t="shared" ca="1" si="11"/>
        <v>80.699394754539298</v>
      </c>
    </row>
    <row r="119" spans="1:11">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9"/>
        <v>E06000042</v>
      </c>
      <c r="F119" s="29" t="str">
        <f ca="1">IF(E119="","",VLOOKUP(E119,'Org list'!$J$9:$K$636,2,0))</f>
        <v>Milton Keynes</v>
      </c>
      <c r="G119" s="212">
        <f ca="1">IFERROR(IF((VLOOKUP($E119,'Res&amp;Reablement Backsheet'!$D$5:$W$182,G$9,FALSE))="","",(VLOOKUP($E119,'Res&amp;Reablement Backsheet'!$D$5:$W$182,G$9,FALSE))),"")</f>
        <v>576.23981130385459</v>
      </c>
      <c r="H119" s="212">
        <f ca="1">IFERROR(IF((VLOOKUP($E119,'Res&amp;Reablement Backsheet'!$D$5:$W$182,H$9,FALSE))="","",(VLOOKUP($E119,'Res&amp;Reablement Backsheet'!$D$5:$W$182,H$9,FALSE))),"")</f>
        <v>581.19756681177387</v>
      </c>
      <c r="I119" s="212">
        <f ca="1">IFERROR(IF((VLOOKUP($E119,'Res&amp;Reablement Backsheet'!$D$5:$W$182,I$9,FALSE))="","",(VLOOKUP($E119,'Res&amp;Reablement Backsheet'!$D$5:$W$182,I$9,FALSE))),"")</f>
        <v>389.19479920431286</v>
      </c>
      <c r="J119" s="232">
        <f t="shared" ca="1" si="10"/>
        <v>187.04501209954174</v>
      </c>
      <c r="K119" s="232">
        <f t="shared" ca="1" si="11"/>
        <v>192.00276760746101</v>
      </c>
    </row>
    <row r="120" spans="1:11">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9"/>
        <v>E08000021</v>
      </c>
      <c r="F120" s="29" t="str">
        <f ca="1">IF(E120="","",VLOOKUP(E120,'Org list'!$J$9:$K$636,2,0))</f>
        <v>Newcastle upon Tyne</v>
      </c>
      <c r="G120" s="212">
        <f ca="1">IFERROR(IF((VLOOKUP($E120,'Res&amp;Reablement Backsheet'!$D$5:$W$182,G$9,FALSE))="","",(VLOOKUP($E120,'Res&amp;Reablement Backsheet'!$D$5:$W$182,G$9,FALSE))),"")</f>
        <v>939.58447892509616</v>
      </c>
      <c r="H120" s="212">
        <f ca="1">IFERROR(IF((VLOOKUP($E120,'Res&amp;Reablement Backsheet'!$D$5:$W$182,H$9,FALSE))="","",(VLOOKUP($E120,'Res&amp;Reablement Backsheet'!$D$5:$W$182,H$9,FALSE))),"")</f>
        <v>725.30536064450587</v>
      </c>
      <c r="I120" s="212">
        <f ca="1">IFERROR(IF((VLOOKUP($E120,'Res&amp;Reablement Backsheet'!$D$5:$W$182,I$9,FALSE))="","",(VLOOKUP($E120,'Res&amp;Reablement Backsheet'!$D$5:$W$182,I$9,FALSE))),"")</f>
        <v>881.23420039218468</v>
      </c>
      <c r="J120" s="232">
        <f t="shared" ca="1" si="10"/>
        <v>58.350278532911489</v>
      </c>
      <c r="K120" s="232">
        <f t="shared" ca="1" si="11"/>
        <v>-155.92883974767881</v>
      </c>
    </row>
    <row r="121" spans="1:11">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9"/>
        <v>E09000025</v>
      </c>
      <c r="F121" s="29" t="str">
        <f ca="1">IF(E121="","",VLOOKUP(E121,'Org list'!$J$9:$K$636,2,0))</f>
        <v>Newham</v>
      </c>
      <c r="G121" s="212">
        <f ca="1">IFERROR(IF((VLOOKUP($E121,'Res&amp;Reablement Backsheet'!$D$5:$W$182,G$9,FALSE))="","",(VLOOKUP($E121,'Res&amp;Reablement Backsheet'!$D$5:$W$182,G$9,FALSE))),"")</f>
        <v>482.55540846393643</v>
      </c>
      <c r="H121" s="212">
        <f ca="1">IFERROR(IF((VLOOKUP($E121,'Res&amp;Reablement Backsheet'!$D$5:$W$182,H$9,FALSE))="","",(VLOOKUP($E121,'Res&amp;Reablement Backsheet'!$D$5:$W$182,H$9,FALSE))),"")</f>
        <v>472.53153634383858</v>
      </c>
      <c r="I121" s="212">
        <f ca="1">IFERROR(IF((VLOOKUP($E121,'Res&amp;Reablement Backsheet'!$D$5:$W$182,I$9,FALSE))="","",(VLOOKUP($E121,'Res&amp;Reablement Backsheet'!$D$5:$W$182,I$9,FALSE))),"")</f>
        <v>538.27505444385099</v>
      </c>
      <c r="J121" s="232">
        <f t="shared" ca="1" si="10"/>
        <v>-55.71964597991456</v>
      </c>
      <c r="K121" s="232">
        <f t="shared" ca="1" si="11"/>
        <v>-65.743518100012409</v>
      </c>
    </row>
    <row r="122" spans="1:11">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9"/>
        <v>E10000020</v>
      </c>
      <c r="F122" s="29" t="str">
        <f ca="1">IF(E122="","",VLOOKUP(E122,'Org list'!$J$9:$K$636,2,0))</f>
        <v>Norfolk</v>
      </c>
      <c r="G122" s="212">
        <f ca="1">IFERROR(IF((VLOOKUP($E122,'Res&amp;Reablement Backsheet'!$D$5:$W$182,G$9,FALSE))="","",(VLOOKUP($E122,'Res&amp;Reablement Backsheet'!$D$5:$W$182,G$9,FALSE))),"")</f>
        <v>616.45735492448512</v>
      </c>
      <c r="H122" s="212">
        <f ca="1">IFERROR(IF((VLOOKUP($E122,'Res&amp;Reablement Backsheet'!$D$5:$W$182,H$9,FALSE))="","",(VLOOKUP($E122,'Res&amp;Reablement Backsheet'!$D$5:$W$182,H$9,FALSE))),"")</f>
        <v>614.28061540773581</v>
      </c>
      <c r="I122" s="212">
        <f ca="1">IFERROR(IF((VLOOKUP($E122,'Res&amp;Reablement Backsheet'!$D$5:$W$182,I$9,FALSE))="","",(VLOOKUP($E122,'Res&amp;Reablement Backsheet'!$D$5:$W$182,I$9,FALSE))),"")</f>
        <v>620.38585088197169</v>
      </c>
      <c r="J122" s="232">
        <f t="shared" ca="1" si="10"/>
        <v>-3.9284959574865752</v>
      </c>
      <c r="K122" s="232">
        <f t="shared" ca="1" si="11"/>
        <v>-6.105235474235883</v>
      </c>
    </row>
    <row r="123" spans="1:11">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9"/>
        <v>E06000012</v>
      </c>
      <c r="F123" s="29" t="str">
        <f ca="1">IF(E123="","",VLOOKUP(E123,'Org list'!$J$9:$K$636,2,0))</f>
        <v>North East Lincolnshire</v>
      </c>
      <c r="G123" s="212">
        <f ca="1">IFERROR(IF((VLOOKUP($E123,'Res&amp;Reablement Backsheet'!$D$5:$W$182,G$9,FALSE))="","",(VLOOKUP($E123,'Res&amp;Reablement Backsheet'!$D$5:$W$182,G$9,FALSE))),"")</f>
        <v>660.95549780216254</v>
      </c>
      <c r="H123" s="212">
        <f ca="1">IFERROR(IF((VLOOKUP($E123,'Res&amp;Reablement Backsheet'!$D$5:$W$182,H$9,FALSE))="","",(VLOOKUP($E123,'Res&amp;Reablement Backsheet'!$D$5:$W$182,H$9,FALSE))),"")</f>
        <v>698.10243066573594</v>
      </c>
      <c r="I123" s="212">
        <f ca="1">IFERROR(IF((VLOOKUP($E123,'Res&amp;Reablement Backsheet'!$D$5:$W$182,I$9,FALSE))="","",(VLOOKUP($E123,'Res&amp;Reablement Backsheet'!$D$5:$W$182,I$9,FALSE))),"")</f>
        <v>647.3313447991369</v>
      </c>
      <c r="J123" s="232">
        <f t="shared" ca="1" si="10"/>
        <v>13.62415300302564</v>
      </c>
      <c r="K123" s="232">
        <f t="shared" ca="1" si="11"/>
        <v>50.771085866599037</v>
      </c>
    </row>
    <row r="124" spans="1:11">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9"/>
        <v>E06000013</v>
      </c>
      <c r="F124" s="29" t="str">
        <f ca="1">IF(E124="","",VLOOKUP(E124,'Org list'!$J$9:$K$636,2,0))</f>
        <v>North Lincolnshire</v>
      </c>
      <c r="G124" s="212">
        <f ca="1">IFERROR(IF((VLOOKUP($E124,'Res&amp;Reablement Backsheet'!$D$5:$W$182,G$9,FALSE))="","",(VLOOKUP($E124,'Res&amp;Reablement Backsheet'!$D$5:$W$182,G$9,FALSE))),"")</f>
        <v>575.65789473684208</v>
      </c>
      <c r="H124" s="212">
        <f ca="1">IFERROR(IF((VLOOKUP($E124,'Res&amp;Reablement Backsheet'!$D$5:$W$182,H$9,FALSE))="","",(VLOOKUP($E124,'Res&amp;Reablement Backsheet'!$D$5:$W$182,H$9,FALSE))),"")</f>
        <v>517.21165450261481</v>
      </c>
      <c r="I124" s="212">
        <f ca="1">IFERROR(IF((VLOOKUP($E124,'Res&amp;Reablement Backsheet'!$D$5:$W$182,I$9,FALSE))="","",(VLOOKUP($E124,'Res&amp;Reablement Backsheet'!$D$5:$W$182,I$9,FALSE))),"")</f>
        <v>597.6668007585771</v>
      </c>
      <c r="J124" s="232">
        <f t="shared" ca="1" si="10"/>
        <v>-22.008906021735015</v>
      </c>
      <c r="K124" s="232">
        <f t="shared" ca="1" si="11"/>
        <v>-80.455146255962291</v>
      </c>
    </row>
    <row r="125" spans="1:11">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9"/>
        <v>E06000024</v>
      </c>
      <c r="F125" s="29" t="str">
        <f ca="1">IF(E125="","",VLOOKUP(E125,'Org list'!$J$9:$K$636,2,0))</f>
        <v>North Somerset</v>
      </c>
      <c r="G125" s="212">
        <f ca="1">IFERROR(IF((VLOOKUP($E125,'Res&amp;Reablement Backsheet'!$D$5:$W$182,G$9,FALSE))="","",(VLOOKUP($E125,'Res&amp;Reablement Backsheet'!$D$5:$W$182,G$9,FALSE))),"")</f>
        <v>792.83782676391047</v>
      </c>
      <c r="H125" s="212">
        <f ca="1">IFERROR(IF((VLOOKUP($E125,'Res&amp;Reablement Backsheet'!$D$5:$W$182,H$9,FALSE))="","",(VLOOKUP($E125,'Res&amp;Reablement Backsheet'!$D$5:$W$182,H$9,FALSE))),"")</f>
        <v>761.90093277581218</v>
      </c>
      <c r="I125" s="212">
        <f ca="1">IFERROR(IF((VLOOKUP($E125,'Res&amp;Reablement Backsheet'!$D$5:$W$182,I$9,FALSE))="","",(VLOOKUP($E125,'Res&amp;Reablement Backsheet'!$D$5:$W$182,I$9,FALSE))),"")</f>
        <v>725.71566420070758</v>
      </c>
      <c r="J125" s="232">
        <f t="shared" ca="1" si="10"/>
        <v>67.122162563202892</v>
      </c>
      <c r="K125" s="232">
        <f t="shared" ca="1" si="11"/>
        <v>36.185268575104601</v>
      </c>
    </row>
    <row r="126" spans="1:11">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9"/>
        <v>E08000022</v>
      </c>
      <c r="F126" s="29" t="str">
        <f ca="1">IF(E126="","",VLOOKUP(E126,'Org list'!$J$9:$K$636,2,0))</f>
        <v>North Tyneside</v>
      </c>
      <c r="G126" s="212">
        <f ca="1">IFERROR(IF((VLOOKUP($E126,'Res&amp;Reablement Backsheet'!$D$5:$W$182,G$9,FALSE))="","",(VLOOKUP($E126,'Res&amp;Reablement Backsheet'!$D$5:$W$182,G$9,FALSE))),"")</f>
        <v>815.68147638347227</v>
      </c>
      <c r="H126" s="212">
        <f ca="1">IFERROR(IF((VLOOKUP($E126,'Res&amp;Reablement Backsheet'!$D$5:$W$182,H$9,FALSE))="","",(VLOOKUP($E126,'Res&amp;Reablement Backsheet'!$D$5:$W$182,H$9,FALSE))),"")</f>
        <v>742.897299467925</v>
      </c>
      <c r="I126" s="212">
        <f ca="1">IFERROR(IF((VLOOKUP($E126,'Res&amp;Reablement Backsheet'!$D$5:$W$182,I$9,FALSE))="","",(VLOOKUP($E126,'Res&amp;Reablement Backsheet'!$D$5:$W$182,I$9,FALSE))),"")</f>
        <v>808.15179198875614</v>
      </c>
      <c r="J126" s="232">
        <f t="shared" ca="1" si="10"/>
        <v>7.5296843947161278</v>
      </c>
      <c r="K126" s="232">
        <f t="shared" ca="1" si="11"/>
        <v>-65.25449252083115</v>
      </c>
    </row>
    <row r="127" spans="1:11">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9"/>
        <v>E10000023</v>
      </c>
      <c r="F127" s="29" t="str">
        <f ca="1">IF(E127="","",VLOOKUP(E127,'Org list'!$J$9:$K$636,2,0))</f>
        <v>North Yorkshire</v>
      </c>
      <c r="G127" s="212">
        <f ca="1">IFERROR(IF((VLOOKUP($E127,'Res&amp;Reablement Backsheet'!$D$5:$W$182,G$9,FALSE))="","",(VLOOKUP($E127,'Res&amp;Reablement Backsheet'!$D$5:$W$182,G$9,FALSE))),"")</f>
        <v>524.59623173344528</v>
      </c>
      <c r="H127" s="212">
        <f ca="1">IFERROR(IF((VLOOKUP($E127,'Res&amp;Reablement Backsheet'!$D$5:$W$182,H$9,FALSE))="","",(VLOOKUP($E127,'Res&amp;Reablement Backsheet'!$D$5:$W$182,H$9,FALSE))),"")</f>
        <v>550.24273366162163</v>
      </c>
      <c r="I127" s="212">
        <f ca="1">IFERROR(IF((VLOOKUP($E127,'Res&amp;Reablement Backsheet'!$D$5:$W$182,I$9,FALSE))="","",(VLOOKUP($E127,'Res&amp;Reablement Backsheet'!$D$5:$W$182,I$9,FALSE))),"")</f>
        <v>488.94987219045362</v>
      </c>
      <c r="J127" s="232">
        <f t="shared" ca="1" si="10"/>
        <v>35.646359542991661</v>
      </c>
      <c r="K127" s="232">
        <f t="shared" ca="1" si="11"/>
        <v>61.29286147116801</v>
      </c>
    </row>
    <row r="128" spans="1:11">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9"/>
        <v>E10000021</v>
      </c>
      <c r="F128" s="29" t="str">
        <f ca="1">IF(E128="","",VLOOKUP(E128,'Org list'!$J$9:$K$636,2,0))</f>
        <v>Northamptonshire</v>
      </c>
      <c r="G128" s="212">
        <f ca="1">IFERROR(IF((VLOOKUP($E128,'Res&amp;Reablement Backsheet'!$D$5:$W$182,G$9,FALSE))="","",(VLOOKUP($E128,'Res&amp;Reablement Backsheet'!$D$5:$W$182,G$9,FALSE))),"")</f>
        <v>491.19051802629264</v>
      </c>
      <c r="H128" s="212">
        <f ca="1">IFERROR(IF((VLOOKUP($E128,'Res&amp;Reablement Backsheet'!$D$5:$W$182,H$9,FALSE))="","",(VLOOKUP($E128,'Res&amp;Reablement Backsheet'!$D$5:$W$182,H$9,FALSE))),"")</f>
        <v>492.10915027598537</v>
      </c>
      <c r="I128" s="212">
        <f ca="1">IFERROR(IF((VLOOKUP($E128,'Res&amp;Reablement Backsheet'!$D$5:$W$182,I$9,FALSE))="","",(VLOOKUP($E128,'Res&amp;Reablement Backsheet'!$D$5:$W$182,I$9,FALSE))),"")</f>
        <v>478.89294876778354</v>
      </c>
      <c r="J128" s="232">
        <f t="shared" ca="1" si="10"/>
        <v>12.2975692585091</v>
      </c>
      <c r="K128" s="232">
        <f t="shared" ca="1" si="11"/>
        <v>13.216201508201834</v>
      </c>
    </row>
    <row r="129" spans="1:11">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9"/>
        <v>E06000057</v>
      </c>
      <c r="F129" s="29" t="str">
        <f ca="1">IF(E129="","",VLOOKUP(E129,'Org list'!$J$9:$K$636,2,0))</f>
        <v>Northumberland</v>
      </c>
      <c r="G129" s="212">
        <f ca="1">IFERROR(IF((VLOOKUP($E129,'Res&amp;Reablement Backsheet'!$D$5:$W$182,G$9,FALSE))="","",(VLOOKUP($E129,'Res&amp;Reablement Backsheet'!$D$5:$W$182,G$9,FALSE))),"")</f>
        <v>633.87737704016388</v>
      </c>
      <c r="H129" s="212">
        <f ca="1">IFERROR(IF((VLOOKUP($E129,'Res&amp;Reablement Backsheet'!$D$5:$W$182,H$9,FALSE))="","",(VLOOKUP($E129,'Res&amp;Reablement Backsheet'!$D$5:$W$182,H$9,FALSE))),"")</f>
        <v>554.14670799286182</v>
      </c>
      <c r="I129" s="212">
        <f ca="1">IFERROR(IF((VLOOKUP($E129,'Res&amp;Reablement Backsheet'!$D$5:$W$182,I$9,FALSE))="","",(VLOOKUP($E129,'Res&amp;Reablement Backsheet'!$D$5:$W$182,I$9,FALSE))),"")</f>
        <v>776.87879885682082</v>
      </c>
      <c r="J129" s="232">
        <f t="shared" ca="1" si="10"/>
        <v>-143.00142181665694</v>
      </c>
      <c r="K129" s="232">
        <f t="shared" ca="1" si="11"/>
        <v>-222.732090863959</v>
      </c>
    </row>
    <row r="130" spans="1:11">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9"/>
        <v>E06000018</v>
      </c>
      <c r="F130" s="29" t="str">
        <f ca="1">IF(E130="","",VLOOKUP(E130,'Org list'!$J$9:$K$636,2,0))</f>
        <v>Nottingham</v>
      </c>
      <c r="G130" s="212">
        <f ca="1">IFERROR(IF((VLOOKUP($E130,'Res&amp;Reablement Backsheet'!$D$5:$W$182,G$9,FALSE))="","",(VLOOKUP($E130,'Res&amp;Reablement Backsheet'!$D$5:$W$182,G$9,FALSE))),"")</f>
        <v>674.9489082499731</v>
      </c>
      <c r="H130" s="212">
        <f ca="1">IFERROR(IF((VLOOKUP($E130,'Res&amp;Reablement Backsheet'!$D$5:$W$182,H$9,FALSE))="","",(VLOOKUP($E130,'Res&amp;Reablement Backsheet'!$D$5:$W$182,H$9,FALSE))),"")</f>
        <v>630.88235294117646</v>
      </c>
      <c r="I130" s="212">
        <f ca="1">IFERROR(IF((VLOOKUP($E130,'Res&amp;Reablement Backsheet'!$D$5:$W$182,I$9,FALSE))="","",(VLOOKUP($E130,'Res&amp;Reablement Backsheet'!$D$5:$W$182,I$9,FALSE))),"")</f>
        <v>1031.0102301790282</v>
      </c>
      <c r="J130" s="232">
        <f t="shared" ca="1" si="10"/>
        <v>-356.06132192905511</v>
      </c>
      <c r="K130" s="232">
        <f t="shared" ca="1" si="11"/>
        <v>-400.12787723785175</v>
      </c>
    </row>
    <row r="131" spans="1:11">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9"/>
        <v>E10000024</v>
      </c>
      <c r="F131" s="29" t="str">
        <f ca="1">IF(E131="","",VLOOKUP(E131,'Org list'!$J$9:$K$636,2,0))</f>
        <v>Nottinghamshire</v>
      </c>
      <c r="G131" s="212">
        <f ca="1">IFERROR(IF((VLOOKUP($E131,'Res&amp;Reablement Backsheet'!$D$5:$W$182,G$9,FALSE))="","",(VLOOKUP($E131,'Res&amp;Reablement Backsheet'!$D$5:$W$182,G$9,FALSE))),"")</f>
        <v>598.64653826132223</v>
      </c>
      <c r="H131" s="212">
        <f ca="1">IFERROR(IF((VLOOKUP($E131,'Res&amp;Reablement Backsheet'!$D$5:$W$182,H$9,FALSE))="","",(VLOOKUP($E131,'Res&amp;Reablement Backsheet'!$D$5:$W$182,H$9,FALSE))),"")</f>
        <v>579.94978631829156</v>
      </c>
      <c r="I131" s="212">
        <f ca="1">IFERROR(IF((VLOOKUP($E131,'Res&amp;Reablement Backsheet'!$D$5:$W$182,I$9,FALSE))="","",(VLOOKUP($E131,'Res&amp;Reablement Backsheet'!$D$5:$W$182,I$9,FALSE))),"")</f>
        <v>585.42101071752063</v>
      </c>
      <c r="J131" s="232">
        <f t="shared" ca="1" si="10"/>
        <v>13.225527543801604</v>
      </c>
      <c r="K131" s="232">
        <f t="shared" ca="1" si="11"/>
        <v>-5.4712243992290723</v>
      </c>
    </row>
    <row r="132" spans="1:11">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9"/>
        <v>E08000004</v>
      </c>
      <c r="F132" s="29" t="str">
        <f ca="1">IF(E132="","",VLOOKUP(E132,'Org list'!$J$9:$K$636,2,0))</f>
        <v>Oldham</v>
      </c>
      <c r="G132" s="212">
        <f ca="1">IFERROR(IF((VLOOKUP($E132,'Res&amp;Reablement Backsheet'!$D$5:$W$182,G$9,FALSE))="","",(VLOOKUP($E132,'Res&amp;Reablement Backsheet'!$D$5:$W$182,G$9,FALSE))),"")</f>
        <v>859.63033149323007</v>
      </c>
      <c r="H132" s="212">
        <f ca="1">IFERROR(IF((VLOOKUP($E132,'Res&amp;Reablement Backsheet'!$D$5:$W$182,H$9,FALSE))="","",(VLOOKUP($E132,'Res&amp;Reablement Backsheet'!$D$5:$W$182,H$9,FALSE))),"")</f>
        <v>835.54880364603116</v>
      </c>
      <c r="I132" s="212">
        <f ca="1">IFERROR(IF((VLOOKUP($E132,'Res&amp;Reablement Backsheet'!$D$5:$W$182,I$9,FALSE))="","",(VLOOKUP($E132,'Res&amp;Reablement Backsheet'!$D$5:$W$182,I$9,FALSE))),"")</f>
        <v>1001.0308719006022</v>
      </c>
      <c r="J132" s="232">
        <f t="shared" ca="1" si="10"/>
        <v>-141.40054040737209</v>
      </c>
      <c r="K132" s="232">
        <f t="shared" ca="1" si="11"/>
        <v>-165.482068254571</v>
      </c>
    </row>
    <row r="133" spans="1:11">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9"/>
        <v>E10000025</v>
      </c>
      <c r="F133" s="29" t="str">
        <f ca="1">IF(E133="","",VLOOKUP(E133,'Org list'!$J$9:$K$636,2,0))</f>
        <v>Oxfordshire</v>
      </c>
      <c r="G133" s="212">
        <f ca="1">IFERROR(IF((VLOOKUP($E133,'Res&amp;Reablement Backsheet'!$D$5:$W$182,G$9,FALSE))="","",(VLOOKUP($E133,'Res&amp;Reablement Backsheet'!$D$5:$W$182,G$9,FALSE))),"")</f>
        <v>530.589139820377</v>
      </c>
      <c r="H133" s="212">
        <f ca="1">IFERROR(IF((VLOOKUP($E133,'Res&amp;Reablement Backsheet'!$D$5:$W$182,H$9,FALSE))="","",(VLOOKUP($E133,'Res&amp;Reablement Backsheet'!$D$5:$W$182,H$9,FALSE))),"")</f>
        <v>443.06674932837359</v>
      </c>
      <c r="I133" s="212">
        <f ca="1">IFERROR(IF((VLOOKUP($E133,'Res&amp;Reablement Backsheet'!$D$5:$W$182,I$9,FALSE))="","",(VLOOKUP($E133,'Res&amp;Reablement Backsheet'!$D$5:$W$182,I$9,FALSE))),"")</f>
        <v>483.57098574085552</v>
      </c>
      <c r="J133" s="232">
        <f t="shared" ca="1" si="10"/>
        <v>47.01815407952148</v>
      </c>
      <c r="K133" s="232">
        <f t="shared" ca="1" si="11"/>
        <v>-40.50423641248193</v>
      </c>
    </row>
    <row r="134" spans="1:11">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9"/>
        <v>E06000031</v>
      </c>
      <c r="F134" s="29" t="str">
        <f ca="1">IF(E134="","",VLOOKUP(E134,'Org list'!$J$9:$K$636,2,0))</f>
        <v>Peterborough</v>
      </c>
      <c r="G134" s="212">
        <f ca="1">IFERROR(IF((VLOOKUP($E134,'Res&amp;Reablement Backsheet'!$D$5:$W$182,G$9,FALSE))="","",(VLOOKUP($E134,'Res&amp;Reablement Backsheet'!$D$5:$W$182,G$9,FALSE))),"")</f>
        <v>394.42073935960411</v>
      </c>
      <c r="H134" s="212">
        <f ca="1">IFERROR(IF((VLOOKUP($E134,'Res&amp;Reablement Backsheet'!$D$5:$W$182,H$9,FALSE))="","",(VLOOKUP($E134,'Res&amp;Reablement Backsheet'!$D$5:$W$182,H$9,FALSE))),"")</f>
        <v>450.19696117051211</v>
      </c>
      <c r="I134" s="212">
        <f ca="1">IFERROR(IF((VLOOKUP($E134,'Res&amp;Reablement Backsheet'!$D$5:$W$182,I$9,FALSE))="","",(VLOOKUP($E134,'Res&amp;Reablement Backsheet'!$D$5:$W$182,I$9,FALSE))),"")</f>
        <v>439.64546989307826</v>
      </c>
      <c r="J134" s="232">
        <f t="shared" ca="1" si="10"/>
        <v>-45.224730533474144</v>
      </c>
      <c r="K134" s="232">
        <f t="shared" ca="1" si="11"/>
        <v>10.551491277433854</v>
      </c>
    </row>
    <row r="135" spans="1:11">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9"/>
        <v>E06000026</v>
      </c>
      <c r="F135" s="29" t="str">
        <f ca="1">IF(E135="","",VLOOKUP(E135,'Org list'!$J$9:$K$636,2,0))</f>
        <v>Plymouth</v>
      </c>
      <c r="G135" s="212">
        <f ca="1">IFERROR(IF((VLOOKUP($E135,'Res&amp;Reablement Backsheet'!$D$5:$W$182,G$9,FALSE))="","",(VLOOKUP($E135,'Res&amp;Reablement Backsheet'!$D$5:$W$182,G$9,FALSE))),"")</f>
        <v>513.87239555219696</v>
      </c>
      <c r="H135" s="212">
        <f ca="1">IFERROR(IF((VLOOKUP($E135,'Res&amp;Reablement Backsheet'!$D$5:$W$182,H$9,FALSE))="","",(VLOOKUP($E135,'Res&amp;Reablement Backsheet'!$D$5:$W$182,H$9,FALSE))),"")</f>
        <v>414.69068328264888</v>
      </c>
      <c r="I135" s="212">
        <f ca="1">IFERROR(IF((VLOOKUP($E135,'Res&amp;Reablement Backsheet'!$D$5:$W$182,I$9,FALSE))="","",(VLOOKUP($E135,'Res&amp;Reablement Backsheet'!$D$5:$W$182,I$9,FALSE))),"")</f>
        <v>461.47629883248624</v>
      </c>
      <c r="J135" s="232">
        <f t="shared" ca="1" si="10"/>
        <v>52.396096719710727</v>
      </c>
      <c r="K135" s="232">
        <f t="shared" ca="1" si="11"/>
        <v>-46.78561554983736</v>
      </c>
    </row>
    <row r="136" spans="1:11">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9"/>
        <v>E06000044</v>
      </c>
      <c r="F136" s="29" t="str">
        <f ca="1">IF(E136="","",VLOOKUP(E136,'Org list'!$J$9:$K$636,2,0))</f>
        <v>Portsmouth</v>
      </c>
      <c r="G136" s="212">
        <f ca="1">IFERROR(IF((VLOOKUP($E136,'Res&amp;Reablement Backsheet'!$D$5:$W$182,G$9,FALSE))="","",(VLOOKUP($E136,'Res&amp;Reablement Backsheet'!$D$5:$W$182,G$9,FALSE))),"")</f>
        <v>721.29158380801505</v>
      </c>
      <c r="H136" s="212">
        <f ca="1">IFERROR(IF((VLOOKUP($E136,'Res&amp;Reablement Backsheet'!$D$5:$W$182,H$9,FALSE))="","",(VLOOKUP($E136,'Res&amp;Reablement Backsheet'!$D$5:$W$182,H$9,FALSE))),"")</f>
        <v>685.87105624142657</v>
      </c>
      <c r="I136" s="212">
        <f ca="1">IFERROR(IF((VLOOKUP($E136,'Res&amp;Reablement Backsheet'!$D$5:$W$182,I$9,FALSE))="","",(VLOOKUP($E136,'Res&amp;Reablement Backsheet'!$D$5:$W$182,I$9,FALSE))),"")</f>
        <v>776.20529291712671</v>
      </c>
      <c r="J136" s="232">
        <f t="shared" ca="1" si="10"/>
        <v>-54.913709109111664</v>
      </c>
      <c r="K136" s="232">
        <f t="shared" ca="1" si="11"/>
        <v>-90.33423667570014</v>
      </c>
    </row>
    <row r="137" spans="1:11">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9"/>
        <v>E06000038</v>
      </c>
      <c r="F137" s="29" t="str">
        <f ca="1">IF(E137="","",VLOOKUP(E137,'Org list'!$J$9:$K$636,2,0))</f>
        <v>Reading</v>
      </c>
      <c r="G137" s="212">
        <f ca="1">IFERROR(IF((VLOOKUP($E137,'Res&amp;Reablement Backsheet'!$D$5:$W$182,G$9,FALSE))="","",(VLOOKUP($E137,'Res&amp;Reablement Backsheet'!$D$5:$W$182,G$9,FALSE))),"")</f>
        <v>833.11905374132164</v>
      </c>
      <c r="H137" s="212">
        <f ca="1">IFERROR(IF((VLOOKUP($E137,'Res&amp;Reablement Backsheet'!$D$5:$W$182,H$9,FALSE))="","",(VLOOKUP($E137,'Res&amp;Reablement Backsheet'!$D$5:$W$182,H$9,FALSE))),"")</f>
        <v>590.06053207182458</v>
      </c>
      <c r="I137" s="212">
        <f ca="1">IFERROR(IF((VLOOKUP($E137,'Res&amp;Reablement Backsheet'!$D$5:$W$182,I$9,FALSE))="","",(VLOOKUP($E137,'Res&amp;Reablement Backsheet'!$D$5:$W$182,I$9,FALSE))),"")</f>
        <v>462.89231395289693</v>
      </c>
      <c r="J137" s="232">
        <f t="shared" ca="1" si="10"/>
        <v>370.22673978842471</v>
      </c>
      <c r="K137" s="232">
        <f t="shared" ca="1" si="11"/>
        <v>127.16821811892765</v>
      </c>
    </row>
    <row r="138" spans="1:11">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9"/>
        <v>E09000026</v>
      </c>
      <c r="F138" s="29" t="str">
        <f ca="1">IF(E138="","",VLOOKUP(E138,'Org list'!$J$9:$K$636,2,0))</f>
        <v>Redbridge</v>
      </c>
      <c r="G138" s="212">
        <f ca="1">IFERROR(IF((VLOOKUP($E138,'Res&amp;Reablement Backsheet'!$D$5:$W$182,G$9,FALSE))="","",(VLOOKUP($E138,'Res&amp;Reablement Backsheet'!$D$5:$W$182,G$9,FALSE))),"")</f>
        <v>504.39624045643723</v>
      </c>
      <c r="H138" s="212">
        <f ca="1">IFERROR(IF((VLOOKUP($E138,'Res&amp;Reablement Backsheet'!$D$5:$W$182,H$9,FALSE))="","",(VLOOKUP($E138,'Res&amp;Reablement Backsheet'!$D$5:$W$182,H$9,FALSE))),"")</f>
        <v>461.47999348498837</v>
      </c>
      <c r="I138" s="212">
        <f ca="1">IFERROR(IF((VLOOKUP($E138,'Res&amp;Reablement Backsheet'!$D$5:$W$182,I$9,FALSE))="","",(VLOOKUP($E138,'Res&amp;Reablement Backsheet'!$D$5:$W$182,I$9,FALSE))),"")</f>
        <v>401.75905315163686</v>
      </c>
      <c r="J138" s="232">
        <f t="shared" ca="1" si="10"/>
        <v>102.63718730480036</v>
      </c>
      <c r="K138" s="232">
        <f t="shared" ca="1" si="11"/>
        <v>59.720940333351507</v>
      </c>
    </row>
    <row r="139" spans="1:11">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9"/>
        <v>E06000003</v>
      </c>
      <c r="F139" s="29" t="str">
        <f ca="1">IF(E139="","",VLOOKUP(E139,'Org list'!$J$9:$K$636,2,0))</f>
        <v>Redcar and Cleveland</v>
      </c>
      <c r="G139" s="212">
        <f ca="1">IFERROR(IF((VLOOKUP($E139,'Res&amp;Reablement Backsheet'!$D$5:$W$182,G$9,FALSE))="","",(VLOOKUP($E139,'Res&amp;Reablement Backsheet'!$D$5:$W$182,G$9,FALSE))),"")</f>
        <v>886.40952804681888</v>
      </c>
      <c r="H139" s="212">
        <f ca="1">IFERROR(IF((VLOOKUP($E139,'Res&amp;Reablement Backsheet'!$D$5:$W$182,H$9,FALSE))="","",(VLOOKUP($E139,'Res&amp;Reablement Backsheet'!$D$5:$W$182,H$9,FALSE))),"")</f>
        <v>810.94779523568172</v>
      </c>
      <c r="I139" s="212">
        <f ca="1">IFERROR(IF((VLOOKUP($E139,'Res&amp;Reablement Backsheet'!$D$5:$W$182,I$9,FALSE))="","",(VLOOKUP($E139,'Res&amp;Reablement Backsheet'!$D$5:$W$182,I$9,FALSE))),"")</f>
        <v>959.6215576955567</v>
      </c>
      <c r="J139" s="232">
        <f t="shared" ca="1" si="10"/>
        <v>-73.212029648737825</v>
      </c>
      <c r="K139" s="232">
        <f t="shared" ca="1" si="11"/>
        <v>-148.67376245987498</v>
      </c>
    </row>
    <row r="140" spans="1:11">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ref="E140:E171" ca="1" si="12">IF($A140&gt;$N$5-1,"",INDIRECT("'Comms by AT'!D"&amp;$A140+$N$4))</f>
        <v>E09000027</v>
      </c>
      <c r="F140" s="29" t="str">
        <f ca="1">IF(E140="","",VLOOKUP(E140,'Org list'!$J$9:$K$636,2,0))</f>
        <v>Richmond upon Thames</v>
      </c>
      <c r="G140" s="212">
        <f ca="1">IFERROR(IF((VLOOKUP($E140,'Res&amp;Reablement Backsheet'!$D$5:$W$182,G$9,FALSE))="","",(VLOOKUP($E140,'Res&amp;Reablement Backsheet'!$D$5:$W$182,G$9,FALSE))),"")</f>
        <v>381.38825324180016</v>
      </c>
      <c r="H140" s="212">
        <f ca="1">IFERROR(IF((VLOOKUP($E140,'Res&amp;Reablement Backsheet'!$D$5:$W$182,H$9,FALSE))="","",(VLOOKUP($E140,'Res&amp;Reablement Backsheet'!$D$5:$W$182,H$9,FALSE))),"")</f>
        <v>355.24579625807763</v>
      </c>
      <c r="I140" s="212">
        <f ca="1">IFERROR(IF((VLOOKUP($E140,'Res&amp;Reablement Backsheet'!$D$5:$W$182,I$9,FALSE))="","",(VLOOKUP($E140,'Res&amp;Reablement Backsheet'!$D$5:$W$182,I$9,FALSE))),"")</f>
        <v>328.17944987650981</v>
      </c>
      <c r="J140" s="232">
        <f t="shared" ref="J140:J171" ca="1" si="13">IFERROR(IF(I140=0,"",(G140-I140)),"")</f>
        <v>53.20880336529035</v>
      </c>
      <c r="K140" s="232">
        <f t="shared" ref="K140:K171" ca="1" si="14">IFERROR(IF(I140=0,"",(H140-I140)),"")</f>
        <v>27.066346381567826</v>
      </c>
    </row>
    <row r="141" spans="1:11">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12"/>
        <v>E08000005</v>
      </c>
      <c r="F141" s="29" t="str">
        <f ca="1">IF(E141="","",VLOOKUP(E141,'Org list'!$J$9:$K$636,2,0))</f>
        <v>Rochdale</v>
      </c>
      <c r="G141" s="212">
        <f ca="1">IFERROR(IF((VLOOKUP($E141,'Res&amp;Reablement Backsheet'!$D$5:$W$182,G$9,FALSE))="","",(VLOOKUP($E141,'Res&amp;Reablement Backsheet'!$D$5:$W$182,G$9,FALSE))),"")</f>
        <v>742.53101158930758</v>
      </c>
      <c r="H141" s="212">
        <f ca="1">IFERROR(IF((VLOOKUP($E141,'Res&amp;Reablement Backsheet'!$D$5:$W$182,H$9,FALSE))="","",(VLOOKUP($E141,'Res&amp;Reablement Backsheet'!$D$5:$W$182,H$9,FALSE))),"")</f>
        <v>716.45555109760983</v>
      </c>
      <c r="I141" s="212">
        <f ca="1">IFERROR(IF((VLOOKUP($E141,'Res&amp;Reablement Backsheet'!$D$5:$W$182,I$9,FALSE))="","",(VLOOKUP($E141,'Res&amp;Reablement Backsheet'!$D$5:$W$182,I$9,FALSE))),"")</f>
        <v>710.72390668882906</v>
      </c>
      <c r="J141" s="232">
        <f t="shared" ca="1" si="13"/>
        <v>31.807104900478521</v>
      </c>
      <c r="K141" s="232">
        <f t="shared" ca="1" si="14"/>
        <v>5.7316444087807668</v>
      </c>
    </row>
    <row r="142" spans="1:11">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12"/>
        <v>E08000018</v>
      </c>
      <c r="F142" s="29" t="str">
        <f ca="1">IF(E142="","",VLOOKUP(E142,'Org list'!$J$9:$K$636,2,0))</f>
        <v>Rotherham</v>
      </c>
      <c r="G142" s="212">
        <f ca="1">IFERROR(IF((VLOOKUP($E142,'Res&amp;Reablement Backsheet'!$D$5:$W$182,G$9,FALSE))="","",(VLOOKUP($E142,'Res&amp;Reablement Backsheet'!$D$5:$W$182,G$9,FALSE))),"")</f>
        <v>807.53972249632477</v>
      </c>
      <c r="H142" s="212">
        <f ca="1">IFERROR(IF((VLOOKUP($E142,'Res&amp;Reablement Backsheet'!$D$5:$W$182,H$9,FALSE))="","",(VLOOKUP($E142,'Res&amp;Reablement Backsheet'!$D$5:$W$182,H$9,FALSE))),"")</f>
        <v>772.36899433596068</v>
      </c>
      <c r="I142" s="212">
        <f ca="1">IFERROR(IF((VLOOKUP($E142,'Res&amp;Reablement Backsheet'!$D$5:$W$182,I$9,FALSE))="","",(VLOOKUP($E142,'Res&amp;Reablement Backsheet'!$D$5:$W$182,I$9,FALSE))),"")</f>
        <v>653.5429952073514</v>
      </c>
      <c r="J142" s="232">
        <f t="shared" ca="1" si="13"/>
        <v>153.99672728897337</v>
      </c>
      <c r="K142" s="232">
        <f t="shared" ca="1" si="14"/>
        <v>118.82599912860928</v>
      </c>
    </row>
    <row r="143" spans="1:11">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12"/>
        <v>E06000017</v>
      </c>
      <c r="F143" s="29" t="str">
        <f ca="1">IF(E143="","",VLOOKUP(E143,'Org list'!$J$9:$K$636,2,0))</f>
        <v>Rutland</v>
      </c>
      <c r="G143" s="212">
        <f ca="1">IFERROR(IF((VLOOKUP($E143,'Res&amp;Reablement Backsheet'!$D$5:$W$182,G$9,FALSE))="","",(VLOOKUP($E143,'Res&amp;Reablement Backsheet'!$D$5:$W$182,G$9,FALSE))),"")</f>
        <v>350.91567057791423</v>
      </c>
      <c r="H143" s="212">
        <f ca="1">IFERROR(IF((VLOOKUP($E143,'Res&amp;Reablement Backsheet'!$D$5:$W$182,H$9,FALSE))="","",(VLOOKUP($E143,'Res&amp;Reablement Backsheet'!$D$5:$W$182,H$9,FALSE))),"")</f>
        <v>350.57898650802082</v>
      </c>
      <c r="I143" s="212">
        <f ca="1">IFERROR(IF((VLOOKUP($E143,'Res&amp;Reablement Backsheet'!$D$5:$W$182,I$9,FALSE))="","",(VLOOKUP($E143,'Res&amp;Reablement Backsheet'!$D$5:$W$182,I$9,FALSE))),"")</f>
        <v>552.42749389142671</v>
      </c>
      <c r="J143" s="232">
        <f t="shared" ca="1" si="13"/>
        <v>-201.51182331351248</v>
      </c>
      <c r="K143" s="232">
        <f t="shared" ca="1" si="14"/>
        <v>-201.84850738340589</v>
      </c>
    </row>
    <row r="144" spans="1:11">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12"/>
        <v>E08000006</v>
      </c>
      <c r="F144" s="29" t="str">
        <f ca="1">IF(E144="","",VLOOKUP(E144,'Org list'!$J$9:$K$636,2,0))</f>
        <v>Salford</v>
      </c>
      <c r="G144" s="212">
        <f ca="1">IFERROR(IF((VLOOKUP($E144,'Res&amp;Reablement Backsheet'!$D$5:$W$182,G$9,FALSE))="","",(VLOOKUP($E144,'Res&amp;Reablement Backsheet'!$D$5:$W$182,G$9,FALSE))),"")</f>
        <v>989.49016100178892</v>
      </c>
      <c r="H144" s="212">
        <f ca="1">IFERROR(IF((VLOOKUP($E144,'Res&amp;Reablement Backsheet'!$D$5:$W$182,H$9,FALSE))="","",(VLOOKUP($E144,'Res&amp;Reablement Backsheet'!$D$5:$W$182,H$9,FALSE))),"")</f>
        <v>894.83599290780137</v>
      </c>
      <c r="I144" s="212">
        <f ca="1">IFERROR(IF((VLOOKUP($E144,'Res&amp;Reablement Backsheet'!$D$5:$W$182,I$9,FALSE))="","",(VLOOKUP($E144,'Res&amp;Reablement Backsheet'!$D$5:$W$182,I$9,FALSE))),"")</f>
        <v>966.86613475177296</v>
      </c>
      <c r="J144" s="232">
        <f t="shared" ca="1" si="13"/>
        <v>22.624026250015959</v>
      </c>
      <c r="K144" s="232">
        <f t="shared" ca="1" si="14"/>
        <v>-72.030141843971592</v>
      </c>
    </row>
    <row r="145" spans="1:11">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12"/>
        <v>E08000028</v>
      </c>
      <c r="F145" s="29" t="str">
        <f ca="1">IF(E145="","",VLOOKUP(E145,'Org list'!$J$9:$K$636,2,0))</f>
        <v>Sandwell</v>
      </c>
      <c r="G145" s="212">
        <f ca="1">IFERROR(IF((VLOOKUP($E145,'Res&amp;Reablement Backsheet'!$D$5:$W$182,G$9,FALSE))="","",(VLOOKUP($E145,'Res&amp;Reablement Backsheet'!$D$5:$W$182,G$9,FALSE))),"")</f>
        <v>1001.8682379026463</v>
      </c>
      <c r="H145" s="212">
        <f ca="1">IFERROR(IF((VLOOKUP($E145,'Res&amp;Reablement Backsheet'!$D$5:$W$182,H$9,FALSE))="","",(VLOOKUP($E145,'Res&amp;Reablement Backsheet'!$D$5:$W$182,H$9,FALSE))),"")</f>
        <v>797.69282690065666</v>
      </c>
      <c r="I145" s="212">
        <f ca="1">IFERROR(IF((VLOOKUP($E145,'Res&amp;Reablement Backsheet'!$D$5:$W$182,I$9,FALSE))="","",(VLOOKUP($E145,'Res&amp;Reablement Backsheet'!$D$5:$W$182,I$9,FALSE))),"")</f>
        <v>836.5547851342784</v>
      </c>
      <c r="J145" s="232">
        <f t="shared" ca="1" si="13"/>
        <v>165.31345276836794</v>
      </c>
      <c r="K145" s="232">
        <f t="shared" ca="1" si="14"/>
        <v>-38.861958233621749</v>
      </c>
    </row>
    <row r="146" spans="1:11">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12"/>
        <v>E08000014</v>
      </c>
      <c r="F146" s="29" t="str">
        <f ca="1">IF(E146="","",VLOOKUP(E146,'Org list'!$J$9:$K$636,2,0))</f>
        <v>Sefton</v>
      </c>
      <c r="G146" s="212">
        <f ca="1">IFERROR(IF((VLOOKUP($E146,'Res&amp;Reablement Backsheet'!$D$5:$W$182,G$9,FALSE))="","",(VLOOKUP($E146,'Res&amp;Reablement Backsheet'!$D$5:$W$182,G$9,FALSE))),"")</f>
        <v>792.79046062743703</v>
      </c>
      <c r="H146" s="212">
        <f ca="1">IFERROR(IF((VLOOKUP($E146,'Res&amp;Reablement Backsheet'!$D$5:$W$182,H$9,FALSE))="","",(VLOOKUP($E146,'Res&amp;Reablement Backsheet'!$D$5:$W$182,H$9,FALSE))),"")</f>
        <v>782.64758497316632</v>
      </c>
      <c r="I146" s="212">
        <f ca="1">IFERROR(IF((VLOOKUP($E146,'Res&amp;Reablement Backsheet'!$D$5:$W$182,I$9,FALSE))="","",(VLOOKUP($E146,'Res&amp;Reablement Backsheet'!$D$5:$W$182,I$9,FALSE))),"")</f>
        <v>860.91234347048294</v>
      </c>
      <c r="J146" s="232">
        <f t="shared" ca="1" si="13"/>
        <v>-68.12188284304591</v>
      </c>
      <c r="K146" s="232">
        <f t="shared" ca="1" si="14"/>
        <v>-78.26475849731662</v>
      </c>
    </row>
    <row r="147" spans="1:11">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12"/>
        <v>E08000019</v>
      </c>
      <c r="F147" s="29" t="str">
        <f ca="1">IF(E147="","",VLOOKUP(E147,'Org list'!$J$9:$K$636,2,0))</f>
        <v>Sheffield</v>
      </c>
      <c r="G147" s="212">
        <f ca="1">IFERROR(IF((VLOOKUP($E147,'Res&amp;Reablement Backsheet'!$D$5:$W$182,G$9,FALSE))="","",(VLOOKUP($E147,'Res&amp;Reablement Backsheet'!$D$5:$W$182,G$9,FALSE))),"")</f>
        <v>988.16162802074155</v>
      </c>
      <c r="H147" s="212">
        <f ca="1">IFERROR(IF((VLOOKUP($E147,'Res&amp;Reablement Backsheet'!$D$5:$W$182,H$9,FALSE))="","",(VLOOKUP($E147,'Res&amp;Reablement Backsheet'!$D$5:$W$182,H$9,FALSE))),"")</f>
        <v>823.45830905048672</v>
      </c>
      <c r="I147" s="212">
        <f ca="1">IFERROR(IF((VLOOKUP($E147,'Res&amp;Reablement Backsheet'!$D$5:$W$182,I$9,FALSE))="","",(VLOOKUP($E147,'Res&amp;Reablement Backsheet'!$D$5:$W$182,I$9,FALSE))),"")</f>
        <v>824.53754667702731</v>
      </c>
      <c r="J147" s="232">
        <f t="shared" ca="1" si="13"/>
        <v>163.62408134371424</v>
      </c>
      <c r="K147" s="232">
        <f t="shared" ca="1" si="14"/>
        <v>-1.0792376265405892</v>
      </c>
    </row>
    <row r="148" spans="1:11">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12"/>
        <v>E06000051</v>
      </c>
      <c r="F148" s="29" t="str">
        <f ca="1">IF(E148="","",VLOOKUP(E148,'Org list'!$J$9:$K$636,2,0))</f>
        <v>Shropshire</v>
      </c>
      <c r="G148" s="212">
        <f ca="1">IFERROR(IF((VLOOKUP($E148,'Res&amp;Reablement Backsheet'!$D$5:$W$182,G$9,FALSE))="","",(VLOOKUP($E148,'Res&amp;Reablement Backsheet'!$D$5:$W$182,G$9,FALSE))),"")</f>
        <v>573.43234323432341</v>
      </c>
      <c r="H148" s="212">
        <f ca="1">IFERROR(IF((VLOOKUP($E148,'Res&amp;Reablement Backsheet'!$D$5:$W$182,H$9,FALSE))="","",(VLOOKUP($E148,'Res&amp;Reablement Backsheet'!$D$5:$W$182,H$9,FALSE))),"")</f>
        <v>624.14201501978414</v>
      </c>
      <c r="I148" s="212">
        <f ca="1">IFERROR(IF((VLOOKUP($E148,'Res&amp;Reablement Backsheet'!$D$5:$W$182,I$9,FALSE))="","",(VLOOKUP($E148,'Res&amp;Reablement Backsheet'!$D$5:$W$182,I$9,FALSE))),"")</f>
        <v>516.80977631826875</v>
      </c>
      <c r="J148" s="232">
        <f t="shared" ca="1" si="13"/>
        <v>56.622566916054666</v>
      </c>
      <c r="K148" s="232">
        <f t="shared" ca="1" si="14"/>
        <v>107.33223870151539</v>
      </c>
    </row>
    <row r="149" spans="1:11">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12"/>
        <v>E06000039</v>
      </c>
      <c r="F149" s="29" t="str">
        <f ca="1">IF(E149="","",VLOOKUP(E149,'Org list'!$J$9:$K$636,2,0))</f>
        <v>Slough</v>
      </c>
      <c r="G149" s="212">
        <f ca="1">IFERROR(IF((VLOOKUP($E149,'Res&amp;Reablement Backsheet'!$D$5:$W$182,G$9,FALSE))="","",(VLOOKUP($E149,'Res&amp;Reablement Backsheet'!$D$5:$W$182,G$9,FALSE))),"")</f>
        <v>538.94797355561946</v>
      </c>
      <c r="H149" s="212">
        <f ca="1">IFERROR(IF((VLOOKUP($E149,'Res&amp;Reablement Backsheet'!$D$5:$W$182,H$9,FALSE))="","",(VLOOKUP($E149,'Res&amp;Reablement Backsheet'!$D$5:$W$182,H$9,FALSE))),"")</f>
        <v>533.33333333333337</v>
      </c>
      <c r="I149" s="212">
        <f ca="1">IFERROR(IF((VLOOKUP($E149,'Res&amp;Reablement Backsheet'!$D$5:$W$182,I$9,FALSE))="","",(VLOOKUP($E149,'Res&amp;Reablement Backsheet'!$D$5:$W$182,I$9,FALSE))),"")</f>
        <v>477.19298245614038</v>
      </c>
      <c r="J149" s="232">
        <f t="shared" ca="1" si="13"/>
        <v>61.754991099479071</v>
      </c>
      <c r="K149" s="232">
        <f t="shared" ca="1" si="14"/>
        <v>56.140350877192986</v>
      </c>
    </row>
    <row r="150" spans="1:11">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12"/>
        <v>E08000029</v>
      </c>
      <c r="F150" s="29" t="str">
        <f ca="1">IF(E150="","",VLOOKUP(E150,'Org list'!$J$9:$K$636,2,0))</f>
        <v>Solihull</v>
      </c>
      <c r="G150" s="212">
        <f ca="1">IFERROR(IF((VLOOKUP($E150,'Res&amp;Reablement Backsheet'!$D$5:$W$182,G$9,FALSE))="","",(VLOOKUP($E150,'Res&amp;Reablement Backsheet'!$D$5:$W$182,G$9,FALSE))),"")</f>
        <v>539.80184489238127</v>
      </c>
      <c r="H150" s="212">
        <f ca="1">IFERROR(IF((VLOOKUP($E150,'Res&amp;Reablement Backsheet'!$D$5:$W$182,H$9,FALSE))="","",(VLOOKUP($E150,'Res&amp;Reablement Backsheet'!$D$5:$W$182,H$9,FALSE))),"")</f>
        <v>516.92363015238016</v>
      </c>
      <c r="I150" s="212">
        <f ca="1">IFERROR(IF((VLOOKUP($E150,'Res&amp;Reablement Backsheet'!$D$5:$W$182,I$9,FALSE))="","",(VLOOKUP($E150,'Res&amp;Reablement Backsheet'!$D$5:$W$182,I$9,FALSE))),"")</f>
        <v>537.15107654964709</v>
      </c>
      <c r="J150" s="232">
        <f t="shared" ca="1" si="13"/>
        <v>2.6507683427341817</v>
      </c>
      <c r="K150" s="232">
        <f t="shared" ca="1" si="14"/>
        <v>-20.227446397266931</v>
      </c>
    </row>
    <row r="151" spans="1:11">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12"/>
        <v>E10000027</v>
      </c>
      <c r="F151" s="29" t="str">
        <f ca="1">IF(E151="","",VLOOKUP(E151,'Org list'!$J$9:$K$636,2,0))</f>
        <v>Somerset</v>
      </c>
      <c r="G151" s="212">
        <f ca="1">IFERROR(IF((VLOOKUP($E151,'Res&amp;Reablement Backsheet'!$D$5:$W$182,G$9,FALSE))="","",(VLOOKUP($E151,'Res&amp;Reablement Backsheet'!$D$5:$W$182,G$9,FALSE))),"")</f>
        <v>565.92564800050025</v>
      </c>
      <c r="H151" s="212">
        <f ca="1">IFERROR(IF((VLOOKUP($E151,'Res&amp;Reablement Backsheet'!$D$5:$W$182,H$9,FALSE))="","",(VLOOKUP($E151,'Res&amp;Reablement Backsheet'!$D$5:$W$182,H$9,FALSE))),"")</f>
        <v>518.58122278401856</v>
      </c>
      <c r="I151" s="212">
        <f ca="1">IFERROR(IF((VLOOKUP($E151,'Res&amp;Reablement Backsheet'!$D$5:$W$182,I$9,FALSE))="","",(VLOOKUP($E151,'Res&amp;Reablement Backsheet'!$D$5:$W$182,I$9,FALSE))),"")</f>
        <v>567.38886728133787</v>
      </c>
      <c r="J151" s="232">
        <f t="shared" ca="1" si="13"/>
        <v>-1.4632192808376203</v>
      </c>
      <c r="K151" s="232">
        <f t="shared" ca="1" si="14"/>
        <v>-48.807644497319302</v>
      </c>
    </row>
    <row r="152" spans="1:11">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12"/>
        <v>E06000025</v>
      </c>
      <c r="F152" s="29" t="str">
        <f ca="1">IF(E152="","",VLOOKUP(E152,'Org list'!$J$9:$K$636,2,0))</f>
        <v>South Gloucestershire</v>
      </c>
      <c r="G152" s="212">
        <f ca="1">IFERROR(IF((VLOOKUP($E152,'Res&amp;Reablement Backsheet'!$D$5:$W$182,G$9,FALSE))="","",(VLOOKUP($E152,'Res&amp;Reablement Backsheet'!$D$5:$W$182,G$9,FALSE))),"")</f>
        <v>633.9897769148472</v>
      </c>
      <c r="H152" s="212">
        <f ca="1">IFERROR(IF((VLOOKUP($E152,'Res&amp;Reablement Backsheet'!$D$5:$W$182,H$9,FALSE))="","",(VLOOKUP($E152,'Res&amp;Reablement Backsheet'!$D$5:$W$182,H$9,FALSE))),"")</f>
        <v>601.41302866930062</v>
      </c>
      <c r="I152" s="212">
        <f ca="1">IFERROR(IF((VLOOKUP($E152,'Res&amp;Reablement Backsheet'!$D$5:$W$182,I$9,FALSE))="","",(VLOOKUP($E152,'Res&amp;Reablement Backsheet'!$D$5:$W$182,I$9,FALSE))),"")</f>
        <v>667.58792502773508</v>
      </c>
      <c r="J152" s="232">
        <f t="shared" ca="1" si="13"/>
        <v>-33.598148112887884</v>
      </c>
      <c r="K152" s="232">
        <f t="shared" ca="1" si="14"/>
        <v>-66.174896358434466</v>
      </c>
    </row>
    <row r="153" spans="1:11">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12"/>
        <v>E08000023</v>
      </c>
      <c r="F153" s="29" t="str">
        <f ca="1">IF(E153="","",VLOOKUP(E153,'Org list'!$J$9:$K$636,2,0))</f>
        <v>South Tyneside</v>
      </c>
      <c r="G153" s="212">
        <f ca="1">IFERROR(IF((VLOOKUP($E153,'Res&amp;Reablement Backsheet'!$D$5:$W$182,G$9,FALSE))="","",(VLOOKUP($E153,'Res&amp;Reablement Backsheet'!$D$5:$W$182,G$9,FALSE))),"")</f>
        <v>1098.1468771448181</v>
      </c>
      <c r="H153" s="212">
        <f ca="1">IFERROR(IF((VLOOKUP($E153,'Res&amp;Reablement Backsheet'!$D$5:$W$182,H$9,FALSE))="","",(VLOOKUP($E153,'Res&amp;Reablement Backsheet'!$D$5:$W$182,H$9,FALSE))),"")</f>
        <v>1067.7242220866383</v>
      </c>
      <c r="I153" s="212">
        <f ca="1">IFERROR(IF((VLOOKUP($E153,'Res&amp;Reablement Backsheet'!$D$5:$W$182,I$9,FALSE))="","",(VLOOKUP($E153,'Res&amp;Reablement Backsheet'!$D$5:$W$182,I$9,FALSE))),"")</f>
        <v>844.0105755541997</v>
      </c>
      <c r="J153" s="232">
        <f t="shared" ca="1" si="13"/>
        <v>254.13630159061836</v>
      </c>
      <c r="K153" s="232">
        <f t="shared" ca="1" si="14"/>
        <v>223.71364653243859</v>
      </c>
    </row>
    <row r="154" spans="1:11">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12"/>
        <v>E06000045</v>
      </c>
      <c r="F154" s="29" t="str">
        <f ca="1">IF(E154="","",VLOOKUP(E154,'Org list'!$J$9:$K$636,2,0))</f>
        <v>Southampton</v>
      </c>
      <c r="G154" s="212">
        <f ca="1">IFERROR(IF((VLOOKUP($E154,'Res&amp;Reablement Backsheet'!$D$5:$W$182,G$9,FALSE))="","",(VLOOKUP($E154,'Res&amp;Reablement Backsheet'!$D$5:$W$182,G$9,FALSE))),"")</f>
        <v>1120.2435312024352</v>
      </c>
      <c r="H154" s="212">
        <f ca="1">IFERROR(IF((VLOOKUP($E154,'Res&amp;Reablement Backsheet'!$D$5:$W$182,H$9,FALSE))="","",(VLOOKUP($E154,'Res&amp;Reablement Backsheet'!$D$5:$W$182,H$9,FALSE))),"")</f>
        <v>875.31315082551089</v>
      </c>
      <c r="I154" s="212">
        <f ca="1">IFERROR(IF((VLOOKUP($E154,'Res&amp;Reablement Backsheet'!$D$5:$W$182,I$9,FALSE))="","",(VLOOKUP($E154,'Res&amp;Reablement Backsheet'!$D$5:$W$182,I$9,FALSE))),"")</f>
        <v>899.45972050345608</v>
      </c>
      <c r="J154" s="232">
        <f t="shared" ca="1" si="13"/>
        <v>220.7838106989791</v>
      </c>
      <c r="K154" s="232">
        <f t="shared" ca="1" si="14"/>
        <v>-24.146569677945195</v>
      </c>
    </row>
    <row r="155" spans="1:11">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12"/>
        <v>E06000033</v>
      </c>
      <c r="F155" s="29" t="str">
        <f ca="1">IF(E155="","",VLOOKUP(E155,'Org list'!$J$9:$K$636,2,0))</f>
        <v>Southend-on-Sea</v>
      </c>
      <c r="G155" s="212">
        <f ca="1">IFERROR(IF((VLOOKUP($E155,'Res&amp;Reablement Backsheet'!$D$5:$W$182,G$9,FALSE))="","",(VLOOKUP($E155,'Res&amp;Reablement Backsheet'!$D$5:$W$182,G$9,FALSE))),"")</f>
        <v>669.2693809258227</v>
      </c>
      <c r="H155" s="212">
        <f ca="1">IFERROR(IF((VLOOKUP($E155,'Res&amp;Reablement Backsheet'!$D$5:$W$182,H$9,FALSE))="","",(VLOOKUP($E155,'Res&amp;Reablement Backsheet'!$D$5:$W$182,H$9,FALSE))),"")</f>
        <v>695.30955760929396</v>
      </c>
      <c r="I155" s="212">
        <f ca="1">IFERROR(IF((VLOOKUP($E155,'Res&amp;Reablement Backsheet'!$D$5:$W$182,I$9,FALSE))="","",(VLOOKUP($E155,'Res&amp;Reablement Backsheet'!$D$5:$W$182,I$9,FALSE))),"")</f>
        <v>619.98435553495381</v>
      </c>
      <c r="J155" s="232">
        <f t="shared" ca="1" si="13"/>
        <v>49.285025390868896</v>
      </c>
      <c r="K155" s="232">
        <f t="shared" ca="1" si="14"/>
        <v>75.325202074340154</v>
      </c>
    </row>
    <row r="156" spans="1:11">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12"/>
        <v>E09000028</v>
      </c>
      <c r="F156" s="29" t="str">
        <f ca="1">IF(E156="","",VLOOKUP(E156,'Org list'!$J$9:$K$636,2,0))</f>
        <v>Southwark</v>
      </c>
      <c r="G156" s="212">
        <f ca="1">IFERROR(IF((VLOOKUP($E156,'Res&amp;Reablement Backsheet'!$D$5:$W$182,G$9,FALSE))="","",(VLOOKUP($E156,'Res&amp;Reablement Backsheet'!$D$5:$W$182,G$9,FALSE))),"")</f>
        <v>566.60688080873967</v>
      </c>
      <c r="H156" s="212">
        <f ca="1">IFERROR(IF((VLOOKUP($E156,'Res&amp;Reablement Backsheet'!$D$5:$W$182,H$9,FALSE))="","",(VLOOKUP($E156,'Res&amp;Reablement Backsheet'!$D$5:$W$182,H$9,FALSE))),"")</f>
        <v>618.21952776005105</v>
      </c>
      <c r="I156" s="212">
        <f ca="1">IFERROR(IF((VLOOKUP($E156,'Res&amp;Reablement Backsheet'!$D$5:$W$182,I$9,FALSE))="","",(VLOOKUP($E156,'Res&amp;Reablement Backsheet'!$D$5:$W$182,I$9,FALSE))),"")</f>
        <v>398.85130823229099</v>
      </c>
      <c r="J156" s="232">
        <f t="shared" ca="1" si="13"/>
        <v>167.75557257644869</v>
      </c>
      <c r="K156" s="232">
        <f t="shared" ca="1" si="14"/>
        <v>219.36821952776006</v>
      </c>
    </row>
    <row r="157" spans="1:11">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12"/>
        <v>E08000013</v>
      </c>
      <c r="F157" s="29" t="str">
        <f ca="1">IF(E157="","",VLOOKUP(E157,'Org list'!$J$9:$K$636,2,0))</f>
        <v>St. Helens</v>
      </c>
      <c r="G157" s="212">
        <f ca="1">IFERROR(IF((VLOOKUP($E157,'Res&amp;Reablement Backsheet'!$D$5:$W$182,G$9,FALSE))="","",(VLOOKUP($E157,'Res&amp;Reablement Backsheet'!$D$5:$W$182,G$9,FALSE))),"")</f>
        <v>765.796315135074</v>
      </c>
      <c r="H157" s="212">
        <f ca="1">IFERROR(IF((VLOOKUP($E157,'Res&amp;Reablement Backsheet'!$D$5:$W$182,H$9,FALSE))="","",(VLOOKUP($E157,'Res&amp;Reablement Backsheet'!$D$5:$W$182,H$9,FALSE))),"")</f>
        <v>718.80550621669636</v>
      </c>
      <c r="I157" s="212">
        <f ca="1">IFERROR(IF((VLOOKUP($E157,'Res&amp;Reablement Backsheet'!$D$5:$W$182,I$9,FALSE))="","",(VLOOKUP($E157,'Res&amp;Reablement Backsheet'!$D$5:$W$182,I$9,FALSE))),"")</f>
        <v>699.37833037300175</v>
      </c>
      <c r="J157" s="232">
        <f t="shared" ca="1" si="13"/>
        <v>66.417984762072251</v>
      </c>
      <c r="K157" s="232">
        <f t="shared" ca="1" si="14"/>
        <v>19.427175843694613</v>
      </c>
    </row>
    <row r="158" spans="1:11">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12"/>
        <v>E10000028</v>
      </c>
      <c r="F158" s="29" t="str">
        <f ca="1">IF(E158="","",VLOOKUP(E158,'Org list'!$J$9:$K$636,2,0))</f>
        <v>Staffordshire</v>
      </c>
      <c r="G158" s="212">
        <f ca="1">IFERROR(IF((VLOOKUP($E158,'Res&amp;Reablement Backsheet'!$D$5:$W$182,G$9,FALSE))="","",(VLOOKUP($E158,'Res&amp;Reablement Backsheet'!$D$5:$W$182,G$9,FALSE))),"")</f>
        <v>624.801440220269</v>
      </c>
      <c r="H158" s="212">
        <f ca="1">IFERROR(IF((VLOOKUP($E158,'Res&amp;Reablement Backsheet'!$D$5:$W$182,H$9,FALSE))="","",(VLOOKUP($E158,'Res&amp;Reablement Backsheet'!$D$5:$W$182,H$9,FALSE))),"")</f>
        <v>594.30408467876418</v>
      </c>
      <c r="I158" s="212">
        <f ca="1">IFERROR(IF((VLOOKUP($E158,'Res&amp;Reablement Backsheet'!$D$5:$W$182,I$9,FALSE))="","",(VLOOKUP($E158,'Res&amp;Reablement Backsheet'!$D$5:$W$182,I$9,FALSE))),"")</f>
        <v>634.21595053115584</v>
      </c>
      <c r="J158" s="232">
        <f t="shared" ca="1" si="13"/>
        <v>-9.4145103108868398</v>
      </c>
      <c r="K158" s="232">
        <f t="shared" ca="1" si="14"/>
        <v>-39.911865852391657</v>
      </c>
    </row>
    <row r="159" spans="1:11">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12"/>
        <v>E08000007</v>
      </c>
      <c r="F159" s="29" t="str">
        <f ca="1">IF(E159="","",VLOOKUP(E159,'Org list'!$J$9:$K$636,2,0))</f>
        <v>Stockport</v>
      </c>
      <c r="G159" s="212">
        <f ca="1">IFERROR(IF((VLOOKUP($E159,'Res&amp;Reablement Backsheet'!$D$5:$W$182,G$9,FALSE))="","",(VLOOKUP($E159,'Res&amp;Reablement Backsheet'!$D$5:$W$182,G$9,FALSE))),"")</f>
        <v>579.19161146338865</v>
      </c>
      <c r="H159" s="212">
        <f ca="1">IFERROR(IF((VLOOKUP($E159,'Res&amp;Reablement Backsheet'!$D$5:$W$182,H$9,FALSE))="","",(VLOOKUP($E159,'Res&amp;Reablement Backsheet'!$D$5:$W$182,H$9,FALSE))),"")</f>
        <v>581.84109646589297</v>
      </c>
      <c r="I159" s="212">
        <f ca="1">IFERROR(IF((VLOOKUP($E159,'Res&amp;Reablement Backsheet'!$D$5:$W$182,I$9,FALSE))="","",(VLOOKUP($E159,'Res&amp;Reablement Backsheet'!$D$5:$W$182,I$9,FALSE))),"")</f>
        <v>392.09508305764143</v>
      </c>
      <c r="J159" s="232">
        <f t="shared" ca="1" si="13"/>
        <v>187.09652840574722</v>
      </c>
      <c r="K159" s="232">
        <f t="shared" ca="1" si="14"/>
        <v>189.74601340825154</v>
      </c>
    </row>
    <row r="160" spans="1:11">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12"/>
        <v>E06000004</v>
      </c>
      <c r="F160" s="29" t="str">
        <f ca="1">IF(E160="","",VLOOKUP(E160,'Org list'!$J$9:$K$636,2,0))</f>
        <v>Stockton-on-Tees</v>
      </c>
      <c r="G160" s="212">
        <f ca="1">IFERROR(IF((VLOOKUP($E160,'Res&amp;Reablement Backsheet'!$D$5:$W$182,G$9,FALSE))="","",(VLOOKUP($E160,'Res&amp;Reablement Backsheet'!$D$5:$W$182,G$9,FALSE))),"")</f>
        <v>700.68590350047305</v>
      </c>
      <c r="H160" s="212">
        <f ca="1">IFERROR(IF((VLOOKUP($E160,'Res&amp;Reablement Backsheet'!$D$5:$W$182,H$9,FALSE))="","",(VLOOKUP($E160,'Res&amp;Reablement Backsheet'!$D$5:$W$182,H$9,FALSE))),"")</f>
        <v>842.16640046464352</v>
      </c>
      <c r="I160" s="212">
        <f ca="1">IFERROR(IF((VLOOKUP($E160,'Res&amp;Reablement Backsheet'!$D$5:$W$182,I$9,FALSE))="","",(VLOOKUP($E160,'Res&amp;Reablement Backsheet'!$D$5:$W$182,I$9,FALSE))),"")</f>
        <v>894.43879773486276</v>
      </c>
      <c r="J160" s="232">
        <f t="shared" ca="1" si="13"/>
        <v>-193.75289423438971</v>
      </c>
      <c r="K160" s="232">
        <f t="shared" ca="1" si="14"/>
        <v>-52.272397270219244</v>
      </c>
    </row>
    <row r="161" spans="1:11">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12"/>
        <v>E06000021</v>
      </c>
      <c r="F161" s="29" t="str">
        <f ca="1">IF(E161="","",VLOOKUP(E161,'Org list'!$J$9:$K$636,2,0))</f>
        <v>Stoke-on-Trent</v>
      </c>
      <c r="G161" s="212">
        <f ca="1">IFERROR(IF((VLOOKUP($E161,'Res&amp;Reablement Backsheet'!$D$5:$W$182,G$9,FALSE))="","",(VLOOKUP($E161,'Res&amp;Reablement Backsheet'!$D$5:$W$182,G$9,FALSE))),"")</f>
        <v>859.76805158608317</v>
      </c>
      <c r="H161" s="212">
        <f ca="1">IFERROR(IF((VLOOKUP($E161,'Res&amp;Reablement Backsheet'!$D$5:$W$182,H$9,FALSE))="","",(VLOOKUP($E161,'Res&amp;Reablement Backsheet'!$D$5:$W$182,H$9,FALSE))),"")</f>
        <v>741.08708357685566</v>
      </c>
      <c r="I161" s="212">
        <f ca="1">IFERROR(IF((VLOOKUP($E161,'Res&amp;Reablement Backsheet'!$D$5:$W$182,I$9,FALSE))="","",(VLOOKUP($E161,'Res&amp;Reablement Backsheet'!$D$5:$W$182,I$9,FALSE))),"")</f>
        <v>701.34424313267095</v>
      </c>
      <c r="J161" s="232">
        <f t="shared" ca="1" si="13"/>
        <v>158.42380845341222</v>
      </c>
      <c r="K161" s="232">
        <f t="shared" ca="1" si="14"/>
        <v>39.742840444184708</v>
      </c>
    </row>
    <row r="162" spans="1:11">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12"/>
        <v>E10000029</v>
      </c>
      <c r="F162" s="29" t="str">
        <f ca="1">IF(E162="","",VLOOKUP(E162,'Org list'!$J$9:$K$636,2,0))</f>
        <v>Suffolk</v>
      </c>
      <c r="G162" s="212">
        <f ca="1">IFERROR(IF((VLOOKUP($E162,'Res&amp;Reablement Backsheet'!$D$5:$W$182,G$9,FALSE))="","",(VLOOKUP($E162,'Res&amp;Reablement Backsheet'!$D$5:$W$182,G$9,FALSE))),"")</f>
        <v>659.81040207008766</v>
      </c>
      <c r="H162" s="212">
        <f ca="1">IFERROR(IF((VLOOKUP($E162,'Res&amp;Reablement Backsheet'!$D$5:$W$182,H$9,FALSE))="","",(VLOOKUP($E162,'Res&amp;Reablement Backsheet'!$D$5:$W$182,H$9,FALSE))),"")</f>
        <v>598.55945906217846</v>
      </c>
      <c r="I162" s="212">
        <f ca="1">IFERROR(IF((VLOOKUP($E162,'Res&amp;Reablement Backsheet'!$D$5:$W$182,I$9,FALSE))="","",(VLOOKUP($E162,'Res&amp;Reablement Backsheet'!$D$5:$W$182,I$9,FALSE))),"")</f>
        <v>519.18271350874613</v>
      </c>
      <c r="J162" s="232">
        <f t="shared" ca="1" si="13"/>
        <v>140.62768856134153</v>
      </c>
      <c r="K162" s="232">
        <f t="shared" ca="1" si="14"/>
        <v>79.376745553432329</v>
      </c>
    </row>
    <row r="163" spans="1:11">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12"/>
        <v>E08000024</v>
      </c>
      <c r="F163" s="29" t="str">
        <f ca="1">IF(E163="","",VLOOKUP(E163,'Org list'!$J$9:$K$636,2,0))</f>
        <v>Sunderland</v>
      </c>
      <c r="G163" s="212">
        <f ca="1">IFERROR(IF((VLOOKUP($E163,'Res&amp;Reablement Backsheet'!$D$5:$W$182,G$9,FALSE))="","",(VLOOKUP($E163,'Res&amp;Reablement Backsheet'!$D$5:$W$182,G$9,FALSE))),"")</f>
        <v>942.92033681269652</v>
      </c>
      <c r="H163" s="212">
        <f ca="1">IFERROR(IF((VLOOKUP($E163,'Res&amp;Reablement Backsheet'!$D$5:$W$182,H$9,FALSE))="","",(VLOOKUP($E163,'Res&amp;Reablement Backsheet'!$D$5:$W$182,H$9,FALSE))),"")</f>
        <v>852.43525687478552</v>
      </c>
      <c r="I163" s="212">
        <f ca="1">IFERROR(IF((VLOOKUP($E163,'Res&amp;Reablement Backsheet'!$D$5:$W$182,I$9,FALSE))="","",(VLOOKUP($E163,'Res&amp;Reablement Backsheet'!$D$5:$W$182,I$9,FALSE))),"")</f>
        <v>909.64567679926779</v>
      </c>
      <c r="J163" s="232">
        <f t="shared" ca="1" si="13"/>
        <v>33.274660013428729</v>
      </c>
      <c r="K163" s="232">
        <f t="shared" ca="1" si="14"/>
        <v>-57.210419924482267</v>
      </c>
    </row>
    <row r="164" spans="1:11">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12"/>
        <v>E10000030</v>
      </c>
      <c r="F164" s="29" t="str">
        <f ca="1">IF(E164="","",VLOOKUP(E164,'Org list'!$J$9:$K$636,2,0))</f>
        <v>Surrey</v>
      </c>
      <c r="G164" s="212">
        <f ca="1">IFERROR(IF((VLOOKUP($E164,'Res&amp;Reablement Backsheet'!$D$5:$W$182,G$9,FALSE))="","",(VLOOKUP($E164,'Res&amp;Reablement Backsheet'!$D$5:$W$182,G$9,FALSE))),"")</f>
        <v>631.86635795921006</v>
      </c>
      <c r="H164" s="212">
        <f ca="1">IFERROR(IF((VLOOKUP($E164,'Res&amp;Reablement Backsheet'!$D$5:$W$182,H$9,FALSE))="","",(VLOOKUP($E164,'Res&amp;Reablement Backsheet'!$D$5:$W$182,H$9,FALSE))),"")</f>
        <v>563.76192879323128</v>
      </c>
      <c r="I164" s="212">
        <f ca="1">IFERROR(IF((VLOOKUP($E164,'Res&amp;Reablement Backsheet'!$D$5:$W$182,I$9,FALSE))="","",(VLOOKUP($E164,'Res&amp;Reablement Backsheet'!$D$5:$W$182,I$9,FALSE))),"")</f>
        <v>495.11027456115227</v>
      </c>
      <c r="J164" s="232">
        <f t="shared" ca="1" si="13"/>
        <v>136.7560833980578</v>
      </c>
      <c r="K164" s="232">
        <f t="shared" ca="1" si="14"/>
        <v>68.651654232079011</v>
      </c>
    </row>
    <row r="165" spans="1:11">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12"/>
        <v>E09000029</v>
      </c>
      <c r="F165" s="29" t="str">
        <f ca="1">IF(E165="","",VLOOKUP(E165,'Org list'!$J$9:$K$636,2,0))</f>
        <v>Sutton</v>
      </c>
      <c r="G165" s="212">
        <f ca="1">IFERROR(IF((VLOOKUP($E165,'Res&amp;Reablement Backsheet'!$D$5:$W$182,G$9,FALSE))="","",(VLOOKUP($E165,'Res&amp;Reablement Backsheet'!$D$5:$W$182,G$9,FALSE))),"")</f>
        <v>275.49123738714815</v>
      </c>
      <c r="H165" s="212">
        <f ca="1">IFERROR(IF((VLOOKUP($E165,'Res&amp;Reablement Backsheet'!$D$5:$W$182,H$9,FALSE))="","",(VLOOKUP($E165,'Res&amp;Reablement Backsheet'!$D$5:$W$182,H$9,FALSE))),"")</f>
        <v>287.75096461971094</v>
      </c>
      <c r="I165" s="212">
        <f ca="1">IFERROR(IF((VLOOKUP($E165,'Res&amp;Reablement Backsheet'!$D$5:$W$182,I$9,FALSE))="","",(VLOOKUP($E165,'Res&amp;Reablement Backsheet'!$D$5:$W$182,I$9,FALSE))),"")</f>
        <v>183.11425021254334</v>
      </c>
      <c r="J165" s="232">
        <f t="shared" ca="1" si="13"/>
        <v>92.376987174604807</v>
      </c>
      <c r="K165" s="232">
        <f t="shared" ca="1" si="14"/>
        <v>104.6367144071676</v>
      </c>
    </row>
    <row r="166" spans="1:11">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12"/>
        <v>E06000030</v>
      </c>
      <c r="F166" s="29" t="str">
        <f ca="1">IF(E166="","",VLOOKUP(E166,'Org list'!$J$9:$K$636,2,0))</f>
        <v>Swindon</v>
      </c>
      <c r="G166" s="212">
        <f ca="1">IFERROR(IF((VLOOKUP($E166,'Res&amp;Reablement Backsheet'!$D$5:$W$182,G$9,FALSE))="","",(VLOOKUP($E166,'Res&amp;Reablement Backsheet'!$D$5:$W$182,G$9,FALSE))),"")</f>
        <v>665.23540261860842</v>
      </c>
      <c r="H166" s="212">
        <f ca="1">IFERROR(IF((VLOOKUP($E166,'Res&amp;Reablement Backsheet'!$D$5:$W$182,H$9,FALSE))="","",(VLOOKUP($E166,'Res&amp;Reablement Backsheet'!$D$5:$W$182,H$9,FALSE))),"")</f>
        <v>743.681668691298</v>
      </c>
      <c r="I166" s="212">
        <f ca="1">IFERROR(IF((VLOOKUP($E166,'Res&amp;Reablement Backsheet'!$D$5:$W$182,I$9,FALSE))="","",(VLOOKUP($E166,'Res&amp;Reablement Backsheet'!$D$5:$W$182,I$9,FALSE))),"")</f>
        <v>568.872033421232</v>
      </c>
      <c r="J166" s="232">
        <f t="shared" ca="1" si="13"/>
        <v>96.363369197376414</v>
      </c>
      <c r="K166" s="232">
        <f t="shared" ca="1" si="14"/>
        <v>174.809635270066</v>
      </c>
    </row>
    <row r="167" spans="1:11">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12"/>
        <v>E08000008</v>
      </c>
      <c r="F167" s="29" t="str">
        <f ca="1">IF(E167="","",VLOOKUP(E167,'Org list'!$J$9:$K$636,2,0))</f>
        <v>Tameside</v>
      </c>
      <c r="G167" s="212">
        <f ca="1">IFERROR(IF((VLOOKUP($E167,'Res&amp;Reablement Backsheet'!$D$5:$W$182,G$9,FALSE))="","",(VLOOKUP($E167,'Res&amp;Reablement Backsheet'!$D$5:$W$182,G$9,FALSE))),"")</f>
        <v>633.32377700747998</v>
      </c>
      <c r="H167" s="212">
        <f ca="1">IFERROR(IF((VLOOKUP($E167,'Res&amp;Reablement Backsheet'!$D$5:$W$182,H$9,FALSE))="","",(VLOOKUP($E167,'Res&amp;Reablement Backsheet'!$D$5:$W$182,H$9,FALSE))),"")</f>
        <v>623.60458849795987</v>
      </c>
      <c r="I167" s="212">
        <f ca="1">IFERROR(IF((VLOOKUP($E167,'Res&amp;Reablement Backsheet'!$D$5:$W$182,I$9,FALSE))="","",(VLOOKUP($E167,'Res&amp;Reablement Backsheet'!$D$5:$W$182,I$9,FALSE))),"")</f>
        <v>618.47204044447869</v>
      </c>
      <c r="J167" s="232">
        <f t="shared" ca="1" si="13"/>
        <v>14.851736563001282</v>
      </c>
      <c r="K167" s="232">
        <f t="shared" ca="1" si="14"/>
        <v>5.1325480534811732</v>
      </c>
    </row>
    <row r="168" spans="1:11">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12"/>
        <v>E06000020</v>
      </c>
      <c r="F168" s="29" t="str">
        <f ca="1">IF(E168="","",VLOOKUP(E168,'Org list'!$J$9:$K$636,2,0))</f>
        <v>Telford and Wrekin</v>
      </c>
      <c r="G168" s="212">
        <f ca="1">IFERROR(IF((VLOOKUP($E168,'Res&amp;Reablement Backsheet'!$D$5:$W$182,G$9,FALSE))="","",(VLOOKUP($E168,'Res&amp;Reablement Backsheet'!$D$5:$W$182,G$9,FALSE))),"")</f>
        <v>460.43473605311056</v>
      </c>
      <c r="H168" s="212">
        <f ca="1">IFERROR(IF((VLOOKUP($E168,'Res&amp;Reablement Backsheet'!$D$5:$W$182,H$9,FALSE))="","",(VLOOKUP($E168,'Res&amp;Reablement Backsheet'!$D$5:$W$182,H$9,FALSE))),"")</f>
        <v>538.40008336517417</v>
      </c>
      <c r="I168" s="212">
        <f ca="1">IFERROR(IF((VLOOKUP($E168,'Res&amp;Reablement Backsheet'!$D$5:$W$182,I$9,FALSE))="","",(VLOOKUP($E168,'Res&amp;Reablement Backsheet'!$D$5:$W$182,I$9,FALSE))),"")</f>
        <v>361.2490881934072</v>
      </c>
      <c r="J168" s="232">
        <f t="shared" ca="1" si="13"/>
        <v>99.185647859703352</v>
      </c>
      <c r="K168" s="232">
        <f t="shared" ca="1" si="14"/>
        <v>177.15099517176697</v>
      </c>
    </row>
    <row r="169" spans="1:11">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12"/>
        <v>E06000034</v>
      </c>
      <c r="F169" s="29" t="str">
        <f ca="1">IF(E169="","",VLOOKUP(E169,'Org list'!$J$9:$K$636,2,0))</f>
        <v>Thurrock</v>
      </c>
      <c r="G169" s="212">
        <f ca="1">IFERROR(IF((VLOOKUP($E169,'Res&amp;Reablement Backsheet'!$D$5:$W$182,G$9,FALSE))="","",(VLOOKUP($E169,'Res&amp;Reablement Backsheet'!$D$5:$W$182,G$9,FALSE))),"")</f>
        <v>673.13576361570063</v>
      </c>
      <c r="H169" s="212">
        <f ca="1">IFERROR(IF((VLOOKUP($E169,'Res&amp;Reablement Backsheet'!$D$5:$W$182,H$9,FALSE))="","",(VLOOKUP($E169,'Res&amp;Reablement Backsheet'!$D$5:$W$182,H$9,FALSE))),"")</f>
        <v>618.39732027827881</v>
      </c>
      <c r="I169" s="212">
        <f ca="1">IFERROR(IF((VLOOKUP($E169,'Res&amp;Reablement Backsheet'!$D$5:$W$182,I$9,FALSE))="","",(VLOOKUP($E169,'Res&amp;Reablement Backsheet'!$D$5:$W$182,I$9,FALSE))),"")</f>
        <v>1683.4149274242036</v>
      </c>
      <c r="J169" s="232">
        <f t="shared" ca="1" si="13"/>
        <v>-1010.279163808503</v>
      </c>
      <c r="K169" s="232">
        <f t="shared" ca="1" si="14"/>
        <v>-1065.0176071459248</v>
      </c>
    </row>
    <row r="170" spans="1:11">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12"/>
        <v>E06000027</v>
      </c>
      <c r="F170" s="29" t="str">
        <f ca="1">IF(E170="","",VLOOKUP(E170,'Org list'!$J$9:$K$636,2,0))</f>
        <v>Torbay</v>
      </c>
      <c r="G170" s="212">
        <f ca="1">IFERROR(IF((VLOOKUP($E170,'Res&amp;Reablement Backsheet'!$D$5:$W$182,G$9,FALSE))="","",(VLOOKUP($E170,'Res&amp;Reablement Backsheet'!$D$5:$W$182,G$9,FALSE))),"")</f>
        <v>512.61140560377464</v>
      </c>
      <c r="H170" s="212">
        <f ca="1">IFERROR(IF((VLOOKUP($E170,'Res&amp;Reablement Backsheet'!$D$5:$W$182,H$9,FALSE))="","",(VLOOKUP($E170,'Res&amp;Reablement Backsheet'!$D$5:$W$182,H$9,FALSE))),"")</f>
        <v>564.69643983259766</v>
      </c>
      <c r="I170" s="212">
        <f ca="1">IFERROR(IF((VLOOKUP($E170,'Res&amp;Reablement Backsheet'!$D$5:$W$182,I$9,FALSE))="","",(VLOOKUP($E170,'Res&amp;Reablement Backsheet'!$D$5:$W$182,I$9,FALSE))),"")</f>
        <v>493.03445508226798</v>
      </c>
      <c r="J170" s="232">
        <f t="shared" ca="1" si="13"/>
        <v>19.57695052150666</v>
      </c>
      <c r="K170" s="232">
        <f t="shared" ca="1" si="14"/>
        <v>71.66198475032968</v>
      </c>
    </row>
    <row r="171" spans="1:11">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12"/>
        <v>E09000030</v>
      </c>
      <c r="F171" s="29" t="str">
        <f ca="1">IF(E171="","",VLOOKUP(E171,'Org list'!$J$9:$K$636,2,0))</f>
        <v>Tower Hamlets</v>
      </c>
      <c r="G171" s="212">
        <f ca="1">IFERROR(IF((VLOOKUP($E171,'Res&amp;Reablement Backsheet'!$D$5:$W$182,G$9,FALSE))="","",(VLOOKUP($E171,'Res&amp;Reablement Backsheet'!$D$5:$W$182,G$9,FALSE))),"")</f>
        <v>543.07857668156362</v>
      </c>
      <c r="H171" s="212">
        <f ca="1">IFERROR(IF((VLOOKUP($E171,'Res&amp;Reablement Backsheet'!$D$5:$W$182,H$9,FALSE))="","",(VLOOKUP($E171,'Res&amp;Reablement Backsheet'!$D$5:$W$182,H$9,FALSE))),"")</f>
        <v>490.14208613283404</v>
      </c>
      <c r="I171" s="212">
        <f ca="1">IFERROR(IF((VLOOKUP($E171,'Res&amp;Reablement Backsheet'!$D$5:$W$182,I$9,FALSE))="","",(VLOOKUP($E171,'Res&amp;Reablement Backsheet'!$D$5:$W$182,I$9,FALSE))),"")</f>
        <v>616.80801850424052</v>
      </c>
      <c r="J171" s="232">
        <f t="shared" ca="1" si="13"/>
        <v>-73.729441822676904</v>
      </c>
      <c r="K171" s="232">
        <f t="shared" ca="1" si="14"/>
        <v>-126.66593237140648</v>
      </c>
    </row>
    <row r="172" spans="1:11">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15">IF($A172&gt;$N$5-1,"",INDIRECT("'Comms by AT'!D"&amp;$A172+$N$4))</f>
        <v>E08000009</v>
      </c>
      <c r="F172" s="29" t="str">
        <f ca="1">IF(E172="","",VLOOKUP(E172,'Org list'!$J$9:$K$636,2,0))</f>
        <v>Trafford</v>
      </c>
      <c r="G172" s="212">
        <f ca="1">IFERROR(IF((VLOOKUP($E172,'Res&amp;Reablement Backsheet'!$D$5:$W$182,G$9,FALSE))="","",(VLOOKUP($E172,'Res&amp;Reablement Backsheet'!$D$5:$W$182,G$9,FALSE))),"")</f>
        <v>735.14602215508569</v>
      </c>
      <c r="H172" s="212">
        <f ca="1">IFERROR(IF((VLOOKUP($E172,'Res&amp;Reablement Backsheet'!$D$5:$W$182,H$9,FALSE))="","",(VLOOKUP($E172,'Res&amp;Reablement Backsheet'!$D$5:$W$182,H$9,FALSE))),"")</f>
        <v>704.74961536552689</v>
      </c>
      <c r="I172" s="212">
        <f ca="1">IFERROR(IF((VLOOKUP($E172,'Res&amp;Reablement Backsheet'!$D$5:$W$182,I$9,FALSE))="","",(VLOOKUP($E172,'Res&amp;Reablement Backsheet'!$D$5:$W$182,I$9,FALSE))),"")</f>
        <v>883.41853193706891</v>
      </c>
      <c r="J172" s="232">
        <f t="shared" ref="J172:J189" ca="1" si="16">IFERROR(IF(I172=0,"",(G172-I172)),"")</f>
        <v>-148.27250978198322</v>
      </c>
      <c r="K172" s="232">
        <f t="shared" ref="K172:K189" ca="1" si="17">IFERROR(IF(I172=0,"",(H172-I172)),"")</f>
        <v>-178.66891657154201</v>
      </c>
    </row>
    <row r="173" spans="1:11">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15"/>
        <v>E08000036</v>
      </c>
      <c r="F173" s="29" t="str">
        <f ca="1">IF(E173="","",VLOOKUP(E173,'Org list'!$J$9:$K$636,2,0))</f>
        <v>Wakefield</v>
      </c>
      <c r="G173" s="212">
        <f ca="1">IFERROR(IF((VLOOKUP($E173,'Res&amp;Reablement Backsheet'!$D$5:$W$182,G$9,FALSE))="","",(VLOOKUP($E173,'Res&amp;Reablement Backsheet'!$D$5:$W$182,G$9,FALSE))),"")</f>
        <v>735.41244247047086</v>
      </c>
      <c r="H173" s="212">
        <f ca="1">IFERROR(IF((VLOOKUP($E173,'Res&amp;Reablement Backsheet'!$D$5:$W$182,H$9,FALSE))="","",(VLOOKUP($E173,'Res&amp;Reablement Backsheet'!$D$5:$W$182,H$9,FALSE))),"")</f>
        <v>721.85021608016336</v>
      </c>
      <c r="I173" s="212">
        <f ca="1">IFERROR(IF((VLOOKUP($E173,'Res&amp;Reablement Backsheet'!$D$5:$W$182,I$9,FALSE))="","",(VLOOKUP($E173,'Res&amp;Reablement Backsheet'!$D$5:$W$182,I$9,FALSE))),"")</f>
        <v>744.01228411771228</v>
      </c>
      <c r="J173" s="232">
        <f t="shared" ca="1" si="16"/>
        <v>-8.5998416472414192</v>
      </c>
      <c r="K173" s="232">
        <f t="shared" ca="1" si="17"/>
        <v>-22.16206803754892</v>
      </c>
    </row>
    <row r="174" spans="1:11">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15"/>
        <v>E08000030</v>
      </c>
      <c r="F174" s="29" t="str">
        <f ca="1">IF(E174="","",VLOOKUP(E174,'Org list'!$J$9:$K$636,2,0))</f>
        <v>Walsall</v>
      </c>
      <c r="G174" s="212">
        <f ca="1">IFERROR(IF((VLOOKUP($E174,'Res&amp;Reablement Backsheet'!$D$5:$W$182,G$9,FALSE))="","",(VLOOKUP($E174,'Res&amp;Reablement Backsheet'!$D$5:$W$182,G$9,FALSE))),"")</f>
        <v>551.55289616151754</v>
      </c>
      <c r="H174" s="212">
        <f ca="1">IFERROR(IF((VLOOKUP($E174,'Res&amp;Reablement Backsheet'!$D$5:$W$182,H$9,FALSE))="","",(VLOOKUP($E174,'Res&amp;Reablement Backsheet'!$D$5:$W$182,H$9,FALSE))),"")</f>
        <v>606.01163542340009</v>
      </c>
      <c r="I174" s="212">
        <f ca="1">IFERROR(IF((VLOOKUP($E174,'Res&amp;Reablement Backsheet'!$D$5:$W$182,I$9,FALSE))="","",(VLOOKUP($E174,'Res&amp;Reablement Backsheet'!$D$5:$W$182,I$9,FALSE))),"")</f>
        <v>624.19198448610211</v>
      </c>
      <c r="J174" s="232">
        <f t="shared" ca="1" si="16"/>
        <v>-72.639088324584577</v>
      </c>
      <c r="K174" s="232">
        <f t="shared" ca="1" si="17"/>
        <v>-18.180349062702021</v>
      </c>
    </row>
    <row r="175" spans="1:11">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15"/>
        <v>E09000031</v>
      </c>
      <c r="F175" s="29" t="str">
        <f ca="1">IF(E175="","",VLOOKUP(E175,'Org list'!$J$9:$K$636,2,0))</f>
        <v>Waltham Forest</v>
      </c>
      <c r="G175" s="212">
        <f ca="1">IFERROR(IF((VLOOKUP($E175,'Res&amp;Reablement Backsheet'!$D$5:$W$182,G$9,FALSE))="","",(VLOOKUP($E175,'Res&amp;Reablement Backsheet'!$D$5:$W$182,G$9,FALSE))),"")</f>
        <v>355.18243461414272</v>
      </c>
      <c r="H175" s="212">
        <f ca="1">IFERROR(IF((VLOOKUP($E175,'Res&amp;Reablement Backsheet'!$D$5:$W$182,H$9,FALSE))="","",(VLOOKUP($E175,'Res&amp;Reablement Backsheet'!$D$5:$W$182,H$9,FALSE))),"")</f>
        <v>320.69354383986467</v>
      </c>
      <c r="I175" s="212">
        <f ca="1">IFERROR(IF((VLOOKUP($E175,'Res&amp;Reablement Backsheet'!$D$5:$W$182,I$9,FALSE))="","",(VLOOKUP($E175,'Res&amp;Reablement Backsheet'!$D$5:$W$182,I$9,FALSE))),"")</f>
        <v>398.22385114180997</v>
      </c>
      <c r="J175" s="232">
        <f t="shared" ca="1" si="16"/>
        <v>-43.041416527667252</v>
      </c>
      <c r="K175" s="232">
        <f t="shared" ca="1" si="17"/>
        <v>-77.5303073019453</v>
      </c>
    </row>
    <row r="176" spans="1:11">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15"/>
        <v>E09000032</v>
      </c>
      <c r="F176" s="29" t="str">
        <f ca="1">IF(E176="","",VLOOKUP(E176,'Org list'!$J$9:$K$636,2,0))</f>
        <v>Wandsworth</v>
      </c>
      <c r="G176" s="212">
        <f ca="1">IFERROR(IF((VLOOKUP($E176,'Res&amp;Reablement Backsheet'!$D$5:$W$182,G$9,FALSE))="","",(VLOOKUP($E176,'Res&amp;Reablement Backsheet'!$D$5:$W$182,G$9,FALSE))),"")</f>
        <v>316.35881212368611</v>
      </c>
      <c r="H176" s="212">
        <f ca="1">IFERROR(IF((VLOOKUP($E176,'Res&amp;Reablement Backsheet'!$D$5:$W$182,H$9,FALSE))="","",(VLOOKUP($E176,'Res&amp;Reablement Backsheet'!$D$5:$W$182,H$9,FALSE))),"")</f>
        <v>447.77116888324537</v>
      </c>
      <c r="I176" s="212">
        <f ca="1">IFERROR(IF((VLOOKUP($E176,'Res&amp;Reablement Backsheet'!$D$5:$W$182,I$9,FALSE))="","",(VLOOKUP($E176,'Res&amp;Reablement Backsheet'!$D$5:$W$182,I$9,FALSE))),"")</f>
        <v>364.2317717035354</v>
      </c>
      <c r="J176" s="232">
        <f t="shared" ca="1" si="16"/>
        <v>-47.872959579849294</v>
      </c>
      <c r="K176" s="232">
        <f t="shared" ca="1" si="17"/>
        <v>83.539397179709965</v>
      </c>
    </row>
    <row r="177" spans="1:12">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15"/>
        <v>E06000007</v>
      </c>
      <c r="F177" s="29" t="str">
        <f ca="1">IF(E177="","",VLOOKUP(E177,'Org list'!$J$9:$K$636,2,0))</f>
        <v>Warrington</v>
      </c>
      <c r="G177" s="212">
        <f ca="1">IFERROR(IF((VLOOKUP($E177,'Res&amp;Reablement Backsheet'!$D$5:$W$182,G$9,FALSE))="","",(VLOOKUP($E177,'Res&amp;Reablement Backsheet'!$D$5:$W$182,G$9,FALSE))),"")</f>
        <v>697.02476200808223</v>
      </c>
      <c r="H177" s="212">
        <f ca="1">IFERROR(IF((VLOOKUP($E177,'Res&amp;Reablement Backsheet'!$D$5:$W$182,H$9,FALSE))="","",(VLOOKUP($E177,'Res&amp;Reablement Backsheet'!$D$5:$W$182,H$9,FALSE))),"")</f>
        <v>693.22709163346622</v>
      </c>
      <c r="I177" s="212">
        <f ca="1">IFERROR(IF((VLOOKUP($E177,'Res&amp;Reablement Backsheet'!$D$5:$W$182,I$9,FALSE))="","",(VLOOKUP($E177,'Res&amp;Reablement Backsheet'!$D$5:$W$182,I$9,FALSE))),"")</f>
        <v>640.10624169986716</v>
      </c>
      <c r="J177" s="232">
        <f t="shared" ca="1" si="16"/>
        <v>56.918520308215079</v>
      </c>
      <c r="K177" s="232">
        <f t="shared" ca="1" si="17"/>
        <v>53.120849933599061</v>
      </c>
    </row>
    <row r="178" spans="1:12">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15"/>
        <v>E10000031</v>
      </c>
      <c r="F178" s="29" t="str">
        <f ca="1">IF(E178="","",VLOOKUP(E178,'Org list'!$J$9:$K$636,2,0))</f>
        <v>Warwickshire</v>
      </c>
      <c r="G178" s="212">
        <f ca="1">IFERROR(IF((VLOOKUP($E178,'Res&amp;Reablement Backsheet'!$D$5:$W$182,G$9,FALSE))="","",(VLOOKUP($E178,'Res&amp;Reablement Backsheet'!$D$5:$W$182,G$9,FALSE))),"")</f>
        <v>572.51569084152698</v>
      </c>
      <c r="H178" s="212">
        <f ca="1">IFERROR(IF((VLOOKUP($E178,'Res&amp;Reablement Backsheet'!$D$5:$W$182,H$9,FALSE))="","",(VLOOKUP($E178,'Res&amp;Reablement Backsheet'!$D$5:$W$182,H$9,FALSE))),"")</f>
        <v>623.92558269413689</v>
      </c>
      <c r="I178" s="212">
        <f ca="1">IFERROR(IF((VLOOKUP($E178,'Res&amp;Reablement Backsheet'!$D$5:$W$182,I$9,FALSE))="","",(VLOOKUP($E178,'Res&amp;Reablement Backsheet'!$D$5:$W$182,I$9,FALSE))),"")</f>
        <v>481.68800230372528</v>
      </c>
      <c r="J178" s="232">
        <f t="shared" ca="1" si="16"/>
        <v>90.827688537801691</v>
      </c>
      <c r="K178" s="232">
        <f t="shared" ca="1" si="17"/>
        <v>142.23758039041161</v>
      </c>
    </row>
    <row r="179" spans="1:12">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15"/>
        <v>E06000037</v>
      </c>
      <c r="F179" s="29" t="str">
        <f ca="1">IF(E179="","",VLOOKUP(E179,'Org list'!$J$9:$K$636,2,0))</f>
        <v>West Berkshire</v>
      </c>
      <c r="G179" s="212">
        <f ca="1">IFERROR(IF((VLOOKUP($E179,'Res&amp;Reablement Backsheet'!$D$5:$W$182,G$9,FALSE))="","",(VLOOKUP($E179,'Res&amp;Reablement Backsheet'!$D$5:$W$182,G$9,FALSE))),"")</f>
        <v>580.01296923409473</v>
      </c>
      <c r="H179" s="212">
        <f ca="1">IFERROR(IF((VLOOKUP($E179,'Res&amp;Reablement Backsheet'!$D$5:$W$182,H$9,FALSE))="","",(VLOOKUP($E179,'Res&amp;Reablement Backsheet'!$D$5:$W$182,H$9,FALSE))),"")</f>
        <v>594.84236677280524</v>
      </c>
      <c r="I179" s="212">
        <f ca="1">IFERROR(IF((VLOOKUP($E179,'Res&amp;Reablement Backsheet'!$D$5:$W$182,I$9,FALSE))="","",(VLOOKUP($E179,'Res&amp;Reablement Backsheet'!$D$5:$W$182,I$9,FALSE))),"")</f>
        <v>601.84051226424992</v>
      </c>
      <c r="J179" s="232">
        <f t="shared" ca="1" si="16"/>
        <v>-21.827543030155198</v>
      </c>
      <c r="K179" s="232">
        <f t="shared" ca="1" si="17"/>
        <v>-6.9981454914446886</v>
      </c>
    </row>
    <row r="180" spans="1:12">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15"/>
        <v>E10000032</v>
      </c>
      <c r="F180" s="29" t="str">
        <f ca="1">IF(E180="","",VLOOKUP(E180,'Org list'!$J$9:$K$636,2,0))</f>
        <v>West Sussex</v>
      </c>
      <c r="G180" s="212">
        <f ca="1">IFERROR(IF((VLOOKUP($E180,'Res&amp;Reablement Backsheet'!$D$5:$W$182,G$9,FALSE))="","",(VLOOKUP($E180,'Res&amp;Reablement Backsheet'!$D$5:$W$182,G$9,FALSE))),"")</f>
        <v>352.98081602746834</v>
      </c>
      <c r="H180" s="212">
        <f ca="1">IFERROR(IF((VLOOKUP($E180,'Res&amp;Reablement Backsheet'!$D$5:$W$182,H$9,FALSE))="","",(VLOOKUP($E180,'Res&amp;Reablement Backsheet'!$D$5:$W$182,H$9,FALSE))),"")</f>
        <v>597.74151490936617</v>
      </c>
      <c r="I180" s="212">
        <f ca="1">IFERROR(IF((VLOOKUP($E180,'Res&amp;Reablement Backsheet'!$D$5:$W$182,I$9,FALSE))="","",(VLOOKUP($E180,'Res&amp;Reablement Backsheet'!$D$5:$W$182,I$9,FALSE))),"")</f>
        <v>650.83904613702316</v>
      </c>
      <c r="J180" s="232">
        <f t="shared" ca="1" si="16"/>
        <v>-297.85823010955482</v>
      </c>
      <c r="K180" s="232">
        <f t="shared" ca="1" si="17"/>
        <v>-53.097531227656987</v>
      </c>
    </row>
    <row r="181" spans="1:12">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15"/>
        <v>E09000033</v>
      </c>
      <c r="F181" s="29" t="str">
        <f ca="1">IF(E181="","",VLOOKUP(E181,'Org list'!$J$9:$K$636,2,0))</f>
        <v>Westminster</v>
      </c>
      <c r="G181" s="212">
        <f ca="1">IFERROR(IF((VLOOKUP($E181,'Res&amp;Reablement Backsheet'!$D$5:$W$182,G$9,FALSE))="","",(VLOOKUP($E181,'Res&amp;Reablement Backsheet'!$D$5:$W$182,G$9,FALSE))),"")</f>
        <v>474.35307444511312</v>
      </c>
      <c r="H181" s="212">
        <f ca="1">IFERROR(IF((VLOOKUP($E181,'Res&amp;Reablement Backsheet'!$D$5:$W$182,H$9,FALSE))="","",(VLOOKUP($E181,'Res&amp;Reablement Backsheet'!$D$5:$W$182,H$9,FALSE))),"")</f>
        <v>351.77458776549963</v>
      </c>
      <c r="I181" s="212">
        <f ca="1">IFERROR(IF((VLOOKUP($E181,'Res&amp;Reablement Backsheet'!$D$5:$W$182,I$9,FALSE))="","",(VLOOKUP($E181,'Res&amp;Reablement Backsheet'!$D$5:$W$182,I$9,FALSE))),"")</f>
        <v>316.70625494853522</v>
      </c>
      <c r="J181" s="232">
        <f t="shared" ca="1" si="16"/>
        <v>157.6468194965779</v>
      </c>
      <c r="K181" s="232">
        <f t="shared" ca="1" si="17"/>
        <v>35.068332816964414</v>
      </c>
    </row>
    <row r="182" spans="1:12">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15"/>
        <v>E08000010</v>
      </c>
      <c r="F182" s="29" t="str">
        <f ca="1">IF(E182="","",VLOOKUP(E182,'Org list'!$J$9:$K$636,2,0))</f>
        <v>Wigan</v>
      </c>
      <c r="G182" s="212">
        <f ca="1">IFERROR(IF((VLOOKUP($E182,'Res&amp;Reablement Backsheet'!$D$5:$W$182,G$9,FALSE))="","",(VLOOKUP($E182,'Res&amp;Reablement Backsheet'!$D$5:$W$182,G$9,FALSE))),"")</f>
        <v>714.34588492966054</v>
      </c>
      <c r="H182" s="212">
        <f ca="1">IFERROR(IF((VLOOKUP($E182,'Res&amp;Reablement Backsheet'!$D$5:$W$182,H$9,FALSE))="","",(VLOOKUP($E182,'Res&amp;Reablement Backsheet'!$D$5:$W$182,H$9,FALSE))),"")</f>
        <v>727.2787515324211</v>
      </c>
      <c r="I182" s="212">
        <f ca="1">IFERROR(IF((VLOOKUP($E182,'Res&amp;Reablement Backsheet'!$D$5:$W$182,I$9,FALSE))="","",(VLOOKUP($E182,'Res&amp;Reablement Backsheet'!$D$5:$W$182,I$9,FALSE))),"")</f>
        <v>616.28176667439777</v>
      </c>
      <c r="J182" s="232">
        <f t="shared" ca="1" si="16"/>
        <v>98.06411825526277</v>
      </c>
      <c r="K182" s="232">
        <f t="shared" ca="1" si="17"/>
        <v>110.99698485802332</v>
      </c>
    </row>
    <row r="183" spans="1:12">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15"/>
        <v>E06000054</v>
      </c>
      <c r="F183" s="29" t="str">
        <f ca="1">IF(E183="","",VLOOKUP(E183,'Org list'!$J$9:$K$636,2,0))</f>
        <v>Wiltshire</v>
      </c>
      <c r="G183" s="212">
        <f ca="1">IFERROR(IF((VLOOKUP($E183,'Res&amp;Reablement Backsheet'!$D$5:$W$182,G$9,FALSE))="","",(VLOOKUP($E183,'Res&amp;Reablement Backsheet'!$D$5:$W$182,G$9,FALSE))),"")</f>
        <v>493.81223041883339</v>
      </c>
      <c r="H183" s="212">
        <f ca="1">IFERROR(IF((VLOOKUP($E183,'Res&amp;Reablement Backsheet'!$D$5:$W$182,H$9,FALSE))="","",(VLOOKUP($E183,'Res&amp;Reablement Backsheet'!$D$5:$W$182,H$9,FALSE))),"")</f>
        <v>540.94458760351711</v>
      </c>
      <c r="I183" s="212">
        <f ca="1">IFERROR(IF((VLOOKUP($E183,'Res&amp;Reablement Backsheet'!$D$5:$W$182,I$9,FALSE))="","",(VLOOKUP($E183,'Res&amp;Reablement Backsheet'!$D$5:$W$182,I$9,FALSE))),"")</f>
        <v>427.83799201369084</v>
      </c>
      <c r="J183" s="232">
        <f t="shared" ca="1" si="16"/>
        <v>65.974238405142557</v>
      </c>
      <c r="K183" s="232">
        <f t="shared" ca="1" si="17"/>
        <v>113.10659558982627</v>
      </c>
    </row>
    <row r="184" spans="1:12">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15"/>
        <v>E06000040</v>
      </c>
      <c r="F184" s="29" t="str">
        <f ca="1">IF(E184="","",VLOOKUP(E184,'Org list'!$J$9:$K$636,2,0))</f>
        <v>Windsor and Maidenhead</v>
      </c>
      <c r="G184" s="212">
        <f ca="1">IFERROR(IF((VLOOKUP($E184,'Res&amp;Reablement Backsheet'!$D$5:$W$182,G$9,FALSE))="","",(VLOOKUP($E184,'Res&amp;Reablement Backsheet'!$D$5:$W$182,G$9,FALSE))),"")</f>
        <v>316.13791051437499</v>
      </c>
      <c r="H184" s="212">
        <f ca="1">IFERROR(IF((VLOOKUP($E184,'Res&amp;Reablement Backsheet'!$D$5:$W$182,H$9,FALSE))="","",(VLOOKUP($E184,'Res&amp;Reablement Backsheet'!$D$5:$W$182,H$9,FALSE))),"")</f>
        <v>568.55696573985767</v>
      </c>
      <c r="I184" s="212">
        <f ca="1">IFERROR(IF((VLOOKUP($E184,'Res&amp;Reablement Backsheet'!$D$5:$W$182,I$9,FALSE))="","",(VLOOKUP($E184,'Res&amp;Reablement Backsheet'!$D$5:$W$182,I$9,FALSE))),"")</f>
        <v>282.44442814173573</v>
      </c>
      <c r="J184" s="232">
        <f t="shared" ca="1" si="16"/>
        <v>33.693482372639266</v>
      </c>
      <c r="K184" s="232">
        <f t="shared" ca="1" si="17"/>
        <v>286.11253759812195</v>
      </c>
    </row>
    <row r="185" spans="1:12">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15"/>
        <v>E08000015</v>
      </c>
      <c r="F185" s="29" t="str">
        <f ca="1">IF(E185="","",VLOOKUP(E185,'Org list'!$J$9:$K$636,2,0))</f>
        <v>Wirral</v>
      </c>
      <c r="G185" s="212">
        <f ca="1">IFERROR(IF((VLOOKUP($E185,'Res&amp;Reablement Backsheet'!$D$5:$W$182,G$9,FALSE))="","",(VLOOKUP($E185,'Res&amp;Reablement Backsheet'!$D$5:$W$182,G$9,FALSE))),"")</f>
        <v>795.36806291316611</v>
      </c>
      <c r="H185" s="212">
        <f ca="1">IFERROR(IF((VLOOKUP($E185,'Res&amp;Reablement Backsheet'!$D$5:$W$182,H$9,FALSE))="","",(VLOOKUP($E185,'Res&amp;Reablement Backsheet'!$D$5:$W$182,H$9,FALSE))),"")</f>
        <v>690.09152173273299</v>
      </c>
      <c r="I185" s="212">
        <f ca="1">IFERROR(IF((VLOOKUP($E185,'Res&amp;Reablement Backsheet'!$D$5:$W$182,I$9,FALSE))="","",(VLOOKUP($E185,'Res&amp;Reablement Backsheet'!$D$5:$W$182,I$9,FALSE))),"")</f>
        <v>743.06229952032015</v>
      </c>
      <c r="J185" s="232">
        <f t="shared" ca="1" si="16"/>
        <v>52.305763392845961</v>
      </c>
      <c r="K185" s="232">
        <f t="shared" ca="1" si="17"/>
        <v>-52.970777787587167</v>
      </c>
    </row>
    <row r="186" spans="1:12">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15"/>
        <v>E06000041</v>
      </c>
      <c r="F186" s="29" t="str">
        <f ca="1">IF(E186="","",VLOOKUP(E186,'Org list'!$J$9:$K$636,2,0))</f>
        <v>Wokingham</v>
      </c>
      <c r="G186" s="212">
        <f ca="1">IFERROR(IF((VLOOKUP($E186,'Res&amp;Reablement Backsheet'!$D$5:$W$182,G$9,FALSE))="","",(VLOOKUP($E186,'Res&amp;Reablement Backsheet'!$D$5:$W$182,G$9,FALSE))),"")</f>
        <v>645.95287070116558</v>
      </c>
      <c r="H186" s="212">
        <f ca="1">IFERROR(IF((VLOOKUP($E186,'Res&amp;Reablement Backsheet'!$D$5:$W$182,H$9,FALSE))="","",(VLOOKUP($E186,'Res&amp;Reablement Backsheet'!$D$5:$W$182,H$9,FALSE))),"")</f>
        <v>395.84364176150427</v>
      </c>
      <c r="I186" s="212">
        <f ca="1">IFERROR(IF((VLOOKUP($E186,'Res&amp;Reablement Backsheet'!$D$5:$W$182,I$9,FALSE))="","",(VLOOKUP($E186,'Res&amp;Reablement Backsheet'!$D$5:$W$182,I$9,FALSE))),"")</f>
        <v>434.72114229165197</v>
      </c>
      <c r="J186" s="232">
        <f t="shared" ca="1" si="16"/>
        <v>211.23172840951361</v>
      </c>
      <c r="K186" s="232">
        <f t="shared" ca="1" si="17"/>
        <v>-38.877500530147699</v>
      </c>
    </row>
    <row r="187" spans="1:12">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15"/>
        <v>E08000031</v>
      </c>
      <c r="F187" s="29" t="str">
        <f ca="1">IF(E187="","",VLOOKUP(E187,'Org list'!$J$9:$K$636,2,0))</f>
        <v>Wolverhampton</v>
      </c>
      <c r="G187" s="212">
        <f ca="1">IFERROR(IF((VLOOKUP($E187,'Res&amp;Reablement Backsheet'!$D$5:$W$182,G$9,FALSE))="","",(VLOOKUP($E187,'Res&amp;Reablement Backsheet'!$D$5:$W$182,G$9,FALSE))),"")</f>
        <v>699.79170079809012</v>
      </c>
      <c r="H187" s="212">
        <f ca="1">IFERROR(IF((VLOOKUP($E187,'Res&amp;Reablement Backsheet'!$D$5:$W$182,H$9,FALSE))="","",(VLOOKUP($E187,'Res&amp;Reablement Backsheet'!$D$5:$W$182,H$9,FALSE))),"")</f>
        <v>585.02611723737675</v>
      </c>
      <c r="I187" s="212">
        <f ca="1">IFERROR(IF((VLOOKUP($E187,'Res&amp;Reablement Backsheet'!$D$5:$W$182,I$9,FALSE))="","",(VLOOKUP($E187,'Res&amp;Reablement Backsheet'!$D$5:$W$182,I$9,FALSE))),"")</f>
        <v>893.78990133488105</v>
      </c>
      <c r="J187" s="232">
        <f t="shared" ca="1" si="16"/>
        <v>-193.99820053679093</v>
      </c>
      <c r="K187" s="232">
        <f t="shared" ca="1" si="17"/>
        <v>-308.7637840975043</v>
      </c>
    </row>
    <row r="188" spans="1:12">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15"/>
        <v>E10000034</v>
      </c>
      <c r="F188" s="29" t="str">
        <f ca="1">IF(E188="","",VLOOKUP(E188,'Org list'!$J$9:$K$636,2,0))</f>
        <v>Worcestershire</v>
      </c>
      <c r="G188" s="212">
        <f ca="1">IFERROR(IF((VLOOKUP($E188,'Res&amp;Reablement Backsheet'!$D$5:$W$182,G$9,FALSE))="","",(VLOOKUP($E188,'Res&amp;Reablement Backsheet'!$D$5:$W$182,G$9,FALSE))),"")</f>
        <v>635.03474718427992</v>
      </c>
      <c r="H188" s="212">
        <f ca="1">IFERROR(IF((VLOOKUP($E188,'Res&amp;Reablement Backsheet'!$D$5:$W$182,H$9,FALSE))="","",(VLOOKUP($E188,'Res&amp;Reablement Backsheet'!$D$5:$W$182,H$9,FALSE))),"")</f>
        <v>548.20194447698259</v>
      </c>
      <c r="I188" s="212">
        <f ca="1">IFERROR(IF((VLOOKUP($E188,'Res&amp;Reablement Backsheet'!$D$5:$W$182,I$9,FALSE))="","",(VLOOKUP($E188,'Res&amp;Reablement Backsheet'!$D$5:$W$182,I$9,FALSE))),"")</f>
        <v>641.91167857561209</v>
      </c>
      <c r="J188" s="232">
        <f t="shared" ca="1" si="16"/>
        <v>-6.8769313913321639</v>
      </c>
      <c r="K188" s="232">
        <f t="shared" ca="1" si="17"/>
        <v>-93.709734098629497</v>
      </c>
    </row>
    <row r="189" spans="1:12"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15"/>
        <v>E06000014</v>
      </c>
      <c r="F189" s="30" t="str">
        <f ca="1">IF(E189="","",VLOOKUP(E189,'Org list'!$J$9:$K$636,2,0))</f>
        <v>York</v>
      </c>
      <c r="G189" s="213">
        <f ca="1">IFERROR(IF((VLOOKUP($E189,'Res&amp;Reablement Backsheet'!$D$5:$W$182,G$9,FALSE))="","",(VLOOKUP($E189,'Res&amp;Reablement Backsheet'!$D$5:$W$182,G$9,FALSE))),"")</f>
        <v>684.1905998161069</v>
      </c>
      <c r="H189" s="213">
        <f ca="1">IFERROR(IF((VLOOKUP($E189,'Res&amp;Reablement Backsheet'!$D$5:$W$182,H$9,FALSE))="","",(VLOOKUP($E189,'Res&amp;Reablement Backsheet'!$D$5:$W$182,H$9,FALSE))),"")</f>
        <v>635.85359337429873</v>
      </c>
      <c r="I189" s="213">
        <f ca="1">IFERROR(IF((VLOOKUP($E189,'Res&amp;Reablement Backsheet'!$D$5:$W$182,I$9,FALSE))="","",(VLOOKUP($E189,'Res&amp;Reablement Backsheet'!$D$5:$W$182,I$9,FALSE))),"")</f>
        <v>649.21186214266629</v>
      </c>
      <c r="J189" s="233">
        <f t="shared" ca="1" si="16"/>
        <v>34.978737673440605</v>
      </c>
      <c r="K189" s="233">
        <f t="shared" ca="1" si="17"/>
        <v>-13.358268768367566</v>
      </c>
    </row>
    <row r="191" spans="1:12">
      <c r="A191" s="25"/>
      <c r="B191" s="25"/>
      <c r="C191" s="25"/>
      <c r="D191" s="25"/>
      <c r="E191" s="27" t="s">
        <v>580</v>
      </c>
      <c r="F191" s="25"/>
      <c r="G191" s="25"/>
      <c r="H191" s="25"/>
      <c r="I191" s="25"/>
      <c r="J191" s="25"/>
      <c r="K191" s="25"/>
      <c r="L191" s="25"/>
    </row>
    <row r="193" spans="5:11" ht="30" customHeight="1">
      <c r="E193" s="294" t="s">
        <v>1935</v>
      </c>
      <c r="F193" s="294"/>
      <c r="G193" s="294"/>
      <c r="H193" s="294"/>
      <c r="I193" s="294"/>
      <c r="J193" s="294"/>
      <c r="K193" s="294"/>
    </row>
    <row r="194" spans="5:11" ht="30" customHeight="1">
      <c r="E194" s="294" t="s">
        <v>1941</v>
      </c>
      <c r="F194" s="294"/>
      <c r="G194" s="294"/>
      <c r="H194" s="294"/>
      <c r="I194" s="294"/>
      <c r="J194" s="294"/>
      <c r="K194" s="294"/>
    </row>
    <row r="195" spans="5:11" ht="30" customHeight="1">
      <c r="E195" s="294" t="s">
        <v>1942</v>
      </c>
      <c r="F195" s="294"/>
      <c r="G195" s="294"/>
      <c r="H195" s="294"/>
      <c r="I195" s="294"/>
      <c r="J195" s="294"/>
      <c r="K195" s="294"/>
    </row>
  </sheetData>
  <sheetProtection password="DCA1" sheet="1" objects="1" scenarios="1"/>
  <mergeCells count="9">
    <mergeCell ref="E195:K195"/>
    <mergeCell ref="E10:F10"/>
    <mergeCell ref="E193:K193"/>
    <mergeCell ref="E194:K194"/>
    <mergeCell ref="B1:K1"/>
    <mergeCell ref="B2:K2"/>
    <mergeCell ref="B10:B11"/>
    <mergeCell ref="C10:C11"/>
    <mergeCell ref="D10:D1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4753" r:id="rId3" name="Drop Down 1">
              <controlPr defaultSize="0" autoLine="0" autoPict="0">
                <anchor moveWithCells="1" sizeWithCells="1">
                  <from>
                    <xdr:col>5</xdr:col>
                    <xdr:colOff>1438275</xdr:colOff>
                    <xdr:row>2</xdr:row>
                    <xdr:rowOff>114300</xdr:rowOff>
                  </from>
                  <to>
                    <xdr:col>7</xdr:col>
                    <xdr:colOff>0</xdr:colOff>
                    <xdr:row>4</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W182"/>
  <sheetViews>
    <sheetView zoomScale="80" zoomScaleNormal="80" workbookViewId="0">
      <selection activeCell="M24" sqref="M24"/>
    </sheetView>
  </sheetViews>
  <sheetFormatPr defaultRowHeight="15"/>
  <cols>
    <col min="6" max="8" width="11.7109375" customWidth="1"/>
    <col min="9" max="14" width="11.7109375" style="228" customWidth="1"/>
    <col min="15" max="17" width="11.7109375" customWidth="1"/>
    <col min="18" max="20" width="11.7109375" style="228" customWidth="1"/>
    <col min="21" max="23" width="11.7109375" customWidth="1"/>
  </cols>
  <sheetData>
    <row r="1" spans="1:23">
      <c r="D1">
        <v>1</v>
      </c>
      <c r="E1">
        <v>2</v>
      </c>
      <c r="F1" s="228">
        <v>3</v>
      </c>
      <c r="G1" s="228">
        <v>4</v>
      </c>
      <c r="H1" s="228">
        <v>5</v>
      </c>
      <c r="I1" s="228">
        <v>6</v>
      </c>
      <c r="J1" s="228">
        <v>7</v>
      </c>
      <c r="K1" s="228">
        <v>8</v>
      </c>
      <c r="L1" s="228">
        <v>9</v>
      </c>
      <c r="M1" s="228">
        <v>10</v>
      </c>
      <c r="N1" s="228">
        <v>11</v>
      </c>
      <c r="O1" s="228">
        <v>12</v>
      </c>
      <c r="P1" s="228">
        <v>13</v>
      </c>
      <c r="Q1" s="228">
        <v>14</v>
      </c>
      <c r="R1" s="228">
        <v>15</v>
      </c>
      <c r="S1" s="228">
        <v>16</v>
      </c>
      <c r="T1" s="228">
        <v>17</v>
      </c>
      <c r="U1" s="228">
        <v>18</v>
      </c>
      <c r="V1" s="228">
        <v>19</v>
      </c>
      <c r="W1" s="228">
        <v>20</v>
      </c>
    </row>
    <row r="2" spans="1:23">
      <c r="F2" s="292" t="s">
        <v>583</v>
      </c>
      <c r="G2" s="292"/>
      <c r="H2" s="292"/>
      <c r="I2" s="292"/>
      <c r="J2" s="292"/>
      <c r="K2" s="292"/>
      <c r="L2" s="292"/>
      <c r="M2" s="292"/>
      <c r="N2" s="292"/>
      <c r="O2" s="292" t="s">
        <v>571</v>
      </c>
      <c r="P2" s="292"/>
      <c r="Q2" s="292"/>
      <c r="R2" s="292"/>
      <c r="S2" s="292"/>
      <c r="T2" s="292"/>
      <c r="U2" s="292"/>
      <c r="V2" s="292"/>
      <c r="W2" s="292"/>
    </row>
    <row r="3" spans="1:23">
      <c r="F3" s="292" t="s">
        <v>1930</v>
      </c>
      <c r="G3" s="292"/>
      <c r="H3" s="292"/>
      <c r="I3" s="292" t="s">
        <v>1931</v>
      </c>
      <c r="J3" s="292"/>
      <c r="K3" s="292"/>
      <c r="L3" s="292" t="s">
        <v>1932</v>
      </c>
      <c r="M3" s="292"/>
      <c r="N3" s="292"/>
      <c r="O3" s="292" t="s">
        <v>1930</v>
      </c>
      <c r="P3" s="292"/>
      <c r="Q3" s="292"/>
      <c r="R3" s="292" t="s">
        <v>1931</v>
      </c>
      <c r="S3" s="292"/>
      <c r="T3" s="292"/>
      <c r="U3" s="292" t="s">
        <v>1932</v>
      </c>
      <c r="V3" s="292"/>
      <c r="W3" s="292"/>
    </row>
    <row r="4" spans="1:23">
      <c r="A4" t="s">
        <v>1122</v>
      </c>
      <c r="B4" t="s">
        <v>1123</v>
      </c>
      <c r="C4" t="s">
        <v>1124</v>
      </c>
      <c r="D4" t="s">
        <v>560</v>
      </c>
      <c r="E4" t="s">
        <v>17</v>
      </c>
      <c r="F4" t="s">
        <v>1927</v>
      </c>
      <c r="G4" t="s">
        <v>1933</v>
      </c>
      <c r="H4" t="s">
        <v>1929</v>
      </c>
      <c r="I4" s="228" t="s">
        <v>1927</v>
      </c>
      <c r="J4" s="228" t="s">
        <v>1933</v>
      </c>
      <c r="K4" s="228" t="s">
        <v>1929</v>
      </c>
      <c r="L4" s="228" t="s">
        <v>1927</v>
      </c>
      <c r="M4" s="228" t="s">
        <v>1933</v>
      </c>
      <c r="N4" s="228" t="s">
        <v>1929</v>
      </c>
      <c r="O4" s="228" t="s">
        <v>1927</v>
      </c>
      <c r="P4" s="228" t="s">
        <v>1928</v>
      </c>
      <c r="Q4" s="228" t="s">
        <v>1929</v>
      </c>
      <c r="R4" s="228" t="s">
        <v>1927</v>
      </c>
      <c r="S4" s="228" t="s">
        <v>1928</v>
      </c>
      <c r="T4" s="228" t="s">
        <v>1929</v>
      </c>
      <c r="U4" s="228" t="s">
        <v>1927</v>
      </c>
      <c r="V4" s="228" t="s">
        <v>1928</v>
      </c>
      <c r="W4" s="228" t="s">
        <v>1929</v>
      </c>
    </row>
    <row r="5" spans="1:23">
      <c r="D5" t="s">
        <v>17</v>
      </c>
      <c r="E5" t="s">
        <v>18</v>
      </c>
      <c r="F5" s="124">
        <f t="shared" ref="F5:V5" si="0">SUM(F$33:F$182)</f>
        <v>61010</v>
      </c>
      <c r="G5" s="124">
        <f t="shared" si="0"/>
        <v>9711572</v>
      </c>
      <c r="H5" s="124">
        <f>IFERROR((F5/G5)*100000,"")</f>
        <v>628.21961264355548</v>
      </c>
      <c r="I5" s="124">
        <f t="shared" si="0"/>
        <v>59330.875</v>
      </c>
      <c r="J5" s="124">
        <f t="shared" si="0"/>
        <v>9882841</v>
      </c>
      <c r="K5" s="124">
        <f>IFERROR((I5/J5)*100000,"")</f>
        <v>600.34230035674966</v>
      </c>
      <c r="L5" s="124">
        <f t="shared" si="0"/>
        <v>60354</v>
      </c>
      <c r="M5" s="124">
        <f t="shared" si="0"/>
        <v>9882841</v>
      </c>
      <c r="N5" s="124">
        <f>IFERROR((L5/M5)*100000,"")</f>
        <v>610.69483967211454</v>
      </c>
      <c r="O5" s="124">
        <f t="shared" si="0"/>
        <v>35160</v>
      </c>
      <c r="P5" s="124">
        <f t="shared" si="0"/>
        <v>42510</v>
      </c>
      <c r="Q5" s="229">
        <f>IFERROR(O5/P5,"")</f>
        <v>0.82709950599858861</v>
      </c>
      <c r="R5" s="124">
        <f t="shared" si="0"/>
        <v>49877.685910015221</v>
      </c>
      <c r="S5" s="124">
        <f t="shared" si="0"/>
        <v>58632.25</v>
      </c>
      <c r="T5" s="229">
        <f>IFERROR(R5/S5,"")</f>
        <v>0.85068688153729766</v>
      </c>
      <c r="U5" s="124">
        <f t="shared" si="0"/>
        <v>33162</v>
      </c>
      <c r="V5" s="124">
        <f t="shared" si="0"/>
        <v>40212</v>
      </c>
      <c r="W5" s="229">
        <f>IFERROR(U5/V5,"")</f>
        <v>0.82467920023873476</v>
      </c>
    </row>
    <row r="6" spans="1:23">
      <c r="D6" t="s">
        <v>23</v>
      </c>
      <c r="E6" t="s">
        <v>24</v>
      </c>
      <c r="F6" s="124">
        <f t="shared" ref="F6:V9" si="1">SUMIFS(F$33:F$182,$A$33:$A$182,$D6)</f>
        <v>20289</v>
      </c>
      <c r="G6" s="124">
        <f t="shared" si="1"/>
        <v>2774405</v>
      </c>
      <c r="H6" s="124">
        <f>IFERROR((F6/G6)*100000,"")</f>
        <v>731.29193466707284</v>
      </c>
      <c r="I6" s="124">
        <f t="shared" si="1"/>
        <v>19516.400000000001</v>
      </c>
      <c r="J6" s="124">
        <f t="shared" si="1"/>
        <v>2818867</v>
      </c>
      <c r="K6" s="124">
        <f t="shared" ref="K6:K69" si="2">IFERROR((I6/J6)*100000,"")</f>
        <v>692.34908919079896</v>
      </c>
      <c r="L6" s="124">
        <f t="shared" si="1"/>
        <v>20934</v>
      </c>
      <c r="M6" s="124">
        <f t="shared" si="1"/>
        <v>2818867</v>
      </c>
      <c r="N6" s="124">
        <f t="shared" ref="N6:N69" si="3">IFERROR((L6/M6)*100000,"")</f>
        <v>742.63879778648663</v>
      </c>
      <c r="O6" s="124">
        <f t="shared" si="1"/>
        <v>11581</v>
      </c>
      <c r="P6" s="124">
        <f t="shared" si="1"/>
        <v>13934</v>
      </c>
      <c r="Q6" s="229">
        <f t="shared" ref="Q6:Q69" si="4">IFERROR(O6/P6,"")</f>
        <v>0.83113248169944021</v>
      </c>
      <c r="R6" s="124">
        <f t="shared" si="1"/>
        <v>16071.595000000001</v>
      </c>
      <c r="S6" s="124">
        <f t="shared" si="1"/>
        <v>18784.25</v>
      </c>
      <c r="T6" s="229">
        <f t="shared" ref="T6:T69" si="5">IFERROR(R6/S6,"")</f>
        <v>0.85558885768662585</v>
      </c>
      <c r="U6" s="124">
        <f t="shared" si="1"/>
        <v>10743</v>
      </c>
      <c r="V6" s="124">
        <f t="shared" si="1"/>
        <v>12929</v>
      </c>
      <c r="W6" s="229">
        <f t="shared" ref="W6:W69" si="6">IFERROR(U6/V6,"")</f>
        <v>0.83092273184314336</v>
      </c>
    </row>
    <row r="7" spans="1:23">
      <c r="D7" t="s">
        <v>33</v>
      </c>
      <c r="E7" t="s">
        <v>34</v>
      </c>
      <c r="F7" s="124">
        <f t="shared" si="1"/>
        <v>18969</v>
      </c>
      <c r="G7" s="124">
        <f t="shared" si="1"/>
        <v>3121008</v>
      </c>
      <c r="H7" s="124">
        <f t="shared" ref="H7:H70" si="7">IFERROR((F7/G7)*100000,"")</f>
        <v>607.78440811430153</v>
      </c>
      <c r="I7" s="124">
        <f t="shared" si="1"/>
        <v>18693.157999999999</v>
      </c>
      <c r="J7" s="124">
        <f t="shared" si="1"/>
        <v>3176704</v>
      </c>
      <c r="K7" s="124">
        <f t="shared" si="2"/>
        <v>588.44506759207025</v>
      </c>
      <c r="L7" s="124">
        <f t="shared" si="1"/>
        <v>18492</v>
      </c>
      <c r="M7" s="124">
        <f t="shared" si="1"/>
        <v>3176704</v>
      </c>
      <c r="N7" s="124">
        <f t="shared" si="3"/>
        <v>582.11278104601502</v>
      </c>
      <c r="O7" s="124">
        <f t="shared" si="1"/>
        <v>9855</v>
      </c>
      <c r="P7" s="124">
        <f t="shared" si="1"/>
        <v>12146</v>
      </c>
      <c r="Q7" s="229">
        <f t="shared" si="4"/>
        <v>0.81137823151654864</v>
      </c>
      <c r="R7" s="124">
        <f t="shared" si="1"/>
        <v>11981.1</v>
      </c>
      <c r="S7" s="124">
        <f t="shared" si="1"/>
        <v>14403</v>
      </c>
      <c r="T7" s="229">
        <f t="shared" si="5"/>
        <v>0.83184753176421578</v>
      </c>
      <c r="U7" s="124">
        <f t="shared" si="1"/>
        <v>8929</v>
      </c>
      <c r="V7" s="124">
        <f t="shared" si="1"/>
        <v>11053</v>
      </c>
      <c r="W7" s="229">
        <f t="shared" si="6"/>
        <v>0.80783497692934048</v>
      </c>
    </row>
    <row r="8" spans="1:23">
      <c r="D8" t="s">
        <v>43</v>
      </c>
      <c r="E8" t="s">
        <v>44</v>
      </c>
      <c r="F8" s="124">
        <f t="shared" si="1"/>
        <v>5172</v>
      </c>
      <c r="G8" s="124">
        <f t="shared" si="1"/>
        <v>1000979</v>
      </c>
      <c r="H8" s="124">
        <f t="shared" si="7"/>
        <v>516.69415642086392</v>
      </c>
      <c r="I8" s="124">
        <f t="shared" si="1"/>
        <v>4777.3469999999998</v>
      </c>
      <c r="J8" s="124">
        <f t="shared" si="1"/>
        <v>1020434</v>
      </c>
      <c r="K8" s="124">
        <f t="shared" si="2"/>
        <v>468.16815198239175</v>
      </c>
      <c r="L8" s="124">
        <f t="shared" si="1"/>
        <v>4474</v>
      </c>
      <c r="M8" s="124">
        <f t="shared" si="1"/>
        <v>1020434</v>
      </c>
      <c r="N8" s="124">
        <f t="shared" si="3"/>
        <v>438.4408986764455</v>
      </c>
      <c r="O8" s="124">
        <f t="shared" si="1"/>
        <v>5041</v>
      </c>
      <c r="P8" s="124">
        <f t="shared" si="1"/>
        <v>5906</v>
      </c>
      <c r="Q8" s="229">
        <f t="shared" si="4"/>
        <v>0.85353877412800538</v>
      </c>
      <c r="R8" s="124">
        <f t="shared" si="1"/>
        <v>8636.9909100152163</v>
      </c>
      <c r="S8" s="124">
        <f t="shared" si="1"/>
        <v>9897</v>
      </c>
      <c r="T8" s="229">
        <f t="shared" si="5"/>
        <v>0.87268777508489603</v>
      </c>
      <c r="U8" s="124">
        <f t="shared" si="1"/>
        <v>4951</v>
      </c>
      <c r="V8" s="124">
        <f t="shared" si="1"/>
        <v>5790</v>
      </c>
      <c r="W8" s="229">
        <f t="shared" si="6"/>
        <v>0.85509499136442146</v>
      </c>
    </row>
    <row r="9" spans="1:23">
      <c r="D9" t="s">
        <v>53</v>
      </c>
      <c r="E9" t="s">
        <v>54</v>
      </c>
      <c r="F9" s="124">
        <f t="shared" si="1"/>
        <v>16580</v>
      </c>
      <c r="G9" s="124">
        <f t="shared" si="1"/>
        <v>2815180</v>
      </c>
      <c r="H9" s="124">
        <f t="shared" si="7"/>
        <v>588.94990728834387</v>
      </c>
      <c r="I9" s="124">
        <f t="shared" si="1"/>
        <v>16343.970000000001</v>
      </c>
      <c r="J9" s="124">
        <f t="shared" si="1"/>
        <v>2866836</v>
      </c>
      <c r="K9" s="124">
        <f t="shared" si="2"/>
        <v>570.10481241340631</v>
      </c>
      <c r="L9" s="124">
        <f t="shared" si="1"/>
        <v>16454</v>
      </c>
      <c r="M9" s="124">
        <f t="shared" si="1"/>
        <v>2866836</v>
      </c>
      <c r="N9" s="124">
        <f t="shared" si="3"/>
        <v>573.94284151587328</v>
      </c>
      <c r="O9" s="124">
        <f t="shared" si="1"/>
        <v>8683</v>
      </c>
      <c r="P9" s="124">
        <f t="shared" si="1"/>
        <v>10524</v>
      </c>
      <c r="Q9" s="229">
        <f t="shared" si="4"/>
        <v>0.82506651463321934</v>
      </c>
      <c r="R9" s="124">
        <f t="shared" si="1"/>
        <v>13188</v>
      </c>
      <c r="S9" s="124">
        <f t="shared" si="1"/>
        <v>15548</v>
      </c>
      <c r="T9" s="229">
        <f t="shared" si="5"/>
        <v>0.84821198868021608</v>
      </c>
      <c r="U9" s="124">
        <f t="shared" si="1"/>
        <v>8539</v>
      </c>
      <c r="V9" s="124">
        <f t="shared" si="1"/>
        <v>10440</v>
      </c>
      <c r="W9" s="229">
        <f t="shared" si="6"/>
        <v>0.817911877394636</v>
      </c>
    </row>
    <row r="10" spans="1:23">
      <c r="D10" t="s">
        <v>27</v>
      </c>
      <c r="E10" t="s">
        <v>28</v>
      </c>
      <c r="F10" s="124">
        <f t="shared" ref="F10:V18" si="8">SUMIFS(F$33:F$182,$B$33:$B$182,$D10)</f>
        <v>4208</v>
      </c>
      <c r="G10" s="124">
        <f t="shared" si="8"/>
        <v>499234</v>
      </c>
      <c r="H10" s="124">
        <f t="shared" si="7"/>
        <v>842.89130948613263</v>
      </c>
      <c r="I10" s="124">
        <f t="shared" si="8"/>
        <v>4011</v>
      </c>
      <c r="J10" s="124">
        <f t="shared" si="8"/>
        <v>507563</v>
      </c>
      <c r="K10" s="124">
        <f t="shared" si="2"/>
        <v>790.24672799238726</v>
      </c>
      <c r="L10" s="124">
        <f t="shared" si="8"/>
        <v>4253</v>
      </c>
      <c r="M10" s="124">
        <f t="shared" si="8"/>
        <v>507563</v>
      </c>
      <c r="N10" s="124">
        <f t="shared" si="3"/>
        <v>837.9255383075598</v>
      </c>
      <c r="O10" s="124">
        <f t="shared" si="8"/>
        <v>2507</v>
      </c>
      <c r="P10" s="124">
        <f t="shared" si="8"/>
        <v>2931</v>
      </c>
      <c r="Q10" s="229">
        <f t="shared" si="4"/>
        <v>0.85533947458205395</v>
      </c>
      <c r="R10" s="124">
        <f t="shared" si="8"/>
        <v>2540</v>
      </c>
      <c r="S10" s="124">
        <f t="shared" si="8"/>
        <v>2896</v>
      </c>
      <c r="T10" s="229">
        <f t="shared" si="5"/>
        <v>0.8770718232044199</v>
      </c>
      <c r="U10" s="124">
        <f t="shared" si="8"/>
        <v>2485</v>
      </c>
      <c r="V10" s="124">
        <f t="shared" si="8"/>
        <v>2913</v>
      </c>
      <c r="W10" s="229">
        <f t="shared" si="6"/>
        <v>0.85307243391692411</v>
      </c>
    </row>
    <row r="11" spans="1:23">
      <c r="D11" t="s">
        <v>37</v>
      </c>
      <c r="E11" t="s">
        <v>38</v>
      </c>
      <c r="F11" s="124">
        <f t="shared" si="8"/>
        <v>9270</v>
      </c>
      <c r="G11" s="124">
        <f t="shared" si="8"/>
        <v>1301451</v>
      </c>
      <c r="H11" s="124">
        <f t="shared" si="7"/>
        <v>712.28190688700533</v>
      </c>
      <c r="I11" s="124">
        <f t="shared" si="8"/>
        <v>9047.4</v>
      </c>
      <c r="J11" s="124">
        <f t="shared" si="8"/>
        <v>1321917</v>
      </c>
      <c r="K11" s="124">
        <f t="shared" si="2"/>
        <v>684.41513347661009</v>
      </c>
      <c r="L11" s="124">
        <f t="shared" si="8"/>
        <v>10166</v>
      </c>
      <c r="M11" s="124">
        <f t="shared" si="8"/>
        <v>1321917</v>
      </c>
      <c r="N11" s="124">
        <f t="shared" si="3"/>
        <v>769.03466707819018</v>
      </c>
      <c r="O11" s="124">
        <f t="shared" si="8"/>
        <v>5129</v>
      </c>
      <c r="P11" s="124">
        <f t="shared" si="8"/>
        <v>6245</v>
      </c>
      <c r="Q11" s="229">
        <f t="shared" si="4"/>
        <v>0.82129703763010409</v>
      </c>
      <c r="R11" s="124">
        <f t="shared" si="8"/>
        <v>8913</v>
      </c>
      <c r="S11" s="124">
        <f t="shared" si="8"/>
        <v>10590</v>
      </c>
      <c r="T11" s="229">
        <f t="shared" si="5"/>
        <v>0.841643059490085</v>
      </c>
      <c r="U11" s="124">
        <f t="shared" si="8"/>
        <v>4834</v>
      </c>
      <c r="V11" s="124">
        <f t="shared" si="8"/>
        <v>5911</v>
      </c>
      <c r="W11" s="229">
        <f t="shared" si="6"/>
        <v>0.81779732701742514</v>
      </c>
    </row>
    <row r="12" spans="1:23">
      <c r="D12" t="s">
        <v>47</v>
      </c>
      <c r="E12" t="s">
        <v>48</v>
      </c>
      <c r="F12" s="124">
        <f t="shared" si="8"/>
        <v>6811</v>
      </c>
      <c r="G12" s="124">
        <f t="shared" si="8"/>
        <v>973720</v>
      </c>
      <c r="H12" s="124">
        <f t="shared" si="7"/>
        <v>699.48239740377119</v>
      </c>
      <c r="I12" s="124">
        <f t="shared" si="8"/>
        <v>6458</v>
      </c>
      <c r="J12" s="124">
        <f t="shared" si="8"/>
        <v>989387</v>
      </c>
      <c r="K12" s="124">
        <f t="shared" si="2"/>
        <v>652.72739585217914</v>
      </c>
      <c r="L12" s="124">
        <f t="shared" si="8"/>
        <v>6515</v>
      </c>
      <c r="M12" s="124">
        <f t="shared" si="8"/>
        <v>989387</v>
      </c>
      <c r="N12" s="124">
        <f t="shared" si="3"/>
        <v>658.48853886295251</v>
      </c>
      <c r="O12" s="124">
        <f t="shared" si="8"/>
        <v>3945</v>
      </c>
      <c r="P12" s="124">
        <f t="shared" si="8"/>
        <v>4758</v>
      </c>
      <c r="Q12" s="229">
        <f t="shared" si="4"/>
        <v>0.82912988650693564</v>
      </c>
      <c r="R12" s="124">
        <f t="shared" si="8"/>
        <v>4618.5950000000003</v>
      </c>
      <c r="S12" s="124">
        <f t="shared" si="8"/>
        <v>5298.25</v>
      </c>
      <c r="T12" s="229">
        <f t="shared" si="5"/>
        <v>0.87172085122446097</v>
      </c>
      <c r="U12" s="124">
        <f t="shared" si="8"/>
        <v>3424</v>
      </c>
      <c r="V12" s="124">
        <f t="shared" si="8"/>
        <v>4105</v>
      </c>
      <c r="W12" s="229">
        <f t="shared" si="6"/>
        <v>0.8341047503045067</v>
      </c>
    </row>
    <row r="13" spans="1:23">
      <c r="D13" t="s">
        <v>57</v>
      </c>
      <c r="E13" t="s">
        <v>58</v>
      </c>
      <c r="F13" s="124">
        <f t="shared" si="8"/>
        <v>5377</v>
      </c>
      <c r="G13" s="124">
        <f t="shared" si="8"/>
        <v>877477</v>
      </c>
      <c r="H13" s="124">
        <f t="shared" si="7"/>
        <v>612.7795942229825</v>
      </c>
      <c r="I13" s="124">
        <f t="shared" si="8"/>
        <v>5385.808</v>
      </c>
      <c r="J13" s="124">
        <f t="shared" si="8"/>
        <v>895689</v>
      </c>
      <c r="K13" s="124">
        <f t="shared" si="2"/>
        <v>601.30335417762194</v>
      </c>
      <c r="L13" s="124">
        <f t="shared" si="8"/>
        <v>5450</v>
      </c>
      <c r="M13" s="124">
        <f t="shared" ref="I13:V18" si="9">SUMIFS(M$33:M$182,$B$33:$B$182,$D13)</f>
        <v>895689</v>
      </c>
      <c r="N13" s="124">
        <f t="shared" si="3"/>
        <v>608.47012746611824</v>
      </c>
      <c r="O13" s="124">
        <f t="shared" si="9"/>
        <v>2409</v>
      </c>
      <c r="P13" s="124">
        <f t="shared" si="9"/>
        <v>2992</v>
      </c>
      <c r="Q13" s="229">
        <f t="shared" si="4"/>
        <v>0.80514705882352944</v>
      </c>
      <c r="R13" s="124">
        <f t="shared" si="9"/>
        <v>3941</v>
      </c>
      <c r="S13" s="124">
        <f t="shared" si="9"/>
        <v>4854</v>
      </c>
      <c r="T13" s="229">
        <f t="shared" si="5"/>
        <v>0.81190770498557885</v>
      </c>
      <c r="U13" s="124">
        <f t="shared" si="9"/>
        <v>2188</v>
      </c>
      <c r="V13" s="124">
        <f t="shared" si="9"/>
        <v>2665</v>
      </c>
      <c r="W13" s="229">
        <f t="shared" si="6"/>
        <v>0.8210131332082552</v>
      </c>
    </row>
    <row r="14" spans="1:23">
      <c r="D14" t="s">
        <v>65</v>
      </c>
      <c r="E14" t="s">
        <v>66</v>
      </c>
      <c r="F14" s="124">
        <f t="shared" si="8"/>
        <v>6761</v>
      </c>
      <c r="G14" s="124">
        <f t="shared" si="8"/>
        <v>1045961</v>
      </c>
      <c r="H14" s="124">
        <f t="shared" si="7"/>
        <v>646.39121343912439</v>
      </c>
      <c r="I14" s="124">
        <f t="shared" si="9"/>
        <v>6314.75</v>
      </c>
      <c r="J14" s="124">
        <f t="shared" si="9"/>
        <v>1061571</v>
      </c>
      <c r="K14" s="124">
        <f t="shared" si="2"/>
        <v>594.84952019224329</v>
      </c>
      <c r="L14" s="124">
        <f t="shared" si="9"/>
        <v>6702</v>
      </c>
      <c r="M14" s="124">
        <f t="shared" si="9"/>
        <v>1061571</v>
      </c>
      <c r="N14" s="124">
        <f t="shared" si="3"/>
        <v>631.3284744967599</v>
      </c>
      <c r="O14" s="124">
        <f t="shared" si="9"/>
        <v>3670</v>
      </c>
      <c r="P14" s="124">
        <f t="shared" si="9"/>
        <v>4578</v>
      </c>
      <c r="Q14" s="229">
        <f t="shared" si="4"/>
        <v>0.80166011358671907</v>
      </c>
      <c r="R14" s="124">
        <f t="shared" si="9"/>
        <v>4081</v>
      </c>
      <c r="S14" s="124">
        <f t="shared" si="9"/>
        <v>4839</v>
      </c>
      <c r="T14" s="229">
        <f t="shared" si="5"/>
        <v>0.84335606530274854</v>
      </c>
      <c r="U14" s="124">
        <f t="shared" si="9"/>
        <v>3124</v>
      </c>
      <c r="V14" s="124">
        <f t="shared" si="9"/>
        <v>3895</v>
      </c>
      <c r="W14" s="229">
        <f t="shared" si="6"/>
        <v>0.8020539152759949</v>
      </c>
    </row>
    <row r="15" spans="1:23">
      <c r="D15" t="s">
        <v>73</v>
      </c>
      <c r="E15" t="s">
        <v>74</v>
      </c>
      <c r="F15" s="124">
        <f t="shared" si="8"/>
        <v>6638</v>
      </c>
      <c r="G15" s="124">
        <f t="shared" si="8"/>
        <v>1164077</v>
      </c>
      <c r="H15" s="124">
        <f t="shared" si="7"/>
        <v>570.23719221322983</v>
      </c>
      <c r="I15" s="124">
        <f t="shared" si="9"/>
        <v>6791</v>
      </c>
      <c r="J15" s="124">
        <f t="shared" si="9"/>
        <v>1184757</v>
      </c>
      <c r="K15" s="124">
        <f t="shared" si="2"/>
        <v>573.19771058537742</v>
      </c>
      <c r="L15" s="124">
        <f t="shared" si="9"/>
        <v>6205</v>
      </c>
      <c r="M15" s="124">
        <f t="shared" si="9"/>
        <v>1184757</v>
      </c>
      <c r="N15" s="124">
        <f t="shared" si="3"/>
        <v>523.73609102963724</v>
      </c>
      <c r="O15" s="124">
        <f t="shared" si="9"/>
        <v>3624</v>
      </c>
      <c r="P15" s="124">
        <f t="shared" si="9"/>
        <v>4385</v>
      </c>
      <c r="Q15" s="229">
        <f t="shared" si="4"/>
        <v>0.82645381984036492</v>
      </c>
      <c r="R15" s="124">
        <f t="shared" si="9"/>
        <v>3724.1</v>
      </c>
      <c r="S15" s="124">
        <f t="shared" si="9"/>
        <v>4435</v>
      </c>
      <c r="T15" s="229">
        <f t="shared" si="5"/>
        <v>0.83970687711386693</v>
      </c>
      <c r="U15" s="124">
        <f t="shared" si="9"/>
        <v>3470</v>
      </c>
      <c r="V15" s="124">
        <f t="shared" si="9"/>
        <v>4302</v>
      </c>
      <c r="W15" s="229">
        <f t="shared" si="6"/>
        <v>0.80660158066015808</v>
      </c>
    </row>
    <row r="16" spans="1:23">
      <c r="D16" t="s">
        <v>81</v>
      </c>
      <c r="E16" t="s">
        <v>82</v>
      </c>
      <c r="F16" s="124">
        <f t="shared" si="8"/>
        <v>5172</v>
      </c>
      <c r="G16" s="124">
        <f t="shared" si="8"/>
        <v>1000979</v>
      </c>
      <c r="H16" s="124">
        <f t="shared" si="7"/>
        <v>516.69415642086392</v>
      </c>
      <c r="I16" s="124">
        <f t="shared" si="9"/>
        <v>4777.3469999999998</v>
      </c>
      <c r="J16" s="124">
        <f t="shared" si="9"/>
        <v>1020434</v>
      </c>
      <c r="K16" s="124">
        <f t="shared" si="2"/>
        <v>468.16815198239175</v>
      </c>
      <c r="L16" s="124">
        <f t="shared" si="9"/>
        <v>4474</v>
      </c>
      <c r="M16" s="124">
        <f t="shared" si="9"/>
        <v>1020434</v>
      </c>
      <c r="N16" s="124">
        <f t="shared" si="3"/>
        <v>438.4408986764455</v>
      </c>
      <c r="O16" s="124">
        <f t="shared" si="9"/>
        <v>5041</v>
      </c>
      <c r="P16" s="124">
        <f t="shared" si="9"/>
        <v>5906</v>
      </c>
      <c r="Q16" s="229">
        <f t="shared" si="4"/>
        <v>0.85353877412800538</v>
      </c>
      <c r="R16" s="124">
        <f t="shared" si="9"/>
        <v>8636.9909100152163</v>
      </c>
      <c r="S16" s="124">
        <f t="shared" si="9"/>
        <v>9897</v>
      </c>
      <c r="T16" s="229">
        <f t="shared" si="5"/>
        <v>0.87268777508489603</v>
      </c>
      <c r="U16" s="124">
        <f t="shared" si="9"/>
        <v>4951</v>
      </c>
      <c r="V16" s="124">
        <f t="shared" si="9"/>
        <v>5790</v>
      </c>
      <c r="W16" s="229">
        <f t="shared" si="6"/>
        <v>0.85509499136442146</v>
      </c>
    </row>
    <row r="17" spans="4:23">
      <c r="D17" t="s">
        <v>89</v>
      </c>
      <c r="E17" t="s">
        <v>90</v>
      </c>
      <c r="F17" s="124">
        <f t="shared" si="8"/>
        <v>9685</v>
      </c>
      <c r="G17" s="124">
        <f t="shared" si="8"/>
        <v>1679754</v>
      </c>
      <c r="H17" s="124">
        <f t="shared" si="7"/>
        <v>576.57252192880628</v>
      </c>
      <c r="I17" s="124">
        <f t="shared" si="9"/>
        <v>9673.57</v>
      </c>
      <c r="J17" s="124">
        <f t="shared" si="9"/>
        <v>1710669</v>
      </c>
      <c r="K17" s="124">
        <f t="shared" si="2"/>
        <v>565.48461449877209</v>
      </c>
      <c r="L17" s="124">
        <f t="shared" si="9"/>
        <v>9670</v>
      </c>
      <c r="M17" s="124">
        <f t="shared" si="9"/>
        <v>1710669</v>
      </c>
      <c r="N17" s="124">
        <f t="shared" si="3"/>
        <v>565.27592421444479</v>
      </c>
      <c r="O17" s="124">
        <f t="shared" si="9"/>
        <v>4739</v>
      </c>
      <c r="P17" s="124">
        <f t="shared" si="9"/>
        <v>5847</v>
      </c>
      <c r="Q17" s="229">
        <f t="shared" si="4"/>
        <v>0.81050111168120409</v>
      </c>
      <c r="R17" s="124">
        <f t="shared" si="9"/>
        <v>6024</v>
      </c>
      <c r="S17" s="124">
        <f t="shared" si="9"/>
        <v>7209</v>
      </c>
      <c r="T17" s="229">
        <f t="shared" si="5"/>
        <v>0.83562213899292548</v>
      </c>
      <c r="U17" s="124">
        <f t="shared" si="9"/>
        <v>4816</v>
      </c>
      <c r="V17" s="124">
        <f t="shared" si="9"/>
        <v>6012</v>
      </c>
      <c r="W17" s="229">
        <f t="shared" si="6"/>
        <v>0.80106453759148366</v>
      </c>
    </row>
    <row r="18" spans="4:23">
      <c r="D18" t="s">
        <v>97</v>
      </c>
      <c r="E18" t="s">
        <v>98</v>
      </c>
      <c r="F18" s="124">
        <f t="shared" si="8"/>
        <v>7088</v>
      </c>
      <c r="G18" s="124">
        <f t="shared" si="8"/>
        <v>1168919</v>
      </c>
      <c r="H18" s="124">
        <f t="shared" si="7"/>
        <v>606.37221227475982</v>
      </c>
      <c r="I18" s="124">
        <f t="shared" si="9"/>
        <v>6872</v>
      </c>
      <c r="J18" s="124">
        <f t="shared" si="9"/>
        <v>1190854</v>
      </c>
      <c r="K18" s="124">
        <f t="shared" si="2"/>
        <v>577.06486269517507</v>
      </c>
      <c r="L18" s="124">
        <f t="shared" si="9"/>
        <v>6919</v>
      </c>
      <c r="M18" s="124">
        <f t="shared" si="9"/>
        <v>1190854</v>
      </c>
      <c r="N18" s="124">
        <f t="shared" si="3"/>
        <v>581.01161015540106</v>
      </c>
      <c r="O18" s="124">
        <f t="shared" si="9"/>
        <v>4096</v>
      </c>
      <c r="P18" s="124">
        <f t="shared" si="9"/>
        <v>4868</v>
      </c>
      <c r="Q18" s="229">
        <f t="shared" si="4"/>
        <v>0.84141331142152831</v>
      </c>
      <c r="R18" s="124">
        <f t="shared" si="9"/>
        <v>7399</v>
      </c>
      <c r="S18" s="124">
        <f t="shared" si="9"/>
        <v>8614</v>
      </c>
      <c r="T18" s="229">
        <f t="shared" si="5"/>
        <v>0.85895054562340378</v>
      </c>
      <c r="U18" s="124">
        <f t="shared" si="9"/>
        <v>3870</v>
      </c>
      <c r="V18" s="124">
        <f t="shared" si="9"/>
        <v>4619</v>
      </c>
      <c r="W18" s="229">
        <f t="shared" si="6"/>
        <v>0.83784368911019702</v>
      </c>
    </row>
    <row r="19" spans="4:23">
      <c r="D19" t="s">
        <v>25</v>
      </c>
      <c r="E19" t="s">
        <v>26</v>
      </c>
      <c r="F19" s="124">
        <f t="shared" ref="F19:G31" si="10">SUMIFS(F$33:F$182,$C$33:$C$182,$D19)</f>
        <v>6811</v>
      </c>
      <c r="G19" s="124">
        <f t="shared" si="10"/>
        <v>973720</v>
      </c>
      <c r="H19" s="124">
        <f t="shared" si="7"/>
        <v>699.48239740377119</v>
      </c>
      <c r="I19" s="124">
        <f t="shared" ref="I19:V31" si="11">SUMIFS(I$33:I$182,$C$33:$C$182,$D19)</f>
        <v>6458</v>
      </c>
      <c r="J19" s="124">
        <f t="shared" si="11"/>
        <v>989387</v>
      </c>
      <c r="K19" s="124">
        <f t="shared" si="2"/>
        <v>652.72739585217914</v>
      </c>
      <c r="L19" s="124">
        <f t="shared" si="11"/>
        <v>6515</v>
      </c>
      <c r="M19" s="124">
        <f t="shared" si="11"/>
        <v>989387</v>
      </c>
      <c r="N19" s="124">
        <f t="shared" si="3"/>
        <v>658.48853886295251</v>
      </c>
      <c r="O19" s="124">
        <f t="shared" si="11"/>
        <v>3945</v>
      </c>
      <c r="P19" s="124">
        <f t="shared" si="11"/>
        <v>4758</v>
      </c>
      <c r="Q19" s="229">
        <f t="shared" si="4"/>
        <v>0.82912988650693564</v>
      </c>
      <c r="R19" s="124">
        <f t="shared" si="11"/>
        <v>4618.5950000000003</v>
      </c>
      <c r="S19" s="124">
        <f t="shared" si="11"/>
        <v>5298.25</v>
      </c>
      <c r="T19" s="229">
        <f t="shared" si="5"/>
        <v>0.87172085122446097</v>
      </c>
      <c r="U19" s="124">
        <f t="shared" si="11"/>
        <v>3424</v>
      </c>
      <c r="V19" s="124">
        <f t="shared" si="11"/>
        <v>4105</v>
      </c>
      <c r="W19" s="229">
        <f t="shared" si="6"/>
        <v>0.8341047503045067</v>
      </c>
    </row>
    <row r="20" spans="4:23">
      <c r="D20" t="s">
        <v>35</v>
      </c>
      <c r="E20" t="s">
        <v>36</v>
      </c>
      <c r="F20" s="124">
        <f t="shared" si="10"/>
        <v>4774</v>
      </c>
      <c r="G20" s="124">
        <f t="shared" si="10"/>
        <v>614440</v>
      </c>
      <c r="H20" s="124">
        <f t="shared" si="7"/>
        <v>776.96764533559008</v>
      </c>
      <c r="I20" s="124">
        <f t="shared" si="11"/>
        <v>4526</v>
      </c>
      <c r="J20" s="124">
        <f t="shared" si="11"/>
        <v>624796</v>
      </c>
      <c r="K20" s="124">
        <f t="shared" si="2"/>
        <v>724.39644299899487</v>
      </c>
      <c r="L20" s="124">
        <f t="shared" si="11"/>
        <v>5037</v>
      </c>
      <c r="M20" s="124">
        <f t="shared" si="11"/>
        <v>624796</v>
      </c>
      <c r="N20" s="124">
        <f t="shared" si="3"/>
        <v>806.18313817630064</v>
      </c>
      <c r="O20" s="124">
        <f t="shared" si="11"/>
        <v>2811</v>
      </c>
      <c r="P20" s="124">
        <f t="shared" si="11"/>
        <v>3286</v>
      </c>
      <c r="Q20" s="229">
        <f t="shared" si="4"/>
        <v>0.85544735240413872</v>
      </c>
      <c r="R20" s="124">
        <f t="shared" si="11"/>
        <v>2979</v>
      </c>
      <c r="S20" s="124">
        <f t="shared" si="11"/>
        <v>3378</v>
      </c>
      <c r="T20" s="229">
        <f t="shared" si="5"/>
        <v>0.88188277087033751</v>
      </c>
      <c r="U20" s="124">
        <f t="shared" si="11"/>
        <v>2666</v>
      </c>
      <c r="V20" s="124">
        <f t="shared" si="11"/>
        <v>3126</v>
      </c>
      <c r="W20" s="229">
        <f t="shared" si="6"/>
        <v>0.85284708893154193</v>
      </c>
    </row>
    <row r="21" spans="4:23">
      <c r="D21" t="s">
        <v>45</v>
      </c>
      <c r="E21" t="s">
        <v>46</v>
      </c>
      <c r="F21" s="124">
        <f t="shared" si="10"/>
        <v>3492</v>
      </c>
      <c r="G21" s="124">
        <f t="shared" si="10"/>
        <v>468549</v>
      </c>
      <c r="H21" s="124">
        <f t="shared" si="7"/>
        <v>745.27957588213826</v>
      </c>
      <c r="I21" s="124">
        <f t="shared" si="11"/>
        <v>3346</v>
      </c>
      <c r="J21" s="124">
        <f t="shared" si="11"/>
        <v>476895</v>
      </c>
      <c r="K21" s="124">
        <f t="shared" si="2"/>
        <v>701.62195032449495</v>
      </c>
      <c r="L21" s="124">
        <f t="shared" si="11"/>
        <v>3513</v>
      </c>
      <c r="M21" s="124">
        <f t="shared" si="11"/>
        <v>476895</v>
      </c>
      <c r="N21" s="124">
        <f t="shared" si="3"/>
        <v>736.64014091152137</v>
      </c>
      <c r="O21" s="124">
        <f t="shared" si="11"/>
        <v>1989</v>
      </c>
      <c r="P21" s="124">
        <f t="shared" si="11"/>
        <v>2379</v>
      </c>
      <c r="Q21" s="229">
        <f t="shared" si="4"/>
        <v>0.83606557377049184</v>
      </c>
      <c r="R21" s="124">
        <f t="shared" si="11"/>
        <v>3127</v>
      </c>
      <c r="S21" s="124">
        <f t="shared" si="11"/>
        <v>3804</v>
      </c>
      <c r="T21" s="229">
        <f t="shared" si="5"/>
        <v>0.82202944269190326</v>
      </c>
      <c r="U21" s="124">
        <f t="shared" si="11"/>
        <v>1573</v>
      </c>
      <c r="V21" s="124">
        <f t="shared" si="11"/>
        <v>1938</v>
      </c>
      <c r="W21" s="229">
        <f t="shared" si="6"/>
        <v>0.81166150670794635</v>
      </c>
    </row>
    <row r="22" spans="4:23">
      <c r="D22" t="s">
        <v>105</v>
      </c>
      <c r="E22" t="s">
        <v>106</v>
      </c>
      <c r="F22" s="124">
        <f t="shared" si="10"/>
        <v>3169</v>
      </c>
      <c r="G22" s="124">
        <f t="shared" si="10"/>
        <v>431065</v>
      </c>
      <c r="H22" s="124">
        <f t="shared" si="7"/>
        <v>735.15595095867218</v>
      </c>
      <c r="I22" s="124">
        <f t="shared" si="11"/>
        <v>3099.4</v>
      </c>
      <c r="J22" s="124">
        <f t="shared" si="11"/>
        <v>436558</v>
      </c>
      <c r="K22" s="124">
        <f t="shared" si="2"/>
        <v>709.96293734165909</v>
      </c>
      <c r="L22" s="124">
        <f t="shared" si="11"/>
        <v>3580</v>
      </c>
      <c r="M22" s="124">
        <f t="shared" si="11"/>
        <v>436558</v>
      </c>
      <c r="N22" s="124">
        <f t="shared" si="3"/>
        <v>820.05140210464583</v>
      </c>
      <c r="O22" s="124">
        <f t="shared" si="11"/>
        <v>1947</v>
      </c>
      <c r="P22" s="124">
        <f t="shared" si="11"/>
        <v>2444</v>
      </c>
      <c r="Q22" s="229">
        <f t="shared" si="4"/>
        <v>0.79664484451718498</v>
      </c>
      <c r="R22" s="124">
        <f t="shared" si="11"/>
        <v>4071</v>
      </c>
      <c r="S22" s="124">
        <f t="shared" si="11"/>
        <v>4814</v>
      </c>
      <c r="T22" s="229">
        <f t="shared" si="5"/>
        <v>0.84565849605317822</v>
      </c>
      <c r="U22" s="124">
        <f t="shared" si="11"/>
        <v>2033</v>
      </c>
      <c r="V22" s="124">
        <f t="shared" si="11"/>
        <v>2523</v>
      </c>
      <c r="W22" s="229">
        <f t="shared" si="6"/>
        <v>0.80578676179151798</v>
      </c>
    </row>
    <row r="23" spans="4:23">
      <c r="D23" t="s">
        <v>111</v>
      </c>
      <c r="E23" t="s">
        <v>112</v>
      </c>
      <c r="F23" s="124">
        <f t="shared" si="10"/>
        <v>2043</v>
      </c>
      <c r="G23" s="124">
        <f t="shared" si="10"/>
        <v>286631</v>
      </c>
      <c r="H23" s="124">
        <f t="shared" si="7"/>
        <v>712.76309959494961</v>
      </c>
      <c r="I23" s="124">
        <f t="shared" si="11"/>
        <v>2087</v>
      </c>
      <c r="J23" s="124">
        <f t="shared" si="11"/>
        <v>291231</v>
      </c>
      <c r="K23" s="124">
        <f t="shared" si="2"/>
        <v>716.61327262551038</v>
      </c>
      <c r="L23" s="124">
        <f t="shared" si="11"/>
        <v>2289</v>
      </c>
      <c r="M23" s="124">
        <f t="shared" si="11"/>
        <v>291231</v>
      </c>
      <c r="N23" s="124">
        <f t="shared" si="3"/>
        <v>785.97402062280457</v>
      </c>
      <c r="O23" s="124">
        <f t="shared" si="11"/>
        <v>889</v>
      </c>
      <c r="P23" s="124">
        <f t="shared" si="11"/>
        <v>1067</v>
      </c>
      <c r="Q23" s="229">
        <f t="shared" si="4"/>
        <v>0.83317713214620426</v>
      </c>
      <c r="R23" s="124">
        <f t="shared" si="11"/>
        <v>1276</v>
      </c>
      <c r="S23" s="124">
        <f t="shared" si="11"/>
        <v>1490</v>
      </c>
      <c r="T23" s="229">
        <f t="shared" si="5"/>
        <v>0.85637583892617453</v>
      </c>
      <c r="U23" s="124">
        <f t="shared" si="11"/>
        <v>1047</v>
      </c>
      <c r="V23" s="124">
        <f t="shared" si="11"/>
        <v>1237</v>
      </c>
      <c r="W23" s="229">
        <f t="shared" si="6"/>
        <v>0.84640258690379955</v>
      </c>
    </row>
    <row r="24" spans="4:23">
      <c r="D24" t="s">
        <v>55</v>
      </c>
      <c r="E24" t="s">
        <v>56</v>
      </c>
      <c r="F24" s="124">
        <f t="shared" si="10"/>
        <v>4682</v>
      </c>
      <c r="G24" s="124">
        <f t="shared" si="10"/>
        <v>724539</v>
      </c>
      <c r="H24" s="124">
        <f t="shared" si="7"/>
        <v>646.20400006072828</v>
      </c>
      <c r="I24" s="124">
        <f t="shared" si="11"/>
        <v>4673.558</v>
      </c>
      <c r="J24" s="124">
        <f t="shared" si="11"/>
        <v>738100</v>
      </c>
      <c r="K24" s="124">
        <f t="shared" si="2"/>
        <v>633.18764395068422</v>
      </c>
      <c r="L24" s="124">
        <f t="shared" si="11"/>
        <v>4620</v>
      </c>
      <c r="M24" s="124">
        <f t="shared" si="11"/>
        <v>738100</v>
      </c>
      <c r="N24" s="124">
        <f t="shared" si="3"/>
        <v>625.93144560357678</v>
      </c>
      <c r="O24" s="124">
        <f t="shared" si="11"/>
        <v>1492</v>
      </c>
      <c r="P24" s="124">
        <f t="shared" si="11"/>
        <v>1826</v>
      </c>
      <c r="Q24" s="229">
        <f t="shared" si="4"/>
        <v>0.81708652792990144</v>
      </c>
      <c r="R24" s="124">
        <f t="shared" si="11"/>
        <v>1775</v>
      </c>
      <c r="S24" s="124">
        <f t="shared" si="11"/>
        <v>2095</v>
      </c>
      <c r="T24" s="229">
        <f t="shared" si="5"/>
        <v>0.847255369928401</v>
      </c>
      <c r="U24" s="124">
        <f t="shared" si="11"/>
        <v>1368</v>
      </c>
      <c r="V24" s="124">
        <f t="shared" si="11"/>
        <v>1678</v>
      </c>
      <c r="W24" s="229">
        <f t="shared" si="6"/>
        <v>0.81525625744934449</v>
      </c>
    </row>
    <row r="25" spans="4:23">
      <c r="D25" t="s">
        <v>63</v>
      </c>
      <c r="E25" t="s">
        <v>64</v>
      </c>
      <c r="F25" s="124">
        <f t="shared" si="10"/>
        <v>4730</v>
      </c>
      <c r="G25" s="124">
        <f t="shared" si="10"/>
        <v>723470</v>
      </c>
      <c r="H25" s="124">
        <f t="shared" si="7"/>
        <v>653.79352288277323</v>
      </c>
      <c r="I25" s="124">
        <f t="shared" si="11"/>
        <v>4292</v>
      </c>
      <c r="J25" s="124">
        <f t="shared" si="11"/>
        <v>732802</v>
      </c>
      <c r="K25" s="124">
        <f t="shared" si="2"/>
        <v>585.69709143806926</v>
      </c>
      <c r="L25" s="124">
        <f t="shared" si="11"/>
        <v>4754</v>
      </c>
      <c r="M25" s="124">
        <f t="shared" si="11"/>
        <v>732802</v>
      </c>
      <c r="N25" s="124">
        <f t="shared" si="3"/>
        <v>648.74277089855104</v>
      </c>
      <c r="O25" s="124">
        <f t="shared" si="11"/>
        <v>3012</v>
      </c>
      <c r="P25" s="124">
        <f t="shared" si="11"/>
        <v>3758</v>
      </c>
      <c r="Q25" s="229">
        <f t="shared" si="4"/>
        <v>0.80149015433741355</v>
      </c>
      <c r="R25" s="124">
        <f t="shared" si="11"/>
        <v>3464</v>
      </c>
      <c r="S25" s="124">
        <f t="shared" si="11"/>
        <v>4106</v>
      </c>
      <c r="T25" s="229">
        <f t="shared" si="5"/>
        <v>0.84364344861178764</v>
      </c>
      <c r="U25" s="124">
        <f t="shared" si="11"/>
        <v>2440</v>
      </c>
      <c r="V25" s="124">
        <f t="shared" si="11"/>
        <v>3042</v>
      </c>
      <c r="W25" s="229">
        <f t="shared" si="6"/>
        <v>0.8021038790269559</v>
      </c>
    </row>
    <row r="26" spans="4:23">
      <c r="D26" t="s">
        <v>71</v>
      </c>
      <c r="E26" t="s">
        <v>72</v>
      </c>
      <c r="F26" s="124">
        <f t="shared" si="10"/>
        <v>4640</v>
      </c>
      <c r="G26" s="124">
        <f t="shared" si="10"/>
        <v>804818</v>
      </c>
      <c r="H26" s="124">
        <f t="shared" si="7"/>
        <v>576.52786095738418</v>
      </c>
      <c r="I26" s="124">
        <f t="shared" si="11"/>
        <v>4694.6000000000004</v>
      </c>
      <c r="J26" s="124">
        <f t="shared" si="11"/>
        <v>822008</v>
      </c>
      <c r="K26" s="124">
        <f t="shared" si="2"/>
        <v>571.11366312736618</v>
      </c>
      <c r="L26" s="124">
        <f t="shared" si="11"/>
        <v>4584</v>
      </c>
      <c r="M26" s="124">
        <f t="shared" si="11"/>
        <v>822008</v>
      </c>
      <c r="N26" s="124">
        <f t="shared" si="3"/>
        <v>557.65880624032866</v>
      </c>
      <c r="O26" s="124">
        <f t="shared" si="11"/>
        <v>2272</v>
      </c>
      <c r="P26" s="124">
        <f t="shared" si="11"/>
        <v>2784</v>
      </c>
      <c r="Q26" s="229">
        <f t="shared" si="4"/>
        <v>0.81609195402298851</v>
      </c>
      <c r="R26" s="124">
        <f t="shared" si="11"/>
        <v>3638</v>
      </c>
      <c r="S26" s="124">
        <f t="shared" si="11"/>
        <v>4488</v>
      </c>
      <c r="T26" s="229">
        <f t="shared" si="5"/>
        <v>0.81060606060606055</v>
      </c>
      <c r="U26" s="124">
        <f t="shared" si="11"/>
        <v>2301</v>
      </c>
      <c r="V26" s="124">
        <f t="shared" si="11"/>
        <v>2800</v>
      </c>
      <c r="W26" s="229">
        <f t="shared" si="6"/>
        <v>0.82178571428571423</v>
      </c>
    </row>
    <row r="27" spans="4:23">
      <c r="D27" t="s">
        <v>79</v>
      </c>
      <c r="E27" t="s">
        <v>80</v>
      </c>
      <c r="F27" s="124">
        <f t="shared" si="10"/>
        <v>4917</v>
      </c>
      <c r="G27" s="124">
        <f t="shared" si="10"/>
        <v>868181</v>
      </c>
      <c r="H27" s="124">
        <f t="shared" si="7"/>
        <v>566.35655468156983</v>
      </c>
      <c r="I27" s="124">
        <f t="shared" si="11"/>
        <v>5033</v>
      </c>
      <c r="J27" s="124">
        <f t="shared" si="11"/>
        <v>883794</v>
      </c>
      <c r="K27" s="124">
        <f t="shared" si="2"/>
        <v>569.47659748764977</v>
      </c>
      <c r="L27" s="124">
        <f t="shared" si="11"/>
        <v>4534</v>
      </c>
      <c r="M27" s="124">
        <f t="shared" si="11"/>
        <v>883794</v>
      </c>
      <c r="N27" s="124">
        <f t="shared" si="3"/>
        <v>513.01547645718347</v>
      </c>
      <c r="O27" s="124">
        <f t="shared" si="11"/>
        <v>3079</v>
      </c>
      <c r="P27" s="124">
        <f t="shared" si="11"/>
        <v>3778</v>
      </c>
      <c r="Q27" s="229">
        <f t="shared" si="4"/>
        <v>0.81498147167813662</v>
      </c>
      <c r="R27" s="124">
        <f t="shared" si="11"/>
        <v>3104.1</v>
      </c>
      <c r="S27" s="124">
        <f t="shared" si="11"/>
        <v>3714</v>
      </c>
      <c r="T27" s="229">
        <f t="shared" si="5"/>
        <v>0.83578352180936988</v>
      </c>
      <c r="U27" s="124">
        <f t="shared" si="11"/>
        <v>2820</v>
      </c>
      <c r="V27" s="124">
        <f t="shared" si="11"/>
        <v>3533</v>
      </c>
      <c r="W27" s="229">
        <f t="shared" si="6"/>
        <v>0.79818850834984434</v>
      </c>
    </row>
    <row r="28" spans="4:23">
      <c r="D28" t="s">
        <v>87</v>
      </c>
      <c r="E28" t="s">
        <v>88</v>
      </c>
      <c r="F28" s="124">
        <f t="shared" si="10"/>
        <v>4004</v>
      </c>
      <c r="G28" s="124">
        <f t="shared" si="10"/>
        <v>689289</v>
      </c>
      <c r="H28" s="124">
        <f t="shared" si="7"/>
        <v>580.88842270803684</v>
      </c>
      <c r="I28" s="124">
        <f t="shared" si="11"/>
        <v>3893</v>
      </c>
      <c r="J28" s="124">
        <f t="shared" si="11"/>
        <v>702166</v>
      </c>
      <c r="K28" s="124">
        <f t="shared" si="2"/>
        <v>554.42730066679383</v>
      </c>
      <c r="L28" s="124">
        <f t="shared" si="11"/>
        <v>4081</v>
      </c>
      <c r="M28" s="124">
        <f t="shared" si="11"/>
        <v>702166</v>
      </c>
      <c r="N28" s="124">
        <f t="shared" si="3"/>
        <v>581.2015962037467</v>
      </c>
      <c r="O28" s="124">
        <f t="shared" si="11"/>
        <v>2121</v>
      </c>
      <c r="P28" s="124">
        <f t="shared" si="11"/>
        <v>2494</v>
      </c>
      <c r="Q28" s="229">
        <f t="shared" si="4"/>
        <v>0.85044105854049723</v>
      </c>
      <c r="R28" s="124">
        <f t="shared" si="11"/>
        <v>3589</v>
      </c>
      <c r="S28" s="124">
        <f t="shared" si="11"/>
        <v>4127</v>
      </c>
      <c r="T28" s="229">
        <f t="shared" si="5"/>
        <v>0.86963896292706566</v>
      </c>
      <c r="U28" s="124">
        <f t="shared" si="11"/>
        <v>2299</v>
      </c>
      <c r="V28" s="124">
        <f t="shared" si="11"/>
        <v>2654</v>
      </c>
      <c r="W28" s="229">
        <f t="shared" si="6"/>
        <v>0.8662396382818387</v>
      </c>
    </row>
    <row r="29" spans="4:23">
      <c r="D29" t="s">
        <v>95</v>
      </c>
      <c r="E29" t="s">
        <v>96</v>
      </c>
      <c r="F29" s="124">
        <f t="shared" si="10"/>
        <v>5124</v>
      </c>
      <c r="G29" s="124">
        <f t="shared" si="10"/>
        <v>920183</v>
      </c>
      <c r="H29" s="124">
        <f t="shared" si="7"/>
        <v>556.84575785468758</v>
      </c>
      <c r="I29" s="124">
        <f t="shared" si="11"/>
        <v>5231</v>
      </c>
      <c r="J29" s="124">
        <f t="shared" si="11"/>
        <v>935818</v>
      </c>
      <c r="K29" s="124">
        <f t="shared" si="2"/>
        <v>558.97621118636323</v>
      </c>
      <c r="L29" s="124">
        <f t="shared" si="11"/>
        <v>5346</v>
      </c>
      <c r="M29" s="124">
        <f t="shared" si="11"/>
        <v>935818</v>
      </c>
      <c r="N29" s="124">
        <f t="shared" si="3"/>
        <v>571.26492544490486</v>
      </c>
      <c r="O29" s="124">
        <f t="shared" si="11"/>
        <v>2602</v>
      </c>
      <c r="P29" s="124">
        <f t="shared" si="11"/>
        <v>3099</v>
      </c>
      <c r="Q29" s="229">
        <f t="shared" si="4"/>
        <v>0.83962568570506613</v>
      </c>
      <c r="R29" s="124">
        <f t="shared" si="11"/>
        <v>2610</v>
      </c>
      <c r="S29" s="124">
        <f t="shared" si="11"/>
        <v>3131</v>
      </c>
      <c r="T29" s="229">
        <f t="shared" si="5"/>
        <v>0.83359948898115621</v>
      </c>
      <c r="U29" s="124">
        <f t="shared" si="11"/>
        <v>2419</v>
      </c>
      <c r="V29" s="124">
        <f t="shared" si="11"/>
        <v>3037</v>
      </c>
      <c r="W29" s="229">
        <f t="shared" si="6"/>
        <v>0.79650971353309186</v>
      </c>
    </row>
    <row r="30" spans="4:23">
      <c r="D30" t="s">
        <v>99</v>
      </c>
      <c r="E30" t="s">
        <v>100</v>
      </c>
      <c r="F30" s="124">
        <f t="shared" si="10"/>
        <v>3680</v>
      </c>
      <c r="G30" s="124">
        <f t="shared" si="10"/>
        <v>640634</v>
      </c>
      <c r="H30" s="124">
        <f t="shared" si="7"/>
        <v>574.43095433586097</v>
      </c>
      <c r="I30" s="124">
        <f t="shared" si="11"/>
        <v>3724.9700000000003</v>
      </c>
      <c r="J30" s="124">
        <f t="shared" si="11"/>
        <v>654137</v>
      </c>
      <c r="K30" s="124">
        <f t="shared" si="2"/>
        <v>569.44799025280645</v>
      </c>
      <c r="L30" s="124">
        <f t="shared" si="11"/>
        <v>3419</v>
      </c>
      <c r="M30" s="124">
        <f t="shared" si="11"/>
        <v>654137</v>
      </c>
      <c r="N30" s="124">
        <f t="shared" si="3"/>
        <v>522.67338493312559</v>
      </c>
      <c r="O30" s="124">
        <f t="shared" si="11"/>
        <v>2141</v>
      </c>
      <c r="P30" s="124">
        <f t="shared" si="11"/>
        <v>2706</v>
      </c>
      <c r="Q30" s="229">
        <f t="shared" si="4"/>
        <v>0.79120473022912052</v>
      </c>
      <c r="R30" s="124">
        <f t="shared" si="11"/>
        <v>2746</v>
      </c>
      <c r="S30" s="124">
        <f t="shared" si="11"/>
        <v>3309</v>
      </c>
      <c r="T30" s="229">
        <f t="shared" si="5"/>
        <v>0.82985796313085525</v>
      </c>
      <c r="U30" s="124">
        <f t="shared" si="11"/>
        <v>2027</v>
      </c>
      <c r="V30" s="124">
        <f t="shared" si="11"/>
        <v>2491</v>
      </c>
      <c r="W30" s="229">
        <f t="shared" si="6"/>
        <v>0.81372942593336006</v>
      </c>
    </row>
    <row r="31" spans="4:23">
      <c r="D31" t="s">
        <v>117</v>
      </c>
      <c r="E31" t="s">
        <v>118</v>
      </c>
      <c r="F31" s="124">
        <f t="shared" si="10"/>
        <v>3772</v>
      </c>
      <c r="G31" s="124">
        <f t="shared" si="10"/>
        <v>565074</v>
      </c>
      <c r="H31" s="124">
        <f t="shared" si="7"/>
        <v>667.5231916527747</v>
      </c>
      <c r="I31" s="124">
        <f t="shared" si="11"/>
        <v>3495</v>
      </c>
      <c r="J31" s="124">
        <f t="shared" si="11"/>
        <v>574715</v>
      </c>
      <c r="K31" s="124">
        <f t="shared" si="2"/>
        <v>608.12750667722264</v>
      </c>
      <c r="L31" s="124">
        <f t="shared" si="11"/>
        <v>3608</v>
      </c>
      <c r="M31" s="124">
        <f t="shared" si="11"/>
        <v>574715</v>
      </c>
      <c r="N31" s="124">
        <f t="shared" si="3"/>
        <v>627.78942606335318</v>
      </c>
      <c r="O31" s="124">
        <f t="shared" si="11"/>
        <v>1819</v>
      </c>
      <c r="P31" s="124">
        <f t="shared" si="11"/>
        <v>2225</v>
      </c>
      <c r="Q31" s="229">
        <f t="shared" si="4"/>
        <v>0.81752808988764047</v>
      </c>
      <c r="R31" s="124">
        <f t="shared" si="11"/>
        <v>4243</v>
      </c>
      <c r="S31" s="124">
        <f t="shared" si="11"/>
        <v>4981</v>
      </c>
      <c r="T31" s="229">
        <f t="shared" si="5"/>
        <v>0.85183698052599877</v>
      </c>
      <c r="U31" s="124">
        <f t="shared" si="11"/>
        <v>1794</v>
      </c>
      <c r="V31" s="124">
        <f t="shared" si="11"/>
        <v>2258</v>
      </c>
      <c r="W31" s="229">
        <f t="shared" si="6"/>
        <v>0.7945084145261293</v>
      </c>
    </row>
    <row r="32" spans="4:23">
      <c r="D32" t="s">
        <v>121</v>
      </c>
      <c r="E32" t="s">
        <v>122</v>
      </c>
      <c r="F32" s="124">
        <f t="shared" ref="F32:V32" si="12">SUMIFS(F$33:F$182,$C$33:$C$182,$D32)</f>
        <v>5172</v>
      </c>
      <c r="G32" s="124">
        <f t="shared" si="12"/>
        <v>1000979</v>
      </c>
      <c r="H32" s="124">
        <f t="shared" si="7"/>
        <v>516.69415642086392</v>
      </c>
      <c r="I32" s="124">
        <f t="shared" si="12"/>
        <v>4777.3469999999998</v>
      </c>
      <c r="J32" s="124">
        <f t="shared" si="12"/>
        <v>1020434</v>
      </c>
      <c r="K32" s="124">
        <f t="shared" si="2"/>
        <v>468.16815198239175</v>
      </c>
      <c r="L32" s="124">
        <f t="shared" si="12"/>
        <v>4474</v>
      </c>
      <c r="M32" s="124">
        <f t="shared" si="12"/>
        <v>1020434</v>
      </c>
      <c r="N32" s="124">
        <f t="shared" si="3"/>
        <v>438.4408986764455</v>
      </c>
      <c r="O32" s="124">
        <f t="shared" si="12"/>
        <v>5041</v>
      </c>
      <c r="P32" s="124">
        <f t="shared" si="12"/>
        <v>5906</v>
      </c>
      <c r="Q32" s="229">
        <f t="shared" si="4"/>
        <v>0.85353877412800538</v>
      </c>
      <c r="R32" s="124">
        <f t="shared" si="12"/>
        <v>8636.9909100152163</v>
      </c>
      <c r="S32" s="124">
        <f t="shared" si="12"/>
        <v>9897</v>
      </c>
      <c r="T32" s="229">
        <f t="shared" si="5"/>
        <v>0.87268777508489603</v>
      </c>
      <c r="U32" s="124">
        <f t="shared" si="12"/>
        <v>4951</v>
      </c>
      <c r="V32" s="124">
        <f t="shared" si="12"/>
        <v>5790</v>
      </c>
      <c r="W32" s="229">
        <f t="shared" si="6"/>
        <v>0.85509499136442146</v>
      </c>
    </row>
    <row r="33" spans="1:23">
      <c r="A33" t="s">
        <v>43</v>
      </c>
      <c r="B33" t="s">
        <v>81</v>
      </c>
      <c r="C33" t="s">
        <v>121</v>
      </c>
      <c r="D33" t="s">
        <v>21</v>
      </c>
      <c r="E33" t="s">
        <v>22</v>
      </c>
      <c r="F33" s="125">
        <v>179</v>
      </c>
      <c r="G33" s="125">
        <v>19640</v>
      </c>
      <c r="H33" s="124">
        <f t="shared" si="7"/>
        <v>911.40529531568234</v>
      </c>
      <c r="I33" s="125">
        <v>170</v>
      </c>
      <c r="J33" s="125">
        <v>19820</v>
      </c>
      <c r="K33" s="124">
        <f t="shared" si="2"/>
        <v>857.71947527749739</v>
      </c>
      <c r="L33" s="125">
        <v>145</v>
      </c>
      <c r="M33" s="125">
        <v>19820</v>
      </c>
      <c r="N33" s="124">
        <f t="shared" si="3"/>
        <v>731.58425832492435</v>
      </c>
      <c r="O33" s="125">
        <v>99</v>
      </c>
      <c r="P33" s="125">
        <v>123</v>
      </c>
      <c r="Q33" s="229">
        <f t="shared" si="4"/>
        <v>0.80487804878048785</v>
      </c>
      <c r="R33" s="125">
        <v>210</v>
      </c>
      <c r="S33" s="125">
        <v>300</v>
      </c>
      <c r="T33" s="229">
        <f t="shared" si="5"/>
        <v>0.7</v>
      </c>
      <c r="U33" s="125">
        <v>102</v>
      </c>
      <c r="V33" s="125">
        <v>115</v>
      </c>
      <c r="W33" s="229">
        <f t="shared" si="6"/>
        <v>0.88695652173913042</v>
      </c>
    </row>
    <row r="34" spans="1:23">
      <c r="A34" t="s">
        <v>43</v>
      </c>
      <c r="B34" t="s">
        <v>81</v>
      </c>
      <c r="C34" t="s">
        <v>121</v>
      </c>
      <c r="D34" t="s">
        <v>31</v>
      </c>
      <c r="E34" t="s">
        <v>32</v>
      </c>
      <c r="F34" s="125">
        <v>273</v>
      </c>
      <c r="G34" s="125">
        <v>52988</v>
      </c>
      <c r="H34" s="124">
        <f t="shared" si="7"/>
        <v>515.21099116781159</v>
      </c>
      <c r="I34" s="125">
        <v>290</v>
      </c>
      <c r="J34" s="125">
        <v>54205</v>
      </c>
      <c r="K34" s="124">
        <f t="shared" si="2"/>
        <v>535.00599575684896</v>
      </c>
      <c r="L34" s="125">
        <v>136</v>
      </c>
      <c r="M34" s="125">
        <v>54205</v>
      </c>
      <c r="N34" s="124">
        <f t="shared" si="3"/>
        <v>250.89936352734989</v>
      </c>
      <c r="O34" s="125">
        <v>296</v>
      </c>
      <c r="P34" s="125">
        <v>427</v>
      </c>
      <c r="Q34" s="229">
        <f t="shared" si="4"/>
        <v>0.69320843091334894</v>
      </c>
      <c r="R34" s="125">
        <v>330</v>
      </c>
      <c r="S34" s="125">
        <v>405</v>
      </c>
      <c r="T34" s="229">
        <f t="shared" si="5"/>
        <v>0.81481481481481477</v>
      </c>
      <c r="U34" s="125">
        <v>180</v>
      </c>
      <c r="V34" s="125">
        <v>249</v>
      </c>
      <c r="W34" s="229">
        <f t="shared" si="6"/>
        <v>0.72289156626506024</v>
      </c>
    </row>
    <row r="35" spans="1:23">
      <c r="A35" t="s">
        <v>23</v>
      </c>
      <c r="B35" t="s">
        <v>47</v>
      </c>
      <c r="C35" t="s">
        <v>25</v>
      </c>
      <c r="D35" t="s">
        <v>41</v>
      </c>
      <c r="E35" t="s">
        <v>42</v>
      </c>
      <c r="F35" s="125">
        <v>307</v>
      </c>
      <c r="G35" s="125">
        <v>44847</v>
      </c>
      <c r="H35" s="124">
        <f t="shared" si="7"/>
        <v>684.54969117220776</v>
      </c>
      <c r="I35" s="125">
        <v>308</v>
      </c>
      <c r="J35" s="125">
        <v>45732</v>
      </c>
      <c r="K35" s="124">
        <f t="shared" si="2"/>
        <v>673.48902300358611</v>
      </c>
      <c r="L35" s="125">
        <v>328</v>
      </c>
      <c r="M35" s="125">
        <v>45732</v>
      </c>
      <c r="N35" s="124">
        <f t="shared" si="3"/>
        <v>717.22207644537741</v>
      </c>
      <c r="O35" s="125">
        <v>207</v>
      </c>
      <c r="P35" s="125">
        <v>229</v>
      </c>
      <c r="Q35" s="229">
        <f t="shared" si="4"/>
        <v>0.90393013100436681</v>
      </c>
      <c r="R35" s="125">
        <v>243.595</v>
      </c>
      <c r="S35" s="125">
        <v>283.25</v>
      </c>
      <c r="T35" s="229">
        <f t="shared" si="5"/>
        <v>0.86</v>
      </c>
      <c r="U35" s="125">
        <v>116</v>
      </c>
      <c r="V35" s="125">
        <v>138</v>
      </c>
      <c r="W35" s="229">
        <f t="shared" si="6"/>
        <v>0.84057971014492749</v>
      </c>
    </row>
    <row r="36" spans="1:23">
      <c r="A36" t="s">
        <v>53</v>
      </c>
      <c r="B36" t="s">
        <v>97</v>
      </c>
      <c r="C36" t="s">
        <v>99</v>
      </c>
      <c r="D36" t="s">
        <v>51</v>
      </c>
      <c r="E36" t="s">
        <v>52</v>
      </c>
      <c r="F36" s="125">
        <v>241</v>
      </c>
      <c r="G36" s="125">
        <v>34964</v>
      </c>
      <c r="H36" s="124">
        <f t="shared" si="7"/>
        <v>689.28040269991993</v>
      </c>
      <c r="I36" s="125">
        <v>248</v>
      </c>
      <c r="J36" s="125">
        <v>35346</v>
      </c>
      <c r="K36" s="124">
        <f t="shared" si="2"/>
        <v>701.63526283030615</v>
      </c>
      <c r="L36" s="125">
        <v>243</v>
      </c>
      <c r="M36" s="125">
        <v>35346</v>
      </c>
      <c r="N36" s="124">
        <f t="shared" si="3"/>
        <v>687.48939059582415</v>
      </c>
      <c r="O36" s="125">
        <v>187</v>
      </c>
      <c r="P36" s="125">
        <v>216</v>
      </c>
      <c r="Q36" s="229">
        <f t="shared" si="4"/>
        <v>0.8657407407407407</v>
      </c>
      <c r="R36" s="125">
        <v>114</v>
      </c>
      <c r="S36" s="125">
        <v>130</v>
      </c>
      <c r="T36" s="229">
        <f t="shared" si="5"/>
        <v>0.87692307692307692</v>
      </c>
      <c r="U36" s="125">
        <v>200</v>
      </c>
      <c r="V36" s="125">
        <v>219</v>
      </c>
      <c r="W36" s="229">
        <f t="shared" si="6"/>
        <v>0.91324200913242004</v>
      </c>
    </row>
    <row r="37" spans="1:23">
      <c r="A37" t="s">
        <v>33</v>
      </c>
      <c r="B37" t="s">
        <v>73</v>
      </c>
      <c r="C37" t="s">
        <v>71</v>
      </c>
      <c r="D37" t="s">
        <v>61</v>
      </c>
      <c r="E37" t="s">
        <v>62</v>
      </c>
      <c r="F37" s="125">
        <v>200</v>
      </c>
      <c r="G37" s="125">
        <v>28669</v>
      </c>
      <c r="H37" s="124">
        <f t="shared" si="7"/>
        <v>697.61763577383238</v>
      </c>
      <c r="I37" s="125">
        <v>194</v>
      </c>
      <c r="J37" s="125">
        <v>29253</v>
      </c>
      <c r="K37" s="124">
        <f t="shared" si="2"/>
        <v>663.17984480224254</v>
      </c>
      <c r="L37" s="125">
        <v>227</v>
      </c>
      <c r="M37" s="125">
        <v>29253</v>
      </c>
      <c r="N37" s="124">
        <f t="shared" si="3"/>
        <v>775.98878747478886</v>
      </c>
      <c r="O37" s="125">
        <v>23</v>
      </c>
      <c r="P37" s="125">
        <v>35</v>
      </c>
      <c r="Q37" s="229">
        <f t="shared" si="4"/>
        <v>0.65714285714285714</v>
      </c>
      <c r="R37" s="125">
        <v>80</v>
      </c>
      <c r="S37" s="125">
        <v>100</v>
      </c>
      <c r="T37" s="229">
        <f t="shared" si="5"/>
        <v>0.8</v>
      </c>
      <c r="U37" s="125">
        <v>110</v>
      </c>
      <c r="V37" s="125">
        <v>137</v>
      </c>
      <c r="W37" s="229">
        <f t="shared" si="6"/>
        <v>0.8029197080291971</v>
      </c>
    </row>
    <row r="38" spans="1:23">
      <c r="A38" t="s">
        <v>43</v>
      </c>
      <c r="B38" t="s">
        <v>81</v>
      </c>
      <c r="C38" t="s">
        <v>121</v>
      </c>
      <c r="D38" t="s">
        <v>69</v>
      </c>
      <c r="E38" t="s">
        <v>70</v>
      </c>
      <c r="F38" s="125">
        <v>233</v>
      </c>
      <c r="G38" s="125">
        <v>40122</v>
      </c>
      <c r="H38" s="124">
        <f t="shared" si="7"/>
        <v>580.7287772294502</v>
      </c>
      <c r="I38" s="125">
        <v>233</v>
      </c>
      <c r="J38" s="125">
        <v>40384</v>
      </c>
      <c r="K38" s="124">
        <f t="shared" si="2"/>
        <v>576.96117274167989</v>
      </c>
      <c r="L38" s="125">
        <v>210</v>
      </c>
      <c r="M38" s="125">
        <v>40384</v>
      </c>
      <c r="N38" s="124">
        <f t="shared" si="3"/>
        <v>520.00792393026938</v>
      </c>
      <c r="O38" s="125">
        <v>105</v>
      </c>
      <c r="P38" s="125">
        <v>119</v>
      </c>
      <c r="Q38" s="229">
        <f t="shared" si="4"/>
        <v>0.88235294117647056</v>
      </c>
      <c r="R38" s="125">
        <v>108</v>
      </c>
      <c r="S38" s="125">
        <v>120</v>
      </c>
      <c r="T38" s="229">
        <f t="shared" si="5"/>
        <v>0.9</v>
      </c>
      <c r="U38" s="125">
        <v>107</v>
      </c>
      <c r="V38" s="125">
        <v>125</v>
      </c>
      <c r="W38" s="229">
        <f t="shared" si="6"/>
        <v>0.85599999999999998</v>
      </c>
    </row>
    <row r="39" spans="1:23">
      <c r="A39" t="s">
        <v>33</v>
      </c>
      <c r="B39" t="s">
        <v>65</v>
      </c>
      <c r="C39" t="s">
        <v>63</v>
      </c>
      <c r="D39" t="s">
        <v>77</v>
      </c>
      <c r="E39" t="s">
        <v>78</v>
      </c>
      <c r="F39" s="125">
        <v>961</v>
      </c>
      <c r="G39" s="125">
        <v>145054</v>
      </c>
      <c r="H39" s="124">
        <f t="shared" si="7"/>
        <v>662.51189212293355</v>
      </c>
      <c r="I39" s="125">
        <v>720</v>
      </c>
      <c r="J39" s="125">
        <v>145865</v>
      </c>
      <c r="K39" s="124">
        <f t="shared" si="2"/>
        <v>493.60710245775198</v>
      </c>
      <c r="L39" s="125">
        <v>805</v>
      </c>
      <c r="M39" s="125">
        <v>145865</v>
      </c>
      <c r="N39" s="124">
        <f t="shared" si="3"/>
        <v>551.88016316456992</v>
      </c>
      <c r="O39" s="125">
        <v>592</v>
      </c>
      <c r="P39" s="125">
        <v>787</v>
      </c>
      <c r="Q39" s="229">
        <f t="shared" si="4"/>
        <v>0.75222363405336723</v>
      </c>
      <c r="R39" s="125">
        <v>472</v>
      </c>
      <c r="S39" s="125">
        <v>589</v>
      </c>
      <c r="T39" s="229">
        <f t="shared" si="5"/>
        <v>0.80135823429541597</v>
      </c>
      <c r="U39" s="125">
        <v>566</v>
      </c>
      <c r="V39" s="125">
        <v>730</v>
      </c>
      <c r="W39" s="229">
        <f t="shared" si="6"/>
        <v>0.77534246575342469</v>
      </c>
    </row>
    <row r="40" spans="1:23">
      <c r="A40" t="s">
        <v>23</v>
      </c>
      <c r="B40" t="s">
        <v>37</v>
      </c>
      <c r="C40" t="s">
        <v>111</v>
      </c>
      <c r="D40" t="s">
        <v>85</v>
      </c>
      <c r="E40" t="s">
        <v>86</v>
      </c>
      <c r="F40" s="125">
        <v>66</v>
      </c>
      <c r="G40" s="125">
        <v>20863</v>
      </c>
      <c r="H40" s="124">
        <f t="shared" si="7"/>
        <v>316.34951828596076</v>
      </c>
      <c r="I40" s="125">
        <v>185</v>
      </c>
      <c r="J40" s="125">
        <v>21109</v>
      </c>
      <c r="K40" s="124">
        <f t="shared" si="2"/>
        <v>876.40342981666583</v>
      </c>
      <c r="L40" s="125">
        <v>230</v>
      </c>
      <c r="M40" s="125">
        <v>21109</v>
      </c>
      <c r="N40" s="124">
        <f t="shared" si="3"/>
        <v>1089.5826424747738</v>
      </c>
      <c r="O40" s="125">
        <v>86</v>
      </c>
      <c r="P40" s="125">
        <v>96</v>
      </c>
      <c r="Q40" s="229">
        <f t="shared" si="4"/>
        <v>0.89583333333333337</v>
      </c>
      <c r="R40" s="125">
        <v>375</v>
      </c>
      <c r="S40" s="125">
        <v>400</v>
      </c>
      <c r="T40" s="229">
        <f t="shared" si="5"/>
        <v>0.9375</v>
      </c>
      <c r="U40" s="125">
        <v>107</v>
      </c>
      <c r="V40" s="125">
        <v>115</v>
      </c>
      <c r="W40" s="229">
        <f t="shared" si="6"/>
        <v>0.93043478260869561</v>
      </c>
    </row>
    <row r="41" spans="1:23">
      <c r="A41" t="s">
        <v>23</v>
      </c>
      <c r="B41" t="s">
        <v>37</v>
      </c>
      <c r="C41" t="s">
        <v>111</v>
      </c>
      <c r="D41" t="s">
        <v>93</v>
      </c>
      <c r="E41" t="s">
        <v>94</v>
      </c>
      <c r="F41" s="125">
        <v>280</v>
      </c>
      <c r="G41" s="125">
        <v>28464</v>
      </c>
      <c r="H41" s="124">
        <f t="shared" si="7"/>
        <v>983.698707138842</v>
      </c>
      <c r="I41" s="125">
        <v>253</v>
      </c>
      <c r="J41" s="125">
        <v>28524</v>
      </c>
      <c r="K41" s="124">
        <f t="shared" si="2"/>
        <v>886.97237414107417</v>
      </c>
      <c r="L41" s="125">
        <v>264</v>
      </c>
      <c r="M41" s="125">
        <v>28524</v>
      </c>
      <c r="N41" s="124">
        <f t="shared" si="3"/>
        <v>925.53639040807741</v>
      </c>
      <c r="O41" s="125">
        <v>75</v>
      </c>
      <c r="P41" s="125">
        <v>96</v>
      </c>
      <c r="Q41" s="229">
        <f t="shared" si="4"/>
        <v>0.78125</v>
      </c>
      <c r="R41" s="125">
        <v>81</v>
      </c>
      <c r="S41" s="125">
        <v>90</v>
      </c>
      <c r="T41" s="229">
        <f t="shared" si="5"/>
        <v>0.9</v>
      </c>
      <c r="U41" s="125">
        <v>120</v>
      </c>
      <c r="V41" s="125">
        <v>143</v>
      </c>
      <c r="W41" s="229">
        <f t="shared" si="6"/>
        <v>0.83916083916083917</v>
      </c>
    </row>
    <row r="42" spans="1:23">
      <c r="A42" t="s">
        <v>23</v>
      </c>
      <c r="B42" t="s">
        <v>37</v>
      </c>
      <c r="C42" t="s">
        <v>105</v>
      </c>
      <c r="D42" t="s">
        <v>671</v>
      </c>
      <c r="E42" t="s">
        <v>672</v>
      </c>
      <c r="F42" s="125">
        <v>464</v>
      </c>
      <c r="G42" s="125">
        <v>47454</v>
      </c>
      <c r="H42" s="124">
        <f t="shared" si="7"/>
        <v>977.78901673199312</v>
      </c>
      <c r="I42" s="125">
        <v>375</v>
      </c>
      <c r="J42" s="125">
        <v>47995</v>
      </c>
      <c r="K42" s="124">
        <f t="shared" si="2"/>
        <v>781.33138868632159</v>
      </c>
      <c r="L42" s="125">
        <v>650</v>
      </c>
      <c r="M42" s="125">
        <v>47995</v>
      </c>
      <c r="N42" s="124">
        <f t="shared" si="3"/>
        <v>1354.3077403896241</v>
      </c>
      <c r="O42" s="125">
        <v>108</v>
      </c>
      <c r="P42" s="125">
        <v>154</v>
      </c>
      <c r="Q42" s="229">
        <f t="shared" si="4"/>
        <v>0.70129870129870131</v>
      </c>
      <c r="R42" s="125">
        <v>1895</v>
      </c>
      <c r="S42" s="125">
        <v>2139</v>
      </c>
      <c r="T42" s="229">
        <f t="shared" si="5"/>
        <v>0.88592800374006542</v>
      </c>
      <c r="U42" s="125">
        <v>139</v>
      </c>
      <c r="V42" s="125">
        <v>221</v>
      </c>
      <c r="W42" s="229">
        <f t="shared" si="6"/>
        <v>0.62895927601809953</v>
      </c>
    </row>
    <row r="43" spans="1:23">
      <c r="A43" t="s">
        <v>53</v>
      </c>
      <c r="B43" t="s">
        <v>97</v>
      </c>
      <c r="C43" t="s">
        <v>117</v>
      </c>
      <c r="D43" t="s">
        <v>103</v>
      </c>
      <c r="E43" t="s">
        <v>104</v>
      </c>
      <c r="F43" s="125">
        <v>589</v>
      </c>
      <c r="G43" s="125">
        <v>67899</v>
      </c>
      <c r="H43" s="124">
        <f t="shared" si="7"/>
        <v>867.46491111798412</v>
      </c>
      <c r="I43" s="125">
        <v>410</v>
      </c>
      <c r="J43" s="125">
        <v>68559</v>
      </c>
      <c r="K43" s="124">
        <f t="shared" si="2"/>
        <v>598.02505870855759</v>
      </c>
      <c r="L43" s="125">
        <v>469</v>
      </c>
      <c r="M43" s="125">
        <v>68559</v>
      </c>
      <c r="N43" s="124">
        <f t="shared" si="3"/>
        <v>684.08232325442327</v>
      </c>
      <c r="O43" s="125">
        <v>498</v>
      </c>
      <c r="P43" s="125">
        <v>623</v>
      </c>
      <c r="Q43" s="229">
        <f t="shared" si="4"/>
        <v>0.7993579454253612</v>
      </c>
      <c r="R43" s="125">
        <v>1931</v>
      </c>
      <c r="S43" s="125">
        <v>2300</v>
      </c>
      <c r="T43" s="229">
        <f t="shared" si="5"/>
        <v>0.8395652173913043</v>
      </c>
      <c r="U43" s="125">
        <v>490</v>
      </c>
      <c r="V43" s="125">
        <v>642</v>
      </c>
      <c r="W43" s="229">
        <f t="shared" si="6"/>
        <v>0.76323987538940807</v>
      </c>
    </row>
    <row r="44" spans="1:23">
      <c r="A44" t="s">
        <v>53</v>
      </c>
      <c r="B44" t="s">
        <v>89</v>
      </c>
      <c r="C44" t="s">
        <v>99</v>
      </c>
      <c r="D44" t="s">
        <v>109</v>
      </c>
      <c r="E44" t="s">
        <v>110</v>
      </c>
      <c r="F44" s="125">
        <v>117</v>
      </c>
      <c r="G44" s="125">
        <v>16298</v>
      </c>
      <c r="H44" s="124">
        <f t="shared" si="7"/>
        <v>717.87949441649278</v>
      </c>
      <c r="I44" s="125">
        <v>100.97</v>
      </c>
      <c r="J44" s="125">
        <v>16687</v>
      </c>
      <c r="K44" s="124">
        <f t="shared" si="2"/>
        <v>605.08180020375141</v>
      </c>
      <c r="L44" s="125">
        <v>122</v>
      </c>
      <c r="M44" s="125">
        <v>16687</v>
      </c>
      <c r="N44" s="124">
        <f t="shared" si="3"/>
        <v>731.10804818121892</v>
      </c>
      <c r="O44" s="125">
        <v>39</v>
      </c>
      <c r="P44" s="125">
        <v>67</v>
      </c>
      <c r="Q44" s="229">
        <f t="shared" si="4"/>
        <v>0.58208955223880599</v>
      </c>
      <c r="R44" s="125">
        <v>65</v>
      </c>
      <c r="S44" s="125">
        <v>80</v>
      </c>
      <c r="T44" s="229">
        <f t="shared" si="5"/>
        <v>0.8125</v>
      </c>
      <c r="U44" s="125">
        <v>89</v>
      </c>
      <c r="V44" s="125">
        <v>98</v>
      </c>
      <c r="W44" s="229">
        <f t="shared" si="6"/>
        <v>0.90816326530612246</v>
      </c>
    </row>
    <row r="45" spans="1:23">
      <c r="A45" t="s">
        <v>23</v>
      </c>
      <c r="B45" t="s">
        <v>47</v>
      </c>
      <c r="C45" t="s">
        <v>25</v>
      </c>
      <c r="D45" t="s">
        <v>115</v>
      </c>
      <c r="E45" t="s">
        <v>116</v>
      </c>
      <c r="F45" s="125">
        <v>385</v>
      </c>
      <c r="G45" s="125">
        <v>76059</v>
      </c>
      <c r="H45" s="124">
        <f t="shared" si="7"/>
        <v>506.18598719415189</v>
      </c>
      <c r="I45" s="125">
        <v>413</v>
      </c>
      <c r="J45" s="125">
        <v>77151</v>
      </c>
      <c r="K45" s="124">
        <f t="shared" si="2"/>
        <v>535.3138650179518</v>
      </c>
      <c r="L45" s="125">
        <v>441</v>
      </c>
      <c r="M45" s="125">
        <v>77151</v>
      </c>
      <c r="N45" s="124">
        <f t="shared" si="3"/>
        <v>571.60633044289773</v>
      </c>
      <c r="O45" s="125">
        <v>328</v>
      </c>
      <c r="P45" s="125">
        <v>372</v>
      </c>
      <c r="Q45" s="229">
        <f t="shared" si="4"/>
        <v>0.88172043010752688</v>
      </c>
      <c r="R45" s="125">
        <v>356</v>
      </c>
      <c r="S45" s="125">
        <v>400</v>
      </c>
      <c r="T45" s="229">
        <f t="shared" si="5"/>
        <v>0.89</v>
      </c>
      <c r="U45" s="125">
        <v>296</v>
      </c>
      <c r="V45" s="125">
        <v>337</v>
      </c>
      <c r="W45" s="229">
        <f t="shared" si="6"/>
        <v>0.87833827893175076</v>
      </c>
    </row>
    <row r="46" spans="1:23">
      <c r="A46" t="s">
        <v>43</v>
      </c>
      <c r="B46" t="s">
        <v>81</v>
      </c>
      <c r="C46" t="s">
        <v>121</v>
      </c>
      <c r="D46" t="s">
        <v>119</v>
      </c>
      <c r="E46" t="s">
        <v>120</v>
      </c>
      <c r="F46" s="125">
        <v>94</v>
      </c>
      <c r="G46" s="125">
        <v>36525</v>
      </c>
      <c r="H46" s="124">
        <f t="shared" si="7"/>
        <v>257.35797399041752</v>
      </c>
      <c r="I46" s="125">
        <v>104</v>
      </c>
      <c r="J46" s="125">
        <v>37562</v>
      </c>
      <c r="K46" s="124">
        <f t="shared" si="2"/>
        <v>276.87556573132417</v>
      </c>
      <c r="L46" s="125">
        <v>110</v>
      </c>
      <c r="M46" s="125">
        <v>37562</v>
      </c>
      <c r="N46" s="124">
        <f t="shared" si="3"/>
        <v>292.84915606197757</v>
      </c>
      <c r="O46" s="125">
        <v>164</v>
      </c>
      <c r="P46" s="125">
        <v>202</v>
      </c>
      <c r="Q46" s="229">
        <f t="shared" si="4"/>
        <v>0.81188118811881194</v>
      </c>
      <c r="R46" s="125">
        <v>303</v>
      </c>
      <c r="S46" s="125">
        <v>336</v>
      </c>
      <c r="T46" s="229">
        <f t="shared" si="5"/>
        <v>0.9017857142857143</v>
      </c>
      <c r="U46" s="125">
        <v>94</v>
      </c>
      <c r="V46" s="125">
        <v>104</v>
      </c>
      <c r="W46" s="229">
        <f t="shared" si="6"/>
        <v>0.90384615384615385</v>
      </c>
    </row>
    <row r="47" spans="1:23">
      <c r="A47" t="s">
        <v>53</v>
      </c>
      <c r="B47" t="s">
        <v>89</v>
      </c>
      <c r="C47" t="s">
        <v>95</v>
      </c>
      <c r="D47" t="s">
        <v>125</v>
      </c>
      <c r="E47" t="s">
        <v>126</v>
      </c>
      <c r="F47" s="125">
        <v>318</v>
      </c>
      <c r="G47" s="125">
        <v>38078</v>
      </c>
      <c r="H47" s="124">
        <f t="shared" si="7"/>
        <v>835.1278953726561</v>
      </c>
      <c r="I47" s="125">
        <v>285</v>
      </c>
      <c r="J47" s="125">
        <v>38373</v>
      </c>
      <c r="K47" s="124">
        <f t="shared" si="2"/>
        <v>742.70971777030729</v>
      </c>
      <c r="L47" s="125">
        <v>323</v>
      </c>
      <c r="M47" s="125">
        <v>38373</v>
      </c>
      <c r="N47" s="124">
        <f t="shared" si="3"/>
        <v>841.73768013968163</v>
      </c>
      <c r="O47" s="125">
        <v>277</v>
      </c>
      <c r="P47" s="125">
        <v>333</v>
      </c>
      <c r="Q47" s="229">
        <f t="shared" si="4"/>
        <v>0.83183183183183185</v>
      </c>
      <c r="R47" s="125">
        <v>278</v>
      </c>
      <c r="S47" s="125">
        <v>335</v>
      </c>
      <c r="T47" s="229">
        <f t="shared" si="5"/>
        <v>0.82985074626865674</v>
      </c>
      <c r="U47" s="125">
        <v>329</v>
      </c>
      <c r="V47" s="125">
        <v>426</v>
      </c>
      <c r="W47" s="229">
        <f t="shared" si="6"/>
        <v>0.77230046948356812</v>
      </c>
    </row>
    <row r="48" spans="1:23">
      <c r="A48" t="s">
        <v>53</v>
      </c>
      <c r="B48" t="s">
        <v>97</v>
      </c>
      <c r="C48" t="s">
        <v>87</v>
      </c>
      <c r="D48" t="s">
        <v>129</v>
      </c>
      <c r="E48" t="s">
        <v>130</v>
      </c>
      <c r="F48" s="125">
        <v>558</v>
      </c>
      <c r="G48" s="125">
        <v>59348</v>
      </c>
      <c r="H48" s="124">
        <f t="shared" si="7"/>
        <v>940.21702500505489</v>
      </c>
      <c r="I48" s="125">
        <v>604</v>
      </c>
      <c r="J48" s="125">
        <v>59616</v>
      </c>
      <c r="K48" s="124">
        <f t="shared" si="2"/>
        <v>1013.1508319914117</v>
      </c>
      <c r="L48" s="125">
        <v>527</v>
      </c>
      <c r="M48" s="125">
        <v>59616</v>
      </c>
      <c r="N48" s="124">
        <f t="shared" si="3"/>
        <v>883.99087493290381</v>
      </c>
      <c r="O48" s="125">
        <v>202</v>
      </c>
      <c r="P48" s="125">
        <v>249</v>
      </c>
      <c r="Q48" s="229">
        <f t="shared" si="4"/>
        <v>0.8112449799196787</v>
      </c>
      <c r="R48" s="125">
        <v>122</v>
      </c>
      <c r="S48" s="125">
        <v>140</v>
      </c>
      <c r="T48" s="229">
        <f t="shared" si="5"/>
        <v>0.87142857142857144</v>
      </c>
      <c r="U48" s="125">
        <v>345</v>
      </c>
      <c r="V48" s="125">
        <v>404</v>
      </c>
      <c r="W48" s="229">
        <f t="shared" si="6"/>
        <v>0.85396039603960394</v>
      </c>
    </row>
    <row r="49" spans="1:23">
      <c r="A49" t="s">
        <v>43</v>
      </c>
      <c r="B49" t="s">
        <v>81</v>
      </c>
      <c r="C49" t="s">
        <v>121</v>
      </c>
      <c r="D49" t="s">
        <v>131</v>
      </c>
      <c r="E49" t="s">
        <v>132</v>
      </c>
      <c r="F49" s="125">
        <v>107</v>
      </c>
      <c r="G49" s="125">
        <v>56804</v>
      </c>
      <c r="H49" s="124">
        <f t="shared" si="7"/>
        <v>188.36701640729527</v>
      </c>
      <c r="I49" s="125">
        <v>283</v>
      </c>
      <c r="J49" s="125">
        <v>57398</v>
      </c>
      <c r="K49" s="124">
        <f t="shared" si="2"/>
        <v>493.04853827659502</v>
      </c>
      <c r="L49" s="125">
        <v>232</v>
      </c>
      <c r="M49" s="125">
        <v>57398</v>
      </c>
      <c r="N49" s="124">
        <f t="shared" si="3"/>
        <v>404.19526812780936</v>
      </c>
      <c r="O49" s="125">
        <v>88</v>
      </c>
      <c r="P49" s="125">
        <v>97</v>
      </c>
      <c r="Q49" s="229">
        <f t="shared" si="4"/>
        <v>0.90721649484536082</v>
      </c>
      <c r="R49" s="125">
        <v>79.599999999999994</v>
      </c>
      <c r="S49" s="125">
        <v>85</v>
      </c>
      <c r="T49" s="229">
        <f t="shared" si="5"/>
        <v>0.93647058823529405</v>
      </c>
      <c r="U49" s="125">
        <v>96</v>
      </c>
      <c r="V49" s="125">
        <v>110</v>
      </c>
      <c r="W49" s="229">
        <f t="shared" si="6"/>
        <v>0.87272727272727268</v>
      </c>
    </row>
    <row r="50" spans="1:23">
      <c r="A50" t="s">
        <v>53</v>
      </c>
      <c r="B50" t="s">
        <v>89</v>
      </c>
      <c r="C50" t="s">
        <v>99</v>
      </c>
      <c r="D50" t="s">
        <v>135</v>
      </c>
      <c r="E50" t="s">
        <v>136</v>
      </c>
      <c r="F50" s="125">
        <v>478</v>
      </c>
      <c r="G50" s="125">
        <v>96101</v>
      </c>
      <c r="H50" s="124">
        <f t="shared" si="7"/>
        <v>497.39336739472014</v>
      </c>
      <c r="I50" s="125">
        <v>540</v>
      </c>
      <c r="J50" s="125">
        <v>98002</v>
      </c>
      <c r="K50" s="124">
        <f t="shared" si="2"/>
        <v>551.0091630783046</v>
      </c>
      <c r="L50" s="125">
        <v>475</v>
      </c>
      <c r="M50" s="125">
        <v>98002</v>
      </c>
      <c r="N50" s="124">
        <f t="shared" si="3"/>
        <v>484.68398604110121</v>
      </c>
      <c r="O50" s="125">
        <v>332</v>
      </c>
      <c r="P50" s="125">
        <v>501</v>
      </c>
      <c r="Q50" s="229">
        <f t="shared" si="4"/>
        <v>0.66267465069860276</v>
      </c>
      <c r="R50" s="125">
        <v>508</v>
      </c>
      <c r="S50" s="125">
        <v>677</v>
      </c>
      <c r="T50" s="229">
        <f t="shared" si="5"/>
        <v>0.75036927621861149</v>
      </c>
      <c r="U50" s="125">
        <v>406</v>
      </c>
      <c r="V50" s="125">
        <v>540</v>
      </c>
      <c r="W50" s="229">
        <f t="shared" si="6"/>
        <v>0.75185185185185188</v>
      </c>
    </row>
    <row r="51" spans="1:23">
      <c r="A51" t="s">
        <v>23</v>
      </c>
      <c r="B51" t="s">
        <v>37</v>
      </c>
      <c r="C51" t="s">
        <v>105</v>
      </c>
      <c r="D51" t="s">
        <v>711</v>
      </c>
      <c r="E51" t="s">
        <v>712</v>
      </c>
      <c r="F51" s="125">
        <v>297</v>
      </c>
      <c r="G51" s="125">
        <v>33416</v>
      </c>
      <c r="H51" s="124">
        <f t="shared" si="7"/>
        <v>888.79578644960498</v>
      </c>
      <c r="I51" s="125">
        <v>284</v>
      </c>
      <c r="J51" s="125">
        <v>33712</v>
      </c>
      <c r="K51" s="124">
        <f t="shared" si="2"/>
        <v>842.42999525391554</v>
      </c>
      <c r="L51" s="125">
        <v>341</v>
      </c>
      <c r="M51" s="125">
        <v>33712</v>
      </c>
      <c r="N51" s="124">
        <f t="shared" si="3"/>
        <v>1011.5092548647366</v>
      </c>
      <c r="O51" s="125">
        <v>88</v>
      </c>
      <c r="P51" s="125">
        <v>102</v>
      </c>
      <c r="Q51" s="229">
        <f t="shared" si="4"/>
        <v>0.86274509803921573</v>
      </c>
      <c r="R51" s="125">
        <v>113</v>
      </c>
      <c r="S51" s="125">
        <v>135</v>
      </c>
      <c r="T51" s="229">
        <f t="shared" si="5"/>
        <v>0.83703703703703702</v>
      </c>
      <c r="U51" s="125">
        <v>137</v>
      </c>
      <c r="V51" s="125">
        <v>160</v>
      </c>
      <c r="W51" s="229">
        <f t="shared" si="6"/>
        <v>0.85624999999999996</v>
      </c>
    </row>
    <row r="52" spans="1:23">
      <c r="A52" t="s">
        <v>23</v>
      </c>
      <c r="B52" t="s">
        <v>47</v>
      </c>
      <c r="C52" t="s">
        <v>25</v>
      </c>
      <c r="D52" t="s">
        <v>139</v>
      </c>
      <c r="E52" t="s">
        <v>140</v>
      </c>
      <c r="F52" s="125">
        <v>231</v>
      </c>
      <c r="G52" s="125">
        <v>37126</v>
      </c>
      <c r="H52" s="124">
        <f t="shared" si="7"/>
        <v>622.20546247912512</v>
      </c>
      <c r="I52" s="125">
        <v>242</v>
      </c>
      <c r="J52" s="125">
        <v>37840</v>
      </c>
      <c r="K52" s="124">
        <f t="shared" si="2"/>
        <v>639.53488372093022</v>
      </c>
      <c r="L52" s="125">
        <v>204</v>
      </c>
      <c r="M52" s="125">
        <v>37840</v>
      </c>
      <c r="N52" s="124">
        <f t="shared" si="3"/>
        <v>539.11205073995768</v>
      </c>
      <c r="O52" s="125">
        <v>69</v>
      </c>
      <c r="P52" s="125">
        <v>87</v>
      </c>
      <c r="Q52" s="229">
        <f t="shared" si="4"/>
        <v>0.7931034482758621</v>
      </c>
      <c r="R52" s="125">
        <v>64</v>
      </c>
      <c r="S52" s="125">
        <v>80</v>
      </c>
      <c r="T52" s="229">
        <f t="shared" si="5"/>
        <v>0.8</v>
      </c>
      <c r="U52" s="125">
        <v>82</v>
      </c>
      <c r="V52" s="125">
        <v>102</v>
      </c>
      <c r="W52" s="229">
        <f t="shared" si="6"/>
        <v>0.80392156862745101</v>
      </c>
    </row>
    <row r="53" spans="1:23">
      <c r="A53" t="s">
        <v>33</v>
      </c>
      <c r="B53" t="s">
        <v>73</v>
      </c>
      <c r="C53" t="s">
        <v>79</v>
      </c>
      <c r="D53" t="s">
        <v>141</v>
      </c>
      <c r="E53" t="s">
        <v>142</v>
      </c>
      <c r="F53" s="125">
        <v>652</v>
      </c>
      <c r="G53" s="125">
        <v>116123</v>
      </c>
      <c r="H53" s="124">
        <f t="shared" si="7"/>
        <v>561.47360987917978</v>
      </c>
      <c r="I53" s="125">
        <v>581</v>
      </c>
      <c r="J53" s="125">
        <v>118456</v>
      </c>
      <c r="K53" s="124">
        <f t="shared" si="2"/>
        <v>490.47747686904842</v>
      </c>
      <c r="L53" s="125">
        <v>618</v>
      </c>
      <c r="M53" s="125">
        <v>118456</v>
      </c>
      <c r="N53" s="124">
        <f t="shared" si="3"/>
        <v>521.71270345107041</v>
      </c>
      <c r="O53" s="125">
        <v>392</v>
      </c>
      <c r="P53" s="125">
        <v>546</v>
      </c>
      <c r="Q53" s="229">
        <f t="shared" si="4"/>
        <v>0.71794871794871795</v>
      </c>
      <c r="R53" s="125">
        <v>82.1</v>
      </c>
      <c r="S53" s="125">
        <v>100</v>
      </c>
      <c r="T53" s="229">
        <f t="shared" si="5"/>
        <v>0.82099999999999995</v>
      </c>
      <c r="U53" s="125">
        <v>301</v>
      </c>
      <c r="V53" s="125">
        <v>410</v>
      </c>
      <c r="W53" s="229">
        <f t="shared" si="6"/>
        <v>0.73414634146341462</v>
      </c>
    </row>
    <row r="54" spans="1:23">
      <c r="A54" t="s">
        <v>43</v>
      </c>
      <c r="B54" t="s">
        <v>81</v>
      </c>
      <c r="C54" t="s">
        <v>121</v>
      </c>
      <c r="D54" t="s">
        <v>143</v>
      </c>
      <c r="E54" t="s">
        <v>144</v>
      </c>
      <c r="F54" s="125">
        <v>152</v>
      </c>
      <c r="G54" s="125">
        <v>28265</v>
      </c>
      <c r="H54" s="124">
        <f t="shared" si="7"/>
        <v>537.76755704935431</v>
      </c>
      <c r="I54" s="125">
        <v>151</v>
      </c>
      <c r="J54" s="125">
        <v>29190</v>
      </c>
      <c r="K54" s="124">
        <f t="shared" si="2"/>
        <v>517.30044535799937</v>
      </c>
      <c r="L54" s="125">
        <v>137</v>
      </c>
      <c r="M54" s="125">
        <v>29190</v>
      </c>
      <c r="N54" s="124">
        <f t="shared" si="3"/>
        <v>469.33881466255571</v>
      </c>
      <c r="O54" s="125">
        <v>101</v>
      </c>
      <c r="P54" s="125">
        <v>118</v>
      </c>
      <c r="Q54" s="229">
        <f t="shared" si="4"/>
        <v>0.85593220338983056</v>
      </c>
      <c r="R54" s="125">
        <v>99</v>
      </c>
      <c r="S54" s="125">
        <v>115</v>
      </c>
      <c r="T54" s="229">
        <f t="shared" si="5"/>
        <v>0.86086956521739133</v>
      </c>
      <c r="U54" s="125">
        <v>125</v>
      </c>
      <c r="V54" s="125">
        <v>145</v>
      </c>
      <c r="W54" s="229">
        <f t="shared" si="6"/>
        <v>0.86206896551724133</v>
      </c>
    </row>
    <row r="55" spans="1:23">
      <c r="A55" t="s">
        <v>33</v>
      </c>
      <c r="B55" t="s">
        <v>73</v>
      </c>
      <c r="C55" t="s">
        <v>71</v>
      </c>
      <c r="D55" t="s">
        <v>145</v>
      </c>
      <c r="E55" t="s">
        <v>146</v>
      </c>
      <c r="F55" s="125">
        <v>237</v>
      </c>
      <c r="G55" s="125">
        <v>47067</v>
      </c>
      <c r="H55" s="124">
        <f t="shared" si="7"/>
        <v>503.5375103575754</v>
      </c>
      <c r="I55" s="125">
        <v>213</v>
      </c>
      <c r="J55" s="125">
        <v>48329</v>
      </c>
      <c r="K55" s="124">
        <f t="shared" si="2"/>
        <v>440.72916882203236</v>
      </c>
      <c r="L55" s="125">
        <v>248</v>
      </c>
      <c r="M55" s="125">
        <v>48329</v>
      </c>
      <c r="N55" s="124">
        <f t="shared" si="3"/>
        <v>513.14945477870424</v>
      </c>
      <c r="O55" s="125">
        <v>62</v>
      </c>
      <c r="P55" s="125">
        <v>67</v>
      </c>
      <c r="Q55" s="229">
        <f t="shared" si="4"/>
        <v>0.92537313432835822</v>
      </c>
      <c r="R55" s="125">
        <v>64</v>
      </c>
      <c r="S55" s="125">
        <v>67</v>
      </c>
      <c r="T55" s="229">
        <f t="shared" si="5"/>
        <v>0.95522388059701491</v>
      </c>
      <c r="U55" s="125">
        <v>71</v>
      </c>
      <c r="V55" s="125">
        <v>75</v>
      </c>
      <c r="W55" s="229">
        <f t="shared" si="6"/>
        <v>0.94666666666666666</v>
      </c>
    </row>
    <row r="56" spans="1:23">
      <c r="A56" t="s">
        <v>23</v>
      </c>
      <c r="B56" t="s">
        <v>37</v>
      </c>
      <c r="C56" t="s">
        <v>45</v>
      </c>
      <c r="D56" t="s">
        <v>149</v>
      </c>
      <c r="E56" t="s">
        <v>150</v>
      </c>
      <c r="F56" s="125">
        <v>518</v>
      </c>
      <c r="G56" s="125">
        <v>82244</v>
      </c>
      <c r="H56" s="124">
        <f t="shared" si="7"/>
        <v>629.83317932007196</v>
      </c>
      <c r="I56" s="125">
        <v>505</v>
      </c>
      <c r="J56" s="125">
        <v>83927</v>
      </c>
      <c r="K56" s="124">
        <f t="shared" si="2"/>
        <v>601.71339378269215</v>
      </c>
      <c r="L56" s="125">
        <v>616</v>
      </c>
      <c r="M56" s="125">
        <v>83927</v>
      </c>
      <c r="N56" s="124">
        <f t="shared" si="3"/>
        <v>733.97118924779875</v>
      </c>
      <c r="O56" s="125">
        <v>223</v>
      </c>
      <c r="P56" s="125">
        <v>261</v>
      </c>
      <c r="Q56" s="229">
        <f t="shared" si="4"/>
        <v>0.85440613026819923</v>
      </c>
      <c r="R56" s="125">
        <v>290</v>
      </c>
      <c r="S56" s="125">
        <v>328</v>
      </c>
      <c r="T56" s="229">
        <f t="shared" si="5"/>
        <v>0.88414634146341464</v>
      </c>
      <c r="U56" s="125">
        <v>177</v>
      </c>
      <c r="V56" s="125">
        <v>215</v>
      </c>
      <c r="W56" s="229">
        <f t="shared" si="6"/>
        <v>0.82325581395348835</v>
      </c>
    </row>
    <row r="57" spans="1:23">
      <c r="A57" t="s">
        <v>23</v>
      </c>
      <c r="B57" t="s">
        <v>37</v>
      </c>
      <c r="C57" t="s">
        <v>45</v>
      </c>
      <c r="D57" t="s">
        <v>151</v>
      </c>
      <c r="E57" t="s">
        <v>152</v>
      </c>
      <c r="F57" s="125">
        <v>528</v>
      </c>
      <c r="G57" s="125">
        <v>68913</v>
      </c>
      <c r="H57" s="124">
        <f t="shared" si="7"/>
        <v>766.18344869618215</v>
      </c>
      <c r="I57" s="125">
        <v>502</v>
      </c>
      <c r="J57" s="125">
        <v>70329</v>
      </c>
      <c r="K57" s="124">
        <f t="shared" si="2"/>
        <v>713.78805329238298</v>
      </c>
      <c r="L57" s="125">
        <v>456</v>
      </c>
      <c r="M57" s="125">
        <v>70329</v>
      </c>
      <c r="N57" s="124">
        <f t="shared" si="3"/>
        <v>648.38117988312081</v>
      </c>
      <c r="O57" s="125">
        <v>118</v>
      </c>
      <c r="P57" s="125">
        <v>147</v>
      </c>
      <c r="Q57" s="229">
        <f t="shared" si="4"/>
        <v>0.80272108843537415</v>
      </c>
      <c r="R57" s="125">
        <v>153</v>
      </c>
      <c r="S57" s="125">
        <v>187</v>
      </c>
      <c r="T57" s="229">
        <f t="shared" si="5"/>
        <v>0.81818181818181823</v>
      </c>
      <c r="U57" s="125">
        <v>108</v>
      </c>
      <c r="V57" s="125">
        <v>135</v>
      </c>
      <c r="W57" s="229">
        <f t="shared" si="6"/>
        <v>0.8</v>
      </c>
    </row>
    <row r="58" spans="1:23">
      <c r="A58" t="s">
        <v>43</v>
      </c>
      <c r="B58" t="s">
        <v>81</v>
      </c>
      <c r="C58" t="s">
        <v>121</v>
      </c>
      <c r="D58" t="s">
        <v>155</v>
      </c>
      <c r="E58" t="s">
        <v>156</v>
      </c>
      <c r="F58" s="125">
        <v>11</v>
      </c>
      <c r="G58" s="125">
        <v>1320</v>
      </c>
      <c r="H58" s="124">
        <f t="shared" si="7"/>
        <v>833.33333333333337</v>
      </c>
      <c r="I58" s="125">
        <v>11</v>
      </c>
      <c r="J58" s="125">
        <v>1423</v>
      </c>
      <c r="K58" s="124">
        <f t="shared" si="2"/>
        <v>773.01475755446234</v>
      </c>
      <c r="L58" s="125">
        <v>3</v>
      </c>
      <c r="M58" s="125">
        <v>1423</v>
      </c>
      <c r="N58" s="124">
        <f t="shared" si="3"/>
        <v>210.82220660576246</v>
      </c>
      <c r="O58" s="125">
        <v>7</v>
      </c>
      <c r="P58" s="125">
        <v>8</v>
      </c>
      <c r="Q58" s="229">
        <f t="shared" si="4"/>
        <v>0.875</v>
      </c>
      <c r="R58" s="125">
        <v>8.5</v>
      </c>
      <c r="S58" s="125">
        <v>10</v>
      </c>
      <c r="T58" s="229">
        <f t="shared" si="5"/>
        <v>0.85</v>
      </c>
      <c r="U58" s="125">
        <v>4</v>
      </c>
      <c r="V58" s="125">
        <v>5</v>
      </c>
      <c r="W58" s="229">
        <f t="shared" si="6"/>
        <v>0.8</v>
      </c>
    </row>
    <row r="59" spans="1:23">
      <c r="A59" t="s">
        <v>53</v>
      </c>
      <c r="B59" t="s">
        <v>97</v>
      </c>
      <c r="C59" t="s">
        <v>87</v>
      </c>
      <c r="D59" t="s">
        <v>159</v>
      </c>
      <c r="E59" t="s">
        <v>160</v>
      </c>
      <c r="F59" s="125">
        <v>652</v>
      </c>
      <c r="G59" s="125">
        <v>132516</v>
      </c>
      <c r="H59" s="124">
        <f t="shared" si="7"/>
        <v>492.01605843822631</v>
      </c>
      <c r="I59" s="125">
        <v>530</v>
      </c>
      <c r="J59" s="125">
        <v>135233</v>
      </c>
      <c r="K59" s="124">
        <f t="shared" si="2"/>
        <v>391.91617430656714</v>
      </c>
      <c r="L59" s="125">
        <v>660</v>
      </c>
      <c r="M59" s="125">
        <v>135233</v>
      </c>
      <c r="N59" s="124">
        <f t="shared" si="3"/>
        <v>488.04655668364967</v>
      </c>
      <c r="O59" s="125">
        <v>446</v>
      </c>
      <c r="P59" s="125">
        <v>506</v>
      </c>
      <c r="Q59" s="229">
        <f t="shared" si="4"/>
        <v>0.88142292490118579</v>
      </c>
      <c r="R59" s="125">
        <v>510</v>
      </c>
      <c r="S59" s="125">
        <v>566</v>
      </c>
      <c r="T59" s="229">
        <f t="shared" si="5"/>
        <v>0.90106007067137805</v>
      </c>
      <c r="U59" s="125">
        <v>361</v>
      </c>
      <c r="V59" s="125">
        <v>407</v>
      </c>
      <c r="W59" s="229">
        <f t="shared" si="6"/>
        <v>0.88697788697788693</v>
      </c>
    </row>
    <row r="60" spans="1:23">
      <c r="A60" t="s">
        <v>23</v>
      </c>
      <c r="B60" t="s">
        <v>27</v>
      </c>
      <c r="C60" t="s">
        <v>35</v>
      </c>
      <c r="D60" t="s">
        <v>163</v>
      </c>
      <c r="E60" t="s">
        <v>164</v>
      </c>
      <c r="F60" s="125">
        <v>767</v>
      </c>
      <c r="G60" s="125">
        <v>103428</v>
      </c>
      <c r="H60" s="124">
        <f t="shared" si="7"/>
        <v>741.5786827551533</v>
      </c>
      <c r="I60" s="125">
        <v>790</v>
      </c>
      <c r="J60" s="125">
        <v>105413</v>
      </c>
      <c r="K60" s="124">
        <f t="shared" si="2"/>
        <v>749.4331818656143</v>
      </c>
      <c r="L60" s="125">
        <v>804</v>
      </c>
      <c r="M60" s="125">
        <v>105413</v>
      </c>
      <c r="N60" s="124">
        <f t="shared" si="3"/>
        <v>762.7142762277897</v>
      </c>
      <c r="O60" s="125">
        <v>462</v>
      </c>
      <c r="P60" s="125">
        <v>539</v>
      </c>
      <c r="Q60" s="229">
        <f t="shared" si="4"/>
        <v>0.8571428571428571</v>
      </c>
      <c r="R60" s="125">
        <v>468</v>
      </c>
      <c r="S60" s="125">
        <v>544</v>
      </c>
      <c r="T60" s="229">
        <f t="shared" si="5"/>
        <v>0.86029411764705888</v>
      </c>
      <c r="U60" s="125">
        <v>571</v>
      </c>
      <c r="V60" s="125">
        <v>648</v>
      </c>
      <c r="W60" s="229">
        <f t="shared" si="6"/>
        <v>0.88117283950617287</v>
      </c>
    </row>
    <row r="61" spans="1:23">
      <c r="A61" t="s">
        <v>33</v>
      </c>
      <c r="B61" t="s">
        <v>65</v>
      </c>
      <c r="C61" t="s">
        <v>63</v>
      </c>
      <c r="D61" t="s">
        <v>167</v>
      </c>
      <c r="E61" t="s">
        <v>168</v>
      </c>
      <c r="F61" s="125">
        <v>355</v>
      </c>
      <c r="G61" s="125">
        <v>49190</v>
      </c>
      <c r="H61" s="124">
        <f t="shared" si="7"/>
        <v>721.69140069119737</v>
      </c>
      <c r="I61" s="125">
        <v>320</v>
      </c>
      <c r="J61" s="125">
        <v>49498</v>
      </c>
      <c r="K61" s="124">
        <f t="shared" si="2"/>
        <v>646.4907673037294</v>
      </c>
      <c r="L61" s="125">
        <v>301</v>
      </c>
      <c r="M61" s="125">
        <v>49498</v>
      </c>
      <c r="N61" s="124">
        <f t="shared" si="3"/>
        <v>608.10537799507051</v>
      </c>
      <c r="O61" s="125">
        <v>102</v>
      </c>
      <c r="P61" s="125">
        <v>126</v>
      </c>
      <c r="Q61" s="229">
        <f t="shared" si="4"/>
        <v>0.80952380952380953</v>
      </c>
      <c r="R61" s="125">
        <v>272</v>
      </c>
      <c r="S61" s="125">
        <v>340</v>
      </c>
      <c r="T61" s="229">
        <f t="shared" si="5"/>
        <v>0.8</v>
      </c>
      <c r="U61" s="125">
        <v>109</v>
      </c>
      <c r="V61" s="125">
        <v>128</v>
      </c>
      <c r="W61" s="229">
        <f t="shared" si="6"/>
        <v>0.8515625</v>
      </c>
    </row>
    <row r="62" spans="1:23">
      <c r="A62" t="s">
        <v>43</v>
      </c>
      <c r="B62" t="s">
        <v>81</v>
      </c>
      <c r="C62" t="s">
        <v>121</v>
      </c>
      <c r="D62" t="s">
        <v>171</v>
      </c>
      <c r="E62" t="s">
        <v>172</v>
      </c>
      <c r="F62" s="125">
        <v>213</v>
      </c>
      <c r="G62" s="125">
        <v>49393</v>
      </c>
      <c r="H62" s="124">
        <f t="shared" si="7"/>
        <v>431.23519527058488</v>
      </c>
      <c r="I62" s="125">
        <v>213</v>
      </c>
      <c r="J62" s="125">
        <v>50248</v>
      </c>
      <c r="K62" s="124">
        <f t="shared" si="2"/>
        <v>423.8974685559624</v>
      </c>
      <c r="L62" s="125">
        <v>63</v>
      </c>
      <c r="M62" s="125">
        <v>50248</v>
      </c>
      <c r="N62" s="124">
        <f t="shared" si="3"/>
        <v>125.37812450246777</v>
      </c>
      <c r="O62" s="125">
        <v>94</v>
      </c>
      <c r="P62" s="125">
        <v>111</v>
      </c>
      <c r="Q62" s="229">
        <f t="shared" si="4"/>
        <v>0.84684684684684686</v>
      </c>
      <c r="R62" s="125">
        <v>440</v>
      </c>
      <c r="S62" s="125">
        <v>500</v>
      </c>
      <c r="T62" s="229">
        <f t="shared" si="5"/>
        <v>0.88</v>
      </c>
      <c r="U62" s="125">
        <v>136</v>
      </c>
      <c r="V62" s="125">
        <v>149</v>
      </c>
      <c r="W62" s="229">
        <f t="shared" si="6"/>
        <v>0.91275167785234901</v>
      </c>
    </row>
    <row r="63" spans="1:23">
      <c r="A63" t="s">
        <v>23</v>
      </c>
      <c r="B63" t="s">
        <v>37</v>
      </c>
      <c r="C63" t="s">
        <v>35</v>
      </c>
      <c r="D63" t="s">
        <v>175</v>
      </c>
      <c r="E63" t="s">
        <v>176</v>
      </c>
      <c r="F63" s="125">
        <v>566</v>
      </c>
      <c r="G63" s="125">
        <v>115206</v>
      </c>
      <c r="H63" s="124">
        <f t="shared" si="7"/>
        <v>491.29385622276612</v>
      </c>
      <c r="I63" s="125">
        <v>515</v>
      </c>
      <c r="J63" s="125">
        <v>117233</v>
      </c>
      <c r="K63" s="124">
        <f t="shared" si="2"/>
        <v>439.29610263321757</v>
      </c>
      <c r="L63" s="125">
        <v>784</v>
      </c>
      <c r="M63" s="125">
        <v>117233</v>
      </c>
      <c r="N63" s="124">
        <f t="shared" si="3"/>
        <v>668.75367857173319</v>
      </c>
      <c r="O63" s="125">
        <v>304</v>
      </c>
      <c r="P63" s="125">
        <v>355</v>
      </c>
      <c r="Q63" s="229">
        <f t="shared" si="4"/>
        <v>0.85633802816901405</v>
      </c>
      <c r="R63" s="125">
        <v>439</v>
      </c>
      <c r="S63" s="125">
        <v>482</v>
      </c>
      <c r="T63" s="229">
        <f t="shared" si="5"/>
        <v>0.91078838174273857</v>
      </c>
      <c r="U63" s="125">
        <v>181</v>
      </c>
      <c r="V63" s="125">
        <v>213</v>
      </c>
      <c r="W63" s="229">
        <f t="shared" si="6"/>
        <v>0.84976525821596249</v>
      </c>
    </row>
    <row r="64" spans="1:23">
      <c r="A64" t="s">
        <v>23</v>
      </c>
      <c r="B64" t="s">
        <v>27</v>
      </c>
      <c r="C64" t="s">
        <v>35</v>
      </c>
      <c r="D64" t="s">
        <v>179</v>
      </c>
      <c r="E64" t="s">
        <v>180</v>
      </c>
      <c r="F64" s="125">
        <v>173</v>
      </c>
      <c r="G64" s="125">
        <v>20538</v>
      </c>
      <c r="H64" s="124">
        <f t="shared" si="7"/>
        <v>842.34102639010621</v>
      </c>
      <c r="I64" s="125">
        <v>170</v>
      </c>
      <c r="J64" s="125">
        <v>20886</v>
      </c>
      <c r="K64" s="124">
        <f t="shared" si="2"/>
        <v>813.94235372977118</v>
      </c>
      <c r="L64" s="125">
        <v>166</v>
      </c>
      <c r="M64" s="125">
        <v>20886</v>
      </c>
      <c r="N64" s="124">
        <f t="shared" si="3"/>
        <v>794.79076893612944</v>
      </c>
      <c r="O64" s="125">
        <v>135</v>
      </c>
      <c r="P64" s="125">
        <v>176</v>
      </c>
      <c r="Q64" s="229">
        <f t="shared" si="4"/>
        <v>0.76704545454545459</v>
      </c>
      <c r="R64" s="125">
        <v>200</v>
      </c>
      <c r="S64" s="125">
        <v>250</v>
      </c>
      <c r="T64" s="229">
        <f t="shared" si="5"/>
        <v>0.8</v>
      </c>
      <c r="U64" s="125">
        <v>116</v>
      </c>
      <c r="V64" s="125">
        <v>150</v>
      </c>
      <c r="W64" s="229">
        <f t="shared" si="6"/>
        <v>0.77333333333333332</v>
      </c>
    </row>
    <row r="65" spans="1:23">
      <c r="A65" t="s">
        <v>33</v>
      </c>
      <c r="B65" t="s">
        <v>57</v>
      </c>
      <c r="C65" t="s">
        <v>55</v>
      </c>
      <c r="D65" t="s">
        <v>183</v>
      </c>
      <c r="E65" t="s">
        <v>184</v>
      </c>
      <c r="F65" s="125">
        <v>245</v>
      </c>
      <c r="G65" s="125">
        <v>40775</v>
      </c>
      <c r="H65" s="124">
        <f t="shared" si="7"/>
        <v>600.8583690987125</v>
      </c>
      <c r="I65" s="125">
        <v>223</v>
      </c>
      <c r="J65" s="125">
        <v>41263</v>
      </c>
      <c r="K65" s="124">
        <f t="shared" si="2"/>
        <v>540.43574146329649</v>
      </c>
      <c r="L65" s="125">
        <v>236</v>
      </c>
      <c r="M65" s="125">
        <v>41263</v>
      </c>
      <c r="N65" s="124">
        <f t="shared" si="3"/>
        <v>571.94096405981145</v>
      </c>
      <c r="O65" s="125">
        <v>171</v>
      </c>
      <c r="P65" s="125">
        <v>191</v>
      </c>
      <c r="Q65" s="229">
        <f t="shared" si="4"/>
        <v>0.89528795811518325</v>
      </c>
      <c r="R65" s="125">
        <v>207</v>
      </c>
      <c r="S65" s="125">
        <v>230</v>
      </c>
      <c r="T65" s="229">
        <f t="shared" si="5"/>
        <v>0.9</v>
      </c>
      <c r="U65" s="125">
        <v>128</v>
      </c>
      <c r="V65" s="125">
        <v>144</v>
      </c>
      <c r="W65" s="229">
        <f t="shared" si="6"/>
        <v>0.88888888888888884</v>
      </c>
    </row>
    <row r="66" spans="1:23">
      <c r="A66" t="s">
        <v>33</v>
      </c>
      <c r="B66" t="s">
        <v>57</v>
      </c>
      <c r="C66" t="s">
        <v>55</v>
      </c>
      <c r="D66" t="s">
        <v>187</v>
      </c>
      <c r="E66" t="s">
        <v>188</v>
      </c>
      <c r="F66" s="125">
        <v>1189</v>
      </c>
      <c r="G66" s="125">
        <v>162721</v>
      </c>
      <c r="H66" s="124">
        <f t="shared" si="7"/>
        <v>730.69855765389843</v>
      </c>
      <c r="I66" s="125">
        <v>1237</v>
      </c>
      <c r="J66" s="125">
        <v>166035</v>
      </c>
      <c r="K66" s="124">
        <f t="shared" si="2"/>
        <v>745.02363959406148</v>
      </c>
      <c r="L66" s="125">
        <v>1086</v>
      </c>
      <c r="M66" s="125">
        <v>166035</v>
      </c>
      <c r="N66" s="124">
        <f t="shared" si="3"/>
        <v>654.07895925557864</v>
      </c>
      <c r="O66" s="125">
        <v>352</v>
      </c>
      <c r="P66" s="125">
        <v>457</v>
      </c>
      <c r="Q66" s="229">
        <f t="shared" si="4"/>
        <v>0.77024070021881841</v>
      </c>
      <c r="R66" s="125">
        <v>390</v>
      </c>
      <c r="S66" s="125">
        <v>457</v>
      </c>
      <c r="T66" s="229">
        <f t="shared" si="5"/>
        <v>0.85339168490153172</v>
      </c>
      <c r="U66" s="125">
        <v>273</v>
      </c>
      <c r="V66" s="125">
        <v>328</v>
      </c>
      <c r="W66" s="229">
        <f t="shared" si="6"/>
        <v>0.83231707317073167</v>
      </c>
    </row>
    <row r="67" spans="1:23">
      <c r="A67" t="s">
        <v>53</v>
      </c>
      <c r="B67" t="s">
        <v>97</v>
      </c>
      <c r="C67" t="s">
        <v>87</v>
      </c>
      <c r="D67" t="s">
        <v>189</v>
      </c>
      <c r="E67" t="s">
        <v>190</v>
      </c>
      <c r="F67" s="125">
        <v>949</v>
      </c>
      <c r="G67" s="125">
        <v>189558</v>
      </c>
      <c r="H67" s="124">
        <f t="shared" si="7"/>
        <v>500.63832705557138</v>
      </c>
      <c r="I67" s="125">
        <v>999</v>
      </c>
      <c r="J67" s="125">
        <v>193158</v>
      </c>
      <c r="K67" s="124">
        <f t="shared" si="2"/>
        <v>517.19317864131949</v>
      </c>
      <c r="L67" s="125">
        <v>1057</v>
      </c>
      <c r="M67" s="125">
        <v>193158</v>
      </c>
      <c r="N67" s="124">
        <f t="shared" si="3"/>
        <v>547.22041023410884</v>
      </c>
      <c r="O67" s="125">
        <v>317</v>
      </c>
      <c r="P67" s="125">
        <v>364</v>
      </c>
      <c r="Q67" s="229">
        <f t="shared" si="4"/>
        <v>0.87087912087912089</v>
      </c>
      <c r="R67" s="125">
        <v>706</v>
      </c>
      <c r="S67" s="125">
        <v>866</v>
      </c>
      <c r="T67" s="229">
        <f t="shared" si="5"/>
        <v>0.815242494226328</v>
      </c>
      <c r="U67" s="125">
        <v>421</v>
      </c>
      <c r="V67" s="125">
        <v>485</v>
      </c>
      <c r="W67" s="229">
        <f t="shared" si="6"/>
        <v>0.86804123711340209</v>
      </c>
    </row>
    <row r="68" spans="1:23">
      <c r="A68" t="s">
        <v>23</v>
      </c>
      <c r="B68" t="s">
        <v>47</v>
      </c>
      <c r="C68" t="s">
        <v>25</v>
      </c>
      <c r="D68" t="s">
        <v>191</v>
      </c>
      <c r="E68" t="s">
        <v>192</v>
      </c>
      <c r="F68" s="125">
        <v>500</v>
      </c>
      <c r="G68" s="125">
        <v>56211</v>
      </c>
      <c r="H68" s="124">
        <f t="shared" si="7"/>
        <v>889.50561278041664</v>
      </c>
      <c r="I68" s="125">
        <v>278</v>
      </c>
      <c r="J68" s="125">
        <v>57094</v>
      </c>
      <c r="K68" s="124">
        <f t="shared" si="2"/>
        <v>486.91631344799805</v>
      </c>
      <c r="L68" s="125">
        <v>430</v>
      </c>
      <c r="M68" s="125">
        <v>57094</v>
      </c>
      <c r="N68" s="124">
        <f t="shared" si="3"/>
        <v>753.14393806704732</v>
      </c>
      <c r="O68" s="125">
        <v>140</v>
      </c>
      <c r="P68" s="125">
        <v>171</v>
      </c>
      <c r="Q68" s="229">
        <f t="shared" si="4"/>
        <v>0.81871345029239762</v>
      </c>
      <c r="R68" s="125">
        <v>569</v>
      </c>
      <c r="S68" s="125">
        <v>680</v>
      </c>
      <c r="T68" s="229">
        <f t="shared" si="5"/>
        <v>0.83676470588235297</v>
      </c>
      <c r="U68" s="125">
        <v>180</v>
      </c>
      <c r="V68" s="125">
        <v>220</v>
      </c>
      <c r="W68" s="229">
        <f t="shared" si="6"/>
        <v>0.81818181818181823</v>
      </c>
    </row>
    <row r="69" spans="1:23">
      <c r="A69" t="s">
        <v>53</v>
      </c>
      <c r="B69" t="s">
        <v>97</v>
      </c>
      <c r="C69" t="s">
        <v>117</v>
      </c>
      <c r="D69" t="s">
        <v>193</v>
      </c>
      <c r="E69" t="s">
        <v>194</v>
      </c>
      <c r="F69" s="125">
        <v>700</v>
      </c>
      <c r="G69" s="125">
        <v>117572</v>
      </c>
      <c r="H69" s="124">
        <f t="shared" si="7"/>
        <v>595.37985234579662</v>
      </c>
      <c r="I69" s="125">
        <v>650</v>
      </c>
      <c r="J69" s="125">
        <v>119700</v>
      </c>
      <c r="K69" s="124">
        <f t="shared" si="2"/>
        <v>543.02422723475354</v>
      </c>
      <c r="L69" s="125">
        <v>663</v>
      </c>
      <c r="M69" s="125">
        <v>119700</v>
      </c>
      <c r="N69" s="124">
        <f t="shared" si="3"/>
        <v>553.88471177944859</v>
      </c>
      <c r="O69" s="125">
        <v>379</v>
      </c>
      <c r="P69" s="125">
        <v>438</v>
      </c>
      <c r="Q69" s="229">
        <f t="shared" si="4"/>
        <v>0.86529680365296802</v>
      </c>
      <c r="R69" s="125">
        <v>961</v>
      </c>
      <c r="S69" s="125">
        <v>1080</v>
      </c>
      <c r="T69" s="229">
        <f t="shared" si="5"/>
        <v>0.88981481481481484</v>
      </c>
      <c r="U69" s="125">
        <v>268</v>
      </c>
      <c r="V69" s="125">
        <v>346</v>
      </c>
      <c r="W69" s="229">
        <f t="shared" si="6"/>
        <v>0.77456647398843925</v>
      </c>
    </row>
    <row r="70" spans="1:23">
      <c r="A70" t="s">
        <v>33</v>
      </c>
      <c r="B70" t="s">
        <v>65</v>
      </c>
      <c r="C70" t="s">
        <v>63</v>
      </c>
      <c r="D70" t="s">
        <v>195</v>
      </c>
      <c r="E70" t="s">
        <v>196</v>
      </c>
      <c r="F70" s="125">
        <v>497</v>
      </c>
      <c r="G70" s="125">
        <v>63111</v>
      </c>
      <c r="H70" s="124">
        <f t="shared" si="7"/>
        <v>787.50138644610286</v>
      </c>
      <c r="I70" s="125">
        <v>442</v>
      </c>
      <c r="J70" s="125">
        <v>63978</v>
      </c>
      <c r="K70" s="124">
        <f t="shared" ref="K70:K133" si="13">IFERROR((I70/J70)*100000,"")</f>
        <v>690.86248397886777</v>
      </c>
      <c r="L70" s="125">
        <v>535</v>
      </c>
      <c r="M70" s="125">
        <v>63978</v>
      </c>
      <c r="N70" s="124">
        <f t="shared" ref="N70:N133" si="14">IFERROR((L70/M70)*100000,"")</f>
        <v>836.22495232736242</v>
      </c>
      <c r="O70" s="125">
        <v>315</v>
      </c>
      <c r="P70" s="125">
        <v>390</v>
      </c>
      <c r="Q70" s="229">
        <f t="shared" ref="Q70:Q133" si="15">IFERROR(O70/P70,"")</f>
        <v>0.80769230769230771</v>
      </c>
      <c r="R70" s="125">
        <v>267</v>
      </c>
      <c r="S70" s="125">
        <v>300</v>
      </c>
      <c r="T70" s="229">
        <f t="shared" ref="T70:T133" si="16">IFERROR(R70/S70,"")</f>
        <v>0.89</v>
      </c>
      <c r="U70" s="125">
        <v>378</v>
      </c>
      <c r="V70" s="125">
        <v>438</v>
      </c>
      <c r="W70" s="229">
        <f t="shared" ref="W70:W133" si="17">IFERROR(U70/V70,"")</f>
        <v>0.86301369863013699</v>
      </c>
    </row>
    <row r="71" spans="1:23">
      <c r="A71" t="s">
        <v>43</v>
      </c>
      <c r="B71" t="s">
        <v>81</v>
      </c>
      <c r="C71" t="s">
        <v>121</v>
      </c>
      <c r="D71" t="s">
        <v>199</v>
      </c>
      <c r="E71" t="s">
        <v>200</v>
      </c>
      <c r="F71" s="125">
        <v>177</v>
      </c>
      <c r="G71" s="125">
        <v>40399</v>
      </c>
      <c r="H71" s="124">
        <f t="shared" ref="H71:H134" si="18">IFERROR((F71/G71)*100000,"")</f>
        <v>438.12965667467017</v>
      </c>
      <c r="I71" s="125">
        <v>215</v>
      </c>
      <c r="J71" s="125">
        <v>41471</v>
      </c>
      <c r="K71" s="124">
        <f t="shared" si="13"/>
        <v>518.43456873477851</v>
      </c>
      <c r="L71" s="125">
        <v>172</v>
      </c>
      <c r="M71" s="125">
        <v>41471</v>
      </c>
      <c r="N71" s="124">
        <f t="shared" si="14"/>
        <v>414.74765498782278</v>
      </c>
      <c r="O71" s="125">
        <v>214</v>
      </c>
      <c r="P71" s="125">
        <v>228</v>
      </c>
      <c r="Q71" s="229">
        <f t="shared" si="15"/>
        <v>0.93859649122807021</v>
      </c>
      <c r="R71" s="125">
        <v>168</v>
      </c>
      <c r="S71" s="125">
        <v>180</v>
      </c>
      <c r="T71" s="229">
        <f t="shared" si="16"/>
        <v>0.93333333333333335</v>
      </c>
      <c r="U71" s="125">
        <v>181</v>
      </c>
      <c r="V71" s="125">
        <v>192</v>
      </c>
      <c r="W71" s="229">
        <f t="shared" si="17"/>
        <v>0.94270833333333337</v>
      </c>
    </row>
    <row r="72" spans="1:23">
      <c r="A72" t="s">
        <v>23</v>
      </c>
      <c r="B72" t="s">
        <v>47</v>
      </c>
      <c r="C72" t="s">
        <v>25</v>
      </c>
      <c r="D72" t="s">
        <v>203</v>
      </c>
      <c r="E72" t="s">
        <v>204</v>
      </c>
      <c r="F72" s="125">
        <v>649</v>
      </c>
      <c r="G72" s="125">
        <v>82605</v>
      </c>
      <c r="H72" s="124">
        <f t="shared" si="18"/>
        <v>785.66672719569021</v>
      </c>
      <c r="I72" s="125">
        <v>593</v>
      </c>
      <c r="J72" s="125">
        <v>84426</v>
      </c>
      <c r="K72" s="124">
        <f t="shared" si="13"/>
        <v>702.39025892497568</v>
      </c>
      <c r="L72" s="125">
        <v>759</v>
      </c>
      <c r="M72" s="125">
        <v>84426</v>
      </c>
      <c r="N72" s="124">
        <f t="shared" si="14"/>
        <v>899.01215265439566</v>
      </c>
      <c r="O72" s="125">
        <v>178</v>
      </c>
      <c r="P72" s="125">
        <v>208</v>
      </c>
      <c r="Q72" s="229">
        <f t="shared" si="15"/>
        <v>0.85576923076923073</v>
      </c>
      <c r="R72" s="125">
        <v>110</v>
      </c>
      <c r="S72" s="125">
        <v>145</v>
      </c>
      <c r="T72" s="229">
        <f t="shared" si="16"/>
        <v>0.75862068965517238</v>
      </c>
      <c r="U72" s="125">
        <v>149</v>
      </c>
      <c r="V72" s="125">
        <v>196</v>
      </c>
      <c r="W72" s="229">
        <f t="shared" si="17"/>
        <v>0.76020408163265307</v>
      </c>
    </row>
    <row r="73" spans="1:23">
      <c r="A73" t="s">
        <v>53</v>
      </c>
      <c r="B73" t="s">
        <v>89</v>
      </c>
      <c r="C73" t="s">
        <v>95</v>
      </c>
      <c r="D73" t="s">
        <v>205</v>
      </c>
      <c r="E73" t="s">
        <v>206</v>
      </c>
      <c r="F73" s="125">
        <v>736</v>
      </c>
      <c r="G73" s="125">
        <v>135606</v>
      </c>
      <c r="H73" s="124">
        <f t="shared" si="18"/>
        <v>542.74884592127194</v>
      </c>
      <c r="I73" s="125">
        <v>712</v>
      </c>
      <c r="J73" s="125">
        <v>138273</v>
      </c>
      <c r="K73" s="124">
        <f t="shared" si="13"/>
        <v>514.92337621950776</v>
      </c>
      <c r="L73" s="125">
        <v>721</v>
      </c>
      <c r="M73" s="125">
        <v>138273</v>
      </c>
      <c r="N73" s="124">
        <f t="shared" si="14"/>
        <v>521.43223912115889</v>
      </c>
      <c r="O73" s="125">
        <v>232</v>
      </c>
      <c r="P73" s="125">
        <v>253</v>
      </c>
      <c r="Q73" s="229">
        <f t="shared" si="15"/>
        <v>0.91699604743083007</v>
      </c>
      <c r="R73" s="125">
        <v>228</v>
      </c>
      <c r="S73" s="125">
        <v>253</v>
      </c>
      <c r="T73" s="229">
        <f t="shared" si="16"/>
        <v>0.90118577075098816</v>
      </c>
      <c r="U73" s="125">
        <v>267</v>
      </c>
      <c r="V73" s="125">
        <v>295</v>
      </c>
      <c r="W73" s="229">
        <f t="shared" si="17"/>
        <v>0.90508474576271192</v>
      </c>
    </row>
    <row r="74" spans="1:23">
      <c r="A74" t="s">
        <v>43</v>
      </c>
      <c r="B74" t="s">
        <v>81</v>
      </c>
      <c r="C74" t="s">
        <v>121</v>
      </c>
      <c r="D74" t="s">
        <v>207</v>
      </c>
      <c r="E74" t="s">
        <v>208</v>
      </c>
      <c r="F74" s="125">
        <v>464</v>
      </c>
      <c r="G74" s="125">
        <v>42080</v>
      </c>
      <c r="H74" s="124">
        <f t="shared" si="18"/>
        <v>1102.6615969581749</v>
      </c>
      <c r="I74" s="125">
        <v>180</v>
      </c>
      <c r="J74" s="125">
        <v>42589</v>
      </c>
      <c r="K74" s="124">
        <f t="shared" si="13"/>
        <v>422.64434478386437</v>
      </c>
      <c r="L74" s="125">
        <v>235</v>
      </c>
      <c r="M74" s="125">
        <v>42589</v>
      </c>
      <c r="N74" s="124">
        <f t="shared" si="14"/>
        <v>551.78567235671187</v>
      </c>
      <c r="O74" s="125">
        <v>124</v>
      </c>
      <c r="P74" s="125">
        <v>170</v>
      </c>
      <c r="Q74" s="229">
        <f t="shared" si="15"/>
        <v>0.72941176470588232</v>
      </c>
      <c r="R74" s="125">
        <v>247</v>
      </c>
      <c r="S74" s="125">
        <v>280</v>
      </c>
      <c r="T74" s="229">
        <f t="shared" si="16"/>
        <v>0.88214285714285712</v>
      </c>
      <c r="U74" s="125">
        <v>93</v>
      </c>
      <c r="V74" s="125">
        <v>107</v>
      </c>
      <c r="W74" s="229">
        <f t="shared" si="17"/>
        <v>0.86915887850467288</v>
      </c>
    </row>
    <row r="75" spans="1:23">
      <c r="A75" t="s">
        <v>33</v>
      </c>
      <c r="B75" t="s">
        <v>73</v>
      </c>
      <c r="C75" t="s">
        <v>79</v>
      </c>
      <c r="D75" t="s">
        <v>211</v>
      </c>
      <c r="E75" t="s">
        <v>212</v>
      </c>
      <c r="F75" s="125">
        <v>1385</v>
      </c>
      <c r="G75" s="125">
        <v>291563</v>
      </c>
      <c r="H75" s="124">
        <f t="shared" si="18"/>
        <v>475.02598066284133</v>
      </c>
      <c r="I75" s="125">
        <v>1614</v>
      </c>
      <c r="J75" s="125">
        <v>296096</v>
      </c>
      <c r="K75" s="124">
        <f t="shared" si="13"/>
        <v>545.09348319463959</v>
      </c>
      <c r="L75" s="125">
        <v>981</v>
      </c>
      <c r="M75" s="125">
        <v>296096</v>
      </c>
      <c r="N75" s="124">
        <f t="shared" si="14"/>
        <v>331.31146655138872</v>
      </c>
      <c r="O75" s="125">
        <v>1368</v>
      </c>
      <c r="P75" s="125">
        <v>1696</v>
      </c>
      <c r="Q75" s="229">
        <f t="shared" si="15"/>
        <v>0.80660377358490565</v>
      </c>
      <c r="R75" s="125">
        <v>1184</v>
      </c>
      <c r="S75" s="125">
        <v>1443</v>
      </c>
      <c r="T75" s="229">
        <f t="shared" si="16"/>
        <v>0.82051282051282048</v>
      </c>
      <c r="U75" s="125">
        <v>918</v>
      </c>
      <c r="V75" s="125">
        <v>1130</v>
      </c>
      <c r="W75" s="229">
        <f t="shared" si="17"/>
        <v>0.81238938053097343</v>
      </c>
    </row>
    <row r="76" spans="1:23">
      <c r="A76" t="s">
        <v>23</v>
      </c>
      <c r="B76" t="s">
        <v>27</v>
      </c>
      <c r="C76" t="s">
        <v>35</v>
      </c>
      <c r="D76" t="s">
        <v>215</v>
      </c>
      <c r="E76" t="s">
        <v>216</v>
      </c>
      <c r="F76" s="125">
        <v>433</v>
      </c>
      <c r="G76" s="125">
        <v>38384</v>
      </c>
      <c r="H76" s="124">
        <f t="shared" si="18"/>
        <v>1128.074197582326</v>
      </c>
      <c r="I76" s="125">
        <v>388</v>
      </c>
      <c r="J76" s="125">
        <v>38814</v>
      </c>
      <c r="K76" s="124">
        <f t="shared" si="13"/>
        <v>999.6393054052661</v>
      </c>
      <c r="L76" s="125">
        <v>328</v>
      </c>
      <c r="M76" s="125">
        <v>38814</v>
      </c>
      <c r="N76" s="124">
        <f t="shared" si="14"/>
        <v>845.0559076621837</v>
      </c>
      <c r="O76" s="125">
        <v>184</v>
      </c>
      <c r="P76" s="125">
        <v>215</v>
      </c>
      <c r="Q76" s="229">
        <f t="shared" si="15"/>
        <v>0.85581395348837208</v>
      </c>
      <c r="R76" s="125">
        <v>238</v>
      </c>
      <c r="S76" s="125">
        <v>272</v>
      </c>
      <c r="T76" s="229">
        <f t="shared" si="16"/>
        <v>0.875</v>
      </c>
      <c r="U76" s="125">
        <v>147</v>
      </c>
      <c r="V76" s="125">
        <v>182</v>
      </c>
      <c r="W76" s="229">
        <f t="shared" si="17"/>
        <v>0.80769230769230771</v>
      </c>
    </row>
    <row r="77" spans="1:23">
      <c r="A77" t="s">
        <v>53</v>
      </c>
      <c r="B77" t="s">
        <v>97</v>
      </c>
      <c r="C77" t="s">
        <v>99</v>
      </c>
      <c r="D77" t="s">
        <v>219</v>
      </c>
      <c r="E77" t="s">
        <v>220</v>
      </c>
      <c r="F77" s="125">
        <v>844</v>
      </c>
      <c r="G77" s="125">
        <v>126896</v>
      </c>
      <c r="H77" s="124">
        <f t="shared" si="18"/>
        <v>665.11158744168449</v>
      </c>
      <c r="I77" s="125">
        <v>870</v>
      </c>
      <c r="J77" s="125">
        <v>129658</v>
      </c>
      <c r="K77" s="124">
        <f t="shared" si="13"/>
        <v>670.9960048743618</v>
      </c>
      <c r="L77" s="125">
        <v>836</v>
      </c>
      <c r="M77" s="125">
        <v>129658</v>
      </c>
      <c r="N77" s="124">
        <f t="shared" si="14"/>
        <v>644.77317249996145</v>
      </c>
      <c r="O77" s="125">
        <v>461</v>
      </c>
      <c r="P77" s="125">
        <v>566</v>
      </c>
      <c r="Q77" s="229">
        <f t="shared" si="15"/>
        <v>0.81448763250883394</v>
      </c>
      <c r="R77" s="125">
        <v>439</v>
      </c>
      <c r="S77" s="125">
        <v>557</v>
      </c>
      <c r="T77" s="229">
        <f t="shared" si="16"/>
        <v>0.78815080789946135</v>
      </c>
      <c r="U77" s="125">
        <v>374</v>
      </c>
      <c r="V77" s="125">
        <v>457</v>
      </c>
      <c r="W77" s="229">
        <f t="shared" si="17"/>
        <v>0.8183807439824945</v>
      </c>
    </row>
    <row r="78" spans="1:23">
      <c r="A78" t="s">
        <v>43</v>
      </c>
      <c r="B78" t="s">
        <v>81</v>
      </c>
      <c r="C78" t="s">
        <v>121</v>
      </c>
      <c r="D78" t="s">
        <v>221</v>
      </c>
      <c r="E78" t="s">
        <v>222</v>
      </c>
      <c r="F78" s="125">
        <v>156</v>
      </c>
      <c r="G78" s="125">
        <v>28678</v>
      </c>
      <c r="H78" s="124">
        <f t="shared" si="18"/>
        <v>543.97098821396196</v>
      </c>
      <c r="I78" s="125">
        <v>164</v>
      </c>
      <c r="J78" s="125">
        <v>29036</v>
      </c>
      <c r="K78" s="124">
        <f t="shared" si="13"/>
        <v>564.81609037057444</v>
      </c>
      <c r="L78" s="125">
        <v>146</v>
      </c>
      <c r="M78" s="125">
        <v>29036</v>
      </c>
      <c r="N78" s="124">
        <f t="shared" si="14"/>
        <v>502.82408045185286</v>
      </c>
      <c r="O78" s="125">
        <v>222</v>
      </c>
      <c r="P78" s="125">
        <v>276</v>
      </c>
      <c r="Q78" s="229">
        <f t="shared" si="15"/>
        <v>0.80434782608695654</v>
      </c>
      <c r="R78" s="125">
        <v>250</v>
      </c>
      <c r="S78" s="125">
        <v>301</v>
      </c>
      <c r="T78" s="229">
        <f t="shared" si="16"/>
        <v>0.83056478405315615</v>
      </c>
      <c r="U78" s="125">
        <v>181</v>
      </c>
      <c r="V78" s="125">
        <v>222</v>
      </c>
      <c r="W78" s="229">
        <f t="shared" si="17"/>
        <v>0.81531531531531531</v>
      </c>
    </row>
    <row r="79" spans="1:23">
      <c r="A79" t="s">
        <v>43</v>
      </c>
      <c r="B79" t="s">
        <v>81</v>
      </c>
      <c r="C79" t="s">
        <v>121</v>
      </c>
      <c r="D79" t="s">
        <v>223</v>
      </c>
      <c r="E79" t="s">
        <v>224</v>
      </c>
      <c r="F79" s="125">
        <v>76</v>
      </c>
      <c r="G79" s="125">
        <v>19361</v>
      </c>
      <c r="H79" s="124">
        <f t="shared" si="18"/>
        <v>392.54170755642787</v>
      </c>
      <c r="I79" s="125">
        <v>66</v>
      </c>
      <c r="J79" s="125">
        <v>19890</v>
      </c>
      <c r="K79" s="124">
        <f t="shared" si="13"/>
        <v>331.82503770739066</v>
      </c>
      <c r="L79" s="125">
        <v>95</v>
      </c>
      <c r="M79" s="125">
        <v>19890</v>
      </c>
      <c r="N79" s="124">
        <f t="shared" si="14"/>
        <v>477.62694821518357</v>
      </c>
      <c r="O79" s="125">
        <v>254</v>
      </c>
      <c r="P79" s="125">
        <v>274</v>
      </c>
      <c r="Q79" s="229">
        <f t="shared" si="15"/>
        <v>0.92700729927007297</v>
      </c>
      <c r="R79" s="125">
        <v>238</v>
      </c>
      <c r="S79" s="125">
        <v>261</v>
      </c>
      <c r="T79" s="229">
        <f t="shared" si="16"/>
        <v>0.91187739463601536</v>
      </c>
      <c r="U79" s="125">
        <v>205</v>
      </c>
      <c r="V79" s="125">
        <v>233</v>
      </c>
      <c r="W79" s="229">
        <f t="shared" si="17"/>
        <v>0.87982832618025753</v>
      </c>
    </row>
    <row r="80" spans="1:23">
      <c r="A80" t="s">
        <v>23</v>
      </c>
      <c r="B80" t="s">
        <v>37</v>
      </c>
      <c r="C80" t="s">
        <v>45</v>
      </c>
      <c r="D80" t="s">
        <v>227</v>
      </c>
      <c r="E80" t="s">
        <v>228</v>
      </c>
      <c r="F80" s="125">
        <v>160</v>
      </c>
      <c r="G80" s="125">
        <v>21542</v>
      </c>
      <c r="H80" s="124">
        <f t="shared" si="18"/>
        <v>742.73512208708564</v>
      </c>
      <c r="I80" s="125">
        <v>142</v>
      </c>
      <c r="J80" s="125">
        <v>22274</v>
      </c>
      <c r="K80" s="124">
        <f t="shared" si="13"/>
        <v>637.51459100296313</v>
      </c>
      <c r="L80" s="125">
        <v>119</v>
      </c>
      <c r="M80" s="125">
        <v>22274</v>
      </c>
      <c r="N80" s="124">
        <f t="shared" si="14"/>
        <v>534.25518541797612</v>
      </c>
      <c r="O80" s="125">
        <v>69</v>
      </c>
      <c r="P80" s="125">
        <v>109</v>
      </c>
      <c r="Q80" s="229">
        <f t="shared" si="15"/>
        <v>0.6330275229357798</v>
      </c>
      <c r="R80" s="125">
        <v>110</v>
      </c>
      <c r="S80" s="125">
        <v>169</v>
      </c>
      <c r="T80" s="229">
        <f t="shared" si="16"/>
        <v>0.65088757396449703</v>
      </c>
      <c r="U80" s="125">
        <v>41</v>
      </c>
      <c r="V80" s="125">
        <v>66</v>
      </c>
      <c r="W80" s="229">
        <f t="shared" si="17"/>
        <v>0.62121212121212122</v>
      </c>
    </row>
    <row r="81" spans="1:23">
      <c r="A81" t="s">
        <v>43</v>
      </c>
      <c r="B81" t="s">
        <v>81</v>
      </c>
      <c r="C81" t="s">
        <v>121</v>
      </c>
      <c r="D81" t="s">
        <v>229</v>
      </c>
      <c r="E81" t="s">
        <v>230</v>
      </c>
      <c r="F81" s="125">
        <v>108</v>
      </c>
      <c r="G81" s="125">
        <v>18435</v>
      </c>
      <c r="H81" s="124">
        <f t="shared" si="18"/>
        <v>585.84214808787635</v>
      </c>
      <c r="I81" s="125">
        <v>101.74</v>
      </c>
      <c r="J81" s="125">
        <v>18846</v>
      </c>
      <c r="K81" s="124">
        <f t="shared" si="13"/>
        <v>539.84930489228486</v>
      </c>
      <c r="L81" s="125">
        <v>69</v>
      </c>
      <c r="M81" s="125">
        <v>18846</v>
      </c>
      <c r="N81" s="124">
        <f t="shared" si="14"/>
        <v>366.12543775867556</v>
      </c>
      <c r="O81" s="125">
        <v>116</v>
      </c>
      <c r="P81" s="125">
        <v>130</v>
      </c>
      <c r="Q81" s="229">
        <f t="shared" si="15"/>
        <v>0.89230769230769236</v>
      </c>
      <c r="R81" s="125">
        <v>253</v>
      </c>
      <c r="S81" s="125">
        <v>282</v>
      </c>
      <c r="T81" s="229">
        <f t="shared" si="16"/>
        <v>0.8971631205673759</v>
      </c>
      <c r="U81" s="125">
        <v>109</v>
      </c>
      <c r="V81" s="125">
        <v>122</v>
      </c>
      <c r="W81" s="229">
        <f t="shared" si="17"/>
        <v>0.89344262295081966</v>
      </c>
    </row>
    <row r="82" spans="1:23">
      <c r="A82" t="s">
        <v>53</v>
      </c>
      <c r="B82" t="s">
        <v>89</v>
      </c>
      <c r="C82" t="s">
        <v>117</v>
      </c>
      <c r="D82" t="s">
        <v>231</v>
      </c>
      <c r="E82" t="s">
        <v>232</v>
      </c>
      <c r="F82" s="125">
        <v>1642</v>
      </c>
      <c r="G82" s="125">
        <v>280013</v>
      </c>
      <c r="H82" s="124">
        <f t="shared" si="18"/>
        <v>586.40134565180904</v>
      </c>
      <c r="I82" s="125">
        <v>1680</v>
      </c>
      <c r="J82" s="125">
        <v>285576</v>
      </c>
      <c r="K82" s="124">
        <f t="shared" si="13"/>
        <v>588.28472980922766</v>
      </c>
      <c r="L82" s="125">
        <v>1586</v>
      </c>
      <c r="M82" s="125">
        <v>285576</v>
      </c>
      <c r="N82" s="124">
        <f t="shared" si="14"/>
        <v>555.36879849847321</v>
      </c>
      <c r="O82" s="125">
        <v>650</v>
      </c>
      <c r="P82" s="125">
        <v>805</v>
      </c>
      <c r="Q82" s="229">
        <f t="shared" si="15"/>
        <v>0.80745341614906829</v>
      </c>
      <c r="R82" s="125">
        <v>813</v>
      </c>
      <c r="S82" s="125">
        <v>1000</v>
      </c>
      <c r="T82" s="229">
        <f t="shared" si="16"/>
        <v>0.81299999999999994</v>
      </c>
      <c r="U82" s="125">
        <v>672</v>
      </c>
      <c r="V82" s="125">
        <v>837</v>
      </c>
      <c r="W82" s="229">
        <f t="shared" si="17"/>
        <v>0.80286738351254483</v>
      </c>
    </row>
    <row r="83" spans="1:23">
      <c r="A83" t="s">
        <v>43</v>
      </c>
      <c r="B83" t="s">
        <v>81</v>
      </c>
      <c r="C83" t="s">
        <v>121</v>
      </c>
      <c r="D83" t="s">
        <v>233</v>
      </c>
      <c r="E83" t="s">
        <v>234</v>
      </c>
      <c r="F83" s="125">
        <v>258</v>
      </c>
      <c r="G83" s="125">
        <v>25212</v>
      </c>
      <c r="H83" s="124">
        <f t="shared" si="18"/>
        <v>1023.3222275107091</v>
      </c>
      <c r="I83" s="125">
        <v>136</v>
      </c>
      <c r="J83" s="125">
        <v>25848</v>
      </c>
      <c r="K83" s="124">
        <f t="shared" si="13"/>
        <v>526.15289384091614</v>
      </c>
      <c r="L83" s="125">
        <v>124</v>
      </c>
      <c r="M83" s="125">
        <v>25848</v>
      </c>
      <c r="N83" s="124">
        <f t="shared" si="14"/>
        <v>479.72763850201176</v>
      </c>
      <c r="O83" s="125">
        <v>64</v>
      </c>
      <c r="P83" s="125">
        <v>70</v>
      </c>
      <c r="Q83" s="229">
        <f t="shared" si="15"/>
        <v>0.91428571428571426</v>
      </c>
      <c r="R83" s="125">
        <v>91.4</v>
      </c>
      <c r="S83" s="125">
        <v>100</v>
      </c>
      <c r="T83" s="229">
        <f t="shared" si="16"/>
        <v>0.91400000000000003</v>
      </c>
      <c r="U83" s="125">
        <v>203</v>
      </c>
      <c r="V83" s="125">
        <v>246</v>
      </c>
      <c r="W83" s="229">
        <f t="shared" si="17"/>
        <v>0.82520325203252032</v>
      </c>
    </row>
    <row r="84" spans="1:23">
      <c r="A84" t="s">
        <v>43</v>
      </c>
      <c r="B84" t="s">
        <v>81</v>
      </c>
      <c r="C84" t="s">
        <v>121</v>
      </c>
      <c r="D84" t="s">
        <v>235</v>
      </c>
      <c r="E84" t="s">
        <v>236</v>
      </c>
      <c r="F84" s="125">
        <v>189</v>
      </c>
      <c r="G84" s="125">
        <v>36907</v>
      </c>
      <c r="H84" s="124">
        <f t="shared" si="18"/>
        <v>512.09797599371393</v>
      </c>
      <c r="I84" s="125">
        <v>210</v>
      </c>
      <c r="J84" s="125">
        <v>37649</v>
      </c>
      <c r="K84" s="124">
        <f t="shared" si="13"/>
        <v>557.78373927594362</v>
      </c>
      <c r="L84" s="125">
        <v>182</v>
      </c>
      <c r="M84" s="125">
        <v>37649</v>
      </c>
      <c r="N84" s="124">
        <f t="shared" si="14"/>
        <v>483.41257403915108</v>
      </c>
      <c r="O84" s="125">
        <v>361</v>
      </c>
      <c r="P84" s="125">
        <v>465</v>
      </c>
      <c r="Q84" s="229">
        <f t="shared" si="15"/>
        <v>0.7763440860215054</v>
      </c>
      <c r="R84" s="125">
        <v>276</v>
      </c>
      <c r="S84" s="125">
        <v>345</v>
      </c>
      <c r="T84" s="229">
        <f t="shared" si="16"/>
        <v>0.8</v>
      </c>
      <c r="U84" s="125">
        <v>343</v>
      </c>
      <c r="V84" s="125">
        <v>449</v>
      </c>
      <c r="W84" s="229">
        <f t="shared" si="17"/>
        <v>0.7639198218262806</v>
      </c>
    </row>
    <row r="85" spans="1:23">
      <c r="A85" t="s">
        <v>23</v>
      </c>
      <c r="B85" t="s">
        <v>27</v>
      </c>
      <c r="C85" t="s">
        <v>35</v>
      </c>
      <c r="D85" t="s">
        <v>237</v>
      </c>
      <c r="E85" t="s">
        <v>238</v>
      </c>
      <c r="F85" s="125">
        <v>119</v>
      </c>
      <c r="G85" s="125">
        <v>17307</v>
      </c>
      <c r="H85" s="124">
        <f t="shared" si="18"/>
        <v>687.58305887791062</v>
      </c>
      <c r="I85" s="125">
        <v>135</v>
      </c>
      <c r="J85" s="125">
        <v>17475</v>
      </c>
      <c r="K85" s="124">
        <f t="shared" si="13"/>
        <v>772.53218884120167</v>
      </c>
      <c r="L85" s="125">
        <v>161</v>
      </c>
      <c r="M85" s="125">
        <v>17475</v>
      </c>
      <c r="N85" s="124">
        <f t="shared" si="14"/>
        <v>921.31616595135904</v>
      </c>
      <c r="O85" s="125">
        <v>68</v>
      </c>
      <c r="P85" s="125">
        <v>82</v>
      </c>
      <c r="Q85" s="229">
        <f t="shared" si="15"/>
        <v>0.82926829268292679</v>
      </c>
      <c r="R85" s="125">
        <v>54</v>
      </c>
      <c r="S85" s="125">
        <v>65</v>
      </c>
      <c r="T85" s="229">
        <f t="shared" si="16"/>
        <v>0.83076923076923082</v>
      </c>
      <c r="U85" s="125">
        <v>64</v>
      </c>
      <c r="V85" s="125">
        <v>84</v>
      </c>
      <c r="W85" s="229">
        <f t="shared" si="17"/>
        <v>0.76190476190476186</v>
      </c>
    </row>
    <row r="86" spans="1:23">
      <c r="A86" t="s">
        <v>43</v>
      </c>
      <c r="B86" t="s">
        <v>81</v>
      </c>
      <c r="C86" t="s">
        <v>121</v>
      </c>
      <c r="D86" t="s">
        <v>239</v>
      </c>
      <c r="E86" t="s">
        <v>240</v>
      </c>
      <c r="F86" s="125">
        <v>271</v>
      </c>
      <c r="G86" s="125">
        <v>45894</v>
      </c>
      <c r="H86" s="124">
        <f t="shared" si="18"/>
        <v>590.4911317383536</v>
      </c>
      <c r="I86" s="125">
        <v>272</v>
      </c>
      <c r="J86" s="125">
        <v>46316</v>
      </c>
      <c r="K86" s="124">
        <f t="shared" si="13"/>
        <v>587.27005786337338</v>
      </c>
      <c r="L86" s="125">
        <v>321</v>
      </c>
      <c r="M86" s="125">
        <v>46316</v>
      </c>
      <c r="N86" s="124">
        <f t="shared" si="14"/>
        <v>693.06503152258404</v>
      </c>
      <c r="O86" s="125">
        <v>187</v>
      </c>
      <c r="P86" s="125">
        <v>221</v>
      </c>
      <c r="Q86" s="229">
        <f t="shared" si="15"/>
        <v>0.84615384615384615</v>
      </c>
      <c r="R86" s="125">
        <v>196</v>
      </c>
      <c r="S86" s="125">
        <v>225</v>
      </c>
      <c r="T86" s="229">
        <f t="shared" si="16"/>
        <v>0.87111111111111106</v>
      </c>
      <c r="U86" s="125">
        <v>173</v>
      </c>
      <c r="V86" s="125">
        <v>220</v>
      </c>
      <c r="W86" s="229">
        <f t="shared" si="17"/>
        <v>0.78636363636363638</v>
      </c>
    </row>
    <row r="87" spans="1:23">
      <c r="A87" t="s">
        <v>33</v>
      </c>
      <c r="B87" t="s">
        <v>65</v>
      </c>
      <c r="C87" t="s">
        <v>63</v>
      </c>
      <c r="D87" t="s">
        <v>241</v>
      </c>
      <c r="E87" t="s">
        <v>242</v>
      </c>
      <c r="F87" s="125">
        <v>183</v>
      </c>
      <c r="G87" s="125">
        <v>43964</v>
      </c>
      <c r="H87" s="124">
        <f t="shared" si="18"/>
        <v>416.24965881175513</v>
      </c>
      <c r="I87" s="125">
        <v>221</v>
      </c>
      <c r="J87" s="125">
        <v>44845</v>
      </c>
      <c r="K87" s="124">
        <f t="shared" si="13"/>
        <v>492.80856282751699</v>
      </c>
      <c r="L87" s="125">
        <v>397</v>
      </c>
      <c r="M87" s="125">
        <v>44845</v>
      </c>
      <c r="N87" s="124">
        <f t="shared" si="14"/>
        <v>885.27149069015502</v>
      </c>
      <c r="O87" s="125">
        <v>72</v>
      </c>
      <c r="P87" s="125">
        <v>85</v>
      </c>
      <c r="Q87" s="229">
        <f t="shared" si="15"/>
        <v>0.84705882352941175</v>
      </c>
      <c r="R87" s="125">
        <v>85</v>
      </c>
      <c r="S87" s="125">
        <v>100</v>
      </c>
      <c r="T87" s="229">
        <f t="shared" si="16"/>
        <v>0.85</v>
      </c>
      <c r="U87" s="125">
        <v>75</v>
      </c>
      <c r="V87" s="125">
        <v>93</v>
      </c>
      <c r="W87" s="229">
        <f t="shared" si="17"/>
        <v>0.80645161290322576</v>
      </c>
    </row>
    <row r="88" spans="1:23">
      <c r="A88" t="s">
        <v>33</v>
      </c>
      <c r="B88" t="s">
        <v>73</v>
      </c>
      <c r="C88" t="s">
        <v>71</v>
      </c>
      <c r="D88" t="s">
        <v>243</v>
      </c>
      <c r="E88" t="s">
        <v>244</v>
      </c>
      <c r="F88" s="125">
        <v>1182</v>
      </c>
      <c r="G88" s="125">
        <v>194322</v>
      </c>
      <c r="H88" s="124">
        <f t="shared" si="18"/>
        <v>608.26874980702132</v>
      </c>
      <c r="I88" s="125">
        <v>1208</v>
      </c>
      <c r="J88" s="125">
        <v>197212</v>
      </c>
      <c r="K88" s="124">
        <f t="shared" si="13"/>
        <v>612.53879074295685</v>
      </c>
      <c r="L88" s="125">
        <v>1056</v>
      </c>
      <c r="M88" s="125">
        <v>197212</v>
      </c>
      <c r="N88" s="124">
        <f t="shared" si="14"/>
        <v>535.46437336470399</v>
      </c>
      <c r="O88" s="125">
        <v>357</v>
      </c>
      <c r="P88" s="125">
        <v>383</v>
      </c>
      <c r="Q88" s="229">
        <f t="shared" si="15"/>
        <v>0.93211488250652741</v>
      </c>
      <c r="R88" s="125">
        <v>343</v>
      </c>
      <c r="S88" s="125">
        <v>394</v>
      </c>
      <c r="T88" s="229">
        <f t="shared" si="16"/>
        <v>0.87055837563451777</v>
      </c>
      <c r="U88" s="125">
        <v>355</v>
      </c>
      <c r="V88" s="125">
        <v>412</v>
      </c>
      <c r="W88" s="229">
        <f t="shared" si="17"/>
        <v>0.86165048543689315</v>
      </c>
    </row>
    <row r="89" spans="1:23">
      <c r="A89" t="s">
        <v>43</v>
      </c>
      <c r="B89" t="s">
        <v>81</v>
      </c>
      <c r="C89" t="s">
        <v>121</v>
      </c>
      <c r="D89" t="s">
        <v>247</v>
      </c>
      <c r="E89" t="s">
        <v>248</v>
      </c>
      <c r="F89" s="125">
        <v>133</v>
      </c>
      <c r="G89" s="125">
        <v>38934</v>
      </c>
      <c r="H89" s="124">
        <f t="shared" si="18"/>
        <v>341.60373966199205</v>
      </c>
      <c r="I89" s="125">
        <v>150</v>
      </c>
      <c r="J89" s="125">
        <v>39530</v>
      </c>
      <c r="K89" s="124">
        <f t="shared" si="13"/>
        <v>379.45863900834809</v>
      </c>
      <c r="L89" s="125">
        <v>300</v>
      </c>
      <c r="M89" s="125">
        <v>39530</v>
      </c>
      <c r="N89" s="124">
        <f t="shared" si="14"/>
        <v>758.91727801669617</v>
      </c>
      <c r="O89" s="125">
        <v>176</v>
      </c>
      <c r="P89" s="125">
        <v>200</v>
      </c>
      <c r="Q89" s="229">
        <f t="shared" si="15"/>
        <v>0.88</v>
      </c>
      <c r="R89" s="125">
        <v>225</v>
      </c>
      <c r="S89" s="125">
        <v>240</v>
      </c>
      <c r="T89" s="229">
        <f t="shared" si="16"/>
        <v>0.9375</v>
      </c>
      <c r="U89" s="125">
        <v>99</v>
      </c>
      <c r="V89" s="125">
        <v>115</v>
      </c>
      <c r="W89" s="229">
        <f t="shared" si="17"/>
        <v>0.86086956521739133</v>
      </c>
    </row>
    <row r="90" spans="1:23">
      <c r="A90" t="s">
        <v>43</v>
      </c>
      <c r="B90" t="s">
        <v>81</v>
      </c>
      <c r="C90" t="s">
        <v>121</v>
      </c>
      <c r="D90" t="s">
        <v>251</v>
      </c>
      <c r="E90" t="s">
        <v>252</v>
      </c>
      <c r="F90" s="125">
        <v>105</v>
      </c>
      <c r="G90" s="125">
        <v>30326</v>
      </c>
      <c r="H90" s="124">
        <f t="shared" si="18"/>
        <v>346.23755193563278</v>
      </c>
      <c r="I90" s="125">
        <v>107</v>
      </c>
      <c r="J90" s="125">
        <v>31065</v>
      </c>
      <c r="K90" s="124">
        <f t="shared" si="13"/>
        <v>344.43907934975056</v>
      </c>
      <c r="L90" s="125">
        <v>92</v>
      </c>
      <c r="M90" s="125">
        <v>31065</v>
      </c>
      <c r="N90" s="124">
        <f t="shared" si="14"/>
        <v>296.15322710445844</v>
      </c>
      <c r="O90" s="125">
        <v>144</v>
      </c>
      <c r="P90" s="125">
        <v>172</v>
      </c>
      <c r="Q90" s="229">
        <f t="shared" si="15"/>
        <v>0.83720930232558144</v>
      </c>
      <c r="R90" s="125">
        <v>425</v>
      </c>
      <c r="S90" s="125">
        <v>500</v>
      </c>
      <c r="T90" s="229">
        <f t="shared" si="16"/>
        <v>0.85</v>
      </c>
      <c r="U90" s="125">
        <v>258</v>
      </c>
      <c r="V90" s="125">
        <v>342</v>
      </c>
      <c r="W90" s="229">
        <f t="shared" si="17"/>
        <v>0.75438596491228072</v>
      </c>
    </row>
    <row r="91" spans="1:23">
      <c r="A91" t="s">
        <v>53</v>
      </c>
      <c r="B91" t="s">
        <v>89</v>
      </c>
      <c r="C91" t="s">
        <v>117</v>
      </c>
      <c r="D91" t="s">
        <v>255</v>
      </c>
      <c r="E91" t="s">
        <v>256</v>
      </c>
      <c r="F91" s="125">
        <v>259</v>
      </c>
      <c r="G91" s="125">
        <v>37071</v>
      </c>
      <c r="H91" s="124">
        <f t="shared" si="18"/>
        <v>698.65932939494485</v>
      </c>
      <c r="I91" s="125">
        <v>260</v>
      </c>
      <c r="J91" s="125">
        <v>37860</v>
      </c>
      <c r="K91" s="124">
        <f t="shared" si="13"/>
        <v>686.74062334918119</v>
      </c>
      <c r="L91" s="125">
        <v>360</v>
      </c>
      <c r="M91" s="125">
        <v>37860</v>
      </c>
      <c r="N91" s="124">
        <f t="shared" si="14"/>
        <v>950.87163232963553</v>
      </c>
      <c r="O91" s="125">
        <v>64</v>
      </c>
      <c r="P91" s="125">
        <v>69</v>
      </c>
      <c r="Q91" s="229">
        <f t="shared" si="15"/>
        <v>0.92753623188405798</v>
      </c>
      <c r="R91" s="125">
        <v>91</v>
      </c>
      <c r="S91" s="125">
        <v>95</v>
      </c>
      <c r="T91" s="229">
        <f t="shared" si="16"/>
        <v>0.95789473684210524</v>
      </c>
      <c r="U91" s="125">
        <v>92</v>
      </c>
      <c r="V91" s="125">
        <v>101</v>
      </c>
      <c r="W91" s="229">
        <f t="shared" si="17"/>
        <v>0.91089108910891092</v>
      </c>
    </row>
    <row r="92" spans="1:23">
      <c r="A92" t="s">
        <v>43</v>
      </c>
      <c r="B92" t="s">
        <v>81</v>
      </c>
      <c r="C92" t="s">
        <v>121</v>
      </c>
      <c r="D92" t="s">
        <v>257</v>
      </c>
      <c r="E92" t="s">
        <v>258</v>
      </c>
      <c r="F92" s="125">
        <v>164</v>
      </c>
      <c r="G92" s="125">
        <v>19982</v>
      </c>
      <c r="H92" s="124">
        <f t="shared" si="18"/>
        <v>820.7386647983185</v>
      </c>
      <c r="I92" s="125">
        <v>105</v>
      </c>
      <c r="J92" s="125">
        <v>20402</v>
      </c>
      <c r="K92" s="124">
        <f t="shared" si="13"/>
        <v>514.65542593863347</v>
      </c>
      <c r="L92" s="125">
        <v>137</v>
      </c>
      <c r="M92" s="125">
        <v>20402</v>
      </c>
      <c r="N92" s="124">
        <f t="shared" si="14"/>
        <v>671.50279384374073</v>
      </c>
      <c r="O92" s="125">
        <v>92</v>
      </c>
      <c r="P92" s="125">
        <v>94</v>
      </c>
      <c r="Q92" s="229">
        <f t="shared" si="15"/>
        <v>0.97872340425531912</v>
      </c>
      <c r="R92" s="125">
        <v>138</v>
      </c>
      <c r="S92" s="125">
        <v>150</v>
      </c>
      <c r="T92" s="229">
        <f t="shared" si="16"/>
        <v>0.92</v>
      </c>
      <c r="U92" s="125">
        <v>54</v>
      </c>
      <c r="V92" s="125">
        <v>57</v>
      </c>
      <c r="W92" s="229">
        <f t="shared" si="17"/>
        <v>0.94736842105263153</v>
      </c>
    </row>
    <row r="93" spans="1:23">
      <c r="A93" t="s">
        <v>43</v>
      </c>
      <c r="B93" t="s">
        <v>81</v>
      </c>
      <c r="C93" t="s">
        <v>121</v>
      </c>
      <c r="D93" t="s">
        <v>259</v>
      </c>
      <c r="E93" t="s">
        <v>260</v>
      </c>
      <c r="F93" s="125">
        <v>76</v>
      </c>
      <c r="G93" s="125">
        <v>22614</v>
      </c>
      <c r="H93" s="124">
        <f t="shared" si="18"/>
        <v>336.07499778898028</v>
      </c>
      <c r="I93" s="125">
        <v>42.42</v>
      </c>
      <c r="J93" s="125">
        <v>23288</v>
      </c>
      <c r="K93" s="124">
        <f t="shared" si="13"/>
        <v>182.15389900377878</v>
      </c>
      <c r="L93" s="125">
        <v>66</v>
      </c>
      <c r="M93" s="125">
        <v>23288</v>
      </c>
      <c r="N93" s="124">
        <f t="shared" si="14"/>
        <v>283.40776365510135</v>
      </c>
      <c r="O93" s="125">
        <v>127</v>
      </c>
      <c r="P93" s="125">
        <v>147</v>
      </c>
      <c r="Q93" s="229">
        <f t="shared" si="15"/>
        <v>0.86394557823129248</v>
      </c>
      <c r="R93" s="125">
        <v>622.51800000000003</v>
      </c>
      <c r="S93" s="125">
        <v>694</v>
      </c>
      <c r="T93" s="229">
        <f t="shared" si="16"/>
        <v>0.89700000000000002</v>
      </c>
      <c r="U93" s="125">
        <v>101</v>
      </c>
      <c r="V93" s="125">
        <v>116</v>
      </c>
      <c r="W93" s="229">
        <f t="shared" si="17"/>
        <v>0.87068965517241381</v>
      </c>
    </row>
    <row r="94" spans="1:23">
      <c r="A94" t="s">
        <v>53</v>
      </c>
      <c r="B94" t="s">
        <v>89</v>
      </c>
      <c r="C94" t="s">
        <v>95</v>
      </c>
      <c r="D94" t="s">
        <v>263</v>
      </c>
      <c r="E94" t="s">
        <v>264</v>
      </c>
      <c r="F94" s="125">
        <v>1786</v>
      </c>
      <c r="G94" s="125">
        <v>300236</v>
      </c>
      <c r="H94" s="124">
        <f t="shared" si="18"/>
        <v>594.86537257357543</v>
      </c>
      <c r="I94" s="125">
        <v>1595</v>
      </c>
      <c r="J94" s="125">
        <v>305849</v>
      </c>
      <c r="K94" s="124">
        <f t="shared" si="13"/>
        <v>521.49917115962455</v>
      </c>
      <c r="L94" s="125">
        <v>1739</v>
      </c>
      <c r="M94" s="125">
        <v>305849</v>
      </c>
      <c r="N94" s="124">
        <f t="shared" si="14"/>
        <v>568.58122799159071</v>
      </c>
      <c r="O94" s="125">
        <v>1354</v>
      </c>
      <c r="P94" s="125">
        <v>1624</v>
      </c>
      <c r="Q94" s="229">
        <f t="shared" si="15"/>
        <v>0.83374384236453203</v>
      </c>
      <c r="R94" s="125">
        <v>1351</v>
      </c>
      <c r="S94" s="125">
        <v>1573</v>
      </c>
      <c r="T94" s="229">
        <f t="shared" si="16"/>
        <v>0.85886840432294975</v>
      </c>
      <c r="U94" s="125">
        <v>911</v>
      </c>
      <c r="V94" s="125">
        <v>1118</v>
      </c>
      <c r="W94" s="229">
        <f t="shared" si="17"/>
        <v>0.81484794275491945</v>
      </c>
    </row>
    <row r="95" spans="1:23">
      <c r="A95" t="s">
        <v>23</v>
      </c>
      <c r="B95" t="s">
        <v>47</v>
      </c>
      <c r="C95" t="s">
        <v>25</v>
      </c>
      <c r="D95" t="s">
        <v>265</v>
      </c>
      <c r="E95" t="s">
        <v>266</v>
      </c>
      <c r="F95" s="125">
        <v>335</v>
      </c>
      <c r="G95" s="125">
        <v>38124</v>
      </c>
      <c r="H95" s="124">
        <f t="shared" si="18"/>
        <v>878.71157276256417</v>
      </c>
      <c r="I95" s="125">
        <v>301</v>
      </c>
      <c r="J95" s="125">
        <v>38491</v>
      </c>
      <c r="K95" s="124">
        <f t="shared" si="13"/>
        <v>782.00098724377131</v>
      </c>
      <c r="L95" s="125">
        <v>354</v>
      </c>
      <c r="M95" s="125">
        <v>38491</v>
      </c>
      <c r="N95" s="124">
        <f t="shared" si="14"/>
        <v>919.69551323686051</v>
      </c>
      <c r="O95" s="125">
        <v>139</v>
      </c>
      <c r="P95" s="125">
        <v>153</v>
      </c>
      <c r="Q95" s="229">
        <f t="shared" si="15"/>
        <v>0.90849673202614378</v>
      </c>
      <c r="R95" s="125">
        <v>115</v>
      </c>
      <c r="S95" s="125">
        <v>125</v>
      </c>
      <c r="T95" s="229">
        <f t="shared" si="16"/>
        <v>0.92</v>
      </c>
      <c r="U95" s="125">
        <v>137</v>
      </c>
      <c r="V95" s="125">
        <v>152</v>
      </c>
      <c r="W95" s="229">
        <f t="shared" si="17"/>
        <v>0.90131578947368418</v>
      </c>
    </row>
    <row r="96" spans="1:23">
      <c r="A96" t="s">
        <v>43</v>
      </c>
      <c r="B96" t="s">
        <v>81</v>
      </c>
      <c r="C96" t="s">
        <v>121</v>
      </c>
      <c r="D96" t="s">
        <v>269</v>
      </c>
      <c r="E96" t="s">
        <v>270</v>
      </c>
      <c r="F96" s="125">
        <v>118</v>
      </c>
      <c r="G96" s="125">
        <v>22936</v>
      </c>
      <c r="H96" s="124">
        <f t="shared" si="18"/>
        <v>514.47506103941407</v>
      </c>
      <c r="I96" s="125">
        <v>110</v>
      </c>
      <c r="J96" s="125">
        <v>23428</v>
      </c>
      <c r="K96" s="124">
        <f t="shared" si="13"/>
        <v>469.52364691821748</v>
      </c>
      <c r="L96" s="125">
        <v>124</v>
      </c>
      <c r="M96" s="125">
        <v>23428</v>
      </c>
      <c r="N96" s="124">
        <f t="shared" si="14"/>
        <v>529.28120198053614</v>
      </c>
      <c r="O96" s="125">
        <v>71</v>
      </c>
      <c r="P96" s="125">
        <v>86</v>
      </c>
      <c r="Q96" s="229">
        <f t="shared" si="15"/>
        <v>0.82558139534883723</v>
      </c>
      <c r="R96" s="125">
        <v>52</v>
      </c>
      <c r="S96" s="125">
        <v>62</v>
      </c>
      <c r="T96" s="229">
        <f t="shared" si="16"/>
        <v>0.83870967741935487</v>
      </c>
      <c r="U96" s="125">
        <v>84</v>
      </c>
      <c r="V96" s="125">
        <v>97</v>
      </c>
      <c r="W96" s="229">
        <f t="shared" si="17"/>
        <v>0.865979381443299</v>
      </c>
    </row>
    <row r="97" spans="1:23">
      <c r="A97" t="s">
        <v>23</v>
      </c>
      <c r="B97" t="s">
        <v>47</v>
      </c>
      <c r="C97" t="s">
        <v>25</v>
      </c>
      <c r="D97" t="s">
        <v>271</v>
      </c>
      <c r="E97" t="s">
        <v>272</v>
      </c>
      <c r="F97" s="125">
        <v>379</v>
      </c>
      <c r="G97" s="125">
        <v>73112</v>
      </c>
      <c r="H97" s="124">
        <f t="shared" si="18"/>
        <v>518.38275522486049</v>
      </c>
      <c r="I97" s="125">
        <v>376</v>
      </c>
      <c r="J97" s="125">
        <v>74555</v>
      </c>
      <c r="K97" s="124">
        <f t="shared" si="13"/>
        <v>504.32566561598821</v>
      </c>
      <c r="L97" s="125">
        <v>336</v>
      </c>
      <c r="M97" s="125">
        <v>74555</v>
      </c>
      <c r="N97" s="124">
        <f t="shared" si="14"/>
        <v>450.67399906109586</v>
      </c>
      <c r="O97" s="125">
        <v>114</v>
      </c>
      <c r="P97" s="125">
        <v>128</v>
      </c>
      <c r="Q97" s="229">
        <f t="shared" si="15"/>
        <v>0.890625</v>
      </c>
      <c r="R97" s="125">
        <v>201</v>
      </c>
      <c r="S97" s="125">
        <v>212</v>
      </c>
      <c r="T97" s="229">
        <f t="shared" si="16"/>
        <v>0.94811320754716977</v>
      </c>
      <c r="U97" s="125">
        <v>143</v>
      </c>
      <c r="V97" s="125">
        <v>177</v>
      </c>
      <c r="W97" s="229">
        <f t="shared" si="17"/>
        <v>0.80790960451977401</v>
      </c>
    </row>
    <row r="98" spans="1:23">
      <c r="A98" t="s">
        <v>23</v>
      </c>
      <c r="B98" t="s">
        <v>37</v>
      </c>
      <c r="C98" t="s">
        <v>45</v>
      </c>
      <c r="D98" t="s">
        <v>273</v>
      </c>
      <c r="E98" t="s">
        <v>274</v>
      </c>
      <c r="F98" s="125">
        <v>193</v>
      </c>
      <c r="G98" s="125">
        <v>24638</v>
      </c>
      <c r="H98" s="124">
        <f t="shared" si="18"/>
        <v>783.34280379900974</v>
      </c>
      <c r="I98" s="125">
        <v>177</v>
      </c>
      <c r="J98" s="125">
        <v>25003</v>
      </c>
      <c r="K98" s="124">
        <f t="shared" si="13"/>
        <v>707.91505019397664</v>
      </c>
      <c r="L98" s="125">
        <v>206</v>
      </c>
      <c r="M98" s="125">
        <v>25003</v>
      </c>
      <c r="N98" s="124">
        <f t="shared" si="14"/>
        <v>823.90113186417636</v>
      </c>
      <c r="O98" s="125">
        <v>141</v>
      </c>
      <c r="P98" s="125">
        <v>174</v>
      </c>
      <c r="Q98" s="229">
        <f t="shared" si="15"/>
        <v>0.81034482758620685</v>
      </c>
      <c r="R98" s="125">
        <v>100</v>
      </c>
      <c r="S98" s="125">
        <v>113</v>
      </c>
      <c r="T98" s="229">
        <f t="shared" si="16"/>
        <v>0.88495575221238942</v>
      </c>
      <c r="U98" s="125">
        <v>131</v>
      </c>
      <c r="V98" s="125">
        <v>156</v>
      </c>
      <c r="W98" s="229">
        <f t="shared" si="17"/>
        <v>0.83974358974358976</v>
      </c>
    </row>
    <row r="99" spans="1:23">
      <c r="A99" t="s">
        <v>43</v>
      </c>
      <c r="B99" t="s">
        <v>81</v>
      </c>
      <c r="C99" t="s">
        <v>121</v>
      </c>
      <c r="D99" t="s">
        <v>277</v>
      </c>
      <c r="E99" t="s">
        <v>278</v>
      </c>
      <c r="F99" s="125">
        <v>139</v>
      </c>
      <c r="G99" s="125">
        <v>25293</v>
      </c>
      <c r="H99" s="124">
        <f t="shared" si="18"/>
        <v>549.55916656782506</v>
      </c>
      <c r="I99" s="125">
        <v>155</v>
      </c>
      <c r="J99" s="125">
        <v>25651</v>
      </c>
      <c r="K99" s="124">
        <f t="shared" si="13"/>
        <v>604.2649409379751</v>
      </c>
      <c r="L99" s="125">
        <v>120</v>
      </c>
      <c r="M99" s="125">
        <v>25651</v>
      </c>
      <c r="N99" s="124">
        <f t="shared" si="14"/>
        <v>467.81801879069042</v>
      </c>
      <c r="O99" s="125">
        <v>406</v>
      </c>
      <c r="P99" s="125">
        <v>429</v>
      </c>
      <c r="Q99" s="229">
        <f t="shared" si="15"/>
        <v>0.94638694638694643</v>
      </c>
      <c r="R99" s="125">
        <v>363</v>
      </c>
      <c r="S99" s="125">
        <v>403</v>
      </c>
      <c r="T99" s="229">
        <f t="shared" si="16"/>
        <v>0.90074441687344908</v>
      </c>
      <c r="U99" s="125">
        <v>373</v>
      </c>
      <c r="V99" s="125">
        <v>397</v>
      </c>
      <c r="W99" s="229">
        <f t="shared" si="17"/>
        <v>0.93954659949622166</v>
      </c>
    </row>
    <row r="100" spans="1:23">
      <c r="A100" t="s">
        <v>23</v>
      </c>
      <c r="B100" t="s">
        <v>37</v>
      </c>
      <c r="C100" t="s">
        <v>111</v>
      </c>
      <c r="D100" t="s">
        <v>279</v>
      </c>
      <c r="E100" t="s">
        <v>280</v>
      </c>
      <c r="F100" s="125">
        <v>1697</v>
      </c>
      <c r="G100" s="125">
        <v>237304</v>
      </c>
      <c r="H100" s="124">
        <f t="shared" si="18"/>
        <v>715.11647506995246</v>
      </c>
      <c r="I100" s="125">
        <v>1649</v>
      </c>
      <c r="J100" s="125">
        <v>241598</v>
      </c>
      <c r="K100" s="124">
        <f t="shared" si="13"/>
        <v>682.53876273810215</v>
      </c>
      <c r="L100" s="125">
        <v>1795</v>
      </c>
      <c r="M100" s="125">
        <v>241598</v>
      </c>
      <c r="N100" s="124">
        <f t="shared" si="14"/>
        <v>742.96972657058416</v>
      </c>
      <c r="O100" s="125">
        <v>728</v>
      </c>
      <c r="P100" s="125">
        <v>875</v>
      </c>
      <c r="Q100" s="229">
        <f t="shared" si="15"/>
        <v>0.83199999999999996</v>
      </c>
      <c r="R100" s="125">
        <v>820</v>
      </c>
      <c r="S100" s="125">
        <v>1000</v>
      </c>
      <c r="T100" s="229">
        <f t="shared" si="16"/>
        <v>0.82</v>
      </c>
      <c r="U100" s="125">
        <v>820</v>
      </c>
      <c r="V100" s="125">
        <v>979</v>
      </c>
      <c r="W100" s="229">
        <f t="shared" si="17"/>
        <v>0.83758937691521962</v>
      </c>
    </row>
    <row r="101" spans="1:23">
      <c r="A101" t="s">
        <v>23</v>
      </c>
      <c r="B101" t="s">
        <v>47</v>
      </c>
      <c r="C101" t="s">
        <v>25</v>
      </c>
      <c r="D101" t="s">
        <v>283</v>
      </c>
      <c r="E101" t="s">
        <v>284</v>
      </c>
      <c r="F101" s="125">
        <v>866</v>
      </c>
      <c r="G101" s="125">
        <v>119166</v>
      </c>
      <c r="H101" s="124">
        <f t="shared" si="18"/>
        <v>726.71735226490773</v>
      </c>
      <c r="I101" s="125">
        <v>910</v>
      </c>
      <c r="J101" s="125">
        <v>120456</v>
      </c>
      <c r="K101" s="124">
        <f t="shared" si="13"/>
        <v>755.46257554625754</v>
      </c>
      <c r="L101" s="125">
        <v>742</v>
      </c>
      <c r="M101" s="125">
        <v>120456</v>
      </c>
      <c r="N101" s="124">
        <f t="shared" si="14"/>
        <v>615.99256159925619</v>
      </c>
      <c r="O101" s="125">
        <v>629</v>
      </c>
      <c r="P101" s="125">
        <v>742</v>
      </c>
      <c r="Q101" s="229">
        <f t="shared" si="15"/>
        <v>0.84770889487870615</v>
      </c>
      <c r="R101" s="125">
        <v>976</v>
      </c>
      <c r="S101" s="125">
        <v>1055</v>
      </c>
      <c r="T101" s="229">
        <f t="shared" si="16"/>
        <v>0.92511848341232228</v>
      </c>
      <c r="U101" s="125">
        <v>452</v>
      </c>
      <c r="V101" s="125">
        <v>507</v>
      </c>
      <c r="W101" s="229">
        <f t="shared" si="17"/>
        <v>0.89151873767258383</v>
      </c>
    </row>
    <row r="102" spans="1:23">
      <c r="A102" t="s">
        <v>33</v>
      </c>
      <c r="B102" t="s">
        <v>57</v>
      </c>
      <c r="C102" t="s">
        <v>71</v>
      </c>
      <c r="D102" t="s">
        <v>287</v>
      </c>
      <c r="E102" t="s">
        <v>288</v>
      </c>
      <c r="F102" s="125">
        <v>258</v>
      </c>
      <c r="G102" s="125">
        <v>40098</v>
      </c>
      <c r="H102" s="124">
        <f t="shared" si="18"/>
        <v>643.42361215023186</v>
      </c>
      <c r="I102" s="125">
        <v>260</v>
      </c>
      <c r="J102" s="125">
        <v>40778</v>
      </c>
      <c r="K102" s="124">
        <f t="shared" si="13"/>
        <v>637.5987051841679</v>
      </c>
      <c r="L102" s="125">
        <v>282</v>
      </c>
      <c r="M102" s="125">
        <v>40778</v>
      </c>
      <c r="N102" s="124">
        <f t="shared" si="14"/>
        <v>691.54936485359747</v>
      </c>
      <c r="O102" s="125">
        <v>183</v>
      </c>
      <c r="P102" s="125">
        <v>200</v>
      </c>
      <c r="Q102" s="229">
        <f t="shared" si="15"/>
        <v>0.91500000000000004</v>
      </c>
      <c r="R102" s="125">
        <v>198</v>
      </c>
      <c r="S102" s="125">
        <v>220</v>
      </c>
      <c r="T102" s="229">
        <f t="shared" si="16"/>
        <v>0.9</v>
      </c>
      <c r="U102" s="125">
        <v>188</v>
      </c>
      <c r="V102" s="125">
        <v>206</v>
      </c>
      <c r="W102" s="229">
        <f t="shared" si="17"/>
        <v>0.91262135922330101</v>
      </c>
    </row>
    <row r="103" spans="1:23">
      <c r="A103" t="s">
        <v>33</v>
      </c>
      <c r="B103" t="s">
        <v>57</v>
      </c>
      <c r="C103" t="s">
        <v>71</v>
      </c>
      <c r="D103" t="s">
        <v>291</v>
      </c>
      <c r="E103" t="s">
        <v>292</v>
      </c>
      <c r="F103" s="125">
        <v>792</v>
      </c>
      <c r="G103" s="125">
        <v>133327</v>
      </c>
      <c r="H103" s="124">
        <f t="shared" si="18"/>
        <v>594.02821634027612</v>
      </c>
      <c r="I103" s="125">
        <v>827</v>
      </c>
      <c r="J103" s="125">
        <v>136424</v>
      </c>
      <c r="K103" s="124">
        <f t="shared" si="13"/>
        <v>606.19832287574036</v>
      </c>
      <c r="L103" s="125">
        <v>864</v>
      </c>
      <c r="M103" s="125">
        <v>136424</v>
      </c>
      <c r="N103" s="124">
        <f t="shared" si="14"/>
        <v>633.31965050137808</v>
      </c>
      <c r="O103" s="125">
        <v>302</v>
      </c>
      <c r="P103" s="125">
        <v>345</v>
      </c>
      <c r="Q103" s="229">
        <f t="shared" si="15"/>
        <v>0.87536231884057969</v>
      </c>
      <c r="R103" s="125">
        <v>379</v>
      </c>
      <c r="S103" s="125">
        <v>450</v>
      </c>
      <c r="T103" s="229">
        <f t="shared" si="16"/>
        <v>0.84222222222222221</v>
      </c>
      <c r="U103" s="125">
        <v>378</v>
      </c>
      <c r="V103" s="125">
        <v>437</v>
      </c>
      <c r="W103" s="229">
        <f t="shared" si="17"/>
        <v>0.86498855835240274</v>
      </c>
    </row>
    <row r="104" spans="1:23">
      <c r="A104" t="s">
        <v>43</v>
      </c>
      <c r="B104" t="s">
        <v>81</v>
      </c>
      <c r="C104" t="s">
        <v>121</v>
      </c>
      <c r="D104" t="s">
        <v>293</v>
      </c>
      <c r="E104" t="s">
        <v>294</v>
      </c>
      <c r="F104" s="125">
        <v>322</v>
      </c>
      <c r="G104" s="125">
        <v>27548</v>
      </c>
      <c r="H104" s="124">
        <f t="shared" si="18"/>
        <v>1168.8688834035138</v>
      </c>
      <c r="I104" s="125">
        <v>154</v>
      </c>
      <c r="J104" s="125">
        <v>27943</v>
      </c>
      <c r="K104" s="124">
        <f t="shared" si="13"/>
        <v>551.12192677951543</v>
      </c>
      <c r="L104" s="125">
        <v>193</v>
      </c>
      <c r="M104" s="125">
        <v>27943</v>
      </c>
      <c r="N104" s="124">
        <f t="shared" si="14"/>
        <v>690.69176537952262</v>
      </c>
      <c r="O104" s="125">
        <v>105</v>
      </c>
      <c r="P104" s="125">
        <v>107</v>
      </c>
      <c r="Q104" s="229">
        <f t="shared" si="15"/>
        <v>0.98130841121495327</v>
      </c>
      <c r="R104" s="125">
        <v>264</v>
      </c>
      <c r="S104" s="125">
        <v>300</v>
      </c>
      <c r="T104" s="229">
        <f t="shared" si="16"/>
        <v>0.88</v>
      </c>
      <c r="U104" s="125">
        <v>91</v>
      </c>
      <c r="V104" s="125">
        <v>98</v>
      </c>
      <c r="W104" s="229">
        <f t="shared" si="17"/>
        <v>0.9285714285714286</v>
      </c>
    </row>
    <row r="105" spans="1:23">
      <c r="A105" t="s">
        <v>33</v>
      </c>
      <c r="B105" t="s">
        <v>57</v>
      </c>
      <c r="C105" t="s">
        <v>71</v>
      </c>
      <c r="D105" t="s">
        <v>297</v>
      </c>
      <c r="E105" t="s">
        <v>298</v>
      </c>
      <c r="F105" s="125">
        <v>1029</v>
      </c>
      <c r="G105" s="125">
        <v>167679</v>
      </c>
      <c r="H105" s="124">
        <f t="shared" si="18"/>
        <v>613.67255291360277</v>
      </c>
      <c r="I105" s="125">
        <v>982</v>
      </c>
      <c r="J105" s="125">
        <v>171113</v>
      </c>
      <c r="K105" s="124">
        <f t="shared" si="13"/>
        <v>573.88976874930609</v>
      </c>
      <c r="L105" s="125">
        <v>964</v>
      </c>
      <c r="M105" s="125">
        <v>171113</v>
      </c>
      <c r="N105" s="124">
        <f t="shared" si="14"/>
        <v>563.3704043526792</v>
      </c>
      <c r="O105" s="125">
        <v>728</v>
      </c>
      <c r="P105" s="125">
        <v>958</v>
      </c>
      <c r="Q105" s="229">
        <f t="shared" si="15"/>
        <v>0.75991649269311068</v>
      </c>
      <c r="R105" s="125">
        <v>820</v>
      </c>
      <c r="S105" s="125">
        <v>1000</v>
      </c>
      <c r="T105" s="229">
        <f t="shared" si="16"/>
        <v>0.82</v>
      </c>
      <c r="U105" s="125">
        <v>504</v>
      </c>
      <c r="V105" s="125">
        <v>668</v>
      </c>
      <c r="W105" s="229">
        <f t="shared" si="17"/>
        <v>0.75449101796407181</v>
      </c>
    </row>
    <row r="106" spans="1:23">
      <c r="A106" t="s">
        <v>23</v>
      </c>
      <c r="B106" t="s">
        <v>37</v>
      </c>
      <c r="C106" t="s">
        <v>45</v>
      </c>
      <c r="D106" t="s">
        <v>301</v>
      </c>
      <c r="E106" t="s">
        <v>302</v>
      </c>
      <c r="F106" s="125">
        <v>542</v>
      </c>
      <c r="G106" s="125">
        <v>70133</v>
      </c>
      <c r="H106" s="124">
        <f t="shared" si="18"/>
        <v>772.8173612992457</v>
      </c>
      <c r="I106" s="125">
        <v>541</v>
      </c>
      <c r="J106" s="125">
        <v>71110</v>
      </c>
      <c r="K106" s="124">
        <f t="shared" si="13"/>
        <v>760.79313739277177</v>
      </c>
      <c r="L106" s="125">
        <v>579</v>
      </c>
      <c r="M106" s="125">
        <v>71110</v>
      </c>
      <c r="N106" s="124">
        <f t="shared" si="14"/>
        <v>814.23147236675572</v>
      </c>
      <c r="O106" s="125">
        <v>308</v>
      </c>
      <c r="P106" s="125">
        <v>392</v>
      </c>
      <c r="Q106" s="229">
        <f t="shared" si="15"/>
        <v>0.7857142857142857</v>
      </c>
      <c r="R106" s="125">
        <v>975</v>
      </c>
      <c r="S106" s="125">
        <v>1300</v>
      </c>
      <c r="T106" s="229">
        <f t="shared" si="16"/>
        <v>0.75</v>
      </c>
      <c r="U106" s="125">
        <v>260</v>
      </c>
      <c r="V106" s="125">
        <v>344</v>
      </c>
      <c r="W106" s="229">
        <f t="shared" si="17"/>
        <v>0.7558139534883721</v>
      </c>
    </row>
    <row r="107" spans="1:23">
      <c r="A107" t="s">
        <v>33</v>
      </c>
      <c r="B107" t="s">
        <v>73</v>
      </c>
      <c r="C107" t="s">
        <v>71</v>
      </c>
      <c r="D107" t="s">
        <v>303</v>
      </c>
      <c r="E107" t="s">
        <v>304</v>
      </c>
      <c r="F107" s="125">
        <v>102</v>
      </c>
      <c r="G107" s="125">
        <v>25838</v>
      </c>
      <c r="H107" s="124">
        <f t="shared" si="18"/>
        <v>394.76739685734191</v>
      </c>
      <c r="I107" s="125">
        <v>143</v>
      </c>
      <c r="J107" s="125">
        <v>26169</v>
      </c>
      <c r="K107" s="124">
        <f t="shared" si="13"/>
        <v>546.44808743169403</v>
      </c>
      <c r="L107" s="125">
        <v>140</v>
      </c>
      <c r="M107" s="125">
        <v>26169</v>
      </c>
      <c r="N107" s="124">
        <f t="shared" si="14"/>
        <v>534.98414154151862</v>
      </c>
      <c r="O107" s="125">
        <v>103</v>
      </c>
      <c r="P107" s="125">
        <v>122</v>
      </c>
      <c r="Q107" s="229">
        <f t="shared" si="15"/>
        <v>0.84426229508196726</v>
      </c>
      <c r="R107" s="125">
        <v>133</v>
      </c>
      <c r="S107" s="125">
        <v>160</v>
      </c>
      <c r="T107" s="229">
        <f t="shared" si="16"/>
        <v>0.83125000000000004</v>
      </c>
      <c r="U107" s="125">
        <v>114</v>
      </c>
      <c r="V107" s="125">
        <v>145</v>
      </c>
      <c r="W107" s="229">
        <f t="shared" si="17"/>
        <v>0.78620689655172415</v>
      </c>
    </row>
    <row r="108" spans="1:23">
      <c r="A108" t="s">
        <v>23</v>
      </c>
      <c r="B108" t="s">
        <v>37</v>
      </c>
      <c r="C108" t="s">
        <v>105</v>
      </c>
      <c r="D108" t="s">
        <v>874</v>
      </c>
      <c r="E108" t="s">
        <v>875</v>
      </c>
      <c r="F108" s="125">
        <v>200</v>
      </c>
      <c r="G108" s="125">
        <v>49764</v>
      </c>
      <c r="H108" s="124">
        <f t="shared" si="18"/>
        <v>401.8969536210916</v>
      </c>
      <c r="I108" s="125">
        <v>261</v>
      </c>
      <c r="J108" s="125">
        <v>50243</v>
      </c>
      <c r="K108" s="124">
        <f t="shared" si="13"/>
        <v>519.47534979997215</v>
      </c>
      <c r="L108" s="125">
        <v>430</v>
      </c>
      <c r="M108" s="125">
        <v>50243</v>
      </c>
      <c r="N108" s="124">
        <f t="shared" si="14"/>
        <v>855.84061461298086</v>
      </c>
      <c r="O108" s="125">
        <v>222</v>
      </c>
      <c r="P108" s="125">
        <v>336</v>
      </c>
      <c r="Q108" s="229">
        <f t="shared" si="15"/>
        <v>0.6607142857142857</v>
      </c>
      <c r="R108" s="125">
        <v>284</v>
      </c>
      <c r="S108" s="125">
        <v>365</v>
      </c>
      <c r="T108" s="229">
        <f t="shared" si="16"/>
        <v>0.77808219178082194</v>
      </c>
      <c r="U108" s="125">
        <v>271</v>
      </c>
      <c r="V108" s="125">
        <v>384</v>
      </c>
      <c r="W108" s="229">
        <f t="shared" si="17"/>
        <v>0.70572916666666663</v>
      </c>
    </row>
    <row r="109" spans="1:23">
      <c r="A109" t="s">
        <v>53</v>
      </c>
      <c r="B109" t="s">
        <v>89</v>
      </c>
      <c r="C109" t="s">
        <v>95</v>
      </c>
      <c r="D109" t="s">
        <v>309</v>
      </c>
      <c r="E109" t="s">
        <v>310</v>
      </c>
      <c r="F109" s="125">
        <v>254</v>
      </c>
      <c r="G109" s="125">
        <v>42466</v>
      </c>
      <c r="H109" s="124">
        <f t="shared" si="18"/>
        <v>598.12555927094616</v>
      </c>
      <c r="I109" s="125">
        <v>262</v>
      </c>
      <c r="J109" s="125">
        <v>43156</v>
      </c>
      <c r="K109" s="124">
        <f t="shared" si="13"/>
        <v>607.09982389470758</v>
      </c>
      <c r="L109" s="125">
        <v>236</v>
      </c>
      <c r="M109" s="125">
        <v>43156</v>
      </c>
      <c r="N109" s="124">
        <f t="shared" si="14"/>
        <v>546.85327648530915</v>
      </c>
      <c r="O109" s="125">
        <v>169</v>
      </c>
      <c r="P109" s="125">
        <v>183</v>
      </c>
      <c r="Q109" s="229">
        <f t="shared" si="15"/>
        <v>0.92349726775956287</v>
      </c>
      <c r="R109" s="125">
        <v>136</v>
      </c>
      <c r="S109" s="125">
        <v>160</v>
      </c>
      <c r="T109" s="229">
        <f t="shared" si="16"/>
        <v>0.85</v>
      </c>
      <c r="U109" s="125">
        <v>261</v>
      </c>
      <c r="V109" s="125">
        <v>345</v>
      </c>
      <c r="W109" s="229">
        <f t="shared" si="17"/>
        <v>0.75652173913043474</v>
      </c>
    </row>
    <row r="110" spans="1:23">
      <c r="A110" t="s">
        <v>43</v>
      </c>
      <c r="B110" t="s">
        <v>81</v>
      </c>
      <c r="C110" t="s">
        <v>121</v>
      </c>
      <c r="D110" t="s">
        <v>313</v>
      </c>
      <c r="E110" t="s">
        <v>314</v>
      </c>
      <c r="F110" s="125">
        <v>104</v>
      </c>
      <c r="G110" s="125">
        <v>24927</v>
      </c>
      <c r="H110" s="124">
        <f t="shared" si="18"/>
        <v>417.2182773699202</v>
      </c>
      <c r="I110" s="125">
        <v>105</v>
      </c>
      <c r="J110" s="125">
        <v>25357</v>
      </c>
      <c r="K110" s="124">
        <f t="shared" si="13"/>
        <v>414.08683992585878</v>
      </c>
      <c r="L110" s="125">
        <v>104</v>
      </c>
      <c r="M110" s="125">
        <v>25357</v>
      </c>
      <c r="N110" s="124">
        <f t="shared" si="14"/>
        <v>410.14315573608866</v>
      </c>
      <c r="O110" s="125">
        <v>132</v>
      </c>
      <c r="P110" s="125">
        <v>162</v>
      </c>
      <c r="Q110" s="229">
        <f t="shared" si="15"/>
        <v>0.81481481481481477</v>
      </c>
      <c r="R110" s="125">
        <v>139</v>
      </c>
      <c r="S110" s="125">
        <v>190</v>
      </c>
      <c r="T110" s="229">
        <f t="shared" si="16"/>
        <v>0.73157894736842111</v>
      </c>
      <c r="U110" s="125">
        <v>114</v>
      </c>
      <c r="V110" s="125">
        <v>149</v>
      </c>
      <c r="W110" s="229">
        <f t="shared" si="17"/>
        <v>0.7651006711409396</v>
      </c>
    </row>
    <row r="111" spans="1:23">
      <c r="A111" t="s">
        <v>23</v>
      </c>
      <c r="B111" t="s">
        <v>27</v>
      </c>
      <c r="C111" t="s">
        <v>35</v>
      </c>
      <c r="D111" t="s">
        <v>317</v>
      </c>
      <c r="E111" t="s">
        <v>318</v>
      </c>
      <c r="F111" s="125">
        <v>240</v>
      </c>
      <c r="G111" s="125">
        <v>22067</v>
      </c>
      <c r="H111" s="124">
        <f t="shared" si="18"/>
        <v>1087.5968640957085</v>
      </c>
      <c r="I111" s="125">
        <v>220</v>
      </c>
      <c r="J111" s="125">
        <v>22305</v>
      </c>
      <c r="K111" s="124">
        <f t="shared" si="13"/>
        <v>986.32593588881423</v>
      </c>
      <c r="L111" s="125">
        <v>202</v>
      </c>
      <c r="M111" s="125">
        <v>22305</v>
      </c>
      <c r="N111" s="124">
        <f t="shared" si="14"/>
        <v>905.62654113427493</v>
      </c>
      <c r="O111" s="125">
        <v>122</v>
      </c>
      <c r="P111" s="125">
        <v>139</v>
      </c>
      <c r="Q111" s="229">
        <f t="shared" si="15"/>
        <v>0.87769784172661869</v>
      </c>
      <c r="R111" s="125">
        <v>124</v>
      </c>
      <c r="S111" s="125">
        <v>140</v>
      </c>
      <c r="T111" s="229">
        <f t="shared" si="16"/>
        <v>0.88571428571428568</v>
      </c>
      <c r="U111" s="125">
        <v>150</v>
      </c>
      <c r="V111" s="125">
        <v>165</v>
      </c>
      <c r="W111" s="229">
        <f t="shared" si="17"/>
        <v>0.90909090909090906</v>
      </c>
    </row>
    <row r="112" spans="1:23">
      <c r="A112" t="s">
        <v>33</v>
      </c>
      <c r="B112" t="s">
        <v>89</v>
      </c>
      <c r="C112" t="s">
        <v>71</v>
      </c>
      <c r="D112" t="s">
        <v>319</v>
      </c>
      <c r="E112" t="s">
        <v>320</v>
      </c>
      <c r="F112" s="125">
        <v>193</v>
      </c>
      <c r="G112" s="125">
        <v>33493</v>
      </c>
      <c r="H112" s="124">
        <f t="shared" si="18"/>
        <v>576.23981130385459</v>
      </c>
      <c r="I112" s="125">
        <v>201.6</v>
      </c>
      <c r="J112" s="125">
        <v>34687</v>
      </c>
      <c r="K112" s="124">
        <f t="shared" si="13"/>
        <v>581.19756681177387</v>
      </c>
      <c r="L112" s="125">
        <v>135</v>
      </c>
      <c r="M112" s="125">
        <v>34687</v>
      </c>
      <c r="N112" s="124">
        <f t="shared" si="14"/>
        <v>389.19479920431286</v>
      </c>
      <c r="O112" s="125">
        <v>152</v>
      </c>
      <c r="P112" s="125">
        <v>191</v>
      </c>
      <c r="Q112" s="229">
        <f t="shared" si="15"/>
        <v>0.79581151832460728</v>
      </c>
      <c r="R112" s="125">
        <v>235</v>
      </c>
      <c r="S112" s="125">
        <v>275</v>
      </c>
      <c r="T112" s="229">
        <f t="shared" si="16"/>
        <v>0.8545454545454545</v>
      </c>
      <c r="U112" s="125">
        <v>147</v>
      </c>
      <c r="V112" s="125">
        <v>191</v>
      </c>
      <c r="W112" s="229">
        <f t="shared" si="17"/>
        <v>0.76963350785340312</v>
      </c>
    </row>
    <row r="113" spans="1:23">
      <c r="A113" t="s">
        <v>23</v>
      </c>
      <c r="B113" t="s">
        <v>27</v>
      </c>
      <c r="C113" t="s">
        <v>35</v>
      </c>
      <c r="D113" t="s">
        <v>323</v>
      </c>
      <c r="E113" t="s">
        <v>324</v>
      </c>
      <c r="F113" s="125">
        <v>393</v>
      </c>
      <c r="G113" s="125">
        <v>41827</v>
      </c>
      <c r="H113" s="124">
        <f t="shared" si="18"/>
        <v>939.58447892509616</v>
      </c>
      <c r="I113" s="125">
        <v>307</v>
      </c>
      <c r="J113" s="125">
        <v>42327</v>
      </c>
      <c r="K113" s="124">
        <f t="shared" si="13"/>
        <v>725.30536064450587</v>
      </c>
      <c r="L113" s="125">
        <v>373</v>
      </c>
      <c r="M113" s="125">
        <v>42327</v>
      </c>
      <c r="N113" s="124">
        <f t="shared" si="14"/>
        <v>881.23420039218468</v>
      </c>
      <c r="O113" s="125">
        <v>222</v>
      </c>
      <c r="P113" s="125">
        <v>274</v>
      </c>
      <c r="Q113" s="229">
        <f t="shared" si="15"/>
        <v>0.81021897810218979</v>
      </c>
      <c r="R113" s="125">
        <v>191</v>
      </c>
      <c r="S113" s="125">
        <v>230</v>
      </c>
      <c r="T113" s="229">
        <f t="shared" si="16"/>
        <v>0.83043478260869563</v>
      </c>
      <c r="U113" s="125">
        <v>184</v>
      </c>
      <c r="V113" s="125">
        <v>221</v>
      </c>
      <c r="W113" s="229">
        <f t="shared" si="17"/>
        <v>0.83257918552036203</v>
      </c>
    </row>
    <row r="114" spans="1:23">
      <c r="A114" t="s">
        <v>43</v>
      </c>
      <c r="B114" t="s">
        <v>81</v>
      </c>
      <c r="C114" t="s">
        <v>121</v>
      </c>
      <c r="D114" t="s">
        <v>325</v>
      </c>
      <c r="E114" t="s">
        <v>326</v>
      </c>
      <c r="F114" s="125">
        <v>113</v>
      </c>
      <c r="G114" s="125">
        <v>23417</v>
      </c>
      <c r="H114" s="124">
        <f t="shared" si="18"/>
        <v>482.55540846393643</v>
      </c>
      <c r="I114" s="125">
        <v>115</v>
      </c>
      <c r="J114" s="125">
        <v>24337</v>
      </c>
      <c r="K114" s="124">
        <f t="shared" si="13"/>
        <v>472.53153634383858</v>
      </c>
      <c r="L114" s="125">
        <v>131</v>
      </c>
      <c r="M114" s="125">
        <v>24337</v>
      </c>
      <c r="N114" s="124">
        <f t="shared" si="14"/>
        <v>538.27505444385099</v>
      </c>
      <c r="O114" s="125">
        <v>54</v>
      </c>
      <c r="P114" s="125">
        <v>65</v>
      </c>
      <c r="Q114" s="229">
        <f t="shared" si="15"/>
        <v>0.83076923076923082</v>
      </c>
      <c r="R114" s="125">
        <v>70</v>
      </c>
      <c r="S114" s="125">
        <v>80</v>
      </c>
      <c r="T114" s="229">
        <f t="shared" si="16"/>
        <v>0.875</v>
      </c>
      <c r="U114" s="125">
        <v>93</v>
      </c>
      <c r="V114" s="125">
        <v>110</v>
      </c>
      <c r="W114" s="229">
        <f t="shared" si="17"/>
        <v>0.84545454545454546</v>
      </c>
    </row>
    <row r="115" spans="1:23">
      <c r="A115" t="s">
        <v>33</v>
      </c>
      <c r="B115" t="s">
        <v>73</v>
      </c>
      <c r="C115" t="s">
        <v>79</v>
      </c>
      <c r="D115" t="s">
        <v>327</v>
      </c>
      <c r="E115" t="s">
        <v>328</v>
      </c>
      <c r="F115" s="125">
        <v>1289</v>
      </c>
      <c r="G115" s="125">
        <v>209098</v>
      </c>
      <c r="H115" s="124">
        <f t="shared" si="18"/>
        <v>616.45735492448512</v>
      </c>
      <c r="I115" s="125">
        <v>1308</v>
      </c>
      <c r="J115" s="125">
        <v>212932</v>
      </c>
      <c r="K115" s="124">
        <f t="shared" si="13"/>
        <v>614.28061540773581</v>
      </c>
      <c r="L115" s="125">
        <v>1321</v>
      </c>
      <c r="M115" s="125">
        <v>212932</v>
      </c>
      <c r="N115" s="124">
        <f t="shared" si="14"/>
        <v>620.38585088197169</v>
      </c>
      <c r="O115" s="125">
        <v>598</v>
      </c>
      <c r="P115" s="125">
        <v>652</v>
      </c>
      <c r="Q115" s="229">
        <f t="shared" si="15"/>
        <v>0.91717791411042948</v>
      </c>
      <c r="R115" s="125">
        <v>605</v>
      </c>
      <c r="S115" s="125">
        <v>672</v>
      </c>
      <c r="T115" s="229">
        <f t="shared" si="16"/>
        <v>0.90029761904761907</v>
      </c>
      <c r="U115" s="125">
        <v>722</v>
      </c>
      <c r="V115" s="125">
        <v>772</v>
      </c>
      <c r="W115" s="229">
        <f t="shared" si="17"/>
        <v>0.93523316062176165</v>
      </c>
    </row>
    <row r="116" spans="1:23">
      <c r="A116" t="s">
        <v>23</v>
      </c>
      <c r="B116" t="s">
        <v>47</v>
      </c>
      <c r="C116" t="s">
        <v>25</v>
      </c>
      <c r="D116" t="s">
        <v>331</v>
      </c>
      <c r="E116" t="s">
        <v>332</v>
      </c>
      <c r="F116" s="125">
        <v>206</v>
      </c>
      <c r="G116" s="125">
        <v>31167</v>
      </c>
      <c r="H116" s="124">
        <f t="shared" si="18"/>
        <v>660.95549780216254</v>
      </c>
      <c r="I116" s="125">
        <v>220</v>
      </c>
      <c r="J116" s="125">
        <v>31514</v>
      </c>
      <c r="K116" s="124">
        <f t="shared" si="13"/>
        <v>698.10243066573594</v>
      </c>
      <c r="L116" s="125">
        <v>204</v>
      </c>
      <c r="M116" s="125">
        <v>31514</v>
      </c>
      <c r="N116" s="124">
        <f t="shared" si="14"/>
        <v>647.3313447991369</v>
      </c>
      <c r="O116" s="125">
        <v>58</v>
      </c>
      <c r="P116" s="125">
        <v>64</v>
      </c>
      <c r="Q116" s="229">
        <f t="shared" si="15"/>
        <v>0.90625</v>
      </c>
      <c r="R116" s="125">
        <v>68</v>
      </c>
      <c r="S116" s="125">
        <v>76</v>
      </c>
      <c r="T116" s="229">
        <f t="shared" si="16"/>
        <v>0.89473684210526316</v>
      </c>
      <c r="U116" s="125">
        <v>95</v>
      </c>
      <c r="V116" s="125">
        <v>102</v>
      </c>
      <c r="W116" s="229">
        <f t="shared" si="17"/>
        <v>0.93137254901960786</v>
      </c>
    </row>
    <row r="117" spans="1:23">
      <c r="A117" t="s">
        <v>23</v>
      </c>
      <c r="B117" t="s">
        <v>47</v>
      </c>
      <c r="C117" t="s">
        <v>25</v>
      </c>
      <c r="D117" t="s">
        <v>333</v>
      </c>
      <c r="E117" t="s">
        <v>334</v>
      </c>
      <c r="F117" s="125">
        <v>196</v>
      </c>
      <c r="G117" s="125">
        <v>34048</v>
      </c>
      <c r="H117" s="124">
        <f t="shared" si="18"/>
        <v>575.65789473684208</v>
      </c>
      <c r="I117" s="125">
        <v>180</v>
      </c>
      <c r="J117" s="125">
        <v>34802</v>
      </c>
      <c r="K117" s="124">
        <f t="shared" si="13"/>
        <v>517.21165450261481</v>
      </c>
      <c r="L117" s="125">
        <v>208</v>
      </c>
      <c r="M117" s="125">
        <v>34802</v>
      </c>
      <c r="N117" s="124">
        <f t="shared" si="14"/>
        <v>597.6668007585771</v>
      </c>
      <c r="O117" s="125">
        <v>133</v>
      </c>
      <c r="P117" s="125">
        <v>146</v>
      </c>
      <c r="Q117" s="229">
        <f t="shared" si="15"/>
        <v>0.91095890410958902</v>
      </c>
      <c r="R117" s="125">
        <v>121</v>
      </c>
      <c r="S117" s="125">
        <v>132</v>
      </c>
      <c r="T117" s="229">
        <f t="shared" si="16"/>
        <v>0.91666666666666663</v>
      </c>
      <c r="U117" s="125">
        <v>179</v>
      </c>
      <c r="V117" s="125">
        <v>194</v>
      </c>
      <c r="W117" s="229">
        <f t="shared" si="17"/>
        <v>0.92268041237113407</v>
      </c>
    </row>
    <row r="118" spans="1:23">
      <c r="A118" t="s">
        <v>53</v>
      </c>
      <c r="B118" t="s">
        <v>97</v>
      </c>
      <c r="C118" t="s">
        <v>87</v>
      </c>
      <c r="D118" t="s">
        <v>335</v>
      </c>
      <c r="E118" t="s">
        <v>336</v>
      </c>
      <c r="F118" s="125">
        <v>387</v>
      </c>
      <c r="G118" s="125">
        <v>48812</v>
      </c>
      <c r="H118" s="124">
        <f t="shared" si="18"/>
        <v>792.83782676391047</v>
      </c>
      <c r="I118" s="125">
        <v>379</v>
      </c>
      <c r="J118" s="125">
        <v>49744</v>
      </c>
      <c r="K118" s="124">
        <f t="shared" si="13"/>
        <v>761.90093277581218</v>
      </c>
      <c r="L118" s="125">
        <v>361</v>
      </c>
      <c r="M118" s="125">
        <v>49744</v>
      </c>
      <c r="N118" s="124">
        <f t="shared" si="14"/>
        <v>725.71566420070758</v>
      </c>
      <c r="O118" s="125">
        <v>53</v>
      </c>
      <c r="P118" s="125">
        <v>60</v>
      </c>
      <c r="Q118" s="229">
        <f t="shared" si="15"/>
        <v>0.8833333333333333</v>
      </c>
      <c r="R118" s="125">
        <v>81</v>
      </c>
      <c r="S118" s="125">
        <v>95</v>
      </c>
      <c r="T118" s="229">
        <f t="shared" si="16"/>
        <v>0.85263157894736841</v>
      </c>
      <c r="U118" s="125">
        <v>36</v>
      </c>
      <c r="V118" s="125">
        <v>49</v>
      </c>
      <c r="W118" s="229">
        <f t="shared" si="17"/>
        <v>0.73469387755102045</v>
      </c>
    </row>
    <row r="119" spans="1:23">
      <c r="A119" t="s">
        <v>23</v>
      </c>
      <c r="B119" t="s">
        <v>27</v>
      </c>
      <c r="C119" t="s">
        <v>35</v>
      </c>
      <c r="D119" t="s">
        <v>337</v>
      </c>
      <c r="E119" t="s">
        <v>338</v>
      </c>
      <c r="F119" s="125">
        <v>320</v>
      </c>
      <c r="G119" s="125">
        <v>39231</v>
      </c>
      <c r="H119" s="124">
        <f t="shared" si="18"/>
        <v>815.68147638347227</v>
      </c>
      <c r="I119" s="125">
        <v>296</v>
      </c>
      <c r="J119" s="125">
        <v>39844</v>
      </c>
      <c r="K119" s="124">
        <f t="shared" si="13"/>
        <v>742.897299467925</v>
      </c>
      <c r="L119" s="125">
        <v>322</v>
      </c>
      <c r="M119" s="125">
        <v>39844</v>
      </c>
      <c r="N119" s="124">
        <f t="shared" si="14"/>
        <v>808.15179198875614</v>
      </c>
      <c r="O119" s="125">
        <v>266</v>
      </c>
      <c r="P119" s="125">
        <v>286</v>
      </c>
      <c r="Q119" s="229">
        <f t="shared" si="15"/>
        <v>0.93006993006993011</v>
      </c>
      <c r="R119" s="125">
        <v>256</v>
      </c>
      <c r="S119" s="125">
        <v>275</v>
      </c>
      <c r="T119" s="229">
        <f t="shared" si="16"/>
        <v>0.93090909090909091</v>
      </c>
      <c r="U119" s="125">
        <v>228</v>
      </c>
      <c r="V119" s="125">
        <v>247</v>
      </c>
      <c r="W119" s="229">
        <f t="shared" si="17"/>
        <v>0.92307692307692313</v>
      </c>
    </row>
    <row r="120" spans="1:23">
      <c r="A120" t="s">
        <v>23</v>
      </c>
      <c r="B120" t="s">
        <v>47</v>
      </c>
      <c r="C120" t="s">
        <v>25</v>
      </c>
      <c r="D120" t="s">
        <v>339</v>
      </c>
      <c r="E120" t="s">
        <v>340</v>
      </c>
      <c r="F120" s="125">
        <v>737</v>
      </c>
      <c r="G120" s="125">
        <v>140489</v>
      </c>
      <c r="H120" s="124">
        <f t="shared" si="18"/>
        <v>524.59623173344528</v>
      </c>
      <c r="I120" s="125">
        <v>790</v>
      </c>
      <c r="J120" s="125">
        <v>143573</v>
      </c>
      <c r="K120" s="124">
        <f t="shared" si="13"/>
        <v>550.24273366162163</v>
      </c>
      <c r="L120" s="125">
        <v>702</v>
      </c>
      <c r="M120" s="125">
        <v>143573</v>
      </c>
      <c r="N120" s="124">
        <f t="shared" si="14"/>
        <v>488.94987219045362</v>
      </c>
      <c r="O120" s="125">
        <v>510</v>
      </c>
      <c r="P120" s="125">
        <v>618</v>
      </c>
      <c r="Q120" s="229">
        <f t="shared" si="15"/>
        <v>0.82524271844660191</v>
      </c>
      <c r="R120" s="125">
        <v>550</v>
      </c>
      <c r="S120" s="125">
        <v>630</v>
      </c>
      <c r="T120" s="229">
        <f t="shared" si="16"/>
        <v>0.87301587301587302</v>
      </c>
      <c r="U120" s="125">
        <v>445</v>
      </c>
      <c r="V120" s="125">
        <v>532</v>
      </c>
      <c r="W120" s="229">
        <f t="shared" si="17"/>
        <v>0.8364661654135338</v>
      </c>
    </row>
    <row r="121" spans="1:23">
      <c r="A121" t="s">
        <v>33</v>
      </c>
      <c r="B121" t="s">
        <v>57</v>
      </c>
      <c r="C121" t="s">
        <v>71</v>
      </c>
      <c r="D121" t="s">
        <v>341</v>
      </c>
      <c r="E121" t="s">
        <v>342</v>
      </c>
      <c r="F121" s="125">
        <v>615</v>
      </c>
      <c r="G121" s="125">
        <v>125206</v>
      </c>
      <c r="H121" s="124">
        <f t="shared" si="18"/>
        <v>491.19051802629264</v>
      </c>
      <c r="I121" s="125">
        <v>633</v>
      </c>
      <c r="J121" s="125">
        <v>128630</v>
      </c>
      <c r="K121" s="124">
        <f t="shared" si="13"/>
        <v>492.10915027598537</v>
      </c>
      <c r="L121" s="125">
        <v>616</v>
      </c>
      <c r="M121" s="125">
        <v>128630</v>
      </c>
      <c r="N121" s="124">
        <f t="shared" si="14"/>
        <v>478.89294876778354</v>
      </c>
      <c r="O121" s="125">
        <v>325</v>
      </c>
      <c r="P121" s="125">
        <v>446</v>
      </c>
      <c r="Q121" s="229">
        <f t="shared" si="15"/>
        <v>0.72869955156950672</v>
      </c>
      <c r="R121" s="125">
        <v>1361</v>
      </c>
      <c r="S121" s="125">
        <v>1792</v>
      </c>
      <c r="T121" s="229">
        <f t="shared" si="16"/>
        <v>0.7594866071428571</v>
      </c>
      <c r="U121" s="125">
        <v>399</v>
      </c>
      <c r="V121" s="125">
        <v>493</v>
      </c>
      <c r="W121" s="229">
        <f t="shared" si="17"/>
        <v>0.80933062880324547</v>
      </c>
    </row>
    <row r="122" spans="1:23">
      <c r="A122" t="s">
        <v>23</v>
      </c>
      <c r="B122" t="s">
        <v>27</v>
      </c>
      <c r="C122" t="s">
        <v>35</v>
      </c>
      <c r="D122" t="s">
        <v>343</v>
      </c>
      <c r="E122" t="s">
        <v>344</v>
      </c>
      <c r="F122" s="125">
        <v>461</v>
      </c>
      <c r="G122" s="125">
        <v>72727</v>
      </c>
      <c r="H122" s="124">
        <f t="shared" si="18"/>
        <v>633.87737704016388</v>
      </c>
      <c r="I122" s="125">
        <v>413</v>
      </c>
      <c r="J122" s="125">
        <v>74529</v>
      </c>
      <c r="K122" s="124">
        <f t="shared" si="13"/>
        <v>554.14670799286182</v>
      </c>
      <c r="L122" s="125">
        <v>579</v>
      </c>
      <c r="M122" s="125">
        <v>74529</v>
      </c>
      <c r="N122" s="124">
        <f t="shared" si="14"/>
        <v>776.87879885682082</v>
      </c>
      <c r="O122" s="125">
        <v>401</v>
      </c>
      <c r="P122" s="125">
        <v>425</v>
      </c>
      <c r="Q122" s="229">
        <f t="shared" si="15"/>
        <v>0.94352941176470584</v>
      </c>
      <c r="R122" s="125">
        <v>340</v>
      </c>
      <c r="S122" s="125">
        <v>365</v>
      </c>
      <c r="T122" s="229">
        <f t="shared" si="16"/>
        <v>0.93150684931506844</v>
      </c>
      <c r="U122" s="125">
        <v>379</v>
      </c>
      <c r="V122" s="125">
        <v>414</v>
      </c>
      <c r="W122" s="229">
        <f t="shared" si="17"/>
        <v>0.91545893719806759</v>
      </c>
    </row>
    <row r="123" spans="1:23">
      <c r="A123" t="s">
        <v>33</v>
      </c>
      <c r="B123" t="s">
        <v>57</v>
      </c>
      <c r="C123" t="s">
        <v>55</v>
      </c>
      <c r="D123" t="s">
        <v>347</v>
      </c>
      <c r="E123" t="s">
        <v>348</v>
      </c>
      <c r="F123" s="125">
        <v>251</v>
      </c>
      <c r="G123" s="125">
        <v>37188</v>
      </c>
      <c r="H123" s="124">
        <f t="shared" si="18"/>
        <v>674.9489082499731</v>
      </c>
      <c r="I123" s="125">
        <v>236.80799999999999</v>
      </c>
      <c r="J123" s="125">
        <v>37536</v>
      </c>
      <c r="K123" s="124">
        <f t="shared" si="13"/>
        <v>630.88235294117646</v>
      </c>
      <c r="L123" s="125">
        <v>387</v>
      </c>
      <c r="M123" s="125">
        <v>37536</v>
      </c>
      <c r="N123" s="124">
        <f t="shared" si="14"/>
        <v>1031.0102301790282</v>
      </c>
      <c r="O123" s="125">
        <v>71</v>
      </c>
      <c r="P123" s="125">
        <v>95</v>
      </c>
      <c r="Q123" s="229">
        <f t="shared" si="15"/>
        <v>0.74736842105263157</v>
      </c>
      <c r="R123" s="125">
        <v>312</v>
      </c>
      <c r="S123" s="125">
        <v>402</v>
      </c>
      <c r="T123" s="229">
        <f t="shared" si="16"/>
        <v>0.77611940298507465</v>
      </c>
      <c r="U123" s="125">
        <v>66</v>
      </c>
      <c r="V123" s="125">
        <v>78</v>
      </c>
      <c r="W123" s="229">
        <f t="shared" si="17"/>
        <v>0.84615384615384615</v>
      </c>
    </row>
    <row r="124" spans="1:23">
      <c r="A124" t="s">
        <v>33</v>
      </c>
      <c r="B124" t="s">
        <v>57</v>
      </c>
      <c r="C124" t="s">
        <v>55</v>
      </c>
      <c r="D124" t="s">
        <v>349</v>
      </c>
      <c r="E124" t="s">
        <v>350</v>
      </c>
      <c r="F124" s="125">
        <v>966</v>
      </c>
      <c r="G124" s="125">
        <v>161364</v>
      </c>
      <c r="H124" s="124">
        <f t="shared" si="18"/>
        <v>598.64653826132223</v>
      </c>
      <c r="I124" s="125">
        <v>954</v>
      </c>
      <c r="J124" s="125">
        <v>164497</v>
      </c>
      <c r="K124" s="124">
        <f t="shared" si="13"/>
        <v>579.94978631829156</v>
      </c>
      <c r="L124" s="125">
        <v>963</v>
      </c>
      <c r="M124" s="125">
        <v>164497</v>
      </c>
      <c r="N124" s="124">
        <f t="shared" si="14"/>
        <v>585.42101071752063</v>
      </c>
      <c r="O124" s="125">
        <v>240</v>
      </c>
      <c r="P124" s="125">
        <v>263</v>
      </c>
      <c r="Q124" s="229">
        <f t="shared" si="15"/>
        <v>0.9125475285171103</v>
      </c>
      <c r="R124" s="125">
        <v>249</v>
      </c>
      <c r="S124" s="125">
        <v>273</v>
      </c>
      <c r="T124" s="229">
        <f t="shared" si="16"/>
        <v>0.91208791208791207</v>
      </c>
      <c r="U124" s="125">
        <v>217</v>
      </c>
      <c r="V124" s="125">
        <v>275</v>
      </c>
      <c r="W124" s="229">
        <f t="shared" si="17"/>
        <v>0.78909090909090907</v>
      </c>
    </row>
    <row r="125" spans="1:23">
      <c r="A125" t="s">
        <v>23</v>
      </c>
      <c r="B125" t="s">
        <v>37</v>
      </c>
      <c r="C125" t="s">
        <v>105</v>
      </c>
      <c r="D125" t="s">
        <v>892</v>
      </c>
      <c r="E125" t="s">
        <v>893</v>
      </c>
      <c r="F125" s="125">
        <v>313</v>
      </c>
      <c r="G125" s="125">
        <v>36411</v>
      </c>
      <c r="H125" s="124">
        <f t="shared" si="18"/>
        <v>859.63033149323007</v>
      </c>
      <c r="I125" s="125">
        <v>308</v>
      </c>
      <c r="J125" s="125">
        <v>36862</v>
      </c>
      <c r="K125" s="124">
        <f t="shared" si="13"/>
        <v>835.54880364603116</v>
      </c>
      <c r="L125" s="125">
        <v>369</v>
      </c>
      <c r="M125" s="125">
        <v>36862</v>
      </c>
      <c r="N125" s="124">
        <f t="shared" si="14"/>
        <v>1001.0308719006022</v>
      </c>
      <c r="O125" s="125">
        <v>88</v>
      </c>
      <c r="P125" s="125">
        <v>98</v>
      </c>
      <c r="Q125" s="229">
        <f t="shared" si="15"/>
        <v>0.89795918367346939</v>
      </c>
      <c r="R125" s="125">
        <v>90</v>
      </c>
      <c r="S125" s="125">
        <v>100</v>
      </c>
      <c r="T125" s="229">
        <f t="shared" si="16"/>
        <v>0.9</v>
      </c>
      <c r="U125" s="125">
        <v>139</v>
      </c>
      <c r="V125" s="125">
        <v>150</v>
      </c>
      <c r="W125" s="229">
        <f t="shared" si="17"/>
        <v>0.92666666666666664</v>
      </c>
    </row>
    <row r="126" spans="1:23">
      <c r="A126" t="s">
        <v>53</v>
      </c>
      <c r="B126" t="s">
        <v>89</v>
      </c>
      <c r="C126" t="s">
        <v>99</v>
      </c>
      <c r="D126" t="s">
        <v>351</v>
      </c>
      <c r="E126" t="s">
        <v>352</v>
      </c>
      <c r="F126" s="125">
        <v>628</v>
      </c>
      <c r="G126" s="125">
        <v>118359</v>
      </c>
      <c r="H126" s="124">
        <f t="shared" si="18"/>
        <v>530.589139820377</v>
      </c>
      <c r="I126" s="125">
        <v>536</v>
      </c>
      <c r="J126" s="125">
        <v>120975</v>
      </c>
      <c r="K126" s="124">
        <f t="shared" si="13"/>
        <v>443.06674932837359</v>
      </c>
      <c r="L126" s="125">
        <v>585</v>
      </c>
      <c r="M126" s="125">
        <v>120975</v>
      </c>
      <c r="N126" s="124">
        <f t="shared" si="14"/>
        <v>483.57098574085552</v>
      </c>
      <c r="O126" s="125">
        <v>280</v>
      </c>
      <c r="P126" s="125">
        <v>345</v>
      </c>
      <c r="Q126" s="229">
        <f t="shared" si="15"/>
        <v>0.81159420289855078</v>
      </c>
      <c r="R126" s="125">
        <v>418</v>
      </c>
      <c r="S126" s="125">
        <v>500</v>
      </c>
      <c r="T126" s="229">
        <f t="shared" si="16"/>
        <v>0.83599999999999997</v>
      </c>
      <c r="U126" s="125">
        <v>301</v>
      </c>
      <c r="V126" s="125">
        <v>377</v>
      </c>
      <c r="W126" s="229">
        <f t="shared" si="17"/>
        <v>0.79840848806366049</v>
      </c>
    </row>
    <row r="127" spans="1:23">
      <c r="A127" t="s">
        <v>33</v>
      </c>
      <c r="B127" t="s">
        <v>73</v>
      </c>
      <c r="C127" t="s">
        <v>79</v>
      </c>
      <c r="D127" t="s">
        <v>353</v>
      </c>
      <c r="E127" t="s">
        <v>354</v>
      </c>
      <c r="F127" s="125">
        <v>110</v>
      </c>
      <c r="G127" s="125">
        <v>27889</v>
      </c>
      <c r="H127" s="124">
        <f t="shared" si="18"/>
        <v>394.42073935960411</v>
      </c>
      <c r="I127" s="125">
        <v>128</v>
      </c>
      <c r="J127" s="125">
        <v>28432</v>
      </c>
      <c r="K127" s="124">
        <f t="shared" si="13"/>
        <v>450.19696117051211</v>
      </c>
      <c r="L127" s="125">
        <v>125</v>
      </c>
      <c r="M127" s="125">
        <v>28432</v>
      </c>
      <c r="N127" s="124">
        <f t="shared" si="14"/>
        <v>439.64546989307826</v>
      </c>
      <c r="O127" s="125">
        <v>70</v>
      </c>
      <c r="P127" s="125">
        <v>84</v>
      </c>
      <c r="Q127" s="229">
        <f t="shared" si="15"/>
        <v>0.83333333333333337</v>
      </c>
      <c r="R127" s="125">
        <v>500</v>
      </c>
      <c r="S127" s="125">
        <v>604</v>
      </c>
      <c r="T127" s="229">
        <f t="shared" si="16"/>
        <v>0.82781456953642385</v>
      </c>
      <c r="U127" s="125">
        <v>79</v>
      </c>
      <c r="V127" s="125">
        <v>109</v>
      </c>
      <c r="W127" s="229">
        <f t="shared" si="17"/>
        <v>0.72477064220183485</v>
      </c>
    </row>
    <row r="128" spans="1:23">
      <c r="A128" t="s">
        <v>53</v>
      </c>
      <c r="B128" t="s">
        <v>97</v>
      </c>
      <c r="C128" t="s">
        <v>87</v>
      </c>
      <c r="D128" t="s">
        <v>357</v>
      </c>
      <c r="E128" t="s">
        <v>358</v>
      </c>
      <c r="F128" s="125">
        <v>238</v>
      </c>
      <c r="G128" s="125">
        <v>46315</v>
      </c>
      <c r="H128" s="124">
        <f t="shared" si="18"/>
        <v>513.87239555219696</v>
      </c>
      <c r="I128" s="125">
        <v>195</v>
      </c>
      <c r="J128" s="125">
        <v>47023</v>
      </c>
      <c r="K128" s="124">
        <f t="shared" si="13"/>
        <v>414.69068328264888</v>
      </c>
      <c r="L128" s="125">
        <v>217</v>
      </c>
      <c r="M128" s="125">
        <v>47023</v>
      </c>
      <c r="N128" s="124">
        <f t="shared" si="14"/>
        <v>461.47629883248624</v>
      </c>
      <c r="O128" s="125">
        <v>246</v>
      </c>
      <c r="P128" s="125">
        <v>289</v>
      </c>
      <c r="Q128" s="229">
        <f t="shared" si="15"/>
        <v>0.85121107266435991</v>
      </c>
      <c r="R128" s="125">
        <v>249</v>
      </c>
      <c r="S128" s="125">
        <v>277</v>
      </c>
      <c r="T128" s="229">
        <f t="shared" si="16"/>
        <v>0.89891696750902528</v>
      </c>
      <c r="U128" s="125">
        <v>237</v>
      </c>
      <c r="V128" s="125">
        <v>279</v>
      </c>
      <c r="W128" s="229">
        <f t="shared" si="17"/>
        <v>0.84946236559139787</v>
      </c>
    </row>
    <row r="129" spans="1:23">
      <c r="A129" t="s">
        <v>53</v>
      </c>
      <c r="B129" t="s">
        <v>89</v>
      </c>
      <c r="C129" t="s">
        <v>117</v>
      </c>
      <c r="D129" t="s">
        <v>361</v>
      </c>
      <c r="E129" t="s">
        <v>362</v>
      </c>
      <c r="F129" s="125">
        <v>214</v>
      </c>
      <c r="G129" s="125">
        <v>29669</v>
      </c>
      <c r="H129" s="124">
        <f t="shared" si="18"/>
        <v>721.29158380801505</v>
      </c>
      <c r="I129" s="125">
        <v>205</v>
      </c>
      <c r="J129" s="125">
        <v>29889</v>
      </c>
      <c r="K129" s="124">
        <f t="shared" si="13"/>
        <v>685.87105624142657</v>
      </c>
      <c r="L129" s="125">
        <v>232</v>
      </c>
      <c r="M129" s="125">
        <v>29889</v>
      </c>
      <c r="N129" s="124">
        <f t="shared" si="14"/>
        <v>776.20529291712671</v>
      </c>
      <c r="O129" s="125">
        <v>92</v>
      </c>
      <c r="P129" s="125">
        <v>117</v>
      </c>
      <c r="Q129" s="229">
        <f t="shared" si="15"/>
        <v>0.78632478632478631</v>
      </c>
      <c r="R129" s="125">
        <v>145</v>
      </c>
      <c r="S129" s="125">
        <v>170</v>
      </c>
      <c r="T129" s="229">
        <f t="shared" si="16"/>
        <v>0.8529411764705882</v>
      </c>
      <c r="U129" s="125">
        <v>121</v>
      </c>
      <c r="V129" s="125">
        <v>152</v>
      </c>
      <c r="W129" s="229">
        <f t="shared" si="17"/>
        <v>0.79605263157894735</v>
      </c>
    </row>
    <row r="130" spans="1:23">
      <c r="A130" t="s">
        <v>53</v>
      </c>
      <c r="B130" t="s">
        <v>89</v>
      </c>
      <c r="C130" t="s">
        <v>99</v>
      </c>
      <c r="D130" t="s">
        <v>365</v>
      </c>
      <c r="E130" t="s">
        <v>366</v>
      </c>
      <c r="F130" s="125">
        <v>162</v>
      </c>
      <c r="G130" s="125">
        <v>19445</v>
      </c>
      <c r="H130" s="124">
        <f t="shared" si="18"/>
        <v>833.11905374132164</v>
      </c>
      <c r="I130" s="125">
        <v>116</v>
      </c>
      <c r="J130" s="125">
        <v>19659</v>
      </c>
      <c r="K130" s="124">
        <f t="shared" si="13"/>
        <v>590.06053207182458</v>
      </c>
      <c r="L130" s="125">
        <v>91</v>
      </c>
      <c r="M130" s="125">
        <v>19659</v>
      </c>
      <c r="N130" s="124">
        <f t="shared" si="14"/>
        <v>462.89231395289693</v>
      </c>
      <c r="O130" s="125">
        <v>69</v>
      </c>
      <c r="P130" s="125">
        <v>79</v>
      </c>
      <c r="Q130" s="229">
        <f t="shared" si="15"/>
        <v>0.87341772151898733</v>
      </c>
      <c r="R130" s="125">
        <v>130</v>
      </c>
      <c r="S130" s="125">
        <v>150</v>
      </c>
      <c r="T130" s="229">
        <f t="shared" si="16"/>
        <v>0.8666666666666667</v>
      </c>
      <c r="U130" s="125">
        <v>81</v>
      </c>
      <c r="V130" s="125">
        <v>93</v>
      </c>
      <c r="W130" s="229">
        <f t="shared" si="17"/>
        <v>0.87096774193548387</v>
      </c>
    </row>
    <row r="131" spans="1:23">
      <c r="A131" t="s">
        <v>43</v>
      </c>
      <c r="B131" t="s">
        <v>81</v>
      </c>
      <c r="C131" t="s">
        <v>121</v>
      </c>
      <c r="D131" t="s">
        <v>367</v>
      </c>
      <c r="E131" t="s">
        <v>368</v>
      </c>
      <c r="F131" s="125">
        <v>183</v>
      </c>
      <c r="G131" s="125">
        <v>36281</v>
      </c>
      <c r="H131" s="124">
        <f t="shared" si="18"/>
        <v>504.39624045643723</v>
      </c>
      <c r="I131" s="125">
        <v>170</v>
      </c>
      <c r="J131" s="125">
        <v>36838</v>
      </c>
      <c r="K131" s="124">
        <f t="shared" si="13"/>
        <v>461.47999348498837</v>
      </c>
      <c r="L131" s="125">
        <v>148</v>
      </c>
      <c r="M131" s="125">
        <v>36838</v>
      </c>
      <c r="N131" s="124">
        <f t="shared" si="14"/>
        <v>401.75905315163686</v>
      </c>
      <c r="O131" s="125">
        <v>268</v>
      </c>
      <c r="P131" s="125">
        <v>301</v>
      </c>
      <c r="Q131" s="229">
        <f t="shared" si="15"/>
        <v>0.89036544850498334</v>
      </c>
      <c r="R131" s="125">
        <v>1028</v>
      </c>
      <c r="S131" s="125">
        <v>1200</v>
      </c>
      <c r="T131" s="229">
        <f t="shared" si="16"/>
        <v>0.85666666666666669</v>
      </c>
      <c r="U131" s="125">
        <v>304</v>
      </c>
      <c r="V131" s="125">
        <v>325</v>
      </c>
      <c r="W131" s="229">
        <f t="shared" si="17"/>
        <v>0.93538461538461537</v>
      </c>
    </row>
    <row r="132" spans="1:23">
      <c r="A132" t="s">
        <v>23</v>
      </c>
      <c r="B132" t="s">
        <v>27</v>
      </c>
      <c r="C132" t="s">
        <v>35</v>
      </c>
      <c r="D132" t="s">
        <v>369</v>
      </c>
      <c r="E132" t="s">
        <v>370</v>
      </c>
      <c r="F132" s="125">
        <v>259</v>
      </c>
      <c r="G132" s="125">
        <v>29219</v>
      </c>
      <c r="H132" s="124">
        <f t="shared" si="18"/>
        <v>886.40952804681888</v>
      </c>
      <c r="I132" s="125">
        <v>240</v>
      </c>
      <c r="J132" s="125">
        <v>29595</v>
      </c>
      <c r="K132" s="124">
        <f t="shared" si="13"/>
        <v>810.94779523568172</v>
      </c>
      <c r="L132" s="125">
        <v>284</v>
      </c>
      <c r="M132" s="125">
        <v>29595</v>
      </c>
      <c r="N132" s="124">
        <f t="shared" si="14"/>
        <v>959.6215576955567</v>
      </c>
      <c r="O132" s="125">
        <v>48</v>
      </c>
      <c r="P132" s="125">
        <v>58</v>
      </c>
      <c r="Q132" s="229">
        <f t="shared" si="15"/>
        <v>0.82758620689655171</v>
      </c>
      <c r="R132" s="125">
        <v>76</v>
      </c>
      <c r="S132" s="125">
        <v>90</v>
      </c>
      <c r="T132" s="229">
        <f t="shared" si="16"/>
        <v>0.84444444444444444</v>
      </c>
      <c r="U132" s="125">
        <v>54</v>
      </c>
      <c r="V132" s="125">
        <v>65</v>
      </c>
      <c r="W132" s="229">
        <f t="shared" si="17"/>
        <v>0.83076923076923082</v>
      </c>
    </row>
    <row r="133" spans="1:23">
      <c r="A133" t="s">
        <v>43</v>
      </c>
      <c r="B133" t="s">
        <v>81</v>
      </c>
      <c r="C133" t="s">
        <v>121</v>
      </c>
      <c r="D133" t="s">
        <v>373</v>
      </c>
      <c r="E133" t="s">
        <v>374</v>
      </c>
      <c r="F133" s="125">
        <v>110</v>
      </c>
      <c r="G133" s="125">
        <v>28842</v>
      </c>
      <c r="H133" s="124">
        <f t="shared" si="18"/>
        <v>381.38825324180016</v>
      </c>
      <c r="I133" s="125">
        <v>105</v>
      </c>
      <c r="J133" s="125">
        <v>29557</v>
      </c>
      <c r="K133" s="124">
        <f t="shared" si="13"/>
        <v>355.24579625807763</v>
      </c>
      <c r="L133" s="125">
        <v>97</v>
      </c>
      <c r="M133" s="125">
        <v>29557</v>
      </c>
      <c r="N133" s="124">
        <f t="shared" si="14"/>
        <v>328.17944987650981</v>
      </c>
      <c r="O133" s="125">
        <v>140</v>
      </c>
      <c r="P133" s="125">
        <v>162</v>
      </c>
      <c r="Q133" s="229">
        <f t="shared" si="15"/>
        <v>0.86419753086419748</v>
      </c>
      <c r="R133" s="125">
        <v>132</v>
      </c>
      <c r="S133" s="125">
        <v>155</v>
      </c>
      <c r="T133" s="229">
        <f t="shared" si="16"/>
        <v>0.85161290322580641</v>
      </c>
      <c r="U133" s="125">
        <v>125</v>
      </c>
      <c r="V133" s="125">
        <v>146</v>
      </c>
      <c r="W133" s="229">
        <f t="shared" si="17"/>
        <v>0.85616438356164382</v>
      </c>
    </row>
    <row r="134" spans="1:23">
      <c r="A134" t="s">
        <v>23</v>
      </c>
      <c r="B134" t="s">
        <v>37</v>
      </c>
      <c r="C134" t="s">
        <v>105</v>
      </c>
      <c r="D134" t="s">
        <v>375</v>
      </c>
      <c r="E134" t="s">
        <v>376</v>
      </c>
      <c r="F134" s="125">
        <v>255</v>
      </c>
      <c r="G134" s="125">
        <v>34342</v>
      </c>
      <c r="H134" s="124">
        <f t="shared" si="18"/>
        <v>742.53101158930758</v>
      </c>
      <c r="I134" s="125">
        <v>250</v>
      </c>
      <c r="J134" s="125">
        <v>34894</v>
      </c>
      <c r="K134" s="124">
        <f t="shared" ref="K134:K182" si="19">IFERROR((I134/J134)*100000,"")</f>
        <v>716.45555109760983</v>
      </c>
      <c r="L134" s="125">
        <v>248</v>
      </c>
      <c r="M134" s="125">
        <v>34894</v>
      </c>
      <c r="N134" s="124">
        <f t="shared" ref="N134:N182" si="20">IFERROR((L134/M134)*100000,"")</f>
        <v>710.72390668882906</v>
      </c>
      <c r="O134" s="125">
        <v>158</v>
      </c>
      <c r="P134" s="125">
        <v>188</v>
      </c>
      <c r="Q134" s="229">
        <f t="shared" ref="Q134:Q182" si="21">IFERROR(O134/P134,"")</f>
        <v>0.84042553191489366</v>
      </c>
      <c r="R134" s="125">
        <v>160</v>
      </c>
      <c r="S134" s="125">
        <v>192</v>
      </c>
      <c r="T134" s="229">
        <f t="shared" ref="T134:T182" si="22">IFERROR(R134/S134,"")</f>
        <v>0.83333333333333337</v>
      </c>
      <c r="U134" s="125">
        <v>147</v>
      </c>
      <c r="V134" s="125">
        <v>168</v>
      </c>
      <c r="W134" s="229">
        <f t="shared" ref="W134:W182" si="23">IFERROR(U134/V134,"")</f>
        <v>0.875</v>
      </c>
    </row>
    <row r="135" spans="1:23">
      <c r="A135" t="s">
        <v>23</v>
      </c>
      <c r="B135" t="s">
        <v>47</v>
      </c>
      <c r="C135" t="s">
        <v>25</v>
      </c>
      <c r="D135" t="s">
        <v>377</v>
      </c>
      <c r="E135" t="s">
        <v>378</v>
      </c>
      <c r="F135" s="125">
        <v>401</v>
      </c>
      <c r="G135" s="125">
        <v>49657</v>
      </c>
      <c r="H135" s="124">
        <f t="shared" ref="H135:H182" si="24">IFERROR((F135/G135)*100000,"")</f>
        <v>807.53972249632477</v>
      </c>
      <c r="I135" s="125">
        <v>390</v>
      </c>
      <c r="J135" s="125">
        <v>50494</v>
      </c>
      <c r="K135" s="124">
        <f t="shared" si="19"/>
        <v>772.36899433596068</v>
      </c>
      <c r="L135" s="125">
        <v>330</v>
      </c>
      <c r="M135" s="125">
        <v>50494</v>
      </c>
      <c r="N135" s="124">
        <f t="shared" si="20"/>
        <v>653.5429952073514</v>
      </c>
      <c r="O135" s="125">
        <v>121</v>
      </c>
      <c r="P135" s="125">
        <v>135</v>
      </c>
      <c r="Q135" s="229">
        <f t="shared" si="21"/>
        <v>0.89629629629629626</v>
      </c>
      <c r="R135" s="125">
        <v>132</v>
      </c>
      <c r="S135" s="125">
        <v>145</v>
      </c>
      <c r="T135" s="229">
        <f t="shared" si="22"/>
        <v>0.91034482758620694</v>
      </c>
      <c r="U135" s="125">
        <v>126</v>
      </c>
      <c r="V135" s="125">
        <v>144</v>
      </c>
      <c r="W135" s="229">
        <f t="shared" si="23"/>
        <v>0.875</v>
      </c>
    </row>
    <row r="136" spans="1:23">
      <c r="A136" t="s">
        <v>33</v>
      </c>
      <c r="B136" t="s">
        <v>57</v>
      </c>
      <c r="C136" t="s">
        <v>71</v>
      </c>
      <c r="D136" t="s">
        <v>379</v>
      </c>
      <c r="E136" t="s">
        <v>380</v>
      </c>
      <c r="F136" s="125">
        <v>32</v>
      </c>
      <c r="G136" s="125">
        <v>9119</v>
      </c>
      <c r="H136" s="124">
        <f t="shared" si="24"/>
        <v>350.91567057791423</v>
      </c>
      <c r="I136" s="125">
        <v>33</v>
      </c>
      <c r="J136" s="125">
        <v>9413</v>
      </c>
      <c r="K136" s="124">
        <f t="shared" si="19"/>
        <v>350.57898650802082</v>
      </c>
      <c r="L136" s="125">
        <v>52</v>
      </c>
      <c r="M136" s="125">
        <v>9413</v>
      </c>
      <c r="N136" s="124">
        <f t="shared" si="20"/>
        <v>552.42749389142671</v>
      </c>
      <c r="O136" s="125">
        <v>37</v>
      </c>
      <c r="P136" s="125">
        <v>37</v>
      </c>
      <c r="Q136" s="229">
        <f t="shared" si="21"/>
        <v>1</v>
      </c>
      <c r="R136" s="125">
        <v>25</v>
      </c>
      <c r="S136" s="125">
        <v>30</v>
      </c>
      <c r="T136" s="229">
        <f t="shared" si="22"/>
        <v>0.83333333333333337</v>
      </c>
      <c r="U136" s="125">
        <v>35</v>
      </c>
      <c r="V136" s="125">
        <v>36</v>
      </c>
      <c r="W136" s="229">
        <f t="shared" si="23"/>
        <v>0.97222222222222221</v>
      </c>
    </row>
    <row r="137" spans="1:23">
      <c r="A137" t="s">
        <v>23</v>
      </c>
      <c r="B137" t="s">
        <v>37</v>
      </c>
      <c r="C137" t="s">
        <v>105</v>
      </c>
      <c r="D137" t="s">
        <v>898</v>
      </c>
      <c r="E137" t="s">
        <v>899</v>
      </c>
      <c r="F137" s="125">
        <v>354</v>
      </c>
      <c r="G137" s="125">
        <v>35776</v>
      </c>
      <c r="H137" s="124">
        <f t="shared" si="24"/>
        <v>989.49016100178892</v>
      </c>
      <c r="I137" s="125">
        <v>323</v>
      </c>
      <c r="J137" s="125">
        <v>36096</v>
      </c>
      <c r="K137" s="124">
        <f t="shared" si="19"/>
        <v>894.83599290780137</v>
      </c>
      <c r="L137" s="125">
        <v>349</v>
      </c>
      <c r="M137" s="125">
        <v>36096</v>
      </c>
      <c r="N137" s="124">
        <f t="shared" si="20"/>
        <v>966.86613475177296</v>
      </c>
      <c r="O137" s="125">
        <v>406</v>
      </c>
      <c r="P137" s="125">
        <v>556</v>
      </c>
      <c r="Q137" s="229">
        <f t="shared" si="21"/>
        <v>0.73021582733812951</v>
      </c>
      <c r="R137" s="125">
        <v>436</v>
      </c>
      <c r="S137" s="125">
        <v>559</v>
      </c>
      <c r="T137" s="229">
        <f t="shared" si="22"/>
        <v>0.77996422182468694</v>
      </c>
      <c r="U137" s="125">
        <v>335</v>
      </c>
      <c r="V137" s="125">
        <v>421</v>
      </c>
      <c r="W137" s="229">
        <f t="shared" si="23"/>
        <v>0.79572446555819476</v>
      </c>
    </row>
    <row r="138" spans="1:23">
      <c r="A138" t="s">
        <v>33</v>
      </c>
      <c r="B138" t="s">
        <v>65</v>
      </c>
      <c r="C138" t="s">
        <v>63</v>
      </c>
      <c r="D138" t="s">
        <v>381</v>
      </c>
      <c r="E138" t="s">
        <v>382</v>
      </c>
      <c r="F138" s="125">
        <v>488</v>
      </c>
      <c r="G138" s="125">
        <v>48709</v>
      </c>
      <c r="H138" s="124">
        <f t="shared" si="24"/>
        <v>1001.8682379026463</v>
      </c>
      <c r="I138" s="125">
        <v>390</v>
      </c>
      <c r="J138" s="125">
        <v>48891</v>
      </c>
      <c r="K138" s="124">
        <f t="shared" si="19"/>
        <v>797.69282690065666</v>
      </c>
      <c r="L138" s="125">
        <v>409</v>
      </c>
      <c r="M138" s="125">
        <v>48891</v>
      </c>
      <c r="N138" s="124">
        <f t="shared" si="20"/>
        <v>836.5547851342784</v>
      </c>
      <c r="O138" s="125">
        <v>155</v>
      </c>
      <c r="P138" s="125">
        <v>243</v>
      </c>
      <c r="Q138" s="229">
        <f t="shared" si="21"/>
        <v>0.63786008230452673</v>
      </c>
      <c r="R138" s="125">
        <v>176</v>
      </c>
      <c r="S138" s="125">
        <v>220</v>
      </c>
      <c r="T138" s="229">
        <f t="shared" si="22"/>
        <v>0.8</v>
      </c>
      <c r="U138" s="125">
        <v>175</v>
      </c>
      <c r="V138" s="125">
        <v>273</v>
      </c>
      <c r="W138" s="229">
        <f t="shared" si="23"/>
        <v>0.64102564102564108</v>
      </c>
    </row>
    <row r="139" spans="1:23">
      <c r="A139" t="s">
        <v>23</v>
      </c>
      <c r="B139" t="s">
        <v>37</v>
      </c>
      <c r="C139" t="s">
        <v>45</v>
      </c>
      <c r="D139" t="s">
        <v>383</v>
      </c>
      <c r="E139" t="s">
        <v>384</v>
      </c>
      <c r="F139" s="125">
        <v>490</v>
      </c>
      <c r="G139" s="125">
        <v>61807</v>
      </c>
      <c r="H139" s="124">
        <f t="shared" si="24"/>
        <v>792.79046062743703</v>
      </c>
      <c r="I139" s="125">
        <v>490</v>
      </c>
      <c r="J139" s="125">
        <v>62608</v>
      </c>
      <c r="K139" s="124">
        <f t="shared" si="19"/>
        <v>782.64758497316632</v>
      </c>
      <c r="L139" s="125">
        <v>539</v>
      </c>
      <c r="M139" s="125">
        <v>62608</v>
      </c>
      <c r="N139" s="124">
        <f t="shared" si="20"/>
        <v>860.91234347048294</v>
      </c>
      <c r="O139" s="125">
        <v>388</v>
      </c>
      <c r="P139" s="125">
        <v>439</v>
      </c>
      <c r="Q139" s="229">
        <f t="shared" si="21"/>
        <v>0.88382687927107062</v>
      </c>
      <c r="R139" s="125">
        <v>395</v>
      </c>
      <c r="S139" s="125">
        <v>439</v>
      </c>
      <c r="T139" s="229">
        <f t="shared" si="22"/>
        <v>0.89977220956719817</v>
      </c>
      <c r="U139" s="125">
        <v>202</v>
      </c>
      <c r="V139" s="125">
        <v>236</v>
      </c>
      <c r="W139" s="229">
        <f t="shared" si="23"/>
        <v>0.85593220338983056</v>
      </c>
    </row>
    <row r="140" spans="1:23">
      <c r="A140" t="s">
        <v>23</v>
      </c>
      <c r="B140" t="s">
        <v>47</v>
      </c>
      <c r="C140" t="s">
        <v>25</v>
      </c>
      <c r="D140" t="s">
        <v>385</v>
      </c>
      <c r="E140" t="s">
        <v>386</v>
      </c>
      <c r="F140" s="125">
        <v>909</v>
      </c>
      <c r="G140" s="125">
        <v>91989</v>
      </c>
      <c r="H140" s="124">
        <f t="shared" si="24"/>
        <v>988.16162802074155</v>
      </c>
      <c r="I140" s="125">
        <v>763</v>
      </c>
      <c r="J140" s="125">
        <v>92658</v>
      </c>
      <c r="K140" s="124">
        <f t="shared" si="19"/>
        <v>823.45830905048672</v>
      </c>
      <c r="L140" s="125">
        <v>764</v>
      </c>
      <c r="M140" s="125">
        <v>92658</v>
      </c>
      <c r="N140" s="124">
        <f t="shared" si="20"/>
        <v>824.53754667702731</v>
      </c>
      <c r="O140" s="125">
        <v>1019</v>
      </c>
      <c r="P140" s="125">
        <v>1328</v>
      </c>
      <c r="Q140" s="229">
        <f t="shared" si="21"/>
        <v>0.76731927710843373</v>
      </c>
      <c r="R140" s="125">
        <v>808</v>
      </c>
      <c r="S140" s="125">
        <v>950</v>
      </c>
      <c r="T140" s="229">
        <f t="shared" si="22"/>
        <v>0.85052631578947369</v>
      </c>
      <c r="U140" s="125">
        <v>727</v>
      </c>
      <c r="V140" s="125">
        <v>973</v>
      </c>
      <c r="W140" s="229">
        <f t="shared" si="23"/>
        <v>0.74717368961973274</v>
      </c>
    </row>
    <row r="141" spans="1:23">
      <c r="A141" t="s">
        <v>33</v>
      </c>
      <c r="B141" t="s">
        <v>65</v>
      </c>
      <c r="C141" t="s">
        <v>55</v>
      </c>
      <c r="D141" t="s">
        <v>389</v>
      </c>
      <c r="E141" t="s">
        <v>390</v>
      </c>
      <c r="F141" s="125">
        <v>417</v>
      </c>
      <c r="G141" s="125">
        <v>72720</v>
      </c>
      <c r="H141" s="124">
        <f t="shared" si="24"/>
        <v>573.43234323432341</v>
      </c>
      <c r="I141" s="125">
        <v>463.75</v>
      </c>
      <c r="J141" s="125">
        <v>74302</v>
      </c>
      <c r="K141" s="124">
        <f t="shared" si="19"/>
        <v>624.14201501978414</v>
      </c>
      <c r="L141" s="125">
        <v>384</v>
      </c>
      <c r="M141" s="125">
        <v>74302</v>
      </c>
      <c r="N141" s="124">
        <f t="shared" si="20"/>
        <v>516.80977631826875</v>
      </c>
      <c r="O141" s="125">
        <v>275</v>
      </c>
      <c r="P141" s="125">
        <v>341</v>
      </c>
      <c r="Q141" s="229">
        <f t="shared" si="21"/>
        <v>0.80645161290322576</v>
      </c>
      <c r="R141" s="125">
        <v>132</v>
      </c>
      <c r="S141" s="125">
        <v>157</v>
      </c>
      <c r="T141" s="229">
        <f t="shared" si="22"/>
        <v>0.84076433121019112</v>
      </c>
      <c r="U141" s="125">
        <v>265</v>
      </c>
      <c r="V141" s="125">
        <v>347</v>
      </c>
      <c r="W141" s="229">
        <f t="shared" si="23"/>
        <v>0.76368876080691639</v>
      </c>
    </row>
    <row r="142" spans="1:23">
      <c r="A142" t="s">
        <v>53</v>
      </c>
      <c r="B142" t="s">
        <v>89</v>
      </c>
      <c r="C142" t="s">
        <v>99</v>
      </c>
      <c r="D142" t="s">
        <v>391</v>
      </c>
      <c r="E142" t="s">
        <v>392</v>
      </c>
      <c r="F142" s="125">
        <v>75</v>
      </c>
      <c r="G142" s="125">
        <v>13916</v>
      </c>
      <c r="H142" s="124">
        <f t="shared" si="24"/>
        <v>538.94797355561946</v>
      </c>
      <c r="I142" s="125">
        <v>76</v>
      </c>
      <c r="J142" s="125">
        <v>14250</v>
      </c>
      <c r="K142" s="124">
        <f t="shared" si="19"/>
        <v>533.33333333333337</v>
      </c>
      <c r="L142" s="125">
        <v>68</v>
      </c>
      <c r="M142" s="125">
        <v>14250</v>
      </c>
      <c r="N142" s="124">
        <f t="shared" si="20"/>
        <v>477.19298245614038</v>
      </c>
      <c r="O142" s="125">
        <v>99</v>
      </c>
      <c r="P142" s="125">
        <v>113</v>
      </c>
      <c r="Q142" s="229">
        <f t="shared" si="21"/>
        <v>0.87610619469026552</v>
      </c>
      <c r="R142" s="125">
        <v>104</v>
      </c>
      <c r="S142" s="125">
        <v>115</v>
      </c>
      <c r="T142" s="229">
        <f t="shared" si="22"/>
        <v>0.90434782608695652</v>
      </c>
      <c r="U142" s="125">
        <v>83</v>
      </c>
      <c r="V142" s="125">
        <v>95</v>
      </c>
      <c r="W142" s="229">
        <f t="shared" si="23"/>
        <v>0.87368421052631584</v>
      </c>
    </row>
    <row r="143" spans="1:23">
      <c r="A143" t="s">
        <v>33</v>
      </c>
      <c r="B143" t="s">
        <v>65</v>
      </c>
      <c r="C143" t="s">
        <v>63</v>
      </c>
      <c r="D143" t="s">
        <v>393</v>
      </c>
      <c r="E143" t="s">
        <v>394</v>
      </c>
      <c r="F143" s="125">
        <v>237</v>
      </c>
      <c r="G143" s="125">
        <v>43905</v>
      </c>
      <c r="H143" s="124">
        <f t="shared" si="24"/>
        <v>539.80184489238127</v>
      </c>
      <c r="I143" s="125">
        <v>230</v>
      </c>
      <c r="J143" s="125">
        <v>44494</v>
      </c>
      <c r="K143" s="124">
        <f t="shared" si="19"/>
        <v>516.92363015238016</v>
      </c>
      <c r="L143" s="125">
        <v>239</v>
      </c>
      <c r="M143" s="125">
        <v>44494</v>
      </c>
      <c r="N143" s="124">
        <f t="shared" si="20"/>
        <v>537.15107654964709</v>
      </c>
      <c r="O143" s="125">
        <v>132</v>
      </c>
      <c r="P143" s="125">
        <v>153</v>
      </c>
      <c r="Q143" s="229">
        <f t="shared" si="21"/>
        <v>0.86274509803921573</v>
      </c>
      <c r="R143" s="125">
        <v>97</v>
      </c>
      <c r="S143" s="125">
        <v>110</v>
      </c>
      <c r="T143" s="229">
        <f t="shared" si="22"/>
        <v>0.88181818181818183</v>
      </c>
      <c r="U143" s="125">
        <v>101</v>
      </c>
      <c r="V143" s="125">
        <v>120</v>
      </c>
      <c r="W143" s="229">
        <f t="shared" si="23"/>
        <v>0.84166666666666667</v>
      </c>
    </row>
    <row r="144" spans="1:23">
      <c r="A144" t="s">
        <v>53</v>
      </c>
      <c r="B144" t="s">
        <v>97</v>
      </c>
      <c r="C144" t="s">
        <v>87</v>
      </c>
      <c r="D144" t="s">
        <v>395</v>
      </c>
      <c r="E144" t="s">
        <v>396</v>
      </c>
      <c r="F144" s="125">
        <v>724</v>
      </c>
      <c r="G144" s="125">
        <v>127932</v>
      </c>
      <c r="H144" s="124">
        <f t="shared" si="24"/>
        <v>565.92564800050025</v>
      </c>
      <c r="I144" s="125">
        <v>680</v>
      </c>
      <c r="J144" s="125">
        <v>131127</v>
      </c>
      <c r="K144" s="124">
        <f t="shared" si="19"/>
        <v>518.58122278401856</v>
      </c>
      <c r="L144" s="125">
        <v>744</v>
      </c>
      <c r="M144" s="125">
        <v>131127</v>
      </c>
      <c r="N144" s="124">
        <f t="shared" si="20"/>
        <v>567.38886728133787</v>
      </c>
      <c r="O144" s="125">
        <v>255</v>
      </c>
      <c r="P144" s="125">
        <v>279</v>
      </c>
      <c r="Q144" s="229">
        <f t="shared" si="21"/>
        <v>0.91397849462365588</v>
      </c>
      <c r="R144" s="125">
        <v>259</v>
      </c>
      <c r="S144" s="125">
        <v>282</v>
      </c>
      <c r="T144" s="229">
        <f t="shared" si="22"/>
        <v>0.91843971631205679</v>
      </c>
      <c r="U144" s="125">
        <v>254</v>
      </c>
      <c r="V144" s="125">
        <v>275</v>
      </c>
      <c r="W144" s="229">
        <f t="shared" si="23"/>
        <v>0.92363636363636359</v>
      </c>
    </row>
    <row r="145" spans="1:23">
      <c r="A145" t="s">
        <v>53</v>
      </c>
      <c r="B145" t="s">
        <v>97</v>
      </c>
      <c r="C145" t="s">
        <v>87</v>
      </c>
      <c r="D145" t="s">
        <v>397</v>
      </c>
      <c r="E145" t="s">
        <v>398</v>
      </c>
      <c r="F145" s="125">
        <v>320</v>
      </c>
      <c r="G145" s="125">
        <v>50474</v>
      </c>
      <c r="H145" s="124">
        <f t="shared" si="24"/>
        <v>633.9897769148472</v>
      </c>
      <c r="I145" s="125">
        <v>309</v>
      </c>
      <c r="J145" s="125">
        <v>51379</v>
      </c>
      <c r="K145" s="124">
        <f t="shared" si="19"/>
        <v>601.41302866930062</v>
      </c>
      <c r="L145" s="125">
        <v>343</v>
      </c>
      <c r="M145" s="125">
        <v>51379</v>
      </c>
      <c r="N145" s="124">
        <f t="shared" si="20"/>
        <v>667.58792502773508</v>
      </c>
      <c r="O145" s="125">
        <v>429</v>
      </c>
      <c r="P145" s="125">
        <v>519</v>
      </c>
      <c r="Q145" s="229">
        <f t="shared" si="21"/>
        <v>0.82658959537572252</v>
      </c>
      <c r="R145" s="125">
        <v>1478</v>
      </c>
      <c r="S145" s="125">
        <v>1670</v>
      </c>
      <c r="T145" s="229">
        <f t="shared" si="22"/>
        <v>0.88502994011976044</v>
      </c>
      <c r="U145" s="125">
        <v>472</v>
      </c>
      <c r="V145" s="125">
        <v>529</v>
      </c>
      <c r="W145" s="229">
        <f t="shared" si="23"/>
        <v>0.89224952741020791</v>
      </c>
    </row>
    <row r="146" spans="1:23">
      <c r="A146" t="s">
        <v>23</v>
      </c>
      <c r="B146" t="s">
        <v>27</v>
      </c>
      <c r="C146" t="s">
        <v>35</v>
      </c>
      <c r="D146" t="s">
        <v>399</v>
      </c>
      <c r="E146" t="s">
        <v>400</v>
      </c>
      <c r="F146" s="125">
        <v>320</v>
      </c>
      <c r="G146" s="125">
        <v>29140</v>
      </c>
      <c r="H146" s="124">
        <f t="shared" si="24"/>
        <v>1098.1468771448181</v>
      </c>
      <c r="I146" s="125">
        <v>315</v>
      </c>
      <c r="J146" s="125">
        <v>29502</v>
      </c>
      <c r="K146" s="124">
        <f t="shared" si="19"/>
        <v>1067.7242220866383</v>
      </c>
      <c r="L146" s="125">
        <v>249</v>
      </c>
      <c r="M146" s="125">
        <v>29502</v>
      </c>
      <c r="N146" s="124">
        <f t="shared" si="20"/>
        <v>844.0105755541997</v>
      </c>
      <c r="O146" s="125">
        <v>97</v>
      </c>
      <c r="P146" s="125">
        <v>117</v>
      </c>
      <c r="Q146" s="229">
        <f t="shared" si="21"/>
        <v>0.82905982905982911</v>
      </c>
      <c r="R146" s="125">
        <v>176</v>
      </c>
      <c r="S146" s="125">
        <v>207</v>
      </c>
      <c r="T146" s="229">
        <f t="shared" si="22"/>
        <v>0.85024154589371981</v>
      </c>
      <c r="U146" s="125">
        <v>112</v>
      </c>
      <c r="V146" s="125">
        <v>130</v>
      </c>
      <c r="W146" s="229">
        <f t="shared" si="23"/>
        <v>0.86153846153846159</v>
      </c>
    </row>
    <row r="147" spans="1:23">
      <c r="A147" t="s">
        <v>53</v>
      </c>
      <c r="B147" t="s">
        <v>89</v>
      </c>
      <c r="C147" t="s">
        <v>117</v>
      </c>
      <c r="D147" t="s">
        <v>403</v>
      </c>
      <c r="E147" t="s">
        <v>404</v>
      </c>
      <c r="F147" s="125">
        <v>368</v>
      </c>
      <c r="G147" s="125">
        <v>32850</v>
      </c>
      <c r="H147" s="124">
        <f t="shared" si="24"/>
        <v>1120.2435312024352</v>
      </c>
      <c r="I147" s="125">
        <v>290</v>
      </c>
      <c r="J147" s="125">
        <v>33131</v>
      </c>
      <c r="K147" s="124">
        <f t="shared" si="19"/>
        <v>875.31315082551089</v>
      </c>
      <c r="L147" s="125">
        <v>298</v>
      </c>
      <c r="M147" s="125">
        <v>33131</v>
      </c>
      <c r="N147" s="124">
        <f t="shared" si="20"/>
        <v>899.45972050345608</v>
      </c>
      <c r="O147" s="125">
        <v>136</v>
      </c>
      <c r="P147" s="125">
        <v>173</v>
      </c>
      <c r="Q147" s="229">
        <f t="shared" si="21"/>
        <v>0.78612716763005785</v>
      </c>
      <c r="R147" s="125">
        <v>302</v>
      </c>
      <c r="S147" s="125">
        <v>336</v>
      </c>
      <c r="T147" s="229">
        <f t="shared" si="22"/>
        <v>0.89880952380952384</v>
      </c>
      <c r="U147" s="125">
        <v>151</v>
      </c>
      <c r="V147" s="125">
        <v>180</v>
      </c>
      <c r="W147" s="229">
        <f t="shared" si="23"/>
        <v>0.83888888888888891</v>
      </c>
    </row>
    <row r="148" spans="1:23">
      <c r="A148" t="s">
        <v>33</v>
      </c>
      <c r="B148" t="s">
        <v>73</v>
      </c>
      <c r="C148" t="s">
        <v>79</v>
      </c>
      <c r="D148" t="s">
        <v>407</v>
      </c>
      <c r="E148" t="s">
        <v>408</v>
      </c>
      <c r="F148" s="125">
        <v>228</v>
      </c>
      <c r="G148" s="125">
        <v>34067</v>
      </c>
      <c r="H148" s="124">
        <f t="shared" si="24"/>
        <v>669.2693809258227</v>
      </c>
      <c r="I148" s="125">
        <v>240</v>
      </c>
      <c r="J148" s="125">
        <v>34517</v>
      </c>
      <c r="K148" s="124">
        <f t="shared" si="19"/>
        <v>695.30955760929396</v>
      </c>
      <c r="L148" s="125">
        <v>214</v>
      </c>
      <c r="M148" s="125">
        <v>34517</v>
      </c>
      <c r="N148" s="124">
        <f t="shared" si="20"/>
        <v>619.98435553495381</v>
      </c>
      <c r="O148" s="125">
        <v>90</v>
      </c>
      <c r="P148" s="125">
        <v>103</v>
      </c>
      <c r="Q148" s="229">
        <f t="shared" si="21"/>
        <v>0.87378640776699024</v>
      </c>
      <c r="R148" s="125">
        <v>86</v>
      </c>
      <c r="S148" s="125">
        <v>100</v>
      </c>
      <c r="T148" s="229">
        <f t="shared" si="22"/>
        <v>0.86</v>
      </c>
      <c r="U148" s="125">
        <v>70</v>
      </c>
      <c r="V148" s="125">
        <v>93</v>
      </c>
      <c r="W148" s="229">
        <f t="shared" si="23"/>
        <v>0.75268817204301075</v>
      </c>
    </row>
    <row r="149" spans="1:23">
      <c r="A149" t="s">
        <v>43</v>
      </c>
      <c r="B149" t="s">
        <v>81</v>
      </c>
      <c r="C149" t="s">
        <v>121</v>
      </c>
      <c r="D149" t="s">
        <v>409</v>
      </c>
      <c r="E149" t="s">
        <v>410</v>
      </c>
      <c r="F149" s="125">
        <v>139</v>
      </c>
      <c r="G149" s="125">
        <v>24532</v>
      </c>
      <c r="H149" s="124">
        <f t="shared" si="24"/>
        <v>566.60688080873967</v>
      </c>
      <c r="I149" s="125">
        <v>155</v>
      </c>
      <c r="J149" s="125">
        <v>25072</v>
      </c>
      <c r="K149" s="124">
        <f t="shared" si="19"/>
        <v>618.21952776005105</v>
      </c>
      <c r="L149" s="125">
        <v>100</v>
      </c>
      <c r="M149" s="125">
        <v>25072</v>
      </c>
      <c r="N149" s="124">
        <f t="shared" si="20"/>
        <v>398.85130823229099</v>
      </c>
      <c r="O149" s="125">
        <v>170</v>
      </c>
      <c r="P149" s="125">
        <v>185</v>
      </c>
      <c r="Q149" s="229">
        <f t="shared" si="21"/>
        <v>0.91891891891891897</v>
      </c>
      <c r="R149" s="125">
        <v>249</v>
      </c>
      <c r="S149" s="125">
        <v>275</v>
      </c>
      <c r="T149" s="229">
        <f t="shared" si="22"/>
        <v>0.9054545454545454</v>
      </c>
      <c r="U149" s="125">
        <v>150</v>
      </c>
      <c r="V149" s="125">
        <v>180</v>
      </c>
      <c r="W149" s="229">
        <f t="shared" si="23"/>
        <v>0.83333333333333337</v>
      </c>
    </row>
    <row r="150" spans="1:23">
      <c r="A150" t="s">
        <v>23</v>
      </c>
      <c r="B150" t="s">
        <v>37</v>
      </c>
      <c r="C150" t="s">
        <v>45</v>
      </c>
      <c r="D150" t="s">
        <v>411</v>
      </c>
      <c r="E150" t="s">
        <v>412</v>
      </c>
      <c r="F150" s="125">
        <v>271</v>
      </c>
      <c r="G150" s="125">
        <v>35388</v>
      </c>
      <c r="H150" s="124">
        <f t="shared" si="24"/>
        <v>765.796315135074</v>
      </c>
      <c r="I150" s="125">
        <v>259</v>
      </c>
      <c r="J150" s="125">
        <v>36032</v>
      </c>
      <c r="K150" s="124">
        <f t="shared" si="19"/>
        <v>718.80550621669636</v>
      </c>
      <c r="L150" s="125">
        <v>252</v>
      </c>
      <c r="M150" s="125">
        <v>36032</v>
      </c>
      <c r="N150" s="124">
        <f t="shared" si="20"/>
        <v>699.37833037300175</v>
      </c>
      <c r="O150" s="125">
        <v>99</v>
      </c>
      <c r="P150" s="125">
        <v>105</v>
      </c>
      <c r="Q150" s="229">
        <f t="shared" si="21"/>
        <v>0.94285714285714284</v>
      </c>
      <c r="R150" s="125">
        <v>83</v>
      </c>
      <c r="S150" s="125">
        <v>90</v>
      </c>
      <c r="T150" s="229">
        <f t="shared" si="22"/>
        <v>0.92222222222222228</v>
      </c>
      <c r="U150" s="125">
        <v>78</v>
      </c>
      <c r="V150" s="125">
        <v>91</v>
      </c>
      <c r="W150" s="229">
        <f t="shared" si="23"/>
        <v>0.8571428571428571</v>
      </c>
    </row>
    <row r="151" spans="1:23">
      <c r="A151" t="s">
        <v>33</v>
      </c>
      <c r="B151" t="s">
        <v>65</v>
      </c>
      <c r="C151" t="s">
        <v>55</v>
      </c>
      <c r="D151" t="s">
        <v>413</v>
      </c>
      <c r="E151" t="s">
        <v>414</v>
      </c>
      <c r="F151" s="125">
        <v>1121</v>
      </c>
      <c r="G151" s="125">
        <v>179417</v>
      </c>
      <c r="H151" s="124">
        <f t="shared" si="24"/>
        <v>624.801440220269</v>
      </c>
      <c r="I151" s="125">
        <v>1087</v>
      </c>
      <c r="J151" s="125">
        <v>182903</v>
      </c>
      <c r="K151" s="124">
        <f t="shared" si="19"/>
        <v>594.30408467876418</v>
      </c>
      <c r="L151" s="125">
        <v>1160</v>
      </c>
      <c r="M151" s="125">
        <v>182903</v>
      </c>
      <c r="N151" s="124">
        <f t="shared" si="20"/>
        <v>634.21595053115584</v>
      </c>
      <c r="O151" s="125">
        <v>287</v>
      </c>
      <c r="P151" s="125">
        <v>327</v>
      </c>
      <c r="Q151" s="229">
        <f t="shared" si="21"/>
        <v>0.8776758409785933</v>
      </c>
      <c r="R151" s="125">
        <v>258</v>
      </c>
      <c r="S151" s="125">
        <v>300</v>
      </c>
      <c r="T151" s="229">
        <f t="shared" si="22"/>
        <v>0.86</v>
      </c>
      <c r="U151" s="125">
        <v>309</v>
      </c>
      <c r="V151" s="125">
        <v>360</v>
      </c>
      <c r="W151" s="229">
        <f t="shared" si="23"/>
        <v>0.85833333333333328</v>
      </c>
    </row>
    <row r="152" spans="1:23">
      <c r="A152" t="s">
        <v>23</v>
      </c>
      <c r="B152" t="s">
        <v>37</v>
      </c>
      <c r="C152" t="s">
        <v>105</v>
      </c>
      <c r="D152" t="s">
        <v>910</v>
      </c>
      <c r="E152" t="s">
        <v>911</v>
      </c>
      <c r="F152" s="125">
        <v>327</v>
      </c>
      <c r="G152" s="125">
        <v>56458</v>
      </c>
      <c r="H152" s="124">
        <f t="shared" si="24"/>
        <v>579.19161146338865</v>
      </c>
      <c r="I152" s="125">
        <v>332.4</v>
      </c>
      <c r="J152" s="125">
        <v>57129</v>
      </c>
      <c r="K152" s="124">
        <f t="shared" si="19"/>
        <v>581.84109646589297</v>
      </c>
      <c r="L152" s="125">
        <v>224</v>
      </c>
      <c r="M152" s="125">
        <v>57129</v>
      </c>
      <c r="N152" s="124">
        <f t="shared" si="20"/>
        <v>392.09508305764143</v>
      </c>
      <c r="O152" s="125">
        <v>225</v>
      </c>
      <c r="P152" s="125">
        <v>254</v>
      </c>
      <c r="Q152" s="229">
        <f t="shared" si="21"/>
        <v>0.88582677165354329</v>
      </c>
      <c r="R152" s="125">
        <v>228</v>
      </c>
      <c r="S152" s="125">
        <v>257</v>
      </c>
      <c r="T152" s="229">
        <f t="shared" si="22"/>
        <v>0.88715953307392992</v>
      </c>
      <c r="U152" s="125">
        <v>212</v>
      </c>
      <c r="V152" s="125">
        <v>245</v>
      </c>
      <c r="W152" s="229">
        <f t="shared" si="23"/>
        <v>0.86530612244897964</v>
      </c>
    </row>
    <row r="153" spans="1:23">
      <c r="A153" t="s">
        <v>23</v>
      </c>
      <c r="B153" t="s">
        <v>27</v>
      </c>
      <c r="C153" t="s">
        <v>35</v>
      </c>
      <c r="D153" t="s">
        <v>415</v>
      </c>
      <c r="E153" t="s">
        <v>416</v>
      </c>
      <c r="F153" s="125">
        <v>237</v>
      </c>
      <c r="G153" s="125">
        <v>33824</v>
      </c>
      <c r="H153" s="124">
        <f t="shared" si="24"/>
        <v>700.68590350047305</v>
      </c>
      <c r="I153" s="125">
        <v>290</v>
      </c>
      <c r="J153" s="125">
        <v>34435</v>
      </c>
      <c r="K153" s="124">
        <f t="shared" si="19"/>
        <v>842.16640046464352</v>
      </c>
      <c r="L153" s="125">
        <v>308</v>
      </c>
      <c r="M153" s="125">
        <v>34435</v>
      </c>
      <c r="N153" s="124">
        <f t="shared" si="20"/>
        <v>894.43879773486276</v>
      </c>
      <c r="O153" s="125">
        <v>120</v>
      </c>
      <c r="P153" s="125">
        <v>135</v>
      </c>
      <c r="Q153" s="229">
        <f t="shared" si="21"/>
        <v>0.88888888888888884</v>
      </c>
      <c r="R153" s="125">
        <v>123</v>
      </c>
      <c r="S153" s="125">
        <v>138</v>
      </c>
      <c r="T153" s="229">
        <f t="shared" si="22"/>
        <v>0.89130434782608692</v>
      </c>
      <c r="U153" s="125">
        <v>61</v>
      </c>
      <c r="V153" s="125">
        <v>81</v>
      </c>
      <c r="W153" s="229">
        <f t="shared" si="23"/>
        <v>0.75308641975308643</v>
      </c>
    </row>
    <row r="154" spans="1:23">
      <c r="A154" t="s">
        <v>33</v>
      </c>
      <c r="B154" t="s">
        <v>65</v>
      </c>
      <c r="C154" t="s">
        <v>55</v>
      </c>
      <c r="D154" t="s">
        <v>419</v>
      </c>
      <c r="E154" t="s">
        <v>420</v>
      </c>
      <c r="F154" s="125">
        <v>364</v>
      </c>
      <c r="G154" s="125">
        <v>42337</v>
      </c>
      <c r="H154" s="124">
        <f t="shared" si="24"/>
        <v>859.76805158608317</v>
      </c>
      <c r="I154" s="125">
        <v>317</v>
      </c>
      <c r="J154" s="125">
        <v>42775</v>
      </c>
      <c r="K154" s="124">
        <f t="shared" si="19"/>
        <v>741.08708357685566</v>
      </c>
      <c r="L154" s="125">
        <v>300</v>
      </c>
      <c r="M154" s="125">
        <v>42775</v>
      </c>
      <c r="N154" s="124">
        <f t="shared" si="20"/>
        <v>701.34424313267095</v>
      </c>
      <c r="O154" s="125">
        <v>38</v>
      </c>
      <c r="P154" s="125">
        <v>51</v>
      </c>
      <c r="Q154" s="229">
        <f t="shared" si="21"/>
        <v>0.74509803921568629</v>
      </c>
      <c r="R154" s="125">
        <v>157</v>
      </c>
      <c r="S154" s="125">
        <v>176</v>
      </c>
      <c r="T154" s="229">
        <f t="shared" si="22"/>
        <v>0.89204545454545459</v>
      </c>
      <c r="U154" s="125">
        <v>38</v>
      </c>
      <c r="V154" s="125">
        <v>45</v>
      </c>
      <c r="W154" s="229">
        <f t="shared" si="23"/>
        <v>0.84444444444444444</v>
      </c>
    </row>
    <row r="155" spans="1:23">
      <c r="A155" t="s">
        <v>33</v>
      </c>
      <c r="B155" t="s">
        <v>73</v>
      </c>
      <c r="C155" t="s">
        <v>79</v>
      </c>
      <c r="D155" t="s">
        <v>421</v>
      </c>
      <c r="E155" t="s">
        <v>422</v>
      </c>
      <c r="F155" s="125">
        <v>1099</v>
      </c>
      <c r="G155" s="125">
        <v>166563</v>
      </c>
      <c r="H155" s="124">
        <f t="shared" si="24"/>
        <v>659.81040207008766</v>
      </c>
      <c r="I155" s="125">
        <v>1018</v>
      </c>
      <c r="J155" s="125">
        <v>170075</v>
      </c>
      <c r="K155" s="124">
        <f t="shared" si="19"/>
        <v>598.55945906217846</v>
      </c>
      <c r="L155" s="125">
        <v>883</v>
      </c>
      <c r="M155" s="125">
        <v>170075</v>
      </c>
      <c r="N155" s="124">
        <f t="shared" si="20"/>
        <v>519.18271350874613</v>
      </c>
      <c r="O155" s="125">
        <v>432</v>
      </c>
      <c r="P155" s="125">
        <v>555</v>
      </c>
      <c r="Q155" s="229">
        <f t="shared" si="21"/>
        <v>0.77837837837837842</v>
      </c>
      <c r="R155" s="125">
        <v>497</v>
      </c>
      <c r="S155" s="125">
        <v>630</v>
      </c>
      <c r="T155" s="229">
        <f t="shared" si="22"/>
        <v>0.78888888888888886</v>
      </c>
      <c r="U155" s="125">
        <v>654</v>
      </c>
      <c r="V155" s="125">
        <v>933</v>
      </c>
      <c r="W155" s="229">
        <f t="shared" si="23"/>
        <v>0.70096463022508038</v>
      </c>
    </row>
    <row r="156" spans="1:23">
      <c r="A156" t="s">
        <v>23</v>
      </c>
      <c r="B156" t="s">
        <v>27</v>
      </c>
      <c r="C156" t="s">
        <v>35</v>
      </c>
      <c r="D156" t="s">
        <v>423</v>
      </c>
      <c r="E156" t="s">
        <v>424</v>
      </c>
      <c r="F156" s="125">
        <v>486</v>
      </c>
      <c r="G156" s="125">
        <v>51542</v>
      </c>
      <c r="H156" s="124">
        <f t="shared" si="24"/>
        <v>942.92033681269652</v>
      </c>
      <c r="I156" s="125">
        <v>447</v>
      </c>
      <c r="J156" s="125">
        <v>52438</v>
      </c>
      <c r="K156" s="124">
        <f t="shared" si="19"/>
        <v>852.43525687478552</v>
      </c>
      <c r="L156" s="125">
        <v>477</v>
      </c>
      <c r="M156" s="125">
        <v>52438</v>
      </c>
      <c r="N156" s="124">
        <f t="shared" si="20"/>
        <v>909.64567679926779</v>
      </c>
      <c r="O156" s="125">
        <v>382</v>
      </c>
      <c r="P156" s="125">
        <v>485</v>
      </c>
      <c r="Q156" s="229">
        <f t="shared" si="21"/>
        <v>0.78762886597938142</v>
      </c>
      <c r="R156" s="125">
        <v>294</v>
      </c>
      <c r="S156" s="125">
        <v>320</v>
      </c>
      <c r="T156" s="229">
        <f t="shared" si="22"/>
        <v>0.91874999999999996</v>
      </c>
      <c r="U156" s="125">
        <v>419</v>
      </c>
      <c r="V156" s="125">
        <v>526</v>
      </c>
      <c r="W156" s="229">
        <f t="shared" si="23"/>
        <v>0.79657794676806082</v>
      </c>
    </row>
    <row r="157" spans="1:23">
      <c r="A157" t="s">
        <v>53</v>
      </c>
      <c r="B157" t="s">
        <v>89</v>
      </c>
      <c r="C157" t="s">
        <v>95</v>
      </c>
      <c r="D157" t="s">
        <v>425</v>
      </c>
      <c r="E157" t="s">
        <v>426</v>
      </c>
      <c r="F157" s="125">
        <v>1370</v>
      </c>
      <c r="G157" s="125">
        <v>216818</v>
      </c>
      <c r="H157" s="124">
        <f t="shared" si="24"/>
        <v>631.86635795921006</v>
      </c>
      <c r="I157" s="125">
        <v>1240</v>
      </c>
      <c r="J157" s="125">
        <v>219951</v>
      </c>
      <c r="K157" s="124">
        <f t="shared" si="19"/>
        <v>563.76192879323128</v>
      </c>
      <c r="L157" s="125">
        <v>1089</v>
      </c>
      <c r="M157" s="125">
        <v>219951</v>
      </c>
      <c r="N157" s="124">
        <f t="shared" si="20"/>
        <v>495.11027456115227</v>
      </c>
      <c r="O157" s="125">
        <v>404</v>
      </c>
      <c r="P157" s="125">
        <v>519</v>
      </c>
      <c r="Q157" s="229">
        <f t="shared" si="21"/>
        <v>0.77842003853564545</v>
      </c>
      <c r="R157" s="125">
        <v>370</v>
      </c>
      <c r="S157" s="125">
        <v>520</v>
      </c>
      <c r="T157" s="229">
        <f t="shared" si="22"/>
        <v>0.71153846153846156</v>
      </c>
      <c r="U157" s="125">
        <v>497</v>
      </c>
      <c r="V157" s="125">
        <v>669</v>
      </c>
      <c r="W157" s="229">
        <f t="shared" si="23"/>
        <v>0.74289985052316887</v>
      </c>
    </row>
    <row r="158" spans="1:23">
      <c r="A158" t="s">
        <v>43</v>
      </c>
      <c r="B158" t="s">
        <v>81</v>
      </c>
      <c r="C158" t="s">
        <v>121</v>
      </c>
      <c r="D158" t="s">
        <v>427</v>
      </c>
      <c r="E158" t="s">
        <v>428</v>
      </c>
      <c r="F158" s="125">
        <v>83</v>
      </c>
      <c r="G158" s="125">
        <v>30128</v>
      </c>
      <c r="H158" s="124">
        <f t="shared" si="24"/>
        <v>275.49123738714815</v>
      </c>
      <c r="I158" s="125">
        <v>88</v>
      </c>
      <c r="J158" s="125">
        <v>30582</v>
      </c>
      <c r="K158" s="124">
        <f t="shared" si="19"/>
        <v>287.75096461971094</v>
      </c>
      <c r="L158" s="125">
        <v>56</v>
      </c>
      <c r="M158" s="125">
        <v>30582</v>
      </c>
      <c r="N158" s="124">
        <f t="shared" si="20"/>
        <v>183.11425021254334</v>
      </c>
      <c r="O158" s="125">
        <v>123</v>
      </c>
      <c r="P158" s="125">
        <v>142</v>
      </c>
      <c r="Q158" s="229">
        <f t="shared" si="21"/>
        <v>0.86619718309859151</v>
      </c>
      <c r="R158" s="125">
        <v>502</v>
      </c>
      <c r="S158" s="125">
        <v>558</v>
      </c>
      <c r="T158" s="229">
        <f t="shared" si="22"/>
        <v>0.89964157706093195</v>
      </c>
      <c r="U158" s="125">
        <v>122</v>
      </c>
      <c r="V158" s="125">
        <v>138</v>
      </c>
      <c r="W158" s="229">
        <f t="shared" si="23"/>
        <v>0.88405797101449279</v>
      </c>
    </row>
    <row r="159" spans="1:23">
      <c r="A159" t="s">
        <v>53</v>
      </c>
      <c r="B159" t="s">
        <v>97</v>
      </c>
      <c r="C159" t="s">
        <v>99</v>
      </c>
      <c r="D159" t="s">
        <v>429</v>
      </c>
      <c r="E159" t="s">
        <v>430</v>
      </c>
      <c r="F159" s="125">
        <v>220</v>
      </c>
      <c r="G159" s="125">
        <v>33071</v>
      </c>
      <c r="H159" s="124">
        <f t="shared" si="24"/>
        <v>665.23540261860842</v>
      </c>
      <c r="I159" s="125">
        <v>251</v>
      </c>
      <c r="J159" s="125">
        <v>33751</v>
      </c>
      <c r="K159" s="124">
        <f t="shared" si="19"/>
        <v>743.681668691298</v>
      </c>
      <c r="L159" s="125">
        <v>192</v>
      </c>
      <c r="M159" s="125">
        <v>33751</v>
      </c>
      <c r="N159" s="124">
        <f t="shared" si="20"/>
        <v>568.872033421232</v>
      </c>
      <c r="O159" s="125">
        <v>146</v>
      </c>
      <c r="P159" s="125">
        <v>171</v>
      </c>
      <c r="Q159" s="229">
        <f t="shared" si="21"/>
        <v>0.85380116959064323</v>
      </c>
      <c r="R159" s="125">
        <v>65</v>
      </c>
      <c r="S159" s="125">
        <v>70</v>
      </c>
      <c r="T159" s="229">
        <f t="shared" si="22"/>
        <v>0.9285714285714286</v>
      </c>
      <c r="U159" s="125">
        <v>152</v>
      </c>
      <c r="V159" s="125">
        <v>169</v>
      </c>
      <c r="W159" s="229">
        <f t="shared" si="23"/>
        <v>0.89940828402366868</v>
      </c>
    </row>
    <row r="160" spans="1:23">
      <c r="A160" t="s">
        <v>23</v>
      </c>
      <c r="B160" t="s">
        <v>37</v>
      </c>
      <c r="C160" t="s">
        <v>105</v>
      </c>
      <c r="D160" t="s">
        <v>914</v>
      </c>
      <c r="E160" t="s">
        <v>915</v>
      </c>
      <c r="F160" s="125">
        <v>243</v>
      </c>
      <c r="G160" s="125">
        <v>38369</v>
      </c>
      <c r="H160" s="124">
        <f t="shared" si="24"/>
        <v>633.32377700747998</v>
      </c>
      <c r="I160" s="125">
        <v>243</v>
      </c>
      <c r="J160" s="125">
        <v>38967</v>
      </c>
      <c r="K160" s="124">
        <f t="shared" si="19"/>
        <v>623.60458849795987</v>
      </c>
      <c r="L160" s="125">
        <v>241</v>
      </c>
      <c r="M160" s="125">
        <v>38967</v>
      </c>
      <c r="N160" s="124">
        <f t="shared" si="20"/>
        <v>618.47204044447869</v>
      </c>
      <c r="O160" s="125">
        <v>274</v>
      </c>
      <c r="P160" s="125">
        <v>317</v>
      </c>
      <c r="Q160" s="229">
        <f t="shared" si="21"/>
        <v>0.86435331230283907</v>
      </c>
      <c r="R160" s="125">
        <v>425</v>
      </c>
      <c r="S160" s="125">
        <v>545</v>
      </c>
      <c r="T160" s="229">
        <f t="shared" si="22"/>
        <v>0.77981651376146788</v>
      </c>
      <c r="U160" s="125">
        <v>372</v>
      </c>
      <c r="V160" s="125">
        <v>455</v>
      </c>
      <c r="W160" s="229">
        <f t="shared" si="23"/>
        <v>0.81758241758241756</v>
      </c>
    </row>
    <row r="161" spans="1:23">
      <c r="A161" t="s">
        <v>33</v>
      </c>
      <c r="B161" t="s">
        <v>65</v>
      </c>
      <c r="C161" t="s">
        <v>55</v>
      </c>
      <c r="D161" t="s">
        <v>433</v>
      </c>
      <c r="E161" t="s">
        <v>434</v>
      </c>
      <c r="F161" s="125">
        <v>129</v>
      </c>
      <c r="G161" s="125">
        <v>28017</v>
      </c>
      <c r="H161" s="124">
        <f t="shared" si="24"/>
        <v>460.43473605311056</v>
      </c>
      <c r="I161" s="125">
        <v>155</v>
      </c>
      <c r="J161" s="125">
        <v>28789</v>
      </c>
      <c r="K161" s="124">
        <f t="shared" si="19"/>
        <v>538.40008336517417</v>
      </c>
      <c r="L161" s="125">
        <v>104</v>
      </c>
      <c r="M161" s="125">
        <v>28789</v>
      </c>
      <c r="N161" s="124">
        <f t="shared" si="20"/>
        <v>361.2490881934072</v>
      </c>
      <c r="O161" s="125">
        <v>58</v>
      </c>
      <c r="P161" s="125">
        <v>101</v>
      </c>
      <c r="Q161" s="229">
        <f t="shared" si="21"/>
        <v>0.57425742574257421</v>
      </c>
      <c r="R161" s="125">
        <v>70</v>
      </c>
      <c r="S161" s="125">
        <v>100</v>
      </c>
      <c r="T161" s="229">
        <f t="shared" si="22"/>
        <v>0.7</v>
      </c>
      <c r="U161" s="125">
        <v>72</v>
      </c>
      <c r="V161" s="125">
        <v>101</v>
      </c>
      <c r="W161" s="229">
        <f t="shared" si="23"/>
        <v>0.71287128712871284</v>
      </c>
    </row>
    <row r="162" spans="1:23">
      <c r="A162" t="s">
        <v>33</v>
      </c>
      <c r="B162" t="s">
        <v>73</v>
      </c>
      <c r="C162" t="s">
        <v>79</v>
      </c>
      <c r="D162" t="s">
        <v>435</v>
      </c>
      <c r="E162" t="s">
        <v>436</v>
      </c>
      <c r="F162" s="125">
        <v>154</v>
      </c>
      <c r="G162" s="125">
        <v>22878</v>
      </c>
      <c r="H162" s="124">
        <f t="shared" si="24"/>
        <v>673.13576361570063</v>
      </c>
      <c r="I162" s="125">
        <v>144</v>
      </c>
      <c r="J162" s="125">
        <v>23286</v>
      </c>
      <c r="K162" s="124">
        <f t="shared" si="19"/>
        <v>618.39732027827881</v>
      </c>
      <c r="L162" s="125">
        <v>392</v>
      </c>
      <c r="M162" s="125">
        <v>23286</v>
      </c>
      <c r="N162" s="124">
        <f t="shared" si="20"/>
        <v>1683.4149274242036</v>
      </c>
      <c r="O162" s="125">
        <v>129</v>
      </c>
      <c r="P162" s="125">
        <v>142</v>
      </c>
      <c r="Q162" s="229">
        <f t="shared" si="21"/>
        <v>0.90845070422535212</v>
      </c>
      <c r="R162" s="125">
        <v>150</v>
      </c>
      <c r="S162" s="125">
        <v>165</v>
      </c>
      <c r="T162" s="229">
        <f t="shared" si="22"/>
        <v>0.90909090909090906</v>
      </c>
      <c r="U162" s="125">
        <v>76</v>
      </c>
      <c r="V162" s="125">
        <v>86</v>
      </c>
      <c r="W162" s="229">
        <f t="shared" si="23"/>
        <v>0.88372093023255816</v>
      </c>
    </row>
    <row r="163" spans="1:23">
      <c r="A163" t="s">
        <v>53</v>
      </c>
      <c r="B163" t="s">
        <v>97</v>
      </c>
      <c r="C163" t="s">
        <v>87</v>
      </c>
      <c r="D163" t="s">
        <v>439</v>
      </c>
      <c r="E163" t="s">
        <v>440</v>
      </c>
      <c r="F163" s="125">
        <v>176</v>
      </c>
      <c r="G163" s="125">
        <v>34334</v>
      </c>
      <c r="H163" s="124">
        <f t="shared" si="24"/>
        <v>512.61140560377464</v>
      </c>
      <c r="I163" s="125">
        <v>197</v>
      </c>
      <c r="J163" s="125">
        <v>34886</v>
      </c>
      <c r="K163" s="124">
        <f t="shared" si="19"/>
        <v>564.69643983259766</v>
      </c>
      <c r="L163" s="125">
        <v>172</v>
      </c>
      <c r="M163" s="125">
        <v>34886</v>
      </c>
      <c r="N163" s="124">
        <f t="shared" si="20"/>
        <v>493.03445508226798</v>
      </c>
      <c r="O163" s="125">
        <v>173</v>
      </c>
      <c r="P163" s="125">
        <v>228</v>
      </c>
      <c r="Q163" s="229">
        <f t="shared" si="21"/>
        <v>0.75877192982456143</v>
      </c>
      <c r="R163" s="125">
        <v>184</v>
      </c>
      <c r="S163" s="125">
        <v>231</v>
      </c>
      <c r="T163" s="229">
        <f t="shared" si="22"/>
        <v>0.79653679653679654</v>
      </c>
      <c r="U163" s="125">
        <v>173</v>
      </c>
      <c r="V163" s="125">
        <v>226</v>
      </c>
      <c r="W163" s="229">
        <f t="shared" si="23"/>
        <v>0.76548672566371678</v>
      </c>
    </row>
    <row r="164" spans="1:23">
      <c r="A164" t="s">
        <v>43</v>
      </c>
      <c r="B164" t="s">
        <v>81</v>
      </c>
      <c r="C164" t="s">
        <v>121</v>
      </c>
      <c r="D164" t="s">
        <v>441</v>
      </c>
      <c r="E164" t="s">
        <v>442</v>
      </c>
      <c r="F164" s="125">
        <v>96</v>
      </c>
      <c r="G164" s="125">
        <v>17677</v>
      </c>
      <c r="H164" s="124">
        <f t="shared" si="24"/>
        <v>543.07857668156362</v>
      </c>
      <c r="I164" s="125">
        <v>89</v>
      </c>
      <c r="J164" s="125">
        <v>18158</v>
      </c>
      <c r="K164" s="124">
        <f t="shared" si="19"/>
        <v>490.14208613283404</v>
      </c>
      <c r="L164" s="125">
        <v>112</v>
      </c>
      <c r="M164" s="125">
        <v>18158</v>
      </c>
      <c r="N164" s="124">
        <f t="shared" si="20"/>
        <v>616.80801850424052</v>
      </c>
      <c r="O164" s="125">
        <v>58</v>
      </c>
      <c r="P164" s="125">
        <v>73</v>
      </c>
      <c r="Q164" s="229">
        <f t="shared" si="21"/>
        <v>0.79452054794520544</v>
      </c>
      <c r="R164" s="125">
        <v>62</v>
      </c>
      <c r="S164" s="125">
        <v>75</v>
      </c>
      <c r="T164" s="229">
        <f t="shared" si="22"/>
        <v>0.82666666666666666</v>
      </c>
      <c r="U164" s="125">
        <v>89</v>
      </c>
      <c r="V164" s="125">
        <v>114</v>
      </c>
      <c r="W164" s="229">
        <f t="shared" si="23"/>
        <v>0.7807017543859649</v>
      </c>
    </row>
    <row r="165" spans="1:23">
      <c r="A165" t="s">
        <v>23</v>
      </c>
      <c r="B165" t="s">
        <v>37</v>
      </c>
      <c r="C165" t="s">
        <v>105</v>
      </c>
      <c r="D165" t="s">
        <v>916</v>
      </c>
      <c r="E165" t="s">
        <v>917</v>
      </c>
      <c r="F165" s="125">
        <v>292</v>
      </c>
      <c r="G165" s="125">
        <v>39720</v>
      </c>
      <c r="H165" s="124">
        <f t="shared" si="24"/>
        <v>735.14602215508569</v>
      </c>
      <c r="I165" s="125">
        <v>284</v>
      </c>
      <c r="J165" s="125">
        <v>40298</v>
      </c>
      <c r="K165" s="124">
        <f t="shared" si="19"/>
        <v>704.74961536552689</v>
      </c>
      <c r="L165" s="125">
        <v>356</v>
      </c>
      <c r="M165" s="125">
        <v>40298</v>
      </c>
      <c r="N165" s="124">
        <f t="shared" si="20"/>
        <v>883.41853193706891</v>
      </c>
      <c r="O165" s="125">
        <v>171</v>
      </c>
      <c r="P165" s="125">
        <v>183</v>
      </c>
      <c r="Q165" s="229">
        <f t="shared" si="21"/>
        <v>0.93442622950819676</v>
      </c>
      <c r="R165" s="125">
        <v>179</v>
      </c>
      <c r="S165" s="125">
        <v>200</v>
      </c>
      <c r="T165" s="229">
        <f t="shared" si="22"/>
        <v>0.89500000000000002</v>
      </c>
      <c r="U165" s="125">
        <v>139</v>
      </c>
      <c r="V165" s="125">
        <v>167</v>
      </c>
      <c r="W165" s="229">
        <f t="shared" si="23"/>
        <v>0.83233532934131738</v>
      </c>
    </row>
    <row r="166" spans="1:23">
      <c r="A166" t="s">
        <v>23</v>
      </c>
      <c r="B166" t="s">
        <v>47</v>
      </c>
      <c r="C166" t="s">
        <v>25</v>
      </c>
      <c r="D166" t="s">
        <v>443</v>
      </c>
      <c r="E166" t="s">
        <v>444</v>
      </c>
      <c r="F166" s="125">
        <v>457</v>
      </c>
      <c r="G166" s="125">
        <v>62142</v>
      </c>
      <c r="H166" s="124">
        <f t="shared" si="24"/>
        <v>735.41244247047086</v>
      </c>
      <c r="I166" s="125">
        <v>456</v>
      </c>
      <c r="J166" s="125">
        <v>63171</v>
      </c>
      <c r="K166" s="124">
        <f t="shared" si="19"/>
        <v>721.85021608016336</v>
      </c>
      <c r="L166" s="125">
        <v>470</v>
      </c>
      <c r="M166" s="125">
        <v>63171</v>
      </c>
      <c r="N166" s="124">
        <f t="shared" si="20"/>
        <v>744.01228411771228</v>
      </c>
      <c r="O166" s="125">
        <v>194</v>
      </c>
      <c r="P166" s="125">
        <v>237</v>
      </c>
      <c r="Q166" s="229">
        <f t="shared" si="21"/>
        <v>0.81856540084388185</v>
      </c>
      <c r="R166" s="125">
        <v>167</v>
      </c>
      <c r="S166" s="125">
        <v>203</v>
      </c>
      <c r="T166" s="229">
        <f t="shared" si="22"/>
        <v>0.82266009852216748</v>
      </c>
      <c r="U166" s="125">
        <v>255</v>
      </c>
      <c r="V166" s="125">
        <v>278</v>
      </c>
      <c r="W166" s="229">
        <f t="shared" si="23"/>
        <v>0.91726618705035967</v>
      </c>
    </row>
    <row r="167" spans="1:23">
      <c r="A167" t="s">
        <v>33</v>
      </c>
      <c r="B167" t="s">
        <v>65</v>
      </c>
      <c r="C167" t="s">
        <v>63</v>
      </c>
      <c r="D167" t="s">
        <v>445</v>
      </c>
      <c r="E167" t="s">
        <v>446</v>
      </c>
      <c r="F167" s="125">
        <v>271</v>
      </c>
      <c r="G167" s="125">
        <v>49134</v>
      </c>
      <c r="H167" s="124">
        <f t="shared" si="24"/>
        <v>551.55289616151754</v>
      </c>
      <c r="I167" s="125">
        <v>300</v>
      </c>
      <c r="J167" s="125">
        <v>49504</v>
      </c>
      <c r="K167" s="124">
        <f t="shared" si="19"/>
        <v>606.01163542340009</v>
      </c>
      <c r="L167" s="125">
        <v>309</v>
      </c>
      <c r="M167" s="125">
        <v>49504</v>
      </c>
      <c r="N167" s="124">
        <f t="shared" si="20"/>
        <v>624.19198448610211</v>
      </c>
      <c r="O167" s="125">
        <v>254</v>
      </c>
      <c r="P167" s="125">
        <v>317</v>
      </c>
      <c r="Q167" s="229">
        <f t="shared" si="21"/>
        <v>0.80126182965299686</v>
      </c>
      <c r="R167" s="125">
        <v>308</v>
      </c>
      <c r="S167" s="125">
        <v>375</v>
      </c>
      <c r="T167" s="229">
        <f t="shared" si="22"/>
        <v>0.82133333333333336</v>
      </c>
      <c r="U167" s="125">
        <v>280</v>
      </c>
      <c r="V167" s="125">
        <v>346</v>
      </c>
      <c r="W167" s="229">
        <f t="shared" si="23"/>
        <v>0.80924855491329484</v>
      </c>
    </row>
    <row r="168" spans="1:23">
      <c r="A168" t="s">
        <v>43</v>
      </c>
      <c r="B168" t="s">
        <v>81</v>
      </c>
      <c r="C168" t="s">
        <v>121</v>
      </c>
      <c r="D168" t="s">
        <v>449</v>
      </c>
      <c r="E168" t="s">
        <v>450</v>
      </c>
      <c r="F168" s="125">
        <v>99</v>
      </c>
      <c r="G168" s="125">
        <v>27873</v>
      </c>
      <c r="H168" s="124">
        <f t="shared" si="24"/>
        <v>355.18243461414272</v>
      </c>
      <c r="I168" s="125">
        <v>91</v>
      </c>
      <c r="J168" s="125">
        <v>28376</v>
      </c>
      <c r="K168" s="124">
        <f t="shared" si="19"/>
        <v>320.69354383986467</v>
      </c>
      <c r="L168" s="125">
        <v>113</v>
      </c>
      <c r="M168" s="125">
        <v>28376</v>
      </c>
      <c r="N168" s="124">
        <f t="shared" si="20"/>
        <v>398.22385114180997</v>
      </c>
      <c r="O168" s="125">
        <v>142</v>
      </c>
      <c r="P168" s="125">
        <v>154</v>
      </c>
      <c r="Q168" s="229">
        <f t="shared" si="21"/>
        <v>0.92207792207792205</v>
      </c>
      <c r="R168" s="125">
        <v>590</v>
      </c>
      <c r="S168" s="125">
        <v>641</v>
      </c>
      <c r="T168" s="229">
        <f t="shared" si="22"/>
        <v>0.9204368174726989</v>
      </c>
      <c r="U168" s="125">
        <v>142</v>
      </c>
      <c r="V168" s="125">
        <v>154</v>
      </c>
      <c r="W168" s="229">
        <f t="shared" si="23"/>
        <v>0.92207792207792205</v>
      </c>
    </row>
    <row r="169" spans="1:23">
      <c r="A169" t="s">
        <v>43</v>
      </c>
      <c r="B169" t="s">
        <v>81</v>
      </c>
      <c r="C169" t="s">
        <v>121</v>
      </c>
      <c r="D169" t="s">
        <v>451</v>
      </c>
      <c r="E169" t="s">
        <v>452</v>
      </c>
      <c r="F169" s="125">
        <v>93</v>
      </c>
      <c r="G169" s="125">
        <v>29397</v>
      </c>
      <c r="H169" s="124">
        <f t="shared" si="24"/>
        <v>316.35881212368611</v>
      </c>
      <c r="I169" s="125">
        <v>134</v>
      </c>
      <c r="J169" s="125">
        <v>29926</v>
      </c>
      <c r="K169" s="124">
        <f t="shared" si="19"/>
        <v>447.77116888324537</v>
      </c>
      <c r="L169" s="125">
        <v>109</v>
      </c>
      <c r="M169" s="125">
        <v>29926</v>
      </c>
      <c r="N169" s="124">
        <f t="shared" si="20"/>
        <v>364.2317717035354</v>
      </c>
      <c r="O169" s="125">
        <v>158</v>
      </c>
      <c r="P169" s="125">
        <v>186</v>
      </c>
      <c r="Q169" s="229">
        <f t="shared" si="21"/>
        <v>0.84946236559139787</v>
      </c>
      <c r="R169" s="125">
        <v>163</v>
      </c>
      <c r="S169" s="125">
        <v>175</v>
      </c>
      <c r="T169" s="229">
        <f t="shared" si="22"/>
        <v>0.93142857142857138</v>
      </c>
      <c r="U169" s="125">
        <v>276</v>
      </c>
      <c r="V169" s="125">
        <v>297</v>
      </c>
      <c r="W169" s="229">
        <f t="shared" si="23"/>
        <v>0.92929292929292928</v>
      </c>
    </row>
    <row r="170" spans="1:23">
      <c r="A170" t="s">
        <v>23</v>
      </c>
      <c r="B170" t="s">
        <v>37</v>
      </c>
      <c r="C170" t="s">
        <v>45</v>
      </c>
      <c r="D170" t="s">
        <v>453</v>
      </c>
      <c r="E170" t="s">
        <v>454</v>
      </c>
      <c r="F170" s="125">
        <v>257</v>
      </c>
      <c r="G170" s="125">
        <v>36871</v>
      </c>
      <c r="H170" s="124">
        <f t="shared" si="24"/>
        <v>697.02476200808223</v>
      </c>
      <c r="I170" s="125">
        <v>261</v>
      </c>
      <c r="J170" s="125">
        <v>37650</v>
      </c>
      <c r="K170" s="124">
        <f t="shared" si="19"/>
        <v>693.22709163346622</v>
      </c>
      <c r="L170" s="125">
        <v>241</v>
      </c>
      <c r="M170" s="125">
        <v>37650</v>
      </c>
      <c r="N170" s="124">
        <f t="shared" si="20"/>
        <v>640.10624169986716</v>
      </c>
      <c r="O170" s="125">
        <v>178</v>
      </c>
      <c r="P170" s="125">
        <v>202</v>
      </c>
      <c r="Q170" s="229">
        <f t="shared" si="21"/>
        <v>0.88118811881188119</v>
      </c>
      <c r="R170" s="125">
        <v>501</v>
      </c>
      <c r="S170" s="125">
        <v>600</v>
      </c>
      <c r="T170" s="229">
        <f t="shared" si="22"/>
        <v>0.83499999999999996</v>
      </c>
      <c r="U170" s="125">
        <v>129</v>
      </c>
      <c r="V170" s="125">
        <v>160</v>
      </c>
      <c r="W170" s="229">
        <f t="shared" si="23"/>
        <v>0.80625000000000002</v>
      </c>
    </row>
    <row r="171" spans="1:23">
      <c r="A171" t="s">
        <v>33</v>
      </c>
      <c r="B171" t="s">
        <v>65</v>
      </c>
      <c r="C171" t="s">
        <v>63</v>
      </c>
      <c r="D171" t="s">
        <v>455</v>
      </c>
      <c r="E171" t="s">
        <v>456</v>
      </c>
      <c r="F171" s="125">
        <v>644</v>
      </c>
      <c r="G171" s="125">
        <v>112486</v>
      </c>
      <c r="H171" s="124">
        <f t="shared" si="24"/>
        <v>572.51569084152698</v>
      </c>
      <c r="I171" s="125">
        <v>715</v>
      </c>
      <c r="J171" s="125">
        <v>114597</v>
      </c>
      <c r="K171" s="124">
        <f t="shared" si="19"/>
        <v>623.92558269413689</v>
      </c>
      <c r="L171" s="125">
        <v>552</v>
      </c>
      <c r="M171" s="125">
        <v>114597</v>
      </c>
      <c r="N171" s="124">
        <f t="shared" si="20"/>
        <v>481.68800230372528</v>
      </c>
      <c r="O171" s="125">
        <v>737</v>
      </c>
      <c r="P171" s="125">
        <v>877</v>
      </c>
      <c r="Q171" s="229">
        <f t="shared" si="21"/>
        <v>0.84036488027366019</v>
      </c>
      <c r="R171" s="125">
        <v>815</v>
      </c>
      <c r="S171" s="125">
        <v>902</v>
      </c>
      <c r="T171" s="229">
        <f t="shared" si="22"/>
        <v>0.90354767184035478</v>
      </c>
      <c r="U171" s="125">
        <v>255</v>
      </c>
      <c r="V171" s="125">
        <v>269</v>
      </c>
      <c r="W171" s="229">
        <f t="shared" si="23"/>
        <v>0.94795539033457255</v>
      </c>
    </row>
    <row r="172" spans="1:23">
      <c r="A172" t="s">
        <v>53</v>
      </c>
      <c r="B172" t="s">
        <v>89</v>
      </c>
      <c r="C172" t="s">
        <v>99</v>
      </c>
      <c r="D172" t="s">
        <v>459</v>
      </c>
      <c r="E172" t="s">
        <v>460</v>
      </c>
      <c r="F172" s="125">
        <v>161</v>
      </c>
      <c r="G172" s="125">
        <v>27758</v>
      </c>
      <c r="H172" s="124">
        <f t="shared" si="24"/>
        <v>580.01296923409473</v>
      </c>
      <c r="I172" s="125">
        <v>170</v>
      </c>
      <c r="J172" s="125">
        <v>28579</v>
      </c>
      <c r="K172" s="124">
        <f t="shared" si="19"/>
        <v>594.84236677280524</v>
      </c>
      <c r="L172" s="125">
        <v>172</v>
      </c>
      <c r="M172" s="125">
        <v>28579</v>
      </c>
      <c r="N172" s="124">
        <f t="shared" si="20"/>
        <v>601.84051226424992</v>
      </c>
      <c r="O172" s="125">
        <v>53</v>
      </c>
      <c r="P172" s="125">
        <v>67</v>
      </c>
      <c r="Q172" s="229">
        <f t="shared" si="21"/>
        <v>0.79104477611940294</v>
      </c>
      <c r="R172" s="125">
        <v>58</v>
      </c>
      <c r="S172" s="125">
        <v>70</v>
      </c>
      <c r="T172" s="229">
        <f t="shared" si="22"/>
        <v>0.82857142857142863</v>
      </c>
      <c r="U172" s="125">
        <v>103</v>
      </c>
      <c r="V172" s="125">
        <v>111</v>
      </c>
      <c r="W172" s="229">
        <f t="shared" si="23"/>
        <v>0.92792792792792789</v>
      </c>
    </row>
    <row r="173" spans="1:23">
      <c r="A173" t="s">
        <v>53</v>
      </c>
      <c r="B173" t="s">
        <v>89</v>
      </c>
      <c r="C173" t="s">
        <v>95</v>
      </c>
      <c r="D173" t="s">
        <v>461</v>
      </c>
      <c r="E173" t="s">
        <v>462</v>
      </c>
      <c r="F173" s="125">
        <v>660</v>
      </c>
      <c r="G173" s="125">
        <v>186979</v>
      </c>
      <c r="H173" s="124">
        <f t="shared" si="24"/>
        <v>352.98081602746834</v>
      </c>
      <c r="I173" s="125">
        <v>1137</v>
      </c>
      <c r="J173" s="125">
        <v>190216</v>
      </c>
      <c r="K173" s="124">
        <f t="shared" si="19"/>
        <v>597.74151490936617</v>
      </c>
      <c r="L173" s="125">
        <v>1238</v>
      </c>
      <c r="M173" s="125">
        <v>190216</v>
      </c>
      <c r="N173" s="124">
        <f t="shared" si="20"/>
        <v>650.83904613702316</v>
      </c>
      <c r="O173" s="125">
        <v>166</v>
      </c>
      <c r="P173" s="125">
        <v>187</v>
      </c>
      <c r="Q173" s="229">
        <f t="shared" si="21"/>
        <v>0.88770053475935828</v>
      </c>
      <c r="R173" s="125">
        <v>247</v>
      </c>
      <c r="S173" s="125">
        <v>290</v>
      </c>
      <c r="T173" s="229">
        <f t="shared" si="22"/>
        <v>0.85172413793103452</v>
      </c>
      <c r="U173" s="125">
        <v>154</v>
      </c>
      <c r="V173" s="125">
        <v>184</v>
      </c>
      <c r="W173" s="229">
        <f t="shared" si="23"/>
        <v>0.83695652173913049</v>
      </c>
    </row>
    <row r="174" spans="1:23">
      <c r="A174" t="s">
        <v>43</v>
      </c>
      <c r="B174" t="s">
        <v>81</v>
      </c>
      <c r="C174" t="s">
        <v>121</v>
      </c>
      <c r="D174" t="s">
        <v>463</v>
      </c>
      <c r="E174" t="s">
        <v>464</v>
      </c>
      <c r="F174" s="125">
        <v>134</v>
      </c>
      <c r="G174" s="125">
        <v>28249</v>
      </c>
      <c r="H174" s="124">
        <f t="shared" si="24"/>
        <v>474.35307444511312</v>
      </c>
      <c r="I174" s="125">
        <v>102.187</v>
      </c>
      <c r="J174" s="125">
        <v>29049</v>
      </c>
      <c r="K174" s="124">
        <f t="shared" si="19"/>
        <v>351.77458776549963</v>
      </c>
      <c r="L174" s="125">
        <v>92</v>
      </c>
      <c r="M174" s="125">
        <v>29049</v>
      </c>
      <c r="N174" s="124">
        <f t="shared" si="20"/>
        <v>316.70625494853522</v>
      </c>
      <c r="O174" s="125">
        <v>179</v>
      </c>
      <c r="P174" s="125">
        <v>202</v>
      </c>
      <c r="Q174" s="229">
        <f t="shared" si="21"/>
        <v>0.88613861386138615</v>
      </c>
      <c r="R174" s="125">
        <v>314.97291001521563</v>
      </c>
      <c r="S174" s="125">
        <v>354</v>
      </c>
      <c r="T174" s="229">
        <f t="shared" si="22"/>
        <v>0.88975398309382947</v>
      </c>
      <c r="U174" s="125">
        <v>144</v>
      </c>
      <c r="V174" s="125">
        <v>162</v>
      </c>
      <c r="W174" s="229">
        <f t="shared" si="23"/>
        <v>0.88888888888888884</v>
      </c>
    </row>
    <row r="175" spans="1:23">
      <c r="A175" t="s">
        <v>23</v>
      </c>
      <c r="B175" t="s">
        <v>37</v>
      </c>
      <c r="C175" t="s">
        <v>105</v>
      </c>
      <c r="D175" t="s">
        <v>918</v>
      </c>
      <c r="E175" t="s">
        <v>919</v>
      </c>
      <c r="F175" s="125">
        <v>424</v>
      </c>
      <c r="G175" s="125">
        <v>59355</v>
      </c>
      <c r="H175" s="124">
        <f t="shared" si="24"/>
        <v>714.34588492966054</v>
      </c>
      <c r="I175" s="125">
        <v>439</v>
      </c>
      <c r="J175" s="125">
        <v>60362</v>
      </c>
      <c r="K175" s="124">
        <f t="shared" si="19"/>
        <v>727.2787515324211</v>
      </c>
      <c r="L175" s="125">
        <v>372</v>
      </c>
      <c r="M175" s="125">
        <v>60362</v>
      </c>
      <c r="N175" s="124">
        <f t="shared" si="20"/>
        <v>616.28176667439777</v>
      </c>
      <c r="O175" s="125">
        <v>207</v>
      </c>
      <c r="P175" s="125">
        <v>256</v>
      </c>
      <c r="Q175" s="229">
        <f t="shared" si="21"/>
        <v>0.80859375</v>
      </c>
      <c r="R175" s="125">
        <v>261</v>
      </c>
      <c r="S175" s="125">
        <v>322</v>
      </c>
      <c r="T175" s="229">
        <f t="shared" si="22"/>
        <v>0.81055900621118016</v>
      </c>
      <c r="U175" s="125">
        <v>142</v>
      </c>
      <c r="V175" s="125">
        <v>152</v>
      </c>
      <c r="W175" s="229">
        <f t="shared" si="23"/>
        <v>0.93421052631578949</v>
      </c>
    </row>
    <row r="176" spans="1:23">
      <c r="A176" t="s">
        <v>53</v>
      </c>
      <c r="B176" t="s">
        <v>97</v>
      </c>
      <c r="C176" t="s">
        <v>99</v>
      </c>
      <c r="D176" t="s">
        <v>465</v>
      </c>
      <c r="E176" t="s">
        <v>466</v>
      </c>
      <c r="F176" s="125">
        <v>490</v>
      </c>
      <c r="G176" s="125">
        <v>99228</v>
      </c>
      <c r="H176" s="124">
        <f t="shared" si="24"/>
        <v>493.81223041883339</v>
      </c>
      <c r="I176" s="125">
        <v>550</v>
      </c>
      <c r="J176" s="125">
        <v>101674</v>
      </c>
      <c r="K176" s="124">
        <f t="shared" si="19"/>
        <v>540.94458760351711</v>
      </c>
      <c r="L176" s="125">
        <v>435</v>
      </c>
      <c r="M176" s="125">
        <v>101674</v>
      </c>
      <c r="N176" s="124">
        <f t="shared" si="20"/>
        <v>427.83799201369084</v>
      </c>
      <c r="O176" s="125">
        <v>304</v>
      </c>
      <c r="P176" s="125">
        <v>360</v>
      </c>
      <c r="Q176" s="229">
        <f t="shared" si="21"/>
        <v>0.84444444444444444</v>
      </c>
      <c r="R176" s="125">
        <v>300</v>
      </c>
      <c r="S176" s="125">
        <v>350</v>
      </c>
      <c r="T176" s="229">
        <f t="shared" si="22"/>
        <v>0.8571428571428571</v>
      </c>
      <c r="U176" s="125">
        <v>87</v>
      </c>
      <c r="V176" s="125">
        <v>132</v>
      </c>
      <c r="W176" s="229">
        <f t="shared" si="23"/>
        <v>0.65909090909090906</v>
      </c>
    </row>
    <row r="177" spans="1:23">
      <c r="A177" t="s">
        <v>53</v>
      </c>
      <c r="B177" t="s">
        <v>89</v>
      </c>
      <c r="C177" t="s">
        <v>99</v>
      </c>
      <c r="D177" t="s">
        <v>467</v>
      </c>
      <c r="E177" t="s">
        <v>468</v>
      </c>
      <c r="F177" s="125">
        <v>85</v>
      </c>
      <c r="G177" s="125">
        <v>26887</v>
      </c>
      <c r="H177" s="124">
        <f t="shared" si="24"/>
        <v>316.13791051437499</v>
      </c>
      <c r="I177" s="125">
        <v>155</v>
      </c>
      <c r="J177" s="125">
        <v>27262</v>
      </c>
      <c r="K177" s="124">
        <f t="shared" si="19"/>
        <v>568.55696573985767</v>
      </c>
      <c r="L177" s="125">
        <v>77</v>
      </c>
      <c r="M177" s="125">
        <v>27262</v>
      </c>
      <c r="N177" s="124">
        <f t="shared" si="20"/>
        <v>282.44442814173573</v>
      </c>
      <c r="O177" s="125">
        <v>128</v>
      </c>
      <c r="P177" s="125">
        <v>165</v>
      </c>
      <c r="Q177" s="229">
        <f t="shared" si="21"/>
        <v>0.77575757575757576</v>
      </c>
      <c r="R177" s="125">
        <v>475</v>
      </c>
      <c r="S177" s="125">
        <v>520</v>
      </c>
      <c r="T177" s="229">
        <f t="shared" si="22"/>
        <v>0.91346153846153844</v>
      </c>
      <c r="U177" s="125">
        <v>111</v>
      </c>
      <c r="V177" s="125">
        <v>145</v>
      </c>
      <c r="W177" s="229">
        <f t="shared" si="23"/>
        <v>0.76551724137931032</v>
      </c>
    </row>
    <row r="178" spans="1:23">
      <c r="A178" t="s">
        <v>23</v>
      </c>
      <c r="B178" t="s">
        <v>37</v>
      </c>
      <c r="C178" t="s">
        <v>45</v>
      </c>
      <c r="D178" t="s">
        <v>471</v>
      </c>
      <c r="E178" t="s">
        <v>472</v>
      </c>
      <c r="F178" s="125">
        <v>533</v>
      </c>
      <c r="G178" s="125">
        <v>67013</v>
      </c>
      <c r="H178" s="124">
        <f t="shared" si="24"/>
        <v>795.36806291316611</v>
      </c>
      <c r="I178" s="125">
        <v>469</v>
      </c>
      <c r="J178" s="125">
        <v>67962</v>
      </c>
      <c r="K178" s="124">
        <f t="shared" si="19"/>
        <v>690.09152173273299</v>
      </c>
      <c r="L178" s="125">
        <v>505</v>
      </c>
      <c r="M178" s="125">
        <v>67962</v>
      </c>
      <c r="N178" s="124">
        <f t="shared" si="20"/>
        <v>743.06229952032015</v>
      </c>
      <c r="O178" s="125">
        <v>465</v>
      </c>
      <c r="P178" s="125">
        <v>550</v>
      </c>
      <c r="Q178" s="229">
        <f t="shared" si="21"/>
        <v>0.84545454545454546</v>
      </c>
      <c r="R178" s="125">
        <v>520</v>
      </c>
      <c r="S178" s="125">
        <v>578</v>
      </c>
      <c r="T178" s="229">
        <f t="shared" si="22"/>
        <v>0.89965397923875434</v>
      </c>
      <c r="U178" s="125">
        <v>447</v>
      </c>
      <c r="V178" s="125">
        <v>535</v>
      </c>
      <c r="W178" s="229">
        <f t="shared" si="23"/>
        <v>0.83551401869158881</v>
      </c>
    </row>
    <row r="179" spans="1:23">
      <c r="A179" t="s">
        <v>53</v>
      </c>
      <c r="B179" t="s">
        <v>89</v>
      </c>
      <c r="C179" t="s">
        <v>99</v>
      </c>
      <c r="D179" t="s">
        <v>473</v>
      </c>
      <c r="E179" t="s">
        <v>474</v>
      </c>
      <c r="F179" s="125">
        <v>179</v>
      </c>
      <c r="G179" s="125">
        <v>27711</v>
      </c>
      <c r="H179" s="124">
        <f t="shared" si="24"/>
        <v>645.95287070116558</v>
      </c>
      <c r="I179" s="125">
        <v>112</v>
      </c>
      <c r="J179" s="125">
        <v>28294</v>
      </c>
      <c r="K179" s="124">
        <f t="shared" si="19"/>
        <v>395.84364176150427</v>
      </c>
      <c r="L179" s="125">
        <v>123</v>
      </c>
      <c r="M179" s="125">
        <v>28294</v>
      </c>
      <c r="N179" s="124">
        <f t="shared" si="20"/>
        <v>434.72114229165197</v>
      </c>
      <c r="O179" s="125">
        <v>43</v>
      </c>
      <c r="P179" s="125">
        <v>56</v>
      </c>
      <c r="Q179" s="229">
        <f t="shared" si="21"/>
        <v>0.7678571428571429</v>
      </c>
      <c r="R179" s="125">
        <v>70</v>
      </c>
      <c r="S179" s="125">
        <v>90</v>
      </c>
      <c r="T179" s="229">
        <f t="shared" si="22"/>
        <v>0.77777777777777779</v>
      </c>
      <c r="U179" s="125">
        <v>40</v>
      </c>
      <c r="V179" s="125">
        <v>55</v>
      </c>
      <c r="W179" s="229">
        <f t="shared" si="23"/>
        <v>0.72727272727272729</v>
      </c>
    </row>
    <row r="180" spans="1:23">
      <c r="A180" t="s">
        <v>33</v>
      </c>
      <c r="B180" t="s">
        <v>65</v>
      </c>
      <c r="C180" t="s">
        <v>63</v>
      </c>
      <c r="D180" t="s">
        <v>477</v>
      </c>
      <c r="E180" t="s">
        <v>478</v>
      </c>
      <c r="F180" s="125">
        <v>299</v>
      </c>
      <c r="G180" s="125">
        <v>42727</v>
      </c>
      <c r="H180" s="124">
        <f t="shared" si="24"/>
        <v>699.79170079809012</v>
      </c>
      <c r="I180" s="125">
        <v>252</v>
      </c>
      <c r="J180" s="125">
        <v>43075</v>
      </c>
      <c r="K180" s="124">
        <f t="shared" si="19"/>
        <v>585.02611723737675</v>
      </c>
      <c r="L180" s="125">
        <v>385</v>
      </c>
      <c r="M180" s="125">
        <v>43075</v>
      </c>
      <c r="N180" s="124">
        <f t="shared" si="20"/>
        <v>893.78990133488105</v>
      </c>
      <c r="O180" s="125">
        <v>195</v>
      </c>
      <c r="P180" s="125">
        <v>258</v>
      </c>
      <c r="Q180" s="229">
        <f t="shared" si="21"/>
        <v>0.7558139534883721</v>
      </c>
      <c r="R180" s="125">
        <v>490</v>
      </c>
      <c r="S180" s="125">
        <v>610</v>
      </c>
      <c r="T180" s="229">
        <f t="shared" si="22"/>
        <v>0.80327868852459017</v>
      </c>
      <c r="U180" s="125">
        <v>82</v>
      </c>
      <c r="V180" s="125">
        <v>110</v>
      </c>
      <c r="W180" s="229">
        <f t="shared" si="23"/>
        <v>0.74545454545454548</v>
      </c>
    </row>
    <row r="181" spans="1:23">
      <c r="A181" t="s">
        <v>33</v>
      </c>
      <c r="B181" t="s">
        <v>65</v>
      </c>
      <c r="C181" t="s">
        <v>63</v>
      </c>
      <c r="D181" t="s">
        <v>479</v>
      </c>
      <c r="E181" t="s">
        <v>480</v>
      </c>
      <c r="F181" s="125">
        <v>795</v>
      </c>
      <c r="G181" s="125">
        <v>125190</v>
      </c>
      <c r="H181" s="124">
        <f t="shared" si="24"/>
        <v>635.03474718427992</v>
      </c>
      <c r="I181" s="125">
        <v>702</v>
      </c>
      <c r="J181" s="125">
        <v>128055</v>
      </c>
      <c r="K181" s="124">
        <f t="shared" si="19"/>
        <v>548.20194447698259</v>
      </c>
      <c r="L181" s="125">
        <v>822</v>
      </c>
      <c r="M181" s="125">
        <v>128055</v>
      </c>
      <c r="N181" s="124">
        <f t="shared" si="20"/>
        <v>641.91167857561209</v>
      </c>
      <c r="O181" s="125">
        <v>458</v>
      </c>
      <c r="P181" s="125">
        <v>522</v>
      </c>
      <c r="Q181" s="229">
        <f t="shared" si="21"/>
        <v>0.87739463601532564</v>
      </c>
      <c r="R181" s="125">
        <v>482</v>
      </c>
      <c r="S181" s="125">
        <v>560</v>
      </c>
      <c r="T181" s="229">
        <f t="shared" si="22"/>
        <v>0.86071428571428577</v>
      </c>
      <c r="U181" s="125">
        <v>419</v>
      </c>
      <c r="V181" s="125">
        <v>535</v>
      </c>
      <c r="W181" s="229">
        <f t="shared" si="23"/>
        <v>0.7831775700934579</v>
      </c>
    </row>
    <row r="182" spans="1:23">
      <c r="A182" t="s">
        <v>23</v>
      </c>
      <c r="B182" t="s">
        <v>47</v>
      </c>
      <c r="C182" t="s">
        <v>25</v>
      </c>
      <c r="D182" t="s">
        <v>483</v>
      </c>
      <c r="E182" t="s">
        <v>484</v>
      </c>
      <c r="F182" s="125">
        <v>253</v>
      </c>
      <c r="G182" s="125">
        <v>36978</v>
      </c>
      <c r="H182" s="124">
        <f t="shared" si="24"/>
        <v>684.1905998161069</v>
      </c>
      <c r="I182" s="125">
        <v>238</v>
      </c>
      <c r="J182" s="125">
        <v>37430</v>
      </c>
      <c r="K182" s="124">
        <f t="shared" si="19"/>
        <v>635.85359337429873</v>
      </c>
      <c r="L182" s="125">
        <v>243</v>
      </c>
      <c r="M182" s="125">
        <v>37430</v>
      </c>
      <c r="N182" s="124">
        <f t="shared" si="20"/>
        <v>649.21186214266629</v>
      </c>
      <c r="O182" s="125">
        <v>106</v>
      </c>
      <c r="P182" s="125">
        <v>140</v>
      </c>
      <c r="Q182" s="229">
        <f t="shared" si="21"/>
        <v>0.75714285714285712</v>
      </c>
      <c r="R182" s="125">
        <v>138</v>
      </c>
      <c r="S182" s="125">
        <v>182</v>
      </c>
      <c r="T182" s="229">
        <f t="shared" si="22"/>
        <v>0.75824175824175821</v>
      </c>
      <c r="U182" s="125">
        <v>42</v>
      </c>
      <c r="V182" s="125">
        <v>53</v>
      </c>
      <c r="W182" s="229">
        <f t="shared" si="23"/>
        <v>0.79245283018867929</v>
      </c>
    </row>
  </sheetData>
  <mergeCells count="8">
    <mergeCell ref="O2:W2"/>
    <mergeCell ref="F2:N2"/>
    <mergeCell ref="F3:H3"/>
    <mergeCell ref="I3:K3"/>
    <mergeCell ref="L3:N3"/>
    <mergeCell ref="O3:Q3"/>
    <mergeCell ref="R3:T3"/>
    <mergeCell ref="U3:W3"/>
  </mergeCells>
  <pageMargins left="0.7" right="0.7" top="0.75" bottom="0.75" header="0.3" footer="0.3"/>
  <ignoredErrors>
    <ignoredError sqref="H5:H182 K5:K182 N5:N182 Q5:Q182 T5:T18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4:AG897"/>
  <sheetViews>
    <sheetView zoomScale="70" zoomScaleNormal="70" workbookViewId="0">
      <selection activeCell="AA2" sqref="AA2"/>
    </sheetView>
  </sheetViews>
  <sheetFormatPr defaultRowHeight="15"/>
  <cols>
    <col min="4" max="4" width="10.140625" customWidth="1"/>
    <col min="25" max="25" width="17.28515625" customWidth="1"/>
    <col min="26" max="26" width="10.28515625" bestFit="1" customWidth="1"/>
  </cols>
  <sheetData>
    <row r="4" spans="2:28">
      <c r="B4" t="s">
        <v>17</v>
      </c>
      <c r="C4" t="s">
        <v>17</v>
      </c>
      <c r="D4" t="s">
        <v>17</v>
      </c>
      <c r="E4" t="s">
        <v>18</v>
      </c>
      <c r="Y4" t="s">
        <v>17</v>
      </c>
      <c r="Z4" t="s">
        <v>17</v>
      </c>
      <c r="AA4" t="s">
        <v>21</v>
      </c>
      <c r="AB4" t="s">
        <v>22</v>
      </c>
    </row>
    <row r="5" spans="2:28">
      <c r="C5" t="s">
        <v>17</v>
      </c>
      <c r="D5" t="s">
        <v>23</v>
      </c>
      <c r="E5" t="s">
        <v>24</v>
      </c>
      <c r="Z5" t="s">
        <v>17</v>
      </c>
      <c r="AA5" t="s">
        <v>31</v>
      </c>
      <c r="AB5" t="s">
        <v>32</v>
      </c>
    </row>
    <row r="6" spans="2:28">
      <c r="C6" t="s">
        <v>17</v>
      </c>
      <c r="D6" t="s">
        <v>33</v>
      </c>
      <c r="E6" t="s">
        <v>34</v>
      </c>
      <c r="Z6" t="s">
        <v>17</v>
      </c>
      <c r="AA6" t="s">
        <v>41</v>
      </c>
      <c r="AB6" t="s">
        <v>42</v>
      </c>
    </row>
    <row r="7" spans="2:28">
      <c r="C7" t="s">
        <v>17</v>
      </c>
      <c r="D7" t="s">
        <v>43</v>
      </c>
      <c r="E7" t="s">
        <v>44</v>
      </c>
      <c r="Z7" t="s">
        <v>17</v>
      </c>
      <c r="AA7" t="s">
        <v>51</v>
      </c>
      <c r="AB7" t="s">
        <v>52</v>
      </c>
    </row>
    <row r="8" spans="2:28">
      <c r="C8" t="s">
        <v>17</v>
      </c>
      <c r="D8" t="s">
        <v>53</v>
      </c>
      <c r="E8" t="s">
        <v>54</v>
      </c>
      <c r="Z8" t="s">
        <v>17</v>
      </c>
      <c r="AA8" t="s">
        <v>61</v>
      </c>
      <c r="AB8" t="s">
        <v>62</v>
      </c>
    </row>
    <row r="9" spans="2:28">
      <c r="C9" t="s">
        <v>17</v>
      </c>
      <c r="D9" t="s">
        <v>27</v>
      </c>
      <c r="E9" t="s">
        <v>28</v>
      </c>
      <c r="Z9" t="s">
        <v>17</v>
      </c>
      <c r="AA9" t="s">
        <v>69</v>
      </c>
      <c r="AB9" t="s">
        <v>70</v>
      </c>
    </row>
    <row r="10" spans="2:28">
      <c r="C10" t="s">
        <v>17</v>
      </c>
      <c r="D10" t="s">
        <v>37</v>
      </c>
      <c r="E10" t="s">
        <v>38</v>
      </c>
      <c r="Z10" t="s">
        <v>17</v>
      </c>
      <c r="AA10" t="s">
        <v>77</v>
      </c>
      <c r="AB10" t="s">
        <v>78</v>
      </c>
    </row>
    <row r="11" spans="2:28">
      <c r="C11" t="s">
        <v>17</v>
      </c>
      <c r="D11" t="s">
        <v>47</v>
      </c>
      <c r="E11" t="s">
        <v>48</v>
      </c>
      <c r="Z11" t="s">
        <v>17</v>
      </c>
      <c r="AA11" t="s">
        <v>85</v>
      </c>
      <c r="AB11" t="s">
        <v>86</v>
      </c>
    </row>
    <row r="12" spans="2:28">
      <c r="C12" t="s">
        <v>17</v>
      </c>
      <c r="D12" t="s">
        <v>57</v>
      </c>
      <c r="E12" t="s">
        <v>58</v>
      </c>
      <c r="Z12" t="s">
        <v>17</v>
      </c>
      <c r="AA12" t="s">
        <v>93</v>
      </c>
      <c r="AB12" t="s">
        <v>94</v>
      </c>
    </row>
    <row r="13" spans="2:28">
      <c r="C13" t="s">
        <v>17</v>
      </c>
      <c r="D13" t="s">
        <v>65</v>
      </c>
      <c r="E13" t="s">
        <v>66</v>
      </c>
      <c r="Z13" t="s">
        <v>17</v>
      </c>
      <c r="AA13" t="s">
        <v>671</v>
      </c>
      <c r="AB13" t="s">
        <v>672</v>
      </c>
    </row>
    <row r="14" spans="2:28">
      <c r="C14" t="s">
        <v>17</v>
      </c>
      <c r="D14" t="s">
        <v>73</v>
      </c>
      <c r="E14" t="s">
        <v>74</v>
      </c>
      <c r="Z14" t="s">
        <v>17</v>
      </c>
      <c r="AA14" t="s">
        <v>103</v>
      </c>
      <c r="AB14" t="s">
        <v>104</v>
      </c>
    </row>
    <row r="15" spans="2:28">
      <c r="C15" t="s">
        <v>17</v>
      </c>
      <c r="D15" t="s">
        <v>81</v>
      </c>
      <c r="E15" t="s">
        <v>82</v>
      </c>
      <c r="Z15" t="s">
        <v>17</v>
      </c>
      <c r="AA15" t="s">
        <v>109</v>
      </c>
      <c r="AB15" t="s">
        <v>110</v>
      </c>
    </row>
    <row r="16" spans="2:28">
      <c r="C16" t="s">
        <v>17</v>
      </c>
      <c r="D16" t="s">
        <v>89</v>
      </c>
      <c r="E16" t="s">
        <v>90</v>
      </c>
      <c r="Z16" t="s">
        <v>17</v>
      </c>
      <c r="AA16" t="s">
        <v>115</v>
      </c>
      <c r="AB16" t="s">
        <v>116</v>
      </c>
    </row>
    <row r="17" spans="3:28">
      <c r="C17" t="s">
        <v>17</v>
      </c>
      <c r="D17" t="s">
        <v>97</v>
      </c>
      <c r="E17" t="s">
        <v>98</v>
      </c>
      <c r="Y17" s="184"/>
      <c r="Z17" s="184" t="s">
        <v>17</v>
      </c>
      <c r="AA17" s="184" t="s">
        <v>119</v>
      </c>
      <c r="AB17" s="184" t="s">
        <v>120</v>
      </c>
    </row>
    <row r="18" spans="3:28">
      <c r="C18" t="s">
        <v>17</v>
      </c>
      <c r="D18" t="s">
        <v>25</v>
      </c>
      <c r="E18" t="s">
        <v>26</v>
      </c>
      <c r="Y18" s="184"/>
      <c r="Z18" s="184" t="s">
        <v>17</v>
      </c>
      <c r="AA18" s="184" t="s">
        <v>125</v>
      </c>
      <c r="AB18" s="184" t="s">
        <v>126</v>
      </c>
    </row>
    <row r="19" spans="3:28">
      <c r="C19" t="s">
        <v>17</v>
      </c>
      <c r="D19" t="s">
        <v>35</v>
      </c>
      <c r="E19" t="s">
        <v>36</v>
      </c>
      <c r="Y19" s="184"/>
      <c r="Z19" s="184" t="s">
        <v>17</v>
      </c>
      <c r="AA19" s="184" t="s">
        <v>129</v>
      </c>
      <c r="AB19" s="184" t="s">
        <v>130</v>
      </c>
    </row>
    <row r="20" spans="3:28">
      <c r="C20" t="s">
        <v>17</v>
      </c>
      <c r="D20" t="s">
        <v>45</v>
      </c>
      <c r="E20" t="s">
        <v>46</v>
      </c>
      <c r="Y20" s="184"/>
      <c r="Z20" s="184" t="s">
        <v>17</v>
      </c>
      <c r="AA20" s="184" t="s">
        <v>131</v>
      </c>
      <c r="AB20" s="184" t="s">
        <v>132</v>
      </c>
    </row>
    <row r="21" spans="3:28">
      <c r="C21" t="s">
        <v>17</v>
      </c>
      <c r="D21" t="s">
        <v>105</v>
      </c>
      <c r="E21" t="s">
        <v>106</v>
      </c>
      <c r="Y21" s="184"/>
      <c r="Z21" s="184" t="s">
        <v>17</v>
      </c>
      <c r="AA21" s="184" t="s">
        <v>135</v>
      </c>
      <c r="AB21" s="184" t="s">
        <v>136</v>
      </c>
    </row>
    <row r="22" spans="3:28">
      <c r="C22" t="s">
        <v>17</v>
      </c>
      <c r="D22" t="s">
        <v>111</v>
      </c>
      <c r="E22" t="s">
        <v>112</v>
      </c>
      <c r="Y22" s="184"/>
      <c r="Z22" s="184" t="s">
        <v>17</v>
      </c>
      <c r="AA22" s="184" t="s">
        <v>711</v>
      </c>
      <c r="AB22" s="184" t="s">
        <v>712</v>
      </c>
    </row>
    <row r="23" spans="3:28">
      <c r="C23" t="s">
        <v>17</v>
      </c>
      <c r="D23" t="s">
        <v>55</v>
      </c>
      <c r="E23" t="s">
        <v>56</v>
      </c>
      <c r="Y23" s="184"/>
      <c r="Z23" s="184" t="s">
        <v>17</v>
      </c>
      <c r="AA23" s="184" t="s">
        <v>139</v>
      </c>
      <c r="AB23" s="184" t="s">
        <v>140</v>
      </c>
    </row>
    <row r="24" spans="3:28">
      <c r="C24" t="s">
        <v>17</v>
      </c>
      <c r="D24" t="s">
        <v>63</v>
      </c>
      <c r="E24" t="s">
        <v>64</v>
      </c>
      <c r="Y24" s="184"/>
      <c r="Z24" s="184" t="s">
        <v>17</v>
      </c>
      <c r="AA24" s="184" t="s">
        <v>141</v>
      </c>
      <c r="AB24" s="184" t="s">
        <v>142</v>
      </c>
    </row>
    <row r="25" spans="3:28">
      <c r="C25" t="s">
        <v>17</v>
      </c>
      <c r="D25" t="s">
        <v>71</v>
      </c>
      <c r="E25" t="s">
        <v>72</v>
      </c>
      <c r="Y25" s="184"/>
      <c r="Z25" s="184" t="s">
        <v>17</v>
      </c>
      <c r="AA25" s="184" t="s">
        <v>143</v>
      </c>
      <c r="AB25" s="184" t="s">
        <v>144</v>
      </c>
    </row>
    <row r="26" spans="3:28">
      <c r="C26" t="s">
        <v>17</v>
      </c>
      <c r="D26" t="s">
        <v>79</v>
      </c>
      <c r="E26" t="s">
        <v>80</v>
      </c>
      <c r="Z26" t="s">
        <v>17</v>
      </c>
      <c r="AA26" t="s">
        <v>145</v>
      </c>
      <c r="AB26" t="s">
        <v>146</v>
      </c>
    </row>
    <row r="27" spans="3:28">
      <c r="C27" t="s">
        <v>17</v>
      </c>
      <c r="D27" t="s">
        <v>87</v>
      </c>
      <c r="E27" t="s">
        <v>88</v>
      </c>
      <c r="Z27" t="s">
        <v>17</v>
      </c>
      <c r="AA27" t="s">
        <v>149</v>
      </c>
      <c r="AB27" t="s">
        <v>150</v>
      </c>
    </row>
    <row r="28" spans="3:28">
      <c r="C28" t="s">
        <v>17</v>
      </c>
      <c r="D28" t="s">
        <v>95</v>
      </c>
      <c r="E28" t="s">
        <v>96</v>
      </c>
      <c r="Z28" t="s">
        <v>17</v>
      </c>
      <c r="AA28" t="s">
        <v>151</v>
      </c>
      <c r="AB28" t="s">
        <v>152</v>
      </c>
    </row>
    <row r="29" spans="3:28">
      <c r="C29" t="s">
        <v>17</v>
      </c>
      <c r="D29" t="s">
        <v>99</v>
      </c>
      <c r="E29" t="s">
        <v>100</v>
      </c>
      <c r="Z29" t="s">
        <v>17</v>
      </c>
      <c r="AA29" t="s">
        <v>155</v>
      </c>
      <c r="AB29" t="s">
        <v>156</v>
      </c>
    </row>
    <row r="30" spans="3:28">
      <c r="C30" t="s">
        <v>17</v>
      </c>
      <c r="D30" t="s">
        <v>117</v>
      </c>
      <c r="E30" t="s">
        <v>118</v>
      </c>
      <c r="Z30" t="s">
        <v>17</v>
      </c>
      <c r="AA30" t="s">
        <v>159</v>
      </c>
      <c r="AB30" t="s">
        <v>160</v>
      </c>
    </row>
    <row r="31" spans="3:28">
      <c r="C31" t="s">
        <v>17</v>
      </c>
      <c r="D31" t="s">
        <v>121</v>
      </c>
      <c r="E31" t="s">
        <v>122</v>
      </c>
      <c r="Z31" t="s">
        <v>17</v>
      </c>
      <c r="AA31" t="s">
        <v>163</v>
      </c>
      <c r="AB31" t="s">
        <v>164</v>
      </c>
    </row>
    <row r="32" spans="3:28">
      <c r="C32" t="s">
        <v>17</v>
      </c>
      <c r="D32" t="s">
        <v>21</v>
      </c>
      <c r="E32" t="s">
        <v>22</v>
      </c>
      <c r="Z32" t="s">
        <v>17</v>
      </c>
      <c r="AA32" t="s">
        <v>167</v>
      </c>
      <c r="AB32" t="s">
        <v>168</v>
      </c>
    </row>
    <row r="33" spans="1:28">
      <c r="C33" t="s">
        <v>17</v>
      </c>
      <c r="D33" t="s">
        <v>31</v>
      </c>
      <c r="E33" t="s">
        <v>32</v>
      </c>
      <c r="Z33" t="s">
        <v>17</v>
      </c>
      <c r="AA33" t="s">
        <v>171</v>
      </c>
      <c r="AB33" t="s">
        <v>172</v>
      </c>
    </row>
    <row r="34" spans="1:28">
      <c r="C34" t="s">
        <v>17</v>
      </c>
      <c r="D34" t="s">
        <v>41</v>
      </c>
      <c r="E34" t="s">
        <v>42</v>
      </c>
      <c r="Z34" t="s">
        <v>17</v>
      </c>
      <c r="AA34" t="s">
        <v>175</v>
      </c>
      <c r="AB34" t="s">
        <v>176</v>
      </c>
    </row>
    <row r="35" spans="1:28">
      <c r="C35" t="s">
        <v>17</v>
      </c>
      <c r="D35" t="s">
        <v>51</v>
      </c>
      <c r="E35" t="s">
        <v>52</v>
      </c>
      <c r="Z35" t="s">
        <v>17</v>
      </c>
      <c r="AA35" t="s">
        <v>179</v>
      </c>
      <c r="AB35" t="s">
        <v>180</v>
      </c>
    </row>
    <row r="36" spans="1:28">
      <c r="C36" t="s">
        <v>17</v>
      </c>
      <c r="D36" t="s">
        <v>61</v>
      </c>
      <c r="E36" t="s">
        <v>62</v>
      </c>
      <c r="Z36" t="s">
        <v>17</v>
      </c>
      <c r="AA36" t="s">
        <v>183</v>
      </c>
      <c r="AB36" t="s">
        <v>184</v>
      </c>
    </row>
    <row r="37" spans="1:28">
      <c r="C37" t="s">
        <v>17</v>
      </c>
      <c r="D37" t="s">
        <v>69</v>
      </c>
      <c r="E37" t="s">
        <v>70</v>
      </c>
      <c r="Z37" t="s">
        <v>17</v>
      </c>
      <c r="AA37" t="s">
        <v>187</v>
      </c>
      <c r="AB37" t="s">
        <v>188</v>
      </c>
    </row>
    <row r="38" spans="1:28">
      <c r="C38" t="s">
        <v>17</v>
      </c>
      <c r="D38" t="s">
        <v>77</v>
      </c>
      <c r="E38" t="s">
        <v>78</v>
      </c>
      <c r="Z38" t="s">
        <v>17</v>
      </c>
      <c r="AA38" t="s">
        <v>189</v>
      </c>
      <c r="AB38" t="s">
        <v>190</v>
      </c>
    </row>
    <row r="39" spans="1:28">
      <c r="A39" s="184"/>
      <c r="B39" s="184"/>
      <c r="C39" s="184" t="s">
        <v>17</v>
      </c>
      <c r="D39" s="184" t="s">
        <v>85</v>
      </c>
      <c r="E39" s="184" t="s">
        <v>86</v>
      </c>
      <c r="F39" s="184"/>
      <c r="G39" s="184"/>
      <c r="H39" s="184"/>
      <c r="I39" s="184"/>
      <c r="J39" s="184"/>
      <c r="K39" s="184"/>
      <c r="L39" s="184"/>
      <c r="M39" s="184"/>
      <c r="N39" s="184"/>
      <c r="O39" s="184"/>
      <c r="P39" s="184"/>
      <c r="Q39" s="184"/>
      <c r="R39" s="184"/>
      <c r="S39" s="184"/>
      <c r="Z39" t="s">
        <v>17</v>
      </c>
      <c r="AA39" t="s">
        <v>191</v>
      </c>
      <c r="AB39" t="s">
        <v>192</v>
      </c>
    </row>
    <row r="40" spans="1:28">
      <c r="A40" s="184"/>
      <c r="B40" s="184"/>
      <c r="C40" s="184" t="s">
        <v>17</v>
      </c>
      <c r="D40" s="184" t="s">
        <v>93</v>
      </c>
      <c r="E40" s="184" t="s">
        <v>94</v>
      </c>
      <c r="F40" s="184"/>
      <c r="G40" s="184"/>
      <c r="H40" s="184"/>
      <c r="I40" s="184"/>
      <c r="J40" s="184"/>
      <c r="K40" s="184"/>
      <c r="L40" s="184"/>
      <c r="M40" s="184"/>
      <c r="N40" s="184"/>
      <c r="O40" s="184"/>
      <c r="P40" s="184"/>
      <c r="Q40" s="184"/>
      <c r="R40" s="184"/>
      <c r="S40" s="184"/>
      <c r="Z40" t="s">
        <v>17</v>
      </c>
      <c r="AA40" t="s">
        <v>193</v>
      </c>
      <c r="AB40" t="s">
        <v>194</v>
      </c>
    </row>
    <row r="41" spans="1:28">
      <c r="A41" s="184"/>
      <c r="B41" s="184"/>
      <c r="C41" s="184" t="s">
        <v>17</v>
      </c>
      <c r="D41" s="184" t="s">
        <v>671</v>
      </c>
      <c r="E41" s="184" t="s">
        <v>672</v>
      </c>
      <c r="F41" s="184"/>
      <c r="G41" s="184"/>
      <c r="H41" s="184"/>
      <c r="I41" s="184"/>
      <c r="J41" s="184"/>
      <c r="K41" s="184"/>
      <c r="L41" s="184"/>
      <c r="M41" s="184"/>
      <c r="N41" s="184"/>
      <c r="O41" s="184"/>
      <c r="P41" s="184"/>
      <c r="Q41" s="184"/>
      <c r="R41" s="184"/>
      <c r="S41" s="184"/>
      <c r="Z41" t="s">
        <v>17</v>
      </c>
      <c r="AA41" t="s">
        <v>195</v>
      </c>
      <c r="AB41" t="s">
        <v>196</v>
      </c>
    </row>
    <row r="42" spans="1:28">
      <c r="A42" s="184"/>
      <c r="B42" s="184"/>
      <c r="C42" s="184" t="s">
        <v>17</v>
      </c>
      <c r="D42" s="184" t="s">
        <v>103</v>
      </c>
      <c r="E42" s="184" t="s">
        <v>104</v>
      </c>
      <c r="F42" s="184"/>
      <c r="G42" s="184"/>
      <c r="H42" s="184"/>
      <c r="I42" s="184"/>
      <c r="J42" s="184"/>
      <c r="K42" s="184"/>
      <c r="L42" s="184"/>
      <c r="M42" s="184"/>
      <c r="N42" s="184"/>
      <c r="O42" s="184"/>
      <c r="P42" s="184"/>
      <c r="Q42" s="184"/>
      <c r="R42" s="184"/>
      <c r="S42" s="184"/>
      <c r="Z42" t="s">
        <v>17</v>
      </c>
      <c r="AA42" t="s">
        <v>199</v>
      </c>
      <c r="AB42" t="s">
        <v>200</v>
      </c>
    </row>
    <row r="43" spans="1:28">
      <c r="A43" s="184"/>
      <c r="B43" s="184"/>
      <c r="C43" s="184" t="s">
        <v>17</v>
      </c>
      <c r="D43" s="184" t="s">
        <v>109</v>
      </c>
      <c r="E43" s="184" t="s">
        <v>110</v>
      </c>
      <c r="F43" s="184"/>
      <c r="G43" s="184"/>
      <c r="H43" s="184"/>
      <c r="I43" s="184"/>
      <c r="J43" s="184"/>
      <c r="K43" s="184"/>
      <c r="L43" s="184"/>
      <c r="M43" s="184"/>
      <c r="N43" s="184"/>
      <c r="O43" s="184"/>
      <c r="P43" s="184"/>
      <c r="Q43" s="184"/>
      <c r="R43" s="184"/>
      <c r="S43" s="184"/>
      <c r="Z43" t="s">
        <v>17</v>
      </c>
      <c r="AA43" t="s">
        <v>203</v>
      </c>
      <c r="AB43" t="s">
        <v>204</v>
      </c>
    </row>
    <row r="44" spans="1:28">
      <c r="A44" s="184"/>
      <c r="B44" s="184"/>
      <c r="C44" s="184" t="s">
        <v>17</v>
      </c>
      <c r="D44" s="184" t="s">
        <v>115</v>
      </c>
      <c r="E44" s="184" t="s">
        <v>116</v>
      </c>
      <c r="F44" s="184"/>
      <c r="G44" s="184"/>
      <c r="H44" s="184"/>
      <c r="I44" s="184"/>
      <c r="J44" s="184"/>
      <c r="K44" s="184"/>
      <c r="L44" s="184"/>
      <c r="M44" s="184"/>
      <c r="N44" s="184"/>
      <c r="O44" s="184"/>
      <c r="P44" s="184"/>
      <c r="Q44" s="184"/>
      <c r="R44" s="184"/>
      <c r="S44" s="184"/>
      <c r="Z44" t="s">
        <v>17</v>
      </c>
      <c r="AA44" t="s">
        <v>205</v>
      </c>
      <c r="AB44" t="s">
        <v>206</v>
      </c>
    </row>
    <row r="45" spans="1:28">
      <c r="A45" s="184"/>
      <c r="B45" s="184"/>
      <c r="C45" s="184" t="s">
        <v>17</v>
      </c>
      <c r="D45" s="184" t="s">
        <v>119</v>
      </c>
      <c r="E45" s="184" t="s">
        <v>120</v>
      </c>
      <c r="F45" s="184"/>
      <c r="G45" s="184"/>
      <c r="H45" s="184"/>
      <c r="I45" s="184"/>
      <c r="J45" s="184"/>
      <c r="K45" s="184"/>
      <c r="L45" s="184"/>
      <c r="M45" s="184"/>
      <c r="N45" s="184"/>
      <c r="O45" s="184"/>
      <c r="P45" s="184"/>
      <c r="Q45" s="184"/>
      <c r="R45" s="184"/>
      <c r="S45" s="184"/>
      <c r="Z45" t="s">
        <v>17</v>
      </c>
      <c r="AA45" t="s">
        <v>207</v>
      </c>
      <c r="AB45" t="s">
        <v>208</v>
      </c>
    </row>
    <row r="46" spans="1:28">
      <c r="A46" s="184"/>
      <c r="B46" s="184"/>
      <c r="C46" s="184" t="s">
        <v>17</v>
      </c>
      <c r="D46" s="184" t="s">
        <v>125</v>
      </c>
      <c r="E46" s="184" t="s">
        <v>126</v>
      </c>
      <c r="F46" s="184"/>
      <c r="G46" s="184"/>
      <c r="H46" s="184"/>
      <c r="I46" s="184"/>
      <c r="J46" s="184"/>
      <c r="K46" s="184"/>
      <c r="L46" s="184"/>
      <c r="M46" s="184"/>
      <c r="N46" s="184"/>
      <c r="O46" s="184"/>
      <c r="P46" s="184"/>
      <c r="Q46" s="184"/>
      <c r="R46" s="184"/>
      <c r="S46" s="184"/>
      <c r="Z46" t="s">
        <v>17</v>
      </c>
      <c r="AA46" t="s">
        <v>211</v>
      </c>
      <c r="AB46" t="s">
        <v>212</v>
      </c>
    </row>
    <row r="47" spans="1:28">
      <c r="A47" s="184"/>
      <c r="B47" s="184"/>
      <c r="C47" s="184" t="s">
        <v>17</v>
      </c>
      <c r="D47" s="184" t="s">
        <v>129</v>
      </c>
      <c r="E47" s="184" t="s">
        <v>130</v>
      </c>
      <c r="F47" s="184"/>
      <c r="G47" s="184"/>
      <c r="H47" s="184"/>
      <c r="I47" s="184"/>
      <c r="J47" s="184"/>
      <c r="K47" s="184"/>
      <c r="L47" s="184"/>
      <c r="M47" s="184"/>
      <c r="N47" s="184"/>
      <c r="O47" s="184"/>
      <c r="P47" s="184"/>
      <c r="Q47" s="184"/>
      <c r="R47" s="184"/>
      <c r="S47" s="184"/>
      <c r="Z47" t="s">
        <v>17</v>
      </c>
      <c r="AA47" t="s">
        <v>215</v>
      </c>
      <c r="AB47" t="s">
        <v>216</v>
      </c>
    </row>
    <row r="48" spans="1:28">
      <c r="A48" s="184"/>
      <c r="B48" s="184"/>
      <c r="C48" s="184" t="s">
        <v>17</v>
      </c>
      <c r="D48" s="184" t="s">
        <v>131</v>
      </c>
      <c r="E48" s="184" t="s">
        <v>132</v>
      </c>
      <c r="F48" s="184"/>
      <c r="G48" s="184"/>
      <c r="H48" s="184"/>
      <c r="I48" s="184"/>
      <c r="J48" s="184"/>
      <c r="K48" s="184"/>
      <c r="L48" s="184"/>
      <c r="M48" s="184"/>
      <c r="N48" s="184"/>
      <c r="O48" s="184"/>
      <c r="P48" s="184"/>
      <c r="Q48" s="184"/>
      <c r="R48" s="184"/>
      <c r="S48" s="184"/>
      <c r="Z48" t="s">
        <v>17</v>
      </c>
      <c r="AA48" t="s">
        <v>219</v>
      </c>
      <c r="AB48" t="s">
        <v>220</v>
      </c>
    </row>
    <row r="49" spans="3:28">
      <c r="C49" s="184" t="s">
        <v>17</v>
      </c>
      <c r="D49" t="s">
        <v>135</v>
      </c>
      <c r="E49" t="s">
        <v>136</v>
      </c>
      <c r="Z49" t="s">
        <v>17</v>
      </c>
      <c r="AA49" t="s">
        <v>221</v>
      </c>
      <c r="AB49" t="s">
        <v>222</v>
      </c>
    </row>
    <row r="50" spans="3:28">
      <c r="C50" t="s">
        <v>17</v>
      </c>
      <c r="D50" t="s">
        <v>711</v>
      </c>
      <c r="E50" t="s">
        <v>712</v>
      </c>
      <c r="Z50" t="s">
        <v>17</v>
      </c>
      <c r="AA50" t="s">
        <v>223</v>
      </c>
      <c r="AB50" t="s">
        <v>224</v>
      </c>
    </row>
    <row r="51" spans="3:28">
      <c r="C51" t="s">
        <v>17</v>
      </c>
      <c r="D51" t="s">
        <v>139</v>
      </c>
      <c r="E51" t="s">
        <v>140</v>
      </c>
      <c r="Z51" t="s">
        <v>17</v>
      </c>
      <c r="AA51" t="s">
        <v>227</v>
      </c>
      <c r="AB51" t="s">
        <v>228</v>
      </c>
    </row>
    <row r="52" spans="3:28">
      <c r="C52" t="s">
        <v>17</v>
      </c>
      <c r="D52" t="s">
        <v>141</v>
      </c>
      <c r="E52" t="s">
        <v>142</v>
      </c>
      <c r="Z52" t="s">
        <v>17</v>
      </c>
      <c r="AA52" t="s">
        <v>229</v>
      </c>
      <c r="AB52" t="s">
        <v>230</v>
      </c>
    </row>
    <row r="53" spans="3:28">
      <c r="C53" t="s">
        <v>17</v>
      </c>
      <c r="D53" t="s">
        <v>143</v>
      </c>
      <c r="E53" t="s">
        <v>144</v>
      </c>
      <c r="Z53" t="s">
        <v>17</v>
      </c>
      <c r="AA53" t="s">
        <v>231</v>
      </c>
      <c r="AB53" t="s">
        <v>232</v>
      </c>
    </row>
    <row r="54" spans="3:28">
      <c r="C54" t="s">
        <v>17</v>
      </c>
      <c r="D54" t="s">
        <v>145</v>
      </c>
      <c r="E54" t="s">
        <v>146</v>
      </c>
      <c r="Z54" t="s">
        <v>17</v>
      </c>
      <c r="AA54" t="s">
        <v>233</v>
      </c>
      <c r="AB54" t="s">
        <v>234</v>
      </c>
    </row>
    <row r="55" spans="3:28">
      <c r="C55" t="s">
        <v>17</v>
      </c>
      <c r="D55" t="s">
        <v>149</v>
      </c>
      <c r="E55" t="s">
        <v>150</v>
      </c>
      <c r="Z55" t="s">
        <v>17</v>
      </c>
      <c r="AA55" t="s">
        <v>235</v>
      </c>
      <c r="AB55" t="s">
        <v>236</v>
      </c>
    </row>
    <row r="56" spans="3:28">
      <c r="C56" t="s">
        <v>17</v>
      </c>
      <c r="D56" t="s">
        <v>151</v>
      </c>
      <c r="E56" t="s">
        <v>152</v>
      </c>
      <c r="Z56" t="s">
        <v>17</v>
      </c>
      <c r="AA56" t="s">
        <v>237</v>
      </c>
      <c r="AB56" t="s">
        <v>238</v>
      </c>
    </row>
    <row r="57" spans="3:28">
      <c r="C57" t="s">
        <v>17</v>
      </c>
      <c r="D57" t="s">
        <v>155</v>
      </c>
      <c r="E57" t="s">
        <v>156</v>
      </c>
      <c r="Z57" t="s">
        <v>17</v>
      </c>
      <c r="AA57" t="s">
        <v>239</v>
      </c>
      <c r="AB57" t="s">
        <v>240</v>
      </c>
    </row>
    <row r="58" spans="3:28">
      <c r="C58" t="s">
        <v>17</v>
      </c>
      <c r="D58" t="s">
        <v>159</v>
      </c>
      <c r="E58" t="s">
        <v>160</v>
      </c>
      <c r="Z58" t="s">
        <v>17</v>
      </c>
      <c r="AA58" t="s">
        <v>241</v>
      </c>
      <c r="AB58" t="s">
        <v>242</v>
      </c>
    </row>
    <row r="59" spans="3:28">
      <c r="C59" t="s">
        <v>17</v>
      </c>
      <c r="D59" t="s">
        <v>163</v>
      </c>
      <c r="E59" t="s">
        <v>164</v>
      </c>
      <c r="Z59" t="s">
        <v>17</v>
      </c>
      <c r="AA59" t="s">
        <v>243</v>
      </c>
      <c r="AB59" t="s">
        <v>244</v>
      </c>
    </row>
    <row r="60" spans="3:28">
      <c r="C60" t="s">
        <v>17</v>
      </c>
      <c r="D60" t="s">
        <v>167</v>
      </c>
      <c r="E60" t="s">
        <v>168</v>
      </c>
      <c r="Z60" t="s">
        <v>17</v>
      </c>
      <c r="AA60" t="s">
        <v>247</v>
      </c>
      <c r="AB60" t="s">
        <v>248</v>
      </c>
    </row>
    <row r="61" spans="3:28">
      <c r="C61" t="s">
        <v>17</v>
      </c>
      <c r="D61" t="s">
        <v>171</v>
      </c>
      <c r="E61" t="s">
        <v>172</v>
      </c>
      <c r="Z61" t="s">
        <v>17</v>
      </c>
      <c r="AA61" t="s">
        <v>251</v>
      </c>
      <c r="AB61" t="s">
        <v>252</v>
      </c>
    </row>
    <row r="62" spans="3:28">
      <c r="C62" t="s">
        <v>17</v>
      </c>
      <c r="D62" t="s">
        <v>175</v>
      </c>
      <c r="E62" t="s">
        <v>176</v>
      </c>
      <c r="Z62" t="s">
        <v>17</v>
      </c>
      <c r="AA62" t="s">
        <v>255</v>
      </c>
      <c r="AB62" t="s">
        <v>256</v>
      </c>
    </row>
    <row r="63" spans="3:28">
      <c r="C63" t="s">
        <v>17</v>
      </c>
      <c r="D63" t="s">
        <v>179</v>
      </c>
      <c r="E63" t="s">
        <v>180</v>
      </c>
      <c r="Z63" t="s">
        <v>17</v>
      </c>
      <c r="AA63" t="s">
        <v>257</v>
      </c>
      <c r="AB63" t="s">
        <v>258</v>
      </c>
    </row>
    <row r="64" spans="3:28">
      <c r="C64" t="s">
        <v>17</v>
      </c>
      <c r="D64" t="s">
        <v>183</v>
      </c>
      <c r="E64" t="s">
        <v>184</v>
      </c>
      <c r="Z64" t="s">
        <v>17</v>
      </c>
      <c r="AA64" t="s">
        <v>259</v>
      </c>
      <c r="AB64" t="s">
        <v>260</v>
      </c>
    </row>
    <row r="65" spans="3:28">
      <c r="C65" t="s">
        <v>17</v>
      </c>
      <c r="D65" t="s">
        <v>187</v>
      </c>
      <c r="E65" t="s">
        <v>188</v>
      </c>
      <c r="Z65" t="s">
        <v>17</v>
      </c>
      <c r="AA65" t="s">
        <v>263</v>
      </c>
      <c r="AB65" t="s">
        <v>264</v>
      </c>
    </row>
    <row r="66" spans="3:28">
      <c r="C66" t="s">
        <v>17</v>
      </c>
      <c r="D66" t="s">
        <v>189</v>
      </c>
      <c r="E66" t="s">
        <v>190</v>
      </c>
      <c r="Z66" t="s">
        <v>17</v>
      </c>
      <c r="AA66" t="s">
        <v>265</v>
      </c>
      <c r="AB66" t="s">
        <v>266</v>
      </c>
    </row>
    <row r="67" spans="3:28">
      <c r="C67" t="s">
        <v>17</v>
      </c>
      <c r="D67" t="s">
        <v>191</v>
      </c>
      <c r="E67" t="s">
        <v>192</v>
      </c>
      <c r="Z67" t="s">
        <v>17</v>
      </c>
      <c r="AA67" t="s">
        <v>269</v>
      </c>
      <c r="AB67" t="s">
        <v>270</v>
      </c>
    </row>
    <row r="68" spans="3:28">
      <c r="C68" t="s">
        <v>17</v>
      </c>
      <c r="D68" t="s">
        <v>193</v>
      </c>
      <c r="E68" t="s">
        <v>194</v>
      </c>
      <c r="Z68" t="s">
        <v>17</v>
      </c>
      <c r="AA68" t="s">
        <v>271</v>
      </c>
      <c r="AB68" t="s">
        <v>272</v>
      </c>
    </row>
    <row r="69" spans="3:28">
      <c r="C69" t="s">
        <v>17</v>
      </c>
      <c r="D69" t="s">
        <v>195</v>
      </c>
      <c r="E69" t="s">
        <v>196</v>
      </c>
      <c r="Z69" t="s">
        <v>17</v>
      </c>
      <c r="AA69" t="s">
        <v>273</v>
      </c>
      <c r="AB69" t="s">
        <v>274</v>
      </c>
    </row>
    <row r="70" spans="3:28">
      <c r="C70" t="s">
        <v>17</v>
      </c>
      <c r="D70" t="s">
        <v>199</v>
      </c>
      <c r="E70" t="s">
        <v>200</v>
      </c>
      <c r="Z70" t="s">
        <v>17</v>
      </c>
      <c r="AA70" t="s">
        <v>277</v>
      </c>
      <c r="AB70" t="s">
        <v>278</v>
      </c>
    </row>
    <row r="71" spans="3:28">
      <c r="C71" t="s">
        <v>17</v>
      </c>
      <c r="D71" t="s">
        <v>203</v>
      </c>
      <c r="E71" t="s">
        <v>204</v>
      </c>
      <c r="Z71" t="s">
        <v>17</v>
      </c>
      <c r="AA71" t="s">
        <v>279</v>
      </c>
      <c r="AB71" t="s">
        <v>280</v>
      </c>
    </row>
    <row r="72" spans="3:28">
      <c r="C72" t="s">
        <v>17</v>
      </c>
      <c r="D72" t="s">
        <v>205</v>
      </c>
      <c r="E72" t="s">
        <v>206</v>
      </c>
      <c r="Z72" t="s">
        <v>17</v>
      </c>
      <c r="AA72" t="s">
        <v>283</v>
      </c>
      <c r="AB72" t="s">
        <v>284</v>
      </c>
    </row>
    <row r="73" spans="3:28">
      <c r="C73" t="s">
        <v>17</v>
      </c>
      <c r="D73" t="s">
        <v>207</v>
      </c>
      <c r="E73" t="s">
        <v>208</v>
      </c>
      <c r="Z73" t="s">
        <v>17</v>
      </c>
      <c r="AA73" t="s">
        <v>287</v>
      </c>
      <c r="AB73" t="s">
        <v>288</v>
      </c>
    </row>
    <row r="74" spans="3:28">
      <c r="C74" t="s">
        <v>17</v>
      </c>
      <c r="D74" t="s">
        <v>211</v>
      </c>
      <c r="E74" t="s">
        <v>212</v>
      </c>
      <c r="Z74" t="s">
        <v>17</v>
      </c>
      <c r="AA74" t="s">
        <v>291</v>
      </c>
      <c r="AB74" t="s">
        <v>292</v>
      </c>
    </row>
    <row r="75" spans="3:28">
      <c r="C75" t="s">
        <v>17</v>
      </c>
      <c r="D75" t="s">
        <v>215</v>
      </c>
      <c r="E75" t="s">
        <v>216</v>
      </c>
      <c r="Z75" t="s">
        <v>17</v>
      </c>
      <c r="AA75" t="s">
        <v>293</v>
      </c>
      <c r="AB75" t="s">
        <v>294</v>
      </c>
    </row>
    <row r="76" spans="3:28">
      <c r="C76" t="s">
        <v>17</v>
      </c>
      <c r="D76" t="s">
        <v>219</v>
      </c>
      <c r="E76" t="s">
        <v>220</v>
      </c>
      <c r="Z76" t="s">
        <v>17</v>
      </c>
      <c r="AA76" t="s">
        <v>297</v>
      </c>
      <c r="AB76" t="s">
        <v>298</v>
      </c>
    </row>
    <row r="77" spans="3:28">
      <c r="C77" t="s">
        <v>17</v>
      </c>
      <c r="D77" t="s">
        <v>221</v>
      </c>
      <c r="E77" t="s">
        <v>222</v>
      </c>
      <c r="Z77" t="s">
        <v>17</v>
      </c>
      <c r="AA77" t="s">
        <v>301</v>
      </c>
      <c r="AB77" t="s">
        <v>302</v>
      </c>
    </row>
    <row r="78" spans="3:28">
      <c r="C78" t="s">
        <v>17</v>
      </c>
      <c r="D78" t="s">
        <v>223</v>
      </c>
      <c r="E78" t="s">
        <v>224</v>
      </c>
      <c r="Z78" t="s">
        <v>17</v>
      </c>
      <c r="AA78" t="s">
        <v>303</v>
      </c>
      <c r="AB78" t="s">
        <v>304</v>
      </c>
    </row>
    <row r="79" spans="3:28">
      <c r="C79" t="s">
        <v>17</v>
      </c>
      <c r="D79" t="s">
        <v>227</v>
      </c>
      <c r="E79" t="s">
        <v>228</v>
      </c>
      <c r="Z79" t="s">
        <v>17</v>
      </c>
      <c r="AA79" t="s">
        <v>874</v>
      </c>
      <c r="AB79" t="s">
        <v>875</v>
      </c>
    </row>
    <row r="80" spans="3:28">
      <c r="C80" t="s">
        <v>17</v>
      </c>
      <c r="D80" t="s">
        <v>229</v>
      </c>
      <c r="E80" t="s">
        <v>230</v>
      </c>
      <c r="Z80" t="s">
        <v>17</v>
      </c>
      <c r="AA80" t="s">
        <v>309</v>
      </c>
      <c r="AB80" t="s">
        <v>310</v>
      </c>
    </row>
    <row r="81" spans="3:28">
      <c r="C81" t="s">
        <v>17</v>
      </c>
      <c r="D81" t="s">
        <v>231</v>
      </c>
      <c r="E81" t="s">
        <v>232</v>
      </c>
      <c r="Z81" t="s">
        <v>17</v>
      </c>
      <c r="AA81" t="s">
        <v>313</v>
      </c>
      <c r="AB81" t="s">
        <v>314</v>
      </c>
    </row>
    <row r="82" spans="3:28">
      <c r="C82" t="s">
        <v>17</v>
      </c>
      <c r="D82" t="s">
        <v>233</v>
      </c>
      <c r="E82" t="s">
        <v>234</v>
      </c>
      <c r="Z82" t="s">
        <v>17</v>
      </c>
      <c r="AA82" t="s">
        <v>317</v>
      </c>
      <c r="AB82" t="s">
        <v>318</v>
      </c>
    </row>
    <row r="83" spans="3:28">
      <c r="C83" t="s">
        <v>17</v>
      </c>
      <c r="D83" t="s">
        <v>235</v>
      </c>
      <c r="E83" t="s">
        <v>236</v>
      </c>
      <c r="Z83" t="s">
        <v>17</v>
      </c>
      <c r="AA83" t="s">
        <v>319</v>
      </c>
      <c r="AB83" t="s">
        <v>320</v>
      </c>
    </row>
    <row r="84" spans="3:28">
      <c r="C84" t="s">
        <v>17</v>
      </c>
      <c r="D84" t="s">
        <v>237</v>
      </c>
      <c r="E84" t="s">
        <v>238</v>
      </c>
      <c r="Z84" t="s">
        <v>17</v>
      </c>
      <c r="AA84" t="s">
        <v>323</v>
      </c>
      <c r="AB84" t="s">
        <v>324</v>
      </c>
    </row>
    <row r="85" spans="3:28">
      <c r="C85" t="s">
        <v>17</v>
      </c>
      <c r="D85" t="s">
        <v>239</v>
      </c>
      <c r="E85" t="s">
        <v>240</v>
      </c>
      <c r="Z85" t="s">
        <v>17</v>
      </c>
      <c r="AA85" t="s">
        <v>325</v>
      </c>
      <c r="AB85" t="s">
        <v>326</v>
      </c>
    </row>
    <row r="86" spans="3:28">
      <c r="C86" t="s">
        <v>17</v>
      </c>
      <c r="D86" t="s">
        <v>241</v>
      </c>
      <c r="E86" t="s">
        <v>242</v>
      </c>
      <c r="Z86" t="s">
        <v>17</v>
      </c>
      <c r="AA86" t="s">
        <v>327</v>
      </c>
      <c r="AB86" t="s">
        <v>328</v>
      </c>
    </row>
    <row r="87" spans="3:28">
      <c r="C87" t="s">
        <v>17</v>
      </c>
      <c r="D87" t="s">
        <v>243</v>
      </c>
      <c r="E87" t="s">
        <v>244</v>
      </c>
      <c r="Z87" t="s">
        <v>17</v>
      </c>
      <c r="AA87" t="s">
        <v>331</v>
      </c>
      <c r="AB87" t="s">
        <v>332</v>
      </c>
    </row>
    <row r="88" spans="3:28">
      <c r="C88" t="s">
        <v>17</v>
      </c>
      <c r="D88" t="s">
        <v>247</v>
      </c>
      <c r="E88" t="s">
        <v>248</v>
      </c>
      <c r="Z88" t="s">
        <v>17</v>
      </c>
      <c r="AA88" t="s">
        <v>333</v>
      </c>
      <c r="AB88" t="s">
        <v>334</v>
      </c>
    </row>
    <row r="89" spans="3:28">
      <c r="C89" t="s">
        <v>17</v>
      </c>
      <c r="D89" t="s">
        <v>251</v>
      </c>
      <c r="E89" t="s">
        <v>252</v>
      </c>
      <c r="Z89" t="s">
        <v>17</v>
      </c>
      <c r="AA89" t="s">
        <v>335</v>
      </c>
      <c r="AB89" t="s">
        <v>336</v>
      </c>
    </row>
    <row r="90" spans="3:28">
      <c r="C90" t="s">
        <v>17</v>
      </c>
      <c r="D90" t="s">
        <v>255</v>
      </c>
      <c r="E90" t="s">
        <v>256</v>
      </c>
      <c r="Z90" t="s">
        <v>17</v>
      </c>
      <c r="AA90" t="s">
        <v>337</v>
      </c>
      <c r="AB90" t="s">
        <v>338</v>
      </c>
    </row>
    <row r="91" spans="3:28">
      <c r="C91" t="s">
        <v>17</v>
      </c>
      <c r="D91" t="s">
        <v>257</v>
      </c>
      <c r="E91" t="s">
        <v>258</v>
      </c>
      <c r="Z91" t="s">
        <v>17</v>
      </c>
      <c r="AA91" t="s">
        <v>339</v>
      </c>
      <c r="AB91" t="s">
        <v>340</v>
      </c>
    </row>
    <row r="92" spans="3:28">
      <c r="C92" t="s">
        <v>17</v>
      </c>
      <c r="D92" t="s">
        <v>259</v>
      </c>
      <c r="E92" t="s">
        <v>260</v>
      </c>
      <c r="Z92" t="s">
        <v>17</v>
      </c>
      <c r="AA92" t="s">
        <v>341</v>
      </c>
      <c r="AB92" t="s">
        <v>342</v>
      </c>
    </row>
    <row r="93" spans="3:28">
      <c r="C93" t="s">
        <v>17</v>
      </c>
      <c r="D93" t="s">
        <v>263</v>
      </c>
      <c r="E93" t="s">
        <v>264</v>
      </c>
      <c r="Z93" t="s">
        <v>17</v>
      </c>
      <c r="AA93" t="s">
        <v>343</v>
      </c>
      <c r="AB93" t="s">
        <v>344</v>
      </c>
    </row>
    <row r="94" spans="3:28">
      <c r="C94" t="s">
        <v>17</v>
      </c>
      <c r="D94" t="s">
        <v>265</v>
      </c>
      <c r="E94" t="s">
        <v>266</v>
      </c>
      <c r="Z94" t="s">
        <v>17</v>
      </c>
      <c r="AA94" t="s">
        <v>347</v>
      </c>
      <c r="AB94" t="s">
        <v>348</v>
      </c>
    </row>
    <row r="95" spans="3:28">
      <c r="C95" t="s">
        <v>17</v>
      </c>
      <c r="D95" t="s">
        <v>269</v>
      </c>
      <c r="E95" t="s">
        <v>270</v>
      </c>
      <c r="Z95" t="s">
        <v>17</v>
      </c>
      <c r="AA95" t="s">
        <v>349</v>
      </c>
      <c r="AB95" t="s">
        <v>350</v>
      </c>
    </row>
    <row r="96" spans="3:28">
      <c r="C96" t="s">
        <v>17</v>
      </c>
      <c r="D96" t="s">
        <v>271</v>
      </c>
      <c r="E96" t="s">
        <v>272</v>
      </c>
      <c r="Z96" t="s">
        <v>17</v>
      </c>
      <c r="AA96" t="s">
        <v>892</v>
      </c>
      <c r="AB96" t="s">
        <v>893</v>
      </c>
    </row>
    <row r="97" spans="3:28">
      <c r="C97" t="s">
        <v>17</v>
      </c>
      <c r="D97" t="s">
        <v>273</v>
      </c>
      <c r="E97" t="s">
        <v>274</v>
      </c>
      <c r="Z97" t="s">
        <v>17</v>
      </c>
      <c r="AA97" t="s">
        <v>351</v>
      </c>
      <c r="AB97" t="s">
        <v>352</v>
      </c>
    </row>
    <row r="98" spans="3:28">
      <c r="C98" t="s">
        <v>17</v>
      </c>
      <c r="D98" t="s">
        <v>277</v>
      </c>
      <c r="E98" t="s">
        <v>278</v>
      </c>
      <c r="Z98" t="s">
        <v>17</v>
      </c>
      <c r="AA98" t="s">
        <v>353</v>
      </c>
      <c r="AB98" t="s">
        <v>354</v>
      </c>
    </row>
    <row r="99" spans="3:28">
      <c r="C99" t="s">
        <v>17</v>
      </c>
      <c r="D99" t="s">
        <v>279</v>
      </c>
      <c r="E99" t="s">
        <v>280</v>
      </c>
      <c r="Z99" t="s">
        <v>17</v>
      </c>
      <c r="AA99" t="s">
        <v>357</v>
      </c>
      <c r="AB99" t="s">
        <v>358</v>
      </c>
    </row>
    <row r="100" spans="3:28">
      <c r="C100" t="s">
        <v>17</v>
      </c>
      <c r="D100" t="s">
        <v>283</v>
      </c>
      <c r="E100" t="s">
        <v>284</v>
      </c>
      <c r="Z100" t="s">
        <v>17</v>
      </c>
      <c r="AA100" t="s">
        <v>361</v>
      </c>
      <c r="AB100" t="s">
        <v>362</v>
      </c>
    </row>
    <row r="101" spans="3:28">
      <c r="C101" t="s">
        <v>17</v>
      </c>
      <c r="D101" t="s">
        <v>287</v>
      </c>
      <c r="E101" t="s">
        <v>288</v>
      </c>
      <c r="Z101" t="s">
        <v>17</v>
      </c>
      <c r="AA101" t="s">
        <v>365</v>
      </c>
      <c r="AB101" t="s">
        <v>366</v>
      </c>
    </row>
    <row r="102" spans="3:28">
      <c r="C102" t="s">
        <v>17</v>
      </c>
      <c r="D102" t="s">
        <v>291</v>
      </c>
      <c r="E102" t="s">
        <v>292</v>
      </c>
      <c r="Z102" t="s">
        <v>17</v>
      </c>
      <c r="AA102" t="s">
        <v>367</v>
      </c>
      <c r="AB102" t="s">
        <v>368</v>
      </c>
    </row>
    <row r="103" spans="3:28">
      <c r="C103" t="s">
        <v>17</v>
      </c>
      <c r="D103" t="s">
        <v>293</v>
      </c>
      <c r="E103" t="s">
        <v>294</v>
      </c>
      <c r="Z103" t="s">
        <v>17</v>
      </c>
      <c r="AA103" t="s">
        <v>369</v>
      </c>
      <c r="AB103" t="s">
        <v>370</v>
      </c>
    </row>
    <row r="104" spans="3:28">
      <c r="C104" t="s">
        <v>17</v>
      </c>
      <c r="D104" t="s">
        <v>297</v>
      </c>
      <c r="E104" t="s">
        <v>298</v>
      </c>
      <c r="Z104" t="s">
        <v>17</v>
      </c>
      <c r="AA104" t="s">
        <v>373</v>
      </c>
      <c r="AB104" t="s">
        <v>374</v>
      </c>
    </row>
    <row r="105" spans="3:28">
      <c r="C105" t="s">
        <v>17</v>
      </c>
      <c r="D105" t="s">
        <v>301</v>
      </c>
      <c r="E105" t="s">
        <v>302</v>
      </c>
      <c r="Z105" t="s">
        <v>17</v>
      </c>
      <c r="AA105" t="s">
        <v>375</v>
      </c>
      <c r="AB105" t="s">
        <v>376</v>
      </c>
    </row>
    <row r="106" spans="3:28">
      <c r="C106" t="s">
        <v>17</v>
      </c>
      <c r="D106" t="s">
        <v>303</v>
      </c>
      <c r="E106" t="s">
        <v>304</v>
      </c>
      <c r="Z106" t="s">
        <v>17</v>
      </c>
      <c r="AA106" t="s">
        <v>377</v>
      </c>
      <c r="AB106" t="s">
        <v>378</v>
      </c>
    </row>
    <row r="107" spans="3:28">
      <c r="C107" t="s">
        <v>17</v>
      </c>
      <c r="D107" t="s">
        <v>874</v>
      </c>
      <c r="E107" t="s">
        <v>875</v>
      </c>
      <c r="Z107" t="s">
        <v>17</v>
      </c>
      <c r="AA107" t="s">
        <v>379</v>
      </c>
      <c r="AB107" t="s">
        <v>380</v>
      </c>
    </row>
    <row r="108" spans="3:28">
      <c r="C108" t="s">
        <v>17</v>
      </c>
      <c r="D108" t="s">
        <v>309</v>
      </c>
      <c r="E108" t="s">
        <v>310</v>
      </c>
      <c r="Z108" t="s">
        <v>17</v>
      </c>
      <c r="AA108" t="s">
        <v>898</v>
      </c>
      <c r="AB108" t="s">
        <v>899</v>
      </c>
    </row>
    <row r="109" spans="3:28">
      <c r="C109" t="s">
        <v>17</v>
      </c>
      <c r="D109" t="s">
        <v>313</v>
      </c>
      <c r="E109" t="s">
        <v>314</v>
      </c>
      <c r="Z109" t="s">
        <v>17</v>
      </c>
      <c r="AA109" t="s">
        <v>381</v>
      </c>
      <c r="AB109" t="s">
        <v>382</v>
      </c>
    </row>
    <row r="110" spans="3:28">
      <c r="C110" t="s">
        <v>17</v>
      </c>
      <c r="D110" t="s">
        <v>317</v>
      </c>
      <c r="E110" t="s">
        <v>318</v>
      </c>
      <c r="Z110" t="s">
        <v>17</v>
      </c>
      <c r="AA110" t="s">
        <v>383</v>
      </c>
      <c r="AB110" t="s">
        <v>384</v>
      </c>
    </row>
    <row r="111" spans="3:28">
      <c r="C111" t="s">
        <v>17</v>
      </c>
      <c r="D111" t="s">
        <v>319</v>
      </c>
      <c r="E111" t="s">
        <v>320</v>
      </c>
      <c r="Z111" t="s">
        <v>17</v>
      </c>
      <c r="AA111" t="s">
        <v>385</v>
      </c>
      <c r="AB111" t="s">
        <v>386</v>
      </c>
    </row>
    <row r="112" spans="3:28">
      <c r="C112" t="s">
        <v>17</v>
      </c>
      <c r="D112" t="s">
        <v>323</v>
      </c>
      <c r="E112" t="s">
        <v>324</v>
      </c>
      <c r="Z112" t="s">
        <v>17</v>
      </c>
      <c r="AA112" t="s">
        <v>389</v>
      </c>
      <c r="AB112" t="s">
        <v>390</v>
      </c>
    </row>
    <row r="113" spans="3:28">
      <c r="C113" t="s">
        <v>17</v>
      </c>
      <c r="D113" t="s">
        <v>325</v>
      </c>
      <c r="E113" t="s">
        <v>326</v>
      </c>
      <c r="Z113" t="s">
        <v>17</v>
      </c>
      <c r="AA113" t="s">
        <v>391</v>
      </c>
      <c r="AB113" t="s">
        <v>392</v>
      </c>
    </row>
    <row r="114" spans="3:28">
      <c r="C114" t="s">
        <v>17</v>
      </c>
      <c r="D114" t="s">
        <v>327</v>
      </c>
      <c r="E114" t="s">
        <v>328</v>
      </c>
      <c r="Z114" t="s">
        <v>17</v>
      </c>
      <c r="AA114" t="s">
        <v>393</v>
      </c>
      <c r="AB114" t="s">
        <v>394</v>
      </c>
    </row>
    <row r="115" spans="3:28">
      <c r="C115" t="s">
        <v>17</v>
      </c>
      <c r="D115" t="s">
        <v>331</v>
      </c>
      <c r="E115" t="s">
        <v>332</v>
      </c>
      <c r="Z115" t="s">
        <v>17</v>
      </c>
      <c r="AA115" t="s">
        <v>395</v>
      </c>
      <c r="AB115" t="s">
        <v>396</v>
      </c>
    </row>
    <row r="116" spans="3:28">
      <c r="C116" t="s">
        <v>17</v>
      </c>
      <c r="D116" t="s">
        <v>333</v>
      </c>
      <c r="E116" t="s">
        <v>334</v>
      </c>
      <c r="Z116" t="s">
        <v>17</v>
      </c>
      <c r="AA116" t="s">
        <v>397</v>
      </c>
      <c r="AB116" t="s">
        <v>398</v>
      </c>
    </row>
    <row r="117" spans="3:28">
      <c r="C117" t="s">
        <v>17</v>
      </c>
      <c r="D117" t="s">
        <v>335</v>
      </c>
      <c r="E117" t="s">
        <v>336</v>
      </c>
      <c r="Z117" t="s">
        <v>17</v>
      </c>
      <c r="AA117" t="s">
        <v>399</v>
      </c>
      <c r="AB117" t="s">
        <v>400</v>
      </c>
    </row>
    <row r="118" spans="3:28">
      <c r="C118" t="s">
        <v>17</v>
      </c>
      <c r="D118" t="s">
        <v>337</v>
      </c>
      <c r="E118" t="s">
        <v>338</v>
      </c>
      <c r="Z118" t="s">
        <v>17</v>
      </c>
      <c r="AA118" t="s">
        <v>403</v>
      </c>
      <c r="AB118" t="s">
        <v>404</v>
      </c>
    </row>
    <row r="119" spans="3:28">
      <c r="C119" t="s">
        <v>17</v>
      </c>
      <c r="D119" t="s">
        <v>339</v>
      </c>
      <c r="E119" t="s">
        <v>340</v>
      </c>
      <c r="Z119" t="s">
        <v>17</v>
      </c>
      <c r="AA119" t="s">
        <v>407</v>
      </c>
      <c r="AB119" t="s">
        <v>408</v>
      </c>
    </row>
    <row r="120" spans="3:28">
      <c r="C120" t="s">
        <v>17</v>
      </c>
      <c r="D120" t="s">
        <v>341</v>
      </c>
      <c r="E120" t="s">
        <v>342</v>
      </c>
      <c r="Z120" t="s">
        <v>17</v>
      </c>
      <c r="AA120" t="s">
        <v>409</v>
      </c>
      <c r="AB120" t="s">
        <v>410</v>
      </c>
    </row>
    <row r="121" spans="3:28">
      <c r="C121" t="s">
        <v>17</v>
      </c>
      <c r="D121" t="s">
        <v>343</v>
      </c>
      <c r="E121" t="s">
        <v>344</v>
      </c>
      <c r="Z121" t="s">
        <v>17</v>
      </c>
      <c r="AA121" t="s">
        <v>411</v>
      </c>
      <c r="AB121" t="s">
        <v>412</v>
      </c>
    </row>
    <row r="122" spans="3:28">
      <c r="C122" t="s">
        <v>17</v>
      </c>
      <c r="D122" t="s">
        <v>347</v>
      </c>
      <c r="E122" t="s">
        <v>348</v>
      </c>
      <c r="Z122" t="s">
        <v>17</v>
      </c>
      <c r="AA122" t="s">
        <v>413</v>
      </c>
      <c r="AB122" t="s">
        <v>414</v>
      </c>
    </row>
    <row r="123" spans="3:28">
      <c r="C123" t="s">
        <v>17</v>
      </c>
      <c r="D123" t="s">
        <v>349</v>
      </c>
      <c r="E123" t="s">
        <v>350</v>
      </c>
      <c r="Z123" t="s">
        <v>17</v>
      </c>
      <c r="AA123" t="s">
        <v>910</v>
      </c>
      <c r="AB123" t="s">
        <v>911</v>
      </c>
    </row>
    <row r="124" spans="3:28">
      <c r="C124" t="s">
        <v>17</v>
      </c>
      <c r="D124" t="s">
        <v>892</v>
      </c>
      <c r="E124" t="s">
        <v>893</v>
      </c>
      <c r="Z124" t="s">
        <v>17</v>
      </c>
      <c r="AA124" t="s">
        <v>415</v>
      </c>
      <c r="AB124" t="s">
        <v>416</v>
      </c>
    </row>
    <row r="125" spans="3:28">
      <c r="C125" t="s">
        <v>17</v>
      </c>
      <c r="D125" t="s">
        <v>351</v>
      </c>
      <c r="E125" t="s">
        <v>352</v>
      </c>
      <c r="Z125" t="s">
        <v>17</v>
      </c>
      <c r="AA125" t="s">
        <v>419</v>
      </c>
      <c r="AB125" t="s">
        <v>420</v>
      </c>
    </row>
    <row r="126" spans="3:28">
      <c r="C126" t="s">
        <v>17</v>
      </c>
      <c r="D126" t="s">
        <v>353</v>
      </c>
      <c r="E126" t="s">
        <v>354</v>
      </c>
      <c r="Z126" t="s">
        <v>17</v>
      </c>
      <c r="AA126" t="s">
        <v>421</v>
      </c>
      <c r="AB126" t="s">
        <v>422</v>
      </c>
    </row>
    <row r="127" spans="3:28">
      <c r="C127" t="s">
        <v>17</v>
      </c>
      <c r="D127" t="s">
        <v>357</v>
      </c>
      <c r="E127" t="s">
        <v>358</v>
      </c>
      <c r="Z127" t="s">
        <v>17</v>
      </c>
      <c r="AA127" t="s">
        <v>423</v>
      </c>
      <c r="AB127" t="s">
        <v>424</v>
      </c>
    </row>
    <row r="128" spans="3:28">
      <c r="C128" t="s">
        <v>17</v>
      </c>
      <c r="D128" t="s">
        <v>361</v>
      </c>
      <c r="E128" t="s">
        <v>362</v>
      </c>
      <c r="Z128" t="s">
        <v>17</v>
      </c>
      <c r="AA128" t="s">
        <v>425</v>
      </c>
      <c r="AB128" t="s">
        <v>426</v>
      </c>
    </row>
    <row r="129" spans="3:28">
      <c r="C129" t="s">
        <v>17</v>
      </c>
      <c r="D129" t="s">
        <v>365</v>
      </c>
      <c r="E129" t="s">
        <v>366</v>
      </c>
      <c r="Z129" t="s">
        <v>17</v>
      </c>
      <c r="AA129" t="s">
        <v>427</v>
      </c>
      <c r="AB129" t="s">
        <v>428</v>
      </c>
    </row>
    <row r="130" spans="3:28">
      <c r="C130" t="s">
        <v>17</v>
      </c>
      <c r="D130" t="s">
        <v>367</v>
      </c>
      <c r="E130" t="s">
        <v>368</v>
      </c>
      <c r="Z130" t="s">
        <v>17</v>
      </c>
      <c r="AA130" t="s">
        <v>429</v>
      </c>
      <c r="AB130" t="s">
        <v>430</v>
      </c>
    </row>
    <row r="131" spans="3:28">
      <c r="C131" t="s">
        <v>17</v>
      </c>
      <c r="D131" t="s">
        <v>369</v>
      </c>
      <c r="E131" t="s">
        <v>370</v>
      </c>
      <c r="Z131" t="s">
        <v>17</v>
      </c>
      <c r="AA131" t="s">
        <v>914</v>
      </c>
      <c r="AB131" t="s">
        <v>915</v>
      </c>
    </row>
    <row r="132" spans="3:28">
      <c r="C132" t="s">
        <v>17</v>
      </c>
      <c r="D132" t="s">
        <v>373</v>
      </c>
      <c r="E132" t="s">
        <v>374</v>
      </c>
      <c r="Z132" t="s">
        <v>17</v>
      </c>
      <c r="AA132" t="s">
        <v>433</v>
      </c>
      <c r="AB132" t="s">
        <v>434</v>
      </c>
    </row>
    <row r="133" spans="3:28">
      <c r="C133" t="s">
        <v>17</v>
      </c>
      <c r="D133" t="s">
        <v>375</v>
      </c>
      <c r="E133" t="s">
        <v>376</v>
      </c>
      <c r="Z133" t="s">
        <v>17</v>
      </c>
      <c r="AA133" t="s">
        <v>435</v>
      </c>
      <c r="AB133" t="s">
        <v>436</v>
      </c>
    </row>
    <row r="134" spans="3:28">
      <c r="C134" t="s">
        <v>17</v>
      </c>
      <c r="D134" t="s">
        <v>377</v>
      </c>
      <c r="E134" t="s">
        <v>378</v>
      </c>
      <c r="Z134" t="s">
        <v>17</v>
      </c>
      <c r="AA134" t="s">
        <v>439</v>
      </c>
      <c r="AB134" t="s">
        <v>440</v>
      </c>
    </row>
    <row r="135" spans="3:28">
      <c r="C135" t="s">
        <v>17</v>
      </c>
      <c r="D135" t="s">
        <v>379</v>
      </c>
      <c r="E135" t="s">
        <v>380</v>
      </c>
      <c r="Z135" t="s">
        <v>17</v>
      </c>
      <c r="AA135" t="s">
        <v>441</v>
      </c>
      <c r="AB135" t="s">
        <v>442</v>
      </c>
    </row>
    <row r="136" spans="3:28">
      <c r="C136" t="s">
        <v>17</v>
      </c>
      <c r="D136" t="s">
        <v>898</v>
      </c>
      <c r="E136" t="s">
        <v>899</v>
      </c>
      <c r="Z136" t="s">
        <v>17</v>
      </c>
      <c r="AA136" t="s">
        <v>916</v>
      </c>
      <c r="AB136" t="s">
        <v>917</v>
      </c>
    </row>
    <row r="137" spans="3:28">
      <c r="C137" t="s">
        <v>17</v>
      </c>
      <c r="D137" t="s">
        <v>381</v>
      </c>
      <c r="E137" t="s">
        <v>382</v>
      </c>
      <c r="Z137" t="s">
        <v>17</v>
      </c>
      <c r="AA137" t="s">
        <v>443</v>
      </c>
      <c r="AB137" t="s">
        <v>444</v>
      </c>
    </row>
    <row r="138" spans="3:28">
      <c r="C138" t="s">
        <v>17</v>
      </c>
      <c r="D138" t="s">
        <v>383</v>
      </c>
      <c r="E138" t="s">
        <v>384</v>
      </c>
      <c r="Z138" t="s">
        <v>17</v>
      </c>
      <c r="AA138" t="s">
        <v>445</v>
      </c>
      <c r="AB138" t="s">
        <v>446</v>
      </c>
    </row>
    <row r="139" spans="3:28">
      <c r="C139" t="s">
        <v>17</v>
      </c>
      <c r="D139" t="s">
        <v>385</v>
      </c>
      <c r="E139" t="s">
        <v>386</v>
      </c>
      <c r="Z139" t="s">
        <v>17</v>
      </c>
      <c r="AA139" t="s">
        <v>449</v>
      </c>
      <c r="AB139" t="s">
        <v>450</v>
      </c>
    </row>
    <row r="140" spans="3:28">
      <c r="C140" t="s">
        <v>17</v>
      </c>
      <c r="D140" t="s">
        <v>389</v>
      </c>
      <c r="E140" t="s">
        <v>390</v>
      </c>
      <c r="Z140" t="s">
        <v>17</v>
      </c>
      <c r="AA140" t="s">
        <v>451</v>
      </c>
      <c r="AB140" t="s">
        <v>452</v>
      </c>
    </row>
    <row r="141" spans="3:28">
      <c r="C141" t="s">
        <v>17</v>
      </c>
      <c r="D141" t="s">
        <v>391</v>
      </c>
      <c r="E141" t="s">
        <v>392</v>
      </c>
      <c r="Z141" t="s">
        <v>17</v>
      </c>
      <c r="AA141" t="s">
        <v>453</v>
      </c>
      <c r="AB141" t="s">
        <v>454</v>
      </c>
    </row>
    <row r="142" spans="3:28">
      <c r="C142" t="s">
        <v>17</v>
      </c>
      <c r="D142" t="s">
        <v>393</v>
      </c>
      <c r="E142" t="s">
        <v>394</v>
      </c>
      <c r="Z142" t="s">
        <v>17</v>
      </c>
      <c r="AA142" t="s">
        <v>455</v>
      </c>
      <c r="AB142" t="s">
        <v>456</v>
      </c>
    </row>
    <row r="143" spans="3:28">
      <c r="C143" t="s">
        <v>17</v>
      </c>
      <c r="D143" t="s">
        <v>395</v>
      </c>
      <c r="E143" t="s">
        <v>396</v>
      </c>
      <c r="Z143" t="s">
        <v>17</v>
      </c>
      <c r="AA143" t="s">
        <v>459</v>
      </c>
      <c r="AB143" t="s">
        <v>460</v>
      </c>
    </row>
    <row r="144" spans="3:28">
      <c r="C144" t="s">
        <v>17</v>
      </c>
      <c r="D144" t="s">
        <v>397</v>
      </c>
      <c r="E144" t="s">
        <v>398</v>
      </c>
      <c r="Z144" t="s">
        <v>17</v>
      </c>
      <c r="AA144" t="s">
        <v>461</v>
      </c>
      <c r="AB144" t="s">
        <v>462</v>
      </c>
    </row>
    <row r="145" spans="3:28">
      <c r="C145" t="s">
        <v>17</v>
      </c>
      <c r="D145" t="s">
        <v>399</v>
      </c>
      <c r="E145" t="s">
        <v>400</v>
      </c>
      <c r="Z145" t="s">
        <v>17</v>
      </c>
      <c r="AA145" t="s">
        <v>463</v>
      </c>
      <c r="AB145" t="s">
        <v>464</v>
      </c>
    </row>
    <row r="146" spans="3:28">
      <c r="C146" t="s">
        <v>17</v>
      </c>
      <c r="D146" t="s">
        <v>403</v>
      </c>
      <c r="E146" t="s">
        <v>404</v>
      </c>
      <c r="Z146" t="s">
        <v>17</v>
      </c>
      <c r="AA146" t="s">
        <v>918</v>
      </c>
      <c r="AB146" t="s">
        <v>919</v>
      </c>
    </row>
    <row r="147" spans="3:28">
      <c r="C147" t="s">
        <v>17</v>
      </c>
      <c r="D147" t="s">
        <v>407</v>
      </c>
      <c r="E147" t="s">
        <v>408</v>
      </c>
      <c r="Z147" t="s">
        <v>17</v>
      </c>
      <c r="AA147" t="s">
        <v>465</v>
      </c>
      <c r="AB147" t="s">
        <v>466</v>
      </c>
    </row>
    <row r="148" spans="3:28">
      <c r="C148" t="s">
        <v>17</v>
      </c>
      <c r="D148" t="s">
        <v>409</v>
      </c>
      <c r="E148" t="s">
        <v>410</v>
      </c>
      <c r="Z148" t="s">
        <v>17</v>
      </c>
      <c r="AA148" t="s">
        <v>467</v>
      </c>
      <c r="AB148" t="s">
        <v>468</v>
      </c>
    </row>
    <row r="149" spans="3:28">
      <c r="C149" t="s">
        <v>17</v>
      </c>
      <c r="D149" t="s">
        <v>411</v>
      </c>
      <c r="E149" t="s">
        <v>412</v>
      </c>
      <c r="Z149" t="s">
        <v>17</v>
      </c>
      <c r="AA149" t="s">
        <v>471</v>
      </c>
      <c r="AB149" t="s">
        <v>472</v>
      </c>
    </row>
    <row r="150" spans="3:28">
      <c r="C150" t="s">
        <v>17</v>
      </c>
      <c r="D150" t="s">
        <v>413</v>
      </c>
      <c r="E150" t="s">
        <v>414</v>
      </c>
      <c r="Z150" t="s">
        <v>17</v>
      </c>
      <c r="AA150" t="s">
        <v>473</v>
      </c>
      <c r="AB150" t="s">
        <v>474</v>
      </c>
    </row>
    <row r="151" spans="3:28">
      <c r="C151" t="s">
        <v>17</v>
      </c>
      <c r="D151" t="s">
        <v>910</v>
      </c>
      <c r="E151" t="s">
        <v>911</v>
      </c>
      <c r="Z151" t="s">
        <v>17</v>
      </c>
      <c r="AA151" t="s">
        <v>477</v>
      </c>
      <c r="AB151" t="s">
        <v>478</v>
      </c>
    </row>
    <row r="152" spans="3:28">
      <c r="C152" t="s">
        <v>17</v>
      </c>
      <c r="D152" t="s">
        <v>415</v>
      </c>
      <c r="E152" t="s">
        <v>416</v>
      </c>
      <c r="Z152" t="s">
        <v>17</v>
      </c>
      <c r="AA152" t="s">
        <v>479</v>
      </c>
      <c r="AB152" t="s">
        <v>480</v>
      </c>
    </row>
    <row r="153" spans="3:28">
      <c r="C153" t="s">
        <v>17</v>
      </c>
      <c r="D153" t="s">
        <v>419</v>
      </c>
      <c r="E153" t="s">
        <v>420</v>
      </c>
      <c r="Z153" t="s">
        <v>17</v>
      </c>
      <c r="AA153" t="s">
        <v>483</v>
      </c>
      <c r="AB153" t="s">
        <v>484</v>
      </c>
    </row>
    <row r="154" spans="3:28">
      <c r="C154" t="s">
        <v>17</v>
      </c>
      <c r="D154" t="s">
        <v>421</v>
      </c>
      <c r="E154" t="s">
        <v>422</v>
      </c>
      <c r="Y154" t="s">
        <v>43</v>
      </c>
      <c r="Z154" t="s">
        <v>43</v>
      </c>
      <c r="AA154" s="20" t="s">
        <v>21</v>
      </c>
      <c r="AB154" s="20" t="s">
        <v>22</v>
      </c>
    </row>
    <row r="155" spans="3:28">
      <c r="C155" t="s">
        <v>17</v>
      </c>
      <c r="D155" t="s">
        <v>423</v>
      </c>
      <c r="E155" t="s">
        <v>424</v>
      </c>
      <c r="Y155" s="20"/>
      <c r="Z155" t="s">
        <v>43</v>
      </c>
      <c r="AA155" s="20" t="s">
        <v>31</v>
      </c>
      <c r="AB155" s="20" t="s">
        <v>32</v>
      </c>
    </row>
    <row r="156" spans="3:28">
      <c r="C156" t="s">
        <v>17</v>
      </c>
      <c r="D156" t="s">
        <v>425</v>
      </c>
      <c r="E156" t="s">
        <v>426</v>
      </c>
      <c r="Y156" s="20"/>
      <c r="Z156" t="s">
        <v>43</v>
      </c>
      <c r="AA156" s="20" t="s">
        <v>69</v>
      </c>
      <c r="AB156" s="20" t="s">
        <v>70</v>
      </c>
    </row>
    <row r="157" spans="3:28">
      <c r="C157" t="s">
        <v>17</v>
      </c>
      <c r="D157" t="s">
        <v>427</v>
      </c>
      <c r="E157" t="s">
        <v>428</v>
      </c>
      <c r="Y157" s="20"/>
      <c r="Z157" t="s">
        <v>43</v>
      </c>
      <c r="AA157" s="20" t="s">
        <v>119</v>
      </c>
      <c r="AB157" s="20" t="s">
        <v>120</v>
      </c>
    </row>
    <row r="158" spans="3:28">
      <c r="C158" t="s">
        <v>17</v>
      </c>
      <c r="D158" t="s">
        <v>429</v>
      </c>
      <c r="E158" t="s">
        <v>430</v>
      </c>
      <c r="Y158" s="20"/>
      <c r="Z158" t="s">
        <v>43</v>
      </c>
      <c r="AA158" s="20" t="s">
        <v>131</v>
      </c>
      <c r="AB158" s="20" t="s">
        <v>132</v>
      </c>
    </row>
    <row r="159" spans="3:28">
      <c r="C159" t="s">
        <v>17</v>
      </c>
      <c r="D159" t="s">
        <v>914</v>
      </c>
      <c r="E159" t="s">
        <v>915</v>
      </c>
      <c r="Y159" s="20"/>
      <c r="Z159" t="s">
        <v>43</v>
      </c>
      <c r="AA159" s="20" t="s">
        <v>143</v>
      </c>
      <c r="AB159" s="20" t="s">
        <v>144</v>
      </c>
    </row>
    <row r="160" spans="3:28">
      <c r="C160" t="s">
        <v>17</v>
      </c>
      <c r="D160" t="s">
        <v>433</v>
      </c>
      <c r="E160" t="s">
        <v>434</v>
      </c>
      <c r="Y160" s="20"/>
      <c r="Z160" t="s">
        <v>43</v>
      </c>
      <c r="AA160" s="20" t="s">
        <v>155</v>
      </c>
      <c r="AB160" s="20" t="s">
        <v>156</v>
      </c>
    </row>
    <row r="161" spans="3:28">
      <c r="C161" t="s">
        <v>17</v>
      </c>
      <c r="D161" t="s">
        <v>435</v>
      </c>
      <c r="E161" t="s">
        <v>436</v>
      </c>
      <c r="Y161" s="20"/>
      <c r="Z161" t="s">
        <v>43</v>
      </c>
      <c r="AA161" s="20" t="s">
        <v>171</v>
      </c>
      <c r="AB161" s="20" t="s">
        <v>172</v>
      </c>
    </row>
    <row r="162" spans="3:28">
      <c r="C162" t="s">
        <v>17</v>
      </c>
      <c r="D162" t="s">
        <v>439</v>
      </c>
      <c r="E162" t="s">
        <v>440</v>
      </c>
      <c r="Y162" s="20"/>
      <c r="Z162" t="s">
        <v>43</v>
      </c>
      <c r="AA162" s="20" t="s">
        <v>199</v>
      </c>
      <c r="AB162" s="20" t="s">
        <v>200</v>
      </c>
    </row>
    <row r="163" spans="3:28">
      <c r="C163" t="s">
        <v>17</v>
      </c>
      <c r="D163" t="s">
        <v>441</v>
      </c>
      <c r="E163" t="s">
        <v>442</v>
      </c>
      <c r="Y163" s="20"/>
      <c r="Z163" t="s">
        <v>43</v>
      </c>
      <c r="AA163" s="20" t="s">
        <v>207</v>
      </c>
      <c r="AB163" s="20" t="s">
        <v>208</v>
      </c>
    </row>
    <row r="164" spans="3:28">
      <c r="C164" t="s">
        <v>17</v>
      </c>
      <c r="D164" t="s">
        <v>916</v>
      </c>
      <c r="E164" t="s">
        <v>917</v>
      </c>
      <c r="Y164" s="20"/>
      <c r="Z164" t="s">
        <v>43</v>
      </c>
      <c r="AA164" s="20" t="s">
        <v>221</v>
      </c>
      <c r="AB164" s="20" t="s">
        <v>222</v>
      </c>
    </row>
    <row r="165" spans="3:28">
      <c r="C165" t="s">
        <v>17</v>
      </c>
      <c r="D165" t="s">
        <v>443</v>
      </c>
      <c r="E165" t="s">
        <v>444</v>
      </c>
      <c r="Y165" s="20"/>
      <c r="Z165" t="s">
        <v>43</v>
      </c>
      <c r="AA165" s="20" t="s">
        <v>223</v>
      </c>
      <c r="AB165" s="20" t="s">
        <v>224</v>
      </c>
    </row>
    <row r="166" spans="3:28">
      <c r="C166" t="s">
        <v>17</v>
      </c>
      <c r="D166" t="s">
        <v>445</v>
      </c>
      <c r="E166" t="s">
        <v>446</v>
      </c>
      <c r="Y166" s="20"/>
      <c r="Z166" t="s">
        <v>43</v>
      </c>
      <c r="AA166" s="20" t="s">
        <v>229</v>
      </c>
      <c r="AB166" s="20" t="s">
        <v>230</v>
      </c>
    </row>
    <row r="167" spans="3:28">
      <c r="C167" t="s">
        <v>17</v>
      </c>
      <c r="D167" t="s">
        <v>449</v>
      </c>
      <c r="E167" t="s">
        <v>450</v>
      </c>
      <c r="Y167" s="20"/>
      <c r="Z167" t="s">
        <v>43</v>
      </c>
      <c r="AA167" s="20" t="s">
        <v>233</v>
      </c>
      <c r="AB167" s="20" t="s">
        <v>234</v>
      </c>
    </row>
    <row r="168" spans="3:28">
      <c r="C168" t="s">
        <v>17</v>
      </c>
      <c r="D168" t="s">
        <v>451</v>
      </c>
      <c r="E168" t="s">
        <v>452</v>
      </c>
      <c r="Y168" s="20"/>
      <c r="Z168" t="s">
        <v>43</v>
      </c>
      <c r="AA168" s="20" t="s">
        <v>235</v>
      </c>
      <c r="AB168" s="20" t="s">
        <v>236</v>
      </c>
    </row>
    <row r="169" spans="3:28">
      <c r="C169" t="s">
        <v>17</v>
      </c>
      <c r="D169" t="s">
        <v>453</v>
      </c>
      <c r="E169" t="s">
        <v>454</v>
      </c>
      <c r="Y169" s="20"/>
      <c r="Z169" t="s">
        <v>43</v>
      </c>
      <c r="AA169" s="20" t="s">
        <v>239</v>
      </c>
      <c r="AB169" s="20" t="s">
        <v>240</v>
      </c>
    </row>
    <row r="170" spans="3:28">
      <c r="C170" t="s">
        <v>17</v>
      </c>
      <c r="D170" t="s">
        <v>455</v>
      </c>
      <c r="E170" t="s">
        <v>456</v>
      </c>
      <c r="Y170" s="20"/>
      <c r="Z170" t="s">
        <v>43</v>
      </c>
      <c r="AA170" s="20" t="s">
        <v>247</v>
      </c>
      <c r="AB170" s="20" t="s">
        <v>248</v>
      </c>
    </row>
    <row r="171" spans="3:28">
      <c r="C171" t="s">
        <v>17</v>
      </c>
      <c r="D171" t="s">
        <v>459</v>
      </c>
      <c r="E171" t="s">
        <v>460</v>
      </c>
      <c r="Y171" s="20"/>
      <c r="Z171" t="s">
        <v>43</v>
      </c>
      <c r="AA171" s="20" t="s">
        <v>251</v>
      </c>
      <c r="AB171" s="20" t="s">
        <v>252</v>
      </c>
    </row>
    <row r="172" spans="3:28">
      <c r="C172" t="s">
        <v>17</v>
      </c>
      <c r="D172" t="s">
        <v>461</v>
      </c>
      <c r="E172" t="s">
        <v>462</v>
      </c>
      <c r="Y172" s="20"/>
      <c r="Z172" t="s">
        <v>43</v>
      </c>
      <c r="AA172" s="20" t="s">
        <v>257</v>
      </c>
      <c r="AB172" s="20" t="s">
        <v>258</v>
      </c>
    </row>
    <row r="173" spans="3:28">
      <c r="C173" t="s">
        <v>17</v>
      </c>
      <c r="D173" t="s">
        <v>463</v>
      </c>
      <c r="E173" t="s">
        <v>464</v>
      </c>
      <c r="Y173" s="20"/>
      <c r="Z173" t="s">
        <v>43</v>
      </c>
      <c r="AA173" s="20" t="s">
        <v>259</v>
      </c>
      <c r="AB173" s="20" t="s">
        <v>260</v>
      </c>
    </row>
    <row r="174" spans="3:28">
      <c r="C174" t="s">
        <v>17</v>
      </c>
      <c r="D174" t="s">
        <v>918</v>
      </c>
      <c r="E174" t="s">
        <v>919</v>
      </c>
      <c r="Y174" s="20"/>
      <c r="Z174" t="s">
        <v>43</v>
      </c>
      <c r="AA174" s="20" t="s">
        <v>269</v>
      </c>
      <c r="AB174" s="20" t="s">
        <v>270</v>
      </c>
    </row>
    <row r="175" spans="3:28">
      <c r="C175" t="s">
        <v>17</v>
      </c>
      <c r="D175" t="s">
        <v>465</v>
      </c>
      <c r="E175" t="s">
        <v>466</v>
      </c>
      <c r="Y175" s="20"/>
      <c r="Z175" t="s">
        <v>43</v>
      </c>
      <c r="AA175" s="20" t="s">
        <v>277</v>
      </c>
      <c r="AB175" s="20" t="s">
        <v>278</v>
      </c>
    </row>
    <row r="176" spans="3:28">
      <c r="C176" t="s">
        <v>17</v>
      </c>
      <c r="D176" t="s">
        <v>467</v>
      </c>
      <c r="E176" t="s">
        <v>468</v>
      </c>
      <c r="Y176" s="20"/>
      <c r="Z176" t="s">
        <v>43</v>
      </c>
      <c r="AA176" s="20" t="s">
        <v>293</v>
      </c>
      <c r="AB176" s="20" t="s">
        <v>294</v>
      </c>
    </row>
    <row r="177" spans="2:28">
      <c r="C177" t="s">
        <v>17</v>
      </c>
      <c r="D177" t="s">
        <v>471</v>
      </c>
      <c r="E177" t="s">
        <v>472</v>
      </c>
      <c r="Y177" s="20"/>
      <c r="Z177" t="s">
        <v>43</v>
      </c>
      <c r="AA177" s="20" t="s">
        <v>313</v>
      </c>
      <c r="AB177" s="20" t="s">
        <v>314</v>
      </c>
    </row>
    <row r="178" spans="2:28">
      <c r="C178" t="s">
        <v>17</v>
      </c>
      <c r="D178" t="s">
        <v>473</v>
      </c>
      <c r="E178" t="s">
        <v>474</v>
      </c>
      <c r="Y178" s="20"/>
      <c r="Z178" t="s">
        <v>43</v>
      </c>
      <c r="AA178" s="20" t="s">
        <v>325</v>
      </c>
      <c r="AB178" s="20" t="s">
        <v>326</v>
      </c>
    </row>
    <row r="179" spans="2:28">
      <c r="C179" t="s">
        <v>17</v>
      </c>
      <c r="D179" t="s">
        <v>477</v>
      </c>
      <c r="E179" t="s">
        <v>478</v>
      </c>
      <c r="Y179" s="20"/>
      <c r="Z179" t="s">
        <v>43</v>
      </c>
      <c r="AA179" s="20" t="s">
        <v>367</v>
      </c>
      <c r="AB179" s="20" t="s">
        <v>368</v>
      </c>
    </row>
    <row r="180" spans="2:28">
      <c r="C180" t="s">
        <v>17</v>
      </c>
      <c r="D180" t="s">
        <v>479</v>
      </c>
      <c r="E180" t="s">
        <v>480</v>
      </c>
      <c r="Y180" s="20"/>
      <c r="Z180" t="s">
        <v>43</v>
      </c>
      <c r="AA180" s="20" t="s">
        <v>373</v>
      </c>
      <c r="AB180" s="20" t="s">
        <v>374</v>
      </c>
    </row>
    <row r="181" spans="2:28">
      <c r="C181" t="s">
        <v>17</v>
      </c>
      <c r="D181" t="s">
        <v>483</v>
      </c>
      <c r="E181" t="s">
        <v>484</v>
      </c>
      <c r="Y181" s="20"/>
      <c r="Z181" t="s">
        <v>43</v>
      </c>
      <c r="AA181" s="20" t="s">
        <v>409</v>
      </c>
      <c r="AB181" s="20" t="s">
        <v>410</v>
      </c>
    </row>
    <row r="182" spans="2:28">
      <c r="B182" t="s">
        <v>57</v>
      </c>
      <c r="C182" t="s">
        <v>57</v>
      </c>
      <c r="D182" t="s">
        <v>57</v>
      </c>
      <c r="E182" t="s">
        <v>58</v>
      </c>
      <c r="Y182" s="20"/>
      <c r="Z182" t="s">
        <v>43</v>
      </c>
      <c r="AA182" s="20" t="s">
        <v>427</v>
      </c>
      <c r="AB182" s="20" t="s">
        <v>428</v>
      </c>
    </row>
    <row r="183" spans="2:28">
      <c r="C183" t="s">
        <v>57</v>
      </c>
      <c r="D183" s="20" t="s">
        <v>183</v>
      </c>
      <c r="E183" s="20" t="s">
        <v>184</v>
      </c>
      <c r="Y183" s="20"/>
      <c r="Z183" t="s">
        <v>43</v>
      </c>
      <c r="AA183" s="20" t="s">
        <v>441</v>
      </c>
      <c r="AB183" s="20" t="s">
        <v>442</v>
      </c>
    </row>
    <row r="184" spans="2:28">
      <c r="C184" t="s">
        <v>57</v>
      </c>
      <c r="D184" s="20" t="s">
        <v>187</v>
      </c>
      <c r="E184" s="20" t="s">
        <v>188</v>
      </c>
      <c r="Y184" s="20"/>
      <c r="Z184" t="s">
        <v>43</v>
      </c>
      <c r="AA184" s="20" t="s">
        <v>449</v>
      </c>
      <c r="AB184" s="20" t="s">
        <v>450</v>
      </c>
    </row>
    <row r="185" spans="2:28">
      <c r="C185" t="s">
        <v>57</v>
      </c>
      <c r="D185" s="20" t="s">
        <v>287</v>
      </c>
      <c r="E185" s="20" t="s">
        <v>288</v>
      </c>
      <c r="Y185" s="20"/>
      <c r="Z185" t="s">
        <v>43</v>
      </c>
      <c r="AA185" s="20" t="s">
        <v>451</v>
      </c>
      <c r="AB185" s="20" t="s">
        <v>452</v>
      </c>
    </row>
    <row r="186" spans="2:28">
      <c r="C186" t="s">
        <v>57</v>
      </c>
      <c r="D186" s="20" t="s">
        <v>291</v>
      </c>
      <c r="E186" s="20" t="s">
        <v>292</v>
      </c>
      <c r="Y186" s="20"/>
      <c r="Z186" t="s">
        <v>43</v>
      </c>
      <c r="AA186" s="20" t="s">
        <v>463</v>
      </c>
      <c r="AB186" s="20" t="s">
        <v>464</v>
      </c>
    </row>
    <row r="187" spans="2:28">
      <c r="C187" t="s">
        <v>57</v>
      </c>
      <c r="D187" s="20" t="s">
        <v>297</v>
      </c>
      <c r="E187" s="20" t="s">
        <v>298</v>
      </c>
      <c r="Y187" t="s">
        <v>33</v>
      </c>
      <c r="Z187" t="s">
        <v>33</v>
      </c>
      <c r="AA187" s="20" t="s">
        <v>61</v>
      </c>
      <c r="AB187" s="20" t="s">
        <v>62</v>
      </c>
    </row>
    <row r="188" spans="2:28">
      <c r="C188" t="s">
        <v>57</v>
      </c>
      <c r="D188" s="20" t="s">
        <v>341</v>
      </c>
      <c r="E188" s="20" t="s">
        <v>342</v>
      </c>
      <c r="Z188" t="s">
        <v>33</v>
      </c>
      <c r="AA188" s="20" t="s">
        <v>77</v>
      </c>
      <c r="AB188" s="20" t="s">
        <v>78</v>
      </c>
    </row>
    <row r="189" spans="2:28">
      <c r="C189" t="s">
        <v>57</v>
      </c>
      <c r="D189" s="20" t="s">
        <v>347</v>
      </c>
      <c r="E189" s="20" t="s">
        <v>348</v>
      </c>
      <c r="Z189" t="s">
        <v>33</v>
      </c>
      <c r="AA189" s="20" t="s">
        <v>141</v>
      </c>
      <c r="AB189" s="20" t="s">
        <v>142</v>
      </c>
    </row>
    <row r="190" spans="2:28">
      <c r="C190" t="s">
        <v>57</v>
      </c>
      <c r="D190" s="20" t="s">
        <v>349</v>
      </c>
      <c r="E190" s="20" t="s">
        <v>350</v>
      </c>
      <c r="Z190" t="s">
        <v>33</v>
      </c>
      <c r="AA190" s="20" t="s">
        <v>145</v>
      </c>
      <c r="AB190" s="20" t="s">
        <v>146</v>
      </c>
    </row>
    <row r="191" spans="2:28">
      <c r="C191" t="s">
        <v>57</v>
      </c>
      <c r="D191" s="20" t="s">
        <v>379</v>
      </c>
      <c r="E191" s="20" t="s">
        <v>380</v>
      </c>
      <c r="Z191" t="s">
        <v>33</v>
      </c>
      <c r="AA191" s="20" t="s">
        <v>167</v>
      </c>
      <c r="AB191" s="20" t="s">
        <v>168</v>
      </c>
    </row>
    <row r="192" spans="2:28">
      <c r="B192" t="s">
        <v>73</v>
      </c>
      <c r="C192" t="s">
        <v>73</v>
      </c>
      <c r="D192" t="s">
        <v>73</v>
      </c>
      <c r="E192" t="s">
        <v>74</v>
      </c>
      <c r="Z192" t="s">
        <v>33</v>
      </c>
      <c r="AA192" s="20" t="s">
        <v>183</v>
      </c>
      <c r="AB192" s="20" t="s">
        <v>184</v>
      </c>
    </row>
    <row r="193" spans="2:28">
      <c r="C193" t="s">
        <v>73</v>
      </c>
      <c r="D193" s="20" t="s">
        <v>61</v>
      </c>
      <c r="E193" s="20" t="s">
        <v>62</v>
      </c>
      <c r="Z193" t="s">
        <v>33</v>
      </c>
      <c r="AA193" s="20" t="s">
        <v>187</v>
      </c>
      <c r="AB193" s="20" t="s">
        <v>188</v>
      </c>
    </row>
    <row r="194" spans="2:28">
      <c r="C194" t="s">
        <v>73</v>
      </c>
      <c r="D194" s="20" t="s">
        <v>141</v>
      </c>
      <c r="E194" s="20" t="s">
        <v>142</v>
      </c>
      <c r="Z194" t="s">
        <v>33</v>
      </c>
      <c r="AA194" s="20" t="s">
        <v>195</v>
      </c>
      <c r="AB194" s="20" t="s">
        <v>196</v>
      </c>
    </row>
    <row r="195" spans="2:28">
      <c r="C195" t="s">
        <v>73</v>
      </c>
      <c r="D195" s="20" t="s">
        <v>145</v>
      </c>
      <c r="E195" s="20" t="s">
        <v>146</v>
      </c>
      <c r="Z195" t="s">
        <v>33</v>
      </c>
      <c r="AA195" s="20" t="s">
        <v>211</v>
      </c>
      <c r="AB195" s="20" t="s">
        <v>212</v>
      </c>
    </row>
    <row r="196" spans="2:28">
      <c r="C196" t="s">
        <v>73</v>
      </c>
      <c r="D196" s="20" t="s">
        <v>211</v>
      </c>
      <c r="E196" s="20" t="s">
        <v>212</v>
      </c>
      <c r="Z196" t="s">
        <v>33</v>
      </c>
      <c r="AA196" s="20" t="s">
        <v>241</v>
      </c>
      <c r="AB196" s="20" t="s">
        <v>242</v>
      </c>
    </row>
    <row r="197" spans="2:28">
      <c r="C197" t="s">
        <v>73</v>
      </c>
      <c r="D197" s="20" t="s">
        <v>243</v>
      </c>
      <c r="E197" s="20" t="s">
        <v>244</v>
      </c>
      <c r="Z197" t="s">
        <v>33</v>
      </c>
      <c r="AA197" s="20" t="s">
        <v>243</v>
      </c>
      <c r="AB197" s="20" t="s">
        <v>244</v>
      </c>
    </row>
    <row r="198" spans="2:28">
      <c r="C198" t="s">
        <v>73</v>
      </c>
      <c r="D198" s="20" t="s">
        <v>303</v>
      </c>
      <c r="E198" s="20" t="s">
        <v>304</v>
      </c>
      <c r="Z198" t="s">
        <v>33</v>
      </c>
      <c r="AA198" s="20" t="s">
        <v>287</v>
      </c>
      <c r="AB198" s="20" t="s">
        <v>288</v>
      </c>
    </row>
    <row r="199" spans="2:28">
      <c r="C199" t="s">
        <v>73</v>
      </c>
      <c r="D199" s="20" t="s">
        <v>327</v>
      </c>
      <c r="E199" s="20" t="s">
        <v>328</v>
      </c>
      <c r="Z199" t="s">
        <v>33</v>
      </c>
      <c r="AA199" s="20" t="s">
        <v>291</v>
      </c>
      <c r="AB199" s="20" t="s">
        <v>292</v>
      </c>
    </row>
    <row r="200" spans="2:28">
      <c r="C200" t="s">
        <v>73</v>
      </c>
      <c r="D200" s="20" t="s">
        <v>353</v>
      </c>
      <c r="E200" s="20" t="s">
        <v>354</v>
      </c>
      <c r="Z200" t="s">
        <v>33</v>
      </c>
      <c r="AA200" s="20" t="s">
        <v>297</v>
      </c>
      <c r="AB200" s="20" t="s">
        <v>298</v>
      </c>
    </row>
    <row r="201" spans="2:28">
      <c r="C201" t="s">
        <v>73</v>
      </c>
      <c r="D201" s="20" t="s">
        <v>407</v>
      </c>
      <c r="E201" s="20" t="s">
        <v>408</v>
      </c>
      <c r="Z201" t="s">
        <v>33</v>
      </c>
      <c r="AA201" s="20" t="s">
        <v>303</v>
      </c>
      <c r="AB201" s="20" t="s">
        <v>304</v>
      </c>
    </row>
    <row r="202" spans="2:28">
      <c r="C202" t="s">
        <v>73</v>
      </c>
      <c r="D202" s="20" t="s">
        <v>421</v>
      </c>
      <c r="E202" s="20" t="s">
        <v>422</v>
      </c>
      <c r="Z202" t="s">
        <v>33</v>
      </c>
      <c r="AA202" s="20" t="s">
        <v>319</v>
      </c>
      <c r="AB202" s="20" t="s">
        <v>320</v>
      </c>
    </row>
    <row r="203" spans="2:28">
      <c r="C203" t="s">
        <v>73</v>
      </c>
      <c r="D203" s="20" t="s">
        <v>435</v>
      </c>
      <c r="E203" s="20" t="s">
        <v>436</v>
      </c>
      <c r="Z203" t="s">
        <v>33</v>
      </c>
      <c r="AA203" s="20" t="s">
        <v>327</v>
      </c>
      <c r="AB203" s="20" t="s">
        <v>328</v>
      </c>
    </row>
    <row r="204" spans="2:28">
      <c r="B204" t="s">
        <v>81</v>
      </c>
      <c r="C204" t="s">
        <v>81</v>
      </c>
      <c r="D204" t="s">
        <v>81</v>
      </c>
      <c r="E204" t="s">
        <v>82</v>
      </c>
      <c r="Z204" t="s">
        <v>33</v>
      </c>
      <c r="AA204" s="20" t="s">
        <v>341</v>
      </c>
      <c r="AB204" s="20" t="s">
        <v>342</v>
      </c>
    </row>
    <row r="205" spans="2:28">
      <c r="C205" t="s">
        <v>81</v>
      </c>
      <c r="D205" s="20" t="s">
        <v>21</v>
      </c>
      <c r="E205" s="20" t="s">
        <v>22</v>
      </c>
      <c r="Z205" t="s">
        <v>33</v>
      </c>
      <c r="AA205" s="20" t="s">
        <v>347</v>
      </c>
      <c r="AB205" s="20" t="s">
        <v>348</v>
      </c>
    </row>
    <row r="206" spans="2:28">
      <c r="C206" t="s">
        <v>81</v>
      </c>
      <c r="D206" s="20" t="s">
        <v>31</v>
      </c>
      <c r="E206" s="20" t="s">
        <v>32</v>
      </c>
      <c r="Z206" t="s">
        <v>33</v>
      </c>
      <c r="AA206" s="20" t="s">
        <v>349</v>
      </c>
      <c r="AB206" s="20" t="s">
        <v>350</v>
      </c>
    </row>
    <row r="207" spans="2:28">
      <c r="C207" t="s">
        <v>81</v>
      </c>
      <c r="D207" s="20" t="s">
        <v>69</v>
      </c>
      <c r="E207" s="20" t="s">
        <v>70</v>
      </c>
      <c r="Z207" t="s">
        <v>33</v>
      </c>
      <c r="AA207" s="20" t="s">
        <v>353</v>
      </c>
      <c r="AB207" s="20" t="s">
        <v>354</v>
      </c>
    </row>
    <row r="208" spans="2:28">
      <c r="C208" t="s">
        <v>81</v>
      </c>
      <c r="D208" s="20" t="s">
        <v>119</v>
      </c>
      <c r="E208" s="20" t="s">
        <v>120</v>
      </c>
      <c r="Z208" t="s">
        <v>33</v>
      </c>
      <c r="AA208" s="20" t="s">
        <v>379</v>
      </c>
      <c r="AB208" s="20" t="s">
        <v>380</v>
      </c>
    </row>
    <row r="209" spans="3:28">
      <c r="C209" t="s">
        <v>81</v>
      </c>
      <c r="D209" s="20" t="s">
        <v>131</v>
      </c>
      <c r="E209" s="20" t="s">
        <v>132</v>
      </c>
      <c r="Z209" t="s">
        <v>33</v>
      </c>
      <c r="AA209" s="20" t="s">
        <v>381</v>
      </c>
      <c r="AB209" s="20" t="s">
        <v>382</v>
      </c>
    </row>
    <row r="210" spans="3:28">
      <c r="C210" t="s">
        <v>81</v>
      </c>
      <c r="D210" s="20" t="s">
        <v>143</v>
      </c>
      <c r="E210" s="20" t="s">
        <v>144</v>
      </c>
      <c r="Z210" t="s">
        <v>33</v>
      </c>
      <c r="AA210" s="20" t="s">
        <v>389</v>
      </c>
      <c r="AB210" s="20" t="s">
        <v>390</v>
      </c>
    </row>
    <row r="211" spans="3:28">
      <c r="C211" t="s">
        <v>81</v>
      </c>
      <c r="D211" s="20" t="s">
        <v>155</v>
      </c>
      <c r="E211" s="20" t="s">
        <v>156</v>
      </c>
      <c r="Z211" t="s">
        <v>33</v>
      </c>
      <c r="AA211" s="20" t="s">
        <v>393</v>
      </c>
      <c r="AB211" s="20" t="s">
        <v>394</v>
      </c>
    </row>
    <row r="212" spans="3:28">
      <c r="C212" t="s">
        <v>81</v>
      </c>
      <c r="D212" s="20" t="s">
        <v>171</v>
      </c>
      <c r="E212" s="20" t="s">
        <v>172</v>
      </c>
      <c r="Z212" t="s">
        <v>33</v>
      </c>
      <c r="AA212" s="20" t="s">
        <v>407</v>
      </c>
      <c r="AB212" s="20" t="s">
        <v>408</v>
      </c>
    </row>
    <row r="213" spans="3:28">
      <c r="C213" t="s">
        <v>81</v>
      </c>
      <c r="D213" s="20" t="s">
        <v>199</v>
      </c>
      <c r="E213" s="20" t="s">
        <v>200</v>
      </c>
      <c r="Z213" t="s">
        <v>33</v>
      </c>
      <c r="AA213" s="20" t="s">
        <v>413</v>
      </c>
      <c r="AB213" s="20" t="s">
        <v>414</v>
      </c>
    </row>
    <row r="214" spans="3:28">
      <c r="C214" t="s">
        <v>81</v>
      </c>
      <c r="D214" s="20" t="s">
        <v>207</v>
      </c>
      <c r="E214" s="20" t="s">
        <v>208</v>
      </c>
      <c r="Z214" t="s">
        <v>33</v>
      </c>
      <c r="AA214" s="20" t="s">
        <v>419</v>
      </c>
      <c r="AB214" s="20" t="s">
        <v>420</v>
      </c>
    </row>
    <row r="215" spans="3:28">
      <c r="C215" t="s">
        <v>81</v>
      </c>
      <c r="D215" s="20" t="s">
        <v>221</v>
      </c>
      <c r="E215" s="20" t="s">
        <v>222</v>
      </c>
      <c r="Z215" t="s">
        <v>33</v>
      </c>
      <c r="AA215" s="20" t="s">
        <v>421</v>
      </c>
      <c r="AB215" s="20" t="s">
        <v>422</v>
      </c>
    </row>
    <row r="216" spans="3:28">
      <c r="C216" t="s">
        <v>81</v>
      </c>
      <c r="D216" s="20" t="s">
        <v>223</v>
      </c>
      <c r="E216" s="20" t="s">
        <v>224</v>
      </c>
      <c r="Z216" t="s">
        <v>33</v>
      </c>
      <c r="AA216" s="20" t="s">
        <v>433</v>
      </c>
      <c r="AB216" s="20" t="s">
        <v>434</v>
      </c>
    </row>
    <row r="217" spans="3:28">
      <c r="C217" t="s">
        <v>81</v>
      </c>
      <c r="D217" s="20" t="s">
        <v>229</v>
      </c>
      <c r="E217" s="20" t="s">
        <v>230</v>
      </c>
      <c r="Z217" t="s">
        <v>33</v>
      </c>
      <c r="AA217" s="20" t="s">
        <v>435</v>
      </c>
      <c r="AB217" s="20" t="s">
        <v>436</v>
      </c>
    </row>
    <row r="218" spans="3:28">
      <c r="C218" t="s">
        <v>81</v>
      </c>
      <c r="D218" s="20" t="s">
        <v>233</v>
      </c>
      <c r="E218" s="20" t="s">
        <v>234</v>
      </c>
      <c r="Z218" t="s">
        <v>33</v>
      </c>
      <c r="AA218" s="20" t="s">
        <v>445</v>
      </c>
      <c r="AB218" s="20" t="s">
        <v>446</v>
      </c>
    </row>
    <row r="219" spans="3:28">
      <c r="C219" t="s">
        <v>81</v>
      </c>
      <c r="D219" s="20" t="s">
        <v>235</v>
      </c>
      <c r="E219" s="20" t="s">
        <v>236</v>
      </c>
      <c r="Z219" t="s">
        <v>33</v>
      </c>
      <c r="AA219" s="20" t="s">
        <v>455</v>
      </c>
      <c r="AB219" s="20" t="s">
        <v>456</v>
      </c>
    </row>
    <row r="220" spans="3:28">
      <c r="C220" t="s">
        <v>81</v>
      </c>
      <c r="D220" s="20" t="s">
        <v>239</v>
      </c>
      <c r="E220" s="20" t="s">
        <v>240</v>
      </c>
      <c r="Z220" t="s">
        <v>33</v>
      </c>
      <c r="AA220" s="20" t="s">
        <v>477</v>
      </c>
      <c r="AB220" s="20" t="s">
        <v>478</v>
      </c>
    </row>
    <row r="221" spans="3:28">
      <c r="C221" t="s">
        <v>81</v>
      </c>
      <c r="D221" s="20" t="s">
        <v>247</v>
      </c>
      <c r="E221" s="20" t="s">
        <v>248</v>
      </c>
      <c r="Z221" t="s">
        <v>33</v>
      </c>
      <c r="AA221" s="20" t="s">
        <v>479</v>
      </c>
      <c r="AB221" s="20" t="s">
        <v>480</v>
      </c>
    </row>
    <row r="222" spans="3:28">
      <c r="C222" t="s">
        <v>81</v>
      </c>
      <c r="D222" s="20" t="s">
        <v>251</v>
      </c>
      <c r="E222" s="20" t="s">
        <v>252</v>
      </c>
      <c r="Y222" t="s">
        <v>23</v>
      </c>
      <c r="Z222" t="s">
        <v>23</v>
      </c>
      <c r="AA222" s="20" t="s">
        <v>41</v>
      </c>
      <c r="AB222" s="20" t="s">
        <v>42</v>
      </c>
    </row>
    <row r="223" spans="3:28">
      <c r="C223" t="s">
        <v>81</v>
      </c>
      <c r="D223" s="20" t="s">
        <v>257</v>
      </c>
      <c r="E223" s="20" t="s">
        <v>258</v>
      </c>
      <c r="Z223" t="s">
        <v>23</v>
      </c>
      <c r="AA223" s="20" t="s">
        <v>671</v>
      </c>
      <c r="AB223" s="20" t="s">
        <v>672</v>
      </c>
    </row>
    <row r="224" spans="3:28">
      <c r="C224" t="s">
        <v>81</v>
      </c>
      <c r="D224" s="20" t="s">
        <v>259</v>
      </c>
      <c r="E224" s="20" t="s">
        <v>260</v>
      </c>
      <c r="Z224" t="s">
        <v>23</v>
      </c>
      <c r="AA224" s="20" t="s">
        <v>85</v>
      </c>
      <c r="AB224" s="20" t="s">
        <v>86</v>
      </c>
    </row>
    <row r="225" spans="2:28">
      <c r="C225" t="s">
        <v>81</v>
      </c>
      <c r="D225" s="20" t="s">
        <v>269</v>
      </c>
      <c r="E225" s="20" t="s">
        <v>270</v>
      </c>
      <c r="Z225" t="s">
        <v>23</v>
      </c>
      <c r="AA225" s="20" t="s">
        <v>93</v>
      </c>
      <c r="AB225" s="20" t="s">
        <v>94</v>
      </c>
    </row>
    <row r="226" spans="2:28">
      <c r="C226" t="s">
        <v>81</v>
      </c>
      <c r="D226" s="20" t="s">
        <v>277</v>
      </c>
      <c r="E226" s="20" t="s">
        <v>278</v>
      </c>
      <c r="Z226" t="s">
        <v>23</v>
      </c>
      <c r="AA226" s="20" t="s">
        <v>115</v>
      </c>
      <c r="AB226" s="20" t="s">
        <v>116</v>
      </c>
    </row>
    <row r="227" spans="2:28">
      <c r="C227" t="s">
        <v>81</v>
      </c>
      <c r="D227" s="20" t="s">
        <v>293</v>
      </c>
      <c r="E227" s="20" t="s">
        <v>294</v>
      </c>
      <c r="Z227" t="s">
        <v>23</v>
      </c>
      <c r="AA227" s="20" t="s">
        <v>711</v>
      </c>
      <c r="AB227" s="20" t="s">
        <v>712</v>
      </c>
    </row>
    <row r="228" spans="2:28">
      <c r="C228" t="s">
        <v>81</v>
      </c>
      <c r="D228" s="20" t="s">
        <v>313</v>
      </c>
      <c r="E228" s="20" t="s">
        <v>314</v>
      </c>
      <c r="Z228" t="s">
        <v>23</v>
      </c>
      <c r="AA228" s="20" t="s">
        <v>139</v>
      </c>
      <c r="AB228" s="20" t="s">
        <v>140</v>
      </c>
    </row>
    <row r="229" spans="2:28">
      <c r="C229" t="s">
        <v>81</v>
      </c>
      <c r="D229" s="20" t="s">
        <v>325</v>
      </c>
      <c r="E229" s="20" t="s">
        <v>326</v>
      </c>
      <c r="Z229" t="s">
        <v>23</v>
      </c>
      <c r="AA229" s="20" t="s">
        <v>149</v>
      </c>
      <c r="AB229" s="20" t="s">
        <v>150</v>
      </c>
    </row>
    <row r="230" spans="2:28">
      <c r="C230" t="s">
        <v>81</v>
      </c>
      <c r="D230" s="20" t="s">
        <v>367</v>
      </c>
      <c r="E230" s="20" t="s">
        <v>368</v>
      </c>
      <c r="Y230" s="184"/>
      <c r="Z230" s="184" t="s">
        <v>23</v>
      </c>
      <c r="AA230" s="20" t="s">
        <v>151</v>
      </c>
      <c r="AB230" s="20" t="s">
        <v>152</v>
      </c>
    </row>
    <row r="231" spans="2:28">
      <c r="C231" t="s">
        <v>81</v>
      </c>
      <c r="D231" s="20" t="s">
        <v>373</v>
      </c>
      <c r="E231" s="20" t="s">
        <v>374</v>
      </c>
      <c r="Y231" s="184"/>
      <c r="Z231" s="184" t="s">
        <v>23</v>
      </c>
      <c r="AA231" s="20" t="s">
        <v>163</v>
      </c>
      <c r="AB231" s="20" t="s">
        <v>164</v>
      </c>
    </row>
    <row r="232" spans="2:28">
      <c r="C232" t="s">
        <v>81</v>
      </c>
      <c r="D232" s="20" t="s">
        <v>409</v>
      </c>
      <c r="E232" s="20" t="s">
        <v>410</v>
      </c>
      <c r="Y232" s="184"/>
      <c r="Z232" s="184" t="s">
        <v>23</v>
      </c>
      <c r="AA232" s="20" t="s">
        <v>175</v>
      </c>
      <c r="AB232" s="20" t="s">
        <v>176</v>
      </c>
    </row>
    <row r="233" spans="2:28">
      <c r="C233" t="s">
        <v>81</v>
      </c>
      <c r="D233" s="20" t="s">
        <v>427</v>
      </c>
      <c r="E233" s="20" t="s">
        <v>428</v>
      </c>
      <c r="Y233" s="184"/>
      <c r="Z233" s="184" t="s">
        <v>23</v>
      </c>
      <c r="AA233" s="20" t="s">
        <v>179</v>
      </c>
      <c r="AB233" s="20" t="s">
        <v>180</v>
      </c>
    </row>
    <row r="234" spans="2:28">
      <c r="C234" t="s">
        <v>81</v>
      </c>
      <c r="D234" s="20" t="s">
        <v>441</v>
      </c>
      <c r="E234" s="20" t="s">
        <v>442</v>
      </c>
      <c r="Y234" s="184"/>
      <c r="Z234" s="184" t="s">
        <v>23</v>
      </c>
      <c r="AA234" s="20" t="s">
        <v>191</v>
      </c>
      <c r="AB234" s="20" t="s">
        <v>192</v>
      </c>
    </row>
    <row r="235" spans="2:28">
      <c r="C235" t="s">
        <v>81</v>
      </c>
      <c r="D235" s="20" t="s">
        <v>449</v>
      </c>
      <c r="E235" s="20" t="s">
        <v>450</v>
      </c>
      <c r="Y235" s="184"/>
      <c r="Z235" s="184" t="s">
        <v>23</v>
      </c>
      <c r="AA235" s="20" t="s">
        <v>203</v>
      </c>
      <c r="AB235" s="20" t="s">
        <v>204</v>
      </c>
    </row>
    <row r="236" spans="2:28">
      <c r="C236" t="s">
        <v>81</v>
      </c>
      <c r="D236" s="20" t="s">
        <v>451</v>
      </c>
      <c r="E236" s="20" t="s">
        <v>452</v>
      </c>
      <c r="Y236" s="184"/>
      <c r="Z236" s="184" t="s">
        <v>23</v>
      </c>
      <c r="AA236" s="20" t="s">
        <v>215</v>
      </c>
      <c r="AB236" s="20" t="s">
        <v>216</v>
      </c>
    </row>
    <row r="237" spans="2:28">
      <c r="C237" t="s">
        <v>81</v>
      </c>
      <c r="D237" s="20" t="s">
        <v>463</v>
      </c>
      <c r="E237" s="20" t="s">
        <v>464</v>
      </c>
      <c r="Y237" s="184"/>
      <c r="Z237" s="184" t="s">
        <v>23</v>
      </c>
      <c r="AA237" s="20" t="s">
        <v>227</v>
      </c>
      <c r="AB237" s="20" t="s">
        <v>228</v>
      </c>
    </row>
    <row r="238" spans="2:28">
      <c r="B238" t="s">
        <v>27</v>
      </c>
      <c r="C238" t="s">
        <v>27</v>
      </c>
      <c r="D238" t="s">
        <v>27</v>
      </c>
      <c r="E238" t="s">
        <v>28</v>
      </c>
      <c r="Y238" s="184"/>
      <c r="Z238" s="184" t="s">
        <v>23</v>
      </c>
      <c r="AA238" s="20" t="s">
        <v>237</v>
      </c>
      <c r="AB238" s="20" t="s">
        <v>238</v>
      </c>
    </row>
    <row r="239" spans="2:28">
      <c r="C239" t="s">
        <v>27</v>
      </c>
      <c r="D239" s="20" t="s">
        <v>163</v>
      </c>
      <c r="E239" s="20" t="s">
        <v>164</v>
      </c>
      <c r="Y239" s="184"/>
      <c r="Z239" s="184" t="s">
        <v>23</v>
      </c>
      <c r="AA239" s="20" t="s">
        <v>265</v>
      </c>
      <c r="AB239" s="20" t="s">
        <v>266</v>
      </c>
    </row>
    <row r="240" spans="2:28">
      <c r="C240" t="s">
        <v>27</v>
      </c>
      <c r="D240" s="20" t="s">
        <v>179</v>
      </c>
      <c r="E240" s="20" t="s">
        <v>180</v>
      </c>
      <c r="Z240" t="s">
        <v>23</v>
      </c>
      <c r="AA240" s="20" t="s">
        <v>271</v>
      </c>
      <c r="AB240" s="20" t="s">
        <v>272</v>
      </c>
    </row>
    <row r="241" spans="1:28">
      <c r="C241" t="s">
        <v>27</v>
      </c>
      <c r="D241" s="20" t="s">
        <v>215</v>
      </c>
      <c r="E241" t="s">
        <v>216</v>
      </c>
      <c r="Z241" t="s">
        <v>23</v>
      </c>
      <c r="AA241" s="20" t="s">
        <v>273</v>
      </c>
      <c r="AB241" s="20" t="s">
        <v>274</v>
      </c>
    </row>
    <row r="242" spans="1:28">
      <c r="C242" t="s">
        <v>27</v>
      </c>
      <c r="D242" s="20" t="s">
        <v>237</v>
      </c>
      <c r="E242" s="20" t="s">
        <v>238</v>
      </c>
      <c r="Z242" t="s">
        <v>23</v>
      </c>
      <c r="AA242" s="20" t="s">
        <v>279</v>
      </c>
      <c r="AB242" s="20" t="s">
        <v>280</v>
      </c>
    </row>
    <row r="243" spans="1:28">
      <c r="C243" t="s">
        <v>27</v>
      </c>
      <c r="D243" s="20" t="s">
        <v>317</v>
      </c>
      <c r="E243" s="20" t="s">
        <v>318</v>
      </c>
      <c r="Z243" t="s">
        <v>23</v>
      </c>
      <c r="AA243" s="20" t="s">
        <v>283</v>
      </c>
      <c r="AB243" s="20" t="s">
        <v>284</v>
      </c>
    </row>
    <row r="244" spans="1:28">
      <c r="C244" t="s">
        <v>27</v>
      </c>
      <c r="D244" s="20" t="s">
        <v>323</v>
      </c>
      <c r="E244" s="20" t="s">
        <v>324</v>
      </c>
      <c r="Z244" t="s">
        <v>23</v>
      </c>
      <c r="AA244" s="20" t="s">
        <v>301</v>
      </c>
      <c r="AB244" s="20" t="s">
        <v>302</v>
      </c>
    </row>
    <row r="245" spans="1:28">
      <c r="C245" t="s">
        <v>27</v>
      </c>
      <c r="D245" s="20" t="s">
        <v>337</v>
      </c>
      <c r="E245" s="20" t="s">
        <v>338</v>
      </c>
      <c r="Z245" t="s">
        <v>23</v>
      </c>
      <c r="AA245" s="20" t="s">
        <v>874</v>
      </c>
      <c r="AB245" s="20" t="s">
        <v>875</v>
      </c>
    </row>
    <row r="246" spans="1:28">
      <c r="C246" t="s">
        <v>27</v>
      </c>
      <c r="D246" s="20" t="s">
        <v>343</v>
      </c>
      <c r="E246" t="s">
        <v>344</v>
      </c>
      <c r="Z246" t="s">
        <v>23</v>
      </c>
      <c r="AA246" s="20" t="s">
        <v>317</v>
      </c>
      <c r="AB246" s="20" t="s">
        <v>318</v>
      </c>
    </row>
    <row r="247" spans="1:28">
      <c r="C247" t="s">
        <v>27</v>
      </c>
      <c r="D247" s="20" t="s">
        <v>369</v>
      </c>
      <c r="E247" s="20" t="s">
        <v>370</v>
      </c>
      <c r="Z247" t="s">
        <v>23</v>
      </c>
      <c r="AA247" s="20" t="s">
        <v>323</v>
      </c>
      <c r="AB247" s="20" t="s">
        <v>324</v>
      </c>
    </row>
    <row r="248" spans="1:28">
      <c r="C248" t="s">
        <v>27</v>
      </c>
      <c r="D248" s="20" t="s">
        <v>399</v>
      </c>
      <c r="E248" s="20" t="s">
        <v>400</v>
      </c>
      <c r="Z248" t="s">
        <v>23</v>
      </c>
      <c r="AA248" s="20" t="s">
        <v>331</v>
      </c>
      <c r="AB248" s="20" t="s">
        <v>332</v>
      </c>
    </row>
    <row r="249" spans="1:28">
      <c r="C249" t="s">
        <v>27</v>
      </c>
      <c r="D249" s="20" t="s">
        <v>415</v>
      </c>
      <c r="E249" s="20" t="s">
        <v>416</v>
      </c>
      <c r="Z249" t="s">
        <v>23</v>
      </c>
      <c r="AA249" s="20" t="s">
        <v>333</v>
      </c>
      <c r="AB249" s="20" t="s">
        <v>334</v>
      </c>
    </row>
    <row r="250" spans="1:28">
      <c r="C250" t="s">
        <v>27</v>
      </c>
      <c r="D250" s="20" t="s">
        <v>423</v>
      </c>
      <c r="E250" s="20" t="s">
        <v>424</v>
      </c>
      <c r="Z250" t="s">
        <v>23</v>
      </c>
      <c r="AA250" s="20" t="s">
        <v>337</v>
      </c>
      <c r="AB250" s="20" t="s">
        <v>338</v>
      </c>
    </row>
    <row r="251" spans="1:28">
      <c r="B251" t="s">
        <v>37</v>
      </c>
      <c r="C251" t="s">
        <v>37</v>
      </c>
      <c r="D251" t="s">
        <v>37</v>
      </c>
      <c r="E251" t="s">
        <v>38</v>
      </c>
      <c r="Z251" t="s">
        <v>23</v>
      </c>
      <c r="AA251" s="20" t="s">
        <v>339</v>
      </c>
      <c r="AB251" s="20" t="s">
        <v>340</v>
      </c>
    </row>
    <row r="252" spans="1:28">
      <c r="C252" t="s">
        <v>37</v>
      </c>
      <c r="D252" s="20" t="s">
        <v>85</v>
      </c>
      <c r="E252" s="20" t="s">
        <v>86</v>
      </c>
      <c r="Z252" t="s">
        <v>23</v>
      </c>
      <c r="AA252" s="20" t="s">
        <v>343</v>
      </c>
      <c r="AB252" s="20" t="s">
        <v>344</v>
      </c>
    </row>
    <row r="253" spans="1:28">
      <c r="C253" t="s">
        <v>37</v>
      </c>
      <c r="D253" s="20" t="s">
        <v>93</v>
      </c>
      <c r="E253" s="20" t="s">
        <v>94</v>
      </c>
      <c r="Z253" t="s">
        <v>23</v>
      </c>
      <c r="AA253" s="20" t="s">
        <v>892</v>
      </c>
      <c r="AB253" s="20" t="s">
        <v>893</v>
      </c>
    </row>
    <row r="254" spans="1:28">
      <c r="A254" s="184"/>
      <c r="B254" s="184"/>
      <c r="C254" s="184" t="s">
        <v>37</v>
      </c>
      <c r="D254" s="20" t="s">
        <v>671</v>
      </c>
      <c r="E254" s="20" t="s">
        <v>672</v>
      </c>
      <c r="F254" s="184"/>
      <c r="G254" s="184"/>
      <c r="H254" s="184"/>
      <c r="I254" s="184"/>
      <c r="J254" s="184"/>
      <c r="K254" s="184"/>
      <c r="L254" s="184"/>
      <c r="M254" s="184"/>
      <c r="N254" s="184"/>
      <c r="O254" s="184"/>
      <c r="P254" s="184"/>
      <c r="Z254" t="s">
        <v>23</v>
      </c>
      <c r="AA254" s="20" t="s">
        <v>369</v>
      </c>
      <c r="AB254" s="20" t="s">
        <v>370</v>
      </c>
    </row>
    <row r="255" spans="1:28">
      <c r="A255" s="184"/>
      <c r="B255" s="184"/>
      <c r="C255" s="184" t="s">
        <v>37</v>
      </c>
      <c r="D255" s="20" t="s">
        <v>711</v>
      </c>
      <c r="E255" s="20" t="s">
        <v>712</v>
      </c>
      <c r="F255" s="184"/>
      <c r="G255" s="184"/>
      <c r="H255" s="184"/>
      <c r="I255" s="184"/>
      <c r="J255" s="184"/>
      <c r="K255" s="184"/>
      <c r="L255" s="184"/>
      <c r="M255" s="184"/>
      <c r="N255" s="184"/>
      <c r="O255" s="184"/>
      <c r="P255" s="184"/>
      <c r="Z255" t="s">
        <v>23</v>
      </c>
      <c r="AA255" s="20" t="s">
        <v>375</v>
      </c>
      <c r="AB255" s="20" t="s">
        <v>376</v>
      </c>
    </row>
    <row r="256" spans="1:28">
      <c r="C256" t="s">
        <v>37</v>
      </c>
      <c r="D256" s="20" t="s">
        <v>149</v>
      </c>
      <c r="E256" s="20" t="s">
        <v>150</v>
      </c>
      <c r="Z256" t="s">
        <v>23</v>
      </c>
      <c r="AA256" s="20" t="s">
        <v>377</v>
      </c>
      <c r="AB256" s="20" t="s">
        <v>378</v>
      </c>
    </row>
    <row r="257" spans="1:28">
      <c r="C257" t="s">
        <v>37</v>
      </c>
      <c r="D257" s="20" t="s">
        <v>151</v>
      </c>
      <c r="E257" s="20" t="s">
        <v>152</v>
      </c>
      <c r="Z257" t="s">
        <v>23</v>
      </c>
      <c r="AA257" s="20" t="s">
        <v>898</v>
      </c>
      <c r="AB257" s="20" t="s">
        <v>899</v>
      </c>
    </row>
    <row r="258" spans="1:28">
      <c r="C258" t="s">
        <v>37</v>
      </c>
      <c r="D258" s="20" t="s">
        <v>175</v>
      </c>
      <c r="E258" s="20" t="s">
        <v>176</v>
      </c>
      <c r="Z258" t="s">
        <v>23</v>
      </c>
      <c r="AA258" s="20" t="s">
        <v>383</v>
      </c>
      <c r="AB258" s="20" t="s">
        <v>384</v>
      </c>
    </row>
    <row r="259" spans="1:28">
      <c r="C259" t="s">
        <v>37</v>
      </c>
      <c r="D259" s="20" t="s">
        <v>227</v>
      </c>
      <c r="E259" s="20" t="s">
        <v>228</v>
      </c>
      <c r="Z259" t="s">
        <v>23</v>
      </c>
      <c r="AA259" s="20" t="s">
        <v>385</v>
      </c>
      <c r="AB259" s="20" t="s">
        <v>386</v>
      </c>
    </row>
    <row r="260" spans="1:28">
      <c r="C260" t="s">
        <v>37</v>
      </c>
      <c r="D260" s="20" t="s">
        <v>273</v>
      </c>
      <c r="E260" s="20" t="s">
        <v>274</v>
      </c>
      <c r="Z260" t="s">
        <v>23</v>
      </c>
      <c r="AA260" s="20" t="s">
        <v>399</v>
      </c>
      <c r="AB260" s="20" t="s">
        <v>400</v>
      </c>
    </row>
    <row r="261" spans="1:28">
      <c r="C261" t="s">
        <v>37</v>
      </c>
      <c r="D261" s="20" t="s">
        <v>279</v>
      </c>
      <c r="E261" s="20" t="s">
        <v>280</v>
      </c>
      <c r="Z261" t="s">
        <v>23</v>
      </c>
      <c r="AA261" s="20" t="s">
        <v>411</v>
      </c>
      <c r="AB261" s="20" t="s">
        <v>412</v>
      </c>
    </row>
    <row r="262" spans="1:28">
      <c r="C262" t="s">
        <v>37</v>
      </c>
      <c r="D262" s="20" t="s">
        <v>301</v>
      </c>
      <c r="E262" s="20" t="s">
        <v>302</v>
      </c>
      <c r="Z262" t="s">
        <v>23</v>
      </c>
      <c r="AA262" s="20" t="s">
        <v>415</v>
      </c>
      <c r="AB262" s="20" t="s">
        <v>416</v>
      </c>
    </row>
    <row r="263" spans="1:28">
      <c r="A263" s="184"/>
      <c r="B263" s="184"/>
      <c r="C263" s="184" t="s">
        <v>37</v>
      </c>
      <c r="D263" s="20" t="s">
        <v>874</v>
      </c>
      <c r="E263" s="20" t="s">
        <v>875</v>
      </c>
      <c r="F263" s="184"/>
      <c r="G263" s="184"/>
      <c r="H263" s="184"/>
      <c r="I263" s="184"/>
      <c r="J263" s="184"/>
      <c r="K263" s="184"/>
      <c r="L263" s="184"/>
      <c r="M263" s="184"/>
      <c r="N263" s="184"/>
      <c r="O263" s="184"/>
      <c r="P263" s="184"/>
      <c r="Q263" s="184"/>
      <c r="Z263" t="s">
        <v>23</v>
      </c>
      <c r="AA263" s="20" t="s">
        <v>910</v>
      </c>
      <c r="AB263" s="20" t="s">
        <v>911</v>
      </c>
    </row>
    <row r="264" spans="1:28">
      <c r="A264" s="184"/>
      <c r="B264" s="184"/>
      <c r="C264" s="184" t="s">
        <v>37</v>
      </c>
      <c r="D264" s="20" t="s">
        <v>892</v>
      </c>
      <c r="E264" s="20" t="s">
        <v>893</v>
      </c>
      <c r="F264" s="184"/>
      <c r="G264" s="184"/>
      <c r="H264" s="184"/>
      <c r="I264" s="184"/>
      <c r="J264" s="184"/>
      <c r="K264" s="184"/>
      <c r="L264" s="184"/>
      <c r="M264" s="184"/>
      <c r="N264" s="184"/>
      <c r="O264" s="184"/>
      <c r="P264" s="184"/>
      <c r="Q264" s="184"/>
      <c r="R264" s="184"/>
      <c r="Z264" t="s">
        <v>23</v>
      </c>
      <c r="AA264" s="20" t="s">
        <v>423</v>
      </c>
      <c r="AB264" s="20" t="s">
        <v>424</v>
      </c>
    </row>
    <row r="265" spans="1:28">
      <c r="A265" s="184"/>
      <c r="B265" s="184"/>
      <c r="C265" s="184" t="s">
        <v>37</v>
      </c>
      <c r="D265" s="20" t="s">
        <v>375</v>
      </c>
      <c r="E265" s="20" t="s">
        <v>376</v>
      </c>
      <c r="F265" s="184"/>
      <c r="G265" s="184"/>
      <c r="H265" s="184"/>
      <c r="I265" s="184"/>
      <c r="J265" s="184"/>
      <c r="K265" s="184"/>
      <c r="L265" s="184"/>
      <c r="M265" s="184"/>
      <c r="N265" s="184"/>
      <c r="O265" s="184"/>
      <c r="P265" s="184"/>
      <c r="Q265" s="184"/>
      <c r="R265" s="184"/>
      <c r="Z265" t="s">
        <v>23</v>
      </c>
      <c r="AA265" s="20" t="s">
        <v>914</v>
      </c>
      <c r="AB265" s="20" t="s">
        <v>915</v>
      </c>
    </row>
    <row r="266" spans="1:28">
      <c r="A266" s="184"/>
      <c r="B266" s="184"/>
      <c r="C266" s="184" t="s">
        <v>37</v>
      </c>
      <c r="D266" s="20" t="s">
        <v>898</v>
      </c>
      <c r="E266" s="20" t="s">
        <v>899</v>
      </c>
      <c r="F266" s="184"/>
      <c r="G266" s="184"/>
      <c r="H266" s="184"/>
      <c r="I266" s="184"/>
      <c r="J266" s="184"/>
      <c r="K266" s="184"/>
      <c r="L266" s="184"/>
      <c r="M266" s="184"/>
      <c r="N266" s="184"/>
      <c r="O266" s="184"/>
      <c r="P266" s="184"/>
      <c r="Q266" s="184"/>
      <c r="Z266" t="s">
        <v>23</v>
      </c>
      <c r="AA266" s="20" t="s">
        <v>916</v>
      </c>
      <c r="AB266" s="20" t="s">
        <v>917</v>
      </c>
    </row>
    <row r="267" spans="1:28">
      <c r="C267" t="s">
        <v>37</v>
      </c>
      <c r="D267" s="20" t="s">
        <v>383</v>
      </c>
      <c r="E267" s="20" t="s">
        <v>384</v>
      </c>
      <c r="Z267" t="s">
        <v>23</v>
      </c>
      <c r="AA267" s="20" t="s">
        <v>443</v>
      </c>
      <c r="AB267" s="20" t="s">
        <v>444</v>
      </c>
    </row>
    <row r="268" spans="1:28">
      <c r="C268" t="s">
        <v>37</v>
      </c>
      <c r="D268" s="20" t="s">
        <v>411</v>
      </c>
      <c r="E268" s="20" t="s">
        <v>412</v>
      </c>
      <c r="R268" s="184"/>
      <c r="Z268" t="s">
        <v>23</v>
      </c>
      <c r="AA268" s="20" t="s">
        <v>453</v>
      </c>
      <c r="AB268" s="20" t="s">
        <v>454</v>
      </c>
    </row>
    <row r="269" spans="1:28">
      <c r="A269" s="184"/>
      <c r="B269" s="184"/>
      <c r="C269" s="184" t="s">
        <v>37</v>
      </c>
      <c r="D269" s="20" t="s">
        <v>910</v>
      </c>
      <c r="E269" s="20" t="s">
        <v>911</v>
      </c>
      <c r="F269" s="184"/>
      <c r="G269" s="184"/>
      <c r="H269" s="184"/>
      <c r="I269" s="184"/>
      <c r="J269" s="184"/>
      <c r="K269" s="184"/>
      <c r="L269" s="184"/>
      <c r="M269" s="184"/>
      <c r="N269" s="184"/>
      <c r="O269" s="184"/>
      <c r="P269" s="184"/>
      <c r="Q269" s="184"/>
      <c r="S269" s="184"/>
      <c r="Z269" t="s">
        <v>23</v>
      </c>
      <c r="AA269" s="20" t="s">
        <v>918</v>
      </c>
      <c r="AB269" s="20" t="s">
        <v>919</v>
      </c>
    </row>
    <row r="270" spans="1:28">
      <c r="A270" s="184"/>
      <c r="B270" s="184"/>
      <c r="C270" s="184" t="s">
        <v>37</v>
      </c>
      <c r="D270" s="20" t="s">
        <v>914</v>
      </c>
      <c r="E270" s="20" t="s">
        <v>915</v>
      </c>
      <c r="F270" s="184"/>
      <c r="G270" s="184"/>
      <c r="H270" s="184"/>
      <c r="I270" s="184"/>
      <c r="J270" s="184"/>
      <c r="K270" s="184"/>
      <c r="L270" s="184"/>
      <c r="M270" s="184"/>
      <c r="N270" s="184"/>
      <c r="O270" s="184"/>
      <c r="P270" s="184"/>
      <c r="Q270" s="184"/>
      <c r="R270" s="184"/>
      <c r="S270" s="184"/>
      <c r="Z270" t="s">
        <v>23</v>
      </c>
      <c r="AA270" s="20" t="s">
        <v>471</v>
      </c>
      <c r="AB270" s="20" t="s">
        <v>472</v>
      </c>
    </row>
    <row r="271" spans="1:28">
      <c r="A271" s="184"/>
      <c r="B271" s="184"/>
      <c r="C271" s="184" t="s">
        <v>37</v>
      </c>
      <c r="D271" s="20" t="s">
        <v>916</v>
      </c>
      <c r="E271" s="20" t="s">
        <v>917</v>
      </c>
      <c r="F271" s="184"/>
      <c r="G271" s="184"/>
      <c r="H271" s="184"/>
      <c r="I271" s="184"/>
      <c r="J271" s="184"/>
      <c r="K271" s="184"/>
      <c r="L271" s="184"/>
      <c r="M271" s="184"/>
      <c r="N271" s="184"/>
      <c r="O271" s="184"/>
      <c r="P271" s="184"/>
      <c r="Q271" s="184"/>
      <c r="R271" s="184"/>
      <c r="Z271" t="s">
        <v>23</v>
      </c>
      <c r="AA271" s="20" t="s">
        <v>483</v>
      </c>
      <c r="AB271" s="20" t="s">
        <v>484</v>
      </c>
    </row>
    <row r="272" spans="1:28">
      <c r="C272" t="s">
        <v>37</v>
      </c>
      <c r="D272" s="20" t="s">
        <v>453</v>
      </c>
      <c r="E272" s="20" t="s">
        <v>454</v>
      </c>
      <c r="R272" s="184"/>
      <c r="Y272" t="s">
        <v>53</v>
      </c>
      <c r="Z272" t="s">
        <v>53</v>
      </c>
      <c r="AA272" s="20" t="s">
        <v>51</v>
      </c>
      <c r="AB272" s="20" t="s">
        <v>52</v>
      </c>
    </row>
    <row r="273" spans="1:28">
      <c r="A273" s="184"/>
      <c r="B273" s="184"/>
      <c r="C273" s="184" t="s">
        <v>37</v>
      </c>
      <c r="D273" s="20" t="s">
        <v>918</v>
      </c>
      <c r="E273" s="20" t="s">
        <v>919</v>
      </c>
      <c r="F273" s="184"/>
      <c r="G273" s="184"/>
      <c r="H273" s="184"/>
      <c r="I273" s="184"/>
      <c r="J273" s="184"/>
      <c r="K273" s="184"/>
      <c r="L273" s="184"/>
      <c r="M273" s="184"/>
      <c r="N273" s="184"/>
      <c r="O273" s="184"/>
      <c r="P273" s="184"/>
      <c r="Q273" s="184"/>
      <c r="Z273" t="s">
        <v>53</v>
      </c>
      <c r="AA273" s="20" t="s">
        <v>103</v>
      </c>
      <c r="AB273" s="20" t="s">
        <v>104</v>
      </c>
    </row>
    <row r="274" spans="1:28">
      <c r="C274" t="s">
        <v>37</v>
      </c>
      <c r="D274" s="20" t="s">
        <v>471</v>
      </c>
      <c r="E274" s="20" t="s">
        <v>472</v>
      </c>
      <c r="Z274" t="s">
        <v>53</v>
      </c>
      <c r="AA274" s="20" t="s">
        <v>109</v>
      </c>
      <c r="AB274" s="20" t="s">
        <v>110</v>
      </c>
    </row>
    <row r="275" spans="1:28">
      <c r="B275" t="s">
        <v>89</v>
      </c>
      <c r="C275" t="s">
        <v>89</v>
      </c>
      <c r="D275" t="s">
        <v>89</v>
      </c>
      <c r="E275" t="s">
        <v>90</v>
      </c>
      <c r="Z275" t="s">
        <v>53</v>
      </c>
      <c r="AA275" s="20" t="s">
        <v>125</v>
      </c>
      <c r="AB275" s="20" t="s">
        <v>126</v>
      </c>
    </row>
    <row r="276" spans="1:28">
      <c r="C276" t="s">
        <v>89</v>
      </c>
      <c r="D276" s="20" t="s">
        <v>109</v>
      </c>
      <c r="E276" s="20" t="s">
        <v>110</v>
      </c>
      <c r="Z276" t="s">
        <v>53</v>
      </c>
      <c r="AA276" s="20" t="s">
        <v>129</v>
      </c>
      <c r="AB276" s="20" t="s">
        <v>130</v>
      </c>
    </row>
    <row r="277" spans="1:28">
      <c r="C277" t="s">
        <v>89</v>
      </c>
      <c r="D277" s="20" t="s">
        <v>125</v>
      </c>
      <c r="E277" s="20" t="s">
        <v>126</v>
      </c>
      <c r="Z277" t="s">
        <v>53</v>
      </c>
      <c r="AA277" s="20" t="s">
        <v>135</v>
      </c>
      <c r="AB277" s="20" t="s">
        <v>136</v>
      </c>
    </row>
    <row r="278" spans="1:28">
      <c r="C278" t="s">
        <v>89</v>
      </c>
      <c r="D278" s="20" t="s">
        <v>135</v>
      </c>
      <c r="E278" s="20" t="s">
        <v>136</v>
      </c>
      <c r="Z278" t="s">
        <v>53</v>
      </c>
      <c r="AA278" s="20" t="s">
        <v>159</v>
      </c>
      <c r="AB278" s="20" t="s">
        <v>160</v>
      </c>
    </row>
    <row r="279" spans="1:28">
      <c r="C279" t="s">
        <v>89</v>
      </c>
      <c r="D279" s="20" t="s">
        <v>205</v>
      </c>
      <c r="E279" s="20" t="s">
        <v>206</v>
      </c>
      <c r="Z279" t="s">
        <v>53</v>
      </c>
      <c r="AA279" s="20" t="s">
        <v>189</v>
      </c>
      <c r="AB279" s="20" t="s">
        <v>190</v>
      </c>
    </row>
    <row r="280" spans="1:28">
      <c r="C280" t="s">
        <v>89</v>
      </c>
      <c r="D280" s="20" t="s">
        <v>231</v>
      </c>
      <c r="E280" s="20" t="s">
        <v>232</v>
      </c>
      <c r="Z280" t="s">
        <v>53</v>
      </c>
      <c r="AA280" s="20" t="s">
        <v>193</v>
      </c>
      <c r="AB280" s="20" t="s">
        <v>194</v>
      </c>
    </row>
    <row r="281" spans="1:28">
      <c r="C281" t="s">
        <v>89</v>
      </c>
      <c r="D281" s="20" t="s">
        <v>255</v>
      </c>
      <c r="E281" s="20" t="s">
        <v>256</v>
      </c>
      <c r="Z281" t="s">
        <v>53</v>
      </c>
      <c r="AA281" s="20" t="s">
        <v>205</v>
      </c>
      <c r="AB281" s="20" t="s">
        <v>206</v>
      </c>
    </row>
    <row r="282" spans="1:28">
      <c r="C282" t="s">
        <v>89</v>
      </c>
      <c r="D282" s="20" t="s">
        <v>263</v>
      </c>
      <c r="E282" s="20" t="s">
        <v>264</v>
      </c>
      <c r="Z282" t="s">
        <v>53</v>
      </c>
      <c r="AA282" s="20" t="s">
        <v>219</v>
      </c>
      <c r="AB282" s="20" t="s">
        <v>220</v>
      </c>
    </row>
    <row r="283" spans="1:28">
      <c r="C283" t="s">
        <v>89</v>
      </c>
      <c r="D283" s="20" t="s">
        <v>309</v>
      </c>
      <c r="E283" s="20" t="s">
        <v>310</v>
      </c>
      <c r="Z283" t="s">
        <v>53</v>
      </c>
      <c r="AA283" s="20" t="s">
        <v>231</v>
      </c>
      <c r="AB283" s="20" t="s">
        <v>232</v>
      </c>
    </row>
    <row r="284" spans="1:28">
      <c r="C284" t="s">
        <v>89</v>
      </c>
      <c r="D284" s="20" t="s">
        <v>319</v>
      </c>
      <c r="E284" s="20" t="s">
        <v>320</v>
      </c>
      <c r="Z284" t="s">
        <v>53</v>
      </c>
      <c r="AA284" s="20" t="s">
        <v>255</v>
      </c>
      <c r="AB284" s="20" t="s">
        <v>256</v>
      </c>
    </row>
    <row r="285" spans="1:28">
      <c r="C285" t="s">
        <v>89</v>
      </c>
      <c r="D285" s="20" t="s">
        <v>351</v>
      </c>
      <c r="E285" s="20" t="s">
        <v>352</v>
      </c>
      <c r="Z285" t="s">
        <v>53</v>
      </c>
      <c r="AA285" s="20" t="s">
        <v>263</v>
      </c>
      <c r="AB285" s="20" t="s">
        <v>264</v>
      </c>
    </row>
    <row r="286" spans="1:28">
      <c r="C286" t="s">
        <v>89</v>
      </c>
      <c r="D286" s="20" t="s">
        <v>361</v>
      </c>
      <c r="E286" s="20" t="s">
        <v>362</v>
      </c>
      <c r="Z286" t="s">
        <v>53</v>
      </c>
      <c r="AA286" s="20" t="s">
        <v>309</v>
      </c>
      <c r="AB286" s="20" t="s">
        <v>310</v>
      </c>
    </row>
    <row r="287" spans="1:28">
      <c r="C287" t="s">
        <v>89</v>
      </c>
      <c r="D287" s="20" t="s">
        <v>365</v>
      </c>
      <c r="E287" s="20" t="s">
        <v>366</v>
      </c>
      <c r="Z287" t="s">
        <v>53</v>
      </c>
      <c r="AA287" s="20" t="s">
        <v>335</v>
      </c>
      <c r="AB287" s="20" t="s">
        <v>336</v>
      </c>
    </row>
    <row r="288" spans="1:28">
      <c r="C288" t="s">
        <v>89</v>
      </c>
      <c r="D288" s="20" t="s">
        <v>391</v>
      </c>
      <c r="E288" s="20" t="s">
        <v>392</v>
      </c>
      <c r="Z288" t="s">
        <v>53</v>
      </c>
      <c r="AA288" s="20" t="s">
        <v>351</v>
      </c>
      <c r="AB288" s="20" t="s">
        <v>352</v>
      </c>
    </row>
    <row r="289" spans="2:28">
      <c r="C289" t="s">
        <v>89</v>
      </c>
      <c r="D289" s="20" t="s">
        <v>403</v>
      </c>
      <c r="E289" s="20" t="s">
        <v>404</v>
      </c>
      <c r="Z289" t="s">
        <v>53</v>
      </c>
      <c r="AA289" s="20" t="s">
        <v>357</v>
      </c>
      <c r="AB289" s="20" t="s">
        <v>358</v>
      </c>
    </row>
    <row r="290" spans="2:28">
      <c r="C290" t="s">
        <v>89</v>
      </c>
      <c r="D290" s="20" t="s">
        <v>425</v>
      </c>
      <c r="E290" s="20" t="s">
        <v>426</v>
      </c>
      <c r="Z290" t="s">
        <v>53</v>
      </c>
      <c r="AA290" s="20" t="s">
        <v>361</v>
      </c>
      <c r="AB290" s="20" t="s">
        <v>362</v>
      </c>
    </row>
    <row r="291" spans="2:28">
      <c r="C291" t="s">
        <v>89</v>
      </c>
      <c r="D291" s="20" t="s">
        <v>459</v>
      </c>
      <c r="E291" s="20" t="s">
        <v>460</v>
      </c>
      <c r="Z291" t="s">
        <v>53</v>
      </c>
      <c r="AA291" s="20" t="s">
        <v>365</v>
      </c>
      <c r="AB291" s="20" t="s">
        <v>366</v>
      </c>
    </row>
    <row r="292" spans="2:28">
      <c r="C292" t="s">
        <v>89</v>
      </c>
      <c r="D292" s="20" t="s">
        <v>461</v>
      </c>
      <c r="E292" s="20" t="s">
        <v>462</v>
      </c>
      <c r="Z292" t="s">
        <v>53</v>
      </c>
      <c r="AA292" s="20" t="s">
        <v>391</v>
      </c>
      <c r="AB292" s="20" t="s">
        <v>392</v>
      </c>
    </row>
    <row r="293" spans="2:28">
      <c r="C293" t="s">
        <v>89</v>
      </c>
      <c r="D293" s="20" t="s">
        <v>467</v>
      </c>
      <c r="E293" s="20" t="s">
        <v>468</v>
      </c>
      <c r="Z293" t="s">
        <v>53</v>
      </c>
      <c r="AA293" s="20" t="s">
        <v>395</v>
      </c>
      <c r="AB293" s="20" t="s">
        <v>396</v>
      </c>
    </row>
    <row r="294" spans="2:28">
      <c r="C294" t="s">
        <v>89</v>
      </c>
      <c r="D294" s="20" t="s">
        <v>473</v>
      </c>
      <c r="E294" s="20" t="s">
        <v>474</v>
      </c>
      <c r="Z294" t="s">
        <v>53</v>
      </c>
      <c r="AA294" s="20" t="s">
        <v>397</v>
      </c>
      <c r="AB294" s="20" t="s">
        <v>398</v>
      </c>
    </row>
    <row r="295" spans="2:28">
      <c r="B295" t="s">
        <v>97</v>
      </c>
      <c r="C295" t="s">
        <v>97</v>
      </c>
      <c r="D295" t="s">
        <v>97</v>
      </c>
      <c r="E295" t="s">
        <v>98</v>
      </c>
      <c r="Z295" t="s">
        <v>53</v>
      </c>
      <c r="AA295" s="20" t="s">
        <v>403</v>
      </c>
      <c r="AB295" s="20" t="s">
        <v>404</v>
      </c>
    </row>
    <row r="296" spans="2:28">
      <c r="C296" t="s">
        <v>97</v>
      </c>
      <c r="D296" s="20" t="s">
        <v>51</v>
      </c>
      <c r="E296" s="20" t="s">
        <v>52</v>
      </c>
      <c r="Z296" t="s">
        <v>53</v>
      </c>
      <c r="AA296" s="20" t="s">
        <v>425</v>
      </c>
      <c r="AB296" s="20" t="s">
        <v>426</v>
      </c>
    </row>
    <row r="297" spans="2:28">
      <c r="C297" t="s">
        <v>97</v>
      </c>
      <c r="D297" s="20" t="s">
        <v>103</v>
      </c>
      <c r="E297" s="20" t="s">
        <v>104</v>
      </c>
      <c r="Z297" t="s">
        <v>53</v>
      </c>
      <c r="AA297" s="20" t="s">
        <v>429</v>
      </c>
      <c r="AB297" s="20" t="s">
        <v>430</v>
      </c>
    </row>
    <row r="298" spans="2:28">
      <c r="C298" t="s">
        <v>97</v>
      </c>
      <c r="D298" s="20" t="s">
        <v>129</v>
      </c>
      <c r="E298" s="20" t="s">
        <v>130</v>
      </c>
      <c r="Z298" t="s">
        <v>53</v>
      </c>
      <c r="AA298" s="20" t="s">
        <v>439</v>
      </c>
      <c r="AB298" s="20" t="s">
        <v>440</v>
      </c>
    </row>
    <row r="299" spans="2:28">
      <c r="C299" t="s">
        <v>97</v>
      </c>
      <c r="D299" s="20" t="s">
        <v>159</v>
      </c>
      <c r="E299" s="20" t="s">
        <v>160</v>
      </c>
      <c r="Z299" t="s">
        <v>53</v>
      </c>
      <c r="AA299" s="20" t="s">
        <v>459</v>
      </c>
      <c r="AB299" s="20" t="s">
        <v>460</v>
      </c>
    </row>
    <row r="300" spans="2:28">
      <c r="C300" t="s">
        <v>97</v>
      </c>
      <c r="D300" s="20" t="s">
        <v>189</v>
      </c>
      <c r="E300" s="20" t="s">
        <v>190</v>
      </c>
      <c r="Z300" t="s">
        <v>53</v>
      </c>
      <c r="AA300" s="20" t="s">
        <v>461</v>
      </c>
      <c r="AB300" s="20" t="s">
        <v>462</v>
      </c>
    </row>
    <row r="301" spans="2:28">
      <c r="C301" t="s">
        <v>97</v>
      </c>
      <c r="D301" s="20" t="s">
        <v>193</v>
      </c>
      <c r="E301" s="20" t="s">
        <v>194</v>
      </c>
      <c r="Z301" t="s">
        <v>53</v>
      </c>
      <c r="AA301" s="20" t="s">
        <v>465</v>
      </c>
      <c r="AB301" s="20" t="s">
        <v>466</v>
      </c>
    </row>
    <row r="302" spans="2:28">
      <c r="C302" t="s">
        <v>97</v>
      </c>
      <c r="D302" s="20" t="s">
        <v>219</v>
      </c>
      <c r="E302" s="20" t="s">
        <v>220</v>
      </c>
      <c r="Z302" t="s">
        <v>53</v>
      </c>
      <c r="AA302" s="20" t="s">
        <v>467</v>
      </c>
      <c r="AB302" s="20" t="s">
        <v>468</v>
      </c>
    </row>
    <row r="303" spans="2:28">
      <c r="C303" t="s">
        <v>97</v>
      </c>
      <c r="D303" s="20" t="s">
        <v>335</v>
      </c>
      <c r="E303" s="20" t="s">
        <v>336</v>
      </c>
      <c r="Z303" t="s">
        <v>53</v>
      </c>
      <c r="AA303" s="20" t="s">
        <v>473</v>
      </c>
      <c r="AB303" s="20" t="s">
        <v>474</v>
      </c>
    </row>
    <row r="304" spans="2:28">
      <c r="C304" t="s">
        <v>97</v>
      </c>
      <c r="D304" s="20" t="s">
        <v>357</v>
      </c>
      <c r="E304" s="20" t="s">
        <v>358</v>
      </c>
      <c r="Y304" t="s">
        <v>57</v>
      </c>
      <c r="Z304" t="s">
        <v>57</v>
      </c>
      <c r="AA304" s="20" t="s">
        <v>183</v>
      </c>
      <c r="AB304" s="20" t="s">
        <v>184</v>
      </c>
    </row>
    <row r="305" spans="2:28">
      <c r="C305" t="s">
        <v>97</v>
      </c>
      <c r="D305" s="20" t="s">
        <v>395</v>
      </c>
      <c r="E305" s="20" t="s">
        <v>396</v>
      </c>
      <c r="Z305" t="s">
        <v>57</v>
      </c>
      <c r="AA305" s="20" t="s">
        <v>187</v>
      </c>
      <c r="AB305" s="20" t="s">
        <v>188</v>
      </c>
    </row>
    <row r="306" spans="2:28">
      <c r="C306" t="s">
        <v>97</v>
      </c>
      <c r="D306" s="20" t="s">
        <v>397</v>
      </c>
      <c r="E306" s="20" t="s">
        <v>398</v>
      </c>
      <c r="Z306" t="s">
        <v>57</v>
      </c>
      <c r="AA306" s="20" t="s">
        <v>287</v>
      </c>
      <c r="AB306" s="20" t="s">
        <v>288</v>
      </c>
    </row>
    <row r="307" spans="2:28">
      <c r="C307" t="s">
        <v>97</v>
      </c>
      <c r="D307" s="20" t="s">
        <v>429</v>
      </c>
      <c r="E307" s="20" t="s">
        <v>430</v>
      </c>
      <c r="Z307" t="s">
        <v>57</v>
      </c>
      <c r="AA307" s="20" t="s">
        <v>291</v>
      </c>
      <c r="AB307" s="20" t="s">
        <v>292</v>
      </c>
    </row>
    <row r="308" spans="2:28">
      <c r="C308" t="s">
        <v>97</v>
      </c>
      <c r="D308" s="20" t="s">
        <v>439</v>
      </c>
      <c r="E308" s="20" t="s">
        <v>440</v>
      </c>
      <c r="Z308" t="s">
        <v>57</v>
      </c>
      <c r="AA308" s="20" t="s">
        <v>297</v>
      </c>
      <c r="AB308" s="20" t="s">
        <v>298</v>
      </c>
    </row>
    <row r="309" spans="2:28">
      <c r="C309" t="s">
        <v>97</v>
      </c>
      <c r="D309" s="20" t="s">
        <v>465</v>
      </c>
      <c r="E309" s="20" t="s">
        <v>466</v>
      </c>
      <c r="Z309" t="s">
        <v>57</v>
      </c>
      <c r="AA309" s="20" t="s">
        <v>341</v>
      </c>
      <c r="AB309" s="20" t="s">
        <v>342</v>
      </c>
    </row>
    <row r="310" spans="2:28">
      <c r="B310" t="s">
        <v>65</v>
      </c>
      <c r="C310" t="s">
        <v>65</v>
      </c>
      <c r="D310" t="s">
        <v>65</v>
      </c>
      <c r="E310" t="s">
        <v>66</v>
      </c>
      <c r="Z310" t="s">
        <v>57</v>
      </c>
      <c r="AA310" s="20" t="s">
        <v>347</v>
      </c>
      <c r="AB310" s="20" t="s">
        <v>348</v>
      </c>
    </row>
    <row r="311" spans="2:28">
      <c r="C311" t="s">
        <v>65</v>
      </c>
      <c r="D311" s="20" t="s">
        <v>77</v>
      </c>
      <c r="E311" s="20" t="s">
        <v>78</v>
      </c>
      <c r="Z311" t="s">
        <v>57</v>
      </c>
      <c r="AA311" s="20" t="s">
        <v>349</v>
      </c>
      <c r="AB311" s="20" t="s">
        <v>350</v>
      </c>
    </row>
    <row r="312" spans="2:28">
      <c r="C312" t="s">
        <v>65</v>
      </c>
      <c r="D312" s="20" t="s">
        <v>167</v>
      </c>
      <c r="E312" s="20" t="s">
        <v>168</v>
      </c>
      <c r="Z312" t="s">
        <v>57</v>
      </c>
      <c r="AA312" s="20" t="s">
        <v>379</v>
      </c>
      <c r="AB312" s="20" t="s">
        <v>380</v>
      </c>
    </row>
    <row r="313" spans="2:28">
      <c r="C313" t="s">
        <v>65</v>
      </c>
      <c r="D313" s="20" t="s">
        <v>195</v>
      </c>
      <c r="E313" s="20" t="s">
        <v>196</v>
      </c>
      <c r="Y313" t="s">
        <v>73</v>
      </c>
      <c r="Z313" t="s">
        <v>73</v>
      </c>
      <c r="AA313" s="20" t="s">
        <v>61</v>
      </c>
      <c r="AB313" s="20" t="s">
        <v>62</v>
      </c>
    </row>
    <row r="314" spans="2:28">
      <c r="C314" t="s">
        <v>65</v>
      </c>
      <c r="D314" s="20" t="s">
        <v>241</v>
      </c>
      <c r="E314" s="20" t="s">
        <v>242</v>
      </c>
      <c r="Z314" t="s">
        <v>73</v>
      </c>
      <c r="AA314" s="20" t="s">
        <v>141</v>
      </c>
      <c r="AB314" s="20" t="s">
        <v>142</v>
      </c>
    </row>
    <row r="315" spans="2:28">
      <c r="C315" t="s">
        <v>65</v>
      </c>
      <c r="D315" s="20" t="s">
        <v>381</v>
      </c>
      <c r="E315" s="20" t="s">
        <v>382</v>
      </c>
      <c r="Z315" t="s">
        <v>73</v>
      </c>
      <c r="AA315" s="20" t="s">
        <v>145</v>
      </c>
      <c r="AB315" s="20" t="s">
        <v>146</v>
      </c>
    </row>
    <row r="316" spans="2:28">
      <c r="C316" t="s">
        <v>65</v>
      </c>
      <c r="D316" s="20" t="s">
        <v>389</v>
      </c>
      <c r="E316" s="20" t="s">
        <v>390</v>
      </c>
      <c r="Z316" t="s">
        <v>73</v>
      </c>
      <c r="AA316" s="20" t="s">
        <v>211</v>
      </c>
      <c r="AB316" s="20" t="s">
        <v>212</v>
      </c>
    </row>
    <row r="317" spans="2:28">
      <c r="C317" t="s">
        <v>65</v>
      </c>
      <c r="D317" s="20" t="s">
        <v>393</v>
      </c>
      <c r="E317" s="20" t="s">
        <v>394</v>
      </c>
      <c r="Z317" t="s">
        <v>73</v>
      </c>
      <c r="AA317" s="20" t="s">
        <v>243</v>
      </c>
      <c r="AB317" s="20" t="s">
        <v>244</v>
      </c>
    </row>
    <row r="318" spans="2:28">
      <c r="C318" t="s">
        <v>65</v>
      </c>
      <c r="D318" s="20" t="s">
        <v>413</v>
      </c>
      <c r="E318" s="20" t="s">
        <v>414</v>
      </c>
      <c r="Z318" t="s">
        <v>73</v>
      </c>
      <c r="AA318" s="20" t="s">
        <v>303</v>
      </c>
      <c r="AB318" s="20" t="s">
        <v>304</v>
      </c>
    </row>
    <row r="319" spans="2:28">
      <c r="C319" t="s">
        <v>65</v>
      </c>
      <c r="D319" s="20" t="s">
        <v>419</v>
      </c>
      <c r="E319" s="20" t="s">
        <v>420</v>
      </c>
      <c r="Z319" t="s">
        <v>73</v>
      </c>
      <c r="AA319" s="20" t="s">
        <v>327</v>
      </c>
      <c r="AB319" s="20" t="s">
        <v>328</v>
      </c>
    </row>
    <row r="320" spans="2:28">
      <c r="C320" t="s">
        <v>65</v>
      </c>
      <c r="D320" s="20" t="s">
        <v>433</v>
      </c>
      <c r="E320" s="20" t="s">
        <v>434</v>
      </c>
      <c r="Z320" t="s">
        <v>73</v>
      </c>
      <c r="AA320" s="20" t="s">
        <v>353</v>
      </c>
      <c r="AB320" s="20" t="s">
        <v>354</v>
      </c>
    </row>
    <row r="321" spans="2:28">
      <c r="C321" t="s">
        <v>65</v>
      </c>
      <c r="D321" s="20" t="s">
        <v>445</v>
      </c>
      <c r="E321" s="20" t="s">
        <v>446</v>
      </c>
      <c r="Z321" t="s">
        <v>73</v>
      </c>
      <c r="AA321" s="20" t="s">
        <v>407</v>
      </c>
      <c r="AB321" s="20" t="s">
        <v>408</v>
      </c>
    </row>
    <row r="322" spans="2:28">
      <c r="C322" t="s">
        <v>65</v>
      </c>
      <c r="D322" s="20" t="s">
        <v>455</v>
      </c>
      <c r="E322" s="20" t="s">
        <v>456</v>
      </c>
      <c r="Z322" t="s">
        <v>73</v>
      </c>
      <c r="AA322" s="20" t="s">
        <v>421</v>
      </c>
      <c r="AB322" s="20" t="s">
        <v>422</v>
      </c>
    </row>
    <row r="323" spans="2:28">
      <c r="C323" t="s">
        <v>65</v>
      </c>
      <c r="D323" s="20" t="s">
        <v>477</v>
      </c>
      <c r="E323" s="20" t="s">
        <v>478</v>
      </c>
      <c r="Z323" t="s">
        <v>73</v>
      </c>
      <c r="AA323" s="20" t="s">
        <v>435</v>
      </c>
      <c r="AB323" s="20" t="s">
        <v>436</v>
      </c>
    </row>
    <row r="324" spans="2:28">
      <c r="C324" t="s">
        <v>65</v>
      </c>
      <c r="D324" s="20" t="s">
        <v>479</v>
      </c>
      <c r="E324" s="20" t="s">
        <v>480</v>
      </c>
      <c r="Y324" t="s">
        <v>81</v>
      </c>
      <c r="Z324" t="s">
        <v>81</v>
      </c>
      <c r="AA324" s="20" t="s">
        <v>21</v>
      </c>
      <c r="AB324" s="20" t="s">
        <v>22</v>
      </c>
    </row>
    <row r="325" spans="2:28">
      <c r="B325" t="s">
        <v>47</v>
      </c>
      <c r="C325" t="s">
        <v>47</v>
      </c>
      <c r="D325" t="s">
        <v>47</v>
      </c>
      <c r="E325" t="s">
        <v>48</v>
      </c>
      <c r="Z325" t="s">
        <v>81</v>
      </c>
      <c r="AA325" s="20" t="s">
        <v>31</v>
      </c>
      <c r="AB325" s="20" t="s">
        <v>32</v>
      </c>
    </row>
    <row r="326" spans="2:28">
      <c r="C326" t="s">
        <v>47</v>
      </c>
      <c r="D326" s="20" t="s">
        <v>41</v>
      </c>
      <c r="E326" s="20" t="s">
        <v>42</v>
      </c>
      <c r="Z326" t="s">
        <v>81</v>
      </c>
      <c r="AA326" s="20" t="s">
        <v>69</v>
      </c>
      <c r="AB326" s="20" t="s">
        <v>70</v>
      </c>
    </row>
    <row r="327" spans="2:28">
      <c r="C327" t="s">
        <v>47</v>
      </c>
      <c r="D327" s="20" t="s">
        <v>115</v>
      </c>
      <c r="E327" s="20" t="s">
        <v>116</v>
      </c>
      <c r="Z327" t="s">
        <v>81</v>
      </c>
      <c r="AA327" s="20" t="s">
        <v>119</v>
      </c>
      <c r="AB327" s="20" t="s">
        <v>120</v>
      </c>
    </row>
    <row r="328" spans="2:28">
      <c r="C328" t="s">
        <v>47</v>
      </c>
      <c r="D328" s="20" t="s">
        <v>139</v>
      </c>
      <c r="E328" s="20" t="s">
        <v>140</v>
      </c>
      <c r="Z328" t="s">
        <v>81</v>
      </c>
      <c r="AA328" s="20" t="s">
        <v>131</v>
      </c>
      <c r="AB328" s="20" t="s">
        <v>132</v>
      </c>
    </row>
    <row r="329" spans="2:28">
      <c r="C329" t="s">
        <v>47</v>
      </c>
      <c r="D329" s="20" t="s">
        <v>191</v>
      </c>
      <c r="E329" s="20" t="s">
        <v>192</v>
      </c>
      <c r="Z329" t="s">
        <v>81</v>
      </c>
      <c r="AA329" s="20" t="s">
        <v>143</v>
      </c>
      <c r="AB329" s="20" t="s">
        <v>144</v>
      </c>
    </row>
    <row r="330" spans="2:28">
      <c r="C330" t="s">
        <v>47</v>
      </c>
      <c r="D330" s="20" t="s">
        <v>203</v>
      </c>
      <c r="E330" s="20" t="s">
        <v>204</v>
      </c>
      <c r="Z330" t="s">
        <v>81</v>
      </c>
      <c r="AA330" s="20" t="s">
        <v>155</v>
      </c>
      <c r="AB330" s="20" t="s">
        <v>156</v>
      </c>
    </row>
    <row r="331" spans="2:28">
      <c r="C331" t="s">
        <v>47</v>
      </c>
      <c r="D331" s="20" t="s">
        <v>265</v>
      </c>
      <c r="E331" s="20" t="s">
        <v>266</v>
      </c>
      <c r="Z331" t="s">
        <v>81</v>
      </c>
      <c r="AA331" s="20" t="s">
        <v>171</v>
      </c>
      <c r="AB331" s="20" t="s">
        <v>172</v>
      </c>
    </row>
    <row r="332" spans="2:28">
      <c r="C332" t="s">
        <v>47</v>
      </c>
      <c r="D332" s="20" t="s">
        <v>271</v>
      </c>
      <c r="E332" s="20" t="s">
        <v>272</v>
      </c>
      <c r="Z332" t="s">
        <v>81</v>
      </c>
      <c r="AA332" s="20" t="s">
        <v>199</v>
      </c>
      <c r="AB332" s="20" t="s">
        <v>200</v>
      </c>
    </row>
    <row r="333" spans="2:28">
      <c r="C333" t="s">
        <v>47</v>
      </c>
      <c r="D333" s="20" t="s">
        <v>283</v>
      </c>
      <c r="E333" s="20" t="s">
        <v>284</v>
      </c>
      <c r="Z333" t="s">
        <v>81</v>
      </c>
      <c r="AA333" s="20" t="s">
        <v>207</v>
      </c>
      <c r="AB333" s="20" t="s">
        <v>208</v>
      </c>
    </row>
    <row r="334" spans="2:28">
      <c r="C334" t="s">
        <v>47</v>
      </c>
      <c r="D334" s="20" t="s">
        <v>331</v>
      </c>
      <c r="E334" s="20" t="s">
        <v>332</v>
      </c>
      <c r="Z334" t="s">
        <v>81</v>
      </c>
      <c r="AA334" s="20" t="s">
        <v>221</v>
      </c>
      <c r="AB334" s="20" t="s">
        <v>222</v>
      </c>
    </row>
    <row r="335" spans="2:28">
      <c r="C335" t="s">
        <v>47</v>
      </c>
      <c r="D335" s="20" t="s">
        <v>333</v>
      </c>
      <c r="E335" s="20" t="s">
        <v>334</v>
      </c>
      <c r="Z335" t="s">
        <v>81</v>
      </c>
      <c r="AA335" s="20" t="s">
        <v>223</v>
      </c>
      <c r="AB335" s="20" t="s">
        <v>224</v>
      </c>
    </row>
    <row r="336" spans="2:28">
      <c r="C336" t="s">
        <v>47</v>
      </c>
      <c r="D336" s="20" t="s">
        <v>339</v>
      </c>
      <c r="E336" s="20" t="s">
        <v>340</v>
      </c>
      <c r="Z336" t="s">
        <v>81</v>
      </c>
      <c r="AA336" s="20" t="s">
        <v>229</v>
      </c>
      <c r="AB336" s="20" t="s">
        <v>230</v>
      </c>
    </row>
    <row r="337" spans="2:28">
      <c r="C337" t="s">
        <v>47</v>
      </c>
      <c r="D337" s="20" t="s">
        <v>377</v>
      </c>
      <c r="E337" s="20" t="s">
        <v>378</v>
      </c>
      <c r="Z337" t="s">
        <v>81</v>
      </c>
      <c r="AA337" s="20" t="s">
        <v>233</v>
      </c>
      <c r="AB337" s="20" t="s">
        <v>234</v>
      </c>
    </row>
    <row r="338" spans="2:28">
      <c r="C338" t="s">
        <v>47</v>
      </c>
      <c r="D338" s="20" t="s">
        <v>385</v>
      </c>
      <c r="E338" s="20" t="s">
        <v>386</v>
      </c>
      <c r="Z338" t="s">
        <v>81</v>
      </c>
      <c r="AA338" s="20" t="s">
        <v>235</v>
      </c>
      <c r="AB338" s="20" t="s">
        <v>236</v>
      </c>
    </row>
    <row r="339" spans="2:28">
      <c r="C339" t="s">
        <v>47</v>
      </c>
      <c r="D339" s="20" t="s">
        <v>443</v>
      </c>
      <c r="E339" s="20" t="s">
        <v>444</v>
      </c>
      <c r="Z339" t="s">
        <v>81</v>
      </c>
      <c r="AA339" s="20" t="s">
        <v>239</v>
      </c>
      <c r="AB339" s="20" t="s">
        <v>240</v>
      </c>
    </row>
    <row r="340" spans="2:28">
      <c r="C340" t="s">
        <v>47</v>
      </c>
      <c r="D340" s="20" t="s">
        <v>483</v>
      </c>
      <c r="E340" s="20" t="s">
        <v>484</v>
      </c>
      <c r="Z340" t="s">
        <v>81</v>
      </c>
      <c r="AA340" s="20" t="s">
        <v>247</v>
      </c>
      <c r="AB340" s="20" t="s">
        <v>248</v>
      </c>
    </row>
    <row r="341" spans="2:28">
      <c r="B341" t="s">
        <v>43</v>
      </c>
      <c r="C341" t="s">
        <v>43</v>
      </c>
      <c r="D341" s="20" t="s">
        <v>43</v>
      </c>
      <c r="E341" s="20" t="s">
        <v>44</v>
      </c>
      <c r="Z341" t="s">
        <v>81</v>
      </c>
      <c r="AA341" s="20" t="s">
        <v>251</v>
      </c>
      <c r="AB341" s="20" t="s">
        <v>252</v>
      </c>
    </row>
    <row r="342" spans="2:28">
      <c r="C342" t="s">
        <v>43</v>
      </c>
      <c r="D342" s="20" t="s">
        <v>121</v>
      </c>
      <c r="E342" t="s">
        <v>122</v>
      </c>
      <c r="Z342" t="s">
        <v>81</v>
      </c>
      <c r="AA342" s="20" t="s">
        <v>257</v>
      </c>
      <c r="AB342" s="20" t="s">
        <v>258</v>
      </c>
    </row>
    <row r="343" spans="2:28">
      <c r="C343" t="s">
        <v>43</v>
      </c>
      <c r="D343" s="20" t="s">
        <v>21</v>
      </c>
      <c r="E343" s="20" t="s">
        <v>22</v>
      </c>
      <c r="Z343" t="s">
        <v>81</v>
      </c>
      <c r="AA343" s="20" t="s">
        <v>259</v>
      </c>
      <c r="AB343" s="20" t="s">
        <v>260</v>
      </c>
    </row>
    <row r="344" spans="2:28">
      <c r="C344" t="s">
        <v>43</v>
      </c>
      <c r="D344" s="20" t="s">
        <v>31</v>
      </c>
      <c r="E344" s="20" t="s">
        <v>32</v>
      </c>
      <c r="Z344" t="s">
        <v>81</v>
      </c>
      <c r="AA344" s="20" t="s">
        <v>269</v>
      </c>
      <c r="AB344" s="20" t="s">
        <v>270</v>
      </c>
    </row>
    <row r="345" spans="2:28">
      <c r="C345" t="s">
        <v>43</v>
      </c>
      <c r="D345" s="20" t="s">
        <v>69</v>
      </c>
      <c r="E345" s="20" t="s">
        <v>70</v>
      </c>
      <c r="Z345" t="s">
        <v>81</v>
      </c>
      <c r="AA345" s="20" t="s">
        <v>277</v>
      </c>
      <c r="AB345" s="20" t="s">
        <v>278</v>
      </c>
    </row>
    <row r="346" spans="2:28">
      <c r="C346" t="s">
        <v>43</v>
      </c>
      <c r="D346" s="20" t="s">
        <v>119</v>
      </c>
      <c r="E346" s="20" t="s">
        <v>120</v>
      </c>
      <c r="Z346" t="s">
        <v>81</v>
      </c>
      <c r="AA346" s="20" t="s">
        <v>293</v>
      </c>
      <c r="AB346" s="20" t="s">
        <v>294</v>
      </c>
    </row>
    <row r="347" spans="2:28">
      <c r="C347" t="s">
        <v>43</v>
      </c>
      <c r="D347" s="20" t="s">
        <v>131</v>
      </c>
      <c r="E347" s="20" t="s">
        <v>132</v>
      </c>
      <c r="Z347" t="s">
        <v>81</v>
      </c>
      <c r="AA347" s="20" t="s">
        <v>313</v>
      </c>
      <c r="AB347" s="20" t="s">
        <v>314</v>
      </c>
    </row>
    <row r="348" spans="2:28">
      <c r="C348" t="s">
        <v>43</v>
      </c>
      <c r="D348" s="20" t="s">
        <v>143</v>
      </c>
      <c r="E348" s="20" t="s">
        <v>144</v>
      </c>
      <c r="Z348" t="s">
        <v>81</v>
      </c>
      <c r="AA348" s="20" t="s">
        <v>325</v>
      </c>
      <c r="AB348" s="20" t="s">
        <v>326</v>
      </c>
    </row>
    <row r="349" spans="2:28">
      <c r="C349" t="s">
        <v>43</v>
      </c>
      <c r="D349" s="20" t="s">
        <v>155</v>
      </c>
      <c r="E349" s="20" t="s">
        <v>156</v>
      </c>
      <c r="Z349" t="s">
        <v>81</v>
      </c>
      <c r="AA349" s="20" t="s">
        <v>367</v>
      </c>
      <c r="AB349" s="20" t="s">
        <v>368</v>
      </c>
    </row>
    <row r="350" spans="2:28">
      <c r="C350" t="s">
        <v>43</v>
      </c>
      <c r="D350" s="20" t="s">
        <v>171</v>
      </c>
      <c r="E350" s="20" t="s">
        <v>172</v>
      </c>
      <c r="Z350" t="s">
        <v>81</v>
      </c>
      <c r="AA350" s="20" t="s">
        <v>373</v>
      </c>
      <c r="AB350" s="20" t="s">
        <v>374</v>
      </c>
    </row>
    <row r="351" spans="2:28">
      <c r="C351" t="s">
        <v>43</v>
      </c>
      <c r="D351" s="20" t="s">
        <v>199</v>
      </c>
      <c r="E351" s="20" t="s">
        <v>200</v>
      </c>
      <c r="Z351" t="s">
        <v>81</v>
      </c>
      <c r="AA351" s="20" t="s">
        <v>409</v>
      </c>
      <c r="AB351" s="20" t="s">
        <v>410</v>
      </c>
    </row>
    <row r="352" spans="2:28">
      <c r="C352" t="s">
        <v>43</v>
      </c>
      <c r="D352" s="20" t="s">
        <v>207</v>
      </c>
      <c r="E352" s="20" t="s">
        <v>208</v>
      </c>
      <c r="Z352" t="s">
        <v>81</v>
      </c>
      <c r="AA352" s="20" t="s">
        <v>427</v>
      </c>
      <c r="AB352" s="20" t="s">
        <v>428</v>
      </c>
    </row>
    <row r="353" spans="3:28">
      <c r="C353" t="s">
        <v>43</v>
      </c>
      <c r="D353" s="20" t="s">
        <v>221</v>
      </c>
      <c r="E353" s="20" t="s">
        <v>222</v>
      </c>
      <c r="Z353" t="s">
        <v>81</v>
      </c>
      <c r="AA353" s="20" t="s">
        <v>441</v>
      </c>
      <c r="AB353" s="20" t="s">
        <v>442</v>
      </c>
    </row>
    <row r="354" spans="3:28">
      <c r="C354" t="s">
        <v>43</v>
      </c>
      <c r="D354" s="20" t="s">
        <v>223</v>
      </c>
      <c r="E354" s="20" t="s">
        <v>224</v>
      </c>
      <c r="Z354" t="s">
        <v>81</v>
      </c>
      <c r="AA354" s="20" t="s">
        <v>449</v>
      </c>
      <c r="AB354" s="20" t="s">
        <v>450</v>
      </c>
    </row>
    <row r="355" spans="3:28">
      <c r="C355" t="s">
        <v>43</v>
      </c>
      <c r="D355" s="20" t="s">
        <v>229</v>
      </c>
      <c r="E355" s="20" t="s">
        <v>230</v>
      </c>
      <c r="Z355" t="s">
        <v>81</v>
      </c>
      <c r="AA355" s="20" t="s">
        <v>451</v>
      </c>
      <c r="AB355" s="20" t="s">
        <v>452</v>
      </c>
    </row>
    <row r="356" spans="3:28">
      <c r="C356" t="s">
        <v>43</v>
      </c>
      <c r="D356" s="20" t="s">
        <v>233</v>
      </c>
      <c r="E356" s="20" t="s">
        <v>234</v>
      </c>
      <c r="Z356" t="s">
        <v>81</v>
      </c>
      <c r="AA356" s="20" t="s">
        <v>463</v>
      </c>
      <c r="AB356" s="20" t="s">
        <v>464</v>
      </c>
    </row>
    <row r="357" spans="3:28">
      <c r="C357" t="s">
        <v>43</v>
      </c>
      <c r="D357" s="20" t="s">
        <v>235</v>
      </c>
      <c r="E357" s="20" t="s">
        <v>236</v>
      </c>
      <c r="Y357" t="s">
        <v>27</v>
      </c>
      <c r="Z357" t="s">
        <v>27</v>
      </c>
      <c r="AA357" s="20" t="s">
        <v>163</v>
      </c>
      <c r="AB357" s="20" t="s">
        <v>164</v>
      </c>
    </row>
    <row r="358" spans="3:28">
      <c r="C358" t="s">
        <v>43</v>
      </c>
      <c r="D358" s="20" t="s">
        <v>239</v>
      </c>
      <c r="E358" s="20" t="s">
        <v>240</v>
      </c>
      <c r="Z358" t="s">
        <v>27</v>
      </c>
      <c r="AA358" s="20" t="s">
        <v>179</v>
      </c>
      <c r="AB358" s="20" t="s">
        <v>180</v>
      </c>
    </row>
    <row r="359" spans="3:28">
      <c r="C359" t="s">
        <v>43</v>
      </c>
      <c r="D359" s="20" t="s">
        <v>247</v>
      </c>
      <c r="E359" s="20" t="s">
        <v>248</v>
      </c>
      <c r="Z359" t="s">
        <v>27</v>
      </c>
      <c r="AA359" s="20" t="s">
        <v>215</v>
      </c>
      <c r="AB359" t="s">
        <v>216</v>
      </c>
    </row>
    <row r="360" spans="3:28">
      <c r="C360" t="s">
        <v>43</v>
      </c>
      <c r="D360" s="20" t="s">
        <v>251</v>
      </c>
      <c r="E360" s="20" t="s">
        <v>252</v>
      </c>
      <c r="Z360" t="s">
        <v>27</v>
      </c>
      <c r="AA360" s="20" t="s">
        <v>237</v>
      </c>
      <c r="AB360" s="20" t="s">
        <v>238</v>
      </c>
    </row>
    <row r="361" spans="3:28">
      <c r="C361" t="s">
        <v>43</v>
      </c>
      <c r="D361" s="20" t="s">
        <v>257</v>
      </c>
      <c r="E361" s="20" t="s">
        <v>258</v>
      </c>
      <c r="Z361" t="s">
        <v>27</v>
      </c>
      <c r="AA361" s="20" t="s">
        <v>317</v>
      </c>
      <c r="AB361" s="20" t="s">
        <v>318</v>
      </c>
    </row>
    <row r="362" spans="3:28">
      <c r="C362" t="s">
        <v>43</v>
      </c>
      <c r="D362" s="20" t="s">
        <v>259</v>
      </c>
      <c r="E362" s="20" t="s">
        <v>260</v>
      </c>
      <c r="Z362" t="s">
        <v>27</v>
      </c>
      <c r="AA362" s="20" t="s">
        <v>323</v>
      </c>
      <c r="AB362" s="20" t="s">
        <v>324</v>
      </c>
    </row>
    <row r="363" spans="3:28">
      <c r="C363" t="s">
        <v>43</v>
      </c>
      <c r="D363" s="20" t="s">
        <v>269</v>
      </c>
      <c r="E363" s="20" t="s">
        <v>270</v>
      </c>
      <c r="Z363" t="s">
        <v>27</v>
      </c>
      <c r="AA363" s="20" t="s">
        <v>337</v>
      </c>
      <c r="AB363" s="20" t="s">
        <v>338</v>
      </c>
    </row>
    <row r="364" spans="3:28">
      <c r="C364" t="s">
        <v>43</v>
      </c>
      <c r="D364" s="20" t="s">
        <v>277</v>
      </c>
      <c r="E364" s="20" t="s">
        <v>278</v>
      </c>
      <c r="Z364" t="s">
        <v>27</v>
      </c>
      <c r="AA364" s="20" t="s">
        <v>343</v>
      </c>
      <c r="AB364" t="s">
        <v>344</v>
      </c>
    </row>
    <row r="365" spans="3:28">
      <c r="C365" t="s">
        <v>43</v>
      </c>
      <c r="D365" s="20" t="s">
        <v>293</v>
      </c>
      <c r="E365" s="20" t="s">
        <v>294</v>
      </c>
      <c r="Z365" t="s">
        <v>27</v>
      </c>
      <c r="AA365" s="20" t="s">
        <v>369</v>
      </c>
      <c r="AB365" s="20" t="s">
        <v>370</v>
      </c>
    </row>
    <row r="366" spans="3:28">
      <c r="C366" t="s">
        <v>43</v>
      </c>
      <c r="D366" s="20" t="s">
        <v>313</v>
      </c>
      <c r="E366" s="20" t="s">
        <v>314</v>
      </c>
      <c r="Z366" t="s">
        <v>27</v>
      </c>
      <c r="AA366" s="20" t="s">
        <v>399</v>
      </c>
      <c r="AB366" s="20" t="s">
        <v>400</v>
      </c>
    </row>
    <row r="367" spans="3:28">
      <c r="C367" t="s">
        <v>43</v>
      </c>
      <c r="D367" s="20" t="s">
        <v>325</v>
      </c>
      <c r="E367" s="20" t="s">
        <v>326</v>
      </c>
      <c r="Z367" t="s">
        <v>27</v>
      </c>
      <c r="AA367" s="20" t="s">
        <v>415</v>
      </c>
      <c r="AB367" s="20" t="s">
        <v>416</v>
      </c>
    </row>
    <row r="368" spans="3:28">
      <c r="C368" t="s">
        <v>43</v>
      </c>
      <c r="D368" s="20" t="s">
        <v>367</v>
      </c>
      <c r="E368" s="20" t="s">
        <v>368</v>
      </c>
      <c r="Z368" t="s">
        <v>27</v>
      </c>
      <c r="AA368" s="20" t="s">
        <v>423</v>
      </c>
      <c r="AB368" s="20" t="s">
        <v>424</v>
      </c>
    </row>
    <row r="369" spans="2:28">
      <c r="C369" t="s">
        <v>43</v>
      </c>
      <c r="D369" s="20" t="s">
        <v>373</v>
      </c>
      <c r="E369" s="20" t="s">
        <v>374</v>
      </c>
      <c r="Y369" t="s">
        <v>37</v>
      </c>
      <c r="Z369" t="s">
        <v>37</v>
      </c>
      <c r="AA369" s="20" t="s">
        <v>85</v>
      </c>
      <c r="AB369" s="20" t="s">
        <v>86</v>
      </c>
    </row>
    <row r="370" spans="2:28">
      <c r="C370" t="s">
        <v>43</v>
      </c>
      <c r="D370" s="20" t="s">
        <v>409</v>
      </c>
      <c r="E370" s="20" t="s">
        <v>410</v>
      </c>
      <c r="Z370" s="184" t="s">
        <v>37</v>
      </c>
      <c r="AA370" s="20" t="s">
        <v>93</v>
      </c>
      <c r="AB370" s="20" t="s">
        <v>94</v>
      </c>
    </row>
    <row r="371" spans="2:28">
      <c r="C371" t="s">
        <v>43</v>
      </c>
      <c r="D371" s="20" t="s">
        <v>427</v>
      </c>
      <c r="E371" s="20" t="s">
        <v>428</v>
      </c>
      <c r="Y371" s="184"/>
      <c r="Z371" s="184" t="s">
        <v>37</v>
      </c>
      <c r="AA371" s="20" t="s">
        <v>671</v>
      </c>
      <c r="AB371" s="20" t="s">
        <v>672</v>
      </c>
    </row>
    <row r="372" spans="2:28">
      <c r="C372" t="s">
        <v>43</v>
      </c>
      <c r="D372" s="20" t="s">
        <v>441</v>
      </c>
      <c r="E372" s="20" t="s">
        <v>442</v>
      </c>
      <c r="Y372" s="184"/>
      <c r="Z372" s="184" t="s">
        <v>37</v>
      </c>
      <c r="AA372" s="20" t="s">
        <v>711</v>
      </c>
      <c r="AB372" s="20" t="s">
        <v>712</v>
      </c>
    </row>
    <row r="373" spans="2:28">
      <c r="C373" t="s">
        <v>43</v>
      </c>
      <c r="D373" s="20" t="s">
        <v>449</v>
      </c>
      <c r="E373" s="20" t="s">
        <v>450</v>
      </c>
      <c r="Y373" s="184"/>
      <c r="Z373" s="184" t="s">
        <v>37</v>
      </c>
      <c r="AA373" s="20" t="s">
        <v>149</v>
      </c>
      <c r="AB373" s="20" t="s">
        <v>150</v>
      </c>
    </row>
    <row r="374" spans="2:28">
      <c r="C374" t="s">
        <v>43</v>
      </c>
      <c r="D374" s="20" t="s">
        <v>451</v>
      </c>
      <c r="E374" s="20" t="s">
        <v>452</v>
      </c>
      <c r="Y374" s="184"/>
      <c r="Z374" s="184" t="s">
        <v>37</v>
      </c>
      <c r="AA374" s="20" t="s">
        <v>151</v>
      </c>
      <c r="AB374" s="20" t="s">
        <v>152</v>
      </c>
    </row>
    <row r="375" spans="2:28">
      <c r="C375" t="s">
        <v>43</v>
      </c>
      <c r="D375" s="20" t="s">
        <v>463</v>
      </c>
      <c r="E375" s="20" t="s">
        <v>464</v>
      </c>
      <c r="Y375" s="184"/>
      <c r="Z375" s="184" t="s">
        <v>37</v>
      </c>
      <c r="AA375" s="20" t="s">
        <v>175</v>
      </c>
      <c r="AB375" s="20" t="s">
        <v>176</v>
      </c>
    </row>
    <row r="376" spans="2:28">
      <c r="B376" t="s">
        <v>33</v>
      </c>
      <c r="C376" t="s">
        <v>33</v>
      </c>
      <c r="D376" t="s">
        <v>33</v>
      </c>
      <c r="E376" s="20" t="s">
        <v>34</v>
      </c>
      <c r="Y376" s="184"/>
      <c r="Z376" s="184" t="s">
        <v>37</v>
      </c>
      <c r="AA376" s="20" t="s">
        <v>227</v>
      </c>
      <c r="AB376" s="20" t="s">
        <v>228</v>
      </c>
    </row>
    <row r="377" spans="2:28">
      <c r="C377" t="s">
        <v>33</v>
      </c>
      <c r="D377" t="s">
        <v>55</v>
      </c>
      <c r="E377" t="s">
        <v>56</v>
      </c>
      <c r="Y377" s="184"/>
      <c r="Z377" s="184" t="s">
        <v>37</v>
      </c>
      <c r="AA377" s="20" t="s">
        <v>273</v>
      </c>
      <c r="AB377" s="20" t="s">
        <v>274</v>
      </c>
    </row>
    <row r="378" spans="2:28">
      <c r="C378" t="s">
        <v>33</v>
      </c>
      <c r="D378" t="s">
        <v>63</v>
      </c>
      <c r="E378" t="s">
        <v>64</v>
      </c>
      <c r="Y378" s="184"/>
      <c r="Z378" s="184" t="s">
        <v>37</v>
      </c>
      <c r="AA378" s="20" t="s">
        <v>279</v>
      </c>
      <c r="AB378" s="20" t="s">
        <v>280</v>
      </c>
    </row>
    <row r="379" spans="2:28">
      <c r="C379" t="s">
        <v>33</v>
      </c>
      <c r="D379" t="s">
        <v>71</v>
      </c>
      <c r="E379" t="s">
        <v>72</v>
      </c>
      <c r="Y379" s="184"/>
      <c r="Z379" s="184" t="s">
        <v>37</v>
      </c>
      <c r="AA379" s="20" t="s">
        <v>301</v>
      </c>
      <c r="AB379" s="20" t="s">
        <v>302</v>
      </c>
    </row>
    <row r="380" spans="2:28">
      <c r="C380" t="s">
        <v>33</v>
      </c>
      <c r="D380" t="s">
        <v>79</v>
      </c>
      <c r="E380" t="s">
        <v>80</v>
      </c>
      <c r="Y380" s="184"/>
      <c r="Z380" s="184" t="s">
        <v>37</v>
      </c>
      <c r="AA380" s="20" t="s">
        <v>874</v>
      </c>
      <c r="AB380" s="20" t="s">
        <v>875</v>
      </c>
    </row>
    <row r="381" spans="2:28">
      <c r="C381" t="s">
        <v>33</v>
      </c>
      <c r="D381" s="20" t="s">
        <v>61</v>
      </c>
      <c r="E381" s="20" t="s">
        <v>62</v>
      </c>
      <c r="Z381" t="s">
        <v>37</v>
      </c>
      <c r="AA381" s="20" t="s">
        <v>892</v>
      </c>
      <c r="AB381" s="20" t="s">
        <v>893</v>
      </c>
    </row>
    <row r="382" spans="2:28">
      <c r="C382" t="s">
        <v>33</v>
      </c>
      <c r="D382" s="20" t="s">
        <v>77</v>
      </c>
      <c r="E382" s="20" t="s">
        <v>78</v>
      </c>
      <c r="Z382" t="s">
        <v>37</v>
      </c>
      <c r="AA382" s="20" t="s">
        <v>375</v>
      </c>
      <c r="AB382" s="20" t="s">
        <v>376</v>
      </c>
    </row>
    <row r="383" spans="2:28">
      <c r="C383" t="s">
        <v>33</v>
      </c>
      <c r="D383" s="20" t="s">
        <v>141</v>
      </c>
      <c r="E383" s="20" t="s">
        <v>142</v>
      </c>
      <c r="Z383" t="s">
        <v>37</v>
      </c>
      <c r="AA383" s="20" t="s">
        <v>898</v>
      </c>
      <c r="AB383" s="20" t="s">
        <v>899</v>
      </c>
    </row>
    <row r="384" spans="2:28">
      <c r="C384" t="s">
        <v>33</v>
      </c>
      <c r="D384" s="20" t="s">
        <v>145</v>
      </c>
      <c r="E384" s="20" t="s">
        <v>146</v>
      </c>
      <c r="Z384" t="s">
        <v>37</v>
      </c>
      <c r="AA384" s="20" t="s">
        <v>383</v>
      </c>
      <c r="AB384" s="20" t="s">
        <v>384</v>
      </c>
    </row>
    <row r="385" spans="3:28">
      <c r="C385" t="s">
        <v>33</v>
      </c>
      <c r="D385" s="20" t="s">
        <v>167</v>
      </c>
      <c r="E385" s="20" t="s">
        <v>168</v>
      </c>
      <c r="Z385" t="s">
        <v>37</v>
      </c>
      <c r="AA385" s="20" t="s">
        <v>411</v>
      </c>
      <c r="AB385" s="20" t="s">
        <v>412</v>
      </c>
    </row>
    <row r="386" spans="3:28">
      <c r="C386" t="s">
        <v>33</v>
      </c>
      <c r="D386" s="20" t="s">
        <v>183</v>
      </c>
      <c r="E386" s="20" t="s">
        <v>184</v>
      </c>
      <c r="Z386" t="s">
        <v>37</v>
      </c>
      <c r="AA386" s="20" t="s">
        <v>910</v>
      </c>
      <c r="AB386" s="20" t="s">
        <v>911</v>
      </c>
    </row>
    <row r="387" spans="3:28">
      <c r="C387" t="s">
        <v>33</v>
      </c>
      <c r="D387" s="20" t="s">
        <v>187</v>
      </c>
      <c r="E387" s="20" t="s">
        <v>188</v>
      </c>
      <c r="Z387" t="s">
        <v>37</v>
      </c>
      <c r="AA387" s="20" t="s">
        <v>914</v>
      </c>
      <c r="AB387" s="20" t="s">
        <v>915</v>
      </c>
    </row>
    <row r="388" spans="3:28">
      <c r="C388" t="s">
        <v>33</v>
      </c>
      <c r="D388" s="20" t="s">
        <v>195</v>
      </c>
      <c r="E388" s="20" t="s">
        <v>196</v>
      </c>
      <c r="Z388" t="s">
        <v>37</v>
      </c>
      <c r="AA388" s="20" t="s">
        <v>916</v>
      </c>
      <c r="AB388" s="20" t="s">
        <v>917</v>
      </c>
    </row>
    <row r="389" spans="3:28">
      <c r="C389" t="s">
        <v>33</v>
      </c>
      <c r="D389" s="20" t="s">
        <v>211</v>
      </c>
      <c r="E389" s="20" t="s">
        <v>212</v>
      </c>
      <c r="Z389" t="s">
        <v>37</v>
      </c>
      <c r="AA389" s="20" t="s">
        <v>453</v>
      </c>
      <c r="AB389" s="20" t="s">
        <v>454</v>
      </c>
    </row>
    <row r="390" spans="3:28">
      <c r="C390" t="s">
        <v>33</v>
      </c>
      <c r="D390" s="20" t="s">
        <v>241</v>
      </c>
      <c r="E390" s="20" t="s">
        <v>242</v>
      </c>
      <c r="Z390" t="s">
        <v>37</v>
      </c>
      <c r="AA390" s="20" t="s">
        <v>918</v>
      </c>
      <c r="AB390" s="20" t="s">
        <v>919</v>
      </c>
    </row>
    <row r="391" spans="3:28">
      <c r="C391" t="s">
        <v>33</v>
      </c>
      <c r="D391" s="20" t="s">
        <v>243</v>
      </c>
      <c r="E391" s="20" t="s">
        <v>244</v>
      </c>
      <c r="Z391" t="s">
        <v>37</v>
      </c>
      <c r="AA391" s="20" t="s">
        <v>471</v>
      </c>
      <c r="AB391" s="20" t="s">
        <v>472</v>
      </c>
    </row>
    <row r="392" spans="3:28">
      <c r="C392" t="s">
        <v>33</v>
      </c>
      <c r="D392" s="20" t="s">
        <v>287</v>
      </c>
      <c r="E392" s="20" t="s">
        <v>288</v>
      </c>
      <c r="Y392" t="s">
        <v>89</v>
      </c>
      <c r="Z392" t="s">
        <v>89</v>
      </c>
      <c r="AA392" s="20" t="s">
        <v>109</v>
      </c>
      <c r="AB392" s="20" t="s">
        <v>110</v>
      </c>
    </row>
    <row r="393" spans="3:28">
      <c r="C393" t="s">
        <v>33</v>
      </c>
      <c r="D393" s="20" t="s">
        <v>291</v>
      </c>
      <c r="E393" s="20" t="s">
        <v>292</v>
      </c>
      <c r="Z393" t="s">
        <v>89</v>
      </c>
      <c r="AA393" s="20" t="s">
        <v>125</v>
      </c>
      <c r="AB393" s="20" t="s">
        <v>126</v>
      </c>
    </row>
    <row r="394" spans="3:28">
      <c r="C394" t="s">
        <v>33</v>
      </c>
      <c r="D394" s="20" t="s">
        <v>297</v>
      </c>
      <c r="E394" s="20" t="s">
        <v>298</v>
      </c>
      <c r="Z394" t="s">
        <v>89</v>
      </c>
      <c r="AA394" s="20" t="s">
        <v>135</v>
      </c>
      <c r="AB394" s="20" t="s">
        <v>136</v>
      </c>
    </row>
    <row r="395" spans="3:28">
      <c r="C395" t="s">
        <v>33</v>
      </c>
      <c r="D395" s="20" t="s">
        <v>303</v>
      </c>
      <c r="E395" s="20" t="s">
        <v>304</v>
      </c>
      <c r="Z395" t="s">
        <v>89</v>
      </c>
      <c r="AA395" s="20" t="s">
        <v>205</v>
      </c>
      <c r="AB395" s="20" t="s">
        <v>206</v>
      </c>
    </row>
    <row r="396" spans="3:28">
      <c r="C396" t="s">
        <v>33</v>
      </c>
      <c r="D396" s="20" t="s">
        <v>319</v>
      </c>
      <c r="E396" s="20" t="s">
        <v>320</v>
      </c>
      <c r="Z396" t="s">
        <v>89</v>
      </c>
      <c r="AA396" s="20" t="s">
        <v>231</v>
      </c>
      <c r="AB396" s="20" t="s">
        <v>232</v>
      </c>
    </row>
    <row r="397" spans="3:28">
      <c r="C397" t="s">
        <v>33</v>
      </c>
      <c r="D397" s="20" t="s">
        <v>327</v>
      </c>
      <c r="E397" s="20" t="s">
        <v>328</v>
      </c>
      <c r="Z397" t="s">
        <v>89</v>
      </c>
      <c r="AA397" s="20" t="s">
        <v>255</v>
      </c>
      <c r="AB397" s="20" t="s">
        <v>256</v>
      </c>
    </row>
    <row r="398" spans="3:28">
      <c r="C398" t="s">
        <v>33</v>
      </c>
      <c r="D398" s="20" t="s">
        <v>341</v>
      </c>
      <c r="E398" s="20" t="s">
        <v>342</v>
      </c>
      <c r="Z398" t="s">
        <v>89</v>
      </c>
      <c r="AA398" s="20" t="s">
        <v>263</v>
      </c>
      <c r="AB398" s="20" t="s">
        <v>264</v>
      </c>
    </row>
    <row r="399" spans="3:28">
      <c r="C399" t="s">
        <v>33</v>
      </c>
      <c r="D399" s="20" t="s">
        <v>347</v>
      </c>
      <c r="E399" s="20" t="s">
        <v>348</v>
      </c>
      <c r="Z399" t="s">
        <v>89</v>
      </c>
      <c r="AA399" s="20" t="s">
        <v>309</v>
      </c>
      <c r="AB399" s="20" t="s">
        <v>310</v>
      </c>
    </row>
    <row r="400" spans="3:28">
      <c r="C400" t="s">
        <v>33</v>
      </c>
      <c r="D400" s="20" t="s">
        <v>349</v>
      </c>
      <c r="E400" s="20" t="s">
        <v>350</v>
      </c>
      <c r="Z400" t="s">
        <v>89</v>
      </c>
      <c r="AA400" s="20" t="s">
        <v>319</v>
      </c>
      <c r="AB400" s="20" t="s">
        <v>320</v>
      </c>
    </row>
    <row r="401" spans="2:28">
      <c r="C401" t="s">
        <v>33</v>
      </c>
      <c r="D401" s="20" t="s">
        <v>353</v>
      </c>
      <c r="E401" s="20" t="s">
        <v>354</v>
      </c>
      <c r="Z401" t="s">
        <v>89</v>
      </c>
      <c r="AA401" s="20" t="s">
        <v>351</v>
      </c>
      <c r="AB401" s="20" t="s">
        <v>352</v>
      </c>
    </row>
    <row r="402" spans="2:28">
      <c r="C402" t="s">
        <v>33</v>
      </c>
      <c r="D402" s="20" t="s">
        <v>379</v>
      </c>
      <c r="E402" s="20" t="s">
        <v>380</v>
      </c>
      <c r="Z402" t="s">
        <v>89</v>
      </c>
      <c r="AA402" s="20" t="s">
        <v>361</v>
      </c>
      <c r="AB402" s="20" t="s">
        <v>362</v>
      </c>
    </row>
    <row r="403" spans="2:28">
      <c r="C403" t="s">
        <v>33</v>
      </c>
      <c r="D403" s="20" t="s">
        <v>381</v>
      </c>
      <c r="E403" s="20" t="s">
        <v>382</v>
      </c>
      <c r="Z403" t="s">
        <v>89</v>
      </c>
      <c r="AA403" s="20" t="s">
        <v>365</v>
      </c>
      <c r="AB403" s="20" t="s">
        <v>366</v>
      </c>
    </row>
    <row r="404" spans="2:28">
      <c r="C404" t="s">
        <v>33</v>
      </c>
      <c r="D404" s="20" t="s">
        <v>389</v>
      </c>
      <c r="E404" s="20" t="s">
        <v>390</v>
      </c>
      <c r="Z404" t="s">
        <v>89</v>
      </c>
      <c r="AA404" s="20" t="s">
        <v>391</v>
      </c>
      <c r="AB404" s="20" t="s">
        <v>392</v>
      </c>
    </row>
    <row r="405" spans="2:28">
      <c r="C405" t="s">
        <v>33</v>
      </c>
      <c r="D405" s="20" t="s">
        <v>393</v>
      </c>
      <c r="E405" s="20" t="s">
        <v>394</v>
      </c>
      <c r="Z405" t="s">
        <v>89</v>
      </c>
      <c r="AA405" s="20" t="s">
        <v>403</v>
      </c>
      <c r="AB405" s="20" t="s">
        <v>404</v>
      </c>
    </row>
    <row r="406" spans="2:28">
      <c r="C406" t="s">
        <v>33</v>
      </c>
      <c r="D406" s="20" t="s">
        <v>407</v>
      </c>
      <c r="E406" s="20" t="s">
        <v>408</v>
      </c>
      <c r="Z406" t="s">
        <v>89</v>
      </c>
      <c r="AA406" s="20" t="s">
        <v>425</v>
      </c>
      <c r="AB406" s="20" t="s">
        <v>426</v>
      </c>
    </row>
    <row r="407" spans="2:28">
      <c r="C407" t="s">
        <v>33</v>
      </c>
      <c r="D407" s="20" t="s">
        <v>413</v>
      </c>
      <c r="E407" s="20" t="s">
        <v>414</v>
      </c>
      <c r="Z407" t="s">
        <v>89</v>
      </c>
      <c r="AA407" s="20" t="s">
        <v>459</v>
      </c>
      <c r="AB407" s="20" t="s">
        <v>460</v>
      </c>
    </row>
    <row r="408" spans="2:28">
      <c r="C408" t="s">
        <v>33</v>
      </c>
      <c r="D408" s="20" t="s">
        <v>419</v>
      </c>
      <c r="E408" s="20" t="s">
        <v>420</v>
      </c>
      <c r="Z408" t="s">
        <v>89</v>
      </c>
      <c r="AA408" s="20" t="s">
        <v>461</v>
      </c>
      <c r="AB408" s="20" t="s">
        <v>462</v>
      </c>
    </row>
    <row r="409" spans="2:28">
      <c r="C409" t="s">
        <v>33</v>
      </c>
      <c r="D409" s="20" t="s">
        <v>421</v>
      </c>
      <c r="E409" s="20" t="s">
        <v>422</v>
      </c>
      <c r="Z409" t="s">
        <v>89</v>
      </c>
      <c r="AA409" s="20" t="s">
        <v>467</v>
      </c>
      <c r="AB409" s="20" t="s">
        <v>468</v>
      </c>
    </row>
    <row r="410" spans="2:28">
      <c r="C410" t="s">
        <v>33</v>
      </c>
      <c r="D410" s="20" t="s">
        <v>433</v>
      </c>
      <c r="E410" s="20" t="s">
        <v>434</v>
      </c>
      <c r="Z410" t="s">
        <v>89</v>
      </c>
      <c r="AA410" s="20" t="s">
        <v>473</v>
      </c>
      <c r="AB410" s="20" t="s">
        <v>474</v>
      </c>
    </row>
    <row r="411" spans="2:28">
      <c r="C411" t="s">
        <v>33</v>
      </c>
      <c r="D411" s="20" t="s">
        <v>435</v>
      </c>
      <c r="E411" s="20" t="s">
        <v>436</v>
      </c>
      <c r="Y411" t="s">
        <v>97</v>
      </c>
      <c r="Z411" t="s">
        <v>97</v>
      </c>
      <c r="AA411" s="20" t="s">
        <v>51</v>
      </c>
      <c r="AB411" s="20" t="s">
        <v>52</v>
      </c>
    </row>
    <row r="412" spans="2:28">
      <c r="C412" t="s">
        <v>33</v>
      </c>
      <c r="D412" s="20" t="s">
        <v>445</v>
      </c>
      <c r="E412" s="20" t="s">
        <v>446</v>
      </c>
      <c r="Z412" t="s">
        <v>97</v>
      </c>
      <c r="AA412" s="20" t="s">
        <v>103</v>
      </c>
      <c r="AB412" s="20" t="s">
        <v>104</v>
      </c>
    </row>
    <row r="413" spans="2:28">
      <c r="C413" t="s">
        <v>33</v>
      </c>
      <c r="D413" s="20" t="s">
        <v>455</v>
      </c>
      <c r="E413" s="20" t="s">
        <v>456</v>
      </c>
      <c r="Z413" t="s">
        <v>97</v>
      </c>
      <c r="AA413" s="20" t="s">
        <v>129</v>
      </c>
      <c r="AB413" s="20" t="s">
        <v>130</v>
      </c>
    </row>
    <row r="414" spans="2:28">
      <c r="C414" t="s">
        <v>33</v>
      </c>
      <c r="D414" s="20" t="s">
        <v>477</v>
      </c>
      <c r="E414" s="20" t="s">
        <v>478</v>
      </c>
      <c r="Z414" t="s">
        <v>97</v>
      </c>
      <c r="AA414" s="20" t="s">
        <v>159</v>
      </c>
      <c r="AB414" s="20" t="s">
        <v>160</v>
      </c>
    </row>
    <row r="415" spans="2:28">
      <c r="C415" t="s">
        <v>33</v>
      </c>
      <c r="D415" s="20" t="s">
        <v>479</v>
      </c>
      <c r="E415" s="20" t="s">
        <v>480</v>
      </c>
      <c r="Z415" t="s">
        <v>97</v>
      </c>
      <c r="AA415" s="20" t="s">
        <v>189</v>
      </c>
      <c r="AB415" s="20" t="s">
        <v>190</v>
      </c>
    </row>
    <row r="416" spans="2:28">
      <c r="B416" t="s">
        <v>23</v>
      </c>
      <c r="C416" t="s">
        <v>23</v>
      </c>
      <c r="D416" t="s">
        <v>23</v>
      </c>
      <c r="E416" s="20" t="s">
        <v>24</v>
      </c>
      <c r="Z416" t="s">
        <v>97</v>
      </c>
      <c r="AA416" s="20" t="s">
        <v>193</v>
      </c>
      <c r="AB416" s="20" t="s">
        <v>194</v>
      </c>
    </row>
    <row r="417" spans="1:28">
      <c r="C417" t="s">
        <v>23</v>
      </c>
      <c r="D417" t="s">
        <v>25</v>
      </c>
      <c r="E417" t="s">
        <v>26</v>
      </c>
      <c r="Z417" t="s">
        <v>97</v>
      </c>
      <c r="AA417" s="20" t="s">
        <v>219</v>
      </c>
      <c r="AB417" s="20" t="s">
        <v>220</v>
      </c>
    </row>
    <row r="418" spans="1:28">
      <c r="C418" t="s">
        <v>23</v>
      </c>
      <c r="D418" t="s">
        <v>35</v>
      </c>
      <c r="E418" t="s">
        <v>36</v>
      </c>
      <c r="Z418" t="s">
        <v>97</v>
      </c>
      <c r="AA418" s="20" t="s">
        <v>335</v>
      </c>
      <c r="AB418" s="20" t="s">
        <v>336</v>
      </c>
    </row>
    <row r="419" spans="1:28">
      <c r="C419" t="s">
        <v>23</v>
      </c>
      <c r="D419" t="s">
        <v>45</v>
      </c>
      <c r="E419" t="s">
        <v>46</v>
      </c>
      <c r="Z419" t="s">
        <v>97</v>
      </c>
      <c r="AA419" s="20" t="s">
        <v>357</v>
      </c>
      <c r="AB419" s="20" t="s">
        <v>358</v>
      </c>
    </row>
    <row r="420" spans="1:28">
      <c r="C420" t="s">
        <v>23</v>
      </c>
      <c r="D420" t="s">
        <v>105</v>
      </c>
      <c r="E420" t="s">
        <v>106</v>
      </c>
      <c r="Z420" t="s">
        <v>97</v>
      </c>
      <c r="AA420" s="20" t="s">
        <v>395</v>
      </c>
      <c r="AB420" s="20" t="s">
        <v>396</v>
      </c>
    </row>
    <row r="421" spans="1:28">
      <c r="C421" t="s">
        <v>23</v>
      </c>
      <c r="D421" t="s">
        <v>111</v>
      </c>
      <c r="E421" t="s">
        <v>112</v>
      </c>
      <c r="Z421" t="s">
        <v>97</v>
      </c>
      <c r="AA421" s="20" t="s">
        <v>397</v>
      </c>
      <c r="AB421" s="20" t="s">
        <v>398</v>
      </c>
    </row>
    <row r="422" spans="1:28">
      <c r="C422" t="s">
        <v>23</v>
      </c>
      <c r="D422" s="20" t="s">
        <v>41</v>
      </c>
      <c r="E422" s="20" t="s">
        <v>42</v>
      </c>
      <c r="Z422" t="s">
        <v>97</v>
      </c>
      <c r="AA422" s="20" t="s">
        <v>429</v>
      </c>
      <c r="AB422" s="20" t="s">
        <v>430</v>
      </c>
    </row>
    <row r="423" spans="1:28">
      <c r="A423" s="184"/>
      <c r="B423" s="184"/>
      <c r="C423" s="184" t="s">
        <v>23</v>
      </c>
      <c r="D423" s="20" t="s">
        <v>671</v>
      </c>
      <c r="E423" s="20" t="s">
        <v>672</v>
      </c>
      <c r="F423" s="184"/>
      <c r="G423" s="184"/>
      <c r="H423" s="184"/>
      <c r="I423" s="184"/>
      <c r="J423" s="184"/>
      <c r="K423" s="184"/>
      <c r="L423" s="184"/>
      <c r="M423" s="184"/>
      <c r="Z423" t="s">
        <v>97</v>
      </c>
      <c r="AA423" s="20" t="s">
        <v>439</v>
      </c>
      <c r="AB423" s="20" t="s">
        <v>440</v>
      </c>
    </row>
    <row r="424" spans="1:28">
      <c r="C424" t="s">
        <v>23</v>
      </c>
      <c r="D424" s="20" t="s">
        <v>85</v>
      </c>
      <c r="E424" s="20" t="s">
        <v>86</v>
      </c>
      <c r="Z424" t="s">
        <v>97</v>
      </c>
      <c r="AA424" s="20" t="s">
        <v>465</v>
      </c>
      <c r="AB424" s="20" t="s">
        <v>466</v>
      </c>
    </row>
    <row r="425" spans="1:28">
      <c r="C425" t="s">
        <v>23</v>
      </c>
      <c r="D425" s="20" t="s">
        <v>93</v>
      </c>
      <c r="E425" s="20" t="s">
        <v>94</v>
      </c>
      <c r="Y425" t="s">
        <v>65</v>
      </c>
      <c r="Z425" t="s">
        <v>65</v>
      </c>
      <c r="AA425" s="20" t="s">
        <v>77</v>
      </c>
      <c r="AB425" s="20" t="s">
        <v>78</v>
      </c>
    </row>
    <row r="426" spans="1:28">
      <c r="C426" t="s">
        <v>23</v>
      </c>
      <c r="D426" s="20" t="s">
        <v>115</v>
      </c>
      <c r="E426" s="20" t="s">
        <v>116</v>
      </c>
      <c r="Z426" t="s">
        <v>65</v>
      </c>
      <c r="AA426" s="20" t="s">
        <v>167</v>
      </c>
      <c r="AB426" s="20" t="s">
        <v>168</v>
      </c>
    </row>
    <row r="427" spans="1:28">
      <c r="A427" s="184"/>
      <c r="B427" s="184"/>
      <c r="C427" s="184" t="s">
        <v>23</v>
      </c>
      <c r="D427" s="20" t="s">
        <v>711</v>
      </c>
      <c r="E427" s="20" t="s">
        <v>712</v>
      </c>
      <c r="F427" s="184"/>
      <c r="G427" s="184"/>
      <c r="H427" s="184"/>
      <c r="I427" s="184"/>
      <c r="J427" s="184"/>
      <c r="K427" s="184"/>
      <c r="L427" s="184"/>
      <c r="M427" s="184"/>
      <c r="N427" s="184"/>
      <c r="Z427" t="s">
        <v>65</v>
      </c>
      <c r="AA427" s="20" t="s">
        <v>195</v>
      </c>
      <c r="AB427" s="20" t="s">
        <v>196</v>
      </c>
    </row>
    <row r="428" spans="1:28">
      <c r="C428" t="s">
        <v>23</v>
      </c>
      <c r="D428" s="20" t="s">
        <v>139</v>
      </c>
      <c r="E428" s="20" t="s">
        <v>140</v>
      </c>
      <c r="Z428" t="s">
        <v>65</v>
      </c>
      <c r="AA428" s="20" t="s">
        <v>241</v>
      </c>
      <c r="AB428" s="20" t="s">
        <v>242</v>
      </c>
    </row>
    <row r="429" spans="1:28">
      <c r="C429" t="s">
        <v>23</v>
      </c>
      <c r="D429" s="20" t="s">
        <v>149</v>
      </c>
      <c r="E429" s="20" t="s">
        <v>150</v>
      </c>
      <c r="Z429" t="s">
        <v>65</v>
      </c>
      <c r="AA429" s="20" t="s">
        <v>381</v>
      </c>
      <c r="AB429" s="20" t="s">
        <v>382</v>
      </c>
    </row>
    <row r="430" spans="1:28">
      <c r="C430" t="s">
        <v>23</v>
      </c>
      <c r="D430" s="20" t="s">
        <v>151</v>
      </c>
      <c r="E430" s="20" t="s">
        <v>152</v>
      </c>
      <c r="Z430" t="s">
        <v>65</v>
      </c>
      <c r="AA430" s="20" t="s">
        <v>389</v>
      </c>
      <c r="AB430" s="20" t="s">
        <v>390</v>
      </c>
    </row>
    <row r="431" spans="1:28">
      <c r="C431" t="s">
        <v>23</v>
      </c>
      <c r="D431" s="20" t="s">
        <v>163</v>
      </c>
      <c r="E431" s="20" t="s">
        <v>164</v>
      </c>
      <c r="Z431" t="s">
        <v>65</v>
      </c>
      <c r="AA431" s="20" t="s">
        <v>393</v>
      </c>
      <c r="AB431" s="20" t="s">
        <v>394</v>
      </c>
    </row>
    <row r="432" spans="1:28">
      <c r="C432" t="s">
        <v>23</v>
      </c>
      <c r="D432" s="20" t="s">
        <v>175</v>
      </c>
      <c r="E432" s="20" t="s">
        <v>176</v>
      </c>
      <c r="Z432" t="s">
        <v>65</v>
      </c>
      <c r="AA432" s="20" t="s">
        <v>413</v>
      </c>
      <c r="AB432" s="20" t="s">
        <v>414</v>
      </c>
    </row>
    <row r="433" spans="1:28">
      <c r="C433" t="s">
        <v>23</v>
      </c>
      <c r="D433" s="20" t="s">
        <v>179</v>
      </c>
      <c r="E433" s="20" t="s">
        <v>180</v>
      </c>
      <c r="Z433" t="s">
        <v>65</v>
      </c>
      <c r="AA433" s="20" t="s">
        <v>419</v>
      </c>
      <c r="AB433" s="20" t="s">
        <v>420</v>
      </c>
    </row>
    <row r="434" spans="1:28">
      <c r="C434" t="s">
        <v>23</v>
      </c>
      <c r="D434" s="20" t="s">
        <v>191</v>
      </c>
      <c r="E434" s="20" t="s">
        <v>192</v>
      </c>
      <c r="Z434" t="s">
        <v>65</v>
      </c>
      <c r="AA434" s="20" t="s">
        <v>433</v>
      </c>
      <c r="AB434" s="20" t="s">
        <v>434</v>
      </c>
    </row>
    <row r="435" spans="1:28">
      <c r="C435" t="s">
        <v>23</v>
      </c>
      <c r="D435" s="20" t="s">
        <v>203</v>
      </c>
      <c r="E435" s="20" t="s">
        <v>204</v>
      </c>
      <c r="Z435" t="s">
        <v>65</v>
      </c>
      <c r="AA435" s="20" t="s">
        <v>445</v>
      </c>
      <c r="AB435" s="20" t="s">
        <v>446</v>
      </c>
    </row>
    <row r="436" spans="1:28">
      <c r="C436" t="s">
        <v>23</v>
      </c>
      <c r="D436" s="20" t="s">
        <v>215</v>
      </c>
      <c r="E436" s="20" t="s">
        <v>216</v>
      </c>
      <c r="Z436" t="s">
        <v>65</v>
      </c>
      <c r="AA436" s="20" t="s">
        <v>455</v>
      </c>
      <c r="AB436" s="20" t="s">
        <v>456</v>
      </c>
    </row>
    <row r="437" spans="1:28">
      <c r="C437" t="s">
        <v>23</v>
      </c>
      <c r="D437" s="20" t="s">
        <v>227</v>
      </c>
      <c r="E437" s="20" t="s">
        <v>228</v>
      </c>
      <c r="Z437" t="s">
        <v>65</v>
      </c>
      <c r="AA437" s="20" t="s">
        <v>477</v>
      </c>
      <c r="AB437" s="20" t="s">
        <v>478</v>
      </c>
    </row>
    <row r="438" spans="1:28">
      <c r="C438" t="s">
        <v>23</v>
      </c>
      <c r="D438" s="20" t="s">
        <v>237</v>
      </c>
      <c r="E438" s="20" t="s">
        <v>238</v>
      </c>
      <c r="Z438" t="s">
        <v>65</v>
      </c>
      <c r="AA438" s="20" t="s">
        <v>479</v>
      </c>
      <c r="AB438" s="20" t="s">
        <v>480</v>
      </c>
    </row>
    <row r="439" spans="1:28">
      <c r="C439" t="s">
        <v>23</v>
      </c>
      <c r="D439" s="20" t="s">
        <v>265</v>
      </c>
      <c r="E439" s="20" t="s">
        <v>266</v>
      </c>
      <c r="Y439" t="s">
        <v>47</v>
      </c>
      <c r="Z439" t="s">
        <v>47</v>
      </c>
      <c r="AA439" s="20" t="s">
        <v>41</v>
      </c>
      <c r="AB439" s="20" t="s">
        <v>42</v>
      </c>
    </row>
    <row r="440" spans="1:28">
      <c r="C440" t="s">
        <v>23</v>
      </c>
      <c r="D440" s="20" t="s">
        <v>271</v>
      </c>
      <c r="E440" s="20" t="s">
        <v>272</v>
      </c>
      <c r="Z440" t="s">
        <v>47</v>
      </c>
      <c r="AA440" s="20" t="s">
        <v>115</v>
      </c>
      <c r="AB440" s="20" t="s">
        <v>116</v>
      </c>
    </row>
    <row r="441" spans="1:28">
      <c r="C441" t="s">
        <v>23</v>
      </c>
      <c r="D441" s="20" t="s">
        <v>273</v>
      </c>
      <c r="E441" s="20" t="s">
        <v>274</v>
      </c>
      <c r="Z441" t="s">
        <v>47</v>
      </c>
      <c r="AA441" s="20" t="s">
        <v>139</v>
      </c>
      <c r="AB441" s="20" t="s">
        <v>140</v>
      </c>
    </row>
    <row r="442" spans="1:28">
      <c r="C442" t="s">
        <v>23</v>
      </c>
      <c r="D442" s="20" t="s">
        <v>279</v>
      </c>
      <c r="E442" s="20" t="s">
        <v>280</v>
      </c>
      <c r="Z442" t="s">
        <v>47</v>
      </c>
      <c r="AA442" s="20" t="s">
        <v>191</v>
      </c>
      <c r="AB442" s="20" t="s">
        <v>192</v>
      </c>
    </row>
    <row r="443" spans="1:28">
      <c r="C443" t="s">
        <v>23</v>
      </c>
      <c r="D443" s="20" t="s">
        <v>283</v>
      </c>
      <c r="E443" s="20" t="s">
        <v>284</v>
      </c>
      <c r="Z443" t="s">
        <v>47</v>
      </c>
      <c r="AA443" s="20" t="s">
        <v>203</v>
      </c>
      <c r="AB443" s="20" t="s">
        <v>204</v>
      </c>
    </row>
    <row r="444" spans="1:28">
      <c r="C444" t="s">
        <v>23</v>
      </c>
      <c r="D444" s="20" t="s">
        <v>301</v>
      </c>
      <c r="E444" s="20" t="s">
        <v>302</v>
      </c>
      <c r="Z444" t="s">
        <v>47</v>
      </c>
      <c r="AA444" s="20" t="s">
        <v>265</v>
      </c>
      <c r="AB444" s="20" t="s">
        <v>266</v>
      </c>
    </row>
    <row r="445" spans="1:28">
      <c r="A445" s="184"/>
      <c r="B445" s="184"/>
      <c r="C445" s="184" t="s">
        <v>23</v>
      </c>
      <c r="D445" s="20" t="s">
        <v>874</v>
      </c>
      <c r="E445" s="20" t="s">
        <v>875</v>
      </c>
      <c r="F445" s="184"/>
      <c r="G445" s="184"/>
      <c r="H445" s="184"/>
      <c r="I445" s="184"/>
      <c r="J445" s="184"/>
      <c r="K445" s="184"/>
      <c r="L445" s="184"/>
      <c r="M445" s="184"/>
      <c r="N445" s="184"/>
      <c r="O445" s="184"/>
      <c r="P445" s="184"/>
      <c r="Q445" s="184"/>
      <c r="Z445" t="s">
        <v>47</v>
      </c>
      <c r="AA445" s="20" t="s">
        <v>271</v>
      </c>
      <c r="AB445" s="20" t="s">
        <v>272</v>
      </c>
    </row>
    <row r="446" spans="1:28">
      <c r="C446" t="s">
        <v>23</v>
      </c>
      <c r="D446" s="20" t="s">
        <v>317</v>
      </c>
      <c r="E446" s="20" t="s">
        <v>318</v>
      </c>
      <c r="Z446" t="s">
        <v>47</v>
      </c>
      <c r="AA446" s="20" t="s">
        <v>283</v>
      </c>
      <c r="AB446" s="20" t="s">
        <v>284</v>
      </c>
    </row>
    <row r="447" spans="1:28">
      <c r="C447" t="s">
        <v>23</v>
      </c>
      <c r="D447" s="20" t="s">
        <v>323</v>
      </c>
      <c r="E447" s="20" t="s">
        <v>324</v>
      </c>
      <c r="Z447" t="s">
        <v>47</v>
      </c>
      <c r="AA447" s="20" t="s">
        <v>331</v>
      </c>
      <c r="AB447" s="20" t="s">
        <v>332</v>
      </c>
    </row>
    <row r="448" spans="1:28">
      <c r="C448" t="s">
        <v>23</v>
      </c>
      <c r="D448" s="20" t="s">
        <v>331</v>
      </c>
      <c r="E448" s="20" t="s">
        <v>332</v>
      </c>
      <c r="Z448" t="s">
        <v>47</v>
      </c>
      <c r="AA448" s="20" t="s">
        <v>333</v>
      </c>
      <c r="AB448" s="20" t="s">
        <v>334</v>
      </c>
    </row>
    <row r="449" spans="1:33">
      <c r="C449" t="s">
        <v>23</v>
      </c>
      <c r="D449" s="20" t="s">
        <v>333</v>
      </c>
      <c r="E449" s="20" t="s">
        <v>334</v>
      </c>
      <c r="Z449" t="s">
        <v>47</v>
      </c>
      <c r="AA449" s="20" t="s">
        <v>339</v>
      </c>
      <c r="AB449" s="20" t="s">
        <v>340</v>
      </c>
    </row>
    <row r="450" spans="1:33">
      <c r="C450" t="s">
        <v>23</v>
      </c>
      <c r="D450" s="20" t="s">
        <v>337</v>
      </c>
      <c r="E450" s="20" t="s">
        <v>338</v>
      </c>
      <c r="Z450" t="s">
        <v>47</v>
      </c>
      <c r="AA450" s="20" t="s">
        <v>377</v>
      </c>
      <c r="AB450" s="20" t="s">
        <v>378</v>
      </c>
    </row>
    <row r="451" spans="1:33">
      <c r="C451" t="s">
        <v>23</v>
      </c>
      <c r="D451" s="20" t="s">
        <v>339</v>
      </c>
      <c r="E451" s="20" t="s">
        <v>340</v>
      </c>
      <c r="Z451" t="s">
        <v>47</v>
      </c>
      <c r="AA451" s="20" t="s">
        <v>385</v>
      </c>
      <c r="AB451" s="20" t="s">
        <v>386</v>
      </c>
    </row>
    <row r="452" spans="1:33">
      <c r="C452" t="s">
        <v>23</v>
      </c>
      <c r="D452" s="20" t="s">
        <v>343</v>
      </c>
      <c r="E452" s="20" t="s">
        <v>344</v>
      </c>
      <c r="Z452" t="s">
        <v>47</v>
      </c>
      <c r="AA452" s="20" t="s">
        <v>443</v>
      </c>
      <c r="AB452" s="20" t="s">
        <v>444</v>
      </c>
    </row>
    <row r="453" spans="1:33">
      <c r="A453" s="184"/>
      <c r="B453" s="184"/>
      <c r="C453" s="184" t="s">
        <v>23</v>
      </c>
      <c r="D453" s="20" t="s">
        <v>892</v>
      </c>
      <c r="E453" s="20" t="s">
        <v>893</v>
      </c>
      <c r="F453" s="184"/>
      <c r="G453" s="184"/>
      <c r="H453" s="184"/>
      <c r="I453" s="184"/>
      <c r="J453" s="184"/>
      <c r="K453" s="184"/>
      <c r="L453" s="184"/>
      <c r="M453" s="184"/>
      <c r="N453" s="184"/>
      <c r="O453" s="184"/>
      <c r="P453" s="184"/>
      <c r="Q453" s="184"/>
      <c r="Z453" t="s">
        <v>47</v>
      </c>
      <c r="AA453" s="20" t="s">
        <v>483</v>
      </c>
      <c r="AB453" s="20" t="s">
        <v>484</v>
      </c>
    </row>
    <row r="454" spans="1:33">
      <c r="C454" t="s">
        <v>23</v>
      </c>
      <c r="D454" s="20" t="s">
        <v>369</v>
      </c>
      <c r="E454" s="20" t="s">
        <v>370</v>
      </c>
      <c r="Y454" t="s">
        <v>117</v>
      </c>
      <c r="Z454" t="s">
        <v>117</v>
      </c>
      <c r="AA454" t="s">
        <v>103</v>
      </c>
      <c r="AB454" s="20" t="s">
        <v>104</v>
      </c>
    </row>
    <row r="455" spans="1:33">
      <c r="A455" s="184"/>
      <c r="B455" s="184"/>
      <c r="C455" s="184" t="s">
        <v>23</v>
      </c>
      <c r="D455" s="20" t="s">
        <v>375</v>
      </c>
      <c r="E455" s="20" t="s">
        <v>376</v>
      </c>
      <c r="F455" s="184"/>
      <c r="G455" s="184"/>
      <c r="H455" s="184"/>
      <c r="I455" s="184"/>
      <c r="J455" s="184"/>
      <c r="K455" s="184"/>
      <c r="L455" s="184"/>
      <c r="M455" s="184"/>
      <c r="N455" s="184"/>
      <c r="O455" s="184"/>
      <c r="P455" s="184"/>
      <c r="Q455" s="184"/>
      <c r="Z455" t="s">
        <v>117</v>
      </c>
      <c r="AA455" t="s">
        <v>193</v>
      </c>
      <c r="AB455" s="20" t="s">
        <v>194</v>
      </c>
    </row>
    <row r="456" spans="1:33">
      <c r="C456" t="s">
        <v>23</v>
      </c>
      <c r="D456" s="20" t="s">
        <v>377</v>
      </c>
      <c r="E456" s="20" t="s">
        <v>378</v>
      </c>
      <c r="Z456" t="s">
        <v>117</v>
      </c>
      <c r="AA456" t="s">
        <v>231</v>
      </c>
      <c r="AB456" s="20" t="s">
        <v>232</v>
      </c>
    </row>
    <row r="457" spans="1:33">
      <c r="A457" s="184"/>
      <c r="B457" s="184"/>
      <c r="C457" s="184" t="s">
        <v>23</v>
      </c>
      <c r="D457" s="20" t="s">
        <v>898</v>
      </c>
      <c r="E457" s="20" t="s">
        <v>899</v>
      </c>
      <c r="F457" s="184"/>
      <c r="G457" s="184"/>
      <c r="H457" s="184"/>
      <c r="I457" s="184"/>
      <c r="J457" s="184"/>
      <c r="K457" s="184"/>
      <c r="L457" s="184"/>
      <c r="M457" s="184"/>
      <c r="N457" s="184"/>
      <c r="O457" s="184"/>
      <c r="P457" s="184"/>
      <c r="Q457" s="184"/>
      <c r="Z457" t="s">
        <v>117</v>
      </c>
      <c r="AA457" t="s">
        <v>255</v>
      </c>
      <c r="AB457" s="20" t="s">
        <v>256</v>
      </c>
    </row>
    <row r="458" spans="1:33">
      <c r="C458" t="s">
        <v>23</v>
      </c>
      <c r="D458" s="20" t="s">
        <v>383</v>
      </c>
      <c r="E458" s="20" t="s">
        <v>384</v>
      </c>
      <c r="Z458" t="s">
        <v>117</v>
      </c>
      <c r="AA458" t="s">
        <v>361</v>
      </c>
      <c r="AB458" s="20" t="s">
        <v>362</v>
      </c>
      <c r="AE458" t="s">
        <v>43</v>
      </c>
      <c r="AF458" s="20" t="s">
        <v>485</v>
      </c>
      <c r="AG458" t="s">
        <v>23</v>
      </c>
    </row>
    <row r="459" spans="1:33">
      <c r="C459" t="s">
        <v>23</v>
      </c>
      <c r="D459" s="20" t="s">
        <v>385</v>
      </c>
      <c r="E459" s="20" t="s">
        <v>386</v>
      </c>
      <c r="Z459" t="s">
        <v>117</v>
      </c>
      <c r="AA459" t="s">
        <v>403</v>
      </c>
      <c r="AB459" s="20" t="s">
        <v>404</v>
      </c>
      <c r="AE459" s="20"/>
      <c r="AF459" s="20" t="s">
        <v>485</v>
      </c>
      <c r="AG459" t="s">
        <v>33</v>
      </c>
    </row>
    <row r="460" spans="1:33">
      <c r="C460" t="s">
        <v>23</v>
      </c>
      <c r="D460" s="20" t="s">
        <v>399</v>
      </c>
      <c r="E460" s="20" t="s">
        <v>400</v>
      </c>
      <c r="Y460" t="s">
        <v>121</v>
      </c>
      <c r="Z460" t="s">
        <v>121</v>
      </c>
      <c r="AA460" t="s">
        <v>21</v>
      </c>
      <c r="AB460" s="20" t="s">
        <v>22</v>
      </c>
      <c r="AE460" s="20"/>
      <c r="AF460" s="20" t="s">
        <v>485</v>
      </c>
      <c r="AG460" t="s">
        <v>43</v>
      </c>
    </row>
    <row r="461" spans="1:33">
      <c r="C461" t="s">
        <v>23</v>
      </c>
      <c r="D461" s="20" t="s">
        <v>411</v>
      </c>
      <c r="E461" s="20" t="s">
        <v>412</v>
      </c>
      <c r="Z461" t="s">
        <v>121</v>
      </c>
      <c r="AA461" t="s">
        <v>31</v>
      </c>
      <c r="AB461" s="20" t="s">
        <v>32</v>
      </c>
      <c r="AE461" s="20"/>
      <c r="AF461" s="20" t="s">
        <v>485</v>
      </c>
      <c r="AG461" t="s">
        <v>53</v>
      </c>
    </row>
    <row r="462" spans="1:33">
      <c r="C462" t="s">
        <v>23</v>
      </c>
      <c r="D462" s="20" t="s">
        <v>415</v>
      </c>
      <c r="E462" s="20" t="s">
        <v>416</v>
      </c>
      <c r="Z462" t="s">
        <v>121</v>
      </c>
      <c r="AA462" t="s">
        <v>69</v>
      </c>
      <c r="AB462" s="20" t="s">
        <v>70</v>
      </c>
      <c r="AE462" s="20"/>
      <c r="AF462" s="20" t="s">
        <v>485</v>
      </c>
    </row>
    <row r="463" spans="1:33">
      <c r="A463" s="184"/>
      <c r="B463" s="184"/>
      <c r="C463" s="184" t="s">
        <v>23</v>
      </c>
      <c r="D463" s="20" t="s">
        <v>910</v>
      </c>
      <c r="E463" s="20" t="s">
        <v>911</v>
      </c>
      <c r="F463" s="184"/>
      <c r="G463" s="184"/>
      <c r="H463" s="184"/>
      <c r="I463" s="184"/>
      <c r="J463" s="184"/>
      <c r="K463" s="184"/>
      <c r="L463" s="184"/>
      <c r="M463" s="184"/>
      <c r="N463" s="184"/>
      <c r="O463" s="184"/>
      <c r="P463" s="184"/>
      <c r="Q463" s="184"/>
      <c r="R463" s="184"/>
      <c r="Z463" t="s">
        <v>121</v>
      </c>
      <c r="AA463" t="s">
        <v>119</v>
      </c>
      <c r="AB463" s="20" t="s">
        <v>120</v>
      </c>
      <c r="AE463" s="20"/>
      <c r="AF463" s="20" t="s">
        <v>485</v>
      </c>
    </row>
    <row r="464" spans="1:33">
      <c r="C464" t="s">
        <v>23</v>
      </c>
      <c r="D464" s="20" t="s">
        <v>423</v>
      </c>
      <c r="E464" s="20" t="s">
        <v>424</v>
      </c>
      <c r="Z464" t="s">
        <v>121</v>
      </c>
      <c r="AA464" t="s">
        <v>131</v>
      </c>
      <c r="AB464" s="20" t="s">
        <v>132</v>
      </c>
      <c r="AE464" s="20"/>
      <c r="AF464" s="20" t="s">
        <v>485</v>
      </c>
    </row>
    <row r="465" spans="1:32">
      <c r="A465" s="184"/>
      <c r="B465" s="184"/>
      <c r="C465" s="184" t="s">
        <v>23</v>
      </c>
      <c r="D465" s="20" t="s">
        <v>914</v>
      </c>
      <c r="E465" s="20" t="s">
        <v>915</v>
      </c>
      <c r="F465" s="184"/>
      <c r="G465" s="184"/>
      <c r="H465" s="184"/>
      <c r="I465" s="184"/>
      <c r="J465" s="184"/>
      <c r="K465" s="184"/>
      <c r="L465" s="184"/>
      <c r="M465" s="184"/>
      <c r="N465" s="184"/>
      <c r="O465" s="184"/>
      <c r="P465" s="184"/>
      <c r="Q465" s="184"/>
      <c r="R465" s="184"/>
      <c r="S465" s="184"/>
      <c r="Z465" t="s">
        <v>121</v>
      </c>
      <c r="AA465" t="s">
        <v>143</v>
      </c>
      <c r="AB465" s="20" t="s">
        <v>144</v>
      </c>
      <c r="AE465" s="20"/>
      <c r="AF465" s="20" t="s">
        <v>485</v>
      </c>
    </row>
    <row r="466" spans="1:32">
      <c r="A466" s="184"/>
      <c r="B466" s="184"/>
      <c r="C466" s="184" t="s">
        <v>23</v>
      </c>
      <c r="D466" s="20" t="s">
        <v>916</v>
      </c>
      <c r="E466" s="20" t="s">
        <v>917</v>
      </c>
      <c r="F466" s="184"/>
      <c r="G466" s="184"/>
      <c r="H466" s="184"/>
      <c r="I466" s="184"/>
      <c r="J466" s="184"/>
      <c r="K466" s="184"/>
      <c r="L466" s="184"/>
      <c r="M466" s="184"/>
      <c r="N466" s="184"/>
      <c r="O466" s="184"/>
      <c r="P466" s="184"/>
      <c r="Q466" s="184"/>
      <c r="R466" s="184"/>
      <c r="S466" s="184"/>
      <c r="Z466" t="s">
        <v>121</v>
      </c>
      <c r="AA466" t="s">
        <v>155</v>
      </c>
      <c r="AB466" s="20" t="s">
        <v>156</v>
      </c>
      <c r="AE466" s="20"/>
      <c r="AF466" s="20" t="s">
        <v>485</v>
      </c>
    </row>
    <row r="467" spans="1:32">
      <c r="C467" t="s">
        <v>23</v>
      </c>
      <c r="D467" s="20" t="s">
        <v>443</v>
      </c>
      <c r="E467" s="20" t="s">
        <v>444</v>
      </c>
      <c r="Z467" t="s">
        <v>121</v>
      </c>
      <c r="AA467" t="s">
        <v>171</v>
      </c>
      <c r="AB467" s="20" t="s">
        <v>172</v>
      </c>
      <c r="AE467" s="20"/>
      <c r="AF467" s="20" t="s">
        <v>485</v>
      </c>
    </row>
    <row r="468" spans="1:32">
      <c r="C468" t="s">
        <v>23</v>
      </c>
      <c r="D468" s="20" t="s">
        <v>453</v>
      </c>
      <c r="E468" s="20" t="s">
        <v>454</v>
      </c>
      <c r="Z468" t="s">
        <v>121</v>
      </c>
      <c r="AA468" t="s">
        <v>199</v>
      </c>
      <c r="AB468" s="20" t="s">
        <v>200</v>
      </c>
      <c r="AE468" s="20"/>
      <c r="AF468" s="20" t="s">
        <v>485</v>
      </c>
    </row>
    <row r="469" spans="1:32">
      <c r="A469" s="184"/>
      <c r="B469" s="184"/>
      <c r="C469" s="184" t="s">
        <v>23</v>
      </c>
      <c r="D469" s="20" t="s">
        <v>918</v>
      </c>
      <c r="E469" s="20" t="s">
        <v>919</v>
      </c>
      <c r="F469" s="184"/>
      <c r="G469" s="184"/>
      <c r="H469" s="184"/>
      <c r="I469" s="184"/>
      <c r="J469" s="184"/>
      <c r="K469" s="184"/>
      <c r="L469" s="184"/>
      <c r="M469" s="184"/>
      <c r="N469" s="184"/>
      <c r="O469" s="184"/>
      <c r="P469" s="184"/>
      <c r="Q469" s="184"/>
      <c r="R469" s="184"/>
      <c r="Z469" t="s">
        <v>121</v>
      </c>
      <c r="AA469" t="s">
        <v>207</v>
      </c>
      <c r="AB469" s="20" t="s">
        <v>208</v>
      </c>
      <c r="AE469" s="20"/>
      <c r="AF469" s="20" t="s">
        <v>485</v>
      </c>
    </row>
    <row r="470" spans="1:32">
      <c r="C470" t="s">
        <v>23</v>
      </c>
      <c r="D470" s="20" t="s">
        <v>471</v>
      </c>
      <c r="E470" s="20" t="s">
        <v>472</v>
      </c>
      <c r="Z470" t="s">
        <v>121</v>
      </c>
      <c r="AA470" t="s">
        <v>221</v>
      </c>
      <c r="AB470" s="20" t="s">
        <v>222</v>
      </c>
      <c r="AE470" s="20"/>
      <c r="AF470" s="20" t="s">
        <v>485</v>
      </c>
    </row>
    <row r="471" spans="1:32">
      <c r="C471" t="s">
        <v>23</v>
      </c>
      <c r="D471" s="20" t="s">
        <v>483</v>
      </c>
      <c r="E471" s="20" t="s">
        <v>484</v>
      </c>
      <c r="Z471" t="s">
        <v>121</v>
      </c>
      <c r="AA471" t="s">
        <v>223</v>
      </c>
      <c r="AB471" s="20" t="s">
        <v>224</v>
      </c>
      <c r="AE471" s="20"/>
      <c r="AF471" s="20" t="s">
        <v>485</v>
      </c>
    </row>
    <row r="472" spans="1:32">
      <c r="B472" t="s">
        <v>53</v>
      </c>
      <c r="C472" t="s">
        <v>53</v>
      </c>
      <c r="D472" t="s">
        <v>53</v>
      </c>
      <c r="E472" s="20" t="s">
        <v>54</v>
      </c>
      <c r="Z472" t="s">
        <v>121</v>
      </c>
      <c r="AA472" t="s">
        <v>229</v>
      </c>
      <c r="AB472" s="20" t="s">
        <v>230</v>
      </c>
      <c r="AE472" s="20"/>
      <c r="AF472" s="20" t="s">
        <v>485</v>
      </c>
    </row>
    <row r="473" spans="1:32">
      <c r="C473" t="s">
        <v>53</v>
      </c>
      <c r="D473" t="s">
        <v>87</v>
      </c>
      <c r="E473" t="s">
        <v>88</v>
      </c>
      <c r="Z473" t="s">
        <v>121</v>
      </c>
      <c r="AA473" t="s">
        <v>233</v>
      </c>
      <c r="AB473" s="20" t="s">
        <v>234</v>
      </c>
      <c r="AE473" s="20"/>
      <c r="AF473" s="20" t="s">
        <v>485</v>
      </c>
    </row>
    <row r="474" spans="1:32">
      <c r="C474" t="s">
        <v>53</v>
      </c>
      <c r="D474" t="s">
        <v>95</v>
      </c>
      <c r="E474" t="s">
        <v>96</v>
      </c>
      <c r="Z474" t="s">
        <v>121</v>
      </c>
      <c r="AA474" t="s">
        <v>235</v>
      </c>
      <c r="AB474" s="20" t="s">
        <v>236</v>
      </c>
      <c r="AE474" s="20"/>
      <c r="AF474" s="20" t="s">
        <v>485</v>
      </c>
    </row>
    <row r="475" spans="1:32">
      <c r="C475" t="s">
        <v>53</v>
      </c>
      <c r="D475" t="s">
        <v>99</v>
      </c>
      <c r="E475" t="s">
        <v>100</v>
      </c>
      <c r="Z475" t="s">
        <v>121</v>
      </c>
      <c r="AA475" t="s">
        <v>239</v>
      </c>
      <c r="AB475" s="20" t="s">
        <v>240</v>
      </c>
      <c r="AE475" s="20"/>
      <c r="AF475" s="20" t="s">
        <v>485</v>
      </c>
    </row>
    <row r="476" spans="1:32">
      <c r="C476" t="s">
        <v>53</v>
      </c>
      <c r="D476" t="s">
        <v>117</v>
      </c>
      <c r="E476" t="s">
        <v>118</v>
      </c>
      <c r="Z476" t="s">
        <v>121</v>
      </c>
      <c r="AA476" t="s">
        <v>247</v>
      </c>
      <c r="AB476" s="20" t="s">
        <v>248</v>
      </c>
      <c r="AE476" s="20"/>
      <c r="AF476" s="20" t="s">
        <v>485</v>
      </c>
    </row>
    <row r="477" spans="1:32">
      <c r="C477" t="s">
        <v>53</v>
      </c>
      <c r="D477" s="20" t="s">
        <v>51</v>
      </c>
      <c r="E477" s="20" t="s">
        <v>52</v>
      </c>
      <c r="Z477" t="s">
        <v>121</v>
      </c>
      <c r="AA477" t="s">
        <v>251</v>
      </c>
      <c r="AB477" s="20" t="s">
        <v>252</v>
      </c>
      <c r="AE477" s="20"/>
      <c r="AF477" s="20" t="s">
        <v>485</v>
      </c>
    </row>
    <row r="478" spans="1:32">
      <c r="C478" t="s">
        <v>53</v>
      </c>
      <c r="D478" s="20" t="s">
        <v>103</v>
      </c>
      <c r="E478" s="20" t="s">
        <v>104</v>
      </c>
      <c r="Z478" t="s">
        <v>121</v>
      </c>
      <c r="AA478" t="s">
        <v>257</v>
      </c>
      <c r="AB478" s="20" t="s">
        <v>258</v>
      </c>
      <c r="AE478" s="20"/>
      <c r="AF478" s="20" t="s">
        <v>485</v>
      </c>
    </row>
    <row r="479" spans="1:32">
      <c r="C479" t="s">
        <v>53</v>
      </c>
      <c r="D479" s="20" t="s">
        <v>109</v>
      </c>
      <c r="E479" s="20" t="s">
        <v>110</v>
      </c>
      <c r="Z479" t="s">
        <v>121</v>
      </c>
      <c r="AA479" t="s">
        <v>259</v>
      </c>
      <c r="AB479" s="20" t="s">
        <v>260</v>
      </c>
      <c r="AE479" s="20"/>
      <c r="AF479" s="20" t="s">
        <v>485</v>
      </c>
    </row>
    <row r="480" spans="1:32">
      <c r="C480" t="s">
        <v>53</v>
      </c>
      <c r="D480" s="20" t="s">
        <v>125</v>
      </c>
      <c r="E480" s="20" t="s">
        <v>126</v>
      </c>
      <c r="Z480" t="s">
        <v>121</v>
      </c>
      <c r="AA480" t="s">
        <v>269</v>
      </c>
      <c r="AB480" s="20" t="s">
        <v>270</v>
      </c>
      <c r="AE480" s="20"/>
      <c r="AF480" s="20" t="s">
        <v>485</v>
      </c>
    </row>
    <row r="481" spans="3:32">
      <c r="C481" t="s">
        <v>53</v>
      </c>
      <c r="D481" s="20" t="s">
        <v>129</v>
      </c>
      <c r="E481" s="20" t="s">
        <v>130</v>
      </c>
      <c r="Z481" t="s">
        <v>121</v>
      </c>
      <c r="AA481" t="s">
        <v>277</v>
      </c>
      <c r="AB481" s="20" t="s">
        <v>278</v>
      </c>
      <c r="AE481" s="20"/>
      <c r="AF481" s="20" t="s">
        <v>485</v>
      </c>
    </row>
    <row r="482" spans="3:32">
      <c r="C482" t="s">
        <v>53</v>
      </c>
      <c r="D482" s="20" t="s">
        <v>135</v>
      </c>
      <c r="E482" s="20" t="s">
        <v>136</v>
      </c>
      <c r="F482" s="20"/>
      <c r="Z482" t="s">
        <v>121</v>
      </c>
      <c r="AA482" t="s">
        <v>293</v>
      </c>
      <c r="AB482" s="20" t="s">
        <v>294</v>
      </c>
      <c r="AE482" s="20"/>
      <c r="AF482" s="20" t="s">
        <v>485</v>
      </c>
    </row>
    <row r="483" spans="3:32">
      <c r="C483" t="s">
        <v>53</v>
      </c>
      <c r="D483" s="20" t="s">
        <v>159</v>
      </c>
      <c r="E483" s="20" t="s">
        <v>160</v>
      </c>
      <c r="F483" s="20"/>
      <c r="Z483" t="s">
        <v>121</v>
      </c>
      <c r="AA483" t="s">
        <v>313</v>
      </c>
      <c r="AB483" s="20" t="s">
        <v>314</v>
      </c>
      <c r="AE483" s="20"/>
      <c r="AF483" s="20" t="s">
        <v>485</v>
      </c>
    </row>
    <row r="484" spans="3:32">
      <c r="C484" t="s">
        <v>53</v>
      </c>
      <c r="D484" s="20" t="s">
        <v>189</v>
      </c>
      <c r="E484" s="20" t="s">
        <v>190</v>
      </c>
      <c r="F484" s="20"/>
      <c r="Z484" t="s">
        <v>121</v>
      </c>
      <c r="AA484" t="s">
        <v>325</v>
      </c>
      <c r="AB484" s="20" t="s">
        <v>326</v>
      </c>
      <c r="AE484" s="20"/>
      <c r="AF484" s="20" t="s">
        <v>485</v>
      </c>
    </row>
    <row r="485" spans="3:32">
      <c r="C485" t="s">
        <v>53</v>
      </c>
      <c r="D485" s="20" t="s">
        <v>193</v>
      </c>
      <c r="E485" s="20" t="s">
        <v>194</v>
      </c>
      <c r="F485" s="20"/>
      <c r="Z485" t="s">
        <v>121</v>
      </c>
      <c r="AA485" t="s">
        <v>367</v>
      </c>
      <c r="AB485" s="20" t="s">
        <v>368</v>
      </c>
      <c r="AE485" s="20"/>
      <c r="AF485" s="20" t="s">
        <v>485</v>
      </c>
    </row>
    <row r="486" spans="3:32">
      <c r="C486" t="s">
        <v>53</v>
      </c>
      <c r="D486" s="20" t="s">
        <v>205</v>
      </c>
      <c r="E486" s="20" t="s">
        <v>206</v>
      </c>
      <c r="F486" s="20"/>
      <c r="Z486" t="s">
        <v>121</v>
      </c>
      <c r="AA486" t="s">
        <v>373</v>
      </c>
      <c r="AB486" s="20" t="s">
        <v>374</v>
      </c>
      <c r="AE486" s="20"/>
      <c r="AF486" s="20" t="s">
        <v>485</v>
      </c>
    </row>
    <row r="487" spans="3:32">
      <c r="C487" t="s">
        <v>53</v>
      </c>
      <c r="D487" s="20" t="s">
        <v>219</v>
      </c>
      <c r="E487" s="20" t="s">
        <v>220</v>
      </c>
      <c r="F487" s="20"/>
      <c r="Z487" t="s">
        <v>121</v>
      </c>
      <c r="AA487" t="s">
        <v>409</v>
      </c>
      <c r="AB487" s="20" t="s">
        <v>410</v>
      </c>
      <c r="AE487" s="20"/>
      <c r="AF487" s="20" t="s">
        <v>485</v>
      </c>
    </row>
    <row r="488" spans="3:32">
      <c r="C488" t="s">
        <v>53</v>
      </c>
      <c r="D488" s="20" t="s">
        <v>231</v>
      </c>
      <c r="E488" s="20" t="s">
        <v>232</v>
      </c>
      <c r="F488" s="20"/>
      <c r="Z488" t="s">
        <v>121</v>
      </c>
      <c r="AA488" t="s">
        <v>427</v>
      </c>
      <c r="AB488" s="20" t="s">
        <v>428</v>
      </c>
      <c r="AE488" s="20"/>
      <c r="AF488" s="20" t="s">
        <v>485</v>
      </c>
    </row>
    <row r="489" spans="3:32">
      <c r="C489" t="s">
        <v>53</v>
      </c>
      <c r="D489" s="20" t="s">
        <v>255</v>
      </c>
      <c r="E489" s="20" t="s">
        <v>256</v>
      </c>
      <c r="F489" s="20"/>
      <c r="Z489" t="s">
        <v>121</v>
      </c>
      <c r="AA489" t="s">
        <v>441</v>
      </c>
      <c r="AB489" s="20" t="s">
        <v>442</v>
      </c>
      <c r="AE489" s="20"/>
      <c r="AF489" s="20" t="s">
        <v>485</v>
      </c>
    </row>
    <row r="490" spans="3:32">
      <c r="C490" t="s">
        <v>53</v>
      </c>
      <c r="D490" s="20" t="s">
        <v>263</v>
      </c>
      <c r="E490" s="20" t="s">
        <v>264</v>
      </c>
      <c r="F490" s="20"/>
      <c r="Z490" t="s">
        <v>121</v>
      </c>
      <c r="AA490" t="s">
        <v>449</v>
      </c>
      <c r="AB490" s="20" t="s">
        <v>450</v>
      </c>
      <c r="AE490" s="20"/>
      <c r="AF490" s="20" t="s">
        <v>485</v>
      </c>
    </row>
    <row r="491" spans="3:32">
      <c r="C491" t="s">
        <v>53</v>
      </c>
      <c r="D491" s="20" t="s">
        <v>309</v>
      </c>
      <c r="E491" s="20" t="s">
        <v>310</v>
      </c>
      <c r="F491" s="20"/>
      <c r="Z491" t="s">
        <v>121</v>
      </c>
      <c r="AA491" t="s">
        <v>451</v>
      </c>
      <c r="AB491" s="20" t="s">
        <v>452</v>
      </c>
      <c r="AE491" t="s">
        <v>33</v>
      </c>
      <c r="AF491" s="20" t="s">
        <v>486</v>
      </c>
    </row>
    <row r="492" spans="3:32">
      <c r="C492" t="s">
        <v>53</v>
      </c>
      <c r="D492" s="20" t="s">
        <v>335</v>
      </c>
      <c r="E492" s="20" t="s">
        <v>336</v>
      </c>
      <c r="F492" s="20"/>
      <c r="Z492" t="s">
        <v>121</v>
      </c>
      <c r="AA492" t="s">
        <v>463</v>
      </c>
      <c r="AB492" s="20" t="s">
        <v>464</v>
      </c>
      <c r="AF492" s="20" t="s">
        <v>486</v>
      </c>
    </row>
    <row r="493" spans="3:32">
      <c r="C493" t="s">
        <v>53</v>
      </c>
      <c r="D493" s="20" t="s">
        <v>351</v>
      </c>
      <c r="E493" s="20" t="s">
        <v>352</v>
      </c>
      <c r="F493" s="20"/>
      <c r="Y493" t="s">
        <v>25</v>
      </c>
      <c r="Z493" t="s">
        <v>25</v>
      </c>
      <c r="AA493" t="s">
        <v>41</v>
      </c>
      <c r="AB493" s="20" t="s">
        <v>42</v>
      </c>
      <c r="AF493" s="20" t="s">
        <v>486</v>
      </c>
    </row>
    <row r="494" spans="3:32">
      <c r="C494" t="s">
        <v>53</v>
      </c>
      <c r="D494" s="20" t="s">
        <v>357</v>
      </c>
      <c r="E494" s="20" t="s">
        <v>358</v>
      </c>
      <c r="F494" s="20"/>
      <c r="Z494" t="s">
        <v>25</v>
      </c>
      <c r="AA494" t="s">
        <v>115</v>
      </c>
      <c r="AB494" s="20" t="s">
        <v>116</v>
      </c>
      <c r="AF494" s="20" t="s">
        <v>486</v>
      </c>
    </row>
    <row r="495" spans="3:32">
      <c r="C495" t="s">
        <v>53</v>
      </c>
      <c r="D495" s="20" t="s">
        <v>361</v>
      </c>
      <c r="E495" s="20" t="s">
        <v>362</v>
      </c>
      <c r="F495" s="20"/>
      <c r="Z495" t="s">
        <v>25</v>
      </c>
      <c r="AA495" t="s">
        <v>139</v>
      </c>
      <c r="AB495" s="20" t="s">
        <v>140</v>
      </c>
      <c r="AF495" s="20" t="s">
        <v>486</v>
      </c>
    </row>
    <row r="496" spans="3:32">
      <c r="C496" t="s">
        <v>53</v>
      </c>
      <c r="D496" s="20" t="s">
        <v>365</v>
      </c>
      <c r="E496" s="20" t="s">
        <v>366</v>
      </c>
      <c r="F496" s="20"/>
      <c r="Z496" t="s">
        <v>25</v>
      </c>
      <c r="AA496" t="s">
        <v>191</v>
      </c>
      <c r="AB496" s="20" t="s">
        <v>192</v>
      </c>
      <c r="AF496" s="20" t="s">
        <v>486</v>
      </c>
    </row>
    <row r="497" spans="2:32">
      <c r="C497" t="s">
        <v>53</v>
      </c>
      <c r="D497" s="20" t="s">
        <v>391</v>
      </c>
      <c r="E497" s="20" t="s">
        <v>392</v>
      </c>
      <c r="F497" s="20"/>
      <c r="Z497" t="s">
        <v>25</v>
      </c>
      <c r="AA497" t="s">
        <v>203</v>
      </c>
      <c r="AB497" s="20" t="s">
        <v>204</v>
      </c>
      <c r="AF497" s="20" t="s">
        <v>486</v>
      </c>
    </row>
    <row r="498" spans="2:32">
      <c r="C498" t="s">
        <v>53</v>
      </c>
      <c r="D498" s="20" t="s">
        <v>395</v>
      </c>
      <c r="E498" s="20" t="s">
        <v>396</v>
      </c>
      <c r="F498" s="20"/>
      <c r="Z498" t="s">
        <v>25</v>
      </c>
      <c r="AA498" t="s">
        <v>265</v>
      </c>
      <c r="AB498" s="20" t="s">
        <v>266</v>
      </c>
      <c r="AF498" s="20" t="s">
        <v>486</v>
      </c>
    </row>
    <row r="499" spans="2:32">
      <c r="C499" t="s">
        <v>53</v>
      </c>
      <c r="D499" s="20" t="s">
        <v>397</v>
      </c>
      <c r="E499" s="20" t="s">
        <v>398</v>
      </c>
      <c r="F499" s="20"/>
      <c r="Z499" t="s">
        <v>25</v>
      </c>
      <c r="AA499" t="s">
        <v>271</v>
      </c>
      <c r="AB499" s="20" t="s">
        <v>272</v>
      </c>
      <c r="AF499" s="20" t="s">
        <v>486</v>
      </c>
    </row>
    <row r="500" spans="2:32">
      <c r="C500" t="s">
        <v>53</v>
      </c>
      <c r="D500" s="20" t="s">
        <v>403</v>
      </c>
      <c r="E500" s="20" t="s">
        <v>404</v>
      </c>
      <c r="F500" s="20"/>
      <c r="Z500" t="s">
        <v>25</v>
      </c>
      <c r="AA500" t="s">
        <v>283</v>
      </c>
      <c r="AB500" s="20" t="s">
        <v>284</v>
      </c>
      <c r="AF500" s="20" t="s">
        <v>486</v>
      </c>
    </row>
    <row r="501" spans="2:32">
      <c r="C501" t="s">
        <v>53</v>
      </c>
      <c r="D501" s="20" t="s">
        <v>425</v>
      </c>
      <c r="E501" s="20" t="s">
        <v>426</v>
      </c>
      <c r="F501" s="20"/>
      <c r="Z501" t="s">
        <v>25</v>
      </c>
      <c r="AA501" t="s">
        <v>331</v>
      </c>
      <c r="AB501" s="20" t="s">
        <v>332</v>
      </c>
      <c r="AF501" s="20" t="s">
        <v>486</v>
      </c>
    </row>
    <row r="502" spans="2:32">
      <c r="C502" t="s">
        <v>53</v>
      </c>
      <c r="D502" s="20" t="s">
        <v>429</v>
      </c>
      <c r="E502" s="20" t="s">
        <v>430</v>
      </c>
      <c r="F502" s="20"/>
      <c r="Z502" t="s">
        <v>25</v>
      </c>
      <c r="AA502" t="s">
        <v>333</v>
      </c>
      <c r="AB502" s="20" t="s">
        <v>334</v>
      </c>
      <c r="AF502" s="20" t="s">
        <v>486</v>
      </c>
    </row>
    <row r="503" spans="2:32">
      <c r="C503" t="s">
        <v>53</v>
      </c>
      <c r="D503" s="20" t="s">
        <v>439</v>
      </c>
      <c r="E503" s="20" t="s">
        <v>440</v>
      </c>
      <c r="F503" s="20"/>
      <c r="Z503" t="s">
        <v>25</v>
      </c>
      <c r="AA503" t="s">
        <v>339</v>
      </c>
      <c r="AB503" s="20" t="s">
        <v>340</v>
      </c>
      <c r="AF503" s="20" t="s">
        <v>486</v>
      </c>
    </row>
    <row r="504" spans="2:32">
      <c r="C504" t="s">
        <v>53</v>
      </c>
      <c r="D504" s="20" t="s">
        <v>459</v>
      </c>
      <c r="E504" s="20" t="s">
        <v>460</v>
      </c>
      <c r="F504" s="20"/>
      <c r="Z504" t="s">
        <v>25</v>
      </c>
      <c r="AA504" t="s">
        <v>377</v>
      </c>
      <c r="AB504" s="20" t="s">
        <v>378</v>
      </c>
      <c r="AF504" s="20" t="s">
        <v>486</v>
      </c>
    </row>
    <row r="505" spans="2:32">
      <c r="C505" t="s">
        <v>53</v>
      </c>
      <c r="D505" s="20" t="s">
        <v>461</v>
      </c>
      <c r="E505" s="20" t="s">
        <v>462</v>
      </c>
      <c r="F505" s="20"/>
      <c r="Z505" t="s">
        <v>25</v>
      </c>
      <c r="AA505" t="s">
        <v>385</v>
      </c>
      <c r="AB505" s="20" t="s">
        <v>386</v>
      </c>
      <c r="AF505" s="20" t="s">
        <v>486</v>
      </c>
    </row>
    <row r="506" spans="2:32">
      <c r="C506" t="s">
        <v>53</v>
      </c>
      <c r="D506" s="20" t="s">
        <v>465</v>
      </c>
      <c r="E506" s="20" t="s">
        <v>466</v>
      </c>
      <c r="F506" s="20"/>
      <c r="Z506" t="s">
        <v>25</v>
      </c>
      <c r="AA506" t="s">
        <v>443</v>
      </c>
      <c r="AB506" s="20" t="s">
        <v>444</v>
      </c>
      <c r="AF506" s="20" t="s">
        <v>486</v>
      </c>
    </row>
    <row r="507" spans="2:32">
      <c r="C507" t="s">
        <v>53</v>
      </c>
      <c r="D507" s="20" t="s">
        <v>467</v>
      </c>
      <c r="E507" s="20" t="s">
        <v>468</v>
      </c>
      <c r="F507" s="20"/>
      <c r="Z507" t="s">
        <v>25</v>
      </c>
      <c r="AA507" t="s">
        <v>483</v>
      </c>
      <c r="AB507" s="20" t="s">
        <v>484</v>
      </c>
      <c r="AF507" s="20" t="s">
        <v>486</v>
      </c>
    </row>
    <row r="508" spans="2:32">
      <c r="C508" t="s">
        <v>53</v>
      </c>
      <c r="D508" s="20" t="s">
        <v>473</v>
      </c>
      <c r="E508" s="20" t="s">
        <v>474</v>
      </c>
      <c r="F508" s="20"/>
      <c r="Y508" t="s">
        <v>105</v>
      </c>
      <c r="Z508" t="s">
        <v>105</v>
      </c>
      <c r="AA508" t="s">
        <v>671</v>
      </c>
      <c r="AB508" s="20" t="s">
        <v>672</v>
      </c>
      <c r="AF508" s="20" t="s">
        <v>486</v>
      </c>
    </row>
    <row r="509" spans="2:32">
      <c r="B509" t="s">
        <v>117</v>
      </c>
      <c r="C509" t="s">
        <v>117</v>
      </c>
      <c r="D509" t="s">
        <v>117</v>
      </c>
      <c r="E509" t="s">
        <v>118</v>
      </c>
      <c r="F509" s="20"/>
      <c r="Y509" s="184"/>
      <c r="Z509" s="184" t="s">
        <v>105</v>
      </c>
      <c r="AA509" s="184" t="s">
        <v>711</v>
      </c>
      <c r="AB509" s="20" t="s">
        <v>712</v>
      </c>
      <c r="AF509" s="20" t="s">
        <v>486</v>
      </c>
    </row>
    <row r="510" spans="2:32">
      <c r="C510" t="s">
        <v>117</v>
      </c>
      <c r="D510" t="s">
        <v>103</v>
      </c>
      <c r="E510" s="20" t="s">
        <v>104</v>
      </c>
      <c r="F510" s="20"/>
      <c r="Y510" s="184"/>
      <c r="Z510" s="184" t="s">
        <v>105</v>
      </c>
      <c r="AA510" s="184" t="s">
        <v>874</v>
      </c>
      <c r="AB510" s="20" t="s">
        <v>875</v>
      </c>
      <c r="AF510" s="20" t="s">
        <v>486</v>
      </c>
    </row>
    <row r="511" spans="2:32">
      <c r="C511" t="s">
        <v>117</v>
      </c>
      <c r="D511" t="s">
        <v>193</v>
      </c>
      <c r="E511" s="20" t="s">
        <v>194</v>
      </c>
      <c r="F511" s="20"/>
      <c r="Y511" s="184"/>
      <c r="Z511" s="184" t="s">
        <v>105</v>
      </c>
      <c r="AA511" s="184" t="s">
        <v>892</v>
      </c>
      <c r="AB511" s="20" t="s">
        <v>893</v>
      </c>
      <c r="AF511" s="20" t="s">
        <v>486</v>
      </c>
    </row>
    <row r="512" spans="2:32">
      <c r="C512" t="s">
        <v>117</v>
      </c>
      <c r="D512" t="s">
        <v>231</v>
      </c>
      <c r="E512" s="20" t="s">
        <v>232</v>
      </c>
      <c r="F512" s="20"/>
      <c r="Y512" s="184"/>
      <c r="Z512" s="184" t="s">
        <v>105</v>
      </c>
      <c r="AA512" s="184" t="s">
        <v>375</v>
      </c>
      <c r="AB512" s="20" t="s">
        <v>376</v>
      </c>
      <c r="AF512" s="20" t="s">
        <v>486</v>
      </c>
    </row>
    <row r="513" spans="2:32">
      <c r="C513" t="s">
        <v>117</v>
      </c>
      <c r="D513" t="s">
        <v>255</v>
      </c>
      <c r="E513" s="20" t="s">
        <v>256</v>
      </c>
      <c r="F513" s="20"/>
      <c r="Y513" s="184"/>
      <c r="Z513" s="184" t="s">
        <v>105</v>
      </c>
      <c r="AA513" s="184" t="s">
        <v>898</v>
      </c>
      <c r="AB513" s="20" t="s">
        <v>899</v>
      </c>
      <c r="AF513" s="20" t="s">
        <v>486</v>
      </c>
    </row>
    <row r="514" spans="2:32">
      <c r="C514" t="s">
        <v>117</v>
      </c>
      <c r="D514" t="s">
        <v>361</v>
      </c>
      <c r="E514" s="20" t="s">
        <v>362</v>
      </c>
      <c r="F514" s="20"/>
      <c r="Y514" s="184"/>
      <c r="Z514" s="184" t="s">
        <v>105</v>
      </c>
      <c r="AA514" s="184" t="s">
        <v>910</v>
      </c>
      <c r="AB514" s="20" t="s">
        <v>911</v>
      </c>
      <c r="AF514" s="20" t="s">
        <v>486</v>
      </c>
    </row>
    <row r="515" spans="2:32">
      <c r="C515" t="s">
        <v>117</v>
      </c>
      <c r="D515" t="s">
        <v>403</v>
      </c>
      <c r="E515" s="20" t="s">
        <v>404</v>
      </c>
      <c r="F515" s="20"/>
      <c r="Y515" s="184"/>
      <c r="Z515" s="184" t="s">
        <v>105</v>
      </c>
      <c r="AA515" s="184" t="s">
        <v>914</v>
      </c>
      <c r="AB515" s="20" t="s">
        <v>915</v>
      </c>
      <c r="AF515" s="20" t="s">
        <v>486</v>
      </c>
    </row>
    <row r="516" spans="2:32">
      <c r="B516" t="s">
        <v>121</v>
      </c>
      <c r="C516" t="s">
        <v>121</v>
      </c>
      <c r="D516" t="s">
        <v>121</v>
      </c>
      <c r="E516" s="20" t="s">
        <v>122</v>
      </c>
      <c r="F516" s="20"/>
      <c r="Y516" s="184"/>
      <c r="Z516" s="184" t="s">
        <v>105</v>
      </c>
      <c r="AA516" s="184" t="s">
        <v>916</v>
      </c>
      <c r="AB516" s="20" t="s">
        <v>917</v>
      </c>
      <c r="AF516" s="20" t="s">
        <v>486</v>
      </c>
    </row>
    <row r="517" spans="2:32">
      <c r="C517" t="s">
        <v>121</v>
      </c>
      <c r="D517" t="s">
        <v>21</v>
      </c>
      <c r="E517" s="20" t="s">
        <v>22</v>
      </c>
      <c r="F517" s="20"/>
      <c r="Y517" s="184"/>
      <c r="Z517" s="184" t="s">
        <v>105</v>
      </c>
      <c r="AA517" s="184" t="s">
        <v>918</v>
      </c>
      <c r="AB517" s="20" t="s">
        <v>919</v>
      </c>
      <c r="AF517" s="20" t="s">
        <v>486</v>
      </c>
    </row>
    <row r="518" spans="2:32">
      <c r="C518" t="s">
        <v>121</v>
      </c>
      <c r="D518" t="s">
        <v>31</v>
      </c>
      <c r="E518" s="20" t="s">
        <v>32</v>
      </c>
      <c r="F518" s="20"/>
      <c r="Y518" t="s">
        <v>111</v>
      </c>
      <c r="Z518" t="s">
        <v>111</v>
      </c>
      <c r="AA518" t="s">
        <v>85</v>
      </c>
      <c r="AB518" s="20" t="s">
        <v>86</v>
      </c>
      <c r="AF518" s="20" t="s">
        <v>486</v>
      </c>
    </row>
    <row r="519" spans="2:32">
      <c r="C519" t="s">
        <v>121</v>
      </c>
      <c r="D519" t="s">
        <v>69</v>
      </c>
      <c r="E519" s="20" t="s">
        <v>70</v>
      </c>
      <c r="F519" s="20"/>
      <c r="Z519" t="s">
        <v>111</v>
      </c>
      <c r="AA519" t="s">
        <v>93</v>
      </c>
      <c r="AB519" s="20" t="s">
        <v>94</v>
      </c>
      <c r="AF519" s="20" t="s">
        <v>486</v>
      </c>
    </row>
    <row r="520" spans="2:32">
      <c r="C520" t="s">
        <v>121</v>
      </c>
      <c r="D520" t="s">
        <v>119</v>
      </c>
      <c r="E520" s="20" t="s">
        <v>120</v>
      </c>
      <c r="F520" s="20"/>
      <c r="Z520" t="s">
        <v>111</v>
      </c>
      <c r="AA520" t="s">
        <v>279</v>
      </c>
      <c r="AB520" s="20" t="s">
        <v>280</v>
      </c>
      <c r="AF520" s="20" t="s">
        <v>486</v>
      </c>
    </row>
    <row r="521" spans="2:32">
      <c r="C521" t="s">
        <v>121</v>
      </c>
      <c r="D521" t="s">
        <v>131</v>
      </c>
      <c r="E521" s="20" t="s">
        <v>132</v>
      </c>
      <c r="F521" s="20"/>
      <c r="Y521" t="s">
        <v>35</v>
      </c>
      <c r="Z521" t="s">
        <v>35</v>
      </c>
      <c r="AA521" t="s">
        <v>163</v>
      </c>
      <c r="AB521" s="20" t="s">
        <v>164</v>
      </c>
      <c r="AF521" s="20" t="s">
        <v>486</v>
      </c>
    </row>
    <row r="522" spans="2:32">
      <c r="C522" t="s">
        <v>121</v>
      </c>
      <c r="D522" t="s">
        <v>143</v>
      </c>
      <c r="E522" s="20" t="s">
        <v>144</v>
      </c>
      <c r="F522" s="20"/>
      <c r="Z522" t="s">
        <v>35</v>
      </c>
      <c r="AA522" t="s">
        <v>175</v>
      </c>
      <c r="AB522" s="20" t="s">
        <v>176</v>
      </c>
      <c r="AF522" s="20" t="s">
        <v>486</v>
      </c>
    </row>
    <row r="523" spans="2:32">
      <c r="C523" t="s">
        <v>121</v>
      </c>
      <c r="D523" t="s">
        <v>155</v>
      </c>
      <c r="E523" s="20" t="s">
        <v>156</v>
      </c>
      <c r="F523" s="20"/>
      <c r="Z523" t="s">
        <v>35</v>
      </c>
      <c r="AA523" t="s">
        <v>179</v>
      </c>
      <c r="AB523" s="20" t="s">
        <v>180</v>
      </c>
      <c r="AF523" s="20" t="s">
        <v>486</v>
      </c>
    </row>
    <row r="524" spans="2:32">
      <c r="C524" t="s">
        <v>121</v>
      </c>
      <c r="D524" t="s">
        <v>171</v>
      </c>
      <c r="E524" s="20" t="s">
        <v>172</v>
      </c>
      <c r="F524" s="20"/>
      <c r="Z524" t="s">
        <v>35</v>
      </c>
      <c r="AA524" t="s">
        <v>215</v>
      </c>
      <c r="AB524" s="20" t="s">
        <v>216</v>
      </c>
      <c r="AF524" s="20" t="s">
        <v>486</v>
      </c>
    </row>
    <row r="525" spans="2:32">
      <c r="C525" t="s">
        <v>121</v>
      </c>
      <c r="D525" t="s">
        <v>199</v>
      </c>
      <c r="E525" s="20" t="s">
        <v>200</v>
      </c>
      <c r="F525" s="20"/>
      <c r="Z525" t="s">
        <v>35</v>
      </c>
      <c r="AA525" t="s">
        <v>237</v>
      </c>
      <c r="AB525" s="20" t="s">
        <v>238</v>
      </c>
      <c r="AF525" s="20" t="s">
        <v>486</v>
      </c>
    </row>
    <row r="526" spans="2:32">
      <c r="C526" t="s">
        <v>121</v>
      </c>
      <c r="D526" t="s">
        <v>207</v>
      </c>
      <c r="E526" s="20" t="s">
        <v>208</v>
      </c>
      <c r="F526" s="20"/>
      <c r="Z526" t="s">
        <v>35</v>
      </c>
      <c r="AA526" t="s">
        <v>317</v>
      </c>
      <c r="AB526" s="20" t="s">
        <v>318</v>
      </c>
      <c r="AE526" t="s">
        <v>23</v>
      </c>
      <c r="AF526" s="20" t="s">
        <v>487</v>
      </c>
    </row>
    <row r="527" spans="2:32">
      <c r="C527" t="s">
        <v>121</v>
      </c>
      <c r="D527" t="s">
        <v>221</v>
      </c>
      <c r="E527" s="20" t="s">
        <v>222</v>
      </c>
      <c r="F527" s="20"/>
      <c r="Z527" t="s">
        <v>35</v>
      </c>
      <c r="AA527" t="s">
        <v>323</v>
      </c>
      <c r="AB527" s="20" t="s">
        <v>324</v>
      </c>
      <c r="AF527" s="20" t="s">
        <v>487</v>
      </c>
    </row>
    <row r="528" spans="2:32">
      <c r="C528" t="s">
        <v>121</v>
      </c>
      <c r="D528" t="s">
        <v>223</v>
      </c>
      <c r="E528" s="20" t="s">
        <v>224</v>
      </c>
      <c r="F528" s="20"/>
      <c r="Z528" t="s">
        <v>35</v>
      </c>
      <c r="AA528" t="s">
        <v>337</v>
      </c>
      <c r="AB528" s="20" t="s">
        <v>338</v>
      </c>
      <c r="AF528" s="20" t="s">
        <v>487</v>
      </c>
    </row>
    <row r="529" spans="3:32">
      <c r="C529" t="s">
        <v>121</v>
      </c>
      <c r="D529" t="s">
        <v>229</v>
      </c>
      <c r="E529" s="20" t="s">
        <v>230</v>
      </c>
      <c r="F529" s="20"/>
      <c r="Z529" t="s">
        <v>35</v>
      </c>
      <c r="AA529" t="s">
        <v>343</v>
      </c>
      <c r="AB529" s="20" t="s">
        <v>344</v>
      </c>
      <c r="AF529" s="20" t="s">
        <v>487</v>
      </c>
    </row>
    <row r="530" spans="3:32">
      <c r="C530" t="s">
        <v>121</v>
      </c>
      <c r="D530" t="s">
        <v>233</v>
      </c>
      <c r="E530" s="20" t="s">
        <v>234</v>
      </c>
      <c r="F530" s="20"/>
      <c r="Z530" t="s">
        <v>35</v>
      </c>
      <c r="AA530" t="s">
        <v>369</v>
      </c>
      <c r="AB530" s="20" t="s">
        <v>370</v>
      </c>
      <c r="AF530" s="20" t="s">
        <v>487</v>
      </c>
    </row>
    <row r="531" spans="3:32">
      <c r="C531" t="s">
        <v>121</v>
      </c>
      <c r="D531" t="s">
        <v>235</v>
      </c>
      <c r="E531" s="20" t="s">
        <v>236</v>
      </c>
      <c r="F531" s="20"/>
      <c r="Z531" t="s">
        <v>35</v>
      </c>
      <c r="AA531" t="s">
        <v>399</v>
      </c>
      <c r="AB531" s="20" t="s">
        <v>400</v>
      </c>
      <c r="AF531" s="20" t="s">
        <v>487</v>
      </c>
    </row>
    <row r="532" spans="3:32">
      <c r="C532" t="s">
        <v>121</v>
      </c>
      <c r="D532" t="s">
        <v>239</v>
      </c>
      <c r="E532" s="20" t="s">
        <v>240</v>
      </c>
      <c r="F532" s="20"/>
      <c r="Z532" t="s">
        <v>35</v>
      </c>
      <c r="AA532" t="s">
        <v>415</v>
      </c>
      <c r="AB532" s="20" t="s">
        <v>416</v>
      </c>
      <c r="AF532" s="20" t="s">
        <v>487</v>
      </c>
    </row>
    <row r="533" spans="3:32">
      <c r="C533" t="s">
        <v>121</v>
      </c>
      <c r="D533" t="s">
        <v>247</v>
      </c>
      <c r="E533" s="20" t="s">
        <v>248</v>
      </c>
      <c r="F533" s="20"/>
      <c r="Z533" t="s">
        <v>35</v>
      </c>
      <c r="AA533" t="s">
        <v>423</v>
      </c>
      <c r="AB533" s="20" t="s">
        <v>424</v>
      </c>
      <c r="AF533" s="20" t="s">
        <v>487</v>
      </c>
    </row>
    <row r="534" spans="3:32">
      <c r="C534" t="s">
        <v>121</v>
      </c>
      <c r="D534" t="s">
        <v>251</v>
      </c>
      <c r="E534" s="20" t="s">
        <v>252</v>
      </c>
      <c r="F534" s="20"/>
      <c r="Y534" t="s">
        <v>45</v>
      </c>
      <c r="Z534" t="s">
        <v>45</v>
      </c>
      <c r="AA534" t="s">
        <v>149</v>
      </c>
      <c r="AB534" s="20" t="s">
        <v>150</v>
      </c>
      <c r="AF534" s="20" t="s">
        <v>487</v>
      </c>
    </row>
    <row r="535" spans="3:32">
      <c r="C535" t="s">
        <v>121</v>
      </c>
      <c r="D535" t="s">
        <v>257</v>
      </c>
      <c r="E535" s="20" t="s">
        <v>258</v>
      </c>
      <c r="F535" s="20"/>
      <c r="Z535" t="s">
        <v>45</v>
      </c>
      <c r="AA535" t="s">
        <v>151</v>
      </c>
      <c r="AB535" s="20" t="s">
        <v>152</v>
      </c>
      <c r="AF535" s="20" t="s">
        <v>487</v>
      </c>
    </row>
    <row r="536" spans="3:32">
      <c r="C536" t="s">
        <v>121</v>
      </c>
      <c r="D536" t="s">
        <v>259</v>
      </c>
      <c r="E536" s="20" t="s">
        <v>260</v>
      </c>
      <c r="F536" s="20"/>
      <c r="Z536" t="s">
        <v>45</v>
      </c>
      <c r="AA536" t="s">
        <v>227</v>
      </c>
      <c r="AB536" s="20" t="s">
        <v>228</v>
      </c>
      <c r="AF536" s="20" t="s">
        <v>487</v>
      </c>
    </row>
    <row r="537" spans="3:32">
      <c r="C537" t="s">
        <v>121</v>
      </c>
      <c r="D537" t="s">
        <v>269</v>
      </c>
      <c r="E537" s="20" t="s">
        <v>270</v>
      </c>
      <c r="F537" s="20"/>
      <c r="Z537" t="s">
        <v>45</v>
      </c>
      <c r="AA537" t="s">
        <v>273</v>
      </c>
      <c r="AB537" s="20" t="s">
        <v>274</v>
      </c>
      <c r="AF537" s="20" t="s">
        <v>487</v>
      </c>
    </row>
    <row r="538" spans="3:32">
      <c r="C538" t="s">
        <v>121</v>
      </c>
      <c r="D538" t="s">
        <v>277</v>
      </c>
      <c r="E538" s="20" t="s">
        <v>278</v>
      </c>
      <c r="F538" s="20"/>
      <c r="Z538" t="s">
        <v>45</v>
      </c>
      <c r="AA538" t="s">
        <v>301</v>
      </c>
      <c r="AB538" s="20" t="s">
        <v>302</v>
      </c>
      <c r="AF538" s="20" t="s">
        <v>487</v>
      </c>
    </row>
    <row r="539" spans="3:32">
      <c r="C539" t="s">
        <v>121</v>
      </c>
      <c r="D539" t="s">
        <v>293</v>
      </c>
      <c r="E539" s="20" t="s">
        <v>294</v>
      </c>
      <c r="F539" s="20"/>
      <c r="Z539" t="s">
        <v>45</v>
      </c>
      <c r="AA539" t="s">
        <v>383</v>
      </c>
      <c r="AB539" s="20" t="s">
        <v>384</v>
      </c>
      <c r="AF539" s="20" t="s">
        <v>487</v>
      </c>
    </row>
    <row r="540" spans="3:32">
      <c r="C540" t="s">
        <v>121</v>
      </c>
      <c r="D540" t="s">
        <v>313</v>
      </c>
      <c r="E540" s="20" t="s">
        <v>314</v>
      </c>
      <c r="F540" s="20"/>
      <c r="Z540" t="s">
        <v>45</v>
      </c>
      <c r="AA540" t="s">
        <v>411</v>
      </c>
      <c r="AB540" s="20" t="s">
        <v>412</v>
      </c>
      <c r="AF540" s="20" t="s">
        <v>487</v>
      </c>
    </row>
    <row r="541" spans="3:32">
      <c r="C541" t="s">
        <v>121</v>
      </c>
      <c r="D541" t="s">
        <v>325</v>
      </c>
      <c r="E541" s="20" t="s">
        <v>326</v>
      </c>
      <c r="F541" s="20"/>
      <c r="Z541" t="s">
        <v>45</v>
      </c>
      <c r="AA541" t="s">
        <v>453</v>
      </c>
      <c r="AB541" s="20" t="s">
        <v>454</v>
      </c>
      <c r="AF541" s="20" t="s">
        <v>487</v>
      </c>
    </row>
    <row r="542" spans="3:32">
      <c r="C542" t="s">
        <v>121</v>
      </c>
      <c r="D542" t="s">
        <v>367</v>
      </c>
      <c r="E542" s="20" t="s">
        <v>368</v>
      </c>
      <c r="F542" s="20"/>
      <c r="Z542" t="s">
        <v>45</v>
      </c>
      <c r="AA542" t="s">
        <v>471</v>
      </c>
      <c r="AB542" s="20" t="s">
        <v>472</v>
      </c>
      <c r="AF542" s="20" t="s">
        <v>487</v>
      </c>
    </row>
    <row r="543" spans="3:32">
      <c r="C543" t="s">
        <v>121</v>
      </c>
      <c r="D543" t="s">
        <v>373</v>
      </c>
      <c r="E543" s="20" t="s">
        <v>374</v>
      </c>
      <c r="F543" s="20"/>
      <c r="Y543" t="s">
        <v>55</v>
      </c>
      <c r="Z543" t="s">
        <v>55</v>
      </c>
      <c r="AA543" t="s">
        <v>183</v>
      </c>
      <c r="AB543" s="20" t="s">
        <v>184</v>
      </c>
      <c r="AF543" s="20" t="s">
        <v>487</v>
      </c>
    </row>
    <row r="544" spans="3:32">
      <c r="C544" t="s">
        <v>121</v>
      </c>
      <c r="D544" t="s">
        <v>409</v>
      </c>
      <c r="E544" s="20" t="s">
        <v>410</v>
      </c>
      <c r="F544" s="20"/>
      <c r="Z544" t="s">
        <v>55</v>
      </c>
      <c r="AA544" t="s">
        <v>187</v>
      </c>
      <c r="AB544" s="20" t="s">
        <v>188</v>
      </c>
      <c r="AF544" s="20" t="s">
        <v>487</v>
      </c>
    </row>
    <row r="545" spans="2:32">
      <c r="C545" t="s">
        <v>121</v>
      </c>
      <c r="D545" t="s">
        <v>427</v>
      </c>
      <c r="E545" s="20" t="s">
        <v>428</v>
      </c>
      <c r="F545" s="20"/>
      <c r="Z545" t="s">
        <v>55</v>
      </c>
      <c r="AA545" t="s">
        <v>347</v>
      </c>
      <c r="AB545" s="20" t="s">
        <v>348</v>
      </c>
      <c r="AF545" s="20" t="s">
        <v>487</v>
      </c>
    </row>
    <row r="546" spans="2:32">
      <c r="C546" t="s">
        <v>121</v>
      </c>
      <c r="D546" t="s">
        <v>441</v>
      </c>
      <c r="E546" s="20" t="s">
        <v>442</v>
      </c>
      <c r="F546" s="20"/>
      <c r="Z546" t="s">
        <v>55</v>
      </c>
      <c r="AA546" t="s">
        <v>349</v>
      </c>
      <c r="AB546" s="20" t="s">
        <v>350</v>
      </c>
      <c r="AF546" s="20" t="s">
        <v>487</v>
      </c>
    </row>
    <row r="547" spans="2:32">
      <c r="C547" t="s">
        <v>121</v>
      </c>
      <c r="D547" t="s">
        <v>449</v>
      </c>
      <c r="E547" s="20" t="s">
        <v>450</v>
      </c>
      <c r="F547" s="20"/>
      <c r="Z547" t="s">
        <v>55</v>
      </c>
      <c r="AA547" t="s">
        <v>389</v>
      </c>
      <c r="AB547" s="20" t="s">
        <v>390</v>
      </c>
      <c r="AF547" s="20" t="s">
        <v>487</v>
      </c>
    </row>
    <row r="548" spans="2:32">
      <c r="C548" t="s">
        <v>121</v>
      </c>
      <c r="D548" t="s">
        <v>451</v>
      </c>
      <c r="E548" s="20" t="s">
        <v>452</v>
      </c>
      <c r="F548" s="20"/>
      <c r="Z548" t="s">
        <v>55</v>
      </c>
      <c r="AA548" t="s">
        <v>413</v>
      </c>
      <c r="AB548" s="20" t="s">
        <v>414</v>
      </c>
      <c r="AF548" s="20" t="s">
        <v>487</v>
      </c>
    </row>
    <row r="549" spans="2:32">
      <c r="C549" t="s">
        <v>121</v>
      </c>
      <c r="D549" t="s">
        <v>463</v>
      </c>
      <c r="E549" s="20" t="s">
        <v>464</v>
      </c>
      <c r="F549" s="20"/>
      <c r="Z549" t="s">
        <v>55</v>
      </c>
      <c r="AA549" t="s">
        <v>419</v>
      </c>
      <c r="AB549" s="20" t="s">
        <v>420</v>
      </c>
      <c r="AF549" s="20" t="s">
        <v>487</v>
      </c>
    </row>
    <row r="550" spans="2:32">
      <c r="B550" t="s">
        <v>25</v>
      </c>
      <c r="C550" t="s">
        <v>25</v>
      </c>
      <c r="D550" t="s">
        <v>25</v>
      </c>
      <c r="E550" t="s">
        <v>26</v>
      </c>
      <c r="F550" s="20"/>
      <c r="Z550" t="s">
        <v>55</v>
      </c>
      <c r="AA550" t="s">
        <v>433</v>
      </c>
      <c r="AB550" s="20" t="s">
        <v>434</v>
      </c>
      <c r="AF550" s="20" t="s">
        <v>487</v>
      </c>
    </row>
    <row r="551" spans="2:32">
      <c r="C551" t="s">
        <v>25</v>
      </c>
      <c r="D551" t="s">
        <v>41</v>
      </c>
      <c r="E551" s="20" t="s">
        <v>42</v>
      </c>
      <c r="F551" s="20"/>
      <c r="Y551" t="s">
        <v>63</v>
      </c>
      <c r="Z551" t="s">
        <v>63</v>
      </c>
      <c r="AA551" t="s">
        <v>77</v>
      </c>
      <c r="AB551" s="20" t="s">
        <v>78</v>
      </c>
      <c r="AF551" s="20" t="s">
        <v>487</v>
      </c>
    </row>
    <row r="552" spans="2:32">
      <c r="C552" t="s">
        <v>25</v>
      </c>
      <c r="D552" t="s">
        <v>115</v>
      </c>
      <c r="E552" s="20" t="s">
        <v>116</v>
      </c>
      <c r="F552" s="20"/>
      <c r="Z552" t="s">
        <v>63</v>
      </c>
      <c r="AA552" t="s">
        <v>167</v>
      </c>
      <c r="AB552" s="20" t="s">
        <v>168</v>
      </c>
      <c r="AF552" s="20" t="s">
        <v>487</v>
      </c>
    </row>
    <row r="553" spans="2:32">
      <c r="C553" t="s">
        <v>25</v>
      </c>
      <c r="D553" t="s">
        <v>139</v>
      </c>
      <c r="E553" s="20" t="s">
        <v>140</v>
      </c>
      <c r="F553" s="20"/>
      <c r="Z553" t="s">
        <v>63</v>
      </c>
      <c r="AA553" t="s">
        <v>195</v>
      </c>
      <c r="AB553" s="20" t="s">
        <v>196</v>
      </c>
      <c r="AF553" s="20" t="s">
        <v>487</v>
      </c>
    </row>
    <row r="554" spans="2:32">
      <c r="C554" t="s">
        <v>25</v>
      </c>
      <c r="D554" t="s">
        <v>191</v>
      </c>
      <c r="E554" s="20" t="s">
        <v>192</v>
      </c>
      <c r="F554" s="20"/>
      <c r="Z554" t="s">
        <v>63</v>
      </c>
      <c r="AA554" t="s">
        <v>241</v>
      </c>
      <c r="AB554" s="20" t="s">
        <v>242</v>
      </c>
      <c r="AF554" s="20" t="s">
        <v>487</v>
      </c>
    </row>
    <row r="555" spans="2:32">
      <c r="C555" t="s">
        <v>25</v>
      </c>
      <c r="D555" t="s">
        <v>203</v>
      </c>
      <c r="E555" s="20" t="s">
        <v>204</v>
      </c>
      <c r="F555" s="20"/>
      <c r="Z555" t="s">
        <v>63</v>
      </c>
      <c r="AA555" t="s">
        <v>381</v>
      </c>
      <c r="AB555" s="20" t="s">
        <v>382</v>
      </c>
      <c r="AF555" s="20" t="s">
        <v>487</v>
      </c>
    </row>
    <row r="556" spans="2:32">
      <c r="C556" t="s">
        <v>25</v>
      </c>
      <c r="D556" t="s">
        <v>265</v>
      </c>
      <c r="E556" s="20" t="s">
        <v>266</v>
      </c>
      <c r="F556" s="20"/>
      <c r="Z556" t="s">
        <v>63</v>
      </c>
      <c r="AA556" t="s">
        <v>393</v>
      </c>
      <c r="AB556" s="20" t="s">
        <v>394</v>
      </c>
      <c r="AF556" s="20" t="s">
        <v>487</v>
      </c>
    </row>
    <row r="557" spans="2:32">
      <c r="C557" t="s">
        <v>25</v>
      </c>
      <c r="D557" t="s">
        <v>271</v>
      </c>
      <c r="E557" s="20" t="s">
        <v>272</v>
      </c>
      <c r="F557" s="20"/>
      <c r="Z557" t="s">
        <v>63</v>
      </c>
      <c r="AA557" t="s">
        <v>445</v>
      </c>
      <c r="AB557" s="20" t="s">
        <v>446</v>
      </c>
      <c r="AF557" s="20" t="s">
        <v>487</v>
      </c>
    </row>
    <row r="558" spans="2:32">
      <c r="C558" t="s">
        <v>25</v>
      </c>
      <c r="D558" t="s">
        <v>283</v>
      </c>
      <c r="E558" s="20" t="s">
        <v>284</v>
      </c>
      <c r="F558" s="20"/>
      <c r="Z558" t="s">
        <v>63</v>
      </c>
      <c r="AA558" t="s">
        <v>455</v>
      </c>
      <c r="AB558" s="20" t="s">
        <v>456</v>
      </c>
      <c r="AF558" s="20" t="s">
        <v>487</v>
      </c>
    </row>
    <row r="559" spans="2:32">
      <c r="C559" t="s">
        <v>25</v>
      </c>
      <c r="D559" t="s">
        <v>331</v>
      </c>
      <c r="E559" s="20" t="s">
        <v>332</v>
      </c>
      <c r="F559" s="20"/>
      <c r="Z559" t="s">
        <v>63</v>
      </c>
      <c r="AA559" t="s">
        <v>477</v>
      </c>
      <c r="AB559" s="20" t="s">
        <v>478</v>
      </c>
      <c r="AF559" s="20" t="s">
        <v>487</v>
      </c>
    </row>
    <row r="560" spans="2:32">
      <c r="C560" t="s">
        <v>25</v>
      </c>
      <c r="D560" t="s">
        <v>333</v>
      </c>
      <c r="E560" s="20" t="s">
        <v>334</v>
      </c>
      <c r="F560" s="20"/>
      <c r="Z560" t="s">
        <v>63</v>
      </c>
      <c r="AA560" t="s">
        <v>479</v>
      </c>
      <c r="AB560" s="20" t="s">
        <v>480</v>
      </c>
      <c r="AF560" s="20" t="s">
        <v>487</v>
      </c>
    </row>
    <row r="561" spans="1:32">
      <c r="C561" t="s">
        <v>25</v>
      </c>
      <c r="D561" t="s">
        <v>339</v>
      </c>
      <c r="E561" s="20" t="s">
        <v>340</v>
      </c>
      <c r="F561" s="20"/>
      <c r="Y561" t="s">
        <v>71</v>
      </c>
      <c r="Z561" t="s">
        <v>71</v>
      </c>
      <c r="AA561" t="s">
        <v>61</v>
      </c>
      <c r="AB561" s="20" t="s">
        <v>62</v>
      </c>
      <c r="AF561" s="20" t="s">
        <v>487</v>
      </c>
    </row>
    <row r="562" spans="1:32">
      <c r="C562" t="s">
        <v>25</v>
      </c>
      <c r="D562" t="s">
        <v>377</v>
      </c>
      <c r="E562" s="20" t="s">
        <v>378</v>
      </c>
      <c r="F562" s="20"/>
      <c r="Z562" t="s">
        <v>71</v>
      </c>
      <c r="AA562" t="s">
        <v>145</v>
      </c>
      <c r="AB562" s="20" t="s">
        <v>146</v>
      </c>
      <c r="AF562" s="20" t="s">
        <v>487</v>
      </c>
    </row>
    <row r="563" spans="1:32">
      <c r="C563" t="s">
        <v>25</v>
      </c>
      <c r="D563" t="s">
        <v>385</v>
      </c>
      <c r="E563" s="20" t="s">
        <v>386</v>
      </c>
      <c r="F563" s="20"/>
      <c r="Z563" t="s">
        <v>71</v>
      </c>
      <c r="AA563" t="s">
        <v>243</v>
      </c>
      <c r="AB563" s="20" t="s">
        <v>244</v>
      </c>
      <c r="AF563" s="20" t="s">
        <v>487</v>
      </c>
    </row>
    <row r="564" spans="1:32">
      <c r="C564" t="s">
        <v>25</v>
      </c>
      <c r="D564" t="s">
        <v>443</v>
      </c>
      <c r="E564" s="20" t="s">
        <v>444</v>
      </c>
      <c r="F564" s="20"/>
      <c r="Z564" t="s">
        <v>71</v>
      </c>
      <c r="AA564" t="s">
        <v>287</v>
      </c>
      <c r="AB564" s="20" t="s">
        <v>288</v>
      </c>
      <c r="AF564" s="20" t="s">
        <v>487</v>
      </c>
    </row>
    <row r="565" spans="1:32">
      <c r="C565" t="s">
        <v>25</v>
      </c>
      <c r="D565" t="s">
        <v>483</v>
      </c>
      <c r="E565" s="20" t="s">
        <v>484</v>
      </c>
      <c r="F565" s="20"/>
      <c r="Z565" t="s">
        <v>71</v>
      </c>
      <c r="AA565" t="s">
        <v>291</v>
      </c>
      <c r="AB565" s="20" t="s">
        <v>292</v>
      </c>
      <c r="AF565" s="20" t="s">
        <v>487</v>
      </c>
    </row>
    <row r="566" spans="1:32">
      <c r="B566" t="s">
        <v>105</v>
      </c>
      <c r="C566" t="s">
        <v>105</v>
      </c>
      <c r="D566" t="s">
        <v>105</v>
      </c>
      <c r="E566" t="s">
        <v>106</v>
      </c>
      <c r="F566" s="20"/>
      <c r="Z566" t="s">
        <v>71</v>
      </c>
      <c r="AA566" t="s">
        <v>297</v>
      </c>
      <c r="AB566" s="20" t="s">
        <v>298</v>
      </c>
      <c r="AF566" s="20" t="s">
        <v>487</v>
      </c>
    </row>
    <row r="567" spans="1:32">
      <c r="A567" s="184"/>
      <c r="B567" s="184"/>
      <c r="C567" s="184" t="s">
        <v>105</v>
      </c>
      <c r="D567" s="184" t="s">
        <v>671</v>
      </c>
      <c r="E567" s="20" t="s">
        <v>672</v>
      </c>
      <c r="F567" s="20"/>
      <c r="G567" s="184"/>
      <c r="H567" s="184"/>
      <c r="I567" s="184"/>
      <c r="J567" s="184"/>
      <c r="K567" s="184"/>
      <c r="L567" s="184"/>
      <c r="M567" s="184"/>
      <c r="N567" s="184"/>
      <c r="O567" s="184"/>
      <c r="P567" s="184"/>
      <c r="Q567" s="184"/>
      <c r="Z567" t="s">
        <v>71</v>
      </c>
      <c r="AA567" t="s">
        <v>303</v>
      </c>
      <c r="AB567" s="20" t="s">
        <v>304</v>
      </c>
      <c r="AE567" t="s">
        <v>53</v>
      </c>
      <c r="AF567" s="20" t="s">
        <v>488</v>
      </c>
    </row>
    <row r="568" spans="1:32">
      <c r="A568" s="184"/>
      <c r="B568" s="184"/>
      <c r="C568" s="184" t="s">
        <v>105</v>
      </c>
      <c r="D568" s="184" t="s">
        <v>711</v>
      </c>
      <c r="E568" s="20" t="s">
        <v>712</v>
      </c>
      <c r="F568" s="20"/>
      <c r="G568" s="184"/>
      <c r="H568" s="184"/>
      <c r="I568" s="184"/>
      <c r="J568" s="184"/>
      <c r="K568" s="184"/>
      <c r="L568" s="184"/>
      <c r="M568" s="184"/>
      <c r="N568" s="184"/>
      <c r="O568" s="184"/>
      <c r="P568" s="184"/>
      <c r="Q568" s="184"/>
      <c r="Z568" t="s">
        <v>71</v>
      </c>
      <c r="AA568" t="s">
        <v>319</v>
      </c>
      <c r="AB568" s="20" t="s">
        <v>320</v>
      </c>
      <c r="AF568" s="20" t="s">
        <v>488</v>
      </c>
    </row>
    <row r="569" spans="1:32">
      <c r="A569" s="184"/>
      <c r="B569" s="184"/>
      <c r="C569" s="184" t="s">
        <v>105</v>
      </c>
      <c r="D569" s="184" t="s">
        <v>874</v>
      </c>
      <c r="E569" s="20" t="s">
        <v>875</v>
      </c>
      <c r="F569" s="20"/>
      <c r="G569" s="184"/>
      <c r="H569" s="184"/>
      <c r="I569" s="184"/>
      <c r="J569" s="184"/>
      <c r="K569" s="184"/>
      <c r="L569" s="184"/>
      <c r="M569" s="184"/>
      <c r="N569" s="184"/>
      <c r="O569" s="184"/>
      <c r="P569" s="184"/>
      <c r="Q569" s="184"/>
      <c r="Z569" t="s">
        <v>71</v>
      </c>
      <c r="AA569" t="s">
        <v>341</v>
      </c>
      <c r="AB569" s="20" t="s">
        <v>342</v>
      </c>
      <c r="AF569" s="20" t="s">
        <v>488</v>
      </c>
    </row>
    <row r="570" spans="1:32">
      <c r="A570" s="184"/>
      <c r="B570" s="184"/>
      <c r="C570" s="184" t="s">
        <v>105</v>
      </c>
      <c r="D570" s="184" t="s">
        <v>892</v>
      </c>
      <c r="E570" s="20" t="s">
        <v>893</v>
      </c>
      <c r="F570" s="20"/>
      <c r="G570" s="184"/>
      <c r="H570" s="184"/>
      <c r="I570" s="184"/>
      <c r="J570" s="184"/>
      <c r="K570" s="184"/>
      <c r="L570" s="184"/>
      <c r="M570" s="184"/>
      <c r="N570" s="184"/>
      <c r="O570" s="184"/>
      <c r="P570" s="184"/>
      <c r="Q570" s="184"/>
      <c r="Z570" t="s">
        <v>71</v>
      </c>
      <c r="AA570" t="s">
        <v>379</v>
      </c>
      <c r="AB570" s="20" t="s">
        <v>380</v>
      </c>
      <c r="AF570" s="20" t="s">
        <v>488</v>
      </c>
    </row>
    <row r="571" spans="1:32">
      <c r="A571" s="184"/>
      <c r="B571" s="184"/>
      <c r="C571" s="184" t="s">
        <v>105</v>
      </c>
      <c r="D571" s="184" t="s">
        <v>375</v>
      </c>
      <c r="E571" s="20" t="s">
        <v>376</v>
      </c>
      <c r="F571" s="20"/>
      <c r="G571" s="184"/>
      <c r="H571" s="184"/>
      <c r="I571" s="184"/>
      <c r="J571" s="184"/>
      <c r="K571" s="184"/>
      <c r="L571" s="184"/>
      <c r="M571" s="184"/>
      <c r="N571" s="184"/>
      <c r="O571" s="184"/>
      <c r="P571" s="184"/>
      <c r="Q571" s="184"/>
      <c r="Y571" t="s">
        <v>79</v>
      </c>
      <c r="Z571" t="s">
        <v>79</v>
      </c>
      <c r="AA571" t="s">
        <v>141</v>
      </c>
      <c r="AB571" s="20" t="s">
        <v>142</v>
      </c>
      <c r="AF571" s="20" t="s">
        <v>488</v>
      </c>
    </row>
    <row r="572" spans="1:32">
      <c r="A572" s="184"/>
      <c r="B572" s="184"/>
      <c r="C572" s="184" t="s">
        <v>105</v>
      </c>
      <c r="D572" s="184" t="s">
        <v>898</v>
      </c>
      <c r="E572" s="20" t="s">
        <v>899</v>
      </c>
      <c r="F572" s="20"/>
      <c r="G572" s="184"/>
      <c r="H572" s="184"/>
      <c r="I572" s="184"/>
      <c r="J572" s="184"/>
      <c r="K572" s="184"/>
      <c r="L572" s="184"/>
      <c r="M572" s="184"/>
      <c r="N572" s="184"/>
      <c r="O572" s="184"/>
      <c r="P572" s="184"/>
      <c r="Z572" t="s">
        <v>79</v>
      </c>
      <c r="AA572" t="s">
        <v>211</v>
      </c>
      <c r="AB572" s="20" t="s">
        <v>212</v>
      </c>
      <c r="AF572" s="20" t="s">
        <v>488</v>
      </c>
    </row>
    <row r="573" spans="1:32">
      <c r="A573" s="184"/>
      <c r="B573" s="184"/>
      <c r="C573" s="184" t="s">
        <v>105</v>
      </c>
      <c r="D573" s="184" t="s">
        <v>910</v>
      </c>
      <c r="E573" s="20" t="s">
        <v>911</v>
      </c>
      <c r="F573" s="20"/>
      <c r="G573" s="184"/>
      <c r="H573" s="184"/>
      <c r="I573" s="184"/>
      <c r="J573" s="184"/>
      <c r="K573" s="184"/>
      <c r="L573" s="184"/>
      <c r="M573" s="184"/>
      <c r="N573" s="184"/>
      <c r="O573" s="184"/>
      <c r="P573" s="184"/>
      <c r="Z573" t="s">
        <v>79</v>
      </c>
      <c r="AA573" t="s">
        <v>327</v>
      </c>
      <c r="AB573" s="20" t="s">
        <v>328</v>
      </c>
      <c r="AF573" s="20" t="s">
        <v>488</v>
      </c>
    </row>
    <row r="574" spans="1:32">
      <c r="A574" s="184"/>
      <c r="B574" s="184"/>
      <c r="C574" s="184" t="s">
        <v>105</v>
      </c>
      <c r="D574" s="184" t="s">
        <v>914</v>
      </c>
      <c r="E574" s="20" t="s">
        <v>915</v>
      </c>
      <c r="F574" s="20"/>
      <c r="G574" s="184"/>
      <c r="H574" s="184"/>
      <c r="I574" s="184"/>
      <c r="J574" s="184"/>
      <c r="K574" s="184"/>
      <c r="L574" s="184"/>
      <c r="M574" s="184"/>
      <c r="N574" s="184"/>
      <c r="O574" s="184"/>
      <c r="P574" s="184"/>
      <c r="Z574" t="s">
        <v>79</v>
      </c>
      <c r="AA574" t="s">
        <v>353</v>
      </c>
      <c r="AB574" s="20" t="s">
        <v>354</v>
      </c>
      <c r="AF574" s="20" t="s">
        <v>488</v>
      </c>
    </row>
    <row r="575" spans="1:32">
      <c r="A575" s="184"/>
      <c r="B575" s="184"/>
      <c r="C575" s="184" t="s">
        <v>105</v>
      </c>
      <c r="D575" s="184" t="s">
        <v>916</v>
      </c>
      <c r="E575" s="20" t="s">
        <v>917</v>
      </c>
      <c r="F575" s="20"/>
      <c r="G575" s="184"/>
      <c r="H575" s="184"/>
      <c r="I575" s="184"/>
      <c r="J575" s="184"/>
      <c r="K575" s="184"/>
      <c r="L575" s="184"/>
      <c r="M575" s="184"/>
      <c r="N575" s="184"/>
      <c r="O575" s="184"/>
      <c r="P575" s="184"/>
      <c r="Z575" t="s">
        <v>79</v>
      </c>
      <c r="AA575" t="s">
        <v>407</v>
      </c>
      <c r="AB575" s="20" t="s">
        <v>408</v>
      </c>
      <c r="AF575" s="20" t="s">
        <v>488</v>
      </c>
    </row>
    <row r="576" spans="1:32">
      <c r="C576" s="184" t="s">
        <v>105</v>
      </c>
      <c r="D576" t="s">
        <v>918</v>
      </c>
      <c r="E576" s="20" t="s">
        <v>919</v>
      </c>
      <c r="F576" s="20"/>
      <c r="Z576" t="s">
        <v>79</v>
      </c>
      <c r="AA576" t="s">
        <v>421</v>
      </c>
      <c r="AB576" s="20" t="s">
        <v>422</v>
      </c>
      <c r="AF576" s="20" t="s">
        <v>488</v>
      </c>
    </row>
    <row r="577" spans="2:32">
      <c r="B577" t="s">
        <v>111</v>
      </c>
      <c r="C577" t="s">
        <v>111</v>
      </c>
      <c r="D577" t="s">
        <v>111</v>
      </c>
      <c r="E577" s="20" t="s">
        <v>112</v>
      </c>
      <c r="F577" s="20"/>
      <c r="Z577" t="s">
        <v>79</v>
      </c>
      <c r="AA577" t="s">
        <v>435</v>
      </c>
      <c r="AB577" s="20" t="s">
        <v>436</v>
      </c>
      <c r="AF577" s="20" t="s">
        <v>488</v>
      </c>
    </row>
    <row r="578" spans="2:32">
      <c r="C578" t="s">
        <v>111</v>
      </c>
      <c r="D578" t="s">
        <v>85</v>
      </c>
      <c r="E578" s="20" t="s">
        <v>86</v>
      </c>
      <c r="F578" s="20"/>
      <c r="Y578" t="s">
        <v>87</v>
      </c>
      <c r="Z578" t="s">
        <v>87</v>
      </c>
      <c r="AA578" t="s">
        <v>129</v>
      </c>
      <c r="AB578" s="20" t="s">
        <v>130</v>
      </c>
      <c r="AF578" s="20" t="s">
        <v>488</v>
      </c>
    </row>
    <row r="579" spans="2:32">
      <c r="C579" t="s">
        <v>111</v>
      </c>
      <c r="D579" t="s">
        <v>93</v>
      </c>
      <c r="E579" s="20" t="s">
        <v>94</v>
      </c>
      <c r="F579" s="20"/>
      <c r="Z579" t="s">
        <v>87</v>
      </c>
      <c r="AA579" t="s">
        <v>159</v>
      </c>
      <c r="AB579" s="20" t="s">
        <v>160</v>
      </c>
      <c r="AF579" s="20" t="s">
        <v>488</v>
      </c>
    </row>
    <row r="580" spans="2:32">
      <c r="C580" t="s">
        <v>111</v>
      </c>
      <c r="D580" t="s">
        <v>279</v>
      </c>
      <c r="E580" s="20" t="s">
        <v>280</v>
      </c>
      <c r="F580" s="20"/>
      <c r="Z580" t="s">
        <v>87</v>
      </c>
      <c r="AA580" t="s">
        <v>189</v>
      </c>
      <c r="AB580" s="20" t="s">
        <v>190</v>
      </c>
      <c r="AF580" s="20" t="s">
        <v>488</v>
      </c>
    </row>
    <row r="581" spans="2:32">
      <c r="B581" t="s">
        <v>35</v>
      </c>
      <c r="C581" t="s">
        <v>35</v>
      </c>
      <c r="D581" t="s">
        <v>35</v>
      </c>
      <c r="E581" t="s">
        <v>36</v>
      </c>
      <c r="F581" s="20"/>
      <c r="Z581" t="s">
        <v>87</v>
      </c>
      <c r="AA581" t="s">
        <v>335</v>
      </c>
      <c r="AB581" s="20" t="s">
        <v>336</v>
      </c>
      <c r="AF581" s="20" t="s">
        <v>488</v>
      </c>
    </row>
    <row r="582" spans="2:32">
      <c r="C582" t="s">
        <v>35</v>
      </c>
      <c r="D582" t="s">
        <v>163</v>
      </c>
      <c r="E582" s="20" t="s">
        <v>164</v>
      </c>
      <c r="F582" s="20"/>
      <c r="Z582" t="s">
        <v>87</v>
      </c>
      <c r="AA582" t="s">
        <v>357</v>
      </c>
      <c r="AB582" s="20" t="s">
        <v>358</v>
      </c>
      <c r="AF582" s="20" t="s">
        <v>488</v>
      </c>
    </row>
    <row r="583" spans="2:32">
      <c r="C583" t="s">
        <v>35</v>
      </c>
      <c r="D583" t="s">
        <v>175</v>
      </c>
      <c r="E583" s="20" t="s">
        <v>176</v>
      </c>
      <c r="F583" s="20"/>
      <c r="Z583" t="s">
        <v>87</v>
      </c>
      <c r="AA583" t="s">
        <v>395</v>
      </c>
      <c r="AB583" s="20" t="s">
        <v>396</v>
      </c>
      <c r="AF583" s="20" t="s">
        <v>488</v>
      </c>
    </row>
    <row r="584" spans="2:32">
      <c r="C584" t="s">
        <v>35</v>
      </c>
      <c r="D584" t="s">
        <v>179</v>
      </c>
      <c r="E584" s="20" t="s">
        <v>180</v>
      </c>
      <c r="F584" s="20"/>
      <c r="Z584" t="s">
        <v>87</v>
      </c>
      <c r="AA584" t="s">
        <v>397</v>
      </c>
      <c r="AB584" s="20" t="s">
        <v>398</v>
      </c>
      <c r="AF584" s="20" t="s">
        <v>488</v>
      </c>
    </row>
    <row r="585" spans="2:32">
      <c r="C585" t="s">
        <v>35</v>
      </c>
      <c r="D585" t="s">
        <v>215</v>
      </c>
      <c r="E585" s="20" t="s">
        <v>216</v>
      </c>
      <c r="F585" s="20"/>
      <c r="Z585" t="s">
        <v>87</v>
      </c>
      <c r="AA585" t="s">
        <v>439</v>
      </c>
      <c r="AB585" s="20" t="s">
        <v>440</v>
      </c>
      <c r="AF585" s="20" t="s">
        <v>488</v>
      </c>
    </row>
    <row r="586" spans="2:32">
      <c r="C586" t="s">
        <v>35</v>
      </c>
      <c r="D586" t="s">
        <v>237</v>
      </c>
      <c r="E586" s="20" t="s">
        <v>238</v>
      </c>
      <c r="F586" s="20"/>
      <c r="Y586" t="s">
        <v>95</v>
      </c>
      <c r="Z586" t="s">
        <v>95</v>
      </c>
      <c r="AA586" t="s">
        <v>125</v>
      </c>
      <c r="AB586" s="20" t="s">
        <v>126</v>
      </c>
      <c r="AF586" s="20" t="s">
        <v>488</v>
      </c>
    </row>
    <row r="587" spans="2:32">
      <c r="C587" t="s">
        <v>35</v>
      </c>
      <c r="D587" t="s">
        <v>317</v>
      </c>
      <c r="E587" s="20" t="s">
        <v>318</v>
      </c>
      <c r="F587" s="20"/>
      <c r="Z587" t="s">
        <v>95</v>
      </c>
      <c r="AA587" t="s">
        <v>205</v>
      </c>
      <c r="AB587" s="20" t="s">
        <v>206</v>
      </c>
      <c r="AF587" s="20" t="s">
        <v>488</v>
      </c>
    </row>
    <row r="588" spans="2:32">
      <c r="C588" t="s">
        <v>35</v>
      </c>
      <c r="D588" t="s">
        <v>323</v>
      </c>
      <c r="E588" s="20" t="s">
        <v>324</v>
      </c>
      <c r="F588" s="20"/>
      <c r="Z588" t="s">
        <v>95</v>
      </c>
      <c r="AA588" t="s">
        <v>263</v>
      </c>
      <c r="AB588" s="20" t="s">
        <v>264</v>
      </c>
      <c r="AF588" s="20" t="s">
        <v>488</v>
      </c>
    </row>
    <row r="589" spans="2:32">
      <c r="C589" t="s">
        <v>35</v>
      </c>
      <c r="D589" t="s">
        <v>337</v>
      </c>
      <c r="E589" s="20" t="s">
        <v>338</v>
      </c>
      <c r="F589" s="20"/>
      <c r="Z589" t="s">
        <v>95</v>
      </c>
      <c r="AA589" t="s">
        <v>309</v>
      </c>
      <c r="AB589" s="20" t="s">
        <v>310</v>
      </c>
      <c r="AF589" s="20" t="s">
        <v>488</v>
      </c>
    </row>
    <row r="590" spans="2:32">
      <c r="C590" t="s">
        <v>35</v>
      </c>
      <c r="D590" t="s">
        <v>343</v>
      </c>
      <c r="E590" s="20" t="s">
        <v>344</v>
      </c>
      <c r="F590" s="20"/>
      <c r="Z590" t="s">
        <v>95</v>
      </c>
      <c r="AA590" t="s">
        <v>425</v>
      </c>
      <c r="AB590" s="20" t="s">
        <v>426</v>
      </c>
      <c r="AF590" s="20" t="s">
        <v>488</v>
      </c>
    </row>
    <row r="591" spans="2:32">
      <c r="C591" t="s">
        <v>35</v>
      </c>
      <c r="D591" t="s">
        <v>369</v>
      </c>
      <c r="E591" s="20" t="s">
        <v>370</v>
      </c>
      <c r="F591" s="20"/>
      <c r="Z591" t="s">
        <v>95</v>
      </c>
      <c r="AA591" t="s">
        <v>461</v>
      </c>
      <c r="AB591" s="20" t="s">
        <v>462</v>
      </c>
      <c r="AF591" s="20" t="s">
        <v>488</v>
      </c>
    </row>
    <row r="592" spans="2:32">
      <c r="C592" t="s">
        <v>35</v>
      </c>
      <c r="D592" t="s">
        <v>399</v>
      </c>
      <c r="E592" s="20" t="s">
        <v>400</v>
      </c>
      <c r="F592" s="20"/>
      <c r="Y592" t="s">
        <v>99</v>
      </c>
      <c r="Z592" t="s">
        <v>99</v>
      </c>
      <c r="AA592" t="s">
        <v>51</v>
      </c>
      <c r="AB592" s="20" t="s">
        <v>52</v>
      </c>
      <c r="AF592" s="20" t="s">
        <v>488</v>
      </c>
    </row>
    <row r="593" spans="2:33">
      <c r="C593" t="s">
        <v>35</v>
      </c>
      <c r="D593" t="s">
        <v>415</v>
      </c>
      <c r="E593" s="20" t="s">
        <v>416</v>
      </c>
      <c r="F593" s="20"/>
      <c r="Z593" t="s">
        <v>99</v>
      </c>
      <c r="AA593" t="s">
        <v>109</v>
      </c>
      <c r="AB593" s="20" t="s">
        <v>110</v>
      </c>
      <c r="AF593" s="20" t="s">
        <v>488</v>
      </c>
    </row>
    <row r="594" spans="2:33">
      <c r="C594" t="s">
        <v>35</v>
      </c>
      <c r="D594" t="s">
        <v>423</v>
      </c>
      <c r="E594" s="20" t="s">
        <v>424</v>
      </c>
      <c r="F594" s="20"/>
      <c r="Z594" t="s">
        <v>99</v>
      </c>
      <c r="AA594" t="s">
        <v>135</v>
      </c>
      <c r="AB594" s="20" t="s">
        <v>136</v>
      </c>
      <c r="AF594" s="20" t="s">
        <v>488</v>
      </c>
    </row>
    <row r="595" spans="2:33">
      <c r="B595" t="s">
        <v>45</v>
      </c>
      <c r="C595" t="s">
        <v>45</v>
      </c>
      <c r="D595" t="s">
        <v>45</v>
      </c>
      <c r="E595" t="s">
        <v>46</v>
      </c>
      <c r="F595" s="20"/>
      <c r="Z595" t="s">
        <v>99</v>
      </c>
      <c r="AA595" t="s">
        <v>219</v>
      </c>
      <c r="AB595" s="20" t="s">
        <v>220</v>
      </c>
      <c r="AC595" s="20"/>
      <c r="AF595" s="20" t="s">
        <v>488</v>
      </c>
    </row>
    <row r="596" spans="2:33">
      <c r="C596" t="s">
        <v>45</v>
      </c>
      <c r="D596" t="s">
        <v>149</v>
      </c>
      <c r="E596" s="20" t="s">
        <v>150</v>
      </c>
      <c r="F596" s="20"/>
      <c r="Z596" t="s">
        <v>99</v>
      </c>
      <c r="AA596" t="s">
        <v>351</v>
      </c>
      <c r="AB596" s="20" t="s">
        <v>352</v>
      </c>
      <c r="AC596" s="20"/>
      <c r="AF596" s="20" t="s">
        <v>488</v>
      </c>
    </row>
    <row r="597" spans="2:33">
      <c r="C597" t="s">
        <v>45</v>
      </c>
      <c r="D597" t="s">
        <v>151</v>
      </c>
      <c r="E597" s="20" t="s">
        <v>152</v>
      </c>
      <c r="F597" s="20"/>
      <c r="Z597" t="s">
        <v>99</v>
      </c>
      <c r="AA597" t="s">
        <v>365</v>
      </c>
      <c r="AB597" s="20" t="s">
        <v>366</v>
      </c>
      <c r="AC597" s="20"/>
      <c r="AF597" s="20" t="s">
        <v>488</v>
      </c>
    </row>
    <row r="598" spans="2:33">
      <c r="C598" t="s">
        <v>45</v>
      </c>
      <c r="D598" t="s">
        <v>227</v>
      </c>
      <c r="E598" s="20" t="s">
        <v>228</v>
      </c>
      <c r="F598" s="20"/>
      <c r="Z598" t="s">
        <v>99</v>
      </c>
      <c r="AA598" t="s">
        <v>391</v>
      </c>
      <c r="AB598" s="20" t="s">
        <v>392</v>
      </c>
      <c r="AC598" s="20"/>
      <c r="AF598" s="20" t="s">
        <v>488</v>
      </c>
    </row>
    <row r="599" spans="2:33">
      <c r="C599" t="s">
        <v>45</v>
      </c>
      <c r="D599" t="s">
        <v>273</v>
      </c>
      <c r="E599" s="20" t="s">
        <v>274</v>
      </c>
      <c r="F599" s="20"/>
      <c r="Z599" t="s">
        <v>99</v>
      </c>
      <c r="AA599" t="s">
        <v>429</v>
      </c>
      <c r="AB599" s="20" t="s">
        <v>430</v>
      </c>
      <c r="AC599" s="20"/>
      <c r="AE599" t="s">
        <v>57</v>
      </c>
      <c r="AF599" t="s">
        <v>489</v>
      </c>
    </row>
    <row r="600" spans="2:33">
      <c r="C600" t="s">
        <v>45</v>
      </c>
      <c r="D600" t="s">
        <v>301</v>
      </c>
      <c r="E600" s="20" t="s">
        <v>302</v>
      </c>
      <c r="F600" s="20"/>
      <c r="Z600" t="s">
        <v>99</v>
      </c>
      <c r="AA600" t="s">
        <v>459</v>
      </c>
      <c r="AB600" s="20" t="s">
        <v>460</v>
      </c>
      <c r="AC600" s="20"/>
      <c r="AF600" t="s">
        <v>489</v>
      </c>
    </row>
    <row r="601" spans="2:33">
      <c r="C601" t="s">
        <v>45</v>
      </c>
      <c r="D601" t="s">
        <v>383</v>
      </c>
      <c r="E601" s="20" t="s">
        <v>384</v>
      </c>
      <c r="F601" s="20"/>
      <c r="Z601" t="s">
        <v>99</v>
      </c>
      <c r="AA601" t="s">
        <v>465</v>
      </c>
      <c r="AB601" s="20" t="s">
        <v>466</v>
      </c>
      <c r="AC601" s="20"/>
      <c r="AF601" t="s">
        <v>489</v>
      </c>
    </row>
    <row r="602" spans="2:33">
      <c r="C602" t="s">
        <v>45</v>
      </c>
      <c r="D602" t="s">
        <v>411</v>
      </c>
      <c r="E602" s="20" t="s">
        <v>412</v>
      </c>
      <c r="F602" s="20"/>
      <c r="Z602" t="s">
        <v>99</v>
      </c>
      <c r="AA602" t="s">
        <v>467</v>
      </c>
      <c r="AB602" s="20" t="s">
        <v>468</v>
      </c>
      <c r="AC602" s="20"/>
      <c r="AF602" t="s">
        <v>489</v>
      </c>
    </row>
    <row r="603" spans="2:33">
      <c r="C603" t="s">
        <v>45</v>
      </c>
      <c r="D603" t="s">
        <v>453</v>
      </c>
      <c r="E603" s="20" t="s">
        <v>454</v>
      </c>
      <c r="F603" s="20"/>
      <c r="Z603" t="s">
        <v>99</v>
      </c>
      <c r="AA603" t="s">
        <v>473</v>
      </c>
      <c r="AB603" s="20" t="s">
        <v>474</v>
      </c>
      <c r="AC603" s="20"/>
      <c r="AF603" t="s">
        <v>489</v>
      </c>
    </row>
    <row r="604" spans="2:33">
      <c r="C604" t="s">
        <v>45</v>
      </c>
      <c r="D604" t="s">
        <v>471</v>
      </c>
      <c r="E604" s="20" t="s">
        <v>472</v>
      </c>
      <c r="F604" s="20"/>
      <c r="AC604" s="20"/>
      <c r="AF604" t="s">
        <v>489</v>
      </c>
    </row>
    <row r="605" spans="2:33">
      <c r="B605" t="s">
        <v>55</v>
      </c>
      <c r="C605" t="s">
        <v>55</v>
      </c>
      <c r="D605" t="s">
        <v>55</v>
      </c>
      <c r="E605" t="s">
        <v>56</v>
      </c>
      <c r="F605" s="20"/>
      <c r="AC605" s="20"/>
      <c r="AF605" t="s">
        <v>489</v>
      </c>
    </row>
    <row r="606" spans="2:33">
      <c r="C606" t="s">
        <v>55</v>
      </c>
      <c r="D606" t="s">
        <v>183</v>
      </c>
      <c r="E606" s="20" t="s">
        <v>184</v>
      </c>
      <c r="F606" s="20"/>
      <c r="AC606" s="20"/>
      <c r="AF606" t="s">
        <v>489</v>
      </c>
    </row>
    <row r="607" spans="2:33">
      <c r="C607" t="s">
        <v>55</v>
      </c>
      <c r="D607" t="s">
        <v>187</v>
      </c>
      <c r="E607" s="20" t="s">
        <v>188</v>
      </c>
      <c r="F607" s="20"/>
      <c r="AC607" s="20"/>
      <c r="AF607" t="s">
        <v>489</v>
      </c>
    </row>
    <row r="608" spans="2:33">
      <c r="C608" t="s">
        <v>55</v>
      </c>
      <c r="D608" t="s">
        <v>347</v>
      </c>
      <c r="E608" s="20" t="s">
        <v>348</v>
      </c>
      <c r="F608" s="20"/>
      <c r="AC608" s="20"/>
      <c r="AE608" t="s">
        <v>73</v>
      </c>
      <c r="AF608" t="s">
        <v>490</v>
      </c>
      <c r="AG608" t="s">
        <v>489</v>
      </c>
    </row>
    <row r="609" spans="2:33">
      <c r="C609" t="s">
        <v>55</v>
      </c>
      <c r="D609" t="s">
        <v>349</v>
      </c>
      <c r="E609" s="20" t="s">
        <v>350</v>
      </c>
      <c r="F609" s="20"/>
      <c r="AC609" s="20"/>
      <c r="AF609" t="s">
        <v>490</v>
      </c>
      <c r="AG609" t="s">
        <v>490</v>
      </c>
    </row>
    <row r="610" spans="2:33">
      <c r="C610" t="s">
        <v>55</v>
      </c>
      <c r="D610" t="s">
        <v>389</v>
      </c>
      <c r="E610" s="20" t="s">
        <v>390</v>
      </c>
      <c r="F610" s="20"/>
      <c r="AC610" s="20"/>
      <c r="AF610" t="s">
        <v>490</v>
      </c>
      <c r="AG610" t="s">
        <v>485</v>
      </c>
    </row>
    <row r="611" spans="2:33">
      <c r="C611" t="s">
        <v>55</v>
      </c>
      <c r="D611" t="s">
        <v>413</v>
      </c>
      <c r="E611" s="20" t="s">
        <v>414</v>
      </c>
      <c r="F611" s="20"/>
      <c r="AC611" s="20"/>
      <c r="AF611" t="s">
        <v>490</v>
      </c>
      <c r="AG611" t="s">
        <v>491</v>
      </c>
    </row>
    <row r="612" spans="2:33">
      <c r="C612" t="s">
        <v>55</v>
      </c>
      <c r="D612" t="s">
        <v>419</v>
      </c>
      <c r="E612" s="20" t="s">
        <v>420</v>
      </c>
      <c r="F612" s="20"/>
      <c r="AC612" s="20"/>
      <c r="AF612" t="s">
        <v>490</v>
      </c>
      <c r="AG612" t="s">
        <v>492</v>
      </c>
    </row>
    <row r="613" spans="2:33">
      <c r="C613" t="s">
        <v>55</v>
      </c>
      <c r="D613" t="s">
        <v>433</v>
      </c>
      <c r="E613" s="20" t="s">
        <v>434</v>
      </c>
      <c r="F613" s="20"/>
      <c r="AC613" s="20"/>
      <c r="AF613" t="s">
        <v>490</v>
      </c>
    </row>
    <row r="614" spans="2:33">
      <c r="B614" t="s">
        <v>63</v>
      </c>
      <c r="C614" t="s">
        <v>63</v>
      </c>
      <c r="D614" t="s">
        <v>63</v>
      </c>
      <c r="E614" t="s">
        <v>64</v>
      </c>
      <c r="F614" s="20"/>
      <c r="AC614" s="20"/>
      <c r="AF614" t="s">
        <v>490</v>
      </c>
      <c r="AG614" t="s">
        <v>493</v>
      </c>
    </row>
    <row r="615" spans="2:33">
      <c r="C615" t="s">
        <v>63</v>
      </c>
      <c r="D615" t="s">
        <v>77</v>
      </c>
      <c r="E615" s="20" t="s">
        <v>78</v>
      </c>
      <c r="F615" s="20"/>
      <c r="AC615" s="20"/>
      <c r="AF615" t="s">
        <v>490</v>
      </c>
      <c r="AG615" t="s">
        <v>494</v>
      </c>
    </row>
    <row r="616" spans="2:33">
      <c r="C616" t="s">
        <v>63</v>
      </c>
      <c r="D616" t="s">
        <v>167</v>
      </c>
      <c r="E616" s="20" t="s">
        <v>168</v>
      </c>
      <c r="F616" s="20"/>
      <c r="AC616" s="20"/>
      <c r="AF616" t="s">
        <v>490</v>
      </c>
      <c r="AG616" t="s">
        <v>495</v>
      </c>
    </row>
    <row r="617" spans="2:33">
      <c r="C617" t="s">
        <v>63</v>
      </c>
      <c r="D617" t="s">
        <v>195</v>
      </c>
      <c r="E617" s="20" t="s">
        <v>196</v>
      </c>
      <c r="F617" s="20"/>
      <c r="AC617" s="20"/>
      <c r="AF617" t="s">
        <v>490</v>
      </c>
      <c r="AG617" t="s">
        <v>496</v>
      </c>
    </row>
    <row r="618" spans="2:33">
      <c r="C618" t="s">
        <v>63</v>
      </c>
      <c r="D618" t="s">
        <v>241</v>
      </c>
      <c r="E618" s="20" t="s">
        <v>242</v>
      </c>
      <c r="F618" s="20"/>
      <c r="AC618" s="20"/>
      <c r="AF618" t="s">
        <v>490</v>
      </c>
    </row>
    <row r="619" spans="2:33">
      <c r="C619" t="s">
        <v>63</v>
      </c>
      <c r="D619" t="s">
        <v>381</v>
      </c>
      <c r="E619" s="20" t="s">
        <v>382</v>
      </c>
      <c r="F619" s="20"/>
      <c r="AC619" s="20"/>
      <c r="AE619" t="s">
        <v>81</v>
      </c>
      <c r="AF619" t="s">
        <v>485</v>
      </c>
    </row>
    <row r="620" spans="2:33">
      <c r="C620" t="s">
        <v>63</v>
      </c>
      <c r="D620" t="s">
        <v>393</v>
      </c>
      <c r="E620" s="20" t="s">
        <v>394</v>
      </c>
      <c r="F620" s="20"/>
      <c r="AC620" s="20"/>
      <c r="AF620" t="s">
        <v>485</v>
      </c>
    </row>
    <row r="621" spans="2:33">
      <c r="C621" t="s">
        <v>63</v>
      </c>
      <c r="D621" t="s">
        <v>445</v>
      </c>
      <c r="E621" s="20" t="s">
        <v>446</v>
      </c>
      <c r="F621" s="20"/>
      <c r="AC621" s="20"/>
      <c r="AF621" t="s">
        <v>485</v>
      </c>
    </row>
    <row r="622" spans="2:33">
      <c r="C622" t="s">
        <v>63</v>
      </c>
      <c r="D622" t="s">
        <v>455</v>
      </c>
      <c r="E622" s="20" t="s">
        <v>456</v>
      </c>
      <c r="F622" s="20"/>
      <c r="AC622" s="20"/>
      <c r="AF622" t="s">
        <v>485</v>
      </c>
    </row>
    <row r="623" spans="2:33">
      <c r="C623" t="s">
        <v>63</v>
      </c>
      <c r="D623" t="s">
        <v>477</v>
      </c>
      <c r="E623" s="20" t="s">
        <v>478</v>
      </c>
      <c r="F623" s="20"/>
      <c r="AC623" s="20"/>
      <c r="AF623" t="s">
        <v>485</v>
      </c>
    </row>
    <row r="624" spans="2:33">
      <c r="C624" t="s">
        <v>63</v>
      </c>
      <c r="D624" t="s">
        <v>479</v>
      </c>
      <c r="E624" s="20" t="s">
        <v>480</v>
      </c>
      <c r="F624" s="20"/>
      <c r="AC624" s="20"/>
      <c r="AF624" t="s">
        <v>485</v>
      </c>
    </row>
    <row r="625" spans="2:32">
      <c r="B625" t="s">
        <v>71</v>
      </c>
      <c r="C625" t="s">
        <v>71</v>
      </c>
      <c r="D625" t="s">
        <v>71</v>
      </c>
      <c r="E625" t="s">
        <v>72</v>
      </c>
      <c r="F625" s="20"/>
      <c r="AC625" s="20"/>
      <c r="AF625" t="s">
        <v>485</v>
      </c>
    </row>
    <row r="626" spans="2:32">
      <c r="C626" t="s">
        <v>71</v>
      </c>
      <c r="D626" t="s">
        <v>61</v>
      </c>
      <c r="E626" s="20" t="s">
        <v>62</v>
      </c>
      <c r="F626" s="20"/>
      <c r="AC626" s="20"/>
      <c r="AF626" t="s">
        <v>485</v>
      </c>
    </row>
    <row r="627" spans="2:32">
      <c r="C627" t="s">
        <v>71</v>
      </c>
      <c r="D627" t="s">
        <v>145</v>
      </c>
      <c r="E627" s="20" t="s">
        <v>146</v>
      </c>
      <c r="F627" s="20"/>
      <c r="AC627" s="20"/>
      <c r="AF627" t="s">
        <v>485</v>
      </c>
    </row>
    <row r="628" spans="2:32">
      <c r="C628" t="s">
        <v>71</v>
      </c>
      <c r="D628" t="s">
        <v>243</v>
      </c>
      <c r="E628" s="20" t="s">
        <v>244</v>
      </c>
      <c r="F628" s="20"/>
      <c r="AC628" s="20"/>
      <c r="AF628" t="s">
        <v>485</v>
      </c>
    </row>
    <row r="629" spans="2:32">
      <c r="C629" t="s">
        <v>71</v>
      </c>
      <c r="D629" t="s">
        <v>287</v>
      </c>
      <c r="E629" s="20" t="s">
        <v>288</v>
      </c>
      <c r="F629" s="20"/>
      <c r="AC629" s="20"/>
      <c r="AF629" t="s">
        <v>485</v>
      </c>
    </row>
    <row r="630" spans="2:32">
      <c r="C630" t="s">
        <v>71</v>
      </c>
      <c r="D630" t="s">
        <v>291</v>
      </c>
      <c r="E630" s="20" t="s">
        <v>292</v>
      </c>
      <c r="F630" s="20"/>
      <c r="AC630" s="20"/>
      <c r="AF630" t="s">
        <v>485</v>
      </c>
    </row>
    <row r="631" spans="2:32">
      <c r="C631" t="s">
        <v>71</v>
      </c>
      <c r="D631" t="s">
        <v>297</v>
      </c>
      <c r="E631" s="20" t="s">
        <v>298</v>
      </c>
      <c r="F631" s="20"/>
      <c r="AC631" s="20"/>
      <c r="AF631" t="s">
        <v>485</v>
      </c>
    </row>
    <row r="632" spans="2:32">
      <c r="C632" t="s">
        <v>71</v>
      </c>
      <c r="D632" t="s">
        <v>303</v>
      </c>
      <c r="E632" s="20" t="s">
        <v>304</v>
      </c>
      <c r="F632" s="20"/>
      <c r="AC632" s="20"/>
      <c r="AF632" t="s">
        <v>485</v>
      </c>
    </row>
    <row r="633" spans="2:32">
      <c r="C633" t="s">
        <v>71</v>
      </c>
      <c r="D633" t="s">
        <v>319</v>
      </c>
      <c r="E633" s="20" t="s">
        <v>320</v>
      </c>
      <c r="F633" s="20"/>
      <c r="AC633" s="20"/>
      <c r="AF633" t="s">
        <v>485</v>
      </c>
    </row>
    <row r="634" spans="2:32">
      <c r="C634" t="s">
        <v>71</v>
      </c>
      <c r="D634" t="s">
        <v>341</v>
      </c>
      <c r="E634" s="20" t="s">
        <v>342</v>
      </c>
      <c r="F634" s="20"/>
      <c r="AC634" s="20"/>
      <c r="AF634" t="s">
        <v>485</v>
      </c>
    </row>
    <row r="635" spans="2:32">
      <c r="C635" t="s">
        <v>71</v>
      </c>
      <c r="D635" t="s">
        <v>379</v>
      </c>
      <c r="E635" s="20" t="s">
        <v>380</v>
      </c>
      <c r="F635" s="20"/>
      <c r="AC635" s="20"/>
      <c r="AF635" t="s">
        <v>485</v>
      </c>
    </row>
    <row r="636" spans="2:32">
      <c r="B636" t="s">
        <v>79</v>
      </c>
      <c r="C636" t="s">
        <v>79</v>
      </c>
      <c r="D636" t="s">
        <v>79</v>
      </c>
      <c r="E636" t="s">
        <v>80</v>
      </c>
      <c r="F636" s="20"/>
      <c r="AC636" s="20"/>
      <c r="AF636" t="s">
        <v>485</v>
      </c>
    </row>
    <row r="637" spans="2:32">
      <c r="C637" t="s">
        <v>79</v>
      </c>
      <c r="D637" t="s">
        <v>141</v>
      </c>
      <c r="E637" s="20" t="s">
        <v>142</v>
      </c>
      <c r="F637" s="20"/>
      <c r="AC637" s="20"/>
      <c r="AF637" t="s">
        <v>485</v>
      </c>
    </row>
    <row r="638" spans="2:32">
      <c r="C638" t="s">
        <v>79</v>
      </c>
      <c r="D638" t="s">
        <v>211</v>
      </c>
      <c r="E638" s="20" t="s">
        <v>212</v>
      </c>
      <c r="F638" s="20"/>
      <c r="AC638" s="20"/>
      <c r="AF638" t="s">
        <v>485</v>
      </c>
    </row>
    <row r="639" spans="2:32">
      <c r="C639" t="s">
        <v>79</v>
      </c>
      <c r="D639" t="s">
        <v>327</v>
      </c>
      <c r="E639" s="20" t="s">
        <v>328</v>
      </c>
      <c r="F639" s="20"/>
      <c r="AC639" s="20"/>
      <c r="AF639" t="s">
        <v>485</v>
      </c>
    </row>
    <row r="640" spans="2:32">
      <c r="C640" t="s">
        <v>79</v>
      </c>
      <c r="D640" t="s">
        <v>353</v>
      </c>
      <c r="E640" s="20" t="s">
        <v>354</v>
      </c>
      <c r="F640" s="20"/>
      <c r="AC640" s="20"/>
      <c r="AF640" t="s">
        <v>485</v>
      </c>
    </row>
    <row r="641" spans="2:32">
      <c r="C641" t="s">
        <v>79</v>
      </c>
      <c r="D641" t="s">
        <v>407</v>
      </c>
      <c r="E641" s="20" t="s">
        <v>408</v>
      </c>
      <c r="F641" s="20"/>
      <c r="AC641" s="20"/>
      <c r="AF641" t="s">
        <v>485</v>
      </c>
    </row>
    <row r="642" spans="2:32">
      <c r="C642" t="s">
        <v>79</v>
      </c>
      <c r="D642" t="s">
        <v>421</v>
      </c>
      <c r="E642" s="20" t="s">
        <v>422</v>
      </c>
      <c r="F642" s="20"/>
      <c r="AC642" s="20"/>
      <c r="AF642" t="s">
        <v>485</v>
      </c>
    </row>
    <row r="643" spans="2:32">
      <c r="C643" t="s">
        <v>79</v>
      </c>
      <c r="D643" t="s">
        <v>435</v>
      </c>
      <c r="E643" s="20" t="s">
        <v>436</v>
      </c>
      <c r="AC643" s="20"/>
      <c r="AF643" t="s">
        <v>485</v>
      </c>
    </row>
    <row r="644" spans="2:32">
      <c r="B644" t="s">
        <v>87</v>
      </c>
      <c r="C644" t="s">
        <v>87</v>
      </c>
      <c r="D644" t="s">
        <v>87</v>
      </c>
      <c r="E644" t="s">
        <v>88</v>
      </c>
      <c r="AC644" s="20"/>
      <c r="AF644" t="s">
        <v>485</v>
      </c>
    </row>
    <row r="645" spans="2:32">
      <c r="C645" t="s">
        <v>87</v>
      </c>
      <c r="D645" t="s">
        <v>129</v>
      </c>
      <c r="E645" s="20" t="s">
        <v>130</v>
      </c>
      <c r="AC645" s="20"/>
      <c r="AF645" t="s">
        <v>485</v>
      </c>
    </row>
    <row r="646" spans="2:32">
      <c r="C646" t="s">
        <v>87</v>
      </c>
      <c r="D646" t="s">
        <v>159</v>
      </c>
      <c r="E646" s="20" t="s">
        <v>160</v>
      </c>
      <c r="AC646" s="20"/>
      <c r="AF646" t="s">
        <v>485</v>
      </c>
    </row>
    <row r="647" spans="2:32">
      <c r="C647" t="s">
        <v>87</v>
      </c>
      <c r="D647" t="s">
        <v>189</v>
      </c>
      <c r="E647" s="20" t="s">
        <v>190</v>
      </c>
      <c r="AC647" s="20"/>
      <c r="AF647" t="s">
        <v>485</v>
      </c>
    </row>
    <row r="648" spans="2:32">
      <c r="C648" t="s">
        <v>87</v>
      </c>
      <c r="D648" t="s">
        <v>335</v>
      </c>
      <c r="E648" s="20" t="s">
        <v>336</v>
      </c>
      <c r="AC648" s="20"/>
      <c r="AF648" t="s">
        <v>485</v>
      </c>
    </row>
    <row r="649" spans="2:32">
      <c r="C649" t="s">
        <v>87</v>
      </c>
      <c r="D649" t="s">
        <v>357</v>
      </c>
      <c r="E649" s="20" t="s">
        <v>358</v>
      </c>
      <c r="AC649" s="20"/>
      <c r="AF649" t="s">
        <v>485</v>
      </c>
    </row>
    <row r="650" spans="2:32">
      <c r="C650" t="s">
        <v>87</v>
      </c>
      <c r="D650" t="s">
        <v>395</v>
      </c>
      <c r="E650" s="20" t="s">
        <v>396</v>
      </c>
      <c r="AC650" s="20"/>
      <c r="AF650" t="s">
        <v>485</v>
      </c>
    </row>
    <row r="651" spans="2:32">
      <c r="C651" t="s">
        <v>87</v>
      </c>
      <c r="D651" t="s">
        <v>397</v>
      </c>
      <c r="E651" s="20" t="s">
        <v>398</v>
      </c>
      <c r="AC651" s="20"/>
      <c r="AF651" t="s">
        <v>485</v>
      </c>
    </row>
    <row r="652" spans="2:32">
      <c r="C652" t="s">
        <v>87</v>
      </c>
      <c r="D652" t="s">
        <v>439</v>
      </c>
      <c r="E652" s="20" t="s">
        <v>440</v>
      </c>
      <c r="AC652" s="20"/>
      <c r="AE652" t="s">
        <v>27</v>
      </c>
      <c r="AF652" t="s">
        <v>491</v>
      </c>
    </row>
    <row r="653" spans="2:32">
      <c r="B653" t="s">
        <v>95</v>
      </c>
      <c r="C653" t="s">
        <v>95</v>
      </c>
      <c r="D653" t="s">
        <v>95</v>
      </c>
      <c r="E653" t="s">
        <v>96</v>
      </c>
      <c r="AC653" s="20"/>
      <c r="AF653" t="s">
        <v>491</v>
      </c>
    </row>
    <row r="654" spans="2:32">
      <c r="C654" t="s">
        <v>95</v>
      </c>
      <c r="D654" t="s">
        <v>125</v>
      </c>
      <c r="E654" s="20" t="s">
        <v>126</v>
      </c>
      <c r="AC654" s="20"/>
      <c r="AF654" t="s">
        <v>491</v>
      </c>
    </row>
    <row r="655" spans="2:32">
      <c r="C655" t="s">
        <v>95</v>
      </c>
      <c r="D655" t="s">
        <v>205</v>
      </c>
      <c r="E655" s="20" t="s">
        <v>206</v>
      </c>
      <c r="AC655" s="20"/>
      <c r="AF655" t="s">
        <v>491</v>
      </c>
    </row>
    <row r="656" spans="2:32">
      <c r="C656" t="s">
        <v>95</v>
      </c>
      <c r="D656" t="s">
        <v>263</v>
      </c>
      <c r="E656" s="20" t="s">
        <v>264</v>
      </c>
      <c r="AC656" s="20"/>
      <c r="AF656" t="s">
        <v>491</v>
      </c>
    </row>
    <row r="657" spans="2:32">
      <c r="C657" t="s">
        <v>95</v>
      </c>
      <c r="D657" t="s">
        <v>309</v>
      </c>
      <c r="E657" s="20" t="s">
        <v>310</v>
      </c>
      <c r="AC657" s="20"/>
      <c r="AF657" t="s">
        <v>491</v>
      </c>
    </row>
    <row r="658" spans="2:32">
      <c r="C658" t="s">
        <v>95</v>
      </c>
      <c r="D658" t="s">
        <v>425</v>
      </c>
      <c r="E658" s="20" t="s">
        <v>426</v>
      </c>
      <c r="AC658" s="20"/>
      <c r="AF658" t="s">
        <v>491</v>
      </c>
    </row>
    <row r="659" spans="2:32">
      <c r="C659" t="s">
        <v>95</v>
      </c>
      <c r="D659" t="s">
        <v>461</v>
      </c>
      <c r="E659" s="20" t="s">
        <v>462</v>
      </c>
      <c r="AC659" s="20"/>
      <c r="AF659" t="s">
        <v>491</v>
      </c>
    </row>
    <row r="660" spans="2:32">
      <c r="B660" t="s">
        <v>99</v>
      </c>
      <c r="C660" t="s">
        <v>99</v>
      </c>
      <c r="D660" t="s">
        <v>99</v>
      </c>
      <c r="E660" t="s">
        <v>100</v>
      </c>
      <c r="AC660" s="20"/>
      <c r="AF660" t="s">
        <v>491</v>
      </c>
    </row>
    <row r="661" spans="2:32">
      <c r="C661" t="s">
        <v>99</v>
      </c>
      <c r="D661" t="s">
        <v>51</v>
      </c>
      <c r="E661" s="20" t="s">
        <v>52</v>
      </c>
      <c r="AC661" s="20"/>
      <c r="AF661" t="s">
        <v>491</v>
      </c>
    </row>
    <row r="662" spans="2:32">
      <c r="C662" t="s">
        <v>99</v>
      </c>
      <c r="D662" t="s">
        <v>109</v>
      </c>
      <c r="E662" s="20" t="s">
        <v>110</v>
      </c>
      <c r="AC662" s="20"/>
      <c r="AF662" t="s">
        <v>491</v>
      </c>
    </row>
    <row r="663" spans="2:32">
      <c r="C663" t="s">
        <v>99</v>
      </c>
      <c r="D663" t="s">
        <v>135</v>
      </c>
      <c r="E663" s="20" t="s">
        <v>136</v>
      </c>
      <c r="AC663" s="20"/>
      <c r="AF663" t="s">
        <v>491</v>
      </c>
    </row>
    <row r="664" spans="2:32">
      <c r="C664" t="s">
        <v>99</v>
      </c>
      <c r="D664" t="s">
        <v>219</v>
      </c>
      <c r="E664" s="20" t="s">
        <v>220</v>
      </c>
      <c r="AC664" s="20"/>
      <c r="AE664" t="s">
        <v>37</v>
      </c>
      <c r="AF664" t="s">
        <v>492</v>
      </c>
    </row>
    <row r="665" spans="2:32">
      <c r="C665" t="s">
        <v>99</v>
      </c>
      <c r="D665" t="s">
        <v>351</v>
      </c>
      <c r="E665" s="20" t="s">
        <v>352</v>
      </c>
      <c r="AC665" s="20"/>
      <c r="AF665" t="s">
        <v>492</v>
      </c>
    </row>
    <row r="666" spans="2:32">
      <c r="C666" t="s">
        <v>99</v>
      </c>
      <c r="D666" t="s">
        <v>365</v>
      </c>
      <c r="E666" s="20" t="s">
        <v>366</v>
      </c>
      <c r="AC666" s="20"/>
      <c r="AF666" t="s">
        <v>492</v>
      </c>
    </row>
    <row r="667" spans="2:32">
      <c r="C667" t="s">
        <v>99</v>
      </c>
      <c r="D667" t="s">
        <v>391</v>
      </c>
      <c r="E667" s="20" t="s">
        <v>392</v>
      </c>
      <c r="AC667" s="20"/>
      <c r="AF667" t="s">
        <v>492</v>
      </c>
    </row>
    <row r="668" spans="2:32">
      <c r="C668" t="s">
        <v>99</v>
      </c>
      <c r="D668" t="s">
        <v>429</v>
      </c>
      <c r="E668" s="20" t="s">
        <v>430</v>
      </c>
      <c r="AC668" s="20"/>
      <c r="AF668" t="s">
        <v>492</v>
      </c>
    </row>
    <row r="669" spans="2:32">
      <c r="C669" t="s">
        <v>99</v>
      </c>
      <c r="D669" t="s">
        <v>459</v>
      </c>
      <c r="E669" s="20" t="s">
        <v>460</v>
      </c>
      <c r="AC669" s="20"/>
      <c r="AF669" t="s">
        <v>492</v>
      </c>
    </row>
    <row r="670" spans="2:32">
      <c r="C670" t="s">
        <v>99</v>
      </c>
      <c r="D670" t="s">
        <v>465</v>
      </c>
      <c r="E670" s="20" t="s">
        <v>466</v>
      </c>
      <c r="AC670" s="20"/>
      <c r="AF670" t="s">
        <v>492</v>
      </c>
    </row>
    <row r="671" spans="2:32">
      <c r="C671" t="s">
        <v>99</v>
      </c>
      <c r="D671" t="s">
        <v>467</v>
      </c>
      <c r="E671" s="20" t="s">
        <v>468</v>
      </c>
      <c r="AC671" s="20"/>
      <c r="AF671" t="s">
        <v>492</v>
      </c>
    </row>
    <row r="672" spans="2:32">
      <c r="C672" t="s">
        <v>99</v>
      </c>
      <c r="D672" t="s">
        <v>473</v>
      </c>
      <c r="E672" s="20" t="s">
        <v>474</v>
      </c>
      <c r="AC672" s="20"/>
      <c r="AF672" t="s">
        <v>492</v>
      </c>
    </row>
    <row r="673" spans="29:32">
      <c r="AC673" s="20"/>
      <c r="AF673" t="s">
        <v>492</v>
      </c>
    </row>
    <row r="674" spans="29:32">
      <c r="AC674" s="20"/>
      <c r="AF674" t="s">
        <v>492</v>
      </c>
    </row>
    <row r="675" spans="29:32">
      <c r="AC675" s="20"/>
      <c r="AF675" t="s">
        <v>492</v>
      </c>
    </row>
    <row r="676" spans="29:32">
      <c r="AC676" s="20"/>
      <c r="AF676" t="s">
        <v>492</v>
      </c>
    </row>
    <row r="677" spans="29:32">
      <c r="AC677" s="20"/>
      <c r="AF677" t="s">
        <v>492</v>
      </c>
    </row>
    <row r="678" spans="29:32">
      <c r="AC678" s="20"/>
      <c r="AE678" t="s">
        <v>89</v>
      </c>
      <c r="AF678" t="s">
        <v>493</v>
      </c>
    </row>
    <row r="679" spans="29:32">
      <c r="AC679" s="20"/>
      <c r="AF679" t="s">
        <v>493</v>
      </c>
    </row>
    <row r="680" spans="29:32">
      <c r="AC680" s="20"/>
      <c r="AF680" t="s">
        <v>493</v>
      </c>
    </row>
    <row r="681" spans="29:32">
      <c r="AC681" s="20"/>
      <c r="AF681" t="s">
        <v>493</v>
      </c>
    </row>
    <row r="682" spans="29:32">
      <c r="AC682" s="20"/>
      <c r="AF682" t="s">
        <v>493</v>
      </c>
    </row>
    <row r="683" spans="29:32">
      <c r="AC683" s="20"/>
      <c r="AF683" t="s">
        <v>493</v>
      </c>
    </row>
    <row r="684" spans="29:32">
      <c r="AC684" s="20"/>
      <c r="AF684" t="s">
        <v>493</v>
      </c>
    </row>
    <row r="685" spans="29:32">
      <c r="AC685" s="20"/>
      <c r="AF685" t="s">
        <v>493</v>
      </c>
    </row>
    <row r="686" spans="29:32">
      <c r="AC686" s="20"/>
      <c r="AF686" t="s">
        <v>493</v>
      </c>
    </row>
    <row r="687" spans="29:32">
      <c r="AC687" s="20"/>
      <c r="AF687" t="s">
        <v>493</v>
      </c>
    </row>
    <row r="688" spans="29:32">
      <c r="AC688" s="20"/>
      <c r="AF688" t="s">
        <v>493</v>
      </c>
    </row>
    <row r="689" spans="29:32">
      <c r="AC689" s="20"/>
      <c r="AF689" t="s">
        <v>493</v>
      </c>
    </row>
    <row r="690" spans="29:32">
      <c r="AC690" s="20"/>
      <c r="AF690" t="s">
        <v>493</v>
      </c>
    </row>
    <row r="691" spans="29:32">
      <c r="AC691" s="20"/>
      <c r="AF691" t="s">
        <v>493</v>
      </c>
    </row>
    <row r="692" spans="29:32">
      <c r="AC692" s="20"/>
      <c r="AF692" t="s">
        <v>493</v>
      </c>
    </row>
    <row r="693" spans="29:32">
      <c r="AC693" s="20"/>
      <c r="AF693" t="s">
        <v>493</v>
      </c>
    </row>
    <row r="694" spans="29:32">
      <c r="AC694" s="20"/>
      <c r="AF694" t="s">
        <v>493</v>
      </c>
    </row>
    <row r="695" spans="29:32">
      <c r="AC695" s="20"/>
      <c r="AF695" t="s">
        <v>493</v>
      </c>
    </row>
    <row r="696" spans="29:32">
      <c r="AC696" s="20"/>
      <c r="AF696" t="s">
        <v>493</v>
      </c>
    </row>
    <row r="697" spans="29:32">
      <c r="AC697" s="20"/>
      <c r="AE697" t="s">
        <v>97</v>
      </c>
      <c r="AF697" t="s">
        <v>494</v>
      </c>
    </row>
    <row r="698" spans="29:32">
      <c r="AC698" s="20"/>
      <c r="AF698" t="s">
        <v>494</v>
      </c>
    </row>
    <row r="699" spans="29:32">
      <c r="AC699" s="20"/>
      <c r="AF699" t="s">
        <v>494</v>
      </c>
    </row>
    <row r="700" spans="29:32">
      <c r="AC700" s="20"/>
      <c r="AF700" t="s">
        <v>494</v>
      </c>
    </row>
    <row r="701" spans="29:32">
      <c r="AC701" s="20"/>
      <c r="AF701" t="s">
        <v>494</v>
      </c>
    </row>
    <row r="702" spans="29:32">
      <c r="AC702" s="20"/>
      <c r="AF702" t="s">
        <v>494</v>
      </c>
    </row>
    <row r="703" spans="29:32">
      <c r="AC703" s="20"/>
      <c r="AF703" t="s">
        <v>494</v>
      </c>
    </row>
    <row r="704" spans="29:32">
      <c r="AC704" s="20"/>
      <c r="AF704" t="s">
        <v>494</v>
      </c>
    </row>
    <row r="705" spans="29:32">
      <c r="AC705" s="20"/>
      <c r="AF705" t="s">
        <v>494</v>
      </c>
    </row>
    <row r="706" spans="29:32">
      <c r="AC706" s="20"/>
      <c r="AF706" t="s">
        <v>494</v>
      </c>
    </row>
    <row r="707" spans="29:32">
      <c r="AC707" s="20"/>
      <c r="AF707" t="s">
        <v>494</v>
      </c>
    </row>
    <row r="708" spans="29:32">
      <c r="AC708" s="20"/>
      <c r="AF708" t="s">
        <v>494</v>
      </c>
    </row>
    <row r="709" spans="29:32">
      <c r="AC709" s="20"/>
      <c r="AF709" t="s">
        <v>494</v>
      </c>
    </row>
    <row r="710" spans="29:32">
      <c r="AC710" s="20"/>
      <c r="AF710" t="s">
        <v>494</v>
      </c>
    </row>
    <row r="711" spans="29:32">
      <c r="AC711" s="20"/>
      <c r="AE711" t="s">
        <v>65</v>
      </c>
      <c r="AF711" t="s">
        <v>495</v>
      </c>
    </row>
    <row r="712" spans="29:32">
      <c r="AC712" s="20"/>
      <c r="AF712" t="s">
        <v>495</v>
      </c>
    </row>
    <row r="713" spans="29:32">
      <c r="AC713" s="20"/>
      <c r="AF713" t="s">
        <v>495</v>
      </c>
    </row>
    <row r="714" spans="29:32">
      <c r="AC714" s="20"/>
      <c r="AF714" t="s">
        <v>495</v>
      </c>
    </row>
    <row r="715" spans="29:32">
      <c r="AC715" s="20"/>
      <c r="AF715" t="s">
        <v>495</v>
      </c>
    </row>
    <row r="716" spans="29:32">
      <c r="AC716" s="20"/>
      <c r="AF716" t="s">
        <v>495</v>
      </c>
    </row>
    <row r="717" spans="29:32">
      <c r="AC717" s="20"/>
      <c r="AF717" t="s">
        <v>495</v>
      </c>
    </row>
    <row r="718" spans="29:32">
      <c r="AC718" s="20"/>
      <c r="AF718" t="s">
        <v>495</v>
      </c>
    </row>
    <row r="719" spans="29:32">
      <c r="AC719" s="20"/>
      <c r="AF719" t="s">
        <v>495</v>
      </c>
    </row>
    <row r="720" spans="29:32">
      <c r="AC720" s="20"/>
      <c r="AF720" t="s">
        <v>495</v>
      </c>
    </row>
    <row r="721" spans="29:32">
      <c r="AC721" s="20"/>
      <c r="AF721" t="s">
        <v>495</v>
      </c>
    </row>
    <row r="722" spans="29:32">
      <c r="AC722" s="20"/>
      <c r="AF722" t="s">
        <v>495</v>
      </c>
    </row>
    <row r="723" spans="29:32">
      <c r="AC723" s="20"/>
      <c r="AF723" t="s">
        <v>495</v>
      </c>
    </row>
    <row r="724" spans="29:32">
      <c r="AC724" s="20"/>
      <c r="AF724" t="s">
        <v>495</v>
      </c>
    </row>
    <row r="725" spans="29:32">
      <c r="AC725" s="20"/>
      <c r="AE725" t="s">
        <v>47</v>
      </c>
      <c r="AF725" t="s">
        <v>496</v>
      </c>
    </row>
    <row r="726" spans="29:32">
      <c r="AC726" s="20"/>
      <c r="AF726" t="s">
        <v>496</v>
      </c>
    </row>
    <row r="727" spans="29:32">
      <c r="AC727" s="20"/>
      <c r="AF727" t="s">
        <v>496</v>
      </c>
    </row>
    <row r="728" spans="29:32">
      <c r="AC728" s="20"/>
      <c r="AF728" t="s">
        <v>496</v>
      </c>
    </row>
    <row r="729" spans="29:32">
      <c r="AC729" s="20"/>
      <c r="AF729" t="s">
        <v>496</v>
      </c>
    </row>
    <row r="730" spans="29:32">
      <c r="AC730" s="20"/>
      <c r="AF730" t="s">
        <v>496</v>
      </c>
    </row>
    <row r="731" spans="29:32">
      <c r="AC731" s="20"/>
      <c r="AF731" t="s">
        <v>496</v>
      </c>
    </row>
    <row r="732" spans="29:32">
      <c r="AC732" s="20"/>
      <c r="AF732" t="s">
        <v>496</v>
      </c>
    </row>
    <row r="733" spans="29:32">
      <c r="AC733" s="20"/>
      <c r="AF733" t="s">
        <v>496</v>
      </c>
    </row>
    <row r="734" spans="29:32">
      <c r="AC734" s="20"/>
      <c r="AF734" t="s">
        <v>496</v>
      </c>
    </row>
    <row r="735" spans="29:32">
      <c r="AC735" s="20"/>
      <c r="AF735" t="s">
        <v>496</v>
      </c>
    </row>
    <row r="736" spans="29:32">
      <c r="AC736" s="20"/>
      <c r="AF736" t="s">
        <v>496</v>
      </c>
    </row>
    <row r="737" spans="29:32">
      <c r="AC737" s="20"/>
      <c r="AF737" t="s">
        <v>496</v>
      </c>
    </row>
    <row r="738" spans="29:32">
      <c r="AC738" s="20"/>
      <c r="AF738" t="s">
        <v>496</v>
      </c>
    </row>
    <row r="739" spans="29:32">
      <c r="AC739" s="20"/>
      <c r="AF739" t="s">
        <v>496</v>
      </c>
    </row>
    <row r="740" spans="29:32">
      <c r="AC740" s="20"/>
      <c r="AE740" t="s">
        <v>497</v>
      </c>
      <c r="AF740" s="20" t="s">
        <v>498</v>
      </c>
    </row>
    <row r="741" spans="29:32">
      <c r="AC741" s="20"/>
      <c r="AF741" s="20" t="s">
        <v>498</v>
      </c>
    </row>
    <row r="742" spans="29:32">
      <c r="AC742" s="20"/>
      <c r="AF742" s="20" t="s">
        <v>498</v>
      </c>
    </row>
    <row r="743" spans="29:32">
      <c r="AC743" s="20"/>
      <c r="AF743" s="20" t="s">
        <v>498</v>
      </c>
    </row>
    <row r="744" spans="29:32">
      <c r="AC744" s="20"/>
      <c r="AE744" t="s">
        <v>499</v>
      </c>
      <c r="AF744" s="20" t="s">
        <v>500</v>
      </c>
    </row>
    <row r="745" spans="29:32">
      <c r="AF745" s="20" t="s">
        <v>500</v>
      </c>
    </row>
    <row r="746" spans="29:32">
      <c r="AF746" s="20" t="s">
        <v>500</v>
      </c>
    </row>
    <row r="747" spans="29:32">
      <c r="AF747" s="20" t="s">
        <v>500</v>
      </c>
    </row>
    <row r="748" spans="29:32">
      <c r="AD748" s="20"/>
      <c r="AF748" s="20" t="s">
        <v>500</v>
      </c>
    </row>
    <row r="749" spans="29:32">
      <c r="AD749" s="20"/>
      <c r="AF749" s="20" t="s">
        <v>500</v>
      </c>
    </row>
    <row r="750" spans="29:32">
      <c r="AD750" s="20"/>
      <c r="AE750" t="s">
        <v>501</v>
      </c>
      <c r="AF750" s="20" t="s">
        <v>502</v>
      </c>
    </row>
    <row r="751" spans="29:32">
      <c r="AD751" s="20"/>
      <c r="AE751" t="s">
        <v>503</v>
      </c>
      <c r="AF751" s="20" t="s">
        <v>504</v>
      </c>
    </row>
    <row r="752" spans="29:32">
      <c r="AD752" s="20"/>
      <c r="AF752" s="20" t="s">
        <v>504</v>
      </c>
    </row>
    <row r="753" spans="30:32">
      <c r="AD753" s="20"/>
      <c r="AF753" s="20" t="s">
        <v>504</v>
      </c>
    </row>
    <row r="754" spans="30:32">
      <c r="AD754" s="20"/>
      <c r="AE754" t="s">
        <v>505</v>
      </c>
      <c r="AF754" s="20" t="s">
        <v>506</v>
      </c>
    </row>
    <row r="755" spans="30:32">
      <c r="AD755" s="20"/>
      <c r="AF755" s="20" t="s">
        <v>506</v>
      </c>
    </row>
    <row r="756" spans="30:32">
      <c r="AD756" s="20"/>
      <c r="AF756" s="20" t="s">
        <v>506</v>
      </c>
    </row>
    <row r="757" spans="30:32">
      <c r="AD757" s="20"/>
      <c r="AF757" s="20" t="s">
        <v>506</v>
      </c>
    </row>
    <row r="758" spans="30:32">
      <c r="AD758" s="20"/>
      <c r="AF758" s="20" t="s">
        <v>506</v>
      </c>
    </row>
    <row r="759" spans="30:32">
      <c r="AD759" s="20"/>
      <c r="AE759" t="s">
        <v>507</v>
      </c>
      <c r="AF759" s="20" t="s">
        <v>508</v>
      </c>
    </row>
    <row r="760" spans="30:32">
      <c r="AD760" s="20"/>
      <c r="AF760" s="20" t="s">
        <v>508</v>
      </c>
    </row>
    <row r="761" spans="30:32">
      <c r="AD761" s="20"/>
      <c r="AF761" s="20" t="s">
        <v>508</v>
      </c>
    </row>
    <row r="762" spans="30:32">
      <c r="AD762" s="20"/>
      <c r="AF762" s="20" t="s">
        <v>508</v>
      </c>
    </row>
    <row r="763" spans="30:32">
      <c r="AD763" s="20"/>
      <c r="AF763" s="20" t="s">
        <v>508</v>
      </c>
    </row>
    <row r="764" spans="30:32">
      <c r="AD764" s="20"/>
      <c r="AF764" s="20" t="s">
        <v>508</v>
      </c>
    </row>
    <row r="765" spans="30:32">
      <c r="AD765" s="20"/>
      <c r="AF765" s="20" t="s">
        <v>508</v>
      </c>
    </row>
    <row r="766" spans="30:32">
      <c r="AD766" s="20"/>
      <c r="AE766" t="s">
        <v>509</v>
      </c>
      <c r="AF766" s="20" t="s">
        <v>510</v>
      </c>
    </row>
    <row r="767" spans="30:32">
      <c r="AD767" s="20"/>
      <c r="AF767" s="20" t="s">
        <v>510</v>
      </c>
    </row>
    <row r="768" spans="30:32">
      <c r="AD768" s="20"/>
      <c r="AF768" s="20" t="s">
        <v>510</v>
      </c>
    </row>
    <row r="769" spans="30:32">
      <c r="AD769" s="20"/>
      <c r="AF769" s="20" t="s">
        <v>510</v>
      </c>
    </row>
    <row r="770" spans="30:32">
      <c r="AD770" s="20"/>
      <c r="AF770" s="20" t="s">
        <v>510</v>
      </c>
    </row>
    <row r="771" spans="30:32">
      <c r="AD771" s="20"/>
      <c r="AF771" s="20" t="s">
        <v>510</v>
      </c>
    </row>
    <row r="772" spans="30:32">
      <c r="AD772" s="20"/>
      <c r="AE772" t="s">
        <v>511</v>
      </c>
      <c r="AF772" s="20" t="s">
        <v>512</v>
      </c>
    </row>
    <row r="773" spans="30:32">
      <c r="AD773" s="20"/>
      <c r="AF773" s="20" t="s">
        <v>512</v>
      </c>
    </row>
    <row r="774" spans="30:32">
      <c r="AD774" s="20"/>
      <c r="AF774" s="20" t="s">
        <v>512</v>
      </c>
    </row>
    <row r="775" spans="30:32">
      <c r="AD775" s="20"/>
      <c r="AF775" s="20" t="s">
        <v>512</v>
      </c>
    </row>
    <row r="776" spans="30:32">
      <c r="AD776" s="20"/>
      <c r="AE776" t="s">
        <v>513</v>
      </c>
      <c r="AF776" s="20" t="s">
        <v>514</v>
      </c>
    </row>
    <row r="777" spans="30:32">
      <c r="AD777" s="20"/>
      <c r="AF777" s="20" t="s">
        <v>514</v>
      </c>
    </row>
    <row r="778" spans="30:32">
      <c r="AD778" s="20"/>
      <c r="AF778" s="20" t="s">
        <v>514</v>
      </c>
    </row>
    <row r="779" spans="30:32">
      <c r="AD779" s="20"/>
      <c r="AF779" s="20" t="s">
        <v>514</v>
      </c>
    </row>
    <row r="780" spans="30:32">
      <c r="AD780" s="20"/>
      <c r="AF780" s="20" t="s">
        <v>514</v>
      </c>
    </row>
    <row r="781" spans="30:32">
      <c r="AD781" s="20"/>
      <c r="AE781" t="s">
        <v>515</v>
      </c>
      <c r="AF781" s="20" t="s">
        <v>516</v>
      </c>
    </row>
    <row r="782" spans="30:32">
      <c r="AD782" s="20"/>
      <c r="AF782" s="20" t="s">
        <v>516</v>
      </c>
    </row>
    <row r="783" spans="30:32">
      <c r="AD783" s="20"/>
      <c r="AF783" s="20" t="s">
        <v>516</v>
      </c>
    </row>
    <row r="784" spans="30:32">
      <c r="AD784" s="20"/>
      <c r="AF784" s="20" t="s">
        <v>516</v>
      </c>
    </row>
    <row r="785" spans="30:32">
      <c r="AD785" s="20"/>
      <c r="AE785" t="s">
        <v>517</v>
      </c>
      <c r="AF785" s="20" t="s">
        <v>518</v>
      </c>
    </row>
    <row r="786" spans="30:32">
      <c r="AD786" s="20"/>
      <c r="AF786" s="20" t="s">
        <v>518</v>
      </c>
    </row>
    <row r="787" spans="30:32">
      <c r="AD787" s="20"/>
      <c r="AF787" s="20" t="s">
        <v>518</v>
      </c>
    </row>
    <row r="788" spans="30:32">
      <c r="AD788" s="20"/>
      <c r="AF788" s="20" t="s">
        <v>518</v>
      </c>
    </row>
    <row r="789" spans="30:32">
      <c r="AD789" s="20"/>
      <c r="AF789" s="20" t="s">
        <v>518</v>
      </c>
    </row>
    <row r="790" spans="30:32">
      <c r="AD790" s="20"/>
      <c r="AF790" s="20" t="s">
        <v>518</v>
      </c>
    </row>
    <row r="791" spans="30:32">
      <c r="AD791" s="20"/>
      <c r="AE791" t="s">
        <v>519</v>
      </c>
      <c r="AF791" s="20" t="s">
        <v>520</v>
      </c>
    </row>
    <row r="792" spans="30:32">
      <c r="AD792" s="20"/>
      <c r="AF792" s="20" t="s">
        <v>520</v>
      </c>
    </row>
    <row r="793" spans="30:32">
      <c r="AD793" s="20"/>
      <c r="AF793" s="20" t="s">
        <v>520</v>
      </c>
    </row>
    <row r="794" spans="30:32">
      <c r="AD794" s="20"/>
      <c r="AF794" s="20" t="s">
        <v>520</v>
      </c>
    </row>
    <row r="795" spans="30:32">
      <c r="AD795" s="20"/>
      <c r="AE795" t="s">
        <v>521</v>
      </c>
      <c r="AF795" s="20" t="s">
        <v>522</v>
      </c>
    </row>
    <row r="796" spans="30:32">
      <c r="AD796" s="20"/>
      <c r="AF796" s="20" t="s">
        <v>522</v>
      </c>
    </row>
    <row r="797" spans="30:32">
      <c r="AD797" s="20"/>
      <c r="AF797" s="20" t="s">
        <v>522</v>
      </c>
    </row>
    <row r="798" spans="30:32">
      <c r="AD798" s="20"/>
      <c r="AF798" s="20" t="s">
        <v>522</v>
      </c>
    </row>
    <row r="799" spans="30:32">
      <c r="AD799" s="20"/>
      <c r="AE799" t="s">
        <v>523</v>
      </c>
      <c r="AF799" s="20" t="s">
        <v>524</v>
      </c>
    </row>
    <row r="800" spans="30:32">
      <c r="AD800" s="20"/>
      <c r="AF800" s="20" t="s">
        <v>524</v>
      </c>
    </row>
    <row r="801" spans="30:32">
      <c r="AD801" s="20"/>
      <c r="AF801" s="20" t="s">
        <v>524</v>
      </c>
    </row>
    <row r="802" spans="30:32">
      <c r="AD802" s="20"/>
      <c r="AE802" t="s">
        <v>525</v>
      </c>
      <c r="AF802" s="20" t="s">
        <v>526</v>
      </c>
    </row>
    <row r="803" spans="30:32">
      <c r="AD803" s="20"/>
      <c r="AF803" s="20" t="s">
        <v>526</v>
      </c>
    </row>
    <row r="804" spans="30:32">
      <c r="AD804" s="20"/>
      <c r="AF804" s="20" t="s">
        <v>526</v>
      </c>
    </row>
    <row r="805" spans="30:32">
      <c r="AD805" s="20"/>
      <c r="AF805" s="20" t="s">
        <v>526</v>
      </c>
    </row>
    <row r="806" spans="30:32">
      <c r="AD806" s="20"/>
      <c r="AF806" s="20" t="s">
        <v>526</v>
      </c>
    </row>
    <row r="807" spans="30:32">
      <c r="AD807" s="20"/>
      <c r="AF807" s="20" t="s">
        <v>526</v>
      </c>
    </row>
    <row r="808" spans="30:32">
      <c r="AD808" s="20"/>
      <c r="AE808" t="s">
        <v>527</v>
      </c>
      <c r="AF808" s="20" t="s">
        <v>528</v>
      </c>
    </row>
    <row r="809" spans="30:32">
      <c r="AD809" s="20"/>
      <c r="AF809" s="20" t="s">
        <v>528</v>
      </c>
    </row>
    <row r="810" spans="30:32">
      <c r="AD810" s="20"/>
      <c r="AF810" s="20" t="s">
        <v>528</v>
      </c>
    </row>
    <row r="811" spans="30:32">
      <c r="AD811" s="20"/>
      <c r="AF811" s="20" t="s">
        <v>528</v>
      </c>
    </row>
    <row r="812" spans="30:32">
      <c r="AD812" s="20"/>
      <c r="AE812" t="s">
        <v>529</v>
      </c>
      <c r="AF812" s="20" t="s">
        <v>530</v>
      </c>
    </row>
    <row r="813" spans="30:32">
      <c r="AD813" s="20"/>
      <c r="AF813" s="20" t="s">
        <v>530</v>
      </c>
    </row>
    <row r="814" spans="30:32">
      <c r="AD814" s="20"/>
      <c r="AF814" s="20" t="s">
        <v>530</v>
      </c>
    </row>
    <row r="815" spans="30:32">
      <c r="AD815" s="20"/>
      <c r="AF815" s="20" t="s">
        <v>530</v>
      </c>
    </row>
    <row r="816" spans="30:32">
      <c r="AD816" s="20"/>
      <c r="AE816" t="s">
        <v>531</v>
      </c>
      <c r="AF816" s="20" t="s">
        <v>532</v>
      </c>
    </row>
    <row r="817" spans="5:32">
      <c r="AD817" s="20"/>
      <c r="AF817" s="20" t="s">
        <v>532</v>
      </c>
    </row>
    <row r="818" spans="5:32">
      <c r="AD818" s="20"/>
      <c r="AF818" s="20" t="s">
        <v>532</v>
      </c>
    </row>
    <row r="819" spans="5:32">
      <c r="AD819" s="20"/>
      <c r="AF819" s="20" t="s">
        <v>532</v>
      </c>
    </row>
    <row r="820" spans="5:32">
      <c r="AD820" s="20"/>
      <c r="AE820" t="s">
        <v>533</v>
      </c>
      <c r="AF820" s="20" t="s">
        <v>534</v>
      </c>
    </row>
    <row r="821" spans="5:32">
      <c r="AD821" s="20"/>
      <c r="AF821" s="20" t="s">
        <v>534</v>
      </c>
    </row>
    <row r="822" spans="5:32">
      <c r="AD822" s="20"/>
      <c r="AF822" s="20" t="s">
        <v>534</v>
      </c>
    </row>
    <row r="823" spans="5:32">
      <c r="E823" s="20"/>
      <c r="AD823" s="20"/>
      <c r="AF823" s="20" t="s">
        <v>534</v>
      </c>
    </row>
    <row r="824" spans="5:32">
      <c r="E824" s="20"/>
      <c r="AD824" s="20"/>
      <c r="AE824" t="s">
        <v>535</v>
      </c>
      <c r="AF824" s="20" t="s">
        <v>536</v>
      </c>
    </row>
    <row r="825" spans="5:32">
      <c r="E825" s="20"/>
      <c r="AD825" s="20"/>
      <c r="AF825" s="20" t="s">
        <v>536</v>
      </c>
    </row>
    <row r="826" spans="5:32">
      <c r="AD826" s="20"/>
      <c r="AF826" s="20" t="s">
        <v>536</v>
      </c>
    </row>
    <row r="827" spans="5:32">
      <c r="AD827" s="20"/>
      <c r="AF827" s="20" t="s">
        <v>536</v>
      </c>
    </row>
    <row r="828" spans="5:32">
      <c r="AD828" s="20"/>
      <c r="AE828" t="s">
        <v>537</v>
      </c>
      <c r="AF828" s="20" t="s">
        <v>538</v>
      </c>
    </row>
    <row r="829" spans="5:32">
      <c r="AD829" s="20"/>
      <c r="AF829" s="20" t="s">
        <v>538</v>
      </c>
    </row>
    <row r="830" spans="5:32">
      <c r="AD830" s="20"/>
      <c r="AE830" t="s">
        <v>539</v>
      </c>
      <c r="AF830" s="20" t="s">
        <v>540</v>
      </c>
    </row>
    <row r="831" spans="5:32">
      <c r="AD831" s="20"/>
      <c r="AF831" s="20" t="s">
        <v>540</v>
      </c>
    </row>
    <row r="832" spans="5:32">
      <c r="AD832" s="20"/>
      <c r="AF832" s="20" t="s">
        <v>540</v>
      </c>
    </row>
    <row r="833" spans="30:32">
      <c r="AD833" s="20"/>
      <c r="AF833" s="20" t="s">
        <v>540</v>
      </c>
    </row>
    <row r="834" spans="30:32">
      <c r="AD834" s="20"/>
      <c r="AE834" t="s">
        <v>541</v>
      </c>
      <c r="AF834" s="20" t="s">
        <v>542</v>
      </c>
    </row>
    <row r="835" spans="30:32">
      <c r="AD835" s="20"/>
      <c r="AF835" s="20" t="s">
        <v>542</v>
      </c>
    </row>
    <row r="836" spans="30:32">
      <c r="AD836" s="20"/>
      <c r="AF836" s="20" t="s">
        <v>542</v>
      </c>
    </row>
    <row r="837" spans="30:32">
      <c r="AD837" s="20"/>
      <c r="AF837" s="20" t="s">
        <v>542</v>
      </c>
    </row>
    <row r="838" spans="30:32">
      <c r="AD838" s="20"/>
      <c r="AF838" s="20" t="s">
        <v>542</v>
      </c>
    </row>
    <row r="839" spans="30:32">
      <c r="AD839" s="20"/>
      <c r="AF839" s="20" t="s">
        <v>542</v>
      </c>
    </row>
    <row r="840" spans="30:32">
      <c r="AD840" s="20"/>
      <c r="AF840" s="20" t="s">
        <v>542</v>
      </c>
    </row>
    <row r="841" spans="30:32">
      <c r="AD841" s="20"/>
      <c r="AF841" s="20" t="s">
        <v>542</v>
      </c>
    </row>
    <row r="842" spans="30:32">
      <c r="AD842" s="20"/>
      <c r="AE842" t="s">
        <v>117</v>
      </c>
      <c r="AF842" s="20" t="s">
        <v>543</v>
      </c>
    </row>
    <row r="843" spans="30:32">
      <c r="AD843" s="20"/>
      <c r="AF843" s="20" t="s">
        <v>543</v>
      </c>
    </row>
    <row r="844" spans="30:32">
      <c r="AD844" s="20"/>
      <c r="AF844" s="20" t="s">
        <v>543</v>
      </c>
    </row>
    <row r="845" spans="30:32">
      <c r="AD845" s="20"/>
      <c r="AF845" s="20" t="s">
        <v>543</v>
      </c>
    </row>
    <row r="846" spans="30:32">
      <c r="AD846" s="20"/>
      <c r="AF846" s="20" t="s">
        <v>543</v>
      </c>
    </row>
    <row r="847" spans="30:32">
      <c r="AD847" s="20"/>
      <c r="AF847" s="20" t="s">
        <v>543</v>
      </c>
    </row>
    <row r="848" spans="30:32">
      <c r="AD848" s="20"/>
      <c r="AE848" t="s">
        <v>121</v>
      </c>
      <c r="AF848" s="20" t="s">
        <v>544</v>
      </c>
    </row>
    <row r="849" spans="30:32">
      <c r="AD849" s="20"/>
      <c r="AF849" s="20" t="s">
        <v>544</v>
      </c>
    </row>
    <row r="850" spans="30:32">
      <c r="AD850" s="20"/>
      <c r="AF850" s="20" t="s">
        <v>544</v>
      </c>
    </row>
    <row r="851" spans="30:32">
      <c r="AD851" s="20"/>
      <c r="AF851" s="20" t="s">
        <v>544</v>
      </c>
    </row>
    <row r="852" spans="30:32">
      <c r="AD852" s="20"/>
      <c r="AF852" s="20" t="s">
        <v>544</v>
      </c>
    </row>
    <row r="853" spans="30:32">
      <c r="AD853" s="20"/>
      <c r="AF853" s="20" t="s">
        <v>544</v>
      </c>
    </row>
    <row r="854" spans="30:32">
      <c r="AD854" s="20"/>
      <c r="AF854" s="20" t="s">
        <v>544</v>
      </c>
    </row>
    <row r="855" spans="30:32">
      <c r="AD855" s="20"/>
      <c r="AF855" s="20" t="s">
        <v>544</v>
      </c>
    </row>
    <row r="856" spans="30:32">
      <c r="AD856" s="20"/>
      <c r="AF856" s="20" t="s">
        <v>544</v>
      </c>
    </row>
    <row r="857" spans="30:32">
      <c r="AD857" s="20"/>
      <c r="AF857" s="20" t="s">
        <v>544</v>
      </c>
    </row>
    <row r="858" spans="30:32">
      <c r="AD858" s="20"/>
      <c r="AF858" s="20" t="s">
        <v>544</v>
      </c>
    </row>
    <row r="859" spans="30:32">
      <c r="AD859" s="20"/>
      <c r="AF859" s="20" t="s">
        <v>544</v>
      </c>
    </row>
    <row r="860" spans="30:32">
      <c r="AD860" s="20"/>
      <c r="AF860" s="20" t="s">
        <v>544</v>
      </c>
    </row>
    <row r="861" spans="30:32">
      <c r="AD861" s="20"/>
      <c r="AF861" s="20" t="s">
        <v>544</v>
      </c>
    </row>
    <row r="862" spans="30:32">
      <c r="AD862" s="20"/>
      <c r="AF862" s="20" t="s">
        <v>544</v>
      </c>
    </row>
    <row r="863" spans="30:32">
      <c r="AD863" s="20"/>
      <c r="AF863" s="20" t="s">
        <v>544</v>
      </c>
    </row>
    <row r="864" spans="30:32">
      <c r="AD864" s="20"/>
      <c r="AF864" s="20" t="s">
        <v>544</v>
      </c>
    </row>
    <row r="865" spans="30:32">
      <c r="AD865" s="20"/>
      <c r="AF865" s="20" t="s">
        <v>544</v>
      </c>
    </row>
    <row r="866" spans="30:32">
      <c r="AD866" s="20"/>
      <c r="AF866" s="20" t="s">
        <v>544</v>
      </c>
    </row>
    <row r="867" spans="30:32">
      <c r="AD867" s="20"/>
      <c r="AF867" s="20" t="s">
        <v>544</v>
      </c>
    </row>
    <row r="868" spans="30:32">
      <c r="AD868" s="20"/>
      <c r="AF868" s="20" t="s">
        <v>544</v>
      </c>
    </row>
    <row r="869" spans="30:32">
      <c r="AD869" s="20"/>
      <c r="AF869" s="20" t="s">
        <v>544</v>
      </c>
    </row>
    <row r="870" spans="30:32">
      <c r="AD870" s="20"/>
      <c r="AF870" s="20" t="s">
        <v>544</v>
      </c>
    </row>
    <row r="871" spans="30:32">
      <c r="AD871" s="20"/>
      <c r="AF871" s="20" t="s">
        <v>544</v>
      </c>
    </row>
    <row r="872" spans="30:32">
      <c r="AD872" s="20"/>
      <c r="AF872" s="20" t="s">
        <v>544</v>
      </c>
    </row>
    <row r="873" spans="30:32">
      <c r="AD873" s="20"/>
      <c r="AF873" s="20" t="s">
        <v>544</v>
      </c>
    </row>
    <row r="874" spans="30:32">
      <c r="AD874" s="20"/>
      <c r="AF874" s="20" t="s">
        <v>544</v>
      </c>
    </row>
    <row r="875" spans="30:32">
      <c r="AD875" s="20"/>
      <c r="AF875" s="20" t="s">
        <v>544</v>
      </c>
    </row>
    <row r="876" spans="30:32">
      <c r="AD876" s="20"/>
      <c r="AF876" s="20" t="s">
        <v>544</v>
      </c>
    </row>
    <row r="877" spans="30:32">
      <c r="AD877" s="20"/>
      <c r="AF877" s="20" t="s">
        <v>544</v>
      </c>
    </row>
    <row r="878" spans="30:32">
      <c r="AD878" s="20"/>
      <c r="AE878" s="20"/>
      <c r="AF878" s="20" t="s">
        <v>544</v>
      </c>
    </row>
    <row r="879" spans="30:32">
      <c r="AD879" s="20"/>
      <c r="AE879" s="20"/>
      <c r="AF879" s="20" t="s">
        <v>544</v>
      </c>
    </row>
    <row r="880" spans="30:32">
      <c r="AD880" s="20"/>
      <c r="AE880" s="20"/>
      <c r="AF880" s="20" t="s">
        <v>544</v>
      </c>
    </row>
    <row r="881" spans="30:30">
      <c r="AD881" s="20"/>
    </row>
    <row r="882" spans="30:30">
      <c r="AD882" s="20"/>
    </row>
    <row r="883" spans="30:30">
      <c r="AD883" s="20"/>
    </row>
    <row r="884" spans="30:30">
      <c r="AD884" s="20"/>
    </row>
    <row r="885" spans="30:30">
      <c r="AD885" s="20"/>
    </row>
    <row r="886" spans="30:30">
      <c r="AD886" s="20"/>
    </row>
    <row r="887" spans="30:30">
      <c r="AD887" s="20"/>
    </row>
    <row r="888" spans="30:30">
      <c r="AD888" s="20"/>
    </row>
    <row r="889" spans="30:30">
      <c r="AD889" s="20"/>
    </row>
    <row r="890" spans="30:30">
      <c r="AD890" s="20"/>
    </row>
    <row r="891" spans="30:30">
      <c r="AD891" s="20"/>
    </row>
    <row r="892" spans="30:30">
      <c r="AD892" s="20"/>
    </row>
    <row r="893" spans="30:30">
      <c r="AD893" s="20"/>
    </row>
    <row r="894" spans="30:30">
      <c r="AD894" s="20"/>
    </row>
    <row r="895" spans="30:30">
      <c r="AD895" s="20"/>
    </row>
    <row r="896" spans="30:30">
      <c r="AD896" s="20"/>
    </row>
    <row r="897" spans="30:30">
      <c r="AD897" s="2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N195"/>
  <sheetViews>
    <sheetView showGridLines="0" zoomScale="70" zoomScaleNormal="70" workbookViewId="0"/>
  </sheetViews>
  <sheetFormatPr defaultRowHeight="15" outlineLevelCol="1"/>
  <cols>
    <col min="1" max="1" width="4.7109375" style="228" customWidth="1"/>
    <col min="2" max="4" width="25.7109375" style="228" hidden="1" customWidth="1" outlineLevel="1"/>
    <col min="5" max="5" width="25.7109375" style="228" customWidth="1" collapsed="1"/>
    <col min="6" max="6" width="50.7109375" style="228" customWidth="1"/>
    <col min="7" max="11" width="28.7109375" style="228" customWidth="1"/>
    <col min="12" max="13" width="4.7109375" style="228" customWidth="1"/>
    <col min="14" max="14" width="9.140625" style="122" hidden="1" customWidth="1"/>
    <col min="15" max="15" width="4.7109375" style="228" customWidth="1"/>
    <col min="16" max="16384" width="9.140625" style="228"/>
  </cols>
  <sheetData>
    <row r="1" spans="1:14" ht="21">
      <c r="A1" s="25"/>
      <c r="B1" s="281" t="s">
        <v>1948</v>
      </c>
      <c r="C1" s="281"/>
      <c r="D1" s="281"/>
      <c r="E1" s="281"/>
      <c r="F1" s="281"/>
      <c r="G1" s="281"/>
      <c r="H1" s="281"/>
      <c r="I1" s="281"/>
      <c r="J1" s="281"/>
      <c r="K1" s="281"/>
      <c r="L1" s="25"/>
    </row>
    <row r="2" spans="1:14">
      <c r="A2" s="25"/>
      <c r="B2" s="282"/>
      <c r="C2" s="282"/>
      <c r="D2" s="282"/>
      <c r="E2" s="282"/>
      <c r="F2" s="282"/>
      <c r="G2" s="282"/>
      <c r="H2" s="282"/>
      <c r="I2" s="282"/>
      <c r="J2" s="282"/>
      <c r="K2" s="282"/>
      <c r="L2" s="25"/>
    </row>
    <row r="3" spans="1:14">
      <c r="A3" s="25"/>
      <c r="B3" s="25"/>
      <c r="C3" s="25"/>
      <c r="D3" s="25"/>
      <c r="E3" s="25"/>
      <c r="F3" s="25"/>
      <c r="G3" s="25"/>
      <c r="H3" s="25"/>
      <c r="I3" s="25"/>
      <c r="J3" s="25"/>
      <c r="K3" s="25"/>
      <c r="L3" s="25"/>
    </row>
    <row r="4" spans="1:14">
      <c r="A4" s="25"/>
      <c r="B4" s="25"/>
      <c r="C4" s="25"/>
      <c r="D4" s="25"/>
      <c r="E4" s="27" t="s">
        <v>545</v>
      </c>
      <c r="F4" s="27"/>
      <c r="G4" s="126" t="str">
        <f ca="1">'Org list'!J7</f>
        <v>HWB</v>
      </c>
      <c r="H4" s="27"/>
      <c r="I4" s="27"/>
      <c r="J4" s="27" t="s">
        <v>546</v>
      </c>
      <c r="K4" s="75" t="str">
        <f>Cover!D18</f>
        <v>2015 / 2016 &amp; 2016 / 2017</v>
      </c>
      <c r="L4" s="25"/>
      <c r="N4" s="122">
        <f ca="1">MATCH(G4, 'Comms by AT'!$B:$B, 0)</f>
        <v>4</v>
      </c>
    </row>
    <row r="5" spans="1:14">
      <c r="A5" s="25"/>
      <c r="B5" s="25"/>
      <c r="C5" s="25"/>
      <c r="D5" s="25"/>
      <c r="E5" s="25"/>
      <c r="F5" s="25"/>
      <c r="G5" s="25"/>
      <c r="H5" s="25"/>
      <c r="I5" s="25"/>
      <c r="J5" s="25"/>
      <c r="K5" s="25"/>
      <c r="L5" s="25"/>
      <c r="N5" s="122">
        <f ca="1">COUNTIF('Comms by AT'!$C:$C, $G$4)</f>
        <v>178</v>
      </c>
    </row>
    <row r="7" spans="1:14">
      <c r="A7" s="25"/>
      <c r="B7" s="25"/>
      <c r="C7" s="25"/>
      <c r="D7" s="25"/>
      <c r="E7" s="27" t="s">
        <v>550</v>
      </c>
      <c r="F7" s="27"/>
      <c r="G7" s="27"/>
      <c r="H7" s="27"/>
      <c r="I7" s="27"/>
      <c r="J7" s="27"/>
      <c r="K7" s="27"/>
      <c r="L7" s="25"/>
    </row>
    <row r="8" spans="1:14" s="19" customFormat="1" ht="15.75" thickBot="1">
      <c r="E8" s="127"/>
      <c r="F8" s="127"/>
      <c r="G8" s="127"/>
      <c r="H8" s="127"/>
      <c r="I8" s="127"/>
      <c r="J8" s="127"/>
      <c r="K8" s="127"/>
      <c r="N8" s="122"/>
    </row>
    <row r="9" spans="1:14" s="122" customFormat="1" ht="15.75" hidden="1" thickBot="1">
      <c r="G9" s="128">
        <v>14</v>
      </c>
      <c r="H9" s="128">
        <v>17</v>
      </c>
      <c r="I9" s="128">
        <v>20</v>
      </c>
      <c r="J9" s="128"/>
      <c r="K9" s="128"/>
    </row>
    <row r="10" spans="1:14" ht="60" customHeight="1" thickBot="1">
      <c r="B10" s="298" t="s">
        <v>1140</v>
      </c>
      <c r="C10" s="300" t="s">
        <v>1139</v>
      </c>
      <c r="D10" s="329" t="s">
        <v>1138</v>
      </c>
      <c r="E10" s="327" t="s">
        <v>1940</v>
      </c>
      <c r="F10" s="328"/>
      <c r="G10" s="227" t="s">
        <v>921</v>
      </c>
      <c r="H10" s="227" t="s">
        <v>922</v>
      </c>
      <c r="I10" s="227" t="s">
        <v>923</v>
      </c>
      <c r="J10" s="227" t="s">
        <v>1943</v>
      </c>
      <c r="K10" s="234" t="s">
        <v>1944</v>
      </c>
    </row>
    <row r="11" spans="1:14" ht="15.75" thickBot="1">
      <c r="B11" s="299"/>
      <c r="C11" s="301"/>
      <c r="D11" s="303"/>
      <c r="E11" s="235" t="s">
        <v>560</v>
      </c>
      <c r="F11" s="236" t="s">
        <v>551</v>
      </c>
      <c r="G11" s="209" t="s">
        <v>1938</v>
      </c>
      <c r="H11" s="209" t="s">
        <v>1939</v>
      </c>
      <c r="I11" s="209" t="s">
        <v>1939</v>
      </c>
      <c r="J11" s="209" t="s">
        <v>1939</v>
      </c>
      <c r="K11" s="209" t="s">
        <v>1939</v>
      </c>
    </row>
    <row r="12" spans="1:14">
      <c r="A12" s="42">
        <v>0</v>
      </c>
      <c r="B12" s="181" t="str">
        <f ca="1">IFERROR(IF((VLOOKUP($E12,'Org list'!$AJ$10:$AL$187,3,FALSE))="","",(VLOOKUP($E12,'Org list'!$AJ$10:$AL$187,3,FALSE))),"")</f>
        <v/>
      </c>
      <c r="C12" s="182" t="str">
        <f ca="1">IFERROR(IF((VLOOKUP($E12,'Org list'!$AO$10:$AQ$187,3,FALSE))="","",(VLOOKUP($E12,'Org list'!$AO$10:$AQ$187,3,FALSE))),"")</f>
        <v/>
      </c>
      <c r="D12" s="183" t="str">
        <f ca="1">IFERROR(IF((VLOOKUP($E12,'Org list'!$AT$10:$AV$187,3,FALSE))="","",(VLOOKUP($E12,'Org list'!$AT$10:$AV$187,3,FALSE))),"")</f>
        <v/>
      </c>
      <c r="E12" s="37" t="str">
        <f t="shared" ref="E12:E43" ca="1" si="0">IF($A12&gt;$N$5-1,"",INDIRECT("'Comms by AT'!D"&amp;$A12+$N$4))</f>
        <v>HWB</v>
      </c>
      <c r="F12" s="31" t="str">
        <f ca="1">IF(E12="","",VLOOKUP(E12,'Org list'!$J$9:$K$636,2,0))</f>
        <v>Health and Wellbeing Board</v>
      </c>
      <c r="G12" s="237">
        <f ca="1">IFERROR(IF((VLOOKUP($E12,'Res&amp;Reablement Backsheet'!$D$5:$W$182,G$9,FALSE))="","",(VLOOKUP($E12,'Res&amp;Reablement Backsheet'!$D$5:$W$182,G$9,FALSE))),"")</f>
        <v>0.82709950599858861</v>
      </c>
      <c r="H12" s="237">
        <f ca="1">IFERROR(IF((VLOOKUP($E12,'Res&amp;Reablement Backsheet'!$D$5:$W$182,H$9,FALSE))="","",(VLOOKUP($E12,'Res&amp;Reablement Backsheet'!$D$5:$W$182,H$9,FALSE))),"")</f>
        <v>0.85068688153729766</v>
      </c>
      <c r="I12" s="237">
        <f ca="1">IFERROR(IF((VLOOKUP($E12,'Res&amp;Reablement Backsheet'!$D$5:$W$182,I$9,FALSE))="","",(VLOOKUP($E12,'Res&amp;Reablement Backsheet'!$D$5:$W$182,I$9,FALSE))),"")</f>
        <v>0.82467920023873476</v>
      </c>
      <c r="J12" s="240">
        <f t="shared" ref="J12:J43" ca="1" si="1">IFERROR(IF(I12=0,"",(G12-I12)),"")</f>
        <v>2.420305759853858E-3</v>
      </c>
      <c r="K12" s="240">
        <f t="shared" ref="K12:K43" ca="1" si="2">IFERROR(IF(I12=0,"",(H12-I12)),"")</f>
        <v>2.6007681298562901E-2</v>
      </c>
    </row>
    <row r="13" spans="1:14">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238">
        <f ca="1">IFERROR(IF((VLOOKUP($E13,'Res&amp;Reablement Backsheet'!$D$5:$W$182,G$9,FALSE))="","",(VLOOKUP($E13,'Res&amp;Reablement Backsheet'!$D$5:$W$182,G$9,FALSE))),"")</f>
        <v>0.83113248169944021</v>
      </c>
      <c r="H13" s="238">
        <f ca="1">IFERROR(IF((VLOOKUP($E13,'Res&amp;Reablement Backsheet'!$D$5:$W$182,H$9,FALSE))="","",(VLOOKUP($E13,'Res&amp;Reablement Backsheet'!$D$5:$W$182,H$9,FALSE))),"")</f>
        <v>0.85558885768662585</v>
      </c>
      <c r="I13" s="238">
        <f ca="1">IFERROR(IF((VLOOKUP($E13,'Res&amp;Reablement Backsheet'!$D$5:$W$182,I$9,FALSE))="","",(VLOOKUP($E13,'Res&amp;Reablement Backsheet'!$D$5:$W$182,I$9,FALSE))),"")</f>
        <v>0.83092273184314336</v>
      </c>
      <c r="J13" s="241">
        <f t="shared" ca="1" si="1"/>
        <v>2.0974985629684806E-4</v>
      </c>
      <c r="K13" s="241">
        <f t="shared" ca="1" si="2"/>
        <v>2.4666125843482489E-2</v>
      </c>
    </row>
    <row r="14" spans="1:14">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238">
        <f ca="1">IFERROR(IF((VLOOKUP($E14,'Res&amp;Reablement Backsheet'!$D$5:$W$182,G$9,FALSE))="","",(VLOOKUP($E14,'Res&amp;Reablement Backsheet'!$D$5:$W$182,G$9,FALSE))),"")</f>
        <v>0.81137823151654864</v>
      </c>
      <c r="H14" s="238">
        <f ca="1">IFERROR(IF((VLOOKUP($E14,'Res&amp;Reablement Backsheet'!$D$5:$W$182,H$9,FALSE))="","",(VLOOKUP($E14,'Res&amp;Reablement Backsheet'!$D$5:$W$182,H$9,FALSE))),"")</f>
        <v>0.83184753176421578</v>
      </c>
      <c r="I14" s="238">
        <f ca="1">IFERROR(IF((VLOOKUP($E14,'Res&amp;Reablement Backsheet'!$D$5:$W$182,I$9,FALSE))="","",(VLOOKUP($E14,'Res&amp;Reablement Backsheet'!$D$5:$W$182,I$9,FALSE))),"")</f>
        <v>0.80783497692934048</v>
      </c>
      <c r="J14" s="241">
        <f t="shared" ca="1" si="1"/>
        <v>3.5432545872081667E-3</v>
      </c>
      <c r="K14" s="241">
        <f t="shared" ca="1" si="2"/>
        <v>2.4012554834875299E-2</v>
      </c>
    </row>
    <row r="15" spans="1:14">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238">
        <f ca="1">IFERROR(IF((VLOOKUP($E15,'Res&amp;Reablement Backsheet'!$D$5:$W$182,G$9,FALSE))="","",(VLOOKUP($E15,'Res&amp;Reablement Backsheet'!$D$5:$W$182,G$9,FALSE))),"")</f>
        <v>0.85353877412800538</v>
      </c>
      <c r="H15" s="238">
        <f ca="1">IFERROR(IF((VLOOKUP($E15,'Res&amp;Reablement Backsheet'!$D$5:$W$182,H$9,FALSE))="","",(VLOOKUP($E15,'Res&amp;Reablement Backsheet'!$D$5:$W$182,H$9,FALSE))),"")</f>
        <v>0.87268777508489603</v>
      </c>
      <c r="I15" s="238">
        <f ca="1">IFERROR(IF((VLOOKUP($E15,'Res&amp;Reablement Backsheet'!$D$5:$W$182,I$9,FALSE))="","",(VLOOKUP($E15,'Res&amp;Reablement Backsheet'!$D$5:$W$182,I$9,FALSE))),"")</f>
        <v>0.85509499136442146</v>
      </c>
      <c r="J15" s="241">
        <f t="shared" ca="1" si="1"/>
        <v>-1.5562172364160798E-3</v>
      </c>
      <c r="K15" s="241">
        <f t="shared" ca="1" si="2"/>
        <v>1.759278372047457E-2</v>
      </c>
    </row>
    <row r="16" spans="1:14">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238">
        <f ca="1">IFERROR(IF((VLOOKUP($E16,'Res&amp;Reablement Backsheet'!$D$5:$W$182,G$9,FALSE))="","",(VLOOKUP($E16,'Res&amp;Reablement Backsheet'!$D$5:$W$182,G$9,FALSE))),"")</f>
        <v>0.82506651463321934</v>
      </c>
      <c r="H16" s="238">
        <f ca="1">IFERROR(IF((VLOOKUP($E16,'Res&amp;Reablement Backsheet'!$D$5:$W$182,H$9,FALSE))="","",(VLOOKUP($E16,'Res&amp;Reablement Backsheet'!$D$5:$W$182,H$9,FALSE))),"")</f>
        <v>0.84821198868021608</v>
      </c>
      <c r="I16" s="238">
        <f ca="1">IFERROR(IF((VLOOKUP($E16,'Res&amp;Reablement Backsheet'!$D$5:$W$182,I$9,FALSE))="","",(VLOOKUP($E16,'Res&amp;Reablement Backsheet'!$D$5:$W$182,I$9,FALSE))),"")</f>
        <v>0.817911877394636</v>
      </c>
      <c r="J16" s="241">
        <f t="shared" ca="1" si="1"/>
        <v>7.154637238583339E-3</v>
      </c>
      <c r="K16" s="241">
        <f t="shared" ca="1" si="2"/>
        <v>3.0300111285580078E-2</v>
      </c>
    </row>
    <row r="17" spans="1:11">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238">
        <f ca="1">IFERROR(IF((VLOOKUP($E17,'Res&amp;Reablement Backsheet'!$D$5:$W$182,G$9,FALSE))="","",(VLOOKUP($E17,'Res&amp;Reablement Backsheet'!$D$5:$W$182,G$9,FALSE))),"")</f>
        <v>0.85533947458205395</v>
      </c>
      <c r="H17" s="238">
        <f ca="1">IFERROR(IF((VLOOKUP($E17,'Res&amp;Reablement Backsheet'!$D$5:$W$182,H$9,FALSE))="","",(VLOOKUP($E17,'Res&amp;Reablement Backsheet'!$D$5:$W$182,H$9,FALSE))),"")</f>
        <v>0.8770718232044199</v>
      </c>
      <c r="I17" s="238">
        <f ca="1">IFERROR(IF((VLOOKUP($E17,'Res&amp;Reablement Backsheet'!$D$5:$W$182,I$9,FALSE))="","",(VLOOKUP($E17,'Res&amp;Reablement Backsheet'!$D$5:$W$182,I$9,FALSE))),"")</f>
        <v>0.85307243391692411</v>
      </c>
      <c r="J17" s="241">
        <f t="shared" ca="1" si="1"/>
        <v>2.267040665129838E-3</v>
      </c>
      <c r="K17" s="241">
        <f t="shared" ca="1" si="2"/>
        <v>2.3999389287495787E-2</v>
      </c>
    </row>
    <row r="18" spans="1:11">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238">
        <f ca="1">IFERROR(IF((VLOOKUP($E18,'Res&amp;Reablement Backsheet'!$D$5:$W$182,G$9,FALSE))="","",(VLOOKUP($E18,'Res&amp;Reablement Backsheet'!$D$5:$W$182,G$9,FALSE))),"")</f>
        <v>0.82129703763010409</v>
      </c>
      <c r="H18" s="238">
        <f ca="1">IFERROR(IF((VLOOKUP($E18,'Res&amp;Reablement Backsheet'!$D$5:$W$182,H$9,FALSE))="","",(VLOOKUP($E18,'Res&amp;Reablement Backsheet'!$D$5:$W$182,H$9,FALSE))),"")</f>
        <v>0.841643059490085</v>
      </c>
      <c r="I18" s="238">
        <f ca="1">IFERROR(IF((VLOOKUP($E18,'Res&amp;Reablement Backsheet'!$D$5:$W$182,I$9,FALSE))="","",(VLOOKUP($E18,'Res&amp;Reablement Backsheet'!$D$5:$W$182,I$9,FALSE))),"")</f>
        <v>0.81779732701742514</v>
      </c>
      <c r="J18" s="241">
        <f t="shared" ca="1" si="1"/>
        <v>3.4997106126789523E-3</v>
      </c>
      <c r="K18" s="241">
        <f t="shared" ca="1" si="2"/>
        <v>2.3845732472659864E-2</v>
      </c>
    </row>
    <row r="19" spans="1:11">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238">
        <f ca="1">IFERROR(IF((VLOOKUP($E19,'Res&amp;Reablement Backsheet'!$D$5:$W$182,G$9,FALSE))="","",(VLOOKUP($E19,'Res&amp;Reablement Backsheet'!$D$5:$W$182,G$9,FALSE))),"")</f>
        <v>0.82912988650693564</v>
      </c>
      <c r="H19" s="238">
        <f ca="1">IFERROR(IF((VLOOKUP($E19,'Res&amp;Reablement Backsheet'!$D$5:$W$182,H$9,FALSE))="","",(VLOOKUP($E19,'Res&amp;Reablement Backsheet'!$D$5:$W$182,H$9,FALSE))),"")</f>
        <v>0.87172085122446097</v>
      </c>
      <c r="I19" s="238">
        <f ca="1">IFERROR(IF((VLOOKUP($E19,'Res&amp;Reablement Backsheet'!$D$5:$W$182,I$9,FALSE))="","",(VLOOKUP($E19,'Res&amp;Reablement Backsheet'!$D$5:$W$182,I$9,FALSE))),"")</f>
        <v>0.8341047503045067</v>
      </c>
      <c r="J19" s="241">
        <f t="shared" ca="1" si="1"/>
        <v>-4.9748637975710608E-3</v>
      </c>
      <c r="K19" s="241">
        <f t="shared" ca="1" si="2"/>
        <v>3.7616100919954265E-2</v>
      </c>
    </row>
    <row r="20" spans="1:11">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238">
        <f ca="1">IFERROR(IF((VLOOKUP($E20,'Res&amp;Reablement Backsheet'!$D$5:$W$182,G$9,FALSE))="","",(VLOOKUP($E20,'Res&amp;Reablement Backsheet'!$D$5:$W$182,G$9,FALSE))),"")</f>
        <v>0.80514705882352944</v>
      </c>
      <c r="H20" s="238">
        <f ca="1">IFERROR(IF((VLOOKUP($E20,'Res&amp;Reablement Backsheet'!$D$5:$W$182,H$9,FALSE))="","",(VLOOKUP($E20,'Res&amp;Reablement Backsheet'!$D$5:$W$182,H$9,FALSE))),"")</f>
        <v>0.81190770498557885</v>
      </c>
      <c r="I20" s="238">
        <f ca="1">IFERROR(IF((VLOOKUP($E20,'Res&amp;Reablement Backsheet'!$D$5:$W$182,I$9,FALSE))="","",(VLOOKUP($E20,'Res&amp;Reablement Backsheet'!$D$5:$W$182,I$9,FALSE))),"")</f>
        <v>0.8210131332082552</v>
      </c>
      <c r="J20" s="241">
        <f t="shared" ca="1" si="1"/>
        <v>-1.5866074384725759E-2</v>
      </c>
      <c r="K20" s="241">
        <f t="shared" ca="1" si="2"/>
        <v>-9.1054282226763483E-3</v>
      </c>
    </row>
    <row r="21" spans="1:11">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238">
        <f ca="1">IFERROR(IF((VLOOKUP($E21,'Res&amp;Reablement Backsheet'!$D$5:$W$182,G$9,FALSE))="","",(VLOOKUP($E21,'Res&amp;Reablement Backsheet'!$D$5:$W$182,G$9,FALSE))),"")</f>
        <v>0.80166011358671907</v>
      </c>
      <c r="H21" s="238">
        <f ca="1">IFERROR(IF((VLOOKUP($E21,'Res&amp;Reablement Backsheet'!$D$5:$W$182,H$9,FALSE))="","",(VLOOKUP($E21,'Res&amp;Reablement Backsheet'!$D$5:$W$182,H$9,FALSE))),"")</f>
        <v>0.84335606530274854</v>
      </c>
      <c r="I21" s="238">
        <f ca="1">IFERROR(IF((VLOOKUP($E21,'Res&amp;Reablement Backsheet'!$D$5:$W$182,I$9,FALSE))="","",(VLOOKUP($E21,'Res&amp;Reablement Backsheet'!$D$5:$W$182,I$9,FALSE))),"")</f>
        <v>0.8020539152759949</v>
      </c>
      <c r="J21" s="241">
        <f t="shared" ca="1" si="1"/>
        <v>-3.9380168927583004E-4</v>
      </c>
      <c r="K21" s="241">
        <f t="shared" ca="1" si="2"/>
        <v>4.1302150026753637E-2</v>
      </c>
    </row>
    <row r="22" spans="1:11">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238">
        <f ca="1">IFERROR(IF((VLOOKUP($E22,'Res&amp;Reablement Backsheet'!$D$5:$W$182,G$9,FALSE))="","",(VLOOKUP($E22,'Res&amp;Reablement Backsheet'!$D$5:$W$182,G$9,FALSE))),"")</f>
        <v>0.82645381984036492</v>
      </c>
      <c r="H22" s="238">
        <f ca="1">IFERROR(IF((VLOOKUP($E22,'Res&amp;Reablement Backsheet'!$D$5:$W$182,H$9,FALSE))="","",(VLOOKUP($E22,'Res&amp;Reablement Backsheet'!$D$5:$W$182,H$9,FALSE))),"")</f>
        <v>0.83970687711386693</v>
      </c>
      <c r="I22" s="238">
        <f ca="1">IFERROR(IF((VLOOKUP($E22,'Res&amp;Reablement Backsheet'!$D$5:$W$182,I$9,FALSE))="","",(VLOOKUP($E22,'Res&amp;Reablement Backsheet'!$D$5:$W$182,I$9,FALSE))),"")</f>
        <v>0.80660158066015808</v>
      </c>
      <c r="J22" s="241">
        <f t="shared" ca="1" si="1"/>
        <v>1.9852239180206843E-2</v>
      </c>
      <c r="K22" s="241">
        <f t="shared" ca="1" si="2"/>
        <v>3.3105296453708855E-2</v>
      </c>
    </row>
    <row r="23" spans="1:11">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238">
        <f ca="1">IFERROR(IF((VLOOKUP($E23,'Res&amp;Reablement Backsheet'!$D$5:$W$182,G$9,FALSE))="","",(VLOOKUP($E23,'Res&amp;Reablement Backsheet'!$D$5:$W$182,G$9,FALSE))),"")</f>
        <v>0.85353877412800538</v>
      </c>
      <c r="H23" s="238">
        <f ca="1">IFERROR(IF((VLOOKUP($E23,'Res&amp;Reablement Backsheet'!$D$5:$W$182,H$9,FALSE))="","",(VLOOKUP($E23,'Res&amp;Reablement Backsheet'!$D$5:$W$182,H$9,FALSE))),"")</f>
        <v>0.87268777508489603</v>
      </c>
      <c r="I23" s="238">
        <f ca="1">IFERROR(IF((VLOOKUP($E23,'Res&amp;Reablement Backsheet'!$D$5:$W$182,I$9,FALSE))="","",(VLOOKUP($E23,'Res&amp;Reablement Backsheet'!$D$5:$W$182,I$9,FALSE))),"")</f>
        <v>0.85509499136442146</v>
      </c>
      <c r="J23" s="241">
        <f t="shared" ca="1" si="1"/>
        <v>-1.5562172364160798E-3</v>
      </c>
      <c r="K23" s="241">
        <f t="shared" ca="1" si="2"/>
        <v>1.759278372047457E-2</v>
      </c>
    </row>
    <row r="24" spans="1:11">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238">
        <f ca="1">IFERROR(IF((VLOOKUP($E24,'Res&amp;Reablement Backsheet'!$D$5:$W$182,G$9,FALSE))="","",(VLOOKUP($E24,'Res&amp;Reablement Backsheet'!$D$5:$W$182,G$9,FALSE))),"")</f>
        <v>0.81050111168120409</v>
      </c>
      <c r="H24" s="238">
        <f ca="1">IFERROR(IF((VLOOKUP($E24,'Res&amp;Reablement Backsheet'!$D$5:$W$182,H$9,FALSE))="","",(VLOOKUP($E24,'Res&amp;Reablement Backsheet'!$D$5:$W$182,H$9,FALSE))),"")</f>
        <v>0.83562213899292548</v>
      </c>
      <c r="I24" s="238">
        <f ca="1">IFERROR(IF((VLOOKUP($E24,'Res&amp;Reablement Backsheet'!$D$5:$W$182,I$9,FALSE))="","",(VLOOKUP($E24,'Res&amp;Reablement Backsheet'!$D$5:$W$182,I$9,FALSE))),"")</f>
        <v>0.80106453759148366</v>
      </c>
      <c r="J24" s="241">
        <f t="shared" ca="1" si="1"/>
        <v>9.4365740897204287E-3</v>
      </c>
      <c r="K24" s="241">
        <f t="shared" ca="1" si="2"/>
        <v>3.4557601401441818E-2</v>
      </c>
    </row>
    <row r="25" spans="1:11">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238">
        <f ca="1">IFERROR(IF((VLOOKUP($E25,'Res&amp;Reablement Backsheet'!$D$5:$W$182,G$9,FALSE))="","",(VLOOKUP($E25,'Res&amp;Reablement Backsheet'!$D$5:$W$182,G$9,FALSE))),"")</f>
        <v>0.84141331142152831</v>
      </c>
      <c r="H25" s="238">
        <f ca="1">IFERROR(IF((VLOOKUP($E25,'Res&amp;Reablement Backsheet'!$D$5:$W$182,H$9,FALSE))="","",(VLOOKUP($E25,'Res&amp;Reablement Backsheet'!$D$5:$W$182,H$9,FALSE))),"")</f>
        <v>0.85895054562340378</v>
      </c>
      <c r="I25" s="238">
        <f ca="1">IFERROR(IF((VLOOKUP($E25,'Res&amp;Reablement Backsheet'!$D$5:$W$182,I$9,FALSE))="","",(VLOOKUP($E25,'Res&amp;Reablement Backsheet'!$D$5:$W$182,I$9,FALSE))),"")</f>
        <v>0.83784368911019702</v>
      </c>
      <c r="J25" s="241">
        <f t="shared" ca="1" si="1"/>
        <v>3.5696223113312886E-3</v>
      </c>
      <c r="K25" s="241">
        <f t="shared" ca="1" si="2"/>
        <v>2.1106856513206762E-2</v>
      </c>
    </row>
    <row r="26" spans="1:11">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238">
        <f ca="1">IFERROR(IF((VLOOKUP($E26,'Res&amp;Reablement Backsheet'!$D$5:$W$182,G$9,FALSE))="","",(VLOOKUP($E26,'Res&amp;Reablement Backsheet'!$D$5:$W$182,G$9,FALSE))),"")</f>
        <v>0.82912988650693564</v>
      </c>
      <c r="H26" s="238">
        <f ca="1">IFERROR(IF((VLOOKUP($E26,'Res&amp;Reablement Backsheet'!$D$5:$W$182,H$9,FALSE))="","",(VLOOKUP($E26,'Res&amp;Reablement Backsheet'!$D$5:$W$182,H$9,FALSE))),"")</f>
        <v>0.87172085122446097</v>
      </c>
      <c r="I26" s="238">
        <f ca="1">IFERROR(IF((VLOOKUP($E26,'Res&amp;Reablement Backsheet'!$D$5:$W$182,I$9,FALSE))="","",(VLOOKUP($E26,'Res&amp;Reablement Backsheet'!$D$5:$W$182,I$9,FALSE))),"")</f>
        <v>0.8341047503045067</v>
      </c>
      <c r="J26" s="241">
        <f t="shared" ca="1" si="1"/>
        <v>-4.9748637975710608E-3</v>
      </c>
      <c r="K26" s="241">
        <f t="shared" ca="1" si="2"/>
        <v>3.7616100919954265E-2</v>
      </c>
    </row>
    <row r="27" spans="1:11">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238">
        <f ca="1">IFERROR(IF((VLOOKUP($E27,'Res&amp;Reablement Backsheet'!$D$5:$W$182,G$9,FALSE))="","",(VLOOKUP($E27,'Res&amp;Reablement Backsheet'!$D$5:$W$182,G$9,FALSE))),"")</f>
        <v>0.85544735240413872</v>
      </c>
      <c r="H27" s="238">
        <f ca="1">IFERROR(IF((VLOOKUP($E27,'Res&amp;Reablement Backsheet'!$D$5:$W$182,H$9,FALSE))="","",(VLOOKUP($E27,'Res&amp;Reablement Backsheet'!$D$5:$W$182,H$9,FALSE))),"")</f>
        <v>0.88188277087033751</v>
      </c>
      <c r="I27" s="238">
        <f ca="1">IFERROR(IF((VLOOKUP($E27,'Res&amp;Reablement Backsheet'!$D$5:$W$182,I$9,FALSE))="","",(VLOOKUP($E27,'Res&amp;Reablement Backsheet'!$D$5:$W$182,I$9,FALSE))),"")</f>
        <v>0.85284708893154193</v>
      </c>
      <c r="J27" s="241">
        <f t="shared" ca="1" si="1"/>
        <v>2.6002634725967866E-3</v>
      </c>
      <c r="K27" s="241">
        <f t="shared" ca="1" si="2"/>
        <v>2.9035681938795577E-2</v>
      </c>
    </row>
    <row r="28" spans="1:11">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238">
        <f ca="1">IFERROR(IF((VLOOKUP($E28,'Res&amp;Reablement Backsheet'!$D$5:$W$182,G$9,FALSE))="","",(VLOOKUP($E28,'Res&amp;Reablement Backsheet'!$D$5:$W$182,G$9,FALSE))),"")</f>
        <v>0.83606557377049184</v>
      </c>
      <c r="H28" s="238">
        <f ca="1">IFERROR(IF((VLOOKUP($E28,'Res&amp;Reablement Backsheet'!$D$5:$W$182,H$9,FALSE))="","",(VLOOKUP($E28,'Res&amp;Reablement Backsheet'!$D$5:$W$182,H$9,FALSE))),"")</f>
        <v>0.82202944269190326</v>
      </c>
      <c r="I28" s="238">
        <f ca="1">IFERROR(IF((VLOOKUP($E28,'Res&amp;Reablement Backsheet'!$D$5:$W$182,I$9,FALSE))="","",(VLOOKUP($E28,'Res&amp;Reablement Backsheet'!$D$5:$W$182,I$9,FALSE))),"")</f>
        <v>0.81166150670794635</v>
      </c>
      <c r="J28" s="241">
        <f t="shared" ca="1" si="1"/>
        <v>2.4404067062545498E-2</v>
      </c>
      <c r="K28" s="241">
        <f t="shared" ca="1" si="2"/>
        <v>1.0367935983956911E-2</v>
      </c>
    </row>
    <row r="29" spans="1:11">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238">
        <f ca="1">IFERROR(IF((VLOOKUP($E29,'Res&amp;Reablement Backsheet'!$D$5:$W$182,G$9,FALSE))="","",(VLOOKUP($E29,'Res&amp;Reablement Backsheet'!$D$5:$W$182,G$9,FALSE))),"")</f>
        <v>0.79664484451718498</v>
      </c>
      <c r="H29" s="238">
        <f ca="1">IFERROR(IF((VLOOKUP($E29,'Res&amp;Reablement Backsheet'!$D$5:$W$182,H$9,FALSE))="","",(VLOOKUP($E29,'Res&amp;Reablement Backsheet'!$D$5:$W$182,H$9,FALSE))),"")</f>
        <v>0.84565849605317822</v>
      </c>
      <c r="I29" s="238">
        <f ca="1">IFERROR(IF((VLOOKUP($E29,'Res&amp;Reablement Backsheet'!$D$5:$W$182,I$9,FALSE))="","",(VLOOKUP($E29,'Res&amp;Reablement Backsheet'!$D$5:$W$182,I$9,FALSE))),"")</f>
        <v>0.80578676179151798</v>
      </c>
      <c r="J29" s="241">
        <f t="shared" ca="1" si="1"/>
        <v>-9.1419172743330002E-3</v>
      </c>
      <c r="K29" s="241">
        <f t="shared" ca="1" si="2"/>
        <v>3.9871734261660241E-2</v>
      </c>
    </row>
    <row r="30" spans="1:11">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238">
        <f ca="1">IFERROR(IF((VLOOKUP($E30,'Res&amp;Reablement Backsheet'!$D$5:$W$182,G$9,FALSE))="","",(VLOOKUP($E30,'Res&amp;Reablement Backsheet'!$D$5:$W$182,G$9,FALSE))),"")</f>
        <v>0.83317713214620426</v>
      </c>
      <c r="H30" s="238">
        <f ca="1">IFERROR(IF((VLOOKUP($E30,'Res&amp;Reablement Backsheet'!$D$5:$W$182,H$9,FALSE))="","",(VLOOKUP($E30,'Res&amp;Reablement Backsheet'!$D$5:$W$182,H$9,FALSE))),"")</f>
        <v>0.85637583892617453</v>
      </c>
      <c r="I30" s="238">
        <f ca="1">IFERROR(IF((VLOOKUP($E30,'Res&amp;Reablement Backsheet'!$D$5:$W$182,I$9,FALSE))="","",(VLOOKUP($E30,'Res&amp;Reablement Backsheet'!$D$5:$W$182,I$9,FALSE))),"")</f>
        <v>0.84640258690379955</v>
      </c>
      <c r="J30" s="241">
        <f t="shared" ca="1" si="1"/>
        <v>-1.322545475759529E-2</v>
      </c>
      <c r="K30" s="241">
        <f t="shared" ca="1" si="2"/>
        <v>9.9732520223749788E-3</v>
      </c>
    </row>
    <row r="31" spans="1:11">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238">
        <f ca="1">IFERROR(IF((VLOOKUP($E31,'Res&amp;Reablement Backsheet'!$D$5:$W$182,G$9,FALSE))="","",(VLOOKUP($E31,'Res&amp;Reablement Backsheet'!$D$5:$W$182,G$9,FALSE))),"")</f>
        <v>0.81708652792990144</v>
      </c>
      <c r="H31" s="238">
        <f ca="1">IFERROR(IF((VLOOKUP($E31,'Res&amp;Reablement Backsheet'!$D$5:$W$182,H$9,FALSE))="","",(VLOOKUP($E31,'Res&amp;Reablement Backsheet'!$D$5:$W$182,H$9,FALSE))),"")</f>
        <v>0.847255369928401</v>
      </c>
      <c r="I31" s="238">
        <f ca="1">IFERROR(IF((VLOOKUP($E31,'Res&amp;Reablement Backsheet'!$D$5:$W$182,I$9,FALSE))="","",(VLOOKUP($E31,'Res&amp;Reablement Backsheet'!$D$5:$W$182,I$9,FALSE))),"")</f>
        <v>0.81525625744934449</v>
      </c>
      <c r="J31" s="241">
        <f t="shared" ca="1" si="1"/>
        <v>1.8302704805569503E-3</v>
      </c>
      <c r="K31" s="241">
        <f t="shared" ca="1" si="2"/>
        <v>3.1999112479056513E-2</v>
      </c>
    </row>
    <row r="32" spans="1:11">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238">
        <f ca="1">IFERROR(IF((VLOOKUP($E32,'Res&amp;Reablement Backsheet'!$D$5:$W$182,G$9,FALSE))="","",(VLOOKUP($E32,'Res&amp;Reablement Backsheet'!$D$5:$W$182,G$9,FALSE))),"")</f>
        <v>0.80149015433741355</v>
      </c>
      <c r="H32" s="238">
        <f ca="1">IFERROR(IF((VLOOKUP($E32,'Res&amp;Reablement Backsheet'!$D$5:$W$182,H$9,FALSE))="","",(VLOOKUP($E32,'Res&amp;Reablement Backsheet'!$D$5:$W$182,H$9,FALSE))),"")</f>
        <v>0.84364344861178764</v>
      </c>
      <c r="I32" s="238">
        <f ca="1">IFERROR(IF((VLOOKUP($E32,'Res&amp;Reablement Backsheet'!$D$5:$W$182,I$9,FALSE))="","",(VLOOKUP($E32,'Res&amp;Reablement Backsheet'!$D$5:$W$182,I$9,FALSE))),"")</f>
        <v>0.8021038790269559</v>
      </c>
      <c r="J32" s="241">
        <f t="shared" ca="1" si="1"/>
        <v>-6.1372468954234982E-4</v>
      </c>
      <c r="K32" s="241">
        <f t="shared" ca="1" si="2"/>
        <v>4.1539569584831737E-2</v>
      </c>
    </row>
    <row r="33" spans="1:1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238">
        <f ca="1">IFERROR(IF((VLOOKUP($E33,'Res&amp;Reablement Backsheet'!$D$5:$W$182,G$9,FALSE))="","",(VLOOKUP($E33,'Res&amp;Reablement Backsheet'!$D$5:$W$182,G$9,FALSE))),"")</f>
        <v>0.81609195402298851</v>
      </c>
      <c r="H33" s="238">
        <f ca="1">IFERROR(IF((VLOOKUP($E33,'Res&amp;Reablement Backsheet'!$D$5:$W$182,H$9,FALSE))="","",(VLOOKUP($E33,'Res&amp;Reablement Backsheet'!$D$5:$W$182,H$9,FALSE))),"")</f>
        <v>0.81060606060606055</v>
      </c>
      <c r="I33" s="238">
        <f ca="1">IFERROR(IF((VLOOKUP($E33,'Res&amp;Reablement Backsheet'!$D$5:$W$182,I$9,FALSE))="","",(VLOOKUP($E33,'Res&amp;Reablement Backsheet'!$D$5:$W$182,I$9,FALSE))),"")</f>
        <v>0.82178571428571423</v>
      </c>
      <c r="J33" s="241">
        <f t="shared" ca="1" si="1"/>
        <v>-5.6937602627257222E-3</v>
      </c>
      <c r="K33" s="241">
        <f t="shared" ca="1" si="2"/>
        <v>-1.1179653679653678E-2</v>
      </c>
    </row>
    <row r="34" spans="1:1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238">
        <f ca="1">IFERROR(IF((VLOOKUP($E34,'Res&amp;Reablement Backsheet'!$D$5:$W$182,G$9,FALSE))="","",(VLOOKUP($E34,'Res&amp;Reablement Backsheet'!$D$5:$W$182,G$9,FALSE))),"")</f>
        <v>0.81498147167813662</v>
      </c>
      <c r="H34" s="238">
        <f ca="1">IFERROR(IF((VLOOKUP($E34,'Res&amp;Reablement Backsheet'!$D$5:$W$182,H$9,FALSE))="","",(VLOOKUP($E34,'Res&amp;Reablement Backsheet'!$D$5:$W$182,H$9,FALSE))),"")</f>
        <v>0.83578352180936988</v>
      </c>
      <c r="I34" s="238">
        <f ca="1">IFERROR(IF((VLOOKUP($E34,'Res&amp;Reablement Backsheet'!$D$5:$W$182,I$9,FALSE))="","",(VLOOKUP($E34,'Res&amp;Reablement Backsheet'!$D$5:$W$182,I$9,FALSE))),"")</f>
        <v>0.79818850834984434</v>
      </c>
      <c r="J34" s="241">
        <f t="shared" ca="1" si="1"/>
        <v>1.6792963328292276E-2</v>
      </c>
      <c r="K34" s="241">
        <f t="shared" ca="1" si="2"/>
        <v>3.7595013459525539E-2</v>
      </c>
    </row>
    <row r="35" spans="1:1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238">
        <f ca="1">IFERROR(IF((VLOOKUP($E35,'Res&amp;Reablement Backsheet'!$D$5:$W$182,G$9,FALSE))="","",(VLOOKUP($E35,'Res&amp;Reablement Backsheet'!$D$5:$W$182,G$9,FALSE))),"")</f>
        <v>0.85044105854049723</v>
      </c>
      <c r="H35" s="238">
        <f ca="1">IFERROR(IF((VLOOKUP($E35,'Res&amp;Reablement Backsheet'!$D$5:$W$182,H$9,FALSE))="","",(VLOOKUP($E35,'Res&amp;Reablement Backsheet'!$D$5:$W$182,H$9,FALSE))),"")</f>
        <v>0.86963896292706566</v>
      </c>
      <c r="I35" s="238">
        <f ca="1">IFERROR(IF((VLOOKUP($E35,'Res&amp;Reablement Backsheet'!$D$5:$W$182,I$9,FALSE))="","",(VLOOKUP($E35,'Res&amp;Reablement Backsheet'!$D$5:$W$182,I$9,FALSE))),"")</f>
        <v>0.8662396382818387</v>
      </c>
      <c r="J35" s="241">
        <f t="shared" ca="1" si="1"/>
        <v>-1.5798579741341467E-2</v>
      </c>
      <c r="K35" s="241">
        <f t="shared" ca="1" si="2"/>
        <v>3.3993246452269643E-3</v>
      </c>
    </row>
    <row r="36" spans="1:1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238">
        <f ca="1">IFERROR(IF((VLOOKUP($E36,'Res&amp;Reablement Backsheet'!$D$5:$W$182,G$9,FALSE))="","",(VLOOKUP($E36,'Res&amp;Reablement Backsheet'!$D$5:$W$182,G$9,FALSE))),"")</f>
        <v>0.83962568570506613</v>
      </c>
      <c r="H36" s="238">
        <f ca="1">IFERROR(IF((VLOOKUP($E36,'Res&amp;Reablement Backsheet'!$D$5:$W$182,H$9,FALSE))="","",(VLOOKUP($E36,'Res&amp;Reablement Backsheet'!$D$5:$W$182,H$9,FALSE))),"")</f>
        <v>0.83359948898115621</v>
      </c>
      <c r="I36" s="238">
        <f ca="1">IFERROR(IF((VLOOKUP($E36,'Res&amp;Reablement Backsheet'!$D$5:$W$182,I$9,FALSE))="","",(VLOOKUP($E36,'Res&amp;Reablement Backsheet'!$D$5:$W$182,I$9,FALSE))),"")</f>
        <v>0.79650971353309186</v>
      </c>
      <c r="J36" s="241">
        <f t="shared" ca="1" si="1"/>
        <v>4.3115972171974271E-2</v>
      </c>
      <c r="K36" s="241">
        <f t="shared" ca="1" si="2"/>
        <v>3.7089775448064355E-2</v>
      </c>
    </row>
    <row r="37" spans="1:1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238">
        <f ca="1">IFERROR(IF((VLOOKUP($E37,'Res&amp;Reablement Backsheet'!$D$5:$W$182,G$9,FALSE))="","",(VLOOKUP($E37,'Res&amp;Reablement Backsheet'!$D$5:$W$182,G$9,FALSE))),"")</f>
        <v>0.79120473022912052</v>
      </c>
      <c r="H37" s="238">
        <f ca="1">IFERROR(IF((VLOOKUP($E37,'Res&amp;Reablement Backsheet'!$D$5:$W$182,H$9,FALSE))="","",(VLOOKUP($E37,'Res&amp;Reablement Backsheet'!$D$5:$W$182,H$9,FALSE))),"")</f>
        <v>0.82985796313085525</v>
      </c>
      <c r="I37" s="238">
        <f ca="1">IFERROR(IF((VLOOKUP($E37,'Res&amp;Reablement Backsheet'!$D$5:$W$182,I$9,FALSE))="","",(VLOOKUP($E37,'Res&amp;Reablement Backsheet'!$D$5:$W$182,I$9,FALSE))),"")</f>
        <v>0.81372942593336006</v>
      </c>
      <c r="J37" s="241">
        <f t="shared" ca="1" si="1"/>
        <v>-2.2524695704239539E-2</v>
      </c>
      <c r="K37" s="241">
        <f t="shared" ca="1" si="2"/>
        <v>1.6128537197495185E-2</v>
      </c>
    </row>
    <row r="38" spans="1:1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238">
        <f ca="1">IFERROR(IF((VLOOKUP($E38,'Res&amp;Reablement Backsheet'!$D$5:$W$182,G$9,FALSE))="","",(VLOOKUP($E38,'Res&amp;Reablement Backsheet'!$D$5:$W$182,G$9,FALSE))),"")</f>
        <v>0.81752808988764047</v>
      </c>
      <c r="H38" s="238">
        <f ca="1">IFERROR(IF((VLOOKUP($E38,'Res&amp;Reablement Backsheet'!$D$5:$W$182,H$9,FALSE))="","",(VLOOKUP($E38,'Res&amp;Reablement Backsheet'!$D$5:$W$182,H$9,FALSE))),"")</f>
        <v>0.85183698052599877</v>
      </c>
      <c r="I38" s="238">
        <f ca="1">IFERROR(IF((VLOOKUP($E38,'Res&amp;Reablement Backsheet'!$D$5:$W$182,I$9,FALSE))="","",(VLOOKUP($E38,'Res&amp;Reablement Backsheet'!$D$5:$W$182,I$9,FALSE))),"")</f>
        <v>0.7945084145261293</v>
      </c>
      <c r="J38" s="241">
        <f t="shared" ca="1" si="1"/>
        <v>2.3019675361511172E-2</v>
      </c>
      <c r="K38" s="241">
        <f t="shared" ca="1" si="2"/>
        <v>5.7328565999869463E-2</v>
      </c>
    </row>
    <row r="39" spans="1:1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238">
        <f ca="1">IFERROR(IF((VLOOKUP($E39,'Res&amp;Reablement Backsheet'!$D$5:$W$182,G$9,FALSE))="","",(VLOOKUP($E39,'Res&amp;Reablement Backsheet'!$D$5:$W$182,G$9,FALSE))),"")</f>
        <v>0.85353877412800538</v>
      </c>
      <c r="H39" s="238">
        <f ca="1">IFERROR(IF((VLOOKUP($E39,'Res&amp;Reablement Backsheet'!$D$5:$W$182,H$9,FALSE))="","",(VLOOKUP($E39,'Res&amp;Reablement Backsheet'!$D$5:$W$182,H$9,FALSE))),"")</f>
        <v>0.87268777508489603</v>
      </c>
      <c r="I39" s="238">
        <f ca="1">IFERROR(IF((VLOOKUP($E39,'Res&amp;Reablement Backsheet'!$D$5:$W$182,I$9,FALSE))="","",(VLOOKUP($E39,'Res&amp;Reablement Backsheet'!$D$5:$W$182,I$9,FALSE))),"")</f>
        <v>0.85509499136442146</v>
      </c>
      <c r="J39" s="241">
        <f t="shared" ca="1" si="1"/>
        <v>-1.5562172364160798E-3</v>
      </c>
      <c r="K39" s="241">
        <f t="shared" ca="1" si="2"/>
        <v>1.759278372047457E-2</v>
      </c>
    </row>
    <row r="40" spans="1:1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238">
        <f ca="1">IFERROR(IF((VLOOKUP($E40,'Res&amp;Reablement Backsheet'!$D$5:$W$182,G$9,FALSE))="","",(VLOOKUP($E40,'Res&amp;Reablement Backsheet'!$D$5:$W$182,G$9,FALSE))),"")</f>
        <v>0.80487804878048785</v>
      </c>
      <c r="H40" s="238">
        <f ca="1">IFERROR(IF((VLOOKUP($E40,'Res&amp;Reablement Backsheet'!$D$5:$W$182,H$9,FALSE))="","",(VLOOKUP($E40,'Res&amp;Reablement Backsheet'!$D$5:$W$182,H$9,FALSE))),"")</f>
        <v>0.7</v>
      </c>
      <c r="I40" s="238">
        <f ca="1">IFERROR(IF((VLOOKUP($E40,'Res&amp;Reablement Backsheet'!$D$5:$W$182,I$9,FALSE))="","",(VLOOKUP($E40,'Res&amp;Reablement Backsheet'!$D$5:$W$182,I$9,FALSE))),"")</f>
        <v>0.88695652173913042</v>
      </c>
      <c r="J40" s="241">
        <f t="shared" ca="1" si="1"/>
        <v>-8.2078472958642568E-2</v>
      </c>
      <c r="K40" s="241">
        <f t="shared" ca="1" si="2"/>
        <v>-0.18695652173913047</v>
      </c>
    </row>
    <row r="41" spans="1:1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238">
        <f ca="1">IFERROR(IF((VLOOKUP($E41,'Res&amp;Reablement Backsheet'!$D$5:$W$182,G$9,FALSE))="","",(VLOOKUP($E41,'Res&amp;Reablement Backsheet'!$D$5:$W$182,G$9,FALSE))),"")</f>
        <v>0.69320843091334894</v>
      </c>
      <c r="H41" s="238">
        <f ca="1">IFERROR(IF((VLOOKUP($E41,'Res&amp;Reablement Backsheet'!$D$5:$W$182,H$9,FALSE))="","",(VLOOKUP($E41,'Res&amp;Reablement Backsheet'!$D$5:$W$182,H$9,FALSE))),"")</f>
        <v>0.81481481481481477</v>
      </c>
      <c r="I41" s="238">
        <f ca="1">IFERROR(IF((VLOOKUP($E41,'Res&amp;Reablement Backsheet'!$D$5:$W$182,I$9,FALSE))="","",(VLOOKUP($E41,'Res&amp;Reablement Backsheet'!$D$5:$W$182,I$9,FALSE))),"")</f>
        <v>0.72289156626506024</v>
      </c>
      <c r="J41" s="241">
        <f t="shared" ca="1" si="1"/>
        <v>-2.9683135351711298E-2</v>
      </c>
      <c r="K41" s="241">
        <f t="shared" ca="1" si="2"/>
        <v>9.1923248549754533E-2</v>
      </c>
    </row>
    <row r="42" spans="1:1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238">
        <f ca="1">IFERROR(IF((VLOOKUP($E42,'Res&amp;Reablement Backsheet'!$D$5:$W$182,G$9,FALSE))="","",(VLOOKUP($E42,'Res&amp;Reablement Backsheet'!$D$5:$W$182,G$9,FALSE))),"")</f>
        <v>0.90393013100436681</v>
      </c>
      <c r="H42" s="238">
        <f ca="1">IFERROR(IF((VLOOKUP($E42,'Res&amp;Reablement Backsheet'!$D$5:$W$182,H$9,FALSE))="","",(VLOOKUP($E42,'Res&amp;Reablement Backsheet'!$D$5:$W$182,H$9,FALSE))),"")</f>
        <v>0.86</v>
      </c>
      <c r="I42" s="238">
        <f ca="1">IFERROR(IF((VLOOKUP($E42,'Res&amp;Reablement Backsheet'!$D$5:$W$182,I$9,FALSE))="","",(VLOOKUP($E42,'Res&amp;Reablement Backsheet'!$D$5:$W$182,I$9,FALSE))),"")</f>
        <v>0.84057971014492749</v>
      </c>
      <c r="J42" s="241">
        <f t="shared" ca="1" si="1"/>
        <v>6.3350420859439316E-2</v>
      </c>
      <c r="K42" s="241">
        <f t="shared" ca="1" si="2"/>
        <v>1.9420289855072492E-2</v>
      </c>
    </row>
    <row r="43" spans="1:1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238">
        <f ca="1">IFERROR(IF((VLOOKUP($E43,'Res&amp;Reablement Backsheet'!$D$5:$W$182,G$9,FALSE))="","",(VLOOKUP($E43,'Res&amp;Reablement Backsheet'!$D$5:$W$182,G$9,FALSE))),"")</f>
        <v>0.8657407407407407</v>
      </c>
      <c r="H43" s="238">
        <f ca="1">IFERROR(IF((VLOOKUP($E43,'Res&amp;Reablement Backsheet'!$D$5:$W$182,H$9,FALSE))="","",(VLOOKUP($E43,'Res&amp;Reablement Backsheet'!$D$5:$W$182,H$9,FALSE))),"")</f>
        <v>0.87692307692307692</v>
      </c>
      <c r="I43" s="238">
        <f ca="1">IFERROR(IF((VLOOKUP($E43,'Res&amp;Reablement Backsheet'!$D$5:$W$182,I$9,FALSE))="","",(VLOOKUP($E43,'Res&amp;Reablement Backsheet'!$D$5:$W$182,I$9,FALSE))),"")</f>
        <v>0.91324200913242004</v>
      </c>
      <c r="J43" s="241">
        <f t="shared" ca="1" si="1"/>
        <v>-4.7501268391679341E-2</v>
      </c>
      <c r="K43" s="241">
        <f t="shared" ca="1" si="2"/>
        <v>-3.6318932209343124E-2</v>
      </c>
    </row>
    <row r="44" spans="1:1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75" ca="1" si="3">IF($A44&gt;$N$5-1,"",INDIRECT("'Comms by AT'!D"&amp;$A44+$N$4))</f>
        <v>E06000055</v>
      </c>
      <c r="F44" s="29" t="str">
        <f ca="1">IF(E44="","",VLOOKUP(E44,'Org list'!$J$9:$K$636,2,0))</f>
        <v>Bedford</v>
      </c>
      <c r="G44" s="238">
        <f ca="1">IFERROR(IF((VLOOKUP($E44,'Res&amp;Reablement Backsheet'!$D$5:$W$182,G$9,FALSE))="","",(VLOOKUP($E44,'Res&amp;Reablement Backsheet'!$D$5:$W$182,G$9,FALSE))),"")</f>
        <v>0.65714285714285714</v>
      </c>
      <c r="H44" s="238">
        <f ca="1">IFERROR(IF((VLOOKUP($E44,'Res&amp;Reablement Backsheet'!$D$5:$W$182,H$9,FALSE))="","",(VLOOKUP($E44,'Res&amp;Reablement Backsheet'!$D$5:$W$182,H$9,FALSE))),"")</f>
        <v>0.8</v>
      </c>
      <c r="I44" s="238">
        <f ca="1">IFERROR(IF((VLOOKUP($E44,'Res&amp;Reablement Backsheet'!$D$5:$W$182,I$9,FALSE))="","",(VLOOKUP($E44,'Res&amp;Reablement Backsheet'!$D$5:$W$182,I$9,FALSE))),"")</f>
        <v>0.8029197080291971</v>
      </c>
      <c r="J44" s="241">
        <f t="shared" ref="J44:J75" ca="1" si="4">IFERROR(IF(I44=0,"",(G44-I44)),"")</f>
        <v>-0.14577685088633996</v>
      </c>
      <c r="K44" s="241">
        <f t="shared" ref="K44:K75" ca="1" si="5">IFERROR(IF(I44=0,"",(H44-I44)),"")</f>
        <v>-2.9197080291970545E-3</v>
      </c>
    </row>
    <row r="45" spans="1:1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3"/>
        <v>E09000004</v>
      </c>
      <c r="F45" s="29" t="str">
        <f ca="1">IF(E45="","",VLOOKUP(E45,'Org list'!$J$9:$K$636,2,0))</f>
        <v>Bexley</v>
      </c>
      <c r="G45" s="238">
        <f ca="1">IFERROR(IF((VLOOKUP($E45,'Res&amp;Reablement Backsheet'!$D$5:$W$182,G$9,FALSE))="","",(VLOOKUP($E45,'Res&amp;Reablement Backsheet'!$D$5:$W$182,G$9,FALSE))),"")</f>
        <v>0.88235294117647056</v>
      </c>
      <c r="H45" s="238">
        <f ca="1">IFERROR(IF((VLOOKUP($E45,'Res&amp;Reablement Backsheet'!$D$5:$W$182,H$9,FALSE))="","",(VLOOKUP($E45,'Res&amp;Reablement Backsheet'!$D$5:$W$182,H$9,FALSE))),"")</f>
        <v>0.9</v>
      </c>
      <c r="I45" s="238">
        <f ca="1">IFERROR(IF((VLOOKUP($E45,'Res&amp;Reablement Backsheet'!$D$5:$W$182,I$9,FALSE))="","",(VLOOKUP($E45,'Res&amp;Reablement Backsheet'!$D$5:$W$182,I$9,FALSE))),"")</f>
        <v>0.85599999999999998</v>
      </c>
      <c r="J45" s="241">
        <f t="shared" ca="1" si="4"/>
        <v>2.6352941176470579E-2</v>
      </c>
      <c r="K45" s="241">
        <f t="shared" ca="1" si="5"/>
        <v>4.4000000000000039E-2</v>
      </c>
    </row>
    <row r="46" spans="1:1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3"/>
        <v>E08000025</v>
      </c>
      <c r="F46" s="29" t="str">
        <f ca="1">IF(E46="","",VLOOKUP(E46,'Org list'!$J$9:$K$636,2,0))</f>
        <v>Birmingham</v>
      </c>
      <c r="G46" s="238">
        <f ca="1">IFERROR(IF((VLOOKUP($E46,'Res&amp;Reablement Backsheet'!$D$5:$W$182,G$9,FALSE))="","",(VLOOKUP($E46,'Res&amp;Reablement Backsheet'!$D$5:$W$182,G$9,FALSE))),"")</f>
        <v>0.75222363405336723</v>
      </c>
      <c r="H46" s="238">
        <f ca="1">IFERROR(IF((VLOOKUP($E46,'Res&amp;Reablement Backsheet'!$D$5:$W$182,H$9,FALSE))="","",(VLOOKUP($E46,'Res&amp;Reablement Backsheet'!$D$5:$W$182,H$9,FALSE))),"")</f>
        <v>0.80135823429541597</v>
      </c>
      <c r="I46" s="238">
        <f ca="1">IFERROR(IF((VLOOKUP($E46,'Res&amp;Reablement Backsheet'!$D$5:$W$182,I$9,FALSE))="","",(VLOOKUP($E46,'Res&amp;Reablement Backsheet'!$D$5:$W$182,I$9,FALSE))),"")</f>
        <v>0.77534246575342469</v>
      </c>
      <c r="J46" s="241">
        <f t="shared" ca="1" si="4"/>
        <v>-2.3118831700057463E-2</v>
      </c>
      <c r="K46" s="241">
        <f t="shared" ca="1" si="5"/>
        <v>2.601576854199128E-2</v>
      </c>
    </row>
    <row r="47" spans="1:1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3"/>
        <v>E06000008</v>
      </c>
      <c r="F47" s="29" t="str">
        <f ca="1">IF(E47="","",VLOOKUP(E47,'Org list'!$J$9:$K$636,2,0))</f>
        <v>Blackburn with Darwen</v>
      </c>
      <c r="G47" s="238">
        <f ca="1">IFERROR(IF((VLOOKUP($E47,'Res&amp;Reablement Backsheet'!$D$5:$W$182,G$9,FALSE))="","",(VLOOKUP($E47,'Res&amp;Reablement Backsheet'!$D$5:$W$182,G$9,FALSE))),"")</f>
        <v>0.89583333333333337</v>
      </c>
      <c r="H47" s="238">
        <f ca="1">IFERROR(IF((VLOOKUP($E47,'Res&amp;Reablement Backsheet'!$D$5:$W$182,H$9,FALSE))="","",(VLOOKUP($E47,'Res&amp;Reablement Backsheet'!$D$5:$W$182,H$9,FALSE))),"")</f>
        <v>0.9375</v>
      </c>
      <c r="I47" s="238">
        <f ca="1">IFERROR(IF((VLOOKUP($E47,'Res&amp;Reablement Backsheet'!$D$5:$W$182,I$9,FALSE))="","",(VLOOKUP($E47,'Res&amp;Reablement Backsheet'!$D$5:$W$182,I$9,FALSE))),"")</f>
        <v>0.93043478260869561</v>
      </c>
      <c r="J47" s="241">
        <f t="shared" ca="1" si="4"/>
        <v>-3.4601449275362239E-2</v>
      </c>
      <c r="K47" s="241">
        <f t="shared" ca="1" si="5"/>
        <v>7.0652173913043903E-3</v>
      </c>
    </row>
    <row r="48" spans="1:1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3"/>
        <v>E06000009</v>
      </c>
      <c r="F48" s="29" t="str">
        <f ca="1">IF(E48="","",VLOOKUP(E48,'Org list'!$J$9:$K$636,2,0))</f>
        <v>Blackpool</v>
      </c>
      <c r="G48" s="238">
        <f ca="1">IFERROR(IF((VLOOKUP($E48,'Res&amp;Reablement Backsheet'!$D$5:$W$182,G$9,FALSE))="","",(VLOOKUP($E48,'Res&amp;Reablement Backsheet'!$D$5:$W$182,G$9,FALSE))),"")</f>
        <v>0.78125</v>
      </c>
      <c r="H48" s="238">
        <f ca="1">IFERROR(IF((VLOOKUP($E48,'Res&amp;Reablement Backsheet'!$D$5:$W$182,H$9,FALSE))="","",(VLOOKUP($E48,'Res&amp;Reablement Backsheet'!$D$5:$W$182,H$9,FALSE))),"")</f>
        <v>0.9</v>
      </c>
      <c r="I48" s="238">
        <f ca="1">IFERROR(IF((VLOOKUP($E48,'Res&amp;Reablement Backsheet'!$D$5:$W$182,I$9,FALSE))="","",(VLOOKUP($E48,'Res&amp;Reablement Backsheet'!$D$5:$W$182,I$9,FALSE))),"")</f>
        <v>0.83916083916083917</v>
      </c>
      <c r="J48" s="241">
        <f t="shared" ca="1" si="4"/>
        <v>-5.7910839160839167E-2</v>
      </c>
      <c r="K48" s="241">
        <f t="shared" ca="1" si="5"/>
        <v>6.0839160839160855E-2</v>
      </c>
    </row>
    <row r="49" spans="1:11">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3"/>
        <v>E08000001</v>
      </c>
      <c r="F49" s="29" t="str">
        <f ca="1">IF(E49="","",VLOOKUP(E49,'Org list'!$J$9:$K$636,2,0))</f>
        <v>Bolton</v>
      </c>
      <c r="G49" s="238">
        <f ca="1">IFERROR(IF((VLOOKUP($E49,'Res&amp;Reablement Backsheet'!$D$5:$W$182,G$9,FALSE))="","",(VLOOKUP($E49,'Res&amp;Reablement Backsheet'!$D$5:$W$182,G$9,FALSE))),"")</f>
        <v>0.70129870129870131</v>
      </c>
      <c r="H49" s="238">
        <f ca="1">IFERROR(IF((VLOOKUP($E49,'Res&amp;Reablement Backsheet'!$D$5:$W$182,H$9,FALSE))="","",(VLOOKUP($E49,'Res&amp;Reablement Backsheet'!$D$5:$W$182,H$9,FALSE))),"")</f>
        <v>0.88592800374006542</v>
      </c>
      <c r="I49" s="238">
        <f ca="1">IFERROR(IF((VLOOKUP($E49,'Res&amp;Reablement Backsheet'!$D$5:$W$182,I$9,FALSE))="","",(VLOOKUP($E49,'Res&amp;Reablement Backsheet'!$D$5:$W$182,I$9,FALSE))),"")</f>
        <v>0.62895927601809953</v>
      </c>
      <c r="J49" s="241">
        <f t="shared" ca="1" si="4"/>
        <v>7.2339425280601777E-2</v>
      </c>
      <c r="K49" s="241">
        <f t="shared" ca="1" si="5"/>
        <v>0.25696872772196588</v>
      </c>
    </row>
    <row r="50" spans="1:11">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3"/>
        <v>E06000028 &amp; E06000029</v>
      </c>
      <c r="F50" s="29" t="str">
        <f ca="1">IF(E50="","",VLOOKUP(E50,'Org list'!$J$9:$K$636,2,0))</f>
        <v>Bournemouth &amp; Poole</v>
      </c>
      <c r="G50" s="238">
        <f ca="1">IFERROR(IF((VLOOKUP($E50,'Res&amp;Reablement Backsheet'!$D$5:$W$182,G$9,FALSE))="","",(VLOOKUP($E50,'Res&amp;Reablement Backsheet'!$D$5:$W$182,G$9,FALSE))),"")</f>
        <v>0.7993579454253612</v>
      </c>
      <c r="H50" s="238">
        <f ca="1">IFERROR(IF((VLOOKUP($E50,'Res&amp;Reablement Backsheet'!$D$5:$W$182,H$9,FALSE))="","",(VLOOKUP($E50,'Res&amp;Reablement Backsheet'!$D$5:$W$182,H$9,FALSE))),"")</f>
        <v>0.8395652173913043</v>
      </c>
      <c r="I50" s="238">
        <f ca="1">IFERROR(IF((VLOOKUP($E50,'Res&amp;Reablement Backsheet'!$D$5:$W$182,I$9,FALSE))="","",(VLOOKUP($E50,'Res&amp;Reablement Backsheet'!$D$5:$W$182,I$9,FALSE))),"")</f>
        <v>0.76323987538940807</v>
      </c>
      <c r="J50" s="241">
        <f t="shared" ca="1" si="4"/>
        <v>3.6118070035953131E-2</v>
      </c>
      <c r="K50" s="241">
        <f t="shared" ca="1" si="5"/>
        <v>7.6325342001896224E-2</v>
      </c>
    </row>
    <row r="51" spans="1:1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3"/>
        <v>E06000036</v>
      </c>
      <c r="F51" s="29" t="str">
        <f ca="1">IF(E51="","",VLOOKUP(E51,'Org list'!$J$9:$K$636,2,0))</f>
        <v>Bracknell Forest</v>
      </c>
      <c r="G51" s="238">
        <f ca="1">IFERROR(IF((VLOOKUP($E51,'Res&amp;Reablement Backsheet'!$D$5:$W$182,G$9,FALSE))="","",(VLOOKUP($E51,'Res&amp;Reablement Backsheet'!$D$5:$W$182,G$9,FALSE))),"")</f>
        <v>0.58208955223880599</v>
      </c>
      <c r="H51" s="238">
        <f ca="1">IFERROR(IF((VLOOKUP($E51,'Res&amp;Reablement Backsheet'!$D$5:$W$182,H$9,FALSE))="","",(VLOOKUP($E51,'Res&amp;Reablement Backsheet'!$D$5:$W$182,H$9,FALSE))),"")</f>
        <v>0.8125</v>
      </c>
      <c r="I51" s="238">
        <f ca="1">IFERROR(IF((VLOOKUP($E51,'Res&amp;Reablement Backsheet'!$D$5:$W$182,I$9,FALSE))="","",(VLOOKUP($E51,'Res&amp;Reablement Backsheet'!$D$5:$W$182,I$9,FALSE))),"")</f>
        <v>0.90816326530612246</v>
      </c>
      <c r="J51" s="241">
        <f t="shared" ca="1" si="4"/>
        <v>-0.32607371306731647</v>
      </c>
      <c r="K51" s="241">
        <f t="shared" ca="1" si="5"/>
        <v>-9.5663265306122458E-2</v>
      </c>
    </row>
    <row r="52" spans="1:1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3"/>
        <v>E08000032</v>
      </c>
      <c r="F52" s="29" t="str">
        <f ca="1">IF(E52="","",VLOOKUP(E52,'Org list'!$J$9:$K$636,2,0))</f>
        <v>Bradford</v>
      </c>
      <c r="G52" s="238">
        <f ca="1">IFERROR(IF((VLOOKUP($E52,'Res&amp;Reablement Backsheet'!$D$5:$W$182,G$9,FALSE))="","",(VLOOKUP($E52,'Res&amp;Reablement Backsheet'!$D$5:$W$182,G$9,FALSE))),"")</f>
        <v>0.88172043010752688</v>
      </c>
      <c r="H52" s="238">
        <f ca="1">IFERROR(IF((VLOOKUP($E52,'Res&amp;Reablement Backsheet'!$D$5:$W$182,H$9,FALSE))="","",(VLOOKUP($E52,'Res&amp;Reablement Backsheet'!$D$5:$W$182,H$9,FALSE))),"")</f>
        <v>0.89</v>
      </c>
      <c r="I52" s="238">
        <f ca="1">IFERROR(IF((VLOOKUP($E52,'Res&amp;Reablement Backsheet'!$D$5:$W$182,I$9,FALSE))="","",(VLOOKUP($E52,'Res&amp;Reablement Backsheet'!$D$5:$W$182,I$9,FALSE))),"")</f>
        <v>0.87833827893175076</v>
      </c>
      <c r="J52" s="241">
        <f t="shared" ca="1" si="4"/>
        <v>3.3821511757761158E-3</v>
      </c>
      <c r="K52" s="241">
        <f t="shared" ca="1" si="5"/>
        <v>1.1661721068249253E-2</v>
      </c>
    </row>
    <row r="53" spans="1:1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3"/>
        <v>E09000005</v>
      </c>
      <c r="F53" s="29" t="str">
        <f ca="1">IF(E53="","",VLOOKUP(E53,'Org list'!$J$9:$K$636,2,0))</f>
        <v>Brent</v>
      </c>
      <c r="G53" s="238">
        <f ca="1">IFERROR(IF((VLOOKUP($E53,'Res&amp;Reablement Backsheet'!$D$5:$W$182,G$9,FALSE))="","",(VLOOKUP($E53,'Res&amp;Reablement Backsheet'!$D$5:$W$182,G$9,FALSE))),"")</f>
        <v>0.81188118811881194</v>
      </c>
      <c r="H53" s="238">
        <f ca="1">IFERROR(IF((VLOOKUP($E53,'Res&amp;Reablement Backsheet'!$D$5:$W$182,H$9,FALSE))="","",(VLOOKUP($E53,'Res&amp;Reablement Backsheet'!$D$5:$W$182,H$9,FALSE))),"")</f>
        <v>0.9017857142857143</v>
      </c>
      <c r="I53" s="238">
        <f ca="1">IFERROR(IF((VLOOKUP($E53,'Res&amp;Reablement Backsheet'!$D$5:$W$182,I$9,FALSE))="","",(VLOOKUP($E53,'Res&amp;Reablement Backsheet'!$D$5:$W$182,I$9,FALSE))),"")</f>
        <v>0.90384615384615385</v>
      </c>
      <c r="J53" s="241">
        <f t="shared" ca="1" si="4"/>
        <v>-9.1964965727341919E-2</v>
      </c>
      <c r="K53" s="241">
        <f t="shared" ca="1" si="5"/>
        <v>-2.0604395604395531E-3</v>
      </c>
    </row>
    <row r="54" spans="1:1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3"/>
        <v>E06000043</v>
      </c>
      <c r="F54" s="29" t="str">
        <f ca="1">IF(E54="","",VLOOKUP(E54,'Org list'!$J$9:$K$636,2,0))</f>
        <v>Brighton and Hove</v>
      </c>
      <c r="G54" s="238">
        <f ca="1">IFERROR(IF((VLOOKUP($E54,'Res&amp;Reablement Backsheet'!$D$5:$W$182,G$9,FALSE))="","",(VLOOKUP($E54,'Res&amp;Reablement Backsheet'!$D$5:$W$182,G$9,FALSE))),"")</f>
        <v>0.83183183183183185</v>
      </c>
      <c r="H54" s="238">
        <f ca="1">IFERROR(IF((VLOOKUP($E54,'Res&amp;Reablement Backsheet'!$D$5:$W$182,H$9,FALSE))="","",(VLOOKUP($E54,'Res&amp;Reablement Backsheet'!$D$5:$W$182,H$9,FALSE))),"")</f>
        <v>0.82985074626865674</v>
      </c>
      <c r="I54" s="238">
        <f ca="1">IFERROR(IF((VLOOKUP($E54,'Res&amp;Reablement Backsheet'!$D$5:$W$182,I$9,FALSE))="","",(VLOOKUP($E54,'Res&amp;Reablement Backsheet'!$D$5:$W$182,I$9,FALSE))),"")</f>
        <v>0.77230046948356812</v>
      </c>
      <c r="J54" s="241">
        <f t="shared" ca="1" si="4"/>
        <v>5.9531362348263728E-2</v>
      </c>
      <c r="K54" s="241">
        <f t="shared" ca="1" si="5"/>
        <v>5.7550276785088617E-2</v>
      </c>
    </row>
    <row r="55" spans="1:1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3"/>
        <v>E06000023</v>
      </c>
      <c r="F55" s="29" t="str">
        <f ca="1">IF(E55="","",VLOOKUP(E55,'Org list'!$J$9:$K$636,2,0))</f>
        <v>Bristol, City of</v>
      </c>
      <c r="G55" s="238">
        <f ca="1">IFERROR(IF((VLOOKUP($E55,'Res&amp;Reablement Backsheet'!$D$5:$W$182,G$9,FALSE))="","",(VLOOKUP($E55,'Res&amp;Reablement Backsheet'!$D$5:$W$182,G$9,FALSE))),"")</f>
        <v>0.8112449799196787</v>
      </c>
      <c r="H55" s="238">
        <f ca="1">IFERROR(IF((VLOOKUP($E55,'Res&amp;Reablement Backsheet'!$D$5:$W$182,H$9,FALSE))="","",(VLOOKUP($E55,'Res&amp;Reablement Backsheet'!$D$5:$W$182,H$9,FALSE))),"")</f>
        <v>0.87142857142857144</v>
      </c>
      <c r="I55" s="238">
        <f ca="1">IFERROR(IF((VLOOKUP($E55,'Res&amp;Reablement Backsheet'!$D$5:$W$182,I$9,FALSE))="","",(VLOOKUP($E55,'Res&amp;Reablement Backsheet'!$D$5:$W$182,I$9,FALSE))),"")</f>
        <v>0.85396039603960394</v>
      </c>
      <c r="J55" s="241">
        <f t="shared" ca="1" si="4"/>
        <v>-4.2715416119925242E-2</v>
      </c>
      <c r="K55" s="241">
        <f t="shared" ca="1" si="5"/>
        <v>1.74681753889675E-2</v>
      </c>
    </row>
    <row r="56" spans="1:1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3"/>
        <v>E09000006</v>
      </c>
      <c r="F56" s="29" t="str">
        <f ca="1">IF(E56="","",VLOOKUP(E56,'Org list'!$J$9:$K$636,2,0))</f>
        <v>Bromley</v>
      </c>
      <c r="G56" s="238">
        <f ca="1">IFERROR(IF((VLOOKUP($E56,'Res&amp;Reablement Backsheet'!$D$5:$W$182,G$9,FALSE))="","",(VLOOKUP($E56,'Res&amp;Reablement Backsheet'!$D$5:$W$182,G$9,FALSE))),"")</f>
        <v>0.90721649484536082</v>
      </c>
      <c r="H56" s="238">
        <f ca="1">IFERROR(IF((VLOOKUP($E56,'Res&amp;Reablement Backsheet'!$D$5:$W$182,H$9,FALSE))="","",(VLOOKUP($E56,'Res&amp;Reablement Backsheet'!$D$5:$W$182,H$9,FALSE))),"")</f>
        <v>0.93647058823529405</v>
      </c>
      <c r="I56" s="238">
        <f ca="1">IFERROR(IF((VLOOKUP($E56,'Res&amp;Reablement Backsheet'!$D$5:$W$182,I$9,FALSE))="","",(VLOOKUP($E56,'Res&amp;Reablement Backsheet'!$D$5:$W$182,I$9,FALSE))),"")</f>
        <v>0.87272727272727268</v>
      </c>
      <c r="J56" s="241">
        <f t="shared" ca="1" si="4"/>
        <v>3.4489222118088136E-2</v>
      </c>
      <c r="K56" s="241">
        <f t="shared" ca="1" si="5"/>
        <v>6.374331550802137E-2</v>
      </c>
    </row>
    <row r="57" spans="1:1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3"/>
        <v>E10000002</v>
      </c>
      <c r="F57" s="29" t="str">
        <f ca="1">IF(E57="","",VLOOKUP(E57,'Org list'!$J$9:$K$636,2,0))</f>
        <v>Buckinghamshire</v>
      </c>
      <c r="G57" s="238">
        <f ca="1">IFERROR(IF((VLOOKUP($E57,'Res&amp;Reablement Backsheet'!$D$5:$W$182,G$9,FALSE))="","",(VLOOKUP($E57,'Res&amp;Reablement Backsheet'!$D$5:$W$182,G$9,FALSE))),"")</f>
        <v>0.66267465069860276</v>
      </c>
      <c r="H57" s="238">
        <f ca="1">IFERROR(IF((VLOOKUP($E57,'Res&amp;Reablement Backsheet'!$D$5:$W$182,H$9,FALSE))="","",(VLOOKUP($E57,'Res&amp;Reablement Backsheet'!$D$5:$W$182,H$9,FALSE))),"")</f>
        <v>0.75036927621861149</v>
      </c>
      <c r="I57" s="238">
        <f ca="1">IFERROR(IF((VLOOKUP($E57,'Res&amp;Reablement Backsheet'!$D$5:$W$182,I$9,FALSE))="","",(VLOOKUP($E57,'Res&amp;Reablement Backsheet'!$D$5:$W$182,I$9,FALSE))),"")</f>
        <v>0.75185185185185188</v>
      </c>
      <c r="J57" s="241">
        <f t="shared" ca="1" si="4"/>
        <v>-8.9177201153249119E-2</v>
      </c>
      <c r="K57" s="241">
        <f t="shared" ca="1" si="5"/>
        <v>-1.4825756332403905E-3</v>
      </c>
    </row>
    <row r="58" spans="1:11">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3"/>
        <v>E08000002</v>
      </c>
      <c r="F58" s="29" t="str">
        <f ca="1">IF(E58="","",VLOOKUP(E58,'Org list'!$J$9:$K$636,2,0))</f>
        <v>Bury</v>
      </c>
      <c r="G58" s="238">
        <f ca="1">IFERROR(IF((VLOOKUP($E58,'Res&amp;Reablement Backsheet'!$D$5:$W$182,G$9,FALSE))="","",(VLOOKUP($E58,'Res&amp;Reablement Backsheet'!$D$5:$W$182,G$9,FALSE))),"")</f>
        <v>0.86274509803921573</v>
      </c>
      <c r="H58" s="238">
        <f ca="1">IFERROR(IF((VLOOKUP($E58,'Res&amp;Reablement Backsheet'!$D$5:$W$182,H$9,FALSE))="","",(VLOOKUP($E58,'Res&amp;Reablement Backsheet'!$D$5:$W$182,H$9,FALSE))),"")</f>
        <v>0.83703703703703702</v>
      </c>
      <c r="I58" s="238">
        <f ca="1">IFERROR(IF((VLOOKUP($E58,'Res&amp;Reablement Backsheet'!$D$5:$W$182,I$9,FALSE))="","",(VLOOKUP($E58,'Res&amp;Reablement Backsheet'!$D$5:$W$182,I$9,FALSE))),"")</f>
        <v>0.85624999999999996</v>
      </c>
      <c r="J58" s="241">
        <f t="shared" ca="1" si="4"/>
        <v>6.4950980392157742E-3</v>
      </c>
      <c r="K58" s="241">
        <f t="shared" ca="1" si="5"/>
        <v>-1.9212962962962932E-2</v>
      </c>
    </row>
    <row r="59" spans="1:11">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3"/>
        <v>E08000033</v>
      </c>
      <c r="F59" s="29" t="str">
        <f ca="1">IF(E59="","",VLOOKUP(E59,'Org list'!$J$9:$K$636,2,0))</f>
        <v>Calderdale</v>
      </c>
      <c r="G59" s="238">
        <f ca="1">IFERROR(IF((VLOOKUP($E59,'Res&amp;Reablement Backsheet'!$D$5:$W$182,G$9,FALSE))="","",(VLOOKUP($E59,'Res&amp;Reablement Backsheet'!$D$5:$W$182,G$9,FALSE))),"")</f>
        <v>0.7931034482758621</v>
      </c>
      <c r="H59" s="238">
        <f ca="1">IFERROR(IF((VLOOKUP($E59,'Res&amp;Reablement Backsheet'!$D$5:$W$182,H$9,FALSE))="","",(VLOOKUP($E59,'Res&amp;Reablement Backsheet'!$D$5:$W$182,H$9,FALSE))),"")</f>
        <v>0.8</v>
      </c>
      <c r="I59" s="238">
        <f ca="1">IFERROR(IF((VLOOKUP($E59,'Res&amp;Reablement Backsheet'!$D$5:$W$182,I$9,FALSE))="","",(VLOOKUP($E59,'Res&amp;Reablement Backsheet'!$D$5:$W$182,I$9,FALSE))),"")</f>
        <v>0.80392156862745101</v>
      </c>
      <c r="J59" s="241">
        <f t="shared" ca="1" si="4"/>
        <v>-1.0818120351588911E-2</v>
      </c>
      <c r="K59" s="241">
        <f t="shared" ca="1" si="5"/>
        <v>-3.9215686274509665E-3</v>
      </c>
    </row>
    <row r="60" spans="1:11">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3"/>
        <v>E10000003</v>
      </c>
      <c r="F60" s="29" t="str">
        <f ca="1">IF(E60="","",VLOOKUP(E60,'Org list'!$J$9:$K$636,2,0))</f>
        <v>Cambridgeshire</v>
      </c>
      <c r="G60" s="238">
        <f ca="1">IFERROR(IF((VLOOKUP($E60,'Res&amp;Reablement Backsheet'!$D$5:$W$182,G$9,FALSE))="","",(VLOOKUP($E60,'Res&amp;Reablement Backsheet'!$D$5:$W$182,G$9,FALSE))),"")</f>
        <v>0.71794871794871795</v>
      </c>
      <c r="H60" s="238">
        <f ca="1">IFERROR(IF((VLOOKUP($E60,'Res&amp;Reablement Backsheet'!$D$5:$W$182,H$9,FALSE))="","",(VLOOKUP($E60,'Res&amp;Reablement Backsheet'!$D$5:$W$182,H$9,FALSE))),"")</f>
        <v>0.82099999999999995</v>
      </c>
      <c r="I60" s="238">
        <f ca="1">IFERROR(IF((VLOOKUP($E60,'Res&amp;Reablement Backsheet'!$D$5:$W$182,I$9,FALSE))="","",(VLOOKUP($E60,'Res&amp;Reablement Backsheet'!$D$5:$W$182,I$9,FALSE))),"")</f>
        <v>0.73414634146341462</v>
      </c>
      <c r="J60" s="241">
        <f t="shared" ca="1" si="4"/>
        <v>-1.6197623514696669E-2</v>
      </c>
      <c r="K60" s="241">
        <f t="shared" ca="1" si="5"/>
        <v>8.6853658536585332E-2</v>
      </c>
    </row>
    <row r="61" spans="1:11">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3"/>
        <v>E09000007</v>
      </c>
      <c r="F61" s="29" t="str">
        <f ca="1">IF(E61="","",VLOOKUP(E61,'Org list'!$J$9:$K$636,2,0))</f>
        <v>Camden</v>
      </c>
      <c r="G61" s="238">
        <f ca="1">IFERROR(IF((VLOOKUP($E61,'Res&amp;Reablement Backsheet'!$D$5:$W$182,G$9,FALSE))="","",(VLOOKUP($E61,'Res&amp;Reablement Backsheet'!$D$5:$W$182,G$9,FALSE))),"")</f>
        <v>0.85593220338983056</v>
      </c>
      <c r="H61" s="238">
        <f ca="1">IFERROR(IF((VLOOKUP($E61,'Res&amp;Reablement Backsheet'!$D$5:$W$182,H$9,FALSE))="","",(VLOOKUP($E61,'Res&amp;Reablement Backsheet'!$D$5:$W$182,H$9,FALSE))),"")</f>
        <v>0.86086956521739133</v>
      </c>
      <c r="I61" s="238">
        <f ca="1">IFERROR(IF((VLOOKUP($E61,'Res&amp;Reablement Backsheet'!$D$5:$W$182,I$9,FALSE))="","",(VLOOKUP($E61,'Res&amp;Reablement Backsheet'!$D$5:$W$182,I$9,FALSE))),"")</f>
        <v>0.86206896551724133</v>
      </c>
      <c r="J61" s="241">
        <f t="shared" ca="1" si="4"/>
        <v>-6.1367621274107664E-3</v>
      </c>
      <c r="K61" s="241">
        <f t="shared" ca="1" si="5"/>
        <v>-1.1994002998499953E-3</v>
      </c>
    </row>
    <row r="62" spans="1:11">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3"/>
        <v>E06000056</v>
      </c>
      <c r="F62" s="29" t="str">
        <f ca="1">IF(E62="","",VLOOKUP(E62,'Org list'!$J$9:$K$636,2,0))</f>
        <v>Central Bedfordshire</v>
      </c>
      <c r="G62" s="238">
        <f ca="1">IFERROR(IF((VLOOKUP($E62,'Res&amp;Reablement Backsheet'!$D$5:$W$182,G$9,FALSE))="","",(VLOOKUP($E62,'Res&amp;Reablement Backsheet'!$D$5:$W$182,G$9,FALSE))),"")</f>
        <v>0.92537313432835822</v>
      </c>
      <c r="H62" s="238">
        <f ca="1">IFERROR(IF((VLOOKUP($E62,'Res&amp;Reablement Backsheet'!$D$5:$W$182,H$9,FALSE))="","",(VLOOKUP($E62,'Res&amp;Reablement Backsheet'!$D$5:$W$182,H$9,FALSE))),"")</f>
        <v>0.95522388059701491</v>
      </c>
      <c r="I62" s="238">
        <f ca="1">IFERROR(IF((VLOOKUP($E62,'Res&amp;Reablement Backsheet'!$D$5:$W$182,I$9,FALSE))="","",(VLOOKUP($E62,'Res&amp;Reablement Backsheet'!$D$5:$W$182,I$9,FALSE))),"")</f>
        <v>0.94666666666666666</v>
      </c>
      <c r="J62" s="241">
        <f t="shared" ca="1" si="4"/>
        <v>-2.1293532338308441E-2</v>
      </c>
      <c r="K62" s="241">
        <f t="shared" ca="1" si="5"/>
        <v>8.5572139303482508E-3</v>
      </c>
    </row>
    <row r="63" spans="1:11">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3"/>
        <v>E06000049</v>
      </c>
      <c r="F63" s="29" t="str">
        <f ca="1">IF(E63="","",VLOOKUP(E63,'Org list'!$J$9:$K$636,2,0))</f>
        <v>Cheshire East</v>
      </c>
      <c r="G63" s="238">
        <f ca="1">IFERROR(IF((VLOOKUP($E63,'Res&amp;Reablement Backsheet'!$D$5:$W$182,G$9,FALSE))="","",(VLOOKUP($E63,'Res&amp;Reablement Backsheet'!$D$5:$W$182,G$9,FALSE))),"")</f>
        <v>0.85440613026819923</v>
      </c>
      <c r="H63" s="238">
        <f ca="1">IFERROR(IF((VLOOKUP($E63,'Res&amp;Reablement Backsheet'!$D$5:$W$182,H$9,FALSE))="","",(VLOOKUP($E63,'Res&amp;Reablement Backsheet'!$D$5:$W$182,H$9,FALSE))),"")</f>
        <v>0.88414634146341464</v>
      </c>
      <c r="I63" s="238">
        <f ca="1">IFERROR(IF((VLOOKUP($E63,'Res&amp;Reablement Backsheet'!$D$5:$W$182,I$9,FALSE))="","",(VLOOKUP($E63,'Res&amp;Reablement Backsheet'!$D$5:$W$182,I$9,FALSE))),"")</f>
        <v>0.82325581395348835</v>
      </c>
      <c r="J63" s="241">
        <f t="shared" ca="1" si="4"/>
        <v>3.115031631471088E-2</v>
      </c>
      <c r="K63" s="241">
        <f t="shared" ca="1" si="5"/>
        <v>6.0890527509926295E-2</v>
      </c>
    </row>
    <row r="64" spans="1:11">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3"/>
        <v>E06000050</v>
      </c>
      <c r="F64" s="29" t="str">
        <f ca="1">IF(E64="","",VLOOKUP(E64,'Org list'!$J$9:$K$636,2,0))</f>
        <v>Cheshire West and Chester</v>
      </c>
      <c r="G64" s="238">
        <f ca="1">IFERROR(IF((VLOOKUP($E64,'Res&amp;Reablement Backsheet'!$D$5:$W$182,G$9,FALSE))="","",(VLOOKUP($E64,'Res&amp;Reablement Backsheet'!$D$5:$W$182,G$9,FALSE))),"")</f>
        <v>0.80272108843537415</v>
      </c>
      <c r="H64" s="238">
        <f ca="1">IFERROR(IF((VLOOKUP($E64,'Res&amp;Reablement Backsheet'!$D$5:$W$182,H$9,FALSE))="","",(VLOOKUP($E64,'Res&amp;Reablement Backsheet'!$D$5:$W$182,H$9,FALSE))),"")</f>
        <v>0.81818181818181823</v>
      </c>
      <c r="I64" s="238">
        <f ca="1">IFERROR(IF((VLOOKUP($E64,'Res&amp;Reablement Backsheet'!$D$5:$W$182,I$9,FALSE))="","",(VLOOKUP($E64,'Res&amp;Reablement Backsheet'!$D$5:$W$182,I$9,FALSE))),"")</f>
        <v>0.8</v>
      </c>
      <c r="J64" s="241">
        <f t="shared" ca="1" si="4"/>
        <v>2.7210884353741083E-3</v>
      </c>
      <c r="K64" s="241">
        <f t="shared" ca="1" si="5"/>
        <v>1.8181818181818188E-2</v>
      </c>
    </row>
    <row r="65" spans="1:1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3"/>
        <v>E09000001</v>
      </c>
      <c r="F65" s="29" t="str">
        <f ca="1">IF(E65="","",VLOOKUP(E65,'Org list'!$J$9:$K$636,2,0))</f>
        <v>City of London</v>
      </c>
      <c r="G65" s="238">
        <f ca="1">IFERROR(IF((VLOOKUP($E65,'Res&amp;Reablement Backsheet'!$D$5:$W$182,G$9,FALSE))="","",(VLOOKUP($E65,'Res&amp;Reablement Backsheet'!$D$5:$W$182,G$9,FALSE))),"")</f>
        <v>0.875</v>
      </c>
      <c r="H65" s="238">
        <f ca="1">IFERROR(IF((VLOOKUP($E65,'Res&amp;Reablement Backsheet'!$D$5:$W$182,H$9,FALSE))="","",(VLOOKUP($E65,'Res&amp;Reablement Backsheet'!$D$5:$W$182,H$9,FALSE))),"")</f>
        <v>0.85</v>
      </c>
      <c r="I65" s="238">
        <f ca="1">IFERROR(IF((VLOOKUP($E65,'Res&amp;Reablement Backsheet'!$D$5:$W$182,I$9,FALSE))="","",(VLOOKUP($E65,'Res&amp;Reablement Backsheet'!$D$5:$W$182,I$9,FALSE))),"")</f>
        <v>0.8</v>
      </c>
      <c r="J65" s="241">
        <f t="shared" ca="1" si="4"/>
        <v>7.4999999999999956E-2</v>
      </c>
      <c r="K65" s="241">
        <f t="shared" ca="1" si="5"/>
        <v>4.9999999999999933E-2</v>
      </c>
    </row>
    <row r="66" spans="1:1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3"/>
        <v>E06000052</v>
      </c>
      <c r="F66" s="29" t="str">
        <f ca="1">IF(E66="","",VLOOKUP(E66,'Org list'!$J$9:$K$636,2,0))</f>
        <v>Cornwall &amp; Scilly</v>
      </c>
      <c r="G66" s="238">
        <f ca="1">IFERROR(IF((VLOOKUP($E66,'Res&amp;Reablement Backsheet'!$D$5:$W$182,G$9,FALSE))="","",(VLOOKUP($E66,'Res&amp;Reablement Backsheet'!$D$5:$W$182,G$9,FALSE))),"")</f>
        <v>0.88142292490118579</v>
      </c>
      <c r="H66" s="238">
        <f ca="1">IFERROR(IF((VLOOKUP($E66,'Res&amp;Reablement Backsheet'!$D$5:$W$182,H$9,FALSE))="","",(VLOOKUP($E66,'Res&amp;Reablement Backsheet'!$D$5:$W$182,H$9,FALSE))),"")</f>
        <v>0.90106007067137805</v>
      </c>
      <c r="I66" s="238">
        <f ca="1">IFERROR(IF((VLOOKUP($E66,'Res&amp;Reablement Backsheet'!$D$5:$W$182,I$9,FALSE))="","",(VLOOKUP($E66,'Res&amp;Reablement Backsheet'!$D$5:$W$182,I$9,FALSE))),"")</f>
        <v>0.88697788697788693</v>
      </c>
      <c r="J66" s="241">
        <f t="shared" ca="1" si="4"/>
        <v>-5.5549620767011421E-3</v>
      </c>
      <c r="K66" s="241">
        <f t="shared" ca="1" si="5"/>
        <v>1.4082183693491124E-2</v>
      </c>
    </row>
    <row r="67" spans="1:1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3"/>
        <v>E06000047</v>
      </c>
      <c r="F67" s="29" t="str">
        <f ca="1">IF(E67="","",VLOOKUP(E67,'Org list'!$J$9:$K$636,2,0))</f>
        <v>County Durham</v>
      </c>
      <c r="G67" s="238">
        <f ca="1">IFERROR(IF((VLOOKUP($E67,'Res&amp;Reablement Backsheet'!$D$5:$W$182,G$9,FALSE))="","",(VLOOKUP($E67,'Res&amp;Reablement Backsheet'!$D$5:$W$182,G$9,FALSE))),"")</f>
        <v>0.8571428571428571</v>
      </c>
      <c r="H67" s="238">
        <f ca="1">IFERROR(IF((VLOOKUP($E67,'Res&amp;Reablement Backsheet'!$D$5:$W$182,H$9,FALSE))="","",(VLOOKUP($E67,'Res&amp;Reablement Backsheet'!$D$5:$W$182,H$9,FALSE))),"")</f>
        <v>0.86029411764705888</v>
      </c>
      <c r="I67" s="238">
        <f ca="1">IFERROR(IF((VLOOKUP($E67,'Res&amp;Reablement Backsheet'!$D$5:$W$182,I$9,FALSE))="","",(VLOOKUP($E67,'Res&amp;Reablement Backsheet'!$D$5:$W$182,I$9,FALSE))),"")</f>
        <v>0.88117283950617287</v>
      </c>
      <c r="J67" s="241">
        <f t="shared" ca="1" si="4"/>
        <v>-2.4029982363315772E-2</v>
      </c>
      <c r="K67" s="241">
        <f t="shared" ca="1" si="5"/>
        <v>-2.0878721859113991E-2</v>
      </c>
    </row>
    <row r="68" spans="1:1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3"/>
        <v>E08000026</v>
      </c>
      <c r="F68" s="29" t="str">
        <f ca="1">IF(E68="","",VLOOKUP(E68,'Org list'!$J$9:$K$636,2,0))</f>
        <v>Coventry</v>
      </c>
      <c r="G68" s="238">
        <f ca="1">IFERROR(IF((VLOOKUP($E68,'Res&amp;Reablement Backsheet'!$D$5:$W$182,G$9,FALSE))="","",(VLOOKUP($E68,'Res&amp;Reablement Backsheet'!$D$5:$W$182,G$9,FALSE))),"")</f>
        <v>0.80952380952380953</v>
      </c>
      <c r="H68" s="238">
        <f ca="1">IFERROR(IF((VLOOKUP($E68,'Res&amp;Reablement Backsheet'!$D$5:$W$182,H$9,FALSE))="","",(VLOOKUP($E68,'Res&amp;Reablement Backsheet'!$D$5:$W$182,H$9,FALSE))),"")</f>
        <v>0.8</v>
      </c>
      <c r="I68" s="238">
        <f ca="1">IFERROR(IF((VLOOKUP($E68,'Res&amp;Reablement Backsheet'!$D$5:$W$182,I$9,FALSE))="","",(VLOOKUP($E68,'Res&amp;Reablement Backsheet'!$D$5:$W$182,I$9,FALSE))),"")</f>
        <v>0.8515625</v>
      </c>
      <c r="J68" s="241">
        <f t="shared" ca="1" si="4"/>
        <v>-4.2038690476190466E-2</v>
      </c>
      <c r="K68" s="241">
        <f t="shared" ca="1" si="5"/>
        <v>-5.1562499999999956E-2</v>
      </c>
    </row>
    <row r="69" spans="1:1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3"/>
        <v>E09000008</v>
      </c>
      <c r="F69" s="29" t="str">
        <f ca="1">IF(E69="","",VLOOKUP(E69,'Org list'!$J$9:$K$636,2,0))</f>
        <v>Croydon</v>
      </c>
      <c r="G69" s="238">
        <f ca="1">IFERROR(IF((VLOOKUP($E69,'Res&amp;Reablement Backsheet'!$D$5:$W$182,G$9,FALSE))="","",(VLOOKUP($E69,'Res&amp;Reablement Backsheet'!$D$5:$W$182,G$9,FALSE))),"")</f>
        <v>0.84684684684684686</v>
      </c>
      <c r="H69" s="238">
        <f ca="1">IFERROR(IF((VLOOKUP($E69,'Res&amp;Reablement Backsheet'!$D$5:$W$182,H$9,FALSE))="","",(VLOOKUP($E69,'Res&amp;Reablement Backsheet'!$D$5:$W$182,H$9,FALSE))),"")</f>
        <v>0.88</v>
      </c>
      <c r="I69" s="238">
        <f ca="1">IFERROR(IF((VLOOKUP($E69,'Res&amp;Reablement Backsheet'!$D$5:$W$182,I$9,FALSE))="","",(VLOOKUP($E69,'Res&amp;Reablement Backsheet'!$D$5:$W$182,I$9,FALSE))),"")</f>
        <v>0.91275167785234901</v>
      </c>
      <c r="J69" s="241">
        <f t="shared" ca="1" si="4"/>
        <v>-6.5904831005502151E-2</v>
      </c>
      <c r="K69" s="241">
        <f t="shared" ca="1" si="5"/>
        <v>-3.2751677852349004E-2</v>
      </c>
    </row>
    <row r="70" spans="1:1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3"/>
        <v>E10000006</v>
      </c>
      <c r="F70" s="29" t="str">
        <f ca="1">IF(E70="","",VLOOKUP(E70,'Org list'!$J$9:$K$636,2,0))</f>
        <v>Cumbria</v>
      </c>
      <c r="G70" s="238">
        <f ca="1">IFERROR(IF((VLOOKUP($E70,'Res&amp;Reablement Backsheet'!$D$5:$W$182,G$9,FALSE))="","",(VLOOKUP($E70,'Res&amp;Reablement Backsheet'!$D$5:$W$182,G$9,FALSE))),"")</f>
        <v>0.85633802816901405</v>
      </c>
      <c r="H70" s="238">
        <f ca="1">IFERROR(IF((VLOOKUP($E70,'Res&amp;Reablement Backsheet'!$D$5:$W$182,H$9,FALSE))="","",(VLOOKUP($E70,'Res&amp;Reablement Backsheet'!$D$5:$W$182,H$9,FALSE))),"")</f>
        <v>0.91078838174273857</v>
      </c>
      <c r="I70" s="238">
        <f ca="1">IFERROR(IF((VLOOKUP($E70,'Res&amp;Reablement Backsheet'!$D$5:$W$182,I$9,FALSE))="","",(VLOOKUP($E70,'Res&amp;Reablement Backsheet'!$D$5:$W$182,I$9,FALSE))),"")</f>
        <v>0.84976525821596249</v>
      </c>
      <c r="J70" s="241">
        <f t="shared" ca="1" si="4"/>
        <v>6.5727699530515604E-3</v>
      </c>
      <c r="K70" s="241">
        <f t="shared" ca="1" si="5"/>
        <v>6.102312352677608E-2</v>
      </c>
    </row>
    <row r="71" spans="1:1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3"/>
        <v>E06000005</v>
      </c>
      <c r="F71" s="29" t="str">
        <f ca="1">IF(E71="","",VLOOKUP(E71,'Org list'!$J$9:$K$636,2,0))</f>
        <v>Darlington</v>
      </c>
      <c r="G71" s="238">
        <f ca="1">IFERROR(IF((VLOOKUP($E71,'Res&amp;Reablement Backsheet'!$D$5:$W$182,G$9,FALSE))="","",(VLOOKUP($E71,'Res&amp;Reablement Backsheet'!$D$5:$W$182,G$9,FALSE))),"")</f>
        <v>0.76704545454545459</v>
      </c>
      <c r="H71" s="238">
        <f ca="1">IFERROR(IF((VLOOKUP($E71,'Res&amp;Reablement Backsheet'!$D$5:$W$182,H$9,FALSE))="","",(VLOOKUP($E71,'Res&amp;Reablement Backsheet'!$D$5:$W$182,H$9,FALSE))),"")</f>
        <v>0.8</v>
      </c>
      <c r="I71" s="238">
        <f ca="1">IFERROR(IF((VLOOKUP($E71,'Res&amp;Reablement Backsheet'!$D$5:$W$182,I$9,FALSE))="","",(VLOOKUP($E71,'Res&amp;Reablement Backsheet'!$D$5:$W$182,I$9,FALSE))),"")</f>
        <v>0.77333333333333332</v>
      </c>
      <c r="J71" s="241">
        <f t="shared" ca="1" si="4"/>
        <v>-6.2878787878787312E-3</v>
      </c>
      <c r="K71" s="241">
        <f t="shared" ca="1" si="5"/>
        <v>2.6666666666666727E-2</v>
      </c>
    </row>
    <row r="72" spans="1:1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3"/>
        <v>E06000015</v>
      </c>
      <c r="F72" s="29" t="str">
        <f ca="1">IF(E72="","",VLOOKUP(E72,'Org list'!$J$9:$K$636,2,0))</f>
        <v>Derby</v>
      </c>
      <c r="G72" s="238">
        <f ca="1">IFERROR(IF((VLOOKUP($E72,'Res&amp;Reablement Backsheet'!$D$5:$W$182,G$9,FALSE))="","",(VLOOKUP($E72,'Res&amp;Reablement Backsheet'!$D$5:$W$182,G$9,FALSE))),"")</f>
        <v>0.89528795811518325</v>
      </c>
      <c r="H72" s="238">
        <f ca="1">IFERROR(IF((VLOOKUP($E72,'Res&amp;Reablement Backsheet'!$D$5:$W$182,H$9,FALSE))="","",(VLOOKUP($E72,'Res&amp;Reablement Backsheet'!$D$5:$W$182,H$9,FALSE))),"")</f>
        <v>0.9</v>
      </c>
      <c r="I72" s="238">
        <f ca="1">IFERROR(IF((VLOOKUP($E72,'Res&amp;Reablement Backsheet'!$D$5:$W$182,I$9,FALSE))="","",(VLOOKUP($E72,'Res&amp;Reablement Backsheet'!$D$5:$W$182,I$9,FALSE))),"")</f>
        <v>0.88888888888888884</v>
      </c>
      <c r="J72" s="241">
        <f t="shared" ca="1" si="4"/>
        <v>6.3990692262944071E-3</v>
      </c>
      <c r="K72" s="241">
        <f t="shared" ca="1" si="5"/>
        <v>1.1111111111111183E-2</v>
      </c>
    </row>
    <row r="73" spans="1:1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3"/>
        <v>E10000007</v>
      </c>
      <c r="F73" s="29" t="str">
        <f ca="1">IF(E73="","",VLOOKUP(E73,'Org list'!$J$9:$K$636,2,0))</f>
        <v>Derbyshire</v>
      </c>
      <c r="G73" s="238">
        <f ca="1">IFERROR(IF((VLOOKUP($E73,'Res&amp;Reablement Backsheet'!$D$5:$W$182,G$9,FALSE))="","",(VLOOKUP($E73,'Res&amp;Reablement Backsheet'!$D$5:$W$182,G$9,FALSE))),"")</f>
        <v>0.77024070021881841</v>
      </c>
      <c r="H73" s="238">
        <f ca="1">IFERROR(IF((VLOOKUP($E73,'Res&amp;Reablement Backsheet'!$D$5:$W$182,H$9,FALSE))="","",(VLOOKUP($E73,'Res&amp;Reablement Backsheet'!$D$5:$W$182,H$9,FALSE))),"")</f>
        <v>0.85339168490153172</v>
      </c>
      <c r="I73" s="238">
        <f ca="1">IFERROR(IF((VLOOKUP($E73,'Res&amp;Reablement Backsheet'!$D$5:$W$182,I$9,FALSE))="","",(VLOOKUP($E73,'Res&amp;Reablement Backsheet'!$D$5:$W$182,I$9,FALSE))),"")</f>
        <v>0.83231707317073167</v>
      </c>
      <c r="J73" s="241">
        <f t="shared" ca="1" si="4"/>
        <v>-6.2076372951913261E-2</v>
      </c>
      <c r="K73" s="241">
        <f t="shared" ca="1" si="5"/>
        <v>2.1074611730800052E-2</v>
      </c>
    </row>
    <row r="74" spans="1:1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3"/>
        <v>E10000008</v>
      </c>
      <c r="F74" s="29" t="str">
        <f ca="1">IF(E74="","",VLOOKUP(E74,'Org list'!$J$9:$K$636,2,0))</f>
        <v>Devon</v>
      </c>
      <c r="G74" s="238">
        <f ca="1">IFERROR(IF((VLOOKUP($E74,'Res&amp;Reablement Backsheet'!$D$5:$W$182,G$9,FALSE))="","",(VLOOKUP($E74,'Res&amp;Reablement Backsheet'!$D$5:$W$182,G$9,FALSE))),"")</f>
        <v>0.87087912087912089</v>
      </c>
      <c r="H74" s="238">
        <f ca="1">IFERROR(IF((VLOOKUP($E74,'Res&amp;Reablement Backsheet'!$D$5:$W$182,H$9,FALSE))="","",(VLOOKUP($E74,'Res&amp;Reablement Backsheet'!$D$5:$W$182,H$9,FALSE))),"")</f>
        <v>0.815242494226328</v>
      </c>
      <c r="I74" s="238">
        <f ca="1">IFERROR(IF((VLOOKUP($E74,'Res&amp;Reablement Backsheet'!$D$5:$W$182,I$9,FALSE))="","",(VLOOKUP($E74,'Res&amp;Reablement Backsheet'!$D$5:$W$182,I$9,FALSE))),"")</f>
        <v>0.86804123711340209</v>
      </c>
      <c r="J74" s="241">
        <f t="shared" ca="1" si="4"/>
        <v>2.8378837657188072E-3</v>
      </c>
      <c r="K74" s="241">
        <f t="shared" ca="1" si="5"/>
        <v>-5.279874288707409E-2</v>
      </c>
    </row>
    <row r="75" spans="1:1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3"/>
        <v>E08000017</v>
      </c>
      <c r="F75" s="29" t="str">
        <f ca="1">IF(E75="","",VLOOKUP(E75,'Org list'!$J$9:$K$636,2,0))</f>
        <v>Doncaster</v>
      </c>
      <c r="G75" s="238">
        <f ca="1">IFERROR(IF((VLOOKUP($E75,'Res&amp;Reablement Backsheet'!$D$5:$W$182,G$9,FALSE))="","",(VLOOKUP($E75,'Res&amp;Reablement Backsheet'!$D$5:$W$182,G$9,FALSE))),"")</f>
        <v>0.81871345029239762</v>
      </c>
      <c r="H75" s="238">
        <f ca="1">IFERROR(IF((VLOOKUP($E75,'Res&amp;Reablement Backsheet'!$D$5:$W$182,H$9,FALSE))="","",(VLOOKUP($E75,'Res&amp;Reablement Backsheet'!$D$5:$W$182,H$9,FALSE))),"")</f>
        <v>0.83676470588235297</v>
      </c>
      <c r="I75" s="238">
        <f ca="1">IFERROR(IF((VLOOKUP($E75,'Res&amp;Reablement Backsheet'!$D$5:$W$182,I$9,FALSE))="","",(VLOOKUP($E75,'Res&amp;Reablement Backsheet'!$D$5:$W$182,I$9,FALSE))),"")</f>
        <v>0.81818181818181823</v>
      </c>
      <c r="J75" s="241">
        <f t="shared" ca="1" si="4"/>
        <v>5.3163211057938309E-4</v>
      </c>
      <c r="K75" s="241">
        <f t="shared" ca="1" si="5"/>
        <v>1.8582887700534734E-2</v>
      </c>
    </row>
    <row r="76" spans="1:1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ref="E76:E107" ca="1" si="6">IF($A76&gt;$N$5-1,"",INDIRECT("'Comms by AT'!D"&amp;$A76+$N$4))</f>
        <v>E10000009</v>
      </c>
      <c r="F76" s="29" t="str">
        <f ca="1">IF(E76="","",VLOOKUP(E76,'Org list'!$J$9:$K$636,2,0))</f>
        <v>Dorset</v>
      </c>
      <c r="G76" s="238">
        <f ca="1">IFERROR(IF((VLOOKUP($E76,'Res&amp;Reablement Backsheet'!$D$5:$W$182,G$9,FALSE))="","",(VLOOKUP($E76,'Res&amp;Reablement Backsheet'!$D$5:$W$182,G$9,FALSE))),"")</f>
        <v>0.86529680365296802</v>
      </c>
      <c r="H76" s="238">
        <f ca="1">IFERROR(IF((VLOOKUP($E76,'Res&amp;Reablement Backsheet'!$D$5:$W$182,H$9,FALSE))="","",(VLOOKUP($E76,'Res&amp;Reablement Backsheet'!$D$5:$W$182,H$9,FALSE))),"")</f>
        <v>0.88981481481481484</v>
      </c>
      <c r="I76" s="238">
        <f ca="1">IFERROR(IF((VLOOKUP($E76,'Res&amp;Reablement Backsheet'!$D$5:$W$182,I$9,FALSE))="","",(VLOOKUP($E76,'Res&amp;Reablement Backsheet'!$D$5:$W$182,I$9,FALSE))),"")</f>
        <v>0.77456647398843925</v>
      </c>
      <c r="J76" s="241">
        <f t="shared" ref="J76:J107" ca="1" si="7">IFERROR(IF(I76=0,"",(G76-I76)),"")</f>
        <v>9.0730329664528764E-2</v>
      </c>
      <c r="K76" s="241">
        <f t="shared" ref="K76:K107" ca="1" si="8">IFERROR(IF(I76=0,"",(H76-I76)),"")</f>
        <v>0.11524834082637558</v>
      </c>
    </row>
    <row r="77" spans="1:1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6"/>
        <v>E08000027</v>
      </c>
      <c r="F77" s="29" t="str">
        <f ca="1">IF(E77="","",VLOOKUP(E77,'Org list'!$J$9:$K$636,2,0))</f>
        <v>Dudley</v>
      </c>
      <c r="G77" s="238">
        <f ca="1">IFERROR(IF((VLOOKUP($E77,'Res&amp;Reablement Backsheet'!$D$5:$W$182,G$9,FALSE))="","",(VLOOKUP($E77,'Res&amp;Reablement Backsheet'!$D$5:$W$182,G$9,FALSE))),"")</f>
        <v>0.80769230769230771</v>
      </c>
      <c r="H77" s="238">
        <f ca="1">IFERROR(IF((VLOOKUP($E77,'Res&amp;Reablement Backsheet'!$D$5:$W$182,H$9,FALSE))="","",(VLOOKUP($E77,'Res&amp;Reablement Backsheet'!$D$5:$W$182,H$9,FALSE))),"")</f>
        <v>0.89</v>
      </c>
      <c r="I77" s="238">
        <f ca="1">IFERROR(IF((VLOOKUP($E77,'Res&amp;Reablement Backsheet'!$D$5:$W$182,I$9,FALSE))="","",(VLOOKUP($E77,'Res&amp;Reablement Backsheet'!$D$5:$W$182,I$9,FALSE))),"")</f>
        <v>0.86301369863013699</v>
      </c>
      <c r="J77" s="241">
        <f t="shared" ca="1" si="7"/>
        <v>-5.5321390937829285E-2</v>
      </c>
      <c r="K77" s="241">
        <f t="shared" ca="1" si="8"/>
        <v>2.6986301369863019E-2</v>
      </c>
    </row>
    <row r="78" spans="1:1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6"/>
        <v>E09000009</v>
      </c>
      <c r="F78" s="29" t="str">
        <f ca="1">IF(E78="","",VLOOKUP(E78,'Org list'!$J$9:$K$636,2,0))</f>
        <v>Ealing</v>
      </c>
      <c r="G78" s="238">
        <f ca="1">IFERROR(IF((VLOOKUP($E78,'Res&amp;Reablement Backsheet'!$D$5:$W$182,G$9,FALSE))="","",(VLOOKUP($E78,'Res&amp;Reablement Backsheet'!$D$5:$W$182,G$9,FALSE))),"")</f>
        <v>0.93859649122807021</v>
      </c>
      <c r="H78" s="238">
        <f ca="1">IFERROR(IF((VLOOKUP($E78,'Res&amp;Reablement Backsheet'!$D$5:$W$182,H$9,FALSE))="","",(VLOOKUP($E78,'Res&amp;Reablement Backsheet'!$D$5:$W$182,H$9,FALSE))),"")</f>
        <v>0.93333333333333335</v>
      </c>
      <c r="I78" s="238">
        <f ca="1">IFERROR(IF((VLOOKUP($E78,'Res&amp;Reablement Backsheet'!$D$5:$W$182,I$9,FALSE))="","",(VLOOKUP($E78,'Res&amp;Reablement Backsheet'!$D$5:$W$182,I$9,FALSE))),"")</f>
        <v>0.94270833333333337</v>
      </c>
      <c r="J78" s="241">
        <f t="shared" ca="1" si="7"/>
        <v>-4.1118421052631637E-3</v>
      </c>
      <c r="K78" s="241">
        <f t="shared" ca="1" si="8"/>
        <v>-9.3750000000000222E-3</v>
      </c>
    </row>
    <row r="79" spans="1:1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6"/>
        <v>E06000011</v>
      </c>
      <c r="F79" s="29" t="str">
        <f ca="1">IF(E79="","",VLOOKUP(E79,'Org list'!$J$9:$K$636,2,0))</f>
        <v>East Riding of Yorkshire</v>
      </c>
      <c r="G79" s="238">
        <f ca="1">IFERROR(IF((VLOOKUP($E79,'Res&amp;Reablement Backsheet'!$D$5:$W$182,G$9,FALSE))="","",(VLOOKUP($E79,'Res&amp;Reablement Backsheet'!$D$5:$W$182,G$9,FALSE))),"")</f>
        <v>0.85576923076923073</v>
      </c>
      <c r="H79" s="238">
        <f ca="1">IFERROR(IF((VLOOKUP($E79,'Res&amp;Reablement Backsheet'!$D$5:$W$182,H$9,FALSE))="","",(VLOOKUP($E79,'Res&amp;Reablement Backsheet'!$D$5:$W$182,H$9,FALSE))),"")</f>
        <v>0.75862068965517238</v>
      </c>
      <c r="I79" s="238">
        <f ca="1">IFERROR(IF((VLOOKUP($E79,'Res&amp;Reablement Backsheet'!$D$5:$W$182,I$9,FALSE))="","",(VLOOKUP($E79,'Res&amp;Reablement Backsheet'!$D$5:$W$182,I$9,FALSE))),"")</f>
        <v>0.76020408163265307</v>
      </c>
      <c r="J79" s="241">
        <f t="shared" ca="1" si="7"/>
        <v>9.5565149136577654E-2</v>
      </c>
      <c r="K79" s="241">
        <f t="shared" ca="1" si="8"/>
        <v>-1.583391977480697E-3</v>
      </c>
    </row>
    <row r="80" spans="1:1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6"/>
        <v>E10000011</v>
      </c>
      <c r="F80" s="29" t="str">
        <f ca="1">IF(E80="","",VLOOKUP(E80,'Org list'!$J$9:$K$636,2,0))</f>
        <v>East Sussex</v>
      </c>
      <c r="G80" s="238">
        <f ca="1">IFERROR(IF((VLOOKUP($E80,'Res&amp;Reablement Backsheet'!$D$5:$W$182,G$9,FALSE))="","",(VLOOKUP($E80,'Res&amp;Reablement Backsheet'!$D$5:$W$182,G$9,FALSE))),"")</f>
        <v>0.91699604743083007</v>
      </c>
      <c r="H80" s="238">
        <f ca="1">IFERROR(IF((VLOOKUP($E80,'Res&amp;Reablement Backsheet'!$D$5:$W$182,H$9,FALSE))="","",(VLOOKUP($E80,'Res&amp;Reablement Backsheet'!$D$5:$W$182,H$9,FALSE))),"")</f>
        <v>0.90118577075098816</v>
      </c>
      <c r="I80" s="238">
        <f ca="1">IFERROR(IF((VLOOKUP($E80,'Res&amp;Reablement Backsheet'!$D$5:$W$182,I$9,FALSE))="","",(VLOOKUP($E80,'Res&amp;Reablement Backsheet'!$D$5:$W$182,I$9,FALSE))),"")</f>
        <v>0.90508474576271192</v>
      </c>
      <c r="J80" s="241">
        <f t="shared" ca="1" si="7"/>
        <v>1.1911301668118157E-2</v>
      </c>
      <c r="K80" s="241">
        <f t="shared" ca="1" si="8"/>
        <v>-3.8989750117237598E-3</v>
      </c>
    </row>
    <row r="81" spans="1:11">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6"/>
        <v>E09000010</v>
      </c>
      <c r="F81" s="29" t="str">
        <f ca="1">IF(E81="","",VLOOKUP(E81,'Org list'!$J$9:$K$636,2,0))</f>
        <v>Enfield</v>
      </c>
      <c r="G81" s="238">
        <f ca="1">IFERROR(IF((VLOOKUP($E81,'Res&amp;Reablement Backsheet'!$D$5:$W$182,G$9,FALSE))="","",(VLOOKUP($E81,'Res&amp;Reablement Backsheet'!$D$5:$W$182,G$9,FALSE))),"")</f>
        <v>0.72941176470588232</v>
      </c>
      <c r="H81" s="238">
        <f ca="1">IFERROR(IF((VLOOKUP($E81,'Res&amp;Reablement Backsheet'!$D$5:$W$182,H$9,FALSE))="","",(VLOOKUP($E81,'Res&amp;Reablement Backsheet'!$D$5:$W$182,H$9,FALSE))),"")</f>
        <v>0.88214285714285712</v>
      </c>
      <c r="I81" s="238">
        <f ca="1">IFERROR(IF((VLOOKUP($E81,'Res&amp;Reablement Backsheet'!$D$5:$W$182,I$9,FALSE))="","",(VLOOKUP($E81,'Res&amp;Reablement Backsheet'!$D$5:$W$182,I$9,FALSE))),"")</f>
        <v>0.86915887850467288</v>
      </c>
      <c r="J81" s="241">
        <f t="shared" ca="1" si="7"/>
        <v>-0.13974711379879057</v>
      </c>
      <c r="K81" s="241">
        <f t="shared" ca="1" si="8"/>
        <v>1.2983978638184235E-2</v>
      </c>
    </row>
    <row r="82" spans="1:11">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6"/>
        <v>E10000012</v>
      </c>
      <c r="F82" s="29" t="str">
        <f ca="1">IF(E82="","",VLOOKUP(E82,'Org list'!$J$9:$K$636,2,0))</f>
        <v>Essex</v>
      </c>
      <c r="G82" s="238">
        <f ca="1">IFERROR(IF((VLOOKUP($E82,'Res&amp;Reablement Backsheet'!$D$5:$W$182,G$9,FALSE))="","",(VLOOKUP($E82,'Res&amp;Reablement Backsheet'!$D$5:$W$182,G$9,FALSE))),"")</f>
        <v>0.80660377358490565</v>
      </c>
      <c r="H82" s="238">
        <f ca="1">IFERROR(IF((VLOOKUP($E82,'Res&amp;Reablement Backsheet'!$D$5:$W$182,H$9,FALSE))="","",(VLOOKUP($E82,'Res&amp;Reablement Backsheet'!$D$5:$W$182,H$9,FALSE))),"")</f>
        <v>0.82051282051282048</v>
      </c>
      <c r="I82" s="238">
        <f ca="1">IFERROR(IF((VLOOKUP($E82,'Res&amp;Reablement Backsheet'!$D$5:$W$182,I$9,FALSE))="","",(VLOOKUP($E82,'Res&amp;Reablement Backsheet'!$D$5:$W$182,I$9,FALSE))),"")</f>
        <v>0.81238938053097343</v>
      </c>
      <c r="J82" s="241">
        <f t="shared" ca="1" si="7"/>
        <v>-5.7856069460677784E-3</v>
      </c>
      <c r="K82" s="241">
        <f t="shared" ca="1" si="8"/>
        <v>8.1234399818470582E-3</v>
      </c>
    </row>
    <row r="83" spans="1:11">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6"/>
        <v>E08000037</v>
      </c>
      <c r="F83" s="29" t="str">
        <f ca="1">IF(E83="","",VLOOKUP(E83,'Org list'!$J$9:$K$636,2,0))</f>
        <v>Gateshead</v>
      </c>
      <c r="G83" s="238">
        <f ca="1">IFERROR(IF((VLOOKUP($E83,'Res&amp;Reablement Backsheet'!$D$5:$W$182,G$9,FALSE))="","",(VLOOKUP($E83,'Res&amp;Reablement Backsheet'!$D$5:$W$182,G$9,FALSE))),"")</f>
        <v>0.85581395348837208</v>
      </c>
      <c r="H83" s="238">
        <f ca="1">IFERROR(IF((VLOOKUP($E83,'Res&amp;Reablement Backsheet'!$D$5:$W$182,H$9,FALSE))="","",(VLOOKUP($E83,'Res&amp;Reablement Backsheet'!$D$5:$W$182,H$9,FALSE))),"")</f>
        <v>0.875</v>
      </c>
      <c r="I83" s="238">
        <f ca="1">IFERROR(IF((VLOOKUP($E83,'Res&amp;Reablement Backsheet'!$D$5:$W$182,I$9,FALSE))="","",(VLOOKUP($E83,'Res&amp;Reablement Backsheet'!$D$5:$W$182,I$9,FALSE))),"")</f>
        <v>0.80769230769230771</v>
      </c>
      <c r="J83" s="241">
        <f t="shared" ca="1" si="7"/>
        <v>4.8121645796064372E-2</v>
      </c>
      <c r="K83" s="241">
        <f t="shared" ca="1" si="8"/>
        <v>6.7307692307692291E-2</v>
      </c>
    </row>
    <row r="84" spans="1:11">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6"/>
        <v>E10000013</v>
      </c>
      <c r="F84" s="29" t="str">
        <f ca="1">IF(E84="","",VLOOKUP(E84,'Org list'!$J$9:$K$636,2,0))</f>
        <v>Gloucestershire</v>
      </c>
      <c r="G84" s="238">
        <f ca="1">IFERROR(IF((VLOOKUP($E84,'Res&amp;Reablement Backsheet'!$D$5:$W$182,G$9,FALSE))="","",(VLOOKUP($E84,'Res&amp;Reablement Backsheet'!$D$5:$W$182,G$9,FALSE))),"")</f>
        <v>0.81448763250883394</v>
      </c>
      <c r="H84" s="238">
        <f ca="1">IFERROR(IF((VLOOKUP($E84,'Res&amp;Reablement Backsheet'!$D$5:$W$182,H$9,FALSE))="","",(VLOOKUP($E84,'Res&amp;Reablement Backsheet'!$D$5:$W$182,H$9,FALSE))),"")</f>
        <v>0.78815080789946135</v>
      </c>
      <c r="I84" s="238">
        <f ca="1">IFERROR(IF((VLOOKUP($E84,'Res&amp;Reablement Backsheet'!$D$5:$W$182,I$9,FALSE))="","",(VLOOKUP($E84,'Res&amp;Reablement Backsheet'!$D$5:$W$182,I$9,FALSE))),"")</f>
        <v>0.8183807439824945</v>
      </c>
      <c r="J84" s="241">
        <f t="shared" ca="1" si="7"/>
        <v>-3.8931114736605599E-3</v>
      </c>
      <c r="K84" s="241">
        <f t="shared" ca="1" si="8"/>
        <v>-3.0229936083033149E-2</v>
      </c>
    </row>
    <row r="85" spans="1:11">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6"/>
        <v>E09000011</v>
      </c>
      <c r="F85" s="29" t="str">
        <f ca="1">IF(E85="","",VLOOKUP(E85,'Org list'!$J$9:$K$636,2,0))</f>
        <v>Greenwich</v>
      </c>
      <c r="G85" s="238">
        <f ca="1">IFERROR(IF((VLOOKUP($E85,'Res&amp;Reablement Backsheet'!$D$5:$W$182,G$9,FALSE))="","",(VLOOKUP($E85,'Res&amp;Reablement Backsheet'!$D$5:$W$182,G$9,FALSE))),"")</f>
        <v>0.80434782608695654</v>
      </c>
      <c r="H85" s="238">
        <f ca="1">IFERROR(IF((VLOOKUP($E85,'Res&amp;Reablement Backsheet'!$D$5:$W$182,H$9,FALSE))="","",(VLOOKUP($E85,'Res&amp;Reablement Backsheet'!$D$5:$W$182,H$9,FALSE))),"")</f>
        <v>0.83056478405315615</v>
      </c>
      <c r="I85" s="238">
        <f ca="1">IFERROR(IF((VLOOKUP($E85,'Res&amp;Reablement Backsheet'!$D$5:$W$182,I$9,FALSE))="","",(VLOOKUP($E85,'Res&amp;Reablement Backsheet'!$D$5:$W$182,I$9,FALSE))),"")</f>
        <v>0.81531531531531531</v>
      </c>
      <c r="J85" s="241">
        <f t="shared" ca="1" si="7"/>
        <v>-1.0967489228358773E-2</v>
      </c>
      <c r="K85" s="241">
        <f t="shared" ca="1" si="8"/>
        <v>1.5249468737840832E-2</v>
      </c>
    </row>
    <row r="86" spans="1:11">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6"/>
        <v>E09000012</v>
      </c>
      <c r="F86" s="29" t="str">
        <f ca="1">IF(E86="","",VLOOKUP(E86,'Org list'!$J$9:$K$636,2,0))</f>
        <v>Hackney</v>
      </c>
      <c r="G86" s="238">
        <f ca="1">IFERROR(IF((VLOOKUP($E86,'Res&amp;Reablement Backsheet'!$D$5:$W$182,G$9,FALSE))="","",(VLOOKUP($E86,'Res&amp;Reablement Backsheet'!$D$5:$W$182,G$9,FALSE))),"")</f>
        <v>0.92700729927007297</v>
      </c>
      <c r="H86" s="238">
        <f ca="1">IFERROR(IF((VLOOKUP($E86,'Res&amp;Reablement Backsheet'!$D$5:$W$182,H$9,FALSE))="","",(VLOOKUP($E86,'Res&amp;Reablement Backsheet'!$D$5:$W$182,H$9,FALSE))),"")</f>
        <v>0.91187739463601536</v>
      </c>
      <c r="I86" s="238">
        <f ca="1">IFERROR(IF((VLOOKUP($E86,'Res&amp;Reablement Backsheet'!$D$5:$W$182,I$9,FALSE))="","",(VLOOKUP($E86,'Res&amp;Reablement Backsheet'!$D$5:$W$182,I$9,FALSE))),"")</f>
        <v>0.87982832618025753</v>
      </c>
      <c r="J86" s="241">
        <f t="shared" ca="1" si="7"/>
        <v>4.7178973089815446E-2</v>
      </c>
      <c r="K86" s="241">
        <f t="shared" ca="1" si="8"/>
        <v>3.2049068455757834E-2</v>
      </c>
    </row>
    <row r="87" spans="1:11">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6"/>
        <v>E06000006</v>
      </c>
      <c r="F87" s="29" t="str">
        <f ca="1">IF(E87="","",VLOOKUP(E87,'Org list'!$J$9:$K$636,2,0))</f>
        <v>Halton</v>
      </c>
      <c r="G87" s="238">
        <f ca="1">IFERROR(IF((VLOOKUP($E87,'Res&amp;Reablement Backsheet'!$D$5:$W$182,G$9,FALSE))="","",(VLOOKUP($E87,'Res&amp;Reablement Backsheet'!$D$5:$W$182,G$9,FALSE))),"")</f>
        <v>0.6330275229357798</v>
      </c>
      <c r="H87" s="238">
        <f ca="1">IFERROR(IF((VLOOKUP($E87,'Res&amp;Reablement Backsheet'!$D$5:$W$182,H$9,FALSE))="","",(VLOOKUP($E87,'Res&amp;Reablement Backsheet'!$D$5:$W$182,H$9,FALSE))),"")</f>
        <v>0.65088757396449703</v>
      </c>
      <c r="I87" s="238">
        <f ca="1">IFERROR(IF((VLOOKUP($E87,'Res&amp;Reablement Backsheet'!$D$5:$W$182,I$9,FALSE))="","",(VLOOKUP($E87,'Res&amp;Reablement Backsheet'!$D$5:$W$182,I$9,FALSE))),"")</f>
        <v>0.62121212121212122</v>
      </c>
      <c r="J87" s="241">
        <f t="shared" ca="1" si="7"/>
        <v>1.1815401723658581E-2</v>
      </c>
      <c r="K87" s="241">
        <f t="shared" ca="1" si="8"/>
        <v>2.9675452752375819E-2</v>
      </c>
    </row>
    <row r="88" spans="1:11">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6"/>
        <v>E09000013</v>
      </c>
      <c r="F88" s="29" t="str">
        <f ca="1">IF(E88="","",VLOOKUP(E88,'Org list'!$J$9:$K$636,2,0))</f>
        <v>Hammersmith and Fulham</v>
      </c>
      <c r="G88" s="238">
        <f ca="1">IFERROR(IF((VLOOKUP($E88,'Res&amp;Reablement Backsheet'!$D$5:$W$182,G$9,FALSE))="","",(VLOOKUP($E88,'Res&amp;Reablement Backsheet'!$D$5:$W$182,G$9,FALSE))),"")</f>
        <v>0.89230769230769236</v>
      </c>
      <c r="H88" s="238">
        <f ca="1">IFERROR(IF((VLOOKUP($E88,'Res&amp;Reablement Backsheet'!$D$5:$W$182,H$9,FALSE))="","",(VLOOKUP($E88,'Res&amp;Reablement Backsheet'!$D$5:$W$182,H$9,FALSE))),"")</f>
        <v>0.8971631205673759</v>
      </c>
      <c r="I88" s="238">
        <f ca="1">IFERROR(IF((VLOOKUP($E88,'Res&amp;Reablement Backsheet'!$D$5:$W$182,I$9,FALSE))="","",(VLOOKUP($E88,'Res&amp;Reablement Backsheet'!$D$5:$W$182,I$9,FALSE))),"")</f>
        <v>0.89344262295081966</v>
      </c>
      <c r="J88" s="241">
        <f t="shared" ca="1" si="7"/>
        <v>-1.1349306431273076E-3</v>
      </c>
      <c r="K88" s="241">
        <f t="shared" ca="1" si="8"/>
        <v>3.7204976165562398E-3</v>
      </c>
    </row>
    <row r="89" spans="1:11">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6"/>
        <v>E10000014</v>
      </c>
      <c r="F89" s="29" t="str">
        <f ca="1">IF(E89="","",VLOOKUP(E89,'Org list'!$J$9:$K$636,2,0))</f>
        <v>Hampshire</v>
      </c>
      <c r="G89" s="238">
        <f ca="1">IFERROR(IF((VLOOKUP($E89,'Res&amp;Reablement Backsheet'!$D$5:$W$182,G$9,FALSE))="","",(VLOOKUP($E89,'Res&amp;Reablement Backsheet'!$D$5:$W$182,G$9,FALSE))),"")</f>
        <v>0.80745341614906829</v>
      </c>
      <c r="H89" s="238">
        <f ca="1">IFERROR(IF((VLOOKUP($E89,'Res&amp;Reablement Backsheet'!$D$5:$W$182,H$9,FALSE))="","",(VLOOKUP($E89,'Res&amp;Reablement Backsheet'!$D$5:$W$182,H$9,FALSE))),"")</f>
        <v>0.81299999999999994</v>
      </c>
      <c r="I89" s="238">
        <f ca="1">IFERROR(IF((VLOOKUP($E89,'Res&amp;Reablement Backsheet'!$D$5:$W$182,I$9,FALSE))="","",(VLOOKUP($E89,'Res&amp;Reablement Backsheet'!$D$5:$W$182,I$9,FALSE))),"")</f>
        <v>0.80286738351254483</v>
      </c>
      <c r="J89" s="241">
        <f t="shared" ca="1" si="7"/>
        <v>4.5860326365234627E-3</v>
      </c>
      <c r="K89" s="241">
        <f t="shared" ca="1" si="8"/>
        <v>1.0132616487455115E-2</v>
      </c>
    </row>
    <row r="90" spans="1:11">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6"/>
        <v>E09000014</v>
      </c>
      <c r="F90" s="29" t="str">
        <f ca="1">IF(E90="","",VLOOKUP(E90,'Org list'!$J$9:$K$636,2,0))</f>
        <v>Haringey</v>
      </c>
      <c r="G90" s="238">
        <f ca="1">IFERROR(IF((VLOOKUP($E90,'Res&amp;Reablement Backsheet'!$D$5:$W$182,G$9,FALSE))="","",(VLOOKUP($E90,'Res&amp;Reablement Backsheet'!$D$5:$W$182,G$9,FALSE))),"")</f>
        <v>0.91428571428571426</v>
      </c>
      <c r="H90" s="238">
        <f ca="1">IFERROR(IF((VLOOKUP($E90,'Res&amp;Reablement Backsheet'!$D$5:$W$182,H$9,FALSE))="","",(VLOOKUP($E90,'Res&amp;Reablement Backsheet'!$D$5:$W$182,H$9,FALSE))),"")</f>
        <v>0.91400000000000003</v>
      </c>
      <c r="I90" s="238">
        <f ca="1">IFERROR(IF((VLOOKUP($E90,'Res&amp;Reablement Backsheet'!$D$5:$W$182,I$9,FALSE))="","",(VLOOKUP($E90,'Res&amp;Reablement Backsheet'!$D$5:$W$182,I$9,FALSE))),"")</f>
        <v>0.82520325203252032</v>
      </c>
      <c r="J90" s="241">
        <f t="shared" ca="1" si="7"/>
        <v>8.9082462253193939E-2</v>
      </c>
      <c r="K90" s="241">
        <f t="shared" ca="1" si="8"/>
        <v>8.8796747967479717E-2</v>
      </c>
    </row>
    <row r="91" spans="1:11">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6"/>
        <v>E09000015</v>
      </c>
      <c r="F91" s="29" t="str">
        <f ca="1">IF(E91="","",VLOOKUP(E91,'Org list'!$J$9:$K$636,2,0))</f>
        <v>Harrow</v>
      </c>
      <c r="G91" s="238">
        <f ca="1">IFERROR(IF((VLOOKUP($E91,'Res&amp;Reablement Backsheet'!$D$5:$W$182,G$9,FALSE))="","",(VLOOKUP($E91,'Res&amp;Reablement Backsheet'!$D$5:$W$182,G$9,FALSE))),"")</f>
        <v>0.7763440860215054</v>
      </c>
      <c r="H91" s="238">
        <f ca="1">IFERROR(IF((VLOOKUP($E91,'Res&amp;Reablement Backsheet'!$D$5:$W$182,H$9,FALSE))="","",(VLOOKUP($E91,'Res&amp;Reablement Backsheet'!$D$5:$W$182,H$9,FALSE))),"")</f>
        <v>0.8</v>
      </c>
      <c r="I91" s="238">
        <f ca="1">IFERROR(IF((VLOOKUP($E91,'Res&amp;Reablement Backsheet'!$D$5:$W$182,I$9,FALSE))="","",(VLOOKUP($E91,'Res&amp;Reablement Backsheet'!$D$5:$W$182,I$9,FALSE))),"")</f>
        <v>0.7639198218262806</v>
      </c>
      <c r="J91" s="241">
        <f t="shared" ca="1" si="7"/>
        <v>1.2424264195224799E-2</v>
      </c>
      <c r="K91" s="241">
        <f t="shared" ca="1" si="8"/>
        <v>3.6080178173719446E-2</v>
      </c>
    </row>
    <row r="92" spans="1:11">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6"/>
        <v>E06000001</v>
      </c>
      <c r="F92" s="29" t="str">
        <f ca="1">IF(E92="","",VLOOKUP(E92,'Org list'!$J$9:$K$636,2,0))</f>
        <v>Hartlepool</v>
      </c>
      <c r="G92" s="238">
        <f ca="1">IFERROR(IF((VLOOKUP($E92,'Res&amp;Reablement Backsheet'!$D$5:$W$182,G$9,FALSE))="","",(VLOOKUP($E92,'Res&amp;Reablement Backsheet'!$D$5:$W$182,G$9,FALSE))),"")</f>
        <v>0.82926829268292679</v>
      </c>
      <c r="H92" s="238">
        <f ca="1">IFERROR(IF((VLOOKUP($E92,'Res&amp;Reablement Backsheet'!$D$5:$W$182,H$9,FALSE))="","",(VLOOKUP($E92,'Res&amp;Reablement Backsheet'!$D$5:$W$182,H$9,FALSE))),"")</f>
        <v>0.83076923076923082</v>
      </c>
      <c r="I92" s="238">
        <f ca="1">IFERROR(IF((VLOOKUP($E92,'Res&amp;Reablement Backsheet'!$D$5:$W$182,I$9,FALSE))="","",(VLOOKUP($E92,'Res&amp;Reablement Backsheet'!$D$5:$W$182,I$9,FALSE))),"")</f>
        <v>0.76190476190476186</v>
      </c>
      <c r="J92" s="241">
        <f t="shared" ca="1" si="7"/>
        <v>6.7363530778164926E-2</v>
      </c>
      <c r="K92" s="241">
        <f t="shared" ca="1" si="8"/>
        <v>6.8864468864468953E-2</v>
      </c>
    </row>
    <row r="93" spans="1:11">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6"/>
        <v>E09000016</v>
      </c>
      <c r="F93" s="29" t="str">
        <f ca="1">IF(E93="","",VLOOKUP(E93,'Org list'!$J$9:$K$636,2,0))</f>
        <v>Havering</v>
      </c>
      <c r="G93" s="238">
        <f ca="1">IFERROR(IF((VLOOKUP($E93,'Res&amp;Reablement Backsheet'!$D$5:$W$182,G$9,FALSE))="","",(VLOOKUP($E93,'Res&amp;Reablement Backsheet'!$D$5:$W$182,G$9,FALSE))),"")</f>
        <v>0.84615384615384615</v>
      </c>
      <c r="H93" s="238">
        <f ca="1">IFERROR(IF((VLOOKUP($E93,'Res&amp;Reablement Backsheet'!$D$5:$W$182,H$9,FALSE))="","",(VLOOKUP($E93,'Res&amp;Reablement Backsheet'!$D$5:$W$182,H$9,FALSE))),"")</f>
        <v>0.87111111111111106</v>
      </c>
      <c r="I93" s="238">
        <f ca="1">IFERROR(IF((VLOOKUP($E93,'Res&amp;Reablement Backsheet'!$D$5:$W$182,I$9,FALSE))="","",(VLOOKUP($E93,'Res&amp;Reablement Backsheet'!$D$5:$W$182,I$9,FALSE))),"")</f>
        <v>0.78636363636363638</v>
      </c>
      <c r="J93" s="241">
        <f t="shared" ca="1" si="7"/>
        <v>5.979020979020977E-2</v>
      </c>
      <c r="K93" s="241">
        <f t="shared" ca="1" si="8"/>
        <v>8.4747474747474683E-2</v>
      </c>
    </row>
    <row r="94" spans="1:11">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6"/>
        <v>E06000019</v>
      </c>
      <c r="F94" s="29" t="str">
        <f ca="1">IF(E94="","",VLOOKUP(E94,'Org list'!$J$9:$K$636,2,0))</f>
        <v>Herefordshire, County of</v>
      </c>
      <c r="G94" s="238">
        <f ca="1">IFERROR(IF((VLOOKUP($E94,'Res&amp;Reablement Backsheet'!$D$5:$W$182,G$9,FALSE))="","",(VLOOKUP($E94,'Res&amp;Reablement Backsheet'!$D$5:$W$182,G$9,FALSE))),"")</f>
        <v>0.84705882352941175</v>
      </c>
      <c r="H94" s="238">
        <f ca="1">IFERROR(IF((VLOOKUP($E94,'Res&amp;Reablement Backsheet'!$D$5:$W$182,H$9,FALSE))="","",(VLOOKUP($E94,'Res&amp;Reablement Backsheet'!$D$5:$W$182,H$9,FALSE))),"")</f>
        <v>0.85</v>
      </c>
      <c r="I94" s="238">
        <f ca="1">IFERROR(IF((VLOOKUP($E94,'Res&amp;Reablement Backsheet'!$D$5:$W$182,I$9,FALSE))="","",(VLOOKUP($E94,'Res&amp;Reablement Backsheet'!$D$5:$W$182,I$9,FALSE))),"")</f>
        <v>0.80645161290322576</v>
      </c>
      <c r="J94" s="241">
        <f t="shared" ca="1" si="7"/>
        <v>4.0607210626185997E-2</v>
      </c>
      <c r="K94" s="241">
        <f t="shared" ca="1" si="8"/>
        <v>4.3548387096774221E-2</v>
      </c>
    </row>
    <row r="95" spans="1:11">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6"/>
        <v>E10000015</v>
      </c>
      <c r="F95" s="29" t="str">
        <f ca="1">IF(E95="","",VLOOKUP(E95,'Org list'!$J$9:$K$636,2,0))</f>
        <v>Hertfordshire</v>
      </c>
      <c r="G95" s="238">
        <f ca="1">IFERROR(IF((VLOOKUP($E95,'Res&amp;Reablement Backsheet'!$D$5:$W$182,G$9,FALSE))="","",(VLOOKUP($E95,'Res&amp;Reablement Backsheet'!$D$5:$W$182,G$9,FALSE))),"")</f>
        <v>0.93211488250652741</v>
      </c>
      <c r="H95" s="238">
        <f ca="1">IFERROR(IF((VLOOKUP($E95,'Res&amp;Reablement Backsheet'!$D$5:$W$182,H$9,FALSE))="","",(VLOOKUP($E95,'Res&amp;Reablement Backsheet'!$D$5:$W$182,H$9,FALSE))),"")</f>
        <v>0.87055837563451777</v>
      </c>
      <c r="I95" s="238">
        <f ca="1">IFERROR(IF((VLOOKUP($E95,'Res&amp;Reablement Backsheet'!$D$5:$W$182,I$9,FALSE))="","",(VLOOKUP($E95,'Res&amp;Reablement Backsheet'!$D$5:$W$182,I$9,FALSE))),"")</f>
        <v>0.86165048543689315</v>
      </c>
      <c r="J95" s="241">
        <f t="shared" ca="1" si="7"/>
        <v>7.0464397069634255E-2</v>
      </c>
      <c r="K95" s="241">
        <f t="shared" ca="1" si="8"/>
        <v>8.9078901976246128E-3</v>
      </c>
    </row>
    <row r="96" spans="1:11">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6"/>
        <v>E09000017</v>
      </c>
      <c r="F96" s="29" t="str">
        <f ca="1">IF(E96="","",VLOOKUP(E96,'Org list'!$J$9:$K$636,2,0))</f>
        <v>Hillingdon</v>
      </c>
      <c r="G96" s="238">
        <f ca="1">IFERROR(IF((VLOOKUP($E96,'Res&amp;Reablement Backsheet'!$D$5:$W$182,G$9,FALSE))="","",(VLOOKUP($E96,'Res&amp;Reablement Backsheet'!$D$5:$W$182,G$9,FALSE))),"")</f>
        <v>0.88</v>
      </c>
      <c r="H96" s="238">
        <f ca="1">IFERROR(IF((VLOOKUP($E96,'Res&amp;Reablement Backsheet'!$D$5:$W$182,H$9,FALSE))="","",(VLOOKUP($E96,'Res&amp;Reablement Backsheet'!$D$5:$W$182,H$9,FALSE))),"")</f>
        <v>0.9375</v>
      </c>
      <c r="I96" s="238">
        <f ca="1">IFERROR(IF((VLOOKUP($E96,'Res&amp;Reablement Backsheet'!$D$5:$W$182,I$9,FALSE))="","",(VLOOKUP($E96,'Res&amp;Reablement Backsheet'!$D$5:$W$182,I$9,FALSE))),"")</f>
        <v>0.86086956521739133</v>
      </c>
      <c r="J96" s="241">
        <f t="shared" ca="1" si="7"/>
        <v>1.9130434782608674E-2</v>
      </c>
      <c r="K96" s="241">
        <f t="shared" ca="1" si="8"/>
        <v>7.663043478260867E-2</v>
      </c>
    </row>
    <row r="97" spans="1:11">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6"/>
        <v>E09000018</v>
      </c>
      <c r="F97" s="29" t="str">
        <f ca="1">IF(E97="","",VLOOKUP(E97,'Org list'!$J$9:$K$636,2,0))</f>
        <v>Hounslow</v>
      </c>
      <c r="G97" s="238">
        <f ca="1">IFERROR(IF((VLOOKUP($E97,'Res&amp;Reablement Backsheet'!$D$5:$W$182,G$9,FALSE))="","",(VLOOKUP($E97,'Res&amp;Reablement Backsheet'!$D$5:$W$182,G$9,FALSE))),"")</f>
        <v>0.83720930232558144</v>
      </c>
      <c r="H97" s="238">
        <f ca="1">IFERROR(IF((VLOOKUP($E97,'Res&amp;Reablement Backsheet'!$D$5:$W$182,H$9,FALSE))="","",(VLOOKUP($E97,'Res&amp;Reablement Backsheet'!$D$5:$W$182,H$9,FALSE))),"")</f>
        <v>0.85</v>
      </c>
      <c r="I97" s="238">
        <f ca="1">IFERROR(IF((VLOOKUP($E97,'Res&amp;Reablement Backsheet'!$D$5:$W$182,I$9,FALSE))="","",(VLOOKUP($E97,'Res&amp;Reablement Backsheet'!$D$5:$W$182,I$9,FALSE))),"")</f>
        <v>0.75438596491228072</v>
      </c>
      <c r="J97" s="241">
        <f t="shared" ca="1" si="7"/>
        <v>8.2823337413300724E-2</v>
      </c>
      <c r="K97" s="241">
        <f t="shared" ca="1" si="8"/>
        <v>9.5614035087719262E-2</v>
      </c>
    </row>
    <row r="98" spans="1:11">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6"/>
        <v>E06000046</v>
      </c>
      <c r="F98" s="29" t="str">
        <f ca="1">IF(E98="","",VLOOKUP(E98,'Org list'!$J$9:$K$636,2,0))</f>
        <v>Isle of Wight</v>
      </c>
      <c r="G98" s="238">
        <f ca="1">IFERROR(IF((VLOOKUP($E98,'Res&amp;Reablement Backsheet'!$D$5:$W$182,G$9,FALSE))="","",(VLOOKUP($E98,'Res&amp;Reablement Backsheet'!$D$5:$W$182,G$9,FALSE))),"")</f>
        <v>0.92753623188405798</v>
      </c>
      <c r="H98" s="238">
        <f ca="1">IFERROR(IF((VLOOKUP($E98,'Res&amp;Reablement Backsheet'!$D$5:$W$182,H$9,FALSE))="","",(VLOOKUP($E98,'Res&amp;Reablement Backsheet'!$D$5:$W$182,H$9,FALSE))),"")</f>
        <v>0.95789473684210524</v>
      </c>
      <c r="I98" s="238">
        <f ca="1">IFERROR(IF((VLOOKUP($E98,'Res&amp;Reablement Backsheet'!$D$5:$W$182,I$9,FALSE))="","",(VLOOKUP($E98,'Res&amp;Reablement Backsheet'!$D$5:$W$182,I$9,FALSE))),"")</f>
        <v>0.91089108910891092</v>
      </c>
      <c r="J98" s="241">
        <f t="shared" ca="1" si="7"/>
        <v>1.6645142775147059E-2</v>
      </c>
      <c r="K98" s="241">
        <f t="shared" ca="1" si="8"/>
        <v>4.700364773319432E-2</v>
      </c>
    </row>
    <row r="99" spans="1:11">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6"/>
        <v>E09000019</v>
      </c>
      <c r="F99" s="29" t="str">
        <f ca="1">IF(E99="","",VLOOKUP(E99,'Org list'!$J$9:$K$636,2,0))</f>
        <v>Islington</v>
      </c>
      <c r="G99" s="238">
        <f ca="1">IFERROR(IF((VLOOKUP($E99,'Res&amp;Reablement Backsheet'!$D$5:$W$182,G$9,FALSE))="","",(VLOOKUP($E99,'Res&amp;Reablement Backsheet'!$D$5:$W$182,G$9,FALSE))),"")</f>
        <v>0.97872340425531912</v>
      </c>
      <c r="H99" s="238">
        <f ca="1">IFERROR(IF((VLOOKUP($E99,'Res&amp;Reablement Backsheet'!$D$5:$W$182,H$9,FALSE))="","",(VLOOKUP($E99,'Res&amp;Reablement Backsheet'!$D$5:$W$182,H$9,FALSE))),"")</f>
        <v>0.92</v>
      </c>
      <c r="I99" s="238">
        <f ca="1">IFERROR(IF((VLOOKUP($E99,'Res&amp;Reablement Backsheet'!$D$5:$W$182,I$9,FALSE))="","",(VLOOKUP($E99,'Res&amp;Reablement Backsheet'!$D$5:$W$182,I$9,FALSE))),"")</f>
        <v>0.94736842105263153</v>
      </c>
      <c r="J99" s="241">
        <f t="shared" ca="1" si="7"/>
        <v>3.1354983202687592E-2</v>
      </c>
      <c r="K99" s="241">
        <f t="shared" ca="1" si="8"/>
        <v>-2.7368421052631486E-2</v>
      </c>
    </row>
    <row r="100" spans="1:11">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6"/>
        <v>E09000020</v>
      </c>
      <c r="F100" s="29" t="str">
        <f ca="1">IF(E100="","",VLOOKUP(E100,'Org list'!$J$9:$K$636,2,0))</f>
        <v>Kensington and Chelsea</v>
      </c>
      <c r="G100" s="238">
        <f ca="1">IFERROR(IF((VLOOKUP($E100,'Res&amp;Reablement Backsheet'!$D$5:$W$182,G$9,FALSE))="","",(VLOOKUP($E100,'Res&amp;Reablement Backsheet'!$D$5:$W$182,G$9,FALSE))),"")</f>
        <v>0.86394557823129248</v>
      </c>
      <c r="H100" s="238">
        <f ca="1">IFERROR(IF((VLOOKUP($E100,'Res&amp;Reablement Backsheet'!$D$5:$W$182,H$9,FALSE))="","",(VLOOKUP($E100,'Res&amp;Reablement Backsheet'!$D$5:$W$182,H$9,FALSE))),"")</f>
        <v>0.89700000000000002</v>
      </c>
      <c r="I100" s="238">
        <f ca="1">IFERROR(IF((VLOOKUP($E100,'Res&amp;Reablement Backsheet'!$D$5:$W$182,I$9,FALSE))="","",(VLOOKUP($E100,'Res&amp;Reablement Backsheet'!$D$5:$W$182,I$9,FALSE))),"")</f>
        <v>0.87068965517241381</v>
      </c>
      <c r="J100" s="241">
        <f t="shared" ca="1" si="7"/>
        <v>-6.7440769411213353E-3</v>
      </c>
      <c r="K100" s="241">
        <f t="shared" ca="1" si="8"/>
        <v>2.6310344827586207E-2</v>
      </c>
    </row>
    <row r="101" spans="1:11">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6"/>
        <v>E10000016</v>
      </c>
      <c r="F101" s="29" t="str">
        <f ca="1">IF(E101="","",VLOOKUP(E101,'Org list'!$J$9:$K$636,2,0))</f>
        <v>Kent</v>
      </c>
      <c r="G101" s="238">
        <f ca="1">IFERROR(IF((VLOOKUP($E101,'Res&amp;Reablement Backsheet'!$D$5:$W$182,G$9,FALSE))="","",(VLOOKUP($E101,'Res&amp;Reablement Backsheet'!$D$5:$W$182,G$9,FALSE))),"")</f>
        <v>0.83374384236453203</v>
      </c>
      <c r="H101" s="238">
        <f ca="1">IFERROR(IF((VLOOKUP($E101,'Res&amp;Reablement Backsheet'!$D$5:$W$182,H$9,FALSE))="","",(VLOOKUP($E101,'Res&amp;Reablement Backsheet'!$D$5:$W$182,H$9,FALSE))),"")</f>
        <v>0.85886840432294975</v>
      </c>
      <c r="I101" s="238">
        <f ca="1">IFERROR(IF((VLOOKUP($E101,'Res&amp;Reablement Backsheet'!$D$5:$W$182,I$9,FALSE))="","",(VLOOKUP($E101,'Res&amp;Reablement Backsheet'!$D$5:$W$182,I$9,FALSE))),"")</f>
        <v>0.81484794275491945</v>
      </c>
      <c r="J101" s="241">
        <f t="shared" ca="1" si="7"/>
        <v>1.8895899609612576E-2</v>
      </c>
      <c r="K101" s="241">
        <f t="shared" ca="1" si="8"/>
        <v>4.40204615680303E-2</v>
      </c>
    </row>
    <row r="102" spans="1:11">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6"/>
        <v>E06000010</v>
      </c>
      <c r="F102" s="29" t="str">
        <f ca="1">IF(E102="","",VLOOKUP(E102,'Org list'!$J$9:$K$636,2,0))</f>
        <v>Kingston upon Hull, City of</v>
      </c>
      <c r="G102" s="238">
        <f ca="1">IFERROR(IF((VLOOKUP($E102,'Res&amp;Reablement Backsheet'!$D$5:$W$182,G$9,FALSE))="","",(VLOOKUP($E102,'Res&amp;Reablement Backsheet'!$D$5:$W$182,G$9,FALSE))),"")</f>
        <v>0.90849673202614378</v>
      </c>
      <c r="H102" s="238">
        <f ca="1">IFERROR(IF((VLOOKUP($E102,'Res&amp;Reablement Backsheet'!$D$5:$W$182,H$9,FALSE))="","",(VLOOKUP($E102,'Res&amp;Reablement Backsheet'!$D$5:$W$182,H$9,FALSE))),"")</f>
        <v>0.92</v>
      </c>
      <c r="I102" s="238">
        <f ca="1">IFERROR(IF((VLOOKUP($E102,'Res&amp;Reablement Backsheet'!$D$5:$W$182,I$9,FALSE))="","",(VLOOKUP($E102,'Res&amp;Reablement Backsheet'!$D$5:$W$182,I$9,FALSE))),"")</f>
        <v>0.90131578947368418</v>
      </c>
      <c r="J102" s="241">
        <f t="shared" ca="1" si="7"/>
        <v>7.1809425524596016E-3</v>
      </c>
      <c r="K102" s="241">
        <f t="shared" ca="1" si="8"/>
        <v>1.8684210526315859E-2</v>
      </c>
    </row>
    <row r="103" spans="1:11">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6"/>
        <v>E09000021</v>
      </c>
      <c r="F103" s="29" t="str">
        <f ca="1">IF(E103="","",VLOOKUP(E103,'Org list'!$J$9:$K$636,2,0))</f>
        <v>Kingston upon Thames</v>
      </c>
      <c r="G103" s="238">
        <f ca="1">IFERROR(IF((VLOOKUP($E103,'Res&amp;Reablement Backsheet'!$D$5:$W$182,G$9,FALSE))="","",(VLOOKUP($E103,'Res&amp;Reablement Backsheet'!$D$5:$W$182,G$9,FALSE))),"")</f>
        <v>0.82558139534883723</v>
      </c>
      <c r="H103" s="238">
        <f ca="1">IFERROR(IF((VLOOKUP($E103,'Res&amp;Reablement Backsheet'!$D$5:$W$182,H$9,FALSE))="","",(VLOOKUP($E103,'Res&amp;Reablement Backsheet'!$D$5:$W$182,H$9,FALSE))),"")</f>
        <v>0.83870967741935487</v>
      </c>
      <c r="I103" s="238">
        <f ca="1">IFERROR(IF((VLOOKUP($E103,'Res&amp;Reablement Backsheet'!$D$5:$W$182,I$9,FALSE))="","",(VLOOKUP($E103,'Res&amp;Reablement Backsheet'!$D$5:$W$182,I$9,FALSE))),"")</f>
        <v>0.865979381443299</v>
      </c>
      <c r="J103" s="241">
        <f t="shared" ca="1" si="7"/>
        <v>-4.0397986094461769E-2</v>
      </c>
      <c r="K103" s="241">
        <f t="shared" ca="1" si="8"/>
        <v>-2.726970402394413E-2</v>
      </c>
    </row>
    <row r="104" spans="1:11">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6"/>
        <v>E08000034</v>
      </c>
      <c r="F104" s="29" t="str">
        <f ca="1">IF(E104="","",VLOOKUP(E104,'Org list'!$J$9:$K$636,2,0))</f>
        <v>Kirklees</v>
      </c>
      <c r="G104" s="238">
        <f ca="1">IFERROR(IF((VLOOKUP($E104,'Res&amp;Reablement Backsheet'!$D$5:$W$182,G$9,FALSE))="","",(VLOOKUP($E104,'Res&amp;Reablement Backsheet'!$D$5:$W$182,G$9,FALSE))),"")</f>
        <v>0.890625</v>
      </c>
      <c r="H104" s="238">
        <f ca="1">IFERROR(IF((VLOOKUP($E104,'Res&amp;Reablement Backsheet'!$D$5:$W$182,H$9,FALSE))="","",(VLOOKUP($E104,'Res&amp;Reablement Backsheet'!$D$5:$W$182,H$9,FALSE))),"")</f>
        <v>0.94811320754716977</v>
      </c>
      <c r="I104" s="238">
        <f ca="1">IFERROR(IF((VLOOKUP($E104,'Res&amp;Reablement Backsheet'!$D$5:$W$182,I$9,FALSE))="","",(VLOOKUP($E104,'Res&amp;Reablement Backsheet'!$D$5:$W$182,I$9,FALSE))),"")</f>
        <v>0.80790960451977401</v>
      </c>
      <c r="J104" s="241">
        <f t="shared" ca="1" si="7"/>
        <v>8.2715395480225995E-2</v>
      </c>
      <c r="K104" s="241">
        <f t="shared" ca="1" si="8"/>
        <v>0.14020360302739576</v>
      </c>
    </row>
    <row r="105" spans="1:11">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6"/>
        <v>E08000011</v>
      </c>
      <c r="F105" s="29" t="str">
        <f ca="1">IF(E105="","",VLOOKUP(E105,'Org list'!$J$9:$K$636,2,0))</f>
        <v>Knowsley</v>
      </c>
      <c r="G105" s="238">
        <f ca="1">IFERROR(IF((VLOOKUP($E105,'Res&amp;Reablement Backsheet'!$D$5:$W$182,G$9,FALSE))="","",(VLOOKUP($E105,'Res&amp;Reablement Backsheet'!$D$5:$W$182,G$9,FALSE))),"")</f>
        <v>0.81034482758620685</v>
      </c>
      <c r="H105" s="238">
        <f ca="1">IFERROR(IF((VLOOKUP($E105,'Res&amp;Reablement Backsheet'!$D$5:$W$182,H$9,FALSE))="","",(VLOOKUP($E105,'Res&amp;Reablement Backsheet'!$D$5:$W$182,H$9,FALSE))),"")</f>
        <v>0.88495575221238942</v>
      </c>
      <c r="I105" s="238">
        <f ca="1">IFERROR(IF((VLOOKUP($E105,'Res&amp;Reablement Backsheet'!$D$5:$W$182,I$9,FALSE))="","",(VLOOKUP($E105,'Res&amp;Reablement Backsheet'!$D$5:$W$182,I$9,FALSE))),"")</f>
        <v>0.83974358974358976</v>
      </c>
      <c r="J105" s="241">
        <f t="shared" ca="1" si="7"/>
        <v>-2.9398762157382907E-2</v>
      </c>
      <c r="K105" s="241">
        <f t="shared" ca="1" si="8"/>
        <v>4.5212162468799666E-2</v>
      </c>
    </row>
    <row r="106" spans="1:11">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6"/>
        <v>E09000022</v>
      </c>
      <c r="F106" s="29" t="str">
        <f ca="1">IF(E106="","",VLOOKUP(E106,'Org list'!$J$9:$K$636,2,0))</f>
        <v>Lambeth</v>
      </c>
      <c r="G106" s="238">
        <f ca="1">IFERROR(IF((VLOOKUP($E106,'Res&amp;Reablement Backsheet'!$D$5:$W$182,G$9,FALSE))="","",(VLOOKUP($E106,'Res&amp;Reablement Backsheet'!$D$5:$W$182,G$9,FALSE))),"")</f>
        <v>0.94638694638694643</v>
      </c>
      <c r="H106" s="238">
        <f ca="1">IFERROR(IF((VLOOKUP($E106,'Res&amp;Reablement Backsheet'!$D$5:$W$182,H$9,FALSE))="","",(VLOOKUP($E106,'Res&amp;Reablement Backsheet'!$D$5:$W$182,H$9,FALSE))),"")</f>
        <v>0.90074441687344908</v>
      </c>
      <c r="I106" s="238">
        <f ca="1">IFERROR(IF((VLOOKUP($E106,'Res&amp;Reablement Backsheet'!$D$5:$W$182,I$9,FALSE))="","",(VLOOKUP($E106,'Res&amp;Reablement Backsheet'!$D$5:$W$182,I$9,FALSE))),"")</f>
        <v>0.93954659949622166</v>
      </c>
      <c r="J106" s="241">
        <f t="shared" ca="1" si="7"/>
        <v>6.8403468907247689E-3</v>
      </c>
      <c r="K106" s="241">
        <f t="shared" ca="1" si="8"/>
        <v>-3.8802182622772574E-2</v>
      </c>
    </row>
    <row r="107" spans="1:11">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6"/>
        <v>E10000017</v>
      </c>
      <c r="F107" s="29" t="str">
        <f ca="1">IF(E107="","",VLOOKUP(E107,'Org list'!$J$9:$K$636,2,0))</f>
        <v>Lancashire</v>
      </c>
      <c r="G107" s="238">
        <f ca="1">IFERROR(IF((VLOOKUP($E107,'Res&amp;Reablement Backsheet'!$D$5:$W$182,G$9,FALSE))="","",(VLOOKUP($E107,'Res&amp;Reablement Backsheet'!$D$5:$W$182,G$9,FALSE))),"")</f>
        <v>0.83199999999999996</v>
      </c>
      <c r="H107" s="238">
        <f ca="1">IFERROR(IF((VLOOKUP($E107,'Res&amp;Reablement Backsheet'!$D$5:$W$182,H$9,FALSE))="","",(VLOOKUP($E107,'Res&amp;Reablement Backsheet'!$D$5:$W$182,H$9,FALSE))),"")</f>
        <v>0.82</v>
      </c>
      <c r="I107" s="238">
        <f ca="1">IFERROR(IF((VLOOKUP($E107,'Res&amp;Reablement Backsheet'!$D$5:$W$182,I$9,FALSE))="","",(VLOOKUP($E107,'Res&amp;Reablement Backsheet'!$D$5:$W$182,I$9,FALSE))),"")</f>
        <v>0.83758937691521962</v>
      </c>
      <c r="J107" s="241">
        <f t="shared" ca="1" si="7"/>
        <v>-5.5893769152196571E-3</v>
      </c>
      <c r="K107" s="241">
        <f t="shared" ca="1" si="8"/>
        <v>-1.7589376915219668E-2</v>
      </c>
    </row>
    <row r="108" spans="1:11">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39" ca="1" si="9">IF($A108&gt;$N$5-1,"",INDIRECT("'Comms by AT'!D"&amp;$A108+$N$4))</f>
        <v>E08000035</v>
      </c>
      <c r="F108" s="29" t="str">
        <f ca="1">IF(E108="","",VLOOKUP(E108,'Org list'!$J$9:$K$636,2,0))</f>
        <v>Leeds</v>
      </c>
      <c r="G108" s="238">
        <f ca="1">IFERROR(IF((VLOOKUP($E108,'Res&amp;Reablement Backsheet'!$D$5:$W$182,G$9,FALSE))="","",(VLOOKUP($E108,'Res&amp;Reablement Backsheet'!$D$5:$W$182,G$9,FALSE))),"")</f>
        <v>0.84770889487870615</v>
      </c>
      <c r="H108" s="238">
        <f ca="1">IFERROR(IF((VLOOKUP($E108,'Res&amp;Reablement Backsheet'!$D$5:$W$182,H$9,FALSE))="","",(VLOOKUP($E108,'Res&amp;Reablement Backsheet'!$D$5:$W$182,H$9,FALSE))),"")</f>
        <v>0.92511848341232228</v>
      </c>
      <c r="I108" s="238">
        <f ca="1">IFERROR(IF((VLOOKUP($E108,'Res&amp;Reablement Backsheet'!$D$5:$W$182,I$9,FALSE))="","",(VLOOKUP($E108,'Res&amp;Reablement Backsheet'!$D$5:$W$182,I$9,FALSE))),"")</f>
        <v>0.89151873767258383</v>
      </c>
      <c r="J108" s="241">
        <f t="shared" ref="J108:J139" ca="1" si="10">IFERROR(IF(I108=0,"",(G108-I108)),"")</f>
        <v>-4.3809842793877674E-2</v>
      </c>
      <c r="K108" s="241">
        <f t="shared" ref="K108:K139" ca="1" si="11">IFERROR(IF(I108=0,"",(H108-I108)),"")</f>
        <v>3.3599745739738451E-2</v>
      </c>
    </row>
    <row r="109" spans="1:11">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9"/>
        <v>E06000016</v>
      </c>
      <c r="F109" s="29" t="str">
        <f ca="1">IF(E109="","",VLOOKUP(E109,'Org list'!$J$9:$K$636,2,0))</f>
        <v>Leicester</v>
      </c>
      <c r="G109" s="238">
        <f ca="1">IFERROR(IF((VLOOKUP($E109,'Res&amp;Reablement Backsheet'!$D$5:$W$182,G$9,FALSE))="","",(VLOOKUP($E109,'Res&amp;Reablement Backsheet'!$D$5:$W$182,G$9,FALSE))),"")</f>
        <v>0.91500000000000004</v>
      </c>
      <c r="H109" s="238">
        <f ca="1">IFERROR(IF((VLOOKUP($E109,'Res&amp;Reablement Backsheet'!$D$5:$W$182,H$9,FALSE))="","",(VLOOKUP($E109,'Res&amp;Reablement Backsheet'!$D$5:$W$182,H$9,FALSE))),"")</f>
        <v>0.9</v>
      </c>
      <c r="I109" s="238">
        <f ca="1">IFERROR(IF((VLOOKUP($E109,'Res&amp;Reablement Backsheet'!$D$5:$W$182,I$9,FALSE))="","",(VLOOKUP($E109,'Res&amp;Reablement Backsheet'!$D$5:$W$182,I$9,FALSE))),"")</f>
        <v>0.91262135922330101</v>
      </c>
      <c r="J109" s="241">
        <f t="shared" ca="1" si="10"/>
        <v>2.3786407766990258E-3</v>
      </c>
      <c r="K109" s="241">
        <f t="shared" ca="1" si="11"/>
        <v>-1.2621359223300987E-2</v>
      </c>
    </row>
    <row r="110" spans="1:11">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9"/>
        <v>E10000018</v>
      </c>
      <c r="F110" s="29" t="str">
        <f ca="1">IF(E110="","",VLOOKUP(E110,'Org list'!$J$9:$K$636,2,0))</f>
        <v>Leicestershire</v>
      </c>
      <c r="G110" s="238">
        <f ca="1">IFERROR(IF((VLOOKUP($E110,'Res&amp;Reablement Backsheet'!$D$5:$W$182,G$9,FALSE))="","",(VLOOKUP($E110,'Res&amp;Reablement Backsheet'!$D$5:$W$182,G$9,FALSE))),"")</f>
        <v>0.87536231884057969</v>
      </c>
      <c r="H110" s="238">
        <f ca="1">IFERROR(IF((VLOOKUP($E110,'Res&amp;Reablement Backsheet'!$D$5:$W$182,H$9,FALSE))="","",(VLOOKUP($E110,'Res&amp;Reablement Backsheet'!$D$5:$W$182,H$9,FALSE))),"")</f>
        <v>0.84222222222222221</v>
      </c>
      <c r="I110" s="238">
        <f ca="1">IFERROR(IF((VLOOKUP($E110,'Res&amp;Reablement Backsheet'!$D$5:$W$182,I$9,FALSE))="","",(VLOOKUP($E110,'Res&amp;Reablement Backsheet'!$D$5:$W$182,I$9,FALSE))),"")</f>
        <v>0.86498855835240274</v>
      </c>
      <c r="J110" s="241">
        <f t="shared" ca="1" si="10"/>
        <v>1.0373760488176953E-2</v>
      </c>
      <c r="K110" s="241">
        <f t="shared" ca="1" si="11"/>
        <v>-2.2766336130180531E-2</v>
      </c>
    </row>
    <row r="111" spans="1:11">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9"/>
        <v>E09000023</v>
      </c>
      <c r="F111" s="29" t="str">
        <f ca="1">IF(E111="","",VLOOKUP(E111,'Org list'!$J$9:$K$636,2,0))</f>
        <v>Lewisham</v>
      </c>
      <c r="G111" s="238">
        <f ca="1">IFERROR(IF((VLOOKUP($E111,'Res&amp;Reablement Backsheet'!$D$5:$W$182,G$9,FALSE))="","",(VLOOKUP($E111,'Res&amp;Reablement Backsheet'!$D$5:$W$182,G$9,FALSE))),"")</f>
        <v>0.98130841121495327</v>
      </c>
      <c r="H111" s="238">
        <f ca="1">IFERROR(IF((VLOOKUP($E111,'Res&amp;Reablement Backsheet'!$D$5:$W$182,H$9,FALSE))="","",(VLOOKUP($E111,'Res&amp;Reablement Backsheet'!$D$5:$W$182,H$9,FALSE))),"")</f>
        <v>0.88</v>
      </c>
      <c r="I111" s="238">
        <f ca="1">IFERROR(IF((VLOOKUP($E111,'Res&amp;Reablement Backsheet'!$D$5:$W$182,I$9,FALSE))="","",(VLOOKUP($E111,'Res&amp;Reablement Backsheet'!$D$5:$W$182,I$9,FALSE))),"")</f>
        <v>0.9285714285714286</v>
      </c>
      <c r="J111" s="241">
        <f t="shared" ca="1" si="10"/>
        <v>5.2736982643524666E-2</v>
      </c>
      <c r="K111" s="241">
        <f t="shared" ca="1" si="11"/>
        <v>-4.8571428571428599E-2</v>
      </c>
    </row>
    <row r="112" spans="1:11">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9"/>
        <v>E10000019</v>
      </c>
      <c r="F112" s="29" t="str">
        <f ca="1">IF(E112="","",VLOOKUP(E112,'Org list'!$J$9:$K$636,2,0))</f>
        <v>Lincolnshire</v>
      </c>
      <c r="G112" s="238">
        <f ca="1">IFERROR(IF((VLOOKUP($E112,'Res&amp;Reablement Backsheet'!$D$5:$W$182,G$9,FALSE))="","",(VLOOKUP($E112,'Res&amp;Reablement Backsheet'!$D$5:$W$182,G$9,FALSE))),"")</f>
        <v>0.75991649269311068</v>
      </c>
      <c r="H112" s="238">
        <f ca="1">IFERROR(IF((VLOOKUP($E112,'Res&amp;Reablement Backsheet'!$D$5:$W$182,H$9,FALSE))="","",(VLOOKUP($E112,'Res&amp;Reablement Backsheet'!$D$5:$W$182,H$9,FALSE))),"")</f>
        <v>0.82</v>
      </c>
      <c r="I112" s="238">
        <f ca="1">IFERROR(IF((VLOOKUP($E112,'Res&amp;Reablement Backsheet'!$D$5:$W$182,I$9,FALSE))="","",(VLOOKUP($E112,'Res&amp;Reablement Backsheet'!$D$5:$W$182,I$9,FALSE))),"")</f>
        <v>0.75449101796407181</v>
      </c>
      <c r="J112" s="241">
        <f t="shared" ca="1" si="10"/>
        <v>5.4254747290388705E-3</v>
      </c>
      <c r="K112" s="241">
        <f t="shared" ca="1" si="11"/>
        <v>6.5508982035928143E-2</v>
      </c>
    </row>
    <row r="113" spans="1:11">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9"/>
        <v>E08000012</v>
      </c>
      <c r="F113" s="29" t="str">
        <f ca="1">IF(E113="","",VLOOKUP(E113,'Org list'!$J$9:$K$636,2,0))</f>
        <v>Liverpool</v>
      </c>
      <c r="G113" s="238">
        <f ca="1">IFERROR(IF((VLOOKUP($E113,'Res&amp;Reablement Backsheet'!$D$5:$W$182,G$9,FALSE))="","",(VLOOKUP($E113,'Res&amp;Reablement Backsheet'!$D$5:$W$182,G$9,FALSE))),"")</f>
        <v>0.7857142857142857</v>
      </c>
      <c r="H113" s="238">
        <f ca="1">IFERROR(IF((VLOOKUP($E113,'Res&amp;Reablement Backsheet'!$D$5:$W$182,H$9,FALSE))="","",(VLOOKUP($E113,'Res&amp;Reablement Backsheet'!$D$5:$W$182,H$9,FALSE))),"")</f>
        <v>0.75</v>
      </c>
      <c r="I113" s="238">
        <f ca="1">IFERROR(IF((VLOOKUP($E113,'Res&amp;Reablement Backsheet'!$D$5:$W$182,I$9,FALSE))="","",(VLOOKUP($E113,'Res&amp;Reablement Backsheet'!$D$5:$W$182,I$9,FALSE))),"")</f>
        <v>0.7558139534883721</v>
      </c>
      <c r="J113" s="241">
        <f t="shared" ca="1" si="10"/>
        <v>2.9900332225913595E-2</v>
      </c>
      <c r="K113" s="241">
        <f t="shared" ca="1" si="11"/>
        <v>-5.8139534883721034E-3</v>
      </c>
    </row>
    <row r="114" spans="1:11">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9"/>
        <v>E06000032</v>
      </c>
      <c r="F114" s="29" t="str">
        <f ca="1">IF(E114="","",VLOOKUP(E114,'Org list'!$J$9:$K$636,2,0))</f>
        <v>Luton</v>
      </c>
      <c r="G114" s="238">
        <f ca="1">IFERROR(IF((VLOOKUP($E114,'Res&amp;Reablement Backsheet'!$D$5:$W$182,G$9,FALSE))="","",(VLOOKUP($E114,'Res&amp;Reablement Backsheet'!$D$5:$W$182,G$9,FALSE))),"")</f>
        <v>0.84426229508196726</v>
      </c>
      <c r="H114" s="238">
        <f ca="1">IFERROR(IF((VLOOKUP($E114,'Res&amp;Reablement Backsheet'!$D$5:$W$182,H$9,FALSE))="","",(VLOOKUP($E114,'Res&amp;Reablement Backsheet'!$D$5:$W$182,H$9,FALSE))),"")</f>
        <v>0.83125000000000004</v>
      </c>
      <c r="I114" s="238">
        <f ca="1">IFERROR(IF((VLOOKUP($E114,'Res&amp;Reablement Backsheet'!$D$5:$W$182,I$9,FALSE))="","",(VLOOKUP($E114,'Res&amp;Reablement Backsheet'!$D$5:$W$182,I$9,FALSE))),"")</f>
        <v>0.78620689655172415</v>
      </c>
      <c r="J114" s="241">
        <f t="shared" ca="1" si="10"/>
        <v>5.8055398530243107E-2</v>
      </c>
      <c r="K114" s="241">
        <f t="shared" ca="1" si="11"/>
        <v>4.504310344827589E-2</v>
      </c>
    </row>
    <row r="115" spans="1:11">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9"/>
        <v>E08000003</v>
      </c>
      <c r="F115" s="29" t="str">
        <f ca="1">IF(E115="","",VLOOKUP(E115,'Org list'!$J$9:$K$636,2,0))</f>
        <v>Manchester</v>
      </c>
      <c r="G115" s="238">
        <f ca="1">IFERROR(IF((VLOOKUP($E115,'Res&amp;Reablement Backsheet'!$D$5:$W$182,G$9,FALSE))="","",(VLOOKUP($E115,'Res&amp;Reablement Backsheet'!$D$5:$W$182,G$9,FALSE))),"")</f>
        <v>0.6607142857142857</v>
      </c>
      <c r="H115" s="238">
        <f ca="1">IFERROR(IF((VLOOKUP($E115,'Res&amp;Reablement Backsheet'!$D$5:$W$182,H$9,FALSE))="","",(VLOOKUP($E115,'Res&amp;Reablement Backsheet'!$D$5:$W$182,H$9,FALSE))),"")</f>
        <v>0.77808219178082194</v>
      </c>
      <c r="I115" s="238">
        <f ca="1">IFERROR(IF((VLOOKUP($E115,'Res&amp;Reablement Backsheet'!$D$5:$W$182,I$9,FALSE))="","",(VLOOKUP($E115,'Res&amp;Reablement Backsheet'!$D$5:$W$182,I$9,FALSE))),"")</f>
        <v>0.70572916666666663</v>
      </c>
      <c r="J115" s="241">
        <f t="shared" ca="1" si="10"/>
        <v>-4.5014880952380931E-2</v>
      </c>
      <c r="K115" s="241">
        <f t="shared" ca="1" si="11"/>
        <v>7.2353025114155312E-2</v>
      </c>
    </row>
    <row r="116" spans="1:11">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9"/>
        <v>E06000035</v>
      </c>
      <c r="F116" s="29" t="str">
        <f ca="1">IF(E116="","",VLOOKUP(E116,'Org list'!$J$9:$K$636,2,0))</f>
        <v>Medway</v>
      </c>
      <c r="G116" s="238">
        <f ca="1">IFERROR(IF((VLOOKUP($E116,'Res&amp;Reablement Backsheet'!$D$5:$W$182,G$9,FALSE))="","",(VLOOKUP($E116,'Res&amp;Reablement Backsheet'!$D$5:$W$182,G$9,FALSE))),"")</f>
        <v>0.92349726775956287</v>
      </c>
      <c r="H116" s="238">
        <f ca="1">IFERROR(IF((VLOOKUP($E116,'Res&amp;Reablement Backsheet'!$D$5:$W$182,H$9,FALSE))="","",(VLOOKUP($E116,'Res&amp;Reablement Backsheet'!$D$5:$W$182,H$9,FALSE))),"")</f>
        <v>0.85</v>
      </c>
      <c r="I116" s="238">
        <f ca="1">IFERROR(IF((VLOOKUP($E116,'Res&amp;Reablement Backsheet'!$D$5:$W$182,I$9,FALSE))="","",(VLOOKUP($E116,'Res&amp;Reablement Backsheet'!$D$5:$W$182,I$9,FALSE))),"")</f>
        <v>0.75652173913043474</v>
      </c>
      <c r="J116" s="241">
        <f t="shared" ca="1" si="10"/>
        <v>0.16697552862912812</v>
      </c>
      <c r="K116" s="241">
        <f t="shared" ca="1" si="11"/>
        <v>9.3478260869565233E-2</v>
      </c>
    </row>
    <row r="117" spans="1:11">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9"/>
        <v>E09000024</v>
      </c>
      <c r="F117" s="29" t="str">
        <f ca="1">IF(E117="","",VLOOKUP(E117,'Org list'!$J$9:$K$636,2,0))</f>
        <v>Merton</v>
      </c>
      <c r="G117" s="238">
        <f ca="1">IFERROR(IF((VLOOKUP($E117,'Res&amp;Reablement Backsheet'!$D$5:$W$182,G$9,FALSE))="","",(VLOOKUP($E117,'Res&amp;Reablement Backsheet'!$D$5:$W$182,G$9,FALSE))),"")</f>
        <v>0.81481481481481477</v>
      </c>
      <c r="H117" s="238">
        <f ca="1">IFERROR(IF((VLOOKUP($E117,'Res&amp;Reablement Backsheet'!$D$5:$W$182,H$9,FALSE))="","",(VLOOKUP($E117,'Res&amp;Reablement Backsheet'!$D$5:$W$182,H$9,FALSE))),"")</f>
        <v>0.73157894736842111</v>
      </c>
      <c r="I117" s="238">
        <f ca="1">IFERROR(IF((VLOOKUP($E117,'Res&amp;Reablement Backsheet'!$D$5:$W$182,I$9,FALSE))="","",(VLOOKUP($E117,'Res&amp;Reablement Backsheet'!$D$5:$W$182,I$9,FALSE))),"")</f>
        <v>0.7651006711409396</v>
      </c>
      <c r="J117" s="241">
        <f t="shared" ca="1" si="10"/>
        <v>4.9714143673875166E-2</v>
      </c>
      <c r="K117" s="241">
        <f t="shared" ca="1" si="11"/>
        <v>-3.3521723772518497E-2</v>
      </c>
    </row>
    <row r="118" spans="1:11">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9"/>
        <v>E06000002</v>
      </c>
      <c r="F118" s="29" t="str">
        <f ca="1">IF(E118="","",VLOOKUP(E118,'Org list'!$J$9:$K$636,2,0))</f>
        <v>Middlesbrough</v>
      </c>
      <c r="G118" s="238">
        <f ca="1">IFERROR(IF((VLOOKUP($E118,'Res&amp;Reablement Backsheet'!$D$5:$W$182,G$9,FALSE))="","",(VLOOKUP($E118,'Res&amp;Reablement Backsheet'!$D$5:$W$182,G$9,FALSE))),"")</f>
        <v>0.87769784172661869</v>
      </c>
      <c r="H118" s="238">
        <f ca="1">IFERROR(IF((VLOOKUP($E118,'Res&amp;Reablement Backsheet'!$D$5:$W$182,H$9,FALSE))="","",(VLOOKUP($E118,'Res&amp;Reablement Backsheet'!$D$5:$W$182,H$9,FALSE))),"")</f>
        <v>0.88571428571428568</v>
      </c>
      <c r="I118" s="238">
        <f ca="1">IFERROR(IF((VLOOKUP($E118,'Res&amp;Reablement Backsheet'!$D$5:$W$182,I$9,FALSE))="","",(VLOOKUP($E118,'Res&amp;Reablement Backsheet'!$D$5:$W$182,I$9,FALSE))),"")</f>
        <v>0.90909090909090906</v>
      </c>
      <c r="J118" s="241">
        <f t="shared" ca="1" si="10"/>
        <v>-3.1393067364290372E-2</v>
      </c>
      <c r="K118" s="241">
        <f t="shared" ca="1" si="11"/>
        <v>-2.3376623376623384E-2</v>
      </c>
    </row>
    <row r="119" spans="1:11">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9"/>
        <v>E06000042</v>
      </c>
      <c r="F119" s="29" t="str">
        <f ca="1">IF(E119="","",VLOOKUP(E119,'Org list'!$J$9:$K$636,2,0))</f>
        <v>Milton Keynes</v>
      </c>
      <c r="G119" s="238">
        <f ca="1">IFERROR(IF((VLOOKUP($E119,'Res&amp;Reablement Backsheet'!$D$5:$W$182,G$9,FALSE))="","",(VLOOKUP($E119,'Res&amp;Reablement Backsheet'!$D$5:$W$182,G$9,FALSE))),"")</f>
        <v>0.79581151832460728</v>
      </c>
      <c r="H119" s="238">
        <f ca="1">IFERROR(IF((VLOOKUP($E119,'Res&amp;Reablement Backsheet'!$D$5:$W$182,H$9,FALSE))="","",(VLOOKUP($E119,'Res&amp;Reablement Backsheet'!$D$5:$W$182,H$9,FALSE))),"")</f>
        <v>0.8545454545454545</v>
      </c>
      <c r="I119" s="238">
        <f ca="1">IFERROR(IF((VLOOKUP($E119,'Res&amp;Reablement Backsheet'!$D$5:$W$182,I$9,FALSE))="","",(VLOOKUP($E119,'Res&amp;Reablement Backsheet'!$D$5:$W$182,I$9,FALSE))),"")</f>
        <v>0.76963350785340312</v>
      </c>
      <c r="J119" s="241">
        <f t="shared" ca="1" si="10"/>
        <v>2.6178010471204161E-2</v>
      </c>
      <c r="K119" s="241">
        <f t="shared" ca="1" si="11"/>
        <v>8.4911946692051377E-2</v>
      </c>
    </row>
    <row r="120" spans="1:11">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9"/>
        <v>E08000021</v>
      </c>
      <c r="F120" s="29" t="str">
        <f ca="1">IF(E120="","",VLOOKUP(E120,'Org list'!$J$9:$K$636,2,0))</f>
        <v>Newcastle upon Tyne</v>
      </c>
      <c r="G120" s="238">
        <f ca="1">IFERROR(IF((VLOOKUP($E120,'Res&amp;Reablement Backsheet'!$D$5:$W$182,G$9,FALSE))="","",(VLOOKUP($E120,'Res&amp;Reablement Backsheet'!$D$5:$W$182,G$9,FALSE))),"")</f>
        <v>0.81021897810218979</v>
      </c>
      <c r="H120" s="238">
        <f ca="1">IFERROR(IF((VLOOKUP($E120,'Res&amp;Reablement Backsheet'!$D$5:$W$182,H$9,FALSE))="","",(VLOOKUP($E120,'Res&amp;Reablement Backsheet'!$D$5:$W$182,H$9,FALSE))),"")</f>
        <v>0.83043478260869563</v>
      </c>
      <c r="I120" s="238">
        <f ca="1">IFERROR(IF((VLOOKUP($E120,'Res&amp;Reablement Backsheet'!$D$5:$W$182,I$9,FALSE))="","",(VLOOKUP($E120,'Res&amp;Reablement Backsheet'!$D$5:$W$182,I$9,FALSE))),"")</f>
        <v>0.83257918552036203</v>
      </c>
      <c r="J120" s="241">
        <f t="shared" ca="1" si="10"/>
        <v>-2.236020741817224E-2</v>
      </c>
      <c r="K120" s="241">
        <f t="shared" ca="1" si="11"/>
        <v>-2.1444029116663987E-3</v>
      </c>
    </row>
    <row r="121" spans="1:11">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9"/>
        <v>E09000025</v>
      </c>
      <c r="F121" s="29" t="str">
        <f ca="1">IF(E121="","",VLOOKUP(E121,'Org list'!$J$9:$K$636,2,0))</f>
        <v>Newham</v>
      </c>
      <c r="G121" s="238">
        <f ca="1">IFERROR(IF((VLOOKUP($E121,'Res&amp;Reablement Backsheet'!$D$5:$W$182,G$9,FALSE))="","",(VLOOKUP($E121,'Res&amp;Reablement Backsheet'!$D$5:$W$182,G$9,FALSE))),"")</f>
        <v>0.83076923076923082</v>
      </c>
      <c r="H121" s="238">
        <f ca="1">IFERROR(IF((VLOOKUP($E121,'Res&amp;Reablement Backsheet'!$D$5:$W$182,H$9,FALSE))="","",(VLOOKUP($E121,'Res&amp;Reablement Backsheet'!$D$5:$W$182,H$9,FALSE))),"")</f>
        <v>0.875</v>
      </c>
      <c r="I121" s="238">
        <f ca="1">IFERROR(IF((VLOOKUP($E121,'Res&amp;Reablement Backsheet'!$D$5:$W$182,I$9,FALSE))="","",(VLOOKUP($E121,'Res&amp;Reablement Backsheet'!$D$5:$W$182,I$9,FALSE))),"")</f>
        <v>0.84545454545454546</v>
      </c>
      <c r="J121" s="241">
        <f t="shared" ca="1" si="10"/>
        <v>-1.4685314685314643E-2</v>
      </c>
      <c r="K121" s="241">
        <f t="shared" ca="1" si="11"/>
        <v>2.9545454545454541E-2</v>
      </c>
    </row>
    <row r="122" spans="1:11">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9"/>
        <v>E10000020</v>
      </c>
      <c r="F122" s="29" t="str">
        <f ca="1">IF(E122="","",VLOOKUP(E122,'Org list'!$J$9:$K$636,2,0))</f>
        <v>Norfolk</v>
      </c>
      <c r="G122" s="238">
        <f ca="1">IFERROR(IF((VLOOKUP($E122,'Res&amp;Reablement Backsheet'!$D$5:$W$182,G$9,FALSE))="","",(VLOOKUP($E122,'Res&amp;Reablement Backsheet'!$D$5:$W$182,G$9,FALSE))),"")</f>
        <v>0.91717791411042948</v>
      </c>
      <c r="H122" s="238">
        <f ca="1">IFERROR(IF((VLOOKUP($E122,'Res&amp;Reablement Backsheet'!$D$5:$W$182,H$9,FALSE))="","",(VLOOKUP($E122,'Res&amp;Reablement Backsheet'!$D$5:$W$182,H$9,FALSE))),"")</f>
        <v>0.90029761904761907</v>
      </c>
      <c r="I122" s="238">
        <f ca="1">IFERROR(IF((VLOOKUP($E122,'Res&amp;Reablement Backsheet'!$D$5:$W$182,I$9,FALSE))="","",(VLOOKUP($E122,'Res&amp;Reablement Backsheet'!$D$5:$W$182,I$9,FALSE))),"")</f>
        <v>0.93523316062176165</v>
      </c>
      <c r="J122" s="241">
        <f t="shared" ca="1" si="10"/>
        <v>-1.8055246511332168E-2</v>
      </c>
      <c r="K122" s="241">
        <f t="shared" ca="1" si="11"/>
        <v>-3.4935541574142581E-2</v>
      </c>
    </row>
    <row r="123" spans="1:11">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9"/>
        <v>E06000012</v>
      </c>
      <c r="F123" s="29" t="str">
        <f ca="1">IF(E123="","",VLOOKUP(E123,'Org list'!$J$9:$K$636,2,0))</f>
        <v>North East Lincolnshire</v>
      </c>
      <c r="G123" s="238">
        <f ca="1">IFERROR(IF((VLOOKUP($E123,'Res&amp;Reablement Backsheet'!$D$5:$W$182,G$9,FALSE))="","",(VLOOKUP($E123,'Res&amp;Reablement Backsheet'!$D$5:$W$182,G$9,FALSE))),"")</f>
        <v>0.90625</v>
      </c>
      <c r="H123" s="238">
        <f ca="1">IFERROR(IF((VLOOKUP($E123,'Res&amp;Reablement Backsheet'!$D$5:$W$182,H$9,FALSE))="","",(VLOOKUP($E123,'Res&amp;Reablement Backsheet'!$D$5:$W$182,H$9,FALSE))),"")</f>
        <v>0.89473684210526316</v>
      </c>
      <c r="I123" s="238">
        <f ca="1">IFERROR(IF((VLOOKUP($E123,'Res&amp;Reablement Backsheet'!$D$5:$W$182,I$9,FALSE))="","",(VLOOKUP($E123,'Res&amp;Reablement Backsheet'!$D$5:$W$182,I$9,FALSE))),"")</f>
        <v>0.93137254901960786</v>
      </c>
      <c r="J123" s="241">
        <f t="shared" ca="1" si="10"/>
        <v>-2.5122549019607865E-2</v>
      </c>
      <c r="K123" s="241">
        <f t="shared" ca="1" si="11"/>
        <v>-3.6635706914344701E-2</v>
      </c>
    </row>
    <row r="124" spans="1:11">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9"/>
        <v>E06000013</v>
      </c>
      <c r="F124" s="29" t="str">
        <f ca="1">IF(E124="","",VLOOKUP(E124,'Org list'!$J$9:$K$636,2,0))</f>
        <v>North Lincolnshire</v>
      </c>
      <c r="G124" s="238">
        <f ca="1">IFERROR(IF((VLOOKUP($E124,'Res&amp;Reablement Backsheet'!$D$5:$W$182,G$9,FALSE))="","",(VLOOKUP($E124,'Res&amp;Reablement Backsheet'!$D$5:$W$182,G$9,FALSE))),"")</f>
        <v>0.91095890410958902</v>
      </c>
      <c r="H124" s="238">
        <f ca="1">IFERROR(IF((VLOOKUP($E124,'Res&amp;Reablement Backsheet'!$D$5:$W$182,H$9,FALSE))="","",(VLOOKUP($E124,'Res&amp;Reablement Backsheet'!$D$5:$W$182,H$9,FALSE))),"")</f>
        <v>0.91666666666666663</v>
      </c>
      <c r="I124" s="238">
        <f ca="1">IFERROR(IF((VLOOKUP($E124,'Res&amp;Reablement Backsheet'!$D$5:$W$182,I$9,FALSE))="","",(VLOOKUP($E124,'Res&amp;Reablement Backsheet'!$D$5:$W$182,I$9,FALSE))),"")</f>
        <v>0.92268041237113407</v>
      </c>
      <c r="J124" s="241">
        <f t="shared" ca="1" si="10"/>
        <v>-1.1721508261545055E-2</v>
      </c>
      <c r="K124" s="241">
        <f t="shared" ca="1" si="11"/>
        <v>-6.0137457044674436E-3</v>
      </c>
    </row>
    <row r="125" spans="1:11">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9"/>
        <v>E06000024</v>
      </c>
      <c r="F125" s="29" t="str">
        <f ca="1">IF(E125="","",VLOOKUP(E125,'Org list'!$J$9:$K$636,2,0))</f>
        <v>North Somerset</v>
      </c>
      <c r="G125" s="238">
        <f ca="1">IFERROR(IF((VLOOKUP($E125,'Res&amp;Reablement Backsheet'!$D$5:$W$182,G$9,FALSE))="","",(VLOOKUP($E125,'Res&amp;Reablement Backsheet'!$D$5:$W$182,G$9,FALSE))),"")</f>
        <v>0.8833333333333333</v>
      </c>
      <c r="H125" s="238">
        <f ca="1">IFERROR(IF((VLOOKUP($E125,'Res&amp;Reablement Backsheet'!$D$5:$W$182,H$9,FALSE))="","",(VLOOKUP($E125,'Res&amp;Reablement Backsheet'!$D$5:$W$182,H$9,FALSE))),"")</f>
        <v>0.85263157894736841</v>
      </c>
      <c r="I125" s="238">
        <f ca="1">IFERROR(IF((VLOOKUP($E125,'Res&amp;Reablement Backsheet'!$D$5:$W$182,I$9,FALSE))="","",(VLOOKUP($E125,'Res&amp;Reablement Backsheet'!$D$5:$W$182,I$9,FALSE))),"")</f>
        <v>0.73469387755102045</v>
      </c>
      <c r="J125" s="241">
        <f t="shared" ca="1" si="10"/>
        <v>0.14863945578231286</v>
      </c>
      <c r="K125" s="241">
        <f t="shared" ca="1" si="11"/>
        <v>0.11793770139634796</v>
      </c>
    </row>
    <row r="126" spans="1:11">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9"/>
        <v>E08000022</v>
      </c>
      <c r="F126" s="29" t="str">
        <f ca="1">IF(E126="","",VLOOKUP(E126,'Org list'!$J$9:$K$636,2,0))</f>
        <v>North Tyneside</v>
      </c>
      <c r="G126" s="238">
        <f ca="1">IFERROR(IF((VLOOKUP($E126,'Res&amp;Reablement Backsheet'!$D$5:$W$182,G$9,FALSE))="","",(VLOOKUP($E126,'Res&amp;Reablement Backsheet'!$D$5:$W$182,G$9,FALSE))),"")</f>
        <v>0.93006993006993011</v>
      </c>
      <c r="H126" s="238">
        <f ca="1">IFERROR(IF((VLOOKUP($E126,'Res&amp;Reablement Backsheet'!$D$5:$W$182,H$9,FALSE))="","",(VLOOKUP($E126,'Res&amp;Reablement Backsheet'!$D$5:$W$182,H$9,FALSE))),"")</f>
        <v>0.93090909090909091</v>
      </c>
      <c r="I126" s="238">
        <f ca="1">IFERROR(IF((VLOOKUP($E126,'Res&amp;Reablement Backsheet'!$D$5:$W$182,I$9,FALSE))="","",(VLOOKUP($E126,'Res&amp;Reablement Backsheet'!$D$5:$W$182,I$9,FALSE))),"")</f>
        <v>0.92307692307692313</v>
      </c>
      <c r="J126" s="241">
        <f t="shared" ca="1" si="10"/>
        <v>6.9930069930069783E-3</v>
      </c>
      <c r="K126" s="241">
        <f t="shared" ca="1" si="11"/>
        <v>7.8321678321677801E-3</v>
      </c>
    </row>
    <row r="127" spans="1:11">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9"/>
        <v>E10000023</v>
      </c>
      <c r="F127" s="29" t="str">
        <f ca="1">IF(E127="","",VLOOKUP(E127,'Org list'!$J$9:$K$636,2,0))</f>
        <v>North Yorkshire</v>
      </c>
      <c r="G127" s="238">
        <f ca="1">IFERROR(IF((VLOOKUP($E127,'Res&amp;Reablement Backsheet'!$D$5:$W$182,G$9,FALSE))="","",(VLOOKUP($E127,'Res&amp;Reablement Backsheet'!$D$5:$W$182,G$9,FALSE))),"")</f>
        <v>0.82524271844660191</v>
      </c>
      <c r="H127" s="238">
        <f ca="1">IFERROR(IF((VLOOKUP($E127,'Res&amp;Reablement Backsheet'!$D$5:$W$182,H$9,FALSE))="","",(VLOOKUP($E127,'Res&amp;Reablement Backsheet'!$D$5:$W$182,H$9,FALSE))),"")</f>
        <v>0.87301587301587302</v>
      </c>
      <c r="I127" s="238">
        <f ca="1">IFERROR(IF((VLOOKUP($E127,'Res&amp;Reablement Backsheet'!$D$5:$W$182,I$9,FALSE))="","",(VLOOKUP($E127,'Res&amp;Reablement Backsheet'!$D$5:$W$182,I$9,FALSE))),"")</f>
        <v>0.8364661654135338</v>
      </c>
      <c r="J127" s="241">
        <f t="shared" ca="1" si="10"/>
        <v>-1.1223446966931894E-2</v>
      </c>
      <c r="K127" s="241">
        <f t="shared" ca="1" si="11"/>
        <v>3.6549707602339221E-2</v>
      </c>
    </row>
    <row r="128" spans="1:11">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9"/>
        <v>E10000021</v>
      </c>
      <c r="F128" s="29" t="str">
        <f ca="1">IF(E128="","",VLOOKUP(E128,'Org list'!$J$9:$K$636,2,0))</f>
        <v>Northamptonshire</v>
      </c>
      <c r="G128" s="238">
        <f ca="1">IFERROR(IF((VLOOKUP($E128,'Res&amp;Reablement Backsheet'!$D$5:$W$182,G$9,FALSE))="","",(VLOOKUP($E128,'Res&amp;Reablement Backsheet'!$D$5:$W$182,G$9,FALSE))),"")</f>
        <v>0.72869955156950672</v>
      </c>
      <c r="H128" s="238">
        <f ca="1">IFERROR(IF((VLOOKUP($E128,'Res&amp;Reablement Backsheet'!$D$5:$W$182,H$9,FALSE))="","",(VLOOKUP($E128,'Res&amp;Reablement Backsheet'!$D$5:$W$182,H$9,FALSE))),"")</f>
        <v>0.7594866071428571</v>
      </c>
      <c r="I128" s="238">
        <f ca="1">IFERROR(IF((VLOOKUP($E128,'Res&amp;Reablement Backsheet'!$D$5:$W$182,I$9,FALSE))="","",(VLOOKUP($E128,'Res&amp;Reablement Backsheet'!$D$5:$W$182,I$9,FALSE))),"")</f>
        <v>0.80933062880324547</v>
      </c>
      <c r="J128" s="241">
        <f t="shared" ca="1" si="10"/>
        <v>-8.0631077233738746E-2</v>
      </c>
      <c r="K128" s="241">
        <f t="shared" ca="1" si="11"/>
        <v>-4.9844021660388371E-2</v>
      </c>
    </row>
    <row r="129" spans="1:11">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9"/>
        <v>E06000057</v>
      </c>
      <c r="F129" s="29" t="str">
        <f ca="1">IF(E129="","",VLOOKUP(E129,'Org list'!$J$9:$K$636,2,0))</f>
        <v>Northumberland</v>
      </c>
      <c r="G129" s="238">
        <f ca="1">IFERROR(IF((VLOOKUP($E129,'Res&amp;Reablement Backsheet'!$D$5:$W$182,G$9,FALSE))="","",(VLOOKUP($E129,'Res&amp;Reablement Backsheet'!$D$5:$W$182,G$9,FALSE))),"")</f>
        <v>0.94352941176470584</v>
      </c>
      <c r="H129" s="238">
        <f ca="1">IFERROR(IF((VLOOKUP($E129,'Res&amp;Reablement Backsheet'!$D$5:$W$182,H$9,FALSE))="","",(VLOOKUP($E129,'Res&amp;Reablement Backsheet'!$D$5:$W$182,H$9,FALSE))),"")</f>
        <v>0.93150684931506844</v>
      </c>
      <c r="I129" s="238">
        <f ca="1">IFERROR(IF((VLOOKUP($E129,'Res&amp;Reablement Backsheet'!$D$5:$W$182,I$9,FALSE))="","",(VLOOKUP($E129,'Res&amp;Reablement Backsheet'!$D$5:$W$182,I$9,FALSE))),"")</f>
        <v>0.91545893719806759</v>
      </c>
      <c r="J129" s="241">
        <f t="shared" ca="1" si="10"/>
        <v>2.8070474566638248E-2</v>
      </c>
      <c r="K129" s="241">
        <f t="shared" ca="1" si="11"/>
        <v>1.6047912117000851E-2</v>
      </c>
    </row>
    <row r="130" spans="1:11">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9"/>
        <v>E06000018</v>
      </c>
      <c r="F130" s="29" t="str">
        <f ca="1">IF(E130="","",VLOOKUP(E130,'Org list'!$J$9:$K$636,2,0))</f>
        <v>Nottingham</v>
      </c>
      <c r="G130" s="238">
        <f ca="1">IFERROR(IF((VLOOKUP($E130,'Res&amp;Reablement Backsheet'!$D$5:$W$182,G$9,FALSE))="","",(VLOOKUP($E130,'Res&amp;Reablement Backsheet'!$D$5:$W$182,G$9,FALSE))),"")</f>
        <v>0.74736842105263157</v>
      </c>
      <c r="H130" s="238">
        <f ca="1">IFERROR(IF((VLOOKUP($E130,'Res&amp;Reablement Backsheet'!$D$5:$W$182,H$9,FALSE))="","",(VLOOKUP($E130,'Res&amp;Reablement Backsheet'!$D$5:$W$182,H$9,FALSE))),"")</f>
        <v>0.77611940298507465</v>
      </c>
      <c r="I130" s="238">
        <f ca="1">IFERROR(IF((VLOOKUP($E130,'Res&amp;Reablement Backsheet'!$D$5:$W$182,I$9,FALSE))="","",(VLOOKUP($E130,'Res&amp;Reablement Backsheet'!$D$5:$W$182,I$9,FALSE))),"")</f>
        <v>0.84615384615384615</v>
      </c>
      <c r="J130" s="241">
        <f t="shared" ca="1" si="10"/>
        <v>-9.8785425101214575E-2</v>
      </c>
      <c r="K130" s="241">
        <f t="shared" ca="1" si="11"/>
        <v>-7.0034443168771499E-2</v>
      </c>
    </row>
    <row r="131" spans="1:11">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9"/>
        <v>E10000024</v>
      </c>
      <c r="F131" s="29" t="str">
        <f ca="1">IF(E131="","",VLOOKUP(E131,'Org list'!$J$9:$K$636,2,0))</f>
        <v>Nottinghamshire</v>
      </c>
      <c r="G131" s="238">
        <f ca="1">IFERROR(IF((VLOOKUP($E131,'Res&amp;Reablement Backsheet'!$D$5:$W$182,G$9,FALSE))="","",(VLOOKUP($E131,'Res&amp;Reablement Backsheet'!$D$5:$W$182,G$9,FALSE))),"")</f>
        <v>0.9125475285171103</v>
      </c>
      <c r="H131" s="238">
        <f ca="1">IFERROR(IF((VLOOKUP($E131,'Res&amp;Reablement Backsheet'!$D$5:$W$182,H$9,FALSE))="","",(VLOOKUP($E131,'Res&amp;Reablement Backsheet'!$D$5:$W$182,H$9,FALSE))),"")</f>
        <v>0.91208791208791207</v>
      </c>
      <c r="I131" s="238">
        <f ca="1">IFERROR(IF((VLOOKUP($E131,'Res&amp;Reablement Backsheet'!$D$5:$W$182,I$9,FALSE))="","",(VLOOKUP($E131,'Res&amp;Reablement Backsheet'!$D$5:$W$182,I$9,FALSE))),"")</f>
        <v>0.78909090909090907</v>
      </c>
      <c r="J131" s="241">
        <f t="shared" ca="1" si="10"/>
        <v>0.12345661942620123</v>
      </c>
      <c r="K131" s="241">
        <f t="shared" ca="1" si="11"/>
        <v>0.122997002997003</v>
      </c>
    </row>
    <row r="132" spans="1:11">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9"/>
        <v>E08000004</v>
      </c>
      <c r="F132" s="29" t="str">
        <f ca="1">IF(E132="","",VLOOKUP(E132,'Org list'!$J$9:$K$636,2,0))</f>
        <v>Oldham</v>
      </c>
      <c r="G132" s="238">
        <f ca="1">IFERROR(IF((VLOOKUP($E132,'Res&amp;Reablement Backsheet'!$D$5:$W$182,G$9,FALSE))="","",(VLOOKUP($E132,'Res&amp;Reablement Backsheet'!$D$5:$W$182,G$9,FALSE))),"")</f>
        <v>0.89795918367346939</v>
      </c>
      <c r="H132" s="238">
        <f ca="1">IFERROR(IF((VLOOKUP($E132,'Res&amp;Reablement Backsheet'!$D$5:$W$182,H$9,FALSE))="","",(VLOOKUP($E132,'Res&amp;Reablement Backsheet'!$D$5:$W$182,H$9,FALSE))),"")</f>
        <v>0.9</v>
      </c>
      <c r="I132" s="238">
        <f ca="1">IFERROR(IF((VLOOKUP($E132,'Res&amp;Reablement Backsheet'!$D$5:$W$182,I$9,FALSE))="","",(VLOOKUP($E132,'Res&amp;Reablement Backsheet'!$D$5:$W$182,I$9,FALSE))),"")</f>
        <v>0.92666666666666664</v>
      </c>
      <c r="J132" s="241">
        <f t="shared" ca="1" si="10"/>
        <v>-2.8707482993197253E-2</v>
      </c>
      <c r="K132" s="241">
        <f t="shared" ca="1" si="11"/>
        <v>-2.6666666666666616E-2</v>
      </c>
    </row>
    <row r="133" spans="1:11">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9"/>
        <v>E10000025</v>
      </c>
      <c r="F133" s="29" t="str">
        <f ca="1">IF(E133="","",VLOOKUP(E133,'Org list'!$J$9:$K$636,2,0))</f>
        <v>Oxfordshire</v>
      </c>
      <c r="G133" s="238">
        <f ca="1">IFERROR(IF((VLOOKUP($E133,'Res&amp;Reablement Backsheet'!$D$5:$W$182,G$9,FALSE))="","",(VLOOKUP($E133,'Res&amp;Reablement Backsheet'!$D$5:$W$182,G$9,FALSE))),"")</f>
        <v>0.81159420289855078</v>
      </c>
      <c r="H133" s="238">
        <f ca="1">IFERROR(IF((VLOOKUP($E133,'Res&amp;Reablement Backsheet'!$D$5:$W$182,H$9,FALSE))="","",(VLOOKUP($E133,'Res&amp;Reablement Backsheet'!$D$5:$W$182,H$9,FALSE))),"")</f>
        <v>0.83599999999999997</v>
      </c>
      <c r="I133" s="238">
        <f ca="1">IFERROR(IF((VLOOKUP($E133,'Res&amp;Reablement Backsheet'!$D$5:$W$182,I$9,FALSE))="","",(VLOOKUP($E133,'Res&amp;Reablement Backsheet'!$D$5:$W$182,I$9,FALSE))),"")</f>
        <v>0.79840848806366049</v>
      </c>
      <c r="J133" s="241">
        <f t="shared" ca="1" si="10"/>
        <v>1.3185714834890283E-2</v>
      </c>
      <c r="K133" s="241">
        <f t="shared" ca="1" si="11"/>
        <v>3.7591511936339472E-2</v>
      </c>
    </row>
    <row r="134" spans="1:11">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9"/>
        <v>E06000031</v>
      </c>
      <c r="F134" s="29" t="str">
        <f ca="1">IF(E134="","",VLOOKUP(E134,'Org list'!$J$9:$K$636,2,0))</f>
        <v>Peterborough</v>
      </c>
      <c r="G134" s="238">
        <f ca="1">IFERROR(IF((VLOOKUP($E134,'Res&amp;Reablement Backsheet'!$D$5:$W$182,G$9,FALSE))="","",(VLOOKUP($E134,'Res&amp;Reablement Backsheet'!$D$5:$W$182,G$9,FALSE))),"")</f>
        <v>0.83333333333333337</v>
      </c>
      <c r="H134" s="238">
        <f ca="1">IFERROR(IF((VLOOKUP($E134,'Res&amp;Reablement Backsheet'!$D$5:$W$182,H$9,FALSE))="","",(VLOOKUP($E134,'Res&amp;Reablement Backsheet'!$D$5:$W$182,H$9,FALSE))),"")</f>
        <v>0.82781456953642385</v>
      </c>
      <c r="I134" s="238">
        <f ca="1">IFERROR(IF((VLOOKUP($E134,'Res&amp;Reablement Backsheet'!$D$5:$W$182,I$9,FALSE))="","",(VLOOKUP($E134,'Res&amp;Reablement Backsheet'!$D$5:$W$182,I$9,FALSE))),"")</f>
        <v>0.72477064220183485</v>
      </c>
      <c r="J134" s="241">
        <f t="shared" ca="1" si="10"/>
        <v>0.10856269113149852</v>
      </c>
      <c r="K134" s="241">
        <f t="shared" ca="1" si="11"/>
        <v>0.103043927334589</v>
      </c>
    </row>
    <row r="135" spans="1:11">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9"/>
        <v>E06000026</v>
      </c>
      <c r="F135" s="29" t="str">
        <f ca="1">IF(E135="","",VLOOKUP(E135,'Org list'!$J$9:$K$636,2,0))</f>
        <v>Plymouth</v>
      </c>
      <c r="G135" s="238">
        <f ca="1">IFERROR(IF((VLOOKUP($E135,'Res&amp;Reablement Backsheet'!$D$5:$W$182,G$9,FALSE))="","",(VLOOKUP($E135,'Res&amp;Reablement Backsheet'!$D$5:$W$182,G$9,FALSE))),"")</f>
        <v>0.85121107266435991</v>
      </c>
      <c r="H135" s="238">
        <f ca="1">IFERROR(IF((VLOOKUP($E135,'Res&amp;Reablement Backsheet'!$D$5:$W$182,H$9,FALSE))="","",(VLOOKUP($E135,'Res&amp;Reablement Backsheet'!$D$5:$W$182,H$9,FALSE))),"")</f>
        <v>0.89891696750902528</v>
      </c>
      <c r="I135" s="238">
        <f ca="1">IFERROR(IF((VLOOKUP($E135,'Res&amp;Reablement Backsheet'!$D$5:$W$182,I$9,FALSE))="","",(VLOOKUP($E135,'Res&amp;Reablement Backsheet'!$D$5:$W$182,I$9,FALSE))),"")</f>
        <v>0.84946236559139787</v>
      </c>
      <c r="J135" s="241">
        <f t="shared" ca="1" si="10"/>
        <v>1.7487070729620413E-3</v>
      </c>
      <c r="K135" s="241">
        <f t="shared" ca="1" si="11"/>
        <v>4.9454601917627405E-2</v>
      </c>
    </row>
    <row r="136" spans="1:11">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9"/>
        <v>E06000044</v>
      </c>
      <c r="F136" s="29" t="str">
        <f ca="1">IF(E136="","",VLOOKUP(E136,'Org list'!$J$9:$K$636,2,0))</f>
        <v>Portsmouth</v>
      </c>
      <c r="G136" s="238">
        <f ca="1">IFERROR(IF((VLOOKUP($E136,'Res&amp;Reablement Backsheet'!$D$5:$W$182,G$9,FALSE))="","",(VLOOKUP($E136,'Res&amp;Reablement Backsheet'!$D$5:$W$182,G$9,FALSE))),"")</f>
        <v>0.78632478632478631</v>
      </c>
      <c r="H136" s="238">
        <f ca="1">IFERROR(IF((VLOOKUP($E136,'Res&amp;Reablement Backsheet'!$D$5:$W$182,H$9,FALSE))="","",(VLOOKUP($E136,'Res&amp;Reablement Backsheet'!$D$5:$W$182,H$9,FALSE))),"")</f>
        <v>0.8529411764705882</v>
      </c>
      <c r="I136" s="238">
        <f ca="1">IFERROR(IF((VLOOKUP($E136,'Res&amp;Reablement Backsheet'!$D$5:$W$182,I$9,FALSE))="","",(VLOOKUP($E136,'Res&amp;Reablement Backsheet'!$D$5:$W$182,I$9,FALSE))),"")</f>
        <v>0.79605263157894735</v>
      </c>
      <c r="J136" s="241">
        <f t="shared" ca="1" si="10"/>
        <v>-9.7278452541610383E-3</v>
      </c>
      <c r="K136" s="241">
        <f t="shared" ca="1" si="11"/>
        <v>5.6888544891640858E-2</v>
      </c>
    </row>
    <row r="137" spans="1:11">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9"/>
        <v>E06000038</v>
      </c>
      <c r="F137" s="29" t="str">
        <f ca="1">IF(E137="","",VLOOKUP(E137,'Org list'!$J$9:$K$636,2,0))</f>
        <v>Reading</v>
      </c>
      <c r="G137" s="238">
        <f ca="1">IFERROR(IF((VLOOKUP($E137,'Res&amp;Reablement Backsheet'!$D$5:$W$182,G$9,FALSE))="","",(VLOOKUP($E137,'Res&amp;Reablement Backsheet'!$D$5:$W$182,G$9,FALSE))),"")</f>
        <v>0.87341772151898733</v>
      </c>
      <c r="H137" s="238">
        <f ca="1">IFERROR(IF((VLOOKUP($E137,'Res&amp;Reablement Backsheet'!$D$5:$W$182,H$9,FALSE))="","",(VLOOKUP($E137,'Res&amp;Reablement Backsheet'!$D$5:$W$182,H$9,FALSE))),"")</f>
        <v>0.8666666666666667</v>
      </c>
      <c r="I137" s="238">
        <f ca="1">IFERROR(IF((VLOOKUP($E137,'Res&amp;Reablement Backsheet'!$D$5:$W$182,I$9,FALSE))="","",(VLOOKUP($E137,'Res&amp;Reablement Backsheet'!$D$5:$W$182,I$9,FALSE))),"")</f>
        <v>0.87096774193548387</v>
      </c>
      <c r="J137" s="241">
        <f t="shared" ca="1" si="10"/>
        <v>2.4499795835034588E-3</v>
      </c>
      <c r="K137" s="241">
        <f t="shared" ca="1" si="11"/>
        <v>-4.3010752688171783E-3</v>
      </c>
    </row>
    <row r="138" spans="1:11">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9"/>
        <v>E09000026</v>
      </c>
      <c r="F138" s="29" t="str">
        <f ca="1">IF(E138="","",VLOOKUP(E138,'Org list'!$J$9:$K$636,2,0))</f>
        <v>Redbridge</v>
      </c>
      <c r="G138" s="238">
        <f ca="1">IFERROR(IF((VLOOKUP($E138,'Res&amp;Reablement Backsheet'!$D$5:$W$182,G$9,FALSE))="","",(VLOOKUP($E138,'Res&amp;Reablement Backsheet'!$D$5:$W$182,G$9,FALSE))),"")</f>
        <v>0.89036544850498334</v>
      </c>
      <c r="H138" s="238">
        <f ca="1">IFERROR(IF((VLOOKUP($E138,'Res&amp;Reablement Backsheet'!$D$5:$W$182,H$9,FALSE))="","",(VLOOKUP($E138,'Res&amp;Reablement Backsheet'!$D$5:$W$182,H$9,FALSE))),"")</f>
        <v>0.85666666666666669</v>
      </c>
      <c r="I138" s="238">
        <f ca="1">IFERROR(IF((VLOOKUP($E138,'Res&amp;Reablement Backsheet'!$D$5:$W$182,I$9,FALSE))="","",(VLOOKUP($E138,'Res&amp;Reablement Backsheet'!$D$5:$W$182,I$9,FALSE))),"")</f>
        <v>0.93538461538461537</v>
      </c>
      <c r="J138" s="241">
        <f t="shared" ca="1" si="10"/>
        <v>-4.5019166879632033E-2</v>
      </c>
      <c r="K138" s="241">
        <f t="shared" ca="1" si="11"/>
        <v>-7.8717948717948683E-2</v>
      </c>
    </row>
    <row r="139" spans="1:11">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9"/>
        <v>E06000003</v>
      </c>
      <c r="F139" s="29" t="str">
        <f ca="1">IF(E139="","",VLOOKUP(E139,'Org list'!$J$9:$K$636,2,0))</f>
        <v>Redcar and Cleveland</v>
      </c>
      <c r="G139" s="238">
        <f ca="1">IFERROR(IF((VLOOKUP($E139,'Res&amp;Reablement Backsheet'!$D$5:$W$182,G$9,FALSE))="","",(VLOOKUP($E139,'Res&amp;Reablement Backsheet'!$D$5:$W$182,G$9,FALSE))),"")</f>
        <v>0.82758620689655171</v>
      </c>
      <c r="H139" s="238">
        <f ca="1">IFERROR(IF((VLOOKUP($E139,'Res&amp;Reablement Backsheet'!$D$5:$W$182,H$9,FALSE))="","",(VLOOKUP($E139,'Res&amp;Reablement Backsheet'!$D$5:$W$182,H$9,FALSE))),"")</f>
        <v>0.84444444444444444</v>
      </c>
      <c r="I139" s="238">
        <f ca="1">IFERROR(IF((VLOOKUP($E139,'Res&amp;Reablement Backsheet'!$D$5:$W$182,I$9,FALSE))="","",(VLOOKUP($E139,'Res&amp;Reablement Backsheet'!$D$5:$W$182,I$9,FALSE))),"")</f>
        <v>0.83076923076923082</v>
      </c>
      <c r="J139" s="241">
        <f t="shared" ca="1" si="10"/>
        <v>-3.1830238726791027E-3</v>
      </c>
      <c r="K139" s="241">
        <f t="shared" ca="1" si="11"/>
        <v>1.3675213675213627E-2</v>
      </c>
    </row>
    <row r="140" spans="1:11">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ref="E140:E171" ca="1" si="12">IF($A140&gt;$N$5-1,"",INDIRECT("'Comms by AT'!D"&amp;$A140+$N$4))</f>
        <v>E09000027</v>
      </c>
      <c r="F140" s="29" t="str">
        <f ca="1">IF(E140="","",VLOOKUP(E140,'Org list'!$J$9:$K$636,2,0))</f>
        <v>Richmond upon Thames</v>
      </c>
      <c r="G140" s="238">
        <f ca="1">IFERROR(IF((VLOOKUP($E140,'Res&amp;Reablement Backsheet'!$D$5:$W$182,G$9,FALSE))="","",(VLOOKUP($E140,'Res&amp;Reablement Backsheet'!$D$5:$W$182,G$9,FALSE))),"")</f>
        <v>0.86419753086419748</v>
      </c>
      <c r="H140" s="238">
        <f ca="1">IFERROR(IF((VLOOKUP($E140,'Res&amp;Reablement Backsheet'!$D$5:$W$182,H$9,FALSE))="","",(VLOOKUP($E140,'Res&amp;Reablement Backsheet'!$D$5:$W$182,H$9,FALSE))),"")</f>
        <v>0.85161290322580641</v>
      </c>
      <c r="I140" s="238">
        <f ca="1">IFERROR(IF((VLOOKUP($E140,'Res&amp;Reablement Backsheet'!$D$5:$W$182,I$9,FALSE))="","",(VLOOKUP($E140,'Res&amp;Reablement Backsheet'!$D$5:$W$182,I$9,FALSE))),"")</f>
        <v>0.85616438356164382</v>
      </c>
      <c r="J140" s="241">
        <f t="shared" ref="J140:J171" ca="1" si="13">IFERROR(IF(I140=0,"",(G140-I140)),"")</f>
        <v>8.033147302553667E-3</v>
      </c>
      <c r="K140" s="241">
        <f t="shared" ref="K140:K171" ca="1" si="14">IFERROR(IF(I140=0,"",(H140-I140)),"")</f>
        <v>-4.5514803358374101E-3</v>
      </c>
    </row>
    <row r="141" spans="1:11">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12"/>
        <v>E08000005</v>
      </c>
      <c r="F141" s="29" t="str">
        <f ca="1">IF(E141="","",VLOOKUP(E141,'Org list'!$J$9:$K$636,2,0))</f>
        <v>Rochdale</v>
      </c>
      <c r="G141" s="238">
        <f ca="1">IFERROR(IF((VLOOKUP($E141,'Res&amp;Reablement Backsheet'!$D$5:$W$182,G$9,FALSE))="","",(VLOOKUP($E141,'Res&amp;Reablement Backsheet'!$D$5:$W$182,G$9,FALSE))),"")</f>
        <v>0.84042553191489366</v>
      </c>
      <c r="H141" s="238">
        <f ca="1">IFERROR(IF((VLOOKUP($E141,'Res&amp;Reablement Backsheet'!$D$5:$W$182,H$9,FALSE))="","",(VLOOKUP($E141,'Res&amp;Reablement Backsheet'!$D$5:$W$182,H$9,FALSE))),"")</f>
        <v>0.83333333333333337</v>
      </c>
      <c r="I141" s="238">
        <f ca="1">IFERROR(IF((VLOOKUP($E141,'Res&amp;Reablement Backsheet'!$D$5:$W$182,I$9,FALSE))="","",(VLOOKUP($E141,'Res&amp;Reablement Backsheet'!$D$5:$W$182,I$9,FALSE))),"")</f>
        <v>0.875</v>
      </c>
      <c r="J141" s="241">
        <f t="shared" ca="1" si="13"/>
        <v>-3.4574468085106336E-2</v>
      </c>
      <c r="K141" s="241">
        <f t="shared" ca="1" si="14"/>
        <v>-4.166666666666663E-2</v>
      </c>
    </row>
    <row r="142" spans="1:11">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12"/>
        <v>E08000018</v>
      </c>
      <c r="F142" s="29" t="str">
        <f ca="1">IF(E142="","",VLOOKUP(E142,'Org list'!$J$9:$K$636,2,0))</f>
        <v>Rotherham</v>
      </c>
      <c r="G142" s="238">
        <f ca="1">IFERROR(IF((VLOOKUP($E142,'Res&amp;Reablement Backsheet'!$D$5:$W$182,G$9,FALSE))="","",(VLOOKUP($E142,'Res&amp;Reablement Backsheet'!$D$5:$W$182,G$9,FALSE))),"")</f>
        <v>0.89629629629629626</v>
      </c>
      <c r="H142" s="238">
        <f ca="1">IFERROR(IF((VLOOKUP($E142,'Res&amp;Reablement Backsheet'!$D$5:$W$182,H$9,FALSE))="","",(VLOOKUP($E142,'Res&amp;Reablement Backsheet'!$D$5:$W$182,H$9,FALSE))),"")</f>
        <v>0.91034482758620694</v>
      </c>
      <c r="I142" s="238">
        <f ca="1">IFERROR(IF((VLOOKUP($E142,'Res&amp;Reablement Backsheet'!$D$5:$W$182,I$9,FALSE))="","",(VLOOKUP($E142,'Res&amp;Reablement Backsheet'!$D$5:$W$182,I$9,FALSE))),"")</f>
        <v>0.875</v>
      </c>
      <c r="J142" s="241">
        <f t="shared" ca="1" si="13"/>
        <v>2.1296296296296258E-2</v>
      </c>
      <c r="K142" s="241">
        <f t="shared" ca="1" si="14"/>
        <v>3.5344827586206939E-2</v>
      </c>
    </row>
    <row r="143" spans="1:11">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12"/>
        <v>E06000017</v>
      </c>
      <c r="F143" s="29" t="str">
        <f ca="1">IF(E143="","",VLOOKUP(E143,'Org list'!$J$9:$K$636,2,0))</f>
        <v>Rutland</v>
      </c>
      <c r="G143" s="238">
        <f ca="1">IFERROR(IF((VLOOKUP($E143,'Res&amp;Reablement Backsheet'!$D$5:$W$182,G$9,FALSE))="","",(VLOOKUP($E143,'Res&amp;Reablement Backsheet'!$D$5:$W$182,G$9,FALSE))),"")</f>
        <v>1</v>
      </c>
      <c r="H143" s="238">
        <f ca="1">IFERROR(IF((VLOOKUP($E143,'Res&amp;Reablement Backsheet'!$D$5:$W$182,H$9,FALSE))="","",(VLOOKUP($E143,'Res&amp;Reablement Backsheet'!$D$5:$W$182,H$9,FALSE))),"")</f>
        <v>0.83333333333333337</v>
      </c>
      <c r="I143" s="238">
        <f ca="1">IFERROR(IF((VLOOKUP($E143,'Res&amp;Reablement Backsheet'!$D$5:$W$182,I$9,FALSE))="","",(VLOOKUP($E143,'Res&amp;Reablement Backsheet'!$D$5:$W$182,I$9,FALSE))),"")</f>
        <v>0.97222222222222221</v>
      </c>
      <c r="J143" s="241">
        <f t="shared" ca="1" si="13"/>
        <v>2.777777777777779E-2</v>
      </c>
      <c r="K143" s="241">
        <f t="shared" ca="1" si="14"/>
        <v>-0.13888888888888884</v>
      </c>
    </row>
    <row r="144" spans="1:11">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12"/>
        <v>E08000006</v>
      </c>
      <c r="F144" s="29" t="str">
        <f ca="1">IF(E144="","",VLOOKUP(E144,'Org list'!$J$9:$K$636,2,0))</f>
        <v>Salford</v>
      </c>
      <c r="G144" s="238">
        <f ca="1">IFERROR(IF((VLOOKUP($E144,'Res&amp;Reablement Backsheet'!$D$5:$W$182,G$9,FALSE))="","",(VLOOKUP($E144,'Res&amp;Reablement Backsheet'!$D$5:$W$182,G$9,FALSE))),"")</f>
        <v>0.73021582733812951</v>
      </c>
      <c r="H144" s="238">
        <f ca="1">IFERROR(IF((VLOOKUP($E144,'Res&amp;Reablement Backsheet'!$D$5:$W$182,H$9,FALSE))="","",(VLOOKUP($E144,'Res&amp;Reablement Backsheet'!$D$5:$W$182,H$9,FALSE))),"")</f>
        <v>0.77996422182468694</v>
      </c>
      <c r="I144" s="238">
        <f ca="1">IFERROR(IF((VLOOKUP($E144,'Res&amp;Reablement Backsheet'!$D$5:$W$182,I$9,FALSE))="","",(VLOOKUP($E144,'Res&amp;Reablement Backsheet'!$D$5:$W$182,I$9,FALSE))),"")</f>
        <v>0.79572446555819476</v>
      </c>
      <c r="J144" s="241">
        <f t="shared" ca="1" si="13"/>
        <v>-6.5508638220065252E-2</v>
      </c>
      <c r="K144" s="241">
        <f t="shared" ca="1" si="14"/>
        <v>-1.5760243733507817E-2</v>
      </c>
    </row>
    <row r="145" spans="1:11">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12"/>
        <v>E08000028</v>
      </c>
      <c r="F145" s="29" t="str">
        <f ca="1">IF(E145="","",VLOOKUP(E145,'Org list'!$J$9:$K$636,2,0))</f>
        <v>Sandwell</v>
      </c>
      <c r="G145" s="238">
        <f ca="1">IFERROR(IF((VLOOKUP($E145,'Res&amp;Reablement Backsheet'!$D$5:$W$182,G$9,FALSE))="","",(VLOOKUP($E145,'Res&amp;Reablement Backsheet'!$D$5:$W$182,G$9,FALSE))),"")</f>
        <v>0.63786008230452673</v>
      </c>
      <c r="H145" s="238">
        <f ca="1">IFERROR(IF((VLOOKUP($E145,'Res&amp;Reablement Backsheet'!$D$5:$W$182,H$9,FALSE))="","",(VLOOKUP($E145,'Res&amp;Reablement Backsheet'!$D$5:$W$182,H$9,FALSE))),"")</f>
        <v>0.8</v>
      </c>
      <c r="I145" s="238">
        <f ca="1">IFERROR(IF((VLOOKUP($E145,'Res&amp;Reablement Backsheet'!$D$5:$W$182,I$9,FALSE))="","",(VLOOKUP($E145,'Res&amp;Reablement Backsheet'!$D$5:$W$182,I$9,FALSE))),"")</f>
        <v>0.64102564102564108</v>
      </c>
      <c r="J145" s="241">
        <f t="shared" ca="1" si="13"/>
        <v>-3.1655587211143477E-3</v>
      </c>
      <c r="K145" s="241">
        <f t="shared" ca="1" si="14"/>
        <v>0.15897435897435896</v>
      </c>
    </row>
    <row r="146" spans="1:11">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12"/>
        <v>E08000014</v>
      </c>
      <c r="F146" s="29" t="str">
        <f ca="1">IF(E146="","",VLOOKUP(E146,'Org list'!$J$9:$K$636,2,0))</f>
        <v>Sefton</v>
      </c>
      <c r="G146" s="238">
        <f ca="1">IFERROR(IF((VLOOKUP($E146,'Res&amp;Reablement Backsheet'!$D$5:$W$182,G$9,FALSE))="","",(VLOOKUP($E146,'Res&amp;Reablement Backsheet'!$D$5:$W$182,G$9,FALSE))),"")</f>
        <v>0.88382687927107062</v>
      </c>
      <c r="H146" s="238">
        <f ca="1">IFERROR(IF((VLOOKUP($E146,'Res&amp;Reablement Backsheet'!$D$5:$W$182,H$9,FALSE))="","",(VLOOKUP($E146,'Res&amp;Reablement Backsheet'!$D$5:$W$182,H$9,FALSE))),"")</f>
        <v>0.89977220956719817</v>
      </c>
      <c r="I146" s="238">
        <f ca="1">IFERROR(IF((VLOOKUP($E146,'Res&amp;Reablement Backsheet'!$D$5:$W$182,I$9,FALSE))="","",(VLOOKUP($E146,'Res&amp;Reablement Backsheet'!$D$5:$W$182,I$9,FALSE))),"")</f>
        <v>0.85593220338983056</v>
      </c>
      <c r="J146" s="241">
        <f t="shared" ca="1" si="13"/>
        <v>2.7894675881240061E-2</v>
      </c>
      <c r="K146" s="241">
        <f t="shared" ca="1" si="14"/>
        <v>4.3840006177367608E-2</v>
      </c>
    </row>
    <row r="147" spans="1:11">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12"/>
        <v>E08000019</v>
      </c>
      <c r="F147" s="29" t="str">
        <f ca="1">IF(E147="","",VLOOKUP(E147,'Org list'!$J$9:$K$636,2,0))</f>
        <v>Sheffield</v>
      </c>
      <c r="G147" s="238">
        <f ca="1">IFERROR(IF((VLOOKUP($E147,'Res&amp;Reablement Backsheet'!$D$5:$W$182,G$9,FALSE))="","",(VLOOKUP($E147,'Res&amp;Reablement Backsheet'!$D$5:$W$182,G$9,FALSE))),"")</f>
        <v>0.76731927710843373</v>
      </c>
      <c r="H147" s="238">
        <f ca="1">IFERROR(IF((VLOOKUP($E147,'Res&amp;Reablement Backsheet'!$D$5:$W$182,H$9,FALSE))="","",(VLOOKUP($E147,'Res&amp;Reablement Backsheet'!$D$5:$W$182,H$9,FALSE))),"")</f>
        <v>0.85052631578947369</v>
      </c>
      <c r="I147" s="238">
        <f ca="1">IFERROR(IF((VLOOKUP($E147,'Res&amp;Reablement Backsheet'!$D$5:$W$182,I$9,FALSE))="","",(VLOOKUP($E147,'Res&amp;Reablement Backsheet'!$D$5:$W$182,I$9,FALSE))),"")</f>
        <v>0.74717368961973274</v>
      </c>
      <c r="J147" s="241">
        <f t="shared" ca="1" si="13"/>
        <v>2.0145587488700989E-2</v>
      </c>
      <c r="K147" s="241">
        <f t="shared" ca="1" si="14"/>
        <v>0.10335262616974095</v>
      </c>
    </row>
    <row r="148" spans="1:11">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12"/>
        <v>E06000051</v>
      </c>
      <c r="F148" s="29" t="str">
        <f ca="1">IF(E148="","",VLOOKUP(E148,'Org list'!$J$9:$K$636,2,0))</f>
        <v>Shropshire</v>
      </c>
      <c r="G148" s="238">
        <f ca="1">IFERROR(IF((VLOOKUP($E148,'Res&amp;Reablement Backsheet'!$D$5:$W$182,G$9,FALSE))="","",(VLOOKUP($E148,'Res&amp;Reablement Backsheet'!$D$5:$W$182,G$9,FALSE))),"")</f>
        <v>0.80645161290322576</v>
      </c>
      <c r="H148" s="238">
        <f ca="1">IFERROR(IF((VLOOKUP($E148,'Res&amp;Reablement Backsheet'!$D$5:$W$182,H$9,FALSE))="","",(VLOOKUP($E148,'Res&amp;Reablement Backsheet'!$D$5:$W$182,H$9,FALSE))),"")</f>
        <v>0.84076433121019112</v>
      </c>
      <c r="I148" s="238">
        <f ca="1">IFERROR(IF((VLOOKUP($E148,'Res&amp;Reablement Backsheet'!$D$5:$W$182,I$9,FALSE))="","",(VLOOKUP($E148,'Res&amp;Reablement Backsheet'!$D$5:$W$182,I$9,FALSE))),"")</f>
        <v>0.76368876080691639</v>
      </c>
      <c r="J148" s="241">
        <f t="shared" ca="1" si="13"/>
        <v>4.2762852096309367E-2</v>
      </c>
      <c r="K148" s="241">
        <f t="shared" ca="1" si="14"/>
        <v>7.7075570403274729E-2</v>
      </c>
    </row>
    <row r="149" spans="1:11">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12"/>
        <v>E06000039</v>
      </c>
      <c r="F149" s="29" t="str">
        <f ca="1">IF(E149="","",VLOOKUP(E149,'Org list'!$J$9:$K$636,2,0))</f>
        <v>Slough</v>
      </c>
      <c r="G149" s="238">
        <f ca="1">IFERROR(IF((VLOOKUP($E149,'Res&amp;Reablement Backsheet'!$D$5:$W$182,G$9,FALSE))="","",(VLOOKUP($E149,'Res&amp;Reablement Backsheet'!$D$5:$W$182,G$9,FALSE))),"")</f>
        <v>0.87610619469026552</v>
      </c>
      <c r="H149" s="238">
        <f ca="1">IFERROR(IF((VLOOKUP($E149,'Res&amp;Reablement Backsheet'!$D$5:$W$182,H$9,FALSE))="","",(VLOOKUP($E149,'Res&amp;Reablement Backsheet'!$D$5:$W$182,H$9,FALSE))),"")</f>
        <v>0.90434782608695652</v>
      </c>
      <c r="I149" s="238">
        <f ca="1">IFERROR(IF((VLOOKUP($E149,'Res&amp;Reablement Backsheet'!$D$5:$W$182,I$9,FALSE))="","",(VLOOKUP($E149,'Res&amp;Reablement Backsheet'!$D$5:$W$182,I$9,FALSE))),"")</f>
        <v>0.87368421052631584</v>
      </c>
      <c r="J149" s="241">
        <f t="shared" ca="1" si="13"/>
        <v>2.4219841639496753E-3</v>
      </c>
      <c r="K149" s="241">
        <f t="shared" ca="1" si="14"/>
        <v>3.0663615560640678E-2</v>
      </c>
    </row>
    <row r="150" spans="1:11">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12"/>
        <v>E08000029</v>
      </c>
      <c r="F150" s="29" t="str">
        <f ca="1">IF(E150="","",VLOOKUP(E150,'Org list'!$J$9:$K$636,2,0))</f>
        <v>Solihull</v>
      </c>
      <c r="G150" s="238">
        <f ca="1">IFERROR(IF((VLOOKUP($E150,'Res&amp;Reablement Backsheet'!$D$5:$W$182,G$9,FALSE))="","",(VLOOKUP($E150,'Res&amp;Reablement Backsheet'!$D$5:$W$182,G$9,FALSE))),"")</f>
        <v>0.86274509803921573</v>
      </c>
      <c r="H150" s="238">
        <f ca="1">IFERROR(IF((VLOOKUP($E150,'Res&amp;Reablement Backsheet'!$D$5:$W$182,H$9,FALSE))="","",(VLOOKUP($E150,'Res&amp;Reablement Backsheet'!$D$5:$W$182,H$9,FALSE))),"")</f>
        <v>0.88181818181818183</v>
      </c>
      <c r="I150" s="238">
        <f ca="1">IFERROR(IF((VLOOKUP($E150,'Res&amp;Reablement Backsheet'!$D$5:$W$182,I$9,FALSE))="","",(VLOOKUP($E150,'Res&amp;Reablement Backsheet'!$D$5:$W$182,I$9,FALSE))),"")</f>
        <v>0.84166666666666667</v>
      </c>
      <c r="J150" s="241">
        <f t="shared" ca="1" si="13"/>
        <v>2.1078431372549056E-2</v>
      </c>
      <c r="K150" s="241">
        <f t="shared" ca="1" si="14"/>
        <v>4.015151515151516E-2</v>
      </c>
    </row>
    <row r="151" spans="1:11">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12"/>
        <v>E10000027</v>
      </c>
      <c r="F151" s="29" t="str">
        <f ca="1">IF(E151="","",VLOOKUP(E151,'Org list'!$J$9:$K$636,2,0))</f>
        <v>Somerset</v>
      </c>
      <c r="G151" s="238">
        <f ca="1">IFERROR(IF((VLOOKUP($E151,'Res&amp;Reablement Backsheet'!$D$5:$W$182,G$9,FALSE))="","",(VLOOKUP($E151,'Res&amp;Reablement Backsheet'!$D$5:$W$182,G$9,FALSE))),"")</f>
        <v>0.91397849462365588</v>
      </c>
      <c r="H151" s="238">
        <f ca="1">IFERROR(IF((VLOOKUP($E151,'Res&amp;Reablement Backsheet'!$D$5:$W$182,H$9,FALSE))="","",(VLOOKUP($E151,'Res&amp;Reablement Backsheet'!$D$5:$W$182,H$9,FALSE))),"")</f>
        <v>0.91843971631205679</v>
      </c>
      <c r="I151" s="238">
        <f ca="1">IFERROR(IF((VLOOKUP($E151,'Res&amp;Reablement Backsheet'!$D$5:$W$182,I$9,FALSE))="","",(VLOOKUP($E151,'Res&amp;Reablement Backsheet'!$D$5:$W$182,I$9,FALSE))),"")</f>
        <v>0.92363636363636359</v>
      </c>
      <c r="J151" s="241">
        <f t="shared" ca="1" si="13"/>
        <v>-9.6578690127077094E-3</v>
      </c>
      <c r="K151" s="241">
        <f t="shared" ca="1" si="14"/>
        <v>-5.1966473243068023E-3</v>
      </c>
    </row>
    <row r="152" spans="1:11">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12"/>
        <v>E06000025</v>
      </c>
      <c r="F152" s="29" t="str">
        <f ca="1">IF(E152="","",VLOOKUP(E152,'Org list'!$J$9:$K$636,2,0))</f>
        <v>South Gloucestershire</v>
      </c>
      <c r="G152" s="238">
        <f ca="1">IFERROR(IF((VLOOKUP($E152,'Res&amp;Reablement Backsheet'!$D$5:$W$182,G$9,FALSE))="","",(VLOOKUP($E152,'Res&amp;Reablement Backsheet'!$D$5:$W$182,G$9,FALSE))),"")</f>
        <v>0.82658959537572252</v>
      </c>
      <c r="H152" s="238">
        <f ca="1">IFERROR(IF((VLOOKUP($E152,'Res&amp;Reablement Backsheet'!$D$5:$W$182,H$9,FALSE))="","",(VLOOKUP($E152,'Res&amp;Reablement Backsheet'!$D$5:$W$182,H$9,FALSE))),"")</f>
        <v>0.88502994011976044</v>
      </c>
      <c r="I152" s="238">
        <f ca="1">IFERROR(IF((VLOOKUP($E152,'Res&amp;Reablement Backsheet'!$D$5:$W$182,I$9,FALSE))="","",(VLOOKUP($E152,'Res&amp;Reablement Backsheet'!$D$5:$W$182,I$9,FALSE))),"")</f>
        <v>0.89224952741020791</v>
      </c>
      <c r="J152" s="241">
        <f t="shared" ca="1" si="13"/>
        <v>-6.5659932034485391E-2</v>
      </c>
      <c r="K152" s="241">
        <f t="shared" ca="1" si="14"/>
        <v>-7.2195872904474712E-3</v>
      </c>
    </row>
    <row r="153" spans="1:11">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12"/>
        <v>E08000023</v>
      </c>
      <c r="F153" s="29" t="str">
        <f ca="1">IF(E153="","",VLOOKUP(E153,'Org list'!$J$9:$K$636,2,0))</f>
        <v>South Tyneside</v>
      </c>
      <c r="G153" s="238">
        <f ca="1">IFERROR(IF((VLOOKUP($E153,'Res&amp;Reablement Backsheet'!$D$5:$W$182,G$9,FALSE))="","",(VLOOKUP($E153,'Res&amp;Reablement Backsheet'!$D$5:$W$182,G$9,FALSE))),"")</f>
        <v>0.82905982905982911</v>
      </c>
      <c r="H153" s="238">
        <f ca="1">IFERROR(IF((VLOOKUP($E153,'Res&amp;Reablement Backsheet'!$D$5:$W$182,H$9,FALSE))="","",(VLOOKUP($E153,'Res&amp;Reablement Backsheet'!$D$5:$W$182,H$9,FALSE))),"")</f>
        <v>0.85024154589371981</v>
      </c>
      <c r="I153" s="238">
        <f ca="1">IFERROR(IF((VLOOKUP($E153,'Res&amp;Reablement Backsheet'!$D$5:$W$182,I$9,FALSE))="","",(VLOOKUP($E153,'Res&amp;Reablement Backsheet'!$D$5:$W$182,I$9,FALSE))),"")</f>
        <v>0.86153846153846159</v>
      </c>
      <c r="J153" s="241">
        <f t="shared" ca="1" si="13"/>
        <v>-3.2478632478632474E-2</v>
      </c>
      <c r="K153" s="241">
        <f t="shared" ca="1" si="14"/>
        <v>-1.1296915644741778E-2</v>
      </c>
    </row>
    <row r="154" spans="1:11">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12"/>
        <v>E06000045</v>
      </c>
      <c r="F154" s="29" t="str">
        <f ca="1">IF(E154="","",VLOOKUP(E154,'Org list'!$J$9:$K$636,2,0))</f>
        <v>Southampton</v>
      </c>
      <c r="G154" s="238">
        <f ca="1">IFERROR(IF((VLOOKUP($E154,'Res&amp;Reablement Backsheet'!$D$5:$W$182,G$9,FALSE))="","",(VLOOKUP($E154,'Res&amp;Reablement Backsheet'!$D$5:$W$182,G$9,FALSE))),"")</f>
        <v>0.78612716763005785</v>
      </c>
      <c r="H154" s="238">
        <f ca="1">IFERROR(IF((VLOOKUP($E154,'Res&amp;Reablement Backsheet'!$D$5:$W$182,H$9,FALSE))="","",(VLOOKUP($E154,'Res&amp;Reablement Backsheet'!$D$5:$W$182,H$9,FALSE))),"")</f>
        <v>0.89880952380952384</v>
      </c>
      <c r="I154" s="238">
        <f ca="1">IFERROR(IF((VLOOKUP($E154,'Res&amp;Reablement Backsheet'!$D$5:$W$182,I$9,FALSE))="","",(VLOOKUP($E154,'Res&amp;Reablement Backsheet'!$D$5:$W$182,I$9,FALSE))),"")</f>
        <v>0.83888888888888891</v>
      </c>
      <c r="J154" s="241">
        <f t="shared" ca="1" si="13"/>
        <v>-5.2761721258831051E-2</v>
      </c>
      <c r="K154" s="241">
        <f t="shared" ca="1" si="14"/>
        <v>5.992063492063493E-2</v>
      </c>
    </row>
    <row r="155" spans="1:11">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12"/>
        <v>E06000033</v>
      </c>
      <c r="F155" s="29" t="str">
        <f ca="1">IF(E155="","",VLOOKUP(E155,'Org list'!$J$9:$K$636,2,0))</f>
        <v>Southend-on-Sea</v>
      </c>
      <c r="G155" s="238">
        <f ca="1">IFERROR(IF((VLOOKUP($E155,'Res&amp;Reablement Backsheet'!$D$5:$W$182,G$9,FALSE))="","",(VLOOKUP($E155,'Res&amp;Reablement Backsheet'!$D$5:$W$182,G$9,FALSE))),"")</f>
        <v>0.87378640776699024</v>
      </c>
      <c r="H155" s="238">
        <f ca="1">IFERROR(IF((VLOOKUP($E155,'Res&amp;Reablement Backsheet'!$D$5:$W$182,H$9,FALSE))="","",(VLOOKUP($E155,'Res&amp;Reablement Backsheet'!$D$5:$W$182,H$9,FALSE))),"")</f>
        <v>0.86</v>
      </c>
      <c r="I155" s="238">
        <f ca="1">IFERROR(IF((VLOOKUP($E155,'Res&amp;Reablement Backsheet'!$D$5:$W$182,I$9,FALSE))="","",(VLOOKUP($E155,'Res&amp;Reablement Backsheet'!$D$5:$W$182,I$9,FALSE))),"")</f>
        <v>0.75268817204301075</v>
      </c>
      <c r="J155" s="241">
        <f t="shared" ca="1" si="13"/>
        <v>0.12109823572397949</v>
      </c>
      <c r="K155" s="241">
        <f t="shared" ca="1" si="14"/>
        <v>0.10731182795698924</v>
      </c>
    </row>
    <row r="156" spans="1:11">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12"/>
        <v>E09000028</v>
      </c>
      <c r="F156" s="29" t="str">
        <f ca="1">IF(E156="","",VLOOKUP(E156,'Org list'!$J$9:$K$636,2,0))</f>
        <v>Southwark</v>
      </c>
      <c r="G156" s="238">
        <f ca="1">IFERROR(IF((VLOOKUP($E156,'Res&amp;Reablement Backsheet'!$D$5:$W$182,G$9,FALSE))="","",(VLOOKUP($E156,'Res&amp;Reablement Backsheet'!$D$5:$W$182,G$9,FALSE))),"")</f>
        <v>0.91891891891891897</v>
      </c>
      <c r="H156" s="238">
        <f ca="1">IFERROR(IF((VLOOKUP($E156,'Res&amp;Reablement Backsheet'!$D$5:$W$182,H$9,FALSE))="","",(VLOOKUP($E156,'Res&amp;Reablement Backsheet'!$D$5:$W$182,H$9,FALSE))),"")</f>
        <v>0.9054545454545454</v>
      </c>
      <c r="I156" s="238">
        <f ca="1">IFERROR(IF((VLOOKUP($E156,'Res&amp;Reablement Backsheet'!$D$5:$W$182,I$9,FALSE))="","",(VLOOKUP($E156,'Res&amp;Reablement Backsheet'!$D$5:$W$182,I$9,FALSE))),"")</f>
        <v>0.83333333333333337</v>
      </c>
      <c r="J156" s="241">
        <f t="shared" ca="1" si="13"/>
        <v>8.55855855855856E-2</v>
      </c>
      <c r="K156" s="241">
        <f t="shared" ca="1" si="14"/>
        <v>7.2121212121212031E-2</v>
      </c>
    </row>
    <row r="157" spans="1:11">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12"/>
        <v>E08000013</v>
      </c>
      <c r="F157" s="29" t="str">
        <f ca="1">IF(E157="","",VLOOKUP(E157,'Org list'!$J$9:$K$636,2,0))</f>
        <v>St. Helens</v>
      </c>
      <c r="G157" s="238">
        <f ca="1">IFERROR(IF((VLOOKUP($E157,'Res&amp;Reablement Backsheet'!$D$5:$W$182,G$9,FALSE))="","",(VLOOKUP($E157,'Res&amp;Reablement Backsheet'!$D$5:$W$182,G$9,FALSE))),"")</f>
        <v>0.94285714285714284</v>
      </c>
      <c r="H157" s="238">
        <f ca="1">IFERROR(IF((VLOOKUP($E157,'Res&amp;Reablement Backsheet'!$D$5:$W$182,H$9,FALSE))="","",(VLOOKUP($E157,'Res&amp;Reablement Backsheet'!$D$5:$W$182,H$9,FALSE))),"")</f>
        <v>0.92222222222222228</v>
      </c>
      <c r="I157" s="238">
        <f ca="1">IFERROR(IF((VLOOKUP($E157,'Res&amp;Reablement Backsheet'!$D$5:$W$182,I$9,FALSE))="","",(VLOOKUP($E157,'Res&amp;Reablement Backsheet'!$D$5:$W$182,I$9,FALSE))),"")</f>
        <v>0.8571428571428571</v>
      </c>
      <c r="J157" s="241">
        <f t="shared" ca="1" si="13"/>
        <v>8.5714285714285743E-2</v>
      </c>
      <c r="K157" s="241">
        <f t="shared" ca="1" si="14"/>
        <v>6.5079365079365181E-2</v>
      </c>
    </row>
    <row r="158" spans="1:11">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12"/>
        <v>E10000028</v>
      </c>
      <c r="F158" s="29" t="str">
        <f ca="1">IF(E158="","",VLOOKUP(E158,'Org list'!$J$9:$K$636,2,0))</f>
        <v>Staffordshire</v>
      </c>
      <c r="G158" s="238">
        <f ca="1">IFERROR(IF((VLOOKUP($E158,'Res&amp;Reablement Backsheet'!$D$5:$W$182,G$9,FALSE))="","",(VLOOKUP($E158,'Res&amp;Reablement Backsheet'!$D$5:$W$182,G$9,FALSE))),"")</f>
        <v>0.8776758409785933</v>
      </c>
      <c r="H158" s="238">
        <f ca="1">IFERROR(IF((VLOOKUP($E158,'Res&amp;Reablement Backsheet'!$D$5:$W$182,H$9,FALSE))="","",(VLOOKUP($E158,'Res&amp;Reablement Backsheet'!$D$5:$W$182,H$9,FALSE))),"")</f>
        <v>0.86</v>
      </c>
      <c r="I158" s="238">
        <f ca="1">IFERROR(IF((VLOOKUP($E158,'Res&amp;Reablement Backsheet'!$D$5:$W$182,I$9,FALSE))="","",(VLOOKUP($E158,'Res&amp;Reablement Backsheet'!$D$5:$W$182,I$9,FALSE))),"")</f>
        <v>0.85833333333333328</v>
      </c>
      <c r="J158" s="241">
        <f t="shared" ca="1" si="13"/>
        <v>1.9342507645260021E-2</v>
      </c>
      <c r="K158" s="241">
        <f t="shared" ca="1" si="14"/>
        <v>1.6666666666667052E-3</v>
      </c>
    </row>
    <row r="159" spans="1:11">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12"/>
        <v>E08000007</v>
      </c>
      <c r="F159" s="29" t="str">
        <f ca="1">IF(E159="","",VLOOKUP(E159,'Org list'!$J$9:$K$636,2,0))</f>
        <v>Stockport</v>
      </c>
      <c r="G159" s="238">
        <f ca="1">IFERROR(IF((VLOOKUP($E159,'Res&amp;Reablement Backsheet'!$D$5:$W$182,G$9,FALSE))="","",(VLOOKUP($E159,'Res&amp;Reablement Backsheet'!$D$5:$W$182,G$9,FALSE))),"")</f>
        <v>0.88582677165354329</v>
      </c>
      <c r="H159" s="238">
        <f ca="1">IFERROR(IF((VLOOKUP($E159,'Res&amp;Reablement Backsheet'!$D$5:$W$182,H$9,FALSE))="","",(VLOOKUP($E159,'Res&amp;Reablement Backsheet'!$D$5:$W$182,H$9,FALSE))),"")</f>
        <v>0.88715953307392992</v>
      </c>
      <c r="I159" s="238">
        <f ca="1">IFERROR(IF((VLOOKUP($E159,'Res&amp;Reablement Backsheet'!$D$5:$W$182,I$9,FALSE))="","",(VLOOKUP($E159,'Res&amp;Reablement Backsheet'!$D$5:$W$182,I$9,FALSE))),"")</f>
        <v>0.86530612244897964</v>
      </c>
      <c r="J159" s="241">
        <f t="shared" ca="1" si="13"/>
        <v>2.0520649204563646E-2</v>
      </c>
      <c r="K159" s="241">
        <f t="shared" ca="1" si="14"/>
        <v>2.1853410624950276E-2</v>
      </c>
    </row>
    <row r="160" spans="1:11">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12"/>
        <v>E06000004</v>
      </c>
      <c r="F160" s="29" t="str">
        <f ca="1">IF(E160="","",VLOOKUP(E160,'Org list'!$J$9:$K$636,2,0))</f>
        <v>Stockton-on-Tees</v>
      </c>
      <c r="G160" s="238">
        <f ca="1">IFERROR(IF((VLOOKUP($E160,'Res&amp;Reablement Backsheet'!$D$5:$W$182,G$9,FALSE))="","",(VLOOKUP($E160,'Res&amp;Reablement Backsheet'!$D$5:$W$182,G$9,FALSE))),"")</f>
        <v>0.88888888888888884</v>
      </c>
      <c r="H160" s="238">
        <f ca="1">IFERROR(IF((VLOOKUP($E160,'Res&amp;Reablement Backsheet'!$D$5:$W$182,H$9,FALSE))="","",(VLOOKUP($E160,'Res&amp;Reablement Backsheet'!$D$5:$W$182,H$9,FALSE))),"")</f>
        <v>0.89130434782608692</v>
      </c>
      <c r="I160" s="238">
        <f ca="1">IFERROR(IF((VLOOKUP($E160,'Res&amp;Reablement Backsheet'!$D$5:$W$182,I$9,FALSE))="","",(VLOOKUP($E160,'Res&amp;Reablement Backsheet'!$D$5:$W$182,I$9,FALSE))),"")</f>
        <v>0.75308641975308643</v>
      </c>
      <c r="J160" s="241">
        <f t="shared" ca="1" si="13"/>
        <v>0.13580246913580241</v>
      </c>
      <c r="K160" s="241">
        <f t="shared" ca="1" si="14"/>
        <v>0.13821792807300048</v>
      </c>
    </row>
    <row r="161" spans="1:11">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12"/>
        <v>E06000021</v>
      </c>
      <c r="F161" s="29" t="str">
        <f ca="1">IF(E161="","",VLOOKUP(E161,'Org list'!$J$9:$K$636,2,0))</f>
        <v>Stoke-on-Trent</v>
      </c>
      <c r="G161" s="238">
        <f ca="1">IFERROR(IF((VLOOKUP($E161,'Res&amp;Reablement Backsheet'!$D$5:$W$182,G$9,FALSE))="","",(VLOOKUP($E161,'Res&amp;Reablement Backsheet'!$D$5:$W$182,G$9,FALSE))),"")</f>
        <v>0.74509803921568629</v>
      </c>
      <c r="H161" s="238">
        <f ca="1">IFERROR(IF((VLOOKUP($E161,'Res&amp;Reablement Backsheet'!$D$5:$W$182,H$9,FALSE))="","",(VLOOKUP($E161,'Res&amp;Reablement Backsheet'!$D$5:$W$182,H$9,FALSE))),"")</f>
        <v>0.89204545454545459</v>
      </c>
      <c r="I161" s="238">
        <f ca="1">IFERROR(IF((VLOOKUP($E161,'Res&amp;Reablement Backsheet'!$D$5:$W$182,I$9,FALSE))="","",(VLOOKUP($E161,'Res&amp;Reablement Backsheet'!$D$5:$W$182,I$9,FALSE))),"")</f>
        <v>0.84444444444444444</v>
      </c>
      <c r="J161" s="241">
        <f t="shared" ca="1" si="13"/>
        <v>-9.934640522875815E-2</v>
      </c>
      <c r="K161" s="241">
        <f t="shared" ca="1" si="14"/>
        <v>4.7601010101010144E-2</v>
      </c>
    </row>
    <row r="162" spans="1:11">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12"/>
        <v>E10000029</v>
      </c>
      <c r="F162" s="29" t="str">
        <f ca="1">IF(E162="","",VLOOKUP(E162,'Org list'!$J$9:$K$636,2,0))</f>
        <v>Suffolk</v>
      </c>
      <c r="G162" s="238">
        <f ca="1">IFERROR(IF((VLOOKUP($E162,'Res&amp;Reablement Backsheet'!$D$5:$W$182,G$9,FALSE))="","",(VLOOKUP($E162,'Res&amp;Reablement Backsheet'!$D$5:$W$182,G$9,FALSE))),"")</f>
        <v>0.77837837837837842</v>
      </c>
      <c r="H162" s="238">
        <f ca="1">IFERROR(IF((VLOOKUP($E162,'Res&amp;Reablement Backsheet'!$D$5:$W$182,H$9,FALSE))="","",(VLOOKUP($E162,'Res&amp;Reablement Backsheet'!$D$5:$W$182,H$9,FALSE))),"")</f>
        <v>0.78888888888888886</v>
      </c>
      <c r="I162" s="238">
        <f ca="1">IFERROR(IF((VLOOKUP($E162,'Res&amp;Reablement Backsheet'!$D$5:$W$182,I$9,FALSE))="","",(VLOOKUP($E162,'Res&amp;Reablement Backsheet'!$D$5:$W$182,I$9,FALSE))),"")</f>
        <v>0.70096463022508038</v>
      </c>
      <c r="J162" s="241">
        <f t="shared" ca="1" si="13"/>
        <v>7.7413748153298045E-2</v>
      </c>
      <c r="K162" s="241">
        <f t="shared" ca="1" si="14"/>
        <v>8.7924258663808486E-2</v>
      </c>
    </row>
    <row r="163" spans="1:11">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12"/>
        <v>E08000024</v>
      </c>
      <c r="F163" s="29" t="str">
        <f ca="1">IF(E163="","",VLOOKUP(E163,'Org list'!$J$9:$K$636,2,0))</f>
        <v>Sunderland</v>
      </c>
      <c r="G163" s="238">
        <f ca="1">IFERROR(IF((VLOOKUP($E163,'Res&amp;Reablement Backsheet'!$D$5:$W$182,G$9,FALSE))="","",(VLOOKUP($E163,'Res&amp;Reablement Backsheet'!$D$5:$W$182,G$9,FALSE))),"")</f>
        <v>0.78762886597938142</v>
      </c>
      <c r="H163" s="238">
        <f ca="1">IFERROR(IF((VLOOKUP($E163,'Res&amp;Reablement Backsheet'!$D$5:$W$182,H$9,FALSE))="","",(VLOOKUP($E163,'Res&amp;Reablement Backsheet'!$D$5:$W$182,H$9,FALSE))),"")</f>
        <v>0.91874999999999996</v>
      </c>
      <c r="I163" s="238">
        <f ca="1">IFERROR(IF((VLOOKUP($E163,'Res&amp;Reablement Backsheet'!$D$5:$W$182,I$9,FALSE))="","",(VLOOKUP($E163,'Res&amp;Reablement Backsheet'!$D$5:$W$182,I$9,FALSE))),"")</f>
        <v>0.79657794676806082</v>
      </c>
      <c r="J163" s="241">
        <f t="shared" ca="1" si="13"/>
        <v>-8.9490807886793977E-3</v>
      </c>
      <c r="K163" s="241">
        <f t="shared" ca="1" si="14"/>
        <v>0.12217205323193914</v>
      </c>
    </row>
    <row r="164" spans="1:11">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12"/>
        <v>E10000030</v>
      </c>
      <c r="F164" s="29" t="str">
        <f ca="1">IF(E164="","",VLOOKUP(E164,'Org list'!$J$9:$K$636,2,0))</f>
        <v>Surrey</v>
      </c>
      <c r="G164" s="238">
        <f ca="1">IFERROR(IF((VLOOKUP($E164,'Res&amp;Reablement Backsheet'!$D$5:$W$182,G$9,FALSE))="","",(VLOOKUP($E164,'Res&amp;Reablement Backsheet'!$D$5:$W$182,G$9,FALSE))),"")</f>
        <v>0.77842003853564545</v>
      </c>
      <c r="H164" s="238">
        <f ca="1">IFERROR(IF((VLOOKUP($E164,'Res&amp;Reablement Backsheet'!$D$5:$W$182,H$9,FALSE))="","",(VLOOKUP($E164,'Res&amp;Reablement Backsheet'!$D$5:$W$182,H$9,FALSE))),"")</f>
        <v>0.71153846153846156</v>
      </c>
      <c r="I164" s="238">
        <f ca="1">IFERROR(IF((VLOOKUP($E164,'Res&amp;Reablement Backsheet'!$D$5:$W$182,I$9,FALSE))="","",(VLOOKUP($E164,'Res&amp;Reablement Backsheet'!$D$5:$W$182,I$9,FALSE))),"")</f>
        <v>0.74289985052316887</v>
      </c>
      <c r="J164" s="241">
        <f t="shared" ca="1" si="13"/>
        <v>3.5520188012476583E-2</v>
      </c>
      <c r="K164" s="241">
        <f t="shared" ca="1" si="14"/>
        <v>-3.1361388984707306E-2</v>
      </c>
    </row>
    <row r="165" spans="1:11">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12"/>
        <v>E09000029</v>
      </c>
      <c r="F165" s="29" t="str">
        <f ca="1">IF(E165="","",VLOOKUP(E165,'Org list'!$J$9:$K$636,2,0))</f>
        <v>Sutton</v>
      </c>
      <c r="G165" s="238">
        <f ca="1">IFERROR(IF((VLOOKUP($E165,'Res&amp;Reablement Backsheet'!$D$5:$W$182,G$9,FALSE))="","",(VLOOKUP($E165,'Res&amp;Reablement Backsheet'!$D$5:$W$182,G$9,FALSE))),"")</f>
        <v>0.86619718309859151</v>
      </c>
      <c r="H165" s="238">
        <f ca="1">IFERROR(IF((VLOOKUP($E165,'Res&amp;Reablement Backsheet'!$D$5:$W$182,H$9,FALSE))="","",(VLOOKUP($E165,'Res&amp;Reablement Backsheet'!$D$5:$W$182,H$9,FALSE))),"")</f>
        <v>0.89964157706093195</v>
      </c>
      <c r="I165" s="238">
        <f ca="1">IFERROR(IF((VLOOKUP($E165,'Res&amp;Reablement Backsheet'!$D$5:$W$182,I$9,FALSE))="","",(VLOOKUP($E165,'Res&amp;Reablement Backsheet'!$D$5:$W$182,I$9,FALSE))),"")</f>
        <v>0.88405797101449279</v>
      </c>
      <c r="J165" s="241">
        <f t="shared" ca="1" si="13"/>
        <v>-1.7860787915901288E-2</v>
      </c>
      <c r="K165" s="241">
        <f t="shared" ca="1" si="14"/>
        <v>1.5583606046439158E-2</v>
      </c>
    </row>
    <row r="166" spans="1:11">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12"/>
        <v>E06000030</v>
      </c>
      <c r="F166" s="29" t="str">
        <f ca="1">IF(E166="","",VLOOKUP(E166,'Org list'!$J$9:$K$636,2,0))</f>
        <v>Swindon</v>
      </c>
      <c r="G166" s="238">
        <f ca="1">IFERROR(IF((VLOOKUP($E166,'Res&amp;Reablement Backsheet'!$D$5:$W$182,G$9,FALSE))="","",(VLOOKUP($E166,'Res&amp;Reablement Backsheet'!$D$5:$W$182,G$9,FALSE))),"")</f>
        <v>0.85380116959064323</v>
      </c>
      <c r="H166" s="238">
        <f ca="1">IFERROR(IF((VLOOKUP($E166,'Res&amp;Reablement Backsheet'!$D$5:$W$182,H$9,FALSE))="","",(VLOOKUP($E166,'Res&amp;Reablement Backsheet'!$D$5:$W$182,H$9,FALSE))),"")</f>
        <v>0.9285714285714286</v>
      </c>
      <c r="I166" s="238">
        <f ca="1">IFERROR(IF((VLOOKUP($E166,'Res&amp;Reablement Backsheet'!$D$5:$W$182,I$9,FALSE))="","",(VLOOKUP($E166,'Res&amp;Reablement Backsheet'!$D$5:$W$182,I$9,FALSE))),"")</f>
        <v>0.89940828402366868</v>
      </c>
      <c r="J166" s="241">
        <f t="shared" ca="1" si="13"/>
        <v>-4.5607114433025453E-2</v>
      </c>
      <c r="K166" s="241">
        <f t="shared" ca="1" si="14"/>
        <v>2.9163144547759923E-2</v>
      </c>
    </row>
    <row r="167" spans="1:11">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12"/>
        <v>E08000008</v>
      </c>
      <c r="F167" s="29" t="str">
        <f ca="1">IF(E167="","",VLOOKUP(E167,'Org list'!$J$9:$K$636,2,0))</f>
        <v>Tameside</v>
      </c>
      <c r="G167" s="238">
        <f ca="1">IFERROR(IF((VLOOKUP($E167,'Res&amp;Reablement Backsheet'!$D$5:$W$182,G$9,FALSE))="","",(VLOOKUP($E167,'Res&amp;Reablement Backsheet'!$D$5:$W$182,G$9,FALSE))),"")</f>
        <v>0.86435331230283907</v>
      </c>
      <c r="H167" s="238">
        <f ca="1">IFERROR(IF((VLOOKUP($E167,'Res&amp;Reablement Backsheet'!$D$5:$W$182,H$9,FALSE))="","",(VLOOKUP($E167,'Res&amp;Reablement Backsheet'!$D$5:$W$182,H$9,FALSE))),"")</f>
        <v>0.77981651376146788</v>
      </c>
      <c r="I167" s="238">
        <f ca="1">IFERROR(IF((VLOOKUP($E167,'Res&amp;Reablement Backsheet'!$D$5:$W$182,I$9,FALSE))="","",(VLOOKUP($E167,'Res&amp;Reablement Backsheet'!$D$5:$W$182,I$9,FALSE))),"")</f>
        <v>0.81758241758241756</v>
      </c>
      <c r="J167" s="241">
        <f t="shared" ca="1" si="13"/>
        <v>4.6770894720421508E-2</v>
      </c>
      <c r="K167" s="241">
        <f t="shared" ca="1" si="14"/>
        <v>-3.7765903820949687E-2</v>
      </c>
    </row>
    <row r="168" spans="1:11">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12"/>
        <v>E06000020</v>
      </c>
      <c r="F168" s="29" t="str">
        <f ca="1">IF(E168="","",VLOOKUP(E168,'Org list'!$J$9:$K$636,2,0))</f>
        <v>Telford and Wrekin</v>
      </c>
      <c r="G168" s="238">
        <f ca="1">IFERROR(IF((VLOOKUP($E168,'Res&amp;Reablement Backsheet'!$D$5:$W$182,G$9,FALSE))="","",(VLOOKUP($E168,'Res&amp;Reablement Backsheet'!$D$5:$W$182,G$9,FALSE))),"")</f>
        <v>0.57425742574257421</v>
      </c>
      <c r="H168" s="238">
        <f ca="1">IFERROR(IF((VLOOKUP($E168,'Res&amp;Reablement Backsheet'!$D$5:$W$182,H$9,FALSE))="","",(VLOOKUP($E168,'Res&amp;Reablement Backsheet'!$D$5:$W$182,H$9,FALSE))),"")</f>
        <v>0.7</v>
      </c>
      <c r="I168" s="238">
        <f ca="1">IFERROR(IF((VLOOKUP($E168,'Res&amp;Reablement Backsheet'!$D$5:$W$182,I$9,FALSE))="","",(VLOOKUP($E168,'Res&amp;Reablement Backsheet'!$D$5:$W$182,I$9,FALSE))),"")</f>
        <v>0.71287128712871284</v>
      </c>
      <c r="J168" s="241">
        <f t="shared" ca="1" si="13"/>
        <v>-0.13861386138613863</v>
      </c>
      <c r="K168" s="241">
        <f t="shared" ca="1" si="14"/>
        <v>-1.2871287128712883E-2</v>
      </c>
    </row>
    <row r="169" spans="1:11">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12"/>
        <v>E06000034</v>
      </c>
      <c r="F169" s="29" t="str">
        <f ca="1">IF(E169="","",VLOOKUP(E169,'Org list'!$J$9:$K$636,2,0))</f>
        <v>Thurrock</v>
      </c>
      <c r="G169" s="238">
        <f ca="1">IFERROR(IF((VLOOKUP($E169,'Res&amp;Reablement Backsheet'!$D$5:$W$182,G$9,FALSE))="","",(VLOOKUP($E169,'Res&amp;Reablement Backsheet'!$D$5:$W$182,G$9,FALSE))),"")</f>
        <v>0.90845070422535212</v>
      </c>
      <c r="H169" s="238">
        <f ca="1">IFERROR(IF((VLOOKUP($E169,'Res&amp;Reablement Backsheet'!$D$5:$W$182,H$9,FALSE))="","",(VLOOKUP($E169,'Res&amp;Reablement Backsheet'!$D$5:$W$182,H$9,FALSE))),"")</f>
        <v>0.90909090909090906</v>
      </c>
      <c r="I169" s="238">
        <f ca="1">IFERROR(IF((VLOOKUP($E169,'Res&amp;Reablement Backsheet'!$D$5:$W$182,I$9,FALSE))="","",(VLOOKUP($E169,'Res&amp;Reablement Backsheet'!$D$5:$W$182,I$9,FALSE))),"")</f>
        <v>0.88372093023255816</v>
      </c>
      <c r="J169" s="241">
        <f t="shared" ca="1" si="13"/>
        <v>2.4729773992793969E-2</v>
      </c>
      <c r="K169" s="241">
        <f t="shared" ca="1" si="14"/>
        <v>2.5369978858350906E-2</v>
      </c>
    </row>
    <row r="170" spans="1:11">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12"/>
        <v>E06000027</v>
      </c>
      <c r="F170" s="29" t="str">
        <f ca="1">IF(E170="","",VLOOKUP(E170,'Org list'!$J$9:$K$636,2,0))</f>
        <v>Torbay</v>
      </c>
      <c r="G170" s="238">
        <f ca="1">IFERROR(IF((VLOOKUP($E170,'Res&amp;Reablement Backsheet'!$D$5:$W$182,G$9,FALSE))="","",(VLOOKUP($E170,'Res&amp;Reablement Backsheet'!$D$5:$W$182,G$9,FALSE))),"")</f>
        <v>0.75877192982456143</v>
      </c>
      <c r="H170" s="238">
        <f ca="1">IFERROR(IF((VLOOKUP($E170,'Res&amp;Reablement Backsheet'!$D$5:$W$182,H$9,FALSE))="","",(VLOOKUP($E170,'Res&amp;Reablement Backsheet'!$D$5:$W$182,H$9,FALSE))),"")</f>
        <v>0.79653679653679654</v>
      </c>
      <c r="I170" s="238">
        <f ca="1">IFERROR(IF((VLOOKUP($E170,'Res&amp;Reablement Backsheet'!$D$5:$W$182,I$9,FALSE))="","",(VLOOKUP($E170,'Res&amp;Reablement Backsheet'!$D$5:$W$182,I$9,FALSE))),"")</f>
        <v>0.76548672566371678</v>
      </c>
      <c r="J170" s="241">
        <f t="shared" ca="1" si="13"/>
        <v>-6.7147958391553519E-3</v>
      </c>
      <c r="K170" s="241">
        <f t="shared" ca="1" si="14"/>
        <v>3.105007087307976E-2</v>
      </c>
    </row>
    <row r="171" spans="1:11">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12"/>
        <v>E09000030</v>
      </c>
      <c r="F171" s="29" t="str">
        <f ca="1">IF(E171="","",VLOOKUP(E171,'Org list'!$J$9:$K$636,2,0))</f>
        <v>Tower Hamlets</v>
      </c>
      <c r="G171" s="238">
        <f ca="1">IFERROR(IF((VLOOKUP($E171,'Res&amp;Reablement Backsheet'!$D$5:$W$182,G$9,FALSE))="","",(VLOOKUP($E171,'Res&amp;Reablement Backsheet'!$D$5:$W$182,G$9,FALSE))),"")</f>
        <v>0.79452054794520544</v>
      </c>
      <c r="H171" s="238">
        <f ca="1">IFERROR(IF((VLOOKUP($E171,'Res&amp;Reablement Backsheet'!$D$5:$W$182,H$9,FALSE))="","",(VLOOKUP($E171,'Res&amp;Reablement Backsheet'!$D$5:$W$182,H$9,FALSE))),"")</f>
        <v>0.82666666666666666</v>
      </c>
      <c r="I171" s="238">
        <f ca="1">IFERROR(IF((VLOOKUP($E171,'Res&amp;Reablement Backsheet'!$D$5:$W$182,I$9,FALSE))="","",(VLOOKUP($E171,'Res&amp;Reablement Backsheet'!$D$5:$W$182,I$9,FALSE))),"")</f>
        <v>0.7807017543859649</v>
      </c>
      <c r="J171" s="241">
        <f t="shared" ca="1" si="13"/>
        <v>1.3818793559240539E-2</v>
      </c>
      <c r="K171" s="241">
        <f t="shared" ca="1" si="14"/>
        <v>4.5964912280701764E-2</v>
      </c>
    </row>
    <row r="172" spans="1:11">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15">IF($A172&gt;$N$5-1,"",INDIRECT("'Comms by AT'!D"&amp;$A172+$N$4))</f>
        <v>E08000009</v>
      </c>
      <c r="F172" s="29" t="str">
        <f ca="1">IF(E172="","",VLOOKUP(E172,'Org list'!$J$9:$K$636,2,0))</f>
        <v>Trafford</v>
      </c>
      <c r="G172" s="238">
        <f ca="1">IFERROR(IF((VLOOKUP($E172,'Res&amp;Reablement Backsheet'!$D$5:$W$182,G$9,FALSE))="","",(VLOOKUP($E172,'Res&amp;Reablement Backsheet'!$D$5:$W$182,G$9,FALSE))),"")</f>
        <v>0.93442622950819676</v>
      </c>
      <c r="H172" s="238">
        <f ca="1">IFERROR(IF((VLOOKUP($E172,'Res&amp;Reablement Backsheet'!$D$5:$W$182,H$9,FALSE))="","",(VLOOKUP($E172,'Res&amp;Reablement Backsheet'!$D$5:$W$182,H$9,FALSE))),"")</f>
        <v>0.89500000000000002</v>
      </c>
      <c r="I172" s="238">
        <f ca="1">IFERROR(IF((VLOOKUP($E172,'Res&amp;Reablement Backsheet'!$D$5:$W$182,I$9,FALSE))="","",(VLOOKUP($E172,'Res&amp;Reablement Backsheet'!$D$5:$W$182,I$9,FALSE))),"")</f>
        <v>0.83233532934131738</v>
      </c>
      <c r="J172" s="241">
        <f t="shared" ref="J172:J189" ca="1" si="16">IFERROR(IF(I172=0,"",(G172-I172)),"")</f>
        <v>0.10209090016687938</v>
      </c>
      <c r="K172" s="241">
        <f t="shared" ref="K172:K189" ca="1" si="17">IFERROR(IF(I172=0,"",(H172-I172)),"")</f>
        <v>6.2664670658682642E-2</v>
      </c>
    </row>
    <row r="173" spans="1:11">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15"/>
        <v>E08000036</v>
      </c>
      <c r="F173" s="29" t="str">
        <f ca="1">IF(E173="","",VLOOKUP(E173,'Org list'!$J$9:$K$636,2,0))</f>
        <v>Wakefield</v>
      </c>
      <c r="G173" s="238">
        <f ca="1">IFERROR(IF((VLOOKUP($E173,'Res&amp;Reablement Backsheet'!$D$5:$W$182,G$9,FALSE))="","",(VLOOKUP($E173,'Res&amp;Reablement Backsheet'!$D$5:$W$182,G$9,FALSE))),"")</f>
        <v>0.81856540084388185</v>
      </c>
      <c r="H173" s="238">
        <f ca="1">IFERROR(IF((VLOOKUP($E173,'Res&amp;Reablement Backsheet'!$D$5:$W$182,H$9,FALSE))="","",(VLOOKUP($E173,'Res&amp;Reablement Backsheet'!$D$5:$W$182,H$9,FALSE))),"")</f>
        <v>0.82266009852216748</v>
      </c>
      <c r="I173" s="238">
        <f ca="1">IFERROR(IF((VLOOKUP($E173,'Res&amp;Reablement Backsheet'!$D$5:$W$182,I$9,FALSE))="","",(VLOOKUP($E173,'Res&amp;Reablement Backsheet'!$D$5:$W$182,I$9,FALSE))),"")</f>
        <v>0.91726618705035967</v>
      </c>
      <c r="J173" s="241">
        <f t="shared" ca="1" si="16"/>
        <v>-9.870078620647782E-2</v>
      </c>
      <c r="K173" s="241">
        <f t="shared" ca="1" si="17"/>
        <v>-9.4606088528192189E-2</v>
      </c>
    </row>
    <row r="174" spans="1:11">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15"/>
        <v>E08000030</v>
      </c>
      <c r="F174" s="29" t="str">
        <f ca="1">IF(E174="","",VLOOKUP(E174,'Org list'!$J$9:$K$636,2,0))</f>
        <v>Walsall</v>
      </c>
      <c r="G174" s="238">
        <f ca="1">IFERROR(IF((VLOOKUP($E174,'Res&amp;Reablement Backsheet'!$D$5:$W$182,G$9,FALSE))="","",(VLOOKUP($E174,'Res&amp;Reablement Backsheet'!$D$5:$W$182,G$9,FALSE))),"")</f>
        <v>0.80126182965299686</v>
      </c>
      <c r="H174" s="238">
        <f ca="1">IFERROR(IF((VLOOKUP($E174,'Res&amp;Reablement Backsheet'!$D$5:$W$182,H$9,FALSE))="","",(VLOOKUP($E174,'Res&amp;Reablement Backsheet'!$D$5:$W$182,H$9,FALSE))),"")</f>
        <v>0.82133333333333336</v>
      </c>
      <c r="I174" s="238">
        <f ca="1">IFERROR(IF((VLOOKUP($E174,'Res&amp;Reablement Backsheet'!$D$5:$W$182,I$9,FALSE))="","",(VLOOKUP($E174,'Res&amp;Reablement Backsheet'!$D$5:$W$182,I$9,FALSE))),"")</f>
        <v>0.80924855491329484</v>
      </c>
      <c r="J174" s="241">
        <f t="shared" ca="1" si="16"/>
        <v>-7.9867252602979777E-3</v>
      </c>
      <c r="K174" s="241">
        <f t="shared" ca="1" si="17"/>
        <v>1.2084778420038522E-2</v>
      </c>
    </row>
    <row r="175" spans="1:11">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15"/>
        <v>E09000031</v>
      </c>
      <c r="F175" s="29" t="str">
        <f ca="1">IF(E175="","",VLOOKUP(E175,'Org list'!$J$9:$K$636,2,0))</f>
        <v>Waltham Forest</v>
      </c>
      <c r="G175" s="238">
        <f ca="1">IFERROR(IF((VLOOKUP($E175,'Res&amp;Reablement Backsheet'!$D$5:$W$182,G$9,FALSE))="","",(VLOOKUP($E175,'Res&amp;Reablement Backsheet'!$D$5:$W$182,G$9,FALSE))),"")</f>
        <v>0.92207792207792205</v>
      </c>
      <c r="H175" s="238">
        <f ca="1">IFERROR(IF((VLOOKUP($E175,'Res&amp;Reablement Backsheet'!$D$5:$W$182,H$9,FALSE))="","",(VLOOKUP($E175,'Res&amp;Reablement Backsheet'!$D$5:$W$182,H$9,FALSE))),"")</f>
        <v>0.9204368174726989</v>
      </c>
      <c r="I175" s="238">
        <f ca="1">IFERROR(IF((VLOOKUP($E175,'Res&amp;Reablement Backsheet'!$D$5:$W$182,I$9,FALSE))="","",(VLOOKUP($E175,'Res&amp;Reablement Backsheet'!$D$5:$W$182,I$9,FALSE))),"")</f>
        <v>0.92207792207792205</v>
      </c>
      <c r="J175" s="241">
        <f t="shared" ca="1" si="16"/>
        <v>0</v>
      </c>
      <c r="K175" s="241">
        <f t="shared" ca="1" si="17"/>
        <v>-1.6411046052231537E-3</v>
      </c>
    </row>
    <row r="176" spans="1:11">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15"/>
        <v>E09000032</v>
      </c>
      <c r="F176" s="29" t="str">
        <f ca="1">IF(E176="","",VLOOKUP(E176,'Org list'!$J$9:$K$636,2,0))</f>
        <v>Wandsworth</v>
      </c>
      <c r="G176" s="238">
        <f ca="1">IFERROR(IF((VLOOKUP($E176,'Res&amp;Reablement Backsheet'!$D$5:$W$182,G$9,FALSE))="","",(VLOOKUP($E176,'Res&amp;Reablement Backsheet'!$D$5:$W$182,G$9,FALSE))),"")</f>
        <v>0.84946236559139787</v>
      </c>
      <c r="H176" s="238">
        <f ca="1">IFERROR(IF((VLOOKUP($E176,'Res&amp;Reablement Backsheet'!$D$5:$W$182,H$9,FALSE))="","",(VLOOKUP($E176,'Res&amp;Reablement Backsheet'!$D$5:$W$182,H$9,FALSE))),"")</f>
        <v>0.93142857142857138</v>
      </c>
      <c r="I176" s="238">
        <f ca="1">IFERROR(IF((VLOOKUP($E176,'Res&amp;Reablement Backsheet'!$D$5:$W$182,I$9,FALSE))="","",(VLOOKUP($E176,'Res&amp;Reablement Backsheet'!$D$5:$W$182,I$9,FALSE))),"")</f>
        <v>0.92929292929292928</v>
      </c>
      <c r="J176" s="241">
        <f t="shared" ca="1" si="16"/>
        <v>-7.983056370153141E-2</v>
      </c>
      <c r="K176" s="241">
        <f t="shared" ca="1" si="17"/>
        <v>2.1356421356421018E-3</v>
      </c>
    </row>
    <row r="177" spans="1:12">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15"/>
        <v>E06000007</v>
      </c>
      <c r="F177" s="29" t="str">
        <f ca="1">IF(E177="","",VLOOKUP(E177,'Org list'!$J$9:$K$636,2,0))</f>
        <v>Warrington</v>
      </c>
      <c r="G177" s="238">
        <f ca="1">IFERROR(IF((VLOOKUP($E177,'Res&amp;Reablement Backsheet'!$D$5:$W$182,G$9,FALSE))="","",(VLOOKUP($E177,'Res&amp;Reablement Backsheet'!$D$5:$W$182,G$9,FALSE))),"")</f>
        <v>0.88118811881188119</v>
      </c>
      <c r="H177" s="238">
        <f ca="1">IFERROR(IF((VLOOKUP($E177,'Res&amp;Reablement Backsheet'!$D$5:$W$182,H$9,FALSE))="","",(VLOOKUP($E177,'Res&amp;Reablement Backsheet'!$D$5:$W$182,H$9,FALSE))),"")</f>
        <v>0.83499999999999996</v>
      </c>
      <c r="I177" s="238">
        <f ca="1">IFERROR(IF((VLOOKUP($E177,'Res&amp;Reablement Backsheet'!$D$5:$W$182,I$9,FALSE))="","",(VLOOKUP($E177,'Res&amp;Reablement Backsheet'!$D$5:$W$182,I$9,FALSE))),"")</f>
        <v>0.80625000000000002</v>
      </c>
      <c r="J177" s="241">
        <f t="shared" ca="1" si="16"/>
        <v>7.4938118811881171E-2</v>
      </c>
      <c r="K177" s="241">
        <f t="shared" ca="1" si="17"/>
        <v>2.8749999999999942E-2</v>
      </c>
    </row>
    <row r="178" spans="1:12">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15"/>
        <v>E10000031</v>
      </c>
      <c r="F178" s="29" t="str">
        <f ca="1">IF(E178="","",VLOOKUP(E178,'Org list'!$J$9:$K$636,2,0))</f>
        <v>Warwickshire</v>
      </c>
      <c r="G178" s="238">
        <f ca="1">IFERROR(IF((VLOOKUP($E178,'Res&amp;Reablement Backsheet'!$D$5:$W$182,G$9,FALSE))="","",(VLOOKUP($E178,'Res&amp;Reablement Backsheet'!$D$5:$W$182,G$9,FALSE))),"")</f>
        <v>0.84036488027366019</v>
      </c>
      <c r="H178" s="238">
        <f ca="1">IFERROR(IF((VLOOKUP($E178,'Res&amp;Reablement Backsheet'!$D$5:$W$182,H$9,FALSE))="","",(VLOOKUP($E178,'Res&amp;Reablement Backsheet'!$D$5:$W$182,H$9,FALSE))),"")</f>
        <v>0.90354767184035478</v>
      </c>
      <c r="I178" s="238">
        <f ca="1">IFERROR(IF((VLOOKUP($E178,'Res&amp;Reablement Backsheet'!$D$5:$W$182,I$9,FALSE))="","",(VLOOKUP($E178,'Res&amp;Reablement Backsheet'!$D$5:$W$182,I$9,FALSE))),"")</f>
        <v>0.94795539033457255</v>
      </c>
      <c r="J178" s="241">
        <f t="shared" ca="1" si="16"/>
        <v>-0.10759051006091236</v>
      </c>
      <c r="K178" s="241">
        <f t="shared" ca="1" si="17"/>
        <v>-4.4407718494217763E-2</v>
      </c>
    </row>
    <row r="179" spans="1:12">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15"/>
        <v>E06000037</v>
      </c>
      <c r="F179" s="29" t="str">
        <f ca="1">IF(E179="","",VLOOKUP(E179,'Org list'!$J$9:$K$636,2,0))</f>
        <v>West Berkshire</v>
      </c>
      <c r="G179" s="238">
        <f ca="1">IFERROR(IF((VLOOKUP($E179,'Res&amp;Reablement Backsheet'!$D$5:$W$182,G$9,FALSE))="","",(VLOOKUP($E179,'Res&amp;Reablement Backsheet'!$D$5:$W$182,G$9,FALSE))),"")</f>
        <v>0.79104477611940294</v>
      </c>
      <c r="H179" s="238">
        <f ca="1">IFERROR(IF((VLOOKUP($E179,'Res&amp;Reablement Backsheet'!$D$5:$W$182,H$9,FALSE))="","",(VLOOKUP($E179,'Res&amp;Reablement Backsheet'!$D$5:$W$182,H$9,FALSE))),"")</f>
        <v>0.82857142857142863</v>
      </c>
      <c r="I179" s="238">
        <f ca="1">IFERROR(IF((VLOOKUP($E179,'Res&amp;Reablement Backsheet'!$D$5:$W$182,I$9,FALSE))="","",(VLOOKUP($E179,'Res&amp;Reablement Backsheet'!$D$5:$W$182,I$9,FALSE))),"")</f>
        <v>0.92792792792792789</v>
      </c>
      <c r="J179" s="241">
        <f t="shared" ca="1" si="16"/>
        <v>-0.13688315180852495</v>
      </c>
      <c r="K179" s="241">
        <f t="shared" ca="1" si="17"/>
        <v>-9.9356499356499262E-2</v>
      </c>
    </row>
    <row r="180" spans="1:12">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15"/>
        <v>E10000032</v>
      </c>
      <c r="F180" s="29" t="str">
        <f ca="1">IF(E180="","",VLOOKUP(E180,'Org list'!$J$9:$K$636,2,0))</f>
        <v>West Sussex</v>
      </c>
      <c r="G180" s="238">
        <f ca="1">IFERROR(IF((VLOOKUP($E180,'Res&amp;Reablement Backsheet'!$D$5:$W$182,G$9,FALSE))="","",(VLOOKUP($E180,'Res&amp;Reablement Backsheet'!$D$5:$W$182,G$9,FALSE))),"")</f>
        <v>0.88770053475935828</v>
      </c>
      <c r="H180" s="238">
        <f ca="1">IFERROR(IF((VLOOKUP($E180,'Res&amp;Reablement Backsheet'!$D$5:$W$182,H$9,FALSE))="","",(VLOOKUP($E180,'Res&amp;Reablement Backsheet'!$D$5:$W$182,H$9,FALSE))),"")</f>
        <v>0.85172413793103452</v>
      </c>
      <c r="I180" s="238">
        <f ca="1">IFERROR(IF((VLOOKUP($E180,'Res&amp;Reablement Backsheet'!$D$5:$W$182,I$9,FALSE))="","",(VLOOKUP($E180,'Res&amp;Reablement Backsheet'!$D$5:$W$182,I$9,FALSE))),"")</f>
        <v>0.83695652173913049</v>
      </c>
      <c r="J180" s="241">
        <f t="shared" ca="1" si="16"/>
        <v>5.0744013020227796E-2</v>
      </c>
      <c r="K180" s="241">
        <f t="shared" ca="1" si="17"/>
        <v>1.4767616191904032E-2</v>
      </c>
    </row>
    <row r="181" spans="1:12">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15"/>
        <v>E09000033</v>
      </c>
      <c r="F181" s="29" t="str">
        <f ca="1">IF(E181="","",VLOOKUP(E181,'Org list'!$J$9:$K$636,2,0))</f>
        <v>Westminster</v>
      </c>
      <c r="G181" s="238">
        <f ca="1">IFERROR(IF((VLOOKUP($E181,'Res&amp;Reablement Backsheet'!$D$5:$W$182,G$9,FALSE))="","",(VLOOKUP($E181,'Res&amp;Reablement Backsheet'!$D$5:$W$182,G$9,FALSE))),"")</f>
        <v>0.88613861386138615</v>
      </c>
      <c r="H181" s="238">
        <f ca="1">IFERROR(IF((VLOOKUP($E181,'Res&amp;Reablement Backsheet'!$D$5:$W$182,H$9,FALSE))="","",(VLOOKUP($E181,'Res&amp;Reablement Backsheet'!$D$5:$W$182,H$9,FALSE))),"")</f>
        <v>0.88975398309382947</v>
      </c>
      <c r="I181" s="238">
        <f ca="1">IFERROR(IF((VLOOKUP($E181,'Res&amp;Reablement Backsheet'!$D$5:$W$182,I$9,FALSE))="","",(VLOOKUP($E181,'Res&amp;Reablement Backsheet'!$D$5:$W$182,I$9,FALSE))),"")</f>
        <v>0.88888888888888884</v>
      </c>
      <c r="J181" s="241">
        <f t="shared" ca="1" si="16"/>
        <v>-2.750275027502691E-3</v>
      </c>
      <c r="K181" s="241">
        <f t="shared" ca="1" si="17"/>
        <v>8.6509420494063072E-4</v>
      </c>
    </row>
    <row r="182" spans="1:12">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15"/>
        <v>E08000010</v>
      </c>
      <c r="F182" s="29" t="str">
        <f ca="1">IF(E182="","",VLOOKUP(E182,'Org list'!$J$9:$K$636,2,0))</f>
        <v>Wigan</v>
      </c>
      <c r="G182" s="238">
        <f ca="1">IFERROR(IF((VLOOKUP($E182,'Res&amp;Reablement Backsheet'!$D$5:$W$182,G$9,FALSE))="","",(VLOOKUP($E182,'Res&amp;Reablement Backsheet'!$D$5:$W$182,G$9,FALSE))),"")</f>
        <v>0.80859375</v>
      </c>
      <c r="H182" s="238">
        <f ca="1">IFERROR(IF((VLOOKUP($E182,'Res&amp;Reablement Backsheet'!$D$5:$W$182,H$9,FALSE))="","",(VLOOKUP($E182,'Res&amp;Reablement Backsheet'!$D$5:$W$182,H$9,FALSE))),"")</f>
        <v>0.81055900621118016</v>
      </c>
      <c r="I182" s="238">
        <f ca="1">IFERROR(IF((VLOOKUP($E182,'Res&amp;Reablement Backsheet'!$D$5:$W$182,I$9,FALSE))="","",(VLOOKUP($E182,'Res&amp;Reablement Backsheet'!$D$5:$W$182,I$9,FALSE))),"")</f>
        <v>0.93421052631578949</v>
      </c>
      <c r="J182" s="241">
        <f t="shared" ca="1" si="16"/>
        <v>-0.12561677631578949</v>
      </c>
      <c r="K182" s="241">
        <f t="shared" ca="1" si="17"/>
        <v>-0.12365152010460934</v>
      </c>
    </row>
    <row r="183" spans="1:12">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15"/>
        <v>E06000054</v>
      </c>
      <c r="F183" s="29" t="str">
        <f ca="1">IF(E183="","",VLOOKUP(E183,'Org list'!$J$9:$K$636,2,0))</f>
        <v>Wiltshire</v>
      </c>
      <c r="G183" s="238">
        <f ca="1">IFERROR(IF((VLOOKUP($E183,'Res&amp;Reablement Backsheet'!$D$5:$W$182,G$9,FALSE))="","",(VLOOKUP($E183,'Res&amp;Reablement Backsheet'!$D$5:$W$182,G$9,FALSE))),"")</f>
        <v>0.84444444444444444</v>
      </c>
      <c r="H183" s="238">
        <f ca="1">IFERROR(IF((VLOOKUP($E183,'Res&amp;Reablement Backsheet'!$D$5:$W$182,H$9,FALSE))="","",(VLOOKUP($E183,'Res&amp;Reablement Backsheet'!$D$5:$W$182,H$9,FALSE))),"")</f>
        <v>0.8571428571428571</v>
      </c>
      <c r="I183" s="238">
        <f ca="1">IFERROR(IF((VLOOKUP($E183,'Res&amp;Reablement Backsheet'!$D$5:$W$182,I$9,FALSE))="","",(VLOOKUP($E183,'Res&amp;Reablement Backsheet'!$D$5:$W$182,I$9,FALSE))),"")</f>
        <v>0.65909090909090906</v>
      </c>
      <c r="J183" s="241">
        <f t="shared" ca="1" si="16"/>
        <v>0.18535353535353538</v>
      </c>
      <c r="K183" s="241">
        <f t="shared" ca="1" si="17"/>
        <v>0.19805194805194803</v>
      </c>
    </row>
    <row r="184" spans="1:12">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15"/>
        <v>E06000040</v>
      </c>
      <c r="F184" s="29" t="str">
        <f ca="1">IF(E184="","",VLOOKUP(E184,'Org list'!$J$9:$K$636,2,0))</f>
        <v>Windsor and Maidenhead</v>
      </c>
      <c r="G184" s="238">
        <f ca="1">IFERROR(IF((VLOOKUP($E184,'Res&amp;Reablement Backsheet'!$D$5:$W$182,G$9,FALSE))="","",(VLOOKUP($E184,'Res&amp;Reablement Backsheet'!$D$5:$W$182,G$9,FALSE))),"")</f>
        <v>0.77575757575757576</v>
      </c>
      <c r="H184" s="238">
        <f ca="1">IFERROR(IF((VLOOKUP($E184,'Res&amp;Reablement Backsheet'!$D$5:$W$182,H$9,FALSE))="","",(VLOOKUP($E184,'Res&amp;Reablement Backsheet'!$D$5:$W$182,H$9,FALSE))),"")</f>
        <v>0.91346153846153844</v>
      </c>
      <c r="I184" s="238">
        <f ca="1">IFERROR(IF((VLOOKUP($E184,'Res&amp;Reablement Backsheet'!$D$5:$W$182,I$9,FALSE))="","",(VLOOKUP($E184,'Res&amp;Reablement Backsheet'!$D$5:$W$182,I$9,FALSE))),"")</f>
        <v>0.76551724137931032</v>
      </c>
      <c r="J184" s="241">
        <f t="shared" ca="1" si="16"/>
        <v>1.0240334378265437E-2</v>
      </c>
      <c r="K184" s="241">
        <f t="shared" ca="1" si="17"/>
        <v>0.14794429708222812</v>
      </c>
    </row>
    <row r="185" spans="1:12">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15"/>
        <v>E08000015</v>
      </c>
      <c r="F185" s="29" t="str">
        <f ca="1">IF(E185="","",VLOOKUP(E185,'Org list'!$J$9:$K$636,2,0))</f>
        <v>Wirral</v>
      </c>
      <c r="G185" s="238">
        <f ca="1">IFERROR(IF((VLOOKUP($E185,'Res&amp;Reablement Backsheet'!$D$5:$W$182,G$9,FALSE))="","",(VLOOKUP($E185,'Res&amp;Reablement Backsheet'!$D$5:$W$182,G$9,FALSE))),"")</f>
        <v>0.84545454545454546</v>
      </c>
      <c r="H185" s="238">
        <f ca="1">IFERROR(IF((VLOOKUP($E185,'Res&amp;Reablement Backsheet'!$D$5:$W$182,H$9,FALSE))="","",(VLOOKUP($E185,'Res&amp;Reablement Backsheet'!$D$5:$W$182,H$9,FALSE))),"")</f>
        <v>0.89965397923875434</v>
      </c>
      <c r="I185" s="238">
        <f ca="1">IFERROR(IF((VLOOKUP($E185,'Res&amp;Reablement Backsheet'!$D$5:$W$182,I$9,FALSE))="","",(VLOOKUP($E185,'Res&amp;Reablement Backsheet'!$D$5:$W$182,I$9,FALSE))),"")</f>
        <v>0.83551401869158881</v>
      </c>
      <c r="J185" s="241">
        <f t="shared" ca="1" si="16"/>
        <v>9.9405267629566474E-3</v>
      </c>
      <c r="K185" s="241">
        <f t="shared" ca="1" si="17"/>
        <v>6.4139960547165531E-2</v>
      </c>
    </row>
    <row r="186" spans="1:12">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15"/>
        <v>E06000041</v>
      </c>
      <c r="F186" s="29" t="str">
        <f ca="1">IF(E186="","",VLOOKUP(E186,'Org list'!$J$9:$K$636,2,0))</f>
        <v>Wokingham</v>
      </c>
      <c r="G186" s="238">
        <f ca="1">IFERROR(IF((VLOOKUP($E186,'Res&amp;Reablement Backsheet'!$D$5:$W$182,G$9,FALSE))="","",(VLOOKUP($E186,'Res&amp;Reablement Backsheet'!$D$5:$W$182,G$9,FALSE))),"")</f>
        <v>0.7678571428571429</v>
      </c>
      <c r="H186" s="238">
        <f ca="1">IFERROR(IF((VLOOKUP($E186,'Res&amp;Reablement Backsheet'!$D$5:$W$182,H$9,FALSE))="","",(VLOOKUP($E186,'Res&amp;Reablement Backsheet'!$D$5:$W$182,H$9,FALSE))),"")</f>
        <v>0.77777777777777779</v>
      </c>
      <c r="I186" s="238">
        <f ca="1">IFERROR(IF((VLOOKUP($E186,'Res&amp;Reablement Backsheet'!$D$5:$W$182,I$9,FALSE))="","",(VLOOKUP($E186,'Res&amp;Reablement Backsheet'!$D$5:$W$182,I$9,FALSE))),"")</f>
        <v>0.72727272727272729</v>
      </c>
      <c r="J186" s="241">
        <f t="shared" ca="1" si="16"/>
        <v>4.0584415584415612E-2</v>
      </c>
      <c r="K186" s="241">
        <f t="shared" ca="1" si="17"/>
        <v>5.0505050505050497E-2</v>
      </c>
    </row>
    <row r="187" spans="1:12">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15"/>
        <v>E08000031</v>
      </c>
      <c r="F187" s="29" t="str">
        <f ca="1">IF(E187="","",VLOOKUP(E187,'Org list'!$J$9:$K$636,2,0))</f>
        <v>Wolverhampton</v>
      </c>
      <c r="G187" s="238">
        <f ca="1">IFERROR(IF((VLOOKUP($E187,'Res&amp;Reablement Backsheet'!$D$5:$W$182,G$9,FALSE))="","",(VLOOKUP($E187,'Res&amp;Reablement Backsheet'!$D$5:$W$182,G$9,FALSE))),"")</f>
        <v>0.7558139534883721</v>
      </c>
      <c r="H187" s="238">
        <f ca="1">IFERROR(IF((VLOOKUP($E187,'Res&amp;Reablement Backsheet'!$D$5:$W$182,H$9,FALSE))="","",(VLOOKUP($E187,'Res&amp;Reablement Backsheet'!$D$5:$W$182,H$9,FALSE))),"")</f>
        <v>0.80327868852459017</v>
      </c>
      <c r="I187" s="238">
        <f ca="1">IFERROR(IF((VLOOKUP($E187,'Res&amp;Reablement Backsheet'!$D$5:$W$182,I$9,FALSE))="","",(VLOOKUP($E187,'Res&amp;Reablement Backsheet'!$D$5:$W$182,I$9,FALSE))),"")</f>
        <v>0.74545454545454548</v>
      </c>
      <c r="J187" s="241">
        <f t="shared" ca="1" si="16"/>
        <v>1.0359408033826623E-2</v>
      </c>
      <c r="K187" s="241">
        <f t="shared" ca="1" si="17"/>
        <v>5.7824143070044687E-2</v>
      </c>
    </row>
    <row r="188" spans="1:12">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15"/>
        <v>E10000034</v>
      </c>
      <c r="F188" s="29" t="str">
        <f ca="1">IF(E188="","",VLOOKUP(E188,'Org list'!$J$9:$K$636,2,0))</f>
        <v>Worcestershire</v>
      </c>
      <c r="G188" s="238">
        <f ca="1">IFERROR(IF((VLOOKUP($E188,'Res&amp;Reablement Backsheet'!$D$5:$W$182,G$9,FALSE))="","",(VLOOKUP($E188,'Res&amp;Reablement Backsheet'!$D$5:$W$182,G$9,FALSE))),"")</f>
        <v>0.87739463601532564</v>
      </c>
      <c r="H188" s="238">
        <f ca="1">IFERROR(IF((VLOOKUP($E188,'Res&amp;Reablement Backsheet'!$D$5:$W$182,H$9,FALSE))="","",(VLOOKUP($E188,'Res&amp;Reablement Backsheet'!$D$5:$W$182,H$9,FALSE))),"")</f>
        <v>0.86071428571428577</v>
      </c>
      <c r="I188" s="238">
        <f ca="1">IFERROR(IF((VLOOKUP($E188,'Res&amp;Reablement Backsheet'!$D$5:$W$182,I$9,FALSE))="","",(VLOOKUP($E188,'Res&amp;Reablement Backsheet'!$D$5:$W$182,I$9,FALSE))),"")</f>
        <v>0.7831775700934579</v>
      </c>
      <c r="J188" s="241">
        <f t="shared" ca="1" si="16"/>
        <v>9.4217065921867738E-2</v>
      </c>
      <c r="K188" s="241">
        <f t="shared" ca="1" si="17"/>
        <v>7.7536715620827867E-2</v>
      </c>
    </row>
    <row r="189" spans="1:12" ht="15.75"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15"/>
        <v>E06000014</v>
      </c>
      <c r="F189" s="30" t="str">
        <f ca="1">IF(E189="","",VLOOKUP(E189,'Org list'!$J$9:$K$636,2,0))</f>
        <v>York</v>
      </c>
      <c r="G189" s="239">
        <f ca="1">IFERROR(IF((VLOOKUP($E189,'Res&amp;Reablement Backsheet'!$D$5:$W$182,G$9,FALSE))="","",(VLOOKUP($E189,'Res&amp;Reablement Backsheet'!$D$5:$W$182,G$9,FALSE))),"")</f>
        <v>0.75714285714285712</v>
      </c>
      <c r="H189" s="239">
        <f ca="1">IFERROR(IF((VLOOKUP($E189,'Res&amp;Reablement Backsheet'!$D$5:$W$182,H$9,FALSE))="","",(VLOOKUP($E189,'Res&amp;Reablement Backsheet'!$D$5:$W$182,H$9,FALSE))),"")</f>
        <v>0.75824175824175821</v>
      </c>
      <c r="I189" s="239">
        <f ca="1">IFERROR(IF((VLOOKUP($E189,'Res&amp;Reablement Backsheet'!$D$5:$W$182,I$9,FALSE))="","",(VLOOKUP($E189,'Res&amp;Reablement Backsheet'!$D$5:$W$182,I$9,FALSE))),"")</f>
        <v>0.79245283018867929</v>
      </c>
      <c r="J189" s="242">
        <f t="shared" ca="1" si="16"/>
        <v>-3.5309973045822174E-2</v>
      </c>
      <c r="K189" s="242">
        <f t="shared" ca="1" si="17"/>
        <v>-3.4211071946921079E-2</v>
      </c>
    </row>
    <row r="191" spans="1:12">
      <c r="A191" s="25"/>
      <c r="B191" s="25"/>
      <c r="C191" s="25"/>
      <c r="D191" s="25"/>
      <c r="E191" s="27" t="s">
        <v>580</v>
      </c>
      <c r="F191" s="25"/>
      <c r="G191" s="25"/>
      <c r="H191" s="25"/>
      <c r="I191" s="25"/>
      <c r="J191" s="25"/>
      <c r="K191" s="25"/>
      <c r="L191" s="25"/>
    </row>
    <row r="193" spans="5:11" ht="45" customHeight="1">
      <c r="E193" s="294" t="s">
        <v>1945</v>
      </c>
      <c r="F193" s="294"/>
      <c r="G193" s="294"/>
      <c r="H193" s="294"/>
      <c r="I193" s="294"/>
      <c r="J193" s="294"/>
      <c r="K193" s="294"/>
    </row>
    <row r="194" spans="5:11" ht="30" customHeight="1">
      <c r="E194" s="294" t="s">
        <v>1946</v>
      </c>
      <c r="F194" s="294"/>
      <c r="G194" s="294"/>
      <c r="H194" s="294"/>
      <c r="I194" s="294"/>
      <c r="J194" s="294"/>
      <c r="K194" s="294"/>
    </row>
    <row r="195" spans="5:11" ht="30" customHeight="1">
      <c r="E195" s="294" t="s">
        <v>1947</v>
      </c>
      <c r="F195" s="294"/>
      <c r="G195" s="294"/>
      <c r="H195" s="294"/>
      <c r="I195" s="294"/>
      <c r="J195" s="294"/>
      <c r="K195" s="294"/>
    </row>
  </sheetData>
  <sheetProtection password="DCA1" sheet="1" objects="1" scenarios="1"/>
  <mergeCells count="9">
    <mergeCell ref="E193:K193"/>
    <mergeCell ref="E194:K194"/>
    <mergeCell ref="E195:K195"/>
    <mergeCell ref="B1:K1"/>
    <mergeCell ref="B2:K2"/>
    <mergeCell ref="B10:B11"/>
    <mergeCell ref="C10:C11"/>
    <mergeCell ref="D10:D11"/>
    <mergeCell ref="E10:F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5777" r:id="rId3" name="Drop Down 1">
              <controlPr defaultSize="0" autoLine="0" autoPict="0">
                <anchor moveWithCells="1" sizeWithCells="1">
                  <from>
                    <xdr:col>5</xdr:col>
                    <xdr:colOff>1438275</xdr:colOff>
                    <xdr:row>2</xdr:row>
                    <xdr:rowOff>114300</xdr:rowOff>
                  </from>
                  <to>
                    <xdr:col>7</xdr:col>
                    <xdr:colOff>0</xdr:colOff>
                    <xdr:row>4</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J174"/>
  <sheetViews>
    <sheetView showGridLines="0" zoomScale="85" zoomScaleNormal="85" workbookViewId="0"/>
  </sheetViews>
  <sheetFormatPr defaultRowHeight="15" customHeight="1"/>
  <cols>
    <col min="1" max="1" width="4.7109375" customWidth="1"/>
    <col min="2" max="2" width="23.7109375" customWidth="1"/>
    <col min="3" max="3" width="37.7109375" customWidth="1"/>
    <col min="4" max="7" width="35.7109375" customWidth="1"/>
    <col min="8" max="9" width="4.7109375" customWidth="1"/>
    <col min="10" max="10" width="9.140625" style="122" hidden="1" customWidth="1"/>
    <col min="11" max="11" width="4.7109375" customWidth="1"/>
  </cols>
  <sheetData>
    <row r="1" spans="1:10" ht="21">
      <c r="A1" s="25"/>
      <c r="B1" s="281" t="s">
        <v>570</v>
      </c>
      <c r="C1" s="281"/>
      <c r="D1" s="281"/>
      <c r="E1" s="281"/>
      <c r="F1" s="281"/>
      <c r="G1" s="281"/>
      <c r="H1" s="25"/>
    </row>
    <row r="2" spans="1:10">
      <c r="A2" s="25"/>
      <c r="B2" s="282"/>
      <c r="C2" s="282"/>
      <c r="D2" s="282"/>
      <c r="E2" s="282"/>
      <c r="F2" s="282"/>
      <c r="G2" s="282"/>
      <c r="H2" s="25"/>
    </row>
    <row r="3" spans="1:10">
      <c r="A3" s="25"/>
      <c r="B3" s="25"/>
      <c r="C3" s="25"/>
      <c r="D3" s="25"/>
      <c r="E3" s="25"/>
      <c r="F3" s="25"/>
      <c r="G3" s="25"/>
      <c r="H3" s="25"/>
    </row>
    <row r="4" spans="1:10">
      <c r="A4" s="25"/>
      <c r="B4" s="27" t="s">
        <v>545</v>
      </c>
      <c r="C4" s="27"/>
      <c r="D4" s="126" t="str">
        <f ca="1">'Org list'!J7</f>
        <v>HWB</v>
      </c>
      <c r="E4" s="27"/>
      <c r="F4" s="27" t="s">
        <v>546</v>
      </c>
      <c r="G4" s="75" t="str">
        <f>Cover!C9</f>
        <v>Q3 2017/18</v>
      </c>
      <c r="H4" s="25"/>
      <c r="J4" s="122">
        <f ca="1">MATCH(D4,'Comms by AT'!$Y:$Y,0)</f>
        <v>4</v>
      </c>
    </row>
    <row r="5" spans="1:10">
      <c r="A5" s="25"/>
      <c r="B5" s="25"/>
      <c r="C5" s="25"/>
      <c r="D5" s="25"/>
      <c r="E5" s="25"/>
      <c r="F5" s="25"/>
      <c r="G5" s="25"/>
      <c r="H5" s="25"/>
      <c r="J5" s="122">
        <f ca="1">COUNTIF('Comms by AT'!$Z:$Z,$D$4)</f>
        <v>150</v>
      </c>
    </row>
    <row r="7" spans="1:10">
      <c r="A7" s="25"/>
      <c r="B7" s="27" t="s">
        <v>550</v>
      </c>
      <c r="C7" s="27"/>
      <c r="D7" s="27"/>
      <c r="E7" s="27"/>
      <c r="F7" s="25"/>
      <c r="G7" s="25"/>
      <c r="H7" s="25"/>
    </row>
    <row r="8" spans="1:10" ht="15.75" thickBot="1">
      <c r="D8" s="277"/>
      <c r="E8" s="277"/>
      <c r="F8" s="277"/>
      <c r="G8" s="277"/>
    </row>
    <row r="9" spans="1:10" s="122" customFormat="1" ht="15.75" hidden="1" thickBot="1">
      <c r="D9" s="152">
        <v>14</v>
      </c>
      <c r="E9" s="152">
        <v>15</v>
      </c>
      <c r="F9" s="152">
        <v>16</v>
      </c>
      <c r="G9" s="152">
        <v>17</v>
      </c>
    </row>
    <row r="10" spans="1:10">
      <c r="B10" s="331" t="s">
        <v>551</v>
      </c>
      <c r="C10" s="333"/>
      <c r="D10" s="316" t="s">
        <v>572</v>
      </c>
      <c r="E10" s="317"/>
      <c r="F10" s="317"/>
      <c r="G10" s="318"/>
    </row>
    <row r="11" spans="1:10" ht="15.75" thickBot="1">
      <c r="B11" s="332"/>
      <c r="C11" s="334"/>
      <c r="D11" s="79" t="s">
        <v>582</v>
      </c>
      <c r="E11" s="80" t="s">
        <v>583</v>
      </c>
      <c r="F11" s="80" t="s">
        <v>571</v>
      </c>
      <c r="G11" s="81" t="s">
        <v>584</v>
      </c>
    </row>
    <row r="12" spans="1:10">
      <c r="B12" s="335"/>
      <c r="C12" s="82" t="s">
        <v>573</v>
      </c>
      <c r="D12" s="47">
        <f ca="1">SUM(D$13,D$15,D$17)</f>
        <v>150</v>
      </c>
      <c r="E12" s="45">
        <f t="shared" ref="E12:G12" ca="1" si="0">SUM(E$13,E$15,E$17)</f>
        <v>150</v>
      </c>
      <c r="F12" s="45">
        <f t="shared" ca="1" si="0"/>
        <v>150</v>
      </c>
      <c r="G12" s="85">
        <f t="shared" ca="1" si="0"/>
        <v>150</v>
      </c>
      <c r="H12" s="1"/>
    </row>
    <row r="13" spans="1:10">
      <c r="B13" s="283"/>
      <c r="C13" s="83" t="s">
        <v>574</v>
      </c>
      <c r="D13" s="35">
        <f ca="1">COUNTIF(D$22:D$171,$C13)</f>
        <v>56</v>
      </c>
      <c r="E13" s="50">
        <f t="shared" ref="E13:G13" ca="1" si="1">COUNTIF(E$22:E$171,$C13)</f>
        <v>120</v>
      </c>
      <c r="F13" s="50">
        <f t="shared" ca="1" si="1"/>
        <v>77</v>
      </c>
      <c r="G13" s="40">
        <f t="shared" ca="1" si="1"/>
        <v>73</v>
      </c>
      <c r="H13" s="1"/>
    </row>
    <row r="14" spans="1:10">
      <c r="B14" s="283"/>
      <c r="C14" s="83" t="s">
        <v>577</v>
      </c>
      <c r="D14" s="69">
        <f ca="1">IFERROR(IF((D13/D12)="","",(D13/D12)),"")</f>
        <v>0.37333333333333335</v>
      </c>
      <c r="E14" s="70">
        <f t="shared" ref="E14:G14" ca="1" si="2">IFERROR(IF((E13/E12)="","",(E13/E12)),"")</f>
        <v>0.8</v>
      </c>
      <c r="F14" s="70">
        <f t="shared" ca="1" si="2"/>
        <v>0.51333333333333331</v>
      </c>
      <c r="G14" s="86">
        <f t="shared" ca="1" si="2"/>
        <v>0.48666666666666669</v>
      </c>
      <c r="H14" s="1"/>
    </row>
    <row r="15" spans="1:10">
      <c r="B15" s="283"/>
      <c r="C15" s="83" t="s">
        <v>575</v>
      </c>
      <c r="D15" s="35">
        <f ca="1">COUNTIF(D$22:D$171,$C15)</f>
        <v>80</v>
      </c>
      <c r="E15" s="50">
        <f ca="1">COUNTIF(E$22:E$171,$C15)</f>
        <v>26</v>
      </c>
      <c r="F15" s="50">
        <f ca="1">COUNTIF(F$22:F$171,$C15)</f>
        <v>34</v>
      </c>
      <c r="G15" s="40">
        <f ca="1">COUNTIF(G$22:G$171,$C15)</f>
        <v>73</v>
      </c>
      <c r="H15" s="1"/>
    </row>
    <row r="16" spans="1:10">
      <c r="B16" s="283"/>
      <c r="C16" s="83" t="s">
        <v>578</v>
      </c>
      <c r="D16" s="69">
        <f ca="1">IFERROR(IF((D15/D12)="","",(D15/D12)),"")</f>
        <v>0.53333333333333333</v>
      </c>
      <c r="E16" s="70">
        <f t="shared" ref="E16:G16" ca="1" si="3">IFERROR(IF((E15/E12)="","",(E15/E12)),"")</f>
        <v>0.17333333333333334</v>
      </c>
      <c r="F16" s="70">
        <f t="shared" ca="1" si="3"/>
        <v>0.22666666666666666</v>
      </c>
      <c r="G16" s="86">
        <f t="shared" ca="1" si="3"/>
        <v>0.48666666666666669</v>
      </c>
      <c r="H16" s="1"/>
    </row>
    <row r="17" spans="1:10">
      <c r="B17" s="283"/>
      <c r="C17" s="83" t="s">
        <v>576</v>
      </c>
      <c r="D17" s="35">
        <f ca="1">COUNTIF(D$22:D$171,$C17)</f>
        <v>14</v>
      </c>
      <c r="E17" s="50">
        <f ca="1">COUNTIF(E$22:E$171,$C17)</f>
        <v>4</v>
      </c>
      <c r="F17" s="50">
        <f ca="1">COUNTIF(F$22:F$171,$C17)</f>
        <v>39</v>
      </c>
      <c r="G17" s="40">
        <f ca="1">COUNTIF(G$22:G$171,$C17)</f>
        <v>4</v>
      </c>
      <c r="H17" s="1"/>
    </row>
    <row r="18" spans="1:10" ht="15.75" thickBot="1">
      <c r="B18" s="284"/>
      <c r="C18" s="84" t="s">
        <v>579</v>
      </c>
      <c r="D18" s="72">
        <f ca="1">IFERROR(IF((D17/D12)="","",(D17/D12)),"")</f>
        <v>9.3333333333333338E-2</v>
      </c>
      <c r="E18" s="73">
        <f t="shared" ref="E18:G18" ca="1" si="4">IFERROR(IF((E17/E12)="","",(E17/E12)),"")</f>
        <v>2.6666666666666668E-2</v>
      </c>
      <c r="F18" s="73">
        <f t="shared" ca="1" si="4"/>
        <v>0.26</v>
      </c>
      <c r="G18" s="87">
        <f t="shared" ca="1" si="4"/>
        <v>2.6666666666666668E-2</v>
      </c>
      <c r="H18" s="1"/>
    </row>
    <row r="19" spans="1:10" ht="15.75" thickBot="1">
      <c r="H19" s="1"/>
    </row>
    <row r="20" spans="1:10">
      <c r="B20" s="304" t="s">
        <v>560</v>
      </c>
      <c r="C20" s="306" t="s">
        <v>551</v>
      </c>
      <c r="D20" s="316" t="s">
        <v>572</v>
      </c>
      <c r="E20" s="317"/>
      <c r="F20" s="317"/>
      <c r="G20" s="318"/>
    </row>
    <row r="21" spans="1:10" ht="15.75" thickBot="1">
      <c r="B21" s="305"/>
      <c r="C21" s="307"/>
      <c r="D21" s="88" t="s">
        <v>582</v>
      </c>
      <c r="E21" s="80" t="s">
        <v>583</v>
      </c>
      <c r="F21" s="80" t="s">
        <v>571</v>
      </c>
      <c r="G21" s="81" t="s">
        <v>584</v>
      </c>
    </row>
    <row r="22" spans="1:10">
      <c r="A22" s="42">
        <v>0</v>
      </c>
      <c r="B22" s="37" t="str">
        <f ca="1">IF($A22&gt;$J$5-1,"",INDIRECT("'Comms by AT'!AA"&amp;$A22+$J$4))</f>
        <v>E09000002</v>
      </c>
      <c r="C22" s="31" t="str">
        <f ca="1">IFERROR(VLOOKUP($B22,'Org list'!$J$9:$K$636,2,0), "")</f>
        <v>Barking and Dagenham</v>
      </c>
      <c r="D22" s="89" t="str">
        <f ca="1">IFERROR(IF((VLOOKUP($B22,'Nat Con &amp; Metrics Backsheet'!$A$7:$AC$156,D$9,FALSE))="","",(VLOOKUP($B22,'Nat Con &amp; Metrics Backsheet'!$A$7:$AC$156,D$9,FALSE))),"")</f>
        <v>Not on track to meet target</v>
      </c>
      <c r="E22" s="78" t="str">
        <f ca="1">IFERROR(IF((VLOOKUP($B22,'Nat Con &amp; Metrics Backsheet'!$A$7:$AC$156,E$9,FALSE))="","",(VLOOKUP($B22,'Nat Con &amp; Metrics Backsheet'!$A$7:$AC$156,E$9,FALSE))),"")</f>
        <v>On track to meet target</v>
      </c>
      <c r="F22" s="78" t="str">
        <f ca="1">IFERROR(IF((VLOOKUP($B22,'Nat Con &amp; Metrics Backsheet'!$A$7:$AC$156,F$9,FALSE))="","",(VLOOKUP($B22,'Nat Con &amp; Metrics Backsheet'!$A$7:$AC$156,F$9,FALSE))),"")</f>
        <v>Data not available to assess progress</v>
      </c>
      <c r="G22" s="31" t="str">
        <f ca="1">IFERROR(IF((VLOOKUP($B22,'Nat Con &amp; Metrics Backsheet'!$A$7:$AC$156,G$9,FALSE))="","",(VLOOKUP($B22,'Nat Con &amp; Metrics Backsheet'!$A$7:$AC$156,G$9,FALSE))),"")</f>
        <v>On track to meet target</v>
      </c>
    </row>
    <row r="23" spans="1:10">
      <c r="A23" s="42">
        <v>1</v>
      </c>
      <c r="B23" s="37" t="str">
        <f t="shared" ref="B23:B95" ca="1" si="5">IF($A23&gt;$J$5-1,"",INDIRECT("'Comms by AT'!AA"&amp;$A23+$J$4))</f>
        <v>E09000003</v>
      </c>
      <c r="C23" s="29" t="str">
        <f ca="1">IFERROR(VLOOKUP($B23,'Org list'!$J$9:$K$636,2,0), "")</f>
        <v>Barnet</v>
      </c>
      <c r="D23" s="90" t="str">
        <f ca="1">IFERROR(IF((VLOOKUP($B23,'Nat Con &amp; Metrics Backsheet'!$A$7:$AC$156,D$9,FALSE))="","",(VLOOKUP($B23,'Nat Con &amp; Metrics Backsheet'!$A$7:$AC$156,D$9,FALSE))),"")</f>
        <v>Not on track to meet target</v>
      </c>
      <c r="E23" s="76" t="str">
        <f ca="1">IFERROR(IF((VLOOKUP($B23,'Nat Con &amp; Metrics Backsheet'!$A$7:$AC$156,E$9,FALSE))="","",(VLOOKUP($B23,'Nat Con &amp; Metrics Backsheet'!$A$7:$AC$156,E$9,FALSE))),"")</f>
        <v>On track to meet target</v>
      </c>
      <c r="F23" s="76" t="str">
        <f ca="1">IFERROR(IF((VLOOKUP($B23,'Nat Con &amp; Metrics Backsheet'!$A$7:$AC$156,F$9,FALSE))="","",(VLOOKUP($B23,'Nat Con &amp; Metrics Backsheet'!$A$7:$AC$156,F$9,FALSE))),"")</f>
        <v>Data not available to assess progress</v>
      </c>
      <c r="G23" s="29" t="str">
        <f ca="1">IFERROR(IF((VLOOKUP($B23,'Nat Con &amp; Metrics Backsheet'!$A$7:$AC$156,G$9,FALSE))="","",(VLOOKUP($B23,'Nat Con &amp; Metrics Backsheet'!$A$7:$AC$156,G$9,FALSE))),"")</f>
        <v>On track to meet target</v>
      </c>
    </row>
    <row r="24" spans="1:10">
      <c r="A24" s="42">
        <v>2</v>
      </c>
      <c r="B24" s="37" t="str">
        <f t="shared" ca="1" si="5"/>
        <v>E08000016</v>
      </c>
      <c r="C24" s="29" t="str">
        <f ca="1">IFERROR(VLOOKUP($B24,'Org list'!$J$9:$K$636,2,0), "")</f>
        <v>Barnsley</v>
      </c>
      <c r="D24" s="90" t="str">
        <f ca="1">IFERROR(IF((VLOOKUP($B24,'Nat Con &amp; Metrics Backsheet'!$A$7:$AC$156,D$9,FALSE))="","",(VLOOKUP($B24,'Nat Con &amp; Metrics Backsheet'!$A$7:$AC$156,D$9,FALSE))),"")</f>
        <v>Not on track to meet target</v>
      </c>
      <c r="E24" s="76" t="str">
        <f ca="1">IFERROR(IF((VLOOKUP($B24,'Nat Con &amp; Metrics Backsheet'!$A$7:$AC$156,E$9,FALSE))="","",(VLOOKUP($B24,'Nat Con &amp; Metrics Backsheet'!$A$7:$AC$156,E$9,FALSE))),"")</f>
        <v>Not on track to meet target</v>
      </c>
      <c r="F24" s="76" t="str">
        <f ca="1">IFERROR(IF((VLOOKUP($B24,'Nat Con &amp; Metrics Backsheet'!$A$7:$AC$156,F$9,FALSE))="","",(VLOOKUP($B24,'Nat Con &amp; Metrics Backsheet'!$A$7:$AC$156,F$9,FALSE))),"")</f>
        <v>On track to meet target</v>
      </c>
      <c r="G24" s="29" t="str">
        <f ca="1">IFERROR(IF((VLOOKUP($B24,'Nat Con &amp; Metrics Backsheet'!$A$7:$AC$156,G$9,FALSE))="","",(VLOOKUP($B24,'Nat Con &amp; Metrics Backsheet'!$A$7:$AC$156,G$9,FALSE))),"")</f>
        <v>On track to meet target</v>
      </c>
    </row>
    <row r="25" spans="1:10">
      <c r="A25" s="42">
        <v>3</v>
      </c>
      <c r="B25" s="37" t="str">
        <f t="shared" ca="1" si="5"/>
        <v>E06000022</v>
      </c>
      <c r="C25" s="29" t="str">
        <f ca="1">IFERROR(VLOOKUP($B25,'Org list'!$J$9:$K$636,2,0), "")</f>
        <v>Bath and North East Somerset</v>
      </c>
      <c r="D25" s="90" t="str">
        <f ca="1">IFERROR(IF((VLOOKUP($B25,'Nat Con &amp; Metrics Backsheet'!$A$7:$AC$156,D$9,FALSE))="","",(VLOOKUP($B25,'Nat Con &amp; Metrics Backsheet'!$A$7:$AC$156,D$9,FALSE))),"")</f>
        <v>Not on track to meet target</v>
      </c>
      <c r="E25" s="76" t="str">
        <f ca="1">IFERROR(IF((VLOOKUP($B25,'Nat Con &amp; Metrics Backsheet'!$A$7:$AC$156,E$9,FALSE))="","",(VLOOKUP($B25,'Nat Con &amp; Metrics Backsheet'!$A$7:$AC$156,E$9,FALSE))),"")</f>
        <v>On track to meet target</v>
      </c>
      <c r="F25" s="76" t="str">
        <f ca="1">IFERROR(IF((VLOOKUP($B25,'Nat Con &amp; Metrics Backsheet'!$A$7:$AC$156,F$9,FALSE))="","",(VLOOKUP($B25,'Nat Con &amp; Metrics Backsheet'!$A$7:$AC$156,F$9,FALSE))),"")</f>
        <v>Not on track to meet target</v>
      </c>
      <c r="G25" s="29" t="str">
        <f ca="1">IFERROR(IF((VLOOKUP($B25,'Nat Con &amp; Metrics Backsheet'!$A$7:$AC$156,G$9,FALSE))="","",(VLOOKUP($B25,'Nat Con &amp; Metrics Backsheet'!$A$7:$AC$156,G$9,FALSE))),"")</f>
        <v>Not on track to meet target</v>
      </c>
    </row>
    <row r="26" spans="1:10">
      <c r="A26" s="42">
        <v>4</v>
      </c>
      <c r="B26" s="37" t="str">
        <f t="shared" ca="1" si="5"/>
        <v>E06000055</v>
      </c>
      <c r="C26" s="29" t="str">
        <f ca="1">IFERROR(VLOOKUP($B26,'Org list'!$J$9:$K$636,2,0), "")</f>
        <v>Bedford</v>
      </c>
      <c r="D26" s="90" t="str">
        <f ca="1">IFERROR(IF((VLOOKUP($B26,'Nat Con &amp; Metrics Backsheet'!$A$7:$AC$156,D$9,FALSE))="","",(VLOOKUP($B26,'Nat Con &amp; Metrics Backsheet'!$A$7:$AC$156,D$9,FALSE))),"")</f>
        <v>Not on track to meet target</v>
      </c>
      <c r="E26" s="76" t="str">
        <f ca="1">IFERROR(IF((VLOOKUP($B26,'Nat Con &amp; Metrics Backsheet'!$A$7:$AC$156,E$9,FALSE))="","",(VLOOKUP($B26,'Nat Con &amp; Metrics Backsheet'!$A$7:$AC$156,E$9,FALSE))),"")</f>
        <v>On track to meet target</v>
      </c>
      <c r="F26" s="76" t="str">
        <f ca="1">IFERROR(IF((VLOOKUP($B26,'Nat Con &amp; Metrics Backsheet'!$A$7:$AC$156,F$9,FALSE))="","",(VLOOKUP($B26,'Nat Con &amp; Metrics Backsheet'!$A$7:$AC$156,F$9,FALSE))),"")</f>
        <v>On track to meet target</v>
      </c>
      <c r="G26" s="29" t="str">
        <f ca="1">IFERROR(IF((VLOOKUP($B26,'Nat Con &amp; Metrics Backsheet'!$A$7:$AC$156,G$9,FALSE))="","",(VLOOKUP($B26,'Nat Con &amp; Metrics Backsheet'!$A$7:$AC$156,G$9,FALSE))),"")</f>
        <v>Not on track to meet target</v>
      </c>
    </row>
    <row r="27" spans="1:10">
      <c r="A27" s="42">
        <v>5</v>
      </c>
      <c r="B27" s="37" t="str">
        <f t="shared" ca="1" si="5"/>
        <v>E09000004</v>
      </c>
      <c r="C27" s="29" t="str">
        <f ca="1">IFERROR(VLOOKUP($B27,'Org list'!$J$9:$K$636,2,0), "")</f>
        <v>Bexley</v>
      </c>
      <c r="D27" s="90" t="str">
        <f ca="1">IFERROR(IF((VLOOKUP($B27,'Nat Con &amp; Metrics Backsheet'!$A$7:$AC$156,D$9,FALSE))="","",(VLOOKUP($B27,'Nat Con &amp; Metrics Backsheet'!$A$7:$AC$156,D$9,FALSE))),"")</f>
        <v>On track to meet target</v>
      </c>
      <c r="E27" s="76" t="str">
        <f ca="1">IFERROR(IF((VLOOKUP($B27,'Nat Con &amp; Metrics Backsheet'!$A$7:$AC$156,E$9,FALSE))="","",(VLOOKUP($B27,'Nat Con &amp; Metrics Backsheet'!$A$7:$AC$156,E$9,FALSE))),"")</f>
        <v>On track to meet target</v>
      </c>
      <c r="F27" s="76" t="str">
        <f ca="1">IFERROR(IF((VLOOKUP($B27,'Nat Con &amp; Metrics Backsheet'!$A$7:$AC$156,F$9,FALSE))="","",(VLOOKUP($B27,'Nat Con &amp; Metrics Backsheet'!$A$7:$AC$156,F$9,FALSE))),"")</f>
        <v>Not on track to meet target</v>
      </c>
      <c r="G27" s="29" t="str">
        <f ca="1">IFERROR(IF((VLOOKUP($B27,'Nat Con &amp; Metrics Backsheet'!$A$7:$AC$156,G$9,FALSE))="","",(VLOOKUP($B27,'Nat Con &amp; Metrics Backsheet'!$A$7:$AC$156,G$9,FALSE))),"")</f>
        <v>Not on track to meet target</v>
      </c>
    </row>
    <row r="28" spans="1:10" s="184" customFormat="1">
      <c r="A28" s="42">
        <v>6</v>
      </c>
      <c r="B28" s="37" t="str">
        <f t="shared" ca="1" si="5"/>
        <v>E08000025</v>
      </c>
      <c r="C28" s="29" t="str">
        <f ca="1">IFERROR(VLOOKUP($B28,'Org list'!$J$9:$K$636,2,0), "")</f>
        <v>Birmingham</v>
      </c>
      <c r="D28" s="90" t="str">
        <f ca="1">IFERROR(IF((VLOOKUP($B28,'Nat Con &amp; Metrics Backsheet'!$A$7:$AC$156,D$9,FALSE))="","",(VLOOKUP($B28,'Nat Con &amp; Metrics Backsheet'!$A$7:$AC$156,D$9,FALSE))),"")</f>
        <v>Not on track to meet target</v>
      </c>
      <c r="E28" s="76" t="str">
        <f ca="1">IFERROR(IF((VLOOKUP($B28,'Nat Con &amp; Metrics Backsheet'!$A$7:$AC$156,E$9,FALSE))="","",(VLOOKUP($B28,'Nat Con &amp; Metrics Backsheet'!$A$7:$AC$156,E$9,FALSE))),"")</f>
        <v>On track to meet target</v>
      </c>
      <c r="F28" s="76" t="str">
        <f ca="1">IFERROR(IF((VLOOKUP($B28,'Nat Con &amp; Metrics Backsheet'!$A$7:$AC$156,F$9,FALSE))="","",(VLOOKUP($B28,'Nat Con &amp; Metrics Backsheet'!$A$7:$AC$156,F$9,FALSE))),"")</f>
        <v>Not on track to meet target</v>
      </c>
      <c r="G28" s="29" t="str">
        <f ca="1">IFERROR(IF((VLOOKUP($B28,'Nat Con &amp; Metrics Backsheet'!$A$7:$AC$156,G$9,FALSE))="","",(VLOOKUP($B28,'Nat Con &amp; Metrics Backsheet'!$A$7:$AC$156,G$9,FALSE))),"")</f>
        <v>Not on track to meet target</v>
      </c>
      <c r="J28" s="122"/>
    </row>
    <row r="29" spans="1:10" s="184" customFormat="1">
      <c r="A29" s="42">
        <v>7</v>
      </c>
      <c r="B29" s="37" t="str">
        <f t="shared" ca="1" si="5"/>
        <v>E06000008</v>
      </c>
      <c r="C29" s="29" t="str">
        <f ca="1">IFERROR(VLOOKUP($B29,'Org list'!$J$9:$K$636,2,0), "")</f>
        <v>Blackburn with Darwen</v>
      </c>
      <c r="D29" s="90" t="str">
        <f ca="1">IFERROR(IF((VLOOKUP($B29,'Nat Con &amp; Metrics Backsheet'!$A$7:$AC$156,D$9,FALSE))="","",(VLOOKUP($B29,'Nat Con &amp; Metrics Backsheet'!$A$7:$AC$156,D$9,FALSE))),"")</f>
        <v>On track to meet target</v>
      </c>
      <c r="E29" s="76" t="str">
        <f ca="1">IFERROR(IF((VLOOKUP($B29,'Nat Con &amp; Metrics Backsheet'!$A$7:$AC$156,E$9,FALSE))="","",(VLOOKUP($B29,'Nat Con &amp; Metrics Backsheet'!$A$7:$AC$156,E$9,FALSE))),"")</f>
        <v>On track to meet target</v>
      </c>
      <c r="F29" s="76" t="str">
        <f ca="1">IFERROR(IF((VLOOKUP($B29,'Nat Con &amp; Metrics Backsheet'!$A$7:$AC$156,F$9,FALSE))="","",(VLOOKUP($B29,'Nat Con &amp; Metrics Backsheet'!$A$7:$AC$156,F$9,FALSE))),"")</f>
        <v>On track to meet target</v>
      </c>
      <c r="G29" s="29" t="str">
        <f ca="1">IFERROR(IF((VLOOKUP($B29,'Nat Con &amp; Metrics Backsheet'!$A$7:$AC$156,G$9,FALSE))="","",(VLOOKUP($B29,'Nat Con &amp; Metrics Backsheet'!$A$7:$AC$156,G$9,FALSE))),"")</f>
        <v>Not on track to meet target</v>
      </c>
      <c r="J29" s="122"/>
    </row>
    <row r="30" spans="1:10" s="184" customFormat="1">
      <c r="A30" s="42">
        <v>8</v>
      </c>
      <c r="B30" s="37" t="str">
        <f t="shared" ca="1" si="5"/>
        <v>E06000009</v>
      </c>
      <c r="C30" s="29" t="str">
        <f ca="1">IFERROR(VLOOKUP($B30,'Org list'!$J$9:$K$636,2,0), "")</f>
        <v>Blackpool</v>
      </c>
      <c r="D30" s="90" t="str">
        <f ca="1">IFERROR(IF((VLOOKUP($B30,'Nat Con &amp; Metrics Backsheet'!$A$7:$AC$156,D$9,FALSE))="","",(VLOOKUP($B30,'Nat Con &amp; Metrics Backsheet'!$A$7:$AC$156,D$9,FALSE))),"")</f>
        <v>Not on track to meet target</v>
      </c>
      <c r="E30" s="76" t="str">
        <f ca="1">IFERROR(IF((VLOOKUP($B30,'Nat Con &amp; Metrics Backsheet'!$A$7:$AC$156,E$9,FALSE))="","",(VLOOKUP($B30,'Nat Con &amp; Metrics Backsheet'!$A$7:$AC$156,E$9,FALSE))),"")</f>
        <v>On track to meet target</v>
      </c>
      <c r="F30" s="76" t="str">
        <f ca="1">IFERROR(IF((VLOOKUP($B30,'Nat Con &amp; Metrics Backsheet'!$A$7:$AC$156,F$9,FALSE))="","",(VLOOKUP($B30,'Nat Con &amp; Metrics Backsheet'!$A$7:$AC$156,F$9,FALSE))),"")</f>
        <v>Data not available to assess progress</v>
      </c>
      <c r="G30" s="29" t="str">
        <f ca="1">IFERROR(IF((VLOOKUP($B30,'Nat Con &amp; Metrics Backsheet'!$A$7:$AC$156,G$9,FALSE))="","",(VLOOKUP($B30,'Nat Con &amp; Metrics Backsheet'!$A$7:$AC$156,G$9,FALSE))),"")</f>
        <v>Not on track to meet target</v>
      </c>
      <c r="J30" s="122"/>
    </row>
    <row r="31" spans="1:10" s="184" customFormat="1">
      <c r="A31" s="42">
        <v>9</v>
      </c>
      <c r="B31" s="37" t="str">
        <f t="shared" ca="1" si="5"/>
        <v>E08000001</v>
      </c>
      <c r="C31" s="29" t="str">
        <f ca="1">IFERROR(VLOOKUP($B31,'Org list'!$J$9:$K$636,2,0), "")</f>
        <v>Bolton</v>
      </c>
      <c r="D31" s="90" t="str">
        <f ca="1">IFERROR(IF((VLOOKUP($B31,'Nat Con &amp; Metrics Backsheet'!$A$7:$AC$156,D$9,FALSE))="","",(VLOOKUP($B31,'Nat Con &amp; Metrics Backsheet'!$A$7:$AC$156,D$9,FALSE))),"")</f>
        <v>On track to meet target</v>
      </c>
      <c r="E31" s="76" t="str">
        <f ca="1">IFERROR(IF((VLOOKUP($B31,'Nat Con &amp; Metrics Backsheet'!$A$7:$AC$156,E$9,FALSE))="","",(VLOOKUP($B31,'Nat Con &amp; Metrics Backsheet'!$A$7:$AC$156,E$9,FALSE))),"")</f>
        <v>Not on track to meet target</v>
      </c>
      <c r="F31" s="76" t="str">
        <f ca="1">IFERROR(IF((VLOOKUP($B31,'Nat Con &amp; Metrics Backsheet'!$A$7:$AC$156,F$9,FALSE))="","",(VLOOKUP($B31,'Nat Con &amp; Metrics Backsheet'!$A$7:$AC$156,F$9,FALSE))),"")</f>
        <v>Data not available to assess progress</v>
      </c>
      <c r="G31" s="29" t="str">
        <f ca="1">IFERROR(IF((VLOOKUP($B31,'Nat Con &amp; Metrics Backsheet'!$A$7:$AC$156,G$9,FALSE))="","",(VLOOKUP($B31,'Nat Con &amp; Metrics Backsheet'!$A$7:$AC$156,G$9,FALSE))),"")</f>
        <v>Not on track to meet target</v>
      </c>
      <c r="J31" s="122"/>
    </row>
    <row r="32" spans="1:10" s="184" customFormat="1">
      <c r="A32" s="42">
        <v>10</v>
      </c>
      <c r="B32" s="37" t="str">
        <f t="shared" ca="1" si="5"/>
        <v>E06000028 &amp; E06000029</v>
      </c>
      <c r="C32" s="29" t="str">
        <f ca="1">IFERROR(VLOOKUP($B32,'Org list'!$J$9:$K$636,2,0), "")</f>
        <v>Bournemouth &amp; Poole</v>
      </c>
      <c r="D32" s="90" t="str">
        <f ca="1">IFERROR(IF((VLOOKUP($B32,'Nat Con &amp; Metrics Backsheet'!$A$7:$AC$156,D$9,FALSE))="","",(VLOOKUP($B32,'Nat Con &amp; Metrics Backsheet'!$A$7:$AC$156,D$9,FALSE))),"")</f>
        <v>Not on track to meet target</v>
      </c>
      <c r="E32" s="76" t="str">
        <f ca="1">IFERROR(IF((VLOOKUP($B32,'Nat Con &amp; Metrics Backsheet'!$A$7:$AC$156,E$9,FALSE))="","",(VLOOKUP($B32,'Nat Con &amp; Metrics Backsheet'!$A$7:$AC$156,E$9,FALSE))),"")</f>
        <v>On track to meet target</v>
      </c>
      <c r="F32" s="76" t="str">
        <f ca="1">IFERROR(IF((VLOOKUP($B32,'Nat Con &amp; Metrics Backsheet'!$A$7:$AC$156,F$9,FALSE))="","",(VLOOKUP($B32,'Nat Con &amp; Metrics Backsheet'!$A$7:$AC$156,F$9,FALSE))),"")</f>
        <v>Data not available to assess progress</v>
      </c>
      <c r="G32" s="29" t="str">
        <f ca="1">IFERROR(IF((VLOOKUP($B32,'Nat Con &amp; Metrics Backsheet'!$A$7:$AC$156,G$9,FALSE))="","",(VLOOKUP($B32,'Nat Con &amp; Metrics Backsheet'!$A$7:$AC$156,G$9,FALSE))),"")</f>
        <v>On track to meet target</v>
      </c>
      <c r="J32" s="122"/>
    </row>
    <row r="33" spans="1:10" s="184" customFormat="1">
      <c r="A33" s="42">
        <v>11</v>
      </c>
      <c r="B33" s="37" t="str">
        <f t="shared" ca="1" si="5"/>
        <v>E06000036</v>
      </c>
      <c r="C33" s="29" t="str">
        <f ca="1">IFERROR(VLOOKUP($B33,'Org list'!$J$9:$K$636,2,0), "")</f>
        <v>Bracknell Forest</v>
      </c>
      <c r="D33" s="90" t="str">
        <f ca="1">IFERROR(IF((VLOOKUP($B33,'Nat Con &amp; Metrics Backsheet'!$A$7:$AC$156,D$9,FALSE))="","",(VLOOKUP($B33,'Nat Con &amp; Metrics Backsheet'!$A$7:$AC$156,D$9,FALSE))),"")</f>
        <v>On track to meet target</v>
      </c>
      <c r="E33" s="76" t="str">
        <f ca="1">IFERROR(IF((VLOOKUP($B33,'Nat Con &amp; Metrics Backsheet'!$A$7:$AC$156,E$9,FALSE))="","",(VLOOKUP($B33,'Nat Con &amp; Metrics Backsheet'!$A$7:$AC$156,E$9,FALSE))),"")</f>
        <v>On track to meet target</v>
      </c>
      <c r="F33" s="76" t="str">
        <f ca="1">IFERROR(IF((VLOOKUP($B33,'Nat Con &amp; Metrics Backsheet'!$A$7:$AC$156,F$9,FALSE))="","",(VLOOKUP($B33,'Nat Con &amp; Metrics Backsheet'!$A$7:$AC$156,F$9,FALSE))),"")</f>
        <v>Data not available to assess progress</v>
      </c>
      <c r="G33" s="29" t="str">
        <f ca="1">IFERROR(IF((VLOOKUP($B33,'Nat Con &amp; Metrics Backsheet'!$A$7:$AC$156,G$9,FALSE))="","",(VLOOKUP($B33,'Nat Con &amp; Metrics Backsheet'!$A$7:$AC$156,G$9,FALSE))),"")</f>
        <v>Not on track to meet target</v>
      </c>
      <c r="J33" s="122"/>
    </row>
    <row r="34" spans="1:10" s="184" customFormat="1">
      <c r="A34" s="42">
        <v>12</v>
      </c>
      <c r="B34" s="37" t="str">
        <f t="shared" ca="1" si="5"/>
        <v>E08000032</v>
      </c>
      <c r="C34" s="29" t="str">
        <f ca="1">IFERROR(VLOOKUP($B34,'Org list'!$J$9:$K$636,2,0), "")</f>
        <v>Bradford</v>
      </c>
      <c r="D34" s="90" t="str">
        <f ca="1">IFERROR(IF((VLOOKUP($B34,'Nat Con &amp; Metrics Backsheet'!$A$7:$AC$156,D$9,FALSE))="","",(VLOOKUP($B34,'Nat Con &amp; Metrics Backsheet'!$A$7:$AC$156,D$9,FALSE))),"")</f>
        <v>Data not available to assess progress</v>
      </c>
      <c r="E34" s="76" t="str">
        <f ca="1">IFERROR(IF((VLOOKUP($B34,'Nat Con &amp; Metrics Backsheet'!$A$7:$AC$156,E$9,FALSE))="","",(VLOOKUP($B34,'Nat Con &amp; Metrics Backsheet'!$A$7:$AC$156,E$9,FALSE))),"")</f>
        <v>On track to meet target</v>
      </c>
      <c r="F34" s="76" t="str">
        <f ca="1">IFERROR(IF((VLOOKUP($B34,'Nat Con &amp; Metrics Backsheet'!$A$7:$AC$156,F$9,FALSE))="","",(VLOOKUP($B34,'Nat Con &amp; Metrics Backsheet'!$A$7:$AC$156,F$9,FALSE))),"")</f>
        <v>On track to meet target</v>
      </c>
      <c r="G34" s="29" t="str">
        <f ca="1">IFERROR(IF((VLOOKUP($B34,'Nat Con &amp; Metrics Backsheet'!$A$7:$AC$156,G$9,FALSE))="","",(VLOOKUP($B34,'Nat Con &amp; Metrics Backsheet'!$A$7:$AC$156,G$9,FALSE))),"")</f>
        <v>On track to meet target</v>
      </c>
      <c r="J34" s="122"/>
    </row>
    <row r="35" spans="1:10" s="184" customFormat="1">
      <c r="A35" s="42">
        <v>13</v>
      </c>
      <c r="B35" s="37" t="str">
        <f t="shared" ca="1" si="5"/>
        <v>E09000005</v>
      </c>
      <c r="C35" s="29" t="str">
        <f ca="1">IFERROR(VLOOKUP($B35,'Org list'!$J$9:$K$636,2,0), "")</f>
        <v>Brent</v>
      </c>
      <c r="D35" s="90" t="str">
        <f ca="1">IFERROR(IF((VLOOKUP($B35,'Nat Con &amp; Metrics Backsheet'!$A$7:$AC$156,D$9,FALSE))="","",(VLOOKUP($B35,'Nat Con &amp; Metrics Backsheet'!$A$7:$AC$156,D$9,FALSE))),"")</f>
        <v>Not on track to meet target</v>
      </c>
      <c r="E35" s="76" t="str">
        <f ca="1">IFERROR(IF((VLOOKUP($B35,'Nat Con &amp; Metrics Backsheet'!$A$7:$AC$156,E$9,FALSE))="","",(VLOOKUP($B35,'Nat Con &amp; Metrics Backsheet'!$A$7:$AC$156,E$9,FALSE))),"")</f>
        <v>Not on track to meet target</v>
      </c>
      <c r="F35" s="76" t="str">
        <f ca="1">IFERROR(IF((VLOOKUP($B35,'Nat Con &amp; Metrics Backsheet'!$A$7:$AC$156,F$9,FALSE))="","",(VLOOKUP($B35,'Nat Con &amp; Metrics Backsheet'!$A$7:$AC$156,F$9,FALSE))),"")</f>
        <v>On track to meet target</v>
      </c>
      <c r="G35" s="29" t="str">
        <f ca="1">IFERROR(IF((VLOOKUP($B35,'Nat Con &amp; Metrics Backsheet'!$A$7:$AC$156,G$9,FALSE))="","",(VLOOKUP($B35,'Nat Con &amp; Metrics Backsheet'!$A$7:$AC$156,G$9,FALSE))),"")</f>
        <v>Data not available to assess progress</v>
      </c>
      <c r="J35" s="122"/>
    </row>
    <row r="36" spans="1:10" s="184" customFormat="1">
      <c r="A36" s="42">
        <v>14</v>
      </c>
      <c r="B36" s="37" t="str">
        <f t="shared" ca="1" si="5"/>
        <v>E06000043</v>
      </c>
      <c r="C36" s="29" t="str">
        <f ca="1">IFERROR(VLOOKUP($B36,'Org list'!$J$9:$K$636,2,0), "")</f>
        <v>Brighton and Hove</v>
      </c>
      <c r="D36" s="90" t="str">
        <f ca="1">IFERROR(IF((VLOOKUP($B36,'Nat Con &amp; Metrics Backsheet'!$A$7:$AC$156,D$9,FALSE))="","",(VLOOKUP($B36,'Nat Con &amp; Metrics Backsheet'!$A$7:$AC$156,D$9,FALSE))),"")</f>
        <v>On track to meet target</v>
      </c>
      <c r="E36" s="76" t="str">
        <f ca="1">IFERROR(IF((VLOOKUP($B36,'Nat Con &amp; Metrics Backsheet'!$A$7:$AC$156,E$9,FALSE))="","",(VLOOKUP($B36,'Nat Con &amp; Metrics Backsheet'!$A$7:$AC$156,E$9,FALSE))),"")</f>
        <v>Not on track to meet target</v>
      </c>
      <c r="F36" s="76" t="str">
        <f ca="1">IFERROR(IF((VLOOKUP($B36,'Nat Con &amp; Metrics Backsheet'!$A$7:$AC$156,F$9,FALSE))="","",(VLOOKUP($B36,'Nat Con &amp; Metrics Backsheet'!$A$7:$AC$156,F$9,FALSE))),"")</f>
        <v>Data not available to assess progress</v>
      </c>
      <c r="G36" s="29" t="str">
        <f ca="1">IFERROR(IF((VLOOKUP($B36,'Nat Con &amp; Metrics Backsheet'!$A$7:$AC$156,G$9,FALSE))="","",(VLOOKUP($B36,'Nat Con &amp; Metrics Backsheet'!$A$7:$AC$156,G$9,FALSE))),"")</f>
        <v>Not on track to meet target</v>
      </c>
      <c r="J36" s="122"/>
    </row>
    <row r="37" spans="1:10">
      <c r="A37" s="42">
        <v>15</v>
      </c>
      <c r="B37" s="37" t="str">
        <f t="shared" ca="1" si="5"/>
        <v>E06000023</v>
      </c>
      <c r="C37" s="29" t="str">
        <f ca="1">IFERROR(VLOOKUP($B37,'Org list'!$J$9:$K$636,2,0), "")</f>
        <v>Bristol, City of</v>
      </c>
      <c r="D37" s="90" t="str">
        <f ca="1">IFERROR(IF((VLOOKUP($B37,'Nat Con &amp; Metrics Backsheet'!$A$7:$AC$156,D$9,FALSE))="","",(VLOOKUP($B37,'Nat Con &amp; Metrics Backsheet'!$A$7:$AC$156,D$9,FALSE))),"")</f>
        <v>Not on track to meet target</v>
      </c>
      <c r="E37" s="76" t="str">
        <f ca="1">IFERROR(IF((VLOOKUP($B37,'Nat Con &amp; Metrics Backsheet'!$A$7:$AC$156,E$9,FALSE))="","",(VLOOKUP($B37,'Nat Con &amp; Metrics Backsheet'!$A$7:$AC$156,E$9,FALSE))),"")</f>
        <v>On track to meet target</v>
      </c>
      <c r="F37" s="76" t="str">
        <f ca="1">IFERROR(IF((VLOOKUP($B37,'Nat Con &amp; Metrics Backsheet'!$A$7:$AC$156,F$9,FALSE))="","",(VLOOKUP($B37,'Nat Con &amp; Metrics Backsheet'!$A$7:$AC$156,F$9,FALSE))),"")</f>
        <v>On track to meet target</v>
      </c>
      <c r="G37" s="29" t="str">
        <f ca="1">IFERROR(IF((VLOOKUP($B37,'Nat Con &amp; Metrics Backsheet'!$A$7:$AC$156,G$9,FALSE))="","",(VLOOKUP($B37,'Nat Con &amp; Metrics Backsheet'!$A$7:$AC$156,G$9,FALSE))),"")</f>
        <v>Not on track to meet target</v>
      </c>
    </row>
    <row r="38" spans="1:10">
      <c r="A38" s="42">
        <v>16</v>
      </c>
      <c r="B38" s="37" t="str">
        <f t="shared" ca="1" si="5"/>
        <v>E09000006</v>
      </c>
      <c r="C38" s="29" t="str">
        <f ca="1">IFERROR(VLOOKUP($B38,'Org list'!$J$9:$K$636,2,0), "")</f>
        <v>Bromley</v>
      </c>
      <c r="D38" s="90" t="str">
        <f ca="1">IFERROR(IF((VLOOKUP($B38,'Nat Con &amp; Metrics Backsheet'!$A$7:$AC$156,D$9,FALSE))="","",(VLOOKUP($B38,'Nat Con &amp; Metrics Backsheet'!$A$7:$AC$156,D$9,FALSE))),"")</f>
        <v>Not on track to meet target</v>
      </c>
      <c r="E38" s="76" t="str">
        <f ca="1">IFERROR(IF((VLOOKUP($B38,'Nat Con &amp; Metrics Backsheet'!$A$7:$AC$156,E$9,FALSE))="","",(VLOOKUP($B38,'Nat Con &amp; Metrics Backsheet'!$A$7:$AC$156,E$9,FALSE))),"")</f>
        <v>Not on track to meet target</v>
      </c>
      <c r="F38" s="76" t="str">
        <f ca="1">IFERROR(IF((VLOOKUP($B38,'Nat Con &amp; Metrics Backsheet'!$A$7:$AC$156,F$9,FALSE))="","",(VLOOKUP($B38,'Nat Con &amp; Metrics Backsheet'!$A$7:$AC$156,F$9,FALSE))),"")</f>
        <v>On track to meet target</v>
      </c>
      <c r="G38" s="29" t="str">
        <f ca="1">IFERROR(IF((VLOOKUP($B38,'Nat Con &amp; Metrics Backsheet'!$A$7:$AC$156,G$9,FALSE))="","",(VLOOKUP($B38,'Nat Con &amp; Metrics Backsheet'!$A$7:$AC$156,G$9,FALSE))),"")</f>
        <v>On track to meet target</v>
      </c>
    </row>
    <row r="39" spans="1:10">
      <c r="A39" s="42">
        <v>17</v>
      </c>
      <c r="B39" s="37" t="str">
        <f t="shared" ca="1" si="5"/>
        <v>E10000002</v>
      </c>
      <c r="C39" s="29" t="str">
        <f ca="1">IFERROR(VLOOKUP($B39,'Org list'!$J$9:$K$636,2,0), "")</f>
        <v>Buckinghamshire</v>
      </c>
      <c r="D39" s="90" t="str">
        <f ca="1">IFERROR(IF((VLOOKUP($B39,'Nat Con &amp; Metrics Backsheet'!$A$7:$AC$156,D$9,FALSE))="","",(VLOOKUP($B39,'Nat Con &amp; Metrics Backsheet'!$A$7:$AC$156,D$9,FALSE))),"")</f>
        <v>Not on track to meet target</v>
      </c>
      <c r="E39" s="76" t="str">
        <f ca="1">IFERROR(IF((VLOOKUP($B39,'Nat Con &amp; Metrics Backsheet'!$A$7:$AC$156,E$9,FALSE))="","",(VLOOKUP($B39,'Nat Con &amp; Metrics Backsheet'!$A$7:$AC$156,E$9,FALSE))),"")</f>
        <v>On track to meet target</v>
      </c>
      <c r="F39" s="76" t="str">
        <f ca="1">IFERROR(IF((VLOOKUP($B39,'Nat Con &amp; Metrics Backsheet'!$A$7:$AC$156,F$9,FALSE))="","",(VLOOKUP($B39,'Nat Con &amp; Metrics Backsheet'!$A$7:$AC$156,F$9,FALSE))),"")</f>
        <v>Data not available to assess progress</v>
      </c>
      <c r="G39" s="29" t="str">
        <f ca="1">IFERROR(IF((VLOOKUP($B39,'Nat Con &amp; Metrics Backsheet'!$A$7:$AC$156,G$9,FALSE))="","",(VLOOKUP($B39,'Nat Con &amp; Metrics Backsheet'!$A$7:$AC$156,G$9,FALSE))),"")</f>
        <v>Not on track to meet target</v>
      </c>
    </row>
    <row r="40" spans="1:10">
      <c r="A40" s="42">
        <v>18</v>
      </c>
      <c r="B40" s="37" t="str">
        <f t="shared" ca="1" si="5"/>
        <v>E08000002</v>
      </c>
      <c r="C40" s="29" t="str">
        <f ca="1">IFERROR(VLOOKUP($B40,'Org list'!$J$9:$K$636,2,0), "")</f>
        <v>Bury</v>
      </c>
      <c r="D40" s="90" t="str">
        <f ca="1">IFERROR(IF((VLOOKUP($B40,'Nat Con &amp; Metrics Backsheet'!$A$7:$AC$156,D$9,FALSE))="","",(VLOOKUP($B40,'Nat Con &amp; Metrics Backsheet'!$A$7:$AC$156,D$9,FALSE))),"")</f>
        <v>Not on track to meet target</v>
      </c>
      <c r="E40" s="76" t="str">
        <f ca="1">IFERROR(IF((VLOOKUP($B40,'Nat Con &amp; Metrics Backsheet'!$A$7:$AC$156,E$9,FALSE))="","",(VLOOKUP($B40,'Nat Con &amp; Metrics Backsheet'!$A$7:$AC$156,E$9,FALSE))),"")</f>
        <v>Not on track to meet target</v>
      </c>
      <c r="F40" s="76" t="str">
        <f ca="1">IFERROR(IF((VLOOKUP($B40,'Nat Con &amp; Metrics Backsheet'!$A$7:$AC$156,F$9,FALSE))="","",(VLOOKUP($B40,'Nat Con &amp; Metrics Backsheet'!$A$7:$AC$156,F$9,FALSE))),"")</f>
        <v>Not on track to meet target</v>
      </c>
      <c r="G40" s="29" t="str">
        <f ca="1">IFERROR(IF((VLOOKUP($B40,'Nat Con &amp; Metrics Backsheet'!$A$7:$AC$156,G$9,FALSE))="","",(VLOOKUP($B40,'Nat Con &amp; Metrics Backsheet'!$A$7:$AC$156,G$9,FALSE))),"")</f>
        <v>Not on track to meet target</v>
      </c>
    </row>
    <row r="41" spans="1:10">
      <c r="A41" s="42">
        <v>19</v>
      </c>
      <c r="B41" s="37" t="str">
        <f t="shared" ca="1" si="5"/>
        <v>E08000033</v>
      </c>
      <c r="C41" s="29" t="str">
        <f ca="1">IFERROR(VLOOKUP($B41,'Org list'!$J$9:$K$636,2,0), "")</f>
        <v>Calderdale</v>
      </c>
      <c r="D41" s="90" t="str">
        <f ca="1">IFERROR(IF((VLOOKUP($B41,'Nat Con &amp; Metrics Backsheet'!$A$7:$AC$156,D$9,FALSE))="","",(VLOOKUP($B41,'Nat Con &amp; Metrics Backsheet'!$A$7:$AC$156,D$9,FALSE))),"")</f>
        <v>Not on track to meet target</v>
      </c>
      <c r="E41" s="76" t="str">
        <f ca="1">IFERROR(IF((VLOOKUP($B41,'Nat Con &amp; Metrics Backsheet'!$A$7:$AC$156,E$9,FALSE))="","",(VLOOKUP($B41,'Nat Con &amp; Metrics Backsheet'!$A$7:$AC$156,E$9,FALSE))),"")</f>
        <v>On track to meet target</v>
      </c>
      <c r="F41" s="76" t="str">
        <f ca="1">IFERROR(IF((VLOOKUP($B41,'Nat Con &amp; Metrics Backsheet'!$A$7:$AC$156,F$9,FALSE))="","",(VLOOKUP($B41,'Nat Con &amp; Metrics Backsheet'!$A$7:$AC$156,F$9,FALSE))),"")</f>
        <v>On track to meet target</v>
      </c>
      <c r="G41" s="29" t="str">
        <f ca="1">IFERROR(IF((VLOOKUP($B41,'Nat Con &amp; Metrics Backsheet'!$A$7:$AC$156,G$9,FALSE))="","",(VLOOKUP($B41,'Nat Con &amp; Metrics Backsheet'!$A$7:$AC$156,G$9,FALSE))),"")</f>
        <v>On track to meet target</v>
      </c>
    </row>
    <row r="42" spans="1:10">
      <c r="A42" s="42">
        <v>20</v>
      </c>
      <c r="B42" s="37" t="str">
        <f t="shared" ca="1" si="5"/>
        <v>E10000003</v>
      </c>
      <c r="C42" s="29" t="str">
        <f ca="1">IFERROR(VLOOKUP($B42,'Org list'!$J$9:$K$636,2,0), "")</f>
        <v>Cambridgeshire</v>
      </c>
      <c r="D42" s="90" t="str">
        <f ca="1">IFERROR(IF((VLOOKUP($B42,'Nat Con &amp; Metrics Backsheet'!$A$7:$AC$156,D$9,FALSE))="","",(VLOOKUP($B42,'Nat Con &amp; Metrics Backsheet'!$A$7:$AC$156,D$9,FALSE))),"")</f>
        <v>Data not available to assess progress</v>
      </c>
      <c r="E42" s="76" t="str">
        <f ca="1">IFERROR(IF((VLOOKUP($B42,'Nat Con &amp; Metrics Backsheet'!$A$7:$AC$156,E$9,FALSE))="","",(VLOOKUP($B42,'Nat Con &amp; Metrics Backsheet'!$A$7:$AC$156,E$9,FALSE))),"")</f>
        <v>On track to meet target</v>
      </c>
      <c r="F42" s="76" t="str">
        <f ca="1">IFERROR(IF((VLOOKUP($B42,'Nat Con &amp; Metrics Backsheet'!$A$7:$AC$156,F$9,FALSE))="","",(VLOOKUP($B42,'Nat Con &amp; Metrics Backsheet'!$A$7:$AC$156,F$9,FALSE))),"")</f>
        <v>Data not available to assess progress</v>
      </c>
      <c r="G42" s="29" t="str">
        <f ca="1">IFERROR(IF((VLOOKUP($B42,'Nat Con &amp; Metrics Backsheet'!$A$7:$AC$156,G$9,FALSE))="","",(VLOOKUP($B42,'Nat Con &amp; Metrics Backsheet'!$A$7:$AC$156,G$9,FALSE))),"")</f>
        <v>Not on track to meet target</v>
      </c>
    </row>
    <row r="43" spans="1:10">
      <c r="A43" s="42">
        <v>21</v>
      </c>
      <c r="B43" s="37" t="str">
        <f t="shared" ca="1" si="5"/>
        <v>E09000007</v>
      </c>
      <c r="C43" s="29" t="str">
        <f ca="1">IFERROR(VLOOKUP($B43,'Org list'!$J$9:$K$636,2,0), "")</f>
        <v>Camden</v>
      </c>
      <c r="D43" s="90" t="str">
        <f ca="1">IFERROR(IF((VLOOKUP($B43,'Nat Con &amp; Metrics Backsheet'!$A$7:$AC$156,D$9,FALSE))="","",(VLOOKUP($B43,'Nat Con &amp; Metrics Backsheet'!$A$7:$AC$156,D$9,FALSE))),"")</f>
        <v>Not on track to meet target</v>
      </c>
      <c r="E43" s="76" t="str">
        <f ca="1">IFERROR(IF((VLOOKUP($B43,'Nat Con &amp; Metrics Backsheet'!$A$7:$AC$156,E$9,FALSE))="","",(VLOOKUP($B43,'Nat Con &amp; Metrics Backsheet'!$A$7:$AC$156,E$9,FALSE))),"")</f>
        <v>On track to meet target</v>
      </c>
      <c r="F43" s="76" t="str">
        <f ca="1">IFERROR(IF((VLOOKUP($B43,'Nat Con &amp; Metrics Backsheet'!$A$7:$AC$156,F$9,FALSE))="","",(VLOOKUP($B43,'Nat Con &amp; Metrics Backsheet'!$A$7:$AC$156,F$9,FALSE))),"")</f>
        <v>On track to meet target</v>
      </c>
      <c r="G43" s="29" t="str">
        <f ca="1">IFERROR(IF((VLOOKUP($B43,'Nat Con &amp; Metrics Backsheet'!$A$7:$AC$156,G$9,FALSE))="","",(VLOOKUP($B43,'Nat Con &amp; Metrics Backsheet'!$A$7:$AC$156,G$9,FALSE))),"")</f>
        <v>Not on track to meet target</v>
      </c>
    </row>
    <row r="44" spans="1:10">
      <c r="A44" s="42">
        <v>22</v>
      </c>
      <c r="B44" s="37" t="str">
        <f t="shared" ca="1" si="5"/>
        <v>E06000056</v>
      </c>
      <c r="C44" s="29" t="str">
        <f ca="1">IFERROR(VLOOKUP($B44,'Org list'!$J$9:$K$636,2,0), "")</f>
        <v>Central Bedfordshire</v>
      </c>
      <c r="D44" s="90" t="str">
        <f ca="1">IFERROR(IF((VLOOKUP($B44,'Nat Con &amp; Metrics Backsheet'!$A$7:$AC$156,D$9,FALSE))="","",(VLOOKUP($B44,'Nat Con &amp; Metrics Backsheet'!$A$7:$AC$156,D$9,FALSE))),"")</f>
        <v>Not on track to meet target</v>
      </c>
      <c r="E44" s="76" t="str">
        <f ca="1">IFERROR(IF((VLOOKUP($B44,'Nat Con &amp; Metrics Backsheet'!$A$7:$AC$156,E$9,FALSE))="","",(VLOOKUP($B44,'Nat Con &amp; Metrics Backsheet'!$A$7:$AC$156,E$9,FALSE))),"")</f>
        <v>On track to meet target</v>
      </c>
      <c r="F44" s="76" t="str">
        <f ca="1">IFERROR(IF((VLOOKUP($B44,'Nat Con &amp; Metrics Backsheet'!$A$7:$AC$156,F$9,FALSE))="","",(VLOOKUP($B44,'Nat Con &amp; Metrics Backsheet'!$A$7:$AC$156,F$9,FALSE))),"")</f>
        <v>On track to meet target</v>
      </c>
      <c r="G44" s="29" t="str">
        <f ca="1">IFERROR(IF((VLOOKUP($B44,'Nat Con &amp; Metrics Backsheet'!$A$7:$AC$156,G$9,FALSE))="","",(VLOOKUP($B44,'Nat Con &amp; Metrics Backsheet'!$A$7:$AC$156,G$9,FALSE))),"")</f>
        <v>Not on track to meet target</v>
      </c>
    </row>
    <row r="45" spans="1:10">
      <c r="A45" s="42">
        <v>23</v>
      </c>
      <c r="B45" s="37" t="str">
        <f t="shared" ca="1" si="5"/>
        <v>E06000049</v>
      </c>
      <c r="C45" s="29" t="str">
        <f ca="1">IFERROR(VLOOKUP($B45,'Org list'!$J$9:$K$636,2,0), "")</f>
        <v>Cheshire East</v>
      </c>
      <c r="D45" s="90" t="str">
        <f ca="1">IFERROR(IF((VLOOKUP($B45,'Nat Con &amp; Metrics Backsheet'!$A$7:$AC$156,D$9,FALSE))="","",(VLOOKUP($B45,'Nat Con &amp; Metrics Backsheet'!$A$7:$AC$156,D$9,FALSE))),"")</f>
        <v>Not on track to meet target</v>
      </c>
      <c r="E45" s="76" t="str">
        <f ca="1">IFERROR(IF((VLOOKUP($B45,'Nat Con &amp; Metrics Backsheet'!$A$7:$AC$156,E$9,FALSE))="","",(VLOOKUP($B45,'Nat Con &amp; Metrics Backsheet'!$A$7:$AC$156,E$9,FALSE))),"")</f>
        <v>On track to meet target</v>
      </c>
      <c r="F45" s="76" t="str">
        <f ca="1">IFERROR(IF((VLOOKUP($B45,'Nat Con &amp; Metrics Backsheet'!$A$7:$AC$156,F$9,FALSE))="","",(VLOOKUP($B45,'Nat Con &amp; Metrics Backsheet'!$A$7:$AC$156,F$9,FALSE))),"")</f>
        <v>Not on track to meet target</v>
      </c>
      <c r="G45" s="29" t="str">
        <f ca="1">IFERROR(IF((VLOOKUP($B45,'Nat Con &amp; Metrics Backsheet'!$A$7:$AC$156,G$9,FALSE))="","",(VLOOKUP($B45,'Nat Con &amp; Metrics Backsheet'!$A$7:$AC$156,G$9,FALSE))),"")</f>
        <v>On track to meet target</v>
      </c>
    </row>
    <row r="46" spans="1:10">
      <c r="A46" s="42">
        <v>24</v>
      </c>
      <c r="B46" s="37" t="str">
        <f t="shared" ca="1" si="5"/>
        <v>E06000050</v>
      </c>
      <c r="C46" s="29" t="str">
        <f ca="1">IFERROR(VLOOKUP($B46,'Org list'!$J$9:$K$636,2,0), "")</f>
        <v>Cheshire West and Chester</v>
      </c>
      <c r="D46" s="90" t="str">
        <f ca="1">IFERROR(IF((VLOOKUP($B46,'Nat Con &amp; Metrics Backsheet'!$A$7:$AC$156,D$9,FALSE))="","",(VLOOKUP($B46,'Nat Con &amp; Metrics Backsheet'!$A$7:$AC$156,D$9,FALSE))),"")</f>
        <v>On track to meet target</v>
      </c>
      <c r="E46" s="76" t="str">
        <f ca="1">IFERROR(IF((VLOOKUP($B46,'Nat Con &amp; Metrics Backsheet'!$A$7:$AC$156,E$9,FALSE))="","",(VLOOKUP($B46,'Nat Con &amp; Metrics Backsheet'!$A$7:$AC$156,E$9,FALSE))),"")</f>
        <v>On track to meet target</v>
      </c>
      <c r="F46" s="76" t="str">
        <f ca="1">IFERROR(IF((VLOOKUP($B46,'Nat Con &amp; Metrics Backsheet'!$A$7:$AC$156,F$9,FALSE))="","",(VLOOKUP($B46,'Nat Con &amp; Metrics Backsheet'!$A$7:$AC$156,F$9,FALSE))),"")</f>
        <v>On track to meet target</v>
      </c>
      <c r="G46" s="29" t="str">
        <f ca="1">IFERROR(IF((VLOOKUP($B46,'Nat Con &amp; Metrics Backsheet'!$A$7:$AC$156,G$9,FALSE))="","",(VLOOKUP($B46,'Nat Con &amp; Metrics Backsheet'!$A$7:$AC$156,G$9,FALSE))),"")</f>
        <v>On track to meet target</v>
      </c>
    </row>
    <row r="47" spans="1:10">
      <c r="A47" s="42">
        <v>25</v>
      </c>
      <c r="B47" s="37" t="str">
        <f t="shared" ca="1" si="5"/>
        <v>E09000001</v>
      </c>
      <c r="C47" s="29" t="str">
        <f ca="1">IFERROR(VLOOKUP($B47,'Org list'!$J$9:$K$636,2,0), "")</f>
        <v>City of London</v>
      </c>
      <c r="D47" s="90" t="str">
        <f ca="1">IFERROR(IF((VLOOKUP($B47,'Nat Con &amp; Metrics Backsheet'!$A$7:$AC$156,D$9,FALSE))="","",(VLOOKUP($B47,'Nat Con &amp; Metrics Backsheet'!$A$7:$AC$156,D$9,FALSE))),"")</f>
        <v>On track to meet target</v>
      </c>
      <c r="E47" s="76" t="str">
        <f ca="1">IFERROR(IF((VLOOKUP($B47,'Nat Con &amp; Metrics Backsheet'!$A$7:$AC$156,E$9,FALSE))="","",(VLOOKUP($B47,'Nat Con &amp; Metrics Backsheet'!$A$7:$AC$156,E$9,FALSE))),"")</f>
        <v>On track to meet target</v>
      </c>
      <c r="F47" s="76" t="str">
        <f ca="1">IFERROR(IF((VLOOKUP($B47,'Nat Con &amp; Metrics Backsheet'!$A$7:$AC$156,F$9,FALSE))="","",(VLOOKUP($B47,'Nat Con &amp; Metrics Backsheet'!$A$7:$AC$156,F$9,FALSE))),"")</f>
        <v>On track to meet target</v>
      </c>
      <c r="G47" s="29" t="str">
        <f ca="1">IFERROR(IF((VLOOKUP($B47,'Nat Con &amp; Metrics Backsheet'!$A$7:$AC$156,G$9,FALSE))="","",(VLOOKUP($B47,'Nat Con &amp; Metrics Backsheet'!$A$7:$AC$156,G$9,FALSE))),"")</f>
        <v>On track to meet target</v>
      </c>
    </row>
    <row r="48" spans="1:10">
      <c r="A48" s="42">
        <v>26</v>
      </c>
      <c r="B48" s="37" t="str">
        <f t="shared" ca="1" si="5"/>
        <v>E06000052</v>
      </c>
      <c r="C48" s="29" t="str">
        <f ca="1">IFERROR(VLOOKUP($B48,'Org list'!$J$9:$K$636,2,0), "")</f>
        <v>Cornwall &amp; Scilly</v>
      </c>
      <c r="D48" s="90" t="str">
        <f ca="1">IFERROR(IF((VLOOKUP($B48,'Nat Con &amp; Metrics Backsheet'!$A$7:$AC$156,D$9,FALSE))="","",(VLOOKUP($B48,'Nat Con &amp; Metrics Backsheet'!$A$7:$AC$156,D$9,FALSE))),"")</f>
        <v>Not on track to meet target</v>
      </c>
      <c r="E48" s="76" t="str">
        <f ca="1">IFERROR(IF((VLOOKUP($B48,'Nat Con &amp; Metrics Backsheet'!$A$7:$AC$156,E$9,FALSE))="","",(VLOOKUP($B48,'Nat Con &amp; Metrics Backsheet'!$A$7:$AC$156,E$9,FALSE))),"")</f>
        <v>Not on track to meet target</v>
      </c>
      <c r="F48" s="76" t="str">
        <f ca="1">IFERROR(IF((VLOOKUP($B48,'Nat Con &amp; Metrics Backsheet'!$A$7:$AC$156,F$9,FALSE))="","",(VLOOKUP($B48,'Nat Con &amp; Metrics Backsheet'!$A$7:$AC$156,F$9,FALSE))),"")</f>
        <v>Not on track to meet target</v>
      </c>
      <c r="G48" s="29" t="str">
        <f ca="1">IFERROR(IF((VLOOKUP($B48,'Nat Con &amp; Metrics Backsheet'!$A$7:$AC$156,G$9,FALSE))="","",(VLOOKUP($B48,'Nat Con &amp; Metrics Backsheet'!$A$7:$AC$156,G$9,FALSE))),"")</f>
        <v>On track to meet target</v>
      </c>
    </row>
    <row r="49" spans="1:7">
      <c r="A49" s="42">
        <v>27</v>
      </c>
      <c r="B49" s="37" t="str">
        <f t="shared" ca="1" si="5"/>
        <v>E06000047</v>
      </c>
      <c r="C49" s="29" t="str">
        <f ca="1">IFERROR(VLOOKUP($B49,'Org list'!$J$9:$K$636,2,0), "")</f>
        <v>County Durham</v>
      </c>
      <c r="D49" s="90" t="str">
        <f ca="1">IFERROR(IF((VLOOKUP($B49,'Nat Con &amp; Metrics Backsheet'!$A$7:$AC$156,D$9,FALSE))="","",(VLOOKUP($B49,'Nat Con &amp; Metrics Backsheet'!$A$7:$AC$156,D$9,FALSE))),"")</f>
        <v>Not on track to meet target</v>
      </c>
      <c r="E49" s="76" t="str">
        <f ca="1">IFERROR(IF((VLOOKUP($B49,'Nat Con &amp; Metrics Backsheet'!$A$7:$AC$156,E$9,FALSE))="","",(VLOOKUP($B49,'Nat Con &amp; Metrics Backsheet'!$A$7:$AC$156,E$9,FALSE))),"")</f>
        <v>On track to meet target</v>
      </c>
      <c r="F49" s="76" t="str">
        <f ca="1">IFERROR(IF((VLOOKUP($B49,'Nat Con &amp; Metrics Backsheet'!$A$7:$AC$156,F$9,FALSE))="","",(VLOOKUP($B49,'Nat Con &amp; Metrics Backsheet'!$A$7:$AC$156,F$9,FALSE))),"")</f>
        <v>On track to meet target</v>
      </c>
      <c r="G49" s="29" t="str">
        <f ca="1">IFERROR(IF((VLOOKUP($B49,'Nat Con &amp; Metrics Backsheet'!$A$7:$AC$156,G$9,FALSE))="","",(VLOOKUP($B49,'Nat Con &amp; Metrics Backsheet'!$A$7:$AC$156,G$9,FALSE))),"")</f>
        <v>On track to meet target</v>
      </c>
    </row>
    <row r="50" spans="1:7">
      <c r="A50" s="42">
        <v>28</v>
      </c>
      <c r="B50" s="37" t="str">
        <f t="shared" ca="1" si="5"/>
        <v>E08000026</v>
      </c>
      <c r="C50" s="29" t="str">
        <f ca="1">IFERROR(VLOOKUP($B50,'Org list'!$J$9:$K$636,2,0), "")</f>
        <v>Coventry</v>
      </c>
      <c r="D50" s="90" t="str">
        <f ca="1">IFERROR(IF((VLOOKUP($B50,'Nat Con &amp; Metrics Backsheet'!$A$7:$AC$156,D$9,FALSE))="","",(VLOOKUP($B50,'Nat Con &amp; Metrics Backsheet'!$A$7:$AC$156,D$9,FALSE))),"")</f>
        <v>Not on track to meet target</v>
      </c>
      <c r="E50" s="76" t="str">
        <f ca="1">IFERROR(IF((VLOOKUP($B50,'Nat Con &amp; Metrics Backsheet'!$A$7:$AC$156,E$9,FALSE))="","",(VLOOKUP($B50,'Nat Con &amp; Metrics Backsheet'!$A$7:$AC$156,E$9,FALSE))),"")</f>
        <v>On track to meet target</v>
      </c>
      <c r="F50" s="76" t="str">
        <f ca="1">IFERROR(IF((VLOOKUP($B50,'Nat Con &amp; Metrics Backsheet'!$A$7:$AC$156,F$9,FALSE))="","",(VLOOKUP($B50,'Nat Con &amp; Metrics Backsheet'!$A$7:$AC$156,F$9,FALSE))),"")</f>
        <v>Data not available to assess progress</v>
      </c>
      <c r="G50" s="29" t="str">
        <f ca="1">IFERROR(IF((VLOOKUP($B50,'Nat Con &amp; Metrics Backsheet'!$A$7:$AC$156,G$9,FALSE))="","",(VLOOKUP($B50,'Nat Con &amp; Metrics Backsheet'!$A$7:$AC$156,G$9,FALSE))),"")</f>
        <v>On track to meet target</v>
      </c>
    </row>
    <row r="51" spans="1:7">
      <c r="A51" s="42">
        <v>29</v>
      </c>
      <c r="B51" s="37" t="str">
        <f t="shared" ca="1" si="5"/>
        <v>E09000008</v>
      </c>
      <c r="C51" s="29" t="str">
        <f ca="1">IFERROR(VLOOKUP($B51,'Org list'!$J$9:$K$636,2,0), "")</f>
        <v>Croydon</v>
      </c>
      <c r="D51" s="90" t="str">
        <f ca="1">IFERROR(IF((VLOOKUP($B51,'Nat Con &amp; Metrics Backsheet'!$A$7:$AC$156,D$9,FALSE))="","",(VLOOKUP($B51,'Nat Con &amp; Metrics Backsheet'!$A$7:$AC$156,D$9,FALSE))),"")</f>
        <v>On track to meet target</v>
      </c>
      <c r="E51" s="76" t="str">
        <f ca="1">IFERROR(IF((VLOOKUP($B51,'Nat Con &amp; Metrics Backsheet'!$A$7:$AC$156,E$9,FALSE))="","",(VLOOKUP($B51,'Nat Con &amp; Metrics Backsheet'!$A$7:$AC$156,E$9,FALSE))),"")</f>
        <v>On track to meet target</v>
      </c>
      <c r="F51" s="76" t="str">
        <f ca="1">IFERROR(IF((VLOOKUP($B51,'Nat Con &amp; Metrics Backsheet'!$A$7:$AC$156,F$9,FALSE))="","",(VLOOKUP($B51,'Nat Con &amp; Metrics Backsheet'!$A$7:$AC$156,F$9,FALSE))),"")</f>
        <v>On track to meet target</v>
      </c>
      <c r="G51" s="29" t="str">
        <f ca="1">IFERROR(IF((VLOOKUP($B51,'Nat Con &amp; Metrics Backsheet'!$A$7:$AC$156,G$9,FALSE))="","",(VLOOKUP($B51,'Nat Con &amp; Metrics Backsheet'!$A$7:$AC$156,G$9,FALSE))),"")</f>
        <v>Not on track to meet target</v>
      </c>
    </row>
    <row r="52" spans="1:7">
      <c r="A52" s="42">
        <v>30</v>
      </c>
      <c r="B52" s="37" t="str">
        <f t="shared" ca="1" si="5"/>
        <v>E10000006</v>
      </c>
      <c r="C52" s="29" t="str">
        <f ca="1">IFERROR(VLOOKUP($B52,'Org list'!$J$9:$K$636,2,0), "")</f>
        <v>Cumbria</v>
      </c>
      <c r="D52" s="90" t="str">
        <f ca="1">IFERROR(IF((VLOOKUP($B52,'Nat Con &amp; Metrics Backsheet'!$A$7:$AC$156,D$9,FALSE))="","",(VLOOKUP($B52,'Nat Con &amp; Metrics Backsheet'!$A$7:$AC$156,D$9,FALSE))),"")</f>
        <v>On track to meet target</v>
      </c>
      <c r="E52" s="76" t="str">
        <f ca="1">IFERROR(IF((VLOOKUP($B52,'Nat Con &amp; Metrics Backsheet'!$A$7:$AC$156,E$9,FALSE))="","",(VLOOKUP($B52,'Nat Con &amp; Metrics Backsheet'!$A$7:$AC$156,E$9,FALSE))),"")</f>
        <v>On track to meet target</v>
      </c>
      <c r="F52" s="76" t="str">
        <f ca="1">IFERROR(IF((VLOOKUP($B52,'Nat Con &amp; Metrics Backsheet'!$A$7:$AC$156,F$9,FALSE))="","",(VLOOKUP($B52,'Nat Con &amp; Metrics Backsheet'!$A$7:$AC$156,F$9,FALSE))),"")</f>
        <v>Not on track to meet target</v>
      </c>
      <c r="G52" s="29" t="str">
        <f ca="1">IFERROR(IF((VLOOKUP($B52,'Nat Con &amp; Metrics Backsheet'!$A$7:$AC$156,G$9,FALSE))="","",(VLOOKUP($B52,'Nat Con &amp; Metrics Backsheet'!$A$7:$AC$156,G$9,FALSE))),"")</f>
        <v>Not on track to meet target</v>
      </c>
    </row>
    <row r="53" spans="1:7">
      <c r="A53" s="42">
        <v>31</v>
      </c>
      <c r="B53" s="37" t="str">
        <f t="shared" ca="1" si="5"/>
        <v>E06000005</v>
      </c>
      <c r="C53" s="29" t="str">
        <f ca="1">IFERROR(VLOOKUP($B53,'Org list'!$J$9:$K$636,2,0), "")</f>
        <v>Darlington</v>
      </c>
      <c r="D53" s="90" t="str">
        <f ca="1">IFERROR(IF((VLOOKUP($B53,'Nat Con &amp; Metrics Backsheet'!$A$7:$AC$156,D$9,FALSE))="","",(VLOOKUP($B53,'Nat Con &amp; Metrics Backsheet'!$A$7:$AC$156,D$9,FALSE))),"")</f>
        <v>On track to meet target</v>
      </c>
      <c r="E53" s="76" t="str">
        <f ca="1">IFERROR(IF((VLOOKUP($B53,'Nat Con &amp; Metrics Backsheet'!$A$7:$AC$156,E$9,FALSE))="","",(VLOOKUP($B53,'Nat Con &amp; Metrics Backsheet'!$A$7:$AC$156,E$9,FALSE))),"")</f>
        <v>On track to meet target</v>
      </c>
      <c r="F53" s="76" t="str">
        <f ca="1">IFERROR(IF((VLOOKUP($B53,'Nat Con &amp; Metrics Backsheet'!$A$7:$AC$156,F$9,FALSE))="","",(VLOOKUP($B53,'Nat Con &amp; Metrics Backsheet'!$A$7:$AC$156,F$9,FALSE))),"")</f>
        <v>Data not available to assess progress</v>
      </c>
      <c r="G53" s="29" t="str">
        <f ca="1">IFERROR(IF((VLOOKUP($B53,'Nat Con &amp; Metrics Backsheet'!$A$7:$AC$156,G$9,FALSE))="","",(VLOOKUP($B53,'Nat Con &amp; Metrics Backsheet'!$A$7:$AC$156,G$9,FALSE))),"")</f>
        <v>On track to meet target</v>
      </c>
    </row>
    <row r="54" spans="1:7">
      <c r="A54" s="42">
        <v>32</v>
      </c>
      <c r="B54" s="37" t="str">
        <f t="shared" ca="1" si="5"/>
        <v>E06000015</v>
      </c>
      <c r="C54" s="29" t="str">
        <f ca="1">IFERROR(VLOOKUP($B54,'Org list'!$J$9:$K$636,2,0), "")</f>
        <v>Derby</v>
      </c>
      <c r="D54" s="90" t="str">
        <f ca="1">IFERROR(IF((VLOOKUP($B54,'Nat Con &amp; Metrics Backsheet'!$A$7:$AC$156,D$9,FALSE))="","",(VLOOKUP($B54,'Nat Con &amp; Metrics Backsheet'!$A$7:$AC$156,D$9,FALSE))),"")</f>
        <v>Data not available to assess progress</v>
      </c>
      <c r="E54" s="76" t="str">
        <f ca="1">IFERROR(IF((VLOOKUP($B54,'Nat Con &amp; Metrics Backsheet'!$A$7:$AC$156,E$9,FALSE))="","",(VLOOKUP($B54,'Nat Con &amp; Metrics Backsheet'!$A$7:$AC$156,E$9,FALSE))),"")</f>
        <v>On track to meet target</v>
      </c>
      <c r="F54" s="76" t="str">
        <f ca="1">IFERROR(IF((VLOOKUP($B54,'Nat Con &amp; Metrics Backsheet'!$A$7:$AC$156,F$9,FALSE))="","",(VLOOKUP($B54,'Nat Con &amp; Metrics Backsheet'!$A$7:$AC$156,F$9,FALSE))),"")</f>
        <v>Not on track to meet target</v>
      </c>
      <c r="G54" s="29" t="str">
        <f ca="1">IFERROR(IF((VLOOKUP($B54,'Nat Con &amp; Metrics Backsheet'!$A$7:$AC$156,G$9,FALSE))="","",(VLOOKUP($B54,'Nat Con &amp; Metrics Backsheet'!$A$7:$AC$156,G$9,FALSE))),"")</f>
        <v>Not on track to meet target</v>
      </c>
    </row>
    <row r="55" spans="1:7">
      <c r="A55" s="42">
        <v>33</v>
      </c>
      <c r="B55" s="37" t="str">
        <f t="shared" ca="1" si="5"/>
        <v>E10000007</v>
      </c>
      <c r="C55" s="29" t="str">
        <f ca="1">IFERROR(VLOOKUP($B55,'Org list'!$J$9:$K$636,2,0), "")</f>
        <v>Derbyshire</v>
      </c>
      <c r="D55" s="90" t="str">
        <f ca="1">IFERROR(IF((VLOOKUP($B55,'Nat Con &amp; Metrics Backsheet'!$A$7:$AC$156,D$9,FALSE))="","",(VLOOKUP($B55,'Nat Con &amp; Metrics Backsheet'!$A$7:$AC$156,D$9,FALSE))),"")</f>
        <v>Data not available to assess progress</v>
      </c>
      <c r="E55" s="76" t="str">
        <f ca="1">IFERROR(IF((VLOOKUP($B55,'Nat Con &amp; Metrics Backsheet'!$A$7:$AC$156,E$9,FALSE))="","",(VLOOKUP($B55,'Nat Con &amp; Metrics Backsheet'!$A$7:$AC$156,E$9,FALSE))),"")</f>
        <v>On track to meet target</v>
      </c>
      <c r="F55" s="76" t="str">
        <f ca="1">IFERROR(IF((VLOOKUP($B55,'Nat Con &amp; Metrics Backsheet'!$A$7:$AC$156,F$9,FALSE))="","",(VLOOKUP($B55,'Nat Con &amp; Metrics Backsheet'!$A$7:$AC$156,F$9,FALSE))),"")</f>
        <v>Not on track to meet target</v>
      </c>
      <c r="G55" s="29" t="str">
        <f ca="1">IFERROR(IF((VLOOKUP($B55,'Nat Con &amp; Metrics Backsheet'!$A$7:$AC$156,G$9,FALSE))="","",(VLOOKUP($B55,'Nat Con &amp; Metrics Backsheet'!$A$7:$AC$156,G$9,FALSE))),"")</f>
        <v>On track to meet target</v>
      </c>
    </row>
    <row r="56" spans="1:7">
      <c r="A56" s="42">
        <v>34</v>
      </c>
      <c r="B56" s="37" t="str">
        <f t="shared" ca="1" si="5"/>
        <v>E10000008</v>
      </c>
      <c r="C56" s="29" t="str">
        <f ca="1">IFERROR(VLOOKUP($B56,'Org list'!$J$9:$K$636,2,0), "")</f>
        <v>Devon</v>
      </c>
      <c r="D56" s="90" t="str">
        <f ca="1">IFERROR(IF((VLOOKUP($B56,'Nat Con &amp; Metrics Backsheet'!$A$7:$AC$156,D$9,FALSE))="","",(VLOOKUP($B56,'Nat Con &amp; Metrics Backsheet'!$A$7:$AC$156,D$9,FALSE))),"")</f>
        <v>On track to meet target</v>
      </c>
      <c r="E56" s="76" t="str">
        <f ca="1">IFERROR(IF((VLOOKUP($B56,'Nat Con &amp; Metrics Backsheet'!$A$7:$AC$156,E$9,FALSE))="","",(VLOOKUP($B56,'Nat Con &amp; Metrics Backsheet'!$A$7:$AC$156,E$9,FALSE))),"")</f>
        <v>On track to meet target</v>
      </c>
      <c r="F56" s="76" t="str">
        <f ca="1">IFERROR(IF((VLOOKUP($B56,'Nat Con &amp; Metrics Backsheet'!$A$7:$AC$156,F$9,FALSE))="","",(VLOOKUP($B56,'Nat Con &amp; Metrics Backsheet'!$A$7:$AC$156,F$9,FALSE))),"")</f>
        <v>On track to meet target</v>
      </c>
      <c r="G56" s="29" t="str">
        <f ca="1">IFERROR(IF((VLOOKUP($B56,'Nat Con &amp; Metrics Backsheet'!$A$7:$AC$156,G$9,FALSE))="","",(VLOOKUP($B56,'Nat Con &amp; Metrics Backsheet'!$A$7:$AC$156,G$9,FALSE))),"")</f>
        <v>On track to meet target</v>
      </c>
    </row>
    <row r="57" spans="1:7">
      <c r="A57" s="42">
        <v>35</v>
      </c>
      <c r="B57" s="37" t="str">
        <f t="shared" ca="1" si="5"/>
        <v>E08000017</v>
      </c>
      <c r="C57" s="29" t="str">
        <f ca="1">IFERROR(VLOOKUP($B57,'Org list'!$J$9:$K$636,2,0), "")</f>
        <v>Doncaster</v>
      </c>
      <c r="D57" s="90" t="str">
        <f ca="1">IFERROR(IF((VLOOKUP($B57,'Nat Con &amp; Metrics Backsheet'!$A$7:$AC$156,D$9,FALSE))="","",(VLOOKUP($B57,'Nat Con &amp; Metrics Backsheet'!$A$7:$AC$156,D$9,FALSE))),"")</f>
        <v>On track to meet target</v>
      </c>
      <c r="E57" s="76" t="str">
        <f ca="1">IFERROR(IF((VLOOKUP($B57,'Nat Con &amp; Metrics Backsheet'!$A$7:$AC$156,E$9,FALSE))="","",(VLOOKUP($B57,'Nat Con &amp; Metrics Backsheet'!$A$7:$AC$156,E$9,FALSE))),"")</f>
        <v>On track to meet target</v>
      </c>
      <c r="F57" s="76" t="str">
        <f ca="1">IFERROR(IF((VLOOKUP($B57,'Nat Con &amp; Metrics Backsheet'!$A$7:$AC$156,F$9,FALSE))="","",(VLOOKUP($B57,'Nat Con &amp; Metrics Backsheet'!$A$7:$AC$156,F$9,FALSE))),"")</f>
        <v>On track to meet target</v>
      </c>
      <c r="G57" s="29" t="str">
        <f ca="1">IFERROR(IF((VLOOKUP($B57,'Nat Con &amp; Metrics Backsheet'!$A$7:$AC$156,G$9,FALSE))="","",(VLOOKUP($B57,'Nat Con &amp; Metrics Backsheet'!$A$7:$AC$156,G$9,FALSE))),"")</f>
        <v>On track to meet target</v>
      </c>
    </row>
    <row r="58" spans="1:7">
      <c r="A58" s="42">
        <v>36</v>
      </c>
      <c r="B58" s="37" t="str">
        <f t="shared" ca="1" si="5"/>
        <v>E10000009</v>
      </c>
      <c r="C58" s="29" t="str">
        <f ca="1">IFERROR(VLOOKUP($B58,'Org list'!$J$9:$K$636,2,0), "")</f>
        <v>Dorset</v>
      </c>
      <c r="D58" s="90" t="str">
        <f ca="1">IFERROR(IF((VLOOKUP($B58,'Nat Con &amp; Metrics Backsheet'!$A$7:$AC$156,D$9,FALSE))="","",(VLOOKUP($B58,'Nat Con &amp; Metrics Backsheet'!$A$7:$AC$156,D$9,FALSE))),"")</f>
        <v>Not on track to meet target</v>
      </c>
      <c r="E58" s="76" t="str">
        <f ca="1">IFERROR(IF((VLOOKUP($B58,'Nat Con &amp; Metrics Backsheet'!$A$7:$AC$156,E$9,FALSE))="","",(VLOOKUP($B58,'Nat Con &amp; Metrics Backsheet'!$A$7:$AC$156,E$9,FALSE))),"")</f>
        <v>On track to meet target</v>
      </c>
      <c r="F58" s="76" t="str">
        <f ca="1">IFERROR(IF((VLOOKUP($B58,'Nat Con &amp; Metrics Backsheet'!$A$7:$AC$156,F$9,FALSE))="","",(VLOOKUP($B58,'Nat Con &amp; Metrics Backsheet'!$A$7:$AC$156,F$9,FALSE))),"")</f>
        <v>Data not available to assess progress</v>
      </c>
      <c r="G58" s="29" t="str">
        <f ca="1">IFERROR(IF((VLOOKUP($B58,'Nat Con &amp; Metrics Backsheet'!$A$7:$AC$156,G$9,FALSE))="","",(VLOOKUP($B58,'Nat Con &amp; Metrics Backsheet'!$A$7:$AC$156,G$9,FALSE))),"")</f>
        <v>Not on track to meet target</v>
      </c>
    </row>
    <row r="59" spans="1:7">
      <c r="A59" s="42">
        <v>37</v>
      </c>
      <c r="B59" s="37" t="str">
        <f t="shared" ca="1" si="5"/>
        <v>E08000027</v>
      </c>
      <c r="C59" s="29" t="str">
        <f ca="1">IFERROR(VLOOKUP($B59,'Org list'!$J$9:$K$636,2,0), "")</f>
        <v>Dudley</v>
      </c>
      <c r="D59" s="90" t="str">
        <f ca="1">IFERROR(IF((VLOOKUP($B59,'Nat Con &amp; Metrics Backsheet'!$A$7:$AC$156,D$9,FALSE))="","",(VLOOKUP($B59,'Nat Con &amp; Metrics Backsheet'!$A$7:$AC$156,D$9,FALSE))),"")</f>
        <v>On track to meet target</v>
      </c>
      <c r="E59" s="76" t="str">
        <f ca="1">IFERROR(IF((VLOOKUP($B59,'Nat Con &amp; Metrics Backsheet'!$A$7:$AC$156,E$9,FALSE))="","",(VLOOKUP($B59,'Nat Con &amp; Metrics Backsheet'!$A$7:$AC$156,E$9,FALSE))),"")</f>
        <v>On track to meet target</v>
      </c>
      <c r="F59" s="76" t="str">
        <f ca="1">IFERROR(IF((VLOOKUP($B59,'Nat Con &amp; Metrics Backsheet'!$A$7:$AC$156,F$9,FALSE))="","",(VLOOKUP($B59,'Nat Con &amp; Metrics Backsheet'!$A$7:$AC$156,F$9,FALSE))),"")</f>
        <v>Not on track to meet target</v>
      </c>
      <c r="G59" s="29" t="str">
        <f ca="1">IFERROR(IF((VLOOKUP($B59,'Nat Con &amp; Metrics Backsheet'!$A$7:$AC$156,G$9,FALSE))="","",(VLOOKUP($B59,'Nat Con &amp; Metrics Backsheet'!$A$7:$AC$156,G$9,FALSE))),"")</f>
        <v>On track to meet target</v>
      </c>
    </row>
    <row r="60" spans="1:7">
      <c r="A60" s="42">
        <v>38</v>
      </c>
      <c r="B60" s="37" t="str">
        <f t="shared" ca="1" si="5"/>
        <v>E09000009</v>
      </c>
      <c r="C60" s="29" t="str">
        <f ca="1">IFERROR(VLOOKUP($B60,'Org list'!$J$9:$K$636,2,0), "")</f>
        <v>Ealing</v>
      </c>
      <c r="D60" s="90" t="str">
        <f ca="1">IFERROR(IF((VLOOKUP($B60,'Nat Con &amp; Metrics Backsheet'!$A$7:$AC$156,D$9,FALSE))="","",(VLOOKUP($B60,'Nat Con &amp; Metrics Backsheet'!$A$7:$AC$156,D$9,FALSE))),"")</f>
        <v>On track to meet target</v>
      </c>
      <c r="E60" s="76" t="str">
        <f ca="1">IFERROR(IF((VLOOKUP($B60,'Nat Con &amp; Metrics Backsheet'!$A$7:$AC$156,E$9,FALSE))="","",(VLOOKUP($B60,'Nat Con &amp; Metrics Backsheet'!$A$7:$AC$156,E$9,FALSE))),"")</f>
        <v>On track to meet target</v>
      </c>
      <c r="F60" s="76" t="str">
        <f ca="1">IFERROR(IF((VLOOKUP($B60,'Nat Con &amp; Metrics Backsheet'!$A$7:$AC$156,F$9,FALSE))="","",(VLOOKUP($B60,'Nat Con &amp; Metrics Backsheet'!$A$7:$AC$156,F$9,FALSE))),"")</f>
        <v>Data not available to assess progress</v>
      </c>
      <c r="G60" s="29" t="str">
        <f ca="1">IFERROR(IF((VLOOKUP($B60,'Nat Con &amp; Metrics Backsheet'!$A$7:$AC$156,G$9,FALSE))="","",(VLOOKUP($B60,'Nat Con &amp; Metrics Backsheet'!$A$7:$AC$156,G$9,FALSE))),"")</f>
        <v>Not on track to meet target</v>
      </c>
    </row>
    <row r="61" spans="1:7">
      <c r="A61" s="42">
        <v>39</v>
      </c>
      <c r="B61" s="37" t="str">
        <f t="shared" ca="1" si="5"/>
        <v>E06000011</v>
      </c>
      <c r="C61" s="29" t="str">
        <f ca="1">IFERROR(VLOOKUP($B61,'Org list'!$J$9:$K$636,2,0), "")</f>
        <v>East Riding of Yorkshire</v>
      </c>
      <c r="D61" s="90" t="str">
        <f ca="1">IFERROR(IF((VLOOKUP($B61,'Nat Con &amp; Metrics Backsheet'!$A$7:$AC$156,D$9,FALSE))="","",(VLOOKUP($B61,'Nat Con &amp; Metrics Backsheet'!$A$7:$AC$156,D$9,FALSE))),"")</f>
        <v>Not on track to meet target</v>
      </c>
      <c r="E61" s="76" t="str">
        <f ca="1">IFERROR(IF((VLOOKUP($B61,'Nat Con &amp; Metrics Backsheet'!$A$7:$AC$156,E$9,FALSE))="","",(VLOOKUP($B61,'Nat Con &amp; Metrics Backsheet'!$A$7:$AC$156,E$9,FALSE))),"")</f>
        <v>On track to meet target</v>
      </c>
      <c r="F61" s="76" t="str">
        <f ca="1">IFERROR(IF((VLOOKUP($B61,'Nat Con &amp; Metrics Backsheet'!$A$7:$AC$156,F$9,FALSE))="","",(VLOOKUP($B61,'Nat Con &amp; Metrics Backsheet'!$A$7:$AC$156,F$9,FALSE))),"")</f>
        <v>On track to meet target</v>
      </c>
      <c r="G61" s="29" t="str">
        <f ca="1">IFERROR(IF((VLOOKUP($B61,'Nat Con &amp; Metrics Backsheet'!$A$7:$AC$156,G$9,FALSE))="","",(VLOOKUP($B61,'Nat Con &amp; Metrics Backsheet'!$A$7:$AC$156,G$9,FALSE))),"")</f>
        <v>On track to meet target</v>
      </c>
    </row>
    <row r="62" spans="1:7">
      <c r="A62" s="42">
        <v>40</v>
      </c>
      <c r="B62" s="37" t="str">
        <f t="shared" ca="1" si="5"/>
        <v>E10000011</v>
      </c>
      <c r="C62" s="29" t="str">
        <f ca="1">IFERROR(VLOOKUP($B62,'Org list'!$J$9:$K$636,2,0), "")</f>
        <v>East Sussex</v>
      </c>
      <c r="D62" s="90" t="str">
        <f ca="1">IFERROR(IF((VLOOKUP($B62,'Nat Con &amp; Metrics Backsheet'!$A$7:$AC$156,D$9,FALSE))="","",(VLOOKUP($B62,'Nat Con &amp; Metrics Backsheet'!$A$7:$AC$156,D$9,FALSE))),"")</f>
        <v>Not on track to meet target</v>
      </c>
      <c r="E62" s="76" t="str">
        <f ca="1">IFERROR(IF((VLOOKUP($B62,'Nat Con &amp; Metrics Backsheet'!$A$7:$AC$156,E$9,FALSE))="","",(VLOOKUP($B62,'Nat Con &amp; Metrics Backsheet'!$A$7:$AC$156,E$9,FALSE))),"")</f>
        <v>On track to meet target</v>
      </c>
      <c r="F62" s="76" t="str">
        <f ca="1">IFERROR(IF((VLOOKUP($B62,'Nat Con &amp; Metrics Backsheet'!$A$7:$AC$156,F$9,FALSE))="","",(VLOOKUP($B62,'Nat Con &amp; Metrics Backsheet'!$A$7:$AC$156,F$9,FALSE))),"")</f>
        <v>On track to meet target</v>
      </c>
      <c r="G62" s="29" t="str">
        <f ca="1">IFERROR(IF((VLOOKUP($B62,'Nat Con &amp; Metrics Backsheet'!$A$7:$AC$156,G$9,FALSE))="","",(VLOOKUP($B62,'Nat Con &amp; Metrics Backsheet'!$A$7:$AC$156,G$9,FALSE))),"")</f>
        <v>On track to meet target</v>
      </c>
    </row>
    <row r="63" spans="1:7">
      <c r="A63" s="42">
        <v>41</v>
      </c>
      <c r="B63" s="37" t="str">
        <f t="shared" ca="1" si="5"/>
        <v>E09000010</v>
      </c>
      <c r="C63" s="29" t="str">
        <f ca="1">IFERROR(VLOOKUP($B63,'Org list'!$J$9:$K$636,2,0), "")</f>
        <v>Enfield</v>
      </c>
      <c r="D63" s="90" t="str">
        <f ca="1">IFERROR(IF((VLOOKUP($B63,'Nat Con &amp; Metrics Backsheet'!$A$7:$AC$156,D$9,FALSE))="","",(VLOOKUP($B63,'Nat Con &amp; Metrics Backsheet'!$A$7:$AC$156,D$9,FALSE))),"")</f>
        <v>Not on track to meet target</v>
      </c>
      <c r="E63" s="76" t="str">
        <f ca="1">IFERROR(IF((VLOOKUP($B63,'Nat Con &amp; Metrics Backsheet'!$A$7:$AC$156,E$9,FALSE))="","",(VLOOKUP($B63,'Nat Con &amp; Metrics Backsheet'!$A$7:$AC$156,E$9,FALSE))),"")</f>
        <v>On track to meet target</v>
      </c>
      <c r="F63" s="76" t="str">
        <f ca="1">IFERROR(IF((VLOOKUP($B63,'Nat Con &amp; Metrics Backsheet'!$A$7:$AC$156,F$9,FALSE))="","",(VLOOKUP($B63,'Nat Con &amp; Metrics Backsheet'!$A$7:$AC$156,F$9,FALSE))),"")</f>
        <v>On track to meet target</v>
      </c>
      <c r="G63" s="29" t="str">
        <f ca="1">IFERROR(IF((VLOOKUP($B63,'Nat Con &amp; Metrics Backsheet'!$A$7:$AC$156,G$9,FALSE))="","",(VLOOKUP($B63,'Nat Con &amp; Metrics Backsheet'!$A$7:$AC$156,G$9,FALSE))),"")</f>
        <v>On track to meet target</v>
      </c>
    </row>
    <row r="64" spans="1:7">
      <c r="A64" s="42">
        <v>42</v>
      </c>
      <c r="B64" s="37" t="str">
        <f t="shared" ca="1" si="5"/>
        <v>E10000012</v>
      </c>
      <c r="C64" s="29" t="str">
        <f ca="1">IFERROR(VLOOKUP($B64,'Org list'!$J$9:$K$636,2,0), "")</f>
        <v>Essex</v>
      </c>
      <c r="D64" s="90" t="str">
        <f ca="1">IFERROR(IF((VLOOKUP($B64,'Nat Con &amp; Metrics Backsheet'!$A$7:$AC$156,D$9,FALSE))="","",(VLOOKUP($B64,'Nat Con &amp; Metrics Backsheet'!$A$7:$AC$156,D$9,FALSE))),"")</f>
        <v>On track to meet target</v>
      </c>
      <c r="E64" s="76" t="str">
        <f ca="1">IFERROR(IF((VLOOKUP($B64,'Nat Con &amp; Metrics Backsheet'!$A$7:$AC$156,E$9,FALSE))="","",(VLOOKUP($B64,'Nat Con &amp; Metrics Backsheet'!$A$7:$AC$156,E$9,FALSE))),"")</f>
        <v>On track to meet target</v>
      </c>
      <c r="F64" s="76" t="str">
        <f ca="1">IFERROR(IF((VLOOKUP($B64,'Nat Con &amp; Metrics Backsheet'!$A$7:$AC$156,F$9,FALSE))="","",(VLOOKUP($B64,'Nat Con &amp; Metrics Backsheet'!$A$7:$AC$156,F$9,FALSE))),"")</f>
        <v>On track to meet target</v>
      </c>
      <c r="G64" s="29" t="str">
        <f ca="1">IFERROR(IF((VLOOKUP($B64,'Nat Con &amp; Metrics Backsheet'!$A$7:$AC$156,G$9,FALSE))="","",(VLOOKUP($B64,'Nat Con &amp; Metrics Backsheet'!$A$7:$AC$156,G$9,FALSE))),"")</f>
        <v>Not on track to meet target</v>
      </c>
    </row>
    <row r="65" spans="1:7">
      <c r="A65" s="42">
        <v>43</v>
      </c>
      <c r="B65" s="37" t="str">
        <f t="shared" ca="1" si="5"/>
        <v>E08000037</v>
      </c>
      <c r="C65" s="29" t="str">
        <f ca="1">IFERROR(VLOOKUP($B65,'Org list'!$J$9:$K$636,2,0), "")</f>
        <v>Gateshead</v>
      </c>
      <c r="D65" s="90" t="str">
        <f ca="1">IFERROR(IF((VLOOKUP($B65,'Nat Con &amp; Metrics Backsheet'!$A$7:$AC$156,D$9,FALSE))="","",(VLOOKUP($B65,'Nat Con &amp; Metrics Backsheet'!$A$7:$AC$156,D$9,FALSE))),"")</f>
        <v>Data not available to assess progress</v>
      </c>
      <c r="E65" s="76" t="str">
        <f ca="1">IFERROR(IF((VLOOKUP($B65,'Nat Con &amp; Metrics Backsheet'!$A$7:$AC$156,E$9,FALSE))="","",(VLOOKUP($B65,'Nat Con &amp; Metrics Backsheet'!$A$7:$AC$156,E$9,FALSE))),"")</f>
        <v>On track to meet target</v>
      </c>
      <c r="F65" s="76" t="str">
        <f ca="1">IFERROR(IF((VLOOKUP($B65,'Nat Con &amp; Metrics Backsheet'!$A$7:$AC$156,F$9,FALSE))="","",(VLOOKUP($B65,'Nat Con &amp; Metrics Backsheet'!$A$7:$AC$156,F$9,FALSE))),"")</f>
        <v>Not on track to meet target</v>
      </c>
      <c r="G65" s="29" t="str">
        <f ca="1">IFERROR(IF((VLOOKUP($B65,'Nat Con &amp; Metrics Backsheet'!$A$7:$AC$156,G$9,FALSE))="","",(VLOOKUP($B65,'Nat Con &amp; Metrics Backsheet'!$A$7:$AC$156,G$9,FALSE))),"")</f>
        <v>On track to meet target</v>
      </c>
    </row>
    <row r="66" spans="1:7">
      <c r="A66" s="42">
        <v>44</v>
      </c>
      <c r="B66" s="37" t="str">
        <f t="shared" ca="1" si="5"/>
        <v>E10000013</v>
      </c>
      <c r="C66" s="29" t="str">
        <f ca="1">IFERROR(VLOOKUP($B66,'Org list'!$J$9:$K$636,2,0), "")</f>
        <v>Gloucestershire</v>
      </c>
      <c r="D66" s="90" t="str">
        <f ca="1">IFERROR(IF((VLOOKUP($B66,'Nat Con &amp; Metrics Backsheet'!$A$7:$AC$156,D$9,FALSE))="","",(VLOOKUP($B66,'Nat Con &amp; Metrics Backsheet'!$A$7:$AC$156,D$9,FALSE))),"")</f>
        <v>On track to meet target</v>
      </c>
      <c r="E66" s="76" t="str">
        <f ca="1">IFERROR(IF((VLOOKUP($B66,'Nat Con &amp; Metrics Backsheet'!$A$7:$AC$156,E$9,FALSE))="","",(VLOOKUP($B66,'Nat Con &amp; Metrics Backsheet'!$A$7:$AC$156,E$9,FALSE))),"")</f>
        <v>On track to meet target</v>
      </c>
      <c r="F66" s="76" t="str">
        <f ca="1">IFERROR(IF((VLOOKUP($B66,'Nat Con &amp; Metrics Backsheet'!$A$7:$AC$156,F$9,FALSE))="","",(VLOOKUP($B66,'Nat Con &amp; Metrics Backsheet'!$A$7:$AC$156,F$9,FALSE))),"")</f>
        <v>Data not available to assess progress</v>
      </c>
      <c r="G66" s="29" t="str">
        <f ca="1">IFERROR(IF((VLOOKUP($B66,'Nat Con &amp; Metrics Backsheet'!$A$7:$AC$156,G$9,FALSE))="","",(VLOOKUP($B66,'Nat Con &amp; Metrics Backsheet'!$A$7:$AC$156,G$9,FALSE))),"")</f>
        <v>On track to meet target</v>
      </c>
    </row>
    <row r="67" spans="1:7">
      <c r="A67" s="42">
        <v>45</v>
      </c>
      <c r="B67" s="37" t="str">
        <f t="shared" ca="1" si="5"/>
        <v>E09000011</v>
      </c>
      <c r="C67" s="29" t="str">
        <f ca="1">IFERROR(VLOOKUP($B67,'Org list'!$J$9:$K$636,2,0), "")</f>
        <v>Greenwich</v>
      </c>
      <c r="D67" s="90" t="str">
        <f ca="1">IFERROR(IF((VLOOKUP($B67,'Nat Con &amp; Metrics Backsheet'!$A$7:$AC$156,D$9,FALSE))="","",(VLOOKUP($B67,'Nat Con &amp; Metrics Backsheet'!$A$7:$AC$156,D$9,FALSE))),"")</f>
        <v>Not on track to meet target</v>
      </c>
      <c r="E67" s="76" t="str">
        <f ca="1">IFERROR(IF((VLOOKUP($B67,'Nat Con &amp; Metrics Backsheet'!$A$7:$AC$156,E$9,FALSE))="","",(VLOOKUP($B67,'Nat Con &amp; Metrics Backsheet'!$A$7:$AC$156,E$9,FALSE))),"")</f>
        <v>Data not available to assess progress</v>
      </c>
      <c r="F67" s="76" t="str">
        <f ca="1">IFERROR(IF((VLOOKUP($B67,'Nat Con &amp; Metrics Backsheet'!$A$7:$AC$156,F$9,FALSE))="","",(VLOOKUP($B67,'Nat Con &amp; Metrics Backsheet'!$A$7:$AC$156,F$9,FALSE))),"")</f>
        <v>Data not available to assess progress</v>
      </c>
      <c r="G67" s="29" t="str">
        <f ca="1">IFERROR(IF((VLOOKUP($B67,'Nat Con &amp; Metrics Backsheet'!$A$7:$AC$156,G$9,FALSE))="","",(VLOOKUP($B67,'Nat Con &amp; Metrics Backsheet'!$A$7:$AC$156,G$9,FALSE))),"")</f>
        <v>Not on track to meet target</v>
      </c>
    </row>
    <row r="68" spans="1:7" ht="15" customHeight="1">
      <c r="A68" s="42">
        <v>46</v>
      </c>
      <c r="B68" s="37" t="str">
        <f t="shared" ca="1" si="5"/>
        <v>E09000012</v>
      </c>
      <c r="C68" s="29" t="str">
        <f ca="1">IFERROR(VLOOKUP($B68,'Org list'!$J$9:$K$636,2,0), "")</f>
        <v>Hackney</v>
      </c>
      <c r="D68" s="90" t="str">
        <f ca="1">IFERROR(IF((VLOOKUP($B68,'Nat Con &amp; Metrics Backsheet'!$A$7:$AC$156,D$9,FALSE))="","",(VLOOKUP($B68,'Nat Con &amp; Metrics Backsheet'!$A$7:$AC$156,D$9,FALSE))),"")</f>
        <v>On track to meet target</v>
      </c>
      <c r="E68" s="76" t="str">
        <f ca="1">IFERROR(IF((VLOOKUP($B68,'Nat Con &amp; Metrics Backsheet'!$A$7:$AC$156,E$9,FALSE))="","",(VLOOKUP($B68,'Nat Con &amp; Metrics Backsheet'!$A$7:$AC$156,E$9,FALSE))),"")</f>
        <v>On track to meet target</v>
      </c>
      <c r="F68" s="76" t="str">
        <f ca="1">IFERROR(IF((VLOOKUP($B68,'Nat Con &amp; Metrics Backsheet'!$A$7:$AC$156,F$9,FALSE))="","",(VLOOKUP($B68,'Nat Con &amp; Metrics Backsheet'!$A$7:$AC$156,F$9,FALSE))),"")</f>
        <v>On track to meet target</v>
      </c>
      <c r="G68" s="29" t="str">
        <f ca="1">IFERROR(IF((VLOOKUP($B68,'Nat Con &amp; Metrics Backsheet'!$A$7:$AC$156,G$9,FALSE))="","",(VLOOKUP($B68,'Nat Con &amp; Metrics Backsheet'!$A$7:$AC$156,G$9,FALSE))),"")</f>
        <v>Not on track to meet target</v>
      </c>
    </row>
    <row r="69" spans="1:7" ht="15" customHeight="1">
      <c r="A69" s="42">
        <v>47</v>
      </c>
      <c r="B69" s="37" t="str">
        <f t="shared" ca="1" si="5"/>
        <v>E06000006</v>
      </c>
      <c r="C69" s="29" t="str">
        <f ca="1">IFERROR(VLOOKUP($B69,'Org list'!$J$9:$K$636,2,0), "")</f>
        <v>Halton</v>
      </c>
      <c r="D69" s="90" t="str">
        <f ca="1">IFERROR(IF((VLOOKUP($B69,'Nat Con &amp; Metrics Backsheet'!$A$7:$AC$156,D$9,FALSE))="","",(VLOOKUP($B69,'Nat Con &amp; Metrics Backsheet'!$A$7:$AC$156,D$9,FALSE))),"")</f>
        <v>Not on track to meet target</v>
      </c>
      <c r="E69" s="76" t="str">
        <f ca="1">IFERROR(IF((VLOOKUP($B69,'Nat Con &amp; Metrics Backsheet'!$A$7:$AC$156,E$9,FALSE))="","",(VLOOKUP($B69,'Nat Con &amp; Metrics Backsheet'!$A$7:$AC$156,E$9,FALSE))),"")</f>
        <v>On track to meet target</v>
      </c>
      <c r="F69" s="76" t="str">
        <f ca="1">IFERROR(IF((VLOOKUP($B69,'Nat Con &amp; Metrics Backsheet'!$A$7:$AC$156,F$9,FALSE))="","",(VLOOKUP($B69,'Nat Con &amp; Metrics Backsheet'!$A$7:$AC$156,F$9,FALSE))),"")</f>
        <v>Data not available to assess progress</v>
      </c>
      <c r="G69" s="29" t="str">
        <f ca="1">IFERROR(IF((VLOOKUP($B69,'Nat Con &amp; Metrics Backsheet'!$A$7:$AC$156,G$9,FALSE))="","",(VLOOKUP($B69,'Nat Con &amp; Metrics Backsheet'!$A$7:$AC$156,G$9,FALSE))),"")</f>
        <v>Not on track to meet target</v>
      </c>
    </row>
    <row r="70" spans="1:7" ht="15" customHeight="1">
      <c r="A70" s="42">
        <v>48</v>
      </c>
      <c r="B70" s="37" t="str">
        <f t="shared" ca="1" si="5"/>
        <v>E09000013</v>
      </c>
      <c r="C70" s="29" t="str">
        <f ca="1">IFERROR(VLOOKUP($B70,'Org list'!$J$9:$K$636,2,0), "")</f>
        <v>Hammersmith and Fulham</v>
      </c>
      <c r="D70" s="90" t="str">
        <f ca="1">IFERROR(IF((VLOOKUP($B70,'Nat Con &amp; Metrics Backsheet'!$A$7:$AC$156,D$9,FALSE))="","",(VLOOKUP($B70,'Nat Con &amp; Metrics Backsheet'!$A$7:$AC$156,D$9,FALSE))),"")</f>
        <v>On track to meet target</v>
      </c>
      <c r="E70" s="76" t="str">
        <f ca="1">IFERROR(IF((VLOOKUP($B70,'Nat Con &amp; Metrics Backsheet'!$A$7:$AC$156,E$9,FALSE))="","",(VLOOKUP($B70,'Nat Con &amp; Metrics Backsheet'!$A$7:$AC$156,E$9,FALSE))),"")</f>
        <v>On track to meet target</v>
      </c>
      <c r="F70" s="76" t="str">
        <f ca="1">IFERROR(IF((VLOOKUP($B70,'Nat Con &amp; Metrics Backsheet'!$A$7:$AC$156,F$9,FALSE))="","",(VLOOKUP($B70,'Nat Con &amp; Metrics Backsheet'!$A$7:$AC$156,F$9,FALSE))),"")</f>
        <v>On track to meet target</v>
      </c>
      <c r="G70" s="29" t="str">
        <f ca="1">IFERROR(IF((VLOOKUP($B70,'Nat Con &amp; Metrics Backsheet'!$A$7:$AC$156,G$9,FALSE))="","",(VLOOKUP($B70,'Nat Con &amp; Metrics Backsheet'!$A$7:$AC$156,G$9,FALSE))),"")</f>
        <v>On track to meet target</v>
      </c>
    </row>
    <row r="71" spans="1:7" ht="15" customHeight="1">
      <c r="A71" s="42">
        <v>49</v>
      </c>
      <c r="B71" s="37" t="str">
        <f t="shared" ca="1" si="5"/>
        <v>E10000014</v>
      </c>
      <c r="C71" s="29" t="str">
        <f ca="1">IFERROR(VLOOKUP($B71,'Org list'!$J$9:$K$636,2,0), "")</f>
        <v>Hampshire</v>
      </c>
      <c r="D71" s="90" t="str">
        <f ca="1">IFERROR(IF((VLOOKUP($B71,'Nat Con &amp; Metrics Backsheet'!$A$7:$AC$156,D$9,FALSE))="","",(VLOOKUP($B71,'Nat Con &amp; Metrics Backsheet'!$A$7:$AC$156,D$9,FALSE))),"")</f>
        <v>Not on track to meet target</v>
      </c>
      <c r="E71" s="76" t="str">
        <f ca="1">IFERROR(IF((VLOOKUP($B71,'Nat Con &amp; Metrics Backsheet'!$A$7:$AC$156,E$9,FALSE))="","",(VLOOKUP($B71,'Nat Con &amp; Metrics Backsheet'!$A$7:$AC$156,E$9,FALSE))),"")</f>
        <v>On track to meet target</v>
      </c>
      <c r="F71" s="76" t="str">
        <f ca="1">IFERROR(IF((VLOOKUP($B71,'Nat Con &amp; Metrics Backsheet'!$A$7:$AC$156,F$9,FALSE))="","",(VLOOKUP($B71,'Nat Con &amp; Metrics Backsheet'!$A$7:$AC$156,F$9,FALSE))),"")</f>
        <v>On track to meet target</v>
      </c>
      <c r="G71" s="29" t="str">
        <f ca="1">IFERROR(IF((VLOOKUP($B71,'Nat Con &amp; Metrics Backsheet'!$A$7:$AC$156,G$9,FALSE))="","",(VLOOKUP($B71,'Nat Con &amp; Metrics Backsheet'!$A$7:$AC$156,G$9,FALSE))),"")</f>
        <v>Not on track to meet target</v>
      </c>
    </row>
    <row r="72" spans="1:7" ht="15" customHeight="1">
      <c r="A72" s="42">
        <v>50</v>
      </c>
      <c r="B72" s="34" t="str">
        <f t="shared" ca="1" si="5"/>
        <v>E09000014</v>
      </c>
      <c r="C72" s="29" t="str">
        <f ca="1">IFERROR(VLOOKUP($B72,'Org list'!$J$9:$K$636,2,0), "")</f>
        <v>Haringey</v>
      </c>
      <c r="D72" s="90" t="str">
        <f ca="1">IFERROR(IF((VLOOKUP($B72,'Nat Con &amp; Metrics Backsheet'!$A$7:$AC$156,D$9,FALSE))="","",(VLOOKUP($B72,'Nat Con &amp; Metrics Backsheet'!$A$7:$AC$156,D$9,FALSE))),"")</f>
        <v>Not on track to meet target</v>
      </c>
      <c r="E72" s="76" t="str">
        <f ca="1">IFERROR(IF((VLOOKUP($B72,'Nat Con &amp; Metrics Backsheet'!$A$7:$AC$156,E$9,FALSE))="","",(VLOOKUP($B72,'Nat Con &amp; Metrics Backsheet'!$A$7:$AC$156,E$9,FALSE))),"")</f>
        <v>On track to meet target</v>
      </c>
      <c r="F72" s="76" t="str">
        <f ca="1">IFERROR(IF((VLOOKUP($B72,'Nat Con &amp; Metrics Backsheet'!$A$7:$AC$156,F$9,FALSE))="","",(VLOOKUP($B72,'Nat Con &amp; Metrics Backsheet'!$A$7:$AC$156,F$9,FALSE))),"")</f>
        <v>Data not available to assess progress</v>
      </c>
      <c r="G72" s="29" t="str">
        <f ca="1">IFERROR(IF((VLOOKUP($B72,'Nat Con &amp; Metrics Backsheet'!$A$7:$AC$156,G$9,FALSE))="","",(VLOOKUP($B72,'Nat Con &amp; Metrics Backsheet'!$A$7:$AC$156,G$9,FALSE))),"")</f>
        <v>Not on track to meet target</v>
      </c>
    </row>
    <row r="73" spans="1:7" ht="15" customHeight="1">
      <c r="A73" s="42">
        <v>51</v>
      </c>
      <c r="B73" s="34" t="str">
        <f t="shared" ca="1" si="5"/>
        <v>E09000015</v>
      </c>
      <c r="C73" s="29" t="str">
        <f ca="1">IFERROR(VLOOKUP($B73,'Org list'!$J$9:$K$636,2,0), "")</f>
        <v>Harrow</v>
      </c>
      <c r="D73" s="90" t="str">
        <f ca="1">IFERROR(IF((VLOOKUP($B73,'Nat Con &amp; Metrics Backsheet'!$A$7:$AC$156,D$9,FALSE))="","",(VLOOKUP($B73,'Nat Con &amp; Metrics Backsheet'!$A$7:$AC$156,D$9,FALSE))),"")</f>
        <v>On track to meet target</v>
      </c>
      <c r="E73" s="76" t="str">
        <f ca="1">IFERROR(IF((VLOOKUP($B73,'Nat Con &amp; Metrics Backsheet'!$A$7:$AC$156,E$9,FALSE))="","",(VLOOKUP($B73,'Nat Con &amp; Metrics Backsheet'!$A$7:$AC$156,E$9,FALSE))),"")</f>
        <v>On track to meet target</v>
      </c>
      <c r="F73" s="76" t="str">
        <f ca="1">IFERROR(IF((VLOOKUP($B73,'Nat Con &amp; Metrics Backsheet'!$A$7:$AC$156,F$9,FALSE))="","",(VLOOKUP($B73,'Nat Con &amp; Metrics Backsheet'!$A$7:$AC$156,F$9,FALSE))),"")</f>
        <v>Data not available to assess progress</v>
      </c>
      <c r="G73" s="29" t="str">
        <f ca="1">IFERROR(IF((VLOOKUP($B73,'Nat Con &amp; Metrics Backsheet'!$A$7:$AC$156,G$9,FALSE))="","",(VLOOKUP($B73,'Nat Con &amp; Metrics Backsheet'!$A$7:$AC$156,G$9,FALSE))),"")</f>
        <v>Not on track to meet target</v>
      </c>
    </row>
    <row r="74" spans="1:7" ht="15" customHeight="1">
      <c r="A74" s="42">
        <v>52</v>
      </c>
      <c r="B74" s="34" t="str">
        <f t="shared" ca="1" si="5"/>
        <v>E06000001</v>
      </c>
      <c r="C74" s="29" t="str">
        <f ca="1">IFERROR(VLOOKUP($B74,'Org list'!$J$9:$K$636,2,0), "")</f>
        <v>Hartlepool</v>
      </c>
      <c r="D74" s="90" t="str">
        <f ca="1">IFERROR(IF((VLOOKUP($B74,'Nat Con &amp; Metrics Backsheet'!$A$7:$AC$156,D$9,FALSE))="","",(VLOOKUP($B74,'Nat Con &amp; Metrics Backsheet'!$A$7:$AC$156,D$9,FALSE))),"")</f>
        <v>Not on track to meet target</v>
      </c>
      <c r="E74" s="76" t="str">
        <f ca="1">IFERROR(IF((VLOOKUP($B74,'Nat Con &amp; Metrics Backsheet'!$A$7:$AC$156,E$9,FALSE))="","",(VLOOKUP($B74,'Nat Con &amp; Metrics Backsheet'!$A$7:$AC$156,E$9,FALSE))),"")</f>
        <v>On track to meet target</v>
      </c>
      <c r="F74" s="76" t="str">
        <f ca="1">IFERROR(IF((VLOOKUP($B74,'Nat Con &amp; Metrics Backsheet'!$A$7:$AC$156,F$9,FALSE))="","",(VLOOKUP($B74,'Nat Con &amp; Metrics Backsheet'!$A$7:$AC$156,F$9,FALSE))),"")</f>
        <v>On track to meet target</v>
      </c>
      <c r="G74" s="29" t="str">
        <f ca="1">IFERROR(IF((VLOOKUP($B74,'Nat Con &amp; Metrics Backsheet'!$A$7:$AC$156,G$9,FALSE))="","",(VLOOKUP($B74,'Nat Con &amp; Metrics Backsheet'!$A$7:$AC$156,G$9,FALSE))),"")</f>
        <v>On track to meet target</v>
      </c>
    </row>
    <row r="75" spans="1:7" ht="15" customHeight="1">
      <c r="A75" s="42">
        <v>53</v>
      </c>
      <c r="B75" s="34" t="str">
        <f t="shared" ca="1" si="5"/>
        <v>E09000016</v>
      </c>
      <c r="C75" s="29" t="str">
        <f ca="1">IFERROR(VLOOKUP($B75,'Org list'!$J$9:$K$636,2,0), "")</f>
        <v>Havering</v>
      </c>
      <c r="D75" s="90" t="str">
        <f ca="1">IFERROR(IF((VLOOKUP($B75,'Nat Con &amp; Metrics Backsheet'!$A$7:$AC$156,D$9,FALSE))="","",(VLOOKUP($B75,'Nat Con &amp; Metrics Backsheet'!$A$7:$AC$156,D$9,FALSE))),"")</f>
        <v>Data not available to assess progress</v>
      </c>
      <c r="E75" s="76" t="str">
        <f ca="1">IFERROR(IF((VLOOKUP($B75,'Nat Con &amp; Metrics Backsheet'!$A$7:$AC$156,E$9,FALSE))="","",(VLOOKUP($B75,'Nat Con &amp; Metrics Backsheet'!$A$7:$AC$156,E$9,FALSE))),"")</f>
        <v>On track to meet target</v>
      </c>
      <c r="F75" s="76" t="str">
        <f ca="1">IFERROR(IF((VLOOKUP($B75,'Nat Con &amp; Metrics Backsheet'!$A$7:$AC$156,F$9,FALSE))="","",(VLOOKUP($B75,'Nat Con &amp; Metrics Backsheet'!$A$7:$AC$156,F$9,FALSE))),"")</f>
        <v>Data not available to assess progress</v>
      </c>
      <c r="G75" s="29" t="str">
        <f ca="1">IFERROR(IF((VLOOKUP($B75,'Nat Con &amp; Metrics Backsheet'!$A$7:$AC$156,G$9,FALSE))="","",(VLOOKUP($B75,'Nat Con &amp; Metrics Backsheet'!$A$7:$AC$156,G$9,FALSE))),"")</f>
        <v>On track to meet target</v>
      </c>
    </row>
    <row r="76" spans="1:7" ht="15" customHeight="1">
      <c r="A76" s="42">
        <v>54</v>
      </c>
      <c r="B76" s="34" t="str">
        <f t="shared" ca="1" si="5"/>
        <v>E06000019</v>
      </c>
      <c r="C76" s="29" t="str">
        <f ca="1">IFERROR(VLOOKUP($B76,'Org list'!$J$9:$K$636,2,0), "")</f>
        <v>Herefordshire, County of</v>
      </c>
      <c r="D76" s="90" t="str">
        <f ca="1">IFERROR(IF((VLOOKUP($B76,'Nat Con &amp; Metrics Backsheet'!$A$7:$AC$156,D$9,FALSE))="","",(VLOOKUP($B76,'Nat Con &amp; Metrics Backsheet'!$A$7:$AC$156,D$9,FALSE))),"")</f>
        <v>On track to meet target</v>
      </c>
      <c r="E76" s="76" t="str">
        <f ca="1">IFERROR(IF((VLOOKUP($B76,'Nat Con &amp; Metrics Backsheet'!$A$7:$AC$156,E$9,FALSE))="","",(VLOOKUP($B76,'Nat Con &amp; Metrics Backsheet'!$A$7:$AC$156,E$9,FALSE))),"")</f>
        <v>On track to meet target</v>
      </c>
      <c r="F76" s="76" t="str">
        <f ca="1">IFERROR(IF((VLOOKUP($B76,'Nat Con &amp; Metrics Backsheet'!$A$7:$AC$156,F$9,FALSE))="","",(VLOOKUP($B76,'Nat Con &amp; Metrics Backsheet'!$A$7:$AC$156,F$9,FALSE))),"")</f>
        <v>Not on track to meet target</v>
      </c>
      <c r="G76" s="29" t="str">
        <f ca="1">IFERROR(IF((VLOOKUP($B76,'Nat Con &amp; Metrics Backsheet'!$A$7:$AC$156,G$9,FALSE))="","",(VLOOKUP($B76,'Nat Con &amp; Metrics Backsheet'!$A$7:$AC$156,G$9,FALSE))),"")</f>
        <v>Not on track to meet target</v>
      </c>
    </row>
    <row r="77" spans="1:7" ht="15" customHeight="1">
      <c r="A77" s="42">
        <v>55</v>
      </c>
      <c r="B77" s="34" t="str">
        <f t="shared" ca="1" si="5"/>
        <v>E10000015</v>
      </c>
      <c r="C77" s="29" t="str">
        <f ca="1">IFERROR(VLOOKUP($B77,'Org list'!$J$9:$K$636,2,0), "")</f>
        <v>Hertfordshire</v>
      </c>
      <c r="D77" s="90" t="str">
        <f ca="1">IFERROR(IF((VLOOKUP($B77,'Nat Con &amp; Metrics Backsheet'!$A$7:$AC$156,D$9,FALSE))="","",(VLOOKUP($B77,'Nat Con &amp; Metrics Backsheet'!$A$7:$AC$156,D$9,FALSE))),"")</f>
        <v>Not on track to meet target</v>
      </c>
      <c r="E77" s="76" t="str">
        <f ca="1">IFERROR(IF((VLOOKUP($B77,'Nat Con &amp; Metrics Backsheet'!$A$7:$AC$156,E$9,FALSE))="","",(VLOOKUP($B77,'Nat Con &amp; Metrics Backsheet'!$A$7:$AC$156,E$9,FALSE))),"")</f>
        <v>On track to meet target</v>
      </c>
      <c r="F77" s="76" t="str">
        <f ca="1">IFERROR(IF((VLOOKUP($B77,'Nat Con &amp; Metrics Backsheet'!$A$7:$AC$156,F$9,FALSE))="","",(VLOOKUP($B77,'Nat Con &amp; Metrics Backsheet'!$A$7:$AC$156,F$9,FALSE))),"")</f>
        <v>Not on track to meet target</v>
      </c>
      <c r="G77" s="29" t="str">
        <f ca="1">IFERROR(IF((VLOOKUP($B77,'Nat Con &amp; Metrics Backsheet'!$A$7:$AC$156,G$9,FALSE))="","",(VLOOKUP($B77,'Nat Con &amp; Metrics Backsheet'!$A$7:$AC$156,G$9,FALSE))),"")</f>
        <v>Not on track to meet target</v>
      </c>
    </row>
    <row r="78" spans="1:7" ht="15" customHeight="1">
      <c r="A78" s="42">
        <v>56</v>
      </c>
      <c r="B78" s="34" t="str">
        <f t="shared" ca="1" si="5"/>
        <v>E09000017</v>
      </c>
      <c r="C78" s="29" t="str">
        <f ca="1">IFERROR(VLOOKUP($B78,'Org list'!$J$9:$K$636,2,0), "")</f>
        <v>Hillingdon</v>
      </c>
      <c r="D78" s="90" t="str">
        <f ca="1">IFERROR(IF((VLOOKUP($B78,'Nat Con &amp; Metrics Backsheet'!$A$7:$AC$156,D$9,FALSE))="","",(VLOOKUP($B78,'Nat Con &amp; Metrics Backsheet'!$A$7:$AC$156,D$9,FALSE))),"")</f>
        <v>Not on track to meet target</v>
      </c>
      <c r="E78" s="76" t="str">
        <f ca="1">IFERROR(IF((VLOOKUP($B78,'Nat Con &amp; Metrics Backsheet'!$A$7:$AC$156,E$9,FALSE))="","",(VLOOKUP($B78,'Nat Con &amp; Metrics Backsheet'!$A$7:$AC$156,E$9,FALSE))),"")</f>
        <v>Not on track to meet target</v>
      </c>
      <c r="F78" s="76" t="str">
        <f ca="1">IFERROR(IF((VLOOKUP($B78,'Nat Con &amp; Metrics Backsheet'!$A$7:$AC$156,F$9,FALSE))="","",(VLOOKUP($B78,'Nat Con &amp; Metrics Backsheet'!$A$7:$AC$156,F$9,FALSE))),"")</f>
        <v>On track to meet target</v>
      </c>
      <c r="G78" s="29" t="str">
        <f ca="1">IFERROR(IF((VLOOKUP($B78,'Nat Con &amp; Metrics Backsheet'!$A$7:$AC$156,G$9,FALSE))="","",(VLOOKUP($B78,'Nat Con &amp; Metrics Backsheet'!$A$7:$AC$156,G$9,FALSE))),"")</f>
        <v>On track to meet target</v>
      </c>
    </row>
    <row r="79" spans="1:7" ht="15" customHeight="1">
      <c r="A79" s="42">
        <v>57</v>
      </c>
      <c r="B79" s="34" t="str">
        <f t="shared" ca="1" si="5"/>
        <v>E09000018</v>
      </c>
      <c r="C79" s="29" t="str">
        <f ca="1">IFERROR(VLOOKUP($B79,'Org list'!$J$9:$K$636,2,0), "")</f>
        <v>Hounslow</v>
      </c>
      <c r="D79" s="90" t="str">
        <f ca="1">IFERROR(IF((VLOOKUP($B79,'Nat Con &amp; Metrics Backsheet'!$A$7:$AC$156,D$9,FALSE))="","",(VLOOKUP($B79,'Nat Con &amp; Metrics Backsheet'!$A$7:$AC$156,D$9,FALSE))),"")</f>
        <v>Not on track to meet target</v>
      </c>
      <c r="E79" s="76" t="str">
        <f ca="1">IFERROR(IF((VLOOKUP($B79,'Nat Con &amp; Metrics Backsheet'!$A$7:$AC$156,E$9,FALSE))="","",(VLOOKUP($B79,'Nat Con &amp; Metrics Backsheet'!$A$7:$AC$156,E$9,FALSE))),"")</f>
        <v>On track to meet target</v>
      </c>
      <c r="F79" s="76" t="str">
        <f ca="1">IFERROR(IF((VLOOKUP($B79,'Nat Con &amp; Metrics Backsheet'!$A$7:$AC$156,F$9,FALSE))="","",(VLOOKUP($B79,'Nat Con &amp; Metrics Backsheet'!$A$7:$AC$156,F$9,FALSE))),"")</f>
        <v>On track to meet target</v>
      </c>
      <c r="G79" s="29" t="str">
        <f ca="1">IFERROR(IF((VLOOKUP($B79,'Nat Con &amp; Metrics Backsheet'!$A$7:$AC$156,G$9,FALSE))="","",(VLOOKUP($B79,'Nat Con &amp; Metrics Backsheet'!$A$7:$AC$156,G$9,FALSE))),"")</f>
        <v>Not on track to meet target</v>
      </c>
    </row>
    <row r="80" spans="1:7" ht="15" customHeight="1">
      <c r="A80" s="42">
        <v>58</v>
      </c>
      <c r="B80" s="34" t="str">
        <f t="shared" ca="1" si="5"/>
        <v>E06000046</v>
      </c>
      <c r="C80" s="29" t="str">
        <f ca="1">IFERROR(VLOOKUP($B80,'Org list'!$J$9:$K$636,2,0), "")</f>
        <v>Isle of Wight</v>
      </c>
      <c r="D80" s="90" t="str">
        <f ca="1">IFERROR(IF((VLOOKUP($B80,'Nat Con &amp; Metrics Backsheet'!$A$7:$AC$156,D$9,FALSE))="","",(VLOOKUP($B80,'Nat Con &amp; Metrics Backsheet'!$A$7:$AC$156,D$9,FALSE))),"")</f>
        <v>Not on track to meet target</v>
      </c>
      <c r="E80" s="76" t="str">
        <f ca="1">IFERROR(IF((VLOOKUP($B80,'Nat Con &amp; Metrics Backsheet'!$A$7:$AC$156,E$9,FALSE))="","",(VLOOKUP($B80,'Nat Con &amp; Metrics Backsheet'!$A$7:$AC$156,E$9,FALSE))),"")</f>
        <v>On track to meet target</v>
      </c>
      <c r="F80" s="76" t="str">
        <f ca="1">IFERROR(IF((VLOOKUP($B80,'Nat Con &amp; Metrics Backsheet'!$A$7:$AC$156,F$9,FALSE))="","",(VLOOKUP($B80,'Nat Con &amp; Metrics Backsheet'!$A$7:$AC$156,F$9,FALSE))),"")</f>
        <v>Not on track to meet target</v>
      </c>
      <c r="G80" s="29" t="str">
        <f ca="1">IFERROR(IF((VLOOKUP($B80,'Nat Con &amp; Metrics Backsheet'!$A$7:$AC$156,G$9,FALSE))="","",(VLOOKUP($B80,'Nat Con &amp; Metrics Backsheet'!$A$7:$AC$156,G$9,FALSE))),"")</f>
        <v>On track to meet target</v>
      </c>
    </row>
    <row r="81" spans="1:7" ht="15" customHeight="1">
      <c r="A81" s="42">
        <v>59</v>
      </c>
      <c r="B81" s="34" t="str">
        <f t="shared" ca="1" si="5"/>
        <v>E09000019</v>
      </c>
      <c r="C81" s="29" t="str">
        <f ca="1">IFERROR(VLOOKUP($B81,'Org list'!$J$9:$K$636,2,0), "")</f>
        <v>Islington</v>
      </c>
      <c r="D81" s="90" t="str">
        <f ca="1">IFERROR(IF((VLOOKUP($B81,'Nat Con &amp; Metrics Backsheet'!$A$7:$AC$156,D$9,FALSE))="","",(VLOOKUP($B81,'Nat Con &amp; Metrics Backsheet'!$A$7:$AC$156,D$9,FALSE))),"")</f>
        <v>Not on track to meet target</v>
      </c>
      <c r="E81" s="76" t="str">
        <f ca="1">IFERROR(IF((VLOOKUP($B81,'Nat Con &amp; Metrics Backsheet'!$A$7:$AC$156,E$9,FALSE))="","",(VLOOKUP($B81,'Nat Con &amp; Metrics Backsheet'!$A$7:$AC$156,E$9,FALSE))),"")</f>
        <v>On track to meet target</v>
      </c>
      <c r="F81" s="76" t="str">
        <f ca="1">IFERROR(IF((VLOOKUP($B81,'Nat Con &amp; Metrics Backsheet'!$A$7:$AC$156,F$9,FALSE))="","",(VLOOKUP($B81,'Nat Con &amp; Metrics Backsheet'!$A$7:$AC$156,F$9,FALSE))),"")</f>
        <v>On track to meet target</v>
      </c>
      <c r="G81" s="29" t="str">
        <f ca="1">IFERROR(IF((VLOOKUP($B81,'Nat Con &amp; Metrics Backsheet'!$A$7:$AC$156,G$9,FALSE))="","",(VLOOKUP($B81,'Nat Con &amp; Metrics Backsheet'!$A$7:$AC$156,G$9,FALSE))),"")</f>
        <v>Not on track to meet target</v>
      </c>
    </row>
    <row r="82" spans="1:7" ht="15" customHeight="1">
      <c r="A82" s="42">
        <v>60</v>
      </c>
      <c r="B82" s="34" t="str">
        <f t="shared" ca="1" si="5"/>
        <v>E09000020</v>
      </c>
      <c r="C82" s="29" t="str">
        <f ca="1">IFERROR(VLOOKUP($B82,'Org list'!$J$9:$K$636,2,0), "")</f>
        <v>Kensington and Chelsea</v>
      </c>
      <c r="D82" s="90" t="str">
        <f ca="1">IFERROR(IF((VLOOKUP($B82,'Nat Con &amp; Metrics Backsheet'!$A$7:$AC$156,D$9,FALSE))="","",(VLOOKUP($B82,'Nat Con &amp; Metrics Backsheet'!$A$7:$AC$156,D$9,FALSE))),"")</f>
        <v>Not on track to meet target</v>
      </c>
      <c r="E82" s="76" t="str">
        <f ca="1">IFERROR(IF((VLOOKUP($B82,'Nat Con &amp; Metrics Backsheet'!$A$7:$AC$156,E$9,FALSE))="","",(VLOOKUP($B82,'Nat Con &amp; Metrics Backsheet'!$A$7:$AC$156,E$9,FALSE))),"")</f>
        <v>On track to meet target</v>
      </c>
      <c r="F82" s="76" t="str">
        <f ca="1">IFERROR(IF((VLOOKUP($B82,'Nat Con &amp; Metrics Backsheet'!$A$7:$AC$156,F$9,FALSE))="","",(VLOOKUP($B82,'Nat Con &amp; Metrics Backsheet'!$A$7:$AC$156,F$9,FALSE))),"")</f>
        <v>On track to meet target</v>
      </c>
      <c r="G82" s="29" t="str">
        <f ca="1">IFERROR(IF((VLOOKUP($B82,'Nat Con &amp; Metrics Backsheet'!$A$7:$AC$156,G$9,FALSE))="","",(VLOOKUP($B82,'Nat Con &amp; Metrics Backsheet'!$A$7:$AC$156,G$9,FALSE))),"")</f>
        <v>Not on track to meet target</v>
      </c>
    </row>
    <row r="83" spans="1:7" ht="15" customHeight="1">
      <c r="A83" s="42">
        <v>61</v>
      </c>
      <c r="B83" s="34" t="str">
        <f t="shared" ca="1" si="5"/>
        <v>E10000016</v>
      </c>
      <c r="C83" s="29" t="str">
        <f ca="1">IFERROR(VLOOKUP($B83,'Org list'!$J$9:$K$636,2,0), "")</f>
        <v>Kent</v>
      </c>
      <c r="D83" s="90" t="str">
        <f ca="1">IFERROR(IF((VLOOKUP($B83,'Nat Con &amp; Metrics Backsheet'!$A$7:$AC$156,D$9,FALSE))="","",(VLOOKUP($B83,'Nat Con &amp; Metrics Backsheet'!$A$7:$AC$156,D$9,FALSE))),"")</f>
        <v>Data not available to assess progress</v>
      </c>
      <c r="E83" s="76" t="str">
        <f ca="1">IFERROR(IF((VLOOKUP($B83,'Nat Con &amp; Metrics Backsheet'!$A$7:$AC$156,E$9,FALSE))="","",(VLOOKUP($B83,'Nat Con &amp; Metrics Backsheet'!$A$7:$AC$156,E$9,FALSE))),"")</f>
        <v>On track to meet target</v>
      </c>
      <c r="F83" s="76" t="str">
        <f ca="1">IFERROR(IF((VLOOKUP($B83,'Nat Con &amp; Metrics Backsheet'!$A$7:$AC$156,F$9,FALSE))="","",(VLOOKUP($B83,'Nat Con &amp; Metrics Backsheet'!$A$7:$AC$156,F$9,FALSE))),"")</f>
        <v>Data not available to assess progress</v>
      </c>
      <c r="G83" s="29" t="str">
        <f ca="1">IFERROR(IF((VLOOKUP($B83,'Nat Con &amp; Metrics Backsheet'!$A$7:$AC$156,G$9,FALSE))="","",(VLOOKUP($B83,'Nat Con &amp; Metrics Backsheet'!$A$7:$AC$156,G$9,FALSE))),"")</f>
        <v>Data not available to assess progress</v>
      </c>
    </row>
    <row r="84" spans="1:7" ht="15" customHeight="1">
      <c r="A84" s="42">
        <v>62</v>
      </c>
      <c r="B84" s="34" t="str">
        <f t="shared" ca="1" si="5"/>
        <v>E06000010</v>
      </c>
      <c r="C84" s="29" t="str">
        <f ca="1">IFERROR(VLOOKUP($B84,'Org list'!$J$9:$K$636,2,0), "")</f>
        <v>Kingston upon Hull, City of</v>
      </c>
      <c r="D84" s="90" t="str">
        <f ca="1">IFERROR(IF((VLOOKUP($B84,'Nat Con &amp; Metrics Backsheet'!$A$7:$AC$156,D$9,FALSE))="","",(VLOOKUP($B84,'Nat Con &amp; Metrics Backsheet'!$A$7:$AC$156,D$9,FALSE))),"")</f>
        <v>On track to meet target</v>
      </c>
      <c r="E84" s="76" t="str">
        <f ca="1">IFERROR(IF((VLOOKUP($B84,'Nat Con &amp; Metrics Backsheet'!$A$7:$AC$156,E$9,FALSE))="","",(VLOOKUP($B84,'Nat Con &amp; Metrics Backsheet'!$A$7:$AC$156,E$9,FALSE))),"")</f>
        <v>Not on track to meet target</v>
      </c>
      <c r="F84" s="76" t="str">
        <f ca="1">IFERROR(IF((VLOOKUP($B84,'Nat Con &amp; Metrics Backsheet'!$A$7:$AC$156,F$9,FALSE))="","",(VLOOKUP($B84,'Nat Con &amp; Metrics Backsheet'!$A$7:$AC$156,F$9,FALSE))),"")</f>
        <v>Not on track to meet target</v>
      </c>
      <c r="G84" s="29" t="str">
        <f ca="1">IFERROR(IF((VLOOKUP($B84,'Nat Con &amp; Metrics Backsheet'!$A$7:$AC$156,G$9,FALSE))="","",(VLOOKUP($B84,'Nat Con &amp; Metrics Backsheet'!$A$7:$AC$156,G$9,FALSE))),"")</f>
        <v>Not on track to meet target</v>
      </c>
    </row>
    <row r="85" spans="1:7" ht="15" customHeight="1">
      <c r="A85" s="42">
        <v>63</v>
      </c>
      <c r="B85" s="34" t="str">
        <f t="shared" ca="1" si="5"/>
        <v>E09000021</v>
      </c>
      <c r="C85" s="29" t="str">
        <f ca="1">IFERROR(VLOOKUP($B85,'Org list'!$J$9:$K$636,2,0), "")</f>
        <v>Kingston upon Thames</v>
      </c>
      <c r="D85" s="90" t="str">
        <f ca="1">IFERROR(IF((VLOOKUP($B85,'Nat Con &amp; Metrics Backsheet'!$A$7:$AC$156,D$9,FALSE))="","",(VLOOKUP($B85,'Nat Con &amp; Metrics Backsheet'!$A$7:$AC$156,D$9,FALSE))),"")</f>
        <v>On track to meet target</v>
      </c>
      <c r="E85" s="76" t="str">
        <f ca="1">IFERROR(IF((VLOOKUP($B85,'Nat Con &amp; Metrics Backsheet'!$A$7:$AC$156,E$9,FALSE))="","",(VLOOKUP($B85,'Nat Con &amp; Metrics Backsheet'!$A$7:$AC$156,E$9,FALSE))),"")</f>
        <v>On track to meet target</v>
      </c>
      <c r="F85" s="76" t="str">
        <f ca="1">IFERROR(IF((VLOOKUP($B85,'Nat Con &amp; Metrics Backsheet'!$A$7:$AC$156,F$9,FALSE))="","",(VLOOKUP($B85,'Nat Con &amp; Metrics Backsheet'!$A$7:$AC$156,F$9,FALSE))),"")</f>
        <v>On track to meet target</v>
      </c>
      <c r="G85" s="29" t="str">
        <f ca="1">IFERROR(IF((VLOOKUP($B85,'Nat Con &amp; Metrics Backsheet'!$A$7:$AC$156,G$9,FALSE))="","",(VLOOKUP($B85,'Nat Con &amp; Metrics Backsheet'!$A$7:$AC$156,G$9,FALSE))),"")</f>
        <v>On track to meet target</v>
      </c>
    </row>
    <row r="86" spans="1:7" ht="15" customHeight="1">
      <c r="A86" s="42">
        <v>64</v>
      </c>
      <c r="B86" s="34" t="str">
        <f t="shared" ca="1" si="5"/>
        <v>E08000034</v>
      </c>
      <c r="C86" s="29" t="str">
        <f ca="1">IFERROR(VLOOKUP($B86,'Org list'!$J$9:$K$636,2,0), "")</f>
        <v>Kirklees</v>
      </c>
      <c r="D86" s="90" t="str">
        <f ca="1">IFERROR(IF((VLOOKUP($B86,'Nat Con &amp; Metrics Backsheet'!$A$7:$AC$156,D$9,FALSE))="","",(VLOOKUP($B86,'Nat Con &amp; Metrics Backsheet'!$A$7:$AC$156,D$9,FALSE))),"")</f>
        <v>Data not available to assess progress</v>
      </c>
      <c r="E86" s="76" t="str">
        <f ca="1">IFERROR(IF((VLOOKUP($B86,'Nat Con &amp; Metrics Backsheet'!$A$7:$AC$156,E$9,FALSE))="","",(VLOOKUP($B86,'Nat Con &amp; Metrics Backsheet'!$A$7:$AC$156,E$9,FALSE))),"")</f>
        <v>On track to meet target</v>
      </c>
      <c r="F86" s="76" t="str">
        <f ca="1">IFERROR(IF((VLOOKUP($B86,'Nat Con &amp; Metrics Backsheet'!$A$7:$AC$156,F$9,FALSE))="","",(VLOOKUP($B86,'Nat Con &amp; Metrics Backsheet'!$A$7:$AC$156,F$9,FALSE))),"")</f>
        <v>Not on track to meet target</v>
      </c>
      <c r="G86" s="29" t="str">
        <f ca="1">IFERROR(IF((VLOOKUP($B86,'Nat Con &amp; Metrics Backsheet'!$A$7:$AC$156,G$9,FALSE))="","",(VLOOKUP($B86,'Nat Con &amp; Metrics Backsheet'!$A$7:$AC$156,G$9,FALSE))),"")</f>
        <v>On track to meet target</v>
      </c>
    </row>
    <row r="87" spans="1:7" ht="15" customHeight="1">
      <c r="A87" s="42">
        <v>65</v>
      </c>
      <c r="B87" s="34" t="str">
        <f t="shared" ca="1" si="5"/>
        <v>E08000011</v>
      </c>
      <c r="C87" s="29" t="str">
        <f ca="1">IFERROR(VLOOKUP($B87,'Org list'!$J$9:$K$636,2,0), "")</f>
        <v>Knowsley</v>
      </c>
      <c r="D87" s="90" t="str">
        <f ca="1">IFERROR(IF((VLOOKUP($B87,'Nat Con &amp; Metrics Backsheet'!$A$7:$AC$156,D$9,FALSE))="","",(VLOOKUP($B87,'Nat Con &amp; Metrics Backsheet'!$A$7:$AC$156,D$9,FALSE))),"")</f>
        <v>Not on track to meet target</v>
      </c>
      <c r="E87" s="76" t="str">
        <f ca="1">IFERROR(IF((VLOOKUP($B87,'Nat Con &amp; Metrics Backsheet'!$A$7:$AC$156,E$9,FALSE))="","",(VLOOKUP($B87,'Nat Con &amp; Metrics Backsheet'!$A$7:$AC$156,E$9,FALSE))),"")</f>
        <v>Not on track to meet target</v>
      </c>
      <c r="F87" s="76" t="str">
        <f ca="1">IFERROR(IF((VLOOKUP($B87,'Nat Con &amp; Metrics Backsheet'!$A$7:$AC$156,F$9,FALSE))="","",(VLOOKUP($B87,'Nat Con &amp; Metrics Backsheet'!$A$7:$AC$156,F$9,FALSE))),"")</f>
        <v>Data not available to assess progress</v>
      </c>
      <c r="G87" s="29" t="str">
        <f ca="1">IFERROR(IF((VLOOKUP($B87,'Nat Con &amp; Metrics Backsheet'!$A$7:$AC$156,G$9,FALSE))="","",(VLOOKUP($B87,'Nat Con &amp; Metrics Backsheet'!$A$7:$AC$156,G$9,FALSE))),"")</f>
        <v>Not on track to meet target</v>
      </c>
    </row>
    <row r="88" spans="1:7" ht="15" customHeight="1">
      <c r="A88" s="42">
        <v>66</v>
      </c>
      <c r="B88" s="34" t="str">
        <f t="shared" ca="1" si="5"/>
        <v>E09000022</v>
      </c>
      <c r="C88" s="29" t="str">
        <f ca="1">IFERROR(VLOOKUP($B88,'Org list'!$J$9:$K$636,2,0), "")</f>
        <v>Lambeth</v>
      </c>
      <c r="D88" s="90" t="str">
        <f ca="1">IFERROR(IF((VLOOKUP($B88,'Nat Con &amp; Metrics Backsheet'!$A$7:$AC$156,D$9,FALSE))="","",(VLOOKUP($B88,'Nat Con &amp; Metrics Backsheet'!$A$7:$AC$156,D$9,FALSE))),"")</f>
        <v>On track to meet target</v>
      </c>
      <c r="E88" s="76" t="str">
        <f ca="1">IFERROR(IF((VLOOKUP($B88,'Nat Con &amp; Metrics Backsheet'!$A$7:$AC$156,E$9,FALSE))="","",(VLOOKUP($B88,'Nat Con &amp; Metrics Backsheet'!$A$7:$AC$156,E$9,FALSE))),"")</f>
        <v>On track to meet target</v>
      </c>
      <c r="F88" s="76" t="str">
        <f ca="1">IFERROR(IF((VLOOKUP($B88,'Nat Con &amp; Metrics Backsheet'!$A$7:$AC$156,F$9,FALSE))="","",(VLOOKUP($B88,'Nat Con &amp; Metrics Backsheet'!$A$7:$AC$156,F$9,FALSE))),"")</f>
        <v>On track to meet target</v>
      </c>
      <c r="G88" s="29" t="str">
        <f ca="1">IFERROR(IF((VLOOKUP($B88,'Nat Con &amp; Metrics Backsheet'!$A$7:$AC$156,G$9,FALSE))="","",(VLOOKUP($B88,'Nat Con &amp; Metrics Backsheet'!$A$7:$AC$156,G$9,FALSE))),"")</f>
        <v>Not on track to meet target</v>
      </c>
    </row>
    <row r="89" spans="1:7" ht="15" customHeight="1">
      <c r="A89" s="42">
        <v>67</v>
      </c>
      <c r="B89" s="34" t="str">
        <f t="shared" ca="1" si="5"/>
        <v>E10000017</v>
      </c>
      <c r="C89" s="29" t="str">
        <f ca="1">IFERROR(VLOOKUP($B89,'Org list'!$J$9:$K$636,2,0), "")</f>
        <v>Lancashire</v>
      </c>
      <c r="D89" s="90" t="str">
        <f ca="1">IFERROR(IF((VLOOKUP($B89,'Nat Con &amp; Metrics Backsheet'!$A$7:$AC$156,D$9,FALSE))="","",(VLOOKUP($B89,'Nat Con &amp; Metrics Backsheet'!$A$7:$AC$156,D$9,FALSE))),"")</f>
        <v>Not on track to meet target</v>
      </c>
      <c r="E89" s="76" t="str">
        <f ca="1">IFERROR(IF((VLOOKUP($B89,'Nat Con &amp; Metrics Backsheet'!$A$7:$AC$156,E$9,FALSE))="","",(VLOOKUP($B89,'Nat Con &amp; Metrics Backsheet'!$A$7:$AC$156,E$9,FALSE))),"")</f>
        <v>Not on track to meet target</v>
      </c>
      <c r="F89" s="76" t="str">
        <f ca="1">IFERROR(IF((VLOOKUP($B89,'Nat Con &amp; Metrics Backsheet'!$A$7:$AC$156,F$9,FALSE))="","",(VLOOKUP($B89,'Nat Con &amp; Metrics Backsheet'!$A$7:$AC$156,F$9,FALSE))),"")</f>
        <v>On track to meet target</v>
      </c>
      <c r="G89" s="29" t="str">
        <f ca="1">IFERROR(IF((VLOOKUP($B89,'Nat Con &amp; Metrics Backsheet'!$A$7:$AC$156,G$9,FALSE))="","",(VLOOKUP($B89,'Nat Con &amp; Metrics Backsheet'!$A$7:$AC$156,G$9,FALSE))),"")</f>
        <v>Not on track to meet target</v>
      </c>
    </row>
    <row r="90" spans="1:7" ht="15" customHeight="1">
      <c r="A90" s="42">
        <v>68</v>
      </c>
      <c r="B90" s="34" t="str">
        <f t="shared" ca="1" si="5"/>
        <v>E08000035</v>
      </c>
      <c r="C90" s="29" t="str">
        <f ca="1">IFERROR(VLOOKUP($B90,'Org list'!$J$9:$K$636,2,0), "")</f>
        <v>Leeds</v>
      </c>
      <c r="D90" s="90" t="str">
        <f ca="1">IFERROR(IF((VLOOKUP($B90,'Nat Con &amp; Metrics Backsheet'!$A$7:$AC$156,D$9,FALSE))="","",(VLOOKUP($B90,'Nat Con &amp; Metrics Backsheet'!$A$7:$AC$156,D$9,FALSE))),"")</f>
        <v>On track to meet target</v>
      </c>
      <c r="E90" s="76" t="str">
        <f ca="1">IFERROR(IF((VLOOKUP($B90,'Nat Con &amp; Metrics Backsheet'!$A$7:$AC$156,E$9,FALSE))="","",(VLOOKUP($B90,'Nat Con &amp; Metrics Backsheet'!$A$7:$AC$156,E$9,FALSE))),"")</f>
        <v>On track to meet target</v>
      </c>
      <c r="F90" s="76" t="str">
        <f ca="1">IFERROR(IF((VLOOKUP($B90,'Nat Con &amp; Metrics Backsheet'!$A$7:$AC$156,F$9,FALSE))="","",(VLOOKUP($B90,'Nat Con &amp; Metrics Backsheet'!$A$7:$AC$156,F$9,FALSE))),"")</f>
        <v>Not on track to meet target</v>
      </c>
      <c r="G90" s="29" t="str">
        <f ca="1">IFERROR(IF((VLOOKUP($B90,'Nat Con &amp; Metrics Backsheet'!$A$7:$AC$156,G$9,FALSE))="","",(VLOOKUP($B90,'Nat Con &amp; Metrics Backsheet'!$A$7:$AC$156,G$9,FALSE))),"")</f>
        <v>Not on track to meet target</v>
      </c>
    </row>
    <row r="91" spans="1:7" ht="15" customHeight="1">
      <c r="A91" s="42">
        <v>69</v>
      </c>
      <c r="B91" s="34" t="str">
        <f t="shared" ca="1" si="5"/>
        <v>E06000016</v>
      </c>
      <c r="C91" s="29" t="str">
        <f ca="1">IFERROR(VLOOKUP($B91,'Org list'!$J$9:$K$636,2,0), "")</f>
        <v>Leicester</v>
      </c>
      <c r="D91" s="90" t="str">
        <f ca="1">IFERROR(IF((VLOOKUP($B91,'Nat Con &amp; Metrics Backsheet'!$A$7:$AC$156,D$9,FALSE))="","",(VLOOKUP($B91,'Nat Con &amp; Metrics Backsheet'!$A$7:$AC$156,D$9,FALSE))),"")</f>
        <v>Not on track to meet target</v>
      </c>
      <c r="E91" s="76" t="str">
        <f ca="1">IFERROR(IF((VLOOKUP($B91,'Nat Con &amp; Metrics Backsheet'!$A$7:$AC$156,E$9,FALSE))="","",(VLOOKUP($B91,'Nat Con &amp; Metrics Backsheet'!$A$7:$AC$156,E$9,FALSE))),"")</f>
        <v>On track to meet target</v>
      </c>
      <c r="F91" s="76" t="str">
        <f ca="1">IFERROR(IF((VLOOKUP($B91,'Nat Con &amp; Metrics Backsheet'!$A$7:$AC$156,F$9,FALSE))="","",(VLOOKUP($B91,'Nat Con &amp; Metrics Backsheet'!$A$7:$AC$156,F$9,FALSE))),"")</f>
        <v>Not on track to meet target</v>
      </c>
      <c r="G91" s="29" t="str">
        <f ca="1">IFERROR(IF((VLOOKUP($B91,'Nat Con &amp; Metrics Backsheet'!$A$7:$AC$156,G$9,FALSE))="","",(VLOOKUP($B91,'Nat Con &amp; Metrics Backsheet'!$A$7:$AC$156,G$9,FALSE))),"")</f>
        <v>Not on track to meet target</v>
      </c>
    </row>
    <row r="92" spans="1:7" ht="15" customHeight="1">
      <c r="A92" s="42">
        <v>70</v>
      </c>
      <c r="B92" s="34" t="str">
        <f t="shared" ca="1" si="5"/>
        <v>E10000018</v>
      </c>
      <c r="C92" s="29" t="str">
        <f ca="1">IFERROR(VLOOKUP($B92,'Org list'!$J$9:$K$636,2,0), "")</f>
        <v>Leicestershire</v>
      </c>
      <c r="D92" s="90" t="str">
        <f ca="1">IFERROR(IF((VLOOKUP($B92,'Nat Con &amp; Metrics Backsheet'!$A$7:$AC$156,D$9,FALSE))="","",(VLOOKUP($B92,'Nat Con &amp; Metrics Backsheet'!$A$7:$AC$156,D$9,FALSE))),"")</f>
        <v>Not on track to meet target</v>
      </c>
      <c r="E92" s="76" t="str">
        <f ca="1">IFERROR(IF((VLOOKUP($B92,'Nat Con &amp; Metrics Backsheet'!$A$7:$AC$156,E$9,FALSE))="","",(VLOOKUP($B92,'Nat Con &amp; Metrics Backsheet'!$A$7:$AC$156,E$9,FALSE))),"")</f>
        <v>On track to meet target</v>
      </c>
      <c r="F92" s="76" t="str">
        <f ca="1">IFERROR(IF((VLOOKUP($B92,'Nat Con &amp; Metrics Backsheet'!$A$7:$AC$156,F$9,FALSE))="","",(VLOOKUP($B92,'Nat Con &amp; Metrics Backsheet'!$A$7:$AC$156,F$9,FALSE))),"")</f>
        <v>On track to meet target</v>
      </c>
      <c r="G92" s="29" t="str">
        <f ca="1">IFERROR(IF((VLOOKUP($B92,'Nat Con &amp; Metrics Backsheet'!$A$7:$AC$156,G$9,FALSE))="","",(VLOOKUP($B92,'Nat Con &amp; Metrics Backsheet'!$A$7:$AC$156,G$9,FALSE))),"")</f>
        <v>Not on track to meet target</v>
      </c>
    </row>
    <row r="93" spans="1:7" ht="15" customHeight="1">
      <c r="A93" s="42">
        <v>71</v>
      </c>
      <c r="B93" s="34" t="str">
        <f t="shared" ca="1" si="5"/>
        <v>E09000023</v>
      </c>
      <c r="C93" s="29" t="str">
        <f ca="1">IFERROR(VLOOKUP($B93,'Org list'!$J$9:$K$636,2,0), "")</f>
        <v>Lewisham</v>
      </c>
      <c r="D93" s="90" t="str">
        <f ca="1">IFERROR(IF((VLOOKUP($B93,'Nat Con &amp; Metrics Backsheet'!$A$7:$AC$156,D$9,FALSE))="","",(VLOOKUP($B93,'Nat Con &amp; Metrics Backsheet'!$A$7:$AC$156,D$9,FALSE))),"")</f>
        <v>Not on track to meet target</v>
      </c>
      <c r="E93" s="76" t="str">
        <f ca="1">IFERROR(IF((VLOOKUP($B93,'Nat Con &amp; Metrics Backsheet'!$A$7:$AC$156,E$9,FALSE))="","",(VLOOKUP($B93,'Nat Con &amp; Metrics Backsheet'!$A$7:$AC$156,E$9,FALSE))),"")</f>
        <v>On track to meet target</v>
      </c>
      <c r="F93" s="76" t="str">
        <f ca="1">IFERROR(IF((VLOOKUP($B93,'Nat Con &amp; Metrics Backsheet'!$A$7:$AC$156,F$9,FALSE))="","",(VLOOKUP($B93,'Nat Con &amp; Metrics Backsheet'!$A$7:$AC$156,F$9,FALSE))),"")</f>
        <v>On track to meet target</v>
      </c>
      <c r="G93" s="29" t="str">
        <f ca="1">IFERROR(IF((VLOOKUP($B93,'Nat Con &amp; Metrics Backsheet'!$A$7:$AC$156,G$9,FALSE))="","",(VLOOKUP($B93,'Nat Con &amp; Metrics Backsheet'!$A$7:$AC$156,G$9,FALSE))),"")</f>
        <v>Not on track to meet target</v>
      </c>
    </row>
    <row r="94" spans="1:7" ht="15" customHeight="1">
      <c r="A94" s="42">
        <v>72</v>
      </c>
      <c r="B94" s="34" t="str">
        <f t="shared" ca="1" si="5"/>
        <v>E10000019</v>
      </c>
      <c r="C94" s="29" t="str">
        <f ca="1">IFERROR(VLOOKUP($B94,'Org list'!$J$9:$K$636,2,0), "")</f>
        <v>Lincolnshire</v>
      </c>
      <c r="D94" s="90" t="str">
        <f ca="1">IFERROR(IF((VLOOKUP($B94,'Nat Con &amp; Metrics Backsheet'!$A$7:$AC$156,D$9,FALSE))="","",(VLOOKUP($B94,'Nat Con &amp; Metrics Backsheet'!$A$7:$AC$156,D$9,FALSE))),"")</f>
        <v>Not on track to meet target</v>
      </c>
      <c r="E94" s="76" t="str">
        <f ca="1">IFERROR(IF((VLOOKUP($B94,'Nat Con &amp; Metrics Backsheet'!$A$7:$AC$156,E$9,FALSE))="","",(VLOOKUP($B94,'Nat Con &amp; Metrics Backsheet'!$A$7:$AC$156,E$9,FALSE))),"")</f>
        <v>On track to meet target</v>
      </c>
      <c r="F94" s="76" t="str">
        <f ca="1">IFERROR(IF((VLOOKUP($B94,'Nat Con &amp; Metrics Backsheet'!$A$7:$AC$156,F$9,FALSE))="","",(VLOOKUP($B94,'Nat Con &amp; Metrics Backsheet'!$A$7:$AC$156,F$9,FALSE))),"")</f>
        <v>Data not available to assess progress</v>
      </c>
      <c r="G94" s="29" t="str">
        <f ca="1">IFERROR(IF((VLOOKUP($B94,'Nat Con &amp; Metrics Backsheet'!$A$7:$AC$156,G$9,FALSE))="","",(VLOOKUP($B94,'Nat Con &amp; Metrics Backsheet'!$A$7:$AC$156,G$9,FALSE))),"")</f>
        <v>Not on track to meet target</v>
      </c>
    </row>
    <row r="95" spans="1:7" ht="15" customHeight="1">
      <c r="A95" s="42">
        <v>73</v>
      </c>
      <c r="B95" s="34" t="str">
        <f t="shared" ca="1" si="5"/>
        <v>E08000012</v>
      </c>
      <c r="C95" s="29" t="str">
        <f ca="1">IFERROR(VLOOKUP($B95,'Org list'!$J$9:$K$636,2,0), "")</f>
        <v>Liverpool</v>
      </c>
      <c r="D95" s="90" t="str">
        <f ca="1">IFERROR(IF((VLOOKUP($B95,'Nat Con &amp; Metrics Backsheet'!$A$7:$AC$156,D$9,FALSE))="","",(VLOOKUP($B95,'Nat Con &amp; Metrics Backsheet'!$A$7:$AC$156,D$9,FALSE))),"")</f>
        <v>Data not available to assess progress</v>
      </c>
      <c r="E95" s="76" t="str">
        <f ca="1">IFERROR(IF((VLOOKUP($B95,'Nat Con &amp; Metrics Backsheet'!$A$7:$AC$156,E$9,FALSE))="","",(VLOOKUP($B95,'Nat Con &amp; Metrics Backsheet'!$A$7:$AC$156,E$9,FALSE))),"")</f>
        <v>On track to meet target</v>
      </c>
      <c r="F95" s="76" t="str">
        <f ca="1">IFERROR(IF((VLOOKUP($B95,'Nat Con &amp; Metrics Backsheet'!$A$7:$AC$156,F$9,FALSE))="","",(VLOOKUP($B95,'Nat Con &amp; Metrics Backsheet'!$A$7:$AC$156,F$9,FALSE))),"")</f>
        <v>On track to meet target</v>
      </c>
      <c r="G95" s="29" t="str">
        <f ca="1">IFERROR(IF((VLOOKUP($B95,'Nat Con &amp; Metrics Backsheet'!$A$7:$AC$156,G$9,FALSE))="","",(VLOOKUP($B95,'Nat Con &amp; Metrics Backsheet'!$A$7:$AC$156,G$9,FALSE))),"")</f>
        <v>Not on track to meet target</v>
      </c>
    </row>
    <row r="96" spans="1:7" ht="15" customHeight="1">
      <c r="A96" s="42">
        <v>74</v>
      </c>
      <c r="B96" s="34" t="str">
        <f t="shared" ref="B96:B159" ca="1" si="6">IF($A96&gt;$J$5-1,"",INDIRECT("'Comms by AT'!AA"&amp;$A96+$J$4))</f>
        <v>E06000032</v>
      </c>
      <c r="C96" s="29" t="str">
        <f ca="1">IFERROR(VLOOKUP($B96,'Org list'!$J$9:$K$636,2,0), "")</f>
        <v>Luton</v>
      </c>
      <c r="D96" s="90" t="str">
        <f ca="1">IFERROR(IF((VLOOKUP($B96,'Nat Con &amp; Metrics Backsheet'!$A$7:$AC$156,D$9,FALSE))="","",(VLOOKUP($B96,'Nat Con &amp; Metrics Backsheet'!$A$7:$AC$156,D$9,FALSE))),"")</f>
        <v>Not on track to meet target</v>
      </c>
      <c r="E96" s="76" t="str">
        <f ca="1">IFERROR(IF((VLOOKUP($B96,'Nat Con &amp; Metrics Backsheet'!$A$7:$AC$156,E$9,FALSE))="","",(VLOOKUP($B96,'Nat Con &amp; Metrics Backsheet'!$A$7:$AC$156,E$9,FALSE))),"")</f>
        <v>On track to meet target</v>
      </c>
      <c r="F96" s="76" t="str">
        <f ca="1">IFERROR(IF((VLOOKUP($B96,'Nat Con &amp; Metrics Backsheet'!$A$7:$AC$156,F$9,FALSE))="","",(VLOOKUP($B96,'Nat Con &amp; Metrics Backsheet'!$A$7:$AC$156,F$9,FALSE))),"")</f>
        <v>Data not available to assess progress</v>
      </c>
      <c r="G96" s="29" t="str">
        <f ca="1">IFERROR(IF((VLOOKUP($B96,'Nat Con &amp; Metrics Backsheet'!$A$7:$AC$156,G$9,FALSE))="","",(VLOOKUP($B96,'Nat Con &amp; Metrics Backsheet'!$A$7:$AC$156,G$9,FALSE))),"")</f>
        <v>On track to meet target</v>
      </c>
    </row>
    <row r="97" spans="1:7" ht="15" customHeight="1">
      <c r="A97" s="42">
        <v>75</v>
      </c>
      <c r="B97" s="34" t="str">
        <f t="shared" ca="1" si="6"/>
        <v>E08000003</v>
      </c>
      <c r="C97" s="29" t="str">
        <f ca="1">IFERROR(VLOOKUP($B97,'Org list'!$J$9:$K$636,2,0), "")</f>
        <v>Manchester</v>
      </c>
      <c r="D97" s="90" t="str">
        <f ca="1">IFERROR(IF((VLOOKUP($B97,'Nat Con &amp; Metrics Backsheet'!$A$7:$AC$156,D$9,FALSE))="","",(VLOOKUP($B97,'Nat Con &amp; Metrics Backsheet'!$A$7:$AC$156,D$9,FALSE))),"")</f>
        <v>Not on track to meet target</v>
      </c>
      <c r="E97" s="76" t="str">
        <f ca="1">IFERROR(IF((VLOOKUP($B97,'Nat Con &amp; Metrics Backsheet'!$A$7:$AC$156,E$9,FALSE))="","",(VLOOKUP($B97,'Nat Con &amp; Metrics Backsheet'!$A$7:$AC$156,E$9,FALSE))),"")</f>
        <v>Not on track to meet target</v>
      </c>
      <c r="F97" s="76" t="str">
        <f ca="1">IFERROR(IF((VLOOKUP($B97,'Nat Con &amp; Metrics Backsheet'!$A$7:$AC$156,F$9,FALSE))="","",(VLOOKUP($B97,'Nat Con &amp; Metrics Backsheet'!$A$7:$AC$156,F$9,FALSE))),"")</f>
        <v>On track to meet target</v>
      </c>
      <c r="G97" s="29" t="str">
        <f ca="1">IFERROR(IF((VLOOKUP($B97,'Nat Con &amp; Metrics Backsheet'!$A$7:$AC$156,G$9,FALSE))="","",(VLOOKUP($B97,'Nat Con &amp; Metrics Backsheet'!$A$7:$AC$156,G$9,FALSE))),"")</f>
        <v>Not on track to meet target</v>
      </c>
    </row>
    <row r="98" spans="1:7" ht="15" customHeight="1">
      <c r="A98" s="42">
        <v>76</v>
      </c>
      <c r="B98" s="34" t="str">
        <f t="shared" ca="1" si="6"/>
        <v>E06000035</v>
      </c>
      <c r="C98" s="29" t="str">
        <f ca="1">IFERROR(VLOOKUP($B98,'Org list'!$J$9:$K$636,2,0), "")</f>
        <v>Medway</v>
      </c>
      <c r="D98" s="90" t="str">
        <f ca="1">IFERROR(IF((VLOOKUP($B98,'Nat Con &amp; Metrics Backsheet'!$A$7:$AC$156,D$9,FALSE))="","",(VLOOKUP($B98,'Nat Con &amp; Metrics Backsheet'!$A$7:$AC$156,D$9,FALSE))),"")</f>
        <v>On track to meet target</v>
      </c>
      <c r="E98" s="76" t="str">
        <f ca="1">IFERROR(IF((VLOOKUP($B98,'Nat Con &amp; Metrics Backsheet'!$A$7:$AC$156,E$9,FALSE))="","",(VLOOKUP($B98,'Nat Con &amp; Metrics Backsheet'!$A$7:$AC$156,E$9,FALSE))),"")</f>
        <v>On track to meet target</v>
      </c>
      <c r="F98" s="76" t="str">
        <f ca="1">IFERROR(IF((VLOOKUP($B98,'Nat Con &amp; Metrics Backsheet'!$A$7:$AC$156,F$9,FALSE))="","",(VLOOKUP($B98,'Nat Con &amp; Metrics Backsheet'!$A$7:$AC$156,F$9,FALSE))),"")</f>
        <v>On track to meet target</v>
      </c>
      <c r="G98" s="29" t="str">
        <f ca="1">IFERROR(IF((VLOOKUP($B98,'Nat Con &amp; Metrics Backsheet'!$A$7:$AC$156,G$9,FALSE))="","",(VLOOKUP($B98,'Nat Con &amp; Metrics Backsheet'!$A$7:$AC$156,G$9,FALSE))),"")</f>
        <v>On track to meet target</v>
      </c>
    </row>
    <row r="99" spans="1:7" ht="15" customHeight="1">
      <c r="A99" s="42">
        <v>77</v>
      </c>
      <c r="B99" s="34" t="str">
        <f t="shared" ca="1" si="6"/>
        <v>E09000024</v>
      </c>
      <c r="C99" s="29" t="str">
        <f ca="1">IFERROR(VLOOKUP($B99,'Org list'!$J$9:$K$636,2,0), "")</f>
        <v>Merton</v>
      </c>
      <c r="D99" s="90" t="str">
        <f ca="1">IFERROR(IF((VLOOKUP($B99,'Nat Con &amp; Metrics Backsheet'!$A$7:$AC$156,D$9,FALSE))="","",(VLOOKUP($B99,'Nat Con &amp; Metrics Backsheet'!$A$7:$AC$156,D$9,FALSE))),"")</f>
        <v>Not on track to meet target</v>
      </c>
      <c r="E99" s="76" t="str">
        <f ca="1">IFERROR(IF((VLOOKUP($B99,'Nat Con &amp; Metrics Backsheet'!$A$7:$AC$156,E$9,FALSE))="","",(VLOOKUP($B99,'Nat Con &amp; Metrics Backsheet'!$A$7:$AC$156,E$9,FALSE))),"")</f>
        <v>On track to meet target</v>
      </c>
      <c r="F99" s="76" t="str">
        <f ca="1">IFERROR(IF((VLOOKUP($B99,'Nat Con &amp; Metrics Backsheet'!$A$7:$AC$156,F$9,FALSE))="","",(VLOOKUP($B99,'Nat Con &amp; Metrics Backsheet'!$A$7:$AC$156,F$9,FALSE))),"")</f>
        <v>Data not available to assess progress</v>
      </c>
      <c r="G99" s="29" t="str">
        <f ca="1">IFERROR(IF((VLOOKUP($B99,'Nat Con &amp; Metrics Backsheet'!$A$7:$AC$156,G$9,FALSE))="","",(VLOOKUP($B99,'Nat Con &amp; Metrics Backsheet'!$A$7:$AC$156,G$9,FALSE))),"")</f>
        <v>Not on track to meet target</v>
      </c>
    </row>
    <row r="100" spans="1:7" ht="15" customHeight="1">
      <c r="A100" s="42">
        <v>78</v>
      </c>
      <c r="B100" s="34" t="str">
        <f t="shared" ca="1" si="6"/>
        <v>E06000002</v>
      </c>
      <c r="C100" s="29" t="str">
        <f ca="1">IFERROR(VLOOKUP($B100,'Org list'!$J$9:$K$636,2,0), "")</f>
        <v>Middlesbrough</v>
      </c>
      <c r="D100" s="90" t="str">
        <f ca="1">IFERROR(IF((VLOOKUP($B100,'Nat Con &amp; Metrics Backsheet'!$A$7:$AC$156,D$9,FALSE))="","",(VLOOKUP($B100,'Nat Con &amp; Metrics Backsheet'!$A$7:$AC$156,D$9,FALSE))),"")</f>
        <v>On track to meet target</v>
      </c>
      <c r="E100" s="76" t="str">
        <f ca="1">IFERROR(IF((VLOOKUP($B100,'Nat Con &amp; Metrics Backsheet'!$A$7:$AC$156,E$9,FALSE))="","",(VLOOKUP($B100,'Nat Con &amp; Metrics Backsheet'!$A$7:$AC$156,E$9,FALSE))),"")</f>
        <v>Not on track to meet target</v>
      </c>
      <c r="F100" s="76" t="str">
        <f ca="1">IFERROR(IF((VLOOKUP($B100,'Nat Con &amp; Metrics Backsheet'!$A$7:$AC$156,F$9,FALSE))="","",(VLOOKUP($B100,'Nat Con &amp; Metrics Backsheet'!$A$7:$AC$156,F$9,FALSE))),"")</f>
        <v>Not on track to meet target</v>
      </c>
      <c r="G100" s="29" t="str">
        <f ca="1">IFERROR(IF((VLOOKUP($B100,'Nat Con &amp; Metrics Backsheet'!$A$7:$AC$156,G$9,FALSE))="","",(VLOOKUP($B100,'Nat Con &amp; Metrics Backsheet'!$A$7:$AC$156,G$9,FALSE))),"")</f>
        <v>On track to meet target</v>
      </c>
    </row>
    <row r="101" spans="1:7" ht="15" customHeight="1">
      <c r="A101" s="42">
        <v>79</v>
      </c>
      <c r="B101" s="34" t="str">
        <f t="shared" ca="1" si="6"/>
        <v>E06000042</v>
      </c>
      <c r="C101" s="29" t="str">
        <f ca="1">IFERROR(VLOOKUP($B101,'Org list'!$J$9:$K$636,2,0), "")</f>
        <v>Milton Keynes</v>
      </c>
      <c r="D101" s="90" t="str">
        <f ca="1">IFERROR(IF((VLOOKUP($B101,'Nat Con &amp; Metrics Backsheet'!$A$7:$AC$156,D$9,FALSE))="","",(VLOOKUP($B101,'Nat Con &amp; Metrics Backsheet'!$A$7:$AC$156,D$9,FALSE))),"")</f>
        <v>Not on track to meet target</v>
      </c>
      <c r="E101" s="76" t="str">
        <f ca="1">IFERROR(IF((VLOOKUP($B101,'Nat Con &amp; Metrics Backsheet'!$A$7:$AC$156,E$9,FALSE))="","",(VLOOKUP($B101,'Nat Con &amp; Metrics Backsheet'!$A$7:$AC$156,E$9,FALSE))),"")</f>
        <v>On track to meet target</v>
      </c>
      <c r="F101" s="76" t="str">
        <f ca="1">IFERROR(IF((VLOOKUP($B101,'Nat Con &amp; Metrics Backsheet'!$A$7:$AC$156,F$9,FALSE))="","",(VLOOKUP($B101,'Nat Con &amp; Metrics Backsheet'!$A$7:$AC$156,F$9,FALSE))),"")</f>
        <v>On track to meet target</v>
      </c>
      <c r="G101" s="29" t="str">
        <f ca="1">IFERROR(IF((VLOOKUP($B101,'Nat Con &amp; Metrics Backsheet'!$A$7:$AC$156,G$9,FALSE))="","",(VLOOKUP($B101,'Nat Con &amp; Metrics Backsheet'!$A$7:$AC$156,G$9,FALSE))),"")</f>
        <v>Not on track to meet target</v>
      </c>
    </row>
    <row r="102" spans="1:7" ht="15" customHeight="1">
      <c r="A102" s="42">
        <v>80</v>
      </c>
      <c r="B102" s="34" t="str">
        <f t="shared" ca="1" si="6"/>
        <v>E08000021</v>
      </c>
      <c r="C102" s="29" t="str">
        <f ca="1">IFERROR(VLOOKUP($B102,'Org list'!$J$9:$K$636,2,0), "")</f>
        <v>Newcastle upon Tyne</v>
      </c>
      <c r="D102" s="90" t="str">
        <f ca="1">IFERROR(IF((VLOOKUP($B102,'Nat Con &amp; Metrics Backsheet'!$A$7:$AC$156,D$9,FALSE))="","",(VLOOKUP($B102,'Nat Con &amp; Metrics Backsheet'!$A$7:$AC$156,D$9,FALSE))),"")</f>
        <v>Data not available to assess progress</v>
      </c>
      <c r="E102" s="76" t="str">
        <f ca="1">IFERROR(IF((VLOOKUP($B102,'Nat Con &amp; Metrics Backsheet'!$A$7:$AC$156,E$9,FALSE))="","",(VLOOKUP($B102,'Nat Con &amp; Metrics Backsheet'!$A$7:$AC$156,E$9,FALSE))),"")</f>
        <v>On track to meet target</v>
      </c>
      <c r="F102" s="76" t="str">
        <f ca="1">IFERROR(IF((VLOOKUP($B102,'Nat Con &amp; Metrics Backsheet'!$A$7:$AC$156,F$9,FALSE))="","",(VLOOKUP($B102,'Nat Con &amp; Metrics Backsheet'!$A$7:$AC$156,F$9,FALSE))),"")</f>
        <v>On track to meet target</v>
      </c>
      <c r="G102" s="29" t="str">
        <f ca="1">IFERROR(IF((VLOOKUP($B102,'Nat Con &amp; Metrics Backsheet'!$A$7:$AC$156,G$9,FALSE))="","",(VLOOKUP($B102,'Nat Con &amp; Metrics Backsheet'!$A$7:$AC$156,G$9,FALSE))),"")</f>
        <v>On track to meet target</v>
      </c>
    </row>
    <row r="103" spans="1:7" ht="15" customHeight="1">
      <c r="A103" s="42">
        <v>81</v>
      </c>
      <c r="B103" s="34" t="str">
        <f t="shared" ca="1" si="6"/>
        <v>E09000025</v>
      </c>
      <c r="C103" s="29" t="str">
        <f ca="1">IFERROR(VLOOKUP($B103,'Org list'!$J$9:$K$636,2,0), "")</f>
        <v>Newham</v>
      </c>
      <c r="D103" s="90" t="str">
        <f ca="1">IFERROR(IF((VLOOKUP($B103,'Nat Con &amp; Metrics Backsheet'!$A$7:$AC$156,D$9,FALSE))="","",(VLOOKUP($B103,'Nat Con &amp; Metrics Backsheet'!$A$7:$AC$156,D$9,FALSE))),"")</f>
        <v>On track to meet target</v>
      </c>
      <c r="E103" s="76" t="str">
        <f ca="1">IFERROR(IF((VLOOKUP($B103,'Nat Con &amp; Metrics Backsheet'!$A$7:$AC$156,E$9,FALSE))="","",(VLOOKUP($B103,'Nat Con &amp; Metrics Backsheet'!$A$7:$AC$156,E$9,FALSE))),"")</f>
        <v>On track to meet target</v>
      </c>
      <c r="F103" s="76" t="str">
        <f ca="1">IFERROR(IF((VLOOKUP($B103,'Nat Con &amp; Metrics Backsheet'!$A$7:$AC$156,F$9,FALSE))="","",(VLOOKUP($B103,'Nat Con &amp; Metrics Backsheet'!$A$7:$AC$156,F$9,FALSE))),"")</f>
        <v>Data not available to assess progress</v>
      </c>
      <c r="G103" s="29" t="str">
        <f ca="1">IFERROR(IF((VLOOKUP($B103,'Nat Con &amp; Metrics Backsheet'!$A$7:$AC$156,G$9,FALSE))="","",(VLOOKUP($B103,'Nat Con &amp; Metrics Backsheet'!$A$7:$AC$156,G$9,FALSE))),"")</f>
        <v>On track to meet target</v>
      </c>
    </row>
    <row r="104" spans="1:7" ht="15" customHeight="1">
      <c r="A104" s="42">
        <v>82</v>
      </c>
      <c r="B104" s="34" t="str">
        <f t="shared" ca="1" si="6"/>
        <v>E10000020</v>
      </c>
      <c r="C104" s="29" t="str">
        <f ca="1">IFERROR(VLOOKUP($B104,'Org list'!$J$9:$K$636,2,0), "")</f>
        <v>Norfolk</v>
      </c>
      <c r="D104" s="90" t="str">
        <f ca="1">IFERROR(IF((VLOOKUP($B104,'Nat Con &amp; Metrics Backsheet'!$A$7:$AC$156,D$9,FALSE))="","",(VLOOKUP($B104,'Nat Con &amp; Metrics Backsheet'!$A$7:$AC$156,D$9,FALSE))),"")</f>
        <v>On track to meet target</v>
      </c>
      <c r="E104" s="76" t="str">
        <f ca="1">IFERROR(IF((VLOOKUP($B104,'Nat Con &amp; Metrics Backsheet'!$A$7:$AC$156,E$9,FALSE))="","",(VLOOKUP($B104,'Nat Con &amp; Metrics Backsheet'!$A$7:$AC$156,E$9,FALSE))),"")</f>
        <v>Data not available to assess progress</v>
      </c>
      <c r="F104" s="76" t="str">
        <f ca="1">IFERROR(IF((VLOOKUP($B104,'Nat Con &amp; Metrics Backsheet'!$A$7:$AC$156,F$9,FALSE))="","",(VLOOKUP($B104,'Nat Con &amp; Metrics Backsheet'!$A$7:$AC$156,F$9,FALSE))),"")</f>
        <v>Data not available to assess progress</v>
      </c>
      <c r="G104" s="29" t="str">
        <f ca="1">IFERROR(IF((VLOOKUP($B104,'Nat Con &amp; Metrics Backsheet'!$A$7:$AC$156,G$9,FALSE))="","",(VLOOKUP($B104,'Nat Con &amp; Metrics Backsheet'!$A$7:$AC$156,G$9,FALSE))),"")</f>
        <v>Not on track to meet target</v>
      </c>
    </row>
    <row r="105" spans="1:7" ht="15" customHeight="1">
      <c r="A105" s="42">
        <v>83</v>
      </c>
      <c r="B105" s="34" t="str">
        <f t="shared" ca="1" si="6"/>
        <v>E06000012</v>
      </c>
      <c r="C105" s="29" t="str">
        <f ca="1">IFERROR(VLOOKUP($B105,'Org list'!$J$9:$K$636,2,0), "")</f>
        <v>North East Lincolnshire</v>
      </c>
      <c r="D105" s="90" t="str">
        <f ca="1">IFERROR(IF((VLOOKUP($B105,'Nat Con &amp; Metrics Backsheet'!$A$7:$AC$156,D$9,FALSE))="","",(VLOOKUP($B105,'Nat Con &amp; Metrics Backsheet'!$A$7:$AC$156,D$9,FALSE))),"")</f>
        <v>On track to meet target</v>
      </c>
      <c r="E105" s="76" t="str">
        <f ca="1">IFERROR(IF((VLOOKUP($B105,'Nat Con &amp; Metrics Backsheet'!$A$7:$AC$156,E$9,FALSE))="","",(VLOOKUP($B105,'Nat Con &amp; Metrics Backsheet'!$A$7:$AC$156,E$9,FALSE))),"")</f>
        <v>On track to meet target</v>
      </c>
      <c r="F105" s="76" t="str">
        <f ca="1">IFERROR(IF((VLOOKUP($B105,'Nat Con &amp; Metrics Backsheet'!$A$7:$AC$156,F$9,FALSE))="","",(VLOOKUP($B105,'Nat Con &amp; Metrics Backsheet'!$A$7:$AC$156,F$9,FALSE))),"")</f>
        <v>On track to meet target</v>
      </c>
      <c r="G105" s="29" t="str">
        <f ca="1">IFERROR(IF((VLOOKUP($B105,'Nat Con &amp; Metrics Backsheet'!$A$7:$AC$156,G$9,FALSE))="","",(VLOOKUP($B105,'Nat Con &amp; Metrics Backsheet'!$A$7:$AC$156,G$9,FALSE))),"")</f>
        <v>On track to meet target</v>
      </c>
    </row>
    <row r="106" spans="1:7" ht="15" customHeight="1">
      <c r="A106" s="42">
        <v>84</v>
      </c>
      <c r="B106" s="34" t="str">
        <f t="shared" ca="1" si="6"/>
        <v>E06000013</v>
      </c>
      <c r="C106" s="29" t="str">
        <f ca="1">IFERROR(VLOOKUP($B106,'Org list'!$J$9:$K$636,2,0), "")</f>
        <v>North Lincolnshire</v>
      </c>
      <c r="D106" s="90" t="str">
        <f ca="1">IFERROR(IF((VLOOKUP($B106,'Nat Con &amp; Metrics Backsheet'!$A$7:$AC$156,D$9,FALSE))="","",(VLOOKUP($B106,'Nat Con &amp; Metrics Backsheet'!$A$7:$AC$156,D$9,FALSE))),"")</f>
        <v>On track to meet target</v>
      </c>
      <c r="E106" s="76" t="str">
        <f ca="1">IFERROR(IF((VLOOKUP($B106,'Nat Con &amp; Metrics Backsheet'!$A$7:$AC$156,E$9,FALSE))="","",(VLOOKUP($B106,'Nat Con &amp; Metrics Backsheet'!$A$7:$AC$156,E$9,FALSE))),"")</f>
        <v>Not on track to meet target</v>
      </c>
      <c r="F106" s="76" t="str">
        <f ca="1">IFERROR(IF((VLOOKUP($B106,'Nat Con &amp; Metrics Backsheet'!$A$7:$AC$156,F$9,FALSE))="","",(VLOOKUP($B106,'Nat Con &amp; Metrics Backsheet'!$A$7:$AC$156,F$9,FALSE))),"")</f>
        <v>On track to meet target</v>
      </c>
      <c r="G106" s="29" t="str">
        <f ca="1">IFERROR(IF((VLOOKUP($B106,'Nat Con &amp; Metrics Backsheet'!$A$7:$AC$156,G$9,FALSE))="","",(VLOOKUP($B106,'Nat Con &amp; Metrics Backsheet'!$A$7:$AC$156,G$9,FALSE))),"")</f>
        <v>On track to meet target</v>
      </c>
    </row>
    <row r="107" spans="1:7" ht="15" customHeight="1">
      <c r="A107" s="42">
        <v>85</v>
      </c>
      <c r="B107" s="34" t="str">
        <f t="shared" ca="1" si="6"/>
        <v>E06000024</v>
      </c>
      <c r="C107" s="29" t="str">
        <f ca="1">IFERROR(VLOOKUP($B107,'Org list'!$J$9:$K$636,2,0), "")</f>
        <v>North Somerset</v>
      </c>
      <c r="D107" s="90" t="str">
        <f ca="1">IFERROR(IF((VLOOKUP($B107,'Nat Con &amp; Metrics Backsheet'!$A$7:$AC$156,D$9,FALSE))="","",(VLOOKUP($B107,'Nat Con &amp; Metrics Backsheet'!$A$7:$AC$156,D$9,FALSE))),"")</f>
        <v>Not on track to meet target</v>
      </c>
      <c r="E107" s="76" t="str">
        <f ca="1">IFERROR(IF((VLOOKUP($B107,'Nat Con &amp; Metrics Backsheet'!$A$7:$AC$156,E$9,FALSE))="","",(VLOOKUP($B107,'Nat Con &amp; Metrics Backsheet'!$A$7:$AC$156,E$9,FALSE))),"")</f>
        <v>On track to meet target</v>
      </c>
      <c r="F107" s="76" t="str">
        <f ca="1">IFERROR(IF((VLOOKUP($B107,'Nat Con &amp; Metrics Backsheet'!$A$7:$AC$156,F$9,FALSE))="","",(VLOOKUP($B107,'Nat Con &amp; Metrics Backsheet'!$A$7:$AC$156,F$9,FALSE))),"")</f>
        <v>Data not available to assess progress</v>
      </c>
      <c r="G107" s="29" t="str">
        <f ca="1">IFERROR(IF((VLOOKUP($B107,'Nat Con &amp; Metrics Backsheet'!$A$7:$AC$156,G$9,FALSE))="","",(VLOOKUP($B107,'Nat Con &amp; Metrics Backsheet'!$A$7:$AC$156,G$9,FALSE))),"")</f>
        <v>On track to meet target</v>
      </c>
    </row>
    <row r="108" spans="1:7" ht="15" customHeight="1">
      <c r="A108" s="42">
        <v>86</v>
      </c>
      <c r="B108" s="34" t="str">
        <f t="shared" ca="1" si="6"/>
        <v>E08000022</v>
      </c>
      <c r="C108" s="29" t="str">
        <f ca="1">IFERROR(VLOOKUP($B108,'Org list'!$J$9:$K$636,2,0), "")</f>
        <v>North Tyneside</v>
      </c>
      <c r="D108" s="90" t="str">
        <f ca="1">IFERROR(IF((VLOOKUP($B108,'Nat Con &amp; Metrics Backsheet'!$A$7:$AC$156,D$9,FALSE))="","",(VLOOKUP($B108,'Nat Con &amp; Metrics Backsheet'!$A$7:$AC$156,D$9,FALSE))),"")</f>
        <v>Not on track to meet target</v>
      </c>
      <c r="E108" s="76" t="str">
        <f ca="1">IFERROR(IF((VLOOKUP($B108,'Nat Con &amp; Metrics Backsheet'!$A$7:$AC$156,E$9,FALSE))="","",(VLOOKUP($B108,'Nat Con &amp; Metrics Backsheet'!$A$7:$AC$156,E$9,FALSE))),"")</f>
        <v>On track to meet target</v>
      </c>
      <c r="F108" s="76" t="str">
        <f ca="1">IFERROR(IF((VLOOKUP($B108,'Nat Con &amp; Metrics Backsheet'!$A$7:$AC$156,F$9,FALSE))="","",(VLOOKUP($B108,'Nat Con &amp; Metrics Backsheet'!$A$7:$AC$156,F$9,FALSE))),"")</f>
        <v>On track to meet target</v>
      </c>
      <c r="G108" s="29" t="str">
        <f ca="1">IFERROR(IF((VLOOKUP($B108,'Nat Con &amp; Metrics Backsheet'!$A$7:$AC$156,G$9,FALSE))="","",(VLOOKUP($B108,'Nat Con &amp; Metrics Backsheet'!$A$7:$AC$156,G$9,FALSE))),"")</f>
        <v>On track to meet target</v>
      </c>
    </row>
    <row r="109" spans="1:7" ht="15" customHeight="1">
      <c r="A109" s="42">
        <v>87</v>
      </c>
      <c r="B109" s="34" t="str">
        <f t="shared" ca="1" si="6"/>
        <v>E10000023</v>
      </c>
      <c r="C109" s="29" t="str">
        <f ca="1">IFERROR(VLOOKUP($B109,'Org list'!$J$9:$K$636,2,0), "")</f>
        <v>North Yorkshire</v>
      </c>
      <c r="D109" s="90" t="str">
        <f ca="1">IFERROR(IF((VLOOKUP($B109,'Nat Con &amp; Metrics Backsheet'!$A$7:$AC$156,D$9,FALSE))="","",(VLOOKUP($B109,'Nat Con &amp; Metrics Backsheet'!$A$7:$AC$156,D$9,FALSE))),"")</f>
        <v>Not on track to meet target</v>
      </c>
      <c r="E109" s="76" t="str">
        <f ca="1">IFERROR(IF((VLOOKUP($B109,'Nat Con &amp; Metrics Backsheet'!$A$7:$AC$156,E$9,FALSE))="","",(VLOOKUP($B109,'Nat Con &amp; Metrics Backsheet'!$A$7:$AC$156,E$9,FALSE))),"")</f>
        <v>On track to meet target</v>
      </c>
      <c r="F109" s="76" t="str">
        <f ca="1">IFERROR(IF((VLOOKUP($B109,'Nat Con &amp; Metrics Backsheet'!$A$7:$AC$156,F$9,FALSE))="","",(VLOOKUP($B109,'Nat Con &amp; Metrics Backsheet'!$A$7:$AC$156,F$9,FALSE))),"")</f>
        <v>Data not available to assess progress</v>
      </c>
      <c r="G109" s="29" t="str">
        <f ca="1">IFERROR(IF((VLOOKUP($B109,'Nat Con &amp; Metrics Backsheet'!$A$7:$AC$156,G$9,FALSE))="","",(VLOOKUP($B109,'Nat Con &amp; Metrics Backsheet'!$A$7:$AC$156,G$9,FALSE))),"")</f>
        <v>Not on track to meet target</v>
      </c>
    </row>
    <row r="110" spans="1:7" ht="15" customHeight="1">
      <c r="A110" s="42">
        <v>88</v>
      </c>
      <c r="B110" s="34" t="str">
        <f t="shared" ca="1" si="6"/>
        <v>E10000021</v>
      </c>
      <c r="C110" s="29" t="str">
        <f ca="1">IFERROR(VLOOKUP($B110,'Org list'!$J$9:$K$636,2,0), "")</f>
        <v>Northamptonshire</v>
      </c>
      <c r="D110" s="90" t="str">
        <f ca="1">IFERROR(IF((VLOOKUP($B110,'Nat Con &amp; Metrics Backsheet'!$A$7:$AC$156,D$9,FALSE))="","",(VLOOKUP($B110,'Nat Con &amp; Metrics Backsheet'!$A$7:$AC$156,D$9,FALSE))),"")</f>
        <v>On track to meet target</v>
      </c>
      <c r="E110" s="76" t="str">
        <f ca="1">IFERROR(IF((VLOOKUP($B110,'Nat Con &amp; Metrics Backsheet'!$A$7:$AC$156,E$9,FALSE))="","",(VLOOKUP($B110,'Nat Con &amp; Metrics Backsheet'!$A$7:$AC$156,E$9,FALSE))),"")</f>
        <v>On track to meet target</v>
      </c>
      <c r="F110" s="76" t="str">
        <f ca="1">IFERROR(IF((VLOOKUP($B110,'Nat Con &amp; Metrics Backsheet'!$A$7:$AC$156,F$9,FALSE))="","",(VLOOKUP($B110,'Nat Con &amp; Metrics Backsheet'!$A$7:$AC$156,F$9,FALSE))),"")</f>
        <v>On track to meet target</v>
      </c>
      <c r="G110" s="29" t="str">
        <f ca="1">IFERROR(IF((VLOOKUP($B110,'Nat Con &amp; Metrics Backsheet'!$A$7:$AC$156,G$9,FALSE))="","",(VLOOKUP($B110,'Nat Con &amp; Metrics Backsheet'!$A$7:$AC$156,G$9,FALSE))),"")</f>
        <v>Not on track to meet target</v>
      </c>
    </row>
    <row r="111" spans="1:7" ht="15" customHeight="1">
      <c r="A111" s="42">
        <v>89</v>
      </c>
      <c r="B111" s="34" t="str">
        <f t="shared" ca="1" si="6"/>
        <v>E06000057</v>
      </c>
      <c r="C111" s="29" t="str">
        <f ca="1">IFERROR(VLOOKUP($B111,'Org list'!$J$9:$K$636,2,0), "")</f>
        <v>Northumberland</v>
      </c>
      <c r="D111" s="90" t="str">
        <f ca="1">IFERROR(IF((VLOOKUP($B111,'Nat Con &amp; Metrics Backsheet'!$A$7:$AC$156,D$9,FALSE))="","",(VLOOKUP($B111,'Nat Con &amp; Metrics Backsheet'!$A$7:$AC$156,D$9,FALSE))),"")</f>
        <v>On track to meet target</v>
      </c>
      <c r="E111" s="76" t="str">
        <f ca="1">IFERROR(IF((VLOOKUP($B111,'Nat Con &amp; Metrics Backsheet'!$A$7:$AC$156,E$9,FALSE))="","",(VLOOKUP($B111,'Nat Con &amp; Metrics Backsheet'!$A$7:$AC$156,E$9,FALSE))),"")</f>
        <v>On track to meet target</v>
      </c>
      <c r="F111" s="76" t="str">
        <f ca="1">IFERROR(IF((VLOOKUP($B111,'Nat Con &amp; Metrics Backsheet'!$A$7:$AC$156,F$9,FALSE))="","",(VLOOKUP($B111,'Nat Con &amp; Metrics Backsheet'!$A$7:$AC$156,F$9,FALSE))),"")</f>
        <v>On track to meet target</v>
      </c>
      <c r="G111" s="29" t="str">
        <f ca="1">IFERROR(IF((VLOOKUP($B111,'Nat Con &amp; Metrics Backsheet'!$A$7:$AC$156,G$9,FALSE))="","",(VLOOKUP($B111,'Nat Con &amp; Metrics Backsheet'!$A$7:$AC$156,G$9,FALSE))),"")</f>
        <v>On track to meet target</v>
      </c>
    </row>
    <row r="112" spans="1:7" ht="15" customHeight="1">
      <c r="A112" s="42">
        <v>90</v>
      </c>
      <c r="B112" s="34" t="str">
        <f t="shared" ca="1" si="6"/>
        <v>E06000018</v>
      </c>
      <c r="C112" s="29" t="str">
        <f ca="1">IFERROR(VLOOKUP($B112,'Org list'!$J$9:$K$636,2,0), "")</f>
        <v>Nottingham</v>
      </c>
      <c r="D112" s="90" t="str">
        <f ca="1">IFERROR(IF((VLOOKUP($B112,'Nat Con &amp; Metrics Backsheet'!$A$7:$AC$156,D$9,FALSE))="","",(VLOOKUP($B112,'Nat Con &amp; Metrics Backsheet'!$A$7:$AC$156,D$9,FALSE))),"")</f>
        <v>Data not available to assess progress</v>
      </c>
      <c r="E112" s="76" t="str">
        <f ca="1">IFERROR(IF((VLOOKUP($B112,'Nat Con &amp; Metrics Backsheet'!$A$7:$AC$156,E$9,FALSE))="","",(VLOOKUP($B112,'Nat Con &amp; Metrics Backsheet'!$A$7:$AC$156,E$9,FALSE))),"")</f>
        <v>On track to meet target</v>
      </c>
      <c r="F112" s="76" t="str">
        <f ca="1">IFERROR(IF((VLOOKUP($B112,'Nat Con &amp; Metrics Backsheet'!$A$7:$AC$156,F$9,FALSE))="","",(VLOOKUP($B112,'Nat Con &amp; Metrics Backsheet'!$A$7:$AC$156,F$9,FALSE))),"")</f>
        <v>On track to meet target</v>
      </c>
      <c r="G112" s="29" t="str">
        <f ca="1">IFERROR(IF((VLOOKUP($B112,'Nat Con &amp; Metrics Backsheet'!$A$7:$AC$156,G$9,FALSE))="","",(VLOOKUP($B112,'Nat Con &amp; Metrics Backsheet'!$A$7:$AC$156,G$9,FALSE))),"")</f>
        <v>Data not available to assess progress</v>
      </c>
    </row>
    <row r="113" spans="1:7" ht="15" customHeight="1">
      <c r="A113" s="42">
        <v>91</v>
      </c>
      <c r="B113" s="34" t="str">
        <f t="shared" ca="1" si="6"/>
        <v>E10000024</v>
      </c>
      <c r="C113" s="29" t="str">
        <f ca="1">IFERROR(VLOOKUP($B113,'Org list'!$J$9:$K$636,2,0), "")</f>
        <v>Nottinghamshire</v>
      </c>
      <c r="D113" s="90" t="str">
        <f ca="1">IFERROR(IF((VLOOKUP($B113,'Nat Con &amp; Metrics Backsheet'!$A$7:$AC$156,D$9,FALSE))="","",(VLOOKUP($B113,'Nat Con &amp; Metrics Backsheet'!$A$7:$AC$156,D$9,FALSE))),"")</f>
        <v>On track to meet target</v>
      </c>
      <c r="E113" s="76" t="str">
        <f ca="1">IFERROR(IF((VLOOKUP($B113,'Nat Con &amp; Metrics Backsheet'!$A$7:$AC$156,E$9,FALSE))="","",(VLOOKUP($B113,'Nat Con &amp; Metrics Backsheet'!$A$7:$AC$156,E$9,FALSE))),"")</f>
        <v>On track to meet target</v>
      </c>
      <c r="F113" s="76" t="str">
        <f ca="1">IFERROR(IF((VLOOKUP($B113,'Nat Con &amp; Metrics Backsheet'!$A$7:$AC$156,F$9,FALSE))="","",(VLOOKUP($B113,'Nat Con &amp; Metrics Backsheet'!$A$7:$AC$156,F$9,FALSE))),"")</f>
        <v>On track to meet target</v>
      </c>
      <c r="G113" s="29" t="str">
        <f ca="1">IFERROR(IF((VLOOKUP($B113,'Nat Con &amp; Metrics Backsheet'!$A$7:$AC$156,G$9,FALSE))="","",(VLOOKUP($B113,'Nat Con &amp; Metrics Backsheet'!$A$7:$AC$156,G$9,FALSE))),"")</f>
        <v>Not on track to meet target</v>
      </c>
    </row>
    <row r="114" spans="1:7" ht="15" customHeight="1">
      <c r="A114" s="42">
        <v>92</v>
      </c>
      <c r="B114" s="34" t="str">
        <f t="shared" ca="1" si="6"/>
        <v>E08000004</v>
      </c>
      <c r="C114" s="29" t="str">
        <f ca="1">IFERROR(VLOOKUP($B114,'Org list'!$J$9:$K$636,2,0), "")</f>
        <v>Oldham</v>
      </c>
      <c r="D114" s="90" t="str">
        <f ca="1">IFERROR(IF((VLOOKUP($B114,'Nat Con &amp; Metrics Backsheet'!$A$7:$AC$156,D$9,FALSE))="","",(VLOOKUP($B114,'Nat Con &amp; Metrics Backsheet'!$A$7:$AC$156,D$9,FALSE))),"")</f>
        <v>Not on track to meet target</v>
      </c>
      <c r="E114" s="76" t="str">
        <f ca="1">IFERROR(IF((VLOOKUP($B114,'Nat Con &amp; Metrics Backsheet'!$A$7:$AC$156,E$9,FALSE))="","",(VLOOKUP($B114,'Nat Con &amp; Metrics Backsheet'!$A$7:$AC$156,E$9,FALSE))),"")</f>
        <v>Not on track to meet target</v>
      </c>
      <c r="F114" s="76" t="str">
        <f ca="1">IFERROR(IF((VLOOKUP($B114,'Nat Con &amp; Metrics Backsheet'!$A$7:$AC$156,F$9,FALSE))="","",(VLOOKUP($B114,'Nat Con &amp; Metrics Backsheet'!$A$7:$AC$156,F$9,FALSE))),"")</f>
        <v>On track to meet target</v>
      </c>
      <c r="G114" s="29" t="str">
        <f ca="1">IFERROR(IF((VLOOKUP($B114,'Nat Con &amp; Metrics Backsheet'!$A$7:$AC$156,G$9,FALSE))="","",(VLOOKUP($B114,'Nat Con &amp; Metrics Backsheet'!$A$7:$AC$156,G$9,FALSE))),"")</f>
        <v>On track to meet target</v>
      </c>
    </row>
    <row r="115" spans="1:7" ht="15" customHeight="1">
      <c r="A115" s="42">
        <v>93</v>
      </c>
      <c r="B115" s="34" t="str">
        <f t="shared" ca="1" si="6"/>
        <v>E10000025</v>
      </c>
      <c r="C115" s="29" t="str">
        <f ca="1">IFERROR(VLOOKUP($B115,'Org list'!$J$9:$K$636,2,0), "")</f>
        <v>Oxfordshire</v>
      </c>
      <c r="D115" s="90" t="str">
        <f ca="1">IFERROR(IF((VLOOKUP($B115,'Nat Con &amp; Metrics Backsheet'!$A$7:$AC$156,D$9,FALSE))="","",(VLOOKUP($B115,'Nat Con &amp; Metrics Backsheet'!$A$7:$AC$156,D$9,FALSE))),"")</f>
        <v>On track to meet target</v>
      </c>
      <c r="E115" s="76" t="str">
        <f ca="1">IFERROR(IF((VLOOKUP($B115,'Nat Con &amp; Metrics Backsheet'!$A$7:$AC$156,E$9,FALSE))="","",(VLOOKUP($B115,'Nat Con &amp; Metrics Backsheet'!$A$7:$AC$156,E$9,FALSE))),"")</f>
        <v>Not on track to meet target</v>
      </c>
      <c r="F115" s="76" t="str">
        <f ca="1">IFERROR(IF((VLOOKUP($B115,'Nat Con &amp; Metrics Backsheet'!$A$7:$AC$156,F$9,FALSE))="","",(VLOOKUP($B115,'Nat Con &amp; Metrics Backsheet'!$A$7:$AC$156,F$9,FALSE))),"")</f>
        <v>Data not available to assess progress</v>
      </c>
      <c r="G115" s="29" t="str">
        <f ca="1">IFERROR(IF((VLOOKUP($B115,'Nat Con &amp; Metrics Backsheet'!$A$7:$AC$156,G$9,FALSE))="","",(VLOOKUP($B115,'Nat Con &amp; Metrics Backsheet'!$A$7:$AC$156,G$9,FALSE))),"")</f>
        <v>On track to meet target</v>
      </c>
    </row>
    <row r="116" spans="1:7" ht="15" customHeight="1">
      <c r="A116" s="42">
        <v>94</v>
      </c>
      <c r="B116" s="34" t="str">
        <f t="shared" ca="1" si="6"/>
        <v>E06000031</v>
      </c>
      <c r="C116" s="29" t="str">
        <f ca="1">IFERROR(VLOOKUP($B116,'Org list'!$J$9:$K$636,2,0), "")</f>
        <v>Peterborough</v>
      </c>
      <c r="D116" s="90" t="str">
        <f ca="1">IFERROR(IF((VLOOKUP($B116,'Nat Con &amp; Metrics Backsheet'!$A$7:$AC$156,D$9,FALSE))="","",(VLOOKUP($B116,'Nat Con &amp; Metrics Backsheet'!$A$7:$AC$156,D$9,FALSE))),"")</f>
        <v>Data not available to assess progress</v>
      </c>
      <c r="E116" s="76" t="str">
        <f ca="1">IFERROR(IF((VLOOKUP($B116,'Nat Con &amp; Metrics Backsheet'!$A$7:$AC$156,E$9,FALSE))="","",(VLOOKUP($B116,'Nat Con &amp; Metrics Backsheet'!$A$7:$AC$156,E$9,FALSE))),"")</f>
        <v>On track to meet target</v>
      </c>
      <c r="F116" s="76" t="str">
        <f ca="1">IFERROR(IF((VLOOKUP($B116,'Nat Con &amp; Metrics Backsheet'!$A$7:$AC$156,F$9,FALSE))="","",(VLOOKUP($B116,'Nat Con &amp; Metrics Backsheet'!$A$7:$AC$156,F$9,FALSE))),"")</f>
        <v>Not on track to meet target</v>
      </c>
      <c r="G116" s="29" t="str">
        <f ca="1">IFERROR(IF((VLOOKUP($B116,'Nat Con &amp; Metrics Backsheet'!$A$7:$AC$156,G$9,FALSE))="","",(VLOOKUP($B116,'Nat Con &amp; Metrics Backsheet'!$A$7:$AC$156,G$9,FALSE))),"")</f>
        <v>Not on track to meet target</v>
      </c>
    </row>
    <row r="117" spans="1:7" ht="15" customHeight="1">
      <c r="A117" s="42">
        <v>95</v>
      </c>
      <c r="B117" s="34" t="str">
        <f t="shared" ca="1" si="6"/>
        <v>E06000026</v>
      </c>
      <c r="C117" s="29" t="str">
        <f ca="1">IFERROR(VLOOKUP($B117,'Org list'!$J$9:$K$636,2,0), "")</f>
        <v>Plymouth</v>
      </c>
      <c r="D117" s="90" t="str">
        <f ca="1">IFERROR(IF((VLOOKUP($B117,'Nat Con &amp; Metrics Backsheet'!$A$7:$AC$156,D$9,FALSE))="","",(VLOOKUP($B117,'Nat Con &amp; Metrics Backsheet'!$A$7:$AC$156,D$9,FALSE))),"")</f>
        <v>Not on track to meet target</v>
      </c>
      <c r="E117" s="76" t="str">
        <f ca="1">IFERROR(IF((VLOOKUP($B117,'Nat Con &amp; Metrics Backsheet'!$A$7:$AC$156,E$9,FALSE))="","",(VLOOKUP($B117,'Nat Con &amp; Metrics Backsheet'!$A$7:$AC$156,E$9,FALSE))),"")</f>
        <v>On track to meet target</v>
      </c>
      <c r="F117" s="76" t="str">
        <f ca="1">IFERROR(IF((VLOOKUP($B117,'Nat Con &amp; Metrics Backsheet'!$A$7:$AC$156,F$9,FALSE))="","",(VLOOKUP($B117,'Nat Con &amp; Metrics Backsheet'!$A$7:$AC$156,F$9,FALSE))),"")</f>
        <v>Data not available to assess progress</v>
      </c>
      <c r="G117" s="29" t="str">
        <f ca="1">IFERROR(IF((VLOOKUP($B117,'Nat Con &amp; Metrics Backsheet'!$A$7:$AC$156,G$9,FALSE))="","",(VLOOKUP($B117,'Nat Con &amp; Metrics Backsheet'!$A$7:$AC$156,G$9,FALSE))),"")</f>
        <v>Not on track to meet target</v>
      </c>
    </row>
    <row r="118" spans="1:7" ht="15" customHeight="1">
      <c r="A118" s="42">
        <v>96</v>
      </c>
      <c r="B118" s="34" t="str">
        <f t="shared" ca="1" si="6"/>
        <v>E06000044</v>
      </c>
      <c r="C118" s="29" t="str">
        <f ca="1">IFERROR(VLOOKUP($B118,'Org list'!$J$9:$K$636,2,0), "")</f>
        <v>Portsmouth</v>
      </c>
      <c r="D118" s="90" t="str">
        <f ca="1">IFERROR(IF((VLOOKUP($B118,'Nat Con &amp; Metrics Backsheet'!$A$7:$AC$156,D$9,FALSE))="","",(VLOOKUP($B118,'Nat Con &amp; Metrics Backsheet'!$A$7:$AC$156,D$9,FALSE))),"")</f>
        <v>On track to meet target</v>
      </c>
      <c r="E118" s="76" t="str">
        <f ca="1">IFERROR(IF((VLOOKUP($B118,'Nat Con &amp; Metrics Backsheet'!$A$7:$AC$156,E$9,FALSE))="","",(VLOOKUP($B118,'Nat Con &amp; Metrics Backsheet'!$A$7:$AC$156,E$9,FALSE))),"")</f>
        <v>Not on track to meet target</v>
      </c>
      <c r="F118" s="76" t="str">
        <f ca="1">IFERROR(IF((VLOOKUP($B118,'Nat Con &amp; Metrics Backsheet'!$A$7:$AC$156,F$9,FALSE))="","",(VLOOKUP($B118,'Nat Con &amp; Metrics Backsheet'!$A$7:$AC$156,F$9,FALSE))),"")</f>
        <v>On track to meet target</v>
      </c>
      <c r="G118" s="29" t="str">
        <f ca="1">IFERROR(IF((VLOOKUP($B118,'Nat Con &amp; Metrics Backsheet'!$A$7:$AC$156,G$9,FALSE))="","",(VLOOKUP($B118,'Nat Con &amp; Metrics Backsheet'!$A$7:$AC$156,G$9,FALSE))),"")</f>
        <v>On track to meet target</v>
      </c>
    </row>
    <row r="119" spans="1:7" ht="15" customHeight="1">
      <c r="A119" s="42">
        <v>97</v>
      </c>
      <c r="B119" s="34" t="str">
        <f t="shared" ca="1" si="6"/>
        <v>E06000038</v>
      </c>
      <c r="C119" s="29" t="str">
        <f ca="1">IFERROR(VLOOKUP($B119,'Org list'!$J$9:$K$636,2,0), "")</f>
        <v>Reading</v>
      </c>
      <c r="D119" s="90" t="str">
        <f ca="1">IFERROR(IF((VLOOKUP($B119,'Nat Con &amp; Metrics Backsheet'!$A$7:$AC$156,D$9,FALSE))="","",(VLOOKUP($B119,'Nat Con &amp; Metrics Backsheet'!$A$7:$AC$156,D$9,FALSE))),"")</f>
        <v>Not on track to meet target</v>
      </c>
      <c r="E119" s="76" t="str">
        <f ca="1">IFERROR(IF((VLOOKUP($B119,'Nat Con &amp; Metrics Backsheet'!$A$7:$AC$156,E$9,FALSE))="","",(VLOOKUP($B119,'Nat Con &amp; Metrics Backsheet'!$A$7:$AC$156,E$9,FALSE))),"")</f>
        <v>On track to meet target</v>
      </c>
      <c r="F119" s="76" t="str">
        <f ca="1">IFERROR(IF((VLOOKUP($B119,'Nat Con &amp; Metrics Backsheet'!$A$7:$AC$156,F$9,FALSE))="","",(VLOOKUP($B119,'Nat Con &amp; Metrics Backsheet'!$A$7:$AC$156,F$9,FALSE))),"")</f>
        <v>Not on track to meet target</v>
      </c>
      <c r="G119" s="29" t="str">
        <f ca="1">IFERROR(IF((VLOOKUP($B119,'Nat Con &amp; Metrics Backsheet'!$A$7:$AC$156,G$9,FALSE))="","",(VLOOKUP($B119,'Nat Con &amp; Metrics Backsheet'!$A$7:$AC$156,G$9,FALSE))),"")</f>
        <v>Not on track to meet target</v>
      </c>
    </row>
    <row r="120" spans="1:7" ht="15" customHeight="1">
      <c r="A120" s="42">
        <v>98</v>
      </c>
      <c r="B120" s="34" t="str">
        <f t="shared" ca="1" si="6"/>
        <v>E09000026</v>
      </c>
      <c r="C120" s="29" t="str">
        <f ca="1">IFERROR(VLOOKUP($B120,'Org list'!$J$9:$K$636,2,0), "")</f>
        <v>Redbridge</v>
      </c>
      <c r="D120" s="90" t="str">
        <f ca="1">IFERROR(IF((VLOOKUP($B120,'Nat Con &amp; Metrics Backsheet'!$A$7:$AC$156,D$9,FALSE))="","",(VLOOKUP($B120,'Nat Con &amp; Metrics Backsheet'!$A$7:$AC$156,D$9,FALSE))),"")</f>
        <v>On track to meet target</v>
      </c>
      <c r="E120" s="76" t="str">
        <f ca="1">IFERROR(IF((VLOOKUP($B120,'Nat Con &amp; Metrics Backsheet'!$A$7:$AC$156,E$9,FALSE))="","",(VLOOKUP($B120,'Nat Con &amp; Metrics Backsheet'!$A$7:$AC$156,E$9,FALSE))),"")</f>
        <v>On track to meet target</v>
      </c>
      <c r="F120" s="76" t="str">
        <f ca="1">IFERROR(IF((VLOOKUP($B120,'Nat Con &amp; Metrics Backsheet'!$A$7:$AC$156,F$9,FALSE))="","",(VLOOKUP($B120,'Nat Con &amp; Metrics Backsheet'!$A$7:$AC$156,F$9,FALSE))),"")</f>
        <v>On track to meet target</v>
      </c>
      <c r="G120" s="29" t="str">
        <f ca="1">IFERROR(IF((VLOOKUP($B120,'Nat Con &amp; Metrics Backsheet'!$A$7:$AC$156,G$9,FALSE))="","",(VLOOKUP($B120,'Nat Con &amp; Metrics Backsheet'!$A$7:$AC$156,G$9,FALSE))),"")</f>
        <v>On track to meet target</v>
      </c>
    </row>
    <row r="121" spans="1:7" ht="15" customHeight="1">
      <c r="A121" s="42">
        <v>99</v>
      </c>
      <c r="B121" s="34" t="str">
        <f t="shared" ca="1" si="6"/>
        <v>E06000003</v>
      </c>
      <c r="C121" s="29" t="str">
        <f ca="1">IFERROR(VLOOKUP($B121,'Org list'!$J$9:$K$636,2,0), "")</f>
        <v>Redcar and Cleveland</v>
      </c>
      <c r="D121" s="90" t="str">
        <f ca="1">IFERROR(IF((VLOOKUP($B121,'Nat Con &amp; Metrics Backsheet'!$A$7:$AC$156,D$9,FALSE))="","",(VLOOKUP($B121,'Nat Con &amp; Metrics Backsheet'!$A$7:$AC$156,D$9,FALSE))),"")</f>
        <v>On track to meet target</v>
      </c>
      <c r="E121" s="76" t="str">
        <f ca="1">IFERROR(IF((VLOOKUP($B121,'Nat Con &amp; Metrics Backsheet'!$A$7:$AC$156,E$9,FALSE))="","",(VLOOKUP($B121,'Nat Con &amp; Metrics Backsheet'!$A$7:$AC$156,E$9,FALSE))),"")</f>
        <v>Not on track to meet target</v>
      </c>
      <c r="F121" s="76" t="str">
        <f ca="1">IFERROR(IF((VLOOKUP($B121,'Nat Con &amp; Metrics Backsheet'!$A$7:$AC$156,F$9,FALSE))="","",(VLOOKUP($B121,'Nat Con &amp; Metrics Backsheet'!$A$7:$AC$156,F$9,FALSE))),"")</f>
        <v>Not on track to meet target</v>
      </c>
      <c r="G121" s="29" t="str">
        <f ca="1">IFERROR(IF((VLOOKUP($B121,'Nat Con &amp; Metrics Backsheet'!$A$7:$AC$156,G$9,FALSE))="","",(VLOOKUP($B121,'Nat Con &amp; Metrics Backsheet'!$A$7:$AC$156,G$9,FALSE))),"")</f>
        <v>On track to meet target</v>
      </c>
    </row>
    <row r="122" spans="1:7" ht="15" customHeight="1">
      <c r="A122" s="42">
        <v>100</v>
      </c>
      <c r="B122" s="34" t="str">
        <f t="shared" ca="1" si="6"/>
        <v>E09000027</v>
      </c>
      <c r="C122" s="29" t="str">
        <f ca="1">IFERROR(VLOOKUP($B122,'Org list'!$J$9:$K$636,2,0), "")</f>
        <v>Richmond upon Thames</v>
      </c>
      <c r="D122" s="90" t="str">
        <f ca="1">IFERROR(IF((VLOOKUP($B122,'Nat Con &amp; Metrics Backsheet'!$A$7:$AC$156,D$9,FALSE))="","",(VLOOKUP($B122,'Nat Con &amp; Metrics Backsheet'!$A$7:$AC$156,D$9,FALSE))),"")</f>
        <v>On track to meet target</v>
      </c>
      <c r="E122" s="76" t="str">
        <f ca="1">IFERROR(IF((VLOOKUP($B122,'Nat Con &amp; Metrics Backsheet'!$A$7:$AC$156,E$9,FALSE))="","",(VLOOKUP($B122,'Nat Con &amp; Metrics Backsheet'!$A$7:$AC$156,E$9,FALSE))),"")</f>
        <v>On track to meet target</v>
      </c>
      <c r="F122" s="76" t="str">
        <f ca="1">IFERROR(IF((VLOOKUP($B122,'Nat Con &amp; Metrics Backsheet'!$A$7:$AC$156,F$9,FALSE))="","",(VLOOKUP($B122,'Nat Con &amp; Metrics Backsheet'!$A$7:$AC$156,F$9,FALSE))),"")</f>
        <v>Data not available to assess progress</v>
      </c>
      <c r="G122" s="29" t="str">
        <f ca="1">IFERROR(IF((VLOOKUP($B122,'Nat Con &amp; Metrics Backsheet'!$A$7:$AC$156,G$9,FALSE))="","",(VLOOKUP($B122,'Nat Con &amp; Metrics Backsheet'!$A$7:$AC$156,G$9,FALSE))),"")</f>
        <v>On track to meet target</v>
      </c>
    </row>
    <row r="123" spans="1:7" ht="15" customHeight="1">
      <c r="A123" s="42">
        <v>101</v>
      </c>
      <c r="B123" s="34" t="str">
        <f t="shared" ca="1" si="6"/>
        <v>E08000005</v>
      </c>
      <c r="C123" s="29" t="str">
        <f ca="1">IFERROR(VLOOKUP($B123,'Org list'!$J$9:$K$636,2,0), "")</f>
        <v>Rochdale</v>
      </c>
      <c r="D123" s="90" t="str">
        <f ca="1">IFERROR(IF((VLOOKUP($B123,'Nat Con &amp; Metrics Backsheet'!$A$7:$AC$156,D$9,FALSE))="","",(VLOOKUP($B123,'Nat Con &amp; Metrics Backsheet'!$A$7:$AC$156,D$9,FALSE))),"")</f>
        <v>Not on track to meet target</v>
      </c>
      <c r="E123" s="76" t="str">
        <f ca="1">IFERROR(IF((VLOOKUP($B123,'Nat Con &amp; Metrics Backsheet'!$A$7:$AC$156,E$9,FALSE))="","",(VLOOKUP($B123,'Nat Con &amp; Metrics Backsheet'!$A$7:$AC$156,E$9,FALSE))),"")</f>
        <v>On track to meet target</v>
      </c>
      <c r="F123" s="76" t="str">
        <f ca="1">IFERROR(IF((VLOOKUP($B123,'Nat Con &amp; Metrics Backsheet'!$A$7:$AC$156,F$9,FALSE))="","",(VLOOKUP($B123,'Nat Con &amp; Metrics Backsheet'!$A$7:$AC$156,F$9,FALSE))),"")</f>
        <v>On track to meet target</v>
      </c>
      <c r="G123" s="29" t="str">
        <f ca="1">IFERROR(IF((VLOOKUP($B123,'Nat Con &amp; Metrics Backsheet'!$A$7:$AC$156,G$9,FALSE))="","",(VLOOKUP($B123,'Nat Con &amp; Metrics Backsheet'!$A$7:$AC$156,G$9,FALSE))),"")</f>
        <v>On track to meet target</v>
      </c>
    </row>
    <row r="124" spans="1:7" ht="15" customHeight="1">
      <c r="A124" s="42">
        <v>102</v>
      </c>
      <c r="B124" s="34" t="str">
        <f t="shared" ca="1" si="6"/>
        <v>E08000018</v>
      </c>
      <c r="C124" s="29" t="str">
        <f ca="1">IFERROR(VLOOKUP($B124,'Org list'!$J$9:$K$636,2,0), "")</f>
        <v>Rotherham</v>
      </c>
      <c r="D124" s="90" t="str">
        <f ca="1">IFERROR(IF((VLOOKUP($B124,'Nat Con &amp; Metrics Backsheet'!$A$7:$AC$156,D$9,FALSE))="","",(VLOOKUP($B124,'Nat Con &amp; Metrics Backsheet'!$A$7:$AC$156,D$9,FALSE))),"")</f>
        <v>Not on track to meet target</v>
      </c>
      <c r="E124" s="76" t="str">
        <f ca="1">IFERROR(IF((VLOOKUP($B124,'Nat Con &amp; Metrics Backsheet'!$A$7:$AC$156,E$9,FALSE))="","",(VLOOKUP($B124,'Nat Con &amp; Metrics Backsheet'!$A$7:$AC$156,E$9,FALSE))),"")</f>
        <v>On track to meet target</v>
      </c>
      <c r="F124" s="76" t="str">
        <f ca="1">IFERROR(IF((VLOOKUP($B124,'Nat Con &amp; Metrics Backsheet'!$A$7:$AC$156,F$9,FALSE))="","",(VLOOKUP($B124,'Nat Con &amp; Metrics Backsheet'!$A$7:$AC$156,F$9,FALSE))),"")</f>
        <v>Data not available to assess progress</v>
      </c>
      <c r="G124" s="29" t="str">
        <f ca="1">IFERROR(IF((VLOOKUP($B124,'Nat Con &amp; Metrics Backsheet'!$A$7:$AC$156,G$9,FALSE))="","",(VLOOKUP($B124,'Nat Con &amp; Metrics Backsheet'!$A$7:$AC$156,G$9,FALSE))),"")</f>
        <v>On track to meet target</v>
      </c>
    </row>
    <row r="125" spans="1:7" ht="15" customHeight="1">
      <c r="A125" s="42">
        <v>103</v>
      </c>
      <c r="B125" s="34" t="str">
        <f t="shared" ca="1" si="6"/>
        <v>E06000017</v>
      </c>
      <c r="C125" s="29" t="str">
        <f ca="1">IFERROR(VLOOKUP($B125,'Org list'!$J$9:$K$636,2,0), "")</f>
        <v>Rutland</v>
      </c>
      <c r="D125" s="90" t="str">
        <f ca="1">IFERROR(IF((VLOOKUP($B125,'Nat Con &amp; Metrics Backsheet'!$A$7:$AC$156,D$9,FALSE))="","",(VLOOKUP($B125,'Nat Con &amp; Metrics Backsheet'!$A$7:$AC$156,D$9,FALSE))),"")</f>
        <v>On track to meet target</v>
      </c>
      <c r="E125" s="76" t="str">
        <f ca="1">IFERROR(IF((VLOOKUP($B125,'Nat Con &amp; Metrics Backsheet'!$A$7:$AC$156,E$9,FALSE))="","",(VLOOKUP($B125,'Nat Con &amp; Metrics Backsheet'!$A$7:$AC$156,E$9,FALSE))),"")</f>
        <v>On track to meet target</v>
      </c>
      <c r="F125" s="76" t="str">
        <f ca="1">IFERROR(IF((VLOOKUP($B125,'Nat Con &amp; Metrics Backsheet'!$A$7:$AC$156,F$9,FALSE))="","",(VLOOKUP($B125,'Nat Con &amp; Metrics Backsheet'!$A$7:$AC$156,F$9,FALSE))),"")</f>
        <v>On track to meet target</v>
      </c>
      <c r="G125" s="29" t="str">
        <f ca="1">IFERROR(IF((VLOOKUP($B125,'Nat Con &amp; Metrics Backsheet'!$A$7:$AC$156,G$9,FALSE))="","",(VLOOKUP($B125,'Nat Con &amp; Metrics Backsheet'!$A$7:$AC$156,G$9,FALSE))),"")</f>
        <v>On track to meet target</v>
      </c>
    </row>
    <row r="126" spans="1:7" ht="15" customHeight="1">
      <c r="A126" s="42">
        <v>104</v>
      </c>
      <c r="B126" s="34" t="str">
        <f t="shared" ca="1" si="6"/>
        <v>E08000006</v>
      </c>
      <c r="C126" s="29" t="str">
        <f ca="1">IFERROR(VLOOKUP($B126,'Org list'!$J$9:$K$636,2,0), "")</f>
        <v>Salford</v>
      </c>
      <c r="D126" s="90" t="str">
        <f ca="1">IFERROR(IF((VLOOKUP($B126,'Nat Con &amp; Metrics Backsheet'!$A$7:$AC$156,D$9,FALSE))="","",(VLOOKUP($B126,'Nat Con &amp; Metrics Backsheet'!$A$7:$AC$156,D$9,FALSE))),"")</f>
        <v>Not on track to meet target</v>
      </c>
      <c r="E126" s="76" t="str">
        <f ca="1">IFERROR(IF((VLOOKUP($B126,'Nat Con &amp; Metrics Backsheet'!$A$7:$AC$156,E$9,FALSE))="","",(VLOOKUP($B126,'Nat Con &amp; Metrics Backsheet'!$A$7:$AC$156,E$9,FALSE))),"")</f>
        <v>On track to meet target</v>
      </c>
      <c r="F126" s="76" t="str">
        <f ca="1">IFERROR(IF((VLOOKUP($B126,'Nat Con &amp; Metrics Backsheet'!$A$7:$AC$156,F$9,FALSE))="","",(VLOOKUP($B126,'Nat Con &amp; Metrics Backsheet'!$A$7:$AC$156,F$9,FALSE))),"")</f>
        <v>Not on track to meet target</v>
      </c>
      <c r="G126" s="29" t="str">
        <f ca="1">IFERROR(IF((VLOOKUP($B126,'Nat Con &amp; Metrics Backsheet'!$A$7:$AC$156,G$9,FALSE))="","",(VLOOKUP($B126,'Nat Con &amp; Metrics Backsheet'!$A$7:$AC$156,G$9,FALSE))),"")</f>
        <v>On track to meet target</v>
      </c>
    </row>
    <row r="127" spans="1:7" ht="15" customHeight="1">
      <c r="A127" s="42">
        <v>105</v>
      </c>
      <c r="B127" s="34" t="str">
        <f t="shared" ca="1" si="6"/>
        <v>E08000028</v>
      </c>
      <c r="C127" s="29" t="str">
        <f ca="1">IFERROR(VLOOKUP($B127,'Org list'!$J$9:$K$636,2,0), "")</f>
        <v>Sandwell</v>
      </c>
      <c r="D127" s="90" t="str">
        <f ca="1">IFERROR(IF((VLOOKUP($B127,'Nat Con &amp; Metrics Backsheet'!$A$7:$AC$156,D$9,FALSE))="","",(VLOOKUP($B127,'Nat Con &amp; Metrics Backsheet'!$A$7:$AC$156,D$9,FALSE))),"")</f>
        <v>On track to meet target</v>
      </c>
      <c r="E127" s="76" t="str">
        <f ca="1">IFERROR(IF((VLOOKUP($B127,'Nat Con &amp; Metrics Backsheet'!$A$7:$AC$156,E$9,FALSE))="","",(VLOOKUP($B127,'Nat Con &amp; Metrics Backsheet'!$A$7:$AC$156,E$9,FALSE))),"")</f>
        <v>Data not available to assess progress</v>
      </c>
      <c r="F127" s="76" t="str">
        <f ca="1">IFERROR(IF((VLOOKUP($B127,'Nat Con &amp; Metrics Backsheet'!$A$7:$AC$156,F$9,FALSE))="","",(VLOOKUP($B127,'Nat Con &amp; Metrics Backsheet'!$A$7:$AC$156,F$9,FALSE))),"")</f>
        <v>Not on track to meet target</v>
      </c>
      <c r="G127" s="29" t="str">
        <f ca="1">IFERROR(IF((VLOOKUP($B127,'Nat Con &amp; Metrics Backsheet'!$A$7:$AC$156,G$9,FALSE))="","",(VLOOKUP($B127,'Nat Con &amp; Metrics Backsheet'!$A$7:$AC$156,G$9,FALSE))),"")</f>
        <v>On track to meet target</v>
      </c>
    </row>
    <row r="128" spans="1:7" ht="15" customHeight="1">
      <c r="A128" s="42">
        <v>106</v>
      </c>
      <c r="B128" s="34" t="str">
        <f t="shared" ca="1" si="6"/>
        <v>E08000014</v>
      </c>
      <c r="C128" s="29" t="str">
        <f ca="1">IFERROR(VLOOKUP($B128,'Org list'!$J$9:$K$636,2,0), "")</f>
        <v>Sefton</v>
      </c>
      <c r="D128" s="90" t="str">
        <f ca="1">IFERROR(IF((VLOOKUP($B128,'Nat Con &amp; Metrics Backsheet'!$A$7:$AC$156,D$9,FALSE))="","",(VLOOKUP($B128,'Nat Con &amp; Metrics Backsheet'!$A$7:$AC$156,D$9,FALSE))),"")</f>
        <v>Not on track to meet target</v>
      </c>
      <c r="E128" s="76" t="str">
        <f ca="1">IFERROR(IF((VLOOKUP($B128,'Nat Con &amp; Metrics Backsheet'!$A$7:$AC$156,E$9,FALSE))="","",(VLOOKUP($B128,'Nat Con &amp; Metrics Backsheet'!$A$7:$AC$156,E$9,FALSE))),"")</f>
        <v>On track to meet target</v>
      </c>
      <c r="F128" s="76" t="str">
        <f ca="1">IFERROR(IF((VLOOKUP($B128,'Nat Con &amp; Metrics Backsheet'!$A$7:$AC$156,F$9,FALSE))="","",(VLOOKUP($B128,'Nat Con &amp; Metrics Backsheet'!$A$7:$AC$156,F$9,FALSE))),"")</f>
        <v>On track to meet target</v>
      </c>
      <c r="G128" s="29" t="str">
        <f ca="1">IFERROR(IF((VLOOKUP($B128,'Nat Con &amp; Metrics Backsheet'!$A$7:$AC$156,G$9,FALSE))="","",(VLOOKUP($B128,'Nat Con &amp; Metrics Backsheet'!$A$7:$AC$156,G$9,FALSE))),"")</f>
        <v>Not on track to meet target</v>
      </c>
    </row>
    <row r="129" spans="1:7" ht="15" customHeight="1">
      <c r="A129" s="42">
        <v>107</v>
      </c>
      <c r="B129" s="34" t="str">
        <f t="shared" ca="1" si="6"/>
        <v>E08000019</v>
      </c>
      <c r="C129" s="29" t="str">
        <f ca="1">IFERROR(VLOOKUP($B129,'Org list'!$J$9:$K$636,2,0), "")</f>
        <v>Sheffield</v>
      </c>
      <c r="D129" s="90" t="str">
        <f ca="1">IFERROR(IF((VLOOKUP($B129,'Nat Con &amp; Metrics Backsheet'!$A$7:$AC$156,D$9,FALSE))="","",(VLOOKUP($B129,'Nat Con &amp; Metrics Backsheet'!$A$7:$AC$156,D$9,FALSE))),"")</f>
        <v>Not on track to meet target</v>
      </c>
      <c r="E129" s="76" t="str">
        <f ca="1">IFERROR(IF((VLOOKUP($B129,'Nat Con &amp; Metrics Backsheet'!$A$7:$AC$156,E$9,FALSE))="","",(VLOOKUP($B129,'Nat Con &amp; Metrics Backsheet'!$A$7:$AC$156,E$9,FALSE))),"")</f>
        <v>On track to meet target</v>
      </c>
      <c r="F129" s="76" t="str">
        <f ca="1">IFERROR(IF((VLOOKUP($B129,'Nat Con &amp; Metrics Backsheet'!$A$7:$AC$156,F$9,FALSE))="","",(VLOOKUP($B129,'Nat Con &amp; Metrics Backsheet'!$A$7:$AC$156,F$9,FALSE))),"")</f>
        <v>On track to meet target</v>
      </c>
      <c r="G129" s="29" t="str">
        <f ca="1">IFERROR(IF((VLOOKUP($B129,'Nat Con &amp; Metrics Backsheet'!$A$7:$AC$156,G$9,FALSE))="","",(VLOOKUP($B129,'Nat Con &amp; Metrics Backsheet'!$A$7:$AC$156,G$9,FALSE))),"")</f>
        <v>Not on track to meet target</v>
      </c>
    </row>
    <row r="130" spans="1:7" ht="15" customHeight="1">
      <c r="A130" s="42">
        <v>108</v>
      </c>
      <c r="B130" s="34" t="str">
        <f t="shared" ca="1" si="6"/>
        <v>E06000051</v>
      </c>
      <c r="C130" s="29" t="str">
        <f ca="1">IFERROR(VLOOKUP($B130,'Org list'!$J$9:$K$636,2,0), "")</f>
        <v>Shropshire</v>
      </c>
      <c r="D130" s="90" t="str">
        <f ca="1">IFERROR(IF((VLOOKUP($B130,'Nat Con &amp; Metrics Backsheet'!$A$7:$AC$156,D$9,FALSE))="","",(VLOOKUP($B130,'Nat Con &amp; Metrics Backsheet'!$A$7:$AC$156,D$9,FALSE))),"")</f>
        <v>On track to meet target</v>
      </c>
      <c r="E130" s="76" t="str">
        <f ca="1">IFERROR(IF((VLOOKUP($B130,'Nat Con &amp; Metrics Backsheet'!$A$7:$AC$156,E$9,FALSE))="","",(VLOOKUP($B130,'Nat Con &amp; Metrics Backsheet'!$A$7:$AC$156,E$9,FALSE))),"")</f>
        <v>On track to meet target</v>
      </c>
      <c r="F130" s="76" t="str">
        <f ca="1">IFERROR(IF((VLOOKUP($B130,'Nat Con &amp; Metrics Backsheet'!$A$7:$AC$156,F$9,FALSE))="","",(VLOOKUP($B130,'Nat Con &amp; Metrics Backsheet'!$A$7:$AC$156,F$9,FALSE))),"")</f>
        <v>Not on track to meet target</v>
      </c>
      <c r="G130" s="29" t="str">
        <f ca="1">IFERROR(IF((VLOOKUP($B130,'Nat Con &amp; Metrics Backsheet'!$A$7:$AC$156,G$9,FALSE))="","",(VLOOKUP($B130,'Nat Con &amp; Metrics Backsheet'!$A$7:$AC$156,G$9,FALSE))),"")</f>
        <v>On track to meet target</v>
      </c>
    </row>
    <row r="131" spans="1:7" ht="15" customHeight="1">
      <c r="A131" s="42">
        <v>109</v>
      </c>
      <c r="B131" s="34" t="str">
        <f t="shared" ca="1" si="6"/>
        <v>E06000039</v>
      </c>
      <c r="C131" s="29" t="str">
        <f ca="1">IFERROR(VLOOKUP($B131,'Org list'!$J$9:$K$636,2,0), "")</f>
        <v>Slough</v>
      </c>
      <c r="D131" s="90" t="str">
        <f ca="1">IFERROR(IF((VLOOKUP($B131,'Nat Con &amp; Metrics Backsheet'!$A$7:$AC$156,D$9,FALSE))="","",(VLOOKUP($B131,'Nat Con &amp; Metrics Backsheet'!$A$7:$AC$156,D$9,FALSE))),"")</f>
        <v>On track to meet target</v>
      </c>
      <c r="E131" s="76" t="str">
        <f ca="1">IFERROR(IF((VLOOKUP($B131,'Nat Con &amp; Metrics Backsheet'!$A$7:$AC$156,E$9,FALSE))="","",(VLOOKUP($B131,'Nat Con &amp; Metrics Backsheet'!$A$7:$AC$156,E$9,FALSE))),"")</f>
        <v>Data not available to assess progress</v>
      </c>
      <c r="F131" s="76" t="str">
        <f ca="1">IFERROR(IF((VLOOKUP($B131,'Nat Con &amp; Metrics Backsheet'!$A$7:$AC$156,F$9,FALSE))="","",(VLOOKUP($B131,'Nat Con &amp; Metrics Backsheet'!$A$7:$AC$156,F$9,FALSE))),"")</f>
        <v>Data not available to assess progress</v>
      </c>
      <c r="G131" s="29" t="str">
        <f ca="1">IFERROR(IF((VLOOKUP($B131,'Nat Con &amp; Metrics Backsheet'!$A$7:$AC$156,G$9,FALSE))="","",(VLOOKUP($B131,'Nat Con &amp; Metrics Backsheet'!$A$7:$AC$156,G$9,FALSE))),"")</f>
        <v>On track to meet target</v>
      </c>
    </row>
    <row r="132" spans="1:7" ht="15" customHeight="1">
      <c r="A132" s="42">
        <v>110</v>
      </c>
      <c r="B132" s="34" t="str">
        <f t="shared" ca="1" si="6"/>
        <v>E08000029</v>
      </c>
      <c r="C132" s="29" t="str">
        <f ca="1">IFERROR(VLOOKUP($B132,'Org list'!$J$9:$K$636,2,0), "")</f>
        <v>Solihull</v>
      </c>
      <c r="D132" s="90" t="str">
        <f ca="1">IFERROR(IF((VLOOKUP($B132,'Nat Con &amp; Metrics Backsheet'!$A$7:$AC$156,D$9,FALSE))="","",(VLOOKUP($B132,'Nat Con &amp; Metrics Backsheet'!$A$7:$AC$156,D$9,FALSE))),"")</f>
        <v>On track to meet target</v>
      </c>
      <c r="E132" s="76" t="str">
        <f ca="1">IFERROR(IF((VLOOKUP($B132,'Nat Con &amp; Metrics Backsheet'!$A$7:$AC$156,E$9,FALSE))="","",(VLOOKUP($B132,'Nat Con &amp; Metrics Backsheet'!$A$7:$AC$156,E$9,FALSE))),"")</f>
        <v>On track to meet target</v>
      </c>
      <c r="F132" s="76" t="str">
        <f ca="1">IFERROR(IF((VLOOKUP($B132,'Nat Con &amp; Metrics Backsheet'!$A$7:$AC$156,F$9,FALSE))="","",(VLOOKUP($B132,'Nat Con &amp; Metrics Backsheet'!$A$7:$AC$156,F$9,FALSE))),"")</f>
        <v>Not on track to meet target</v>
      </c>
      <c r="G132" s="29" t="str">
        <f ca="1">IFERROR(IF((VLOOKUP($B132,'Nat Con &amp; Metrics Backsheet'!$A$7:$AC$156,G$9,FALSE))="","",(VLOOKUP($B132,'Nat Con &amp; Metrics Backsheet'!$A$7:$AC$156,G$9,FALSE))),"")</f>
        <v>On track to meet target</v>
      </c>
    </row>
    <row r="133" spans="1:7" ht="15" customHeight="1">
      <c r="A133" s="42">
        <v>111</v>
      </c>
      <c r="B133" s="34" t="str">
        <f t="shared" ca="1" si="6"/>
        <v>E10000027</v>
      </c>
      <c r="C133" s="29" t="str">
        <f ca="1">IFERROR(VLOOKUP($B133,'Org list'!$J$9:$K$636,2,0), "")</f>
        <v>Somerset</v>
      </c>
      <c r="D133" s="90" t="str">
        <f ca="1">IFERROR(IF((VLOOKUP($B133,'Nat Con &amp; Metrics Backsheet'!$A$7:$AC$156,D$9,FALSE))="","",(VLOOKUP($B133,'Nat Con &amp; Metrics Backsheet'!$A$7:$AC$156,D$9,FALSE))),"")</f>
        <v>Not on track to meet target</v>
      </c>
      <c r="E133" s="76" t="str">
        <f ca="1">IFERROR(IF((VLOOKUP($B133,'Nat Con &amp; Metrics Backsheet'!$A$7:$AC$156,E$9,FALSE))="","",(VLOOKUP($B133,'Nat Con &amp; Metrics Backsheet'!$A$7:$AC$156,E$9,FALSE))),"")</f>
        <v>Not on track to meet target</v>
      </c>
      <c r="F133" s="76" t="str">
        <f ca="1">IFERROR(IF((VLOOKUP($B133,'Nat Con &amp; Metrics Backsheet'!$A$7:$AC$156,F$9,FALSE))="","",(VLOOKUP($B133,'Nat Con &amp; Metrics Backsheet'!$A$7:$AC$156,F$9,FALSE))),"")</f>
        <v>On track to meet target</v>
      </c>
      <c r="G133" s="29" t="str">
        <f ca="1">IFERROR(IF((VLOOKUP($B133,'Nat Con &amp; Metrics Backsheet'!$A$7:$AC$156,G$9,FALSE))="","",(VLOOKUP($B133,'Nat Con &amp; Metrics Backsheet'!$A$7:$AC$156,G$9,FALSE))),"")</f>
        <v>On track to meet target</v>
      </c>
    </row>
    <row r="134" spans="1:7" ht="15" customHeight="1">
      <c r="A134" s="42">
        <v>112</v>
      </c>
      <c r="B134" s="34" t="str">
        <f t="shared" ca="1" si="6"/>
        <v>E06000025</v>
      </c>
      <c r="C134" s="29" t="str">
        <f ca="1">IFERROR(VLOOKUP($B134,'Org list'!$J$9:$K$636,2,0), "")</f>
        <v>South Gloucestershire</v>
      </c>
      <c r="D134" s="90" t="str">
        <f ca="1">IFERROR(IF((VLOOKUP($B134,'Nat Con &amp; Metrics Backsheet'!$A$7:$AC$156,D$9,FALSE))="","",(VLOOKUP($B134,'Nat Con &amp; Metrics Backsheet'!$A$7:$AC$156,D$9,FALSE))),"")</f>
        <v>On track to meet target</v>
      </c>
      <c r="E134" s="76" t="str">
        <f ca="1">IFERROR(IF((VLOOKUP($B134,'Nat Con &amp; Metrics Backsheet'!$A$7:$AC$156,E$9,FALSE))="","",(VLOOKUP($B134,'Nat Con &amp; Metrics Backsheet'!$A$7:$AC$156,E$9,FALSE))),"")</f>
        <v>On track to meet target</v>
      </c>
      <c r="F134" s="76" t="str">
        <f ca="1">IFERROR(IF((VLOOKUP($B134,'Nat Con &amp; Metrics Backsheet'!$A$7:$AC$156,F$9,FALSE))="","",(VLOOKUP($B134,'Nat Con &amp; Metrics Backsheet'!$A$7:$AC$156,F$9,FALSE))),"")</f>
        <v>On track to meet target</v>
      </c>
      <c r="G134" s="29" t="str">
        <f ca="1">IFERROR(IF((VLOOKUP($B134,'Nat Con &amp; Metrics Backsheet'!$A$7:$AC$156,G$9,FALSE))="","",(VLOOKUP($B134,'Nat Con &amp; Metrics Backsheet'!$A$7:$AC$156,G$9,FALSE))),"")</f>
        <v>Not on track to meet target</v>
      </c>
    </row>
    <row r="135" spans="1:7" ht="15" customHeight="1">
      <c r="A135" s="42">
        <v>113</v>
      </c>
      <c r="B135" s="34" t="str">
        <f t="shared" ca="1" si="6"/>
        <v>E08000023</v>
      </c>
      <c r="C135" s="29" t="str">
        <f ca="1">IFERROR(VLOOKUP($B135,'Org list'!$J$9:$K$636,2,0), "")</f>
        <v>South Tyneside</v>
      </c>
      <c r="D135" s="90" t="str">
        <f ca="1">IFERROR(IF((VLOOKUP($B135,'Nat Con &amp; Metrics Backsheet'!$A$7:$AC$156,D$9,FALSE))="","",(VLOOKUP($B135,'Nat Con &amp; Metrics Backsheet'!$A$7:$AC$156,D$9,FALSE))),"")</f>
        <v>On track to meet target</v>
      </c>
      <c r="E135" s="76" t="str">
        <f ca="1">IFERROR(IF((VLOOKUP($B135,'Nat Con &amp; Metrics Backsheet'!$A$7:$AC$156,E$9,FALSE))="","",(VLOOKUP($B135,'Nat Con &amp; Metrics Backsheet'!$A$7:$AC$156,E$9,FALSE))),"")</f>
        <v>On track to meet target</v>
      </c>
      <c r="F135" s="76" t="str">
        <f ca="1">IFERROR(IF((VLOOKUP($B135,'Nat Con &amp; Metrics Backsheet'!$A$7:$AC$156,F$9,FALSE))="","",(VLOOKUP($B135,'Nat Con &amp; Metrics Backsheet'!$A$7:$AC$156,F$9,FALSE))),"")</f>
        <v>On track to meet target</v>
      </c>
      <c r="G135" s="29" t="str">
        <f ca="1">IFERROR(IF((VLOOKUP($B135,'Nat Con &amp; Metrics Backsheet'!$A$7:$AC$156,G$9,FALSE))="","",(VLOOKUP($B135,'Nat Con &amp; Metrics Backsheet'!$A$7:$AC$156,G$9,FALSE))),"")</f>
        <v>On track to meet target</v>
      </c>
    </row>
    <row r="136" spans="1:7" ht="15" customHeight="1">
      <c r="A136" s="42">
        <v>114</v>
      </c>
      <c r="B136" s="34" t="str">
        <f t="shared" ca="1" si="6"/>
        <v>E06000045</v>
      </c>
      <c r="C136" s="29" t="str">
        <f ca="1">IFERROR(VLOOKUP($B136,'Org list'!$J$9:$K$636,2,0), "")</f>
        <v>Southampton</v>
      </c>
      <c r="D136" s="90" t="str">
        <f ca="1">IFERROR(IF((VLOOKUP($B136,'Nat Con &amp; Metrics Backsheet'!$A$7:$AC$156,D$9,FALSE))="","",(VLOOKUP($B136,'Nat Con &amp; Metrics Backsheet'!$A$7:$AC$156,D$9,FALSE))),"")</f>
        <v>On track to meet target</v>
      </c>
      <c r="E136" s="76" t="str">
        <f ca="1">IFERROR(IF((VLOOKUP($B136,'Nat Con &amp; Metrics Backsheet'!$A$7:$AC$156,E$9,FALSE))="","",(VLOOKUP($B136,'Nat Con &amp; Metrics Backsheet'!$A$7:$AC$156,E$9,FALSE))),"")</f>
        <v>On track to meet target</v>
      </c>
      <c r="F136" s="76" t="str">
        <f ca="1">IFERROR(IF((VLOOKUP($B136,'Nat Con &amp; Metrics Backsheet'!$A$7:$AC$156,F$9,FALSE))="","",(VLOOKUP($B136,'Nat Con &amp; Metrics Backsheet'!$A$7:$AC$156,F$9,FALSE))),"")</f>
        <v>On track to meet target</v>
      </c>
      <c r="G136" s="29" t="str">
        <f ca="1">IFERROR(IF((VLOOKUP($B136,'Nat Con &amp; Metrics Backsheet'!$A$7:$AC$156,G$9,FALSE))="","",(VLOOKUP($B136,'Nat Con &amp; Metrics Backsheet'!$A$7:$AC$156,G$9,FALSE))),"")</f>
        <v>Not on track to meet target</v>
      </c>
    </row>
    <row r="137" spans="1:7" ht="15" customHeight="1">
      <c r="A137" s="42">
        <v>115</v>
      </c>
      <c r="B137" s="34" t="str">
        <f t="shared" ca="1" si="6"/>
        <v>E06000033</v>
      </c>
      <c r="C137" s="29" t="str">
        <f ca="1">IFERROR(VLOOKUP($B137,'Org list'!$J$9:$K$636,2,0), "")</f>
        <v>Southend-on-Sea</v>
      </c>
      <c r="D137" s="90" t="str">
        <f ca="1">IFERROR(IF((VLOOKUP($B137,'Nat Con &amp; Metrics Backsheet'!$A$7:$AC$156,D$9,FALSE))="","",(VLOOKUP($B137,'Nat Con &amp; Metrics Backsheet'!$A$7:$AC$156,D$9,FALSE))),"")</f>
        <v>On track to meet target</v>
      </c>
      <c r="E137" s="76" t="str">
        <f ca="1">IFERROR(IF((VLOOKUP($B137,'Nat Con &amp; Metrics Backsheet'!$A$7:$AC$156,E$9,FALSE))="","",(VLOOKUP($B137,'Nat Con &amp; Metrics Backsheet'!$A$7:$AC$156,E$9,FALSE))),"")</f>
        <v>On track to meet target</v>
      </c>
      <c r="F137" s="76" t="str">
        <f ca="1">IFERROR(IF((VLOOKUP($B137,'Nat Con &amp; Metrics Backsheet'!$A$7:$AC$156,F$9,FALSE))="","",(VLOOKUP($B137,'Nat Con &amp; Metrics Backsheet'!$A$7:$AC$156,F$9,FALSE))),"")</f>
        <v>On track to meet target</v>
      </c>
      <c r="G137" s="29" t="str">
        <f ca="1">IFERROR(IF((VLOOKUP($B137,'Nat Con &amp; Metrics Backsheet'!$A$7:$AC$156,G$9,FALSE))="","",(VLOOKUP($B137,'Nat Con &amp; Metrics Backsheet'!$A$7:$AC$156,G$9,FALSE))),"")</f>
        <v>On track to meet target</v>
      </c>
    </row>
    <row r="138" spans="1:7" ht="15" customHeight="1">
      <c r="A138" s="42">
        <v>116</v>
      </c>
      <c r="B138" s="34" t="str">
        <f t="shared" ca="1" si="6"/>
        <v>E09000028</v>
      </c>
      <c r="C138" s="29" t="str">
        <f ca="1">IFERROR(VLOOKUP($B138,'Org list'!$J$9:$K$636,2,0), "")</f>
        <v>Southwark</v>
      </c>
      <c r="D138" s="90" t="str">
        <f ca="1">IFERROR(IF((VLOOKUP($B138,'Nat Con &amp; Metrics Backsheet'!$A$7:$AC$156,D$9,FALSE))="","",(VLOOKUP($B138,'Nat Con &amp; Metrics Backsheet'!$A$7:$AC$156,D$9,FALSE))),"")</f>
        <v>Not on track to meet target</v>
      </c>
      <c r="E138" s="76" t="str">
        <f ca="1">IFERROR(IF((VLOOKUP($B138,'Nat Con &amp; Metrics Backsheet'!$A$7:$AC$156,E$9,FALSE))="","",(VLOOKUP($B138,'Nat Con &amp; Metrics Backsheet'!$A$7:$AC$156,E$9,FALSE))),"")</f>
        <v>Not on track to meet target</v>
      </c>
      <c r="F138" s="76" t="str">
        <f ca="1">IFERROR(IF((VLOOKUP($B138,'Nat Con &amp; Metrics Backsheet'!$A$7:$AC$156,F$9,FALSE))="","",(VLOOKUP($B138,'Nat Con &amp; Metrics Backsheet'!$A$7:$AC$156,F$9,FALSE))),"")</f>
        <v>Not on track to meet target</v>
      </c>
      <c r="G138" s="29" t="str">
        <f ca="1">IFERROR(IF((VLOOKUP($B138,'Nat Con &amp; Metrics Backsheet'!$A$7:$AC$156,G$9,FALSE))="","",(VLOOKUP($B138,'Nat Con &amp; Metrics Backsheet'!$A$7:$AC$156,G$9,FALSE))),"")</f>
        <v>On track to meet target</v>
      </c>
    </row>
    <row r="139" spans="1:7" ht="15" customHeight="1">
      <c r="A139" s="42">
        <v>117</v>
      </c>
      <c r="B139" s="34" t="str">
        <f t="shared" ca="1" si="6"/>
        <v>E08000013</v>
      </c>
      <c r="C139" s="29" t="str">
        <f ca="1">IFERROR(VLOOKUP($B139,'Org list'!$J$9:$K$636,2,0), "")</f>
        <v>St. Helens</v>
      </c>
      <c r="D139" s="90" t="str">
        <f ca="1">IFERROR(IF((VLOOKUP($B139,'Nat Con &amp; Metrics Backsheet'!$A$7:$AC$156,D$9,FALSE))="","",(VLOOKUP($B139,'Nat Con &amp; Metrics Backsheet'!$A$7:$AC$156,D$9,FALSE))),"")</f>
        <v>Not on track to meet target</v>
      </c>
      <c r="E139" s="76" t="str">
        <f ca="1">IFERROR(IF((VLOOKUP($B139,'Nat Con &amp; Metrics Backsheet'!$A$7:$AC$156,E$9,FALSE))="","",(VLOOKUP($B139,'Nat Con &amp; Metrics Backsheet'!$A$7:$AC$156,E$9,FALSE))),"")</f>
        <v>On track to meet target</v>
      </c>
      <c r="F139" s="76" t="str">
        <f ca="1">IFERROR(IF((VLOOKUP($B139,'Nat Con &amp; Metrics Backsheet'!$A$7:$AC$156,F$9,FALSE))="","",(VLOOKUP($B139,'Nat Con &amp; Metrics Backsheet'!$A$7:$AC$156,F$9,FALSE))),"")</f>
        <v>Not on track to meet target</v>
      </c>
      <c r="G139" s="29" t="str">
        <f ca="1">IFERROR(IF((VLOOKUP($B139,'Nat Con &amp; Metrics Backsheet'!$A$7:$AC$156,G$9,FALSE))="","",(VLOOKUP($B139,'Nat Con &amp; Metrics Backsheet'!$A$7:$AC$156,G$9,FALSE))),"")</f>
        <v>Not on track to meet target</v>
      </c>
    </row>
    <row r="140" spans="1:7" ht="15" customHeight="1">
      <c r="A140" s="42">
        <v>118</v>
      </c>
      <c r="B140" s="34" t="str">
        <f t="shared" ca="1" si="6"/>
        <v>E10000028</v>
      </c>
      <c r="C140" s="29" t="str">
        <f ca="1">IFERROR(VLOOKUP($B140,'Org list'!$J$9:$K$636,2,0), "")</f>
        <v>Staffordshire</v>
      </c>
      <c r="D140" s="90" t="str">
        <f ca="1">IFERROR(IF((VLOOKUP($B140,'Nat Con &amp; Metrics Backsheet'!$A$7:$AC$156,D$9,FALSE))="","",(VLOOKUP($B140,'Nat Con &amp; Metrics Backsheet'!$A$7:$AC$156,D$9,FALSE))),"")</f>
        <v>On track to meet target</v>
      </c>
      <c r="E140" s="76" t="str">
        <f ca="1">IFERROR(IF((VLOOKUP($B140,'Nat Con &amp; Metrics Backsheet'!$A$7:$AC$156,E$9,FALSE))="","",(VLOOKUP($B140,'Nat Con &amp; Metrics Backsheet'!$A$7:$AC$156,E$9,FALSE))),"")</f>
        <v>On track to meet target</v>
      </c>
      <c r="F140" s="76" t="str">
        <f ca="1">IFERROR(IF((VLOOKUP($B140,'Nat Con &amp; Metrics Backsheet'!$A$7:$AC$156,F$9,FALSE))="","",(VLOOKUP($B140,'Nat Con &amp; Metrics Backsheet'!$A$7:$AC$156,F$9,FALSE))),"")</f>
        <v>On track to meet target</v>
      </c>
      <c r="G140" s="29" t="str">
        <f ca="1">IFERROR(IF((VLOOKUP($B140,'Nat Con &amp; Metrics Backsheet'!$A$7:$AC$156,G$9,FALSE))="","",(VLOOKUP($B140,'Nat Con &amp; Metrics Backsheet'!$A$7:$AC$156,G$9,FALSE))),"")</f>
        <v>Not on track to meet target</v>
      </c>
    </row>
    <row r="141" spans="1:7" ht="15" customHeight="1">
      <c r="A141" s="42">
        <v>119</v>
      </c>
      <c r="B141" s="34" t="str">
        <f t="shared" ca="1" si="6"/>
        <v>E08000007</v>
      </c>
      <c r="C141" s="29" t="str">
        <f ca="1">IFERROR(VLOOKUP($B141,'Org list'!$J$9:$K$636,2,0), "")</f>
        <v>Stockport</v>
      </c>
      <c r="D141" s="90" t="str">
        <f ca="1">IFERROR(IF((VLOOKUP($B141,'Nat Con &amp; Metrics Backsheet'!$A$7:$AC$156,D$9,FALSE))="","",(VLOOKUP($B141,'Nat Con &amp; Metrics Backsheet'!$A$7:$AC$156,D$9,FALSE))),"")</f>
        <v>Not on track to meet target</v>
      </c>
      <c r="E141" s="76" t="str">
        <f ca="1">IFERROR(IF((VLOOKUP($B141,'Nat Con &amp; Metrics Backsheet'!$A$7:$AC$156,E$9,FALSE))="","",(VLOOKUP($B141,'Nat Con &amp; Metrics Backsheet'!$A$7:$AC$156,E$9,FALSE))),"")</f>
        <v>Not on track to meet target</v>
      </c>
      <c r="F141" s="76" t="str">
        <f ca="1">IFERROR(IF((VLOOKUP($B141,'Nat Con &amp; Metrics Backsheet'!$A$7:$AC$156,F$9,FALSE))="","",(VLOOKUP($B141,'Nat Con &amp; Metrics Backsheet'!$A$7:$AC$156,F$9,FALSE))),"")</f>
        <v>On track to meet target</v>
      </c>
      <c r="G141" s="29" t="str">
        <f ca="1">IFERROR(IF((VLOOKUP($B141,'Nat Con &amp; Metrics Backsheet'!$A$7:$AC$156,G$9,FALSE))="","",(VLOOKUP($B141,'Nat Con &amp; Metrics Backsheet'!$A$7:$AC$156,G$9,FALSE))),"")</f>
        <v>On track to meet target</v>
      </c>
    </row>
    <row r="142" spans="1:7" ht="15" customHeight="1">
      <c r="A142" s="42">
        <v>120</v>
      </c>
      <c r="B142" s="34" t="str">
        <f t="shared" ca="1" si="6"/>
        <v>E06000004</v>
      </c>
      <c r="C142" s="29" t="str">
        <f ca="1">IFERROR(VLOOKUP($B142,'Org list'!$J$9:$K$636,2,0), "")</f>
        <v>Stockton-on-Tees</v>
      </c>
      <c r="D142" s="90" t="str">
        <f ca="1">IFERROR(IF((VLOOKUP($B142,'Nat Con &amp; Metrics Backsheet'!$A$7:$AC$156,D$9,FALSE))="","",(VLOOKUP($B142,'Nat Con &amp; Metrics Backsheet'!$A$7:$AC$156,D$9,FALSE))),"")</f>
        <v>Not on track to meet target</v>
      </c>
      <c r="E142" s="76" t="str">
        <f ca="1">IFERROR(IF((VLOOKUP($B142,'Nat Con &amp; Metrics Backsheet'!$A$7:$AC$156,E$9,FALSE))="","",(VLOOKUP($B142,'Nat Con &amp; Metrics Backsheet'!$A$7:$AC$156,E$9,FALSE))),"")</f>
        <v>Not on track to meet target</v>
      </c>
      <c r="F142" s="76" t="str">
        <f ca="1">IFERROR(IF((VLOOKUP($B142,'Nat Con &amp; Metrics Backsheet'!$A$7:$AC$156,F$9,FALSE))="","",(VLOOKUP($B142,'Nat Con &amp; Metrics Backsheet'!$A$7:$AC$156,F$9,FALSE))),"")</f>
        <v>Not on track to meet target</v>
      </c>
      <c r="G142" s="29" t="str">
        <f ca="1">IFERROR(IF((VLOOKUP($B142,'Nat Con &amp; Metrics Backsheet'!$A$7:$AC$156,G$9,FALSE))="","",(VLOOKUP($B142,'Nat Con &amp; Metrics Backsheet'!$A$7:$AC$156,G$9,FALSE))),"")</f>
        <v>On track to meet target</v>
      </c>
    </row>
    <row r="143" spans="1:7" ht="15" customHeight="1">
      <c r="A143" s="42">
        <v>121</v>
      </c>
      <c r="B143" s="34" t="str">
        <f t="shared" ca="1" si="6"/>
        <v>E06000021</v>
      </c>
      <c r="C143" s="29" t="str">
        <f ca="1">IFERROR(VLOOKUP($B143,'Org list'!$J$9:$K$636,2,0), "")</f>
        <v>Stoke-on-Trent</v>
      </c>
      <c r="D143" s="90" t="str">
        <f ca="1">IFERROR(IF((VLOOKUP($B143,'Nat Con &amp; Metrics Backsheet'!$A$7:$AC$156,D$9,FALSE))="","",(VLOOKUP($B143,'Nat Con &amp; Metrics Backsheet'!$A$7:$AC$156,D$9,FALSE))),"")</f>
        <v>On track to meet target</v>
      </c>
      <c r="E143" s="76" t="str">
        <f ca="1">IFERROR(IF((VLOOKUP($B143,'Nat Con &amp; Metrics Backsheet'!$A$7:$AC$156,E$9,FALSE))="","",(VLOOKUP($B143,'Nat Con &amp; Metrics Backsheet'!$A$7:$AC$156,E$9,FALSE))),"")</f>
        <v>On track to meet target</v>
      </c>
      <c r="F143" s="76" t="str">
        <f ca="1">IFERROR(IF((VLOOKUP($B143,'Nat Con &amp; Metrics Backsheet'!$A$7:$AC$156,F$9,FALSE))="","",(VLOOKUP($B143,'Nat Con &amp; Metrics Backsheet'!$A$7:$AC$156,F$9,FALSE))),"")</f>
        <v>Not on track to meet target</v>
      </c>
      <c r="G143" s="29" t="str">
        <f ca="1">IFERROR(IF((VLOOKUP($B143,'Nat Con &amp; Metrics Backsheet'!$A$7:$AC$156,G$9,FALSE))="","",(VLOOKUP($B143,'Nat Con &amp; Metrics Backsheet'!$A$7:$AC$156,G$9,FALSE))),"")</f>
        <v>On track to meet target</v>
      </c>
    </row>
    <row r="144" spans="1:7" ht="15" customHeight="1">
      <c r="A144" s="42">
        <v>122</v>
      </c>
      <c r="B144" s="34" t="str">
        <f t="shared" ca="1" si="6"/>
        <v>E10000029</v>
      </c>
      <c r="C144" s="29" t="str">
        <f ca="1">IFERROR(VLOOKUP($B144,'Org list'!$J$9:$K$636,2,0), "")</f>
        <v>Suffolk</v>
      </c>
      <c r="D144" s="90" t="str">
        <f ca="1">IFERROR(IF((VLOOKUP($B144,'Nat Con &amp; Metrics Backsheet'!$A$7:$AC$156,D$9,FALSE))="","",(VLOOKUP($B144,'Nat Con &amp; Metrics Backsheet'!$A$7:$AC$156,D$9,FALSE))),"")</f>
        <v>On track to meet target</v>
      </c>
      <c r="E144" s="76" t="str">
        <f ca="1">IFERROR(IF((VLOOKUP($B144,'Nat Con &amp; Metrics Backsheet'!$A$7:$AC$156,E$9,FALSE))="","",(VLOOKUP($B144,'Nat Con &amp; Metrics Backsheet'!$A$7:$AC$156,E$9,FALSE))),"")</f>
        <v>On track to meet target</v>
      </c>
      <c r="F144" s="76" t="str">
        <f ca="1">IFERROR(IF((VLOOKUP($B144,'Nat Con &amp; Metrics Backsheet'!$A$7:$AC$156,F$9,FALSE))="","",(VLOOKUP($B144,'Nat Con &amp; Metrics Backsheet'!$A$7:$AC$156,F$9,FALSE))),"")</f>
        <v>Not on track to meet target</v>
      </c>
      <c r="G144" s="29" t="str">
        <f ca="1">IFERROR(IF((VLOOKUP($B144,'Nat Con &amp; Metrics Backsheet'!$A$7:$AC$156,G$9,FALSE))="","",(VLOOKUP($B144,'Nat Con &amp; Metrics Backsheet'!$A$7:$AC$156,G$9,FALSE))),"")</f>
        <v>Not on track to meet target</v>
      </c>
    </row>
    <row r="145" spans="1:7" ht="15" customHeight="1">
      <c r="A145" s="42">
        <v>123</v>
      </c>
      <c r="B145" s="34" t="str">
        <f t="shared" ca="1" si="6"/>
        <v>E08000024</v>
      </c>
      <c r="C145" s="29" t="str">
        <f ca="1">IFERROR(VLOOKUP($B145,'Org list'!$J$9:$K$636,2,0), "")</f>
        <v>Sunderland</v>
      </c>
      <c r="D145" s="90" t="str">
        <f ca="1">IFERROR(IF((VLOOKUP($B145,'Nat Con &amp; Metrics Backsheet'!$A$7:$AC$156,D$9,FALSE))="","",(VLOOKUP($B145,'Nat Con &amp; Metrics Backsheet'!$A$7:$AC$156,D$9,FALSE))),"")</f>
        <v>Not on track to meet target</v>
      </c>
      <c r="E145" s="76" t="str">
        <f ca="1">IFERROR(IF((VLOOKUP($B145,'Nat Con &amp; Metrics Backsheet'!$A$7:$AC$156,E$9,FALSE))="","",(VLOOKUP($B145,'Nat Con &amp; Metrics Backsheet'!$A$7:$AC$156,E$9,FALSE))),"")</f>
        <v>On track to meet target</v>
      </c>
      <c r="F145" s="76" t="str">
        <f ca="1">IFERROR(IF((VLOOKUP($B145,'Nat Con &amp; Metrics Backsheet'!$A$7:$AC$156,F$9,FALSE))="","",(VLOOKUP($B145,'Nat Con &amp; Metrics Backsheet'!$A$7:$AC$156,F$9,FALSE))),"")</f>
        <v>On track to meet target</v>
      </c>
      <c r="G145" s="29" t="str">
        <f ca="1">IFERROR(IF((VLOOKUP($B145,'Nat Con &amp; Metrics Backsheet'!$A$7:$AC$156,G$9,FALSE))="","",(VLOOKUP($B145,'Nat Con &amp; Metrics Backsheet'!$A$7:$AC$156,G$9,FALSE))),"")</f>
        <v>Not on track to meet target</v>
      </c>
    </row>
    <row r="146" spans="1:7" ht="15" customHeight="1">
      <c r="A146" s="42">
        <v>124</v>
      </c>
      <c r="B146" s="34" t="str">
        <f t="shared" ca="1" si="6"/>
        <v>E10000030</v>
      </c>
      <c r="C146" s="29" t="str">
        <f ca="1">IFERROR(VLOOKUP($B146,'Org list'!$J$9:$K$636,2,0), "")</f>
        <v>Surrey</v>
      </c>
      <c r="D146" s="90" t="str">
        <f ca="1">IFERROR(IF((VLOOKUP($B146,'Nat Con &amp; Metrics Backsheet'!$A$7:$AC$156,D$9,FALSE))="","",(VLOOKUP($B146,'Nat Con &amp; Metrics Backsheet'!$A$7:$AC$156,D$9,FALSE))),"")</f>
        <v>Not on track to meet target</v>
      </c>
      <c r="E146" s="76" t="str">
        <f ca="1">IFERROR(IF((VLOOKUP($B146,'Nat Con &amp; Metrics Backsheet'!$A$7:$AC$156,E$9,FALSE))="","",(VLOOKUP($B146,'Nat Con &amp; Metrics Backsheet'!$A$7:$AC$156,E$9,FALSE))),"")</f>
        <v>Not on track to meet target</v>
      </c>
      <c r="F146" s="76" t="str">
        <f ca="1">IFERROR(IF((VLOOKUP($B146,'Nat Con &amp; Metrics Backsheet'!$A$7:$AC$156,F$9,FALSE))="","",(VLOOKUP($B146,'Nat Con &amp; Metrics Backsheet'!$A$7:$AC$156,F$9,FALSE))),"")</f>
        <v>On track to meet target</v>
      </c>
      <c r="G146" s="29" t="str">
        <f ca="1">IFERROR(IF((VLOOKUP($B146,'Nat Con &amp; Metrics Backsheet'!$A$7:$AC$156,G$9,FALSE))="","",(VLOOKUP($B146,'Nat Con &amp; Metrics Backsheet'!$A$7:$AC$156,G$9,FALSE))),"")</f>
        <v>Not on track to meet target</v>
      </c>
    </row>
    <row r="147" spans="1:7" ht="15" customHeight="1">
      <c r="A147" s="42">
        <v>125</v>
      </c>
      <c r="B147" s="34" t="str">
        <f t="shared" ca="1" si="6"/>
        <v>E09000029</v>
      </c>
      <c r="C147" s="29" t="str">
        <f ca="1">IFERROR(VLOOKUP($B147,'Org list'!$J$9:$K$636,2,0), "")</f>
        <v>Sutton</v>
      </c>
      <c r="D147" s="90" t="str">
        <f ca="1">IFERROR(IF((VLOOKUP($B147,'Nat Con &amp; Metrics Backsheet'!$A$7:$AC$156,D$9,FALSE))="","",(VLOOKUP($B147,'Nat Con &amp; Metrics Backsheet'!$A$7:$AC$156,D$9,FALSE))),"")</f>
        <v>Not on track to meet target</v>
      </c>
      <c r="E147" s="76" t="str">
        <f ca="1">IFERROR(IF((VLOOKUP($B147,'Nat Con &amp; Metrics Backsheet'!$A$7:$AC$156,E$9,FALSE))="","",(VLOOKUP($B147,'Nat Con &amp; Metrics Backsheet'!$A$7:$AC$156,E$9,FALSE))),"")</f>
        <v>On track to meet target</v>
      </c>
      <c r="F147" s="76" t="str">
        <f ca="1">IFERROR(IF((VLOOKUP($B147,'Nat Con &amp; Metrics Backsheet'!$A$7:$AC$156,F$9,FALSE))="","",(VLOOKUP($B147,'Nat Con &amp; Metrics Backsheet'!$A$7:$AC$156,F$9,FALSE))),"")</f>
        <v>On track to meet target</v>
      </c>
      <c r="G147" s="29" t="str">
        <f ca="1">IFERROR(IF((VLOOKUP($B147,'Nat Con &amp; Metrics Backsheet'!$A$7:$AC$156,G$9,FALSE))="","",(VLOOKUP($B147,'Nat Con &amp; Metrics Backsheet'!$A$7:$AC$156,G$9,FALSE))),"")</f>
        <v>On track to meet target</v>
      </c>
    </row>
    <row r="148" spans="1:7" ht="15" customHeight="1">
      <c r="A148" s="42">
        <v>126</v>
      </c>
      <c r="B148" s="34" t="str">
        <f t="shared" ca="1" si="6"/>
        <v>E06000030</v>
      </c>
      <c r="C148" s="29" t="str">
        <f ca="1">IFERROR(VLOOKUP($B148,'Org list'!$J$9:$K$636,2,0), "")</f>
        <v>Swindon</v>
      </c>
      <c r="D148" s="90" t="str">
        <f ca="1">IFERROR(IF((VLOOKUP($B148,'Nat Con &amp; Metrics Backsheet'!$A$7:$AC$156,D$9,FALSE))="","",(VLOOKUP($B148,'Nat Con &amp; Metrics Backsheet'!$A$7:$AC$156,D$9,FALSE))),"")</f>
        <v>Not on track to meet target</v>
      </c>
      <c r="E148" s="76" t="str">
        <f ca="1">IFERROR(IF((VLOOKUP($B148,'Nat Con &amp; Metrics Backsheet'!$A$7:$AC$156,E$9,FALSE))="","",(VLOOKUP($B148,'Nat Con &amp; Metrics Backsheet'!$A$7:$AC$156,E$9,FALSE))),"")</f>
        <v>On track to meet target</v>
      </c>
      <c r="F148" s="76" t="str">
        <f ca="1">IFERROR(IF((VLOOKUP($B148,'Nat Con &amp; Metrics Backsheet'!$A$7:$AC$156,F$9,FALSE))="","",(VLOOKUP($B148,'Nat Con &amp; Metrics Backsheet'!$A$7:$AC$156,F$9,FALSE))),"")</f>
        <v>Data not available to assess progress</v>
      </c>
      <c r="G148" s="29" t="str">
        <f ca="1">IFERROR(IF((VLOOKUP($B148,'Nat Con &amp; Metrics Backsheet'!$A$7:$AC$156,G$9,FALSE))="","",(VLOOKUP($B148,'Nat Con &amp; Metrics Backsheet'!$A$7:$AC$156,G$9,FALSE))),"")</f>
        <v>On track to meet target</v>
      </c>
    </row>
    <row r="149" spans="1:7" ht="15" customHeight="1">
      <c r="A149" s="42">
        <v>127</v>
      </c>
      <c r="B149" s="34" t="str">
        <f t="shared" ca="1" si="6"/>
        <v>E08000008</v>
      </c>
      <c r="C149" s="29" t="str">
        <f ca="1">IFERROR(VLOOKUP($B149,'Org list'!$J$9:$K$636,2,0), "")</f>
        <v>Tameside</v>
      </c>
      <c r="D149" s="90" t="str">
        <f ca="1">IFERROR(IF((VLOOKUP($B149,'Nat Con &amp; Metrics Backsheet'!$A$7:$AC$156,D$9,FALSE))="","",(VLOOKUP($B149,'Nat Con &amp; Metrics Backsheet'!$A$7:$AC$156,D$9,FALSE))),"")</f>
        <v>Data not available to assess progress</v>
      </c>
      <c r="E149" s="76" t="str">
        <f ca="1">IFERROR(IF((VLOOKUP($B149,'Nat Con &amp; Metrics Backsheet'!$A$7:$AC$156,E$9,FALSE))="","",(VLOOKUP($B149,'Nat Con &amp; Metrics Backsheet'!$A$7:$AC$156,E$9,FALSE))),"")</f>
        <v>On track to meet target</v>
      </c>
      <c r="F149" s="76" t="str">
        <f ca="1">IFERROR(IF((VLOOKUP($B149,'Nat Con &amp; Metrics Backsheet'!$A$7:$AC$156,F$9,FALSE))="","",(VLOOKUP($B149,'Nat Con &amp; Metrics Backsheet'!$A$7:$AC$156,F$9,FALSE))),"")</f>
        <v>On track to meet target</v>
      </c>
      <c r="G149" s="29" t="str">
        <f ca="1">IFERROR(IF((VLOOKUP($B149,'Nat Con &amp; Metrics Backsheet'!$A$7:$AC$156,G$9,FALSE))="","",(VLOOKUP($B149,'Nat Con &amp; Metrics Backsheet'!$A$7:$AC$156,G$9,FALSE))),"")</f>
        <v>Not on track to meet target</v>
      </c>
    </row>
    <row r="150" spans="1:7" ht="15" customHeight="1">
      <c r="A150" s="42">
        <v>128</v>
      </c>
      <c r="B150" s="34" t="str">
        <f t="shared" ca="1" si="6"/>
        <v>E06000020</v>
      </c>
      <c r="C150" s="29" t="str">
        <f ca="1">IFERROR(VLOOKUP($B150,'Org list'!$J$9:$K$636,2,0), "")</f>
        <v>Telford and Wrekin</v>
      </c>
      <c r="D150" s="90" t="str">
        <f ca="1">IFERROR(IF((VLOOKUP($B150,'Nat Con &amp; Metrics Backsheet'!$A$7:$AC$156,D$9,FALSE))="","",(VLOOKUP($B150,'Nat Con &amp; Metrics Backsheet'!$A$7:$AC$156,D$9,FALSE))),"")</f>
        <v>Not on track to meet target</v>
      </c>
      <c r="E150" s="76" t="str">
        <f ca="1">IFERROR(IF((VLOOKUP($B150,'Nat Con &amp; Metrics Backsheet'!$A$7:$AC$156,E$9,FALSE))="","",(VLOOKUP($B150,'Nat Con &amp; Metrics Backsheet'!$A$7:$AC$156,E$9,FALSE))),"")</f>
        <v>Not on track to meet target</v>
      </c>
      <c r="F150" s="76" t="str">
        <f ca="1">IFERROR(IF((VLOOKUP($B150,'Nat Con &amp; Metrics Backsheet'!$A$7:$AC$156,F$9,FALSE))="","",(VLOOKUP($B150,'Nat Con &amp; Metrics Backsheet'!$A$7:$AC$156,F$9,FALSE))),"")</f>
        <v>On track to meet target</v>
      </c>
      <c r="G150" s="29" t="str">
        <f ca="1">IFERROR(IF((VLOOKUP($B150,'Nat Con &amp; Metrics Backsheet'!$A$7:$AC$156,G$9,FALSE))="","",(VLOOKUP($B150,'Nat Con &amp; Metrics Backsheet'!$A$7:$AC$156,G$9,FALSE))),"")</f>
        <v>On track to meet target</v>
      </c>
    </row>
    <row r="151" spans="1:7" ht="15" customHeight="1">
      <c r="A151" s="42">
        <v>129</v>
      </c>
      <c r="B151" s="34" t="str">
        <f t="shared" ca="1" si="6"/>
        <v>E06000034</v>
      </c>
      <c r="C151" s="29" t="str">
        <f ca="1">IFERROR(VLOOKUP($B151,'Org list'!$J$9:$K$636,2,0), "")</f>
        <v>Thurrock</v>
      </c>
      <c r="D151" s="90" t="str">
        <f ca="1">IFERROR(IF((VLOOKUP($B151,'Nat Con &amp; Metrics Backsheet'!$A$7:$AC$156,D$9,FALSE))="","",(VLOOKUP($B151,'Nat Con &amp; Metrics Backsheet'!$A$7:$AC$156,D$9,FALSE))),"")</f>
        <v>Not on track to meet target</v>
      </c>
      <c r="E151" s="76" t="str">
        <f ca="1">IFERROR(IF((VLOOKUP($B151,'Nat Con &amp; Metrics Backsheet'!$A$7:$AC$156,E$9,FALSE))="","",(VLOOKUP($B151,'Nat Con &amp; Metrics Backsheet'!$A$7:$AC$156,E$9,FALSE))),"")</f>
        <v>On track to meet target</v>
      </c>
      <c r="F151" s="76" t="str">
        <f ca="1">IFERROR(IF((VLOOKUP($B151,'Nat Con &amp; Metrics Backsheet'!$A$7:$AC$156,F$9,FALSE))="","",(VLOOKUP($B151,'Nat Con &amp; Metrics Backsheet'!$A$7:$AC$156,F$9,FALSE))),"")</f>
        <v>Not on track to meet target</v>
      </c>
      <c r="G151" s="29" t="str">
        <f ca="1">IFERROR(IF((VLOOKUP($B151,'Nat Con &amp; Metrics Backsheet'!$A$7:$AC$156,G$9,FALSE))="","",(VLOOKUP($B151,'Nat Con &amp; Metrics Backsheet'!$A$7:$AC$156,G$9,FALSE))),"")</f>
        <v>On track to meet target</v>
      </c>
    </row>
    <row r="152" spans="1:7" ht="15" customHeight="1">
      <c r="A152" s="42">
        <v>130</v>
      </c>
      <c r="B152" s="34" t="str">
        <f t="shared" ca="1" si="6"/>
        <v>E06000027</v>
      </c>
      <c r="C152" s="29" t="str">
        <f ca="1">IFERROR(VLOOKUP($B152,'Org list'!$J$9:$K$636,2,0), "")</f>
        <v>Torbay</v>
      </c>
      <c r="D152" s="90" t="str">
        <f ca="1">IFERROR(IF((VLOOKUP($B152,'Nat Con &amp; Metrics Backsheet'!$A$7:$AC$156,D$9,FALSE))="","",(VLOOKUP($B152,'Nat Con &amp; Metrics Backsheet'!$A$7:$AC$156,D$9,FALSE))),"")</f>
        <v>On track to meet target</v>
      </c>
      <c r="E152" s="76" t="str">
        <f ca="1">IFERROR(IF((VLOOKUP($B152,'Nat Con &amp; Metrics Backsheet'!$A$7:$AC$156,E$9,FALSE))="","",(VLOOKUP($B152,'Nat Con &amp; Metrics Backsheet'!$A$7:$AC$156,E$9,FALSE))),"")</f>
        <v>On track to meet target</v>
      </c>
      <c r="F152" s="76" t="str">
        <f ca="1">IFERROR(IF((VLOOKUP($B152,'Nat Con &amp; Metrics Backsheet'!$A$7:$AC$156,F$9,FALSE))="","",(VLOOKUP($B152,'Nat Con &amp; Metrics Backsheet'!$A$7:$AC$156,F$9,FALSE))),"")</f>
        <v>Data not available to assess progress</v>
      </c>
      <c r="G152" s="29" t="str">
        <f ca="1">IFERROR(IF((VLOOKUP($B152,'Nat Con &amp; Metrics Backsheet'!$A$7:$AC$156,G$9,FALSE))="","",(VLOOKUP($B152,'Nat Con &amp; Metrics Backsheet'!$A$7:$AC$156,G$9,FALSE))),"")</f>
        <v>On track to meet target</v>
      </c>
    </row>
    <row r="153" spans="1:7" ht="15" customHeight="1">
      <c r="A153" s="42">
        <v>131</v>
      </c>
      <c r="B153" s="34" t="str">
        <f t="shared" ca="1" si="6"/>
        <v>E09000030</v>
      </c>
      <c r="C153" s="29" t="str">
        <f ca="1">IFERROR(VLOOKUP($B153,'Org list'!$J$9:$K$636,2,0), "")</f>
        <v>Tower Hamlets</v>
      </c>
      <c r="D153" s="90" t="str">
        <f ca="1">IFERROR(IF((VLOOKUP($B153,'Nat Con &amp; Metrics Backsheet'!$A$7:$AC$156,D$9,FALSE))="","",(VLOOKUP($B153,'Nat Con &amp; Metrics Backsheet'!$A$7:$AC$156,D$9,FALSE))),"")</f>
        <v>Not on track to meet target</v>
      </c>
      <c r="E153" s="76" t="str">
        <f ca="1">IFERROR(IF((VLOOKUP($B153,'Nat Con &amp; Metrics Backsheet'!$A$7:$AC$156,E$9,FALSE))="","",(VLOOKUP($B153,'Nat Con &amp; Metrics Backsheet'!$A$7:$AC$156,E$9,FALSE))),"")</f>
        <v>On track to meet target</v>
      </c>
      <c r="F153" s="76" t="str">
        <f ca="1">IFERROR(IF((VLOOKUP($B153,'Nat Con &amp; Metrics Backsheet'!$A$7:$AC$156,F$9,FALSE))="","",(VLOOKUP($B153,'Nat Con &amp; Metrics Backsheet'!$A$7:$AC$156,F$9,FALSE))),"")</f>
        <v>On track to meet target</v>
      </c>
      <c r="G153" s="29" t="str">
        <f ca="1">IFERROR(IF((VLOOKUP($B153,'Nat Con &amp; Metrics Backsheet'!$A$7:$AC$156,G$9,FALSE))="","",(VLOOKUP($B153,'Nat Con &amp; Metrics Backsheet'!$A$7:$AC$156,G$9,FALSE))),"")</f>
        <v>Not on track to meet target</v>
      </c>
    </row>
    <row r="154" spans="1:7" ht="15" customHeight="1">
      <c r="A154" s="42">
        <v>132</v>
      </c>
      <c r="B154" s="34" t="str">
        <f t="shared" ca="1" si="6"/>
        <v>E08000009</v>
      </c>
      <c r="C154" s="29" t="str">
        <f ca="1">IFERROR(VLOOKUP($B154,'Org list'!$J$9:$K$636,2,0), "")</f>
        <v>Trafford</v>
      </c>
      <c r="D154" s="90" t="str">
        <f ca="1">IFERROR(IF((VLOOKUP($B154,'Nat Con &amp; Metrics Backsheet'!$A$7:$AC$156,D$9,FALSE))="","",(VLOOKUP($B154,'Nat Con &amp; Metrics Backsheet'!$A$7:$AC$156,D$9,FALSE))),"")</f>
        <v>On track to meet target</v>
      </c>
      <c r="E154" s="76" t="str">
        <f ca="1">IFERROR(IF((VLOOKUP($B154,'Nat Con &amp; Metrics Backsheet'!$A$7:$AC$156,E$9,FALSE))="","",(VLOOKUP($B154,'Nat Con &amp; Metrics Backsheet'!$A$7:$AC$156,E$9,FALSE))),"")</f>
        <v>On track to meet target</v>
      </c>
      <c r="F154" s="76" t="str">
        <f ca="1">IFERROR(IF((VLOOKUP($B154,'Nat Con &amp; Metrics Backsheet'!$A$7:$AC$156,F$9,FALSE))="","",(VLOOKUP($B154,'Nat Con &amp; Metrics Backsheet'!$A$7:$AC$156,F$9,FALSE))),"")</f>
        <v>Not on track to meet target</v>
      </c>
      <c r="G154" s="29" t="str">
        <f ca="1">IFERROR(IF((VLOOKUP($B154,'Nat Con &amp; Metrics Backsheet'!$A$7:$AC$156,G$9,FALSE))="","",(VLOOKUP($B154,'Nat Con &amp; Metrics Backsheet'!$A$7:$AC$156,G$9,FALSE))),"")</f>
        <v>Not on track to meet target</v>
      </c>
    </row>
    <row r="155" spans="1:7" ht="15" customHeight="1">
      <c r="A155" s="42">
        <v>133</v>
      </c>
      <c r="B155" s="34" t="str">
        <f t="shared" ca="1" si="6"/>
        <v>E08000036</v>
      </c>
      <c r="C155" s="29" t="str">
        <f ca="1">IFERROR(VLOOKUP($B155,'Org list'!$J$9:$K$636,2,0), "")</f>
        <v>Wakefield</v>
      </c>
      <c r="D155" s="90" t="str">
        <f ca="1">IFERROR(IF((VLOOKUP($B155,'Nat Con &amp; Metrics Backsheet'!$A$7:$AC$156,D$9,FALSE))="","",(VLOOKUP($B155,'Nat Con &amp; Metrics Backsheet'!$A$7:$AC$156,D$9,FALSE))),"")</f>
        <v>On track to meet target</v>
      </c>
      <c r="E155" s="76" t="str">
        <f ca="1">IFERROR(IF((VLOOKUP($B155,'Nat Con &amp; Metrics Backsheet'!$A$7:$AC$156,E$9,FALSE))="","",(VLOOKUP($B155,'Nat Con &amp; Metrics Backsheet'!$A$7:$AC$156,E$9,FALSE))),"")</f>
        <v>On track to meet target</v>
      </c>
      <c r="F155" s="76" t="str">
        <f ca="1">IFERROR(IF((VLOOKUP($B155,'Nat Con &amp; Metrics Backsheet'!$A$7:$AC$156,F$9,FALSE))="","",(VLOOKUP($B155,'Nat Con &amp; Metrics Backsheet'!$A$7:$AC$156,F$9,FALSE))),"")</f>
        <v>On track to meet target</v>
      </c>
      <c r="G155" s="29" t="str">
        <f ca="1">IFERROR(IF((VLOOKUP($B155,'Nat Con &amp; Metrics Backsheet'!$A$7:$AC$156,G$9,FALSE))="","",(VLOOKUP($B155,'Nat Con &amp; Metrics Backsheet'!$A$7:$AC$156,G$9,FALSE))),"")</f>
        <v>Data not available to assess progress</v>
      </c>
    </row>
    <row r="156" spans="1:7" ht="15" customHeight="1">
      <c r="A156" s="42">
        <v>134</v>
      </c>
      <c r="B156" s="34" t="str">
        <f t="shared" ca="1" si="6"/>
        <v>E08000030</v>
      </c>
      <c r="C156" s="29" t="str">
        <f ca="1">IFERROR(VLOOKUP($B156,'Org list'!$J$9:$K$636,2,0), "")</f>
        <v>Walsall</v>
      </c>
      <c r="D156" s="90" t="str">
        <f ca="1">IFERROR(IF((VLOOKUP($B156,'Nat Con &amp; Metrics Backsheet'!$A$7:$AC$156,D$9,FALSE))="","",(VLOOKUP($B156,'Nat Con &amp; Metrics Backsheet'!$A$7:$AC$156,D$9,FALSE))),"")</f>
        <v>Not on track to meet target</v>
      </c>
      <c r="E156" s="76" t="str">
        <f ca="1">IFERROR(IF((VLOOKUP($B156,'Nat Con &amp; Metrics Backsheet'!$A$7:$AC$156,E$9,FALSE))="","",(VLOOKUP($B156,'Nat Con &amp; Metrics Backsheet'!$A$7:$AC$156,E$9,FALSE))),"")</f>
        <v>On track to meet target</v>
      </c>
      <c r="F156" s="76" t="str">
        <f ca="1">IFERROR(IF((VLOOKUP($B156,'Nat Con &amp; Metrics Backsheet'!$A$7:$AC$156,F$9,FALSE))="","",(VLOOKUP($B156,'Nat Con &amp; Metrics Backsheet'!$A$7:$AC$156,F$9,FALSE))),"")</f>
        <v>On track to meet target</v>
      </c>
      <c r="G156" s="29" t="str">
        <f ca="1">IFERROR(IF((VLOOKUP($B156,'Nat Con &amp; Metrics Backsheet'!$A$7:$AC$156,G$9,FALSE))="","",(VLOOKUP($B156,'Nat Con &amp; Metrics Backsheet'!$A$7:$AC$156,G$9,FALSE))),"")</f>
        <v>Not on track to meet target</v>
      </c>
    </row>
    <row r="157" spans="1:7" ht="15" customHeight="1">
      <c r="A157" s="42">
        <v>135</v>
      </c>
      <c r="B157" s="34" t="str">
        <f t="shared" ca="1" si="6"/>
        <v>E09000031</v>
      </c>
      <c r="C157" s="29" t="str">
        <f ca="1">IFERROR(VLOOKUP($B157,'Org list'!$J$9:$K$636,2,0), "")</f>
        <v>Waltham Forest</v>
      </c>
      <c r="D157" s="90" t="str">
        <f ca="1">IFERROR(IF((VLOOKUP($B157,'Nat Con &amp; Metrics Backsheet'!$A$7:$AC$156,D$9,FALSE))="","",(VLOOKUP($B157,'Nat Con &amp; Metrics Backsheet'!$A$7:$AC$156,D$9,FALSE))),"")</f>
        <v>Not on track to meet target</v>
      </c>
      <c r="E157" s="76" t="str">
        <f ca="1">IFERROR(IF((VLOOKUP($B157,'Nat Con &amp; Metrics Backsheet'!$A$7:$AC$156,E$9,FALSE))="","",(VLOOKUP($B157,'Nat Con &amp; Metrics Backsheet'!$A$7:$AC$156,E$9,FALSE))),"")</f>
        <v>On track to meet target</v>
      </c>
      <c r="F157" s="76" t="str">
        <f ca="1">IFERROR(IF((VLOOKUP($B157,'Nat Con &amp; Metrics Backsheet'!$A$7:$AC$156,F$9,FALSE))="","",(VLOOKUP($B157,'Nat Con &amp; Metrics Backsheet'!$A$7:$AC$156,F$9,FALSE))),"")</f>
        <v>On track to meet target</v>
      </c>
      <c r="G157" s="29" t="str">
        <f ca="1">IFERROR(IF((VLOOKUP($B157,'Nat Con &amp; Metrics Backsheet'!$A$7:$AC$156,G$9,FALSE))="","",(VLOOKUP($B157,'Nat Con &amp; Metrics Backsheet'!$A$7:$AC$156,G$9,FALSE))),"")</f>
        <v>On track to meet target</v>
      </c>
    </row>
    <row r="158" spans="1:7" ht="15" customHeight="1">
      <c r="A158" s="42">
        <v>136</v>
      </c>
      <c r="B158" s="34" t="str">
        <f t="shared" ca="1" si="6"/>
        <v>E09000032</v>
      </c>
      <c r="C158" s="29" t="str">
        <f ca="1">IFERROR(VLOOKUP($B158,'Org list'!$J$9:$K$636,2,0), "")</f>
        <v>Wandsworth</v>
      </c>
      <c r="D158" s="90" t="str">
        <f ca="1">IFERROR(IF((VLOOKUP($B158,'Nat Con &amp; Metrics Backsheet'!$A$7:$AC$156,D$9,FALSE))="","",(VLOOKUP($B158,'Nat Con &amp; Metrics Backsheet'!$A$7:$AC$156,D$9,FALSE))),"")</f>
        <v>Not on track to meet target</v>
      </c>
      <c r="E158" s="76" t="str">
        <f ca="1">IFERROR(IF((VLOOKUP($B158,'Nat Con &amp; Metrics Backsheet'!$A$7:$AC$156,E$9,FALSE))="","",(VLOOKUP($B158,'Nat Con &amp; Metrics Backsheet'!$A$7:$AC$156,E$9,FALSE))),"")</f>
        <v>On track to meet target</v>
      </c>
      <c r="F158" s="76" t="str">
        <f ca="1">IFERROR(IF((VLOOKUP($B158,'Nat Con &amp; Metrics Backsheet'!$A$7:$AC$156,F$9,FALSE))="","",(VLOOKUP($B158,'Nat Con &amp; Metrics Backsheet'!$A$7:$AC$156,F$9,FALSE))),"")</f>
        <v>Data not available to assess progress</v>
      </c>
      <c r="G158" s="29" t="str">
        <f ca="1">IFERROR(IF((VLOOKUP($B158,'Nat Con &amp; Metrics Backsheet'!$A$7:$AC$156,G$9,FALSE))="","",(VLOOKUP($B158,'Nat Con &amp; Metrics Backsheet'!$A$7:$AC$156,G$9,FALSE))),"")</f>
        <v>Not on track to meet target</v>
      </c>
    </row>
    <row r="159" spans="1:7" ht="15" customHeight="1">
      <c r="A159" s="42">
        <v>137</v>
      </c>
      <c r="B159" s="34" t="str">
        <f t="shared" ca="1" si="6"/>
        <v>E06000007</v>
      </c>
      <c r="C159" s="29" t="str">
        <f ca="1">IFERROR(VLOOKUP($B159,'Org list'!$J$9:$K$636,2,0), "")</f>
        <v>Warrington</v>
      </c>
      <c r="D159" s="90" t="str">
        <f ca="1">IFERROR(IF((VLOOKUP($B159,'Nat Con &amp; Metrics Backsheet'!$A$7:$AC$156,D$9,FALSE))="","",(VLOOKUP($B159,'Nat Con &amp; Metrics Backsheet'!$A$7:$AC$156,D$9,FALSE))),"")</f>
        <v>Not on track to meet target</v>
      </c>
      <c r="E159" s="76" t="str">
        <f ca="1">IFERROR(IF((VLOOKUP($B159,'Nat Con &amp; Metrics Backsheet'!$A$7:$AC$156,E$9,FALSE))="","",(VLOOKUP($B159,'Nat Con &amp; Metrics Backsheet'!$A$7:$AC$156,E$9,FALSE))),"")</f>
        <v>On track to meet target</v>
      </c>
      <c r="F159" s="76" t="str">
        <f ca="1">IFERROR(IF((VLOOKUP($B159,'Nat Con &amp; Metrics Backsheet'!$A$7:$AC$156,F$9,FALSE))="","",(VLOOKUP($B159,'Nat Con &amp; Metrics Backsheet'!$A$7:$AC$156,F$9,FALSE))),"")</f>
        <v>On track to meet target</v>
      </c>
      <c r="G159" s="29" t="str">
        <f ca="1">IFERROR(IF((VLOOKUP($B159,'Nat Con &amp; Metrics Backsheet'!$A$7:$AC$156,G$9,FALSE))="","",(VLOOKUP($B159,'Nat Con &amp; Metrics Backsheet'!$A$7:$AC$156,G$9,FALSE))),"")</f>
        <v>Not on track to meet target</v>
      </c>
    </row>
    <row r="160" spans="1:7" ht="15" customHeight="1">
      <c r="A160" s="42">
        <v>138</v>
      </c>
      <c r="B160" s="34" t="str">
        <f t="shared" ref="B160:B171" ca="1" si="7">IF($A160&gt;$J$5-1,"",INDIRECT("'Comms by AT'!AA"&amp;$A160+$J$4))</f>
        <v>E10000031</v>
      </c>
      <c r="C160" s="29" t="str">
        <f ca="1">IFERROR(VLOOKUP($B160,'Org list'!$J$9:$K$636,2,0), "")</f>
        <v>Warwickshire</v>
      </c>
      <c r="D160" s="90" t="str">
        <f ca="1">IFERROR(IF((VLOOKUP($B160,'Nat Con &amp; Metrics Backsheet'!$A$7:$AC$156,D$9,FALSE))="","",(VLOOKUP($B160,'Nat Con &amp; Metrics Backsheet'!$A$7:$AC$156,D$9,FALSE))),"")</f>
        <v>Not on track to meet target</v>
      </c>
      <c r="E160" s="76" t="str">
        <f ca="1">IFERROR(IF((VLOOKUP($B160,'Nat Con &amp; Metrics Backsheet'!$A$7:$AC$156,E$9,FALSE))="","",(VLOOKUP($B160,'Nat Con &amp; Metrics Backsheet'!$A$7:$AC$156,E$9,FALSE))),"")</f>
        <v>Not on track to meet target</v>
      </c>
      <c r="F160" s="76" t="str">
        <f ca="1">IFERROR(IF((VLOOKUP($B160,'Nat Con &amp; Metrics Backsheet'!$A$7:$AC$156,F$9,FALSE))="","",(VLOOKUP($B160,'Nat Con &amp; Metrics Backsheet'!$A$7:$AC$156,F$9,FALSE))),"")</f>
        <v>On track to meet target</v>
      </c>
      <c r="G160" s="29" t="str">
        <f ca="1">IFERROR(IF((VLOOKUP($B160,'Nat Con &amp; Metrics Backsheet'!$A$7:$AC$156,G$9,FALSE))="","",(VLOOKUP($B160,'Nat Con &amp; Metrics Backsheet'!$A$7:$AC$156,G$9,FALSE))),"")</f>
        <v>Not on track to meet target</v>
      </c>
    </row>
    <row r="161" spans="1:8" ht="15" customHeight="1">
      <c r="A161" s="42">
        <v>139</v>
      </c>
      <c r="B161" s="34" t="str">
        <f t="shared" ca="1" si="7"/>
        <v>E06000037</v>
      </c>
      <c r="C161" s="29" t="str">
        <f ca="1">IFERROR(VLOOKUP($B161,'Org list'!$J$9:$K$636,2,0), "")</f>
        <v>West Berkshire</v>
      </c>
      <c r="D161" s="90" t="str">
        <f ca="1">IFERROR(IF((VLOOKUP($B161,'Nat Con &amp; Metrics Backsheet'!$A$7:$AC$156,D$9,FALSE))="","",(VLOOKUP($B161,'Nat Con &amp; Metrics Backsheet'!$A$7:$AC$156,D$9,FALSE))),"")</f>
        <v>Not on track to meet target</v>
      </c>
      <c r="E161" s="76" t="str">
        <f ca="1">IFERROR(IF((VLOOKUP($B161,'Nat Con &amp; Metrics Backsheet'!$A$7:$AC$156,E$9,FALSE))="","",(VLOOKUP($B161,'Nat Con &amp; Metrics Backsheet'!$A$7:$AC$156,E$9,FALSE))),"")</f>
        <v>On track to meet target</v>
      </c>
      <c r="F161" s="76" t="str">
        <f ca="1">IFERROR(IF((VLOOKUP($B161,'Nat Con &amp; Metrics Backsheet'!$A$7:$AC$156,F$9,FALSE))="","",(VLOOKUP($B161,'Nat Con &amp; Metrics Backsheet'!$A$7:$AC$156,F$9,FALSE))),"")</f>
        <v>On track to meet target</v>
      </c>
      <c r="G161" s="29" t="str">
        <f ca="1">IFERROR(IF((VLOOKUP($B161,'Nat Con &amp; Metrics Backsheet'!$A$7:$AC$156,G$9,FALSE))="","",(VLOOKUP($B161,'Nat Con &amp; Metrics Backsheet'!$A$7:$AC$156,G$9,FALSE))),"")</f>
        <v>Not on track to meet target</v>
      </c>
    </row>
    <row r="162" spans="1:8" ht="15" customHeight="1">
      <c r="A162" s="42">
        <v>140</v>
      </c>
      <c r="B162" s="34" t="str">
        <f t="shared" ca="1" si="7"/>
        <v>E10000032</v>
      </c>
      <c r="C162" s="29" t="str">
        <f ca="1">IFERROR(VLOOKUP($B162,'Org list'!$J$9:$K$636,2,0), "")</f>
        <v>West Sussex</v>
      </c>
      <c r="D162" s="90" t="str">
        <f ca="1">IFERROR(IF((VLOOKUP($B162,'Nat Con &amp; Metrics Backsheet'!$A$7:$AC$156,D$9,FALSE))="","",(VLOOKUP($B162,'Nat Con &amp; Metrics Backsheet'!$A$7:$AC$156,D$9,FALSE))),"")</f>
        <v>Data not available to assess progress</v>
      </c>
      <c r="E162" s="76" t="str">
        <f ca="1">IFERROR(IF((VLOOKUP($B162,'Nat Con &amp; Metrics Backsheet'!$A$7:$AC$156,E$9,FALSE))="","",(VLOOKUP($B162,'Nat Con &amp; Metrics Backsheet'!$A$7:$AC$156,E$9,FALSE))),"")</f>
        <v>On track to meet target</v>
      </c>
      <c r="F162" s="76" t="str">
        <f ca="1">IFERROR(IF((VLOOKUP($B162,'Nat Con &amp; Metrics Backsheet'!$A$7:$AC$156,F$9,FALSE))="","",(VLOOKUP($B162,'Nat Con &amp; Metrics Backsheet'!$A$7:$AC$156,F$9,FALSE))),"")</f>
        <v>On track to meet target</v>
      </c>
      <c r="G162" s="29" t="str">
        <f ca="1">IFERROR(IF((VLOOKUP($B162,'Nat Con &amp; Metrics Backsheet'!$A$7:$AC$156,G$9,FALSE))="","",(VLOOKUP($B162,'Nat Con &amp; Metrics Backsheet'!$A$7:$AC$156,G$9,FALSE))),"")</f>
        <v>Not on track to meet target</v>
      </c>
    </row>
    <row r="163" spans="1:8" ht="15" customHeight="1">
      <c r="A163" s="42">
        <v>141</v>
      </c>
      <c r="B163" s="34" t="str">
        <f t="shared" ca="1" si="7"/>
        <v>E09000033</v>
      </c>
      <c r="C163" s="29" t="str">
        <f ca="1">IFERROR(VLOOKUP($B163,'Org list'!$J$9:$K$636,2,0), "")</f>
        <v>Westminster</v>
      </c>
      <c r="D163" s="90" t="str">
        <f ca="1">IFERROR(IF((VLOOKUP($B163,'Nat Con &amp; Metrics Backsheet'!$A$7:$AC$156,D$9,FALSE))="","",(VLOOKUP($B163,'Nat Con &amp; Metrics Backsheet'!$A$7:$AC$156,D$9,FALSE))),"")</f>
        <v>On track to meet target</v>
      </c>
      <c r="E163" s="76" t="str">
        <f ca="1">IFERROR(IF((VLOOKUP($B163,'Nat Con &amp; Metrics Backsheet'!$A$7:$AC$156,E$9,FALSE))="","",(VLOOKUP($B163,'Nat Con &amp; Metrics Backsheet'!$A$7:$AC$156,E$9,FALSE))),"")</f>
        <v>On track to meet target</v>
      </c>
      <c r="F163" s="76" t="str">
        <f ca="1">IFERROR(IF((VLOOKUP($B163,'Nat Con &amp; Metrics Backsheet'!$A$7:$AC$156,F$9,FALSE))="","",(VLOOKUP($B163,'Nat Con &amp; Metrics Backsheet'!$A$7:$AC$156,F$9,FALSE))),"")</f>
        <v>On track to meet target</v>
      </c>
      <c r="G163" s="29" t="str">
        <f ca="1">IFERROR(IF((VLOOKUP($B163,'Nat Con &amp; Metrics Backsheet'!$A$7:$AC$156,G$9,FALSE))="","",(VLOOKUP($B163,'Nat Con &amp; Metrics Backsheet'!$A$7:$AC$156,G$9,FALSE))),"")</f>
        <v>On track to meet target</v>
      </c>
    </row>
    <row r="164" spans="1:8" ht="15" customHeight="1">
      <c r="A164" s="42">
        <v>142</v>
      </c>
      <c r="B164" s="34" t="str">
        <f t="shared" ca="1" si="7"/>
        <v>E08000010</v>
      </c>
      <c r="C164" s="29" t="str">
        <f ca="1">IFERROR(VLOOKUP($B164,'Org list'!$J$9:$K$636,2,0), "")</f>
        <v>Wigan</v>
      </c>
      <c r="D164" s="90" t="str">
        <f ca="1">IFERROR(IF((VLOOKUP($B164,'Nat Con &amp; Metrics Backsheet'!$A$7:$AC$156,D$9,FALSE))="","",(VLOOKUP($B164,'Nat Con &amp; Metrics Backsheet'!$A$7:$AC$156,D$9,FALSE))),"")</f>
        <v>Not on track to meet target</v>
      </c>
      <c r="E164" s="76" t="str">
        <f ca="1">IFERROR(IF((VLOOKUP($B164,'Nat Con &amp; Metrics Backsheet'!$A$7:$AC$156,E$9,FALSE))="","",(VLOOKUP($B164,'Nat Con &amp; Metrics Backsheet'!$A$7:$AC$156,E$9,FALSE))),"")</f>
        <v>On track to meet target</v>
      </c>
      <c r="F164" s="76" t="str">
        <f ca="1">IFERROR(IF((VLOOKUP($B164,'Nat Con &amp; Metrics Backsheet'!$A$7:$AC$156,F$9,FALSE))="","",(VLOOKUP($B164,'Nat Con &amp; Metrics Backsheet'!$A$7:$AC$156,F$9,FALSE))),"")</f>
        <v>Data not available to assess progress</v>
      </c>
      <c r="G164" s="29" t="str">
        <f ca="1">IFERROR(IF((VLOOKUP($B164,'Nat Con &amp; Metrics Backsheet'!$A$7:$AC$156,G$9,FALSE))="","",(VLOOKUP($B164,'Nat Con &amp; Metrics Backsheet'!$A$7:$AC$156,G$9,FALSE))),"")</f>
        <v>Not on track to meet target</v>
      </c>
    </row>
    <row r="165" spans="1:8" ht="15" customHeight="1">
      <c r="A165" s="42">
        <v>143</v>
      </c>
      <c r="B165" s="34" t="str">
        <f t="shared" ca="1" si="7"/>
        <v>E06000054</v>
      </c>
      <c r="C165" s="29" t="str">
        <f ca="1">IFERROR(VLOOKUP($B165,'Org list'!$J$9:$K$636,2,0), "")</f>
        <v>Wiltshire</v>
      </c>
      <c r="D165" s="90" t="str">
        <f ca="1">IFERROR(IF((VLOOKUP($B165,'Nat Con &amp; Metrics Backsheet'!$A$7:$AC$156,D$9,FALSE))="","",(VLOOKUP($B165,'Nat Con &amp; Metrics Backsheet'!$A$7:$AC$156,D$9,FALSE))),"")</f>
        <v>Not on track to meet target</v>
      </c>
      <c r="E165" s="76" t="str">
        <f ca="1">IFERROR(IF((VLOOKUP($B165,'Nat Con &amp; Metrics Backsheet'!$A$7:$AC$156,E$9,FALSE))="","",(VLOOKUP($B165,'Nat Con &amp; Metrics Backsheet'!$A$7:$AC$156,E$9,FALSE))),"")</f>
        <v>On track to meet target</v>
      </c>
      <c r="F165" s="76" t="str">
        <f ca="1">IFERROR(IF((VLOOKUP($B165,'Nat Con &amp; Metrics Backsheet'!$A$7:$AC$156,F$9,FALSE))="","",(VLOOKUP($B165,'Nat Con &amp; Metrics Backsheet'!$A$7:$AC$156,F$9,FALSE))),"")</f>
        <v>Not on track to meet target</v>
      </c>
      <c r="G165" s="29" t="str">
        <f ca="1">IFERROR(IF((VLOOKUP($B165,'Nat Con &amp; Metrics Backsheet'!$A$7:$AC$156,G$9,FALSE))="","",(VLOOKUP($B165,'Nat Con &amp; Metrics Backsheet'!$A$7:$AC$156,G$9,FALSE))),"")</f>
        <v>Not on track to meet target</v>
      </c>
    </row>
    <row r="166" spans="1:8" ht="15" customHeight="1">
      <c r="A166" s="42">
        <v>144</v>
      </c>
      <c r="B166" s="34" t="str">
        <f t="shared" ca="1" si="7"/>
        <v>E06000040</v>
      </c>
      <c r="C166" s="29" t="str">
        <f ca="1">IFERROR(VLOOKUP($B166,'Org list'!$J$9:$K$636,2,0), "")</f>
        <v>Windsor and Maidenhead</v>
      </c>
      <c r="D166" s="90" t="str">
        <f ca="1">IFERROR(IF((VLOOKUP($B166,'Nat Con &amp; Metrics Backsheet'!$A$7:$AC$156,D$9,FALSE))="","",(VLOOKUP($B166,'Nat Con &amp; Metrics Backsheet'!$A$7:$AC$156,D$9,FALSE))),"")</f>
        <v>On track to meet target</v>
      </c>
      <c r="E166" s="76" t="str">
        <f ca="1">IFERROR(IF((VLOOKUP($B166,'Nat Con &amp; Metrics Backsheet'!$A$7:$AC$156,E$9,FALSE))="","",(VLOOKUP($B166,'Nat Con &amp; Metrics Backsheet'!$A$7:$AC$156,E$9,FALSE))),"")</f>
        <v>On track to meet target</v>
      </c>
      <c r="F166" s="76" t="str">
        <f ca="1">IFERROR(IF((VLOOKUP($B166,'Nat Con &amp; Metrics Backsheet'!$A$7:$AC$156,F$9,FALSE))="","",(VLOOKUP($B166,'Nat Con &amp; Metrics Backsheet'!$A$7:$AC$156,F$9,FALSE))),"")</f>
        <v>On track to meet target</v>
      </c>
      <c r="G166" s="29" t="str">
        <f ca="1">IFERROR(IF((VLOOKUP($B166,'Nat Con &amp; Metrics Backsheet'!$A$7:$AC$156,G$9,FALSE))="","",(VLOOKUP($B166,'Nat Con &amp; Metrics Backsheet'!$A$7:$AC$156,G$9,FALSE))),"")</f>
        <v>On track to meet target</v>
      </c>
    </row>
    <row r="167" spans="1:8" ht="15" customHeight="1">
      <c r="A167" s="42">
        <v>145</v>
      </c>
      <c r="B167" s="34" t="str">
        <f t="shared" ca="1" si="7"/>
        <v>E08000015</v>
      </c>
      <c r="C167" s="29" t="str">
        <f ca="1">IFERROR(VLOOKUP($B167,'Org list'!$J$9:$K$636,2,0), "")</f>
        <v>Wirral</v>
      </c>
      <c r="D167" s="90" t="str">
        <f ca="1">IFERROR(IF((VLOOKUP($B167,'Nat Con &amp; Metrics Backsheet'!$A$7:$AC$156,D$9,FALSE))="","",(VLOOKUP($B167,'Nat Con &amp; Metrics Backsheet'!$A$7:$AC$156,D$9,FALSE))),"")</f>
        <v>Not on track to meet target</v>
      </c>
      <c r="E167" s="76" t="str">
        <f ca="1">IFERROR(IF((VLOOKUP($B167,'Nat Con &amp; Metrics Backsheet'!$A$7:$AC$156,E$9,FALSE))="","",(VLOOKUP($B167,'Nat Con &amp; Metrics Backsheet'!$A$7:$AC$156,E$9,FALSE))),"")</f>
        <v>On track to meet target</v>
      </c>
      <c r="F167" s="76" t="str">
        <f ca="1">IFERROR(IF((VLOOKUP($B167,'Nat Con &amp; Metrics Backsheet'!$A$7:$AC$156,F$9,FALSE))="","",(VLOOKUP($B167,'Nat Con &amp; Metrics Backsheet'!$A$7:$AC$156,F$9,FALSE))),"")</f>
        <v>On track to meet target</v>
      </c>
      <c r="G167" s="29" t="str">
        <f ca="1">IFERROR(IF((VLOOKUP($B167,'Nat Con &amp; Metrics Backsheet'!$A$7:$AC$156,G$9,FALSE))="","",(VLOOKUP($B167,'Nat Con &amp; Metrics Backsheet'!$A$7:$AC$156,G$9,FALSE))),"")</f>
        <v>On track to meet target</v>
      </c>
    </row>
    <row r="168" spans="1:8" ht="15" customHeight="1">
      <c r="A168" s="42">
        <v>146</v>
      </c>
      <c r="B168" s="34" t="str">
        <f t="shared" ca="1" si="7"/>
        <v>E06000041</v>
      </c>
      <c r="C168" s="29" t="str">
        <f ca="1">IFERROR(VLOOKUP($B168,'Org list'!$J$9:$K$636,2,0), "")</f>
        <v>Wokingham</v>
      </c>
      <c r="D168" s="90" t="str">
        <f ca="1">IFERROR(IF((VLOOKUP($B168,'Nat Con &amp; Metrics Backsheet'!$A$7:$AC$156,D$9,FALSE))="","",(VLOOKUP($B168,'Nat Con &amp; Metrics Backsheet'!$A$7:$AC$156,D$9,FALSE))),"")</f>
        <v>Not on track to meet target</v>
      </c>
      <c r="E168" s="76" t="str">
        <f ca="1">IFERROR(IF((VLOOKUP($B168,'Nat Con &amp; Metrics Backsheet'!$A$7:$AC$156,E$9,FALSE))="","",(VLOOKUP($B168,'Nat Con &amp; Metrics Backsheet'!$A$7:$AC$156,E$9,FALSE))),"")</f>
        <v>On track to meet target</v>
      </c>
      <c r="F168" s="76" t="str">
        <f ca="1">IFERROR(IF((VLOOKUP($B168,'Nat Con &amp; Metrics Backsheet'!$A$7:$AC$156,F$9,FALSE))="","",(VLOOKUP($B168,'Nat Con &amp; Metrics Backsheet'!$A$7:$AC$156,F$9,FALSE))),"")</f>
        <v>On track to meet target</v>
      </c>
      <c r="G168" s="29" t="str">
        <f ca="1">IFERROR(IF((VLOOKUP($B168,'Nat Con &amp; Metrics Backsheet'!$A$7:$AC$156,G$9,FALSE))="","",(VLOOKUP($B168,'Nat Con &amp; Metrics Backsheet'!$A$7:$AC$156,G$9,FALSE))),"")</f>
        <v>On track to meet target</v>
      </c>
    </row>
    <row r="169" spans="1:8" ht="15" customHeight="1">
      <c r="A169" s="42">
        <v>147</v>
      </c>
      <c r="B169" s="34" t="str">
        <f t="shared" ca="1" si="7"/>
        <v>E08000031</v>
      </c>
      <c r="C169" s="29" t="str">
        <f ca="1">IFERROR(VLOOKUP($B169,'Org list'!$J$9:$K$636,2,0), "")</f>
        <v>Wolverhampton</v>
      </c>
      <c r="D169" s="90" t="str">
        <f ca="1">IFERROR(IF((VLOOKUP($B169,'Nat Con &amp; Metrics Backsheet'!$A$7:$AC$156,D$9,FALSE))="","",(VLOOKUP($B169,'Nat Con &amp; Metrics Backsheet'!$A$7:$AC$156,D$9,FALSE))),"")</f>
        <v>On track to meet target</v>
      </c>
      <c r="E169" s="76" t="str">
        <f ca="1">IFERROR(IF((VLOOKUP($B169,'Nat Con &amp; Metrics Backsheet'!$A$7:$AC$156,E$9,FALSE))="","",(VLOOKUP($B169,'Nat Con &amp; Metrics Backsheet'!$A$7:$AC$156,E$9,FALSE))),"")</f>
        <v>On track to meet target</v>
      </c>
      <c r="F169" s="76" t="str">
        <f ca="1">IFERROR(IF((VLOOKUP($B169,'Nat Con &amp; Metrics Backsheet'!$A$7:$AC$156,F$9,FALSE))="","",(VLOOKUP($B169,'Nat Con &amp; Metrics Backsheet'!$A$7:$AC$156,F$9,FALSE))),"")</f>
        <v>Data not available to assess progress</v>
      </c>
      <c r="G169" s="29" t="str">
        <f ca="1">IFERROR(IF((VLOOKUP($B169,'Nat Con &amp; Metrics Backsheet'!$A$7:$AC$156,G$9,FALSE))="","",(VLOOKUP($B169,'Nat Con &amp; Metrics Backsheet'!$A$7:$AC$156,G$9,FALSE))),"")</f>
        <v>On track to meet target</v>
      </c>
    </row>
    <row r="170" spans="1:8" ht="15" customHeight="1">
      <c r="A170" s="42">
        <v>148</v>
      </c>
      <c r="B170" s="34" t="str">
        <f t="shared" ca="1" si="7"/>
        <v>E10000034</v>
      </c>
      <c r="C170" s="29" t="str">
        <f ca="1">IFERROR(VLOOKUP($B170,'Org list'!$J$9:$K$636,2,0), "")</f>
        <v>Worcestershire</v>
      </c>
      <c r="D170" s="90" t="str">
        <f ca="1">IFERROR(IF((VLOOKUP($B170,'Nat Con &amp; Metrics Backsheet'!$A$7:$AC$156,D$9,FALSE))="","",(VLOOKUP($B170,'Nat Con &amp; Metrics Backsheet'!$A$7:$AC$156,D$9,FALSE))),"")</f>
        <v>Not on track to meet target</v>
      </c>
      <c r="E170" s="76" t="str">
        <f ca="1">IFERROR(IF((VLOOKUP($B170,'Nat Con &amp; Metrics Backsheet'!$A$7:$AC$156,E$9,FALSE))="","",(VLOOKUP($B170,'Nat Con &amp; Metrics Backsheet'!$A$7:$AC$156,E$9,FALSE))),"")</f>
        <v>Not on track to meet target</v>
      </c>
      <c r="F170" s="76" t="str">
        <f ca="1">IFERROR(IF((VLOOKUP($B170,'Nat Con &amp; Metrics Backsheet'!$A$7:$AC$156,F$9,FALSE))="","",(VLOOKUP($B170,'Nat Con &amp; Metrics Backsheet'!$A$7:$AC$156,F$9,FALSE))),"")</f>
        <v>On track to meet target</v>
      </c>
      <c r="G170" s="29" t="str">
        <f ca="1">IFERROR(IF((VLOOKUP($B170,'Nat Con &amp; Metrics Backsheet'!$A$7:$AC$156,G$9,FALSE))="","",(VLOOKUP($B170,'Nat Con &amp; Metrics Backsheet'!$A$7:$AC$156,G$9,FALSE))),"")</f>
        <v>On track to meet target</v>
      </c>
    </row>
    <row r="171" spans="1:8" ht="15" customHeight="1" thickBot="1">
      <c r="A171" s="42">
        <v>149</v>
      </c>
      <c r="B171" s="33" t="str">
        <f t="shared" ca="1" si="7"/>
        <v>E06000014</v>
      </c>
      <c r="C171" s="30" t="str">
        <f ca="1">IFERROR(VLOOKUP($B171,'Org list'!$J$9:$K$636,2,0), "")</f>
        <v>York</v>
      </c>
      <c r="D171" s="91" t="str">
        <f ca="1">IFERROR(IF((VLOOKUP($B171,'Nat Con &amp; Metrics Backsheet'!$A$7:$AC$156,D$9,FALSE))="","",(VLOOKUP($B171,'Nat Con &amp; Metrics Backsheet'!$A$7:$AC$156,D$9,FALSE))),"")</f>
        <v>Not on track to meet target</v>
      </c>
      <c r="E171" s="77" t="str">
        <f ca="1">IFERROR(IF((VLOOKUP($B171,'Nat Con &amp; Metrics Backsheet'!$A$7:$AC$156,E$9,FALSE))="","",(VLOOKUP($B171,'Nat Con &amp; Metrics Backsheet'!$A$7:$AC$156,E$9,FALSE))),"")</f>
        <v>On track to meet target</v>
      </c>
      <c r="F171" s="77" t="str">
        <f ca="1">IFERROR(IF((VLOOKUP($B171,'Nat Con &amp; Metrics Backsheet'!$A$7:$AC$156,F$9,FALSE))="","",(VLOOKUP($B171,'Nat Con &amp; Metrics Backsheet'!$A$7:$AC$156,F$9,FALSE))),"")</f>
        <v>Data not available to assess progress</v>
      </c>
      <c r="G171" s="30" t="str">
        <f ca="1">IFERROR(IF((VLOOKUP($B171,'Nat Con &amp; Metrics Backsheet'!$A$7:$AC$156,G$9,FALSE))="","",(VLOOKUP($B171,'Nat Con &amp; Metrics Backsheet'!$A$7:$AC$156,G$9,FALSE))),"")</f>
        <v>Not on track to meet target</v>
      </c>
    </row>
    <row r="173" spans="1:8" ht="15" customHeight="1">
      <c r="A173" s="26"/>
      <c r="B173" s="27" t="s">
        <v>580</v>
      </c>
      <c r="C173" s="26"/>
      <c r="D173" s="26"/>
      <c r="E173" s="26"/>
      <c r="F173" s="26"/>
      <c r="G173" s="26"/>
      <c r="H173" s="26"/>
    </row>
    <row r="174" spans="1:8" ht="15" customHeight="1">
      <c r="B174" s="330" t="s">
        <v>581</v>
      </c>
      <c r="C174" s="330"/>
      <c r="D174" s="330"/>
      <c r="E174" s="330"/>
      <c r="F174" s="330"/>
    </row>
  </sheetData>
  <sheetProtection password="DCA1" sheet="1" objects="1" scenarios="1"/>
  <mergeCells count="11">
    <mergeCell ref="B174:F174"/>
    <mergeCell ref="B10:B11"/>
    <mergeCell ref="C10:C11"/>
    <mergeCell ref="B1:G1"/>
    <mergeCell ref="B2:G2"/>
    <mergeCell ref="B12:B18"/>
    <mergeCell ref="B20:B21"/>
    <mergeCell ref="C20:C21"/>
    <mergeCell ref="D8:G8"/>
    <mergeCell ref="D10:G10"/>
    <mergeCell ref="D20:G20"/>
  </mergeCells>
  <pageMargins left="0.7" right="0.7" top="0.75" bottom="0.75" header="0.3" footer="0.3"/>
  <ignoredErrors>
    <ignoredError sqref="D14:G14 D16:G1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28674" r:id="rId3" name="Drop Down 2">
              <controlPr defaultSize="0" autoLine="0" autoPict="0">
                <anchor moveWithCells="1" sizeWithCells="1">
                  <from>
                    <xdr:col>2</xdr:col>
                    <xdr:colOff>638175</xdr:colOff>
                    <xdr:row>2</xdr:row>
                    <xdr:rowOff>161925</xdr:rowOff>
                  </from>
                  <to>
                    <xdr:col>3</xdr:col>
                    <xdr:colOff>1857375</xdr:colOff>
                    <xdr:row>4</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AC156"/>
  <sheetViews>
    <sheetView zoomScale="80" zoomScaleNormal="80" workbookViewId="0">
      <selection activeCell="B6" sqref="B6"/>
    </sheetView>
  </sheetViews>
  <sheetFormatPr defaultRowHeight="15"/>
  <cols>
    <col min="8" max="8" width="11.7109375" customWidth="1"/>
  </cols>
  <sheetData>
    <row r="1" spans="1:29">
      <c r="A1">
        <v>1</v>
      </c>
      <c r="B1">
        <v>2</v>
      </c>
      <c r="C1">
        <v>3</v>
      </c>
      <c r="D1">
        <v>4</v>
      </c>
      <c r="E1">
        <v>5</v>
      </c>
      <c r="F1" s="92">
        <v>6</v>
      </c>
      <c r="G1" s="92">
        <v>7</v>
      </c>
      <c r="H1">
        <v>8</v>
      </c>
      <c r="I1" s="147">
        <v>9</v>
      </c>
      <c r="J1" s="147">
        <v>10</v>
      </c>
      <c r="K1" s="147">
        <v>11</v>
      </c>
      <c r="L1" s="147">
        <v>12</v>
      </c>
      <c r="M1" s="147">
        <v>13</v>
      </c>
      <c r="N1">
        <v>14</v>
      </c>
      <c r="O1">
        <v>15</v>
      </c>
      <c r="P1">
        <v>16</v>
      </c>
      <c r="Q1">
        <v>17</v>
      </c>
      <c r="R1" s="149">
        <v>18</v>
      </c>
      <c r="S1" s="149">
        <v>19</v>
      </c>
      <c r="T1" s="149">
        <v>20</v>
      </c>
      <c r="U1" s="149">
        <v>21</v>
      </c>
      <c r="V1" s="149">
        <v>22</v>
      </c>
      <c r="W1" s="149">
        <v>23</v>
      </c>
      <c r="X1" s="149">
        <v>24</v>
      </c>
      <c r="Y1" s="149">
        <v>25</v>
      </c>
      <c r="Z1" s="149">
        <v>26</v>
      </c>
      <c r="AA1" s="149">
        <v>27</v>
      </c>
      <c r="AB1" s="149">
        <v>28</v>
      </c>
      <c r="AC1" s="149">
        <v>29</v>
      </c>
    </row>
    <row r="3" spans="1:29">
      <c r="C3">
        <v>12</v>
      </c>
      <c r="D3">
        <v>13</v>
      </c>
      <c r="E3">
        <v>14</v>
      </c>
      <c r="F3" s="92">
        <v>15</v>
      </c>
      <c r="G3" s="92">
        <v>20</v>
      </c>
      <c r="H3">
        <v>22</v>
      </c>
      <c r="I3">
        <v>16</v>
      </c>
      <c r="J3">
        <v>17</v>
      </c>
      <c r="K3">
        <v>18</v>
      </c>
      <c r="L3">
        <v>19</v>
      </c>
      <c r="M3">
        <v>21</v>
      </c>
      <c r="N3">
        <v>23</v>
      </c>
      <c r="O3">
        <v>24</v>
      </c>
      <c r="P3">
        <v>25</v>
      </c>
      <c r="Q3">
        <v>26</v>
      </c>
      <c r="R3">
        <v>27</v>
      </c>
      <c r="S3">
        <v>28</v>
      </c>
      <c r="T3">
        <v>29</v>
      </c>
      <c r="U3">
        <v>30</v>
      </c>
      <c r="V3">
        <v>31</v>
      </c>
      <c r="W3">
        <v>32</v>
      </c>
      <c r="X3">
        <v>33</v>
      </c>
      <c r="Y3">
        <v>34</v>
      </c>
      <c r="Z3">
        <v>35</v>
      </c>
      <c r="AA3">
        <v>36</v>
      </c>
      <c r="AB3">
        <v>37</v>
      </c>
      <c r="AC3">
        <v>38</v>
      </c>
    </row>
    <row r="4" spans="1:29" s="92" customFormat="1"/>
    <row r="5" spans="1:29" s="169" customFormat="1">
      <c r="C5" s="169" t="s">
        <v>1148</v>
      </c>
      <c r="N5" s="169" t="s">
        <v>570</v>
      </c>
    </row>
    <row r="6" spans="1:29">
      <c r="A6" t="s">
        <v>560</v>
      </c>
      <c r="B6" t="s">
        <v>17</v>
      </c>
      <c r="C6" t="s">
        <v>554</v>
      </c>
      <c r="D6" t="s">
        <v>555</v>
      </c>
      <c r="E6" t="s">
        <v>556</v>
      </c>
      <c r="F6" t="s">
        <v>557</v>
      </c>
      <c r="G6" t="s">
        <v>558</v>
      </c>
      <c r="H6" t="s">
        <v>559</v>
      </c>
      <c r="I6" t="s">
        <v>565</v>
      </c>
      <c r="J6" t="s">
        <v>566</v>
      </c>
      <c r="K6" t="s">
        <v>567</v>
      </c>
      <c r="L6" t="s">
        <v>568</v>
      </c>
      <c r="M6" t="s">
        <v>569</v>
      </c>
      <c r="N6" t="s">
        <v>1040</v>
      </c>
      <c r="O6" t="s">
        <v>1041</v>
      </c>
      <c r="P6" t="s">
        <v>1042</v>
      </c>
      <c r="Q6" t="s">
        <v>1043</v>
      </c>
      <c r="R6" t="s">
        <v>1044</v>
      </c>
      <c r="S6" t="s">
        <v>1045</v>
      </c>
      <c r="T6" t="s">
        <v>1046</v>
      </c>
      <c r="U6" t="s">
        <v>1047</v>
      </c>
      <c r="V6" t="s">
        <v>1048</v>
      </c>
      <c r="W6" t="s">
        <v>1049</v>
      </c>
      <c r="X6" t="s">
        <v>1050</v>
      </c>
      <c r="Y6" t="s">
        <v>1051</v>
      </c>
      <c r="Z6" t="s">
        <v>1052</v>
      </c>
      <c r="AA6" t="s">
        <v>1053</v>
      </c>
      <c r="AB6" t="s">
        <v>1054</v>
      </c>
      <c r="AC6" t="s">
        <v>1055</v>
      </c>
    </row>
    <row r="7" spans="1:29">
      <c r="A7" t="s">
        <v>21</v>
      </c>
      <c r="B7" t="s">
        <v>22</v>
      </c>
      <c r="C7" t="str">
        <f>IFERROR(IF((VLOOKUP($A7,'Q3 Raw Data'!$A$9:$CZ$158,C$3,FALSE))="","",(VLOOKUP($A7,'Q3 Raw Data'!$A$9:$CZ$158,C$3,FALSE))),"")</f>
        <v>Yes</v>
      </c>
      <c r="D7" s="92" t="str">
        <f>IFERROR(IF((VLOOKUP($A7,'Q3 Raw Data'!$A$9:$CZ$158,D$3,FALSE))="","",(VLOOKUP($A7,'Q3 Raw Data'!$A$9:$CZ$158,D$3,FALSE))),"")</f>
        <v>Yes</v>
      </c>
      <c r="E7" s="92" t="str">
        <f>IFERROR(IF((VLOOKUP($A7,'Q3 Raw Data'!$A$9:$CZ$158,E$3,FALSE))="","",(VLOOKUP($A7,'Q3 Raw Data'!$A$9:$CZ$158,E$3,FALSE))),"")</f>
        <v>Yes</v>
      </c>
      <c r="F7" s="92" t="str">
        <f>IFERROR(IF((VLOOKUP($A7,'Q3 Raw Data'!$A$9:$CZ$158,F$3,FALSE))="","",(VLOOKUP($A7,'Q3 Raw Data'!$A$9:$CZ$158,F$3,FALSE))),"")</f>
        <v>Yes</v>
      </c>
      <c r="G7" s="92" t="str">
        <f>IFERROR(IF((VLOOKUP($A7,'Q3 Raw Data'!$A$9:$CZ$158,G$3,FALSE))="","",(VLOOKUP($A7,'Q3 Raw Data'!$A$9:$CZ$158,G$3,FALSE))),"")</f>
        <v>Yes</v>
      </c>
      <c r="H7" s="150" t="str">
        <f>IFERROR(IF((VLOOKUP($A7,'Q3 Raw Data'!$A$9:$CZ$158,H$3,FALSE))="","",(VLOOKUP($A7,'Q3 Raw Data'!$A$9:$CZ$158,H$3,FALSE))),"")</f>
        <v/>
      </c>
      <c r="I7" s="147" t="str">
        <f>IFERROR(IF((VLOOKUP($A7,'Q3 Raw Data'!$A$9:$CZ$158,I$3,FALSE))="","",(VLOOKUP($A7,'Q3 Raw Data'!$A$9:$CZ$158,I$3,FALSE))),"")</f>
        <v/>
      </c>
      <c r="J7" s="147" t="str">
        <f>IFERROR(IF((VLOOKUP($A7,'Q3 Raw Data'!$A$9:$CZ$158,J$3,FALSE))="","",(VLOOKUP($A7,'Q3 Raw Data'!$A$9:$CZ$158,J$3,FALSE))),"")</f>
        <v/>
      </c>
      <c r="K7" s="147" t="str">
        <f>IFERROR(IF((VLOOKUP($A7,'Q3 Raw Data'!$A$9:$CZ$158,K$3,FALSE))="","",(VLOOKUP($A7,'Q3 Raw Data'!$A$9:$CZ$158,K$3,FALSE))),"")</f>
        <v/>
      </c>
      <c r="L7" s="147" t="str">
        <f>IFERROR(IF((VLOOKUP($A7,'Q3 Raw Data'!$A$9:$CZ$158,L$3,FALSE))="","",(VLOOKUP($A7,'Q3 Raw Data'!$A$9:$CZ$158,L$3,FALSE))),"")</f>
        <v/>
      </c>
      <c r="M7" s="147" t="str">
        <f>IFERROR(IF((VLOOKUP($A7,'Q3 Raw Data'!$A$9:$CZ$158,M$3,FALSE))="","",(VLOOKUP($A7,'Q3 Raw Data'!$A$9:$CZ$158,M$3,FALSE))),"")</f>
        <v/>
      </c>
      <c r="N7" t="str">
        <f>IFERROR(IF((VLOOKUP($A7,'Q3 Raw Data'!$A$9:$CZ$158,N$3,FALSE))="","",(VLOOKUP($A7,'Q3 Raw Data'!$A$9:$CZ$158,N$3,FALSE))),"")</f>
        <v>Not on track to meet target</v>
      </c>
      <c r="O7" t="str">
        <f>IFERROR(IF((VLOOKUP($A7,'Q3 Raw Data'!$A$9:$CZ$158,O$3,FALSE))="","",(VLOOKUP($A7,'Q3 Raw Data'!$A$9:$CZ$158,O$3,FALSE))),"")</f>
        <v>On track to meet target</v>
      </c>
      <c r="P7" t="str">
        <f>IFERROR(IF((VLOOKUP($A7,'Q3 Raw Data'!$A$9:$CZ$158,P$3,FALSE))="","",(VLOOKUP($A7,'Q3 Raw Data'!$A$9:$CZ$158,P$3,FALSE))),"")</f>
        <v>Data not available to assess progress</v>
      </c>
      <c r="Q7" t="str">
        <f>IFERROR(IF((VLOOKUP($A7,'Q3 Raw Data'!$A$9:$CZ$158,Q$3,FALSE))="","",(VLOOKUP($A7,'Q3 Raw Data'!$A$9:$CZ$158,Q$3,FALSE))),"")</f>
        <v>On track to meet target</v>
      </c>
    </row>
    <row r="8" spans="1:29">
      <c r="A8" t="s">
        <v>31</v>
      </c>
      <c r="B8" t="s">
        <v>32</v>
      </c>
      <c r="C8" s="149" t="str">
        <f>IFERROR(IF((VLOOKUP($A8,'Q3 Raw Data'!$A$9:$CZ$158,C$3,FALSE))="","",(VLOOKUP($A8,'Q3 Raw Data'!$A$9:$CZ$158,C$3,FALSE))),"")</f>
        <v>Yes</v>
      </c>
      <c r="D8" s="149" t="str">
        <f>IFERROR(IF((VLOOKUP($A8,'Q3 Raw Data'!$A$9:$CZ$158,D$3,FALSE))="","",(VLOOKUP($A8,'Q3 Raw Data'!$A$9:$CZ$158,D$3,FALSE))),"")</f>
        <v>Yes</v>
      </c>
      <c r="E8" s="149" t="str">
        <f>IFERROR(IF((VLOOKUP($A8,'Q3 Raw Data'!$A$9:$CZ$158,E$3,FALSE))="","",(VLOOKUP($A8,'Q3 Raw Data'!$A$9:$CZ$158,E$3,FALSE))),"")</f>
        <v>Yes</v>
      </c>
      <c r="F8" s="149" t="str">
        <f>IFERROR(IF((VLOOKUP($A8,'Q3 Raw Data'!$A$9:$CZ$158,F$3,FALSE))="","",(VLOOKUP($A8,'Q3 Raw Data'!$A$9:$CZ$158,F$3,FALSE))),"")</f>
        <v>Yes</v>
      </c>
      <c r="G8" s="149" t="str">
        <f>IFERROR(IF((VLOOKUP($A8,'Q3 Raw Data'!$A$9:$CZ$158,G$3,FALSE))="","",(VLOOKUP($A8,'Q3 Raw Data'!$A$9:$CZ$158,G$3,FALSE))),"")</f>
        <v>Yes</v>
      </c>
      <c r="H8" s="150" t="str">
        <f>IFERROR(IF((VLOOKUP($A8,'Q3 Raw Data'!$A$9:$CZ$158,H$3,FALSE))="","",(VLOOKUP($A8,'Q3 Raw Data'!$A$9:$CZ$158,H$3,FALSE))),"")</f>
        <v/>
      </c>
      <c r="I8" s="149" t="str">
        <f>IFERROR(IF((VLOOKUP($A8,'Q3 Raw Data'!$A$9:$CZ$158,I$3,FALSE))="","",(VLOOKUP($A8,'Q3 Raw Data'!$A$9:$CZ$158,I$3,FALSE))),"")</f>
        <v/>
      </c>
      <c r="J8" s="149" t="str">
        <f>IFERROR(IF((VLOOKUP($A8,'Q3 Raw Data'!$A$9:$CZ$158,J$3,FALSE))="","",(VLOOKUP($A8,'Q3 Raw Data'!$A$9:$CZ$158,J$3,FALSE))),"")</f>
        <v/>
      </c>
      <c r="K8" s="149" t="str">
        <f>IFERROR(IF((VLOOKUP($A8,'Q3 Raw Data'!$A$9:$CZ$158,K$3,FALSE))="","",(VLOOKUP($A8,'Q3 Raw Data'!$A$9:$CZ$158,K$3,FALSE))),"")</f>
        <v/>
      </c>
      <c r="L8" s="149" t="str">
        <f>IFERROR(IF((VLOOKUP($A8,'Q3 Raw Data'!$A$9:$CZ$158,L$3,FALSE))="","",(VLOOKUP($A8,'Q3 Raw Data'!$A$9:$CZ$158,L$3,FALSE))),"")</f>
        <v/>
      </c>
      <c r="M8" s="149" t="str">
        <f>IFERROR(IF((VLOOKUP($A8,'Q3 Raw Data'!$A$9:$CZ$158,M$3,FALSE))="","",(VLOOKUP($A8,'Q3 Raw Data'!$A$9:$CZ$158,M$3,FALSE))),"")</f>
        <v/>
      </c>
      <c r="N8" s="149" t="str">
        <f>IFERROR(IF((VLOOKUP($A8,'Q3 Raw Data'!$A$9:$CZ$158,N$3,FALSE))="","",(VLOOKUP($A8,'Q3 Raw Data'!$A$9:$CZ$158,N$3,FALSE))),"")</f>
        <v>Not on track to meet target</v>
      </c>
      <c r="O8" s="149" t="str">
        <f>IFERROR(IF((VLOOKUP($A8,'Q3 Raw Data'!$A$9:$CZ$158,O$3,FALSE))="","",(VLOOKUP($A8,'Q3 Raw Data'!$A$9:$CZ$158,O$3,FALSE))),"")</f>
        <v>On track to meet target</v>
      </c>
      <c r="P8" s="149" t="str">
        <f>IFERROR(IF((VLOOKUP($A8,'Q3 Raw Data'!$A$9:$CZ$158,P$3,FALSE))="","",(VLOOKUP($A8,'Q3 Raw Data'!$A$9:$CZ$158,P$3,FALSE))),"")</f>
        <v>Data not available to assess progress</v>
      </c>
      <c r="Q8" s="149" t="str">
        <f>IFERROR(IF((VLOOKUP($A8,'Q3 Raw Data'!$A$9:$CZ$158,Q$3,FALSE))="","",(VLOOKUP($A8,'Q3 Raw Data'!$A$9:$CZ$158,Q$3,FALSE))),"")</f>
        <v>On track to meet target</v>
      </c>
      <c r="R8" s="149"/>
      <c r="S8" s="149"/>
      <c r="T8" s="149"/>
      <c r="U8" s="149"/>
      <c r="V8" s="149"/>
      <c r="W8" s="149"/>
      <c r="X8" s="149"/>
      <c r="Y8" s="149"/>
      <c r="Z8" s="149"/>
      <c r="AA8" s="149"/>
      <c r="AB8" s="149"/>
      <c r="AC8" s="149"/>
    </row>
    <row r="9" spans="1:29">
      <c r="A9" t="s">
        <v>41</v>
      </c>
      <c r="B9" t="s">
        <v>42</v>
      </c>
      <c r="C9" s="149" t="str">
        <f>IFERROR(IF((VLOOKUP($A9,'Q3 Raw Data'!$A$9:$CZ$158,C$3,FALSE))="","",(VLOOKUP($A9,'Q3 Raw Data'!$A$9:$CZ$158,C$3,FALSE))),"")</f>
        <v>Yes</v>
      </c>
      <c r="D9" s="149" t="str">
        <f>IFERROR(IF((VLOOKUP($A9,'Q3 Raw Data'!$A$9:$CZ$158,D$3,FALSE))="","",(VLOOKUP($A9,'Q3 Raw Data'!$A$9:$CZ$158,D$3,FALSE))),"")</f>
        <v>Yes</v>
      </c>
      <c r="E9" s="149" t="str">
        <f>IFERROR(IF((VLOOKUP($A9,'Q3 Raw Data'!$A$9:$CZ$158,E$3,FALSE))="","",(VLOOKUP($A9,'Q3 Raw Data'!$A$9:$CZ$158,E$3,FALSE))),"")</f>
        <v>Yes</v>
      </c>
      <c r="F9" s="149" t="str">
        <f>IFERROR(IF((VLOOKUP($A9,'Q3 Raw Data'!$A$9:$CZ$158,F$3,FALSE))="","",(VLOOKUP($A9,'Q3 Raw Data'!$A$9:$CZ$158,F$3,FALSE))),"")</f>
        <v>Yes</v>
      </c>
      <c r="G9" s="149" t="str">
        <f>IFERROR(IF((VLOOKUP($A9,'Q3 Raw Data'!$A$9:$CZ$158,G$3,FALSE))="","",(VLOOKUP($A9,'Q3 Raw Data'!$A$9:$CZ$158,G$3,FALSE))),"")</f>
        <v>Yes</v>
      </c>
      <c r="H9" s="150" t="str">
        <f>IFERROR(IF((VLOOKUP($A9,'Q3 Raw Data'!$A$9:$CZ$158,H$3,FALSE))="","",(VLOOKUP($A9,'Q3 Raw Data'!$A$9:$CZ$158,H$3,FALSE))),"")</f>
        <v/>
      </c>
      <c r="I9" s="149" t="str">
        <f>IFERROR(IF((VLOOKUP($A9,'Q3 Raw Data'!$A$9:$CZ$158,I$3,FALSE))="","",(VLOOKUP($A9,'Q3 Raw Data'!$A$9:$CZ$158,I$3,FALSE))),"")</f>
        <v/>
      </c>
      <c r="J9" s="149" t="str">
        <f>IFERROR(IF((VLOOKUP($A9,'Q3 Raw Data'!$A$9:$CZ$158,J$3,FALSE))="","",(VLOOKUP($A9,'Q3 Raw Data'!$A$9:$CZ$158,J$3,FALSE))),"")</f>
        <v/>
      </c>
      <c r="K9" s="149" t="str">
        <f>IFERROR(IF((VLOOKUP($A9,'Q3 Raw Data'!$A$9:$CZ$158,K$3,FALSE))="","",(VLOOKUP($A9,'Q3 Raw Data'!$A$9:$CZ$158,K$3,FALSE))),"")</f>
        <v/>
      </c>
      <c r="L9" s="149" t="str">
        <f>IFERROR(IF((VLOOKUP($A9,'Q3 Raw Data'!$A$9:$CZ$158,L$3,FALSE))="","",(VLOOKUP($A9,'Q3 Raw Data'!$A$9:$CZ$158,L$3,FALSE))),"")</f>
        <v/>
      </c>
      <c r="M9" s="149" t="str">
        <f>IFERROR(IF((VLOOKUP($A9,'Q3 Raw Data'!$A$9:$CZ$158,M$3,FALSE))="","",(VLOOKUP($A9,'Q3 Raw Data'!$A$9:$CZ$158,M$3,FALSE))),"")</f>
        <v/>
      </c>
      <c r="N9" s="149" t="str">
        <f>IFERROR(IF((VLOOKUP($A9,'Q3 Raw Data'!$A$9:$CZ$158,N$3,FALSE))="","",(VLOOKUP($A9,'Q3 Raw Data'!$A$9:$CZ$158,N$3,FALSE))),"")</f>
        <v>Not on track to meet target</v>
      </c>
      <c r="O9" s="149" t="str">
        <f>IFERROR(IF((VLOOKUP($A9,'Q3 Raw Data'!$A$9:$CZ$158,O$3,FALSE))="","",(VLOOKUP($A9,'Q3 Raw Data'!$A$9:$CZ$158,O$3,FALSE))),"")</f>
        <v>Not on track to meet target</v>
      </c>
      <c r="P9" s="149" t="str">
        <f>IFERROR(IF((VLOOKUP($A9,'Q3 Raw Data'!$A$9:$CZ$158,P$3,FALSE))="","",(VLOOKUP($A9,'Q3 Raw Data'!$A$9:$CZ$158,P$3,FALSE))),"")</f>
        <v>On track to meet target</v>
      </c>
      <c r="Q9" s="149" t="str">
        <f>IFERROR(IF((VLOOKUP($A9,'Q3 Raw Data'!$A$9:$CZ$158,Q$3,FALSE))="","",(VLOOKUP($A9,'Q3 Raw Data'!$A$9:$CZ$158,Q$3,FALSE))),"")</f>
        <v>On track to meet target</v>
      </c>
      <c r="R9" s="149"/>
      <c r="S9" s="149"/>
      <c r="T9" s="149"/>
      <c r="U9" s="149"/>
      <c r="V9" s="149"/>
      <c r="W9" s="149"/>
      <c r="X9" s="149"/>
      <c r="Y9" s="149"/>
      <c r="Z9" s="149"/>
      <c r="AA9" s="149"/>
      <c r="AB9" s="149"/>
      <c r="AC9" s="149"/>
    </row>
    <row r="10" spans="1:29">
      <c r="A10" t="s">
        <v>51</v>
      </c>
      <c r="B10" t="s">
        <v>52</v>
      </c>
      <c r="C10" s="149" t="str">
        <f>IFERROR(IF((VLOOKUP($A10,'Q3 Raw Data'!$A$9:$CZ$158,C$3,FALSE))="","",(VLOOKUP($A10,'Q3 Raw Data'!$A$9:$CZ$158,C$3,FALSE))),"")</f>
        <v>Yes</v>
      </c>
      <c r="D10" s="149" t="str">
        <f>IFERROR(IF((VLOOKUP($A10,'Q3 Raw Data'!$A$9:$CZ$158,D$3,FALSE))="","",(VLOOKUP($A10,'Q3 Raw Data'!$A$9:$CZ$158,D$3,FALSE))),"")</f>
        <v>Yes</v>
      </c>
      <c r="E10" s="149" t="str">
        <f>IFERROR(IF((VLOOKUP($A10,'Q3 Raw Data'!$A$9:$CZ$158,E$3,FALSE))="","",(VLOOKUP($A10,'Q3 Raw Data'!$A$9:$CZ$158,E$3,FALSE))),"")</f>
        <v>Yes</v>
      </c>
      <c r="F10" s="149" t="str">
        <f>IFERROR(IF((VLOOKUP($A10,'Q3 Raw Data'!$A$9:$CZ$158,F$3,FALSE))="","",(VLOOKUP($A10,'Q3 Raw Data'!$A$9:$CZ$158,F$3,FALSE))),"")</f>
        <v>Yes</v>
      </c>
      <c r="G10" s="149" t="str">
        <f>IFERROR(IF((VLOOKUP($A10,'Q3 Raw Data'!$A$9:$CZ$158,G$3,FALSE))="","",(VLOOKUP($A10,'Q3 Raw Data'!$A$9:$CZ$158,G$3,FALSE))),"")</f>
        <v>Yes</v>
      </c>
      <c r="H10" s="150" t="str">
        <f>IFERROR(IF((VLOOKUP($A10,'Q3 Raw Data'!$A$9:$CZ$158,H$3,FALSE))="","",(VLOOKUP($A10,'Q3 Raw Data'!$A$9:$CZ$158,H$3,FALSE))),"")</f>
        <v/>
      </c>
      <c r="I10" s="149" t="str">
        <f>IFERROR(IF((VLOOKUP($A10,'Q3 Raw Data'!$A$9:$CZ$158,I$3,FALSE))="","",(VLOOKUP($A10,'Q3 Raw Data'!$A$9:$CZ$158,I$3,FALSE))),"")</f>
        <v/>
      </c>
      <c r="J10" s="149" t="str">
        <f>IFERROR(IF((VLOOKUP($A10,'Q3 Raw Data'!$A$9:$CZ$158,J$3,FALSE))="","",(VLOOKUP($A10,'Q3 Raw Data'!$A$9:$CZ$158,J$3,FALSE))),"")</f>
        <v/>
      </c>
      <c r="K10" s="149" t="str">
        <f>IFERROR(IF((VLOOKUP($A10,'Q3 Raw Data'!$A$9:$CZ$158,K$3,FALSE))="","",(VLOOKUP($A10,'Q3 Raw Data'!$A$9:$CZ$158,K$3,FALSE))),"")</f>
        <v/>
      </c>
      <c r="L10" s="149" t="str">
        <f>IFERROR(IF((VLOOKUP($A10,'Q3 Raw Data'!$A$9:$CZ$158,L$3,FALSE))="","",(VLOOKUP($A10,'Q3 Raw Data'!$A$9:$CZ$158,L$3,FALSE))),"")</f>
        <v/>
      </c>
      <c r="M10" s="149" t="str">
        <f>IFERROR(IF((VLOOKUP($A10,'Q3 Raw Data'!$A$9:$CZ$158,M$3,FALSE))="","",(VLOOKUP($A10,'Q3 Raw Data'!$A$9:$CZ$158,M$3,FALSE))),"")</f>
        <v/>
      </c>
      <c r="N10" s="149" t="str">
        <f>IFERROR(IF((VLOOKUP($A10,'Q3 Raw Data'!$A$9:$CZ$158,N$3,FALSE))="","",(VLOOKUP($A10,'Q3 Raw Data'!$A$9:$CZ$158,N$3,FALSE))),"")</f>
        <v>Not on track to meet target</v>
      </c>
      <c r="O10" s="149" t="str">
        <f>IFERROR(IF((VLOOKUP($A10,'Q3 Raw Data'!$A$9:$CZ$158,O$3,FALSE))="","",(VLOOKUP($A10,'Q3 Raw Data'!$A$9:$CZ$158,O$3,FALSE))),"")</f>
        <v>On track to meet target</v>
      </c>
      <c r="P10" s="149" t="str">
        <f>IFERROR(IF((VLOOKUP($A10,'Q3 Raw Data'!$A$9:$CZ$158,P$3,FALSE))="","",(VLOOKUP($A10,'Q3 Raw Data'!$A$9:$CZ$158,P$3,FALSE))),"")</f>
        <v>Not on track to meet target</v>
      </c>
      <c r="Q10" s="149" t="str">
        <f>IFERROR(IF((VLOOKUP($A10,'Q3 Raw Data'!$A$9:$CZ$158,Q$3,FALSE))="","",(VLOOKUP($A10,'Q3 Raw Data'!$A$9:$CZ$158,Q$3,FALSE))),"")</f>
        <v>Not on track to meet target</v>
      </c>
      <c r="R10" s="149"/>
      <c r="S10" s="149"/>
      <c r="T10" s="149"/>
      <c r="U10" s="149"/>
      <c r="V10" s="149"/>
      <c r="W10" s="149"/>
      <c r="X10" s="149"/>
      <c r="Y10" s="149"/>
      <c r="Z10" s="149"/>
      <c r="AA10" s="149"/>
      <c r="AB10" s="149"/>
      <c r="AC10" s="149"/>
    </row>
    <row r="11" spans="1:29">
      <c r="A11" t="s">
        <v>61</v>
      </c>
      <c r="B11" t="s">
        <v>62</v>
      </c>
      <c r="C11" s="149" t="str">
        <f>IFERROR(IF((VLOOKUP($A11,'Q3 Raw Data'!$A$9:$CZ$158,C$3,FALSE))="","",(VLOOKUP($A11,'Q3 Raw Data'!$A$9:$CZ$158,C$3,FALSE))),"")</f>
        <v>Yes</v>
      </c>
      <c r="D11" s="149" t="str">
        <f>IFERROR(IF((VLOOKUP($A11,'Q3 Raw Data'!$A$9:$CZ$158,D$3,FALSE))="","",(VLOOKUP($A11,'Q3 Raw Data'!$A$9:$CZ$158,D$3,FALSE))),"")</f>
        <v>Yes</v>
      </c>
      <c r="E11" s="149" t="str">
        <f>IFERROR(IF((VLOOKUP($A11,'Q3 Raw Data'!$A$9:$CZ$158,E$3,FALSE))="","",(VLOOKUP($A11,'Q3 Raw Data'!$A$9:$CZ$158,E$3,FALSE))),"")</f>
        <v>Yes</v>
      </c>
      <c r="F11" s="149" t="str">
        <f>IFERROR(IF((VLOOKUP($A11,'Q3 Raw Data'!$A$9:$CZ$158,F$3,FALSE))="","",(VLOOKUP($A11,'Q3 Raw Data'!$A$9:$CZ$158,F$3,FALSE))),"")</f>
        <v>Yes</v>
      </c>
      <c r="G11" s="149" t="str">
        <f>IFERROR(IF((VLOOKUP($A11,'Q3 Raw Data'!$A$9:$CZ$158,G$3,FALSE))="","",(VLOOKUP($A11,'Q3 Raw Data'!$A$9:$CZ$158,G$3,FALSE))),"")</f>
        <v>Yes</v>
      </c>
      <c r="H11" s="150" t="str">
        <f>IFERROR(IF((VLOOKUP($A11,'Q3 Raw Data'!$A$9:$CZ$158,H$3,FALSE))="","",(VLOOKUP($A11,'Q3 Raw Data'!$A$9:$CZ$158,H$3,FALSE))),"")</f>
        <v/>
      </c>
      <c r="I11" s="149" t="str">
        <f>IFERROR(IF((VLOOKUP($A11,'Q3 Raw Data'!$A$9:$CZ$158,I$3,FALSE))="","",(VLOOKUP($A11,'Q3 Raw Data'!$A$9:$CZ$158,I$3,FALSE))),"")</f>
        <v/>
      </c>
      <c r="J11" s="149" t="str">
        <f>IFERROR(IF((VLOOKUP($A11,'Q3 Raw Data'!$A$9:$CZ$158,J$3,FALSE))="","",(VLOOKUP($A11,'Q3 Raw Data'!$A$9:$CZ$158,J$3,FALSE))),"")</f>
        <v/>
      </c>
      <c r="K11" s="149" t="str">
        <f>IFERROR(IF((VLOOKUP($A11,'Q3 Raw Data'!$A$9:$CZ$158,K$3,FALSE))="","",(VLOOKUP($A11,'Q3 Raw Data'!$A$9:$CZ$158,K$3,FALSE))),"")</f>
        <v/>
      </c>
      <c r="L11" s="149" t="str">
        <f>IFERROR(IF((VLOOKUP($A11,'Q3 Raw Data'!$A$9:$CZ$158,L$3,FALSE))="","",(VLOOKUP($A11,'Q3 Raw Data'!$A$9:$CZ$158,L$3,FALSE))),"")</f>
        <v/>
      </c>
      <c r="M11" s="149" t="str">
        <f>IFERROR(IF((VLOOKUP($A11,'Q3 Raw Data'!$A$9:$CZ$158,M$3,FALSE))="","",(VLOOKUP($A11,'Q3 Raw Data'!$A$9:$CZ$158,M$3,FALSE))),"")</f>
        <v/>
      </c>
      <c r="N11" s="149" t="str">
        <f>IFERROR(IF((VLOOKUP($A11,'Q3 Raw Data'!$A$9:$CZ$158,N$3,FALSE))="","",(VLOOKUP($A11,'Q3 Raw Data'!$A$9:$CZ$158,N$3,FALSE))),"")</f>
        <v>Not on track to meet target</v>
      </c>
      <c r="O11" s="149" t="str">
        <f>IFERROR(IF((VLOOKUP($A11,'Q3 Raw Data'!$A$9:$CZ$158,O$3,FALSE))="","",(VLOOKUP($A11,'Q3 Raw Data'!$A$9:$CZ$158,O$3,FALSE))),"")</f>
        <v>On track to meet target</v>
      </c>
      <c r="P11" s="149" t="str">
        <f>IFERROR(IF((VLOOKUP($A11,'Q3 Raw Data'!$A$9:$CZ$158,P$3,FALSE))="","",(VLOOKUP($A11,'Q3 Raw Data'!$A$9:$CZ$158,P$3,FALSE))),"")</f>
        <v>On track to meet target</v>
      </c>
      <c r="Q11" s="149" t="str">
        <f>IFERROR(IF((VLOOKUP($A11,'Q3 Raw Data'!$A$9:$CZ$158,Q$3,FALSE))="","",(VLOOKUP($A11,'Q3 Raw Data'!$A$9:$CZ$158,Q$3,FALSE))),"")</f>
        <v>Not on track to meet target</v>
      </c>
      <c r="R11" s="149"/>
      <c r="S11" s="149"/>
      <c r="T11" s="149"/>
      <c r="U11" s="149"/>
      <c r="V11" s="149"/>
      <c r="W11" s="149"/>
      <c r="X11" s="149"/>
      <c r="Y11" s="149"/>
      <c r="Z11" s="149"/>
      <c r="AA11" s="149"/>
      <c r="AB11" s="149"/>
      <c r="AC11" s="149"/>
    </row>
    <row r="12" spans="1:29">
      <c r="A12" t="s">
        <v>69</v>
      </c>
      <c r="B12" t="s">
        <v>70</v>
      </c>
      <c r="C12" s="149" t="str">
        <f>IFERROR(IF((VLOOKUP($A12,'Q3 Raw Data'!$A$9:$CZ$158,C$3,FALSE))="","",(VLOOKUP($A12,'Q3 Raw Data'!$A$9:$CZ$158,C$3,FALSE))),"")</f>
        <v>Yes</v>
      </c>
      <c r="D12" s="149" t="str">
        <f>IFERROR(IF((VLOOKUP($A12,'Q3 Raw Data'!$A$9:$CZ$158,D$3,FALSE))="","",(VLOOKUP($A12,'Q3 Raw Data'!$A$9:$CZ$158,D$3,FALSE))),"")</f>
        <v>Yes</v>
      </c>
      <c r="E12" s="149" t="str">
        <f>IFERROR(IF((VLOOKUP($A12,'Q3 Raw Data'!$A$9:$CZ$158,E$3,FALSE))="","",(VLOOKUP($A12,'Q3 Raw Data'!$A$9:$CZ$158,E$3,FALSE))),"")</f>
        <v>Yes</v>
      </c>
      <c r="F12" s="149" t="str">
        <f>IFERROR(IF((VLOOKUP($A12,'Q3 Raw Data'!$A$9:$CZ$158,F$3,FALSE))="","",(VLOOKUP($A12,'Q3 Raw Data'!$A$9:$CZ$158,F$3,FALSE))),"")</f>
        <v>Yes</v>
      </c>
      <c r="G12" s="149" t="str">
        <f>IFERROR(IF((VLOOKUP($A12,'Q3 Raw Data'!$A$9:$CZ$158,G$3,FALSE))="","",(VLOOKUP($A12,'Q3 Raw Data'!$A$9:$CZ$158,G$3,FALSE))),"")</f>
        <v>Yes</v>
      </c>
      <c r="H12" s="150" t="str">
        <f>IFERROR(IF((VLOOKUP($A12,'Q3 Raw Data'!$A$9:$CZ$158,H$3,FALSE))="","",(VLOOKUP($A12,'Q3 Raw Data'!$A$9:$CZ$158,H$3,FALSE))),"")</f>
        <v/>
      </c>
      <c r="I12" s="149" t="str">
        <f>IFERROR(IF((VLOOKUP($A12,'Q3 Raw Data'!$A$9:$CZ$158,I$3,FALSE))="","",(VLOOKUP($A12,'Q3 Raw Data'!$A$9:$CZ$158,I$3,FALSE))),"")</f>
        <v/>
      </c>
      <c r="J12" s="149" t="str">
        <f>IFERROR(IF((VLOOKUP($A12,'Q3 Raw Data'!$A$9:$CZ$158,J$3,FALSE))="","",(VLOOKUP($A12,'Q3 Raw Data'!$A$9:$CZ$158,J$3,FALSE))),"")</f>
        <v/>
      </c>
      <c r="K12" s="149" t="str">
        <f>IFERROR(IF((VLOOKUP($A12,'Q3 Raw Data'!$A$9:$CZ$158,K$3,FALSE))="","",(VLOOKUP($A12,'Q3 Raw Data'!$A$9:$CZ$158,K$3,FALSE))),"")</f>
        <v/>
      </c>
      <c r="L12" s="149" t="str">
        <f>IFERROR(IF((VLOOKUP($A12,'Q3 Raw Data'!$A$9:$CZ$158,L$3,FALSE))="","",(VLOOKUP($A12,'Q3 Raw Data'!$A$9:$CZ$158,L$3,FALSE))),"")</f>
        <v/>
      </c>
      <c r="M12" s="149" t="str">
        <f>IFERROR(IF((VLOOKUP($A12,'Q3 Raw Data'!$A$9:$CZ$158,M$3,FALSE))="","",(VLOOKUP($A12,'Q3 Raw Data'!$A$9:$CZ$158,M$3,FALSE))),"")</f>
        <v/>
      </c>
      <c r="N12" s="149" t="str">
        <f>IFERROR(IF((VLOOKUP($A12,'Q3 Raw Data'!$A$9:$CZ$158,N$3,FALSE))="","",(VLOOKUP($A12,'Q3 Raw Data'!$A$9:$CZ$158,N$3,FALSE))),"")</f>
        <v>On track to meet target</v>
      </c>
      <c r="O12" s="149" t="str">
        <f>IFERROR(IF((VLOOKUP($A12,'Q3 Raw Data'!$A$9:$CZ$158,O$3,FALSE))="","",(VLOOKUP($A12,'Q3 Raw Data'!$A$9:$CZ$158,O$3,FALSE))),"")</f>
        <v>On track to meet target</v>
      </c>
      <c r="P12" s="149" t="str">
        <f>IFERROR(IF((VLOOKUP($A12,'Q3 Raw Data'!$A$9:$CZ$158,P$3,FALSE))="","",(VLOOKUP($A12,'Q3 Raw Data'!$A$9:$CZ$158,P$3,FALSE))),"")</f>
        <v>Not on track to meet target</v>
      </c>
      <c r="Q12" s="149" t="str">
        <f>IFERROR(IF((VLOOKUP($A12,'Q3 Raw Data'!$A$9:$CZ$158,Q$3,FALSE))="","",(VLOOKUP($A12,'Q3 Raw Data'!$A$9:$CZ$158,Q$3,FALSE))),"")</f>
        <v>Not on track to meet target</v>
      </c>
      <c r="R12" s="149"/>
      <c r="S12" s="149"/>
      <c r="T12" s="149"/>
      <c r="U12" s="149"/>
      <c r="V12" s="149"/>
      <c r="W12" s="149"/>
      <c r="X12" s="149"/>
      <c r="Y12" s="149"/>
      <c r="Z12" s="149"/>
      <c r="AA12" s="149"/>
      <c r="AB12" s="149"/>
      <c r="AC12" s="149"/>
    </row>
    <row r="13" spans="1:29">
      <c r="A13" t="s">
        <v>77</v>
      </c>
      <c r="B13" t="s">
        <v>78</v>
      </c>
      <c r="C13" s="149" t="str">
        <f>IFERROR(IF((VLOOKUP($A13,'Q3 Raw Data'!$A$9:$CZ$158,C$3,FALSE))="","",(VLOOKUP($A13,'Q3 Raw Data'!$A$9:$CZ$158,C$3,FALSE))),"")</f>
        <v>Yes</v>
      </c>
      <c r="D13" s="149" t="str">
        <f>IFERROR(IF((VLOOKUP($A13,'Q3 Raw Data'!$A$9:$CZ$158,D$3,FALSE))="","",(VLOOKUP($A13,'Q3 Raw Data'!$A$9:$CZ$158,D$3,FALSE))),"")</f>
        <v>Yes</v>
      </c>
      <c r="E13" s="149" t="str">
        <f>IFERROR(IF((VLOOKUP($A13,'Q3 Raw Data'!$A$9:$CZ$158,E$3,FALSE))="","",(VLOOKUP($A13,'Q3 Raw Data'!$A$9:$CZ$158,E$3,FALSE))),"")</f>
        <v>Yes</v>
      </c>
      <c r="F13" s="149" t="str">
        <f>IFERROR(IF((VLOOKUP($A13,'Q3 Raw Data'!$A$9:$CZ$158,F$3,FALSE))="","",(VLOOKUP($A13,'Q3 Raw Data'!$A$9:$CZ$158,F$3,FALSE))),"")</f>
        <v>Yes</v>
      </c>
      <c r="G13" s="149" t="str">
        <f>IFERROR(IF((VLOOKUP($A13,'Q3 Raw Data'!$A$9:$CZ$158,G$3,FALSE))="","",(VLOOKUP($A13,'Q3 Raw Data'!$A$9:$CZ$158,G$3,FALSE))),"")</f>
        <v>Yes</v>
      </c>
      <c r="H13" s="150" t="str">
        <f>IFERROR(IF((VLOOKUP($A13,'Q3 Raw Data'!$A$9:$CZ$158,H$3,FALSE))="","",(VLOOKUP($A13,'Q3 Raw Data'!$A$9:$CZ$158,H$3,FALSE))),"")</f>
        <v/>
      </c>
      <c r="I13" s="149" t="str">
        <f>IFERROR(IF((VLOOKUP($A13,'Q3 Raw Data'!$A$9:$CZ$158,I$3,FALSE))="","",(VLOOKUP($A13,'Q3 Raw Data'!$A$9:$CZ$158,I$3,FALSE))),"")</f>
        <v/>
      </c>
      <c r="J13" s="149" t="str">
        <f>IFERROR(IF((VLOOKUP($A13,'Q3 Raw Data'!$A$9:$CZ$158,J$3,FALSE))="","",(VLOOKUP($A13,'Q3 Raw Data'!$A$9:$CZ$158,J$3,FALSE))),"")</f>
        <v/>
      </c>
      <c r="K13" s="149" t="str">
        <f>IFERROR(IF((VLOOKUP($A13,'Q3 Raw Data'!$A$9:$CZ$158,K$3,FALSE))="","",(VLOOKUP($A13,'Q3 Raw Data'!$A$9:$CZ$158,K$3,FALSE))),"")</f>
        <v/>
      </c>
      <c r="L13" s="149" t="str">
        <f>IFERROR(IF((VLOOKUP($A13,'Q3 Raw Data'!$A$9:$CZ$158,L$3,FALSE))="","",(VLOOKUP($A13,'Q3 Raw Data'!$A$9:$CZ$158,L$3,FALSE))),"")</f>
        <v/>
      </c>
      <c r="M13" s="149" t="str">
        <f>IFERROR(IF((VLOOKUP($A13,'Q3 Raw Data'!$A$9:$CZ$158,M$3,FALSE))="","",(VLOOKUP($A13,'Q3 Raw Data'!$A$9:$CZ$158,M$3,FALSE))),"")</f>
        <v/>
      </c>
      <c r="N13" s="149" t="str">
        <f>IFERROR(IF((VLOOKUP($A13,'Q3 Raw Data'!$A$9:$CZ$158,N$3,FALSE))="","",(VLOOKUP($A13,'Q3 Raw Data'!$A$9:$CZ$158,N$3,FALSE))),"")</f>
        <v>Not on track to meet target</v>
      </c>
      <c r="O13" s="149" t="str">
        <f>IFERROR(IF((VLOOKUP($A13,'Q3 Raw Data'!$A$9:$CZ$158,O$3,FALSE))="","",(VLOOKUP($A13,'Q3 Raw Data'!$A$9:$CZ$158,O$3,FALSE))),"")</f>
        <v>On track to meet target</v>
      </c>
      <c r="P13" s="149" t="str">
        <f>IFERROR(IF((VLOOKUP($A13,'Q3 Raw Data'!$A$9:$CZ$158,P$3,FALSE))="","",(VLOOKUP($A13,'Q3 Raw Data'!$A$9:$CZ$158,P$3,FALSE))),"")</f>
        <v>Not on track to meet target</v>
      </c>
      <c r="Q13" s="149" t="str">
        <f>IFERROR(IF((VLOOKUP($A13,'Q3 Raw Data'!$A$9:$CZ$158,Q$3,FALSE))="","",(VLOOKUP($A13,'Q3 Raw Data'!$A$9:$CZ$158,Q$3,FALSE))),"")</f>
        <v>Not on track to meet target</v>
      </c>
      <c r="R13" s="149"/>
      <c r="S13" s="149"/>
      <c r="T13" s="149"/>
      <c r="U13" s="149"/>
      <c r="V13" s="149"/>
      <c r="W13" s="149"/>
      <c r="X13" s="149"/>
      <c r="Y13" s="149"/>
      <c r="Z13" s="149"/>
      <c r="AA13" s="149"/>
      <c r="AB13" s="149"/>
      <c r="AC13" s="149"/>
    </row>
    <row r="14" spans="1:29">
      <c r="A14" t="s">
        <v>85</v>
      </c>
      <c r="B14" t="s">
        <v>86</v>
      </c>
      <c r="C14" s="149" t="str">
        <f>IFERROR(IF((VLOOKUP($A14,'Q3 Raw Data'!$A$9:$CZ$158,C$3,FALSE))="","",(VLOOKUP($A14,'Q3 Raw Data'!$A$9:$CZ$158,C$3,FALSE))),"")</f>
        <v>Yes</v>
      </c>
      <c r="D14" s="149" t="str">
        <f>IFERROR(IF((VLOOKUP($A14,'Q3 Raw Data'!$A$9:$CZ$158,D$3,FALSE))="","",(VLOOKUP($A14,'Q3 Raw Data'!$A$9:$CZ$158,D$3,FALSE))),"")</f>
        <v>Yes</v>
      </c>
      <c r="E14" s="149" t="str">
        <f>IFERROR(IF((VLOOKUP($A14,'Q3 Raw Data'!$A$9:$CZ$158,E$3,FALSE))="","",(VLOOKUP($A14,'Q3 Raw Data'!$A$9:$CZ$158,E$3,FALSE))),"")</f>
        <v>Yes</v>
      </c>
      <c r="F14" s="149" t="str">
        <f>IFERROR(IF((VLOOKUP($A14,'Q3 Raw Data'!$A$9:$CZ$158,F$3,FALSE))="","",(VLOOKUP($A14,'Q3 Raw Data'!$A$9:$CZ$158,F$3,FALSE))),"")</f>
        <v>Yes</v>
      </c>
      <c r="G14" s="149" t="str">
        <f>IFERROR(IF((VLOOKUP($A14,'Q3 Raw Data'!$A$9:$CZ$158,G$3,FALSE))="","",(VLOOKUP($A14,'Q3 Raw Data'!$A$9:$CZ$158,G$3,FALSE))),"")</f>
        <v>Yes</v>
      </c>
      <c r="H14" s="150" t="str">
        <f>IFERROR(IF((VLOOKUP($A14,'Q3 Raw Data'!$A$9:$CZ$158,H$3,FALSE))="","",(VLOOKUP($A14,'Q3 Raw Data'!$A$9:$CZ$158,H$3,FALSE))),"")</f>
        <v/>
      </c>
      <c r="I14" s="149" t="str">
        <f>IFERROR(IF((VLOOKUP($A14,'Q3 Raw Data'!$A$9:$CZ$158,I$3,FALSE))="","",(VLOOKUP($A14,'Q3 Raw Data'!$A$9:$CZ$158,I$3,FALSE))),"")</f>
        <v/>
      </c>
      <c r="J14" s="149" t="str">
        <f>IFERROR(IF((VLOOKUP($A14,'Q3 Raw Data'!$A$9:$CZ$158,J$3,FALSE))="","",(VLOOKUP($A14,'Q3 Raw Data'!$A$9:$CZ$158,J$3,FALSE))),"")</f>
        <v/>
      </c>
      <c r="K14" s="149" t="str">
        <f>IFERROR(IF((VLOOKUP($A14,'Q3 Raw Data'!$A$9:$CZ$158,K$3,FALSE))="","",(VLOOKUP($A14,'Q3 Raw Data'!$A$9:$CZ$158,K$3,FALSE))),"")</f>
        <v/>
      </c>
      <c r="L14" s="149" t="str">
        <f>IFERROR(IF((VLOOKUP($A14,'Q3 Raw Data'!$A$9:$CZ$158,L$3,FALSE))="","",(VLOOKUP($A14,'Q3 Raw Data'!$A$9:$CZ$158,L$3,FALSE))),"")</f>
        <v/>
      </c>
      <c r="M14" s="149" t="str">
        <f>IFERROR(IF((VLOOKUP($A14,'Q3 Raw Data'!$A$9:$CZ$158,M$3,FALSE))="","",(VLOOKUP($A14,'Q3 Raw Data'!$A$9:$CZ$158,M$3,FALSE))),"")</f>
        <v/>
      </c>
      <c r="N14" s="149" t="str">
        <f>IFERROR(IF((VLOOKUP($A14,'Q3 Raw Data'!$A$9:$CZ$158,N$3,FALSE))="","",(VLOOKUP($A14,'Q3 Raw Data'!$A$9:$CZ$158,N$3,FALSE))),"")</f>
        <v>On track to meet target</v>
      </c>
      <c r="O14" s="149" t="str">
        <f>IFERROR(IF((VLOOKUP($A14,'Q3 Raw Data'!$A$9:$CZ$158,O$3,FALSE))="","",(VLOOKUP($A14,'Q3 Raw Data'!$A$9:$CZ$158,O$3,FALSE))),"")</f>
        <v>On track to meet target</v>
      </c>
      <c r="P14" s="149" t="str">
        <f>IFERROR(IF((VLOOKUP($A14,'Q3 Raw Data'!$A$9:$CZ$158,P$3,FALSE))="","",(VLOOKUP($A14,'Q3 Raw Data'!$A$9:$CZ$158,P$3,FALSE))),"")</f>
        <v>On track to meet target</v>
      </c>
      <c r="Q14" s="149" t="str">
        <f>IFERROR(IF((VLOOKUP($A14,'Q3 Raw Data'!$A$9:$CZ$158,Q$3,FALSE))="","",(VLOOKUP($A14,'Q3 Raw Data'!$A$9:$CZ$158,Q$3,FALSE))),"")</f>
        <v>Not on track to meet target</v>
      </c>
      <c r="R14" s="149"/>
      <c r="S14" s="149"/>
      <c r="T14" s="149"/>
      <c r="U14" s="149"/>
      <c r="V14" s="149"/>
      <c r="W14" s="149"/>
      <c r="X14" s="149"/>
      <c r="Y14" s="149"/>
      <c r="Z14" s="149"/>
      <c r="AA14" s="149"/>
      <c r="AB14" s="149"/>
      <c r="AC14" s="149"/>
    </row>
    <row r="15" spans="1:29">
      <c r="A15" t="s">
        <v>93</v>
      </c>
      <c r="B15" t="s">
        <v>94</v>
      </c>
      <c r="C15" s="149" t="str">
        <f>IFERROR(IF((VLOOKUP($A15,'Q3 Raw Data'!$A$9:$CZ$158,C$3,FALSE))="","",(VLOOKUP($A15,'Q3 Raw Data'!$A$9:$CZ$158,C$3,FALSE))),"")</f>
        <v>Yes</v>
      </c>
      <c r="D15" s="149" t="str">
        <f>IFERROR(IF((VLOOKUP($A15,'Q3 Raw Data'!$A$9:$CZ$158,D$3,FALSE))="","",(VLOOKUP($A15,'Q3 Raw Data'!$A$9:$CZ$158,D$3,FALSE))),"")</f>
        <v>Yes</v>
      </c>
      <c r="E15" s="149" t="str">
        <f>IFERROR(IF((VLOOKUP($A15,'Q3 Raw Data'!$A$9:$CZ$158,E$3,FALSE))="","",(VLOOKUP($A15,'Q3 Raw Data'!$A$9:$CZ$158,E$3,FALSE))),"")</f>
        <v>Yes</v>
      </c>
      <c r="F15" s="149" t="str">
        <f>IFERROR(IF((VLOOKUP($A15,'Q3 Raw Data'!$A$9:$CZ$158,F$3,FALSE))="","",(VLOOKUP($A15,'Q3 Raw Data'!$A$9:$CZ$158,F$3,FALSE))),"")</f>
        <v>Yes</v>
      </c>
      <c r="G15" s="149" t="str">
        <f>IFERROR(IF((VLOOKUP($A15,'Q3 Raw Data'!$A$9:$CZ$158,G$3,FALSE))="","",(VLOOKUP($A15,'Q3 Raw Data'!$A$9:$CZ$158,G$3,FALSE))),"")</f>
        <v>Yes</v>
      </c>
      <c r="H15" s="150" t="str">
        <f>IFERROR(IF((VLOOKUP($A15,'Q3 Raw Data'!$A$9:$CZ$158,H$3,FALSE))="","",(VLOOKUP($A15,'Q3 Raw Data'!$A$9:$CZ$158,H$3,FALSE))),"")</f>
        <v/>
      </c>
      <c r="I15" s="149" t="str">
        <f>IFERROR(IF((VLOOKUP($A15,'Q3 Raw Data'!$A$9:$CZ$158,I$3,FALSE))="","",(VLOOKUP($A15,'Q3 Raw Data'!$A$9:$CZ$158,I$3,FALSE))),"")</f>
        <v/>
      </c>
      <c r="J15" s="149" t="str">
        <f>IFERROR(IF((VLOOKUP($A15,'Q3 Raw Data'!$A$9:$CZ$158,J$3,FALSE))="","",(VLOOKUP($A15,'Q3 Raw Data'!$A$9:$CZ$158,J$3,FALSE))),"")</f>
        <v/>
      </c>
      <c r="K15" s="149" t="str">
        <f>IFERROR(IF((VLOOKUP($A15,'Q3 Raw Data'!$A$9:$CZ$158,K$3,FALSE))="","",(VLOOKUP($A15,'Q3 Raw Data'!$A$9:$CZ$158,K$3,FALSE))),"")</f>
        <v/>
      </c>
      <c r="L15" s="149" t="str">
        <f>IFERROR(IF((VLOOKUP($A15,'Q3 Raw Data'!$A$9:$CZ$158,L$3,FALSE))="","",(VLOOKUP($A15,'Q3 Raw Data'!$A$9:$CZ$158,L$3,FALSE))),"")</f>
        <v/>
      </c>
      <c r="M15" s="149" t="str">
        <f>IFERROR(IF((VLOOKUP($A15,'Q3 Raw Data'!$A$9:$CZ$158,M$3,FALSE))="","",(VLOOKUP($A15,'Q3 Raw Data'!$A$9:$CZ$158,M$3,FALSE))),"")</f>
        <v/>
      </c>
      <c r="N15" s="149" t="str">
        <f>IFERROR(IF((VLOOKUP($A15,'Q3 Raw Data'!$A$9:$CZ$158,N$3,FALSE))="","",(VLOOKUP($A15,'Q3 Raw Data'!$A$9:$CZ$158,N$3,FALSE))),"")</f>
        <v>Not on track to meet target</v>
      </c>
      <c r="O15" s="149" t="str">
        <f>IFERROR(IF((VLOOKUP($A15,'Q3 Raw Data'!$A$9:$CZ$158,O$3,FALSE))="","",(VLOOKUP($A15,'Q3 Raw Data'!$A$9:$CZ$158,O$3,FALSE))),"")</f>
        <v>On track to meet target</v>
      </c>
      <c r="P15" s="149" t="str">
        <f>IFERROR(IF((VLOOKUP($A15,'Q3 Raw Data'!$A$9:$CZ$158,P$3,FALSE))="","",(VLOOKUP($A15,'Q3 Raw Data'!$A$9:$CZ$158,P$3,FALSE))),"")</f>
        <v>Data not available to assess progress</v>
      </c>
      <c r="Q15" s="149" t="str">
        <f>IFERROR(IF((VLOOKUP($A15,'Q3 Raw Data'!$A$9:$CZ$158,Q$3,FALSE))="","",(VLOOKUP($A15,'Q3 Raw Data'!$A$9:$CZ$158,Q$3,FALSE))),"")</f>
        <v>Not on track to meet target</v>
      </c>
      <c r="R15" s="149"/>
      <c r="S15" s="149"/>
      <c r="T15" s="149"/>
      <c r="U15" s="149"/>
      <c r="V15" s="149"/>
      <c r="W15" s="149"/>
      <c r="X15" s="149"/>
      <c r="Y15" s="149"/>
      <c r="Z15" s="149"/>
      <c r="AA15" s="149"/>
      <c r="AB15" s="149"/>
      <c r="AC15" s="149"/>
    </row>
    <row r="16" spans="1:29">
      <c r="A16" t="s">
        <v>671</v>
      </c>
      <c r="B16" t="s">
        <v>672</v>
      </c>
      <c r="C16" s="149" t="str">
        <f>IFERROR(IF((VLOOKUP($A16,'Q3 Raw Data'!$A$9:$CZ$158,C$3,FALSE))="","",(VLOOKUP($A16,'Q3 Raw Data'!$A$9:$CZ$158,C$3,FALSE))),"")</f>
        <v>Yes</v>
      </c>
      <c r="D16" s="149" t="str">
        <f>IFERROR(IF((VLOOKUP($A16,'Q3 Raw Data'!$A$9:$CZ$158,D$3,FALSE))="","",(VLOOKUP($A16,'Q3 Raw Data'!$A$9:$CZ$158,D$3,FALSE))),"")</f>
        <v>Yes</v>
      </c>
      <c r="E16" s="149" t="str">
        <f>IFERROR(IF((VLOOKUP($A16,'Q3 Raw Data'!$A$9:$CZ$158,E$3,FALSE))="","",(VLOOKUP($A16,'Q3 Raw Data'!$A$9:$CZ$158,E$3,FALSE))),"")</f>
        <v>Yes</v>
      </c>
      <c r="F16" s="149" t="str">
        <f>IFERROR(IF((VLOOKUP($A16,'Q3 Raw Data'!$A$9:$CZ$158,F$3,FALSE))="","",(VLOOKUP($A16,'Q3 Raw Data'!$A$9:$CZ$158,F$3,FALSE))),"")</f>
        <v>Yes</v>
      </c>
      <c r="G16" s="149" t="str">
        <f>IFERROR(IF((VLOOKUP($A16,'Q3 Raw Data'!$A$9:$CZ$158,G$3,FALSE))="","",(VLOOKUP($A16,'Q3 Raw Data'!$A$9:$CZ$158,G$3,FALSE))),"")</f>
        <v>Yes</v>
      </c>
      <c r="H16" s="150" t="str">
        <f>IFERROR(IF((VLOOKUP($A16,'Q3 Raw Data'!$A$9:$CZ$158,H$3,FALSE))="","",(VLOOKUP($A16,'Q3 Raw Data'!$A$9:$CZ$158,H$3,FALSE))),"")</f>
        <v/>
      </c>
      <c r="I16" s="149" t="str">
        <f>IFERROR(IF((VLOOKUP($A16,'Q3 Raw Data'!$A$9:$CZ$158,I$3,FALSE))="","",(VLOOKUP($A16,'Q3 Raw Data'!$A$9:$CZ$158,I$3,FALSE))),"")</f>
        <v/>
      </c>
      <c r="J16" s="149" t="str">
        <f>IFERROR(IF((VLOOKUP($A16,'Q3 Raw Data'!$A$9:$CZ$158,J$3,FALSE))="","",(VLOOKUP($A16,'Q3 Raw Data'!$A$9:$CZ$158,J$3,FALSE))),"")</f>
        <v/>
      </c>
      <c r="K16" s="149" t="str">
        <f>IFERROR(IF((VLOOKUP($A16,'Q3 Raw Data'!$A$9:$CZ$158,K$3,FALSE))="","",(VLOOKUP($A16,'Q3 Raw Data'!$A$9:$CZ$158,K$3,FALSE))),"")</f>
        <v/>
      </c>
      <c r="L16" s="149" t="str">
        <f>IFERROR(IF((VLOOKUP($A16,'Q3 Raw Data'!$A$9:$CZ$158,L$3,FALSE))="","",(VLOOKUP($A16,'Q3 Raw Data'!$A$9:$CZ$158,L$3,FALSE))),"")</f>
        <v/>
      </c>
      <c r="M16" s="149" t="str">
        <f>IFERROR(IF((VLOOKUP($A16,'Q3 Raw Data'!$A$9:$CZ$158,M$3,FALSE))="","",(VLOOKUP($A16,'Q3 Raw Data'!$A$9:$CZ$158,M$3,FALSE))),"")</f>
        <v/>
      </c>
      <c r="N16" s="149" t="str">
        <f>IFERROR(IF((VLOOKUP($A16,'Q3 Raw Data'!$A$9:$CZ$158,N$3,FALSE))="","",(VLOOKUP($A16,'Q3 Raw Data'!$A$9:$CZ$158,N$3,FALSE))),"")</f>
        <v>On track to meet target</v>
      </c>
      <c r="O16" s="149" t="str">
        <f>IFERROR(IF((VLOOKUP($A16,'Q3 Raw Data'!$A$9:$CZ$158,O$3,FALSE))="","",(VLOOKUP($A16,'Q3 Raw Data'!$A$9:$CZ$158,O$3,FALSE))),"")</f>
        <v>Not on track to meet target</v>
      </c>
      <c r="P16" s="149" t="str">
        <f>IFERROR(IF((VLOOKUP($A16,'Q3 Raw Data'!$A$9:$CZ$158,P$3,FALSE))="","",(VLOOKUP($A16,'Q3 Raw Data'!$A$9:$CZ$158,P$3,FALSE))),"")</f>
        <v>Data not available to assess progress</v>
      </c>
      <c r="Q16" s="149" t="str">
        <f>IFERROR(IF((VLOOKUP($A16,'Q3 Raw Data'!$A$9:$CZ$158,Q$3,FALSE))="","",(VLOOKUP($A16,'Q3 Raw Data'!$A$9:$CZ$158,Q$3,FALSE))),"")</f>
        <v>Not on track to meet target</v>
      </c>
      <c r="R16" s="149"/>
      <c r="S16" s="149"/>
      <c r="T16" s="149"/>
      <c r="U16" s="149"/>
      <c r="V16" s="149"/>
      <c r="W16" s="149"/>
      <c r="X16" s="149"/>
      <c r="Y16" s="149"/>
      <c r="Z16" s="149"/>
      <c r="AA16" s="149"/>
      <c r="AB16" s="149"/>
      <c r="AC16" s="149"/>
    </row>
    <row r="17" spans="1:29">
      <c r="A17" t="s">
        <v>103</v>
      </c>
      <c r="B17" t="s">
        <v>104</v>
      </c>
      <c r="C17" s="149" t="str">
        <f>IFERROR(IF((VLOOKUP($A17,'Q3 Raw Data'!$A$9:$CZ$158,C$3,FALSE))="","",(VLOOKUP($A17,'Q3 Raw Data'!$A$9:$CZ$158,C$3,FALSE))),"")</f>
        <v>Yes</v>
      </c>
      <c r="D17" s="149" t="str">
        <f>IFERROR(IF((VLOOKUP($A17,'Q3 Raw Data'!$A$9:$CZ$158,D$3,FALSE))="","",(VLOOKUP($A17,'Q3 Raw Data'!$A$9:$CZ$158,D$3,FALSE))),"")</f>
        <v>Yes</v>
      </c>
      <c r="E17" s="149" t="str">
        <f>IFERROR(IF((VLOOKUP($A17,'Q3 Raw Data'!$A$9:$CZ$158,E$3,FALSE))="","",(VLOOKUP($A17,'Q3 Raw Data'!$A$9:$CZ$158,E$3,FALSE))),"")</f>
        <v>Yes</v>
      </c>
      <c r="F17" s="149" t="str">
        <f>IFERROR(IF((VLOOKUP($A17,'Q3 Raw Data'!$A$9:$CZ$158,F$3,FALSE))="","",(VLOOKUP($A17,'Q3 Raw Data'!$A$9:$CZ$158,F$3,FALSE))),"")</f>
        <v>Yes</v>
      </c>
      <c r="G17" s="149" t="str">
        <f>IFERROR(IF((VLOOKUP($A17,'Q3 Raw Data'!$A$9:$CZ$158,G$3,FALSE))="","",(VLOOKUP($A17,'Q3 Raw Data'!$A$9:$CZ$158,G$3,FALSE))),"")</f>
        <v>Yes</v>
      </c>
      <c r="H17" s="150" t="str">
        <f>IFERROR(IF((VLOOKUP($A17,'Q3 Raw Data'!$A$9:$CZ$158,H$3,FALSE))="","",(VLOOKUP($A17,'Q3 Raw Data'!$A$9:$CZ$158,H$3,FALSE))),"")</f>
        <v/>
      </c>
      <c r="I17" s="149" t="str">
        <f>IFERROR(IF((VLOOKUP($A17,'Q3 Raw Data'!$A$9:$CZ$158,I$3,FALSE))="","",(VLOOKUP($A17,'Q3 Raw Data'!$A$9:$CZ$158,I$3,FALSE))),"")</f>
        <v/>
      </c>
      <c r="J17" s="149" t="str">
        <f>IFERROR(IF((VLOOKUP($A17,'Q3 Raw Data'!$A$9:$CZ$158,J$3,FALSE))="","",(VLOOKUP($A17,'Q3 Raw Data'!$A$9:$CZ$158,J$3,FALSE))),"")</f>
        <v/>
      </c>
      <c r="K17" s="149" t="str">
        <f>IFERROR(IF((VLOOKUP($A17,'Q3 Raw Data'!$A$9:$CZ$158,K$3,FALSE))="","",(VLOOKUP($A17,'Q3 Raw Data'!$A$9:$CZ$158,K$3,FALSE))),"")</f>
        <v/>
      </c>
      <c r="L17" s="149" t="str">
        <f>IFERROR(IF((VLOOKUP($A17,'Q3 Raw Data'!$A$9:$CZ$158,L$3,FALSE))="","",(VLOOKUP($A17,'Q3 Raw Data'!$A$9:$CZ$158,L$3,FALSE))),"")</f>
        <v/>
      </c>
      <c r="M17" s="149" t="str">
        <f>IFERROR(IF((VLOOKUP($A17,'Q3 Raw Data'!$A$9:$CZ$158,M$3,FALSE))="","",(VLOOKUP($A17,'Q3 Raw Data'!$A$9:$CZ$158,M$3,FALSE))),"")</f>
        <v/>
      </c>
      <c r="N17" s="149" t="str">
        <f>IFERROR(IF((VLOOKUP($A17,'Q3 Raw Data'!$A$9:$CZ$158,N$3,FALSE))="","",(VLOOKUP($A17,'Q3 Raw Data'!$A$9:$CZ$158,N$3,FALSE))),"")</f>
        <v>Not on track to meet target</v>
      </c>
      <c r="O17" s="149" t="str">
        <f>IFERROR(IF((VLOOKUP($A17,'Q3 Raw Data'!$A$9:$CZ$158,O$3,FALSE))="","",(VLOOKUP($A17,'Q3 Raw Data'!$A$9:$CZ$158,O$3,FALSE))),"")</f>
        <v>On track to meet target</v>
      </c>
      <c r="P17" s="149" t="str">
        <f>IFERROR(IF((VLOOKUP($A17,'Q3 Raw Data'!$A$9:$CZ$158,P$3,FALSE))="","",(VLOOKUP($A17,'Q3 Raw Data'!$A$9:$CZ$158,P$3,FALSE))),"")</f>
        <v>Data not available to assess progress</v>
      </c>
      <c r="Q17" s="149" t="str">
        <f>IFERROR(IF((VLOOKUP($A17,'Q3 Raw Data'!$A$9:$CZ$158,Q$3,FALSE))="","",(VLOOKUP($A17,'Q3 Raw Data'!$A$9:$CZ$158,Q$3,FALSE))),"")</f>
        <v>On track to meet target</v>
      </c>
      <c r="R17" s="149"/>
      <c r="S17" s="149"/>
      <c r="T17" s="149"/>
      <c r="U17" s="149"/>
      <c r="V17" s="149"/>
      <c r="W17" s="149"/>
      <c r="X17" s="149"/>
      <c r="Y17" s="149"/>
      <c r="Z17" s="149"/>
      <c r="AA17" s="149"/>
      <c r="AB17" s="149"/>
      <c r="AC17" s="149"/>
    </row>
    <row r="18" spans="1:29">
      <c r="A18" t="s">
        <v>109</v>
      </c>
      <c r="B18" t="s">
        <v>110</v>
      </c>
      <c r="C18" s="149" t="str">
        <f>IFERROR(IF((VLOOKUP($A18,'Q3 Raw Data'!$A$9:$CZ$158,C$3,FALSE))="","",(VLOOKUP($A18,'Q3 Raw Data'!$A$9:$CZ$158,C$3,FALSE))),"")</f>
        <v>Yes</v>
      </c>
      <c r="D18" s="149" t="str">
        <f>IFERROR(IF((VLOOKUP($A18,'Q3 Raw Data'!$A$9:$CZ$158,D$3,FALSE))="","",(VLOOKUP($A18,'Q3 Raw Data'!$A$9:$CZ$158,D$3,FALSE))),"")</f>
        <v>Yes</v>
      </c>
      <c r="E18" s="149" t="str">
        <f>IFERROR(IF((VLOOKUP($A18,'Q3 Raw Data'!$A$9:$CZ$158,E$3,FALSE))="","",(VLOOKUP($A18,'Q3 Raw Data'!$A$9:$CZ$158,E$3,FALSE))),"")</f>
        <v>Yes</v>
      </c>
      <c r="F18" s="149" t="str">
        <f>IFERROR(IF((VLOOKUP($A18,'Q3 Raw Data'!$A$9:$CZ$158,F$3,FALSE))="","",(VLOOKUP($A18,'Q3 Raw Data'!$A$9:$CZ$158,F$3,FALSE))),"")</f>
        <v>Yes</v>
      </c>
      <c r="G18" s="149" t="str">
        <f>IFERROR(IF((VLOOKUP($A18,'Q3 Raw Data'!$A$9:$CZ$158,G$3,FALSE))="","",(VLOOKUP($A18,'Q3 Raw Data'!$A$9:$CZ$158,G$3,FALSE))),"")</f>
        <v>Yes</v>
      </c>
      <c r="H18" s="150" t="str">
        <f>IFERROR(IF((VLOOKUP($A18,'Q3 Raw Data'!$A$9:$CZ$158,H$3,FALSE))="","",(VLOOKUP($A18,'Q3 Raw Data'!$A$9:$CZ$158,H$3,FALSE))),"")</f>
        <v/>
      </c>
      <c r="I18" s="149" t="str">
        <f>IFERROR(IF((VLOOKUP($A18,'Q3 Raw Data'!$A$9:$CZ$158,I$3,FALSE))="","",(VLOOKUP($A18,'Q3 Raw Data'!$A$9:$CZ$158,I$3,FALSE))),"")</f>
        <v/>
      </c>
      <c r="J18" s="149" t="str">
        <f>IFERROR(IF((VLOOKUP($A18,'Q3 Raw Data'!$A$9:$CZ$158,J$3,FALSE))="","",(VLOOKUP($A18,'Q3 Raw Data'!$A$9:$CZ$158,J$3,FALSE))),"")</f>
        <v/>
      </c>
      <c r="K18" s="149" t="str">
        <f>IFERROR(IF((VLOOKUP($A18,'Q3 Raw Data'!$A$9:$CZ$158,K$3,FALSE))="","",(VLOOKUP($A18,'Q3 Raw Data'!$A$9:$CZ$158,K$3,FALSE))),"")</f>
        <v/>
      </c>
      <c r="L18" s="149" t="str">
        <f>IFERROR(IF((VLOOKUP($A18,'Q3 Raw Data'!$A$9:$CZ$158,L$3,FALSE))="","",(VLOOKUP($A18,'Q3 Raw Data'!$A$9:$CZ$158,L$3,FALSE))),"")</f>
        <v/>
      </c>
      <c r="M18" s="149" t="str">
        <f>IFERROR(IF((VLOOKUP($A18,'Q3 Raw Data'!$A$9:$CZ$158,M$3,FALSE))="","",(VLOOKUP($A18,'Q3 Raw Data'!$A$9:$CZ$158,M$3,FALSE))),"")</f>
        <v/>
      </c>
      <c r="N18" s="149" t="str">
        <f>IFERROR(IF((VLOOKUP($A18,'Q3 Raw Data'!$A$9:$CZ$158,N$3,FALSE))="","",(VLOOKUP($A18,'Q3 Raw Data'!$A$9:$CZ$158,N$3,FALSE))),"")</f>
        <v>On track to meet target</v>
      </c>
      <c r="O18" s="149" t="str">
        <f>IFERROR(IF((VLOOKUP($A18,'Q3 Raw Data'!$A$9:$CZ$158,O$3,FALSE))="","",(VLOOKUP($A18,'Q3 Raw Data'!$A$9:$CZ$158,O$3,FALSE))),"")</f>
        <v>On track to meet target</v>
      </c>
      <c r="P18" s="149" t="str">
        <f>IFERROR(IF((VLOOKUP($A18,'Q3 Raw Data'!$A$9:$CZ$158,P$3,FALSE))="","",(VLOOKUP($A18,'Q3 Raw Data'!$A$9:$CZ$158,P$3,FALSE))),"")</f>
        <v>Data not available to assess progress</v>
      </c>
      <c r="Q18" s="149" t="str">
        <f>IFERROR(IF((VLOOKUP($A18,'Q3 Raw Data'!$A$9:$CZ$158,Q$3,FALSE))="","",(VLOOKUP($A18,'Q3 Raw Data'!$A$9:$CZ$158,Q$3,FALSE))),"")</f>
        <v>Not on track to meet target</v>
      </c>
      <c r="R18" s="149"/>
      <c r="S18" s="149"/>
      <c r="T18" s="149"/>
      <c r="U18" s="149"/>
      <c r="V18" s="149"/>
      <c r="W18" s="149"/>
      <c r="X18" s="149"/>
      <c r="Y18" s="149"/>
      <c r="Z18" s="149"/>
      <c r="AA18" s="149"/>
      <c r="AB18" s="149"/>
      <c r="AC18" s="149"/>
    </row>
    <row r="19" spans="1:29">
      <c r="A19" t="s">
        <v>115</v>
      </c>
      <c r="B19" t="s">
        <v>116</v>
      </c>
      <c r="C19" s="149" t="str">
        <f>IFERROR(IF((VLOOKUP($A19,'Q3 Raw Data'!$A$9:$CZ$158,C$3,FALSE))="","",(VLOOKUP($A19,'Q3 Raw Data'!$A$9:$CZ$158,C$3,FALSE))),"")</f>
        <v>Yes</v>
      </c>
      <c r="D19" s="149" t="str">
        <f>IFERROR(IF((VLOOKUP($A19,'Q3 Raw Data'!$A$9:$CZ$158,D$3,FALSE))="","",(VLOOKUP($A19,'Q3 Raw Data'!$A$9:$CZ$158,D$3,FALSE))),"")</f>
        <v>Yes</v>
      </c>
      <c r="E19" s="149" t="str">
        <f>IFERROR(IF((VLOOKUP($A19,'Q3 Raw Data'!$A$9:$CZ$158,E$3,FALSE))="","",(VLOOKUP($A19,'Q3 Raw Data'!$A$9:$CZ$158,E$3,FALSE))),"")</f>
        <v>Yes</v>
      </c>
      <c r="F19" s="149" t="str">
        <f>IFERROR(IF((VLOOKUP($A19,'Q3 Raw Data'!$A$9:$CZ$158,F$3,FALSE))="","",(VLOOKUP($A19,'Q3 Raw Data'!$A$9:$CZ$158,F$3,FALSE))),"")</f>
        <v>Yes</v>
      </c>
      <c r="G19" s="149" t="str">
        <f>IFERROR(IF((VLOOKUP($A19,'Q3 Raw Data'!$A$9:$CZ$158,G$3,FALSE))="","",(VLOOKUP($A19,'Q3 Raw Data'!$A$9:$CZ$158,G$3,FALSE))),"")</f>
        <v>Yes</v>
      </c>
      <c r="H19" s="150" t="str">
        <f>IFERROR(IF((VLOOKUP($A19,'Q3 Raw Data'!$A$9:$CZ$158,H$3,FALSE))="","",(VLOOKUP($A19,'Q3 Raw Data'!$A$9:$CZ$158,H$3,FALSE))),"")</f>
        <v/>
      </c>
      <c r="I19" s="149" t="str">
        <f>IFERROR(IF((VLOOKUP($A19,'Q3 Raw Data'!$A$9:$CZ$158,I$3,FALSE))="","",(VLOOKUP($A19,'Q3 Raw Data'!$A$9:$CZ$158,I$3,FALSE))),"")</f>
        <v/>
      </c>
      <c r="J19" s="149" t="str">
        <f>IFERROR(IF((VLOOKUP($A19,'Q3 Raw Data'!$A$9:$CZ$158,J$3,FALSE))="","",(VLOOKUP($A19,'Q3 Raw Data'!$A$9:$CZ$158,J$3,FALSE))),"")</f>
        <v/>
      </c>
      <c r="K19" s="149" t="str">
        <f>IFERROR(IF((VLOOKUP($A19,'Q3 Raw Data'!$A$9:$CZ$158,K$3,FALSE))="","",(VLOOKUP($A19,'Q3 Raw Data'!$A$9:$CZ$158,K$3,FALSE))),"")</f>
        <v/>
      </c>
      <c r="L19" s="149" t="str">
        <f>IFERROR(IF((VLOOKUP($A19,'Q3 Raw Data'!$A$9:$CZ$158,L$3,FALSE))="","",(VLOOKUP($A19,'Q3 Raw Data'!$A$9:$CZ$158,L$3,FALSE))),"")</f>
        <v/>
      </c>
      <c r="M19" s="149" t="str">
        <f>IFERROR(IF((VLOOKUP($A19,'Q3 Raw Data'!$A$9:$CZ$158,M$3,FALSE))="","",(VLOOKUP($A19,'Q3 Raw Data'!$A$9:$CZ$158,M$3,FALSE))),"")</f>
        <v/>
      </c>
      <c r="N19" s="149" t="str">
        <f>IFERROR(IF((VLOOKUP($A19,'Q3 Raw Data'!$A$9:$CZ$158,N$3,FALSE))="","",(VLOOKUP($A19,'Q3 Raw Data'!$A$9:$CZ$158,N$3,FALSE))),"")</f>
        <v>Data not available to assess progress</v>
      </c>
      <c r="O19" s="149" t="str">
        <f>IFERROR(IF((VLOOKUP($A19,'Q3 Raw Data'!$A$9:$CZ$158,O$3,FALSE))="","",(VLOOKUP($A19,'Q3 Raw Data'!$A$9:$CZ$158,O$3,FALSE))),"")</f>
        <v>On track to meet target</v>
      </c>
      <c r="P19" s="149" t="str">
        <f>IFERROR(IF((VLOOKUP($A19,'Q3 Raw Data'!$A$9:$CZ$158,P$3,FALSE))="","",(VLOOKUP($A19,'Q3 Raw Data'!$A$9:$CZ$158,P$3,FALSE))),"")</f>
        <v>On track to meet target</v>
      </c>
      <c r="Q19" s="149" t="str">
        <f>IFERROR(IF((VLOOKUP($A19,'Q3 Raw Data'!$A$9:$CZ$158,Q$3,FALSE))="","",(VLOOKUP($A19,'Q3 Raw Data'!$A$9:$CZ$158,Q$3,FALSE))),"")</f>
        <v>On track to meet target</v>
      </c>
      <c r="R19" s="149"/>
      <c r="S19" s="149"/>
      <c r="T19" s="149"/>
      <c r="U19" s="149"/>
      <c r="V19" s="149"/>
      <c r="W19" s="149"/>
      <c r="X19" s="149"/>
      <c r="Y19" s="149"/>
      <c r="Z19" s="149"/>
      <c r="AA19" s="149"/>
      <c r="AB19" s="149"/>
      <c r="AC19" s="149"/>
    </row>
    <row r="20" spans="1:29">
      <c r="A20" t="s">
        <v>119</v>
      </c>
      <c r="B20" t="s">
        <v>120</v>
      </c>
      <c r="C20" s="149" t="str">
        <f>IFERROR(IF((VLOOKUP($A20,'Q3 Raw Data'!$A$9:$CZ$158,C$3,FALSE))="","",(VLOOKUP($A20,'Q3 Raw Data'!$A$9:$CZ$158,C$3,FALSE))),"")</f>
        <v>Yes</v>
      </c>
      <c r="D20" s="149" t="str">
        <f>IFERROR(IF((VLOOKUP($A20,'Q3 Raw Data'!$A$9:$CZ$158,D$3,FALSE))="","",(VLOOKUP($A20,'Q3 Raw Data'!$A$9:$CZ$158,D$3,FALSE))),"")</f>
        <v>Yes</v>
      </c>
      <c r="E20" s="149" t="str">
        <f>IFERROR(IF((VLOOKUP($A20,'Q3 Raw Data'!$A$9:$CZ$158,E$3,FALSE))="","",(VLOOKUP($A20,'Q3 Raw Data'!$A$9:$CZ$158,E$3,FALSE))),"")</f>
        <v>Yes</v>
      </c>
      <c r="F20" s="149" t="str">
        <f>IFERROR(IF((VLOOKUP($A20,'Q3 Raw Data'!$A$9:$CZ$158,F$3,FALSE))="","",(VLOOKUP($A20,'Q3 Raw Data'!$A$9:$CZ$158,F$3,FALSE))),"")</f>
        <v>Yes</v>
      </c>
      <c r="G20" s="149" t="str">
        <f>IFERROR(IF((VLOOKUP($A20,'Q3 Raw Data'!$A$9:$CZ$158,G$3,FALSE))="","",(VLOOKUP($A20,'Q3 Raw Data'!$A$9:$CZ$158,G$3,FALSE))),"")</f>
        <v>Yes</v>
      </c>
      <c r="H20" s="150" t="str">
        <f>IFERROR(IF((VLOOKUP($A20,'Q3 Raw Data'!$A$9:$CZ$158,H$3,FALSE))="","",(VLOOKUP($A20,'Q3 Raw Data'!$A$9:$CZ$158,H$3,FALSE))),"")</f>
        <v/>
      </c>
      <c r="I20" s="149" t="str">
        <f>IFERROR(IF((VLOOKUP($A20,'Q3 Raw Data'!$A$9:$CZ$158,I$3,FALSE))="","",(VLOOKUP($A20,'Q3 Raw Data'!$A$9:$CZ$158,I$3,FALSE))),"")</f>
        <v/>
      </c>
      <c r="J20" s="149" t="str">
        <f>IFERROR(IF((VLOOKUP($A20,'Q3 Raw Data'!$A$9:$CZ$158,J$3,FALSE))="","",(VLOOKUP($A20,'Q3 Raw Data'!$A$9:$CZ$158,J$3,FALSE))),"")</f>
        <v/>
      </c>
      <c r="K20" s="149" t="str">
        <f>IFERROR(IF((VLOOKUP($A20,'Q3 Raw Data'!$A$9:$CZ$158,K$3,FALSE))="","",(VLOOKUP($A20,'Q3 Raw Data'!$A$9:$CZ$158,K$3,FALSE))),"")</f>
        <v/>
      </c>
      <c r="L20" s="149" t="str">
        <f>IFERROR(IF((VLOOKUP($A20,'Q3 Raw Data'!$A$9:$CZ$158,L$3,FALSE))="","",(VLOOKUP($A20,'Q3 Raw Data'!$A$9:$CZ$158,L$3,FALSE))),"")</f>
        <v/>
      </c>
      <c r="M20" s="149" t="str">
        <f>IFERROR(IF((VLOOKUP($A20,'Q3 Raw Data'!$A$9:$CZ$158,M$3,FALSE))="","",(VLOOKUP($A20,'Q3 Raw Data'!$A$9:$CZ$158,M$3,FALSE))),"")</f>
        <v/>
      </c>
      <c r="N20" s="149" t="str">
        <f>IFERROR(IF((VLOOKUP($A20,'Q3 Raw Data'!$A$9:$CZ$158,N$3,FALSE))="","",(VLOOKUP($A20,'Q3 Raw Data'!$A$9:$CZ$158,N$3,FALSE))),"")</f>
        <v>Not on track to meet target</v>
      </c>
      <c r="O20" s="149" t="str">
        <f>IFERROR(IF((VLOOKUP($A20,'Q3 Raw Data'!$A$9:$CZ$158,O$3,FALSE))="","",(VLOOKUP($A20,'Q3 Raw Data'!$A$9:$CZ$158,O$3,FALSE))),"")</f>
        <v>Not on track to meet target</v>
      </c>
      <c r="P20" s="149" t="str">
        <f>IFERROR(IF((VLOOKUP($A20,'Q3 Raw Data'!$A$9:$CZ$158,P$3,FALSE))="","",(VLOOKUP($A20,'Q3 Raw Data'!$A$9:$CZ$158,P$3,FALSE))),"")</f>
        <v>On track to meet target</v>
      </c>
      <c r="Q20" s="149" t="str">
        <f>IFERROR(IF((VLOOKUP($A20,'Q3 Raw Data'!$A$9:$CZ$158,Q$3,FALSE))="","",(VLOOKUP($A20,'Q3 Raw Data'!$A$9:$CZ$158,Q$3,FALSE))),"")</f>
        <v>Data not available to assess progress</v>
      </c>
      <c r="R20" s="149"/>
      <c r="S20" s="149"/>
      <c r="T20" s="149"/>
      <c r="U20" s="149"/>
      <c r="V20" s="149"/>
      <c r="W20" s="149"/>
      <c r="X20" s="149"/>
      <c r="Y20" s="149"/>
      <c r="Z20" s="149"/>
      <c r="AA20" s="149"/>
      <c r="AB20" s="149"/>
      <c r="AC20" s="149"/>
    </row>
    <row r="21" spans="1:29">
      <c r="A21" t="s">
        <v>125</v>
      </c>
      <c r="B21" t="s">
        <v>126</v>
      </c>
      <c r="C21" s="149" t="str">
        <f>IFERROR(IF((VLOOKUP($A21,'Q3 Raw Data'!$A$9:$CZ$158,C$3,FALSE))="","",(VLOOKUP($A21,'Q3 Raw Data'!$A$9:$CZ$158,C$3,FALSE))),"")</f>
        <v>Yes</v>
      </c>
      <c r="D21" s="149" t="str">
        <f>IFERROR(IF((VLOOKUP($A21,'Q3 Raw Data'!$A$9:$CZ$158,D$3,FALSE))="","",(VLOOKUP($A21,'Q3 Raw Data'!$A$9:$CZ$158,D$3,FALSE))),"")</f>
        <v>Yes</v>
      </c>
      <c r="E21" s="149" t="str">
        <f>IFERROR(IF((VLOOKUP($A21,'Q3 Raw Data'!$A$9:$CZ$158,E$3,FALSE))="","",(VLOOKUP($A21,'Q3 Raw Data'!$A$9:$CZ$158,E$3,FALSE))),"")</f>
        <v>Yes</v>
      </c>
      <c r="F21" s="149" t="str">
        <f>IFERROR(IF((VLOOKUP($A21,'Q3 Raw Data'!$A$9:$CZ$158,F$3,FALSE))="","",(VLOOKUP($A21,'Q3 Raw Data'!$A$9:$CZ$158,F$3,FALSE))),"")</f>
        <v>Yes</v>
      </c>
      <c r="G21" s="149" t="str">
        <f>IFERROR(IF((VLOOKUP($A21,'Q3 Raw Data'!$A$9:$CZ$158,G$3,FALSE))="","",(VLOOKUP($A21,'Q3 Raw Data'!$A$9:$CZ$158,G$3,FALSE))),"")</f>
        <v>Yes</v>
      </c>
      <c r="H21" s="150" t="str">
        <f>IFERROR(IF((VLOOKUP($A21,'Q3 Raw Data'!$A$9:$CZ$158,H$3,FALSE))="","",(VLOOKUP($A21,'Q3 Raw Data'!$A$9:$CZ$158,H$3,FALSE))),"")</f>
        <v/>
      </c>
      <c r="I21" s="149" t="str">
        <f>IFERROR(IF((VLOOKUP($A21,'Q3 Raw Data'!$A$9:$CZ$158,I$3,FALSE))="","",(VLOOKUP($A21,'Q3 Raw Data'!$A$9:$CZ$158,I$3,FALSE))),"")</f>
        <v/>
      </c>
      <c r="J21" s="149" t="str">
        <f>IFERROR(IF((VLOOKUP($A21,'Q3 Raw Data'!$A$9:$CZ$158,J$3,FALSE))="","",(VLOOKUP($A21,'Q3 Raw Data'!$A$9:$CZ$158,J$3,FALSE))),"")</f>
        <v/>
      </c>
      <c r="K21" s="149" t="str">
        <f>IFERROR(IF((VLOOKUP($A21,'Q3 Raw Data'!$A$9:$CZ$158,K$3,FALSE))="","",(VLOOKUP($A21,'Q3 Raw Data'!$A$9:$CZ$158,K$3,FALSE))),"")</f>
        <v/>
      </c>
      <c r="L21" s="149" t="str">
        <f>IFERROR(IF((VLOOKUP($A21,'Q3 Raw Data'!$A$9:$CZ$158,L$3,FALSE))="","",(VLOOKUP($A21,'Q3 Raw Data'!$A$9:$CZ$158,L$3,FALSE))),"")</f>
        <v/>
      </c>
      <c r="M21" s="149" t="str">
        <f>IFERROR(IF((VLOOKUP($A21,'Q3 Raw Data'!$A$9:$CZ$158,M$3,FALSE))="","",(VLOOKUP($A21,'Q3 Raw Data'!$A$9:$CZ$158,M$3,FALSE))),"")</f>
        <v/>
      </c>
      <c r="N21" s="149" t="str">
        <f>IFERROR(IF((VLOOKUP($A21,'Q3 Raw Data'!$A$9:$CZ$158,N$3,FALSE))="","",(VLOOKUP($A21,'Q3 Raw Data'!$A$9:$CZ$158,N$3,FALSE))),"")</f>
        <v>On track to meet target</v>
      </c>
      <c r="O21" s="149" t="str">
        <f>IFERROR(IF((VLOOKUP($A21,'Q3 Raw Data'!$A$9:$CZ$158,O$3,FALSE))="","",(VLOOKUP($A21,'Q3 Raw Data'!$A$9:$CZ$158,O$3,FALSE))),"")</f>
        <v>Not on track to meet target</v>
      </c>
      <c r="P21" s="149" t="str">
        <f>IFERROR(IF((VLOOKUP($A21,'Q3 Raw Data'!$A$9:$CZ$158,P$3,FALSE))="","",(VLOOKUP($A21,'Q3 Raw Data'!$A$9:$CZ$158,P$3,FALSE))),"")</f>
        <v>Data not available to assess progress</v>
      </c>
      <c r="Q21" s="149" t="str">
        <f>IFERROR(IF((VLOOKUP($A21,'Q3 Raw Data'!$A$9:$CZ$158,Q$3,FALSE))="","",(VLOOKUP($A21,'Q3 Raw Data'!$A$9:$CZ$158,Q$3,FALSE))),"")</f>
        <v>Not on track to meet target</v>
      </c>
      <c r="R21" s="149"/>
      <c r="S21" s="149"/>
      <c r="T21" s="149"/>
      <c r="U21" s="149"/>
      <c r="V21" s="149"/>
      <c r="W21" s="149"/>
      <c r="X21" s="149"/>
      <c r="Y21" s="149"/>
      <c r="Z21" s="149"/>
      <c r="AA21" s="149"/>
      <c r="AB21" s="149"/>
      <c r="AC21" s="149"/>
    </row>
    <row r="22" spans="1:29" s="184" customFormat="1">
      <c r="A22" s="184" t="s">
        <v>129</v>
      </c>
      <c r="B22" s="184" t="s">
        <v>130</v>
      </c>
      <c r="C22" s="184" t="str">
        <f>IFERROR(IF((VLOOKUP($A22,'Q3 Raw Data'!$A$9:$CZ$158,C$3,FALSE))="","",(VLOOKUP($A22,'Q3 Raw Data'!$A$9:$CZ$158,C$3,FALSE))),"")</f>
        <v>Yes</v>
      </c>
      <c r="D22" s="184" t="str">
        <f>IFERROR(IF((VLOOKUP($A22,'Q3 Raw Data'!$A$9:$CZ$158,D$3,FALSE))="","",(VLOOKUP($A22,'Q3 Raw Data'!$A$9:$CZ$158,D$3,FALSE))),"")</f>
        <v>Yes</v>
      </c>
      <c r="E22" s="184" t="str">
        <f>IFERROR(IF((VLOOKUP($A22,'Q3 Raw Data'!$A$9:$CZ$158,E$3,FALSE))="","",(VLOOKUP($A22,'Q3 Raw Data'!$A$9:$CZ$158,E$3,FALSE))),"")</f>
        <v>Yes</v>
      </c>
      <c r="F22" s="184" t="str">
        <f>IFERROR(IF((VLOOKUP($A22,'Q3 Raw Data'!$A$9:$CZ$158,F$3,FALSE))="","",(VLOOKUP($A22,'Q3 Raw Data'!$A$9:$CZ$158,F$3,FALSE))),"")</f>
        <v>Yes</v>
      </c>
      <c r="G22" s="184" t="str">
        <f>IFERROR(IF((VLOOKUP($A22,'Q3 Raw Data'!$A$9:$CZ$158,G$3,FALSE))="","",(VLOOKUP($A22,'Q3 Raw Data'!$A$9:$CZ$158,G$3,FALSE))),"")</f>
        <v>No</v>
      </c>
      <c r="H22" s="150">
        <f>IFERROR(IF((VLOOKUP($A22,'Q3 Raw Data'!$A$9:$CZ$158,H$3,FALSE))="","",(VLOOKUP($A22,'Q3 Raw Data'!$A$9:$CZ$158,H$3,FALSE))),"")</f>
        <v>43131</v>
      </c>
      <c r="I22" s="184" t="str">
        <f>IFERROR(IF((VLOOKUP($A22,'Q3 Raw Data'!$A$9:$CZ$158,I$3,FALSE))="","",(VLOOKUP($A22,'Q3 Raw Data'!$A$9:$CZ$158,I$3,FALSE))),"")</f>
        <v/>
      </c>
      <c r="J22" s="184" t="str">
        <f>IFERROR(IF((VLOOKUP($A22,'Q3 Raw Data'!$A$9:$CZ$158,J$3,FALSE))="","",(VLOOKUP($A22,'Q3 Raw Data'!$A$9:$CZ$158,J$3,FALSE))),"")</f>
        <v/>
      </c>
      <c r="K22" s="184" t="str">
        <f>IFERROR(IF((VLOOKUP($A22,'Q3 Raw Data'!$A$9:$CZ$158,K$3,FALSE))="","",(VLOOKUP($A22,'Q3 Raw Data'!$A$9:$CZ$158,K$3,FALSE))),"")</f>
        <v/>
      </c>
      <c r="L22" s="184" t="str">
        <f>IFERROR(IF((VLOOKUP($A22,'Q3 Raw Data'!$A$9:$CZ$158,L$3,FALSE))="","",(VLOOKUP($A22,'Q3 Raw Data'!$A$9:$CZ$158,L$3,FALSE))),"")</f>
        <v/>
      </c>
      <c r="M22" s="184" t="str">
        <f>IFERROR(IF((VLOOKUP($A22,'Q3 Raw Data'!$A$9:$CZ$158,M$3,FALSE))="","",(VLOOKUP($A22,'Q3 Raw Data'!$A$9:$CZ$158,M$3,FALSE))),"")</f>
        <v/>
      </c>
      <c r="N22" s="184" t="str">
        <f>IFERROR(IF((VLOOKUP($A22,'Q3 Raw Data'!$A$9:$CZ$158,N$3,FALSE))="","",(VLOOKUP($A22,'Q3 Raw Data'!$A$9:$CZ$158,N$3,FALSE))),"")</f>
        <v>Not on track to meet target</v>
      </c>
      <c r="O22" s="184" t="str">
        <f>IFERROR(IF((VLOOKUP($A22,'Q3 Raw Data'!$A$9:$CZ$158,O$3,FALSE))="","",(VLOOKUP($A22,'Q3 Raw Data'!$A$9:$CZ$158,O$3,FALSE))),"")</f>
        <v>On track to meet target</v>
      </c>
      <c r="P22" s="184" t="str">
        <f>IFERROR(IF((VLOOKUP($A22,'Q3 Raw Data'!$A$9:$CZ$158,P$3,FALSE))="","",(VLOOKUP($A22,'Q3 Raw Data'!$A$9:$CZ$158,P$3,FALSE))),"")</f>
        <v>On track to meet target</v>
      </c>
      <c r="Q22" s="184" t="str">
        <f>IFERROR(IF((VLOOKUP($A22,'Q3 Raw Data'!$A$9:$CZ$158,Q$3,FALSE))="","",(VLOOKUP($A22,'Q3 Raw Data'!$A$9:$CZ$158,Q$3,FALSE))),"")</f>
        <v>Not on track to meet target</v>
      </c>
    </row>
    <row r="23" spans="1:29" s="184" customFormat="1">
      <c r="A23" s="184" t="s">
        <v>131</v>
      </c>
      <c r="B23" s="184" t="s">
        <v>132</v>
      </c>
      <c r="C23" s="184" t="str">
        <f>IFERROR(IF((VLOOKUP($A23,'Q3 Raw Data'!$A$9:$CZ$158,C$3,FALSE))="","",(VLOOKUP($A23,'Q3 Raw Data'!$A$9:$CZ$158,C$3,FALSE))),"")</f>
        <v>Yes</v>
      </c>
      <c r="D23" s="184" t="str">
        <f>IFERROR(IF((VLOOKUP($A23,'Q3 Raw Data'!$A$9:$CZ$158,D$3,FALSE))="","",(VLOOKUP($A23,'Q3 Raw Data'!$A$9:$CZ$158,D$3,FALSE))),"")</f>
        <v>Yes</v>
      </c>
      <c r="E23" s="184" t="str">
        <f>IFERROR(IF((VLOOKUP($A23,'Q3 Raw Data'!$A$9:$CZ$158,E$3,FALSE))="","",(VLOOKUP($A23,'Q3 Raw Data'!$A$9:$CZ$158,E$3,FALSE))),"")</f>
        <v>Yes</v>
      </c>
      <c r="F23" s="184" t="str">
        <f>IFERROR(IF((VLOOKUP($A23,'Q3 Raw Data'!$A$9:$CZ$158,F$3,FALSE))="","",(VLOOKUP($A23,'Q3 Raw Data'!$A$9:$CZ$158,F$3,FALSE))),"")</f>
        <v>Yes</v>
      </c>
      <c r="G23" s="184" t="str">
        <f>IFERROR(IF((VLOOKUP($A23,'Q3 Raw Data'!$A$9:$CZ$158,G$3,FALSE))="","",(VLOOKUP($A23,'Q3 Raw Data'!$A$9:$CZ$158,G$3,FALSE))),"")</f>
        <v>Yes</v>
      </c>
      <c r="H23" s="150" t="str">
        <f>IFERROR(IF((VLOOKUP($A23,'Q3 Raw Data'!$A$9:$CZ$158,H$3,FALSE))="","",(VLOOKUP($A23,'Q3 Raw Data'!$A$9:$CZ$158,H$3,FALSE))),"")</f>
        <v/>
      </c>
      <c r="I23" s="184" t="str">
        <f>IFERROR(IF((VLOOKUP($A23,'Q3 Raw Data'!$A$9:$CZ$158,I$3,FALSE))="","",(VLOOKUP($A23,'Q3 Raw Data'!$A$9:$CZ$158,I$3,FALSE))),"")</f>
        <v/>
      </c>
      <c r="J23" s="184" t="str">
        <f>IFERROR(IF((VLOOKUP($A23,'Q3 Raw Data'!$A$9:$CZ$158,J$3,FALSE))="","",(VLOOKUP($A23,'Q3 Raw Data'!$A$9:$CZ$158,J$3,FALSE))),"")</f>
        <v/>
      </c>
      <c r="K23" s="184" t="str">
        <f>IFERROR(IF((VLOOKUP($A23,'Q3 Raw Data'!$A$9:$CZ$158,K$3,FALSE))="","",(VLOOKUP($A23,'Q3 Raw Data'!$A$9:$CZ$158,K$3,FALSE))),"")</f>
        <v/>
      </c>
      <c r="L23" s="184" t="str">
        <f>IFERROR(IF((VLOOKUP($A23,'Q3 Raw Data'!$A$9:$CZ$158,L$3,FALSE))="","",(VLOOKUP($A23,'Q3 Raw Data'!$A$9:$CZ$158,L$3,FALSE))),"")</f>
        <v/>
      </c>
      <c r="M23" s="184" t="str">
        <f>IFERROR(IF((VLOOKUP($A23,'Q3 Raw Data'!$A$9:$CZ$158,M$3,FALSE))="","",(VLOOKUP($A23,'Q3 Raw Data'!$A$9:$CZ$158,M$3,FALSE))),"")</f>
        <v/>
      </c>
      <c r="N23" s="184" t="str">
        <f>IFERROR(IF((VLOOKUP($A23,'Q3 Raw Data'!$A$9:$CZ$158,N$3,FALSE))="","",(VLOOKUP($A23,'Q3 Raw Data'!$A$9:$CZ$158,N$3,FALSE))),"")</f>
        <v>Not on track to meet target</v>
      </c>
      <c r="O23" s="184" t="str">
        <f>IFERROR(IF((VLOOKUP($A23,'Q3 Raw Data'!$A$9:$CZ$158,O$3,FALSE))="","",(VLOOKUP($A23,'Q3 Raw Data'!$A$9:$CZ$158,O$3,FALSE))),"")</f>
        <v>Not on track to meet target</v>
      </c>
      <c r="P23" s="184" t="str">
        <f>IFERROR(IF((VLOOKUP($A23,'Q3 Raw Data'!$A$9:$CZ$158,P$3,FALSE))="","",(VLOOKUP($A23,'Q3 Raw Data'!$A$9:$CZ$158,P$3,FALSE))),"")</f>
        <v>On track to meet target</v>
      </c>
      <c r="Q23" s="184" t="str">
        <f>IFERROR(IF((VLOOKUP($A23,'Q3 Raw Data'!$A$9:$CZ$158,Q$3,FALSE))="","",(VLOOKUP($A23,'Q3 Raw Data'!$A$9:$CZ$158,Q$3,FALSE))),"")</f>
        <v>On track to meet target</v>
      </c>
    </row>
    <row r="24" spans="1:29" s="184" customFormat="1">
      <c r="A24" s="184" t="s">
        <v>135</v>
      </c>
      <c r="B24" s="184" t="s">
        <v>136</v>
      </c>
      <c r="C24" s="184" t="str">
        <f>IFERROR(IF((VLOOKUP($A24,'Q3 Raw Data'!$A$9:$CZ$158,C$3,FALSE))="","",(VLOOKUP($A24,'Q3 Raw Data'!$A$9:$CZ$158,C$3,FALSE))),"")</f>
        <v>Yes</v>
      </c>
      <c r="D24" s="184" t="str">
        <f>IFERROR(IF((VLOOKUP($A24,'Q3 Raw Data'!$A$9:$CZ$158,D$3,FALSE))="","",(VLOOKUP($A24,'Q3 Raw Data'!$A$9:$CZ$158,D$3,FALSE))),"")</f>
        <v>Yes</v>
      </c>
      <c r="E24" s="184" t="str">
        <f>IFERROR(IF((VLOOKUP($A24,'Q3 Raw Data'!$A$9:$CZ$158,E$3,FALSE))="","",(VLOOKUP($A24,'Q3 Raw Data'!$A$9:$CZ$158,E$3,FALSE))),"")</f>
        <v>Yes</v>
      </c>
      <c r="F24" s="184" t="str">
        <f>IFERROR(IF((VLOOKUP($A24,'Q3 Raw Data'!$A$9:$CZ$158,F$3,FALSE))="","",(VLOOKUP($A24,'Q3 Raw Data'!$A$9:$CZ$158,F$3,FALSE))),"")</f>
        <v>Yes</v>
      </c>
      <c r="G24" s="184" t="str">
        <f>IFERROR(IF((VLOOKUP($A24,'Q3 Raw Data'!$A$9:$CZ$158,G$3,FALSE))="","",(VLOOKUP($A24,'Q3 Raw Data'!$A$9:$CZ$158,G$3,FALSE))),"")</f>
        <v>Yes</v>
      </c>
      <c r="H24" s="150" t="str">
        <f>IFERROR(IF((VLOOKUP($A24,'Q3 Raw Data'!$A$9:$CZ$158,H$3,FALSE))="","",(VLOOKUP($A24,'Q3 Raw Data'!$A$9:$CZ$158,H$3,FALSE))),"")</f>
        <v/>
      </c>
      <c r="I24" s="184" t="str">
        <f>IFERROR(IF((VLOOKUP($A24,'Q3 Raw Data'!$A$9:$CZ$158,I$3,FALSE))="","",(VLOOKUP($A24,'Q3 Raw Data'!$A$9:$CZ$158,I$3,FALSE))),"")</f>
        <v/>
      </c>
      <c r="J24" s="184" t="str">
        <f>IFERROR(IF((VLOOKUP($A24,'Q3 Raw Data'!$A$9:$CZ$158,J$3,FALSE))="","",(VLOOKUP($A24,'Q3 Raw Data'!$A$9:$CZ$158,J$3,FALSE))),"")</f>
        <v/>
      </c>
      <c r="K24" s="184" t="str">
        <f>IFERROR(IF((VLOOKUP($A24,'Q3 Raw Data'!$A$9:$CZ$158,K$3,FALSE))="","",(VLOOKUP($A24,'Q3 Raw Data'!$A$9:$CZ$158,K$3,FALSE))),"")</f>
        <v/>
      </c>
      <c r="L24" s="184" t="str">
        <f>IFERROR(IF((VLOOKUP($A24,'Q3 Raw Data'!$A$9:$CZ$158,L$3,FALSE))="","",(VLOOKUP($A24,'Q3 Raw Data'!$A$9:$CZ$158,L$3,FALSE))),"")</f>
        <v/>
      </c>
      <c r="M24" s="184" t="str">
        <f>IFERROR(IF((VLOOKUP($A24,'Q3 Raw Data'!$A$9:$CZ$158,M$3,FALSE))="","",(VLOOKUP($A24,'Q3 Raw Data'!$A$9:$CZ$158,M$3,FALSE))),"")</f>
        <v/>
      </c>
      <c r="N24" s="184" t="str">
        <f>IFERROR(IF((VLOOKUP($A24,'Q3 Raw Data'!$A$9:$CZ$158,N$3,FALSE))="","",(VLOOKUP($A24,'Q3 Raw Data'!$A$9:$CZ$158,N$3,FALSE))),"")</f>
        <v>Not on track to meet target</v>
      </c>
      <c r="O24" s="184" t="str">
        <f>IFERROR(IF((VLOOKUP($A24,'Q3 Raw Data'!$A$9:$CZ$158,O$3,FALSE))="","",(VLOOKUP($A24,'Q3 Raw Data'!$A$9:$CZ$158,O$3,FALSE))),"")</f>
        <v>On track to meet target</v>
      </c>
      <c r="P24" s="184" t="str">
        <f>IFERROR(IF((VLOOKUP($A24,'Q3 Raw Data'!$A$9:$CZ$158,P$3,FALSE))="","",(VLOOKUP($A24,'Q3 Raw Data'!$A$9:$CZ$158,P$3,FALSE))),"")</f>
        <v>Data not available to assess progress</v>
      </c>
      <c r="Q24" s="184" t="str">
        <f>IFERROR(IF((VLOOKUP($A24,'Q3 Raw Data'!$A$9:$CZ$158,Q$3,FALSE))="","",(VLOOKUP($A24,'Q3 Raw Data'!$A$9:$CZ$158,Q$3,FALSE))),"")</f>
        <v>Not on track to meet target</v>
      </c>
    </row>
    <row r="25" spans="1:29" s="184" customFormat="1">
      <c r="A25" s="184" t="s">
        <v>711</v>
      </c>
      <c r="B25" s="184" t="s">
        <v>712</v>
      </c>
      <c r="C25" s="184" t="str">
        <f>IFERROR(IF((VLOOKUP($A25,'Q3 Raw Data'!$A$9:$CZ$158,C$3,FALSE))="","",(VLOOKUP($A25,'Q3 Raw Data'!$A$9:$CZ$158,C$3,FALSE))),"")</f>
        <v>Yes</v>
      </c>
      <c r="D25" s="184" t="str">
        <f>IFERROR(IF((VLOOKUP($A25,'Q3 Raw Data'!$A$9:$CZ$158,D$3,FALSE))="","",(VLOOKUP($A25,'Q3 Raw Data'!$A$9:$CZ$158,D$3,FALSE))),"")</f>
        <v>Yes</v>
      </c>
      <c r="E25" s="184" t="str">
        <f>IFERROR(IF((VLOOKUP($A25,'Q3 Raw Data'!$A$9:$CZ$158,E$3,FALSE))="","",(VLOOKUP($A25,'Q3 Raw Data'!$A$9:$CZ$158,E$3,FALSE))),"")</f>
        <v>Yes</v>
      </c>
      <c r="F25" s="184" t="str">
        <f>IFERROR(IF((VLOOKUP($A25,'Q3 Raw Data'!$A$9:$CZ$158,F$3,FALSE))="","",(VLOOKUP($A25,'Q3 Raw Data'!$A$9:$CZ$158,F$3,FALSE))),"")</f>
        <v>Yes</v>
      </c>
      <c r="G25" s="184" t="str">
        <f>IFERROR(IF((VLOOKUP($A25,'Q3 Raw Data'!$A$9:$CZ$158,G$3,FALSE))="","",(VLOOKUP($A25,'Q3 Raw Data'!$A$9:$CZ$158,G$3,FALSE))),"")</f>
        <v>Yes</v>
      </c>
      <c r="H25" s="150" t="str">
        <f>IFERROR(IF((VLOOKUP($A25,'Q3 Raw Data'!$A$9:$CZ$158,H$3,FALSE))="","",(VLOOKUP($A25,'Q3 Raw Data'!$A$9:$CZ$158,H$3,FALSE))),"")</f>
        <v/>
      </c>
      <c r="I25" s="184" t="str">
        <f>IFERROR(IF((VLOOKUP($A25,'Q3 Raw Data'!$A$9:$CZ$158,I$3,FALSE))="","",(VLOOKUP($A25,'Q3 Raw Data'!$A$9:$CZ$158,I$3,FALSE))),"")</f>
        <v/>
      </c>
      <c r="J25" s="184" t="str">
        <f>IFERROR(IF((VLOOKUP($A25,'Q3 Raw Data'!$A$9:$CZ$158,J$3,FALSE))="","",(VLOOKUP($A25,'Q3 Raw Data'!$A$9:$CZ$158,J$3,FALSE))),"")</f>
        <v/>
      </c>
      <c r="K25" s="184" t="str">
        <f>IFERROR(IF((VLOOKUP($A25,'Q3 Raw Data'!$A$9:$CZ$158,K$3,FALSE))="","",(VLOOKUP($A25,'Q3 Raw Data'!$A$9:$CZ$158,K$3,FALSE))),"")</f>
        <v/>
      </c>
      <c r="L25" s="184" t="str">
        <f>IFERROR(IF((VLOOKUP($A25,'Q3 Raw Data'!$A$9:$CZ$158,L$3,FALSE))="","",(VLOOKUP($A25,'Q3 Raw Data'!$A$9:$CZ$158,L$3,FALSE))),"")</f>
        <v/>
      </c>
      <c r="M25" s="184" t="str">
        <f>IFERROR(IF((VLOOKUP($A25,'Q3 Raw Data'!$A$9:$CZ$158,M$3,FALSE))="","",(VLOOKUP($A25,'Q3 Raw Data'!$A$9:$CZ$158,M$3,FALSE))),"")</f>
        <v/>
      </c>
      <c r="N25" s="184" t="str">
        <f>IFERROR(IF((VLOOKUP($A25,'Q3 Raw Data'!$A$9:$CZ$158,N$3,FALSE))="","",(VLOOKUP($A25,'Q3 Raw Data'!$A$9:$CZ$158,N$3,FALSE))),"")</f>
        <v>Not on track to meet target</v>
      </c>
      <c r="O25" s="184" t="str">
        <f>IFERROR(IF((VLOOKUP($A25,'Q3 Raw Data'!$A$9:$CZ$158,O$3,FALSE))="","",(VLOOKUP($A25,'Q3 Raw Data'!$A$9:$CZ$158,O$3,FALSE))),"")</f>
        <v>Not on track to meet target</v>
      </c>
      <c r="P25" s="184" t="str">
        <f>IFERROR(IF((VLOOKUP($A25,'Q3 Raw Data'!$A$9:$CZ$158,P$3,FALSE))="","",(VLOOKUP($A25,'Q3 Raw Data'!$A$9:$CZ$158,P$3,FALSE))),"")</f>
        <v>Not on track to meet target</v>
      </c>
      <c r="Q25" s="184" t="str">
        <f>IFERROR(IF((VLOOKUP($A25,'Q3 Raw Data'!$A$9:$CZ$158,Q$3,FALSE))="","",(VLOOKUP($A25,'Q3 Raw Data'!$A$9:$CZ$158,Q$3,FALSE))),"")</f>
        <v>Not on track to meet target</v>
      </c>
    </row>
    <row r="26" spans="1:29" s="184" customFormat="1">
      <c r="A26" s="184" t="s">
        <v>139</v>
      </c>
      <c r="B26" s="184" t="s">
        <v>140</v>
      </c>
      <c r="C26" s="184" t="str">
        <f>IFERROR(IF((VLOOKUP($A26,'Q3 Raw Data'!$A$9:$CZ$158,C$3,FALSE))="","",(VLOOKUP($A26,'Q3 Raw Data'!$A$9:$CZ$158,C$3,FALSE))),"")</f>
        <v>Yes</v>
      </c>
      <c r="D26" s="184" t="str">
        <f>IFERROR(IF((VLOOKUP($A26,'Q3 Raw Data'!$A$9:$CZ$158,D$3,FALSE))="","",(VLOOKUP($A26,'Q3 Raw Data'!$A$9:$CZ$158,D$3,FALSE))),"")</f>
        <v>Yes</v>
      </c>
      <c r="E26" s="184" t="str">
        <f>IFERROR(IF((VLOOKUP($A26,'Q3 Raw Data'!$A$9:$CZ$158,E$3,FALSE))="","",(VLOOKUP($A26,'Q3 Raw Data'!$A$9:$CZ$158,E$3,FALSE))),"")</f>
        <v>Yes</v>
      </c>
      <c r="F26" s="184" t="str">
        <f>IFERROR(IF((VLOOKUP($A26,'Q3 Raw Data'!$A$9:$CZ$158,F$3,FALSE))="","",(VLOOKUP($A26,'Q3 Raw Data'!$A$9:$CZ$158,F$3,FALSE))),"")</f>
        <v>Yes</v>
      </c>
      <c r="G26" s="184" t="str">
        <f>IFERROR(IF((VLOOKUP($A26,'Q3 Raw Data'!$A$9:$CZ$158,G$3,FALSE))="","",(VLOOKUP($A26,'Q3 Raw Data'!$A$9:$CZ$158,G$3,FALSE))),"")</f>
        <v>Yes</v>
      </c>
      <c r="H26" s="150" t="str">
        <f>IFERROR(IF((VLOOKUP($A26,'Q3 Raw Data'!$A$9:$CZ$158,H$3,FALSE))="","",(VLOOKUP($A26,'Q3 Raw Data'!$A$9:$CZ$158,H$3,FALSE))),"")</f>
        <v/>
      </c>
      <c r="I26" s="184" t="str">
        <f>IFERROR(IF((VLOOKUP($A26,'Q3 Raw Data'!$A$9:$CZ$158,I$3,FALSE))="","",(VLOOKUP($A26,'Q3 Raw Data'!$A$9:$CZ$158,I$3,FALSE))),"")</f>
        <v/>
      </c>
      <c r="J26" s="184" t="str">
        <f>IFERROR(IF((VLOOKUP($A26,'Q3 Raw Data'!$A$9:$CZ$158,J$3,FALSE))="","",(VLOOKUP($A26,'Q3 Raw Data'!$A$9:$CZ$158,J$3,FALSE))),"")</f>
        <v/>
      </c>
      <c r="K26" s="184" t="str">
        <f>IFERROR(IF((VLOOKUP($A26,'Q3 Raw Data'!$A$9:$CZ$158,K$3,FALSE))="","",(VLOOKUP($A26,'Q3 Raw Data'!$A$9:$CZ$158,K$3,FALSE))),"")</f>
        <v/>
      </c>
      <c r="L26" s="184" t="str">
        <f>IFERROR(IF((VLOOKUP($A26,'Q3 Raw Data'!$A$9:$CZ$158,L$3,FALSE))="","",(VLOOKUP($A26,'Q3 Raw Data'!$A$9:$CZ$158,L$3,FALSE))),"")</f>
        <v/>
      </c>
      <c r="M26" s="184" t="str">
        <f>IFERROR(IF((VLOOKUP($A26,'Q3 Raw Data'!$A$9:$CZ$158,M$3,FALSE))="","",(VLOOKUP($A26,'Q3 Raw Data'!$A$9:$CZ$158,M$3,FALSE))),"")</f>
        <v/>
      </c>
      <c r="N26" s="184" t="str">
        <f>IFERROR(IF((VLOOKUP($A26,'Q3 Raw Data'!$A$9:$CZ$158,N$3,FALSE))="","",(VLOOKUP($A26,'Q3 Raw Data'!$A$9:$CZ$158,N$3,FALSE))),"")</f>
        <v>Not on track to meet target</v>
      </c>
      <c r="O26" s="184" t="str">
        <f>IFERROR(IF((VLOOKUP($A26,'Q3 Raw Data'!$A$9:$CZ$158,O$3,FALSE))="","",(VLOOKUP($A26,'Q3 Raw Data'!$A$9:$CZ$158,O$3,FALSE))),"")</f>
        <v>On track to meet target</v>
      </c>
      <c r="P26" s="184" t="str">
        <f>IFERROR(IF((VLOOKUP($A26,'Q3 Raw Data'!$A$9:$CZ$158,P$3,FALSE))="","",(VLOOKUP($A26,'Q3 Raw Data'!$A$9:$CZ$158,P$3,FALSE))),"")</f>
        <v>On track to meet target</v>
      </c>
      <c r="Q26" s="184" t="str">
        <f>IFERROR(IF((VLOOKUP($A26,'Q3 Raw Data'!$A$9:$CZ$158,Q$3,FALSE))="","",(VLOOKUP($A26,'Q3 Raw Data'!$A$9:$CZ$158,Q$3,FALSE))),"")</f>
        <v>On track to meet target</v>
      </c>
    </row>
    <row r="27" spans="1:29" s="184" customFormat="1">
      <c r="A27" s="184" t="s">
        <v>141</v>
      </c>
      <c r="B27" s="184" t="s">
        <v>142</v>
      </c>
      <c r="C27" s="184" t="str">
        <f>IFERROR(IF((VLOOKUP($A27,'Q3 Raw Data'!$A$9:$CZ$158,C$3,FALSE))="","",(VLOOKUP($A27,'Q3 Raw Data'!$A$9:$CZ$158,C$3,FALSE))),"")</f>
        <v>Yes</v>
      </c>
      <c r="D27" s="184" t="str">
        <f>IFERROR(IF((VLOOKUP($A27,'Q3 Raw Data'!$A$9:$CZ$158,D$3,FALSE))="","",(VLOOKUP($A27,'Q3 Raw Data'!$A$9:$CZ$158,D$3,FALSE))),"")</f>
        <v>Yes</v>
      </c>
      <c r="E27" s="184" t="str">
        <f>IFERROR(IF((VLOOKUP($A27,'Q3 Raw Data'!$A$9:$CZ$158,E$3,FALSE))="","",(VLOOKUP($A27,'Q3 Raw Data'!$A$9:$CZ$158,E$3,FALSE))),"")</f>
        <v>Yes</v>
      </c>
      <c r="F27" s="184" t="str">
        <f>IFERROR(IF((VLOOKUP($A27,'Q3 Raw Data'!$A$9:$CZ$158,F$3,FALSE))="","",(VLOOKUP($A27,'Q3 Raw Data'!$A$9:$CZ$158,F$3,FALSE))),"")</f>
        <v>Yes</v>
      </c>
      <c r="G27" s="184" t="str">
        <f>IFERROR(IF((VLOOKUP($A27,'Q3 Raw Data'!$A$9:$CZ$158,G$3,FALSE))="","",(VLOOKUP($A27,'Q3 Raw Data'!$A$9:$CZ$158,G$3,FALSE))),"")</f>
        <v>No</v>
      </c>
      <c r="H27" s="150">
        <f>IFERROR(IF((VLOOKUP($A27,'Q3 Raw Data'!$A$9:$CZ$158,H$3,FALSE))="","",(VLOOKUP($A27,'Q3 Raw Data'!$A$9:$CZ$158,H$3,FALSE))),"")</f>
        <v>43190</v>
      </c>
      <c r="I27" s="184" t="str">
        <f>IFERROR(IF((VLOOKUP($A27,'Q3 Raw Data'!$A$9:$CZ$158,I$3,FALSE))="","",(VLOOKUP($A27,'Q3 Raw Data'!$A$9:$CZ$158,I$3,FALSE))),"")</f>
        <v/>
      </c>
      <c r="J27" s="184" t="str">
        <f>IFERROR(IF((VLOOKUP($A27,'Q3 Raw Data'!$A$9:$CZ$158,J$3,FALSE))="","",(VLOOKUP($A27,'Q3 Raw Data'!$A$9:$CZ$158,J$3,FALSE))),"")</f>
        <v/>
      </c>
      <c r="K27" s="184" t="str">
        <f>IFERROR(IF((VLOOKUP($A27,'Q3 Raw Data'!$A$9:$CZ$158,K$3,FALSE))="","",(VLOOKUP($A27,'Q3 Raw Data'!$A$9:$CZ$158,K$3,FALSE))),"")</f>
        <v/>
      </c>
      <c r="L27" s="184" t="str">
        <f>IFERROR(IF((VLOOKUP($A27,'Q3 Raw Data'!$A$9:$CZ$158,L$3,FALSE))="","",(VLOOKUP($A27,'Q3 Raw Data'!$A$9:$CZ$158,L$3,FALSE))),"")</f>
        <v/>
      </c>
      <c r="M27" s="184" t="str">
        <f>IFERROR(IF((VLOOKUP($A27,'Q3 Raw Data'!$A$9:$CZ$158,M$3,FALSE))="","",(VLOOKUP($A27,'Q3 Raw Data'!$A$9:$CZ$158,M$3,FALSE))),"")</f>
        <v/>
      </c>
      <c r="N27" s="184" t="str">
        <f>IFERROR(IF((VLOOKUP($A27,'Q3 Raw Data'!$A$9:$CZ$158,N$3,FALSE))="","",(VLOOKUP($A27,'Q3 Raw Data'!$A$9:$CZ$158,N$3,FALSE))),"")</f>
        <v>Data not available to assess progress</v>
      </c>
      <c r="O27" s="184" t="str">
        <f>IFERROR(IF((VLOOKUP($A27,'Q3 Raw Data'!$A$9:$CZ$158,O$3,FALSE))="","",(VLOOKUP($A27,'Q3 Raw Data'!$A$9:$CZ$158,O$3,FALSE))),"")</f>
        <v>On track to meet target</v>
      </c>
      <c r="P27" s="184" t="str">
        <f>IFERROR(IF((VLOOKUP($A27,'Q3 Raw Data'!$A$9:$CZ$158,P$3,FALSE))="","",(VLOOKUP($A27,'Q3 Raw Data'!$A$9:$CZ$158,P$3,FALSE))),"")</f>
        <v>Data not available to assess progress</v>
      </c>
      <c r="Q27" s="184" t="str">
        <f>IFERROR(IF((VLOOKUP($A27,'Q3 Raw Data'!$A$9:$CZ$158,Q$3,FALSE))="","",(VLOOKUP($A27,'Q3 Raw Data'!$A$9:$CZ$158,Q$3,FALSE))),"")</f>
        <v>Not on track to meet target</v>
      </c>
    </row>
    <row r="28" spans="1:29" s="184" customFormat="1">
      <c r="A28" s="184" t="s">
        <v>143</v>
      </c>
      <c r="B28" s="184" t="s">
        <v>144</v>
      </c>
      <c r="C28" s="184" t="str">
        <f>IFERROR(IF((VLOOKUP($A28,'Q3 Raw Data'!$A$9:$CZ$158,C$3,FALSE))="","",(VLOOKUP($A28,'Q3 Raw Data'!$A$9:$CZ$158,C$3,FALSE))),"")</f>
        <v>Yes</v>
      </c>
      <c r="D28" s="184" t="str">
        <f>IFERROR(IF((VLOOKUP($A28,'Q3 Raw Data'!$A$9:$CZ$158,D$3,FALSE))="","",(VLOOKUP($A28,'Q3 Raw Data'!$A$9:$CZ$158,D$3,FALSE))),"")</f>
        <v>Yes</v>
      </c>
      <c r="E28" s="184" t="str">
        <f>IFERROR(IF((VLOOKUP($A28,'Q3 Raw Data'!$A$9:$CZ$158,E$3,FALSE))="","",(VLOOKUP($A28,'Q3 Raw Data'!$A$9:$CZ$158,E$3,FALSE))),"")</f>
        <v>Yes</v>
      </c>
      <c r="F28" s="184" t="str">
        <f>IFERROR(IF((VLOOKUP($A28,'Q3 Raw Data'!$A$9:$CZ$158,F$3,FALSE))="","",(VLOOKUP($A28,'Q3 Raw Data'!$A$9:$CZ$158,F$3,FALSE))),"")</f>
        <v>Yes</v>
      </c>
      <c r="G28" s="184" t="str">
        <f>IFERROR(IF((VLOOKUP($A28,'Q3 Raw Data'!$A$9:$CZ$158,G$3,FALSE))="","",(VLOOKUP($A28,'Q3 Raw Data'!$A$9:$CZ$158,G$3,FALSE))),"")</f>
        <v>No</v>
      </c>
      <c r="H28" s="150">
        <f>IFERROR(IF((VLOOKUP($A28,'Q3 Raw Data'!$A$9:$CZ$158,H$3,FALSE))="","",(VLOOKUP($A28,'Q3 Raw Data'!$A$9:$CZ$158,H$3,FALSE))),"")</f>
        <v>43132</v>
      </c>
      <c r="I28" s="184" t="str">
        <f>IFERROR(IF((VLOOKUP($A28,'Q3 Raw Data'!$A$9:$CZ$158,I$3,FALSE))="","",(VLOOKUP($A28,'Q3 Raw Data'!$A$9:$CZ$158,I$3,FALSE))),"")</f>
        <v/>
      </c>
      <c r="J28" s="184" t="str">
        <f>IFERROR(IF((VLOOKUP($A28,'Q3 Raw Data'!$A$9:$CZ$158,J$3,FALSE))="","",(VLOOKUP($A28,'Q3 Raw Data'!$A$9:$CZ$158,J$3,FALSE))),"")</f>
        <v/>
      </c>
      <c r="K28" s="184" t="str">
        <f>IFERROR(IF((VLOOKUP($A28,'Q3 Raw Data'!$A$9:$CZ$158,K$3,FALSE))="","",(VLOOKUP($A28,'Q3 Raw Data'!$A$9:$CZ$158,K$3,FALSE))),"")</f>
        <v/>
      </c>
      <c r="L28" s="184" t="str">
        <f>IFERROR(IF((VLOOKUP($A28,'Q3 Raw Data'!$A$9:$CZ$158,L$3,FALSE))="","",(VLOOKUP($A28,'Q3 Raw Data'!$A$9:$CZ$158,L$3,FALSE))),"")</f>
        <v/>
      </c>
      <c r="M28" s="184" t="str">
        <f>IFERROR(IF((VLOOKUP($A28,'Q3 Raw Data'!$A$9:$CZ$158,M$3,FALSE))="","",(VLOOKUP($A28,'Q3 Raw Data'!$A$9:$CZ$158,M$3,FALSE))),"")</f>
        <v/>
      </c>
      <c r="N28" s="184" t="str">
        <f>IFERROR(IF((VLOOKUP($A28,'Q3 Raw Data'!$A$9:$CZ$158,N$3,FALSE))="","",(VLOOKUP($A28,'Q3 Raw Data'!$A$9:$CZ$158,N$3,FALSE))),"")</f>
        <v>Not on track to meet target</v>
      </c>
      <c r="O28" s="184" t="str">
        <f>IFERROR(IF((VLOOKUP($A28,'Q3 Raw Data'!$A$9:$CZ$158,O$3,FALSE))="","",(VLOOKUP($A28,'Q3 Raw Data'!$A$9:$CZ$158,O$3,FALSE))),"")</f>
        <v>On track to meet target</v>
      </c>
      <c r="P28" s="184" t="str">
        <f>IFERROR(IF((VLOOKUP($A28,'Q3 Raw Data'!$A$9:$CZ$158,P$3,FALSE))="","",(VLOOKUP($A28,'Q3 Raw Data'!$A$9:$CZ$158,P$3,FALSE))),"")</f>
        <v>On track to meet target</v>
      </c>
      <c r="Q28" s="184" t="str">
        <f>IFERROR(IF((VLOOKUP($A28,'Q3 Raw Data'!$A$9:$CZ$158,Q$3,FALSE))="","",(VLOOKUP($A28,'Q3 Raw Data'!$A$9:$CZ$158,Q$3,FALSE))),"")</f>
        <v>Not on track to meet target</v>
      </c>
    </row>
    <row r="29" spans="1:29" s="184" customFormat="1">
      <c r="A29" s="184" t="s">
        <v>145</v>
      </c>
      <c r="B29" s="184" t="s">
        <v>146</v>
      </c>
      <c r="C29" s="184" t="str">
        <f>IFERROR(IF((VLOOKUP($A29,'Q3 Raw Data'!$A$9:$CZ$158,C$3,FALSE))="","",(VLOOKUP($A29,'Q3 Raw Data'!$A$9:$CZ$158,C$3,FALSE))),"")</f>
        <v>Yes</v>
      </c>
      <c r="D29" s="184" t="str">
        <f>IFERROR(IF((VLOOKUP($A29,'Q3 Raw Data'!$A$9:$CZ$158,D$3,FALSE))="","",(VLOOKUP($A29,'Q3 Raw Data'!$A$9:$CZ$158,D$3,FALSE))),"")</f>
        <v>Yes</v>
      </c>
      <c r="E29" s="184" t="str">
        <f>IFERROR(IF((VLOOKUP($A29,'Q3 Raw Data'!$A$9:$CZ$158,E$3,FALSE))="","",(VLOOKUP($A29,'Q3 Raw Data'!$A$9:$CZ$158,E$3,FALSE))),"")</f>
        <v>Yes</v>
      </c>
      <c r="F29" s="184" t="str">
        <f>IFERROR(IF((VLOOKUP($A29,'Q3 Raw Data'!$A$9:$CZ$158,F$3,FALSE))="","",(VLOOKUP($A29,'Q3 Raw Data'!$A$9:$CZ$158,F$3,FALSE))),"")</f>
        <v>Yes</v>
      </c>
      <c r="G29" s="184" t="str">
        <f>IFERROR(IF((VLOOKUP($A29,'Q3 Raw Data'!$A$9:$CZ$158,G$3,FALSE))="","",(VLOOKUP($A29,'Q3 Raw Data'!$A$9:$CZ$158,G$3,FALSE))),"")</f>
        <v>Yes</v>
      </c>
      <c r="H29" s="150" t="str">
        <f>IFERROR(IF((VLOOKUP($A29,'Q3 Raw Data'!$A$9:$CZ$158,H$3,FALSE))="","",(VLOOKUP($A29,'Q3 Raw Data'!$A$9:$CZ$158,H$3,FALSE))),"")</f>
        <v/>
      </c>
      <c r="I29" s="184" t="str">
        <f>IFERROR(IF((VLOOKUP($A29,'Q3 Raw Data'!$A$9:$CZ$158,I$3,FALSE))="","",(VLOOKUP($A29,'Q3 Raw Data'!$A$9:$CZ$158,I$3,FALSE))),"")</f>
        <v/>
      </c>
      <c r="J29" s="184" t="str">
        <f>IFERROR(IF((VLOOKUP($A29,'Q3 Raw Data'!$A$9:$CZ$158,J$3,FALSE))="","",(VLOOKUP($A29,'Q3 Raw Data'!$A$9:$CZ$158,J$3,FALSE))),"")</f>
        <v/>
      </c>
      <c r="K29" s="184" t="str">
        <f>IFERROR(IF((VLOOKUP($A29,'Q3 Raw Data'!$A$9:$CZ$158,K$3,FALSE))="","",(VLOOKUP($A29,'Q3 Raw Data'!$A$9:$CZ$158,K$3,FALSE))),"")</f>
        <v/>
      </c>
      <c r="L29" s="184" t="str">
        <f>IFERROR(IF((VLOOKUP($A29,'Q3 Raw Data'!$A$9:$CZ$158,L$3,FALSE))="","",(VLOOKUP($A29,'Q3 Raw Data'!$A$9:$CZ$158,L$3,FALSE))),"")</f>
        <v/>
      </c>
      <c r="M29" s="184" t="str">
        <f>IFERROR(IF((VLOOKUP($A29,'Q3 Raw Data'!$A$9:$CZ$158,M$3,FALSE))="","",(VLOOKUP($A29,'Q3 Raw Data'!$A$9:$CZ$158,M$3,FALSE))),"")</f>
        <v/>
      </c>
      <c r="N29" s="184" t="str">
        <f>IFERROR(IF((VLOOKUP($A29,'Q3 Raw Data'!$A$9:$CZ$158,N$3,FALSE))="","",(VLOOKUP($A29,'Q3 Raw Data'!$A$9:$CZ$158,N$3,FALSE))),"")</f>
        <v>Not on track to meet target</v>
      </c>
      <c r="O29" s="184" t="str">
        <f>IFERROR(IF((VLOOKUP($A29,'Q3 Raw Data'!$A$9:$CZ$158,O$3,FALSE))="","",(VLOOKUP($A29,'Q3 Raw Data'!$A$9:$CZ$158,O$3,FALSE))),"")</f>
        <v>On track to meet target</v>
      </c>
      <c r="P29" s="184" t="str">
        <f>IFERROR(IF((VLOOKUP($A29,'Q3 Raw Data'!$A$9:$CZ$158,P$3,FALSE))="","",(VLOOKUP($A29,'Q3 Raw Data'!$A$9:$CZ$158,P$3,FALSE))),"")</f>
        <v>On track to meet target</v>
      </c>
      <c r="Q29" s="184" t="str">
        <f>IFERROR(IF((VLOOKUP($A29,'Q3 Raw Data'!$A$9:$CZ$158,Q$3,FALSE))="","",(VLOOKUP($A29,'Q3 Raw Data'!$A$9:$CZ$158,Q$3,FALSE))),"")</f>
        <v>Not on track to meet target</v>
      </c>
    </row>
    <row r="30" spans="1:29" s="184" customFormat="1">
      <c r="A30" s="184" t="s">
        <v>149</v>
      </c>
      <c r="B30" s="184" t="s">
        <v>150</v>
      </c>
      <c r="C30" s="184" t="str">
        <f>IFERROR(IF((VLOOKUP($A30,'Q3 Raw Data'!$A$9:$CZ$158,C$3,FALSE))="","",(VLOOKUP($A30,'Q3 Raw Data'!$A$9:$CZ$158,C$3,FALSE))),"")</f>
        <v>Yes</v>
      </c>
      <c r="D30" s="184" t="str">
        <f>IFERROR(IF((VLOOKUP($A30,'Q3 Raw Data'!$A$9:$CZ$158,D$3,FALSE))="","",(VLOOKUP($A30,'Q3 Raw Data'!$A$9:$CZ$158,D$3,FALSE))),"")</f>
        <v>Yes</v>
      </c>
      <c r="E30" s="184" t="str">
        <f>IFERROR(IF((VLOOKUP($A30,'Q3 Raw Data'!$A$9:$CZ$158,E$3,FALSE))="","",(VLOOKUP($A30,'Q3 Raw Data'!$A$9:$CZ$158,E$3,FALSE))),"")</f>
        <v>Yes</v>
      </c>
      <c r="F30" s="184" t="str">
        <f>IFERROR(IF((VLOOKUP($A30,'Q3 Raw Data'!$A$9:$CZ$158,F$3,FALSE))="","",(VLOOKUP($A30,'Q3 Raw Data'!$A$9:$CZ$158,F$3,FALSE))),"")</f>
        <v>Yes</v>
      </c>
      <c r="G30" s="184" t="str">
        <f>IFERROR(IF((VLOOKUP($A30,'Q3 Raw Data'!$A$9:$CZ$158,G$3,FALSE))="","",(VLOOKUP($A30,'Q3 Raw Data'!$A$9:$CZ$158,G$3,FALSE))),"")</f>
        <v>Yes</v>
      </c>
      <c r="H30" s="150" t="str">
        <f>IFERROR(IF((VLOOKUP($A30,'Q3 Raw Data'!$A$9:$CZ$158,H$3,FALSE))="","",(VLOOKUP($A30,'Q3 Raw Data'!$A$9:$CZ$158,H$3,FALSE))),"")</f>
        <v/>
      </c>
      <c r="I30" s="184" t="str">
        <f>IFERROR(IF((VLOOKUP($A30,'Q3 Raw Data'!$A$9:$CZ$158,I$3,FALSE))="","",(VLOOKUP($A30,'Q3 Raw Data'!$A$9:$CZ$158,I$3,FALSE))),"")</f>
        <v/>
      </c>
      <c r="J30" s="184" t="str">
        <f>IFERROR(IF((VLOOKUP($A30,'Q3 Raw Data'!$A$9:$CZ$158,J$3,FALSE))="","",(VLOOKUP($A30,'Q3 Raw Data'!$A$9:$CZ$158,J$3,FALSE))),"")</f>
        <v/>
      </c>
      <c r="K30" s="184" t="str">
        <f>IFERROR(IF((VLOOKUP($A30,'Q3 Raw Data'!$A$9:$CZ$158,K$3,FALSE))="","",(VLOOKUP($A30,'Q3 Raw Data'!$A$9:$CZ$158,K$3,FALSE))),"")</f>
        <v/>
      </c>
      <c r="L30" s="184" t="str">
        <f>IFERROR(IF((VLOOKUP($A30,'Q3 Raw Data'!$A$9:$CZ$158,L$3,FALSE))="","",(VLOOKUP($A30,'Q3 Raw Data'!$A$9:$CZ$158,L$3,FALSE))),"")</f>
        <v/>
      </c>
      <c r="M30" s="184" t="str">
        <f>IFERROR(IF((VLOOKUP($A30,'Q3 Raw Data'!$A$9:$CZ$158,M$3,FALSE))="","",(VLOOKUP($A30,'Q3 Raw Data'!$A$9:$CZ$158,M$3,FALSE))),"")</f>
        <v/>
      </c>
      <c r="N30" s="184" t="str">
        <f>IFERROR(IF((VLOOKUP($A30,'Q3 Raw Data'!$A$9:$CZ$158,N$3,FALSE))="","",(VLOOKUP($A30,'Q3 Raw Data'!$A$9:$CZ$158,N$3,FALSE))),"")</f>
        <v>Not on track to meet target</v>
      </c>
      <c r="O30" s="184" t="str">
        <f>IFERROR(IF((VLOOKUP($A30,'Q3 Raw Data'!$A$9:$CZ$158,O$3,FALSE))="","",(VLOOKUP($A30,'Q3 Raw Data'!$A$9:$CZ$158,O$3,FALSE))),"")</f>
        <v>On track to meet target</v>
      </c>
      <c r="P30" s="184" t="str">
        <f>IFERROR(IF((VLOOKUP($A30,'Q3 Raw Data'!$A$9:$CZ$158,P$3,FALSE))="","",(VLOOKUP($A30,'Q3 Raw Data'!$A$9:$CZ$158,P$3,FALSE))),"")</f>
        <v>Not on track to meet target</v>
      </c>
      <c r="Q30" s="184" t="str">
        <f>IFERROR(IF((VLOOKUP($A30,'Q3 Raw Data'!$A$9:$CZ$158,Q$3,FALSE))="","",(VLOOKUP($A30,'Q3 Raw Data'!$A$9:$CZ$158,Q$3,FALSE))),"")</f>
        <v>On track to meet target</v>
      </c>
    </row>
    <row r="31" spans="1:29">
      <c r="A31" t="s">
        <v>151</v>
      </c>
      <c r="B31" t="s">
        <v>152</v>
      </c>
      <c r="C31" s="184" t="str">
        <f>IFERROR(IF((VLOOKUP($A31,'Q3 Raw Data'!$A$9:$CZ$158,C$3,FALSE))="","",(VLOOKUP($A31,'Q3 Raw Data'!$A$9:$CZ$158,C$3,FALSE))),"")</f>
        <v>Yes</v>
      </c>
      <c r="D31" s="184" t="str">
        <f>IFERROR(IF((VLOOKUP($A31,'Q3 Raw Data'!$A$9:$CZ$158,D$3,FALSE))="","",(VLOOKUP($A31,'Q3 Raw Data'!$A$9:$CZ$158,D$3,FALSE))),"")</f>
        <v>Yes</v>
      </c>
      <c r="E31" s="184" t="str">
        <f>IFERROR(IF((VLOOKUP($A31,'Q3 Raw Data'!$A$9:$CZ$158,E$3,FALSE))="","",(VLOOKUP($A31,'Q3 Raw Data'!$A$9:$CZ$158,E$3,FALSE))),"")</f>
        <v>Yes</v>
      </c>
      <c r="F31" s="184" t="str">
        <f>IFERROR(IF((VLOOKUP($A31,'Q3 Raw Data'!$A$9:$CZ$158,F$3,FALSE))="","",(VLOOKUP($A31,'Q3 Raw Data'!$A$9:$CZ$158,F$3,FALSE))),"")</f>
        <v>Yes</v>
      </c>
      <c r="G31" s="184" t="str">
        <f>IFERROR(IF((VLOOKUP($A31,'Q3 Raw Data'!$A$9:$CZ$158,G$3,FALSE))="","",(VLOOKUP($A31,'Q3 Raw Data'!$A$9:$CZ$158,G$3,FALSE))),"")</f>
        <v>Yes</v>
      </c>
      <c r="H31" s="150" t="str">
        <f>IFERROR(IF((VLOOKUP($A31,'Q3 Raw Data'!$A$9:$CZ$158,H$3,FALSE))="","",(VLOOKUP($A31,'Q3 Raw Data'!$A$9:$CZ$158,H$3,FALSE))),"")</f>
        <v/>
      </c>
      <c r="I31" s="184" t="str">
        <f>IFERROR(IF((VLOOKUP($A31,'Q3 Raw Data'!$A$9:$CZ$158,I$3,FALSE))="","",(VLOOKUP($A31,'Q3 Raw Data'!$A$9:$CZ$158,I$3,FALSE))),"")</f>
        <v/>
      </c>
      <c r="J31" s="184" t="str">
        <f>IFERROR(IF((VLOOKUP($A31,'Q3 Raw Data'!$A$9:$CZ$158,J$3,FALSE))="","",(VLOOKUP($A31,'Q3 Raw Data'!$A$9:$CZ$158,J$3,FALSE))),"")</f>
        <v/>
      </c>
      <c r="K31" s="184" t="str">
        <f>IFERROR(IF((VLOOKUP($A31,'Q3 Raw Data'!$A$9:$CZ$158,K$3,FALSE))="","",(VLOOKUP($A31,'Q3 Raw Data'!$A$9:$CZ$158,K$3,FALSE))),"")</f>
        <v/>
      </c>
      <c r="L31" s="184" t="str">
        <f>IFERROR(IF((VLOOKUP($A31,'Q3 Raw Data'!$A$9:$CZ$158,L$3,FALSE))="","",(VLOOKUP($A31,'Q3 Raw Data'!$A$9:$CZ$158,L$3,FALSE))),"")</f>
        <v/>
      </c>
      <c r="M31" s="184" t="str">
        <f>IFERROR(IF((VLOOKUP($A31,'Q3 Raw Data'!$A$9:$CZ$158,M$3,FALSE))="","",(VLOOKUP($A31,'Q3 Raw Data'!$A$9:$CZ$158,M$3,FALSE))),"")</f>
        <v/>
      </c>
      <c r="N31" s="184" t="str">
        <f>IFERROR(IF((VLOOKUP($A31,'Q3 Raw Data'!$A$9:$CZ$158,N$3,FALSE))="","",(VLOOKUP($A31,'Q3 Raw Data'!$A$9:$CZ$158,N$3,FALSE))),"")</f>
        <v>On track to meet target</v>
      </c>
      <c r="O31" s="184" t="str">
        <f>IFERROR(IF((VLOOKUP($A31,'Q3 Raw Data'!$A$9:$CZ$158,O$3,FALSE))="","",(VLOOKUP($A31,'Q3 Raw Data'!$A$9:$CZ$158,O$3,FALSE))),"")</f>
        <v>On track to meet target</v>
      </c>
      <c r="P31" s="184" t="str">
        <f>IFERROR(IF((VLOOKUP($A31,'Q3 Raw Data'!$A$9:$CZ$158,P$3,FALSE))="","",(VLOOKUP($A31,'Q3 Raw Data'!$A$9:$CZ$158,P$3,FALSE))),"")</f>
        <v>On track to meet target</v>
      </c>
      <c r="Q31" s="184" t="str">
        <f>IFERROR(IF((VLOOKUP($A31,'Q3 Raw Data'!$A$9:$CZ$158,Q$3,FALSE))="","",(VLOOKUP($A31,'Q3 Raw Data'!$A$9:$CZ$158,Q$3,FALSE))),"")</f>
        <v>On track to meet target</v>
      </c>
      <c r="R31" s="184"/>
      <c r="S31" s="184"/>
      <c r="T31" s="184"/>
      <c r="U31" s="184"/>
      <c r="V31" s="184"/>
      <c r="W31" s="184"/>
      <c r="X31" s="184"/>
      <c r="Y31" s="184"/>
      <c r="Z31" s="184"/>
      <c r="AA31" s="184"/>
      <c r="AB31" s="184"/>
      <c r="AC31" s="184"/>
    </row>
    <row r="32" spans="1:29">
      <c r="A32" t="s">
        <v>155</v>
      </c>
      <c r="B32" t="s">
        <v>156</v>
      </c>
      <c r="C32" s="149" t="str">
        <f>IFERROR(IF((VLOOKUP($A32,'Q3 Raw Data'!$A$9:$CZ$158,C$3,FALSE))="","",(VLOOKUP($A32,'Q3 Raw Data'!$A$9:$CZ$158,C$3,FALSE))),"")</f>
        <v>Yes</v>
      </c>
      <c r="D32" s="149" t="str">
        <f>IFERROR(IF((VLOOKUP($A32,'Q3 Raw Data'!$A$9:$CZ$158,D$3,FALSE))="","",(VLOOKUP($A32,'Q3 Raw Data'!$A$9:$CZ$158,D$3,FALSE))),"")</f>
        <v>Yes</v>
      </c>
      <c r="E32" s="149" t="str">
        <f>IFERROR(IF((VLOOKUP($A32,'Q3 Raw Data'!$A$9:$CZ$158,E$3,FALSE))="","",(VLOOKUP($A32,'Q3 Raw Data'!$A$9:$CZ$158,E$3,FALSE))),"")</f>
        <v>Yes</v>
      </c>
      <c r="F32" s="149" t="str">
        <f>IFERROR(IF((VLOOKUP($A32,'Q3 Raw Data'!$A$9:$CZ$158,F$3,FALSE))="","",(VLOOKUP($A32,'Q3 Raw Data'!$A$9:$CZ$158,F$3,FALSE))),"")</f>
        <v>Yes</v>
      </c>
      <c r="G32" s="149" t="str">
        <f>IFERROR(IF((VLOOKUP($A32,'Q3 Raw Data'!$A$9:$CZ$158,G$3,FALSE))="","",(VLOOKUP($A32,'Q3 Raw Data'!$A$9:$CZ$158,G$3,FALSE))),"")</f>
        <v>Yes</v>
      </c>
      <c r="H32" s="150" t="str">
        <f>IFERROR(IF((VLOOKUP($A32,'Q3 Raw Data'!$A$9:$CZ$158,H$3,FALSE))="","",(VLOOKUP($A32,'Q3 Raw Data'!$A$9:$CZ$158,H$3,FALSE))),"")</f>
        <v/>
      </c>
      <c r="I32" s="149" t="str">
        <f>IFERROR(IF((VLOOKUP($A32,'Q3 Raw Data'!$A$9:$CZ$158,I$3,FALSE))="","",(VLOOKUP($A32,'Q3 Raw Data'!$A$9:$CZ$158,I$3,FALSE))),"")</f>
        <v/>
      </c>
      <c r="J32" s="149" t="str">
        <f>IFERROR(IF((VLOOKUP($A32,'Q3 Raw Data'!$A$9:$CZ$158,J$3,FALSE))="","",(VLOOKUP($A32,'Q3 Raw Data'!$A$9:$CZ$158,J$3,FALSE))),"")</f>
        <v/>
      </c>
      <c r="K32" s="149" t="str">
        <f>IFERROR(IF((VLOOKUP($A32,'Q3 Raw Data'!$A$9:$CZ$158,K$3,FALSE))="","",(VLOOKUP($A32,'Q3 Raw Data'!$A$9:$CZ$158,K$3,FALSE))),"")</f>
        <v/>
      </c>
      <c r="L32" s="149" t="str">
        <f>IFERROR(IF((VLOOKUP($A32,'Q3 Raw Data'!$A$9:$CZ$158,L$3,FALSE))="","",(VLOOKUP($A32,'Q3 Raw Data'!$A$9:$CZ$158,L$3,FALSE))),"")</f>
        <v/>
      </c>
      <c r="M32" s="149" t="str">
        <f>IFERROR(IF((VLOOKUP($A32,'Q3 Raw Data'!$A$9:$CZ$158,M$3,FALSE))="","",(VLOOKUP($A32,'Q3 Raw Data'!$A$9:$CZ$158,M$3,FALSE))),"")</f>
        <v/>
      </c>
      <c r="N32" s="149" t="str">
        <f>IFERROR(IF((VLOOKUP($A32,'Q3 Raw Data'!$A$9:$CZ$158,N$3,FALSE))="","",(VLOOKUP($A32,'Q3 Raw Data'!$A$9:$CZ$158,N$3,FALSE))),"")</f>
        <v>On track to meet target</v>
      </c>
      <c r="O32" s="149" t="str">
        <f>IFERROR(IF((VLOOKUP($A32,'Q3 Raw Data'!$A$9:$CZ$158,O$3,FALSE))="","",(VLOOKUP($A32,'Q3 Raw Data'!$A$9:$CZ$158,O$3,FALSE))),"")</f>
        <v>On track to meet target</v>
      </c>
      <c r="P32" s="149" t="str">
        <f>IFERROR(IF((VLOOKUP($A32,'Q3 Raw Data'!$A$9:$CZ$158,P$3,FALSE))="","",(VLOOKUP($A32,'Q3 Raw Data'!$A$9:$CZ$158,P$3,FALSE))),"")</f>
        <v>On track to meet target</v>
      </c>
      <c r="Q32" s="149" t="str">
        <f>IFERROR(IF((VLOOKUP($A32,'Q3 Raw Data'!$A$9:$CZ$158,Q$3,FALSE))="","",(VLOOKUP($A32,'Q3 Raw Data'!$A$9:$CZ$158,Q$3,FALSE))),"")</f>
        <v>On track to meet target</v>
      </c>
      <c r="R32" s="149"/>
      <c r="S32" s="149"/>
      <c r="T32" s="149"/>
      <c r="U32" s="149"/>
      <c r="V32" s="149"/>
      <c r="W32" s="149"/>
      <c r="X32" s="149"/>
      <c r="Y32" s="149"/>
      <c r="Z32" s="149"/>
      <c r="AA32" s="149"/>
      <c r="AB32" s="149"/>
      <c r="AC32" s="149"/>
    </row>
    <row r="33" spans="1:29">
      <c r="A33" t="s">
        <v>159</v>
      </c>
      <c r="B33" t="s">
        <v>160</v>
      </c>
      <c r="C33" s="149" t="str">
        <f>IFERROR(IF((VLOOKUP($A33,'Q3 Raw Data'!$A$9:$CZ$158,C$3,FALSE))="","",(VLOOKUP($A33,'Q3 Raw Data'!$A$9:$CZ$158,C$3,FALSE))),"")</f>
        <v>Yes</v>
      </c>
      <c r="D33" s="149" t="str">
        <f>IFERROR(IF((VLOOKUP($A33,'Q3 Raw Data'!$A$9:$CZ$158,D$3,FALSE))="","",(VLOOKUP($A33,'Q3 Raw Data'!$A$9:$CZ$158,D$3,FALSE))),"")</f>
        <v>Yes</v>
      </c>
      <c r="E33" s="149" t="str">
        <f>IFERROR(IF((VLOOKUP($A33,'Q3 Raw Data'!$A$9:$CZ$158,E$3,FALSE))="","",(VLOOKUP($A33,'Q3 Raw Data'!$A$9:$CZ$158,E$3,FALSE))),"")</f>
        <v>Yes</v>
      </c>
      <c r="F33" s="149" t="str">
        <f>IFERROR(IF((VLOOKUP($A33,'Q3 Raw Data'!$A$9:$CZ$158,F$3,FALSE))="","",(VLOOKUP($A33,'Q3 Raw Data'!$A$9:$CZ$158,F$3,FALSE))),"")</f>
        <v>Yes</v>
      </c>
      <c r="G33" s="149" t="str">
        <f>IFERROR(IF((VLOOKUP($A33,'Q3 Raw Data'!$A$9:$CZ$158,G$3,FALSE))="","",(VLOOKUP($A33,'Q3 Raw Data'!$A$9:$CZ$158,G$3,FALSE))),"")</f>
        <v>Yes</v>
      </c>
      <c r="H33" s="150">
        <f>IFERROR(IF((VLOOKUP($A33,'Q3 Raw Data'!$A$9:$CZ$158,H$3,FALSE))="","",(VLOOKUP($A33,'Q3 Raw Data'!$A$9:$CZ$158,H$3,FALSE))),"")</f>
        <v>43146</v>
      </c>
      <c r="I33" s="149" t="str">
        <f>IFERROR(IF((VLOOKUP($A33,'Q3 Raw Data'!$A$9:$CZ$158,I$3,FALSE))="","",(VLOOKUP($A33,'Q3 Raw Data'!$A$9:$CZ$158,I$3,FALSE))),"")</f>
        <v/>
      </c>
      <c r="J33" s="149" t="str">
        <f>IFERROR(IF((VLOOKUP($A33,'Q3 Raw Data'!$A$9:$CZ$158,J$3,FALSE))="","",(VLOOKUP($A33,'Q3 Raw Data'!$A$9:$CZ$158,J$3,FALSE))),"")</f>
        <v/>
      </c>
      <c r="K33" s="149" t="str">
        <f>IFERROR(IF((VLOOKUP($A33,'Q3 Raw Data'!$A$9:$CZ$158,K$3,FALSE))="","",(VLOOKUP($A33,'Q3 Raw Data'!$A$9:$CZ$158,K$3,FALSE))),"")</f>
        <v/>
      </c>
      <c r="L33" s="149" t="str">
        <f>IFERROR(IF((VLOOKUP($A33,'Q3 Raw Data'!$A$9:$CZ$158,L$3,FALSE))="","",(VLOOKUP($A33,'Q3 Raw Data'!$A$9:$CZ$158,L$3,FALSE))),"")</f>
        <v/>
      </c>
      <c r="M33" s="149" t="str">
        <f>IFERROR(IF((VLOOKUP($A33,'Q3 Raw Data'!$A$9:$CZ$158,M$3,FALSE))="","",(VLOOKUP($A33,'Q3 Raw Data'!$A$9:$CZ$158,M$3,FALSE))),"")</f>
        <v/>
      </c>
      <c r="N33" s="149" t="str">
        <f>IFERROR(IF((VLOOKUP($A33,'Q3 Raw Data'!$A$9:$CZ$158,N$3,FALSE))="","",(VLOOKUP($A33,'Q3 Raw Data'!$A$9:$CZ$158,N$3,FALSE))),"")</f>
        <v>Not on track to meet target</v>
      </c>
      <c r="O33" s="149" t="str">
        <f>IFERROR(IF((VLOOKUP($A33,'Q3 Raw Data'!$A$9:$CZ$158,O$3,FALSE))="","",(VLOOKUP($A33,'Q3 Raw Data'!$A$9:$CZ$158,O$3,FALSE))),"")</f>
        <v>Not on track to meet target</v>
      </c>
      <c r="P33" s="149" t="str">
        <f>IFERROR(IF((VLOOKUP($A33,'Q3 Raw Data'!$A$9:$CZ$158,P$3,FALSE))="","",(VLOOKUP($A33,'Q3 Raw Data'!$A$9:$CZ$158,P$3,FALSE))),"")</f>
        <v>Not on track to meet target</v>
      </c>
      <c r="Q33" s="149" t="str">
        <f>IFERROR(IF((VLOOKUP($A33,'Q3 Raw Data'!$A$9:$CZ$158,Q$3,FALSE))="","",(VLOOKUP($A33,'Q3 Raw Data'!$A$9:$CZ$158,Q$3,FALSE))),"")</f>
        <v>On track to meet target</v>
      </c>
      <c r="R33" s="149"/>
      <c r="S33" s="149"/>
      <c r="T33" s="149"/>
      <c r="U33" s="149"/>
      <c r="V33" s="149"/>
      <c r="W33" s="149"/>
      <c r="X33" s="149"/>
      <c r="Y33" s="149"/>
      <c r="Z33" s="149"/>
      <c r="AA33" s="149"/>
      <c r="AB33" s="149"/>
      <c r="AC33" s="149"/>
    </row>
    <row r="34" spans="1:29">
      <c r="A34" t="s">
        <v>163</v>
      </c>
      <c r="B34" t="s">
        <v>164</v>
      </c>
      <c r="C34" s="149" t="str">
        <f>IFERROR(IF((VLOOKUP($A34,'Q3 Raw Data'!$A$9:$CZ$158,C$3,FALSE))="","",(VLOOKUP($A34,'Q3 Raw Data'!$A$9:$CZ$158,C$3,FALSE))),"")</f>
        <v>Yes</v>
      </c>
      <c r="D34" s="149" t="str">
        <f>IFERROR(IF((VLOOKUP($A34,'Q3 Raw Data'!$A$9:$CZ$158,D$3,FALSE))="","",(VLOOKUP($A34,'Q3 Raw Data'!$A$9:$CZ$158,D$3,FALSE))),"")</f>
        <v>Yes</v>
      </c>
      <c r="E34" s="149" t="str">
        <f>IFERROR(IF((VLOOKUP($A34,'Q3 Raw Data'!$A$9:$CZ$158,E$3,FALSE))="","",(VLOOKUP($A34,'Q3 Raw Data'!$A$9:$CZ$158,E$3,FALSE))),"")</f>
        <v>Yes</v>
      </c>
      <c r="F34" s="149" t="str">
        <f>IFERROR(IF((VLOOKUP($A34,'Q3 Raw Data'!$A$9:$CZ$158,F$3,FALSE))="","",(VLOOKUP($A34,'Q3 Raw Data'!$A$9:$CZ$158,F$3,FALSE))),"")</f>
        <v>Yes</v>
      </c>
      <c r="G34" s="149" t="str">
        <f>IFERROR(IF((VLOOKUP($A34,'Q3 Raw Data'!$A$9:$CZ$158,G$3,FALSE))="","",(VLOOKUP($A34,'Q3 Raw Data'!$A$9:$CZ$158,G$3,FALSE))),"")</f>
        <v>Yes</v>
      </c>
      <c r="H34" s="150" t="str">
        <f>IFERROR(IF((VLOOKUP($A34,'Q3 Raw Data'!$A$9:$CZ$158,H$3,FALSE))="","",(VLOOKUP($A34,'Q3 Raw Data'!$A$9:$CZ$158,H$3,FALSE))),"")</f>
        <v/>
      </c>
      <c r="I34" s="149" t="str">
        <f>IFERROR(IF((VLOOKUP($A34,'Q3 Raw Data'!$A$9:$CZ$158,I$3,FALSE))="","",(VLOOKUP($A34,'Q3 Raw Data'!$A$9:$CZ$158,I$3,FALSE))),"")</f>
        <v/>
      </c>
      <c r="J34" s="149" t="str">
        <f>IFERROR(IF((VLOOKUP($A34,'Q3 Raw Data'!$A$9:$CZ$158,J$3,FALSE))="","",(VLOOKUP($A34,'Q3 Raw Data'!$A$9:$CZ$158,J$3,FALSE))),"")</f>
        <v/>
      </c>
      <c r="K34" s="149" t="str">
        <f>IFERROR(IF((VLOOKUP($A34,'Q3 Raw Data'!$A$9:$CZ$158,K$3,FALSE))="","",(VLOOKUP($A34,'Q3 Raw Data'!$A$9:$CZ$158,K$3,FALSE))),"")</f>
        <v/>
      </c>
      <c r="L34" s="149" t="str">
        <f>IFERROR(IF((VLOOKUP($A34,'Q3 Raw Data'!$A$9:$CZ$158,L$3,FALSE))="","",(VLOOKUP($A34,'Q3 Raw Data'!$A$9:$CZ$158,L$3,FALSE))),"")</f>
        <v/>
      </c>
      <c r="M34" s="149" t="str">
        <f>IFERROR(IF((VLOOKUP($A34,'Q3 Raw Data'!$A$9:$CZ$158,M$3,FALSE))="","",(VLOOKUP($A34,'Q3 Raw Data'!$A$9:$CZ$158,M$3,FALSE))),"")</f>
        <v/>
      </c>
      <c r="N34" s="149" t="str">
        <f>IFERROR(IF((VLOOKUP($A34,'Q3 Raw Data'!$A$9:$CZ$158,N$3,FALSE))="","",(VLOOKUP($A34,'Q3 Raw Data'!$A$9:$CZ$158,N$3,FALSE))),"")</f>
        <v>Not on track to meet target</v>
      </c>
      <c r="O34" s="149" t="str">
        <f>IFERROR(IF((VLOOKUP($A34,'Q3 Raw Data'!$A$9:$CZ$158,O$3,FALSE))="","",(VLOOKUP($A34,'Q3 Raw Data'!$A$9:$CZ$158,O$3,FALSE))),"")</f>
        <v>On track to meet target</v>
      </c>
      <c r="P34" s="149" t="str">
        <f>IFERROR(IF((VLOOKUP($A34,'Q3 Raw Data'!$A$9:$CZ$158,P$3,FALSE))="","",(VLOOKUP($A34,'Q3 Raw Data'!$A$9:$CZ$158,P$3,FALSE))),"")</f>
        <v>On track to meet target</v>
      </c>
      <c r="Q34" s="149" t="str">
        <f>IFERROR(IF((VLOOKUP($A34,'Q3 Raw Data'!$A$9:$CZ$158,Q$3,FALSE))="","",(VLOOKUP($A34,'Q3 Raw Data'!$A$9:$CZ$158,Q$3,FALSE))),"")</f>
        <v>On track to meet target</v>
      </c>
      <c r="R34" s="149"/>
      <c r="S34" s="149"/>
      <c r="T34" s="149"/>
      <c r="U34" s="149"/>
      <c r="V34" s="149"/>
      <c r="W34" s="149"/>
      <c r="X34" s="149"/>
      <c r="Y34" s="149"/>
      <c r="Z34" s="149"/>
      <c r="AA34" s="149"/>
      <c r="AB34" s="149"/>
      <c r="AC34" s="149"/>
    </row>
    <row r="35" spans="1:29">
      <c r="A35" t="s">
        <v>167</v>
      </c>
      <c r="B35" t="s">
        <v>168</v>
      </c>
      <c r="C35" s="149" t="str">
        <f>IFERROR(IF((VLOOKUP($A35,'Q3 Raw Data'!$A$9:$CZ$158,C$3,FALSE))="","",(VLOOKUP($A35,'Q3 Raw Data'!$A$9:$CZ$158,C$3,FALSE))),"")</f>
        <v>Yes</v>
      </c>
      <c r="D35" s="149" t="str">
        <f>IFERROR(IF((VLOOKUP($A35,'Q3 Raw Data'!$A$9:$CZ$158,D$3,FALSE))="","",(VLOOKUP($A35,'Q3 Raw Data'!$A$9:$CZ$158,D$3,FALSE))),"")</f>
        <v>Yes</v>
      </c>
      <c r="E35" s="149" t="str">
        <f>IFERROR(IF((VLOOKUP($A35,'Q3 Raw Data'!$A$9:$CZ$158,E$3,FALSE))="","",(VLOOKUP($A35,'Q3 Raw Data'!$A$9:$CZ$158,E$3,FALSE))),"")</f>
        <v>Yes</v>
      </c>
      <c r="F35" s="149" t="str">
        <f>IFERROR(IF((VLOOKUP($A35,'Q3 Raw Data'!$A$9:$CZ$158,F$3,FALSE))="","",(VLOOKUP($A35,'Q3 Raw Data'!$A$9:$CZ$158,F$3,FALSE))),"")</f>
        <v>Yes</v>
      </c>
      <c r="G35" s="149" t="str">
        <f>IFERROR(IF((VLOOKUP($A35,'Q3 Raw Data'!$A$9:$CZ$158,G$3,FALSE))="","",(VLOOKUP($A35,'Q3 Raw Data'!$A$9:$CZ$158,G$3,FALSE))),"")</f>
        <v>Yes</v>
      </c>
      <c r="H35" s="150" t="str">
        <f>IFERROR(IF((VLOOKUP($A35,'Q3 Raw Data'!$A$9:$CZ$158,H$3,FALSE))="","",(VLOOKUP($A35,'Q3 Raw Data'!$A$9:$CZ$158,H$3,FALSE))),"")</f>
        <v/>
      </c>
      <c r="I35" s="149" t="str">
        <f>IFERROR(IF((VLOOKUP($A35,'Q3 Raw Data'!$A$9:$CZ$158,I$3,FALSE))="","",(VLOOKUP($A35,'Q3 Raw Data'!$A$9:$CZ$158,I$3,FALSE))),"")</f>
        <v/>
      </c>
      <c r="J35" s="149" t="str">
        <f>IFERROR(IF((VLOOKUP($A35,'Q3 Raw Data'!$A$9:$CZ$158,J$3,FALSE))="","",(VLOOKUP($A35,'Q3 Raw Data'!$A$9:$CZ$158,J$3,FALSE))),"")</f>
        <v/>
      </c>
      <c r="K35" s="149" t="str">
        <f>IFERROR(IF((VLOOKUP($A35,'Q3 Raw Data'!$A$9:$CZ$158,K$3,FALSE))="","",(VLOOKUP($A35,'Q3 Raw Data'!$A$9:$CZ$158,K$3,FALSE))),"")</f>
        <v/>
      </c>
      <c r="L35" s="149" t="str">
        <f>IFERROR(IF((VLOOKUP($A35,'Q3 Raw Data'!$A$9:$CZ$158,L$3,FALSE))="","",(VLOOKUP($A35,'Q3 Raw Data'!$A$9:$CZ$158,L$3,FALSE))),"")</f>
        <v/>
      </c>
      <c r="M35" s="149" t="str">
        <f>IFERROR(IF((VLOOKUP($A35,'Q3 Raw Data'!$A$9:$CZ$158,M$3,FALSE))="","",(VLOOKUP($A35,'Q3 Raw Data'!$A$9:$CZ$158,M$3,FALSE))),"")</f>
        <v/>
      </c>
      <c r="N35" s="149" t="str">
        <f>IFERROR(IF((VLOOKUP($A35,'Q3 Raw Data'!$A$9:$CZ$158,N$3,FALSE))="","",(VLOOKUP($A35,'Q3 Raw Data'!$A$9:$CZ$158,N$3,FALSE))),"")</f>
        <v>Not on track to meet target</v>
      </c>
      <c r="O35" s="149" t="str">
        <f>IFERROR(IF((VLOOKUP($A35,'Q3 Raw Data'!$A$9:$CZ$158,O$3,FALSE))="","",(VLOOKUP($A35,'Q3 Raw Data'!$A$9:$CZ$158,O$3,FALSE))),"")</f>
        <v>On track to meet target</v>
      </c>
      <c r="P35" s="149" t="str">
        <f>IFERROR(IF((VLOOKUP($A35,'Q3 Raw Data'!$A$9:$CZ$158,P$3,FALSE))="","",(VLOOKUP($A35,'Q3 Raw Data'!$A$9:$CZ$158,P$3,FALSE))),"")</f>
        <v>Data not available to assess progress</v>
      </c>
      <c r="Q35" s="149" t="str">
        <f>IFERROR(IF((VLOOKUP($A35,'Q3 Raw Data'!$A$9:$CZ$158,Q$3,FALSE))="","",(VLOOKUP($A35,'Q3 Raw Data'!$A$9:$CZ$158,Q$3,FALSE))),"")</f>
        <v>On track to meet target</v>
      </c>
      <c r="R35" s="149"/>
      <c r="S35" s="149"/>
      <c r="T35" s="149"/>
      <c r="U35" s="149"/>
      <c r="V35" s="149"/>
      <c r="W35" s="149"/>
      <c r="X35" s="149"/>
      <c r="Y35" s="149"/>
      <c r="Z35" s="149"/>
      <c r="AA35" s="149"/>
      <c r="AB35" s="149"/>
      <c r="AC35" s="149"/>
    </row>
    <row r="36" spans="1:29">
      <c r="A36" t="s">
        <v>171</v>
      </c>
      <c r="B36" t="s">
        <v>172</v>
      </c>
      <c r="C36" s="149" t="str">
        <f>IFERROR(IF((VLOOKUP($A36,'Q3 Raw Data'!$A$9:$CZ$158,C$3,FALSE))="","",(VLOOKUP($A36,'Q3 Raw Data'!$A$9:$CZ$158,C$3,FALSE))),"")</f>
        <v>Yes</v>
      </c>
      <c r="D36" s="149" t="str">
        <f>IFERROR(IF((VLOOKUP($A36,'Q3 Raw Data'!$A$9:$CZ$158,D$3,FALSE))="","",(VLOOKUP($A36,'Q3 Raw Data'!$A$9:$CZ$158,D$3,FALSE))),"")</f>
        <v>Yes</v>
      </c>
      <c r="E36" s="149" t="str">
        <f>IFERROR(IF((VLOOKUP($A36,'Q3 Raw Data'!$A$9:$CZ$158,E$3,FALSE))="","",(VLOOKUP($A36,'Q3 Raw Data'!$A$9:$CZ$158,E$3,FALSE))),"")</f>
        <v>Yes</v>
      </c>
      <c r="F36" s="149" t="str">
        <f>IFERROR(IF((VLOOKUP($A36,'Q3 Raw Data'!$A$9:$CZ$158,F$3,FALSE))="","",(VLOOKUP($A36,'Q3 Raw Data'!$A$9:$CZ$158,F$3,FALSE))),"")</f>
        <v>Yes</v>
      </c>
      <c r="G36" s="149" t="str">
        <f>IFERROR(IF((VLOOKUP($A36,'Q3 Raw Data'!$A$9:$CZ$158,G$3,FALSE))="","",(VLOOKUP($A36,'Q3 Raw Data'!$A$9:$CZ$158,G$3,FALSE))),"")</f>
        <v>Yes</v>
      </c>
      <c r="H36" s="150" t="str">
        <f>IFERROR(IF((VLOOKUP($A36,'Q3 Raw Data'!$A$9:$CZ$158,H$3,FALSE))="","",(VLOOKUP($A36,'Q3 Raw Data'!$A$9:$CZ$158,H$3,FALSE))),"")</f>
        <v/>
      </c>
      <c r="I36" s="149" t="str">
        <f>IFERROR(IF((VLOOKUP($A36,'Q3 Raw Data'!$A$9:$CZ$158,I$3,FALSE))="","",(VLOOKUP($A36,'Q3 Raw Data'!$A$9:$CZ$158,I$3,FALSE))),"")</f>
        <v/>
      </c>
      <c r="J36" s="149" t="str">
        <f>IFERROR(IF((VLOOKUP($A36,'Q3 Raw Data'!$A$9:$CZ$158,J$3,FALSE))="","",(VLOOKUP($A36,'Q3 Raw Data'!$A$9:$CZ$158,J$3,FALSE))),"")</f>
        <v/>
      </c>
      <c r="K36" s="149" t="str">
        <f>IFERROR(IF((VLOOKUP($A36,'Q3 Raw Data'!$A$9:$CZ$158,K$3,FALSE))="","",(VLOOKUP($A36,'Q3 Raw Data'!$A$9:$CZ$158,K$3,FALSE))),"")</f>
        <v/>
      </c>
      <c r="L36" s="149" t="str">
        <f>IFERROR(IF((VLOOKUP($A36,'Q3 Raw Data'!$A$9:$CZ$158,L$3,FALSE))="","",(VLOOKUP($A36,'Q3 Raw Data'!$A$9:$CZ$158,L$3,FALSE))),"")</f>
        <v/>
      </c>
      <c r="M36" s="149" t="str">
        <f>IFERROR(IF((VLOOKUP($A36,'Q3 Raw Data'!$A$9:$CZ$158,M$3,FALSE))="","",(VLOOKUP($A36,'Q3 Raw Data'!$A$9:$CZ$158,M$3,FALSE))),"")</f>
        <v/>
      </c>
      <c r="N36" s="149" t="str">
        <f>IFERROR(IF((VLOOKUP($A36,'Q3 Raw Data'!$A$9:$CZ$158,N$3,FALSE))="","",(VLOOKUP($A36,'Q3 Raw Data'!$A$9:$CZ$158,N$3,FALSE))),"")</f>
        <v>On track to meet target</v>
      </c>
      <c r="O36" s="149" t="str">
        <f>IFERROR(IF((VLOOKUP($A36,'Q3 Raw Data'!$A$9:$CZ$158,O$3,FALSE))="","",(VLOOKUP($A36,'Q3 Raw Data'!$A$9:$CZ$158,O$3,FALSE))),"")</f>
        <v>On track to meet target</v>
      </c>
      <c r="P36" s="149" t="str">
        <f>IFERROR(IF((VLOOKUP($A36,'Q3 Raw Data'!$A$9:$CZ$158,P$3,FALSE))="","",(VLOOKUP($A36,'Q3 Raw Data'!$A$9:$CZ$158,P$3,FALSE))),"")</f>
        <v>On track to meet target</v>
      </c>
      <c r="Q36" s="149" t="str">
        <f>IFERROR(IF((VLOOKUP($A36,'Q3 Raw Data'!$A$9:$CZ$158,Q$3,FALSE))="","",(VLOOKUP($A36,'Q3 Raw Data'!$A$9:$CZ$158,Q$3,FALSE))),"")</f>
        <v>Not on track to meet target</v>
      </c>
      <c r="R36" s="149"/>
      <c r="S36" s="149"/>
      <c r="T36" s="149"/>
      <c r="U36" s="149"/>
      <c r="V36" s="149"/>
      <c r="W36" s="149"/>
      <c r="X36" s="149"/>
      <c r="Y36" s="149"/>
      <c r="Z36" s="149"/>
      <c r="AA36" s="149"/>
      <c r="AB36" s="149"/>
      <c r="AC36" s="149"/>
    </row>
    <row r="37" spans="1:29">
      <c r="A37" t="s">
        <v>175</v>
      </c>
      <c r="B37" t="s">
        <v>176</v>
      </c>
      <c r="C37" s="149" t="str">
        <f>IFERROR(IF((VLOOKUP($A37,'Q3 Raw Data'!$A$9:$CZ$158,C$3,FALSE))="","",(VLOOKUP($A37,'Q3 Raw Data'!$A$9:$CZ$158,C$3,FALSE))),"")</f>
        <v>Yes</v>
      </c>
      <c r="D37" s="149" t="str">
        <f>IFERROR(IF((VLOOKUP($A37,'Q3 Raw Data'!$A$9:$CZ$158,D$3,FALSE))="","",(VLOOKUP($A37,'Q3 Raw Data'!$A$9:$CZ$158,D$3,FALSE))),"")</f>
        <v>Yes</v>
      </c>
      <c r="E37" s="149" t="str">
        <f>IFERROR(IF((VLOOKUP($A37,'Q3 Raw Data'!$A$9:$CZ$158,E$3,FALSE))="","",(VLOOKUP($A37,'Q3 Raw Data'!$A$9:$CZ$158,E$3,FALSE))),"")</f>
        <v>Yes</v>
      </c>
      <c r="F37" s="149" t="str">
        <f>IFERROR(IF((VLOOKUP($A37,'Q3 Raw Data'!$A$9:$CZ$158,F$3,FALSE))="","",(VLOOKUP($A37,'Q3 Raw Data'!$A$9:$CZ$158,F$3,FALSE))),"")</f>
        <v>Yes</v>
      </c>
      <c r="G37" s="149" t="str">
        <f>IFERROR(IF((VLOOKUP($A37,'Q3 Raw Data'!$A$9:$CZ$158,G$3,FALSE))="","",(VLOOKUP($A37,'Q3 Raw Data'!$A$9:$CZ$158,G$3,FALSE))),"")</f>
        <v>No</v>
      </c>
      <c r="H37" s="150">
        <f>IFERROR(IF((VLOOKUP($A37,'Q3 Raw Data'!$A$9:$CZ$158,H$3,FALSE))="","",(VLOOKUP($A37,'Q3 Raw Data'!$A$9:$CZ$158,H$3,FALSE))),"")</f>
        <v>43130</v>
      </c>
      <c r="I37" s="149" t="str">
        <f>IFERROR(IF((VLOOKUP($A37,'Q3 Raw Data'!$A$9:$CZ$158,I$3,FALSE))="","",(VLOOKUP($A37,'Q3 Raw Data'!$A$9:$CZ$158,I$3,FALSE))),"")</f>
        <v/>
      </c>
      <c r="J37" s="149" t="str">
        <f>IFERROR(IF((VLOOKUP($A37,'Q3 Raw Data'!$A$9:$CZ$158,J$3,FALSE))="","",(VLOOKUP($A37,'Q3 Raw Data'!$A$9:$CZ$158,J$3,FALSE))),"")</f>
        <v/>
      </c>
      <c r="K37" s="149" t="str">
        <f>IFERROR(IF((VLOOKUP($A37,'Q3 Raw Data'!$A$9:$CZ$158,K$3,FALSE))="","",(VLOOKUP($A37,'Q3 Raw Data'!$A$9:$CZ$158,K$3,FALSE))),"")</f>
        <v/>
      </c>
      <c r="L37" s="149" t="str">
        <f>IFERROR(IF((VLOOKUP($A37,'Q3 Raw Data'!$A$9:$CZ$158,L$3,FALSE))="","",(VLOOKUP($A37,'Q3 Raw Data'!$A$9:$CZ$158,L$3,FALSE))),"")</f>
        <v/>
      </c>
      <c r="M37" s="149" t="str">
        <f>IFERROR(IF((VLOOKUP($A37,'Q3 Raw Data'!$A$9:$CZ$158,M$3,FALSE))="","",(VLOOKUP($A37,'Q3 Raw Data'!$A$9:$CZ$158,M$3,FALSE))),"")</f>
        <v/>
      </c>
      <c r="N37" s="149" t="str">
        <f>IFERROR(IF((VLOOKUP($A37,'Q3 Raw Data'!$A$9:$CZ$158,N$3,FALSE))="","",(VLOOKUP($A37,'Q3 Raw Data'!$A$9:$CZ$158,N$3,FALSE))),"")</f>
        <v>On track to meet target</v>
      </c>
      <c r="O37" s="149" t="str">
        <f>IFERROR(IF((VLOOKUP($A37,'Q3 Raw Data'!$A$9:$CZ$158,O$3,FALSE))="","",(VLOOKUP($A37,'Q3 Raw Data'!$A$9:$CZ$158,O$3,FALSE))),"")</f>
        <v>On track to meet target</v>
      </c>
      <c r="P37" s="149" t="str">
        <f>IFERROR(IF((VLOOKUP($A37,'Q3 Raw Data'!$A$9:$CZ$158,P$3,FALSE))="","",(VLOOKUP($A37,'Q3 Raw Data'!$A$9:$CZ$158,P$3,FALSE))),"")</f>
        <v>Not on track to meet target</v>
      </c>
      <c r="Q37" s="149" t="str">
        <f>IFERROR(IF((VLOOKUP($A37,'Q3 Raw Data'!$A$9:$CZ$158,Q$3,FALSE))="","",(VLOOKUP($A37,'Q3 Raw Data'!$A$9:$CZ$158,Q$3,FALSE))),"")</f>
        <v>Not on track to meet target</v>
      </c>
      <c r="R37" s="149"/>
      <c r="S37" s="149"/>
      <c r="T37" s="149"/>
      <c r="U37" s="149"/>
      <c r="V37" s="149"/>
      <c r="W37" s="149"/>
      <c r="X37" s="149"/>
      <c r="Y37" s="149"/>
      <c r="Z37" s="149"/>
      <c r="AA37" s="149"/>
      <c r="AB37" s="149"/>
      <c r="AC37" s="149"/>
    </row>
    <row r="38" spans="1:29">
      <c r="A38" t="s">
        <v>179</v>
      </c>
      <c r="B38" t="s">
        <v>180</v>
      </c>
      <c r="C38" s="149" t="str">
        <f>IFERROR(IF((VLOOKUP($A38,'Q3 Raw Data'!$A$9:$CZ$158,C$3,FALSE))="","",(VLOOKUP($A38,'Q3 Raw Data'!$A$9:$CZ$158,C$3,FALSE))),"")</f>
        <v>Yes</v>
      </c>
      <c r="D38" s="149" t="str">
        <f>IFERROR(IF((VLOOKUP($A38,'Q3 Raw Data'!$A$9:$CZ$158,D$3,FALSE))="","",(VLOOKUP($A38,'Q3 Raw Data'!$A$9:$CZ$158,D$3,FALSE))),"")</f>
        <v>Yes</v>
      </c>
      <c r="E38" s="149" t="str">
        <f>IFERROR(IF((VLOOKUP($A38,'Q3 Raw Data'!$A$9:$CZ$158,E$3,FALSE))="","",(VLOOKUP($A38,'Q3 Raw Data'!$A$9:$CZ$158,E$3,FALSE))),"")</f>
        <v>Yes</v>
      </c>
      <c r="F38" s="149" t="str">
        <f>IFERROR(IF((VLOOKUP($A38,'Q3 Raw Data'!$A$9:$CZ$158,F$3,FALSE))="","",(VLOOKUP($A38,'Q3 Raw Data'!$A$9:$CZ$158,F$3,FALSE))),"")</f>
        <v>Yes</v>
      </c>
      <c r="G38" s="149" t="str">
        <f>IFERROR(IF((VLOOKUP($A38,'Q3 Raw Data'!$A$9:$CZ$158,G$3,FALSE))="","",(VLOOKUP($A38,'Q3 Raw Data'!$A$9:$CZ$158,G$3,FALSE))),"")</f>
        <v>Yes</v>
      </c>
      <c r="H38" s="150" t="str">
        <f>IFERROR(IF((VLOOKUP($A38,'Q3 Raw Data'!$A$9:$CZ$158,H$3,FALSE))="","",(VLOOKUP($A38,'Q3 Raw Data'!$A$9:$CZ$158,H$3,FALSE))),"")</f>
        <v/>
      </c>
      <c r="I38" s="149" t="str">
        <f>IFERROR(IF((VLOOKUP($A38,'Q3 Raw Data'!$A$9:$CZ$158,I$3,FALSE))="","",(VLOOKUP($A38,'Q3 Raw Data'!$A$9:$CZ$158,I$3,FALSE))),"")</f>
        <v/>
      </c>
      <c r="J38" s="149" t="str">
        <f>IFERROR(IF((VLOOKUP($A38,'Q3 Raw Data'!$A$9:$CZ$158,J$3,FALSE))="","",(VLOOKUP($A38,'Q3 Raw Data'!$A$9:$CZ$158,J$3,FALSE))),"")</f>
        <v/>
      </c>
      <c r="K38" s="149" t="str">
        <f>IFERROR(IF((VLOOKUP($A38,'Q3 Raw Data'!$A$9:$CZ$158,K$3,FALSE))="","",(VLOOKUP($A38,'Q3 Raw Data'!$A$9:$CZ$158,K$3,FALSE))),"")</f>
        <v/>
      </c>
      <c r="L38" s="149" t="str">
        <f>IFERROR(IF((VLOOKUP($A38,'Q3 Raw Data'!$A$9:$CZ$158,L$3,FALSE))="","",(VLOOKUP($A38,'Q3 Raw Data'!$A$9:$CZ$158,L$3,FALSE))),"")</f>
        <v/>
      </c>
      <c r="M38" s="149" t="str">
        <f>IFERROR(IF((VLOOKUP($A38,'Q3 Raw Data'!$A$9:$CZ$158,M$3,FALSE))="","",(VLOOKUP($A38,'Q3 Raw Data'!$A$9:$CZ$158,M$3,FALSE))),"")</f>
        <v/>
      </c>
      <c r="N38" s="149" t="str">
        <f>IFERROR(IF((VLOOKUP($A38,'Q3 Raw Data'!$A$9:$CZ$158,N$3,FALSE))="","",(VLOOKUP($A38,'Q3 Raw Data'!$A$9:$CZ$158,N$3,FALSE))),"")</f>
        <v>On track to meet target</v>
      </c>
      <c r="O38" s="149" t="str">
        <f>IFERROR(IF((VLOOKUP($A38,'Q3 Raw Data'!$A$9:$CZ$158,O$3,FALSE))="","",(VLOOKUP($A38,'Q3 Raw Data'!$A$9:$CZ$158,O$3,FALSE))),"")</f>
        <v>On track to meet target</v>
      </c>
      <c r="P38" s="149" t="str">
        <f>IFERROR(IF((VLOOKUP($A38,'Q3 Raw Data'!$A$9:$CZ$158,P$3,FALSE))="","",(VLOOKUP($A38,'Q3 Raw Data'!$A$9:$CZ$158,P$3,FALSE))),"")</f>
        <v>Data not available to assess progress</v>
      </c>
      <c r="Q38" s="149" t="str">
        <f>IFERROR(IF((VLOOKUP($A38,'Q3 Raw Data'!$A$9:$CZ$158,Q$3,FALSE))="","",(VLOOKUP($A38,'Q3 Raw Data'!$A$9:$CZ$158,Q$3,FALSE))),"")</f>
        <v>On track to meet target</v>
      </c>
      <c r="R38" s="149"/>
      <c r="S38" s="149"/>
      <c r="T38" s="149"/>
      <c r="U38" s="149"/>
      <c r="V38" s="149"/>
      <c r="W38" s="149"/>
      <c r="X38" s="149"/>
      <c r="Y38" s="149"/>
      <c r="Z38" s="149"/>
      <c r="AA38" s="149"/>
      <c r="AB38" s="149"/>
      <c r="AC38" s="149"/>
    </row>
    <row r="39" spans="1:29">
      <c r="A39" t="s">
        <v>183</v>
      </c>
      <c r="B39" t="s">
        <v>184</v>
      </c>
      <c r="C39" s="149" t="str">
        <f>IFERROR(IF((VLOOKUP($A39,'Q3 Raw Data'!$A$9:$CZ$158,C$3,FALSE))="","",(VLOOKUP($A39,'Q3 Raw Data'!$A$9:$CZ$158,C$3,FALSE))),"")</f>
        <v>Yes</v>
      </c>
      <c r="D39" s="149" t="str">
        <f>IFERROR(IF((VLOOKUP($A39,'Q3 Raw Data'!$A$9:$CZ$158,D$3,FALSE))="","",(VLOOKUP($A39,'Q3 Raw Data'!$A$9:$CZ$158,D$3,FALSE))),"")</f>
        <v>Yes</v>
      </c>
      <c r="E39" s="149" t="str">
        <f>IFERROR(IF((VLOOKUP($A39,'Q3 Raw Data'!$A$9:$CZ$158,E$3,FALSE))="","",(VLOOKUP($A39,'Q3 Raw Data'!$A$9:$CZ$158,E$3,FALSE))),"")</f>
        <v>Yes</v>
      </c>
      <c r="F39" s="149" t="str">
        <f>IFERROR(IF((VLOOKUP($A39,'Q3 Raw Data'!$A$9:$CZ$158,F$3,FALSE))="","",(VLOOKUP($A39,'Q3 Raw Data'!$A$9:$CZ$158,F$3,FALSE))),"")</f>
        <v>Yes</v>
      </c>
      <c r="G39" s="149" t="str">
        <f>IFERROR(IF((VLOOKUP($A39,'Q3 Raw Data'!$A$9:$CZ$158,G$3,FALSE))="","",(VLOOKUP($A39,'Q3 Raw Data'!$A$9:$CZ$158,G$3,FALSE))),"")</f>
        <v>Yes</v>
      </c>
      <c r="H39" s="150" t="str">
        <f>IFERROR(IF((VLOOKUP($A39,'Q3 Raw Data'!$A$9:$CZ$158,H$3,FALSE))="","",(VLOOKUP($A39,'Q3 Raw Data'!$A$9:$CZ$158,H$3,FALSE))),"")</f>
        <v/>
      </c>
      <c r="I39" s="149" t="str">
        <f>IFERROR(IF((VLOOKUP($A39,'Q3 Raw Data'!$A$9:$CZ$158,I$3,FALSE))="","",(VLOOKUP($A39,'Q3 Raw Data'!$A$9:$CZ$158,I$3,FALSE))),"")</f>
        <v/>
      </c>
      <c r="J39" s="149" t="str">
        <f>IFERROR(IF((VLOOKUP($A39,'Q3 Raw Data'!$A$9:$CZ$158,J$3,FALSE))="","",(VLOOKUP($A39,'Q3 Raw Data'!$A$9:$CZ$158,J$3,FALSE))),"")</f>
        <v/>
      </c>
      <c r="K39" s="149" t="str">
        <f>IFERROR(IF((VLOOKUP($A39,'Q3 Raw Data'!$A$9:$CZ$158,K$3,FALSE))="","",(VLOOKUP($A39,'Q3 Raw Data'!$A$9:$CZ$158,K$3,FALSE))),"")</f>
        <v/>
      </c>
      <c r="L39" s="149" t="str">
        <f>IFERROR(IF((VLOOKUP($A39,'Q3 Raw Data'!$A$9:$CZ$158,L$3,FALSE))="","",(VLOOKUP($A39,'Q3 Raw Data'!$A$9:$CZ$158,L$3,FALSE))),"")</f>
        <v/>
      </c>
      <c r="M39" s="149" t="str">
        <f>IFERROR(IF((VLOOKUP($A39,'Q3 Raw Data'!$A$9:$CZ$158,M$3,FALSE))="","",(VLOOKUP($A39,'Q3 Raw Data'!$A$9:$CZ$158,M$3,FALSE))),"")</f>
        <v/>
      </c>
      <c r="N39" s="149" t="str">
        <f>IFERROR(IF((VLOOKUP($A39,'Q3 Raw Data'!$A$9:$CZ$158,N$3,FALSE))="","",(VLOOKUP($A39,'Q3 Raw Data'!$A$9:$CZ$158,N$3,FALSE))),"")</f>
        <v>Data not available to assess progress</v>
      </c>
      <c r="O39" s="149" t="str">
        <f>IFERROR(IF((VLOOKUP($A39,'Q3 Raw Data'!$A$9:$CZ$158,O$3,FALSE))="","",(VLOOKUP($A39,'Q3 Raw Data'!$A$9:$CZ$158,O$3,FALSE))),"")</f>
        <v>On track to meet target</v>
      </c>
      <c r="P39" s="149" t="str">
        <f>IFERROR(IF((VLOOKUP($A39,'Q3 Raw Data'!$A$9:$CZ$158,P$3,FALSE))="","",(VLOOKUP($A39,'Q3 Raw Data'!$A$9:$CZ$158,P$3,FALSE))),"")</f>
        <v>Not on track to meet target</v>
      </c>
      <c r="Q39" s="149" t="str">
        <f>IFERROR(IF((VLOOKUP($A39,'Q3 Raw Data'!$A$9:$CZ$158,Q$3,FALSE))="","",(VLOOKUP($A39,'Q3 Raw Data'!$A$9:$CZ$158,Q$3,FALSE))),"")</f>
        <v>Not on track to meet target</v>
      </c>
      <c r="R39" s="149"/>
      <c r="S39" s="149"/>
      <c r="T39" s="149"/>
      <c r="U39" s="149"/>
      <c r="V39" s="149"/>
      <c r="W39" s="149"/>
      <c r="X39" s="149"/>
      <c r="Y39" s="149"/>
      <c r="Z39" s="149"/>
      <c r="AA39" s="149"/>
      <c r="AB39" s="149"/>
      <c r="AC39" s="149"/>
    </row>
    <row r="40" spans="1:29">
      <c r="A40" t="s">
        <v>187</v>
      </c>
      <c r="B40" t="s">
        <v>188</v>
      </c>
      <c r="C40" s="149" t="str">
        <f>IFERROR(IF((VLOOKUP($A40,'Q3 Raw Data'!$A$9:$CZ$158,C$3,FALSE))="","",(VLOOKUP($A40,'Q3 Raw Data'!$A$9:$CZ$158,C$3,FALSE))),"")</f>
        <v>Yes</v>
      </c>
      <c r="D40" s="149" t="str">
        <f>IFERROR(IF((VLOOKUP($A40,'Q3 Raw Data'!$A$9:$CZ$158,D$3,FALSE))="","",(VLOOKUP($A40,'Q3 Raw Data'!$A$9:$CZ$158,D$3,FALSE))),"")</f>
        <v>Yes</v>
      </c>
      <c r="E40" s="149" t="str">
        <f>IFERROR(IF((VLOOKUP($A40,'Q3 Raw Data'!$A$9:$CZ$158,E$3,FALSE))="","",(VLOOKUP($A40,'Q3 Raw Data'!$A$9:$CZ$158,E$3,FALSE))),"")</f>
        <v>Yes</v>
      </c>
      <c r="F40" s="149" t="str">
        <f>IFERROR(IF((VLOOKUP($A40,'Q3 Raw Data'!$A$9:$CZ$158,F$3,FALSE))="","",(VLOOKUP($A40,'Q3 Raw Data'!$A$9:$CZ$158,F$3,FALSE))),"")</f>
        <v>Yes</v>
      </c>
      <c r="G40" s="149" t="str">
        <f>IFERROR(IF((VLOOKUP($A40,'Q3 Raw Data'!$A$9:$CZ$158,G$3,FALSE))="","",(VLOOKUP($A40,'Q3 Raw Data'!$A$9:$CZ$158,G$3,FALSE))),"")</f>
        <v>Yes</v>
      </c>
      <c r="H40" s="150" t="str">
        <f>IFERROR(IF((VLOOKUP($A40,'Q3 Raw Data'!$A$9:$CZ$158,H$3,FALSE))="","",(VLOOKUP($A40,'Q3 Raw Data'!$A$9:$CZ$158,H$3,FALSE))),"")</f>
        <v/>
      </c>
      <c r="I40" s="149" t="str">
        <f>IFERROR(IF((VLOOKUP($A40,'Q3 Raw Data'!$A$9:$CZ$158,I$3,FALSE))="","",(VLOOKUP($A40,'Q3 Raw Data'!$A$9:$CZ$158,I$3,FALSE))),"")</f>
        <v/>
      </c>
      <c r="J40" s="149" t="str">
        <f>IFERROR(IF((VLOOKUP($A40,'Q3 Raw Data'!$A$9:$CZ$158,J$3,FALSE))="","",(VLOOKUP($A40,'Q3 Raw Data'!$A$9:$CZ$158,J$3,FALSE))),"")</f>
        <v/>
      </c>
      <c r="K40" s="149" t="str">
        <f>IFERROR(IF((VLOOKUP($A40,'Q3 Raw Data'!$A$9:$CZ$158,K$3,FALSE))="","",(VLOOKUP($A40,'Q3 Raw Data'!$A$9:$CZ$158,K$3,FALSE))),"")</f>
        <v/>
      </c>
      <c r="L40" s="149" t="str">
        <f>IFERROR(IF((VLOOKUP($A40,'Q3 Raw Data'!$A$9:$CZ$158,L$3,FALSE))="","",(VLOOKUP($A40,'Q3 Raw Data'!$A$9:$CZ$158,L$3,FALSE))),"")</f>
        <v/>
      </c>
      <c r="M40" s="149" t="str">
        <f>IFERROR(IF((VLOOKUP($A40,'Q3 Raw Data'!$A$9:$CZ$158,M$3,FALSE))="","",(VLOOKUP($A40,'Q3 Raw Data'!$A$9:$CZ$158,M$3,FALSE))),"")</f>
        <v/>
      </c>
      <c r="N40" s="149" t="str">
        <f>IFERROR(IF((VLOOKUP($A40,'Q3 Raw Data'!$A$9:$CZ$158,N$3,FALSE))="","",(VLOOKUP($A40,'Q3 Raw Data'!$A$9:$CZ$158,N$3,FALSE))),"")</f>
        <v>Data not available to assess progress</v>
      </c>
      <c r="O40" s="149" t="str">
        <f>IFERROR(IF((VLOOKUP($A40,'Q3 Raw Data'!$A$9:$CZ$158,O$3,FALSE))="","",(VLOOKUP($A40,'Q3 Raw Data'!$A$9:$CZ$158,O$3,FALSE))),"")</f>
        <v>On track to meet target</v>
      </c>
      <c r="P40" s="149" t="str">
        <f>IFERROR(IF((VLOOKUP($A40,'Q3 Raw Data'!$A$9:$CZ$158,P$3,FALSE))="","",(VLOOKUP($A40,'Q3 Raw Data'!$A$9:$CZ$158,P$3,FALSE))),"")</f>
        <v>Not on track to meet target</v>
      </c>
      <c r="Q40" s="149" t="str">
        <f>IFERROR(IF((VLOOKUP($A40,'Q3 Raw Data'!$A$9:$CZ$158,Q$3,FALSE))="","",(VLOOKUP($A40,'Q3 Raw Data'!$A$9:$CZ$158,Q$3,FALSE))),"")</f>
        <v>On track to meet target</v>
      </c>
      <c r="R40" s="149"/>
      <c r="S40" s="149"/>
      <c r="T40" s="149"/>
      <c r="U40" s="149"/>
      <c r="V40" s="149"/>
      <c r="W40" s="149"/>
      <c r="X40" s="149"/>
      <c r="Y40" s="149"/>
      <c r="Z40" s="149"/>
      <c r="AA40" s="149"/>
      <c r="AB40" s="149"/>
      <c r="AC40" s="149"/>
    </row>
    <row r="41" spans="1:29">
      <c r="A41" t="s">
        <v>189</v>
      </c>
      <c r="B41" t="s">
        <v>190</v>
      </c>
      <c r="C41" s="149" t="str">
        <f>IFERROR(IF((VLOOKUP($A41,'Q3 Raw Data'!$A$9:$CZ$158,C$3,FALSE))="","",(VLOOKUP($A41,'Q3 Raw Data'!$A$9:$CZ$158,C$3,FALSE))),"")</f>
        <v>Yes</v>
      </c>
      <c r="D41" s="149" t="str">
        <f>IFERROR(IF((VLOOKUP($A41,'Q3 Raw Data'!$A$9:$CZ$158,D$3,FALSE))="","",(VLOOKUP($A41,'Q3 Raw Data'!$A$9:$CZ$158,D$3,FALSE))),"")</f>
        <v>Yes</v>
      </c>
      <c r="E41" s="149" t="str">
        <f>IFERROR(IF((VLOOKUP($A41,'Q3 Raw Data'!$A$9:$CZ$158,E$3,FALSE))="","",(VLOOKUP($A41,'Q3 Raw Data'!$A$9:$CZ$158,E$3,FALSE))),"")</f>
        <v>Yes</v>
      </c>
      <c r="F41" s="149" t="str">
        <f>IFERROR(IF((VLOOKUP($A41,'Q3 Raw Data'!$A$9:$CZ$158,F$3,FALSE))="","",(VLOOKUP($A41,'Q3 Raw Data'!$A$9:$CZ$158,F$3,FALSE))),"")</f>
        <v>Yes</v>
      </c>
      <c r="G41" s="149" t="str">
        <f>IFERROR(IF((VLOOKUP($A41,'Q3 Raw Data'!$A$9:$CZ$158,G$3,FALSE))="","",(VLOOKUP($A41,'Q3 Raw Data'!$A$9:$CZ$158,G$3,FALSE))),"")</f>
        <v>Yes</v>
      </c>
      <c r="H41" s="150" t="str">
        <f>IFERROR(IF((VLOOKUP($A41,'Q3 Raw Data'!$A$9:$CZ$158,H$3,FALSE))="","",(VLOOKUP($A41,'Q3 Raw Data'!$A$9:$CZ$158,H$3,FALSE))),"")</f>
        <v/>
      </c>
      <c r="I41" s="149" t="str">
        <f>IFERROR(IF((VLOOKUP($A41,'Q3 Raw Data'!$A$9:$CZ$158,I$3,FALSE))="","",(VLOOKUP($A41,'Q3 Raw Data'!$A$9:$CZ$158,I$3,FALSE))),"")</f>
        <v/>
      </c>
      <c r="J41" s="149" t="str">
        <f>IFERROR(IF((VLOOKUP($A41,'Q3 Raw Data'!$A$9:$CZ$158,J$3,FALSE))="","",(VLOOKUP($A41,'Q3 Raw Data'!$A$9:$CZ$158,J$3,FALSE))),"")</f>
        <v/>
      </c>
      <c r="K41" s="149" t="str">
        <f>IFERROR(IF((VLOOKUP($A41,'Q3 Raw Data'!$A$9:$CZ$158,K$3,FALSE))="","",(VLOOKUP($A41,'Q3 Raw Data'!$A$9:$CZ$158,K$3,FALSE))),"")</f>
        <v/>
      </c>
      <c r="L41" s="149" t="str">
        <f>IFERROR(IF((VLOOKUP($A41,'Q3 Raw Data'!$A$9:$CZ$158,L$3,FALSE))="","",(VLOOKUP($A41,'Q3 Raw Data'!$A$9:$CZ$158,L$3,FALSE))),"")</f>
        <v/>
      </c>
      <c r="M41" s="149" t="str">
        <f>IFERROR(IF((VLOOKUP($A41,'Q3 Raw Data'!$A$9:$CZ$158,M$3,FALSE))="","",(VLOOKUP($A41,'Q3 Raw Data'!$A$9:$CZ$158,M$3,FALSE))),"")</f>
        <v/>
      </c>
      <c r="N41" s="149" t="str">
        <f>IFERROR(IF((VLOOKUP($A41,'Q3 Raw Data'!$A$9:$CZ$158,N$3,FALSE))="","",(VLOOKUP($A41,'Q3 Raw Data'!$A$9:$CZ$158,N$3,FALSE))),"")</f>
        <v>On track to meet target</v>
      </c>
      <c r="O41" s="149" t="str">
        <f>IFERROR(IF((VLOOKUP($A41,'Q3 Raw Data'!$A$9:$CZ$158,O$3,FALSE))="","",(VLOOKUP($A41,'Q3 Raw Data'!$A$9:$CZ$158,O$3,FALSE))),"")</f>
        <v>On track to meet target</v>
      </c>
      <c r="P41" s="149" t="str">
        <f>IFERROR(IF((VLOOKUP($A41,'Q3 Raw Data'!$A$9:$CZ$158,P$3,FALSE))="","",(VLOOKUP($A41,'Q3 Raw Data'!$A$9:$CZ$158,P$3,FALSE))),"")</f>
        <v>On track to meet target</v>
      </c>
      <c r="Q41" s="149" t="str">
        <f>IFERROR(IF((VLOOKUP($A41,'Q3 Raw Data'!$A$9:$CZ$158,Q$3,FALSE))="","",(VLOOKUP($A41,'Q3 Raw Data'!$A$9:$CZ$158,Q$3,FALSE))),"")</f>
        <v>On track to meet target</v>
      </c>
      <c r="R41" s="149"/>
      <c r="S41" s="149"/>
      <c r="T41" s="149"/>
      <c r="U41" s="149"/>
      <c r="V41" s="149"/>
      <c r="W41" s="149"/>
      <c r="X41" s="149"/>
      <c r="Y41" s="149"/>
      <c r="Z41" s="149"/>
      <c r="AA41" s="149"/>
      <c r="AB41" s="149"/>
      <c r="AC41" s="149"/>
    </row>
    <row r="42" spans="1:29">
      <c r="A42" t="s">
        <v>191</v>
      </c>
      <c r="B42" t="s">
        <v>192</v>
      </c>
      <c r="C42" s="149" t="str">
        <f>IFERROR(IF((VLOOKUP($A42,'Q3 Raw Data'!$A$9:$CZ$158,C$3,FALSE))="","",(VLOOKUP($A42,'Q3 Raw Data'!$A$9:$CZ$158,C$3,FALSE))),"")</f>
        <v>Yes</v>
      </c>
      <c r="D42" s="149" t="str">
        <f>IFERROR(IF((VLOOKUP($A42,'Q3 Raw Data'!$A$9:$CZ$158,D$3,FALSE))="","",(VLOOKUP($A42,'Q3 Raw Data'!$A$9:$CZ$158,D$3,FALSE))),"")</f>
        <v>Yes</v>
      </c>
      <c r="E42" s="149" t="str">
        <f>IFERROR(IF((VLOOKUP($A42,'Q3 Raw Data'!$A$9:$CZ$158,E$3,FALSE))="","",(VLOOKUP($A42,'Q3 Raw Data'!$A$9:$CZ$158,E$3,FALSE))),"")</f>
        <v>Yes</v>
      </c>
      <c r="F42" s="149" t="str">
        <f>IFERROR(IF((VLOOKUP($A42,'Q3 Raw Data'!$A$9:$CZ$158,F$3,FALSE))="","",(VLOOKUP($A42,'Q3 Raw Data'!$A$9:$CZ$158,F$3,FALSE))),"")</f>
        <v>Yes</v>
      </c>
      <c r="G42" s="149" t="str">
        <f>IFERROR(IF((VLOOKUP($A42,'Q3 Raw Data'!$A$9:$CZ$158,G$3,FALSE))="","",(VLOOKUP($A42,'Q3 Raw Data'!$A$9:$CZ$158,G$3,FALSE))),"")</f>
        <v>Yes</v>
      </c>
      <c r="H42" s="150" t="str">
        <f>IFERROR(IF((VLOOKUP($A42,'Q3 Raw Data'!$A$9:$CZ$158,H$3,FALSE))="","",(VLOOKUP($A42,'Q3 Raw Data'!$A$9:$CZ$158,H$3,FALSE))),"")</f>
        <v/>
      </c>
      <c r="I42" s="149" t="str">
        <f>IFERROR(IF((VLOOKUP($A42,'Q3 Raw Data'!$A$9:$CZ$158,I$3,FALSE))="","",(VLOOKUP($A42,'Q3 Raw Data'!$A$9:$CZ$158,I$3,FALSE))),"")</f>
        <v/>
      </c>
      <c r="J42" s="149" t="str">
        <f>IFERROR(IF((VLOOKUP($A42,'Q3 Raw Data'!$A$9:$CZ$158,J$3,FALSE))="","",(VLOOKUP($A42,'Q3 Raw Data'!$A$9:$CZ$158,J$3,FALSE))),"")</f>
        <v/>
      </c>
      <c r="K42" s="149" t="str">
        <f>IFERROR(IF((VLOOKUP($A42,'Q3 Raw Data'!$A$9:$CZ$158,K$3,FALSE))="","",(VLOOKUP($A42,'Q3 Raw Data'!$A$9:$CZ$158,K$3,FALSE))),"")</f>
        <v/>
      </c>
      <c r="L42" s="149" t="str">
        <f>IFERROR(IF((VLOOKUP($A42,'Q3 Raw Data'!$A$9:$CZ$158,L$3,FALSE))="","",(VLOOKUP($A42,'Q3 Raw Data'!$A$9:$CZ$158,L$3,FALSE))),"")</f>
        <v/>
      </c>
      <c r="M42" s="149" t="str">
        <f>IFERROR(IF((VLOOKUP($A42,'Q3 Raw Data'!$A$9:$CZ$158,M$3,FALSE))="","",(VLOOKUP($A42,'Q3 Raw Data'!$A$9:$CZ$158,M$3,FALSE))),"")</f>
        <v/>
      </c>
      <c r="N42" s="149" t="str">
        <f>IFERROR(IF((VLOOKUP($A42,'Q3 Raw Data'!$A$9:$CZ$158,N$3,FALSE))="","",(VLOOKUP($A42,'Q3 Raw Data'!$A$9:$CZ$158,N$3,FALSE))),"")</f>
        <v>On track to meet target</v>
      </c>
      <c r="O42" s="149" t="str">
        <f>IFERROR(IF((VLOOKUP($A42,'Q3 Raw Data'!$A$9:$CZ$158,O$3,FALSE))="","",(VLOOKUP($A42,'Q3 Raw Data'!$A$9:$CZ$158,O$3,FALSE))),"")</f>
        <v>On track to meet target</v>
      </c>
      <c r="P42" s="149" t="str">
        <f>IFERROR(IF((VLOOKUP($A42,'Q3 Raw Data'!$A$9:$CZ$158,P$3,FALSE))="","",(VLOOKUP($A42,'Q3 Raw Data'!$A$9:$CZ$158,P$3,FALSE))),"")</f>
        <v>On track to meet target</v>
      </c>
      <c r="Q42" s="149" t="str">
        <f>IFERROR(IF((VLOOKUP($A42,'Q3 Raw Data'!$A$9:$CZ$158,Q$3,FALSE))="","",(VLOOKUP($A42,'Q3 Raw Data'!$A$9:$CZ$158,Q$3,FALSE))),"")</f>
        <v>On track to meet target</v>
      </c>
      <c r="R42" s="149"/>
      <c r="S42" s="149"/>
      <c r="T42" s="149"/>
      <c r="U42" s="149"/>
      <c r="V42" s="149"/>
      <c r="W42" s="149"/>
      <c r="X42" s="149"/>
      <c r="Y42" s="149"/>
      <c r="Z42" s="149"/>
      <c r="AA42" s="149"/>
      <c r="AB42" s="149"/>
      <c r="AC42" s="149"/>
    </row>
    <row r="43" spans="1:29">
      <c r="A43" t="s">
        <v>193</v>
      </c>
      <c r="B43" t="s">
        <v>194</v>
      </c>
      <c r="C43" s="149" t="str">
        <f>IFERROR(IF((VLOOKUP($A43,'Q3 Raw Data'!$A$9:$CZ$158,C$3,FALSE))="","",(VLOOKUP($A43,'Q3 Raw Data'!$A$9:$CZ$158,C$3,FALSE))),"")</f>
        <v>Yes</v>
      </c>
      <c r="D43" s="149" t="str">
        <f>IFERROR(IF((VLOOKUP($A43,'Q3 Raw Data'!$A$9:$CZ$158,D$3,FALSE))="","",(VLOOKUP($A43,'Q3 Raw Data'!$A$9:$CZ$158,D$3,FALSE))),"")</f>
        <v>Yes</v>
      </c>
      <c r="E43" s="149" t="str">
        <f>IFERROR(IF((VLOOKUP($A43,'Q3 Raw Data'!$A$9:$CZ$158,E$3,FALSE))="","",(VLOOKUP($A43,'Q3 Raw Data'!$A$9:$CZ$158,E$3,FALSE))),"")</f>
        <v>Yes</v>
      </c>
      <c r="F43" s="149" t="str">
        <f>IFERROR(IF((VLOOKUP($A43,'Q3 Raw Data'!$A$9:$CZ$158,F$3,FALSE))="","",(VLOOKUP($A43,'Q3 Raw Data'!$A$9:$CZ$158,F$3,FALSE))),"")</f>
        <v>Yes</v>
      </c>
      <c r="G43" s="149" t="str">
        <f>IFERROR(IF((VLOOKUP($A43,'Q3 Raw Data'!$A$9:$CZ$158,G$3,FALSE))="","",(VLOOKUP($A43,'Q3 Raw Data'!$A$9:$CZ$158,G$3,FALSE))),"")</f>
        <v>No</v>
      </c>
      <c r="H43" s="150">
        <f>IFERROR(IF((VLOOKUP($A43,'Q3 Raw Data'!$A$9:$CZ$158,H$3,FALSE))="","",(VLOOKUP($A43,'Q3 Raw Data'!$A$9:$CZ$158,H$3,FALSE))),"")</f>
        <v>43131</v>
      </c>
      <c r="I43" s="149" t="str">
        <f>IFERROR(IF((VLOOKUP($A43,'Q3 Raw Data'!$A$9:$CZ$158,I$3,FALSE))="","",(VLOOKUP($A43,'Q3 Raw Data'!$A$9:$CZ$158,I$3,FALSE))),"")</f>
        <v/>
      </c>
      <c r="J43" s="149" t="str">
        <f>IFERROR(IF((VLOOKUP($A43,'Q3 Raw Data'!$A$9:$CZ$158,J$3,FALSE))="","",(VLOOKUP($A43,'Q3 Raw Data'!$A$9:$CZ$158,J$3,FALSE))),"")</f>
        <v/>
      </c>
      <c r="K43" s="149" t="str">
        <f>IFERROR(IF((VLOOKUP($A43,'Q3 Raw Data'!$A$9:$CZ$158,K$3,FALSE))="","",(VLOOKUP($A43,'Q3 Raw Data'!$A$9:$CZ$158,K$3,FALSE))),"")</f>
        <v/>
      </c>
      <c r="L43" s="149" t="str">
        <f>IFERROR(IF((VLOOKUP($A43,'Q3 Raw Data'!$A$9:$CZ$158,L$3,FALSE))="","",(VLOOKUP($A43,'Q3 Raw Data'!$A$9:$CZ$158,L$3,FALSE))),"")</f>
        <v/>
      </c>
      <c r="M43" s="149" t="str">
        <f>IFERROR(IF((VLOOKUP($A43,'Q3 Raw Data'!$A$9:$CZ$158,M$3,FALSE))="","",(VLOOKUP($A43,'Q3 Raw Data'!$A$9:$CZ$158,M$3,FALSE))),"")</f>
        <v/>
      </c>
      <c r="N43" s="149" t="str">
        <f>IFERROR(IF((VLOOKUP($A43,'Q3 Raw Data'!$A$9:$CZ$158,N$3,FALSE))="","",(VLOOKUP($A43,'Q3 Raw Data'!$A$9:$CZ$158,N$3,FALSE))),"")</f>
        <v>Not on track to meet target</v>
      </c>
      <c r="O43" s="149" t="str">
        <f>IFERROR(IF((VLOOKUP($A43,'Q3 Raw Data'!$A$9:$CZ$158,O$3,FALSE))="","",(VLOOKUP($A43,'Q3 Raw Data'!$A$9:$CZ$158,O$3,FALSE))),"")</f>
        <v>On track to meet target</v>
      </c>
      <c r="P43" s="149" t="str">
        <f>IFERROR(IF((VLOOKUP($A43,'Q3 Raw Data'!$A$9:$CZ$158,P$3,FALSE))="","",(VLOOKUP($A43,'Q3 Raw Data'!$A$9:$CZ$158,P$3,FALSE))),"")</f>
        <v>Data not available to assess progress</v>
      </c>
      <c r="Q43" s="149" t="str">
        <f>IFERROR(IF((VLOOKUP($A43,'Q3 Raw Data'!$A$9:$CZ$158,Q$3,FALSE))="","",(VLOOKUP($A43,'Q3 Raw Data'!$A$9:$CZ$158,Q$3,FALSE))),"")</f>
        <v>Not on track to meet target</v>
      </c>
      <c r="R43" s="149"/>
      <c r="S43" s="149"/>
      <c r="T43" s="149"/>
      <c r="U43" s="149"/>
      <c r="V43" s="149"/>
      <c r="W43" s="149"/>
      <c r="X43" s="149"/>
      <c r="Y43" s="149"/>
      <c r="Z43" s="149"/>
      <c r="AA43" s="149"/>
      <c r="AB43" s="149"/>
      <c r="AC43" s="149"/>
    </row>
    <row r="44" spans="1:29">
      <c r="A44" t="s">
        <v>195</v>
      </c>
      <c r="B44" t="s">
        <v>196</v>
      </c>
      <c r="C44" s="149" t="str">
        <f>IFERROR(IF((VLOOKUP($A44,'Q3 Raw Data'!$A$9:$CZ$158,C$3,FALSE))="","",(VLOOKUP($A44,'Q3 Raw Data'!$A$9:$CZ$158,C$3,FALSE))),"")</f>
        <v>Yes</v>
      </c>
      <c r="D44" s="149" t="str">
        <f>IFERROR(IF((VLOOKUP($A44,'Q3 Raw Data'!$A$9:$CZ$158,D$3,FALSE))="","",(VLOOKUP($A44,'Q3 Raw Data'!$A$9:$CZ$158,D$3,FALSE))),"")</f>
        <v>Yes</v>
      </c>
      <c r="E44" s="149" t="str">
        <f>IFERROR(IF((VLOOKUP($A44,'Q3 Raw Data'!$A$9:$CZ$158,E$3,FALSE))="","",(VLOOKUP($A44,'Q3 Raw Data'!$A$9:$CZ$158,E$3,FALSE))),"")</f>
        <v>Yes</v>
      </c>
      <c r="F44" s="149" t="str">
        <f>IFERROR(IF((VLOOKUP($A44,'Q3 Raw Data'!$A$9:$CZ$158,F$3,FALSE))="","",(VLOOKUP($A44,'Q3 Raw Data'!$A$9:$CZ$158,F$3,FALSE))),"")</f>
        <v>Yes</v>
      </c>
      <c r="G44" s="149" t="str">
        <f>IFERROR(IF((VLOOKUP($A44,'Q3 Raw Data'!$A$9:$CZ$158,G$3,FALSE))="","",(VLOOKUP($A44,'Q3 Raw Data'!$A$9:$CZ$158,G$3,FALSE))),"")</f>
        <v>Yes</v>
      </c>
      <c r="H44" s="150" t="str">
        <f>IFERROR(IF((VLOOKUP($A44,'Q3 Raw Data'!$A$9:$CZ$158,H$3,FALSE))="","",(VLOOKUP($A44,'Q3 Raw Data'!$A$9:$CZ$158,H$3,FALSE))),"")</f>
        <v/>
      </c>
      <c r="I44" s="149" t="str">
        <f>IFERROR(IF((VLOOKUP($A44,'Q3 Raw Data'!$A$9:$CZ$158,I$3,FALSE))="","",(VLOOKUP($A44,'Q3 Raw Data'!$A$9:$CZ$158,I$3,FALSE))),"")</f>
        <v/>
      </c>
      <c r="J44" s="149" t="str">
        <f>IFERROR(IF((VLOOKUP($A44,'Q3 Raw Data'!$A$9:$CZ$158,J$3,FALSE))="","",(VLOOKUP($A44,'Q3 Raw Data'!$A$9:$CZ$158,J$3,FALSE))),"")</f>
        <v/>
      </c>
      <c r="K44" s="149" t="str">
        <f>IFERROR(IF((VLOOKUP($A44,'Q3 Raw Data'!$A$9:$CZ$158,K$3,FALSE))="","",(VLOOKUP($A44,'Q3 Raw Data'!$A$9:$CZ$158,K$3,FALSE))),"")</f>
        <v/>
      </c>
      <c r="L44" s="149" t="str">
        <f>IFERROR(IF((VLOOKUP($A44,'Q3 Raw Data'!$A$9:$CZ$158,L$3,FALSE))="","",(VLOOKUP($A44,'Q3 Raw Data'!$A$9:$CZ$158,L$3,FALSE))),"")</f>
        <v/>
      </c>
      <c r="M44" s="149" t="str">
        <f>IFERROR(IF((VLOOKUP($A44,'Q3 Raw Data'!$A$9:$CZ$158,M$3,FALSE))="","",(VLOOKUP($A44,'Q3 Raw Data'!$A$9:$CZ$158,M$3,FALSE))),"")</f>
        <v/>
      </c>
      <c r="N44" s="149" t="str">
        <f>IFERROR(IF((VLOOKUP($A44,'Q3 Raw Data'!$A$9:$CZ$158,N$3,FALSE))="","",(VLOOKUP($A44,'Q3 Raw Data'!$A$9:$CZ$158,N$3,FALSE))),"")</f>
        <v>On track to meet target</v>
      </c>
      <c r="O44" s="149" t="str">
        <f>IFERROR(IF((VLOOKUP($A44,'Q3 Raw Data'!$A$9:$CZ$158,O$3,FALSE))="","",(VLOOKUP($A44,'Q3 Raw Data'!$A$9:$CZ$158,O$3,FALSE))),"")</f>
        <v>On track to meet target</v>
      </c>
      <c r="P44" s="149" t="str">
        <f>IFERROR(IF((VLOOKUP($A44,'Q3 Raw Data'!$A$9:$CZ$158,P$3,FALSE))="","",(VLOOKUP($A44,'Q3 Raw Data'!$A$9:$CZ$158,P$3,FALSE))),"")</f>
        <v>Not on track to meet target</v>
      </c>
      <c r="Q44" s="149" t="str">
        <f>IFERROR(IF((VLOOKUP($A44,'Q3 Raw Data'!$A$9:$CZ$158,Q$3,FALSE))="","",(VLOOKUP($A44,'Q3 Raw Data'!$A$9:$CZ$158,Q$3,FALSE))),"")</f>
        <v>On track to meet target</v>
      </c>
      <c r="R44" s="149"/>
      <c r="S44" s="149"/>
      <c r="T44" s="149"/>
      <c r="U44" s="149"/>
      <c r="V44" s="149"/>
      <c r="W44" s="149"/>
      <c r="X44" s="149"/>
      <c r="Y44" s="149"/>
      <c r="Z44" s="149"/>
      <c r="AA44" s="149"/>
      <c r="AB44" s="149"/>
      <c r="AC44" s="149"/>
    </row>
    <row r="45" spans="1:29">
      <c r="A45" t="s">
        <v>199</v>
      </c>
      <c r="B45" t="s">
        <v>200</v>
      </c>
      <c r="C45" s="149" t="str">
        <f>IFERROR(IF((VLOOKUP($A45,'Q3 Raw Data'!$A$9:$CZ$158,C$3,FALSE))="","",(VLOOKUP($A45,'Q3 Raw Data'!$A$9:$CZ$158,C$3,FALSE))),"")</f>
        <v>Yes</v>
      </c>
      <c r="D45" s="149" t="str">
        <f>IFERROR(IF((VLOOKUP($A45,'Q3 Raw Data'!$A$9:$CZ$158,D$3,FALSE))="","",(VLOOKUP($A45,'Q3 Raw Data'!$A$9:$CZ$158,D$3,FALSE))),"")</f>
        <v>Yes</v>
      </c>
      <c r="E45" s="149" t="str">
        <f>IFERROR(IF((VLOOKUP($A45,'Q3 Raw Data'!$A$9:$CZ$158,E$3,FALSE))="","",(VLOOKUP($A45,'Q3 Raw Data'!$A$9:$CZ$158,E$3,FALSE))),"")</f>
        <v>Yes</v>
      </c>
      <c r="F45" s="149" t="str">
        <f>IFERROR(IF((VLOOKUP($A45,'Q3 Raw Data'!$A$9:$CZ$158,F$3,FALSE))="","",(VLOOKUP($A45,'Q3 Raw Data'!$A$9:$CZ$158,F$3,FALSE))),"")</f>
        <v>Yes</v>
      </c>
      <c r="G45" s="149" t="str">
        <f>IFERROR(IF((VLOOKUP($A45,'Q3 Raw Data'!$A$9:$CZ$158,G$3,FALSE))="","",(VLOOKUP($A45,'Q3 Raw Data'!$A$9:$CZ$158,G$3,FALSE))),"")</f>
        <v>Yes</v>
      </c>
      <c r="H45" s="150" t="str">
        <f>IFERROR(IF((VLOOKUP($A45,'Q3 Raw Data'!$A$9:$CZ$158,H$3,FALSE))="","",(VLOOKUP($A45,'Q3 Raw Data'!$A$9:$CZ$158,H$3,FALSE))),"")</f>
        <v/>
      </c>
      <c r="I45" s="149" t="str">
        <f>IFERROR(IF((VLOOKUP($A45,'Q3 Raw Data'!$A$9:$CZ$158,I$3,FALSE))="","",(VLOOKUP($A45,'Q3 Raw Data'!$A$9:$CZ$158,I$3,FALSE))),"")</f>
        <v/>
      </c>
      <c r="J45" s="149" t="str">
        <f>IFERROR(IF((VLOOKUP($A45,'Q3 Raw Data'!$A$9:$CZ$158,J$3,FALSE))="","",(VLOOKUP($A45,'Q3 Raw Data'!$A$9:$CZ$158,J$3,FALSE))),"")</f>
        <v/>
      </c>
      <c r="K45" s="149" t="str">
        <f>IFERROR(IF((VLOOKUP($A45,'Q3 Raw Data'!$A$9:$CZ$158,K$3,FALSE))="","",(VLOOKUP($A45,'Q3 Raw Data'!$A$9:$CZ$158,K$3,FALSE))),"")</f>
        <v/>
      </c>
      <c r="L45" s="149" t="str">
        <f>IFERROR(IF((VLOOKUP($A45,'Q3 Raw Data'!$A$9:$CZ$158,L$3,FALSE))="","",(VLOOKUP($A45,'Q3 Raw Data'!$A$9:$CZ$158,L$3,FALSE))),"")</f>
        <v/>
      </c>
      <c r="M45" s="149" t="str">
        <f>IFERROR(IF((VLOOKUP($A45,'Q3 Raw Data'!$A$9:$CZ$158,M$3,FALSE))="","",(VLOOKUP($A45,'Q3 Raw Data'!$A$9:$CZ$158,M$3,FALSE))),"")</f>
        <v/>
      </c>
      <c r="N45" s="149" t="str">
        <f>IFERROR(IF((VLOOKUP($A45,'Q3 Raw Data'!$A$9:$CZ$158,N$3,FALSE))="","",(VLOOKUP($A45,'Q3 Raw Data'!$A$9:$CZ$158,N$3,FALSE))),"")</f>
        <v>On track to meet target</v>
      </c>
      <c r="O45" s="149" t="str">
        <f>IFERROR(IF((VLOOKUP($A45,'Q3 Raw Data'!$A$9:$CZ$158,O$3,FALSE))="","",(VLOOKUP($A45,'Q3 Raw Data'!$A$9:$CZ$158,O$3,FALSE))),"")</f>
        <v>On track to meet target</v>
      </c>
      <c r="P45" s="149" t="str">
        <f>IFERROR(IF((VLOOKUP($A45,'Q3 Raw Data'!$A$9:$CZ$158,P$3,FALSE))="","",(VLOOKUP($A45,'Q3 Raw Data'!$A$9:$CZ$158,P$3,FALSE))),"")</f>
        <v>Data not available to assess progress</v>
      </c>
      <c r="Q45" s="149" t="str">
        <f>IFERROR(IF((VLOOKUP($A45,'Q3 Raw Data'!$A$9:$CZ$158,Q$3,FALSE))="","",(VLOOKUP($A45,'Q3 Raw Data'!$A$9:$CZ$158,Q$3,FALSE))),"")</f>
        <v>Not on track to meet target</v>
      </c>
      <c r="R45" s="149"/>
      <c r="S45" s="149"/>
      <c r="T45" s="149"/>
      <c r="U45" s="149"/>
      <c r="V45" s="149"/>
      <c r="W45" s="149"/>
      <c r="X45" s="149"/>
      <c r="Y45" s="149"/>
      <c r="Z45" s="149"/>
      <c r="AA45" s="149"/>
      <c r="AB45" s="149"/>
      <c r="AC45" s="149"/>
    </row>
    <row r="46" spans="1:29">
      <c r="A46" t="s">
        <v>203</v>
      </c>
      <c r="B46" t="s">
        <v>204</v>
      </c>
      <c r="C46" s="149" t="str">
        <f>IFERROR(IF((VLOOKUP($A46,'Q3 Raw Data'!$A$9:$CZ$158,C$3,FALSE))="","",(VLOOKUP($A46,'Q3 Raw Data'!$A$9:$CZ$158,C$3,FALSE))),"")</f>
        <v>Yes</v>
      </c>
      <c r="D46" s="149" t="str">
        <f>IFERROR(IF((VLOOKUP($A46,'Q3 Raw Data'!$A$9:$CZ$158,D$3,FALSE))="","",(VLOOKUP($A46,'Q3 Raw Data'!$A$9:$CZ$158,D$3,FALSE))),"")</f>
        <v>Yes</v>
      </c>
      <c r="E46" s="149" t="str">
        <f>IFERROR(IF((VLOOKUP($A46,'Q3 Raw Data'!$A$9:$CZ$158,E$3,FALSE))="","",(VLOOKUP($A46,'Q3 Raw Data'!$A$9:$CZ$158,E$3,FALSE))),"")</f>
        <v>Yes</v>
      </c>
      <c r="F46" s="149" t="str">
        <f>IFERROR(IF((VLOOKUP($A46,'Q3 Raw Data'!$A$9:$CZ$158,F$3,FALSE))="","",(VLOOKUP($A46,'Q3 Raw Data'!$A$9:$CZ$158,F$3,FALSE))),"")</f>
        <v>Yes</v>
      </c>
      <c r="G46" s="149" t="str">
        <f>IFERROR(IF((VLOOKUP($A46,'Q3 Raw Data'!$A$9:$CZ$158,G$3,FALSE))="","",(VLOOKUP($A46,'Q3 Raw Data'!$A$9:$CZ$158,G$3,FALSE))),"")</f>
        <v>Yes</v>
      </c>
      <c r="H46" s="150" t="str">
        <f>IFERROR(IF((VLOOKUP($A46,'Q3 Raw Data'!$A$9:$CZ$158,H$3,FALSE))="","",(VLOOKUP($A46,'Q3 Raw Data'!$A$9:$CZ$158,H$3,FALSE))),"")</f>
        <v/>
      </c>
      <c r="I46" s="149" t="str">
        <f>IFERROR(IF((VLOOKUP($A46,'Q3 Raw Data'!$A$9:$CZ$158,I$3,FALSE))="","",(VLOOKUP($A46,'Q3 Raw Data'!$A$9:$CZ$158,I$3,FALSE))),"")</f>
        <v/>
      </c>
      <c r="J46" s="149" t="str">
        <f>IFERROR(IF((VLOOKUP($A46,'Q3 Raw Data'!$A$9:$CZ$158,J$3,FALSE))="","",(VLOOKUP($A46,'Q3 Raw Data'!$A$9:$CZ$158,J$3,FALSE))),"")</f>
        <v/>
      </c>
      <c r="K46" s="149" t="str">
        <f>IFERROR(IF((VLOOKUP($A46,'Q3 Raw Data'!$A$9:$CZ$158,K$3,FALSE))="","",(VLOOKUP($A46,'Q3 Raw Data'!$A$9:$CZ$158,K$3,FALSE))),"")</f>
        <v/>
      </c>
      <c r="L46" s="149" t="str">
        <f>IFERROR(IF((VLOOKUP($A46,'Q3 Raw Data'!$A$9:$CZ$158,L$3,FALSE))="","",(VLOOKUP($A46,'Q3 Raw Data'!$A$9:$CZ$158,L$3,FALSE))),"")</f>
        <v/>
      </c>
      <c r="M46" s="149" t="str">
        <f>IFERROR(IF((VLOOKUP($A46,'Q3 Raw Data'!$A$9:$CZ$158,M$3,FALSE))="","",(VLOOKUP($A46,'Q3 Raw Data'!$A$9:$CZ$158,M$3,FALSE))),"")</f>
        <v/>
      </c>
      <c r="N46" s="149" t="str">
        <f>IFERROR(IF((VLOOKUP($A46,'Q3 Raw Data'!$A$9:$CZ$158,N$3,FALSE))="","",(VLOOKUP($A46,'Q3 Raw Data'!$A$9:$CZ$158,N$3,FALSE))),"")</f>
        <v>Not on track to meet target</v>
      </c>
      <c r="O46" s="149" t="str">
        <f>IFERROR(IF((VLOOKUP($A46,'Q3 Raw Data'!$A$9:$CZ$158,O$3,FALSE))="","",(VLOOKUP($A46,'Q3 Raw Data'!$A$9:$CZ$158,O$3,FALSE))),"")</f>
        <v>On track to meet target</v>
      </c>
      <c r="P46" s="149" t="str">
        <f>IFERROR(IF((VLOOKUP($A46,'Q3 Raw Data'!$A$9:$CZ$158,P$3,FALSE))="","",(VLOOKUP($A46,'Q3 Raw Data'!$A$9:$CZ$158,P$3,FALSE))),"")</f>
        <v>On track to meet target</v>
      </c>
      <c r="Q46" s="149" t="str">
        <f>IFERROR(IF((VLOOKUP($A46,'Q3 Raw Data'!$A$9:$CZ$158,Q$3,FALSE))="","",(VLOOKUP($A46,'Q3 Raw Data'!$A$9:$CZ$158,Q$3,FALSE))),"")</f>
        <v>On track to meet target</v>
      </c>
      <c r="R46" s="149"/>
      <c r="S46" s="149"/>
      <c r="T46" s="149"/>
      <c r="U46" s="149"/>
      <c r="V46" s="149"/>
      <c r="W46" s="149"/>
      <c r="X46" s="149"/>
      <c r="Y46" s="149"/>
      <c r="Z46" s="149"/>
      <c r="AA46" s="149"/>
      <c r="AB46" s="149"/>
      <c r="AC46" s="149"/>
    </row>
    <row r="47" spans="1:29">
      <c r="A47" t="s">
        <v>205</v>
      </c>
      <c r="B47" t="s">
        <v>206</v>
      </c>
      <c r="C47" s="149" t="str">
        <f>IFERROR(IF((VLOOKUP($A47,'Q3 Raw Data'!$A$9:$CZ$158,C$3,FALSE))="","",(VLOOKUP($A47,'Q3 Raw Data'!$A$9:$CZ$158,C$3,FALSE))),"")</f>
        <v>Yes</v>
      </c>
      <c r="D47" s="149" t="str">
        <f>IFERROR(IF((VLOOKUP($A47,'Q3 Raw Data'!$A$9:$CZ$158,D$3,FALSE))="","",(VLOOKUP($A47,'Q3 Raw Data'!$A$9:$CZ$158,D$3,FALSE))),"")</f>
        <v>Yes</v>
      </c>
      <c r="E47" s="149" t="str">
        <f>IFERROR(IF((VLOOKUP($A47,'Q3 Raw Data'!$A$9:$CZ$158,E$3,FALSE))="","",(VLOOKUP($A47,'Q3 Raw Data'!$A$9:$CZ$158,E$3,FALSE))),"")</f>
        <v>Yes</v>
      </c>
      <c r="F47" s="149" t="str">
        <f>IFERROR(IF((VLOOKUP($A47,'Q3 Raw Data'!$A$9:$CZ$158,F$3,FALSE))="","",(VLOOKUP($A47,'Q3 Raw Data'!$A$9:$CZ$158,F$3,FALSE))),"")</f>
        <v>Yes</v>
      </c>
      <c r="G47" s="149" t="str">
        <f>IFERROR(IF((VLOOKUP($A47,'Q3 Raw Data'!$A$9:$CZ$158,G$3,FALSE))="","",(VLOOKUP($A47,'Q3 Raw Data'!$A$9:$CZ$158,G$3,FALSE))),"")</f>
        <v>No</v>
      </c>
      <c r="H47" s="150">
        <f>IFERROR(IF((VLOOKUP($A47,'Q3 Raw Data'!$A$9:$CZ$158,H$3,FALSE))="","",(VLOOKUP($A47,'Q3 Raw Data'!$A$9:$CZ$158,H$3,FALSE))),"")</f>
        <v>43131</v>
      </c>
      <c r="I47" s="149" t="str">
        <f>IFERROR(IF((VLOOKUP($A47,'Q3 Raw Data'!$A$9:$CZ$158,I$3,FALSE))="","",(VLOOKUP($A47,'Q3 Raw Data'!$A$9:$CZ$158,I$3,FALSE))),"")</f>
        <v/>
      </c>
      <c r="J47" s="149" t="str">
        <f>IFERROR(IF((VLOOKUP($A47,'Q3 Raw Data'!$A$9:$CZ$158,J$3,FALSE))="","",(VLOOKUP($A47,'Q3 Raw Data'!$A$9:$CZ$158,J$3,FALSE))),"")</f>
        <v/>
      </c>
      <c r="K47" s="149" t="str">
        <f>IFERROR(IF((VLOOKUP($A47,'Q3 Raw Data'!$A$9:$CZ$158,K$3,FALSE))="","",(VLOOKUP($A47,'Q3 Raw Data'!$A$9:$CZ$158,K$3,FALSE))),"")</f>
        <v/>
      </c>
      <c r="L47" s="149" t="str">
        <f>IFERROR(IF((VLOOKUP($A47,'Q3 Raw Data'!$A$9:$CZ$158,L$3,FALSE))="","",(VLOOKUP($A47,'Q3 Raw Data'!$A$9:$CZ$158,L$3,FALSE))),"")</f>
        <v/>
      </c>
      <c r="M47" s="149" t="str">
        <f>IFERROR(IF((VLOOKUP($A47,'Q3 Raw Data'!$A$9:$CZ$158,M$3,FALSE))="","",(VLOOKUP($A47,'Q3 Raw Data'!$A$9:$CZ$158,M$3,FALSE))),"")</f>
        <v/>
      </c>
      <c r="N47" s="149" t="str">
        <f>IFERROR(IF((VLOOKUP($A47,'Q3 Raw Data'!$A$9:$CZ$158,N$3,FALSE))="","",(VLOOKUP($A47,'Q3 Raw Data'!$A$9:$CZ$158,N$3,FALSE))),"")</f>
        <v>Not on track to meet target</v>
      </c>
      <c r="O47" s="149" t="str">
        <f>IFERROR(IF((VLOOKUP($A47,'Q3 Raw Data'!$A$9:$CZ$158,O$3,FALSE))="","",(VLOOKUP($A47,'Q3 Raw Data'!$A$9:$CZ$158,O$3,FALSE))),"")</f>
        <v>On track to meet target</v>
      </c>
      <c r="P47" s="149" t="str">
        <f>IFERROR(IF((VLOOKUP($A47,'Q3 Raw Data'!$A$9:$CZ$158,P$3,FALSE))="","",(VLOOKUP($A47,'Q3 Raw Data'!$A$9:$CZ$158,P$3,FALSE))),"")</f>
        <v>On track to meet target</v>
      </c>
      <c r="Q47" s="149" t="str">
        <f>IFERROR(IF((VLOOKUP($A47,'Q3 Raw Data'!$A$9:$CZ$158,Q$3,FALSE))="","",(VLOOKUP($A47,'Q3 Raw Data'!$A$9:$CZ$158,Q$3,FALSE))),"")</f>
        <v>On track to meet target</v>
      </c>
      <c r="R47" s="149"/>
      <c r="S47" s="149"/>
      <c r="T47" s="149"/>
      <c r="U47" s="149"/>
      <c r="V47" s="149"/>
      <c r="W47" s="149"/>
      <c r="X47" s="149"/>
      <c r="Y47" s="149"/>
      <c r="Z47" s="149"/>
      <c r="AA47" s="149"/>
      <c r="AB47" s="149"/>
      <c r="AC47" s="149"/>
    </row>
    <row r="48" spans="1:29">
      <c r="A48" t="s">
        <v>207</v>
      </c>
      <c r="B48" t="s">
        <v>208</v>
      </c>
      <c r="C48" s="149" t="str">
        <f>IFERROR(IF((VLOOKUP($A48,'Q3 Raw Data'!$A$9:$CZ$158,C$3,FALSE))="","",(VLOOKUP($A48,'Q3 Raw Data'!$A$9:$CZ$158,C$3,FALSE))),"")</f>
        <v>Yes</v>
      </c>
      <c r="D48" s="149" t="str">
        <f>IFERROR(IF((VLOOKUP($A48,'Q3 Raw Data'!$A$9:$CZ$158,D$3,FALSE))="","",(VLOOKUP($A48,'Q3 Raw Data'!$A$9:$CZ$158,D$3,FALSE))),"")</f>
        <v>Yes</v>
      </c>
      <c r="E48" s="149" t="str">
        <f>IFERROR(IF((VLOOKUP($A48,'Q3 Raw Data'!$A$9:$CZ$158,E$3,FALSE))="","",(VLOOKUP($A48,'Q3 Raw Data'!$A$9:$CZ$158,E$3,FALSE))),"")</f>
        <v>Yes</v>
      </c>
      <c r="F48" s="149" t="str">
        <f>IFERROR(IF((VLOOKUP($A48,'Q3 Raw Data'!$A$9:$CZ$158,F$3,FALSE))="","",(VLOOKUP($A48,'Q3 Raw Data'!$A$9:$CZ$158,F$3,FALSE))),"")</f>
        <v>Yes</v>
      </c>
      <c r="G48" s="149" t="str">
        <f>IFERROR(IF((VLOOKUP($A48,'Q3 Raw Data'!$A$9:$CZ$158,G$3,FALSE))="","",(VLOOKUP($A48,'Q3 Raw Data'!$A$9:$CZ$158,G$3,FALSE))),"")</f>
        <v>Yes</v>
      </c>
      <c r="H48" s="150" t="str">
        <f>IFERROR(IF((VLOOKUP($A48,'Q3 Raw Data'!$A$9:$CZ$158,H$3,FALSE))="","",(VLOOKUP($A48,'Q3 Raw Data'!$A$9:$CZ$158,H$3,FALSE))),"")</f>
        <v/>
      </c>
      <c r="I48" s="149" t="str">
        <f>IFERROR(IF((VLOOKUP($A48,'Q3 Raw Data'!$A$9:$CZ$158,I$3,FALSE))="","",(VLOOKUP($A48,'Q3 Raw Data'!$A$9:$CZ$158,I$3,FALSE))),"")</f>
        <v/>
      </c>
      <c r="J48" s="149" t="str">
        <f>IFERROR(IF((VLOOKUP($A48,'Q3 Raw Data'!$A$9:$CZ$158,J$3,FALSE))="","",(VLOOKUP($A48,'Q3 Raw Data'!$A$9:$CZ$158,J$3,FALSE))),"")</f>
        <v/>
      </c>
      <c r="K48" s="149" t="str">
        <f>IFERROR(IF((VLOOKUP($A48,'Q3 Raw Data'!$A$9:$CZ$158,K$3,FALSE))="","",(VLOOKUP($A48,'Q3 Raw Data'!$A$9:$CZ$158,K$3,FALSE))),"")</f>
        <v/>
      </c>
      <c r="L48" s="149" t="str">
        <f>IFERROR(IF((VLOOKUP($A48,'Q3 Raw Data'!$A$9:$CZ$158,L$3,FALSE))="","",(VLOOKUP($A48,'Q3 Raw Data'!$A$9:$CZ$158,L$3,FALSE))),"")</f>
        <v/>
      </c>
      <c r="M48" s="149" t="str">
        <f>IFERROR(IF((VLOOKUP($A48,'Q3 Raw Data'!$A$9:$CZ$158,M$3,FALSE))="","",(VLOOKUP($A48,'Q3 Raw Data'!$A$9:$CZ$158,M$3,FALSE))),"")</f>
        <v/>
      </c>
      <c r="N48" s="149" t="str">
        <f>IFERROR(IF((VLOOKUP($A48,'Q3 Raw Data'!$A$9:$CZ$158,N$3,FALSE))="","",(VLOOKUP($A48,'Q3 Raw Data'!$A$9:$CZ$158,N$3,FALSE))),"")</f>
        <v>Not on track to meet target</v>
      </c>
      <c r="O48" s="149" t="str">
        <f>IFERROR(IF((VLOOKUP($A48,'Q3 Raw Data'!$A$9:$CZ$158,O$3,FALSE))="","",(VLOOKUP($A48,'Q3 Raw Data'!$A$9:$CZ$158,O$3,FALSE))),"")</f>
        <v>On track to meet target</v>
      </c>
      <c r="P48" s="149" t="str">
        <f>IFERROR(IF((VLOOKUP($A48,'Q3 Raw Data'!$A$9:$CZ$158,P$3,FALSE))="","",(VLOOKUP($A48,'Q3 Raw Data'!$A$9:$CZ$158,P$3,FALSE))),"")</f>
        <v>On track to meet target</v>
      </c>
      <c r="Q48" s="149" t="str">
        <f>IFERROR(IF((VLOOKUP($A48,'Q3 Raw Data'!$A$9:$CZ$158,Q$3,FALSE))="","",(VLOOKUP($A48,'Q3 Raw Data'!$A$9:$CZ$158,Q$3,FALSE))),"")</f>
        <v>On track to meet target</v>
      </c>
      <c r="R48" s="149"/>
      <c r="S48" s="149"/>
      <c r="T48" s="149"/>
      <c r="U48" s="149"/>
      <c r="V48" s="149"/>
      <c r="W48" s="149"/>
      <c r="X48" s="149"/>
      <c r="Y48" s="149"/>
      <c r="Z48" s="149"/>
      <c r="AA48" s="149"/>
      <c r="AB48" s="149"/>
      <c r="AC48" s="149"/>
    </row>
    <row r="49" spans="1:29">
      <c r="A49" t="s">
        <v>211</v>
      </c>
      <c r="B49" t="s">
        <v>212</v>
      </c>
      <c r="C49" s="149" t="str">
        <f>IFERROR(IF((VLOOKUP($A49,'Q3 Raw Data'!$A$9:$CZ$158,C$3,FALSE))="","",(VLOOKUP($A49,'Q3 Raw Data'!$A$9:$CZ$158,C$3,FALSE))),"")</f>
        <v>Yes</v>
      </c>
      <c r="D49" s="149" t="str">
        <f>IFERROR(IF((VLOOKUP($A49,'Q3 Raw Data'!$A$9:$CZ$158,D$3,FALSE))="","",(VLOOKUP($A49,'Q3 Raw Data'!$A$9:$CZ$158,D$3,FALSE))),"")</f>
        <v>Yes</v>
      </c>
      <c r="E49" s="149" t="str">
        <f>IFERROR(IF((VLOOKUP($A49,'Q3 Raw Data'!$A$9:$CZ$158,E$3,FALSE))="","",(VLOOKUP($A49,'Q3 Raw Data'!$A$9:$CZ$158,E$3,FALSE))),"")</f>
        <v>Yes</v>
      </c>
      <c r="F49" s="149" t="str">
        <f>IFERROR(IF((VLOOKUP($A49,'Q3 Raw Data'!$A$9:$CZ$158,F$3,FALSE))="","",(VLOOKUP($A49,'Q3 Raw Data'!$A$9:$CZ$158,F$3,FALSE))),"")</f>
        <v>Yes</v>
      </c>
      <c r="G49" s="149" t="str">
        <f>IFERROR(IF((VLOOKUP($A49,'Q3 Raw Data'!$A$9:$CZ$158,G$3,FALSE))="","",(VLOOKUP($A49,'Q3 Raw Data'!$A$9:$CZ$158,G$3,FALSE))),"")</f>
        <v>Yes</v>
      </c>
      <c r="H49" s="150" t="str">
        <f>IFERROR(IF((VLOOKUP($A49,'Q3 Raw Data'!$A$9:$CZ$158,H$3,FALSE))="","",(VLOOKUP($A49,'Q3 Raw Data'!$A$9:$CZ$158,H$3,FALSE))),"")</f>
        <v/>
      </c>
      <c r="I49" s="149" t="str">
        <f>IFERROR(IF((VLOOKUP($A49,'Q3 Raw Data'!$A$9:$CZ$158,I$3,FALSE))="","",(VLOOKUP($A49,'Q3 Raw Data'!$A$9:$CZ$158,I$3,FALSE))),"")</f>
        <v/>
      </c>
      <c r="J49" s="149" t="str">
        <f>IFERROR(IF((VLOOKUP($A49,'Q3 Raw Data'!$A$9:$CZ$158,J$3,FALSE))="","",(VLOOKUP($A49,'Q3 Raw Data'!$A$9:$CZ$158,J$3,FALSE))),"")</f>
        <v/>
      </c>
      <c r="K49" s="149" t="str">
        <f>IFERROR(IF((VLOOKUP($A49,'Q3 Raw Data'!$A$9:$CZ$158,K$3,FALSE))="","",(VLOOKUP($A49,'Q3 Raw Data'!$A$9:$CZ$158,K$3,FALSE))),"")</f>
        <v/>
      </c>
      <c r="L49" s="149" t="str">
        <f>IFERROR(IF((VLOOKUP($A49,'Q3 Raw Data'!$A$9:$CZ$158,L$3,FALSE))="","",(VLOOKUP($A49,'Q3 Raw Data'!$A$9:$CZ$158,L$3,FALSE))),"")</f>
        <v/>
      </c>
      <c r="M49" s="149" t="str">
        <f>IFERROR(IF((VLOOKUP($A49,'Q3 Raw Data'!$A$9:$CZ$158,M$3,FALSE))="","",(VLOOKUP($A49,'Q3 Raw Data'!$A$9:$CZ$158,M$3,FALSE))),"")</f>
        <v/>
      </c>
      <c r="N49" s="149" t="str">
        <f>IFERROR(IF((VLOOKUP($A49,'Q3 Raw Data'!$A$9:$CZ$158,N$3,FALSE))="","",(VLOOKUP($A49,'Q3 Raw Data'!$A$9:$CZ$158,N$3,FALSE))),"")</f>
        <v>On track to meet target</v>
      </c>
      <c r="O49" s="149" t="str">
        <f>IFERROR(IF((VLOOKUP($A49,'Q3 Raw Data'!$A$9:$CZ$158,O$3,FALSE))="","",(VLOOKUP($A49,'Q3 Raw Data'!$A$9:$CZ$158,O$3,FALSE))),"")</f>
        <v>On track to meet target</v>
      </c>
      <c r="P49" s="149" t="str">
        <f>IFERROR(IF((VLOOKUP($A49,'Q3 Raw Data'!$A$9:$CZ$158,P$3,FALSE))="","",(VLOOKUP($A49,'Q3 Raw Data'!$A$9:$CZ$158,P$3,FALSE))),"")</f>
        <v>On track to meet target</v>
      </c>
      <c r="Q49" s="149" t="str">
        <f>IFERROR(IF((VLOOKUP($A49,'Q3 Raw Data'!$A$9:$CZ$158,Q$3,FALSE))="","",(VLOOKUP($A49,'Q3 Raw Data'!$A$9:$CZ$158,Q$3,FALSE))),"")</f>
        <v>Not on track to meet target</v>
      </c>
      <c r="R49" s="149"/>
      <c r="S49" s="149"/>
      <c r="T49" s="149"/>
      <c r="U49" s="149"/>
      <c r="V49" s="149"/>
      <c r="W49" s="149"/>
      <c r="X49" s="149"/>
      <c r="Y49" s="149"/>
      <c r="Z49" s="149"/>
      <c r="AA49" s="149"/>
      <c r="AB49" s="149"/>
      <c r="AC49" s="149"/>
    </row>
    <row r="50" spans="1:29">
      <c r="A50" t="s">
        <v>215</v>
      </c>
      <c r="B50" t="s">
        <v>216</v>
      </c>
      <c r="C50" s="149" t="str">
        <f>IFERROR(IF((VLOOKUP($A50,'Q3 Raw Data'!$A$9:$CZ$158,C$3,FALSE))="","",(VLOOKUP($A50,'Q3 Raw Data'!$A$9:$CZ$158,C$3,FALSE))),"")</f>
        <v>Yes</v>
      </c>
      <c r="D50" s="149" t="str">
        <f>IFERROR(IF((VLOOKUP($A50,'Q3 Raw Data'!$A$9:$CZ$158,D$3,FALSE))="","",(VLOOKUP($A50,'Q3 Raw Data'!$A$9:$CZ$158,D$3,FALSE))),"")</f>
        <v>Yes</v>
      </c>
      <c r="E50" s="149" t="str">
        <f>IFERROR(IF((VLOOKUP($A50,'Q3 Raw Data'!$A$9:$CZ$158,E$3,FALSE))="","",(VLOOKUP($A50,'Q3 Raw Data'!$A$9:$CZ$158,E$3,FALSE))),"")</f>
        <v>Yes</v>
      </c>
      <c r="F50" s="149" t="str">
        <f>IFERROR(IF((VLOOKUP($A50,'Q3 Raw Data'!$A$9:$CZ$158,F$3,FALSE))="","",(VLOOKUP($A50,'Q3 Raw Data'!$A$9:$CZ$158,F$3,FALSE))),"")</f>
        <v>Yes</v>
      </c>
      <c r="G50" s="149" t="str">
        <f>IFERROR(IF((VLOOKUP($A50,'Q3 Raw Data'!$A$9:$CZ$158,G$3,FALSE))="","",(VLOOKUP($A50,'Q3 Raw Data'!$A$9:$CZ$158,G$3,FALSE))),"")</f>
        <v>No</v>
      </c>
      <c r="H50" s="150">
        <f>IFERROR(IF((VLOOKUP($A50,'Q3 Raw Data'!$A$9:$CZ$158,H$3,FALSE))="","",(VLOOKUP($A50,'Q3 Raw Data'!$A$9:$CZ$158,H$3,FALSE))),"")</f>
        <v>43131</v>
      </c>
      <c r="I50" s="149" t="str">
        <f>IFERROR(IF((VLOOKUP($A50,'Q3 Raw Data'!$A$9:$CZ$158,I$3,FALSE))="","",(VLOOKUP($A50,'Q3 Raw Data'!$A$9:$CZ$158,I$3,FALSE))),"")</f>
        <v/>
      </c>
      <c r="J50" s="149" t="str">
        <f>IFERROR(IF((VLOOKUP($A50,'Q3 Raw Data'!$A$9:$CZ$158,J$3,FALSE))="","",(VLOOKUP($A50,'Q3 Raw Data'!$A$9:$CZ$158,J$3,FALSE))),"")</f>
        <v/>
      </c>
      <c r="K50" s="149" t="str">
        <f>IFERROR(IF((VLOOKUP($A50,'Q3 Raw Data'!$A$9:$CZ$158,K$3,FALSE))="","",(VLOOKUP($A50,'Q3 Raw Data'!$A$9:$CZ$158,K$3,FALSE))),"")</f>
        <v/>
      </c>
      <c r="L50" s="149" t="str">
        <f>IFERROR(IF((VLOOKUP($A50,'Q3 Raw Data'!$A$9:$CZ$158,L$3,FALSE))="","",(VLOOKUP($A50,'Q3 Raw Data'!$A$9:$CZ$158,L$3,FALSE))),"")</f>
        <v/>
      </c>
      <c r="M50" s="149" t="str">
        <f>IFERROR(IF((VLOOKUP($A50,'Q3 Raw Data'!$A$9:$CZ$158,M$3,FALSE))="","",(VLOOKUP($A50,'Q3 Raw Data'!$A$9:$CZ$158,M$3,FALSE))),"")</f>
        <v/>
      </c>
      <c r="N50" s="149" t="str">
        <f>IFERROR(IF((VLOOKUP($A50,'Q3 Raw Data'!$A$9:$CZ$158,N$3,FALSE))="","",(VLOOKUP($A50,'Q3 Raw Data'!$A$9:$CZ$158,N$3,FALSE))),"")</f>
        <v>Data not available to assess progress</v>
      </c>
      <c r="O50" s="149" t="str">
        <f>IFERROR(IF((VLOOKUP($A50,'Q3 Raw Data'!$A$9:$CZ$158,O$3,FALSE))="","",(VLOOKUP($A50,'Q3 Raw Data'!$A$9:$CZ$158,O$3,FALSE))),"")</f>
        <v>On track to meet target</v>
      </c>
      <c r="P50" s="149" t="str">
        <f>IFERROR(IF((VLOOKUP($A50,'Q3 Raw Data'!$A$9:$CZ$158,P$3,FALSE))="","",(VLOOKUP($A50,'Q3 Raw Data'!$A$9:$CZ$158,P$3,FALSE))),"")</f>
        <v>Not on track to meet target</v>
      </c>
      <c r="Q50" s="149" t="str">
        <f>IFERROR(IF((VLOOKUP($A50,'Q3 Raw Data'!$A$9:$CZ$158,Q$3,FALSE))="","",(VLOOKUP($A50,'Q3 Raw Data'!$A$9:$CZ$158,Q$3,FALSE))),"")</f>
        <v>On track to meet target</v>
      </c>
      <c r="R50" s="149"/>
      <c r="S50" s="149"/>
      <c r="T50" s="149"/>
      <c r="U50" s="149"/>
      <c r="V50" s="149"/>
      <c r="W50" s="149"/>
      <c r="X50" s="149"/>
      <c r="Y50" s="149"/>
      <c r="Z50" s="149"/>
      <c r="AA50" s="149"/>
      <c r="AB50" s="149"/>
      <c r="AC50" s="149"/>
    </row>
    <row r="51" spans="1:29">
      <c r="A51" t="s">
        <v>219</v>
      </c>
      <c r="B51" t="s">
        <v>220</v>
      </c>
      <c r="C51" s="149" t="str">
        <f>IFERROR(IF((VLOOKUP($A51,'Q3 Raw Data'!$A$9:$CZ$158,C$3,FALSE))="","",(VLOOKUP($A51,'Q3 Raw Data'!$A$9:$CZ$158,C$3,FALSE))),"")</f>
        <v>Yes</v>
      </c>
      <c r="D51" s="149" t="str">
        <f>IFERROR(IF((VLOOKUP($A51,'Q3 Raw Data'!$A$9:$CZ$158,D$3,FALSE))="","",(VLOOKUP($A51,'Q3 Raw Data'!$A$9:$CZ$158,D$3,FALSE))),"")</f>
        <v>Yes</v>
      </c>
      <c r="E51" s="149" t="str">
        <f>IFERROR(IF((VLOOKUP($A51,'Q3 Raw Data'!$A$9:$CZ$158,E$3,FALSE))="","",(VLOOKUP($A51,'Q3 Raw Data'!$A$9:$CZ$158,E$3,FALSE))),"")</f>
        <v>Yes</v>
      </c>
      <c r="F51" s="149" t="str">
        <f>IFERROR(IF((VLOOKUP($A51,'Q3 Raw Data'!$A$9:$CZ$158,F$3,FALSE))="","",(VLOOKUP($A51,'Q3 Raw Data'!$A$9:$CZ$158,F$3,FALSE))),"")</f>
        <v>Yes</v>
      </c>
      <c r="G51" s="149" t="str">
        <f>IFERROR(IF((VLOOKUP($A51,'Q3 Raw Data'!$A$9:$CZ$158,G$3,FALSE))="","",(VLOOKUP($A51,'Q3 Raw Data'!$A$9:$CZ$158,G$3,FALSE))),"")</f>
        <v>Yes</v>
      </c>
      <c r="H51" s="150" t="str">
        <f>IFERROR(IF((VLOOKUP($A51,'Q3 Raw Data'!$A$9:$CZ$158,H$3,FALSE))="","",(VLOOKUP($A51,'Q3 Raw Data'!$A$9:$CZ$158,H$3,FALSE))),"")</f>
        <v/>
      </c>
      <c r="I51" s="149" t="str">
        <f>IFERROR(IF((VLOOKUP($A51,'Q3 Raw Data'!$A$9:$CZ$158,I$3,FALSE))="","",(VLOOKUP($A51,'Q3 Raw Data'!$A$9:$CZ$158,I$3,FALSE))),"")</f>
        <v/>
      </c>
      <c r="J51" s="149" t="str">
        <f>IFERROR(IF((VLOOKUP($A51,'Q3 Raw Data'!$A$9:$CZ$158,J$3,FALSE))="","",(VLOOKUP($A51,'Q3 Raw Data'!$A$9:$CZ$158,J$3,FALSE))),"")</f>
        <v/>
      </c>
      <c r="K51" s="149" t="str">
        <f>IFERROR(IF((VLOOKUP($A51,'Q3 Raw Data'!$A$9:$CZ$158,K$3,FALSE))="","",(VLOOKUP($A51,'Q3 Raw Data'!$A$9:$CZ$158,K$3,FALSE))),"")</f>
        <v/>
      </c>
      <c r="L51" s="149" t="str">
        <f>IFERROR(IF((VLOOKUP($A51,'Q3 Raw Data'!$A$9:$CZ$158,L$3,FALSE))="","",(VLOOKUP($A51,'Q3 Raw Data'!$A$9:$CZ$158,L$3,FALSE))),"")</f>
        <v/>
      </c>
      <c r="M51" s="149" t="str">
        <f>IFERROR(IF((VLOOKUP($A51,'Q3 Raw Data'!$A$9:$CZ$158,M$3,FALSE))="","",(VLOOKUP($A51,'Q3 Raw Data'!$A$9:$CZ$158,M$3,FALSE))),"")</f>
        <v/>
      </c>
      <c r="N51" s="149" t="str">
        <f>IFERROR(IF((VLOOKUP($A51,'Q3 Raw Data'!$A$9:$CZ$158,N$3,FALSE))="","",(VLOOKUP($A51,'Q3 Raw Data'!$A$9:$CZ$158,N$3,FALSE))),"")</f>
        <v>On track to meet target</v>
      </c>
      <c r="O51" s="149" t="str">
        <f>IFERROR(IF((VLOOKUP($A51,'Q3 Raw Data'!$A$9:$CZ$158,O$3,FALSE))="","",(VLOOKUP($A51,'Q3 Raw Data'!$A$9:$CZ$158,O$3,FALSE))),"")</f>
        <v>On track to meet target</v>
      </c>
      <c r="P51" s="149" t="str">
        <f>IFERROR(IF((VLOOKUP($A51,'Q3 Raw Data'!$A$9:$CZ$158,P$3,FALSE))="","",(VLOOKUP($A51,'Q3 Raw Data'!$A$9:$CZ$158,P$3,FALSE))),"")</f>
        <v>Data not available to assess progress</v>
      </c>
      <c r="Q51" s="149" t="str">
        <f>IFERROR(IF((VLOOKUP($A51,'Q3 Raw Data'!$A$9:$CZ$158,Q$3,FALSE))="","",(VLOOKUP($A51,'Q3 Raw Data'!$A$9:$CZ$158,Q$3,FALSE))),"")</f>
        <v>On track to meet target</v>
      </c>
      <c r="R51" s="149"/>
      <c r="S51" s="149"/>
      <c r="T51" s="149"/>
      <c r="U51" s="149"/>
      <c r="V51" s="149"/>
      <c r="W51" s="149"/>
      <c r="X51" s="149"/>
      <c r="Y51" s="149"/>
      <c r="Z51" s="149"/>
      <c r="AA51" s="149"/>
      <c r="AB51" s="149"/>
      <c r="AC51" s="149"/>
    </row>
    <row r="52" spans="1:29">
      <c r="A52" t="s">
        <v>221</v>
      </c>
      <c r="B52" t="s">
        <v>222</v>
      </c>
      <c r="C52" s="149" t="str">
        <f>IFERROR(IF((VLOOKUP($A52,'Q3 Raw Data'!$A$9:$CZ$158,C$3,FALSE))="","",(VLOOKUP($A52,'Q3 Raw Data'!$A$9:$CZ$158,C$3,FALSE))),"")</f>
        <v>Yes</v>
      </c>
      <c r="D52" s="149" t="str">
        <f>IFERROR(IF((VLOOKUP($A52,'Q3 Raw Data'!$A$9:$CZ$158,D$3,FALSE))="","",(VLOOKUP($A52,'Q3 Raw Data'!$A$9:$CZ$158,D$3,FALSE))),"")</f>
        <v>Yes</v>
      </c>
      <c r="E52" s="149" t="str">
        <f>IFERROR(IF((VLOOKUP($A52,'Q3 Raw Data'!$A$9:$CZ$158,E$3,FALSE))="","",(VLOOKUP($A52,'Q3 Raw Data'!$A$9:$CZ$158,E$3,FALSE))),"")</f>
        <v>Yes</v>
      </c>
      <c r="F52" s="149" t="str">
        <f>IFERROR(IF((VLOOKUP($A52,'Q3 Raw Data'!$A$9:$CZ$158,F$3,FALSE))="","",(VLOOKUP($A52,'Q3 Raw Data'!$A$9:$CZ$158,F$3,FALSE))),"")</f>
        <v>Yes</v>
      </c>
      <c r="G52" s="149" t="str">
        <f>IFERROR(IF((VLOOKUP($A52,'Q3 Raw Data'!$A$9:$CZ$158,G$3,FALSE))="","",(VLOOKUP($A52,'Q3 Raw Data'!$A$9:$CZ$158,G$3,FALSE))),"")</f>
        <v>Yes</v>
      </c>
      <c r="H52" s="150" t="str">
        <f>IFERROR(IF((VLOOKUP($A52,'Q3 Raw Data'!$A$9:$CZ$158,H$3,FALSE))="","",(VLOOKUP($A52,'Q3 Raw Data'!$A$9:$CZ$158,H$3,FALSE))),"")</f>
        <v/>
      </c>
      <c r="I52" s="149" t="str">
        <f>IFERROR(IF((VLOOKUP($A52,'Q3 Raw Data'!$A$9:$CZ$158,I$3,FALSE))="","",(VLOOKUP($A52,'Q3 Raw Data'!$A$9:$CZ$158,I$3,FALSE))),"")</f>
        <v/>
      </c>
      <c r="J52" s="149" t="str">
        <f>IFERROR(IF((VLOOKUP($A52,'Q3 Raw Data'!$A$9:$CZ$158,J$3,FALSE))="","",(VLOOKUP($A52,'Q3 Raw Data'!$A$9:$CZ$158,J$3,FALSE))),"")</f>
        <v/>
      </c>
      <c r="K52" s="149" t="str">
        <f>IFERROR(IF((VLOOKUP($A52,'Q3 Raw Data'!$A$9:$CZ$158,K$3,FALSE))="","",(VLOOKUP($A52,'Q3 Raw Data'!$A$9:$CZ$158,K$3,FALSE))),"")</f>
        <v/>
      </c>
      <c r="L52" s="149" t="str">
        <f>IFERROR(IF((VLOOKUP($A52,'Q3 Raw Data'!$A$9:$CZ$158,L$3,FALSE))="","",(VLOOKUP($A52,'Q3 Raw Data'!$A$9:$CZ$158,L$3,FALSE))),"")</f>
        <v/>
      </c>
      <c r="M52" s="149" t="str">
        <f>IFERROR(IF((VLOOKUP($A52,'Q3 Raw Data'!$A$9:$CZ$158,M$3,FALSE))="","",(VLOOKUP($A52,'Q3 Raw Data'!$A$9:$CZ$158,M$3,FALSE))),"")</f>
        <v/>
      </c>
      <c r="N52" s="149" t="str">
        <f>IFERROR(IF((VLOOKUP($A52,'Q3 Raw Data'!$A$9:$CZ$158,N$3,FALSE))="","",(VLOOKUP($A52,'Q3 Raw Data'!$A$9:$CZ$158,N$3,FALSE))),"")</f>
        <v>Not on track to meet target</v>
      </c>
      <c r="O52" s="149" t="str">
        <f>IFERROR(IF((VLOOKUP($A52,'Q3 Raw Data'!$A$9:$CZ$158,O$3,FALSE))="","",(VLOOKUP($A52,'Q3 Raw Data'!$A$9:$CZ$158,O$3,FALSE))),"")</f>
        <v>Data not available to assess progress</v>
      </c>
      <c r="P52" s="149" t="str">
        <f>IFERROR(IF((VLOOKUP($A52,'Q3 Raw Data'!$A$9:$CZ$158,P$3,FALSE))="","",(VLOOKUP($A52,'Q3 Raw Data'!$A$9:$CZ$158,P$3,FALSE))),"")</f>
        <v>Data not available to assess progress</v>
      </c>
      <c r="Q52" s="149" t="str">
        <f>IFERROR(IF((VLOOKUP($A52,'Q3 Raw Data'!$A$9:$CZ$158,Q$3,FALSE))="","",(VLOOKUP($A52,'Q3 Raw Data'!$A$9:$CZ$158,Q$3,FALSE))),"")</f>
        <v>Not on track to meet target</v>
      </c>
      <c r="R52" s="149"/>
      <c r="S52" s="149"/>
      <c r="T52" s="149"/>
      <c r="U52" s="149"/>
      <c r="V52" s="149"/>
      <c r="W52" s="149"/>
      <c r="X52" s="149"/>
      <c r="Y52" s="149"/>
      <c r="Z52" s="149"/>
      <c r="AA52" s="149"/>
      <c r="AB52" s="149"/>
      <c r="AC52" s="149"/>
    </row>
    <row r="53" spans="1:29">
      <c r="A53" t="s">
        <v>223</v>
      </c>
      <c r="B53" t="s">
        <v>224</v>
      </c>
      <c r="C53" s="149" t="str">
        <f>IFERROR(IF((VLOOKUP($A53,'Q3 Raw Data'!$A$9:$CZ$158,C$3,FALSE))="","",(VLOOKUP($A53,'Q3 Raw Data'!$A$9:$CZ$158,C$3,FALSE))),"")</f>
        <v>Yes</v>
      </c>
      <c r="D53" s="149" t="str">
        <f>IFERROR(IF((VLOOKUP($A53,'Q3 Raw Data'!$A$9:$CZ$158,D$3,FALSE))="","",(VLOOKUP($A53,'Q3 Raw Data'!$A$9:$CZ$158,D$3,FALSE))),"")</f>
        <v>Yes</v>
      </c>
      <c r="E53" s="149" t="str">
        <f>IFERROR(IF((VLOOKUP($A53,'Q3 Raw Data'!$A$9:$CZ$158,E$3,FALSE))="","",(VLOOKUP($A53,'Q3 Raw Data'!$A$9:$CZ$158,E$3,FALSE))),"")</f>
        <v>Yes</v>
      </c>
      <c r="F53" s="149" t="str">
        <f>IFERROR(IF((VLOOKUP($A53,'Q3 Raw Data'!$A$9:$CZ$158,F$3,FALSE))="","",(VLOOKUP($A53,'Q3 Raw Data'!$A$9:$CZ$158,F$3,FALSE))),"")</f>
        <v>Yes</v>
      </c>
      <c r="G53" s="149" t="str">
        <f>IFERROR(IF((VLOOKUP($A53,'Q3 Raw Data'!$A$9:$CZ$158,G$3,FALSE))="","",(VLOOKUP($A53,'Q3 Raw Data'!$A$9:$CZ$158,G$3,FALSE))),"")</f>
        <v>Yes</v>
      </c>
      <c r="H53" s="150" t="str">
        <f>IFERROR(IF((VLOOKUP($A53,'Q3 Raw Data'!$A$9:$CZ$158,H$3,FALSE))="","",(VLOOKUP($A53,'Q3 Raw Data'!$A$9:$CZ$158,H$3,FALSE))),"")</f>
        <v/>
      </c>
      <c r="I53" s="149" t="str">
        <f>IFERROR(IF((VLOOKUP($A53,'Q3 Raw Data'!$A$9:$CZ$158,I$3,FALSE))="","",(VLOOKUP($A53,'Q3 Raw Data'!$A$9:$CZ$158,I$3,FALSE))),"")</f>
        <v/>
      </c>
      <c r="J53" s="149" t="str">
        <f>IFERROR(IF((VLOOKUP($A53,'Q3 Raw Data'!$A$9:$CZ$158,J$3,FALSE))="","",(VLOOKUP($A53,'Q3 Raw Data'!$A$9:$CZ$158,J$3,FALSE))),"")</f>
        <v/>
      </c>
      <c r="K53" s="149" t="str">
        <f>IFERROR(IF((VLOOKUP($A53,'Q3 Raw Data'!$A$9:$CZ$158,K$3,FALSE))="","",(VLOOKUP($A53,'Q3 Raw Data'!$A$9:$CZ$158,K$3,FALSE))),"")</f>
        <v/>
      </c>
      <c r="L53" s="149" t="str">
        <f>IFERROR(IF((VLOOKUP($A53,'Q3 Raw Data'!$A$9:$CZ$158,L$3,FALSE))="","",(VLOOKUP($A53,'Q3 Raw Data'!$A$9:$CZ$158,L$3,FALSE))),"")</f>
        <v/>
      </c>
      <c r="M53" s="149" t="str">
        <f>IFERROR(IF((VLOOKUP($A53,'Q3 Raw Data'!$A$9:$CZ$158,M$3,FALSE))="","",(VLOOKUP($A53,'Q3 Raw Data'!$A$9:$CZ$158,M$3,FALSE))),"")</f>
        <v/>
      </c>
      <c r="N53" s="149" t="str">
        <f>IFERROR(IF((VLOOKUP($A53,'Q3 Raw Data'!$A$9:$CZ$158,N$3,FALSE))="","",(VLOOKUP($A53,'Q3 Raw Data'!$A$9:$CZ$158,N$3,FALSE))),"")</f>
        <v>On track to meet target</v>
      </c>
      <c r="O53" s="149" t="str">
        <f>IFERROR(IF((VLOOKUP($A53,'Q3 Raw Data'!$A$9:$CZ$158,O$3,FALSE))="","",(VLOOKUP($A53,'Q3 Raw Data'!$A$9:$CZ$158,O$3,FALSE))),"")</f>
        <v>On track to meet target</v>
      </c>
      <c r="P53" s="149" t="str">
        <f>IFERROR(IF((VLOOKUP($A53,'Q3 Raw Data'!$A$9:$CZ$158,P$3,FALSE))="","",(VLOOKUP($A53,'Q3 Raw Data'!$A$9:$CZ$158,P$3,FALSE))),"")</f>
        <v>On track to meet target</v>
      </c>
      <c r="Q53" s="149" t="str">
        <f>IFERROR(IF((VLOOKUP($A53,'Q3 Raw Data'!$A$9:$CZ$158,Q$3,FALSE))="","",(VLOOKUP($A53,'Q3 Raw Data'!$A$9:$CZ$158,Q$3,FALSE))),"")</f>
        <v>Not on track to meet target</v>
      </c>
      <c r="R53" s="149"/>
      <c r="S53" s="149"/>
      <c r="T53" s="149"/>
      <c r="U53" s="149"/>
      <c r="V53" s="149"/>
      <c r="W53" s="149"/>
      <c r="X53" s="149"/>
      <c r="Y53" s="149"/>
      <c r="Z53" s="149"/>
      <c r="AA53" s="149"/>
      <c r="AB53" s="149"/>
      <c r="AC53" s="149"/>
    </row>
    <row r="54" spans="1:29">
      <c r="A54" t="s">
        <v>227</v>
      </c>
      <c r="B54" t="s">
        <v>228</v>
      </c>
      <c r="C54" s="149" t="str">
        <f>IFERROR(IF((VLOOKUP($A54,'Q3 Raw Data'!$A$9:$CZ$158,C$3,FALSE))="","",(VLOOKUP($A54,'Q3 Raw Data'!$A$9:$CZ$158,C$3,FALSE))),"")</f>
        <v>Yes</v>
      </c>
      <c r="D54" s="149" t="str">
        <f>IFERROR(IF((VLOOKUP($A54,'Q3 Raw Data'!$A$9:$CZ$158,D$3,FALSE))="","",(VLOOKUP($A54,'Q3 Raw Data'!$A$9:$CZ$158,D$3,FALSE))),"")</f>
        <v>Yes</v>
      </c>
      <c r="E54" s="149" t="str">
        <f>IFERROR(IF((VLOOKUP($A54,'Q3 Raw Data'!$A$9:$CZ$158,E$3,FALSE))="","",(VLOOKUP($A54,'Q3 Raw Data'!$A$9:$CZ$158,E$3,FALSE))),"")</f>
        <v>Yes</v>
      </c>
      <c r="F54" s="149" t="str">
        <f>IFERROR(IF((VLOOKUP($A54,'Q3 Raw Data'!$A$9:$CZ$158,F$3,FALSE))="","",(VLOOKUP($A54,'Q3 Raw Data'!$A$9:$CZ$158,F$3,FALSE))),"")</f>
        <v>Yes</v>
      </c>
      <c r="G54" s="149" t="str">
        <f>IFERROR(IF((VLOOKUP($A54,'Q3 Raw Data'!$A$9:$CZ$158,G$3,FALSE))="","",(VLOOKUP($A54,'Q3 Raw Data'!$A$9:$CZ$158,G$3,FALSE))),"")</f>
        <v>Yes</v>
      </c>
      <c r="H54" s="150" t="str">
        <f>IFERROR(IF((VLOOKUP($A54,'Q3 Raw Data'!$A$9:$CZ$158,H$3,FALSE))="","",(VLOOKUP($A54,'Q3 Raw Data'!$A$9:$CZ$158,H$3,FALSE))),"")</f>
        <v/>
      </c>
      <c r="I54" s="149" t="str">
        <f>IFERROR(IF((VLOOKUP($A54,'Q3 Raw Data'!$A$9:$CZ$158,I$3,FALSE))="","",(VLOOKUP($A54,'Q3 Raw Data'!$A$9:$CZ$158,I$3,FALSE))),"")</f>
        <v/>
      </c>
      <c r="J54" s="149" t="str">
        <f>IFERROR(IF((VLOOKUP($A54,'Q3 Raw Data'!$A$9:$CZ$158,J$3,FALSE))="","",(VLOOKUP($A54,'Q3 Raw Data'!$A$9:$CZ$158,J$3,FALSE))),"")</f>
        <v/>
      </c>
      <c r="K54" s="149" t="str">
        <f>IFERROR(IF((VLOOKUP($A54,'Q3 Raw Data'!$A$9:$CZ$158,K$3,FALSE))="","",(VLOOKUP($A54,'Q3 Raw Data'!$A$9:$CZ$158,K$3,FALSE))),"")</f>
        <v/>
      </c>
      <c r="L54" s="149" t="str">
        <f>IFERROR(IF((VLOOKUP($A54,'Q3 Raw Data'!$A$9:$CZ$158,L$3,FALSE))="","",(VLOOKUP($A54,'Q3 Raw Data'!$A$9:$CZ$158,L$3,FALSE))),"")</f>
        <v/>
      </c>
      <c r="M54" s="149" t="str">
        <f>IFERROR(IF((VLOOKUP($A54,'Q3 Raw Data'!$A$9:$CZ$158,M$3,FALSE))="","",(VLOOKUP($A54,'Q3 Raw Data'!$A$9:$CZ$158,M$3,FALSE))),"")</f>
        <v/>
      </c>
      <c r="N54" s="149" t="str">
        <f>IFERROR(IF((VLOOKUP($A54,'Q3 Raw Data'!$A$9:$CZ$158,N$3,FALSE))="","",(VLOOKUP($A54,'Q3 Raw Data'!$A$9:$CZ$158,N$3,FALSE))),"")</f>
        <v>Not on track to meet target</v>
      </c>
      <c r="O54" s="149" t="str">
        <f>IFERROR(IF((VLOOKUP($A54,'Q3 Raw Data'!$A$9:$CZ$158,O$3,FALSE))="","",(VLOOKUP($A54,'Q3 Raw Data'!$A$9:$CZ$158,O$3,FALSE))),"")</f>
        <v>On track to meet target</v>
      </c>
      <c r="P54" s="149" t="str">
        <f>IFERROR(IF((VLOOKUP($A54,'Q3 Raw Data'!$A$9:$CZ$158,P$3,FALSE))="","",(VLOOKUP($A54,'Q3 Raw Data'!$A$9:$CZ$158,P$3,FALSE))),"")</f>
        <v>Data not available to assess progress</v>
      </c>
      <c r="Q54" s="149" t="str">
        <f>IFERROR(IF((VLOOKUP($A54,'Q3 Raw Data'!$A$9:$CZ$158,Q$3,FALSE))="","",(VLOOKUP($A54,'Q3 Raw Data'!$A$9:$CZ$158,Q$3,FALSE))),"")</f>
        <v>Not on track to meet target</v>
      </c>
      <c r="R54" s="149"/>
      <c r="S54" s="149"/>
      <c r="T54" s="149"/>
      <c r="U54" s="149"/>
      <c r="V54" s="149"/>
      <c r="W54" s="149"/>
      <c r="X54" s="149"/>
      <c r="Y54" s="149"/>
      <c r="Z54" s="149"/>
      <c r="AA54" s="149"/>
      <c r="AB54" s="149"/>
      <c r="AC54" s="149"/>
    </row>
    <row r="55" spans="1:29">
      <c r="A55" t="s">
        <v>229</v>
      </c>
      <c r="B55" t="s">
        <v>230</v>
      </c>
      <c r="C55" s="149" t="str">
        <f>IFERROR(IF((VLOOKUP($A55,'Q3 Raw Data'!$A$9:$CZ$158,C$3,FALSE))="","",(VLOOKUP($A55,'Q3 Raw Data'!$A$9:$CZ$158,C$3,FALSE))),"")</f>
        <v>Yes</v>
      </c>
      <c r="D55" s="149" t="str">
        <f>IFERROR(IF((VLOOKUP($A55,'Q3 Raw Data'!$A$9:$CZ$158,D$3,FALSE))="","",(VLOOKUP($A55,'Q3 Raw Data'!$A$9:$CZ$158,D$3,FALSE))),"")</f>
        <v>Yes</v>
      </c>
      <c r="E55" s="149" t="str">
        <f>IFERROR(IF((VLOOKUP($A55,'Q3 Raw Data'!$A$9:$CZ$158,E$3,FALSE))="","",(VLOOKUP($A55,'Q3 Raw Data'!$A$9:$CZ$158,E$3,FALSE))),"")</f>
        <v>Yes</v>
      </c>
      <c r="F55" s="149" t="str">
        <f>IFERROR(IF((VLOOKUP($A55,'Q3 Raw Data'!$A$9:$CZ$158,F$3,FALSE))="","",(VLOOKUP($A55,'Q3 Raw Data'!$A$9:$CZ$158,F$3,FALSE))),"")</f>
        <v>Yes</v>
      </c>
      <c r="G55" s="149" t="str">
        <f>IFERROR(IF((VLOOKUP($A55,'Q3 Raw Data'!$A$9:$CZ$158,G$3,FALSE))="","",(VLOOKUP($A55,'Q3 Raw Data'!$A$9:$CZ$158,G$3,FALSE))),"")</f>
        <v>Yes</v>
      </c>
      <c r="H55" s="150" t="str">
        <f>IFERROR(IF((VLOOKUP($A55,'Q3 Raw Data'!$A$9:$CZ$158,H$3,FALSE))="","",(VLOOKUP($A55,'Q3 Raw Data'!$A$9:$CZ$158,H$3,FALSE))),"")</f>
        <v/>
      </c>
      <c r="I55" s="149" t="str">
        <f>IFERROR(IF((VLOOKUP($A55,'Q3 Raw Data'!$A$9:$CZ$158,I$3,FALSE))="","",(VLOOKUP($A55,'Q3 Raw Data'!$A$9:$CZ$158,I$3,FALSE))),"")</f>
        <v/>
      </c>
      <c r="J55" s="149" t="str">
        <f>IFERROR(IF((VLOOKUP($A55,'Q3 Raw Data'!$A$9:$CZ$158,J$3,FALSE))="","",(VLOOKUP($A55,'Q3 Raw Data'!$A$9:$CZ$158,J$3,FALSE))),"")</f>
        <v/>
      </c>
      <c r="K55" s="149" t="str">
        <f>IFERROR(IF((VLOOKUP($A55,'Q3 Raw Data'!$A$9:$CZ$158,K$3,FALSE))="","",(VLOOKUP($A55,'Q3 Raw Data'!$A$9:$CZ$158,K$3,FALSE))),"")</f>
        <v/>
      </c>
      <c r="L55" s="149" t="str">
        <f>IFERROR(IF((VLOOKUP($A55,'Q3 Raw Data'!$A$9:$CZ$158,L$3,FALSE))="","",(VLOOKUP($A55,'Q3 Raw Data'!$A$9:$CZ$158,L$3,FALSE))),"")</f>
        <v/>
      </c>
      <c r="M55" s="149" t="str">
        <f>IFERROR(IF((VLOOKUP($A55,'Q3 Raw Data'!$A$9:$CZ$158,M$3,FALSE))="","",(VLOOKUP($A55,'Q3 Raw Data'!$A$9:$CZ$158,M$3,FALSE))),"")</f>
        <v/>
      </c>
      <c r="N55" s="149" t="str">
        <f>IFERROR(IF((VLOOKUP($A55,'Q3 Raw Data'!$A$9:$CZ$158,N$3,FALSE))="","",(VLOOKUP($A55,'Q3 Raw Data'!$A$9:$CZ$158,N$3,FALSE))),"")</f>
        <v>On track to meet target</v>
      </c>
      <c r="O55" s="149" t="str">
        <f>IFERROR(IF((VLOOKUP($A55,'Q3 Raw Data'!$A$9:$CZ$158,O$3,FALSE))="","",(VLOOKUP($A55,'Q3 Raw Data'!$A$9:$CZ$158,O$3,FALSE))),"")</f>
        <v>On track to meet target</v>
      </c>
      <c r="P55" s="149" t="str">
        <f>IFERROR(IF((VLOOKUP($A55,'Q3 Raw Data'!$A$9:$CZ$158,P$3,FALSE))="","",(VLOOKUP($A55,'Q3 Raw Data'!$A$9:$CZ$158,P$3,FALSE))),"")</f>
        <v>On track to meet target</v>
      </c>
      <c r="Q55" s="149" t="str">
        <f>IFERROR(IF((VLOOKUP($A55,'Q3 Raw Data'!$A$9:$CZ$158,Q$3,FALSE))="","",(VLOOKUP($A55,'Q3 Raw Data'!$A$9:$CZ$158,Q$3,FALSE))),"")</f>
        <v>On track to meet target</v>
      </c>
      <c r="R55" s="149"/>
      <c r="S55" s="149"/>
      <c r="T55" s="149"/>
      <c r="U55" s="149"/>
      <c r="V55" s="149"/>
      <c r="W55" s="149"/>
      <c r="X55" s="149"/>
      <c r="Y55" s="149"/>
      <c r="Z55" s="149"/>
      <c r="AA55" s="149"/>
      <c r="AB55" s="149"/>
      <c r="AC55" s="149"/>
    </row>
    <row r="56" spans="1:29">
      <c r="A56" t="s">
        <v>231</v>
      </c>
      <c r="B56" t="s">
        <v>232</v>
      </c>
      <c r="C56" s="149" t="str">
        <f>IFERROR(IF((VLOOKUP($A56,'Q3 Raw Data'!$A$9:$CZ$158,C$3,FALSE))="","",(VLOOKUP($A56,'Q3 Raw Data'!$A$9:$CZ$158,C$3,FALSE))),"")</f>
        <v>Yes</v>
      </c>
      <c r="D56" s="149" t="str">
        <f>IFERROR(IF((VLOOKUP($A56,'Q3 Raw Data'!$A$9:$CZ$158,D$3,FALSE))="","",(VLOOKUP($A56,'Q3 Raw Data'!$A$9:$CZ$158,D$3,FALSE))),"")</f>
        <v>Yes</v>
      </c>
      <c r="E56" s="149" t="str">
        <f>IFERROR(IF((VLOOKUP($A56,'Q3 Raw Data'!$A$9:$CZ$158,E$3,FALSE))="","",(VLOOKUP($A56,'Q3 Raw Data'!$A$9:$CZ$158,E$3,FALSE))),"")</f>
        <v>Yes</v>
      </c>
      <c r="F56" s="149" t="str">
        <f>IFERROR(IF((VLOOKUP($A56,'Q3 Raw Data'!$A$9:$CZ$158,F$3,FALSE))="","",(VLOOKUP($A56,'Q3 Raw Data'!$A$9:$CZ$158,F$3,FALSE))),"")</f>
        <v>Yes</v>
      </c>
      <c r="G56" s="149" t="str">
        <f>IFERROR(IF((VLOOKUP($A56,'Q3 Raw Data'!$A$9:$CZ$158,G$3,FALSE))="","",(VLOOKUP($A56,'Q3 Raw Data'!$A$9:$CZ$158,G$3,FALSE))),"")</f>
        <v>Yes</v>
      </c>
      <c r="H56" s="150" t="str">
        <f>IFERROR(IF((VLOOKUP($A56,'Q3 Raw Data'!$A$9:$CZ$158,H$3,FALSE))="","",(VLOOKUP($A56,'Q3 Raw Data'!$A$9:$CZ$158,H$3,FALSE))),"")</f>
        <v/>
      </c>
      <c r="I56" s="149" t="str">
        <f>IFERROR(IF((VLOOKUP($A56,'Q3 Raw Data'!$A$9:$CZ$158,I$3,FALSE))="","",(VLOOKUP($A56,'Q3 Raw Data'!$A$9:$CZ$158,I$3,FALSE))),"")</f>
        <v/>
      </c>
      <c r="J56" s="149" t="str">
        <f>IFERROR(IF((VLOOKUP($A56,'Q3 Raw Data'!$A$9:$CZ$158,J$3,FALSE))="","",(VLOOKUP($A56,'Q3 Raw Data'!$A$9:$CZ$158,J$3,FALSE))),"")</f>
        <v/>
      </c>
      <c r="K56" s="149" t="str">
        <f>IFERROR(IF((VLOOKUP($A56,'Q3 Raw Data'!$A$9:$CZ$158,K$3,FALSE))="","",(VLOOKUP($A56,'Q3 Raw Data'!$A$9:$CZ$158,K$3,FALSE))),"")</f>
        <v/>
      </c>
      <c r="L56" s="149" t="str">
        <f>IFERROR(IF((VLOOKUP($A56,'Q3 Raw Data'!$A$9:$CZ$158,L$3,FALSE))="","",(VLOOKUP($A56,'Q3 Raw Data'!$A$9:$CZ$158,L$3,FALSE))),"")</f>
        <v/>
      </c>
      <c r="M56" s="149" t="str">
        <f>IFERROR(IF((VLOOKUP($A56,'Q3 Raw Data'!$A$9:$CZ$158,M$3,FALSE))="","",(VLOOKUP($A56,'Q3 Raw Data'!$A$9:$CZ$158,M$3,FALSE))),"")</f>
        <v/>
      </c>
      <c r="N56" s="149" t="str">
        <f>IFERROR(IF((VLOOKUP($A56,'Q3 Raw Data'!$A$9:$CZ$158,N$3,FALSE))="","",(VLOOKUP($A56,'Q3 Raw Data'!$A$9:$CZ$158,N$3,FALSE))),"")</f>
        <v>Not on track to meet target</v>
      </c>
      <c r="O56" s="149" t="str">
        <f>IFERROR(IF((VLOOKUP($A56,'Q3 Raw Data'!$A$9:$CZ$158,O$3,FALSE))="","",(VLOOKUP($A56,'Q3 Raw Data'!$A$9:$CZ$158,O$3,FALSE))),"")</f>
        <v>On track to meet target</v>
      </c>
      <c r="P56" s="149" t="str">
        <f>IFERROR(IF((VLOOKUP($A56,'Q3 Raw Data'!$A$9:$CZ$158,P$3,FALSE))="","",(VLOOKUP($A56,'Q3 Raw Data'!$A$9:$CZ$158,P$3,FALSE))),"")</f>
        <v>On track to meet target</v>
      </c>
      <c r="Q56" s="149" t="str">
        <f>IFERROR(IF((VLOOKUP($A56,'Q3 Raw Data'!$A$9:$CZ$158,Q$3,FALSE))="","",(VLOOKUP($A56,'Q3 Raw Data'!$A$9:$CZ$158,Q$3,FALSE))),"")</f>
        <v>Not on track to meet target</v>
      </c>
      <c r="R56" s="149"/>
      <c r="S56" s="149"/>
      <c r="T56" s="149"/>
      <c r="U56" s="149"/>
      <c r="V56" s="149"/>
      <c r="W56" s="149"/>
      <c r="X56" s="149"/>
      <c r="Y56" s="149"/>
      <c r="Z56" s="149"/>
      <c r="AA56" s="149"/>
      <c r="AB56" s="149"/>
      <c r="AC56" s="149"/>
    </row>
    <row r="57" spans="1:29">
      <c r="A57" t="s">
        <v>233</v>
      </c>
      <c r="B57" t="s">
        <v>234</v>
      </c>
      <c r="C57" s="149" t="str">
        <f>IFERROR(IF((VLOOKUP($A57,'Q3 Raw Data'!$A$9:$CZ$158,C$3,FALSE))="","",(VLOOKUP($A57,'Q3 Raw Data'!$A$9:$CZ$158,C$3,FALSE))),"")</f>
        <v>Yes</v>
      </c>
      <c r="D57" s="149" t="str">
        <f>IFERROR(IF((VLOOKUP($A57,'Q3 Raw Data'!$A$9:$CZ$158,D$3,FALSE))="","",(VLOOKUP($A57,'Q3 Raw Data'!$A$9:$CZ$158,D$3,FALSE))),"")</f>
        <v>Yes</v>
      </c>
      <c r="E57" s="149" t="str">
        <f>IFERROR(IF((VLOOKUP($A57,'Q3 Raw Data'!$A$9:$CZ$158,E$3,FALSE))="","",(VLOOKUP($A57,'Q3 Raw Data'!$A$9:$CZ$158,E$3,FALSE))),"")</f>
        <v>Yes</v>
      </c>
      <c r="F57" s="149" t="str">
        <f>IFERROR(IF((VLOOKUP($A57,'Q3 Raw Data'!$A$9:$CZ$158,F$3,FALSE))="","",(VLOOKUP($A57,'Q3 Raw Data'!$A$9:$CZ$158,F$3,FALSE))),"")</f>
        <v>Yes</v>
      </c>
      <c r="G57" s="149" t="str">
        <f>IFERROR(IF((VLOOKUP($A57,'Q3 Raw Data'!$A$9:$CZ$158,G$3,FALSE))="","",(VLOOKUP($A57,'Q3 Raw Data'!$A$9:$CZ$158,G$3,FALSE))),"")</f>
        <v>Yes</v>
      </c>
      <c r="H57" s="150" t="str">
        <f>IFERROR(IF((VLOOKUP($A57,'Q3 Raw Data'!$A$9:$CZ$158,H$3,FALSE))="","",(VLOOKUP($A57,'Q3 Raw Data'!$A$9:$CZ$158,H$3,FALSE))),"")</f>
        <v/>
      </c>
      <c r="I57" s="149" t="str">
        <f>IFERROR(IF((VLOOKUP($A57,'Q3 Raw Data'!$A$9:$CZ$158,I$3,FALSE))="","",(VLOOKUP($A57,'Q3 Raw Data'!$A$9:$CZ$158,I$3,FALSE))),"")</f>
        <v/>
      </c>
      <c r="J57" s="149" t="str">
        <f>IFERROR(IF((VLOOKUP($A57,'Q3 Raw Data'!$A$9:$CZ$158,J$3,FALSE))="","",(VLOOKUP($A57,'Q3 Raw Data'!$A$9:$CZ$158,J$3,FALSE))),"")</f>
        <v/>
      </c>
      <c r="K57" s="149" t="str">
        <f>IFERROR(IF((VLOOKUP($A57,'Q3 Raw Data'!$A$9:$CZ$158,K$3,FALSE))="","",(VLOOKUP($A57,'Q3 Raw Data'!$A$9:$CZ$158,K$3,FALSE))),"")</f>
        <v/>
      </c>
      <c r="L57" s="149" t="str">
        <f>IFERROR(IF((VLOOKUP($A57,'Q3 Raw Data'!$A$9:$CZ$158,L$3,FALSE))="","",(VLOOKUP($A57,'Q3 Raw Data'!$A$9:$CZ$158,L$3,FALSE))),"")</f>
        <v/>
      </c>
      <c r="M57" s="149" t="str">
        <f>IFERROR(IF((VLOOKUP($A57,'Q3 Raw Data'!$A$9:$CZ$158,M$3,FALSE))="","",(VLOOKUP($A57,'Q3 Raw Data'!$A$9:$CZ$158,M$3,FALSE))),"")</f>
        <v/>
      </c>
      <c r="N57" s="149" t="str">
        <f>IFERROR(IF((VLOOKUP($A57,'Q3 Raw Data'!$A$9:$CZ$158,N$3,FALSE))="","",(VLOOKUP($A57,'Q3 Raw Data'!$A$9:$CZ$158,N$3,FALSE))),"")</f>
        <v>Not on track to meet target</v>
      </c>
      <c r="O57" s="149" t="str">
        <f>IFERROR(IF((VLOOKUP($A57,'Q3 Raw Data'!$A$9:$CZ$158,O$3,FALSE))="","",(VLOOKUP($A57,'Q3 Raw Data'!$A$9:$CZ$158,O$3,FALSE))),"")</f>
        <v>On track to meet target</v>
      </c>
      <c r="P57" s="149" t="str">
        <f>IFERROR(IF((VLOOKUP($A57,'Q3 Raw Data'!$A$9:$CZ$158,P$3,FALSE))="","",(VLOOKUP($A57,'Q3 Raw Data'!$A$9:$CZ$158,P$3,FALSE))),"")</f>
        <v>Data not available to assess progress</v>
      </c>
      <c r="Q57" s="149" t="str">
        <f>IFERROR(IF((VLOOKUP($A57,'Q3 Raw Data'!$A$9:$CZ$158,Q$3,FALSE))="","",(VLOOKUP($A57,'Q3 Raw Data'!$A$9:$CZ$158,Q$3,FALSE))),"")</f>
        <v>Not on track to meet target</v>
      </c>
      <c r="R57" s="149"/>
      <c r="S57" s="149"/>
      <c r="T57" s="149"/>
      <c r="U57" s="149"/>
      <c r="V57" s="149"/>
      <c r="W57" s="149"/>
      <c r="X57" s="149"/>
      <c r="Y57" s="149"/>
      <c r="Z57" s="149"/>
      <c r="AA57" s="149"/>
      <c r="AB57" s="149"/>
      <c r="AC57" s="149"/>
    </row>
    <row r="58" spans="1:29">
      <c r="A58" t="s">
        <v>235</v>
      </c>
      <c r="B58" t="s">
        <v>236</v>
      </c>
      <c r="C58" s="149" t="str">
        <f>IFERROR(IF((VLOOKUP($A58,'Q3 Raw Data'!$A$9:$CZ$158,C$3,FALSE))="","",(VLOOKUP($A58,'Q3 Raw Data'!$A$9:$CZ$158,C$3,FALSE))),"")</f>
        <v>Yes</v>
      </c>
      <c r="D58" s="149" t="str">
        <f>IFERROR(IF((VLOOKUP($A58,'Q3 Raw Data'!$A$9:$CZ$158,D$3,FALSE))="","",(VLOOKUP($A58,'Q3 Raw Data'!$A$9:$CZ$158,D$3,FALSE))),"")</f>
        <v>Yes</v>
      </c>
      <c r="E58" s="149" t="str">
        <f>IFERROR(IF((VLOOKUP($A58,'Q3 Raw Data'!$A$9:$CZ$158,E$3,FALSE))="","",(VLOOKUP($A58,'Q3 Raw Data'!$A$9:$CZ$158,E$3,FALSE))),"")</f>
        <v>Yes</v>
      </c>
      <c r="F58" s="149" t="str">
        <f>IFERROR(IF((VLOOKUP($A58,'Q3 Raw Data'!$A$9:$CZ$158,F$3,FALSE))="","",(VLOOKUP($A58,'Q3 Raw Data'!$A$9:$CZ$158,F$3,FALSE))),"")</f>
        <v>Yes</v>
      </c>
      <c r="G58" s="149" t="str">
        <f>IFERROR(IF((VLOOKUP($A58,'Q3 Raw Data'!$A$9:$CZ$158,G$3,FALSE))="","",(VLOOKUP($A58,'Q3 Raw Data'!$A$9:$CZ$158,G$3,FALSE))),"")</f>
        <v>Yes</v>
      </c>
      <c r="H58" s="150" t="str">
        <f>IFERROR(IF((VLOOKUP($A58,'Q3 Raw Data'!$A$9:$CZ$158,H$3,FALSE))="","",(VLOOKUP($A58,'Q3 Raw Data'!$A$9:$CZ$158,H$3,FALSE))),"")</f>
        <v/>
      </c>
      <c r="I58" s="149" t="str">
        <f>IFERROR(IF((VLOOKUP($A58,'Q3 Raw Data'!$A$9:$CZ$158,I$3,FALSE))="","",(VLOOKUP($A58,'Q3 Raw Data'!$A$9:$CZ$158,I$3,FALSE))),"")</f>
        <v/>
      </c>
      <c r="J58" s="149" t="str">
        <f>IFERROR(IF((VLOOKUP($A58,'Q3 Raw Data'!$A$9:$CZ$158,J$3,FALSE))="","",(VLOOKUP($A58,'Q3 Raw Data'!$A$9:$CZ$158,J$3,FALSE))),"")</f>
        <v/>
      </c>
      <c r="K58" s="149" t="str">
        <f>IFERROR(IF((VLOOKUP($A58,'Q3 Raw Data'!$A$9:$CZ$158,K$3,FALSE))="","",(VLOOKUP($A58,'Q3 Raw Data'!$A$9:$CZ$158,K$3,FALSE))),"")</f>
        <v/>
      </c>
      <c r="L58" s="149" t="str">
        <f>IFERROR(IF((VLOOKUP($A58,'Q3 Raw Data'!$A$9:$CZ$158,L$3,FALSE))="","",(VLOOKUP($A58,'Q3 Raw Data'!$A$9:$CZ$158,L$3,FALSE))),"")</f>
        <v/>
      </c>
      <c r="M58" s="149" t="str">
        <f>IFERROR(IF((VLOOKUP($A58,'Q3 Raw Data'!$A$9:$CZ$158,M$3,FALSE))="","",(VLOOKUP($A58,'Q3 Raw Data'!$A$9:$CZ$158,M$3,FALSE))),"")</f>
        <v/>
      </c>
      <c r="N58" s="149" t="str">
        <f>IFERROR(IF((VLOOKUP($A58,'Q3 Raw Data'!$A$9:$CZ$158,N$3,FALSE))="","",(VLOOKUP($A58,'Q3 Raw Data'!$A$9:$CZ$158,N$3,FALSE))),"")</f>
        <v>On track to meet target</v>
      </c>
      <c r="O58" s="149" t="str">
        <f>IFERROR(IF((VLOOKUP($A58,'Q3 Raw Data'!$A$9:$CZ$158,O$3,FALSE))="","",(VLOOKUP($A58,'Q3 Raw Data'!$A$9:$CZ$158,O$3,FALSE))),"")</f>
        <v>On track to meet target</v>
      </c>
      <c r="P58" s="149" t="str">
        <f>IFERROR(IF((VLOOKUP($A58,'Q3 Raw Data'!$A$9:$CZ$158,P$3,FALSE))="","",(VLOOKUP($A58,'Q3 Raw Data'!$A$9:$CZ$158,P$3,FALSE))),"")</f>
        <v>Data not available to assess progress</v>
      </c>
      <c r="Q58" s="149" t="str">
        <f>IFERROR(IF((VLOOKUP($A58,'Q3 Raw Data'!$A$9:$CZ$158,Q$3,FALSE))="","",(VLOOKUP($A58,'Q3 Raw Data'!$A$9:$CZ$158,Q$3,FALSE))),"")</f>
        <v>Not on track to meet target</v>
      </c>
      <c r="R58" s="149"/>
      <c r="S58" s="149"/>
      <c r="T58" s="149"/>
      <c r="U58" s="149"/>
      <c r="V58" s="149"/>
      <c r="W58" s="149"/>
      <c r="X58" s="149"/>
      <c r="Y58" s="149"/>
      <c r="Z58" s="149"/>
      <c r="AA58" s="149"/>
      <c r="AB58" s="149"/>
      <c r="AC58" s="149"/>
    </row>
    <row r="59" spans="1:29">
      <c r="A59" t="s">
        <v>237</v>
      </c>
      <c r="B59" t="s">
        <v>238</v>
      </c>
      <c r="C59" s="149" t="str">
        <f>IFERROR(IF((VLOOKUP($A59,'Q3 Raw Data'!$A$9:$CZ$158,C$3,FALSE))="","",(VLOOKUP($A59,'Q3 Raw Data'!$A$9:$CZ$158,C$3,FALSE))),"")</f>
        <v>Yes</v>
      </c>
      <c r="D59" s="149" t="str">
        <f>IFERROR(IF((VLOOKUP($A59,'Q3 Raw Data'!$A$9:$CZ$158,D$3,FALSE))="","",(VLOOKUP($A59,'Q3 Raw Data'!$A$9:$CZ$158,D$3,FALSE))),"")</f>
        <v>Yes</v>
      </c>
      <c r="E59" s="149" t="str">
        <f>IFERROR(IF((VLOOKUP($A59,'Q3 Raw Data'!$A$9:$CZ$158,E$3,FALSE))="","",(VLOOKUP($A59,'Q3 Raw Data'!$A$9:$CZ$158,E$3,FALSE))),"")</f>
        <v>Yes</v>
      </c>
      <c r="F59" s="149" t="str">
        <f>IFERROR(IF((VLOOKUP($A59,'Q3 Raw Data'!$A$9:$CZ$158,F$3,FALSE))="","",(VLOOKUP($A59,'Q3 Raw Data'!$A$9:$CZ$158,F$3,FALSE))),"")</f>
        <v>Yes</v>
      </c>
      <c r="G59" s="149" t="str">
        <f>IFERROR(IF((VLOOKUP($A59,'Q3 Raw Data'!$A$9:$CZ$158,G$3,FALSE))="","",(VLOOKUP($A59,'Q3 Raw Data'!$A$9:$CZ$158,G$3,FALSE))),"")</f>
        <v>Yes</v>
      </c>
      <c r="H59" s="150" t="str">
        <f>IFERROR(IF((VLOOKUP($A59,'Q3 Raw Data'!$A$9:$CZ$158,H$3,FALSE))="","",(VLOOKUP($A59,'Q3 Raw Data'!$A$9:$CZ$158,H$3,FALSE))),"")</f>
        <v/>
      </c>
      <c r="I59" s="149" t="str">
        <f>IFERROR(IF((VLOOKUP($A59,'Q3 Raw Data'!$A$9:$CZ$158,I$3,FALSE))="","",(VLOOKUP($A59,'Q3 Raw Data'!$A$9:$CZ$158,I$3,FALSE))),"")</f>
        <v/>
      </c>
      <c r="J59" s="149" t="str">
        <f>IFERROR(IF((VLOOKUP($A59,'Q3 Raw Data'!$A$9:$CZ$158,J$3,FALSE))="","",(VLOOKUP($A59,'Q3 Raw Data'!$A$9:$CZ$158,J$3,FALSE))),"")</f>
        <v/>
      </c>
      <c r="K59" s="149" t="str">
        <f>IFERROR(IF((VLOOKUP($A59,'Q3 Raw Data'!$A$9:$CZ$158,K$3,FALSE))="","",(VLOOKUP($A59,'Q3 Raw Data'!$A$9:$CZ$158,K$3,FALSE))),"")</f>
        <v/>
      </c>
      <c r="L59" s="149" t="str">
        <f>IFERROR(IF((VLOOKUP($A59,'Q3 Raw Data'!$A$9:$CZ$158,L$3,FALSE))="","",(VLOOKUP($A59,'Q3 Raw Data'!$A$9:$CZ$158,L$3,FALSE))),"")</f>
        <v/>
      </c>
      <c r="M59" s="149" t="str">
        <f>IFERROR(IF((VLOOKUP($A59,'Q3 Raw Data'!$A$9:$CZ$158,M$3,FALSE))="","",(VLOOKUP($A59,'Q3 Raw Data'!$A$9:$CZ$158,M$3,FALSE))),"")</f>
        <v/>
      </c>
      <c r="N59" s="149" t="str">
        <f>IFERROR(IF((VLOOKUP($A59,'Q3 Raw Data'!$A$9:$CZ$158,N$3,FALSE))="","",(VLOOKUP($A59,'Q3 Raw Data'!$A$9:$CZ$158,N$3,FALSE))),"")</f>
        <v>Not on track to meet target</v>
      </c>
      <c r="O59" s="149" t="str">
        <f>IFERROR(IF((VLOOKUP($A59,'Q3 Raw Data'!$A$9:$CZ$158,O$3,FALSE))="","",(VLOOKUP($A59,'Q3 Raw Data'!$A$9:$CZ$158,O$3,FALSE))),"")</f>
        <v>On track to meet target</v>
      </c>
      <c r="P59" s="149" t="str">
        <f>IFERROR(IF((VLOOKUP($A59,'Q3 Raw Data'!$A$9:$CZ$158,P$3,FALSE))="","",(VLOOKUP($A59,'Q3 Raw Data'!$A$9:$CZ$158,P$3,FALSE))),"")</f>
        <v>On track to meet target</v>
      </c>
      <c r="Q59" s="149" t="str">
        <f>IFERROR(IF((VLOOKUP($A59,'Q3 Raw Data'!$A$9:$CZ$158,Q$3,FALSE))="","",(VLOOKUP($A59,'Q3 Raw Data'!$A$9:$CZ$158,Q$3,FALSE))),"")</f>
        <v>On track to meet target</v>
      </c>
      <c r="R59" s="149"/>
      <c r="S59" s="149"/>
      <c r="T59" s="149"/>
      <c r="U59" s="149"/>
      <c r="V59" s="149"/>
      <c r="W59" s="149"/>
      <c r="X59" s="149"/>
      <c r="Y59" s="149"/>
      <c r="Z59" s="149"/>
      <c r="AA59" s="149"/>
      <c r="AB59" s="149"/>
      <c r="AC59" s="149"/>
    </row>
    <row r="60" spans="1:29">
      <c r="A60" t="s">
        <v>239</v>
      </c>
      <c r="B60" t="s">
        <v>240</v>
      </c>
      <c r="C60" s="149" t="str">
        <f>IFERROR(IF((VLOOKUP($A60,'Q3 Raw Data'!$A$9:$CZ$158,C$3,FALSE))="","",(VLOOKUP($A60,'Q3 Raw Data'!$A$9:$CZ$158,C$3,FALSE))),"")</f>
        <v>Yes</v>
      </c>
      <c r="D60" s="149" t="str">
        <f>IFERROR(IF((VLOOKUP($A60,'Q3 Raw Data'!$A$9:$CZ$158,D$3,FALSE))="","",(VLOOKUP($A60,'Q3 Raw Data'!$A$9:$CZ$158,D$3,FALSE))),"")</f>
        <v>Yes</v>
      </c>
      <c r="E60" s="149" t="str">
        <f>IFERROR(IF((VLOOKUP($A60,'Q3 Raw Data'!$A$9:$CZ$158,E$3,FALSE))="","",(VLOOKUP($A60,'Q3 Raw Data'!$A$9:$CZ$158,E$3,FALSE))),"")</f>
        <v>Yes</v>
      </c>
      <c r="F60" s="149" t="str">
        <f>IFERROR(IF((VLOOKUP($A60,'Q3 Raw Data'!$A$9:$CZ$158,F$3,FALSE))="","",(VLOOKUP($A60,'Q3 Raw Data'!$A$9:$CZ$158,F$3,FALSE))),"")</f>
        <v>Yes</v>
      </c>
      <c r="G60" s="149" t="str">
        <f>IFERROR(IF((VLOOKUP($A60,'Q3 Raw Data'!$A$9:$CZ$158,G$3,FALSE))="","",(VLOOKUP($A60,'Q3 Raw Data'!$A$9:$CZ$158,G$3,FALSE))),"")</f>
        <v>No</v>
      </c>
      <c r="H60" s="150">
        <f>IFERROR(IF((VLOOKUP($A60,'Q3 Raw Data'!$A$9:$CZ$158,H$3,FALSE))="","",(VLOOKUP($A60,'Q3 Raw Data'!$A$9:$CZ$158,H$3,FALSE))),"")</f>
        <v>43190</v>
      </c>
      <c r="I60" s="149" t="str">
        <f>IFERROR(IF((VLOOKUP($A60,'Q3 Raw Data'!$A$9:$CZ$158,I$3,FALSE))="","",(VLOOKUP($A60,'Q3 Raw Data'!$A$9:$CZ$158,I$3,FALSE))),"")</f>
        <v/>
      </c>
      <c r="J60" s="149" t="str">
        <f>IFERROR(IF((VLOOKUP($A60,'Q3 Raw Data'!$A$9:$CZ$158,J$3,FALSE))="","",(VLOOKUP($A60,'Q3 Raw Data'!$A$9:$CZ$158,J$3,FALSE))),"")</f>
        <v/>
      </c>
      <c r="K60" s="149" t="str">
        <f>IFERROR(IF((VLOOKUP($A60,'Q3 Raw Data'!$A$9:$CZ$158,K$3,FALSE))="","",(VLOOKUP($A60,'Q3 Raw Data'!$A$9:$CZ$158,K$3,FALSE))),"")</f>
        <v/>
      </c>
      <c r="L60" s="149" t="str">
        <f>IFERROR(IF((VLOOKUP($A60,'Q3 Raw Data'!$A$9:$CZ$158,L$3,FALSE))="","",(VLOOKUP($A60,'Q3 Raw Data'!$A$9:$CZ$158,L$3,FALSE))),"")</f>
        <v/>
      </c>
      <c r="M60" s="149" t="str">
        <f>IFERROR(IF((VLOOKUP($A60,'Q3 Raw Data'!$A$9:$CZ$158,M$3,FALSE))="","",(VLOOKUP($A60,'Q3 Raw Data'!$A$9:$CZ$158,M$3,FALSE))),"")</f>
        <v/>
      </c>
      <c r="N60" s="149" t="str">
        <f>IFERROR(IF((VLOOKUP($A60,'Q3 Raw Data'!$A$9:$CZ$158,N$3,FALSE))="","",(VLOOKUP($A60,'Q3 Raw Data'!$A$9:$CZ$158,N$3,FALSE))),"")</f>
        <v>Data not available to assess progress</v>
      </c>
      <c r="O60" s="149" t="str">
        <f>IFERROR(IF((VLOOKUP($A60,'Q3 Raw Data'!$A$9:$CZ$158,O$3,FALSE))="","",(VLOOKUP($A60,'Q3 Raw Data'!$A$9:$CZ$158,O$3,FALSE))),"")</f>
        <v>On track to meet target</v>
      </c>
      <c r="P60" s="149" t="str">
        <f>IFERROR(IF((VLOOKUP($A60,'Q3 Raw Data'!$A$9:$CZ$158,P$3,FALSE))="","",(VLOOKUP($A60,'Q3 Raw Data'!$A$9:$CZ$158,P$3,FALSE))),"")</f>
        <v>Data not available to assess progress</v>
      </c>
      <c r="Q60" s="149" t="str">
        <f>IFERROR(IF((VLOOKUP($A60,'Q3 Raw Data'!$A$9:$CZ$158,Q$3,FALSE))="","",(VLOOKUP($A60,'Q3 Raw Data'!$A$9:$CZ$158,Q$3,FALSE))),"")</f>
        <v>On track to meet target</v>
      </c>
      <c r="R60" s="149"/>
      <c r="S60" s="149"/>
      <c r="T60" s="149"/>
      <c r="U60" s="149"/>
      <c r="V60" s="149"/>
      <c r="W60" s="149"/>
      <c r="X60" s="149"/>
      <c r="Y60" s="149"/>
      <c r="Z60" s="149"/>
      <c r="AA60" s="149"/>
      <c r="AB60" s="149"/>
      <c r="AC60" s="149"/>
    </row>
    <row r="61" spans="1:29">
      <c r="A61" t="s">
        <v>241</v>
      </c>
      <c r="B61" t="s">
        <v>242</v>
      </c>
      <c r="C61" s="149" t="str">
        <f>IFERROR(IF((VLOOKUP($A61,'Q3 Raw Data'!$A$9:$CZ$158,C$3,FALSE))="","",(VLOOKUP($A61,'Q3 Raw Data'!$A$9:$CZ$158,C$3,FALSE))),"")</f>
        <v>Yes</v>
      </c>
      <c r="D61" s="149" t="str">
        <f>IFERROR(IF((VLOOKUP($A61,'Q3 Raw Data'!$A$9:$CZ$158,D$3,FALSE))="","",(VLOOKUP($A61,'Q3 Raw Data'!$A$9:$CZ$158,D$3,FALSE))),"")</f>
        <v>Yes</v>
      </c>
      <c r="E61" s="149" t="str">
        <f>IFERROR(IF((VLOOKUP($A61,'Q3 Raw Data'!$A$9:$CZ$158,E$3,FALSE))="","",(VLOOKUP($A61,'Q3 Raw Data'!$A$9:$CZ$158,E$3,FALSE))),"")</f>
        <v>Yes</v>
      </c>
      <c r="F61" s="149" t="str">
        <f>IFERROR(IF((VLOOKUP($A61,'Q3 Raw Data'!$A$9:$CZ$158,F$3,FALSE))="","",(VLOOKUP($A61,'Q3 Raw Data'!$A$9:$CZ$158,F$3,FALSE))),"")</f>
        <v>Yes</v>
      </c>
      <c r="G61" s="149" t="str">
        <f>IFERROR(IF((VLOOKUP($A61,'Q3 Raw Data'!$A$9:$CZ$158,G$3,FALSE))="","",(VLOOKUP($A61,'Q3 Raw Data'!$A$9:$CZ$158,G$3,FALSE))),"")</f>
        <v>No</v>
      </c>
      <c r="H61" s="150">
        <f>IFERROR(IF((VLOOKUP($A61,'Q3 Raw Data'!$A$9:$CZ$158,H$3,FALSE))="","",(VLOOKUP($A61,'Q3 Raw Data'!$A$9:$CZ$158,H$3,FALSE))),"")</f>
        <v>43131</v>
      </c>
      <c r="I61" s="149" t="str">
        <f>IFERROR(IF((VLOOKUP($A61,'Q3 Raw Data'!$A$9:$CZ$158,I$3,FALSE))="","",(VLOOKUP($A61,'Q3 Raw Data'!$A$9:$CZ$158,I$3,FALSE))),"")</f>
        <v/>
      </c>
      <c r="J61" s="149" t="str">
        <f>IFERROR(IF((VLOOKUP($A61,'Q3 Raw Data'!$A$9:$CZ$158,J$3,FALSE))="","",(VLOOKUP($A61,'Q3 Raw Data'!$A$9:$CZ$158,J$3,FALSE))),"")</f>
        <v/>
      </c>
      <c r="K61" s="149" t="str">
        <f>IFERROR(IF((VLOOKUP($A61,'Q3 Raw Data'!$A$9:$CZ$158,K$3,FALSE))="","",(VLOOKUP($A61,'Q3 Raw Data'!$A$9:$CZ$158,K$3,FALSE))),"")</f>
        <v/>
      </c>
      <c r="L61" s="149" t="str">
        <f>IFERROR(IF((VLOOKUP($A61,'Q3 Raw Data'!$A$9:$CZ$158,L$3,FALSE))="","",(VLOOKUP($A61,'Q3 Raw Data'!$A$9:$CZ$158,L$3,FALSE))),"")</f>
        <v/>
      </c>
      <c r="M61" s="149" t="str">
        <f>IFERROR(IF((VLOOKUP($A61,'Q3 Raw Data'!$A$9:$CZ$158,M$3,FALSE))="","",(VLOOKUP($A61,'Q3 Raw Data'!$A$9:$CZ$158,M$3,FALSE))),"")</f>
        <v/>
      </c>
      <c r="N61" s="149" t="str">
        <f>IFERROR(IF((VLOOKUP($A61,'Q3 Raw Data'!$A$9:$CZ$158,N$3,FALSE))="","",(VLOOKUP($A61,'Q3 Raw Data'!$A$9:$CZ$158,N$3,FALSE))),"")</f>
        <v>On track to meet target</v>
      </c>
      <c r="O61" s="149" t="str">
        <f>IFERROR(IF((VLOOKUP($A61,'Q3 Raw Data'!$A$9:$CZ$158,O$3,FALSE))="","",(VLOOKUP($A61,'Q3 Raw Data'!$A$9:$CZ$158,O$3,FALSE))),"")</f>
        <v>On track to meet target</v>
      </c>
      <c r="P61" s="149" t="str">
        <f>IFERROR(IF((VLOOKUP($A61,'Q3 Raw Data'!$A$9:$CZ$158,P$3,FALSE))="","",(VLOOKUP($A61,'Q3 Raw Data'!$A$9:$CZ$158,P$3,FALSE))),"")</f>
        <v>Not on track to meet target</v>
      </c>
      <c r="Q61" s="149" t="str">
        <f>IFERROR(IF((VLOOKUP($A61,'Q3 Raw Data'!$A$9:$CZ$158,Q$3,FALSE))="","",(VLOOKUP($A61,'Q3 Raw Data'!$A$9:$CZ$158,Q$3,FALSE))),"")</f>
        <v>Not on track to meet target</v>
      </c>
      <c r="R61" s="149"/>
      <c r="S61" s="149"/>
      <c r="T61" s="149"/>
      <c r="U61" s="149"/>
      <c r="V61" s="149"/>
      <c r="W61" s="149"/>
      <c r="X61" s="149"/>
      <c r="Y61" s="149"/>
      <c r="Z61" s="149"/>
      <c r="AA61" s="149"/>
      <c r="AB61" s="149"/>
      <c r="AC61" s="149"/>
    </row>
    <row r="62" spans="1:29">
      <c r="A62" t="s">
        <v>243</v>
      </c>
      <c r="B62" t="s">
        <v>244</v>
      </c>
      <c r="C62" s="149" t="str">
        <f>IFERROR(IF((VLOOKUP($A62,'Q3 Raw Data'!$A$9:$CZ$158,C$3,FALSE))="","",(VLOOKUP($A62,'Q3 Raw Data'!$A$9:$CZ$158,C$3,FALSE))),"")</f>
        <v>Yes</v>
      </c>
      <c r="D62" s="149" t="str">
        <f>IFERROR(IF((VLOOKUP($A62,'Q3 Raw Data'!$A$9:$CZ$158,D$3,FALSE))="","",(VLOOKUP($A62,'Q3 Raw Data'!$A$9:$CZ$158,D$3,FALSE))),"")</f>
        <v>Yes</v>
      </c>
      <c r="E62" s="149" t="str">
        <f>IFERROR(IF((VLOOKUP($A62,'Q3 Raw Data'!$A$9:$CZ$158,E$3,FALSE))="","",(VLOOKUP($A62,'Q3 Raw Data'!$A$9:$CZ$158,E$3,FALSE))),"")</f>
        <v>Yes</v>
      </c>
      <c r="F62" s="149" t="str">
        <f>IFERROR(IF((VLOOKUP($A62,'Q3 Raw Data'!$A$9:$CZ$158,F$3,FALSE))="","",(VLOOKUP($A62,'Q3 Raw Data'!$A$9:$CZ$158,F$3,FALSE))),"")</f>
        <v>Yes</v>
      </c>
      <c r="G62" s="149" t="str">
        <f>IFERROR(IF((VLOOKUP($A62,'Q3 Raw Data'!$A$9:$CZ$158,G$3,FALSE))="","",(VLOOKUP($A62,'Q3 Raw Data'!$A$9:$CZ$158,G$3,FALSE))),"")</f>
        <v>Yes</v>
      </c>
      <c r="H62" s="150" t="str">
        <f>IFERROR(IF((VLOOKUP($A62,'Q3 Raw Data'!$A$9:$CZ$158,H$3,FALSE))="","",(VLOOKUP($A62,'Q3 Raw Data'!$A$9:$CZ$158,H$3,FALSE))),"")</f>
        <v/>
      </c>
      <c r="I62" s="149" t="str">
        <f>IFERROR(IF((VLOOKUP($A62,'Q3 Raw Data'!$A$9:$CZ$158,I$3,FALSE))="","",(VLOOKUP($A62,'Q3 Raw Data'!$A$9:$CZ$158,I$3,FALSE))),"")</f>
        <v/>
      </c>
      <c r="J62" s="149" t="str">
        <f>IFERROR(IF((VLOOKUP($A62,'Q3 Raw Data'!$A$9:$CZ$158,J$3,FALSE))="","",(VLOOKUP($A62,'Q3 Raw Data'!$A$9:$CZ$158,J$3,FALSE))),"")</f>
        <v/>
      </c>
      <c r="K62" s="149" t="str">
        <f>IFERROR(IF((VLOOKUP($A62,'Q3 Raw Data'!$A$9:$CZ$158,K$3,FALSE))="","",(VLOOKUP($A62,'Q3 Raw Data'!$A$9:$CZ$158,K$3,FALSE))),"")</f>
        <v/>
      </c>
      <c r="L62" s="149" t="str">
        <f>IFERROR(IF((VLOOKUP($A62,'Q3 Raw Data'!$A$9:$CZ$158,L$3,FALSE))="","",(VLOOKUP($A62,'Q3 Raw Data'!$A$9:$CZ$158,L$3,FALSE))),"")</f>
        <v/>
      </c>
      <c r="M62" s="149" t="str">
        <f>IFERROR(IF((VLOOKUP($A62,'Q3 Raw Data'!$A$9:$CZ$158,M$3,FALSE))="","",(VLOOKUP($A62,'Q3 Raw Data'!$A$9:$CZ$158,M$3,FALSE))),"")</f>
        <v/>
      </c>
      <c r="N62" s="149" t="str">
        <f>IFERROR(IF((VLOOKUP($A62,'Q3 Raw Data'!$A$9:$CZ$158,N$3,FALSE))="","",(VLOOKUP($A62,'Q3 Raw Data'!$A$9:$CZ$158,N$3,FALSE))),"")</f>
        <v>Not on track to meet target</v>
      </c>
      <c r="O62" s="149" t="str">
        <f>IFERROR(IF((VLOOKUP($A62,'Q3 Raw Data'!$A$9:$CZ$158,O$3,FALSE))="","",(VLOOKUP($A62,'Q3 Raw Data'!$A$9:$CZ$158,O$3,FALSE))),"")</f>
        <v>On track to meet target</v>
      </c>
      <c r="P62" s="149" t="str">
        <f>IFERROR(IF((VLOOKUP($A62,'Q3 Raw Data'!$A$9:$CZ$158,P$3,FALSE))="","",(VLOOKUP($A62,'Q3 Raw Data'!$A$9:$CZ$158,P$3,FALSE))),"")</f>
        <v>Not on track to meet target</v>
      </c>
      <c r="Q62" s="149" t="str">
        <f>IFERROR(IF((VLOOKUP($A62,'Q3 Raw Data'!$A$9:$CZ$158,Q$3,FALSE))="","",(VLOOKUP($A62,'Q3 Raw Data'!$A$9:$CZ$158,Q$3,FALSE))),"")</f>
        <v>Not on track to meet target</v>
      </c>
      <c r="R62" s="149"/>
      <c r="S62" s="149"/>
      <c r="T62" s="149"/>
      <c r="U62" s="149"/>
      <c r="V62" s="149"/>
      <c r="W62" s="149"/>
      <c r="X62" s="149"/>
      <c r="Y62" s="149"/>
      <c r="Z62" s="149"/>
      <c r="AA62" s="149"/>
      <c r="AB62" s="149"/>
      <c r="AC62" s="149"/>
    </row>
    <row r="63" spans="1:29">
      <c r="A63" t="s">
        <v>247</v>
      </c>
      <c r="B63" t="s">
        <v>248</v>
      </c>
      <c r="C63" s="149" t="str">
        <f>IFERROR(IF((VLOOKUP($A63,'Q3 Raw Data'!$A$9:$CZ$158,C$3,FALSE))="","",(VLOOKUP($A63,'Q3 Raw Data'!$A$9:$CZ$158,C$3,FALSE))),"")</f>
        <v>Yes</v>
      </c>
      <c r="D63" s="149" t="str">
        <f>IFERROR(IF((VLOOKUP($A63,'Q3 Raw Data'!$A$9:$CZ$158,D$3,FALSE))="","",(VLOOKUP($A63,'Q3 Raw Data'!$A$9:$CZ$158,D$3,FALSE))),"")</f>
        <v>Yes</v>
      </c>
      <c r="E63" s="149" t="str">
        <f>IFERROR(IF((VLOOKUP($A63,'Q3 Raw Data'!$A$9:$CZ$158,E$3,FALSE))="","",(VLOOKUP($A63,'Q3 Raw Data'!$A$9:$CZ$158,E$3,FALSE))),"")</f>
        <v>Yes</v>
      </c>
      <c r="F63" s="149" t="str">
        <f>IFERROR(IF((VLOOKUP($A63,'Q3 Raw Data'!$A$9:$CZ$158,F$3,FALSE))="","",(VLOOKUP($A63,'Q3 Raw Data'!$A$9:$CZ$158,F$3,FALSE))),"")</f>
        <v>Yes</v>
      </c>
      <c r="G63" s="149" t="str">
        <f>IFERROR(IF((VLOOKUP($A63,'Q3 Raw Data'!$A$9:$CZ$158,G$3,FALSE))="","",(VLOOKUP($A63,'Q3 Raw Data'!$A$9:$CZ$158,G$3,FALSE))),"")</f>
        <v>Yes</v>
      </c>
      <c r="H63" s="150" t="str">
        <f>IFERROR(IF((VLOOKUP($A63,'Q3 Raw Data'!$A$9:$CZ$158,H$3,FALSE))="","",(VLOOKUP($A63,'Q3 Raw Data'!$A$9:$CZ$158,H$3,FALSE))),"")</f>
        <v/>
      </c>
      <c r="I63" s="149" t="str">
        <f>IFERROR(IF((VLOOKUP($A63,'Q3 Raw Data'!$A$9:$CZ$158,I$3,FALSE))="","",(VLOOKUP($A63,'Q3 Raw Data'!$A$9:$CZ$158,I$3,FALSE))),"")</f>
        <v/>
      </c>
      <c r="J63" s="149" t="str">
        <f>IFERROR(IF((VLOOKUP($A63,'Q3 Raw Data'!$A$9:$CZ$158,J$3,FALSE))="","",(VLOOKUP($A63,'Q3 Raw Data'!$A$9:$CZ$158,J$3,FALSE))),"")</f>
        <v/>
      </c>
      <c r="K63" s="149" t="str">
        <f>IFERROR(IF((VLOOKUP($A63,'Q3 Raw Data'!$A$9:$CZ$158,K$3,FALSE))="","",(VLOOKUP($A63,'Q3 Raw Data'!$A$9:$CZ$158,K$3,FALSE))),"")</f>
        <v/>
      </c>
      <c r="L63" s="149" t="str">
        <f>IFERROR(IF((VLOOKUP($A63,'Q3 Raw Data'!$A$9:$CZ$158,L$3,FALSE))="","",(VLOOKUP($A63,'Q3 Raw Data'!$A$9:$CZ$158,L$3,FALSE))),"")</f>
        <v/>
      </c>
      <c r="M63" s="149" t="str">
        <f>IFERROR(IF((VLOOKUP($A63,'Q3 Raw Data'!$A$9:$CZ$158,M$3,FALSE))="","",(VLOOKUP($A63,'Q3 Raw Data'!$A$9:$CZ$158,M$3,FALSE))),"")</f>
        <v/>
      </c>
      <c r="N63" s="149" t="str">
        <f>IFERROR(IF((VLOOKUP($A63,'Q3 Raw Data'!$A$9:$CZ$158,N$3,FALSE))="","",(VLOOKUP($A63,'Q3 Raw Data'!$A$9:$CZ$158,N$3,FALSE))),"")</f>
        <v>Not on track to meet target</v>
      </c>
      <c r="O63" s="149" t="str">
        <f>IFERROR(IF((VLOOKUP($A63,'Q3 Raw Data'!$A$9:$CZ$158,O$3,FALSE))="","",(VLOOKUP($A63,'Q3 Raw Data'!$A$9:$CZ$158,O$3,FALSE))),"")</f>
        <v>Not on track to meet target</v>
      </c>
      <c r="P63" s="149" t="str">
        <f>IFERROR(IF((VLOOKUP($A63,'Q3 Raw Data'!$A$9:$CZ$158,P$3,FALSE))="","",(VLOOKUP($A63,'Q3 Raw Data'!$A$9:$CZ$158,P$3,FALSE))),"")</f>
        <v>On track to meet target</v>
      </c>
      <c r="Q63" s="149" t="str">
        <f>IFERROR(IF((VLOOKUP($A63,'Q3 Raw Data'!$A$9:$CZ$158,Q$3,FALSE))="","",(VLOOKUP($A63,'Q3 Raw Data'!$A$9:$CZ$158,Q$3,FALSE))),"")</f>
        <v>On track to meet target</v>
      </c>
      <c r="R63" s="149"/>
      <c r="S63" s="149"/>
      <c r="T63" s="149"/>
      <c r="U63" s="149"/>
      <c r="V63" s="149"/>
      <c r="W63" s="149"/>
      <c r="X63" s="149"/>
      <c r="Y63" s="149"/>
      <c r="Z63" s="149"/>
      <c r="AA63" s="149"/>
      <c r="AB63" s="149"/>
      <c r="AC63" s="149"/>
    </row>
    <row r="64" spans="1:29">
      <c r="A64" t="s">
        <v>251</v>
      </c>
      <c r="B64" t="s">
        <v>252</v>
      </c>
      <c r="C64" s="149" t="str">
        <f>IFERROR(IF((VLOOKUP($A64,'Q3 Raw Data'!$A$9:$CZ$158,C$3,FALSE))="","",(VLOOKUP($A64,'Q3 Raw Data'!$A$9:$CZ$158,C$3,FALSE))),"")</f>
        <v>Yes</v>
      </c>
      <c r="D64" s="149" t="str">
        <f>IFERROR(IF((VLOOKUP($A64,'Q3 Raw Data'!$A$9:$CZ$158,D$3,FALSE))="","",(VLOOKUP($A64,'Q3 Raw Data'!$A$9:$CZ$158,D$3,FALSE))),"")</f>
        <v>Yes</v>
      </c>
      <c r="E64" s="149" t="str">
        <f>IFERROR(IF((VLOOKUP($A64,'Q3 Raw Data'!$A$9:$CZ$158,E$3,FALSE))="","",(VLOOKUP($A64,'Q3 Raw Data'!$A$9:$CZ$158,E$3,FALSE))),"")</f>
        <v>Yes</v>
      </c>
      <c r="F64" s="149" t="str">
        <f>IFERROR(IF((VLOOKUP($A64,'Q3 Raw Data'!$A$9:$CZ$158,F$3,FALSE))="","",(VLOOKUP($A64,'Q3 Raw Data'!$A$9:$CZ$158,F$3,FALSE))),"")</f>
        <v>Yes</v>
      </c>
      <c r="G64" s="149" t="str">
        <f>IFERROR(IF((VLOOKUP($A64,'Q3 Raw Data'!$A$9:$CZ$158,G$3,FALSE))="","",(VLOOKUP($A64,'Q3 Raw Data'!$A$9:$CZ$158,G$3,FALSE))),"")</f>
        <v>Yes</v>
      </c>
      <c r="H64" s="150" t="str">
        <f>IFERROR(IF((VLOOKUP($A64,'Q3 Raw Data'!$A$9:$CZ$158,H$3,FALSE))="","",(VLOOKUP($A64,'Q3 Raw Data'!$A$9:$CZ$158,H$3,FALSE))),"")</f>
        <v/>
      </c>
      <c r="I64" s="149" t="str">
        <f>IFERROR(IF((VLOOKUP($A64,'Q3 Raw Data'!$A$9:$CZ$158,I$3,FALSE))="","",(VLOOKUP($A64,'Q3 Raw Data'!$A$9:$CZ$158,I$3,FALSE))),"")</f>
        <v/>
      </c>
      <c r="J64" s="149" t="str">
        <f>IFERROR(IF((VLOOKUP($A64,'Q3 Raw Data'!$A$9:$CZ$158,J$3,FALSE))="","",(VLOOKUP($A64,'Q3 Raw Data'!$A$9:$CZ$158,J$3,FALSE))),"")</f>
        <v/>
      </c>
      <c r="K64" s="149" t="str">
        <f>IFERROR(IF((VLOOKUP($A64,'Q3 Raw Data'!$A$9:$CZ$158,K$3,FALSE))="","",(VLOOKUP($A64,'Q3 Raw Data'!$A$9:$CZ$158,K$3,FALSE))),"")</f>
        <v/>
      </c>
      <c r="L64" s="149" t="str">
        <f>IFERROR(IF((VLOOKUP($A64,'Q3 Raw Data'!$A$9:$CZ$158,L$3,FALSE))="","",(VLOOKUP($A64,'Q3 Raw Data'!$A$9:$CZ$158,L$3,FALSE))),"")</f>
        <v/>
      </c>
      <c r="M64" s="149" t="str">
        <f>IFERROR(IF((VLOOKUP($A64,'Q3 Raw Data'!$A$9:$CZ$158,M$3,FALSE))="","",(VLOOKUP($A64,'Q3 Raw Data'!$A$9:$CZ$158,M$3,FALSE))),"")</f>
        <v/>
      </c>
      <c r="N64" s="149" t="str">
        <f>IFERROR(IF((VLOOKUP($A64,'Q3 Raw Data'!$A$9:$CZ$158,N$3,FALSE))="","",(VLOOKUP($A64,'Q3 Raw Data'!$A$9:$CZ$158,N$3,FALSE))),"")</f>
        <v>Not on track to meet target</v>
      </c>
      <c r="O64" s="149" t="str">
        <f>IFERROR(IF((VLOOKUP($A64,'Q3 Raw Data'!$A$9:$CZ$158,O$3,FALSE))="","",(VLOOKUP($A64,'Q3 Raw Data'!$A$9:$CZ$158,O$3,FALSE))),"")</f>
        <v>On track to meet target</v>
      </c>
      <c r="P64" s="149" t="str">
        <f>IFERROR(IF((VLOOKUP($A64,'Q3 Raw Data'!$A$9:$CZ$158,P$3,FALSE))="","",(VLOOKUP($A64,'Q3 Raw Data'!$A$9:$CZ$158,P$3,FALSE))),"")</f>
        <v>On track to meet target</v>
      </c>
      <c r="Q64" s="149" t="str">
        <f>IFERROR(IF((VLOOKUP($A64,'Q3 Raw Data'!$A$9:$CZ$158,Q$3,FALSE))="","",(VLOOKUP($A64,'Q3 Raw Data'!$A$9:$CZ$158,Q$3,FALSE))),"")</f>
        <v>Not on track to meet target</v>
      </c>
      <c r="R64" s="149"/>
      <c r="S64" s="149"/>
      <c r="T64" s="149"/>
      <c r="U64" s="149"/>
      <c r="V64" s="149"/>
      <c r="W64" s="149"/>
      <c r="X64" s="149"/>
      <c r="Y64" s="149"/>
      <c r="Z64" s="149"/>
      <c r="AA64" s="149"/>
      <c r="AB64" s="149"/>
      <c r="AC64" s="149"/>
    </row>
    <row r="65" spans="1:29">
      <c r="A65" t="s">
        <v>255</v>
      </c>
      <c r="B65" t="s">
        <v>256</v>
      </c>
      <c r="C65" s="149" t="str">
        <f>IFERROR(IF((VLOOKUP($A65,'Q3 Raw Data'!$A$9:$CZ$158,C$3,FALSE))="","",(VLOOKUP($A65,'Q3 Raw Data'!$A$9:$CZ$158,C$3,FALSE))),"")</f>
        <v>Yes</v>
      </c>
      <c r="D65" s="149" t="str">
        <f>IFERROR(IF((VLOOKUP($A65,'Q3 Raw Data'!$A$9:$CZ$158,D$3,FALSE))="","",(VLOOKUP($A65,'Q3 Raw Data'!$A$9:$CZ$158,D$3,FALSE))),"")</f>
        <v>Yes</v>
      </c>
      <c r="E65" s="149" t="str">
        <f>IFERROR(IF((VLOOKUP($A65,'Q3 Raw Data'!$A$9:$CZ$158,E$3,FALSE))="","",(VLOOKUP($A65,'Q3 Raw Data'!$A$9:$CZ$158,E$3,FALSE))),"")</f>
        <v>Yes</v>
      </c>
      <c r="F65" s="149" t="str">
        <f>IFERROR(IF((VLOOKUP($A65,'Q3 Raw Data'!$A$9:$CZ$158,F$3,FALSE))="","",(VLOOKUP($A65,'Q3 Raw Data'!$A$9:$CZ$158,F$3,FALSE))),"")</f>
        <v>Yes</v>
      </c>
      <c r="G65" s="149" t="str">
        <f>IFERROR(IF((VLOOKUP($A65,'Q3 Raw Data'!$A$9:$CZ$158,G$3,FALSE))="","",(VLOOKUP($A65,'Q3 Raw Data'!$A$9:$CZ$158,G$3,FALSE))),"")</f>
        <v>Yes</v>
      </c>
      <c r="H65" s="150" t="str">
        <f>IFERROR(IF((VLOOKUP($A65,'Q3 Raw Data'!$A$9:$CZ$158,H$3,FALSE))="","",(VLOOKUP($A65,'Q3 Raw Data'!$A$9:$CZ$158,H$3,FALSE))),"")</f>
        <v/>
      </c>
      <c r="I65" s="149" t="str">
        <f>IFERROR(IF((VLOOKUP($A65,'Q3 Raw Data'!$A$9:$CZ$158,I$3,FALSE))="","",(VLOOKUP($A65,'Q3 Raw Data'!$A$9:$CZ$158,I$3,FALSE))),"")</f>
        <v/>
      </c>
      <c r="J65" s="149" t="str">
        <f>IFERROR(IF((VLOOKUP($A65,'Q3 Raw Data'!$A$9:$CZ$158,J$3,FALSE))="","",(VLOOKUP($A65,'Q3 Raw Data'!$A$9:$CZ$158,J$3,FALSE))),"")</f>
        <v/>
      </c>
      <c r="K65" s="149" t="str">
        <f>IFERROR(IF((VLOOKUP($A65,'Q3 Raw Data'!$A$9:$CZ$158,K$3,FALSE))="","",(VLOOKUP($A65,'Q3 Raw Data'!$A$9:$CZ$158,K$3,FALSE))),"")</f>
        <v/>
      </c>
      <c r="L65" s="149" t="str">
        <f>IFERROR(IF((VLOOKUP($A65,'Q3 Raw Data'!$A$9:$CZ$158,L$3,FALSE))="","",(VLOOKUP($A65,'Q3 Raw Data'!$A$9:$CZ$158,L$3,FALSE))),"")</f>
        <v/>
      </c>
      <c r="M65" s="149" t="str">
        <f>IFERROR(IF((VLOOKUP($A65,'Q3 Raw Data'!$A$9:$CZ$158,M$3,FALSE))="","",(VLOOKUP($A65,'Q3 Raw Data'!$A$9:$CZ$158,M$3,FALSE))),"")</f>
        <v/>
      </c>
      <c r="N65" s="149" t="str">
        <f>IFERROR(IF((VLOOKUP($A65,'Q3 Raw Data'!$A$9:$CZ$158,N$3,FALSE))="","",(VLOOKUP($A65,'Q3 Raw Data'!$A$9:$CZ$158,N$3,FALSE))),"")</f>
        <v>Not on track to meet target</v>
      </c>
      <c r="O65" s="149" t="str">
        <f>IFERROR(IF((VLOOKUP($A65,'Q3 Raw Data'!$A$9:$CZ$158,O$3,FALSE))="","",(VLOOKUP($A65,'Q3 Raw Data'!$A$9:$CZ$158,O$3,FALSE))),"")</f>
        <v>On track to meet target</v>
      </c>
      <c r="P65" s="149" t="str">
        <f>IFERROR(IF((VLOOKUP($A65,'Q3 Raw Data'!$A$9:$CZ$158,P$3,FALSE))="","",(VLOOKUP($A65,'Q3 Raw Data'!$A$9:$CZ$158,P$3,FALSE))),"")</f>
        <v>Not on track to meet target</v>
      </c>
      <c r="Q65" s="149" t="str">
        <f>IFERROR(IF((VLOOKUP($A65,'Q3 Raw Data'!$A$9:$CZ$158,Q$3,FALSE))="","",(VLOOKUP($A65,'Q3 Raw Data'!$A$9:$CZ$158,Q$3,FALSE))),"")</f>
        <v>On track to meet target</v>
      </c>
      <c r="R65" s="149"/>
      <c r="S65" s="149"/>
      <c r="T65" s="149"/>
      <c r="U65" s="149"/>
      <c r="V65" s="149"/>
      <c r="W65" s="149"/>
      <c r="X65" s="149"/>
      <c r="Y65" s="149"/>
      <c r="Z65" s="149"/>
      <c r="AA65" s="149"/>
      <c r="AB65" s="149"/>
      <c r="AC65" s="149"/>
    </row>
    <row r="66" spans="1:29">
      <c r="A66" t="s">
        <v>257</v>
      </c>
      <c r="B66" t="s">
        <v>258</v>
      </c>
      <c r="C66" s="149" t="str">
        <f>IFERROR(IF((VLOOKUP($A66,'Q3 Raw Data'!$A$9:$CZ$158,C$3,FALSE))="","",(VLOOKUP($A66,'Q3 Raw Data'!$A$9:$CZ$158,C$3,FALSE))),"")</f>
        <v>Yes</v>
      </c>
      <c r="D66" s="149" t="str">
        <f>IFERROR(IF((VLOOKUP($A66,'Q3 Raw Data'!$A$9:$CZ$158,D$3,FALSE))="","",(VLOOKUP($A66,'Q3 Raw Data'!$A$9:$CZ$158,D$3,FALSE))),"")</f>
        <v>Yes</v>
      </c>
      <c r="E66" s="149" t="str">
        <f>IFERROR(IF((VLOOKUP($A66,'Q3 Raw Data'!$A$9:$CZ$158,E$3,FALSE))="","",(VLOOKUP($A66,'Q3 Raw Data'!$A$9:$CZ$158,E$3,FALSE))),"")</f>
        <v>Yes</v>
      </c>
      <c r="F66" s="149" t="str">
        <f>IFERROR(IF((VLOOKUP($A66,'Q3 Raw Data'!$A$9:$CZ$158,F$3,FALSE))="","",(VLOOKUP($A66,'Q3 Raw Data'!$A$9:$CZ$158,F$3,FALSE))),"")</f>
        <v>Yes</v>
      </c>
      <c r="G66" s="149" t="str">
        <f>IFERROR(IF((VLOOKUP($A66,'Q3 Raw Data'!$A$9:$CZ$158,G$3,FALSE))="","",(VLOOKUP($A66,'Q3 Raw Data'!$A$9:$CZ$158,G$3,FALSE))),"")</f>
        <v>Yes</v>
      </c>
      <c r="H66" s="150" t="str">
        <f>IFERROR(IF((VLOOKUP($A66,'Q3 Raw Data'!$A$9:$CZ$158,H$3,FALSE))="","",(VLOOKUP($A66,'Q3 Raw Data'!$A$9:$CZ$158,H$3,FALSE))),"")</f>
        <v/>
      </c>
      <c r="I66" s="149" t="str">
        <f>IFERROR(IF((VLOOKUP($A66,'Q3 Raw Data'!$A$9:$CZ$158,I$3,FALSE))="","",(VLOOKUP($A66,'Q3 Raw Data'!$A$9:$CZ$158,I$3,FALSE))),"")</f>
        <v/>
      </c>
      <c r="J66" s="149" t="str">
        <f>IFERROR(IF((VLOOKUP($A66,'Q3 Raw Data'!$A$9:$CZ$158,J$3,FALSE))="","",(VLOOKUP($A66,'Q3 Raw Data'!$A$9:$CZ$158,J$3,FALSE))),"")</f>
        <v/>
      </c>
      <c r="K66" s="149" t="str">
        <f>IFERROR(IF((VLOOKUP($A66,'Q3 Raw Data'!$A$9:$CZ$158,K$3,FALSE))="","",(VLOOKUP($A66,'Q3 Raw Data'!$A$9:$CZ$158,K$3,FALSE))),"")</f>
        <v/>
      </c>
      <c r="L66" s="149" t="str">
        <f>IFERROR(IF((VLOOKUP($A66,'Q3 Raw Data'!$A$9:$CZ$158,L$3,FALSE))="","",(VLOOKUP($A66,'Q3 Raw Data'!$A$9:$CZ$158,L$3,FALSE))),"")</f>
        <v/>
      </c>
      <c r="M66" s="149" t="str">
        <f>IFERROR(IF((VLOOKUP($A66,'Q3 Raw Data'!$A$9:$CZ$158,M$3,FALSE))="","",(VLOOKUP($A66,'Q3 Raw Data'!$A$9:$CZ$158,M$3,FALSE))),"")</f>
        <v/>
      </c>
      <c r="N66" s="149" t="str">
        <f>IFERROR(IF((VLOOKUP($A66,'Q3 Raw Data'!$A$9:$CZ$158,N$3,FALSE))="","",(VLOOKUP($A66,'Q3 Raw Data'!$A$9:$CZ$158,N$3,FALSE))),"")</f>
        <v>Not on track to meet target</v>
      </c>
      <c r="O66" s="149" t="str">
        <f>IFERROR(IF((VLOOKUP($A66,'Q3 Raw Data'!$A$9:$CZ$158,O$3,FALSE))="","",(VLOOKUP($A66,'Q3 Raw Data'!$A$9:$CZ$158,O$3,FALSE))),"")</f>
        <v>On track to meet target</v>
      </c>
      <c r="P66" s="149" t="str">
        <f>IFERROR(IF((VLOOKUP($A66,'Q3 Raw Data'!$A$9:$CZ$158,P$3,FALSE))="","",(VLOOKUP($A66,'Q3 Raw Data'!$A$9:$CZ$158,P$3,FALSE))),"")</f>
        <v>On track to meet target</v>
      </c>
      <c r="Q66" s="149" t="str">
        <f>IFERROR(IF((VLOOKUP($A66,'Q3 Raw Data'!$A$9:$CZ$158,Q$3,FALSE))="","",(VLOOKUP($A66,'Q3 Raw Data'!$A$9:$CZ$158,Q$3,FALSE))),"")</f>
        <v>Not on track to meet target</v>
      </c>
      <c r="R66" s="149"/>
      <c r="S66" s="149"/>
      <c r="T66" s="149"/>
      <c r="U66" s="149"/>
      <c r="V66" s="149"/>
      <c r="W66" s="149"/>
      <c r="X66" s="149"/>
      <c r="Y66" s="149"/>
      <c r="Z66" s="149"/>
      <c r="AA66" s="149"/>
      <c r="AB66" s="149"/>
      <c r="AC66" s="149"/>
    </row>
    <row r="67" spans="1:29">
      <c r="A67" t="s">
        <v>259</v>
      </c>
      <c r="B67" t="s">
        <v>260</v>
      </c>
      <c r="C67" s="149" t="str">
        <f>IFERROR(IF((VLOOKUP($A67,'Q3 Raw Data'!$A$9:$CZ$158,C$3,FALSE))="","",(VLOOKUP($A67,'Q3 Raw Data'!$A$9:$CZ$158,C$3,FALSE))),"")</f>
        <v>Yes</v>
      </c>
      <c r="D67" s="149" t="str">
        <f>IFERROR(IF((VLOOKUP($A67,'Q3 Raw Data'!$A$9:$CZ$158,D$3,FALSE))="","",(VLOOKUP($A67,'Q3 Raw Data'!$A$9:$CZ$158,D$3,FALSE))),"")</f>
        <v>Yes</v>
      </c>
      <c r="E67" s="149" t="str">
        <f>IFERROR(IF((VLOOKUP($A67,'Q3 Raw Data'!$A$9:$CZ$158,E$3,FALSE))="","",(VLOOKUP($A67,'Q3 Raw Data'!$A$9:$CZ$158,E$3,FALSE))),"")</f>
        <v>Yes</v>
      </c>
      <c r="F67" s="149" t="str">
        <f>IFERROR(IF((VLOOKUP($A67,'Q3 Raw Data'!$A$9:$CZ$158,F$3,FALSE))="","",(VLOOKUP($A67,'Q3 Raw Data'!$A$9:$CZ$158,F$3,FALSE))),"")</f>
        <v>Yes</v>
      </c>
      <c r="G67" s="149" t="str">
        <f>IFERROR(IF((VLOOKUP($A67,'Q3 Raw Data'!$A$9:$CZ$158,G$3,FALSE))="","",(VLOOKUP($A67,'Q3 Raw Data'!$A$9:$CZ$158,G$3,FALSE))),"")</f>
        <v>Yes</v>
      </c>
      <c r="H67" s="150" t="str">
        <f>IFERROR(IF((VLOOKUP($A67,'Q3 Raw Data'!$A$9:$CZ$158,H$3,FALSE))="","",(VLOOKUP($A67,'Q3 Raw Data'!$A$9:$CZ$158,H$3,FALSE))),"")</f>
        <v/>
      </c>
      <c r="I67" s="149" t="str">
        <f>IFERROR(IF((VLOOKUP($A67,'Q3 Raw Data'!$A$9:$CZ$158,I$3,FALSE))="","",(VLOOKUP($A67,'Q3 Raw Data'!$A$9:$CZ$158,I$3,FALSE))),"")</f>
        <v/>
      </c>
      <c r="J67" s="149" t="str">
        <f>IFERROR(IF((VLOOKUP($A67,'Q3 Raw Data'!$A$9:$CZ$158,J$3,FALSE))="","",(VLOOKUP($A67,'Q3 Raw Data'!$A$9:$CZ$158,J$3,FALSE))),"")</f>
        <v/>
      </c>
      <c r="K67" s="149" t="str">
        <f>IFERROR(IF((VLOOKUP($A67,'Q3 Raw Data'!$A$9:$CZ$158,K$3,FALSE))="","",(VLOOKUP($A67,'Q3 Raw Data'!$A$9:$CZ$158,K$3,FALSE))),"")</f>
        <v/>
      </c>
      <c r="L67" s="149" t="str">
        <f>IFERROR(IF((VLOOKUP($A67,'Q3 Raw Data'!$A$9:$CZ$158,L$3,FALSE))="","",(VLOOKUP($A67,'Q3 Raw Data'!$A$9:$CZ$158,L$3,FALSE))),"")</f>
        <v/>
      </c>
      <c r="M67" s="149" t="str">
        <f>IFERROR(IF((VLOOKUP($A67,'Q3 Raw Data'!$A$9:$CZ$158,M$3,FALSE))="","",(VLOOKUP($A67,'Q3 Raw Data'!$A$9:$CZ$158,M$3,FALSE))),"")</f>
        <v/>
      </c>
      <c r="N67" s="149" t="str">
        <f>IFERROR(IF((VLOOKUP($A67,'Q3 Raw Data'!$A$9:$CZ$158,N$3,FALSE))="","",(VLOOKUP($A67,'Q3 Raw Data'!$A$9:$CZ$158,N$3,FALSE))),"")</f>
        <v>Not on track to meet target</v>
      </c>
      <c r="O67" s="149" t="str">
        <f>IFERROR(IF((VLOOKUP($A67,'Q3 Raw Data'!$A$9:$CZ$158,O$3,FALSE))="","",(VLOOKUP($A67,'Q3 Raw Data'!$A$9:$CZ$158,O$3,FALSE))),"")</f>
        <v>On track to meet target</v>
      </c>
      <c r="P67" s="149" t="str">
        <f>IFERROR(IF((VLOOKUP($A67,'Q3 Raw Data'!$A$9:$CZ$158,P$3,FALSE))="","",(VLOOKUP($A67,'Q3 Raw Data'!$A$9:$CZ$158,P$3,FALSE))),"")</f>
        <v>On track to meet target</v>
      </c>
      <c r="Q67" s="149" t="str">
        <f>IFERROR(IF((VLOOKUP($A67,'Q3 Raw Data'!$A$9:$CZ$158,Q$3,FALSE))="","",(VLOOKUP($A67,'Q3 Raw Data'!$A$9:$CZ$158,Q$3,FALSE))),"")</f>
        <v>Not on track to meet target</v>
      </c>
      <c r="R67" s="149"/>
      <c r="S67" s="149"/>
      <c r="T67" s="149"/>
      <c r="U67" s="149"/>
      <c r="V67" s="149"/>
      <c r="W67" s="149"/>
      <c r="X67" s="149"/>
      <c r="Y67" s="149"/>
      <c r="Z67" s="149"/>
      <c r="AA67" s="149"/>
      <c r="AB67" s="149"/>
      <c r="AC67" s="149"/>
    </row>
    <row r="68" spans="1:29">
      <c r="A68" t="s">
        <v>263</v>
      </c>
      <c r="B68" t="s">
        <v>264</v>
      </c>
      <c r="C68" s="149" t="str">
        <f>IFERROR(IF((VLOOKUP($A68,'Q3 Raw Data'!$A$9:$CZ$158,C$3,FALSE))="","",(VLOOKUP($A68,'Q3 Raw Data'!$A$9:$CZ$158,C$3,FALSE))),"")</f>
        <v>Yes</v>
      </c>
      <c r="D68" s="149" t="str">
        <f>IFERROR(IF((VLOOKUP($A68,'Q3 Raw Data'!$A$9:$CZ$158,D$3,FALSE))="","",(VLOOKUP($A68,'Q3 Raw Data'!$A$9:$CZ$158,D$3,FALSE))),"")</f>
        <v>Yes</v>
      </c>
      <c r="E68" s="149" t="str">
        <f>IFERROR(IF((VLOOKUP($A68,'Q3 Raw Data'!$A$9:$CZ$158,E$3,FALSE))="","",(VLOOKUP($A68,'Q3 Raw Data'!$A$9:$CZ$158,E$3,FALSE))),"")</f>
        <v>Yes</v>
      </c>
      <c r="F68" s="149" t="str">
        <f>IFERROR(IF((VLOOKUP($A68,'Q3 Raw Data'!$A$9:$CZ$158,F$3,FALSE))="","",(VLOOKUP($A68,'Q3 Raw Data'!$A$9:$CZ$158,F$3,FALSE))),"")</f>
        <v>Yes</v>
      </c>
      <c r="G68" s="149" t="str">
        <f>IFERROR(IF((VLOOKUP($A68,'Q3 Raw Data'!$A$9:$CZ$158,G$3,FALSE))="","",(VLOOKUP($A68,'Q3 Raw Data'!$A$9:$CZ$158,G$3,FALSE))),"")</f>
        <v>Yes</v>
      </c>
      <c r="H68" s="150" t="str">
        <f>IFERROR(IF((VLOOKUP($A68,'Q3 Raw Data'!$A$9:$CZ$158,H$3,FALSE))="","",(VLOOKUP($A68,'Q3 Raw Data'!$A$9:$CZ$158,H$3,FALSE))),"")</f>
        <v/>
      </c>
      <c r="I68" s="149" t="str">
        <f>IFERROR(IF((VLOOKUP($A68,'Q3 Raw Data'!$A$9:$CZ$158,I$3,FALSE))="","",(VLOOKUP($A68,'Q3 Raw Data'!$A$9:$CZ$158,I$3,FALSE))),"")</f>
        <v/>
      </c>
      <c r="J68" s="149" t="str">
        <f>IFERROR(IF((VLOOKUP($A68,'Q3 Raw Data'!$A$9:$CZ$158,J$3,FALSE))="","",(VLOOKUP($A68,'Q3 Raw Data'!$A$9:$CZ$158,J$3,FALSE))),"")</f>
        <v/>
      </c>
      <c r="K68" s="149" t="str">
        <f>IFERROR(IF((VLOOKUP($A68,'Q3 Raw Data'!$A$9:$CZ$158,K$3,FALSE))="","",(VLOOKUP($A68,'Q3 Raw Data'!$A$9:$CZ$158,K$3,FALSE))),"")</f>
        <v/>
      </c>
      <c r="L68" s="149" t="str">
        <f>IFERROR(IF((VLOOKUP($A68,'Q3 Raw Data'!$A$9:$CZ$158,L$3,FALSE))="","",(VLOOKUP($A68,'Q3 Raw Data'!$A$9:$CZ$158,L$3,FALSE))),"")</f>
        <v/>
      </c>
      <c r="M68" s="149" t="str">
        <f>IFERROR(IF((VLOOKUP($A68,'Q3 Raw Data'!$A$9:$CZ$158,M$3,FALSE))="","",(VLOOKUP($A68,'Q3 Raw Data'!$A$9:$CZ$158,M$3,FALSE))),"")</f>
        <v/>
      </c>
      <c r="N68" s="149" t="str">
        <f>IFERROR(IF((VLOOKUP($A68,'Q3 Raw Data'!$A$9:$CZ$158,N$3,FALSE))="","",(VLOOKUP($A68,'Q3 Raw Data'!$A$9:$CZ$158,N$3,FALSE))),"")</f>
        <v>Data not available to assess progress</v>
      </c>
      <c r="O68" s="149" t="str">
        <f>IFERROR(IF((VLOOKUP($A68,'Q3 Raw Data'!$A$9:$CZ$158,O$3,FALSE))="","",(VLOOKUP($A68,'Q3 Raw Data'!$A$9:$CZ$158,O$3,FALSE))),"")</f>
        <v>On track to meet target</v>
      </c>
      <c r="P68" s="149" t="str">
        <f>IFERROR(IF((VLOOKUP($A68,'Q3 Raw Data'!$A$9:$CZ$158,P$3,FALSE))="","",(VLOOKUP($A68,'Q3 Raw Data'!$A$9:$CZ$158,P$3,FALSE))),"")</f>
        <v>Data not available to assess progress</v>
      </c>
      <c r="Q68" s="149" t="str">
        <f>IFERROR(IF((VLOOKUP($A68,'Q3 Raw Data'!$A$9:$CZ$158,Q$3,FALSE))="","",(VLOOKUP($A68,'Q3 Raw Data'!$A$9:$CZ$158,Q$3,FALSE))),"")</f>
        <v>Data not available to assess progress</v>
      </c>
      <c r="R68" s="149"/>
      <c r="S68" s="149"/>
      <c r="T68" s="149"/>
      <c r="U68" s="149"/>
      <c r="V68" s="149"/>
      <c r="W68" s="149"/>
      <c r="X68" s="149"/>
      <c r="Y68" s="149"/>
      <c r="Z68" s="149"/>
      <c r="AA68" s="149"/>
      <c r="AB68" s="149"/>
      <c r="AC68" s="149"/>
    </row>
    <row r="69" spans="1:29">
      <c r="A69" t="s">
        <v>265</v>
      </c>
      <c r="B69" t="s">
        <v>266</v>
      </c>
      <c r="C69" s="149" t="str">
        <f>IFERROR(IF((VLOOKUP($A69,'Q3 Raw Data'!$A$9:$CZ$158,C$3,FALSE))="","",(VLOOKUP($A69,'Q3 Raw Data'!$A$9:$CZ$158,C$3,FALSE))),"")</f>
        <v>Yes</v>
      </c>
      <c r="D69" s="149" t="str">
        <f>IFERROR(IF((VLOOKUP($A69,'Q3 Raw Data'!$A$9:$CZ$158,D$3,FALSE))="","",(VLOOKUP($A69,'Q3 Raw Data'!$A$9:$CZ$158,D$3,FALSE))),"")</f>
        <v>Yes</v>
      </c>
      <c r="E69" s="149" t="str">
        <f>IFERROR(IF((VLOOKUP($A69,'Q3 Raw Data'!$A$9:$CZ$158,E$3,FALSE))="","",(VLOOKUP($A69,'Q3 Raw Data'!$A$9:$CZ$158,E$3,FALSE))),"")</f>
        <v>Yes</v>
      </c>
      <c r="F69" s="149" t="str">
        <f>IFERROR(IF((VLOOKUP($A69,'Q3 Raw Data'!$A$9:$CZ$158,F$3,FALSE))="","",(VLOOKUP($A69,'Q3 Raw Data'!$A$9:$CZ$158,F$3,FALSE))),"")</f>
        <v>Yes</v>
      </c>
      <c r="G69" s="149" t="str">
        <f>IFERROR(IF((VLOOKUP($A69,'Q3 Raw Data'!$A$9:$CZ$158,G$3,FALSE))="","",(VLOOKUP($A69,'Q3 Raw Data'!$A$9:$CZ$158,G$3,FALSE))),"")</f>
        <v>Yes</v>
      </c>
      <c r="H69" s="150" t="str">
        <f>IFERROR(IF((VLOOKUP($A69,'Q3 Raw Data'!$A$9:$CZ$158,H$3,FALSE))="","",(VLOOKUP($A69,'Q3 Raw Data'!$A$9:$CZ$158,H$3,FALSE))),"")</f>
        <v/>
      </c>
      <c r="I69" s="149" t="str">
        <f>IFERROR(IF((VLOOKUP($A69,'Q3 Raw Data'!$A$9:$CZ$158,I$3,FALSE))="","",(VLOOKUP($A69,'Q3 Raw Data'!$A$9:$CZ$158,I$3,FALSE))),"")</f>
        <v/>
      </c>
      <c r="J69" s="149" t="str">
        <f>IFERROR(IF((VLOOKUP($A69,'Q3 Raw Data'!$A$9:$CZ$158,J$3,FALSE))="","",(VLOOKUP($A69,'Q3 Raw Data'!$A$9:$CZ$158,J$3,FALSE))),"")</f>
        <v/>
      </c>
      <c r="K69" s="149" t="str">
        <f>IFERROR(IF((VLOOKUP($A69,'Q3 Raw Data'!$A$9:$CZ$158,K$3,FALSE))="","",(VLOOKUP($A69,'Q3 Raw Data'!$A$9:$CZ$158,K$3,FALSE))),"")</f>
        <v/>
      </c>
      <c r="L69" s="149" t="str">
        <f>IFERROR(IF((VLOOKUP($A69,'Q3 Raw Data'!$A$9:$CZ$158,L$3,FALSE))="","",(VLOOKUP($A69,'Q3 Raw Data'!$A$9:$CZ$158,L$3,FALSE))),"")</f>
        <v/>
      </c>
      <c r="M69" s="149" t="str">
        <f>IFERROR(IF((VLOOKUP($A69,'Q3 Raw Data'!$A$9:$CZ$158,M$3,FALSE))="","",(VLOOKUP($A69,'Q3 Raw Data'!$A$9:$CZ$158,M$3,FALSE))),"")</f>
        <v/>
      </c>
      <c r="N69" s="149" t="str">
        <f>IFERROR(IF((VLOOKUP($A69,'Q3 Raw Data'!$A$9:$CZ$158,N$3,FALSE))="","",(VLOOKUP($A69,'Q3 Raw Data'!$A$9:$CZ$158,N$3,FALSE))),"")</f>
        <v>On track to meet target</v>
      </c>
      <c r="O69" s="149" t="str">
        <f>IFERROR(IF((VLOOKUP($A69,'Q3 Raw Data'!$A$9:$CZ$158,O$3,FALSE))="","",(VLOOKUP($A69,'Q3 Raw Data'!$A$9:$CZ$158,O$3,FALSE))),"")</f>
        <v>Not on track to meet target</v>
      </c>
      <c r="P69" s="149" t="str">
        <f>IFERROR(IF((VLOOKUP($A69,'Q3 Raw Data'!$A$9:$CZ$158,P$3,FALSE))="","",(VLOOKUP($A69,'Q3 Raw Data'!$A$9:$CZ$158,P$3,FALSE))),"")</f>
        <v>Not on track to meet target</v>
      </c>
      <c r="Q69" s="149" t="str">
        <f>IFERROR(IF((VLOOKUP($A69,'Q3 Raw Data'!$A$9:$CZ$158,Q$3,FALSE))="","",(VLOOKUP($A69,'Q3 Raw Data'!$A$9:$CZ$158,Q$3,FALSE))),"")</f>
        <v>Not on track to meet target</v>
      </c>
      <c r="R69" s="149"/>
      <c r="S69" s="149"/>
      <c r="T69" s="149"/>
      <c r="U69" s="149"/>
      <c r="V69" s="149"/>
      <c r="W69" s="149"/>
      <c r="X69" s="149"/>
      <c r="Y69" s="149"/>
      <c r="Z69" s="149"/>
      <c r="AA69" s="149"/>
      <c r="AB69" s="149"/>
      <c r="AC69" s="149"/>
    </row>
    <row r="70" spans="1:29">
      <c r="A70" t="s">
        <v>269</v>
      </c>
      <c r="B70" t="s">
        <v>270</v>
      </c>
      <c r="C70" s="149" t="str">
        <f>IFERROR(IF((VLOOKUP($A70,'Q3 Raw Data'!$A$9:$CZ$158,C$3,FALSE))="","",(VLOOKUP($A70,'Q3 Raw Data'!$A$9:$CZ$158,C$3,FALSE))),"")</f>
        <v>Yes</v>
      </c>
      <c r="D70" s="149" t="str">
        <f>IFERROR(IF((VLOOKUP($A70,'Q3 Raw Data'!$A$9:$CZ$158,D$3,FALSE))="","",(VLOOKUP($A70,'Q3 Raw Data'!$A$9:$CZ$158,D$3,FALSE))),"")</f>
        <v>Yes</v>
      </c>
      <c r="E70" s="149" t="str">
        <f>IFERROR(IF((VLOOKUP($A70,'Q3 Raw Data'!$A$9:$CZ$158,E$3,FALSE))="","",(VLOOKUP($A70,'Q3 Raw Data'!$A$9:$CZ$158,E$3,FALSE))),"")</f>
        <v>Yes</v>
      </c>
      <c r="F70" s="149" t="str">
        <f>IFERROR(IF((VLOOKUP($A70,'Q3 Raw Data'!$A$9:$CZ$158,F$3,FALSE))="","",(VLOOKUP($A70,'Q3 Raw Data'!$A$9:$CZ$158,F$3,FALSE))),"")</f>
        <v>Yes</v>
      </c>
      <c r="G70" s="149" t="str">
        <f>IFERROR(IF((VLOOKUP($A70,'Q3 Raw Data'!$A$9:$CZ$158,G$3,FALSE))="","",(VLOOKUP($A70,'Q3 Raw Data'!$A$9:$CZ$158,G$3,FALSE))),"")</f>
        <v>Yes</v>
      </c>
      <c r="H70" s="150" t="str">
        <f>IFERROR(IF((VLOOKUP($A70,'Q3 Raw Data'!$A$9:$CZ$158,H$3,FALSE))="","",(VLOOKUP($A70,'Q3 Raw Data'!$A$9:$CZ$158,H$3,FALSE))),"")</f>
        <v/>
      </c>
      <c r="I70" s="149" t="str">
        <f>IFERROR(IF((VLOOKUP($A70,'Q3 Raw Data'!$A$9:$CZ$158,I$3,FALSE))="","",(VLOOKUP($A70,'Q3 Raw Data'!$A$9:$CZ$158,I$3,FALSE))),"")</f>
        <v/>
      </c>
      <c r="J70" s="149" t="str">
        <f>IFERROR(IF((VLOOKUP($A70,'Q3 Raw Data'!$A$9:$CZ$158,J$3,FALSE))="","",(VLOOKUP($A70,'Q3 Raw Data'!$A$9:$CZ$158,J$3,FALSE))),"")</f>
        <v/>
      </c>
      <c r="K70" s="149" t="str">
        <f>IFERROR(IF((VLOOKUP($A70,'Q3 Raw Data'!$A$9:$CZ$158,K$3,FALSE))="","",(VLOOKUP($A70,'Q3 Raw Data'!$A$9:$CZ$158,K$3,FALSE))),"")</f>
        <v/>
      </c>
      <c r="L70" s="149" t="str">
        <f>IFERROR(IF((VLOOKUP($A70,'Q3 Raw Data'!$A$9:$CZ$158,L$3,FALSE))="","",(VLOOKUP($A70,'Q3 Raw Data'!$A$9:$CZ$158,L$3,FALSE))),"")</f>
        <v/>
      </c>
      <c r="M70" s="149" t="str">
        <f>IFERROR(IF((VLOOKUP($A70,'Q3 Raw Data'!$A$9:$CZ$158,M$3,FALSE))="","",(VLOOKUP($A70,'Q3 Raw Data'!$A$9:$CZ$158,M$3,FALSE))),"")</f>
        <v/>
      </c>
      <c r="N70" s="149" t="str">
        <f>IFERROR(IF((VLOOKUP($A70,'Q3 Raw Data'!$A$9:$CZ$158,N$3,FALSE))="","",(VLOOKUP($A70,'Q3 Raw Data'!$A$9:$CZ$158,N$3,FALSE))),"")</f>
        <v>On track to meet target</v>
      </c>
      <c r="O70" s="149" t="str">
        <f>IFERROR(IF((VLOOKUP($A70,'Q3 Raw Data'!$A$9:$CZ$158,O$3,FALSE))="","",(VLOOKUP($A70,'Q3 Raw Data'!$A$9:$CZ$158,O$3,FALSE))),"")</f>
        <v>On track to meet target</v>
      </c>
      <c r="P70" s="149" t="str">
        <f>IFERROR(IF((VLOOKUP($A70,'Q3 Raw Data'!$A$9:$CZ$158,P$3,FALSE))="","",(VLOOKUP($A70,'Q3 Raw Data'!$A$9:$CZ$158,P$3,FALSE))),"")</f>
        <v>On track to meet target</v>
      </c>
      <c r="Q70" s="149" t="str">
        <f>IFERROR(IF((VLOOKUP($A70,'Q3 Raw Data'!$A$9:$CZ$158,Q$3,FALSE))="","",(VLOOKUP($A70,'Q3 Raw Data'!$A$9:$CZ$158,Q$3,FALSE))),"")</f>
        <v>On track to meet target</v>
      </c>
      <c r="R70" s="149"/>
      <c r="S70" s="149"/>
      <c r="T70" s="149"/>
      <c r="U70" s="149"/>
      <c r="V70" s="149"/>
      <c r="W70" s="149"/>
      <c r="X70" s="149"/>
      <c r="Y70" s="149"/>
      <c r="Z70" s="149"/>
      <c r="AA70" s="149"/>
      <c r="AB70" s="149"/>
      <c r="AC70" s="149"/>
    </row>
    <row r="71" spans="1:29">
      <c r="A71" t="s">
        <v>271</v>
      </c>
      <c r="B71" t="s">
        <v>272</v>
      </c>
      <c r="C71" s="149" t="str">
        <f>IFERROR(IF((VLOOKUP($A71,'Q3 Raw Data'!$A$9:$CZ$158,C$3,FALSE))="","",(VLOOKUP($A71,'Q3 Raw Data'!$A$9:$CZ$158,C$3,FALSE))),"")</f>
        <v>Yes</v>
      </c>
      <c r="D71" s="149" t="str">
        <f>IFERROR(IF((VLOOKUP($A71,'Q3 Raw Data'!$A$9:$CZ$158,D$3,FALSE))="","",(VLOOKUP($A71,'Q3 Raw Data'!$A$9:$CZ$158,D$3,FALSE))),"")</f>
        <v>Yes</v>
      </c>
      <c r="E71" s="149" t="str">
        <f>IFERROR(IF((VLOOKUP($A71,'Q3 Raw Data'!$A$9:$CZ$158,E$3,FALSE))="","",(VLOOKUP($A71,'Q3 Raw Data'!$A$9:$CZ$158,E$3,FALSE))),"")</f>
        <v>Yes</v>
      </c>
      <c r="F71" s="149" t="str">
        <f>IFERROR(IF((VLOOKUP($A71,'Q3 Raw Data'!$A$9:$CZ$158,F$3,FALSE))="","",(VLOOKUP($A71,'Q3 Raw Data'!$A$9:$CZ$158,F$3,FALSE))),"")</f>
        <v>Yes</v>
      </c>
      <c r="G71" s="149" t="str">
        <f>IFERROR(IF((VLOOKUP($A71,'Q3 Raw Data'!$A$9:$CZ$158,G$3,FALSE))="","",(VLOOKUP($A71,'Q3 Raw Data'!$A$9:$CZ$158,G$3,FALSE))),"")</f>
        <v>Yes</v>
      </c>
      <c r="H71" s="150" t="str">
        <f>IFERROR(IF((VLOOKUP($A71,'Q3 Raw Data'!$A$9:$CZ$158,H$3,FALSE))="","",(VLOOKUP($A71,'Q3 Raw Data'!$A$9:$CZ$158,H$3,FALSE))),"")</f>
        <v/>
      </c>
      <c r="I71" s="149" t="str">
        <f>IFERROR(IF((VLOOKUP($A71,'Q3 Raw Data'!$A$9:$CZ$158,I$3,FALSE))="","",(VLOOKUP($A71,'Q3 Raw Data'!$A$9:$CZ$158,I$3,FALSE))),"")</f>
        <v/>
      </c>
      <c r="J71" s="149" t="str">
        <f>IFERROR(IF((VLOOKUP($A71,'Q3 Raw Data'!$A$9:$CZ$158,J$3,FALSE))="","",(VLOOKUP($A71,'Q3 Raw Data'!$A$9:$CZ$158,J$3,FALSE))),"")</f>
        <v/>
      </c>
      <c r="K71" s="149" t="str">
        <f>IFERROR(IF((VLOOKUP($A71,'Q3 Raw Data'!$A$9:$CZ$158,K$3,FALSE))="","",(VLOOKUP($A71,'Q3 Raw Data'!$A$9:$CZ$158,K$3,FALSE))),"")</f>
        <v/>
      </c>
      <c r="L71" s="149" t="str">
        <f>IFERROR(IF((VLOOKUP($A71,'Q3 Raw Data'!$A$9:$CZ$158,L$3,FALSE))="","",(VLOOKUP($A71,'Q3 Raw Data'!$A$9:$CZ$158,L$3,FALSE))),"")</f>
        <v/>
      </c>
      <c r="M71" s="149" t="str">
        <f>IFERROR(IF((VLOOKUP($A71,'Q3 Raw Data'!$A$9:$CZ$158,M$3,FALSE))="","",(VLOOKUP($A71,'Q3 Raw Data'!$A$9:$CZ$158,M$3,FALSE))),"")</f>
        <v/>
      </c>
      <c r="N71" s="149" t="str">
        <f>IFERROR(IF((VLOOKUP($A71,'Q3 Raw Data'!$A$9:$CZ$158,N$3,FALSE))="","",(VLOOKUP($A71,'Q3 Raw Data'!$A$9:$CZ$158,N$3,FALSE))),"")</f>
        <v>Data not available to assess progress</v>
      </c>
      <c r="O71" s="149" t="str">
        <f>IFERROR(IF((VLOOKUP($A71,'Q3 Raw Data'!$A$9:$CZ$158,O$3,FALSE))="","",(VLOOKUP($A71,'Q3 Raw Data'!$A$9:$CZ$158,O$3,FALSE))),"")</f>
        <v>On track to meet target</v>
      </c>
      <c r="P71" s="149" t="str">
        <f>IFERROR(IF((VLOOKUP($A71,'Q3 Raw Data'!$A$9:$CZ$158,P$3,FALSE))="","",(VLOOKUP($A71,'Q3 Raw Data'!$A$9:$CZ$158,P$3,FALSE))),"")</f>
        <v>Not on track to meet target</v>
      </c>
      <c r="Q71" s="149" t="str">
        <f>IFERROR(IF((VLOOKUP($A71,'Q3 Raw Data'!$A$9:$CZ$158,Q$3,FALSE))="","",(VLOOKUP($A71,'Q3 Raw Data'!$A$9:$CZ$158,Q$3,FALSE))),"")</f>
        <v>On track to meet target</v>
      </c>
      <c r="R71" s="149"/>
      <c r="S71" s="149"/>
      <c r="T71" s="149"/>
      <c r="U71" s="149"/>
      <c r="V71" s="149"/>
      <c r="W71" s="149"/>
      <c r="X71" s="149"/>
      <c r="Y71" s="149"/>
      <c r="Z71" s="149"/>
      <c r="AA71" s="149"/>
      <c r="AB71" s="149"/>
      <c r="AC71" s="149"/>
    </row>
    <row r="72" spans="1:29">
      <c r="A72" t="s">
        <v>273</v>
      </c>
      <c r="B72" t="s">
        <v>274</v>
      </c>
      <c r="C72" s="149" t="str">
        <f>IFERROR(IF((VLOOKUP($A72,'Q3 Raw Data'!$A$9:$CZ$158,C$3,FALSE))="","",(VLOOKUP($A72,'Q3 Raw Data'!$A$9:$CZ$158,C$3,FALSE))),"")</f>
        <v>Yes</v>
      </c>
      <c r="D72" s="149" t="str">
        <f>IFERROR(IF((VLOOKUP($A72,'Q3 Raw Data'!$A$9:$CZ$158,D$3,FALSE))="","",(VLOOKUP($A72,'Q3 Raw Data'!$A$9:$CZ$158,D$3,FALSE))),"")</f>
        <v>Yes</v>
      </c>
      <c r="E72" s="149" t="str">
        <f>IFERROR(IF((VLOOKUP($A72,'Q3 Raw Data'!$A$9:$CZ$158,E$3,FALSE))="","",(VLOOKUP($A72,'Q3 Raw Data'!$A$9:$CZ$158,E$3,FALSE))),"")</f>
        <v>Yes</v>
      </c>
      <c r="F72" s="149" t="str">
        <f>IFERROR(IF((VLOOKUP($A72,'Q3 Raw Data'!$A$9:$CZ$158,F$3,FALSE))="","",(VLOOKUP($A72,'Q3 Raw Data'!$A$9:$CZ$158,F$3,FALSE))),"")</f>
        <v>Yes</v>
      </c>
      <c r="G72" s="149" t="str">
        <f>IFERROR(IF((VLOOKUP($A72,'Q3 Raw Data'!$A$9:$CZ$158,G$3,FALSE))="","",(VLOOKUP($A72,'Q3 Raw Data'!$A$9:$CZ$158,G$3,FALSE))),"")</f>
        <v>Yes</v>
      </c>
      <c r="H72" s="150" t="str">
        <f>IFERROR(IF((VLOOKUP($A72,'Q3 Raw Data'!$A$9:$CZ$158,H$3,FALSE))="","",(VLOOKUP($A72,'Q3 Raw Data'!$A$9:$CZ$158,H$3,FALSE))),"")</f>
        <v/>
      </c>
      <c r="I72" s="149" t="str">
        <f>IFERROR(IF((VLOOKUP($A72,'Q3 Raw Data'!$A$9:$CZ$158,I$3,FALSE))="","",(VLOOKUP($A72,'Q3 Raw Data'!$A$9:$CZ$158,I$3,FALSE))),"")</f>
        <v/>
      </c>
      <c r="J72" s="149" t="str">
        <f>IFERROR(IF((VLOOKUP($A72,'Q3 Raw Data'!$A$9:$CZ$158,J$3,FALSE))="","",(VLOOKUP($A72,'Q3 Raw Data'!$A$9:$CZ$158,J$3,FALSE))),"")</f>
        <v/>
      </c>
      <c r="K72" s="149" t="str">
        <f>IFERROR(IF((VLOOKUP($A72,'Q3 Raw Data'!$A$9:$CZ$158,K$3,FALSE))="","",(VLOOKUP($A72,'Q3 Raw Data'!$A$9:$CZ$158,K$3,FALSE))),"")</f>
        <v/>
      </c>
      <c r="L72" s="149" t="str">
        <f>IFERROR(IF((VLOOKUP($A72,'Q3 Raw Data'!$A$9:$CZ$158,L$3,FALSE))="","",(VLOOKUP($A72,'Q3 Raw Data'!$A$9:$CZ$158,L$3,FALSE))),"")</f>
        <v/>
      </c>
      <c r="M72" s="149" t="str">
        <f>IFERROR(IF((VLOOKUP($A72,'Q3 Raw Data'!$A$9:$CZ$158,M$3,FALSE))="","",(VLOOKUP($A72,'Q3 Raw Data'!$A$9:$CZ$158,M$3,FALSE))),"")</f>
        <v/>
      </c>
      <c r="N72" s="149" t="str">
        <f>IFERROR(IF((VLOOKUP($A72,'Q3 Raw Data'!$A$9:$CZ$158,N$3,FALSE))="","",(VLOOKUP($A72,'Q3 Raw Data'!$A$9:$CZ$158,N$3,FALSE))),"")</f>
        <v>Not on track to meet target</v>
      </c>
      <c r="O72" s="149" t="str">
        <f>IFERROR(IF((VLOOKUP($A72,'Q3 Raw Data'!$A$9:$CZ$158,O$3,FALSE))="","",(VLOOKUP($A72,'Q3 Raw Data'!$A$9:$CZ$158,O$3,FALSE))),"")</f>
        <v>Not on track to meet target</v>
      </c>
      <c r="P72" s="149" t="str">
        <f>IFERROR(IF((VLOOKUP($A72,'Q3 Raw Data'!$A$9:$CZ$158,P$3,FALSE))="","",(VLOOKUP($A72,'Q3 Raw Data'!$A$9:$CZ$158,P$3,FALSE))),"")</f>
        <v>Data not available to assess progress</v>
      </c>
      <c r="Q72" s="149" t="str">
        <f>IFERROR(IF((VLOOKUP($A72,'Q3 Raw Data'!$A$9:$CZ$158,Q$3,FALSE))="","",(VLOOKUP($A72,'Q3 Raw Data'!$A$9:$CZ$158,Q$3,FALSE))),"")</f>
        <v>Not on track to meet target</v>
      </c>
      <c r="R72" s="149"/>
      <c r="S72" s="149"/>
      <c r="T72" s="149"/>
      <c r="U72" s="149"/>
      <c r="V72" s="149"/>
      <c r="W72" s="149"/>
      <c r="X72" s="149"/>
      <c r="Y72" s="149"/>
      <c r="Z72" s="149"/>
      <c r="AA72" s="149"/>
      <c r="AB72" s="149"/>
      <c r="AC72" s="149"/>
    </row>
    <row r="73" spans="1:29">
      <c r="A73" t="s">
        <v>277</v>
      </c>
      <c r="B73" t="s">
        <v>278</v>
      </c>
      <c r="C73" s="149" t="str">
        <f>IFERROR(IF((VLOOKUP($A73,'Q3 Raw Data'!$A$9:$CZ$158,C$3,FALSE))="","",(VLOOKUP($A73,'Q3 Raw Data'!$A$9:$CZ$158,C$3,FALSE))),"")</f>
        <v>Yes</v>
      </c>
      <c r="D73" s="149" t="str">
        <f>IFERROR(IF((VLOOKUP($A73,'Q3 Raw Data'!$A$9:$CZ$158,D$3,FALSE))="","",(VLOOKUP($A73,'Q3 Raw Data'!$A$9:$CZ$158,D$3,FALSE))),"")</f>
        <v>Yes</v>
      </c>
      <c r="E73" s="149" t="str">
        <f>IFERROR(IF((VLOOKUP($A73,'Q3 Raw Data'!$A$9:$CZ$158,E$3,FALSE))="","",(VLOOKUP($A73,'Q3 Raw Data'!$A$9:$CZ$158,E$3,FALSE))),"")</f>
        <v>Yes</v>
      </c>
      <c r="F73" s="149" t="str">
        <f>IFERROR(IF((VLOOKUP($A73,'Q3 Raw Data'!$A$9:$CZ$158,F$3,FALSE))="","",(VLOOKUP($A73,'Q3 Raw Data'!$A$9:$CZ$158,F$3,FALSE))),"")</f>
        <v>Yes</v>
      </c>
      <c r="G73" s="149" t="str">
        <f>IFERROR(IF((VLOOKUP($A73,'Q3 Raw Data'!$A$9:$CZ$158,G$3,FALSE))="","",(VLOOKUP($A73,'Q3 Raw Data'!$A$9:$CZ$158,G$3,FALSE))),"")</f>
        <v>Yes</v>
      </c>
      <c r="H73" s="150" t="str">
        <f>IFERROR(IF((VLOOKUP($A73,'Q3 Raw Data'!$A$9:$CZ$158,H$3,FALSE))="","",(VLOOKUP($A73,'Q3 Raw Data'!$A$9:$CZ$158,H$3,FALSE))),"")</f>
        <v/>
      </c>
      <c r="I73" s="149" t="str">
        <f>IFERROR(IF((VLOOKUP($A73,'Q3 Raw Data'!$A$9:$CZ$158,I$3,FALSE))="","",(VLOOKUP($A73,'Q3 Raw Data'!$A$9:$CZ$158,I$3,FALSE))),"")</f>
        <v/>
      </c>
      <c r="J73" s="149" t="str">
        <f>IFERROR(IF((VLOOKUP($A73,'Q3 Raw Data'!$A$9:$CZ$158,J$3,FALSE))="","",(VLOOKUP($A73,'Q3 Raw Data'!$A$9:$CZ$158,J$3,FALSE))),"")</f>
        <v/>
      </c>
      <c r="K73" s="149" t="str">
        <f>IFERROR(IF((VLOOKUP($A73,'Q3 Raw Data'!$A$9:$CZ$158,K$3,FALSE))="","",(VLOOKUP($A73,'Q3 Raw Data'!$A$9:$CZ$158,K$3,FALSE))),"")</f>
        <v/>
      </c>
      <c r="L73" s="149" t="str">
        <f>IFERROR(IF((VLOOKUP($A73,'Q3 Raw Data'!$A$9:$CZ$158,L$3,FALSE))="","",(VLOOKUP($A73,'Q3 Raw Data'!$A$9:$CZ$158,L$3,FALSE))),"")</f>
        <v/>
      </c>
      <c r="M73" s="149" t="str">
        <f>IFERROR(IF((VLOOKUP($A73,'Q3 Raw Data'!$A$9:$CZ$158,M$3,FALSE))="","",(VLOOKUP($A73,'Q3 Raw Data'!$A$9:$CZ$158,M$3,FALSE))),"")</f>
        <v/>
      </c>
      <c r="N73" s="149" t="str">
        <f>IFERROR(IF((VLOOKUP($A73,'Q3 Raw Data'!$A$9:$CZ$158,N$3,FALSE))="","",(VLOOKUP($A73,'Q3 Raw Data'!$A$9:$CZ$158,N$3,FALSE))),"")</f>
        <v>On track to meet target</v>
      </c>
      <c r="O73" s="149" t="str">
        <f>IFERROR(IF((VLOOKUP($A73,'Q3 Raw Data'!$A$9:$CZ$158,O$3,FALSE))="","",(VLOOKUP($A73,'Q3 Raw Data'!$A$9:$CZ$158,O$3,FALSE))),"")</f>
        <v>On track to meet target</v>
      </c>
      <c r="P73" s="149" t="str">
        <f>IFERROR(IF((VLOOKUP($A73,'Q3 Raw Data'!$A$9:$CZ$158,P$3,FALSE))="","",(VLOOKUP($A73,'Q3 Raw Data'!$A$9:$CZ$158,P$3,FALSE))),"")</f>
        <v>On track to meet target</v>
      </c>
      <c r="Q73" s="149" t="str">
        <f>IFERROR(IF((VLOOKUP($A73,'Q3 Raw Data'!$A$9:$CZ$158,Q$3,FALSE))="","",(VLOOKUP($A73,'Q3 Raw Data'!$A$9:$CZ$158,Q$3,FALSE))),"")</f>
        <v>Not on track to meet target</v>
      </c>
      <c r="R73" s="149"/>
      <c r="S73" s="149"/>
      <c r="T73" s="149"/>
      <c r="U73" s="149"/>
      <c r="V73" s="149"/>
      <c r="W73" s="149"/>
      <c r="X73" s="149"/>
      <c r="Y73" s="149"/>
      <c r="Z73" s="149"/>
      <c r="AA73" s="149"/>
      <c r="AB73" s="149"/>
      <c r="AC73" s="149"/>
    </row>
    <row r="74" spans="1:29">
      <c r="A74" t="s">
        <v>279</v>
      </c>
      <c r="B74" t="s">
        <v>280</v>
      </c>
      <c r="C74" s="149" t="str">
        <f>IFERROR(IF((VLOOKUP($A74,'Q3 Raw Data'!$A$9:$CZ$158,C$3,FALSE))="","",(VLOOKUP($A74,'Q3 Raw Data'!$A$9:$CZ$158,C$3,FALSE))),"")</f>
        <v>Yes</v>
      </c>
      <c r="D74" s="149" t="str">
        <f>IFERROR(IF((VLOOKUP($A74,'Q3 Raw Data'!$A$9:$CZ$158,D$3,FALSE))="","",(VLOOKUP($A74,'Q3 Raw Data'!$A$9:$CZ$158,D$3,FALSE))),"")</f>
        <v>Yes</v>
      </c>
      <c r="E74" s="149" t="str">
        <f>IFERROR(IF((VLOOKUP($A74,'Q3 Raw Data'!$A$9:$CZ$158,E$3,FALSE))="","",(VLOOKUP($A74,'Q3 Raw Data'!$A$9:$CZ$158,E$3,FALSE))),"")</f>
        <v>Yes</v>
      </c>
      <c r="F74" s="149" t="str">
        <f>IFERROR(IF((VLOOKUP($A74,'Q3 Raw Data'!$A$9:$CZ$158,F$3,FALSE))="","",(VLOOKUP($A74,'Q3 Raw Data'!$A$9:$CZ$158,F$3,FALSE))),"")</f>
        <v>Yes</v>
      </c>
      <c r="G74" s="149" t="str">
        <f>IFERROR(IF((VLOOKUP($A74,'Q3 Raw Data'!$A$9:$CZ$158,G$3,FALSE))="","",(VLOOKUP($A74,'Q3 Raw Data'!$A$9:$CZ$158,G$3,FALSE))),"")</f>
        <v>No</v>
      </c>
      <c r="H74" s="150">
        <f>IFERROR(IF((VLOOKUP($A74,'Q3 Raw Data'!$A$9:$CZ$158,H$3,FALSE))="","",(VLOOKUP($A74,'Q3 Raw Data'!$A$9:$CZ$158,H$3,FALSE))),"")</f>
        <v>43147</v>
      </c>
      <c r="I74" s="149" t="str">
        <f>IFERROR(IF((VLOOKUP($A74,'Q3 Raw Data'!$A$9:$CZ$158,I$3,FALSE))="","",(VLOOKUP($A74,'Q3 Raw Data'!$A$9:$CZ$158,I$3,FALSE))),"")</f>
        <v/>
      </c>
      <c r="J74" s="149" t="str">
        <f>IFERROR(IF((VLOOKUP($A74,'Q3 Raw Data'!$A$9:$CZ$158,J$3,FALSE))="","",(VLOOKUP($A74,'Q3 Raw Data'!$A$9:$CZ$158,J$3,FALSE))),"")</f>
        <v/>
      </c>
      <c r="K74" s="149" t="str">
        <f>IFERROR(IF((VLOOKUP($A74,'Q3 Raw Data'!$A$9:$CZ$158,K$3,FALSE))="","",(VLOOKUP($A74,'Q3 Raw Data'!$A$9:$CZ$158,K$3,FALSE))),"")</f>
        <v/>
      </c>
      <c r="L74" s="149" t="str">
        <f>IFERROR(IF((VLOOKUP($A74,'Q3 Raw Data'!$A$9:$CZ$158,L$3,FALSE))="","",(VLOOKUP($A74,'Q3 Raw Data'!$A$9:$CZ$158,L$3,FALSE))),"")</f>
        <v/>
      </c>
      <c r="M74" s="149" t="str">
        <f>IFERROR(IF((VLOOKUP($A74,'Q3 Raw Data'!$A$9:$CZ$158,M$3,FALSE))="","",(VLOOKUP($A74,'Q3 Raw Data'!$A$9:$CZ$158,M$3,FALSE))),"")</f>
        <v/>
      </c>
      <c r="N74" s="149" t="str">
        <f>IFERROR(IF((VLOOKUP($A74,'Q3 Raw Data'!$A$9:$CZ$158,N$3,FALSE))="","",(VLOOKUP($A74,'Q3 Raw Data'!$A$9:$CZ$158,N$3,FALSE))),"")</f>
        <v>Not on track to meet target</v>
      </c>
      <c r="O74" s="149" t="str">
        <f>IFERROR(IF((VLOOKUP($A74,'Q3 Raw Data'!$A$9:$CZ$158,O$3,FALSE))="","",(VLOOKUP($A74,'Q3 Raw Data'!$A$9:$CZ$158,O$3,FALSE))),"")</f>
        <v>Not on track to meet target</v>
      </c>
      <c r="P74" s="149" t="str">
        <f>IFERROR(IF((VLOOKUP($A74,'Q3 Raw Data'!$A$9:$CZ$158,P$3,FALSE))="","",(VLOOKUP($A74,'Q3 Raw Data'!$A$9:$CZ$158,P$3,FALSE))),"")</f>
        <v>On track to meet target</v>
      </c>
      <c r="Q74" s="149" t="str">
        <f>IFERROR(IF((VLOOKUP($A74,'Q3 Raw Data'!$A$9:$CZ$158,Q$3,FALSE))="","",(VLOOKUP($A74,'Q3 Raw Data'!$A$9:$CZ$158,Q$3,FALSE))),"")</f>
        <v>Not on track to meet target</v>
      </c>
      <c r="R74" s="149"/>
      <c r="S74" s="149"/>
      <c r="T74" s="149"/>
      <c r="U74" s="149"/>
      <c r="V74" s="149"/>
      <c r="W74" s="149"/>
      <c r="X74" s="149"/>
      <c r="Y74" s="149"/>
      <c r="Z74" s="149"/>
      <c r="AA74" s="149"/>
      <c r="AB74" s="149"/>
      <c r="AC74" s="149"/>
    </row>
    <row r="75" spans="1:29">
      <c r="A75" t="s">
        <v>283</v>
      </c>
      <c r="B75" t="s">
        <v>284</v>
      </c>
      <c r="C75" s="149" t="str">
        <f>IFERROR(IF((VLOOKUP($A75,'Q3 Raw Data'!$A$9:$CZ$158,C$3,FALSE))="","",(VLOOKUP($A75,'Q3 Raw Data'!$A$9:$CZ$158,C$3,FALSE))),"")</f>
        <v>Yes</v>
      </c>
      <c r="D75" s="149" t="str">
        <f>IFERROR(IF((VLOOKUP($A75,'Q3 Raw Data'!$A$9:$CZ$158,D$3,FALSE))="","",(VLOOKUP($A75,'Q3 Raw Data'!$A$9:$CZ$158,D$3,FALSE))),"")</f>
        <v>Yes</v>
      </c>
      <c r="E75" s="149" t="str">
        <f>IFERROR(IF((VLOOKUP($A75,'Q3 Raw Data'!$A$9:$CZ$158,E$3,FALSE))="","",(VLOOKUP($A75,'Q3 Raw Data'!$A$9:$CZ$158,E$3,FALSE))),"")</f>
        <v>Yes</v>
      </c>
      <c r="F75" s="149" t="str">
        <f>IFERROR(IF((VLOOKUP($A75,'Q3 Raw Data'!$A$9:$CZ$158,F$3,FALSE))="","",(VLOOKUP($A75,'Q3 Raw Data'!$A$9:$CZ$158,F$3,FALSE))),"")</f>
        <v>Yes</v>
      </c>
      <c r="G75" s="149" t="str">
        <f>IFERROR(IF((VLOOKUP($A75,'Q3 Raw Data'!$A$9:$CZ$158,G$3,FALSE))="","",(VLOOKUP($A75,'Q3 Raw Data'!$A$9:$CZ$158,G$3,FALSE))),"")</f>
        <v>Yes</v>
      </c>
      <c r="H75" s="150" t="str">
        <f>IFERROR(IF((VLOOKUP($A75,'Q3 Raw Data'!$A$9:$CZ$158,H$3,FALSE))="","",(VLOOKUP($A75,'Q3 Raw Data'!$A$9:$CZ$158,H$3,FALSE))),"")</f>
        <v/>
      </c>
      <c r="I75" s="149" t="str">
        <f>IFERROR(IF((VLOOKUP($A75,'Q3 Raw Data'!$A$9:$CZ$158,I$3,FALSE))="","",(VLOOKUP($A75,'Q3 Raw Data'!$A$9:$CZ$158,I$3,FALSE))),"")</f>
        <v/>
      </c>
      <c r="J75" s="149" t="str">
        <f>IFERROR(IF((VLOOKUP($A75,'Q3 Raw Data'!$A$9:$CZ$158,J$3,FALSE))="","",(VLOOKUP($A75,'Q3 Raw Data'!$A$9:$CZ$158,J$3,FALSE))),"")</f>
        <v/>
      </c>
      <c r="K75" s="149" t="str">
        <f>IFERROR(IF((VLOOKUP($A75,'Q3 Raw Data'!$A$9:$CZ$158,K$3,FALSE))="","",(VLOOKUP($A75,'Q3 Raw Data'!$A$9:$CZ$158,K$3,FALSE))),"")</f>
        <v/>
      </c>
      <c r="L75" s="149" t="str">
        <f>IFERROR(IF((VLOOKUP($A75,'Q3 Raw Data'!$A$9:$CZ$158,L$3,FALSE))="","",(VLOOKUP($A75,'Q3 Raw Data'!$A$9:$CZ$158,L$3,FALSE))),"")</f>
        <v/>
      </c>
      <c r="M75" s="149" t="str">
        <f>IFERROR(IF((VLOOKUP($A75,'Q3 Raw Data'!$A$9:$CZ$158,M$3,FALSE))="","",(VLOOKUP($A75,'Q3 Raw Data'!$A$9:$CZ$158,M$3,FALSE))),"")</f>
        <v/>
      </c>
      <c r="N75" s="149" t="str">
        <f>IFERROR(IF((VLOOKUP($A75,'Q3 Raw Data'!$A$9:$CZ$158,N$3,FALSE))="","",(VLOOKUP($A75,'Q3 Raw Data'!$A$9:$CZ$158,N$3,FALSE))),"")</f>
        <v>On track to meet target</v>
      </c>
      <c r="O75" s="149" t="str">
        <f>IFERROR(IF((VLOOKUP($A75,'Q3 Raw Data'!$A$9:$CZ$158,O$3,FALSE))="","",(VLOOKUP($A75,'Q3 Raw Data'!$A$9:$CZ$158,O$3,FALSE))),"")</f>
        <v>On track to meet target</v>
      </c>
      <c r="P75" s="149" t="str">
        <f>IFERROR(IF((VLOOKUP($A75,'Q3 Raw Data'!$A$9:$CZ$158,P$3,FALSE))="","",(VLOOKUP($A75,'Q3 Raw Data'!$A$9:$CZ$158,P$3,FALSE))),"")</f>
        <v>Not on track to meet target</v>
      </c>
      <c r="Q75" s="149" t="str">
        <f>IFERROR(IF((VLOOKUP($A75,'Q3 Raw Data'!$A$9:$CZ$158,Q$3,FALSE))="","",(VLOOKUP($A75,'Q3 Raw Data'!$A$9:$CZ$158,Q$3,FALSE))),"")</f>
        <v>Not on track to meet target</v>
      </c>
      <c r="R75" s="149"/>
      <c r="S75" s="149"/>
      <c r="T75" s="149"/>
      <c r="U75" s="149"/>
      <c r="V75" s="149"/>
      <c r="W75" s="149"/>
      <c r="X75" s="149"/>
      <c r="Y75" s="149"/>
      <c r="Z75" s="149"/>
      <c r="AA75" s="149"/>
      <c r="AB75" s="149"/>
      <c r="AC75" s="149"/>
    </row>
    <row r="76" spans="1:29">
      <c r="A76" t="s">
        <v>287</v>
      </c>
      <c r="B76" t="s">
        <v>288</v>
      </c>
      <c r="C76" s="149" t="str">
        <f>IFERROR(IF((VLOOKUP($A76,'Q3 Raw Data'!$A$9:$CZ$158,C$3,FALSE))="","",(VLOOKUP($A76,'Q3 Raw Data'!$A$9:$CZ$158,C$3,FALSE))),"")</f>
        <v>Yes</v>
      </c>
      <c r="D76" s="149" t="str">
        <f>IFERROR(IF((VLOOKUP($A76,'Q3 Raw Data'!$A$9:$CZ$158,D$3,FALSE))="","",(VLOOKUP($A76,'Q3 Raw Data'!$A$9:$CZ$158,D$3,FALSE))),"")</f>
        <v>Yes</v>
      </c>
      <c r="E76" s="149" t="str">
        <f>IFERROR(IF((VLOOKUP($A76,'Q3 Raw Data'!$A$9:$CZ$158,E$3,FALSE))="","",(VLOOKUP($A76,'Q3 Raw Data'!$A$9:$CZ$158,E$3,FALSE))),"")</f>
        <v>Yes</v>
      </c>
      <c r="F76" s="149" t="str">
        <f>IFERROR(IF((VLOOKUP($A76,'Q3 Raw Data'!$A$9:$CZ$158,F$3,FALSE))="","",(VLOOKUP($A76,'Q3 Raw Data'!$A$9:$CZ$158,F$3,FALSE))),"")</f>
        <v>Yes</v>
      </c>
      <c r="G76" s="149" t="str">
        <f>IFERROR(IF((VLOOKUP($A76,'Q3 Raw Data'!$A$9:$CZ$158,G$3,FALSE))="","",(VLOOKUP($A76,'Q3 Raw Data'!$A$9:$CZ$158,G$3,FALSE))),"")</f>
        <v>Yes</v>
      </c>
      <c r="H76" s="150" t="str">
        <f>IFERROR(IF((VLOOKUP($A76,'Q3 Raw Data'!$A$9:$CZ$158,H$3,FALSE))="","",(VLOOKUP($A76,'Q3 Raw Data'!$A$9:$CZ$158,H$3,FALSE))),"")</f>
        <v/>
      </c>
      <c r="I76" s="149" t="str">
        <f>IFERROR(IF((VLOOKUP($A76,'Q3 Raw Data'!$A$9:$CZ$158,I$3,FALSE))="","",(VLOOKUP($A76,'Q3 Raw Data'!$A$9:$CZ$158,I$3,FALSE))),"")</f>
        <v/>
      </c>
      <c r="J76" s="149" t="str">
        <f>IFERROR(IF((VLOOKUP($A76,'Q3 Raw Data'!$A$9:$CZ$158,J$3,FALSE))="","",(VLOOKUP($A76,'Q3 Raw Data'!$A$9:$CZ$158,J$3,FALSE))),"")</f>
        <v/>
      </c>
      <c r="K76" s="149" t="str">
        <f>IFERROR(IF((VLOOKUP($A76,'Q3 Raw Data'!$A$9:$CZ$158,K$3,FALSE))="","",(VLOOKUP($A76,'Q3 Raw Data'!$A$9:$CZ$158,K$3,FALSE))),"")</f>
        <v/>
      </c>
      <c r="L76" s="149" t="str">
        <f>IFERROR(IF((VLOOKUP($A76,'Q3 Raw Data'!$A$9:$CZ$158,L$3,FALSE))="","",(VLOOKUP($A76,'Q3 Raw Data'!$A$9:$CZ$158,L$3,FALSE))),"")</f>
        <v/>
      </c>
      <c r="M76" s="149" t="str">
        <f>IFERROR(IF((VLOOKUP($A76,'Q3 Raw Data'!$A$9:$CZ$158,M$3,FALSE))="","",(VLOOKUP($A76,'Q3 Raw Data'!$A$9:$CZ$158,M$3,FALSE))),"")</f>
        <v/>
      </c>
      <c r="N76" s="149" t="str">
        <f>IFERROR(IF((VLOOKUP($A76,'Q3 Raw Data'!$A$9:$CZ$158,N$3,FALSE))="","",(VLOOKUP($A76,'Q3 Raw Data'!$A$9:$CZ$158,N$3,FALSE))),"")</f>
        <v>Not on track to meet target</v>
      </c>
      <c r="O76" s="149" t="str">
        <f>IFERROR(IF((VLOOKUP($A76,'Q3 Raw Data'!$A$9:$CZ$158,O$3,FALSE))="","",(VLOOKUP($A76,'Q3 Raw Data'!$A$9:$CZ$158,O$3,FALSE))),"")</f>
        <v>On track to meet target</v>
      </c>
      <c r="P76" s="149" t="str">
        <f>IFERROR(IF((VLOOKUP($A76,'Q3 Raw Data'!$A$9:$CZ$158,P$3,FALSE))="","",(VLOOKUP($A76,'Q3 Raw Data'!$A$9:$CZ$158,P$3,FALSE))),"")</f>
        <v>Not on track to meet target</v>
      </c>
      <c r="Q76" s="149" t="str">
        <f>IFERROR(IF((VLOOKUP($A76,'Q3 Raw Data'!$A$9:$CZ$158,Q$3,FALSE))="","",(VLOOKUP($A76,'Q3 Raw Data'!$A$9:$CZ$158,Q$3,FALSE))),"")</f>
        <v>Not on track to meet target</v>
      </c>
      <c r="R76" s="149"/>
      <c r="S76" s="149"/>
      <c r="T76" s="149"/>
      <c r="U76" s="149"/>
      <c r="V76" s="149"/>
      <c r="W76" s="149"/>
      <c r="X76" s="149"/>
      <c r="Y76" s="149"/>
      <c r="Z76" s="149"/>
      <c r="AA76" s="149"/>
      <c r="AB76" s="149"/>
      <c r="AC76" s="149"/>
    </row>
    <row r="77" spans="1:29">
      <c r="A77" t="s">
        <v>291</v>
      </c>
      <c r="B77" t="s">
        <v>292</v>
      </c>
      <c r="C77" s="149" t="str">
        <f>IFERROR(IF((VLOOKUP($A77,'Q3 Raw Data'!$A$9:$CZ$158,C$3,FALSE))="","",(VLOOKUP($A77,'Q3 Raw Data'!$A$9:$CZ$158,C$3,FALSE))),"")</f>
        <v>Yes</v>
      </c>
      <c r="D77" s="149" t="str">
        <f>IFERROR(IF((VLOOKUP($A77,'Q3 Raw Data'!$A$9:$CZ$158,D$3,FALSE))="","",(VLOOKUP($A77,'Q3 Raw Data'!$A$9:$CZ$158,D$3,FALSE))),"")</f>
        <v>Yes</v>
      </c>
      <c r="E77" s="149" t="str">
        <f>IFERROR(IF((VLOOKUP($A77,'Q3 Raw Data'!$A$9:$CZ$158,E$3,FALSE))="","",(VLOOKUP($A77,'Q3 Raw Data'!$A$9:$CZ$158,E$3,FALSE))),"")</f>
        <v>Yes</v>
      </c>
      <c r="F77" s="149" t="str">
        <f>IFERROR(IF((VLOOKUP($A77,'Q3 Raw Data'!$A$9:$CZ$158,F$3,FALSE))="","",(VLOOKUP($A77,'Q3 Raw Data'!$A$9:$CZ$158,F$3,FALSE))),"")</f>
        <v>Yes</v>
      </c>
      <c r="G77" s="149" t="str">
        <f>IFERROR(IF((VLOOKUP($A77,'Q3 Raw Data'!$A$9:$CZ$158,G$3,FALSE))="","",(VLOOKUP($A77,'Q3 Raw Data'!$A$9:$CZ$158,G$3,FALSE))),"")</f>
        <v>Yes</v>
      </c>
      <c r="H77" s="150" t="str">
        <f>IFERROR(IF((VLOOKUP($A77,'Q3 Raw Data'!$A$9:$CZ$158,H$3,FALSE))="","",(VLOOKUP($A77,'Q3 Raw Data'!$A$9:$CZ$158,H$3,FALSE))),"")</f>
        <v/>
      </c>
      <c r="I77" s="149" t="str">
        <f>IFERROR(IF((VLOOKUP($A77,'Q3 Raw Data'!$A$9:$CZ$158,I$3,FALSE))="","",(VLOOKUP($A77,'Q3 Raw Data'!$A$9:$CZ$158,I$3,FALSE))),"")</f>
        <v/>
      </c>
      <c r="J77" s="149" t="str">
        <f>IFERROR(IF((VLOOKUP($A77,'Q3 Raw Data'!$A$9:$CZ$158,J$3,FALSE))="","",(VLOOKUP($A77,'Q3 Raw Data'!$A$9:$CZ$158,J$3,FALSE))),"")</f>
        <v/>
      </c>
      <c r="K77" s="149" t="str">
        <f>IFERROR(IF((VLOOKUP($A77,'Q3 Raw Data'!$A$9:$CZ$158,K$3,FALSE))="","",(VLOOKUP($A77,'Q3 Raw Data'!$A$9:$CZ$158,K$3,FALSE))),"")</f>
        <v/>
      </c>
      <c r="L77" s="149" t="str">
        <f>IFERROR(IF((VLOOKUP($A77,'Q3 Raw Data'!$A$9:$CZ$158,L$3,FALSE))="","",(VLOOKUP($A77,'Q3 Raw Data'!$A$9:$CZ$158,L$3,FALSE))),"")</f>
        <v/>
      </c>
      <c r="M77" s="149" t="str">
        <f>IFERROR(IF((VLOOKUP($A77,'Q3 Raw Data'!$A$9:$CZ$158,M$3,FALSE))="","",(VLOOKUP($A77,'Q3 Raw Data'!$A$9:$CZ$158,M$3,FALSE))),"")</f>
        <v/>
      </c>
      <c r="N77" s="149" t="str">
        <f>IFERROR(IF((VLOOKUP($A77,'Q3 Raw Data'!$A$9:$CZ$158,N$3,FALSE))="","",(VLOOKUP($A77,'Q3 Raw Data'!$A$9:$CZ$158,N$3,FALSE))),"")</f>
        <v>Not on track to meet target</v>
      </c>
      <c r="O77" s="149" t="str">
        <f>IFERROR(IF((VLOOKUP($A77,'Q3 Raw Data'!$A$9:$CZ$158,O$3,FALSE))="","",(VLOOKUP($A77,'Q3 Raw Data'!$A$9:$CZ$158,O$3,FALSE))),"")</f>
        <v>On track to meet target</v>
      </c>
      <c r="P77" s="149" t="str">
        <f>IFERROR(IF((VLOOKUP($A77,'Q3 Raw Data'!$A$9:$CZ$158,P$3,FALSE))="","",(VLOOKUP($A77,'Q3 Raw Data'!$A$9:$CZ$158,P$3,FALSE))),"")</f>
        <v>On track to meet target</v>
      </c>
      <c r="Q77" s="149" t="str">
        <f>IFERROR(IF((VLOOKUP($A77,'Q3 Raw Data'!$A$9:$CZ$158,Q$3,FALSE))="","",(VLOOKUP($A77,'Q3 Raw Data'!$A$9:$CZ$158,Q$3,FALSE))),"")</f>
        <v>Not on track to meet target</v>
      </c>
      <c r="R77" s="149"/>
      <c r="S77" s="149"/>
      <c r="T77" s="149"/>
      <c r="U77" s="149"/>
      <c r="V77" s="149"/>
      <c r="W77" s="149"/>
      <c r="X77" s="149"/>
      <c r="Y77" s="149"/>
      <c r="Z77" s="149"/>
      <c r="AA77" s="149"/>
      <c r="AB77" s="149"/>
      <c r="AC77" s="149"/>
    </row>
    <row r="78" spans="1:29">
      <c r="A78" t="s">
        <v>293</v>
      </c>
      <c r="B78" t="s">
        <v>294</v>
      </c>
      <c r="C78" s="149" t="str">
        <f>IFERROR(IF((VLOOKUP($A78,'Q3 Raw Data'!$A$9:$CZ$158,C$3,FALSE))="","",(VLOOKUP($A78,'Q3 Raw Data'!$A$9:$CZ$158,C$3,FALSE))),"")</f>
        <v>Yes</v>
      </c>
      <c r="D78" s="149" t="str">
        <f>IFERROR(IF((VLOOKUP($A78,'Q3 Raw Data'!$A$9:$CZ$158,D$3,FALSE))="","",(VLOOKUP($A78,'Q3 Raw Data'!$A$9:$CZ$158,D$3,FALSE))),"")</f>
        <v>Yes</v>
      </c>
      <c r="E78" s="149" t="str">
        <f>IFERROR(IF((VLOOKUP($A78,'Q3 Raw Data'!$A$9:$CZ$158,E$3,FALSE))="","",(VLOOKUP($A78,'Q3 Raw Data'!$A$9:$CZ$158,E$3,FALSE))),"")</f>
        <v>Yes</v>
      </c>
      <c r="F78" s="149" t="str">
        <f>IFERROR(IF((VLOOKUP($A78,'Q3 Raw Data'!$A$9:$CZ$158,F$3,FALSE))="","",(VLOOKUP($A78,'Q3 Raw Data'!$A$9:$CZ$158,F$3,FALSE))),"")</f>
        <v>Yes</v>
      </c>
      <c r="G78" s="149" t="str">
        <f>IFERROR(IF((VLOOKUP($A78,'Q3 Raw Data'!$A$9:$CZ$158,G$3,FALSE))="","",(VLOOKUP($A78,'Q3 Raw Data'!$A$9:$CZ$158,G$3,FALSE))),"")</f>
        <v>Yes</v>
      </c>
      <c r="H78" s="150" t="str">
        <f>IFERROR(IF((VLOOKUP($A78,'Q3 Raw Data'!$A$9:$CZ$158,H$3,FALSE))="","",(VLOOKUP($A78,'Q3 Raw Data'!$A$9:$CZ$158,H$3,FALSE))),"")</f>
        <v/>
      </c>
      <c r="I78" s="149" t="str">
        <f>IFERROR(IF((VLOOKUP($A78,'Q3 Raw Data'!$A$9:$CZ$158,I$3,FALSE))="","",(VLOOKUP($A78,'Q3 Raw Data'!$A$9:$CZ$158,I$3,FALSE))),"")</f>
        <v/>
      </c>
      <c r="J78" s="149" t="str">
        <f>IFERROR(IF((VLOOKUP($A78,'Q3 Raw Data'!$A$9:$CZ$158,J$3,FALSE))="","",(VLOOKUP($A78,'Q3 Raw Data'!$A$9:$CZ$158,J$3,FALSE))),"")</f>
        <v/>
      </c>
      <c r="K78" s="149" t="str">
        <f>IFERROR(IF((VLOOKUP($A78,'Q3 Raw Data'!$A$9:$CZ$158,K$3,FALSE))="","",(VLOOKUP($A78,'Q3 Raw Data'!$A$9:$CZ$158,K$3,FALSE))),"")</f>
        <v/>
      </c>
      <c r="L78" s="149" t="str">
        <f>IFERROR(IF((VLOOKUP($A78,'Q3 Raw Data'!$A$9:$CZ$158,L$3,FALSE))="","",(VLOOKUP($A78,'Q3 Raw Data'!$A$9:$CZ$158,L$3,FALSE))),"")</f>
        <v/>
      </c>
      <c r="M78" s="149" t="str">
        <f>IFERROR(IF((VLOOKUP($A78,'Q3 Raw Data'!$A$9:$CZ$158,M$3,FALSE))="","",(VLOOKUP($A78,'Q3 Raw Data'!$A$9:$CZ$158,M$3,FALSE))),"")</f>
        <v/>
      </c>
      <c r="N78" s="149" t="str">
        <f>IFERROR(IF((VLOOKUP($A78,'Q3 Raw Data'!$A$9:$CZ$158,N$3,FALSE))="","",(VLOOKUP($A78,'Q3 Raw Data'!$A$9:$CZ$158,N$3,FALSE))),"")</f>
        <v>Not on track to meet target</v>
      </c>
      <c r="O78" s="149" t="str">
        <f>IFERROR(IF((VLOOKUP($A78,'Q3 Raw Data'!$A$9:$CZ$158,O$3,FALSE))="","",(VLOOKUP($A78,'Q3 Raw Data'!$A$9:$CZ$158,O$3,FALSE))),"")</f>
        <v>On track to meet target</v>
      </c>
      <c r="P78" s="149" t="str">
        <f>IFERROR(IF((VLOOKUP($A78,'Q3 Raw Data'!$A$9:$CZ$158,P$3,FALSE))="","",(VLOOKUP($A78,'Q3 Raw Data'!$A$9:$CZ$158,P$3,FALSE))),"")</f>
        <v>On track to meet target</v>
      </c>
      <c r="Q78" s="149" t="str">
        <f>IFERROR(IF((VLOOKUP($A78,'Q3 Raw Data'!$A$9:$CZ$158,Q$3,FALSE))="","",(VLOOKUP($A78,'Q3 Raw Data'!$A$9:$CZ$158,Q$3,FALSE))),"")</f>
        <v>Not on track to meet target</v>
      </c>
      <c r="R78" s="149"/>
      <c r="S78" s="149"/>
      <c r="T78" s="149"/>
      <c r="U78" s="149"/>
      <c r="V78" s="149"/>
      <c r="W78" s="149"/>
      <c r="X78" s="149"/>
      <c r="Y78" s="149"/>
      <c r="Z78" s="149"/>
      <c r="AA78" s="149"/>
      <c r="AB78" s="149"/>
      <c r="AC78" s="149"/>
    </row>
    <row r="79" spans="1:29">
      <c r="A79" t="s">
        <v>297</v>
      </c>
      <c r="B79" t="s">
        <v>298</v>
      </c>
      <c r="C79" s="149" t="str">
        <f>IFERROR(IF((VLOOKUP($A79,'Q3 Raw Data'!$A$9:$CZ$158,C$3,FALSE))="","",(VLOOKUP($A79,'Q3 Raw Data'!$A$9:$CZ$158,C$3,FALSE))),"")</f>
        <v>Yes</v>
      </c>
      <c r="D79" s="149" t="str">
        <f>IFERROR(IF((VLOOKUP($A79,'Q3 Raw Data'!$A$9:$CZ$158,D$3,FALSE))="","",(VLOOKUP($A79,'Q3 Raw Data'!$A$9:$CZ$158,D$3,FALSE))),"")</f>
        <v>Yes</v>
      </c>
      <c r="E79" s="149" t="str">
        <f>IFERROR(IF((VLOOKUP($A79,'Q3 Raw Data'!$A$9:$CZ$158,E$3,FALSE))="","",(VLOOKUP($A79,'Q3 Raw Data'!$A$9:$CZ$158,E$3,FALSE))),"")</f>
        <v>Yes</v>
      </c>
      <c r="F79" s="149" t="str">
        <f>IFERROR(IF((VLOOKUP($A79,'Q3 Raw Data'!$A$9:$CZ$158,F$3,FALSE))="","",(VLOOKUP($A79,'Q3 Raw Data'!$A$9:$CZ$158,F$3,FALSE))),"")</f>
        <v>Yes</v>
      </c>
      <c r="G79" s="149" t="str">
        <f>IFERROR(IF((VLOOKUP($A79,'Q3 Raw Data'!$A$9:$CZ$158,G$3,FALSE))="","",(VLOOKUP($A79,'Q3 Raw Data'!$A$9:$CZ$158,G$3,FALSE))),"")</f>
        <v>Yes</v>
      </c>
      <c r="H79" s="150" t="str">
        <f>IFERROR(IF((VLOOKUP($A79,'Q3 Raw Data'!$A$9:$CZ$158,H$3,FALSE))="","",(VLOOKUP($A79,'Q3 Raw Data'!$A$9:$CZ$158,H$3,FALSE))),"")</f>
        <v/>
      </c>
      <c r="I79" s="149" t="str">
        <f>IFERROR(IF((VLOOKUP($A79,'Q3 Raw Data'!$A$9:$CZ$158,I$3,FALSE))="","",(VLOOKUP($A79,'Q3 Raw Data'!$A$9:$CZ$158,I$3,FALSE))),"")</f>
        <v/>
      </c>
      <c r="J79" s="149" t="str">
        <f>IFERROR(IF((VLOOKUP($A79,'Q3 Raw Data'!$A$9:$CZ$158,J$3,FALSE))="","",(VLOOKUP($A79,'Q3 Raw Data'!$A$9:$CZ$158,J$3,FALSE))),"")</f>
        <v/>
      </c>
      <c r="K79" s="149" t="str">
        <f>IFERROR(IF((VLOOKUP($A79,'Q3 Raw Data'!$A$9:$CZ$158,K$3,FALSE))="","",(VLOOKUP($A79,'Q3 Raw Data'!$A$9:$CZ$158,K$3,FALSE))),"")</f>
        <v/>
      </c>
      <c r="L79" s="149" t="str">
        <f>IFERROR(IF((VLOOKUP($A79,'Q3 Raw Data'!$A$9:$CZ$158,L$3,FALSE))="","",(VLOOKUP($A79,'Q3 Raw Data'!$A$9:$CZ$158,L$3,FALSE))),"")</f>
        <v/>
      </c>
      <c r="M79" s="149" t="str">
        <f>IFERROR(IF((VLOOKUP($A79,'Q3 Raw Data'!$A$9:$CZ$158,M$3,FALSE))="","",(VLOOKUP($A79,'Q3 Raw Data'!$A$9:$CZ$158,M$3,FALSE))),"")</f>
        <v/>
      </c>
      <c r="N79" s="149" t="str">
        <f>IFERROR(IF((VLOOKUP($A79,'Q3 Raw Data'!$A$9:$CZ$158,N$3,FALSE))="","",(VLOOKUP($A79,'Q3 Raw Data'!$A$9:$CZ$158,N$3,FALSE))),"")</f>
        <v>Not on track to meet target</v>
      </c>
      <c r="O79" s="149" t="str">
        <f>IFERROR(IF((VLOOKUP($A79,'Q3 Raw Data'!$A$9:$CZ$158,O$3,FALSE))="","",(VLOOKUP($A79,'Q3 Raw Data'!$A$9:$CZ$158,O$3,FALSE))),"")</f>
        <v>On track to meet target</v>
      </c>
      <c r="P79" s="149" t="str">
        <f>IFERROR(IF((VLOOKUP($A79,'Q3 Raw Data'!$A$9:$CZ$158,P$3,FALSE))="","",(VLOOKUP($A79,'Q3 Raw Data'!$A$9:$CZ$158,P$3,FALSE))),"")</f>
        <v>Data not available to assess progress</v>
      </c>
      <c r="Q79" s="149" t="str">
        <f>IFERROR(IF((VLOOKUP($A79,'Q3 Raw Data'!$A$9:$CZ$158,Q$3,FALSE))="","",(VLOOKUP($A79,'Q3 Raw Data'!$A$9:$CZ$158,Q$3,FALSE))),"")</f>
        <v>Not on track to meet target</v>
      </c>
      <c r="R79" s="149"/>
      <c r="S79" s="149"/>
      <c r="T79" s="149"/>
      <c r="U79" s="149"/>
      <c r="V79" s="149"/>
      <c r="W79" s="149"/>
      <c r="X79" s="149"/>
      <c r="Y79" s="149"/>
      <c r="Z79" s="149"/>
      <c r="AA79" s="149"/>
      <c r="AB79" s="149"/>
      <c r="AC79" s="149"/>
    </row>
    <row r="80" spans="1:29">
      <c r="A80" t="s">
        <v>301</v>
      </c>
      <c r="B80" t="s">
        <v>302</v>
      </c>
      <c r="C80" s="149" t="str">
        <f>IFERROR(IF((VLOOKUP($A80,'Q3 Raw Data'!$A$9:$CZ$158,C$3,FALSE))="","",(VLOOKUP($A80,'Q3 Raw Data'!$A$9:$CZ$158,C$3,FALSE))),"")</f>
        <v>Yes</v>
      </c>
      <c r="D80" s="149" t="str">
        <f>IFERROR(IF((VLOOKUP($A80,'Q3 Raw Data'!$A$9:$CZ$158,D$3,FALSE))="","",(VLOOKUP($A80,'Q3 Raw Data'!$A$9:$CZ$158,D$3,FALSE))),"")</f>
        <v>Yes</v>
      </c>
      <c r="E80" s="149" t="str">
        <f>IFERROR(IF((VLOOKUP($A80,'Q3 Raw Data'!$A$9:$CZ$158,E$3,FALSE))="","",(VLOOKUP($A80,'Q3 Raw Data'!$A$9:$CZ$158,E$3,FALSE))),"")</f>
        <v>Yes</v>
      </c>
      <c r="F80" s="149" t="str">
        <f>IFERROR(IF((VLOOKUP($A80,'Q3 Raw Data'!$A$9:$CZ$158,F$3,FALSE))="","",(VLOOKUP($A80,'Q3 Raw Data'!$A$9:$CZ$158,F$3,FALSE))),"")</f>
        <v>Yes</v>
      </c>
      <c r="G80" s="149" t="str">
        <f>IFERROR(IF((VLOOKUP($A80,'Q3 Raw Data'!$A$9:$CZ$158,G$3,FALSE))="","",(VLOOKUP($A80,'Q3 Raw Data'!$A$9:$CZ$158,G$3,FALSE))),"")</f>
        <v>Yes</v>
      </c>
      <c r="H80" s="150" t="str">
        <f>IFERROR(IF((VLOOKUP($A80,'Q3 Raw Data'!$A$9:$CZ$158,H$3,FALSE))="","",(VLOOKUP($A80,'Q3 Raw Data'!$A$9:$CZ$158,H$3,FALSE))),"")</f>
        <v/>
      </c>
      <c r="I80" s="149" t="str">
        <f>IFERROR(IF((VLOOKUP($A80,'Q3 Raw Data'!$A$9:$CZ$158,I$3,FALSE))="","",(VLOOKUP($A80,'Q3 Raw Data'!$A$9:$CZ$158,I$3,FALSE))),"")</f>
        <v/>
      </c>
      <c r="J80" s="149" t="str">
        <f>IFERROR(IF((VLOOKUP($A80,'Q3 Raw Data'!$A$9:$CZ$158,J$3,FALSE))="","",(VLOOKUP($A80,'Q3 Raw Data'!$A$9:$CZ$158,J$3,FALSE))),"")</f>
        <v/>
      </c>
      <c r="K80" s="149" t="str">
        <f>IFERROR(IF((VLOOKUP($A80,'Q3 Raw Data'!$A$9:$CZ$158,K$3,FALSE))="","",(VLOOKUP($A80,'Q3 Raw Data'!$A$9:$CZ$158,K$3,FALSE))),"")</f>
        <v/>
      </c>
      <c r="L80" s="149" t="str">
        <f>IFERROR(IF((VLOOKUP($A80,'Q3 Raw Data'!$A$9:$CZ$158,L$3,FALSE))="","",(VLOOKUP($A80,'Q3 Raw Data'!$A$9:$CZ$158,L$3,FALSE))),"")</f>
        <v/>
      </c>
      <c r="M80" s="149" t="str">
        <f>IFERROR(IF((VLOOKUP($A80,'Q3 Raw Data'!$A$9:$CZ$158,M$3,FALSE))="","",(VLOOKUP($A80,'Q3 Raw Data'!$A$9:$CZ$158,M$3,FALSE))),"")</f>
        <v/>
      </c>
      <c r="N80" s="149" t="str">
        <f>IFERROR(IF((VLOOKUP($A80,'Q3 Raw Data'!$A$9:$CZ$158,N$3,FALSE))="","",(VLOOKUP($A80,'Q3 Raw Data'!$A$9:$CZ$158,N$3,FALSE))),"")</f>
        <v>Data not available to assess progress</v>
      </c>
      <c r="O80" s="149" t="str">
        <f>IFERROR(IF((VLOOKUP($A80,'Q3 Raw Data'!$A$9:$CZ$158,O$3,FALSE))="","",(VLOOKUP($A80,'Q3 Raw Data'!$A$9:$CZ$158,O$3,FALSE))),"")</f>
        <v>On track to meet target</v>
      </c>
      <c r="P80" s="149" t="str">
        <f>IFERROR(IF((VLOOKUP($A80,'Q3 Raw Data'!$A$9:$CZ$158,P$3,FALSE))="","",(VLOOKUP($A80,'Q3 Raw Data'!$A$9:$CZ$158,P$3,FALSE))),"")</f>
        <v>On track to meet target</v>
      </c>
      <c r="Q80" s="149" t="str">
        <f>IFERROR(IF((VLOOKUP($A80,'Q3 Raw Data'!$A$9:$CZ$158,Q$3,FALSE))="","",(VLOOKUP($A80,'Q3 Raw Data'!$A$9:$CZ$158,Q$3,FALSE))),"")</f>
        <v>Not on track to meet target</v>
      </c>
      <c r="R80" s="149"/>
      <c r="S80" s="149"/>
      <c r="T80" s="149"/>
      <c r="U80" s="149"/>
      <c r="V80" s="149"/>
      <c r="W80" s="149"/>
      <c r="X80" s="149"/>
      <c r="Y80" s="149"/>
      <c r="Z80" s="149"/>
      <c r="AA80" s="149"/>
      <c r="AB80" s="149"/>
      <c r="AC80" s="149"/>
    </row>
    <row r="81" spans="1:29">
      <c r="A81" t="s">
        <v>303</v>
      </c>
      <c r="B81" t="s">
        <v>304</v>
      </c>
      <c r="C81" s="149" t="str">
        <f>IFERROR(IF((VLOOKUP($A81,'Q3 Raw Data'!$A$9:$CZ$158,C$3,FALSE))="","",(VLOOKUP($A81,'Q3 Raw Data'!$A$9:$CZ$158,C$3,FALSE))),"")</f>
        <v>Yes</v>
      </c>
      <c r="D81" s="149" t="str">
        <f>IFERROR(IF((VLOOKUP($A81,'Q3 Raw Data'!$A$9:$CZ$158,D$3,FALSE))="","",(VLOOKUP($A81,'Q3 Raw Data'!$A$9:$CZ$158,D$3,FALSE))),"")</f>
        <v>Yes</v>
      </c>
      <c r="E81" s="149" t="str">
        <f>IFERROR(IF((VLOOKUP($A81,'Q3 Raw Data'!$A$9:$CZ$158,E$3,FALSE))="","",(VLOOKUP($A81,'Q3 Raw Data'!$A$9:$CZ$158,E$3,FALSE))),"")</f>
        <v>Yes</v>
      </c>
      <c r="F81" s="149" t="str">
        <f>IFERROR(IF((VLOOKUP($A81,'Q3 Raw Data'!$A$9:$CZ$158,F$3,FALSE))="","",(VLOOKUP($A81,'Q3 Raw Data'!$A$9:$CZ$158,F$3,FALSE))),"")</f>
        <v>Yes</v>
      </c>
      <c r="G81" s="149" t="str">
        <f>IFERROR(IF((VLOOKUP($A81,'Q3 Raw Data'!$A$9:$CZ$158,G$3,FALSE))="","",(VLOOKUP($A81,'Q3 Raw Data'!$A$9:$CZ$158,G$3,FALSE))),"")</f>
        <v>No</v>
      </c>
      <c r="H81" s="150">
        <f>IFERROR(IF((VLOOKUP($A81,'Q3 Raw Data'!$A$9:$CZ$158,H$3,FALSE))="","",(VLOOKUP($A81,'Q3 Raw Data'!$A$9:$CZ$158,H$3,FALSE))),"")</f>
        <v>43159</v>
      </c>
      <c r="I81" s="149" t="str">
        <f>IFERROR(IF((VLOOKUP($A81,'Q3 Raw Data'!$A$9:$CZ$158,I$3,FALSE))="","",(VLOOKUP($A81,'Q3 Raw Data'!$A$9:$CZ$158,I$3,FALSE))),"")</f>
        <v/>
      </c>
      <c r="J81" s="149" t="str">
        <f>IFERROR(IF((VLOOKUP($A81,'Q3 Raw Data'!$A$9:$CZ$158,J$3,FALSE))="","",(VLOOKUP($A81,'Q3 Raw Data'!$A$9:$CZ$158,J$3,FALSE))),"")</f>
        <v/>
      </c>
      <c r="K81" s="149" t="str">
        <f>IFERROR(IF((VLOOKUP($A81,'Q3 Raw Data'!$A$9:$CZ$158,K$3,FALSE))="","",(VLOOKUP($A81,'Q3 Raw Data'!$A$9:$CZ$158,K$3,FALSE))),"")</f>
        <v/>
      </c>
      <c r="L81" s="149" t="str">
        <f>IFERROR(IF((VLOOKUP($A81,'Q3 Raw Data'!$A$9:$CZ$158,L$3,FALSE))="","",(VLOOKUP($A81,'Q3 Raw Data'!$A$9:$CZ$158,L$3,FALSE))),"")</f>
        <v/>
      </c>
      <c r="M81" s="149" t="str">
        <f>IFERROR(IF((VLOOKUP($A81,'Q3 Raw Data'!$A$9:$CZ$158,M$3,FALSE))="","",(VLOOKUP($A81,'Q3 Raw Data'!$A$9:$CZ$158,M$3,FALSE))),"")</f>
        <v/>
      </c>
      <c r="N81" s="149" t="str">
        <f>IFERROR(IF((VLOOKUP($A81,'Q3 Raw Data'!$A$9:$CZ$158,N$3,FALSE))="","",(VLOOKUP($A81,'Q3 Raw Data'!$A$9:$CZ$158,N$3,FALSE))),"")</f>
        <v>Not on track to meet target</v>
      </c>
      <c r="O81" s="149" t="str">
        <f>IFERROR(IF((VLOOKUP($A81,'Q3 Raw Data'!$A$9:$CZ$158,O$3,FALSE))="","",(VLOOKUP($A81,'Q3 Raw Data'!$A$9:$CZ$158,O$3,FALSE))),"")</f>
        <v>On track to meet target</v>
      </c>
      <c r="P81" s="149" t="str">
        <f>IFERROR(IF((VLOOKUP($A81,'Q3 Raw Data'!$A$9:$CZ$158,P$3,FALSE))="","",(VLOOKUP($A81,'Q3 Raw Data'!$A$9:$CZ$158,P$3,FALSE))),"")</f>
        <v>Data not available to assess progress</v>
      </c>
      <c r="Q81" s="149" t="str">
        <f>IFERROR(IF((VLOOKUP($A81,'Q3 Raw Data'!$A$9:$CZ$158,Q$3,FALSE))="","",(VLOOKUP($A81,'Q3 Raw Data'!$A$9:$CZ$158,Q$3,FALSE))),"")</f>
        <v>On track to meet target</v>
      </c>
      <c r="R81" s="149"/>
      <c r="S81" s="149"/>
      <c r="T81" s="149"/>
      <c r="U81" s="149"/>
      <c r="V81" s="149"/>
      <c r="W81" s="149"/>
      <c r="X81" s="149"/>
      <c r="Y81" s="149"/>
      <c r="Z81" s="149"/>
      <c r="AA81" s="149"/>
      <c r="AB81" s="149"/>
      <c r="AC81" s="149"/>
    </row>
    <row r="82" spans="1:29">
      <c r="A82" t="s">
        <v>874</v>
      </c>
      <c r="B82" t="s">
        <v>875</v>
      </c>
      <c r="C82" s="149" t="str">
        <f>IFERROR(IF((VLOOKUP($A82,'Q3 Raw Data'!$A$9:$CZ$158,C$3,FALSE))="","",(VLOOKUP($A82,'Q3 Raw Data'!$A$9:$CZ$158,C$3,FALSE))),"")</f>
        <v>Yes</v>
      </c>
      <c r="D82" s="149" t="str">
        <f>IFERROR(IF((VLOOKUP($A82,'Q3 Raw Data'!$A$9:$CZ$158,D$3,FALSE))="","",(VLOOKUP($A82,'Q3 Raw Data'!$A$9:$CZ$158,D$3,FALSE))),"")</f>
        <v>Yes</v>
      </c>
      <c r="E82" s="149" t="str">
        <f>IFERROR(IF((VLOOKUP($A82,'Q3 Raw Data'!$A$9:$CZ$158,E$3,FALSE))="","",(VLOOKUP($A82,'Q3 Raw Data'!$A$9:$CZ$158,E$3,FALSE))),"")</f>
        <v>Yes</v>
      </c>
      <c r="F82" s="149" t="str">
        <f>IFERROR(IF((VLOOKUP($A82,'Q3 Raw Data'!$A$9:$CZ$158,F$3,FALSE))="","",(VLOOKUP($A82,'Q3 Raw Data'!$A$9:$CZ$158,F$3,FALSE))),"")</f>
        <v>Yes</v>
      </c>
      <c r="G82" s="149" t="str">
        <f>IFERROR(IF((VLOOKUP($A82,'Q3 Raw Data'!$A$9:$CZ$158,G$3,FALSE))="","",(VLOOKUP($A82,'Q3 Raw Data'!$A$9:$CZ$158,G$3,FALSE))),"")</f>
        <v>Yes</v>
      </c>
      <c r="H82" s="150" t="str">
        <f>IFERROR(IF((VLOOKUP($A82,'Q3 Raw Data'!$A$9:$CZ$158,H$3,FALSE))="","",(VLOOKUP($A82,'Q3 Raw Data'!$A$9:$CZ$158,H$3,FALSE))),"")</f>
        <v/>
      </c>
      <c r="I82" s="149" t="str">
        <f>IFERROR(IF((VLOOKUP($A82,'Q3 Raw Data'!$A$9:$CZ$158,I$3,FALSE))="","",(VLOOKUP($A82,'Q3 Raw Data'!$A$9:$CZ$158,I$3,FALSE))),"")</f>
        <v/>
      </c>
      <c r="J82" s="149" t="str">
        <f>IFERROR(IF((VLOOKUP($A82,'Q3 Raw Data'!$A$9:$CZ$158,J$3,FALSE))="","",(VLOOKUP($A82,'Q3 Raw Data'!$A$9:$CZ$158,J$3,FALSE))),"")</f>
        <v/>
      </c>
      <c r="K82" s="149" t="str">
        <f>IFERROR(IF((VLOOKUP($A82,'Q3 Raw Data'!$A$9:$CZ$158,K$3,FALSE))="","",(VLOOKUP($A82,'Q3 Raw Data'!$A$9:$CZ$158,K$3,FALSE))),"")</f>
        <v/>
      </c>
      <c r="L82" s="149" t="str">
        <f>IFERROR(IF((VLOOKUP($A82,'Q3 Raw Data'!$A$9:$CZ$158,L$3,FALSE))="","",(VLOOKUP($A82,'Q3 Raw Data'!$A$9:$CZ$158,L$3,FALSE))),"")</f>
        <v/>
      </c>
      <c r="M82" s="149" t="str">
        <f>IFERROR(IF((VLOOKUP($A82,'Q3 Raw Data'!$A$9:$CZ$158,M$3,FALSE))="","",(VLOOKUP($A82,'Q3 Raw Data'!$A$9:$CZ$158,M$3,FALSE))),"")</f>
        <v/>
      </c>
      <c r="N82" s="149" t="str">
        <f>IFERROR(IF((VLOOKUP($A82,'Q3 Raw Data'!$A$9:$CZ$158,N$3,FALSE))="","",(VLOOKUP($A82,'Q3 Raw Data'!$A$9:$CZ$158,N$3,FALSE))),"")</f>
        <v>Not on track to meet target</v>
      </c>
      <c r="O82" s="149" t="str">
        <f>IFERROR(IF((VLOOKUP($A82,'Q3 Raw Data'!$A$9:$CZ$158,O$3,FALSE))="","",(VLOOKUP($A82,'Q3 Raw Data'!$A$9:$CZ$158,O$3,FALSE))),"")</f>
        <v>Not on track to meet target</v>
      </c>
      <c r="P82" s="149" t="str">
        <f>IFERROR(IF((VLOOKUP($A82,'Q3 Raw Data'!$A$9:$CZ$158,P$3,FALSE))="","",(VLOOKUP($A82,'Q3 Raw Data'!$A$9:$CZ$158,P$3,FALSE))),"")</f>
        <v>On track to meet target</v>
      </c>
      <c r="Q82" s="149" t="str">
        <f>IFERROR(IF((VLOOKUP($A82,'Q3 Raw Data'!$A$9:$CZ$158,Q$3,FALSE))="","",(VLOOKUP($A82,'Q3 Raw Data'!$A$9:$CZ$158,Q$3,FALSE))),"")</f>
        <v>Not on track to meet target</v>
      </c>
      <c r="R82" s="149"/>
      <c r="S82" s="149"/>
      <c r="T82" s="149"/>
      <c r="U82" s="149"/>
      <c r="V82" s="149"/>
      <c r="W82" s="149"/>
      <c r="X82" s="149"/>
      <c r="Y82" s="149"/>
      <c r="Z82" s="149"/>
      <c r="AA82" s="149"/>
      <c r="AB82" s="149"/>
      <c r="AC82" s="149"/>
    </row>
    <row r="83" spans="1:29">
      <c r="A83" t="s">
        <v>309</v>
      </c>
      <c r="B83" t="s">
        <v>310</v>
      </c>
      <c r="C83" s="149" t="str">
        <f>IFERROR(IF((VLOOKUP($A83,'Q3 Raw Data'!$A$9:$CZ$158,C$3,FALSE))="","",(VLOOKUP($A83,'Q3 Raw Data'!$A$9:$CZ$158,C$3,FALSE))),"")</f>
        <v>Yes</v>
      </c>
      <c r="D83" s="149" t="str">
        <f>IFERROR(IF((VLOOKUP($A83,'Q3 Raw Data'!$A$9:$CZ$158,D$3,FALSE))="","",(VLOOKUP($A83,'Q3 Raw Data'!$A$9:$CZ$158,D$3,FALSE))),"")</f>
        <v>Yes</v>
      </c>
      <c r="E83" s="149" t="str">
        <f>IFERROR(IF((VLOOKUP($A83,'Q3 Raw Data'!$A$9:$CZ$158,E$3,FALSE))="","",(VLOOKUP($A83,'Q3 Raw Data'!$A$9:$CZ$158,E$3,FALSE))),"")</f>
        <v>Yes</v>
      </c>
      <c r="F83" s="149" t="str">
        <f>IFERROR(IF((VLOOKUP($A83,'Q3 Raw Data'!$A$9:$CZ$158,F$3,FALSE))="","",(VLOOKUP($A83,'Q3 Raw Data'!$A$9:$CZ$158,F$3,FALSE))),"")</f>
        <v>Yes</v>
      </c>
      <c r="G83" s="149" t="str">
        <f>IFERROR(IF((VLOOKUP($A83,'Q3 Raw Data'!$A$9:$CZ$158,G$3,FALSE))="","",(VLOOKUP($A83,'Q3 Raw Data'!$A$9:$CZ$158,G$3,FALSE))),"")</f>
        <v>Yes</v>
      </c>
      <c r="H83" s="150" t="str">
        <f>IFERROR(IF((VLOOKUP($A83,'Q3 Raw Data'!$A$9:$CZ$158,H$3,FALSE))="","",(VLOOKUP($A83,'Q3 Raw Data'!$A$9:$CZ$158,H$3,FALSE))),"")</f>
        <v/>
      </c>
      <c r="I83" s="149" t="str">
        <f>IFERROR(IF((VLOOKUP($A83,'Q3 Raw Data'!$A$9:$CZ$158,I$3,FALSE))="","",(VLOOKUP($A83,'Q3 Raw Data'!$A$9:$CZ$158,I$3,FALSE))),"")</f>
        <v/>
      </c>
      <c r="J83" s="149" t="str">
        <f>IFERROR(IF((VLOOKUP($A83,'Q3 Raw Data'!$A$9:$CZ$158,J$3,FALSE))="","",(VLOOKUP($A83,'Q3 Raw Data'!$A$9:$CZ$158,J$3,FALSE))),"")</f>
        <v/>
      </c>
      <c r="K83" s="149" t="str">
        <f>IFERROR(IF((VLOOKUP($A83,'Q3 Raw Data'!$A$9:$CZ$158,K$3,FALSE))="","",(VLOOKUP($A83,'Q3 Raw Data'!$A$9:$CZ$158,K$3,FALSE))),"")</f>
        <v/>
      </c>
      <c r="L83" s="149" t="str">
        <f>IFERROR(IF((VLOOKUP($A83,'Q3 Raw Data'!$A$9:$CZ$158,L$3,FALSE))="","",(VLOOKUP($A83,'Q3 Raw Data'!$A$9:$CZ$158,L$3,FALSE))),"")</f>
        <v/>
      </c>
      <c r="M83" s="149" t="str">
        <f>IFERROR(IF((VLOOKUP($A83,'Q3 Raw Data'!$A$9:$CZ$158,M$3,FALSE))="","",(VLOOKUP($A83,'Q3 Raw Data'!$A$9:$CZ$158,M$3,FALSE))),"")</f>
        <v/>
      </c>
      <c r="N83" s="149" t="str">
        <f>IFERROR(IF((VLOOKUP($A83,'Q3 Raw Data'!$A$9:$CZ$158,N$3,FALSE))="","",(VLOOKUP($A83,'Q3 Raw Data'!$A$9:$CZ$158,N$3,FALSE))),"")</f>
        <v>On track to meet target</v>
      </c>
      <c r="O83" s="149" t="str">
        <f>IFERROR(IF((VLOOKUP($A83,'Q3 Raw Data'!$A$9:$CZ$158,O$3,FALSE))="","",(VLOOKUP($A83,'Q3 Raw Data'!$A$9:$CZ$158,O$3,FALSE))),"")</f>
        <v>On track to meet target</v>
      </c>
      <c r="P83" s="149" t="str">
        <f>IFERROR(IF((VLOOKUP($A83,'Q3 Raw Data'!$A$9:$CZ$158,P$3,FALSE))="","",(VLOOKUP($A83,'Q3 Raw Data'!$A$9:$CZ$158,P$3,FALSE))),"")</f>
        <v>On track to meet target</v>
      </c>
      <c r="Q83" s="149" t="str">
        <f>IFERROR(IF((VLOOKUP($A83,'Q3 Raw Data'!$A$9:$CZ$158,Q$3,FALSE))="","",(VLOOKUP($A83,'Q3 Raw Data'!$A$9:$CZ$158,Q$3,FALSE))),"")</f>
        <v>On track to meet target</v>
      </c>
      <c r="R83" s="149"/>
      <c r="S83" s="149"/>
      <c r="T83" s="149"/>
      <c r="U83" s="149"/>
      <c r="V83" s="149"/>
      <c r="W83" s="149"/>
      <c r="X83" s="149"/>
      <c r="Y83" s="149"/>
      <c r="Z83" s="149"/>
      <c r="AA83" s="149"/>
      <c r="AB83" s="149"/>
      <c r="AC83" s="149"/>
    </row>
    <row r="84" spans="1:29">
      <c r="A84" t="s">
        <v>313</v>
      </c>
      <c r="B84" t="s">
        <v>314</v>
      </c>
      <c r="C84" s="149" t="str">
        <f>IFERROR(IF((VLOOKUP($A84,'Q3 Raw Data'!$A$9:$CZ$158,C$3,FALSE))="","",(VLOOKUP($A84,'Q3 Raw Data'!$A$9:$CZ$158,C$3,FALSE))),"")</f>
        <v>Yes</v>
      </c>
      <c r="D84" s="149" t="str">
        <f>IFERROR(IF((VLOOKUP($A84,'Q3 Raw Data'!$A$9:$CZ$158,D$3,FALSE))="","",(VLOOKUP($A84,'Q3 Raw Data'!$A$9:$CZ$158,D$3,FALSE))),"")</f>
        <v>Yes</v>
      </c>
      <c r="E84" s="149" t="str">
        <f>IFERROR(IF((VLOOKUP($A84,'Q3 Raw Data'!$A$9:$CZ$158,E$3,FALSE))="","",(VLOOKUP($A84,'Q3 Raw Data'!$A$9:$CZ$158,E$3,FALSE))),"")</f>
        <v>Yes</v>
      </c>
      <c r="F84" s="149" t="str">
        <f>IFERROR(IF((VLOOKUP($A84,'Q3 Raw Data'!$A$9:$CZ$158,F$3,FALSE))="","",(VLOOKUP($A84,'Q3 Raw Data'!$A$9:$CZ$158,F$3,FALSE))),"")</f>
        <v>Yes</v>
      </c>
      <c r="G84" s="149" t="str">
        <f>IFERROR(IF((VLOOKUP($A84,'Q3 Raw Data'!$A$9:$CZ$158,G$3,FALSE))="","",(VLOOKUP($A84,'Q3 Raw Data'!$A$9:$CZ$158,G$3,FALSE))),"")</f>
        <v>Yes</v>
      </c>
      <c r="H84" s="150" t="str">
        <f>IFERROR(IF((VLOOKUP($A84,'Q3 Raw Data'!$A$9:$CZ$158,H$3,FALSE))="","",(VLOOKUP($A84,'Q3 Raw Data'!$A$9:$CZ$158,H$3,FALSE))),"")</f>
        <v/>
      </c>
      <c r="I84" s="149" t="str">
        <f>IFERROR(IF((VLOOKUP($A84,'Q3 Raw Data'!$A$9:$CZ$158,I$3,FALSE))="","",(VLOOKUP($A84,'Q3 Raw Data'!$A$9:$CZ$158,I$3,FALSE))),"")</f>
        <v/>
      </c>
      <c r="J84" s="149" t="str">
        <f>IFERROR(IF((VLOOKUP($A84,'Q3 Raw Data'!$A$9:$CZ$158,J$3,FALSE))="","",(VLOOKUP($A84,'Q3 Raw Data'!$A$9:$CZ$158,J$3,FALSE))),"")</f>
        <v/>
      </c>
      <c r="K84" s="149" t="str">
        <f>IFERROR(IF((VLOOKUP($A84,'Q3 Raw Data'!$A$9:$CZ$158,K$3,FALSE))="","",(VLOOKUP($A84,'Q3 Raw Data'!$A$9:$CZ$158,K$3,FALSE))),"")</f>
        <v/>
      </c>
      <c r="L84" s="149" t="str">
        <f>IFERROR(IF((VLOOKUP($A84,'Q3 Raw Data'!$A$9:$CZ$158,L$3,FALSE))="","",(VLOOKUP($A84,'Q3 Raw Data'!$A$9:$CZ$158,L$3,FALSE))),"")</f>
        <v/>
      </c>
      <c r="M84" s="149" t="str">
        <f>IFERROR(IF((VLOOKUP($A84,'Q3 Raw Data'!$A$9:$CZ$158,M$3,FALSE))="","",(VLOOKUP($A84,'Q3 Raw Data'!$A$9:$CZ$158,M$3,FALSE))),"")</f>
        <v/>
      </c>
      <c r="N84" s="149" t="str">
        <f>IFERROR(IF((VLOOKUP($A84,'Q3 Raw Data'!$A$9:$CZ$158,N$3,FALSE))="","",(VLOOKUP($A84,'Q3 Raw Data'!$A$9:$CZ$158,N$3,FALSE))),"")</f>
        <v>Not on track to meet target</v>
      </c>
      <c r="O84" s="149" t="str">
        <f>IFERROR(IF((VLOOKUP($A84,'Q3 Raw Data'!$A$9:$CZ$158,O$3,FALSE))="","",(VLOOKUP($A84,'Q3 Raw Data'!$A$9:$CZ$158,O$3,FALSE))),"")</f>
        <v>On track to meet target</v>
      </c>
      <c r="P84" s="149" t="str">
        <f>IFERROR(IF((VLOOKUP($A84,'Q3 Raw Data'!$A$9:$CZ$158,P$3,FALSE))="","",(VLOOKUP($A84,'Q3 Raw Data'!$A$9:$CZ$158,P$3,FALSE))),"")</f>
        <v>Data not available to assess progress</v>
      </c>
      <c r="Q84" s="149" t="str">
        <f>IFERROR(IF((VLOOKUP($A84,'Q3 Raw Data'!$A$9:$CZ$158,Q$3,FALSE))="","",(VLOOKUP($A84,'Q3 Raw Data'!$A$9:$CZ$158,Q$3,FALSE))),"")</f>
        <v>Not on track to meet target</v>
      </c>
      <c r="R84" s="149"/>
      <c r="S84" s="149"/>
      <c r="T84" s="149"/>
      <c r="U84" s="149"/>
      <c r="V84" s="149"/>
      <c r="W84" s="149"/>
      <c r="X84" s="149"/>
      <c r="Y84" s="149"/>
      <c r="Z84" s="149"/>
      <c r="AA84" s="149"/>
      <c r="AB84" s="149"/>
      <c r="AC84" s="149"/>
    </row>
    <row r="85" spans="1:29">
      <c r="A85" t="s">
        <v>317</v>
      </c>
      <c r="B85" t="s">
        <v>318</v>
      </c>
      <c r="C85" s="149" t="str">
        <f>IFERROR(IF((VLOOKUP($A85,'Q3 Raw Data'!$A$9:$CZ$158,C$3,FALSE))="","",(VLOOKUP($A85,'Q3 Raw Data'!$A$9:$CZ$158,C$3,FALSE))),"")</f>
        <v>Yes</v>
      </c>
      <c r="D85" s="149" t="str">
        <f>IFERROR(IF((VLOOKUP($A85,'Q3 Raw Data'!$A$9:$CZ$158,D$3,FALSE))="","",(VLOOKUP($A85,'Q3 Raw Data'!$A$9:$CZ$158,D$3,FALSE))),"")</f>
        <v>Yes</v>
      </c>
      <c r="E85" s="149" t="str">
        <f>IFERROR(IF((VLOOKUP($A85,'Q3 Raw Data'!$A$9:$CZ$158,E$3,FALSE))="","",(VLOOKUP($A85,'Q3 Raw Data'!$A$9:$CZ$158,E$3,FALSE))),"")</f>
        <v>Yes</v>
      </c>
      <c r="F85" s="149" t="str">
        <f>IFERROR(IF((VLOOKUP($A85,'Q3 Raw Data'!$A$9:$CZ$158,F$3,FALSE))="","",(VLOOKUP($A85,'Q3 Raw Data'!$A$9:$CZ$158,F$3,FALSE))),"")</f>
        <v>Yes</v>
      </c>
      <c r="G85" s="149" t="str">
        <f>IFERROR(IF((VLOOKUP($A85,'Q3 Raw Data'!$A$9:$CZ$158,G$3,FALSE))="","",(VLOOKUP($A85,'Q3 Raw Data'!$A$9:$CZ$158,G$3,FALSE))),"")</f>
        <v>Yes</v>
      </c>
      <c r="H85" s="150" t="str">
        <f>IFERROR(IF((VLOOKUP($A85,'Q3 Raw Data'!$A$9:$CZ$158,H$3,FALSE))="","",(VLOOKUP($A85,'Q3 Raw Data'!$A$9:$CZ$158,H$3,FALSE))),"")</f>
        <v/>
      </c>
      <c r="I85" s="149" t="str">
        <f>IFERROR(IF((VLOOKUP($A85,'Q3 Raw Data'!$A$9:$CZ$158,I$3,FALSE))="","",(VLOOKUP($A85,'Q3 Raw Data'!$A$9:$CZ$158,I$3,FALSE))),"")</f>
        <v/>
      </c>
      <c r="J85" s="149" t="str">
        <f>IFERROR(IF((VLOOKUP($A85,'Q3 Raw Data'!$A$9:$CZ$158,J$3,FALSE))="","",(VLOOKUP($A85,'Q3 Raw Data'!$A$9:$CZ$158,J$3,FALSE))),"")</f>
        <v/>
      </c>
      <c r="K85" s="149" t="str">
        <f>IFERROR(IF((VLOOKUP($A85,'Q3 Raw Data'!$A$9:$CZ$158,K$3,FALSE))="","",(VLOOKUP($A85,'Q3 Raw Data'!$A$9:$CZ$158,K$3,FALSE))),"")</f>
        <v/>
      </c>
      <c r="L85" s="149" t="str">
        <f>IFERROR(IF((VLOOKUP($A85,'Q3 Raw Data'!$A$9:$CZ$158,L$3,FALSE))="","",(VLOOKUP($A85,'Q3 Raw Data'!$A$9:$CZ$158,L$3,FALSE))),"")</f>
        <v/>
      </c>
      <c r="M85" s="149" t="str">
        <f>IFERROR(IF((VLOOKUP($A85,'Q3 Raw Data'!$A$9:$CZ$158,M$3,FALSE))="","",(VLOOKUP($A85,'Q3 Raw Data'!$A$9:$CZ$158,M$3,FALSE))),"")</f>
        <v/>
      </c>
      <c r="N85" s="149" t="str">
        <f>IFERROR(IF((VLOOKUP($A85,'Q3 Raw Data'!$A$9:$CZ$158,N$3,FALSE))="","",(VLOOKUP($A85,'Q3 Raw Data'!$A$9:$CZ$158,N$3,FALSE))),"")</f>
        <v>On track to meet target</v>
      </c>
      <c r="O85" s="149" t="str">
        <f>IFERROR(IF((VLOOKUP($A85,'Q3 Raw Data'!$A$9:$CZ$158,O$3,FALSE))="","",(VLOOKUP($A85,'Q3 Raw Data'!$A$9:$CZ$158,O$3,FALSE))),"")</f>
        <v>Not on track to meet target</v>
      </c>
      <c r="P85" s="149" t="str">
        <f>IFERROR(IF((VLOOKUP($A85,'Q3 Raw Data'!$A$9:$CZ$158,P$3,FALSE))="","",(VLOOKUP($A85,'Q3 Raw Data'!$A$9:$CZ$158,P$3,FALSE))),"")</f>
        <v>Not on track to meet target</v>
      </c>
      <c r="Q85" s="149" t="str">
        <f>IFERROR(IF((VLOOKUP($A85,'Q3 Raw Data'!$A$9:$CZ$158,Q$3,FALSE))="","",(VLOOKUP($A85,'Q3 Raw Data'!$A$9:$CZ$158,Q$3,FALSE))),"")</f>
        <v>On track to meet target</v>
      </c>
      <c r="R85" s="149"/>
      <c r="S85" s="149"/>
      <c r="T85" s="149"/>
      <c r="U85" s="149"/>
      <c r="V85" s="149"/>
      <c r="W85" s="149"/>
      <c r="X85" s="149"/>
      <c r="Y85" s="149"/>
      <c r="Z85" s="149"/>
      <c r="AA85" s="149"/>
      <c r="AB85" s="149"/>
      <c r="AC85" s="149"/>
    </row>
    <row r="86" spans="1:29">
      <c r="A86" t="s">
        <v>319</v>
      </c>
      <c r="B86" t="s">
        <v>320</v>
      </c>
      <c r="C86" s="149" t="str">
        <f>IFERROR(IF((VLOOKUP($A86,'Q3 Raw Data'!$A$9:$CZ$158,C$3,FALSE))="","",(VLOOKUP($A86,'Q3 Raw Data'!$A$9:$CZ$158,C$3,FALSE))),"")</f>
        <v>Yes</v>
      </c>
      <c r="D86" s="149" t="str">
        <f>IFERROR(IF((VLOOKUP($A86,'Q3 Raw Data'!$A$9:$CZ$158,D$3,FALSE))="","",(VLOOKUP($A86,'Q3 Raw Data'!$A$9:$CZ$158,D$3,FALSE))),"")</f>
        <v>Yes</v>
      </c>
      <c r="E86" s="149" t="str">
        <f>IFERROR(IF((VLOOKUP($A86,'Q3 Raw Data'!$A$9:$CZ$158,E$3,FALSE))="","",(VLOOKUP($A86,'Q3 Raw Data'!$A$9:$CZ$158,E$3,FALSE))),"")</f>
        <v>Yes</v>
      </c>
      <c r="F86" s="149" t="str">
        <f>IFERROR(IF((VLOOKUP($A86,'Q3 Raw Data'!$A$9:$CZ$158,F$3,FALSE))="","",(VLOOKUP($A86,'Q3 Raw Data'!$A$9:$CZ$158,F$3,FALSE))),"")</f>
        <v>Yes</v>
      </c>
      <c r="G86" s="149" t="str">
        <f>IFERROR(IF((VLOOKUP($A86,'Q3 Raw Data'!$A$9:$CZ$158,G$3,FALSE))="","",(VLOOKUP($A86,'Q3 Raw Data'!$A$9:$CZ$158,G$3,FALSE))),"")</f>
        <v>Yes</v>
      </c>
      <c r="H86" s="150" t="str">
        <f>IFERROR(IF((VLOOKUP($A86,'Q3 Raw Data'!$A$9:$CZ$158,H$3,FALSE))="","",(VLOOKUP($A86,'Q3 Raw Data'!$A$9:$CZ$158,H$3,FALSE))),"")</f>
        <v/>
      </c>
      <c r="I86" s="149" t="str">
        <f>IFERROR(IF((VLOOKUP($A86,'Q3 Raw Data'!$A$9:$CZ$158,I$3,FALSE))="","",(VLOOKUP($A86,'Q3 Raw Data'!$A$9:$CZ$158,I$3,FALSE))),"")</f>
        <v/>
      </c>
      <c r="J86" s="149" t="str">
        <f>IFERROR(IF((VLOOKUP($A86,'Q3 Raw Data'!$A$9:$CZ$158,J$3,FALSE))="","",(VLOOKUP($A86,'Q3 Raw Data'!$A$9:$CZ$158,J$3,FALSE))),"")</f>
        <v/>
      </c>
      <c r="K86" s="149" t="str">
        <f>IFERROR(IF((VLOOKUP($A86,'Q3 Raw Data'!$A$9:$CZ$158,K$3,FALSE))="","",(VLOOKUP($A86,'Q3 Raw Data'!$A$9:$CZ$158,K$3,FALSE))),"")</f>
        <v/>
      </c>
      <c r="L86" s="149" t="str">
        <f>IFERROR(IF((VLOOKUP($A86,'Q3 Raw Data'!$A$9:$CZ$158,L$3,FALSE))="","",(VLOOKUP($A86,'Q3 Raw Data'!$A$9:$CZ$158,L$3,FALSE))),"")</f>
        <v/>
      </c>
      <c r="M86" s="149" t="str">
        <f>IFERROR(IF((VLOOKUP($A86,'Q3 Raw Data'!$A$9:$CZ$158,M$3,FALSE))="","",(VLOOKUP($A86,'Q3 Raw Data'!$A$9:$CZ$158,M$3,FALSE))),"")</f>
        <v/>
      </c>
      <c r="N86" s="149" t="str">
        <f>IFERROR(IF((VLOOKUP($A86,'Q3 Raw Data'!$A$9:$CZ$158,N$3,FALSE))="","",(VLOOKUP($A86,'Q3 Raw Data'!$A$9:$CZ$158,N$3,FALSE))),"")</f>
        <v>Not on track to meet target</v>
      </c>
      <c r="O86" s="149" t="str">
        <f>IFERROR(IF((VLOOKUP($A86,'Q3 Raw Data'!$A$9:$CZ$158,O$3,FALSE))="","",(VLOOKUP($A86,'Q3 Raw Data'!$A$9:$CZ$158,O$3,FALSE))),"")</f>
        <v>On track to meet target</v>
      </c>
      <c r="P86" s="149" t="str">
        <f>IFERROR(IF((VLOOKUP($A86,'Q3 Raw Data'!$A$9:$CZ$158,P$3,FALSE))="","",(VLOOKUP($A86,'Q3 Raw Data'!$A$9:$CZ$158,P$3,FALSE))),"")</f>
        <v>On track to meet target</v>
      </c>
      <c r="Q86" s="149" t="str">
        <f>IFERROR(IF((VLOOKUP($A86,'Q3 Raw Data'!$A$9:$CZ$158,Q$3,FALSE))="","",(VLOOKUP($A86,'Q3 Raw Data'!$A$9:$CZ$158,Q$3,FALSE))),"")</f>
        <v>Not on track to meet target</v>
      </c>
      <c r="R86" s="149"/>
      <c r="S86" s="149"/>
      <c r="T86" s="149"/>
      <c r="U86" s="149"/>
      <c r="V86" s="149"/>
      <c r="W86" s="149"/>
      <c r="X86" s="149"/>
      <c r="Y86" s="149"/>
      <c r="Z86" s="149"/>
      <c r="AA86" s="149"/>
      <c r="AB86" s="149"/>
      <c r="AC86" s="149"/>
    </row>
    <row r="87" spans="1:29">
      <c r="A87" t="s">
        <v>323</v>
      </c>
      <c r="B87" t="s">
        <v>324</v>
      </c>
      <c r="C87" s="149" t="str">
        <f>IFERROR(IF((VLOOKUP($A87,'Q3 Raw Data'!$A$9:$CZ$158,C$3,FALSE))="","",(VLOOKUP($A87,'Q3 Raw Data'!$A$9:$CZ$158,C$3,FALSE))),"")</f>
        <v>Yes</v>
      </c>
      <c r="D87" s="149" t="str">
        <f>IFERROR(IF((VLOOKUP($A87,'Q3 Raw Data'!$A$9:$CZ$158,D$3,FALSE))="","",(VLOOKUP($A87,'Q3 Raw Data'!$A$9:$CZ$158,D$3,FALSE))),"")</f>
        <v>Yes</v>
      </c>
      <c r="E87" s="149" t="str">
        <f>IFERROR(IF((VLOOKUP($A87,'Q3 Raw Data'!$A$9:$CZ$158,E$3,FALSE))="","",(VLOOKUP($A87,'Q3 Raw Data'!$A$9:$CZ$158,E$3,FALSE))),"")</f>
        <v>Yes</v>
      </c>
      <c r="F87" s="149" t="str">
        <f>IFERROR(IF((VLOOKUP($A87,'Q3 Raw Data'!$A$9:$CZ$158,F$3,FALSE))="","",(VLOOKUP($A87,'Q3 Raw Data'!$A$9:$CZ$158,F$3,FALSE))),"")</f>
        <v>Yes</v>
      </c>
      <c r="G87" s="149" t="str">
        <f>IFERROR(IF((VLOOKUP($A87,'Q3 Raw Data'!$A$9:$CZ$158,G$3,FALSE))="","",(VLOOKUP($A87,'Q3 Raw Data'!$A$9:$CZ$158,G$3,FALSE))),"")</f>
        <v>Yes</v>
      </c>
      <c r="H87" s="150" t="str">
        <f>IFERROR(IF((VLOOKUP($A87,'Q3 Raw Data'!$A$9:$CZ$158,H$3,FALSE))="","",(VLOOKUP($A87,'Q3 Raw Data'!$A$9:$CZ$158,H$3,FALSE))),"")</f>
        <v/>
      </c>
      <c r="I87" s="149" t="str">
        <f>IFERROR(IF((VLOOKUP($A87,'Q3 Raw Data'!$A$9:$CZ$158,I$3,FALSE))="","",(VLOOKUP($A87,'Q3 Raw Data'!$A$9:$CZ$158,I$3,FALSE))),"")</f>
        <v/>
      </c>
      <c r="J87" s="149" t="str">
        <f>IFERROR(IF((VLOOKUP($A87,'Q3 Raw Data'!$A$9:$CZ$158,J$3,FALSE))="","",(VLOOKUP($A87,'Q3 Raw Data'!$A$9:$CZ$158,J$3,FALSE))),"")</f>
        <v/>
      </c>
      <c r="K87" s="149" t="str">
        <f>IFERROR(IF((VLOOKUP($A87,'Q3 Raw Data'!$A$9:$CZ$158,K$3,FALSE))="","",(VLOOKUP($A87,'Q3 Raw Data'!$A$9:$CZ$158,K$3,FALSE))),"")</f>
        <v/>
      </c>
      <c r="L87" s="149" t="str">
        <f>IFERROR(IF((VLOOKUP($A87,'Q3 Raw Data'!$A$9:$CZ$158,L$3,FALSE))="","",(VLOOKUP($A87,'Q3 Raw Data'!$A$9:$CZ$158,L$3,FALSE))),"")</f>
        <v/>
      </c>
      <c r="M87" s="149" t="str">
        <f>IFERROR(IF((VLOOKUP($A87,'Q3 Raw Data'!$A$9:$CZ$158,M$3,FALSE))="","",(VLOOKUP($A87,'Q3 Raw Data'!$A$9:$CZ$158,M$3,FALSE))),"")</f>
        <v/>
      </c>
      <c r="N87" s="149" t="str">
        <f>IFERROR(IF((VLOOKUP($A87,'Q3 Raw Data'!$A$9:$CZ$158,N$3,FALSE))="","",(VLOOKUP($A87,'Q3 Raw Data'!$A$9:$CZ$158,N$3,FALSE))),"")</f>
        <v>Data not available to assess progress</v>
      </c>
      <c r="O87" s="149" t="str">
        <f>IFERROR(IF((VLOOKUP($A87,'Q3 Raw Data'!$A$9:$CZ$158,O$3,FALSE))="","",(VLOOKUP($A87,'Q3 Raw Data'!$A$9:$CZ$158,O$3,FALSE))),"")</f>
        <v>On track to meet target</v>
      </c>
      <c r="P87" s="149" t="str">
        <f>IFERROR(IF((VLOOKUP($A87,'Q3 Raw Data'!$A$9:$CZ$158,P$3,FALSE))="","",(VLOOKUP($A87,'Q3 Raw Data'!$A$9:$CZ$158,P$3,FALSE))),"")</f>
        <v>On track to meet target</v>
      </c>
      <c r="Q87" s="149" t="str">
        <f>IFERROR(IF((VLOOKUP($A87,'Q3 Raw Data'!$A$9:$CZ$158,Q$3,FALSE))="","",(VLOOKUP($A87,'Q3 Raw Data'!$A$9:$CZ$158,Q$3,FALSE))),"")</f>
        <v>On track to meet target</v>
      </c>
      <c r="R87" s="149"/>
      <c r="S87" s="149"/>
      <c r="T87" s="149"/>
      <c r="U87" s="149"/>
      <c r="V87" s="149"/>
      <c r="W87" s="149"/>
      <c r="X87" s="149"/>
      <c r="Y87" s="149"/>
      <c r="Z87" s="149"/>
      <c r="AA87" s="149"/>
      <c r="AB87" s="149"/>
      <c r="AC87" s="149"/>
    </row>
    <row r="88" spans="1:29">
      <c r="A88" t="s">
        <v>325</v>
      </c>
      <c r="B88" t="s">
        <v>326</v>
      </c>
      <c r="C88" s="149" t="str">
        <f>IFERROR(IF((VLOOKUP($A88,'Q3 Raw Data'!$A$9:$CZ$158,C$3,FALSE))="","",(VLOOKUP($A88,'Q3 Raw Data'!$A$9:$CZ$158,C$3,FALSE))),"")</f>
        <v>Yes</v>
      </c>
      <c r="D88" s="149" t="str">
        <f>IFERROR(IF((VLOOKUP($A88,'Q3 Raw Data'!$A$9:$CZ$158,D$3,FALSE))="","",(VLOOKUP($A88,'Q3 Raw Data'!$A$9:$CZ$158,D$3,FALSE))),"")</f>
        <v>Yes</v>
      </c>
      <c r="E88" s="149" t="str">
        <f>IFERROR(IF((VLOOKUP($A88,'Q3 Raw Data'!$A$9:$CZ$158,E$3,FALSE))="","",(VLOOKUP($A88,'Q3 Raw Data'!$A$9:$CZ$158,E$3,FALSE))),"")</f>
        <v>Yes</v>
      </c>
      <c r="F88" s="149" t="str">
        <f>IFERROR(IF((VLOOKUP($A88,'Q3 Raw Data'!$A$9:$CZ$158,F$3,FALSE))="","",(VLOOKUP($A88,'Q3 Raw Data'!$A$9:$CZ$158,F$3,FALSE))),"")</f>
        <v>Yes</v>
      </c>
      <c r="G88" s="149" t="str">
        <f>IFERROR(IF((VLOOKUP($A88,'Q3 Raw Data'!$A$9:$CZ$158,G$3,FALSE))="","",(VLOOKUP($A88,'Q3 Raw Data'!$A$9:$CZ$158,G$3,FALSE))),"")</f>
        <v>Yes</v>
      </c>
      <c r="H88" s="150" t="str">
        <f>IFERROR(IF((VLOOKUP($A88,'Q3 Raw Data'!$A$9:$CZ$158,H$3,FALSE))="","",(VLOOKUP($A88,'Q3 Raw Data'!$A$9:$CZ$158,H$3,FALSE))),"")</f>
        <v/>
      </c>
      <c r="I88" s="149" t="str">
        <f>IFERROR(IF((VLOOKUP($A88,'Q3 Raw Data'!$A$9:$CZ$158,I$3,FALSE))="","",(VLOOKUP($A88,'Q3 Raw Data'!$A$9:$CZ$158,I$3,FALSE))),"")</f>
        <v/>
      </c>
      <c r="J88" s="149" t="str">
        <f>IFERROR(IF((VLOOKUP($A88,'Q3 Raw Data'!$A$9:$CZ$158,J$3,FALSE))="","",(VLOOKUP($A88,'Q3 Raw Data'!$A$9:$CZ$158,J$3,FALSE))),"")</f>
        <v/>
      </c>
      <c r="K88" s="149" t="str">
        <f>IFERROR(IF((VLOOKUP($A88,'Q3 Raw Data'!$A$9:$CZ$158,K$3,FALSE))="","",(VLOOKUP($A88,'Q3 Raw Data'!$A$9:$CZ$158,K$3,FALSE))),"")</f>
        <v/>
      </c>
      <c r="L88" s="149" t="str">
        <f>IFERROR(IF((VLOOKUP($A88,'Q3 Raw Data'!$A$9:$CZ$158,L$3,FALSE))="","",(VLOOKUP($A88,'Q3 Raw Data'!$A$9:$CZ$158,L$3,FALSE))),"")</f>
        <v/>
      </c>
      <c r="M88" s="149" t="str">
        <f>IFERROR(IF((VLOOKUP($A88,'Q3 Raw Data'!$A$9:$CZ$158,M$3,FALSE))="","",(VLOOKUP($A88,'Q3 Raw Data'!$A$9:$CZ$158,M$3,FALSE))),"")</f>
        <v/>
      </c>
      <c r="N88" s="149" t="str">
        <f>IFERROR(IF((VLOOKUP($A88,'Q3 Raw Data'!$A$9:$CZ$158,N$3,FALSE))="","",(VLOOKUP($A88,'Q3 Raw Data'!$A$9:$CZ$158,N$3,FALSE))),"")</f>
        <v>On track to meet target</v>
      </c>
      <c r="O88" s="149" t="str">
        <f>IFERROR(IF((VLOOKUP($A88,'Q3 Raw Data'!$A$9:$CZ$158,O$3,FALSE))="","",(VLOOKUP($A88,'Q3 Raw Data'!$A$9:$CZ$158,O$3,FALSE))),"")</f>
        <v>On track to meet target</v>
      </c>
      <c r="P88" s="149" t="str">
        <f>IFERROR(IF((VLOOKUP($A88,'Q3 Raw Data'!$A$9:$CZ$158,P$3,FALSE))="","",(VLOOKUP($A88,'Q3 Raw Data'!$A$9:$CZ$158,P$3,FALSE))),"")</f>
        <v>Data not available to assess progress</v>
      </c>
      <c r="Q88" s="149" t="str">
        <f>IFERROR(IF((VLOOKUP($A88,'Q3 Raw Data'!$A$9:$CZ$158,Q$3,FALSE))="","",(VLOOKUP($A88,'Q3 Raw Data'!$A$9:$CZ$158,Q$3,FALSE))),"")</f>
        <v>On track to meet target</v>
      </c>
      <c r="R88" s="149"/>
      <c r="S88" s="149"/>
      <c r="T88" s="149"/>
      <c r="U88" s="149"/>
      <c r="V88" s="149"/>
      <c r="W88" s="149"/>
      <c r="X88" s="149"/>
      <c r="Y88" s="149"/>
      <c r="Z88" s="149"/>
      <c r="AA88" s="149"/>
      <c r="AB88" s="149"/>
      <c r="AC88" s="149"/>
    </row>
    <row r="89" spans="1:29">
      <c r="A89" t="s">
        <v>327</v>
      </c>
      <c r="B89" t="s">
        <v>328</v>
      </c>
      <c r="C89" s="149" t="str">
        <f>IFERROR(IF((VLOOKUP($A89,'Q3 Raw Data'!$A$9:$CZ$158,C$3,FALSE))="","",(VLOOKUP($A89,'Q3 Raw Data'!$A$9:$CZ$158,C$3,FALSE))),"")</f>
        <v>Yes</v>
      </c>
      <c r="D89" s="149" t="str">
        <f>IFERROR(IF((VLOOKUP($A89,'Q3 Raw Data'!$A$9:$CZ$158,D$3,FALSE))="","",(VLOOKUP($A89,'Q3 Raw Data'!$A$9:$CZ$158,D$3,FALSE))),"")</f>
        <v>Yes</v>
      </c>
      <c r="E89" s="149" t="str">
        <f>IFERROR(IF((VLOOKUP($A89,'Q3 Raw Data'!$A$9:$CZ$158,E$3,FALSE))="","",(VLOOKUP($A89,'Q3 Raw Data'!$A$9:$CZ$158,E$3,FALSE))),"")</f>
        <v>Yes</v>
      </c>
      <c r="F89" s="149" t="str">
        <f>IFERROR(IF((VLOOKUP($A89,'Q3 Raw Data'!$A$9:$CZ$158,F$3,FALSE))="","",(VLOOKUP($A89,'Q3 Raw Data'!$A$9:$CZ$158,F$3,FALSE))),"")</f>
        <v>Yes</v>
      </c>
      <c r="G89" s="149" t="str">
        <f>IFERROR(IF((VLOOKUP($A89,'Q3 Raw Data'!$A$9:$CZ$158,G$3,FALSE))="","",(VLOOKUP($A89,'Q3 Raw Data'!$A$9:$CZ$158,G$3,FALSE))),"")</f>
        <v>Yes</v>
      </c>
      <c r="H89" s="150" t="str">
        <f>IFERROR(IF((VLOOKUP($A89,'Q3 Raw Data'!$A$9:$CZ$158,H$3,FALSE))="","",(VLOOKUP($A89,'Q3 Raw Data'!$A$9:$CZ$158,H$3,FALSE))),"")</f>
        <v/>
      </c>
      <c r="I89" s="149" t="str">
        <f>IFERROR(IF((VLOOKUP($A89,'Q3 Raw Data'!$A$9:$CZ$158,I$3,FALSE))="","",(VLOOKUP($A89,'Q3 Raw Data'!$A$9:$CZ$158,I$3,FALSE))),"")</f>
        <v/>
      </c>
      <c r="J89" s="149" t="str">
        <f>IFERROR(IF((VLOOKUP($A89,'Q3 Raw Data'!$A$9:$CZ$158,J$3,FALSE))="","",(VLOOKUP($A89,'Q3 Raw Data'!$A$9:$CZ$158,J$3,FALSE))),"")</f>
        <v/>
      </c>
      <c r="K89" s="149" t="str">
        <f>IFERROR(IF((VLOOKUP($A89,'Q3 Raw Data'!$A$9:$CZ$158,K$3,FALSE))="","",(VLOOKUP($A89,'Q3 Raw Data'!$A$9:$CZ$158,K$3,FALSE))),"")</f>
        <v/>
      </c>
      <c r="L89" s="149" t="str">
        <f>IFERROR(IF((VLOOKUP($A89,'Q3 Raw Data'!$A$9:$CZ$158,L$3,FALSE))="","",(VLOOKUP($A89,'Q3 Raw Data'!$A$9:$CZ$158,L$3,FALSE))),"")</f>
        <v/>
      </c>
      <c r="M89" s="149" t="str">
        <f>IFERROR(IF((VLOOKUP($A89,'Q3 Raw Data'!$A$9:$CZ$158,M$3,FALSE))="","",(VLOOKUP($A89,'Q3 Raw Data'!$A$9:$CZ$158,M$3,FALSE))),"")</f>
        <v/>
      </c>
      <c r="N89" s="149" t="str">
        <f>IFERROR(IF((VLOOKUP($A89,'Q3 Raw Data'!$A$9:$CZ$158,N$3,FALSE))="","",(VLOOKUP($A89,'Q3 Raw Data'!$A$9:$CZ$158,N$3,FALSE))),"")</f>
        <v>On track to meet target</v>
      </c>
      <c r="O89" s="149" t="str">
        <f>IFERROR(IF((VLOOKUP($A89,'Q3 Raw Data'!$A$9:$CZ$158,O$3,FALSE))="","",(VLOOKUP($A89,'Q3 Raw Data'!$A$9:$CZ$158,O$3,FALSE))),"")</f>
        <v>Data not available to assess progress</v>
      </c>
      <c r="P89" s="149" t="str">
        <f>IFERROR(IF((VLOOKUP($A89,'Q3 Raw Data'!$A$9:$CZ$158,P$3,FALSE))="","",(VLOOKUP($A89,'Q3 Raw Data'!$A$9:$CZ$158,P$3,FALSE))),"")</f>
        <v>Data not available to assess progress</v>
      </c>
      <c r="Q89" s="149" t="str">
        <f>IFERROR(IF((VLOOKUP($A89,'Q3 Raw Data'!$A$9:$CZ$158,Q$3,FALSE))="","",(VLOOKUP($A89,'Q3 Raw Data'!$A$9:$CZ$158,Q$3,FALSE))),"")</f>
        <v>Not on track to meet target</v>
      </c>
      <c r="R89" s="149"/>
      <c r="S89" s="149"/>
      <c r="T89" s="149"/>
      <c r="U89" s="149"/>
      <c r="V89" s="149"/>
      <c r="W89" s="149"/>
      <c r="X89" s="149"/>
      <c r="Y89" s="149"/>
      <c r="Z89" s="149"/>
      <c r="AA89" s="149"/>
      <c r="AB89" s="149"/>
      <c r="AC89" s="149"/>
    </row>
    <row r="90" spans="1:29">
      <c r="A90" t="s">
        <v>331</v>
      </c>
      <c r="B90" t="s">
        <v>332</v>
      </c>
      <c r="C90" s="149" t="str">
        <f>IFERROR(IF((VLOOKUP($A90,'Q3 Raw Data'!$A$9:$CZ$158,C$3,FALSE))="","",(VLOOKUP($A90,'Q3 Raw Data'!$A$9:$CZ$158,C$3,FALSE))),"")</f>
        <v>Yes</v>
      </c>
      <c r="D90" s="149" t="str">
        <f>IFERROR(IF((VLOOKUP($A90,'Q3 Raw Data'!$A$9:$CZ$158,D$3,FALSE))="","",(VLOOKUP($A90,'Q3 Raw Data'!$A$9:$CZ$158,D$3,FALSE))),"")</f>
        <v>Yes</v>
      </c>
      <c r="E90" s="149" t="str">
        <f>IFERROR(IF((VLOOKUP($A90,'Q3 Raw Data'!$A$9:$CZ$158,E$3,FALSE))="","",(VLOOKUP($A90,'Q3 Raw Data'!$A$9:$CZ$158,E$3,FALSE))),"")</f>
        <v>Yes</v>
      </c>
      <c r="F90" s="149" t="str">
        <f>IFERROR(IF((VLOOKUP($A90,'Q3 Raw Data'!$A$9:$CZ$158,F$3,FALSE))="","",(VLOOKUP($A90,'Q3 Raw Data'!$A$9:$CZ$158,F$3,FALSE))),"")</f>
        <v>Yes</v>
      </c>
      <c r="G90" s="149" t="str">
        <f>IFERROR(IF((VLOOKUP($A90,'Q3 Raw Data'!$A$9:$CZ$158,G$3,FALSE))="","",(VLOOKUP($A90,'Q3 Raw Data'!$A$9:$CZ$158,G$3,FALSE))),"")</f>
        <v>Yes</v>
      </c>
      <c r="H90" s="150" t="str">
        <f>IFERROR(IF((VLOOKUP($A90,'Q3 Raw Data'!$A$9:$CZ$158,H$3,FALSE))="","",(VLOOKUP($A90,'Q3 Raw Data'!$A$9:$CZ$158,H$3,FALSE))),"")</f>
        <v/>
      </c>
      <c r="I90" s="149" t="str">
        <f>IFERROR(IF((VLOOKUP($A90,'Q3 Raw Data'!$A$9:$CZ$158,I$3,FALSE))="","",(VLOOKUP($A90,'Q3 Raw Data'!$A$9:$CZ$158,I$3,FALSE))),"")</f>
        <v/>
      </c>
      <c r="J90" s="149" t="str">
        <f>IFERROR(IF((VLOOKUP($A90,'Q3 Raw Data'!$A$9:$CZ$158,J$3,FALSE))="","",(VLOOKUP($A90,'Q3 Raw Data'!$A$9:$CZ$158,J$3,FALSE))),"")</f>
        <v/>
      </c>
      <c r="K90" s="149" t="str">
        <f>IFERROR(IF((VLOOKUP($A90,'Q3 Raw Data'!$A$9:$CZ$158,K$3,FALSE))="","",(VLOOKUP($A90,'Q3 Raw Data'!$A$9:$CZ$158,K$3,FALSE))),"")</f>
        <v/>
      </c>
      <c r="L90" s="149" t="str">
        <f>IFERROR(IF((VLOOKUP($A90,'Q3 Raw Data'!$A$9:$CZ$158,L$3,FALSE))="","",(VLOOKUP($A90,'Q3 Raw Data'!$A$9:$CZ$158,L$3,FALSE))),"")</f>
        <v/>
      </c>
      <c r="M90" s="149" t="str">
        <f>IFERROR(IF((VLOOKUP($A90,'Q3 Raw Data'!$A$9:$CZ$158,M$3,FALSE))="","",(VLOOKUP($A90,'Q3 Raw Data'!$A$9:$CZ$158,M$3,FALSE))),"")</f>
        <v/>
      </c>
      <c r="N90" s="149" t="str">
        <f>IFERROR(IF((VLOOKUP($A90,'Q3 Raw Data'!$A$9:$CZ$158,N$3,FALSE))="","",(VLOOKUP($A90,'Q3 Raw Data'!$A$9:$CZ$158,N$3,FALSE))),"")</f>
        <v>On track to meet target</v>
      </c>
      <c r="O90" s="149" t="str">
        <f>IFERROR(IF((VLOOKUP($A90,'Q3 Raw Data'!$A$9:$CZ$158,O$3,FALSE))="","",(VLOOKUP($A90,'Q3 Raw Data'!$A$9:$CZ$158,O$3,FALSE))),"")</f>
        <v>On track to meet target</v>
      </c>
      <c r="P90" s="149" t="str">
        <f>IFERROR(IF((VLOOKUP($A90,'Q3 Raw Data'!$A$9:$CZ$158,P$3,FALSE))="","",(VLOOKUP($A90,'Q3 Raw Data'!$A$9:$CZ$158,P$3,FALSE))),"")</f>
        <v>On track to meet target</v>
      </c>
      <c r="Q90" s="149" t="str">
        <f>IFERROR(IF((VLOOKUP($A90,'Q3 Raw Data'!$A$9:$CZ$158,Q$3,FALSE))="","",(VLOOKUP($A90,'Q3 Raw Data'!$A$9:$CZ$158,Q$3,FALSE))),"")</f>
        <v>On track to meet target</v>
      </c>
      <c r="R90" s="149"/>
      <c r="S90" s="149"/>
      <c r="T90" s="149"/>
      <c r="U90" s="149"/>
      <c r="V90" s="149"/>
      <c r="W90" s="149"/>
      <c r="X90" s="149"/>
      <c r="Y90" s="149"/>
      <c r="Z90" s="149"/>
      <c r="AA90" s="149"/>
      <c r="AB90" s="149"/>
      <c r="AC90" s="149"/>
    </row>
    <row r="91" spans="1:29">
      <c r="A91" t="s">
        <v>333</v>
      </c>
      <c r="B91" t="s">
        <v>334</v>
      </c>
      <c r="C91" s="149" t="str">
        <f>IFERROR(IF((VLOOKUP($A91,'Q3 Raw Data'!$A$9:$CZ$158,C$3,FALSE))="","",(VLOOKUP($A91,'Q3 Raw Data'!$A$9:$CZ$158,C$3,FALSE))),"")</f>
        <v>Yes</v>
      </c>
      <c r="D91" s="149" t="str">
        <f>IFERROR(IF((VLOOKUP($A91,'Q3 Raw Data'!$A$9:$CZ$158,D$3,FALSE))="","",(VLOOKUP($A91,'Q3 Raw Data'!$A$9:$CZ$158,D$3,FALSE))),"")</f>
        <v>Yes</v>
      </c>
      <c r="E91" s="149" t="str">
        <f>IFERROR(IF((VLOOKUP($A91,'Q3 Raw Data'!$A$9:$CZ$158,E$3,FALSE))="","",(VLOOKUP($A91,'Q3 Raw Data'!$A$9:$CZ$158,E$3,FALSE))),"")</f>
        <v>Yes</v>
      </c>
      <c r="F91" s="149" t="str">
        <f>IFERROR(IF((VLOOKUP($A91,'Q3 Raw Data'!$A$9:$CZ$158,F$3,FALSE))="","",(VLOOKUP($A91,'Q3 Raw Data'!$A$9:$CZ$158,F$3,FALSE))),"")</f>
        <v>Yes</v>
      </c>
      <c r="G91" s="149" t="str">
        <f>IFERROR(IF((VLOOKUP($A91,'Q3 Raw Data'!$A$9:$CZ$158,G$3,FALSE))="","",(VLOOKUP($A91,'Q3 Raw Data'!$A$9:$CZ$158,G$3,FALSE))),"")</f>
        <v>Yes</v>
      </c>
      <c r="H91" s="150" t="str">
        <f>IFERROR(IF((VLOOKUP($A91,'Q3 Raw Data'!$A$9:$CZ$158,H$3,FALSE))="","",(VLOOKUP($A91,'Q3 Raw Data'!$A$9:$CZ$158,H$3,FALSE))),"")</f>
        <v/>
      </c>
      <c r="I91" s="149" t="str">
        <f>IFERROR(IF((VLOOKUP($A91,'Q3 Raw Data'!$A$9:$CZ$158,I$3,FALSE))="","",(VLOOKUP($A91,'Q3 Raw Data'!$A$9:$CZ$158,I$3,FALSE))),"")</f>
        <v/>
      </c>
      <c r="J91" s="149" t="str">
        <f>IFERROR(IF((VLOOKUP($A91,'Q3 Raw Data'!$A$9:$CZ$158,J$3,FALSE))="","",(VLOOKUP($A91,'Q3 Raw Data'!$A$9:$CZ$158,J$3,FALSE))),"")</f>
        <v/>
      </c>
      <c r="K91" s="149" t="str">
        <f>IFERROR(IF((VLOOKUP($A91,'Q3 Raw Data'!$A$9:$CZ$158,K$3,FALSE))="","",(VLOOKUP($A91,'Q3 Raw Data'!$A$9:$CZ$158,K$3,FALSE))),"")</f>
        <v/>
      </c>
      <c r="L91" s="149" t="str">
        <f>IFERROR(IF((VLOOKUP($A91,'Q3 Raw Data'!$A$9:$CZ$158,L$3,FALSE))="","",(VLOOKUP($A91,'Q3 Raw Data'!$A$9:$CZ$158,L$3,FALSE))),"")</f>
        <v/>
      </c>
      <c r="M91" s="149" t="str">
        <f>IFERROR(IF((VLOOKUP($A91,'Q3 Raw Data'!$A$9:$CZ$158,M$3,FALSE))="","",(VLOOKUP($A91,'Q3 Raw Data'!$A$9:$CZ$158,M$3,FALSE))),"")</f>
        <v/>
      </c>
      <c r="N91" s="149" t="str">
        <f>IFERROR(IF((VLOOKUP($A91,'Q3 Raw Data'!$A$9:$CZ$158,N$3,FALSE))="","",(VLOOKUP($A91,'Q3 Raw Data'!$A$9:$CZ$158,N$3,FALSE))),"")</f>
        <v>On track to meet target</v>
      </c>
      <c r="O91" s="149" t="str">
        <f>IFERROR(IF((VLOOKUP($A91,'Q3 Raw Data'!$A$9:$CZ$158,O$3,FALSE))="","",(VLOOKUP($A91,'Q3 Raw Data'!$A$9:$CZ$158,O$3,FALSE))),"")</f>
        <v>Not on track to meet target</v>
      </c>
      <c r="P91" s="149" t="str">
        <f>IFERROR(IF((VLOOKUP($A91,'Q3 Raw Data'!$A$9:$CZ$158,P$3,FALSE))="","",(VLOOKUP($A91,'Q3 Raw Data'!$A$9:$CZ$158,P$3,FALSE))),"")</f>
        <v>On track to meet target</v>
      </c>
      <c r="Q91" s="149" t="str">
        <f>IFERROR(IF((VLOOKUP($A91,'Q3 Raw Data'!$A$9:$CZ$158,Q$3,FALSE))="","",(VLOOKUP($A91,'Q3 Raw Data'!$A$9:$CZ$158,Q$3,FALSE))),"")</f>
        <v>On track to meet target</v>
      </c>
      <c r="R91" s="149"/>
      <c r="S91" s="149"/>
      <c r="T91" s="149"/>
      <c r="U91" s="149"/>
      <c r="V91" s="149"/>
      <c r="W91" s="149"/>
      <c r="X91" s="149"/>
      <c r="Y91" s="149"/>
      <c r="Z91" s="149"/>
      <c r="AA91" s="149"/>
      <c r="AB91" s="149"/>
      <c r="AC91" s="149"/>
    </row>
    <row r="92" spans="1:29">
      <c r="A92" t="s">
        <v>335</v>
      </c>
      <c r="B92" t="s">
        <v>336</v>
      </c>
      <c r="C92" s="149" t="str">
        <f>IFERROR(IF((VLOOKUP($A92,'Q3 Raw Data'!$A$9:$CZ$158,C$3,FALSE))="","",(VLOOKUP($A92,'Q3 Raw Data'!$A$9:$CZ$158,C$3,FALSE))),"")</f>
        <v>Yes</v>
      </c>
      <c r="D92" s="149" t="str">
        <f>IFERROR(IF((VLOOKUP($A92,'Q3 Raw Data'!$A$9:$CZ$158,D$3,FALSE))="","",(VLOOKUP($A92,'Q3 Raw Data'!$A$9:$CZ$158,D$3,FALSE))),"")</f>
        <v>Yes</v>
      </c>
      <c r="E92" s="149" t="str">
        <f>IFERROR(IF((VLOOKUP($A92,'Q3 Raw Data'!$A$9:$CZ$158,E$3,FALSE))="","",(VLOOKUP($A92,'Q3 Raw Data'!$A$9:$CZ$158,E$3,FALSE))),"")</f>
        <v>Yes</v>
      </c>
      <c r="F92" s="149" t="str">
        <f>IFERROR(IF((VLOOKUP($A92,'Q3 Raw Data'!$A$9:$CZ$158,F$3,FALSE))="","",(VLOOKUP($A92,'Q3 Raw Data'!$A$9:$CZ$158,F$3,FALSE))),"")</f>
        <v>Yes</v>
      </c>
      <c r="G92" s="149" t="str">
        <f>IFERROR(IF((VLOOKUP($A92,'Q3 Raw Data'!$A$9:$CZ$158,G$3,FALSE))="","",(VLOOKUP($A92,'Q3 Raw Data'!$A$9:$CZ$158,G$3,FALSE))),"")</f>
        <v>Yes</v>
      </c>
      <c r="H92" s="150" t="str">
        <f>IFERROR(IF((VLOOKUP($A92,'Q3 Raw Data'!$A$9:$CZ$158,H$3,FALSE))="","",(VLOOKUP($A92,'Q3 Raw Data'!$A$9:$CZ$158,H$3,FALSE))),"")</f>
        <v/>
      </c>
      <c r="I92" s="149" t="str">
        <f>IFERROR(IF((VLOOKUP($A92,'Q3 Raw Data'!$A$9:$CZ$158,I$3,FALSE))="","",(VLOOKUP($A92,'Q3 Raw Data'!$A$9:$CZ$158,I$3,FALSE))),"")</f>
        <v/>
      </c>
      <c r="J92" s="149" t="str">
        <f>IFERROR(IF((VLOOKUP($A92,'Q3 Raw Data'!$A$9:$CZ$158,J$3,FALSE))="","",(VLOOKUP($A92,'Q3 Raw Data'!$A$9:$CZ$158,J$3,FALSE))),"")</f>
        <v/>
      </c>
      <c r="K92" s="149" t="str">
        <f>IFERROR(IF((VLOOKUP($A92,'Q3 Raw Data'!$A$9:$CZ$158,K$3,FALSE))="","",(VLOOKUP($A92,'Q3 Raw Data'!$A$9:$CZ$158,K$3,FALSE))),"")</f>
        <v/>
      </c>
      <c r="L92" s="149" t="str">
        <f>IFERROR(IF((VLOOKUP($A92,'Q3 Raw Data'!$A$9:$CZ$158,L$3,FALSE))="","",(VLOOKUP($A92,'Q3 Raw Data'!$A$9:$CZ$158,L$3,FALSE))),"")</f>
        <v/>
      </c>
      <c r="M92" s="149" t="str">
        <f>IFERROR(IF((VLOOKUP($A92,'Q3 Raw Data'!$A$9:$CZ$158,M$3,FALSE))="","",(VLOOKUP($A92,'Q3 Raw Data'!$A$9:$CZ$158,M$3,FALSE))),"")</f>
        <v/>
      </c>
      <c r="N92" s="149" t="str">
        <f>IFERROR(IF((VLOOKUP($A92,'Q3 Raw Data'!$A$9:$CZ$158,N$3,FALSE))="","",(VLOOKUP($A92,'Q3 Raw Data'!$A$9:$CZ$158,N$3,FALSE))),"")</f>
        <v>Not on track to meet target</v>
      </c>
      <c r="O92" s="149" t="str">
        <f>IFERROR(IF((VLOOKUP($A92,'Q3 Raw Data'!$A$9:$CZ$158,O$3,FALSE))="","",(VLOOKUP($A92,'Q3 Raw Data'!$A$9:$CZ$158,O$3,FALSE))),"")</f>
        <v>On track to meet target</v>
      </c>
      <c r="P92" s="149" t="str">
        <f>IFERROR(IF((VLOOKUP($A92,'Q3 Raw Data'!$A$9:$CZ$158,P$3,FALSE))="","",(VLOOKUP($A92,'Q3 Raw Data'!$A$9:$CZ$158,P$3,FALSE))),"")</f>
        <v>Data not available to assess progress</v>
      </c>
      <c r="Q92" s="149" t="str">
        <f>IFERROR(IF((VLOOKUP($A92,'Q3 Raw Data'!$A$9:$CZ$158,Q$3,FALSE))="","",(VLOOKUP($A92,'Q3 Raw Data'!$A$9:$CZ$158,Q$3,FALSE))),"")</f>
        <v>On track to meet target</v>
      </c>
      <c r="R92" s="149"/>
      <c r="S92" s="149"/>
      <c r="T92" s="149"/>
      <c r="U92" s="149"/>
      <c r="V92" s="149"/>
      <c r="W92" s="149"/>
      <c r="X92" s="149"/>
      <c r="Y92" s="149"/>
      <c r="Z92" s="149"/>
      <c r="AA92" s="149"/>
      <c r="AB92" s="149"/>
      <c r="AC92" s="149"/>
    </row>
    <row r="93" spans="1:29">
      <c r="A93" t="s">
        <v>337</v>
      </c>
      <c r="B93" t="s">
        <v>338</v>
      </c>
      <c r="C93" s="149" t="str">
        <f>IFERROR(IF((VLOOKUP($A93,'Q3 Raw Data'!$A$9:$CZ$158,C$3,FALSE))="","",(VLOOKUP($A93,'Q3 Raw Data'!$A$9:$CZ$158,C$3,FALSE))),"")</f>
        <v>Yes</v>
      </c>
      <c r="D93" s="149" t="str">
        <f>IFERROR(IF((VLOOKUP($A93,'Q3 Raw Data'!$A$9:$CZ$158,D$3,FALSE))="","",(VLOOKUP($A93,'Q3 Raw Data'!$A$9:$CZ$158,D$3,FALSE))),"")</f>
        <v>Yes</v>
      </c>
      <c r="E93" s="149" t="str">
        <f>IFERROR(IF((VLOOKUP($A93,'Q3 Raw Data'!$A$9:$CZ$158,E$3,FALSE))="","",(VLOOKUP($A93,'Q3 Raw Data'!$A$9:$CZ$158,E$3,FALSE))),"")</f>
        <v>Yes</v>
      </c>
      <c r="F93" s="149" t="str">
        <f>IFERROR(IF((VLOOKUP($A93,'Q3 Raw Data'!$A$9:$CZ$158,F$3,FALSE))="","",(VLOOKUP($A93,'Q3 Raw Data'!$A$9:$CZ$158,F$3,FALSE))),"")</f>
        <v>Yes</v>
      </c>
      <c r="G93" s="149" t="str">
        <f>IFERROR(IF((VLOOKUP($A93,'Q3 Raw Data'!$A$9:$CZ$158,G$3,FALSE))="","",(VLOOKUP($A93,'Q3 Raw Data'!$A$9:$CZ$158,G$3,FALSE))),"")</f>
        <v>No</v>
      </c>
      <c r="H93" s="150">
        <f>IFERROR(IF((VLOOKUP($A93,'Q3 Raw Data'!$A$9:$CZ$158,H$3,FALSE))="","",(VLOOKUP($A93,'Q3 Raw Data'!$A$9:$CZ$158,H$3,FALSE))),"")</f>
        <v>43146</v>
      </c>
      <c r="I93" s="149" t="str">
        <f>IFERROR(IF((VLOOKUP($A93,'Q3 Raw Data'!$A$9:$CZ$158,I$3,FALSE))="","",(VLOOKUP($A93,'Q3 Raw Data'!$A$9:$CZ$158,I$3,FALSE))),"")</f>
        <v/>
      </c>
      <c r="J93" s="149" t="str">
        <f>IFERROR(IF((VLOOKUP($A93,'Q3 Raw Data'!$A$9:$CZ$158,J$3,FALSE))="","",(VLOOKUP($A93,'Q3 Raw Data'!$A$9:$CZ$158,J$3,FALSE))),"")</f>
        <v/>
      </c>
      <c r="K93" s="149" t="str">
        <f>IFERROR(IF((VLOOKUP($A93,'Q3 Raw Data'!$A$9:$CZ$158,K$3,FALSE))="","",(VLOOKUP($A93,'Q3 Raw Data'!$A$9:$CZ$158,K$3,FALSE))),"")</f>
        <v/>
      </c>
      <c r="L93" s="149" t="str">
        <f>IFERROR(IF((VLOOKUP($A93,'Q3 Raw Data'!$A$9:$CZ$158,L$3,FALSE))="","",(VLOOKUP($A93,'Q3 Raw Data'!$A$9:$CZ$158,L$3,FALSE))),"")</f>
        <v/>
      </c>
      <c r="M93" s="149" t="str">
        <f>IFERROR(IF((VLOOKUP($A93,'Q3 Raw Data'!$A$9:$CZ$158,M$3,FALSE))="","",(VLOOKUP($A93,'Q3 Raw Data'!$A$9:$CZ$158,M$3,FALSE))),"")</f>
        <v/>
      </c>
      <c r="N93" s="149" t="str">
        <f>IFERROR(IF((VLOOKUP($A93,'Q3 Raw Data'!$A$9:$CZ$158,N$3,FALSE))="","",(VLOOKUP($A93,'Q3 Raw Data'!$A$9:$CZ$158,N$3,FALSE))),"")</f>
        <v>Not on track to meet target</v>
      </c>
      <c r="O93" s="149" t="str">
        <f>IFERROR(IF((VLOOKUP($A93,'Q3 Raw Data'!$A$9:$CZ$158,O$3,FALSE))="","",(VLOOKUP($A93,'Q3 Raw Data'!$A$9:$CZ$158,O$3,FALSE))),"")</f>
        <v>On track to meet target</v>
      </c>
      <c r="P93" s="149" t="str">
        <f>IFERROR(IF((VLOOKUP($A93,'Q3 Raw Data'!$A$9:$CZ$158,P$3,FALSE))="","",(VLOOKUP($A93,'Q3 Raw Data'!$A$9:$CZ$158,P$3,FALSE))),"")</f>
        <v>On track to meet target</v>
      </c>
      <c r="Q93" s="149" t="str">
        <f>IFERROR(IF((VLOOKUP($A93,'Q3 Raw Data'!$A$9:$CZ$158,Q$3,FALSE))="","",(VLOOKUP($A93,'Q3 Raw Data'!$A$9:$CZ$158,Q$3,FALSE))),"")</f>
        <v>On track to meet target</v>
      </c>
      <c r="R93" s="149"/>
      <c r="S93" s="149"/>
      <c r="T93" s="149"/>
      <c r="U93" s="149"/>
      <c r="V93" s="149"/>
      <c r="W93" s="149"/>
      <c r="X93" s="149"/>
      <c r="Y93" s="149"/>
      <c r="Z93" s="149"/>
      <c r="AA93" s="149"/>
      <c r="AB93" s="149"/>
      <c r="AC93" s="149"/>
    </row>
    <row r="94" spans="1:29">
      <c r="A94" t="s">
        <v>339</v>
      </c>
      <c r="B94" t="s">
        <v>340</v>
      </c>
      <c r="C94" s="149" t="str">
        <f>IFERROR(IF((VLOOKUP($A94,'Q3 Raw Data'!$A$9:$CZ$158,C$3,FALSE))="","",(VLOOKUP($A94,'Q3 Raw Data'!$A$9:$CZ$158,C$3,FALSE))),"")</f>
        <v>Yes</v>
      </c>
      <c r="D94" s="149" t="str">
        <f>IFERROR(IF((VLOOKUP($A94,'Q3 Raw Data'!$A$9:$CZ$158,D$3,FALSE))="","",(VLOOKUP($A94,'Q3 Raw Data'!$A$9:$CZ$158,D$3,FALSE))),"")</f>
        <v>Yes</v>
      </c>
      <c r="E94" s="149" t="str">
        <f>IFERROR(IF((VLOOKUP($A94,'Q3 Raw Data'!$A$9:$CZ$158,E$3,FALSE))="","",(VLOOKUP($A94,'Q3 Raw Data'!$A$9:$CZ$158,E$3,FALSE))),"")</f>
        <v>Yes</v>
      </c>
      <c r="F94" s="149" t="str">
        <f>IFERROR(IF((VLOOKUP($A94,'Q3 Raw Data'!$A$9:$CZ$158,F$3,FALSE))="","",(VLOOKUP($A94,'Q3 Raw Data'!$A$9:$CZ$158,F$3,FALSE))),"")</f>
        <v>Yes</v>
      </c>
      <c r="G94" s="149" t="str">
        <f>IFERROR(IF((VLOOKUP($A94,'Q3 Raw Data'!$A$9:$CZ$158,G$3,FALSE))="","",(VLOOKUP($A94,'Q3 Raw Data'!$A$9:$CZ$158,G$3,FALSE))),"")</f>
        <v>No</v>
      </c>
      <c r="H94" s="150">
        <f>IFERROR(IF((VLOOKUP($A94,'Q3 Raw Data'!$A$9:$CZ$158,H$3,FALSE))="","",(VLOOKUP($A94,'Q3 Raw Data'!$A$9:$CZ$158,H$3,FALSE))),"")</f>
        <v>43131</v>
      </c>
      <c r="I94" s="149" t="str">
        <f>IFERROR(IF((VLOOKUP($A94,'Q3 Raw Data'!$A$9:$CZ$158,I$3,FALSE))="","",(VLOOKUP($A94,'Q3 Raw Data'!$A$9:$CZ$158,I$3,FALSE))),"")</f>
        <v/>
      </c>
      <c r="J94" s="149" t="str">
        <f>IFERROR(IF((VLOOKUP($A94,'Q3 Raw Data'!$A$9:$CZ$158,J$3,FALSE))="","",(VLOOKUP($A94,'Q3 Raw Data'!$A$9:$CZ$158,J$3,FALSE))),"")</f>
        <v/>
      </c>
      <c r="K94" s="149" t="str">
        <f>IFERROR(IF((VLOOKUP($A94,'Q3 Raw Data'!$A$9:$CZ$158,K$3,FALSE))="","",(VLOOKUP($A94,'Q3 Raw Data'!$A$9:$CZ$158,K$3,FALSE))),"")</f>
        <v/>
      </c>
      <c r="L94" s="149" t="str">
        <f>IFERROR(IF((VLOOKUP($A94,'Q3 Raw Data'!$A$9:$CZ$158,L$3,FALSE))="","",(VLOOKUP($A94,'Q3 Raw Data'!$A$9:$CZ$158,L$3,FALSE))),"")</f>
        <v/>
      </c>
      <c r="M94" s="149" t="str">
        <f>IFERROR(IF((VLOOKUP($A94,'Q3 Raw Data'!$A$9:$CZ$158,M$3,FALSE))="","",(VLOOKUP($A94,'Q3 Raw Data'!$A$9:$CZ$158,M$3,FALSE))),"")</f>
        <v/>
      </c>
      <c r="N94" s="149" t="str">
        <f>IFERROR(IF((VLOOKUP($A94,'Q3 Raw Data'!$A$9:$CZ$158,N$3,FALSE))="","",(VLOOKUP($A94,'Q3 Raw Data'!$A$9:$CZ$158,N$3,FALSE))),"")</f>
        <v>Not on track to meet target</v>
      </c>
      <c r="O94" s="149" t="str">
        <f>IFERROR(IF((VLOOKUP($A94,'Q3 Raw Data'!$A$9:$CZ$158,O$3,FALSE))="","",(VLOOKUP($A94,'Q3 Raw Data'!$A$9:$CZ$158,O$3,FALSE))),"")</f>
        <v>On track to meet target</v>
      </c>
      <c r="P94" s="149" t="str">
        <f>IFERROR(IF((VLOOKUP($A94,'Q3 Raw Data'!$A$9:$CZ$158,P$3,FALSE))="","",(VLOOKUP($A94,'Q3 Raw Data'!$A$9:$CZ$158,P$3,FALSE))),"")</f>
        <v>Data not available to assess progress</v>
      </c>
      <c r="Q94" s="149" t="str">
        <f>IFERROR(IF((VLOOKUP($A94,'Q3 Raw Data'!$A$9:$CZ$158,Q$3,FALSE))="","",(VLOOKUP($A94,'Q3 Raw Data'!$A$9:$CZ$158,Q$3,FALSE))),"")</f>
        <v>Not on track to meet target</v>
      </c>
      <c r="R94" s="149"/>
      <c r="S94" s="149"/>
      <c r="T94" s="149"/>
      <c r="U94" s="149"/>
      <c r="V94" s="149"/>
      <c r="W94" s="149"/>
      <c r="X94" s="149"/>
      <c r="Y94" s="149"/>
      <c r="Z94" s="149"/>
      <c r="AA94" s="149"/>
      <c r="AB94" s="149"/>
      <c r="AC94" s="149"/>
    </row>
    <row r="95" spans="1:29">
      <c r="A95" t="s">
        <v>341</v>
      </c>
      <c r="B95" t="s">
        <v>342</v>
      </c>
      <c r="C95" s="149" t="str">
        <f>IFERROR(IF((VLOOKUP($A95,'Q3 Raw Data'!$A$9:$CZ$158,C$3,FALSE))="","",(VLOOKUP($A95,'Q3 Raw Data'!$A$9:$CZ$158,C$3,FALSE))),"")</f>
        <v>Yes</v>
      </c>
      <c r="D95" s="149" t="str">
        <f>IFERROR(IF((VLOOKUP($A95,'Q3 Raw Data'!$A$9:$CZ$158,D$3,FALSE))="","",(VLOOKUP($A95,'Q3 Raw Data'!$A$9:$CZ$158,D$3,FALSE))),"")</f>
        <v>Yes</v>
      </c>
      <c r="E95" s="149" t="str">
        <f>IFERROR(IF((VLOOKUP($A95,'Q3 Raw Data'!$A$9:$CZ$158,E$3,FALSE))="","",(VLOOKUP($A95,'Q3 Raw Data'!$A$9:$CZ$158,E$3,FALSE))),"")</f>
        <v>Yes</v>
      </c>
      <c r="F95" s="149" t="str">
        <f>IFERROR(IF((VLOOKUP($A95,'Q3 Raw Data'!$A$9:$CZ$158,F$3,FALSE))="","",(VLOOKUP($A95,'Q3 Raw Data'!$A$9:$CZ$158,F$3,FALSE))),"")</f>
        <v>Yes</v>
      </c>
      <c r="G95" s="149" t="str">
        <f>IFERROR(IF((VLOOKUP($A95,'Q3 Raw Data'!$A$9:$CZ$158,G$3,FALSE))="","",(VLOOKUP($A95,'Q3 Raw Data'!$A$9:$CZ$158,G$3,FALSE))),"")</f>
        <v>No</v>
      </c>
      <c r="H95" s="150">
        <f>IFERROR(IF((VLOOKUP($A95,'Q3 Raw Data'!$A$9:$CZ$158,H$3,FALSE))="","",(VLOOKUP($A95,'Q3 Raw Data'!$A$9:$CZ$158,H$3,FALSE))),"")</f>
        <v>43159</v>
      </c>
      <c r="I95" s="149" t="str">
        <f>IFERROR(IF((VLOOKUP($A95,'Q3 Raw Data'!$A$9:$CZ$158,I$3,FALSE))="","",(VLOOKUP($A95,'Q3 Raw Data'!$A$9:$CZ$158,I$3,FALSE))),"")</f>
        <v/>
      </c>
      <c r="J95" s="149" t="str">
        <f>IFERROR(IF((VLOOKUP($A95,'Q3 Raw Data'!$A$9:$CZ$158,J$3,FALSE))="","",(VLOOKUP($A95,'Q3 Raw Data'!$A$9:$CZ$158,J$3,FALSE))),"")</f>
        <v/>
      </c>
      <c r="K95" s="149" t="str">
        <f>IFERROR(IF((VLOOKUP($A95,'Q3 Raw Data'!$A$9:$CZ$158,K$3,FALSE))="","",(VLOOKUP($A95,'Q3 Raw Data'!$A$9:$CZ$158,K$3,FALSE))),"")</f>
        <v/>
      </c>
      <c r="L95" s="149" t="str">
        <f>IFERROR(IF((VLOOKUP($A95,'Q3 Raw Data'!$A$9:$CZ$158,L$3,FALSE))="","",(VLOOKUP($A95,'Q3 Raw Data'!$A$9:$CZ$158,L$3,FALSE))),"")</f>
        <v/>
      </c>
      <c r="M95" s="149" t="str">
        <f>IFERROR(IF((VLOOKUP($A95,'Q3 Raw Data'!$A$9:$CZ$158,M$3,FALSE))="","",(VLOOKUP($A95,'Q3 Raw Data'!$A$9:$CZ$158,M$3,FALSE))),"")</f>
        <v/>
      </c>
      <c r="N95" s="149" t="str">
        <f>IFERROR(IF((VLOOKUP($A95,'Q3 Raw Data'!$A$9:$CZ$158,N$3,FALSE))="","",(VLOOKUP($A95,'Q3 Raw Data'!$A$9:$CZ$158,N$3,FALSE))),"")</f>
        <v>On track to meet target</v>
      </c>
      <c r="O95" s="149" t="str">
        <f>IFERROR(IF((VLOOKUP($A95,'Q3 Raw Data'!$A$9:$CZ$158,O$3,FALSE))="","",(VLOOKUP($A95,'Q3 Raw Data'!$A$9:$CZ$158,O$3,FALSE))),"")</f>
        <v>On track to meet target</v>
      </c>
      <c r="P95" s="149" t="str">
        <f>IFERROR(IF((VLOOKUP($A95,'Q3 Raw Data'!$A$9:$CZ$158,P$3,FALSE))="","",(VLOOKUP($A95,'Q3 Raw Data'!$A$9:$CZ$158,P$3,FALSE))),"")</f>
        <v>On track to meet target</v>
      </c>
      <c r="Q95" s="149" t="str">
        <f>IFERROR(IF((VLOOKUP($A95,'Q3 Raw Data'!$A$9:$CZ$158,Q$3,FALSE))="","",(VLOOKUP($A95,'Q3 Raw Data'!$A$9:$CZ$158,Q$3,FALSE))),"")</f>
        <v>Not on track to meet target</v>
      </c>
      <c r="R95" s="149"/>
      <c r="S95" s="149"/>
      <c r="T95" s="149"/>
      <c r="U95" s="149"/>
      <c r="V95" s="149"/>
      <c r="W95" s="149"/>
      <c r="X95" s="149"/>
      <c r="Y95" s="149"/>
      <c r="Z95" s="149"/>
      <c r="AA95" s="149"/>
      <c r="AB95" s="149"/>
      <c r="AC95" s="149"/>
    </row>
    <row r="96" spans="1:29">
      <c r="A96" t="s">
        <v>343</v>
      </c>
      <c r="B96" t="s">
        <v>344</v>
      </c>
      <c r="C96" s="149" t="str">
        <f>IFERROR(IF((VLOOKUP($A96,'Q3 Raw Data'!$A$9:$CZ$158,C$3,FALSE))="","",(VLOOKUP($A96,'Q3 Raw Data'!$A$9:$CZ$158,C$3,FALSE))),"")</f>
        <v>Yes</v>
      </c>
      <c r="D96" s="149" t="str">
        <f>IFERROR(IF((VLOOKUP($A96,'Q3 Raw Data'!$A$9:$CZ$158,D$3,FALSE))="","",(VLOOKUP($A96,'Q3 Raw Data'!$A$9:$CZ$158,D$3,FALSE))),"")</f>
        <v>Yes</v>
      </c>
      <c r="E96" s="149" t="str">
        <f>IFERROR(IF((VLOOKUP($A96,'Q3 Raw Data'!$A$9:$CZ$158,E$3,FALSE))="","",(VLOOKUP($A96,'Q3 Raw Data'!$A$9:$CZ$158,E$3,FALSE))),"")</f>
        <v>Yes</v>
      </c>
      <c r="F96" s="149" t="str">
        <f>IFERROR(IF((VLOOKUP($A96,'Q3 Raw Data'!$A$9:$CZ$158,F$3,FALSE))="","",(VLOOKUP($A96,'Q3 Raw Data'!$A$9:$CZ$158,F$3,FALSE))),"")</f>
        <v>Yes</v>
      </c>
      <c r="G96" s="149" t="str">
        <f>IFERROR(IF((VLOOKUP($A96,'Q3 Raw Data'!$A$9:$CZ$158,G$3,FALSE))="","",(VLOOKUP($A96,'Q3 Raw Data'!$A$9:$CZ$158,G$3,FALSE))),"")</f>
        <v>No</v>
      </c>
      <c r="H96" s="150">
        <f>IFERROR(IF((VLOOKUP($A96,'Q3 Raw Data'!$A$9:$CZ$158,H$3,FALSE))="","",(VLOOKUP($A96,'Q3 Raw Data'!$A$9:$CZ$158,H$3,FALSE))),"")</f>
        <v>43131</v>
      </c>
      <c r="I96" s="149" t="str">
        <f>IFERROR(IF((VLOOKUP($A96,'Q3 Raw Data'!$A$9:$CZ$158,I$3,FALSE))="","",(VLOOKUP($A96,'Q3 Raw Data'!$A$9:$CZ$158,I$3,FALSE))),"")</f>
        <v/>
      </c>
      <c r="J96" s="149" t="str">
        <f>IFERROR(IF((VLOOKUP($A96,'Q3 Raw Data'!$A$9:$CZ$158,J$3,FALSE))="","",(VLOOKUP($A96,'Q3 Raw Data'!$A$9:$CZ$158,J$3,FALSE))),"")</f>
        <v/>
      </c>
      <c r="K96" s="149" t="str">
        <f>IFERROR(IF((VLOOKUP($A96,'Q3 Raw Data'!$A$9:$CZ$158,K$3,FALSE))="","",(VLOOKUP($A96,'Q3 Raw Data'!$A$9:$CZ$158,K$3,FALSE))),"")</f>
        <v/>
      </c>
      <c r="L96" s="149" t="str">
        <f>IFERROR(IF((VLOOKUP($A96,'Q3 Raw Data'!$A$9:$CZ$158,L$3,FALSE))="","",(VLOOKUP($A96,'Q3 Raw Data'!$A$9:$CZ$158,L$3,FALSE))),"")</f>
        <v/>
      </c>
      <c r="M96" s="149" t="str">
        <f>IFERROR(IF((VLOOKUP($A96,'Q3 Raw Data'!$A$9:$CZ$158,M$3,FALSE))="","",(VLOOKUP($A96,'Q3 Raw Data'!$A$9:$CZ$158,M$3,FALSE))),"")</f>
        <v/>
      </c>
      <c r="N96" s="149" t="str">
        <f>IFERROR(IF((VLOOKUP($A96,'Q3 Raw Data'!$A$9:$CZ$158,N$3,FALSE))="","",(VLOOKUP($A96,'Q3 Raw Data'!$A$9:$CZ$158,N$3,FALSE))),"")</f>
        <v>On track to meet target</v>
      </c>
      <c r="O96" s="149" t="str">
        <f>IFERROR(IF((VLOOKUP($A96,'Q3 Raw Data'!$A$9:$CZ$158,O$3,FALSE))="","",(VLOOKUP($A96,'Q3 Raw Data'!$A$9:$CZ$158,O$3,FALSE))),"")</f>
        <v>On track to meet target</v>
      </c>
      <c r="P96" s="149" t="str">
        <f>IFERROR(IF((VLOOKUP($A96,'Q3 Raw Data'!$A$9:$CZ$158,P$3,FALSE))="","",(VLOOKUP($A96,'Q3 Raw Data'!$A$9:$CZ$158,P$3,FALSE))),"")</f>
        <v>On track to meet target</v>
      </c>
      <c r="Q96" s="149" t="str">
        <f>IFERROR(IF((VLOOKUP($A96,'Q3 Raw Data'!$A$9:$CZ$158,Q$3,FALSE))="","",(VLOOKUP($A96,'Q3 Raw Data'!$A$9:$CZ$158,Q$3,FALSE))),"")</f>
        <v>On track to meet target</v>
      </c>
      <c r="R96" s="149"/>
      <c r="S96" s="149"/>
      <c r="T96" s="149"/>
      <c r="U96" s="149"/>
      <c r="V96" s="149"/>
      <c r="W96" s="149"/>
      <c r="X96" s="149"/>
      <c r="Y96" s="149"/>
      <c r="Z96" s="149"/>
      <c r="AA96" s="149"/>
      <c r="AB96" s="149"/>
      <c r="AC96" s="149"/>
    </row>
    <row r="97" spans="1:29">
      <c r="A97" t="s">
        <v>347</v>
      </c>
      <c r="B97" t="s">
        <v>348</v>
      </c>
      <c r="C97" s="149" t="str">
        <f>IFERROR(IF((VLOOKUP($A97,'Q3 Raw Data'!$A$9:$CZ$158,C$3,FALSE))="","",(VLOOKUP($A97,'Q3 Raw Data'!$A$9:$CZ$158,C$3,FALSE))),"")</f>
        <v>Yes</v>
      </c>
      <c r="D97" s="149" t="str">
        <f>IFERROR(IF((VLOOKUP($A97,'Q3 Raw Data'!$A$9:$CZ$158,D$3,FALSE))="","",(VLOOKUP($A97,'Q3 Raw Data'!$A$9:$CZ$158,D$3,FALSE))),"")</f>
        <v>Yes</v>
      </c>
      <c r="E97" s="149" t="str">
        <f>IFERROR(IF((VLOOKUP($A97,'Q3 Raw Data'!$A$9:$CZ$158,E$3,FALSE))="","",(VLOOKUP($A97,'Q3 Raw Data'!$A$9:$CZ$158,E$3,FALSE))),"")</f>
        <v>Yes</v>
      </c>
      <c r="F97" s="149" t="str">
        <f>IFERROR(IF((VLOOKUP($A97,'Q3 Raw Data'!$A$9:$CZ$158,F$3,FALSE))="","",(VLOOKUP($A97,'Q3 Raw Data'!$A$9:$CZ$158,F$3,FALSE))),"")</f>
        <v>Yes</v>
      </c>
      <c r="G97" s="149" t="str">
        <f>IFERROR(IF((VLOOKUP($A97,'Q3 Raw Data'!$A$9:$CZ$158,G$3,FALSE))="","",(VLOOKUP($A97,'Q3 Raw Data'!$A$9:$CZ$158,G$3,FALSE))),"")</f>
        <v>Yes</v>
      </c>
      <c r="H97" s="150" t="str">
        <f>IFERROR(IF((VLOOKUP($A97,'Q3 Raw Data'!$A$9:$CZ$158,H$3,FALSE))="","",(VLOOKUP($A97,'Q3 Raw Data'!$A$9:$CZ$158,H$3,FALSE))),"")</f>
        <v/>
      </c>
      <c r="I97" s="149" t="str">
        <f>IFERROR(IF((VLOOKUP($A97,'Q3 Raw Data'!$A$9:$CZ$158,I$3,FALSE))="","",(VLOOKUP($A97,'Q3 Raw Data'!$A$9:$CZ$158,I$3,FALSE))),"")</f>
        <v/>
      </c>
      <c r="J97" s="149" t="str">
        <f>IFERROR(IF((VLOOKUP($A97,'Q3 Raw Data'!$A$9:$CZ$158,J$3,FALSE))="","",(VLOOKUP($A97,'Q3 Raw Data'!$A$9:$CZ$158,J$3,FALSE))),"")</f>
        <v/>
      </c>
      <c r="K97" s="149" t="str">
        <f>IFERROR(IF((VLOOKUP($A97,'Q3 Raw Data'!$A$9:$CZ$158,K$3,FALSE))="","",(VLOOKUP($A97,'Q3 Raw Data'!$A$9:$CZ$158,K$3,FALSE))),"")</f>
        <v/>
      </c>
      <c r="L97" s="149" t="str">
        <f>IFERROR(IF((VLOOKUP($A97,'Q3 Raw Data'!$A$9:$CZ$158,L$3,FALSE))="","",(VLOOKUP($A97,'Q3 Raw Data'!$A$9:$CZ$158,L$3,FALSE))),"")</f>
        <v/>
      </c>
      <c r="M97" s="149" t="str">
        <f>IFERROR(IF((VLOOKUP($A97,'Q3 Raw Data'!$A$9:$CZ$158,M$3,FALSE))="","",(VLOOKUP($A97,'Q3 Raw Data'!$A$9:$CZ$158,M$3,FALSE))),"")</f>
        <v/>
      </c>
      <c r="N97" s="149" t="str">
        <f>IFERROR(IF((VLOOKUP($A97,'Q3 Raw Data'!$A$9:$CZ$158,N$3,FALSE))="","",(VLOOKUP($A97,'Q3 Raw Data'!$A$9:$CZ$158,N$3,FALSE))),"")</f>
        <v>Data not available to assess progress</v>
      </c>
      <c r="O97" s="149" t="str">
        <f>IFERROR(IF((VLOOKUP($A97,'Q3 Raw Data'!$A$9:$CZ$158,O$3,FALSE))="","",(VLOOKUP($A97,'Q3 Raw Data'!$A$9:$CZ$158,O$3,FALSE))),"")</f>
        <v>On track to meet target</v>
      </c>
      <c r="P97" s="149" t="str">
        <f>IFERROR(IF((VLOOKUP($A97,'Q3 Raw Data'!$A$9:$CZ$158,P$3,FALSE))="","",(VLOOKUP($A97,'Q3 Raw Data'!$A$9:$CZ$158,P$3,FALSE))),"")</f>
        <v>On track to meet target</v>
      </c>
      <c r="Q97" s="149" t="str">
        <f>IFERROR(IF((VLOOKUP($A97,'Q3 Raw Data'!$A$9:$CZ$158,Q$3,FALSE))="","",(VLOOKUP($A97,'Q3 Raw Data'!$A$9:$CZ$158,Q$3,FALSE))),"")</f>
        <v>Data not available to assess progress</v>
      </c>
      <c r="R97" s="149"/>
      <c r="S97" s="149"/>
      <c r="T97" s="149"/>
      <c r="U97" s="149"/>
      <c r="V97" s="149"/>
      <c r="W97" s="149"/>
      <c r="X97" s="149"/>
      <c r="Y97" s="149"/>
      <c r="Z97" s="149"/>
      <c r="AA97" s="149"/>
      <c r="AB97" s="149"/>
      <c r="AC97" s="149"/>
    </row>
    <row r="98" spans="1:29">
      <c r="A98" t="s">
        <v>349</v>
      </c>
      <c r="B98" t="s">
        <v>350</v>
      </c>
      <c r="C98" s="149" t="str">
        <f>IFERROR(IF((VLOOKUP($A98,'Q3 Raw Data'!$A$9:$CZ$158,C$3,FALSE))="","",(VLOOKUP($A98,'Q3 Raw Data'!$A$9:$CZ$158,C$3,FALSE))),"")</f>
        <v>Yes</v>
      </c>
      <c r="D98" s="149" t="str">
        <f>IFERROR(IF((VLOOKUP($A98,'Q3 Raw Data'!$A$9:$CZ$158,D$3,FALSE))="","",(VLOOKUP($A98,'Q3 Raw Data'!$A$9:$CZ$158,D$3,FALSE))),"")</f>
        <v>Yes</v>
      </c>
      <c r="E98" s="149" t="str">
        <f>IFERROR(IF((VLOOKUP($A98,'Q3 Raw Data'!$A$9:$CZ$158,E$3,FALSE))="","",(VLOOKUP($A98,'Q3 Raw Data'!$A$9:$CZ$158,E$3,FALSE))),"")</f>
        <v>Yes</v>
      </c>
      <c r="F98" s="149" t="str">
        <f>IFERROR(IF((VLOOKUP($A98,'Q3 Raw Data'!$A$9:$CZ$158,F$3,FALSE))="","",(VLOOKUP($A98,'Q3 Raw Data'!$A$9:$CZ$158,F$3,FALSE))),"")</f>
        <v>Yes</v>
      </c>
      <c r="G98" s="149" t="str">
        <f>IFERROR(IF((VLOOKUP($A98,'Q3 Raw Data'!$A$9:$CZ$158,G$3,FALSE))="","",(VLOOKUP($A98,'Q3 Raw Data'!$A$9:$CZ$158,G$3,FALSE))),"")</f>
        <v>Yes</v>
      </c>
      <c r="H98" s="150" t="str">
        <f>IFERROR(IF((VLOOKUP($A98,'Q3 Raw Data'!$A$9:$CZ$158,H$3,FALSE))="","",(VLOOKUP($A98,'Q3 Raw Data'!$A$9:$CZ$158,H$3,FALSE))),"")</f>
        <v/>
      </c>
      <c r="I98" s="149" t="str">
        <f>IFERROR(IF((VLOOKUP($A98,'Q3 Raw Data'!$A$9:$CZ$158,I$3,FALSE))="","",(VLOOKUP($A98,'Q3 Raw Data'!$A$9:$CZ$158,I$3,FALSE))),"")</f>
        <v/>
      </c>
      <c r="J98" s="149" t="str">
        <f>IFERROR(IF((VLOOKUP($A98,'Q3 Raw Data'!$A$9:$CZ$158,J$3,FALSE))="","",(VLOOKUP($A98,'Q3 Raw Data'!$A$9:$CZ$158,J$3,FALSE))),"")</f>
        <v/>
      </c>
      <c r="K98" s="149" t="str">
        <f>IFERROR(IF((VLOOKUP($A98,'Q3 Raw Data'!$A$9:$CZ$158,K$3,FALSE))="","",(VLOOKUP($A98,'Q3 Raw Data'!$A$9:$CZ$158,K$3,FALSE))),"")</f>
        <v/>
      </c>
      <c r="L98" s="149" t="str">
        <f>IFERROR(IF((VLOOKUP($A98,'Q3 Raw Data'!$A$9:$CZ$158,L$3,FALSE))="","",(VLOOKUP($A98,'Q3 Raw Data'!$A$9:$CZ$158,L$3,FALSE))),"")</f>
        <v/>
      </c>
      <c r="M98" s="149" t="str">
        <f>IFERROR(IF((VLOOKUP($A98,'Q3 Raw Data'!$A$9:$CZ$158,M$3,FALSE))="","",(VLOOKUP($A98,'Q3 Raw Data'!$A$9:$CZ$158,M$3,FALSE))),"")</f>
        <v/>
      </c>
      <c r="N98" s="149" t="str">
        <f>IFERROR(IF((VLOOKUP($A98,'Q3 Raw Data'!$A$9:$CZ$158,N$3,FALSE))="","",(VLOOKUP($A98,'Q3 Raw Data'!$A$9:$CZ$158,N$3,FALSE))),"")</f>
        <v>On track to meet target</v>
      </c>
      <c r="O98" s="149" t="str">
        <f>IFERROR(IF((VLOOKUP($A98,'Q3 Raw Data'!$A$9:$CZ$158,O$3,FALSE))="","",(VLOOKUP($A98,'Q3 Raw Data'!$A$9:$CZ$158,O$3,FALSE))),"")</f>
        <v>On track to meet target</v>
      </c>
      <c r="P98" s="149" t="str">
        <f>IFERROR(IF((VLOOKUP($A98,'Q3 Raw Data'!$A$9:$CZ$158,P$3,FALSE))="","",(VLOOKUP($A98,'Q3 Raw Data'!$A$9:$CZ$158,P$3,FALSE))),"")</f>
        <v>On track to meet target</v>
      </c>
      <c r="Q98" s="149" t="str">
        <f>IFERROR(IF((VLOOKUP($A98,'Q3 Raw Data'!$A$9:$CZ$158,Q$3,FALSE))="","",(VLOOKUP($A98,'Q3 Raw Data'!$A$9:$CZ$158,Q$3,FALSE))),"")</f>
        <v>Not on track to meet target</v>
      </c>
      <c r="R98" s="149"/>
      <c r="S98" s="149"/>
      <c r="T98" s="149"/>
      <c r="U98" s="149"/>
      <c r="V98" s="149"/>
      <c r="W98" s="149"/>
      <c r="X98" s="149"/>
      <c r="Y98" s="149"/>
      <c r="Z98" s="149"/>
      <c r="AA98" s="149"/>
      <c r="AB98" s="149"/>
      <c r="AC98" s="149"/>
    </row>
    <row r="99" spans="1:29">
      <c r="A99" t="s">
        <v>892</v>
      </c>
      <c r="B99" t="s">
        <v>893</v>
      </c>
      <c r="C99" s="149" t="str">
        <f>IFERROR(IF((VLOOKUP($A99,'Q3 Raw Data'!$A$9:$CZ$158,C$3,FALSE))="","",(VLOOKUP($A99,'Q3 Raw Data'!$A$9:$CZ$158,C$3,FALSE))),"")</f>
        <v>Yes</v>
      </c>
      <c r="D99" s="149" t="str">
        <f>IFERROR(IF((VLOOKUP($A99,'Q3 Raw Data'!$A$9:$CZ$158,D$3,FALSE))="","",(VLOOKUP($A99,'Q3 Raw Data'!$A$9:$CZ$158,D$3,FALSE))),"")</f>
        <v>Yes</v>
      </c>
      <c r="E99" s="149" t="str">
        <f>IFERROR(IF((VLOOKUP($A99,'Q3 Raw Data'!$A$9:$CZ$158,E$3,FALSE))="","",(VLOOKUP($A99,'Q3 Raw Data'!$A$9:$CZ$158,E$3,FALSE))),"")</f>
        <v>Yes</v>
      </c>
      <c r="F99" s="149" t="str">
        <f>IFERROR(IF((VLOOKUP($A99,'Q3 Raw Data'!$A$9:$CZ$158,F$3,FALSE))="","",(VLOOKUP($A99,'Q3 Raw Data'!$A$9:$CZ$158,F$3,FALSE))),"")</f>
        <v>Yes</v>
      </c>
      <c r="G99" s="149" t="str">
        <f>IFERROR(IF((VLOOKUP($A99,'Q3 Raw Data'!$A$9:$CZ$158,G$3,FALSE))="","",(VLOOKUP($A99,'Q3 Raw Data'!$A$9:$CZ$158,G$3,FALSE))),"")</f>
        <v>Yes</v>
      </c>
      <c r="H99" s="150" t="str">
        <f>IFERROR(IF((VLOOKUP($A99,'Q3 Raw Data'!$A$9:$CZ$158,H$3,FALSE))="","",(VLOOKUP($A99,'Q3 Raw Data'!$A$9:$CZ$158,H$3,FALSE))),"")</f>
        <v/>
      </c>
      <c r="I99" s="149" t="str">
        <f>IFERROR(IF((VLOOKUP($A99,'Q3 Raw Data'!$A$9:$CZ$158,I$3,FALSE))="","",(VLOOKUP($A99,'Q3 Raw Data'!$A$9:$CZ$158,I$3,FALSE))),"")</f>
        <v/>
      </c>
      <c r="J99" s="149" t="str">
        <f>IFERROR(IF((VLOOKUP($A99,'Q3 Raw Data'!$A$9:$CZ$158,J$3,FALSE))="","",(VLOOKUP($A99,'Q3 Raw Data'!$A$9:$CZ$158,J$3,FALSE))),"")</f>
        <v/>
      </c>
      <c r="K99" s="149" t="str">
        <f>IFERROR(IF((VLOOKUP($A99,'Q3 Raw Data'!$A$9:$CZ$158,K$3,FALSE))="","",(VLOOKUP($A99,'Q3 Raw Data'!$A$9:$CZ$158,K$3,FALSE))),"")</f>
        <v/>
      </c>
      <c r="L99" s="149" t="str">
        <f>IFERROR(IF((VLOOKUP($A99,'Q3 Raw Data'!$A$9:$CZ$158,L$3,FALSE))="","",(VLOOKUP($A99,'Q3 Raw Data'!$A$9:$CZ$158,L$3,FALSE))),"")</f>
        <v/>
      </c>
      <c r="M99" s="149" t="str">
        <f>IFERROR(IF((VLOOKUP($A99,'Q3 Raw Data'!$A$9:$CZ$158,M$3,FALSE))="","",(VLOOKUP($A99,'Q3 Raw Data'!$A$9:$CZ$158,M$3,FALSE))),"")</f>
        <v/>
      </c>
      <c r="N99" s="149" t="str">
        <f>IFERROR(IF((VLOOKUP($A99,'Q3 Raw Data'!$A$9:$CZ$158,N$3,FALSE))="","",(VLOOKUP($A99,'Q3 Raw Data'!$A$9:$CZ$158,N$3,FALSE))),"")</f>
        <v>Not on track to meet target</v>
      </c>
      <c r="O99" s="149" t="str">
        <f>IFERROR(IF((VLOOKUP($A99,'Q3 Raw Data'!$A$9:$CZ$158,O$3,FALSE))="","",(VLOOKUP($A99,'Q3 Raw Data'!$A$9:$CZ$158,O$3,FALSE))),"")</f>
        <v>Not on track to meet target</v>
      </c>
      <c r="P99" s="149" t="str">
        <f>IFERROR(IF((VLOOKUP($A99,'Q3 Raw Data'!$A$9:$CZ$158,P$3,FALSE))="","",(VLOOKUP($A99,'Q3 Raw Data'!$A$9:$CZ$158,P$3,FALSE))),"")</f>
        <v>On track to meet target</v>
      </c>
      <c r="Q99" s="149" t="str">
        <f>IFERROR(IF((VLOOKUP($A99,'Q3 Raw Data'!$A$9:$CZ$158,Q$3,FALSE))="","",(VLOOKUP($A99,'Q3 Raw Data'!$A$9:$CZ$158,Q$3,FALSE))),"")</f>
        <v>On track to meet target</v>
      </c>
      <c r="R99" s="149"/>
      <c r="S99" s="149"/>
      <c r="T99" s="149"/>
      <c r="U99" s="149"/>
      <c r="V99" s="149"/>
      <c r="W99" s="149"/>
      <c r="X99" s="149"/>
      <c r="Y99" s="149"/>
      <c r="Z99" s="149"/>
      <c r="AA99" s="149"/>
      <c r="AB99" s="149"/>
      <c r="AC99" s="149"/>
    </row>
    <row r="100" spans="1:29">
      <c r="A100" t="s">
        <v>351</v>
      </c>
      <c r="B100" t="s">
        <v>352</v>
      </c>
      <c r="C100" s="149" t="str">
        <f>IFERROR(IF((VLOOKUP($A100,'Q3 Raw Data'!$A$9:$CZ$158,C$3,FALSE))="","",(VLOOKUP($A100,'Q3 Raw Data'!$A$9:$CZ$158,C$3,FALSE))),"")</f>
        <v>Yes</v>
      </c>
      <c r="D100" s="149" t="str">
        <f>IFERROR(IF((VLOOKUP($A100,'Q3 Raw Data'!$A$9:$CZ$158,D$3,FALSE))="","",(VLOOKUP($A100,'Q3 Raw Data'!$A$9:$CZ$158,D$3,FALSE))),"")</f>
        <v>Yes</v>
      </c>
      <c r="E100" s="149" t="str">
        <f>IFERROR(IF((VLOOKUP($A100,'Q3 Raw Data'!$A$9:$CZ$158,E$3,FALSE))="","",(VLOOKUP($A100,'Q3 Raw Data'!$A$9:$CZ$158,E$3,FALSE))),"")</f>
        <v>Yes</v>
      </c>
      <c r="F100" s="149" t="str">
        <f>IFERROR(IF((VLOOKUP($A100,'Q3 Raw Data'!$A$9:$CZ$158,F$3,FALSE))="","",(VLOOKUP($A100,'Q3 Raw Data'!$A$9:$CZ$158,F$3,FALSE))),"")</f>
        <v>Yes</v>
      </c>
      <c r="G100" s="149" t="str">
        <f>IFERROR(IF((VLOOKUP($A100,'Q3 Raw Data'!$A$9:$CZ$158,G$3,FALSE))="","",(VLOOKUP($A100,'Q3 Raw Data'!$A$9:$CZ$158,G$3,FALSE))),"")</f>
        <v>Yes</v>
      </c>
      <c r="H100" s="150" t="str">
        <f>IFERROR(IF((VLOOKUP($A100,'Q3 Raw Data'!$A$9:$CZ$158,H$3,FALSE))="","",(VLOOKUP($A100,'Q3 Raw Data'!$A$9:$CZ$158,H$3,FALSE))),"")</f>
        <v/>
      </c>
      <c r="I100" s="149" t="str">
        <f>IFERROR(IF((VLOOKUP($A100,'Q3 Raw Data'!$A$9:$CZ$158,I$3,FALSE))="","",(VLOOKUP($A100,'Q3 Raw Data'!$A$9:$CZ$158,I$3,FALSE))),"")</f>
        <v/>
      </c>
      <c r="J100" s="149" t="str">
        <f>IFERROR(IF((VLOOKUP($A100,'Q3 Raw Data'!$A$9:$CZ$158,J$3,FALSE))="","",(VLOOKUP($A100,'Q3 Raw Data'!$A$9:$CZ$158,J$3,FALSE))),"")</f>
        <v/>
      </c>
      <c r="K100" s="149" t="str">
        <f>IFERROR(IF((VLOOKUP($A100,'Q3 Raw Data'!$A$9:$CZ$158,K$3,FALSE))="","",(VLOOKUP($A100,'Q3 Raw Data'!$A$9:$CZ$158,K$3,FALSE))),"")</f>
        <v/>
      </c>
      <c r="L100" s="149" t="str">
        <f>IFERROR(IF((VLOOKUP($A100,'Q3 Raw Data'!$A$9:$CZ$158,L$3,FALSE))="","",(VLOOKUP($A100,'Q3 Raw Data'!$A$9:$CZ$158,L$3,FALSE))),"")</f>
        <v/>
      </c>
      <c r="M100" s="149" t="str">
        <f>IFERROR(IF((VLOOKUP($A100,'Q3 Raw Data'!$A$9:$CZ$158,M$3,FALSE))="","",(VLOOKUP($A100,'Q3 Raw Data'!$A$9:$CZ$158,M$3,FALSE))),"")</f>
        <v/>
      </c>
      <c r="N100" s="149" t="str">
        <f>IFERROR(IF((VLOOKUP($A100,'Q3 Raw Data'!$A$9:$CZ$158,N$3,FALSE))="","",(VLOOKUP($A100,'Q3 Raw Data'!$A$9:$CZ$158,N$3,FALSE))),"")</f>
        <v>On track to meet target</v>
      </c>
      <c r="O100" s="149" t="str">
        <f>IFERROR(IF((VLOOKUP($A100,'Q3 Raw Data'!$A$9:$CZ$158,O$3,FALSE))="","",(VLOOKUP($A100,'Q3 Raw Data'!$A$9:$CZ$158,O$3,FALSE))),"")</f>
        <v>Not on track to meet target</v>
      </c>
      <c r="P100" s="149" t="str">
        <f>IFERROR(IF((VLOOKUP($A100,'Q3 Raw Data'!$A$9:$CZ$158,P$3,FALSE))="","",(VLOOKUP($A100,'Q3 Raw Data'!$A$9:$CZ$158,P$3,FALSE))),"")</f>
        <v>Data not available to assess progress</v>
      </c>
      <c r="Q100" s="149" t="str">
        <f>IFERROR(IF((VLOOKUP($A100,'Q3 Raw Data'!$A$9:$CZ$158,Q$3,FALSE))="","",(VLOOKUP($A100,'Q3 Raw Data'!$A$9:$CZ$158,Q$3,FALSE))),"")</f>
        <v>On track to meet target</v>
      </c>
      <c r="R100" s="149"/>
      <c r="S100" s="149"/>
      <c r="T100" s="149"/>
      <c r="U100" s="149"/>
      <c r="V100" s="149"/>
      <c r="W100" s="149"/>
      <c r="X100" s="149"/>
      <c r="Y100" s="149"/>
      <c r="Z100" s="149"/>
      <c r="AA100" s="149"/>
      <c r="AB100" s="149"/>
      <c r="AC100" s="149"/>
    </row>
    <row r="101" spans="1:29">
      <c r="A101" t="s">
        <v>353</v>
      </c>
      <c r="B101" t="s">
        <v>354</v>
      </c>
      <c r="C101" s="149" t="str">
        <f>IFERROR(IF((VLOOKUP($A101,'Q3 Raw Data'!$A$9:$CZ$158,C$3,FALSE))="","",(VLOOKUP($A101,'Q3 Raw Data'!$A$9:$CZ$158,C$3,FALSE))),"")</f>
        <v>Yes</v>
      </c>
      <c r="D101" s="149" t="str">
        <f>IFERROR(IF((VLOOKUP($A101,'Q3 Raw Data'!$A$9:$CZ$158,D$3,FALSE))="","",(VLOOKUP($A101,'Q3 Raw Data'!$A$9:$CZ$158,D$3,FALSE))),"")</f>
        <v>Yes</v>
      </c>
      <c r="E101" s="149" t="str">
        <f>IFERROR(IF((VLOOKUP($A101,'Q3 Raw Data'!$A$9:$CZ$158,E$3,FALSE))="","",(VLOOKUP($A101,'Q3 Raw Data'!$A$9:$CZ$158,E$3,FALSE))),"")</f>
        <v>Yes</v>
      </c>
      <c r="F101" s="149" t="str">
        <f>IFERROR(IF((VLOOKUP($A101,'Q3 Raw Data'!$A$9:$CZ$158,F$3,FALSE))="","",(VLOOKUP($A101,'Q3 Raw Data'!$A$9:$CZ$158,F$3,FALSE))),"")</f>
        <v>Yes</v>
      </c>
      <c r="G101" s="149" t="str">
        <f>IFERROR(IF((VLOOKUP($A101,'Q3 Raw Data'!$A$9:$CZ$158,G$3,FALSE))="","",(VLOOKUP($A101,'Q3 Raw Data'!$A$9:$CZ$158,G$3,FALSE))),"")</f>
        <v>No</v>
      </c>
      <c r="H101" s="150">
        <f>IFERROR(IF((VLOOKUP($A101,'Q3 Raw Data'!$A$9:$CZ$158,H$3,FALSE))="","",(VLOOKUP($A101,'Q3 Raw Data'!$A$9:$CZ$158,H$3,FALSE))),"")</f>
        <v>43190</v>
      </c>
      <c r="I101" s="149" t="str">
        <f>IFERROR(IF((VLOOKUP($A101,'Q3 Raw Data'!$A$9:$CZ$158,I$3,FALSE))="","",(VLOOKUP($A101,'Q3 Raw Data'!$A$9:$CZ$158,I$3,FALSE))),"")</f>
        <v/>
      </c>
      <c r="J101" s="149" t="str">
        <f>IFERROR(IF((VLOOKUP($A101,'Q3 Raw Data'!$A$9:$CZ$158,J$3,FALSE))="","",(VLOOKUP($A101,'Q3 Raw Data'!$A$9:$CZ$158,J$3,FALSE))),"")</f>
        <v/>
      </c>
      <c r="K101" s="149" t="str">
        <f>IFERROR(IF((VLOOKUP($A101,'Q3 Raw Data'!$A$9:$CZ$158,K$3,FALSE))="","",(VLOOKUP($A101,'Q3 Raw Data'!$A$9:$CZ$158,K$3,FALSE))),"")</f>
        <v/>
      </c>
      <c r="L101" s="149" t="str">
        <f>IFERROR(IF((VLOOKUP($A101,'Q3 Raw Data'!$A$9:$CZ$158,L$3,FALSE))="","",(VLOOKUP($A101,'Q3 Raw Data'!$A$9:$CZ$158,L$3,FALSE))),"")</f>
        <v/>
      </c>
      <c r="M101" s="149" t="str">
        <f>IFERROR(IF((VLOOKUP($A101,'Q3 Raw Data'!$A$9:$CZ$158,M$3,FALSE))="","",(VLOOKUP($A101,'Q3 Raw Data'!$A$9:$CZ$158,M$3,FALSE))),"")</f>
        <v/>
      </c>
      <c r="N101" s="149" t="str">
        <f>IFERROR(IF((VLOOKUP($A101,'Q3 Raw Data'!$A$9:$CZ$158,N$3,FALSE))="","",(VLOOKUP($A101,'Q3 Raw Data'!$A$9:$CZ$158,N$3,FALSE))),"")</f>
        <v>Data not available to assess progress</v>
      </c>
      <c r="O101" s="149" t="str">
        <f>IFERROR(IF((VLOOKUP($A101,'Q3 Raw Data'!$A$9:$CZ$158,O$3,FALSE))="","",(VLOOKUP($A101,'Q3 Raw Data'!$A$9:$CZ$158,O$3,FALSE))),"")</f>
        <v>On track to meet target</v>
      </c>
      <c r="P101" s="149" t="str">
        <f>IFERROR(IF((VLOOKUP($A101,'Q3 Raw Data'!$A$9:$CZ$158,P$3,FALSE))="","",(VLOOKUP($A101,'Q3 Raw Data'!$A$9:$CZ$158,P$3,FALSE))),"")</f>
        <v>Not on track to meet target</v>
      </c>
      <c r="Q101" s="149" t="str">
        <f>IFERROR(IF((VLOOKUP($A101,'Q3 Raw Data'!$A$9:$CZ$158,Q$3,FALSE))="","",(VLOOKUP($A101,'Q3 Raw Data'!$A$9:$CZ$158,Q$3,FALSE))),"")</f>
        <v>Not on track to meet target</v>
      </c>
      <c r="R101" s="149"/>
      <c r="S101" s="149"/>
      <c r="T101" s="149"/>
      <c r="U101" s="149"/>
      <c r="V101" s="149"/>
      <c r="W101" s="149"/>
      <c r="X101" s="149"/>
      <c r="Y101" s="149"/>
      <c r="Z101" s="149"/>
      <c r="AA101" s="149"/>
      <c r="AB101" s="149"/>
      <c r="AC101" s="149"/>
    </row>
    <row r="102" spans="1:29">
      <c r="A102" t="s">
        <v>357</v>
      </c>
      <c r="B102" t="s">
        <v>358</v>
      </c>
      <c r="C102" s="149" t="str">
        <f>IFERROR(IF((VLOOKUP($A102,'Q3 Raw Data'!$A$9:$CZ$158,C$3,FALSE))="","",(VLOOKUP($A102,'Q3 Raw Data'!$A$9:$CZ$158,C$3,FALSE))),"")</f>
        <v>Yes</v>
      </c>
      <c r="D102" s="149" t="str">
        <f>IFERROR(IF((VLOOKUP($A102,'Q3 Raw Data'!$A$9:$CZ$158,D$3,FALSE))="","",(VLOOKUP($A102,'Q3 Raw Data'!$A$9:$CZ$158,D$3,FALSE))),"")</f>
        <v>Yes</v>
      </c>
      <c r="E102" s="149" t="str">
        <f>IFERROR(IF((VLOOKUP($A102,'Q3 Raw Data'!$A$9:$CZ$158,E$3,FALSE))="","",(VLOOKUP($A102,'Q3 Raw Data'!$A$9:$CZ$158,E$3,FALSE))),"")</f>
        <v>Yes</v>
      </c>
      <c r="F102" s="149" t="str">
        <f>IFERROR(IF((VLOOKUP($A102,'Q3 Raw Data'!$A$9:$CZ$158,F$3,FALSE))="","",(VLOOKUP($A102,'Q3 Raw Data'!$A$9:$CZ$158,F$3,FALSE))),"")</f>
        <v>Yes</v>
      </c>
      <c r="G102" s="149" t="str">
        <f>IFERROR(IF((VLOOKUP($A102,'Q3 Raw Data'!$A$9:$CZ$158,G$3,FALSE))="","",(VLOOKUP($A102,'Q3 Raw Data'!$A$9:$CZ$158,G$3,FALSE))),"")</f>
        <v>Yes</v>
      </c>
      <c r="H102" s="150" t="str">
        <f>IFERROR(IF((VLOOKUP($A102,'Q3 Raw Data'!$A$9:$CZ$158,H$3,FALSE))="","",(VLOOKUP($A102,'Q3 Raw Data'!$A$9:$CZ$158,H$3,FALSE))),"")</f>
        <v/>
      </c>
      <c r="I102" s="149" t="str">
        <f>IFERROR(IF((VLOOKUP($A102,'Q3 Raw Data'!$A$9:$CZ$158,I$3,FALSE))="","",(VLOOKUP($A102,'Q3 Raw Data'!$A$9:$CZ$158,I$3,FALSE))),"")</f>
        <v/>
      </c>
      <c r="J102" s="149" t="str">
        <f>IFERROR(IF((VLOOKUP($A102,'Q3 Raw Data'!$A$9:$CZ$158,J$3,FALSE))="","",(VLOOKUP($A102,'Q3 Raw Data'!$A$9:$CZ$158,J$3,FALSE))),"")</f>
        <v/>
      </c>
      <c r="K102" s="149" t="str">
        <f>IFERROR(IF((VLOOKUP($A102,'Q3 Raw Data'!$A$9:$CZ$158,K$3,FALSE))="","",(VLOOKUP($A102,'Q3 Raw Data'!$A$9:$CZ$158,K$3,FALSE))),"")</f>
        <v/>
      </c>
      <c r="L102" s="149" t="str">
        <f>IFERROR(IF((VLOOKUP($A102,'Q3 Raw Data'!$A$9:$CZ$158,L$3,FALSE))="","",(VLOOKUP($A102,'Q3 Raw Data'!$A$9:$CZ$158,L$3,FALSE))),"")</f>
        <v/>
      </c>
      <c r="M102" s="149" t="str">
        <f>IFERROR(IF((VLOOKUP($A102,'Q3 Raw Data'!$A$9:$CZ$158,M$3,FALSE))="","",(VLOOKUP($A102,'Q3 Raw Data'!$A$9:$CZ$158,M$3,FALSE))),"")</f>
        <v/>
      </c>
      <c r="N102" s="149" t="str">
        <f>IFERROR(IF((VLOOKUP($A102,'Q3 Raw Data'!$A$9:$CZ$158,N$3,FALSE))="","",(VLOOKUP($A102,'Q3 Raw Data'!$A$9:$CZ$158,N$3,FALSE))),"")</f>
        <v>Not on track to meet target</v>
      </c>
      <c r="O102" s="149" t="str">
        <f>IFERROR(IF((VLOOKUP($A102,'Q3 Raw Data'!$A$9:$CZ$158,O$3,FALSE))="","",(VLOOKUP($A102,'Q3 Raw Data'!$A$9:$CZ$158,O$3,FALSE))),"")</f>
        <v>On track to meet target</v>
      </c>
      <c r="P102" s="149" t="str">
        <f>IFERROR(IF((VLOOKUP($A102,'Q3 Raw Data'!$A$9:$CZ$158,P$3,FALSE))="","",(VLOOKUP($A102,'Q3 Raw Data'!$A$9:$CZ$158,P$3,FALSE))),"")</f>
        <v>Data not available to assess progress</v>
      </c>
      <c r="Q102" s="149" t="str">
        <f>IFERROR(IF((VLOOKUP($A102,'Q3 Raw Data'!$A$9:$CZ$158,Q$3,FALSE))="","",(VLOOKUP($A102,'Q3 Raw Data'!$A$9:$CZ$158,Q$3,FALSE))),"")</f>
        <v>Not on track to meet target</v>
      </c>
      <c r="R102" s="149"/>
      <c r="S102" s="149"/>
      <c r="T102" s="149"/>
      <c r="U102" s="149"/>
      <c r="V102" s="149"/>
      <c r="W102" s="149"/>
      <c r="X102" s="149"/>
      <c r="Y102" s="149"/>
      <c r="Z102" s="149"/>
      <c r="AA102" s="149"/>
      <c r="AB102" s="149"/>
      <c r="AC102" s="149"/>
    </row>
    <row r="103" spans="1:29">
      <c r="A103" t="s">
        <v>361</v>
      </c>
      <c r="B103" t="s">
        <v>362</v>
      </c>
      <c r="C103" s="149" t="str">
        <f>IFERROR(IF((VLOOKUP($A103,'Q3 Raw Data'!$A$9:$CZ$158,C$3,FALSE))="","",(VLOOKUP($A103,'Q3 Raw Data'!$A$9:$CZ$158,C$3,FALSE))),"")</f>
        <v>Yes</v>
      </c>
      <c r="D103" s="149" t="str">
        <f>IFERROR(IF((VLOOKUP($A103,'Q3 Raw Data'!$A$9:$CZ$158,D$3,FALSE))="","",(VLOOKUP($A103,'Q3 Raw Data'!$A$9:$CZ$158,D$3,FALSE))),"")</f>
        <v>Yes</v>
      </c>
      <c r="E103" s="149" t="str">
        <f>IFERROR(IF((VLOOKUP($A103,'Q3 Raw Data'!$A$9:$CZ$158,E$3,FALSE))="","",(VLOOKUP($A103,'Q3 Raw Data'!$A$9:$CZ$158,E$3,FALSE))),"")</f>
        <v>Yes</v>
      </c>
      <c r="F103" s="149" t="str">
        <f>IFERROR(IF((VLOOKUP($A103,'Q3 Raw Data'!$A$9:$CZ$158,F$3,FALSE))="","",(VLOOKUP($A103,'Q3 Raw Data'!$A$9:$CZ$158,F$3,FALSE))),"")</f>
        <v>Yes</v>
      </c>
      <c r="G103" s="149" t="str">
        <f>IFERROR(IF((VLOOKUP($A103,'Q3 Raw Data'!$A$9:$CZ$158,G$3,FALSE))="","",(VLOOKUP($A103,'Q3 Raw Data'!$A$9:$CZ$158,G$3,FALSE))),"")</f>
        <v>Yes</v>
      </c>
      <c r="H103" s="150" t="str">
        <f>IFERROR(IF((VLOOKUP($A103,'Q3 Raw Data'!$A$9:$CZ$158,H$3,FALSE))="","",(VLOOKUP($A103,'Q3 Raw Data'!$A$9:$CZ$158,H$3,FALSE))),"")</f>
        <v/>
      </c>
      <c r="I103" s="149" t="str">
        <f>IFERROR(IF((VLOOKUP($A103,'Q3 Raw Data'!$A$9:$CZ$158,I$3,FALSE))="","",(VLOOKUP($A103,'Q3 Raw Data'!$A$9:$CZ$158,I$3,FALSE))),"")</f>
        <v/>
      </c>
      <c r="J103" s="149" t="str">
        <f>IFERROR(IF((VLOOKUP($A103,'Q3 Raw Data'!$A$9:$CZ$158,J$3,FALSE))="","",(VLOOKUP($A103,'Q3 Raw Data'!$A$9:$CZ$158,J$3,FALSE))),"")</f>
        <v/>
      </c>
      <c r="K103" s="149" t="str">
        <f>IFERROR(IF((VLOOKUP($A103,'Q3 Raw Data'!$A$9:$CZ$158,K$3,FALSE))="","",(VLOOKUP($A103,'Q3 Raw Data'!$A$9:$CZ$158,K$3,FALSE))),"")</f>
        <v/>
      </c>
      <c r="L103" s="149" t="str">
        <f>IFERROR(IF((VLOOKUP($A103,'Q3 Raw Data'!$A$9:$CZ$158,L$3,FALSE))="","",(VLOOKUP($A103,'Q3 Raw Data'!$A$9:$CZ$158,L$3,FALSE))),"")</f>
        <v/>
      </c>
      <c r="M103" s="149" t="str">
        <f>IFERROR(IF((VLOOKUP($A103,'Q3 Raw Data'!$A$9:$CZ$158,M$3,FALSE))="","",(VLOOKUP($A103,'Q3 Raw Data'!$A$9:$CZ$158,M$3,FALSE))),"")</f>
        <v/>
      </c>
      <c r="N103" s="149" t="str">
        <f>IFERROR(IF((VLOOKUP($A103,'Q3 Raw Data'!$A$9:$CZ$158,N$3,FALSE))="","",(VLOOKUP($A103,'Q3 Raw Data'!$A$9:$CZ$158,N$3,FALSE))),"")</f>
        <v>On track to meet target</v>
      </c>
      <c r="O103" s="149" t="str">
        <f>IFERROR(IF((VLOOKUP($A103,'Q3 Raw Data'!$A$9:$CZ$158,O$3,FALSE))="","",(VLOOKUP($A103,'Q3 Raw Data'!$A$9:$CZ$158,O$3,FALSE))),"")</f>
        <v>Not on track to meet target</v>
      </c>
      <c r="P103" s="149" t="str">
        <f>IFERROR(IF((VLOOKUP($A103,'Q3 Raw Data'!$A$9:$CZ$158,P$3,FALSE))="","",(VLOOKUP($A103,'Q3 Raw Data'!$A$9:$CZ$158,P$3,FALSE))),"")</f>
        <v>On track to meet target</v>
      </c>
      <c r="Q103" s="149" t="str">
        <f>IFERROR(IF((VLOOKUP($A103,'Q3 Raw Data'!$A$9:$CZ$158,Q$3,FALSE))="","",(VLOOKUP($A103,'Q3 Raw Data'!$A$9:$CZ$158,Q$3,FALSE))),"")</f>
        <v>On track to meet target</v>
      </c>
      <c r="R103" s="149"/>
      <c r="S103" s="149"/>
      <c r="T103" s="149"/>
      <c r="U103" s="149"/>
      <c r="V103" s="149"/>
      <c r="W103" s="149"/>
      <c r="X103" s="149"/>
      <c r="Y103" s="149"/>
      <c r="Z103" s="149"/>
      <c r="AA103" s="149"/>
      <c r="AB103" s="149"/>
      <c r="AC103" s="149"/>
    </row>
    <row r="104" spans="1:29">
      <c r="A104" t="s">
        <v>365</v>
      </c>
      <c r="B104" t="s">
        <v>366</v>
      </c>
      <c r="C104" s="149" t="str">
        <f>IFERROR(IF((VLOOKUP($A104,'Q3 Raw Data'!$A$9:$CZ$158,C$3,FALSE))="","",(VLOOKUP($A104,'Q3 Raw Data'!$A$9:$CZ$158,C$3,FALSE))),"")</f>
        <v>Yes</v>
      </c>
      <c r="D104" s="149" t="str">
        <f>IFERROR(IF((VLOOKUP($A104,'Q3 Raw Data'!$A$9:$CZ$158,D$3,FALSE))="","",(VLOOKUP($A104,'Q3 Raw Data'!$A$9:$CZ$158,D$3,FALSE))),"")</f>
        <v>Yes</v>
      </c>
      <c r="E104" s="149" t="str">
        <f>IFERROR(IF((VLOOKUP($A104,'Q3 Raw Data'!$A$9:$CZ$158,E$3,FALSE))="","",(VLOOKUP($A104,'Q3 Raw Data'!$A$9:$CZ$158,E$3,FALSE))),"")</f>
        <v>Yes</v>
      </c>
      <c r="F104" s="149" t="str">
        <f>IFERROR(IF((VLOOKUP($A104,'Q3 Raw Data'!$A$9:$CZ$158,F$3,FALSE))="","",(VLOOKUP($A104,'Q3 Raw Data'!$A$9:$CZ$158,F$3,FALSE))),"")</f>
        <v>Yes</v>
      </c>
      <c r="G104" s="149" t="str">
        <f>IFERROR(IF((VLOOKUP($A104,'Q3 Raw Data'!$A$9:$CZ$158,G$3,FALSE))="","",(VLOOKUP($A104,'Q3 Raw Data'!$A$9:$CZ$158,G$3,FALSE))),"")</f>
        <v>Yes</v>
      </c>
      <c r="H104" s="150" t="str">
        <f>IFERROR(IF((VLOOKUP($A104,'Q3 Raw Data'!$A$9:$CZ$158,H$3,FALSE))="","",(VLOOKUP($A104,'Q3 Raw Data'!$A$9:$CZ$158,H$3,FALSE))),"")</f>
        <v/>
      </c>
      <c r="I104" s="149" t="str">
        <f>IFERROR(IF((VLOOKUP($A104,'Q3 Raw Data'!$A$9:$CZ$158,I$3,FALSE))="","",(VLOOKUP($A104,'Q3 Raw Data'!$A$9:$CZ$158,I$3,FALSE))),"")</f>
        <v/>
      </c>
      <c r="J104" s="149" t="str">
        <f>IFERROR(IF((VLOOKUP($A104,'Q3 Raw Data'!$A$9:$CZ$158,J$3,FALSE))="","",(VLOOKUP($A104,'Q3 Raw Data'!$A$9:$CZ$158,J$3,FALSE))),"")</f>
        <v/>
      </c>
      <c r="K104" s="149" t="str">
        <f>IFERROR(IF((VLOOKUP($A104,'Q3 Raw Data'!$A$9:$CZ$158,K$3,FALSE))="","",(VLOOKUP($A104,'Q3 Raw Data'!$A$9:$CZ$158,K$3,FALSE))),"")</f>
        <v/>
      </c>
      <c r="L104" s="149" t="str">
        <f>IFERROR(IF((VLOOKUP($A104,'Q3 Raw Data'!$A$9:$CZ$158,L$3,FALSE))="","",(VLOOKUP($A104,'Q3 Raw Data'!$A$9:$CZ$158,L$3,FALSE))),"")</f>
        <v/>
      </c>
      <c r="M104" s="149" t="str">
        <f>IFERROR(IF((VLOOKUP($A104,'Q3 Raw Data'!$A$9:$CZ$158,M$3,FALSE))="","",(VLOOKUP($A104,'Q3 Raw Data'!$A$9:$CZ$158,M$3,FALSE))),"")</f>
        <v/>
      </c>
      <c r="N104" s="149" t="str">
        <f>IFERROR(IF((VLOOKUP($A104,'Q3 Raw Data'!$A$9:$CZ$158,N$3,FALSE))="","",(VLOOKUP($A104,'Q3 Raw Data'!$A$9:$CZ$158,N$3,FALSE))),"")</f>
        <v>Not on track to meet target</v>
      </c>
      <c r="O104" s="149" t="str">
        <f>IFERROR(IF((VLOOKUP($A104,'Q3 Raw Data'!$A$9:$CZ$158,O$3,FALSE))="","",(VLOOKUP($A104,'Q3 Raw Data'!$A$9:$CZ$158,O$3,FALSE))),"")</f>
        <v>On track to meet target</v>
      </c>
      <c r="P104" s="149" t="str">
        <f>IFERROR(IF((VLOOKUP($A104,'Q3 Raw Data'!$A$9:$CZ$158,P$3,FALSE))="","",(VLOOKUP($A104,'Q3 Raw Data'!$A$9:$CZ$158,P$3,FALSE))),"")</f>
        <v>Not on track to meet target</v>
      </c>
      <c r="Q104" s="149" t="str">
        <f>IFERROR(IF((VLOOKUP($A104,'Q3 Raw Data'!$A$9:$CZ$158,Q$3,FALSE))="","",(VLOOKUP($A104,'Q3 Raw Data'!$A$9:$CZ$158,Q$3,FALSE))),"")</f>
        <v>Not on track to meet target</v>
      </c>
      <c r="R104" s="149"/>
      <c r="S104" s="149"/>
      <c r="T104" s="149"/>
      <c r="U104" s="149"/>
      <c r="V104" s="149"/>
      <c r="W104" s="149"/>
      <c r="X104" s="149"/>
      <c r="Y104" s="149"/>
      <c r="Z104" s="149"/>
      <c r="AA104" s="149"/>
      <c r="AB104" s="149"/>
      <c r="AC104" s="149"/>
    </row>
    <row r="105" spans="1:29">
      <c r="A105" t="s">
        <v>367</v>
      </c>
      <c r="B105" t="s">
        <v>368</v>
      </c>
      <c r="C105" s="149" t="str">
        <f>IFERROR(IF((VLOOKUP($A105,'Q3 Raw Data'!$A$9:$CZ$158,C$3,FALSE))="","",(VLOOKUP($A105,'Q3 Raw Data'!$A$9:$CZ$158,C$3,FALSE))),"")</f>
        <v>Yes</v>
      </c>
      <c r="D105" s="149" t="str">
        <f>IFERROR(IF((VLOOKUP($A105,'Q3 Raw Data'!$A$9:$CZ$158,D$3,FALSE))="","",(VLOOKUP($A105,'Q3 Raw Data'!$A$9:$CZ$158,D$3,FALSE))),"")</f>
        <v>Yes</v>
      </c>
      <c r="E105" s="149" t="str">
        <f>IFERROR(IF((VLOOKUP($A105,'Q3 Raw Data'!$A$9:$CZ$158,E$3,FALSE))="","",(VLOOKUP($A105,'Q3 Raw Data'!$A$9:$CZ$158,E$3,FALSE))),"")</f>
        <v>Yes</v>
      </c>
      <c r="F105" s="149" t="str">
        <f>IFERROR(IF((VLOOKUP($A105,'Q3 Raw Data'!$A$9:$CZ$158,F$3,FALSE))="","",(VLOOKUP($A105,'Q3 Raw Data'!$A$9:$CZ$158,F$3,FALSE))),"")</f>
        <v>Yes</v>
      </c>
      <c r="G105" s="149" t="str">
        <f>IFERROR(IF((VLOOKUP($A105,'Q3 Raw Data'!$A$9:$CZ$158,G$3,FALSE))="","",(VLOOKUP($A105,'Q3 Raw Data'!$A$9:$CZ$158,G$3,FALSE))),"")</f>
        <v>Yes</v>
      </c>
      <c r="H105" s="150" t="str">
        <f>IFERROR(IF((VLOOKUP($A105,'Q3 Raw Data'!$A$9:$CZ$158,H$3,FALSE))="","",(VLOOKUP($A105,'Q3 Raw Data'!$A$9:$CZ$158,H$3,FALSE))),"")</f>
        <v/>
      </c>
      <c r="I105" s="149" t="str">
        <f>IFERROR(IF((VLOOKUP($A105,'Q3 Raw Data'!$A$9:$CZ$158,I$3,FALSE))="","",(VLOOKUP($A105,'Q3 Raw Data'!$A$9:$CZ$158,I$3,FALSE))),"")</f>
        <v/>
      </c>
      <c r="J105" s="149" t="str">
        <f>IFERROR(IF((VLOOKUP($A105,'Q3 Raw Data'!$A$9:$CZ$158,J$3,FALSE))="","",(VLOOKUP($A105,'Q3 Raw Data'!$A$9:$CZ$158,J$3,FALSE))),"")</f>
        <v/>
      </c>
      <c r="K105" s="149" t="str">
        <f>IFERROR(IF((VLOOKUP($A105,'Q3 Raw Data'!$A$9:$CZ$158,K$3,FALSE))="","",(VLOOKUP($A105,'Q3 Raw Data'!$A$9:$CZ$158,K$3,FALSE))),"")</f>
        <v/>
      </c>
      <c r="L105" s="149" t="str">
        <f>IFERROR(IF((VLOOKUP($A105,'Q3 Raw Data'!$A$9:$CZ$158,L$3,FALSE))="","",(VLOOKUP($A105,'Q3 Raw Data'!$A$9:$CZ$158,L$3,FALSE))),"")</f>
        <v/>
      </c>
      <c r="M105" s="149" t="str">
        <f>IFERROR(IF((VLOOKUP($A105,'Q3 Raw Data'!$A$9:$CZ$158,M$3,FALSE))="","",(VLOOKUP($A105,'Q3 Raw Data'!$A$9:$CZ$158,M$3,FALSE))),"")</f>
        <v/>
      </c>
      <c r="N105" s="149" t="str">
        <f>IFERROR(IF((VLOOKUP($A105,'Q3 Raw Data'!$A$9:$CZ$158,N$3,FALSE))="","",(VLOOKUP($A105,'Q3 Raw Data'!$A$9:$CZ$158,N$3,FALSE))),"")</f>
        <v>On track to meet target</v>
      </c>
      <c r="O105" s="149" t="str">
        <f>IFERROR(IF((VLOOKUP($A105,'Q3 Raw Data'!$A$9:$CZ$158,O$3,FALSE))="","",(VLOOKUP($A105,'Q3 Raw Data'!$A$9:$CZ$158,O$3,FALSE))),"")</f>
        <v>On track to meet target</v>
      </c>
      <c r="P105" s="149" t="str">
        <f>IFERROR(IF((VLOOKUP($A105,'Q3 Raw Data'!$A$9:$CZ$158,P$3,FALSE))="","",(VLOOKUP($A105,'Q3 Raw Data'!$A$9:$CZ$158,P$3,FALSE))),"")</f>
        <v>On track to meet target</v>
      </c>
      <c r="Q105" s="149" t="str">
        <f>IFERROR(IF((VLOOKUP($A105,'Q3 Raw Data'!$A$9:$CZ$158,Q$3,FALSE))="","",(VLOOKUP($A105,'Q3 Raw Data'!$A$9:$CZ$158,Q$3,FALSE))),"")</f>
        <v>On track to meet target</v>
      </c>
      <c r="R105" s="149"/>
      <c r="S105" s="149"/>
      <c r="T105" s="149"/>
      <c r="U105" s="149"/>
      <c r="V105" s="149"/>
      <c r="W105" s="149"/>
      <c r="X105" s="149"/>
      <c r="Y105" s="149"/>
      <c r="Z105" s="149"/>
      <c r="AA105" s="149"/>
      <c r="AB105" s="149"/>
      <c r="AC105" s="149"/>
    </row>
    <row r="106" spans="1:29">
      <c r="A106" t="s">
        <v>369</v>
      </c>
      <c r="B106" t="s">
        <v>370</v>
      </c>
      <c r="C106" s="149" t="str">
        <f>IFERROR(IF((VLOOKUP($A106,'Q3 Raw Data'!$A$9:$CZ$158,C$3,FALSE))="","",(VLOOKUP($A106,'Q3 Raw Data'!$A$9:$CZ$158,C$3,FALSE))),"")</f>
        <v>Yes</v>
      </c>
      <c r="D106" s="149" t="str">
        <f>IFERROR(IF((VLOOKUP($A106,'Q3 Raw Data'!$A$9:$CZ$158,D$3,FALSE))="","",(VLOOKUP($A106,'Q3 Raw Data'!$A$9:$CZ$158,D$3,FALSE))),"")</f>
        <v>Yes</v>
      </c>
      <c r="E106" s="149" t="str">
        <f>IFERROR(IF((VLOOKUP($A106,'Q3 Raw Data'!$A$9:$CZ$158,E$3,FALSE))="","",(VLOOKUP($A106,'Q3 Raw Data'!$A$9:$CZ$158,E$3,FALSE))),"")</f>
        <v>Yes</v>
      </c>
      <c r="F106" s="149" t="str">
        <f>IFERROR(IF((VLOOKUP($A106,'Q3 Raw Data'!$A$9:$CZ$158,F$3,FALSE))="","",(VLOOKUP($A106,'Q3 Raw Data'!$A$9:$CZ$158,F$3,FALSE))),"")</f>
        <v>Yes</v>
      </c>
      <c r="G106" s="149" t="str">
        <f>IFERROR(IF((VLOOKUP($A106,'Q3 Raw Data'!$A$9:$CZ$158,G$3,FALSE))="","",(VLOOKUP($A106,'Q3 Raw Data'!$A$9:$CZ$158,G$3,FALSE))),"")</f>
        <v>Yes</v>
      </c>
      <c r="H106" s="150" t="str">
        <f>IFERROR(IF((VLOOKUP($A106,'Q3 Raw Data'!$A$9:$CZ$158,H$3,FALSE))="","",(VLOOKUP($A106,'Q3 Raw Data'!$A$9:$CZ$158,H$3,FALSE))),"")</f>
        <v/>
      </c>
      <c r="I106" s="149" t="str">
        <f>IFERROR(IF((VLOOKUP($A106,'Q3 Raw Data'!$A$9:$CZ$158,I$3,FALSE))="","",(VLOOKUP($A106,'Q3 Raw Data'!$A$9:$CZ$158,I$3,FALSE))),"")</f>
        <v/>
      </c>
      <c r="J106" s="149" t="str">
        <f>IFERROR(IF((VLOOKUP($A106,'Q3 Raw Data'!$A$9:$CZ$158,J$3,FALSE))="","",(VLOOKUP($A106,'Q3 Raw Data'!$A$9:$CZ$158,J$3,FALSE))),"")</f>
        <v/>
      </c>
      <c r="K106" s="149" t="str">
        <f>IFERROR(IF((VLOOKUP($A106,'Q3 Raw Data'!$A$9:$CZ$158,K$3,FALSE))="","",(VLOOKUP($A106,'Q3 Raw Data'!$A$9:$CZ$158,K$3,FALSE))),"")</f>
        <v/>
      </c>
      <c r="L106" s="149" t="str">
        <f>IFERROR(IF((VLOOKUP($A106,'Q3 Raw Data'!$A$9:$CZ$158,L$3,FALSE))="","",(VLOOKUP($A106,'Q3 Raw Data'!$A$9:$CZ$158,L$3,FALSE))),"")</f>
        <v/>
      </c>
      <c r="M106" s="149" t="str">
        <f>IFERROR(IF((VLOOKUP($A106,'Q3 Raw Data'!$A$9:$CZ$158,M$3,FALSE))="","",(VLOOKUP($A106,'Q3 Raw Data'!$A$9:$CZ$158,M$3,FALSE))),"")</f>
        <v/>
      </c>
      <c r="N106" s="149" t="str">
        <f>IFERROR(IF((VLOOKUP($A106,'Q3 Raw Data'!$A$9:$CZ$158,N$3,FALSE))="","",(VLOOKUP($A106,'Q3 Raw Data'!$A$9:$CZ$158,N$3,FALSE))),"")</f>
        <v>On track to meet target</v>
      </c>
      <c r="O106" s="149" t="str">
        <f>IFERROR(IF((VLOOKUP($A106,'Q3 Raw Data'!$A$9:$CZ$158,O$3,FALSE))="","",(VLOOKUP($A106,'Q3 Raw Data'!$A$9:$CZ$158,O$3,FALSE))),"")</f>
        <v>Not on track to meet target</v>
      </c>
      <c r="P106" s="149" t="str">
        <f>IFERROR(IF((VLOOKUP($A106,'Q3 Raw Data'!$A$9:$CZ$158,P$3,FALSE))="","",(VLOOKUP($A106,'Q3 Raw Data'!$A$9:$CZ$158,P$3,FALSE))),"")</f>
        <v>Not on track to meet target</v>
      </c>
      <c r="Q106" s="149" t="str">
        <f>IFERROR(IF((VLOOKUP($A106,'Q3 Raw Data'!$A$9:$CZ$158,Q$3,FALSE))="","",(VLOOKUP($A106,'Q3 Raw Data'!$A$9:$CZ$158,Q$3,FALSE))),"")</f>
        <v>On track to meet target</v>
      </c>
      <c r="R106" s="149"/>
      <c r="S106" s="149"/>
      <c r="T106" s="149"/>
      <c r="U106" s="149"/>
      <c r="V106" s="149"/>
      <c r="W106" s="149"/>
      <c r="X106" s="149"/>
      <c r="Y106" s="149"/>
      <c r="Z106" s="149"/>
      <c r="AA106" s="149"/>
      <c r="AB106" s="149"/>
      <c r="AC106" s="149"/>
    </row>
    <row r="107" spans="1:29">
      <c r="A107" t="s">
        <v>373</v>
      </c>
      <c r="B107" t="s">
        <v>374</v>
      </c>
      <c r="C107" s="149" t="str">
        <f>IFERROR(IF((VLOOKUP($A107,'Q3 Raw Data'!$A$9:$CZ$158,C$3,FALSE))="","",(VLOOKUP($A107,'Q3 Raw Data'!$A$9:$CZ$158,C$3,FALSE))),"")</f>
        <v>Yes</v>
      </c>
      <c r="D107" s="149" t="str">
        <f>IFERROR(IF((VLOOKUP($A107,'Q3 Raw Data'!$A$9:$CZ$158,D$3,FALSE))="","",(VLOOKUP($A107,'Q3 Raw Data'!$A$9:$CZ$158,D$3,FALSE))),"")</f>
        <v>Yes</v>
      </c>
      <c r="E107" s="149" t="str">
        <f>IFERROR(IF((VLOOKUP($A107,'Q3 Raw Data'!$A$9:$CZ$158,E$3,FALSE))="","",(VLOOKUP($A107,'Q3 Raw Data'!$A$9:$CZ$158,E$3,FALSE))),"")</f>
        <v>Yes</v>
      </c>
      <c r="F107" s="149" t="str">
        <f>IFERROR(IF((VLOOKUP($A107,'Q3 Raw Data'!$A$9:$CZ$158,F$3,FALSE))="","",(VLOOKUP($A107,'Q3 Raw Data'!$A$9:$CZ$158,F$3,FALSE))),"")</f>
        <v>Yes</v>
      </c>
      <c r="G107" s="149" t="str">
        <f>IFERROR(IF((VLOOKUP($A107,'Q3 Raw Data'!$A$9:$CZ$158,G$3,FALSE))="","",(VLOOKUP($A107,'Q3 Raw Data'!$A$9:$CZ$158,G$3,FALSE))),"")</f>
        <v>Yes</v>
      </c>
      <c r="H107" s="150" t="str">
        <f>IFERROR(IF((VLOOKUP($A107,'Q3 Raw Data'!$A$9:$CZ$158,H$3,FALSE))="","",(VLOOKUP($A107,'Q3 Raw Data'!$A$9:$CZ$158,H$3,FALSE))),"")</f>
        <v/>
      </c>
      <c r="I107" s="149" t="str">
        <f>IFERROR(IF((VLOOKUP($A107,'Q3 Raw Data'!$A$9:$CZ$158,I$3,FALSE))="","",(VLOOKUP($A107,'Q3 Raw Data'!$A$9:$CZ$158,I$3,FALSE))),"")</f>
        <v/>
      </c>
      <c r="J107" s="149" t="str">
        <f>IFERROR(IF((VLOOKUP($A107,'Q3 Raw Data'!$A$9:$CZ$158,J$3,FALSE))="","",(VLOOKUP($A107,'Q3 Raw Data'!$A$9:$CZ$158,J$3,FALSE))),"")</f>
        <v/>
      </c>
      <c r="K107" s="149" t="str">
        <f>IFERROR(IF((VLOOKUP($A107,'Q3 Raw Data'!$A$9:$CZ$158,K$3,FALSE))="","",(VLOOKUP($A107,'Q3 Raw Data'!$A$9:$CZ$158,K$3,FALSE))),"")</f>
        <v/>
      </c>
      <c r="L107" s="149" t="str">
        <f>IFERROR(IF((VLOOKUP($A107,'Q3 Raw Data'!$A$9:$CZ$158,L$3,FALSE))="","",(VLOOKUP($A107,'Q3 Raw Data'!$A$9:$CZ$158,L$3,FALSE))),"")</f>
        <v/>
      </c>
      <c r="M107" s="149" t="str">
        <f>IFERROR(IF((VLOOKUP($A107,'Q3 Raw Data'!$A$9:$CZ$158,M$3,FALSE))="","",(VLOOKUP($A107,'Q3 Raw Data'!$A$9:$CZ$158,M$3,FALSE))),"")</f>
        <v/>
      </c>
      <c r="N107" s="149" t="str">
        <f>IFERROR(IF((VLOOKUP($A107,'Q3 Raw Data'!$A$9:$CZ$158,N$3,FALSE))="","",(VLOOKUP($A107,'Q3 Raw Data'!$A$9:$CZ$158,N$3,FALSE))),"")</f>
        <v>On track to meet target</v>
      </c>
      <c r="O107" s="149" t="str">
        <f>IFERROR(IF((VLOOKUP($A107,'Q3 Raw Data'!$A$9:$CZ$158,O$3,FALSE))="","",(VLOOKUP($A107,'Q3 Raw Data'!$A$9:$CZ$158,O$3,FALSE))),"")</f>
        <v>On track to meet target</v>
      </c>
      <c r="P107" s="149" t="str">
        <f>IFERROR(IF((VLOOKUP($A107,'Q3 Raw Data'!$A$9:$CZ$158,P$3,FALSE))="","",(VLOOKUP($A107,'Q3 Raw Data'!$A$9:$CZ$158,P$3,FALSE))),"")</f>
        <v>Data not available to assess progress</v>
      </c>
      <c r="Q107" s="149" t="str">
        <f>IFERROR(IF((VLOOKUP($A107,'Q3 Raw Data'!$A$9:$CZ$158,Q$3,FALSE))="","",(VLOOKUP($A107,'Q3 Raw Data'!$A$9:$CZ$158,Q$3,FALSE))),"")</f>
        <v>On track to meet target</v>
      </c>
      <c r="R107" s="149"/>
      <c r="S107" s="149"/>
      <c r="T107" s="149"/>
      <c r="U107" s="149"/>
      <c r="V107" s="149"/>
      <c r="W107" s="149"/>
      <c r="X107" s="149"/>
      <c r="Y107" s="149"/>
      <c r="Z107" s="149"/>
      <c r="AA107" s="149"/>
      <c r="AB107" s="149"/>
      <c r="AC107" s="149"/>
    </row>
    <row r="108" spans="1:29">
      <c r="A108" t="s">
        <v>375</v>
      </c>
      <c r="B108" t="s">
        <v>376</v>
      </c>
      <c r="C108" s="149" t="str">
        <f>IFERROR(IF((VLOOKUP($A108,'Q3 Raw Data'!$A$9:$CZ$158,C$3,FALSE))="","",(VLOOKUP($A108,'Q3 Raw Data'!$A$9:$CZ$158,C$3,FALSE))),"")</f>
        <v>Yes</v>
      </c>
      <c r="D108" s="149" t="str">
        <f>IFERROR(IF((VLOOKUP($A108,'Q3 Raw Data'!$A$9:$CZ$158,D$3,FALSE))="","",(VLOOKUP($A108,'Q3 Raw Data'!$A$9:$CZ$158,D$3,FALSE))),"")</f>
        <v>Yes</v>
      </c>
      <c r="E108" s="149" t="str">
        <f>IFERROR(IF((VLOOKUP($A108,'Q3 Raw Data'!$A$9:$CZ$158,E$3,FALSE))="","",(VLOOKUP($A108,'Q3 Raw Data'!$A$9:$CZ$158,E$3,FALSE))),"")</f>
        <v>Yes</v>
      </c>
      <c r="F108" s="149" t="str">
        <f>IFERROR(IF((VLOOKUP($A108,'Q3 Raw Data'!$A$9:$CZ$158,F$3,FALSE))="","",(VLOOKUP($A108,'Q3 Raw Data'!$A$9:$CZ$158,F$3,FALSE))),"")</f>
        <v>Yes</v>
      </c>
      <c r="G108" s="149" t="str">
        <f>IFERROR(IF((VLOOKUP($A108,'Q3 Raw Data'!$A$9:$CZ$158,G$3,FALSE))="","",(VLOOKUP($A108,'Q3 Raw Data'!$A$9:$CZ$158,G$3,FALSE))),"")</f>
        <v>Yes</v>
      </c>
      <c r="H108" s="150" t="str">
        <f>IFERROR(IF((VLOOKUP($A108,'Q3 Raw Data'!$A$9:$CZ$158,H$3,FALSE))="","",(VLOOKUP($A108,'Q3 Raw Data'!$A$9:$CZ$158,H$3,FALSE))),"")</f>
        <v/>
      </c>
      <c r="I108" s="149" t="str">
        <f>IFERROR(IF((VLOOKUP($A108,'Q3 Raw Data'!$A$9:$CZ$158,I$3,FALSE))="","",(VLOOKUP($A108,'Q3 Raw Data'!$A$9:$CZ$158,I$3,FALSE))),"")</f>
        <v/>
      </c>
      <c r="J108" s="149" t="str">
        <f>IFERROR(IF((VLOOKUP($A108,'Q3 Raw Data'!$A$9:$CZ$158,J$3,FALSE))="","",(VLOOKUP($A108,'Q3 Raw Data'!$A$9:$CZ$158,J$3,FALSE))),"")</f>
        <v/>
      </c>
      <c r="K108" s="149" t="str">
        <f>IFERROR(IF((VLOOKUP($A108,'Q3 Raw Data'!$A$9:$CZ$158,K$3,FALSE))="","",(VLOOKUP($A108,'Q3 Raw Data'!$A$9:$CZ$158,K$3,FALSE))),"")</f>
        <v/>
      </c>
      <c r="L108" s="149" t="str">
        <f>IFERROR(IF((VLOOKUP($A108,'Q3 Raw Data'!$A$9:$CZ$158,L$3,FALSE))="","",(VLOOKUP($A108,'Q3 Raw Data'!$A$9:$CZ$158,L$3,FALSE))),"")</f>
        <v/>
      </c>
      <c r="M108" s="149" t="str">
        <f>IFERROR(IF((VLOOKUP($A108,'Q3 Raw Data'!$A$9:$CZ$158,M$3,FALSE))="","",(VLOOKUP($A108,'Q3 Raw Data'!$A$9:$CZ$158,M$3,FALSE))),"")</f>
        <v/>
      </c>
      <c r="N108" s="149" t="str">
        <f>IFERROR(IF((VLOOKUP($A108,'Q3 Raw Data'!$A$9:$CZ$158,N$3,FALSE))="","",(VLOOKUP($A108,'Q3 Raw Data'!$A$9:$CZ$158,N$3,FALSE))),"")</f>
        <v>Not on track to meet target</v>
      </c>
      <c r="O108" s="149" t="str">
        <f>IFERROR(IF((VLOOKUP($A108,'Q3 Raw Data'!$A$9:$CZ$158,O$3,FALSE))="","",(VLOOKUP($A108,'Q3 Raw Data'!$A$9:$CZ$158,O$3,FALSE))),"")</f>
        <v>On track to meet target</v>
      </c>
      <c r="P108" s="149" t="str">
        <f>IFERROR(IF((VLOOKUP($A108,'Q3 Raw Data'!$A$9:$CZ$158,P$3,FALSE))="","",(VLOOKUP($A108,'Q3 Raw Data'!$A$9:$CZ$158,P$3,FALSE))),"")</f>
        <v>On track to meet target</v>
      </c>
      <c r="Q108" s="149" t="str">
        <f>IFERROR(IF((VLOOKUP($A108,'Q3 Raw Data'!$A$9:$CZ$158,Q$3,FALSE))="","",(VLOOKUP($A108,'Q3 Raw Data'!$A$9:$CZ$158,Q$3,FALSE))),"")</f>
        <v>On track to meet target</v>
      </c>
      <c r="R108" s="149"/>
      <c r="S108" s="149"/>
      <c r="T108" s="149"/>
      <c r="U108" s="149"/>
      <c r="V108" s="149"/>
      <c r="W108" s="149"/>
      <c r="X108" s="149"/>
      <c r="Y108" s="149"/>
      <c r="Z108" s="149"/>
      <c r="AA108" s="149"/>
      <c r="AB108" s="149"/>
      <c r="AC108" s="149"/>
    </row>
    <row r="109" spans="1:29">
      <c r="A109" t="s">
        <v>377</v>
      </c>
      <c r="B109" t="s">
        <v>378</v>
      </c>
      <c r="C109" s="149" t="str">
        <f>IFERROR(IF((VLOOKUP($A109,'Q3 Raw Data'!$A$9:$CZ$158,C$3,FALSE))="","",(VLOOKUP($A109,'Q3 Raw Data'!$A$9:$CZ$158,C$3,FALSE))),"")</f>
        <v>Yes</v>
      </c>
      <c r="D109" s="149" t="str">
        <f>IFERROR(IF((VLOOKUP($A109,'Q3 Raw Data'!$A$9:$CZ$158,D$3,FALSE))="","",(VLOOKUP($A109,'Q3 Raw Data'!$A$9:$CZ$158,D$3,FALSE))),"")</f>
        <v>Yes</v>
      </c>
      <c r="E109" s="149" t="str">
        <f>IFERROR(IF((VLOOKUP($A109,'Q3 Raw Data'!$A$9:$CZ$158,E$3,FALSE))="","",(VLOOKUP($A109,'Q3 Raw Data'!$A$9:$CZ$158,E$3,FALSE))),"")</f>
        <v>Yes</v>
      </c>
      <c r="F109" s="149" t="str">
        <f>IFERROR(IF((VLOOKUP($A109,'Q3 Raw Data'!$A$9:$CZ$158,F$3,FALSE))="","",(VLOOKUP($A109,'Q3 Raw Data'!$A$9:$CZ$158,F$3,FALSE))),"")</f>
        <v>Yes</v>
      </c>
      <c r="G109" s="149" t="str">
        <f>IFERROR(IF((VLOOKUP($A109,'Q3 Raw Data'!$A$9:$CZ$158,G$3,FALSE))="","",(VLOOKUP($A109,'Q3 Raw Data'!$A$9:$CZ$158,G$3,FALSE))),"")</f>
        <v>Yes</v>
      </c>
      <c r="H109" s="150" t="str">
        <f>IFERROR(IF((VLOOKUP($A109,'Q3 Raw Data'!$A$9:$CZ$158,H$3,FALSE))="","",(VLOOKUP($A109,'Q3 Raw Data'!$A$9:$CZ$158,H$3,FALSE))),"")</f>
        <v/>
      </c>
      <c r="I109" s="149" t="str">
        <f>IFERROR(IF((VLOOKUP($A109,'Q3 Raw Data'!$A$9:$CZ$158,I$3,FALSE))="","",(VLOOKUP($A109,'Q3 Raw Data'!$A$9:$CZ$158,I$3,FALSE))),"")</f>
        <v/>
      </c>
      <c r="J109" s="149" t="str">
        <f>IFERROR(IF((VLOOKUP($A109,'Q3 Raw Data'!$A$9:$CZ$158,J$3,FALSE))="","",(VLOOKUP($A109,'Q3 Raw Data'!$A$9:$CZ$158,J$3,FALSE))),"")</f>
        <v/>
      </c>
      <c r="K109" s="149" t="str">
        <f>IFERROR(IF((VLOOKUP($A109,'Q3 Raw Data'!$A$9:$CZ$158,K$3,FALSE))="","",(VLOOKUP($A109,'Q3 Raw Data'!$A$9:$CZ$158,K$3,FALSE))),"")</f>
        <v/>
      </c>
      <c r="L109" s="149" t="str">
        <f>IFERROR(IF((VLOOKUP($A109,'Q3 Raw Data'!$A$9:$CZ$158,L$3,FALSE))="","",(VLOOKUP($A109,'Q3 Raw Data'!$A$9:$CZ$158,L$3,FALSE))),"")</f>
        <v/>
      </c>
      <c r="M109" s="149" t="str">
        <f>IFERROR(IF((VLOOKUP($A109,'Q3 Raw Data'!$A$9:$CZ$158,M$3,FALSE))="","",(VLOOKUP($A109,'Q3 Raw Data'!$A$9:$CZ$158,M$3,FALSE))),"")</f>
        <v/>
      </c>
      <c r="N109" s="149" t="str">
        <f>IFERROR(IF((VLOOKUP($A109,'Q3 Raw Data'!$A$9:$CZ$158,N$3,FALSE))="","",(VLOOKUP($A109,'Q3 Raw Data'!$A$9:$CZ$158,N$3,FALSE))),"")</f>
        <v>Not on track to meet target</v>
      </c>
      <c r="O109" s="149" t="str">
        <f>IFERROR(IF((VLOOKUP($A109,'Q3 Raw Data'!$A$9:$CZ$158,O$3,FALSE))="","",(VLOOKUP($A109,'Q3 Raw Data'!$A$9:$CZ$158,O$3,FALSE))),"")</f>
        <v>On track to meet target</v>
      </c>
      <c r="P109" s="149" t="str">
        <f>IFERROR(IF((VLOOKUP($A109,'Q3 Raw Data'!$A$9:$CZ$158,P$3,FALSE))="","",(VLOOKUP($A109,'Q3 Raw Data'!$A$9:$CZ$158,P$3,FALSE))),"")</f>
        <v>Data not available to assess progress</v>
      </c>
      <c r="Q109" s="149" t="str">
        <f>IFERROR(IF((VLOOKUP($A109,'Q3 Raw Data'!$A$9:$CZ$158,Q$3,FALSE))="","",(VLOOKUP($A109,'Q3 Raw Data'!$A$9:$CZ$158,Q$3,FALSE))),"")</f>
        <v>On track to meet target</v>
      </c>
      <c r="R109" s="149"/>
      <c r="S109" s="149"/>
      <c r="T109" s="149"/>
      <c r="U109" s="149"/>
      <c r="V109" s="149"/>
      <c r="W109" s="149"/>
      <c r="X109" s="149"/>
      <c r="Y109" s="149"/>
      <c r="Z109" s="149"/>
      <c r="AA109" s="149"/>
      <c r="AB109" s="149"/>
      <c r="AC109" s="149"/>
    </row>
    <row r="110" spans="1:29">
      <c r="A110" t="s">
        <v>379</v>
      </c>
      <c r="B110" t="s">
        <v>380</v>
      </c>
      <c r="C110" s="149" t="str">
        <f>IFERROR(IF((VLOOKUP($A110,'Q3 Raw Data'!$A$9:$CZ$158,C$3,FALSE))="","",(VLOOKUP($A110,'Q3 Raw Data'!$A$9:$CZ$158,C$3,FALSE))),"")</f>
        <v>Yes</v>
      </c>
      <c r="D110" s="149" t="str">
        <f>IFERROR(IF((VLOOKUP($A110,'Q3 Raw Data'!$A$9:$CZ$158,D$3,FALSE))="","",(VLOOKUP($A110,'Q3 Raw Data'!$A$9:$CZ$158,D$3,FALSE))),"")</f>
        <v>Yes</v>
      </c>
      <c r="E110" s="149" t="str">
        <f>IFERROR(IF((VLOOKUP($A110,'Q3 Raw Data'!$A$9:$CZ$158,E$3,FALSE))="","",(VLOOKUP($A110,'Q3 Raw Data'!$A$9:$CZ$158,E$3,FALSE))),"")</f>
        <v>Yes</v>
      </c>
      <c r="F110" s="149" t="str">
        <f>IFERROR(IF((VLOOKUP($A110,'Q3 Raw Data'!$A$9:$CZ$158,F$3,FALSE))="","",(VLOOKUP($A110,'Q3 Raw Data'!$A$9:$CZ$158,F$3,FALSE))),"")</f>
        <v>Yes</v>
      </c>
      <c r="G110" s="149" t="str">
        <f>IFERROR(IF((VLOOKUP($A110,'Q3 Raw Data'!$A$9:$CZ$158,G$3,FALSE))="","",(VLOOKUP($A110,'Q3 Raw Data'!$A$9:$CZ$158,G$3,FALSE))),"")</f>
        <v>Yes</v>
      </c>
      <c r="H110" s="150" t="str">
        <f>IFERROR(IF((VLOOKUP($A110,'Q3 Raw Data'!$A$9:$CZ$158,H$3,FALSE))="","",(VLOOKUP($A110,'Q3 Raw Data'!$A$9:$CZ$158,H$3,FALSE))),"")</f>
        <v/>
      </c>
      <c r="I110" s="149" t="str">
        <f>IFERROR(IF((VLOOKUP($A110,'Q3 Raw Data'!$A$9:$CZ$158,I$3,FALSE))="","",(VLOOKUP($A110,'Q3 Raw Data'!$A$9:$CZ$158,I$3,FALSE))),"")</f>
        <v/>
      </c>
      <c r="J110" s="149" t="str">
        <f>IFERROR(IF((VLOOKUP($A110,'Q3 Raw Data'!$A$9:$CZ$158,J$3,FALSE))="","",(VLOOKUP($A110,'Q3 Raw Data'!$A$9:$CZ$158,J$3,FALSE))),"")</f>
        <v/>
      </c>
      <c r="K110" s="149" t="str">
        <f>IFERROR(IF((VLOOKUP($A110,'Q3 Raw Data'!$A$9:$CZ$158,K$3,FALSE))="","",(VLOOKUP($A110,'Q3 Raw Data'!$A$9:$CZ$158,K$3,FALSE))),"")</f>
        <v/>
      </c>
      <c r="L110" s="149" t="str">
        <f>IFERROR(IF((VLOOKUP($A110,'Q3 Raw Data'!$A$9:$CZ$158,L$3,FALSE))="","",(VLOOKUP($A110,'Q3 Raw Data'!$A$9:$CZ$158,L$3,FALSE))),"")</f>
        <v/>
      </c>
      <c r="M110" s="149" t="str">
        <f>IFERROR(IF((VLOOKUP($A110,'Q3 Raw Data'!$A$9:$CZ$158,M$3,FALSE))="","",(VLOOKUP($A110,'Q3 Raw Data'!$A$9:$CZ$158,M$3,FALSE))),"")</f>
        <v/>
      </c>
      <c r="N110" s="149" t="str">
        <f>IFERROR(IF((VLOOKUP($A110,'Q3 Raw Data'!$A$9:$CZ$158,N$3,FALSE))="","",(VLOOKUP($A110,'Q3 Raw Data'!$A$9:$CZ$158,N$3,FALSE))),"")</f>
        <v>On track to meet target</v>
      </c>
      <c r="O110" s="149" t="str">
        <f>IFERROR(IF((VLOOKUP($A110,'Q3 Raw Data'!$A$9:$CZ$158,O$3,FALSE))="","",(VLOOKUP($A110,'Q3 Raw Data'!$A$9:$CZ$158,O$3,FALSE))),"")</f>
        <v>On track to meet target</v>
      </c>
      <c r="P110" s="149" t="str">
        <f>IFERROR(IF((VLOOKUP($A110,'Q3 Raw Data'!$A$9:$CZ$158,P$3,FALSE))="","",(VLOOKUP($A110,'Q3 Raw Data'!$A$9:$CZ$158,P$3,FALSE))),"")</f>
        <v>On track to meet target</v>
      </c>
      <c r="Q110" s="149" t="str">
        <f>IFERROR(IF((VLOOKUP($A110,'Q3 Raw Data'!$A$9:$CZ$158,Q$3,FALSE))="","",(VLOOKUP($A110,'Q3 Raw Data'!$A$9:$CZ$158,Q$3,FALSE))),"")</f>
        <v>On track to meet target</v>
      </c>
      <c r="R110" s="149"/>
      <c r="S110" s="149"/>
      <c r="T110" s="149"/>
      <c r="U110" s="149"/>
      <c r="V110" s="149"/>
      <c r="W110" s="149"/>
      <c r="X110" s="149"/>
      <c r="Y110" s="149"/>
      <c r="Z110" s="149"/>
      <c r="AA110" s="149"/>
      <c r="AB110" s="149"/>
      <c r="AC110" s="149"/>
    </row>
    <row r="111" spans="1:29">
      <c r="A111" t="s">
        <v>898</v>
      </c>
      <c r="B111" t="s">
        <v>899</v>
      </c>
      <c r="C111" s="149" t="str">
        <f>IFERROR(IF((VLOOKUP($A111,'Q3 Raw Data'!$A$9:$CZ$158,C$3,FALSE))="","",(VLOOKUP($A111,'Q3 Raw Data'!$A$9:$CZ$158,C$3,FALSE))),"")</f>
        <v>Yes</v>
      </c>
      <c r="D111" s="149" t="str">
        <f>IFERROR(IF((VLOOKUP($A111,'Q3 Raw Data'!$A$9:$CZ$158,D$3,FALSE))="","",(VLOOKUP($A111,'Q3 Raw Data'!$A$9:$CZ$158,D$3,FALSE))),"")</f>
        <v>Yes</v>
      </c>
      <c r="E111" s="149" t="str">
        <f>IFERROR(IF((VLOOKUP($A111,'Q3 Raw Data'!$A$9:$CZ$158,E$3,FALSE))="","",(VLOOKUP($A111,'Q3 Raw Data'!$A$9:$CZ$158,E$3,FALSE))),"")</f>
        <v>Yes</v>
      </c>
      <c r="F111" s="149" t="str">
        <f>IFERROR(IF((VLOOKUP($A111,'Q3 Raw Data'!$A$9:$CZ$158,F$3,FALSE))="","",(VLOOKUP($A111,'Q3 Raw Data'!$A$9:$CZ$158,F$3,FALSE))),"")</f>
        <v>Yes</v>
      </c>
      <c r="G111" s="149" t="str">
        <f>IFERROR(IF((VLOOKUP($A111,'Q3 Raw Data'!$A$9:$CZ$158,G$3,FALSE))="","",(VLOOKUP($A111,'Q3 Raw Data'!$A$9:$CZ$158,G$3,FALSE))),"")</f>
        <v>Yes</v>
      </c>
      <c r="H111" s="150" t="str">
        <f>IFERROR(IF((VLOOKUP($A111,'Q3 Raw Data'!$A$9:$CZ$158,H$3,FALSE))="","",(VLOOKUP($A111,'Q3 Raw Data'!$A$9:$CZ$158,H$3,FALSE))),"")</f>
        <v/>
      </c>
      <c r="I111" s="149" t="str">
        <f>IFERROR(IF((VLOOKUP($A111,'Q3 Raw Data'!$A$9:$CZ$158,I$3,FALSE))="","",(VLOOKUP($A111,'Q3 Raw Data'!$A$9:$CZ$158,I$3,FALSE))),"")</f>
        <v/>
      </c>
      <c r="J111" s="149" t="str">
        <f>IFERROR(IF((VLOOKUP($A111,'Q3 Raw Data'!$A$9:$CZ$158,J$3,FALSE))="","",(VLOOKUP($A111,'Q3 Raw Data'!$A$9:$CZ$158,J$3,FALSE))),"")</f>
        <v/>
      </c>
      <c r="K111" s="149" t="str">
        <f>IFERROR(IF((VLOOKUP($A111,'Q3 Raw Data'!$A$9:$CZ$158,K$3,FALSE))="","",(VLOOKUP($A111,'Q3 Raw Data'!$A$9:$CZ$158,K$3,FALSE))),"")</f>
        <v/>
      </c>
      <c r="L111" s="149" t="str">
        <f>IFERROR(IF((VLOOKUP($A111,'Q3 Raw Data'!$A$9:$CZ$158,L$3,FALSE))="","",(VLOOKUP($A111,'Q3 Raw Data'!$A$9:$CZ$158,L$3,FALSE))),"")</f>
        <v/>
      </c>
      <c r="M111" s="149" t="str">
        <f>IFERROR(IF((VLOOKUP($A111,'Q3 Raw Data'!$A$9:$CZ$158,M$3,FALSE))="","",(VLOOKUP($A111,'Q3 Raw Data'!$A$9:$CZ$158,M$3,FALSE))),"")</f>
        <v/>
      </c>
      <c r="N111" s="149" t="str">
        <f>IFERROR(IF((VLOOKUP($A111,'Q3 Raw Data'!$A$9:$CZ$158,N$3,FALSE))="","",(VLOOKUP($A111,'Q3 Raw Data'!$A$9:$CZ$158,N$3,FALSE))),"")</f>
        <v>Not on track to meet target</v>
      </c>
      <c r="O111" s="149" t="str">
        <f>IFERROR(IF((VLOOKUP($A111,'Q3 Raw Data'!$A$9:$CZ$158,O$3,FALSE))="","",(VLOOKUP($A111,'Q3 Raw Data'!$A$9:$CZ$158,O$3,FALSE))),"")</f>
        <v>On track to meet target</v>
      </c>
      <c r="P111" s="149" t="str">
        <f>IFERROR(IF((VLOOKUP($A111,'Q3 Raw Data'!$A$9:$CZ$158,P$3,FALSE))="","",(VLOOKUP($A111,'Q3 Raw Data'!$A$9:$CZ$158,P$3,FALSE))),"")</f>
        <v>Not on track to meet target</v>
      </c>
      <c r="Q111" s="149" t="str">
        <f>IFERROR(IF((VLOOKUP($A111,'Q3 Raw Data'!$A$9:$CZ$158,Q$3,FALSE))="","",(VLOOKUP($A111,'Q3 Raw Data'!$A$9:$CZ$158,Q$3,FALSE))),"")</f>
        <v>On track to meet target</v>
      </c>
      <c r="R111" s="149"/>
      <c r="S111" s="149"/>
      <c r="T111" s="149"/>
      <c r="U111" s="149"/>
      <c r="V111" s="149"/>
      <c r="W111" s="149"/>
      <c r="X111" s="149"/>
      <c r="Y111" s="149"/>
      <c r="Z111" s="149"/>
      <c r="AA111" s="149"/>
      <c r="AB111" s="149"/>
      <c r="AC111" s="149"/>
    </row>
    <row r="112" spans="1:29">
      <c r="A112" t="s">
        <v>381</v>
      </c>
      <c r="B112" t="s">
        <v>382</v>
      </c>
      <c r="C112" s="149" t="str">
        <f>IFERROR(IF((VLOOKUP($A112,'Q3 Raw Data'!$A$9:$CZ$158,C$3,FALSE))="","",(VLOOKUP($A112,'Q3 Raw Data'!$A$9:$CZ$158,C$3,FALSE))),"")</f>
        <v>Yes</v>
      </c>
      <c r="D112" s="149" t="str">
        <f>IFERROR(IF((VLOOKUP($A112,'Q3 Raw Data'!$A$9:$CZ$158,D$3,FALSE))="","",(VLOOKUP($A112,'Q3 Raw Data'!$A$9:$CZ$158,D$3,FALSE))),"")</f>
        <v>Yes</v>
      </c>
      <c r="E112" s="149" t="str">
        <f>IFERROR(IF((VLOOKUP($A112,'Q3 Raw Data'!$A$9:$CZ$158,E$3,FALSE))="","",(VLOOKUP($A112,'Q3 Raw Data'!$A$9:$CZ$158,E$3,FALSE))),"")</f>
        <v>Yes</v>
      </c>
      <c r="F112" s="149" t="str">
        <f>IFERROR(IF((VLOOKUP($A112,'Q3 Raw Data'!$A$9:$CZ$158,F$3,FALSE))="","",(VLOOKUP($A112,'Q3 Raw Data'!$A$9:$CZ$158,F$3,FALSE))),"")</f>
        <v>Yes</v>
      </c>
      <c r="G112" s="149" t="str">
        <f>IFERROR(IF((VLOOKUP($A112,'Q3 Raw Data'!$A$9:$CZ$158,G$3,FALSE))="","",(VLOOKUP($A112,'Q3 Raw Data'!$A$9:$CZ$158,G$3,FALSE))),"")</f>
        <v>Yes</v>
      </c>
      <c r="H112" s="150" t="str">
        <f>IFERROR(IF((VLOOKUP($A112,'Q3 Raw Data'!$A$9:$CZ$158,H$3,FALSE))="","",(VLOOKUP($A112,'Q3 Raw Data'!$A$9:$CZ$158,H$3,FALSE))),"")</f>
        <v/>
      </c>
      <c r="I112" s="149" t="str">
        <f>IFERROR(IF((VLOOKUP($A112,'Q3 Raw Data'!$A$9:$CZ$158,I$3,FALSE))="","",(VLOOKUP($A112,'Q3 Raw Data'!$A$9:$CZ$158,I$3,FALSE))),"")</f>
        <v/>
      </c>
      <c r="J112" s="149" t="str">
        <f>IFERROR(IF((VLOOKUP($A112,'Q3 Raw Data'!$A$9:$CZ$158,J$3,FALSE))="","",(VLOOKUP($A112,'Q3 Raw Data'!$A$9:$CZ$158,J$3,FALSE))),"")</f>
        <v/>
      </c>
      <c r="K112" s="149" t="str">
        <f>IFERROR(IF((VLOOKUP($A112,'Q3 Raw Data'!$A$9:$CZ$158,K$3,FALSE))="","",(VLOOKUP($A112,'Q3 Raw Data'!$A$9:$CZ$158,K$3,FALSE))),"")</f>
        <v/>
      </c>
      <c r="L112" s="149" t="str">
        <f>IFERROR(IF((VLOOKUP($A112,'Q3 Raw Data'!$A$9:$CZ$158,L$3,FALSE))="","",(VLOOKUP($A112,'Q3 Raw Data'!$A$9:$CZ$158,L$3,FALSE))),"")</f>
        <v/>
      </c>
      <c r="M112" s="149" t="str">
        <f>IFERROR(IF((VLOOKUP($A112,'Q3 Raw Data'!$A$9:$CZ$158,M$3,FALSE))="","",(VLOOKUP($A112,'Q3 Raw Data'!$A$9:$CZ$158,M$3,FALSE))),"")</f>
        <v/>
      </c>
      <c r="N112" s="149" t="str">
        <f>IFERROR(IF((VLOOKUP($A112,'Q3 Raw Data'!$A$9:$CZ$158,N$3,FALSE))="","",(VLOOKUP($A112,'Q3 Raw Data'!$A$9:$CZ$158,N$3,FALSE))),"")</f>
        <v>On track to meet target</v>
      </c>
      <c r="O112" s="149" t="str">
        <f>IFERROR(IF((VLOOKUP($A112,'Q3 Raw Data'!$A$9:$CZ$158,O$3,FALSE))="","",(VLOOKUP($A112,'Q3 Raw Data'!$A$9:$CZ$158,O$3,FALSE))),"")</f>
        <v>Data not available to assess progress</v>
      </c>
      <c r="P112" s="149" t="str">
        <f>IFERROR(IF((VLOOKUP($A112,'Q3 Raw Data'!$A$9:$CZ$158,P$3,FALSE))="","",(VLOOKUP($A112,'Q3 Raw Data'!$A$9:$CZ$158,P$3,FALSE))),"")</f>
        <v>Not on track to meet target</v>
      </c>
      <c r="Q112" s="149" t="str">
        <f>IFERROR(IF((VLOOKUP($A112,'Q3 Raw Data'!$A$9:$CZ$158,Q$3,FALSE))="","",(VLOOKUP($A112,'Q3 Raw Data'!$A$9:$CZ$158,Q$3,FALSE))),"")</f>
        <v>On track to meet target</v>
      </c>
      <c r="R112" s="149"/>
      <c r="S112" s="149"/>
      <c r="T112" s="149"/>
      <c r="U112" s="149"/>
      <c r="V112" s="149"/>
      <c r="W112" s="149"/>
      <c r="X112" s="149"/>
      <c r="Y112" s="149"/>
      <c r="Z112" s="149"/>
      <c r="AA112" s="149"/>
      <c r="AB112" s="149"/>
      <c r="AC112" s="149"/>
    </row>
    <row r="113" spans="1:29">
      <c r="A113" t="s">
        <v>383</v>
      </c>
      <c r="B113" t="s">
        <v>384</v>
      </c>
      <c r="C113" s="149" t="str">
        <f>IFERROR(IF((VLOOKUP($A113,'Q3 Raw Data'!$A$9:$CZ$158,C$3,FALSE))="","",(VLOOKUP($A113,'Q3 Raw Data'!$A$9:$CZ$158,C$3,FALSE))),"")</f>
        <v>Yes</v>
      </c>
      <c r="D113" s="149" t="str">
        <f>IFERROR(IF((VLOOKUP($A113,'Q3 Raw Data'!$A$9:$CZ$158,D$3,FALSE))="","",(VLOOKUP($A113,'Q3 Raw Data'!$A$9:$CZ$158,D$3,FALSE))),"")</f>
        <v>Yes</v>
      </c>
      <c r="E113" s="149" t="str">
        <f>IFERROR(IF((VLOOKUP($A113,'Q3 Raw Data'!$A$9:$CZ$158,E$3,FALSE))="","",(VLOOKUP($A113,'Q3 Raw Data'!$A$9:$CZ$158,E$3,FALSE))),"")</f>
        <v>Yes</v>
      </c>
      <c r="F113" s="149" t="str">
        <f>IFERROR(IF((VLOOKUP($A113,'Q3 Raw Data'!$A$9:$CZ$158,F$3,FALSE))="","",(VLOOKUP($A113,'Q3 Raw Data'!$A$9:$CZ$158,F$3,FALSE))),"")</f>
        <v>Yes</v>
      </c>
      <c r="G113" s="149" t="str">
        <f>IFERROR(IF((VLOOKUP($A113,'Q3 Raw Data'!$A$9:$CZ$158,G$3,FALSE))="","",(VLOOKUP($A113,'Q3 Raw Data'!$A$9:$CZ$158,G$3,FALSE))),"")</f>
        <v>Yes</v>
      </c>
      <c r="H113" s="150" t="str">
        <f>IFERROR(IF((VLOOKUP($A113,'Q3 Raw Data'!$A$9:$CZ$158,H$3,FALSE))="","",(VLOOKUP($A113,'Q3 Raw Data'!$A$9:$CZ$158,H$3,FALSE))),"")</f>
        <v/>
      </c>
      <c r="I113" s="149" t="str">
        <f>IFERROR(IF((VLOOKUP($A113,'Q3 Raw Data'!$A$9:$CZ$158,I$3,FALSE))="","",(VLOOKUP($A113,'Q3 Raw Data'!$A$9:$CZ$158,I$3,FALSE))),"")</f>
        <v/>
      </c>
      <c r="J113" s="149" t="str">
        <f>IFERROR(IF((VLOOKUP($A113,'Q3 Raw Data'!$A$9:$CZ$158,J$3,FALSE))="","",(VLOOKUP($A113,'Q3 Raw Data'!$A$9:$CZ$158,J$3,FALSE))),"")</f>
        <v/>
      </c>
      <c r="K113" s="149" t="str">
        <f>IFERROR(IF((VLOOKUP($A113,'Q3 Raw Data'!$A$9:$CZ$158,K$3,FALSE))="","",(VLOOKUP($A113,'Q3 Raw Data'!$A$9:$CZ$158,K$3,FALSE))),"")</f>
        <v/>
      </c>
      <c r="L113" s="149" t="str">
        <f>IFERROR(IF((VLOOKUP($A113,'Q3 Raw Data'!$A$9:$CZ$158,L$3,FALSE))="","",(VLOOKUP($A113,'Q3 Raw Data'!$A$9:$CZ$158,L$3,FALSE))),"")</f>
        <v/>
      </c>
      <c r="M113" s="149" t="str">
        <f>IFERROR(IF((VLOOKUP($A113,'Q3 Raw Data'!$A$9:$CZ$158,M$3,FALSE))="","",(VLOOKUP($A113,'Q3 Raw Data'!$A$9:$CZ$158,M$3,FALSE))),"")</f>
        <v/>
      </c>
      <c r="N113" s="149" t="str">
        <f>IFERROR(IF((VLOOKUP($A113,'Q3 Raw Data'!$A$9:$CZ$158,N$3,FALSE))="","",(VLOOKUP($A113,'Q3 Raw Data'!$A$9:$CZ$158,N$3,FALSE))),"")</f>
        <v>Not on track to meet target</v>
      </c>
      <c r="O113" s="149" t="str">
        <f>IFERROR(IF((VLOOKUP($A113,'Q3 Raw Data'!$A$9:$CZ$158,O$3,FALSE))="","",(VLOOKUP($A113,'Q3 Raw Data'!$A$9:$CZ$158,O$3,FALSE))),"")</f>
        <v>On track to meet target</v>
      </c>
      <c r="P113" s="149" t="str">
        <f>IFERROR(IF((VLOOKUP($A113,'Q3 Raw Data'!$A$9:$CZ$158,P$3,FALSE))="","",(VLOOKUP($A113,'Q3 Raw Data'!$A$9:$CZ$158,P$3,FALSE))),"")</f>
        <v>On track to meet target</v>
      </c>
      <c r="Q113" s="149" t="str">
        <f>IFERROR(IF((VLOOKUP($A113,'Q3 Raw Data'!$A$9:$CZ$158,Q$3,FALSE))="","",(VLOOKUP($A113,'Q3 Raw Data'!$A$9:$CZ$158,Q$3,FALSE))),"")</f>
        <v>Not on track to meet target</v>
      </c>
      <c r="R113" s="149"/>
      <c r="S113" s="149"/>
      <c r="T113" s="149"/>
      <c r="U113" s="149"/>
      <c r="V113" s="149"/>
      <c r="W113" s="149"/>
      <c r="X113" s="149"/>
      <c r="Y113" s="149"/>
      <c r="Z113" s="149"/>
      <c r="AA113" s="149"/>
      <c r="AB113" s="149"/>
      <c r="AC113" s="149"/>
    </row>
    <row r="114" spans="1:29">
      <c r="A114" t="s">
        <v>385</v>
      </c>
      <c r="B114" t="s">
        <v>386</v>
      </c>
      <c r="C114" s="149" t="str">
        <f>IFERROR(IF((VLOOKUP($A114,'Q3 Raw Data'!$A$9:$CZ$158,C$3,FALSE))="","",(VLOOKUP($A114,'Q3 Raw Data'!$A$9:$CZ$158,C$3,FALSE))),"")</f>
        <v>Yes</v>
      </c>
      <c r="D114" s="149" t="str">
        <f>IFERROR(IF((VLOOKUP($A114,'Q3 Raw Data'!$A$9:$CZ$158,D$3,FALSE))="","",(VLOOKUP($A114,'Q3 Raw Data'!$A$9:$CZ$158,D$3,FALSE))),"")</f>
        <v>Yes</v>
      </c>
      <c r="E114" s="149" t="str">
        <f>IFERROR(IF((VLOOKUP($A114,'Q3 Raw Data'!$A$9:$CZ$158,E$3,FALSE))="","",(VLOOKUP($A114,'Q3 Raw Data'!$A$9:$CZ$158,E$3,FALSE))),"")</f>
        <v>Yes</v>
      </c>
      <c r="F114" s="149" t="str">
        <f>IFERROR(IF((VLOOKUP($A114,'Q3 Raw Data'!$A$9:$CZ$158,F$3,FALSE))="","",(VLOOKUP($A114,'Q3 Raw Data'!$A$9:$CZ$158,F$3,FALSE))),"")</f>
        <v>Yes</v>
      </c>
      <c r="G114" s="149" t="str">
        <f>IFERROR(IF((VLOOKUP($A114,'Q3 Raw Data'!$A$9:$CZ$158,G$3,FALSE))="","",(VLOOKUP($A114,'Q3 Raw Data'!$A$9:$CZ$158,G$3,FALSE))),"")</f>
        <v>Yes</v>
      </c>
      <c r="H114" s="150" t="str">
        <f>IFERROR(IF((VLOOKUP($A114,'Q3 Raw Data'!$A$9:$CZ$158,H$3,FALSE))="","",(VLOOKUP($A114,'Q3 Raw Data'!$A$9:$CZ$158,H$3,FALSE))),"")</f>
        <v/>
      </c>
      <c r="I114" s="149" t="str">
        <f>IFERROR(IF((VLOOKUP($A114,'Q3 Raw Data'!$A$9:$CZ$158,I$3,FALSE))="","",(VLOOKUP($A114,'Q3 Raw Data'!$A$9:$CZ$158,I$3,FALSE))),"")</f>
        <v/>
      </c>
      <c r="J114" s="149" t="str">
        <f>IFERROR(IF((VLOOKUP($A114,'Q3 Raw Data'!$A$9:$CZ$158,J$3,FALSE))="","",(VLOOKUP($A114,'Q3 Raw Data'!$A$9:$CZ$158,J$3,FALSE))),"")</f>
        <v/>
      </c>
      <c r="K114" s="149" t="str">
        <f>IFERROR(IF((VLOOKUP($A114,'Q3 Raw Data'!$A$9:$CZ$158,K$3,FALSE))="","",(VLOOKUP($A114,'Q3 Raw Data'!$A$9:$CZ$158,K$3,FALSE))),"")</f>
        <v/>
      </c>
      <c r="L114" s="149" t="str">
        <f>IFERROR(IF((VLOOKUP($A114,'Q3 Raw Data'!$A$9:$CZ$158,L$3,FALSE))="","",(VLOOKUP($A114,'Q3 Raw Data'!$A$9:$CZ$158,L$3,FALSE))),"")</f>
        <v/>
      </c>
      <c r="M114" s="149" t="str">
        <f>IFERROR(IF((VLOOKUP($A114,'Q3 Raw Data'!$A$9:$CZ$158,M$3,FALSE))="","",(VLOOKUP($A114,'Q3 Raw Data'!$A$9:$CZ$158,M$3,FALSE))),"")</f>
        <v/>
      </c>
      <c r="N114" s="149" t="str">
        <f>IFERROR(IF((VLOOKUP($A114,'Q3 Raw Data'!$A$9:$CZ$158,N$3,FALSE))="","",(VLOOKUP($A114,'Q3 Raw Data'!$A$9:$CZ$158,N$3,FALSE))),"")</f>
        <v>Not on track to meet target</v>
      </c>
      <c r="O114" s="149" t="str">
        <f>IFERROR(IF((VLOOKUP($A114,'Q3 Raw Data'!$A$9:$CZ$158,O$3,FALSE))="","",(VLOOKUP($A114,'Q3 Raw Data'!$A$9:$CZ$158,O$3,FALSE))),"")</f>
        <v>On track to meet target</v>
      </c>
      <c r="P114" s="149" t="str">
        <f>IFERROR(IF((VLOOKUP($A114,'Q3 Raw Data'!$A$9:$CZ$158,P$3,FALSE))="","",(VLOOKUP($A114,'Q3 Raw Data'!$A$9:$CZ$158,P$3,FALSE))),"")</f>
        <v>On track to meet target</v>
      </c>
      <c r="Q114" s="149" t="str">
        <f>IFERROR(IF((VLOOKUP($A114,'Q3 Raw Data'!$A$9:$CZ$158,Q$3,FALSE))="","",(VLOOKUP($A114,'Q3 Raw Data'!$A$9:$CZ$158,Q$3,FALSE))),"")</f>
        <v>Not on track to meet target</v>
      </c>
      <c r="R114" s="149"/>
      <c r="S114" s="149"/>
      <c r="T114" s="149"/>
      <c r="U114" s="149"/>
      <c r="V114" s="149"/>
      <c r="W114" s="149"/>
      <c r="X114" s="149"/>
      <c r="Y114" s="149"/>
      <c r="Z114" s="149"/>
      <c r="AA114" s="149"/>
      <c r="AB114" s="149"/>
      <c r="AC114" s="149"/>
    </row>
    <row r="115" spans="1:29">
      <c r="A115" t="s">
        <v>389</v>
      </c>
      <c r="B115" t="s">
        <v>390</v>
      </c>
      <c r="C115" s="149" t="str">
        <f>IFERROR(IF((VLOOKUP($A115,'Q3 Raw Data'!$A$9:$CZ$158,C$3,FALSE))="","",(VLOOKUP($A115,'Q3 Raw Data'!$A$9:$CZ$158,C$3,FALSE))),"")</f>
        <v>Yes</v>
      </c>
      <c r="D115" s="149" t="str">
        <f>IFERROR(IF((VLOOKUP($A115,'Q3 Raw Data'!$A$9:$CZ$158,D$3,FALSE))="","",(VLOOKUP($A115,'Q3 Raw Data'!$A$9:$CZ$158,D$3,FALSE))),"")</f>
        <v>Yes</v>
      </c>
      <c r="E115" s="149" t="str">
        <f>IFERROR(IF((VLOOKUP($A115,'Q3 Raw Data'!$A$9:$CZ$158,E$3,FALSE))="","",(VLOOKUP($A115,'Q3 Raw Data'!$A$9:$CZ$158,E$3,FALSE))),"")</f>
        <v>Yes</v>
      </c>
      <c r="F115" s="149" t="str">
        <f>IFERROR(IF((VLOOKUP($A115,'Q3 Raw Data'!$A$9:$CZ$158,F$3,FALSE))="","",(VLOOKUP($A115,'Q3 Raw Data'!$A$9:$CZ$158,F$3,FALSE))),"")</f>
        <v>Yes</v>
      </c>
      <c r="G115" s="149" t="str">
        <f>IFERROR(IF((VLOOKUP($A115,'Q3 Raw Data'!$A$9:$CZ$158,G$3,FALSE))="","",(VLOOKUP($A115,'Q3 Raw Data'!$A$9:$CZ$158,G$3,FALSE))),"")</f>
        <v>No</v>
      </c>
      <c r="H115" s="150">
        <f>IFERROR(IF((VLOOKUP($A115,'Q3 Raw Data'!$A$9:$CZ$158,H$3,FALSE))="","",(VLOOKUP($A115,'Q3 Raw Data'!$A$9:$CZ$158,H$3,FALSE))),"")</f>
        <v>43146</v>
      </c>
      <c r="I115" s="149" t="str">
        <f>IFERROR(IF((VLOOKUP($A115,'Q3 Raw Data'!$A$9:$CZ$158,I$3,FALSE))="","",(VLOOKUP($A115,'Q3 Raw Data'!$A$9:$CZ$158,I$3,FALSE))),"")</f>
        <v/>
      </c>
      <c r="J115" s="149" t="str">
        <f>IFERROR(IF((VLOOKUP($A115,'Q3 Raw Data'!$A$9:$CZ$158,J$3,FALSE))="","",(VLOOKUP($A115,'Q3 Raw Data'!$A$9:$CZ$158,J$3,FALSE))),"")</f>
        <v/>
      </c>
      <c r="K115" s="149" t="str">
        <f>IFERROR(IF((VLOOKUP($A115,'Q3 Raw Data'!$A$9:$CZ$158,K$3,FALSE))="","",(VLOOKUP($A115,'Q3 Raw Data'!$A$9:$CZ$158,K$3,FALSE))),"")</f>
        <v/>
      </c>
      <c r="L115" s="149" t="str">
        <f>IFERROR(IF((VLOOKUP($A115,'Q3 Raw Data'!$A$9:$CZ$158,L$3,FALSE))="","",(VLOOKUP($A115,'Q3 Raw Data'!$A$9:$CZ$158,L$3,FALSE))),"")</f>
        <v/>
      </c>
      <c r="M115" s="149" t="str">
        <f>IFERROR(IF((VLOOKUP($A115,'Q3 Raw Data'!$A$9:$CZ$158,M$3,FALSE))="","",(VLOOKUP($A115,'Q3 Raw Data'!$A$9:$CZ$158,M$3,FALSE))),"")</f>
        <v/>
      </c>
      <c r="N115" s="149" t="str">
        <f>IFERROR(IF((VLOOKUP($A115,'Q3 Raw Data'!$A$9:$CZ$158,N$3,FALSE))="","",(VLOOKUP($A115,'Q3 Raw Data'!$A$9:$CZ$158,N$3,FALSE))),"")</f>
        <v>On track to meet target</v>
      </c>
      <c r="O115" s="149" t="str">
        <f>IFERROR(IF((VLOOKUP($A115,'Q3 Raw Data'!$A$9:$CZ$158,O$3,FALSE))="","",(VLOOKUP($A115,'Q3 Raw Data'!$A$9:$CZ$158,O$3,FALSE))),"")</f>
        <v>On track to meet target</v>
      </c>
      <c r="P115" s="149" t="str">
        <f>IFERROR(IF((VLOOKUP($A115,'Q3 Raw Data'!$A$9:$CZ$158,P$3,FALSE))="","",(VLOOKUP($A115,'Q3 Raw Data'!$A$9:$CZ$158,P$3,FALSE))),"")</f>
        <v>Not on track to meet target</v>
      </c>
      <c r="Q115" s="149" t="str">
        <f>IFERROR(IF((VLOOKUP($A115,'Q3 Raw Data'!$A$9:$CZ$158,Q$3,FALSE))="","",(VLOOKUP($A115,'Q3 Raw Data'!$A$9:$CZ$158,Q$3,FALSE))),"")</f>
        <v>On track to meet target</v>
      </c>
      <c r="R115" s="149"/>
      <c r="S115" s="149"/>
      <c r="T115" s="149"/>
      <c r="U115" s="149"/>
      <c r="V115" s="149"/>
      <c r="W115" s="149"/>
      <c r="X115" s="149"/>
      <c r="Y115" s="149"/>
      <c r="Z115" s="149"/>
      <c r="AA115" s="149"/>
      <c r="AB115" s="149"/>
      <c r="AC115" s="149"/>
    </row>
    <row r="116" spans="1:29">
      <c r="A116" t="s">
        <v>391</v>
      </c>
      <c r="B116" t="s">
        <v>392</v>
      </c>
      <c r="C116" s="149" t="str">
        <f>IFERROR(IF((VLOOKUP($A116,'Q3 Raw Data'!$A$9:$CZ$158,C$3,FALSE))="","",(VLOOKUP($A116,'Q3 Raw Data'!$A$9:$CZ$158,C$3,FALSE))),"")</f>
        <v>Yes</v>
      </c>
      <c r="D116" s="149" t="str">
        <f>IFERROR(IF((VLOOKUP($A116,'Q3 Raw Data'!$A$9:$CZ$158,D$3,FALSE))="","",(VLOOKUP($A116,'Q3 Raw Data'!$A$9:$CZ$158,D$3,FALSE))),"")</f>
        <v>Yes</v>
      </c>
      <c r="E116" s="149" t="str">
        <f>IFERROR(IF((VLOOKUP($A116,'Q3 Raw Data'!$A$9:$CZ$158,E$3,FALSE))="","",(VLOOKUP($A116,'Q3 Raw Data'!$A$9:$CZ$158,E$3,FALSE))),"")</f>
        <v>Yes</v>
      </c>
      <c r="F116" s="149" t="str">
        <f>IFERROR(IF((VLOOKUP($A116,'Q3 Raw Data'!$A$9:$CZ$158,F$3,FALSE))="","",(VLOOKUP($A116,'Q3 Raw Data'!$A$9:$CZ$158,F$3,FALSE))),"")</f>
        <v>Yes</v>
      </c>
      <c r="G116" s="149" t="str">
        <f>IFERROR(IF((VLOOKUP($A116,'Q3 Raw Data'!$A$9:$CZ$158,G$3,FALSE))="","",(VLOOKUP($A116,'Q3 Raw Data'!$A$9:$CZ$158,G$3,FALSE))),"")</f>
        <v>Yes</v>
      </c>
      <c r="H116" s="150" t="str">
        <f>IFERROR(IF((VLOOKUP($A116,'Q3 Raw Data'!$A$9:$CZ$158,H$3,FALSE))="","",(VLOOKUP($A116,'Q3 Raw Data'!$A$9:$CZ$158,H$3,FALSE))),"")</f>
        <v/>
      </c>
      <c r="I116" s="149" t="str">
        <f>IFERROR(IF((VLOOKUP($A116,'Q3 Raw Data'!$A$9:$CZ$158,I$3,FALSE))="","",(VLOOKUP($A116,'Q3 Raw Data'!$A$9:$CZ$158,I$3,FALSE))),"")</f>
        <v/>
      </c>
      <c r="J116" s="149" t="str">
        <f>IFERROR(IF((VLOOKUP($A116,'Q3 Raw Data'!$A$9:$CZ$158,J$3,FALSE))="","",(VLOOKUP($A116,'Q3 Raw Data'!$A$9:$CZ$158,J$3,FALSE))),"")</f>
        <v/>
      </c>
      <c r="K116" s="149" t="str">
        <f>IFERROR(IF((VLOOKUP($A116,'Q3 Raw Data'!$A$9:$CZ$158,K$3,FALSE))="","",(VLOOKUP($A116,'Q3 Raw Data'!$A$9:$CZ$158,K$3,FALSE))),"")</f>
        <v/>
      </c>
      <c r="L116" s="149" t="str">
        <f>IFERROR(IF((VLOOKUP($A116,'Q3 Raw Data'!$A$9:$CZ$158,L$3,FALSE))="","",(VLOOKUP($A116,'Q3 Raw Data'!$A$9:$CZ$158,L$3,FALSE))),"")</f>
        <v/>
      </c>
      <c r="M116" s="149" t="str">
        <f>IFERROR(IF((VLOOKUP($A116,'Q3 Raw Data'!$A$9:$CZ$158,M$3,FALSE))="","",(VLOOKUP($A116,'Q3 Raw Data'!$A$9:$CZ$158,M$3,FALSE))),"")</f>
        <v/>
      </c>
      <c r="N116" s="149" t="str">
        <f>IFERROR(IF((VLOOKUP($A116,'Q3 Raw Data'!$A$9:$CZ$158,N$3,FALSE))="","",(VLOOKUP($A116,'Q3 Raw Data'!$A$9:$CZ$158,N$3,FALSE))),"")</f>
        <v>On track to meet target</v>
      </c>
      <c r="O116" s="149" t="str">
        <f>IFERROR(IF((VLOOKUP($A116,'Q3 Raw Data'!$A$9:$CZ$158,O$3,FALSE))="","",(VLOOKUP($A116,'Q3 Raw Data'!$A$9:$CZ$158,O$3,FALSE))),"")</f>
        <v>Data not available to assess progress</v>
      </c>
      <c r="P116" s="149" t="str">
        <f>IFERROR(IF((VLOOKUP($A116,'Q3 Raw Data'!$A$9:$CZ$158,P$3,FALSE))="","",(VLOOKUP($A116,'Q3 Raw Data'!$A$9:$CZ$158,P$3,FALSE))),"")</f>
        <v>Data not available to assess progress</v>
      </c>
      <c r="Q116" s="149" t="str">
        <f>IFERROR(IF((VLOOKUP($A116,'Q3 Raw Data'!$A$9:$CZ$158,Q$3,FALSE))="","",(VLOOKUP($A116,'Q3 Raw Data'!$A$9:$CZ$158,Q$3,FALSE))),"")</f>
        <v>On track to meet target</v>
      </c>
      <c r="R116" s="149"/>
      <c r="S116" s="149"/>
      <c r="T116" s="149"/>
      <c r="U116" s="149"/>
      <c r="V116" s="149"/>
      <c r="W116" s="149"/>
      <c r="X116" s="149"/>
      <c r="Y116" s="149"/>
      <c r="Z116" s="149"/>
      <c r="AA116" s="149"/>
      <c r="AB116" s="149"/>
      <c r="AC116" s="149"/>
    </row>
    <row r="117" spans="1:29">
      <c r="A117" t="s">
        <v>393</v>
      </c>
      <c r="B117" t="s">
        <v>394</v>
      </c>
      <c r="C117" s="149" t="str">
        <f>IFERROR(IF((VLOOKUP($A117,'Q3 Raw Data'!$A$9:$CZ$158,C$3,FALSE))="","",(VLOOKUP($A117,'Q3 Raw Data'!$A$9:$CZ$158,C$3,FALSE))),"")</f>
        <v>Yes</v>
      </c>
      <c r="D117" s="149" t="str">
        <f>IFERROR(IF((VLOOKUP($A117,'Q3 Raw Data'!$A$9:$CZ$158,D$3,FALSE))="","",(VLOOKUP($A117,'Q3 Raw Data'!$A$9:$CZ$158,D$3,FALSE))),"")</f>
        <v>Yes</v>
      </c>
      <c r="E117" s="149" t="str">
        <f>IFERROR(IF((VLOOKUP($A117,'Q3 Raw Data'!$A$9:$CZ$158,E$3,FALSE))="","",(VLOOKUP($A117,'Q3 Raw Data'!$A$9:$CZ$158,E$3,FALSE))),"")</f>
        <v>Yes</v>
      </c>
      <c r="F117" s="149" t="str">
        <f>IFERROR(IF((VLOOKUP($A117,'Q3 Raw Data'!$A$9:$CZ$158,F$3,FALSE))="","",(VLOOKUP($A117,'Q3 Raw Data'!$A$9:$CZ$158,F$3,FALSE))),"")</f>
        <v>Yes</v>
      </c>
      <c r="G117" s="149" t="str">
        <f>IFERROR(IF((VLOOKUP($A117,'Q3 Raw Data'!$A$9:$CZ$158,G$3,FALSE))="","",(VLOOKUP($A117,'Q3 Raw Data'!$A$9:$CZ$158,G$3,FALSE))),"")</f>
        <v>No</v>
      </c>
      <c r="H117" s="150">
        <f>IFERROR(IF((VLOOKUP($A117,'Q3 Raw Data'!$A$9:$CZ$158,H$3,FALSE))="","",(VLOOKUP($A117,'Q3 Raw Data'!$A$9:$CZ$158,H$3,FALSE))),"")</f>
        <v>43132</v>
      </c>
      <c r="I117" s="149" t="str">
        <f>IFERROR(IF((VLOOKUP($A117,'Q3 Raw Data'!$A$9:$CZ$158,I$3,FALSE))="","",(VLOOKUP($A117,'Q3 Raw Data'!$A$9:$CZ$158,I$3,FALSE))),"")</f>
        <v/>
      </c>
      <c r="J117" s="149" t="str">
        <f>IFERROR(IF((VLOOKUP($A117,'Q3 Raw Data'!$A$9:$CZ$158,J$3,FALSE))="","",(VLOOKUP($A117,'Q3 Raw Data'!$A$9:$CZ$158,J$3,FALSE))),"")</f>
        <v/>
      </c>
      <c r="K117" s="149" t="str">
        <f>IFERROR(IF((VLOOKUP($A117,'Q3 Raw Data'!$A$9:$CZ$158,K$3,FALSE))="","",(VLOOKUP($A117,'Q3 Raw Data'!$A$9:$CZ$158,K$3,FALSE))),"")</f>
        <v/>
      </c>
      <c r="L117" s="149" t="str">
        <f>IFERROR(IF((VLOOKUP($A117,'Q3 Raw Data'!$A$9:$CZ$158,L$3,FALSE))="","",(VLOOKUP($A117,'Q3 Raw Data'!$A$9:$CZ$158,L$3,FALSE))),"")</f>
        <v/>
      </c>
      <c r="M117" s="149" t="str">
        <f>IFERROR(IF((VLOOKUP($A117,'Q3 Raw Data'!$A$9:$CZ$158,M$3,FALSE))="","",(VLOOKUP($A117,'Q3 Raw Data'!$A$9:$CZ$158,M$3,FALSE))),"")</f>
        <v/>
      </c>
      <c r="N117" s="149" t="str">
        <f>IFERROR(IF((VLOOKUP($A117,'Q3 Raw Data'!$A$9:$CZ$158,N$3,FALSE))="","",(VLOOKUP($A117,'Q3 Raw Data'!$A$9:$CZ$158,N$3,FALSE))),"")</f>
        <v>On track to meet target</v>
      </c>
      <c r="O117" s="149" t="str">
        <f>IFERROR(IF((VLOOKUP($A117,'Q3 Raw Data'!$A$9:$CZ$158,O$3,FALSE))="","",(VLOOKUP($A117,'Q3 Raw Data'!$A$9:$CZ$158,O$3,FALSE))),"")</f>
        <v>On track to meet target</v>
      </c>
      <c r="P117" s="149" t="str">
        <f>IFERROR(IF((VLOOKUP($A117,'Q3 Raw Data'!$A$9:$CZ$158,P$3,FALSE))="","",(VLOOKUP($A117,'Q3 Raw Data'!$A$9:$CZ$158,P$3,FALSE))),"")</f>
        <v>Not on track to meet target</v>
      </c>
      <c r="Q117" s="149" t="str">
        <f>IFERROR(IF((VLOOKUP($A117,'Q3 Raw Data'!$A$9:$CZ$158,Q$3,FALSE))="","",(VLOOKUP($A117,'Q3 Raw Data'!$A$9:$CZ$158,Q$3,FALSE))),"")</f>
        <v>On track to meet target</v>
      </c>
      <c r="R117" s="149"/>
      <c r="S117" s="149"/>
      <c r="T117" s="149"/>
      <c r="U117" s="149"/>
      <c r="V117" s="149"/>
      <c r="W117" s="149"/>
      <c r="X117" s="149"/>
      <c r="Y117" s="149"/>
      <c r="Z117" s="149"/>
      <c r="AA117" s="149"/>
      <c r="AB117" s="149"/>
      <c r="AC117" s="149"/>
    </row>
    <row r="118" spans="1:29">
      <c r="A118" t="s">
        <v>395</v>
      </c>
      <c r="B118" t="s">
        <v>396</v>
      </c>
      <c r="C118" s="149" t="str">
        <f>IFERROR(IF((VLOOKUP($A118,'Q3 Raw Data'!$A$9:$CZ$158,C$3,FALSE))="","",(VLOOKUP($A118,'Q3 Raw Data'!$A$9:$CZ$158,C$3,FALSE))),"")</f>
        <v>Yes</v>
      </c>
      <c r="D118" s="149" t="str">
        <f>IFERROR(IF((VLOOKUP($A118,'Q3 Raw Data'!$A$9:$CZ$158,D$3,FALSE))="","",(VLOOKUP($A118,'Q3 Raw Data'!$A$9:$CZ$158,D$3,FALSE))),"")</f>
        <v>Yes</v>
      </c>
      <c r="E118" s="149" t="str">
        <f>IFERROR(IF((VLOOKUP($A118,'Q3 Raw Data'!$A$9:$CZ$158,E$3,FALSE))="","",(VLOOKUP($A118,'Q3 Raw Data'!$A$9:$CZ$158,E$3,FALSE))),"")</f>
        <v>Yes</v>
      </c>
      <c r="F118" s="149" t="str">
        <f>IFERROR(IF((VLOOKUP($A118,'Q3 Raw Data'!$A$9:$CZ$158,F$3,FALSE))="","",(VLOOKUP($A118,'Q3 Raw Data'!$A$9:$CZ$158,F$3,FALSE))),"")</f>
        <v>Yes</v>
      </c>
      <c r="G118" s="149" t="str">
        <f>IFERROR(IF((VLOOKUP($A118,'Q3 Raw Data'!$A$9:$CZ$158,G$3,FALSE))="","",(VLOOKUP($A118,'Q3 Raw Data'!$A$9:$CZ$158,G$3,FALSE))),"")</f>
        <v>Yes</v>
      </c>
      <c r="H118" s="150" t="str">
        <f>IFERROR(IF((VLOOKUP($A118,'Q3 Raw Data'!$A$9:$CZ$158,H$3,FALSE))="","",(VLOOKUP($A118,'Q3 Raw Data'!$A$9:$CZ$158,H$3,FALSE))),"")</f>
        <v/>
      </c>
      <c r="I118" s="149" t="str">
        <f>IFERROR(IF((VLOOKUP($A118,'Q3 Raw Data'!$A$9:$CZ$158,I$3,FALSE))="","",(VLOOKUP($A118,'Q3 Raw Data'!$A$9:$CZ$158,I$3,FALSE))),"")</f>
        <v/>
      </c>
      <c r="J118" s="149" t="str">
        <f>IFERROR(IF((VLOOKUP($A118,'Q3 Raw Data'!$A$9:$CZ$158,J$3,FALSE))="","",(VLOOKUP($A118,'Q3 Raw Data'!$A$9:$CZ$158,J$3,FALSE))),"")</f>
        <v/>
      </c>
      <c r="K118" s="149" t="str">
        <f>IFERROR(IF((VLOOKUP($A118,'Q3 Raw Data'!$A$9:$CZ$158,K$3,FALSE))="","",(VLOOKUP($A118,'Q3 Raw Data'!$A$9:$CZ$158,K$3,FALSE))),"")</f>
        <v/>
      </c>
      <c r="L118" s="149" t="str">
        <f>IFERROR(IF((VLOOKUP($A118,'Q3 Raw Data'!$A$9:$CZ$158,L$3,FALSE))="","",(VLOOKUP($A118,'Q3 Raw Data'!$A$9:$CZ$158,L$3,FALSE))),"")</f>
        <v/>
      </c>
      <c r="M118" s="149" t="str">
        <f>IFERROR(IF((VLOOKUP($A118,'Q3 Raw Data'!$A$9:$CZ$158,M$3,FALSE))="","",(VLOOKUP($A118,'Q3 Raw Data'!$A$9:$CZ$158,M$3,FALSE))),"")</f>
        <v/>
      </c>
      <c r="N118" s="149" t="str">
        <f>IFERROR(IF((VLOOKUP($A118,'Q3 Raw Data'!$A$9:$CZ$158,N$3,FALSE))="","",(VLOOKUP($A118,'Q3 Raw Data'!$A$9:$CZ$158,N$3,FALSE))),"")</f>
        <v>Not on track to meet target</v>
      </c>
      <c r="O118" s="149" t="str">
        <f>IFERROR(IF((VLOOKUP($A118,'Q3 Raw Data'!$A$9:$CZ$158,O$3,FALSE))="","",(VLOOKUP($A118,'Q3 Raw Data'!$A$9:$CZ$158,O$3,FALSE))),"")</f>
        <v>Not on track to meet target</v>
      </c>
      <c r="P118" s="149" t="str">
        <f>IFERROR(IF((VLOOKUP($A118,'Q3 Raw Data'!$A$9:$CZ$158,P$3,FALSE))="","",(VLOOKUP($A118,'Q3 Raw Data'!$A$9:$CZ$158,P$3,FALSE))),"")</f>
        <v>On track to meet target</v>
      </c>
      <c r="Q118" s="149" t="str">
        <f>IFERROR(IF((VLOOKUP($A118,'Q3 Raw Data'!$A$9:$CZ$158,Q$3,FALSE))="","",(VLOOKUP($A118,'Q3 Raw Data'!$A$9:$CZ$158,Q$3,FALSE))),"")</f>
        <v>On track to meet target</v>
      </c>
      <c r="R118" s="149"/>
      <c r="S118" s="149"/>
      <c r="T118" s="149"/>
      <c r="U118" s="149"/>
      <c r="V118" s="149"/>
      <c r="W118" s="149"/>
      <c r="X118" s="149"/>
      <c r="Y118" s="149"/>
      <c r="Z118" s="149"/>
      <c r="AA118" s="149"/>
      <c r="AB118" s="149"/>
      <c r="AC118" s="149"/>
    </row>
    <row r="119" spans="1:29">
      <c r="A119" t="s">
        <v>397</v>
      </c>
      <c r="B119" t="s">
        <v>398</v>
      </c>
      <c r="C119" s="149" t="str">
        <f>IFERROR(IF((VLOOKUP($A119,'Q3 Raw Data'!$A$9:$CZ$158,C$3,FALSE))="","",(VLOOKUP($A119,'Q3 Raw Data'!$A$9:$CZ$158,C$3,FALSE))),"")</f>
        <v>Yes</v>
      </c>
      <c r="D119" s="149" t="str">
        <f>IFERROR(IF((VLOOKUP($A119,'Q3 Raw Data'!$A$9:$CZ$158,D$3,FALSE))="","",(VLOOKUP($A119,'Q3 Raw Data'!$A$9:$CZ$158,D$3,FALSE))),"")</f>
        <v>Yes</v>
      </c>
      <c r="E119" s="149" t="str">
        <f>IFERROR(IF((VLOOKUP($A119,'Q3 Raw Data'!$A$9:$CZ$158,E$3,FALSE))="","",(VLOOKUP($A119,'Q3 Raw Data'!$A$9:$CZ$158,E$3,FALSE))),"")</f>
        <v>Yes</v>
      </c>
      <c r="F119" s="149" t="str">
        <f>IFERROR(IF((VLOOKUP($A119,'Q3 Raw Data'!$A$9:$CZ$158,F$3,FALSE))="","",(VLOOKUP($A119,'Q3 Raw Data'!$A$9:$CZ$158,F$3,FALSE))),"")</f>
        <v>Yes</v>
      </c>
      <c r="G119" s="149" t="str">
        <f>IFERROR(IF((VLOOKUP($A119,'Q3 Raw Data'!$A$9:$CZ$158,G$3,FALSE))="","",(VLOOKUP($A119,'Q3 Raw Data'!$A$9:$CZ$158,G$3,FALSE))),"")</f>
        <v>No</v>
      </c>
      <c r="H119" s="150">
        <f>IFERROR(IF((VLOOKUP($A119,'Q3 Raw Data'!$A$9:$CZ$158,H$3,FALSE))="","",(VLOOKUP($A119,'Q3 Raw Data'!$A$9:$CZ$158,H$3,FALSE))),"")</f>
        <v>43131</v>
      </c>
      <c r="I119" s="149" t="str">
        <f>IFERROR(IF((VLOOKUP($A119,'Q3 Raw Data'!$A$9:$CZ$158,I$3,FALSE))="","",(VLOOKUP($A119,'Q3 Raw Data'!$A$9:$CZ$158,I$3,FALSE))),"")</f>
        <v/>
      </c>
      <c r="J119" s="149" t="str">
        <f>IFERROR(IF((VLOOKUP($A119,'Q3 Raw Data'!$A$9:$CZ$158,J$3,FALSE))="","",(VLOOKUP($A119,'Q3 Raw Data'!$A$9:$CZ$158,J$3,FALSE))),"")</f>
        <v/>
      </c>
      <c r="K119" s="149" t="str">
        <f>IFERROR(IF((VLOOKUP($A119,'Q3 Raw Data'!$A$9:$CZ$158,K$3,FALSE))="","",(VLOOKUP($A119,'Q3 Raw Data'!$A$9:$CZ$158,K$3,FALSE))),"")</f>
        <v/>
      </c>
      <c r="L119" s="149" t="str">
        <f>IFERROR(IF((VLOOKUP($A119,'Q3 Raw Data'!$A$9:$CZ$158,L$3,FALSE))="","",(VLOOKUP($A119,'Q3 Raw Data'!$A$9:$CZ$158,L$3,FALSE))),"")</f>
        <v/>
      </c>
      <c r="M119" s="149" t="str">
        <f>IFERROR(IF((VLOOKUP($A119,'Q3 Raw Data'!$A$9:$CZ$158,M$3,FALSE))="","",(VLOOKUP($A119,'Q3 Raw Data'!$A$9:$CZ$158,M$3,FALSE))),"")</f>
        <v/>
      </c>
      <c r="N119" s="149" t="str">
        <f>IFERROR(IF((VLOOKUP($A119,'Q3 Raw Data'!$A$9:$CZ$158,N$3,FALSE))="","",(VLOOKUP($A119,'Q3 Raw Data'!$A$9:$CZ$158,N$3,FALSE))),"")</f>
        <v>On track to meet target</v>
      </c>
      <c r="O119" s="149" t="str">
        <f>IFERROR(IF((VLOOKUP($A119,'Q3 Raw Data'!$A$9:$CZ$158,O$3,FALSE))="","",(VLOOKUP($A119,'Q3 Raw Data'!$A$9:$CZ$158,O$3,FALSE))),"")</f>
        <v>On track to meet target</v>
      </c>
      <c r="P119" s="149" t="str">
        <f>IFERROR(IF((VLOOKUP($A119,'Q3 Raw Data'!$A$9:$CZ$158,P$3,FALSE))="","",(VLOOKUP($A119,'Q3 Raw Data'!$A$9:$CZ$158,P$3,FALSE))),"")</f>
        <v>On track to meet target</v>
      </c>
      <c r="Q119" s="149" t="str">
        <f>IFERROR(IF((VLOOKUP($A119,'Q3 Raw Data'!$A$9:$CZ$158,Q$3,FALSE))="","",(VLOOKUP($A119,'Q3 Raw Data'!$A$9:$CZ$158,Q$3,FALSE))),"")</f>
        <v>Not on track to meet target</v>
      </c>
      <c r="R119" s="149"/>
      <c r="S119" s="149"/>
      <c r="T119" s="149"/>
      <c r="U119" s="149"/>
      <c r="V119" s="149"/>
      <c r="W119" s="149"/>
      <c r="X119" s="149"/>
      <c r="Y119" s="149"/>
      <c r="Z119" s="149"/>
      <c r="AA119" s="149"/>
      <c r="AB119" s="149"/>
      <c r="AC119" s="149"/>
    </row>
    <row r="120" spans="1:29">
      <c r="A120" t="s">
        <v>399</v>
      </c>
      <c r="B120" t="s">
        <v>400</v>
      </c>
      <c r="C120" s="149" t="str">
        <f>IFERROR(IF((VLOOKUP($A120,'Q3 Raw Data'!$A$9:$CZ$158,C$3,FALSE))="","",(VLOOKUP($A120,'Q3 Raw Data'!$A$9:$CZ$158,C$3,FALSE))),"")</f>
        <v>Yes</v>
      </c>
      <c r="D120" s="149" t="str">
        <f>IFERROR(IF((VLOOKUP($A120,'Q3 Raw Data'!$A$9:$CZ$158,D$3,FALSE))="","",(VLOOKUP($A120,'Q3 Raw Data'!$A$9:$CZ$158,D$3,FALSE))),"")</f>
        <v>Yes</v>
      </c>
      <c r="E120" s="149" t="str">
        <f>IFERROR(IF((VLOOKUP($A120,'Q3 Raw Data'!$A$9:$CZ$158,E$3,FALSE))="","",(VLOOKUP($A120,'Q3 Raw Data'!$A$9:$CZ$158,E$3,FALSE))),"")</f>
        <v>Yes</v>
      </c>
      <c r="F120" s="149" t="str">
        <f>IFERROR(IF((VLOOKUP($A120,'Q3 Raw Data'!$A$9:$CZ$158,F$3,FALSE))="","",(VLOOKUP($A120,'Q3 Raw Data'!$A$9:$CZ$158,F$3,FALSE))),"")</f>
        <v>Yes</v>
      </c>
      <c r="G120" s="149" t="str">
        <f>IFERROR(IF((VLOOKUP($A120,'Q3 Raw Data'!$A$9:$CZ$158,G$3,FALSE))="","",(VLOOKUP($A120,'Q3 Raw Data'!$A$9:$CZ$158,G$3,FALSE))),"")</f>
        <v>Yes</v>
      </c>
      <c r="H120" s="150" t="str">
        <f>IFERROR(IF((VLOOKUP($A120,'Q3 Raw Data'!$A$9:$CZ$158,H$3,FALSE))="","",(VLOOKUP($A120,'Q3 Raw Data'!$A$9:$CZ$158,H$3,FALSE))),"")</f>
        <v/>
      </c>
      <c r="I120" s="149" t="str">
        <f>IFERROR(IF((VLOOKUP($A120,'Q3 Raw Data'!$A$9:$CZ$158,I$3,FALSE))="","",(VLOOKUP($A120,'Q3 Raw Data'!$A$9:$CZ$158,I$3,FALSE))),"")</f>
        <v/>
      </c>
      <c r="J120" s="149" t="str">
        <f>IFERROR(IF((VLOOKUP($A120,'Q3 Raw Data'!$A$9:$CZ$158,J$3,FALSE))="","",(VLOOKUP($A120,'Q3 Raw Data'!$A$9:$CZ$158,J$3,FALSE))),"")</f>
        <v/>
      </c>
      <c r="K120" s="149" t="str">
        <f>IFERROR(IF((VLOOKUP($A120,'Q3 Raw Data'!$A$9:$CZ$158,K$3,FALSE))="","",(VLOOKUP($A120,'Q3 Raw Data'!$A$9:$CZ$158,K$3,FALSE))),"")</f>
        <v/>
      </c>
      <c r="L120" s="149" t="str">
        <f>IFERROR(IF((VLOOKUP($A120,'Q3 Raw Data'!$A$9:$CZ$158,L$3,FALSE))="","",(VLOOKUP($A120,'Q3 Raw Data'!$A$9:$CZ$158,L$3,FALSE))),"")</f>
        <v/>
      </c>
      <c r="M120" s="149" t="str">
        <f>IFERROR(IF((VLOOKUP($A120,'Q3 Raw Data'!$A$9:$CZ$158,M$3,FALSE))="","",(VLOOKUP($A120,'Q3 Raw Data'!$A$9:$CZ$158,M$3,FALSE))),"")</f>
        <v/>
      </c>
      <c r="N120" s="149" t="str">
        <f>IFERROR(IF((VLOOKUP($A120,'Q3 Raw Data'!$A$9:$CZ$158,N$3,FALSE))="","",(VLOOKUP($A120,'Q3 Raw Data'!$A$9:$CZ$158,N$3,FALSE))),"")</f>
        <v>On track to meet target</v>
      </c>
      <c r="O120" s="149" t="str">
        <f>IFERROR(IF((VLOOKUP($A120,'Q3 Raw Data'!$A$9:$CZ$158,O$3,FALSE))="","",(VLOOKUP($A120,'Q3 Raw Data'!$A$9:$CZ$158,O$3,FALSE))),"")</f>
        <v>On track to meet target</v>
      </c>
      <c r="P120" s="149" t="str">
        <f>IFERROR(IF((VLOOKUP($A120,'Q3 Raw Data'!$A$9:$CZ$158,P$3,FALSE))="","",(VLOOKUP($A120,'Q3 Raw Data'!$A$9:$CZ$158,P$3,FALSE))),"")</f>
        <v>On track to meet target</v>
      </c>
      <c r="Q120" s="149" t="str">
        <f>IFERROR(IF((VLOOKUP($A120,'Q3 Raw Data'!$A$9:$CZ$158,Q$3,FALSE))="","",(VLOOKUP($A120,'Q3 Raw Data'!$A$9:$CZ$158,Q$3,FALSE))),"")</f>
        <v>On track to meet target</v>
      </c>
      <c r="R120" s="149"/>
      <c r="S120" s="149"/>
      <c r="T120" s="149"/>
      <c r="U120" s="149"/>
      <c r="V120" s="149"/>
      <c r="W120" s="149"/>
      <c r="X120" s="149"/>
      <c r="Y120" s="149"/>
      <c r="Z120" s="149"/>
      <c r="AA120" s="149"/>
      <c r="AB120" s="149"/>
      <c r="AC120" s="149"/>
    </row>
    <row r="121" spans="1:29">
      <c r="A121" t="s">
        <v>403</v>
      </c>
      <c r="B121" t="s">
        <v>404</v>
      </c>
      <c r="C121" s="149" t="str">
        <f>IFERROR(IF((VLOOKUP($A121,'Q3 Raw Data'!$A$9:$CZ$158,C$3,FALSE))="","",(VLOOKUP($A121,'Q3 Raw Data'!$A$9:$CZ$158,C$3,FALSE))),"")</f>
        <v>Yes</v>
      </c>
      <c r="D121" s="149" t="str">
        <f>IFERROR(IF((VLOOKUP($A121,'Q3 Raw Data'!$A$9:$CZ$158,D$3,FALSE))="","",(VLOOKUP($A121,'Q3 Raw Data'!$A$9:$CZ$158,D$3,FALSE))),"")</f>
        <v>Yes</v>
      </c>
      <c r="E121" s="149" t="str">
        <f>IFERROR(IF((VLOOKUP($A121,'Q3 Raw Data'!$A$9:$CZ$158,E$3,FALSE))="","",(VLOOKUP($A121,'Q3 Raw Data'!$A$9:$CZ$158,E$3,FALSE))),"")</f>
        <v>Yes</v>
      </c>
      <c r="F121" s="149" t="str">
        <f>IFERROR(IF((VLOOKUP($A121,'Q3 Raw Data'!$A$9:$CZ$158,F$3,FALSE))="","",(VLOOKUP($A121,'Q3 Raw Data'!$A$9:$CZ$158,F$3,FALSE))),"")</f>
        <v>Yes</v>
      </c>
      <c r="G121" s="149" t="str">
        <f>IFERROR(IF((VLOOKUP($A121,'Q3 Raw Data'!$A$9:$CZ$158,G$3,FALSE))="","",(VLOOKUP($A121,'Q3 Raw Data'!$A$9:$CZ$158,G$3,FALSE))),"")</f>
        <v>Yes</v>
      </c>
      <c r="H121" s="150" t="str">
        <f>IFERROR(IF((VLOOKUP($A121,'Q3 Raw Data'!$A$9:$CZ$158,H$3,FALSE))="","",(VLOOKUP($A121,'Q3 Raw Data'!$A$9:$CZ$158,H$3,FALSE))),"")</f>
        <v/>
      </c>
      <c r="I121" s="149" t="str">
        <f>IFERROR(IF((VLOOKUP($A121,'Q3 Raw Data'!$A$9:$CZ$158,I$3,FALSE))="","",(VLOOKUP($A121,'Q3 Raw Data'!$A$9:$CZ$158,I$3,FALSE))),"")</f>
        <v/>
      </c>
      <c r="J121" s="149" t="str">
        <f>IFERROR(IF((VLOOKUP($A121,'Q3 Raw Data'!$A$9:$CZ$158,J$3,FALSE))="","",(VLOOKUP($A121,'Q3 Raw Data'!$A$9:$CZ$158,J$3,FALSE))),"")</f>
        <v/>
      </c>
      <c r="K121" s="149" t="str">
        <f>IFERROR(IF((VLOOKUP($A121,'Q3 Raw Data'!$A$9:$CZ$158,K$3,FALSE))="","",(VLOOKUP($A121,'Q3 Raw Data'!$A$9:$CZ$158,K$3,FALSE))),"")</f>
        <v/>
      </c>
      <c r="L121" s="149" t="str">
        <f>IFERROR(IF((VLOOKUP($A121,'Q3 Raw Data'!$A$9:$CZ$158,L$3,FALSE))="","",(VLOOKUP($A121,'Q3 Raw Data'!$A$9:$CZ$158,L$3,FALSE))),"")</f>
        <v/>
      </c>
      <c r="M121" s="149" t="str">
        <f>IFERROR(IF((VLOOKUP($A121,'Q3 Raw Data'!$A$9:$CZ$158,M$3,FALSE))="","",(VLOOKUP($A121,'Q3 Raw Data'!$A$9:$CZ$158,M$3,FALSE))),"")</f>
        <v/>
      </c>
      <c r="N121" s="149" t="str">
        <f>IFERROR(IF((VLOOKUP($A121,'Q3 Raw Data'!$A$9:$CZ$158,N$3,FALSE))="","",(VLOOKUP($A121,'Q3 Raw Data'!$A$9:$CZ$158,N$3,FALSE))),"")</f>
        <v>On track to meet target</v>
      </c>
      <c r="O121" s="149" t="str">
        <f>IFERROR(IF((VLOOKUP($A121,'Q3 Raw Data'!$A$9:$CZ$158,O$3,FALSE))="","",(VLOOKUP($A121,'Q3 Raw Data'!$A$9:$CZ$158,O$3,FALSE))),"")</f>
        <v>On track to meet target</v>
      </c>
      <c r="P121" s="149" t="str">
        <f>IFERROR(IF((VLOOKUP($A121,'Q3 Raw Data'!$A$9:$CZ$158,P$3,FALSE))="","",(VLOOKUP($A121,'Q3 Raw Data'!$A$9:$CZ$158,P$3,FALSE))),"")</f>
        <v>On track to meet target</v>
      </c>
      <c r="Q121" s="149" t="str">
        <f>IFERROR(IF((VLOOKUP($A121,'Q3 Raw Data'!$A$9:$CZ$158,Q$3,FALSE))="","",(VLOOKUP($A121,'Q3 Raw Data'!$A$9:$CZ$158,Q$3,FALSE))),"")</f>
        <v>Not on track to meet target</v>
      </c>
      <c r="R121" s="149"/>
      <c r="S121" s="149"/>
      <c r="T121" s="149"/>
      <c r="U121" s="149"/>
      <c r="V121" s="149"/>
      <c r="W121" s="149"/>
      <c r="X121" s="149"/>
      <c r="Y121" s="149"/>
      <c r="Z121" s="149"/>
      <c r="AA121" s="149"/>
      <c r="AB121" s="149"/>
      <c r="AC121" s="149"/>
    </row>
    <row r="122" spans="1:29">
      <c r="A122" t="s">
        <v>407</v>
      </c>
      <c r="B122" t="s">
        <v>408</v>
      </c>
      <c r="C122" s="149" t="str">
        <f>IFERROR(IF((VLOOKUP($A122,'Q3 Raw Data'!$A$9:$CZ$158,C$3,FALSE))="","",(VLOOKUP($A122,'Q3 Raw Data'!$A$9:$CZ$158,C$3,FALSE))),"")</f>
        <v>Yes</v>
      </c>
      <c r="D122" s="149" t="str">
        <f>IFERROR(IF((VLOOKUP($A122,'Q3 Raw Data'!$A$9:$CZ$158,D$3,FALSE))="","",(VLOOKUP($A122,'Q3 Raw Data'!$A$9:$CZ$158,D$3,FALSE))),"")</f>
        <v>Yes</v>
      </c>
      <c r="E122" s="149" t="str">
        <f>IFERROR(IF((VLOOKUP($A122,'Q3 Raw Data'!$A$9:$CZ$158,E$3,FALSE))="","",(VLOOKUP($A122,'Q3 Raw Data'!$A$9:$CZ$158,E$3,FALSE))),"")</f>
        <v>Yes</v>
      </c>
      <c r="F122" s="149" t="str">
        <f>IFERROR(IF((VLOOKUP($A122,'Q3 Raw Data'!$A$9:$CZ$158,F$3,FALSE))="","",(VLOOKUP($A122,'Q3 Raw Data'!$A$9:$CZ$158,F$3,FALSE))),"")</f>
        <v>Yes</v>
      </c>
      <c r="G122" s="149" t="str">
        <f>IFERROR(IF((VLOOKUP($A122,'Q3 Raw Data'!$A$9:$CZ$158,G$3,FALSE))="","",(VLOOKUP($A122,'Q3 Raw Data'!$A$9:$CZ$158,G$3,FALSE))),"")</f>
        <v>Yes</v>
      </c>
      <c r="H122" s="150" t="str">
        <f>IFERROR(IF((VLOOKUP($A122,'Q3 Raw Data'!$A$9:$CZ$158,H$3,FALSE))="","",(VLOOKUP($A122,'Q3 Raw Data'!$A$9:$CZ$158,H$3,FALSE))),"")</f>
        <v/>
      </c>
      <c r="I122" s="149" t="str">
        <f>IFERROR(IF((VLOOKUP($A122,'Q3 Raw Data'!$A$9:$CZ$158,I$3,FALSE))="","",(VLOOKUP($A122,'Q3 Raw Data'!$A$9:$CZ$158,I$3,FALSE))),"")</f>
        <v/>
      </c>
      <c r="J122" s="149" t="str">
        <f>IFERROR(IF((VLOOKUP($A122,'Q3 Raw Data'!$A$9:$CZ$158,J$3,FALSE))="","",(VLOOKUP($A122,'Q3 Raw Data'!$A$9:$CZ$158,J$3,FALSE))),"")</f>
        <v/>
      </c>
      <c r="K122" s="149" t="str">
        <f>IFERROR(IF((VLOOKUP($A122,'Q3 Raw Data'!$A$9:$CZ$158,K$3,FALSE))="","",(VLOOKUP($A122,'Q3 Raw Data'!$A$9:$CZ$158,K$3,FALSE))),"")</f>
        <v/>
      </c>
      <c r="L122" s="149" t="str">
        <f>IFERROR(IF((VLOOKUP($A122,'Q3 Raw Data'!$A$9:$CZ$158,L$3,FALSE))="","",(VLOOKUP($A122,'Q3 Raw Data'!$A$9:$CZ$158,L$3,FALSE))),"")</f>
        <v/>
      </c>
      <c r="M122" s="149" t="str">
        <f>IFERROR(IF((VLOOKUP($A122,'Q3 Raw Data'!$A$9:$CZ$158,M$3,FALSE))="","",(VLOOKUP($A122,'Q3 Raw Data'!$A$9:$CZ$158,M$3,FALSE))),"")</f>
        <v/>
      </c>
      <c r="N122" s="149" t="str">
        <f>IFERROR(IF((VLOOKUP($A122,'Q3 Raw Data'!$A$9:$CZ$158,N$3,FALSE))="","",(VLOOKUP($A122,'Q3 Raw Data'!$A$9:$CZ$158,N$3,FALSE))),"")</f>
        <v>On track to meet target</v>
      </c>
      <c r="O122" s="149" t="str">
        <f>IFERROR(IF((VLOOKUP($A122,'Q3 Raw Data'!$A$9:$CZ$158,O$3,FALSE))="","",(VLOOKUP($A122,'Q3 Raw Data'!$A$9:$CZ$158,O$3,FALSE))),"")</f>
        <v>On track to meet target</v>
      </c>
      <c r="P122" s="149" t="str">
        <f>IFERROR(IF((VLOOKUP($A122,'Q3 Raw Data'!$A$9:$CZ$158,P$3,FALSE))="","",(VLOOKUP($A122,'Q3 Raw Data'!$A$9:$CZ$158,P$3,FALSE))),"")</f>
        <v>On track to meet target</v>
      </c>
      <c r="Q122" s="149" t="str">
        <f>IFERROR(IF((VLOOKUP($A122,'Q3 Raw Data'!$A$9:$CZ$158,Q$3,FALSE))="","",(VLOOKUP($A122,'Q3 Raw Data'!$A$9:$CZ$158,Q$3,FALSE))),"")</f>
        <v>On track to meet target</v>
      </c>
      <c r="R122" s="149"/>
      <c r="S122" s="149"/>
      <c r="T122" s="149"/>
      <c r="U122" s="149"/>
      <c r="V122" s="149"/>
      <c r="W122" s="149"/>
      <c r="X122" s="149"/>
      <c r="Y122" s="149"/>
      <c r="Z122" s="149"/>
      <c r="AA122" s="149"/>
      <c r="AB122" s="149"/>
      <c r="AC122" s="149"/>
    </row>
    <row r="123" spans="1:29">
      <c r="A123" t="s">
        <v>409</v>
      </c>
      <c r="B123" t="s">
        <v>410</v>
      </c>
      <c r="C123" s="149" t="str">
        <f>IFERROR(IF((VLOOKUP($A123,'Q3 Raw Data'!$A$9:$CZ$158,C$3,FALSE))="","",(VLOOKUP($A123,'Q3 Raw Data'!$A$9:$CZ$158,C$3,FALSE))),"")</f>
        <v>Yes</v>
      </c>
      <c r="D123" s="149" t="str">
        <f>IFERROR(IF((VLOOKUP($A123,'Q3 Raw Data'!$A$9:$CZ$158,D$3,FALSE))="","",(VLOOKUP($A123,'Q3 Raw Data'!$A$9:$CZ$158,D$3,FALSE))),"")</f>
        <v>Yes</v>
      </c>
      <c r="E123" s="149" t="str">
        <f>IFERROR(IF((VLOOKUP($A123,'Q3 Raw Data'!$A$9:$CZ$158,E$3,FALSE))="","",(VLOOKUP($A123,'Q3 Raw Data'!$A$9:$CZ$158,E$3,FALSE))),"")</f>
        <v>Yes</v>
      </c>
      <c r="F123" s="149" t="str">
        <f>IFERROR(IF((VLOOKUP($A123,'Q3 Raw Data'!$A$9:$CZ$158,F$3,FALSE))="","",(VLOOKUP($A123,'Q3 Raw Data'!$A$9:$CZ$158,F$3,FALSE))),"")</f>
        <v>Yes</v>
      </c>
      <c r="G123" s="149" t="str">
        <f>IFERROR(IF((VLOOKUP($A123,'Q3 Raw Data'!$A$9:$CZ$158,G$3,FALSE))="","",(VLOOKUP($A123,'Q3 Raw Data'!$A$9:$CZ$158,G$3,FALSE))),"")</f>
        <v>Yes</v>
      </c>
      <c r="H123" s="150" t="str">
        <f>IFERROR(IF((VLOOKUP($A123,'Q3 Raw Data'!$A$9:$CZ$158,H$3,FALSE))="","",(VLOOKUP($A123,'Q3 Raw Data'!$A$9:$CZ$158,H$3,FALSE))),"")</f>
        <v/>
      </c>
      <c r="I123" s="149" t="str">
        <f>IFERROR(IF((VLOOKUP($A123,'Q3 Raw Data'!$A$9:$CZ$158,I$3,FALSE))="","",(VLOOKUP($A123,'Q3 Raw Data'!$A$9:$CZ$158,I$3,FALSE))),"")</f>
        <v/>
      </c>
      <c r="J123" s="149" t="str">
        <f>IFERROR(IF((VLOOKUP($A123,'Q3 Raw Data'!$A$9:$CZ$158,J$3,FALSE))="","",(VLOOKUP($A123,'Q3 Raw Data'!$A$9:$CZ$158,J$3,FALSE))),"")</f>
        <v/>
      </c>
      <c r="K123" s="149" t="str">
        <f>IFERROR(IF((VLOOKUP($A123,'Q3 Raw Data'!$A$9:$CZ$158,K$3,FALSE))="","",(VLOOKUP($A123,'Q3 Raw Data'!$A$9:$CZ$158,K$3,FALSE))),"")</f>
        <v/>
      </c>
      <c r="L123" s="149" t="str">
        <f>IFERROR(IF((VLOOKUP($A123,'Q3 Raw Data'!$A$9:$CZ$158,L$3,FALSE))="","",(VLOOKUP($A123,'Q3 Raw Data'!$A$9:$CZ$158,L$3,FALSE))),"")</f>
        <v/>
      </c>
      <c r="M123" s="149" t="str">
        <f>IFERROR(IF((VLOOKUP($A123,'Q3 Raw Data'!$A$9:$CZ$158,M$3,FALSE))="","",(VLOOKUP($A123,'Q3 Raw Data'!$A$9:$CZ$158,M$3,FALSE))),"")</f>
        <v/>
      </c>
      <c r="N123" s="149" t="str">
        <f>IFERROR(IF((VLOOKUP($A123,'Q3 Raw Data'!$A$9:$CZ$158,N$3,FALSE))="","",(VLOOKUP($A123,'Q3 Raw Data'!$A$9:$CZ$158,N$3,FALSE))),"")</f>
        <v>Not on track to meet target</v>
      </c>
      <c r="O123" s="149" t="str">
        <f>IFERROR(IF((VLOOKUP($A123,'Q3 Raw Data'!$A$9:$CZ$158,O$3,FALSE))="","",(VLOOKUP($A123,'Q3 Raw Data'!$A$9:$CZ$158,O$3,FALSE))),"")</f>
        <v>Not on track to meet target</v>
      </c>
      <c r="P123" s="149" t="str">
        <f>IFERROR(IF((VLOOKUP($A123,'Q3 Raw Data'!$A$9:$CZ$158,P$3,FALSE))="","",(VLOOKUP($A123,'Q3 Raw Data'!$A$9:$CZ$158,P$3,FALSE))),"")</f>
        <v>Not on track to meet target</v>
      </c>
      <c r="Q123" s="149" t="str">
        <f>IFERROR(IF((VLOOKUP($A123,'Q3 Raw Data'!$A$9:$CZ$158,Q$3,FALSE))="","",(VLOOKUP($A123,'Q3 Raw Data'!$A$9:$CZ$158,Q$3,FALSE))),"")</f>
        <v>On track to meet target</v>
      </c>
      <c r="R123" s="149"/>
      <c r="S123" s="149"/>
      <c r="T123" s="149"/>
      <c r="U123" s="149"/>
      <c r="V123" s="149"/>
      <c r="W123" s="149"/>
      <c r="X123" s="149"/>
      <c r="Y123" s="149"/>
      <c r="Z123" s="149"/>
      <c r="AA123" s="149"/>
      <c r="AB123" s="149"/>
      <c r="AC123" s="149"/>
    </row>
    <row r="124" spans="1:29">
      <c r="A124" t="s">
        <v>411</v>
      </c>
      <c r="B124" t="s">
        <v>412</v>
      </c>
      <c r="C124" s="149" t="str">
        <f>IFERROR(IF((VLOOKUP($A124,'Q3 Raw Data'!$A$9:$CZ$158,C$3,FALSE))="","",(VLOOKUP($A124,'Q3 Raw Data'!$A$9:$CZ$158,C$3,FALSE))),"")</f>
        <v>Yes</v>
      </c>
      <c r="D124" s="149" t="str">
        <f>IFERROR(IF((VLOOKUP($A124,'Q3 Raw Data'!$A$9:$CZ$158,D$3,FALSE))="","",(VLOOKUP($A124,'Q3 Raw Data'!$A$9:$CZ$158,D$3,FALSE))),"")</f>
        <v>Yes</v>
      </c>
      <c r="E124" s="149" t="str">
        <f>IFERROR(IF((VLOOKUP($A124,'Q3 Raw Data'!$A$9:$CZ$158,E$3,FALSE))="","",(VLOOKUP($A124,'Q3 Raw Data'!$A$9:$CZ$158,E$3,FALSE))),"")</f>
        <v>Yes</v>
      </c>
      <c r="F124" s="149" t="str">
        <f>IFERROR(IF((VLOOKUP($A124,'Q3 Raw Data'!$A$9:$CZ$158,F$3,FALSE))="","",(VLOOKUP($A124,'Q3 Raw Data'!$A$9:$CZ$158,F$3,FALSE))),"")</f>
        <v>Yes</v>
      </c>
      <c r="G124" s="149" t="str">
        <f>IFERROR(IF((VLOOKUP($A124,'Q3 Raw Data'!$A$9:$CZ$158,G$3,FALSE))="","",(VLOOKUP($A124,'Q3 Raw Data'!$A$9:$CZ$158,G$3,FALSE))),"")</f>
        <v>Yes</v>
      </c>
      <c r="H124" s="150" t="str">
        <f>IFERROR(IF((VLOOKUP($A124,'Q3 Raw Data'!$A$9:$CZ$158,H$3,FALSE))="","",(VLOOKUP($A124,'Q3 Raw Data'!$A$9:$CZ$158,H$3,FALSE))),"")</f>
        <v/>
      </c>
      <c r="I124" s="149" t="str">
        <f>IFERROR(IF((VLOOKUP($A124,'Q3 Raw Data'!$A$9:$CZ$158,I$3,FALSE))="","",(VLOOKUP($A124,'Q3 Raw Data'!$A$9:$CZ$158,I$3,FALSE))),"")</f>
        <v/>
      </c>
      <c r="J124" s="149" t="str">
        <f>IFERROR(IF((VLOOKUP($A124,'Q3 Raw Data'!$A$9:$CZ$158,J$3,FALSE))="","",(VLOOKUP($A124,'Q3 Raw Data'!$A$9:$CZ$158,J$3,FALSE))),"")</f>
        <v/>
      </c>
      <c r="K124" s="149" t="str">
        <f>IFERROR(IF((VLOOKUP($A124,'Q3 Raw Data'!$A$9:$CZ$158,K$3,FALSE))="","",(VLOOKUP($A124,'Q3 Raw Data'!$A$9:$CZ$158,K$3,FALSE))),"")</f>
        <v/>
      </c>
      <c r="L124" s="149" t="str">
        <f>IFERROR(IF((VLOOKUP($A124,'Q3 Raw Data'!$A$9:$CZ$158,L$3,FALSE))="","",(VLOOKUP($A124,'Q3 Raw Data'!$A$9:$CZ$158,L$3,FALSE))),"")</f>
        <v/>
      </c>
      <c r="M124" s="149" t="str">
        <f>IFERROR(IF((VLOOKUP($A124,'Q3 Raw Data'!$A$9:$CZ$158,M$3,FALSE))="","",(VLOOKUP($A124,'Q3 Raw Data'!$A$9:$CZ$158,M$3,FALSE))),"")</f>
        <v/>
      </c>
      <c r="N124" s="149" t="str">
        <f>IFERROR(IF((VLOOKUP($A124,'Q3 Raw Data'!$A$9:$CZ$158,N$3,FALSE))="","",(VLOOKUP($A124,'Q3 Raw Data'!$A$9:$CZ$158,N$3,FALSE))),"")</f>
        <v>Not on track to meet target</v>
      </c>
      <c r="O124" s="149" t="str">
        <f>IFERROR(IF((VLOOKUP($A124,'Q3 Raw Data'!$A$9:$CZ$158,O$3,FALSE))="","",(VLOOKUP($A124,'Q3 Raw Data'!$A$9:$CZ$158,O$3,FALSE))),"")</f>
        <v>On track to meet target</v>
      </c>
      <c r="P124" s="149" t="str">
        <f>IFERROR(IF((VLOOKUP($A124,'Q3 Raw Data'!$A$9:$CZ$158,P$3,FALSE))="","",(VLOOKUP($A124,'Q3 Raw Data'!$A$9:$CZ$158,P$3,FALSE))),"")</f>
        <v>Not on track to meet target</v>
      </c>
      <c r="Q124" s="149" t="str">
        <f>IFERROR(IF((VLOOKUP($A124,'Q3 Raw Data'!$A$9:$CZ$158,Q$3,FALSE))="","",(VLOOKUP($A124,'Q3 Raw Data'!$A$9:$CZ$158,Q$3,FALSE))),"")</f>
        <v>Not on track to meet target</v>
      </c>
      <c r="R124" s="149"/>
      <c r="S124" s="149"/>
      <c r="T124" s="149"/>
      <c r="U124" s="149"/>
      <c r="V124" s="149"/>
      <c r="W124" s="149"/>
      <c r="X124" s="149"/>
      <c r="Y124" s="149"/>
      <c r="Z124" s="149"/>
      <c r="AA124" s="149"/>
      <c r="AB124" s="149"/>
      <c r="AC124" s="149"/>
    </row>
    <row r="125" spans="1:29">
      <c r="A125" t="s">
        <v>413</v>
      </c>
      <c r="B125" t="s">
        <v>414</v>
      </c>
      <c r="C125" s="149" t="str">
        <f>IFERROR(IF((VLOOKUP($A125,'Q3 Raw Data'!$A$9:$CZ$158,C$3,FALSE))="","",(VLOOKUP($A125,'Q3 Raw Data'!$A$9:$CZ$158,C$3,FALSE))),"")</f>
        <v>Yes</v>
      </c>
      <c r="D125" s="149" t="str">
        <f>IFERROR(IF((VLOOKUP($A125,'Q3 Raw Data'!$A$9:$CZ$158,D$3,FALSE))="","",(VLOOKUP($A125,'Q3 Raw Data'!$A$9:$CZ$158,D$3,FALSE))),"")</f>
        <v>Yes</v>
      </c>
      <c r="E125" s="149" t="str">
        <f>IFERROR(IF((VLOOKUP($A125,'Q3 Raw Data'!$A$9:$CZ$158,E$3,FALSE))="","",(VLOOKUP($A125,'Q3 Raw Data'!$A$9:$CZ$158,E$3,FALSE))),"")</f>
        <v>Yes</v>
      </c>
      <c r="F125" s="149" t="str">
        <f>IFERROR(IF((VLOOKUP($A125,'Q3 Raw Data'!$A$9:$CZ$158,F$3,FALSE))="","",(VLOOKUP($A125,'Q3 Raw Data'!$A$9:$CZ$158,F$3,FALSE))),"")</f>
        <v>Yes</v>
      </c>
      <c r="G125" s="149" t="str">
        <f>IFERROR(IF((VLOOKUP($A125,'Q3 Raw Data'!$A$9:$CZ$158,G$3,FALSE))="","",(VLOOKUP($A125,'Q3 Raw Data'!$A$9:$CZ$158,G$3,FALSE))),"")</f>
        <v>Yes</v>
      </c>
      <c r="H125" s="150" t="str">
        <f>IFERROR(IF((VLOOKUP($A125,'Q3 Raw Data'!$A$9:$CZ$158,H$3,FALSE))="","",(VLOOKUP($A125,'Q3 Raw Data'!$A$9:$CZ$158,H$3,FALSE))),"")</f>
        <v/>
      </c>
      <c r="I125" s="149" t="str">
        <f>IFERROR(IF((VLOOKUP($A125,'Q3 Raw Data'!$A$9:$CZ$158,I$3,FALSE))="","",(VLOOKUP($A125,'Q3 Raw Data'!$A$9:$CZ$158,I$3,FALSE))),"")</f>
        <v/>
      </c>
      <c r="J125" s="149" t="str">
        <f>IFERROR(IF((VLOOKUP($A125,'Q3 Raw Data'!$A$9:$CZ$158,J$3,FALSE))="","",(VLOOKUP($A125,'Q3 Raw Data'!$A$9:$CZ$158,J$3,FALSE))),"")</f>
        <v/>
      </c>
      <c r="K125" s="149" t="str">
        <f>IFERROR(IF((VLOOKUP($A125,'Q3 Raw Data'!$A$9:$CZ$158,K$3,FALSE))="","",(VLOOKUP($A125,'Q3 Raw Data'!$A$9:$CZ$158,K$3,FALSE))),"")</f>
        <v/>
      </c>
      <c r="L125" s="149" t="str">
        <f>IFERROR(IF((VLOOKUP($A125,'Q3 Raw Data'!$A$9:$CZ$158,L$3,FALSE))="","",(VLOOKUP($A125,'Q3 Raw Data'!$A$9:$CZ$158,L$3,FALSE))),"")</f>
        <v/>
      </c>
      <c r="M125" s="149" t="str">
        <f>IFERROR(IF((VLOOKUP($A125,'Q3 Raw Data'!$A$9:$CZ$158,M$3,FALSE))="","",(VLOOKUP($A125,'Q3 Raw Data'!$A$9:$CZ$158,M$3,FALSE))),"")</f>
        <v/>
      </c>
      <c r="N125" s="149" t="str">
        <f>IFERROR(IF((VLOOKUP($A125,'Q3 Raw Data'!$A$9:$CZ$158,N$3,FALSE))="","",(VLOOKUP($A125,'Q3 Raw Data'!$A$9:$CZ$158,N$3,FALSE))),"")</f>
        <v>On track to meet target</v>
      </c>
      <c r="O125" s="149" t="str">
        <f>IFERROR(IF((VLOOKUP($A125,'Q3 Raw Data'!$A$9:$CZ$158,O$3,FALSE))="","",(VLOOKUP($A125,'Q3 Raw Data'!$A$9:$CZ$158,O$3,FALSE))),"")</f>
        <v>On track to meet target</v>
      </c>
      <c r="P125" s="149" t="str">
        <f>IFERROR(IF((VLOOKUP($A125,'Q3 Raw Data'!$A$9:$CZ$158,P$3,FALSE))="","",(VLOOKUP($A125,'Q3 Raw Data'!$A$9:$CZ$158,P$3,FALSE))),"")</f>
        <v>On track to meet target</v>
      </c>
      <c r="Q125" s="149" t="str">
        <f>IFERROR(IF((VLOOKUP($A125,'Q3 Raw Data'!$A$9:$CZ$158,Q$3,FALSE))="","",(VLOOKUP($A125,'Q3 Raw Data'!$A$9:$CZ$158,Q$3,FALSE))),"")</f>
        <v>Not on track to meet target</v>
      </c>
      <c r="R125" s="149"/>
      <c r="S125" s="149"/>
      <c r="T125" s="149"/>
      <c r="U125" s="149"/>
      <c r="V125" s="149"/>
      <c r="W125" s="149"/>
      <c r="X125" s="149"/>
      <c r="Y125" s="149"/>
      <c r="Z125" s="149"/>
      <c r="AA125" s="149"/>
      <c r="AB125" s="149"/>
      <c r="AC125" s="149"/>
    </row>
    <row r="126" spans="1:29">
      <c r="A126" t="s">
        <v>910</v>
      </c>
      <c r="B126" t="s">
        <v>911</v>
      </c>
      <c r="C126" s="149" t="str">
        <f>IFERROR(IF((VLOOKUP($A126,'Q3 Raw Data'!$A$9:$CZ$158,C$3,FALSE))="","",(VLOOKUP($A126,'Q3 Raw Data'!$A$9:$CZ$158,C$3,FALSE))),"")</f>
        <v>Yes</v>
      </c>
      <c r="D126" s="149" t="str">
        <f>IFERROR(IF((VLOOKUP($A126,'Q3 Raw Data'!$A$9:$CZ$158,D$3,FALSE))="","",(VLOOKUP($A126,'Q3 Raw Data'!$A$9:$CZ$158,D$3,FALSE))),"")</f>
        <v>Yes</v>
      </c>
      <c r="E126" s="149" t="str">
        <f>IFERROR(IF((VLOOKUP($A126,'Q3 Raw Data'!$A$9:$CZ$158,E$3,FALSE))="","",(VLOOKUP($A126,'Q3 Raw Data'!$A$9:$CZ$158,E$3,FALSE))),"")</f>
        <v>Yes</v>
      </c>
      <c r="F126" s="149" t="str">
        <f>IFERROR(IF((VLOOKUP($A126,'Q3 Raw Data'!$A$9:$CZ$158,F$3,FALSE))="","",(VLOOKUP($A126,'Q3 Raw Data'!$A$9:$CZ$158,F$3,FALSE))),"")</f>
        <v>Yes</v>
      </c>
      <c r="G126" s="149" t="str">
        <f>IFERROR(IF((VLOOKUP($A126,'Q3 Raw Data'!$A$9:$CZ$158,G$3,FALSE))="","",(VLOOKUP($A126,'Q3 Raw Data'!$A$9:$CZ$158,G$3,FALSE))),"")</f>
        <v>Yes</v>
      </c>
      <c r="H126" s="150" t="str">
        <f>IFERROR(IF((VLOOKUP($A126,'Q3 Raw Data'!$A$9:$CZ$158,H$3,FALSE))="","",(VLOOKUP($A126,'Q3 Raw Data'!$A$9:$CZ$158,H$3,FALSE))),"")</f>
        <v/>
      </c>
      <c r="I126" s="149" t="str">
        <f>IFERROR(IF((VLOOKUP($A126,'Q3 Raw Data'!$A$9:$CZ$158,I$3,FALSE))="","",(VLOOKUP($A126,'Q3 Raw Data'!$A$9:$CZ$158,I$3,FALSE))),"")</f>
        <v/>
      </c>
      <c r="J126" s="149" t="str">
        <f>IFERROR(IF((VLOOKUP($A126,'Q3 Raw Data'!$A$9:$CZ$158,J$3,FALSE))="","",(VLOOKUP($A126,'Q3 Raw Data'!$A$9:$CZ$158,J$3,FALSE))),"")</f>
        <v/>
      </c>
      <c r="K126" s="149" t="str">
        <f>IFERROR(IF((VLOOKUP($A126,'Q3 Raw Data'!$A$9:$CZ$158,K$3,FALSE))="","",(VLOOKUP($A126,'Q3 Raw Data'!$A$9:$CZ$158,K$3,FALSE))),"")</f>
        <v/>
      </c>
      <c r="L126" s="149" t="str">
        <f>IFERROR(IF((VLOOKUP($A126,'Q3 Raw Data'!$A$9:$CZ$158,L$3,FALSE))="","",(VLOOKUP($A126,'Q3 Raw Data'!$A$9:$CZ$158,L$3,FALSE))),"")</f>
        <v/>
      </c>
      <c r="M126" s="149" t="str">
        <f>IFERROR(IF((VLOOKUP($A126,'Q3 Raw Data'!$A$9:$CZ$158,M$3,FALSE))="","",(VLOOKUP($A126,'Q3 Raw Data'!$A$9:$CZ$158,M$3,FALSE))),"")</f>
        <v/>
      </c>
      <c r="N126" s="149" t="str">
        <f>IFERROR(IF((VLOOKUP($A126,'Q3 Raw Data'!$A$9:$CZ$158,N$3,FALSE))="","",(VLOOKUP($A126,'Q3 Raw Data'!$A$9:$CZ$158,N$3,FALSE))),"")</f>
        <v>Not on track to meet target</v>
      </c>
      <c r="O126" s="149" t="str">
        <f>IFERROR(IF((VLOOKUP($A126,'Q3 Raw Data'!$A$9:$CZ$158,O$3,FALSE))="","",(VLOOKUP($A126,'Q3 Raw Data'!$A$9:$CZ$158,O$3,FALSE))),"")</f>
        <v>Not on track to meet target</v>
      </c>
      <c r="P126" s="149" t="str">
        <f>IFERROR(IF((VLOOKUP($A126,'Q3 Raw Data'!$A$9:$CZ$158,P$3,FALSE))="","",(VLOOKUP($A126,'Q3 Raw Data'!$A$9:$CZ$158,P$3,FALSE))),"")</f>
        <v>On track to meet target</v>
      </c>
      <c r="Q126" s="149" t="str">
        <f>IFERROR(IF((VLOOKUP($A126,'Q3 Raw Data'!$A$9:$CZ$158,Q$3,FALSE))="","",(VLOOKUP($A126,'Q3 Raw Data'!$A$9:$CZ$158,Q$3,FALSE))),"")</f>
        <v>On track to meet target</v>
      </c>
      <c r="R126" s="149"/>
      <c r="S126" s="149"/>
      <c r="T126" s="149"/>
      <c r="U126" s="149"/>
      <c r="V126" s="149"/>
      <c r="W126" s="149"/>
      <c r="X126" s="149"/>
      <c r="Y126" s="149"/>
      <c r="Z126" s="149"/>
      <c r="AA126" s="149"/>
      <c r="AB126" s="149"/>
      <c r="AC126" s="149"/>
    </row>
    <row r="127" spans="1:29">
      <c r="A127" t="s">
        <v>415</v>
      </c>
      <c r="B127" t="s">
        <v>416</v>
      </c>
      <c r="C127" s="149" t="str">
        <f>IFERROR(IF((VLOOKUP($A127,'Q3 Raw Data'!$A$9:$CZ$158,C$3,FALSE))="","",(VLOOKUP($A127,'Q3 Raw Data'!$A$9:$CZ$158,C$3,FALSE))),"")</f>
        <v>Yes</v>
      </c>
      <c r="D127" s="149" t="str">
        <f>IFERROR(IF((VLOOKUP($A127,'Q3 Raw Data'!$A$9:$CZ$158,D$3,FALSE))="","",(VLOOKUP($A127,'Q3 Raw Data'!$A$9:$CZ$158,D$3,FALSE))),"")</f>
        <v>Yes</v>
      </c>
      <c r="E127" s="149" t="str">
        <f>IFERROR(IF((VLOOKUP($A127,'Q3 Raw Data'!$A$9:$CZ$158,E$3,FALSE))="","",(VLOOKUP($A127,'Q3 Raw Data'!$A$9:$CZ$158,E$3,FALSE))),"")</f>
        <v>Yes</v>
      </c>
      <c r="F127" s="149" t="str">
        <f>IFERROR(IF((VLOOKUP($A127,'Q3 Raw Data'!$A$9:$CZ$158,F$3,FALSE))="","",(VLOOKUP($A127,'Q3 Raw Data'!$A$9:$CZ$158,F$3,FALSE))),"")</f>
        <v>Yes</v>
      </c>
      <c r="G127" s="149" t="str">
        <f>IFERROR(IF((VLOOKUP($A127,'Q3 Raw Data'!$A$9:$CZ$158,G$3,FALSE))="","",(VLOOKUP($A127,'Q3 Raw Data'!$A$9:$CZ$158,G$3,FALSE))),"")</f>
        <v>Yes</v>
      </c>
      <c r="H127" s="150" t="str">
        <f>IFERROR(IF((VLOOKUP($A127,'Q3 Raw Data'!$A$9:$CZ$158,H$3,FALSE))="","",(VLOOKUP($A127,'Q3 Raw Data'!$A$9:$CZ$158,H$3,FALSE))),"")</f>
        <v/>
      </c>
      <c r="I127" s="149" t="str">
        <f>IFERROR(IF((VLOOKUP($A127,'Q3 Raw Data'!$A$9:$CZ$158,I$3,FALSE))="","",(VLOOKUP($A127,'Q3 Raw Data'!$A$9:$CZ$158,I$3,FALSE))),"")</f>
        <v/>
      </c>
      <c r="J127" s="149" t="str">
        <f>IFERROR(IF((VLOOKUP($A127,'Q3 Raw Data'!$A$9:$CZ$158,J$3,FALSE))="","",(VLOOKUP($A127,'Q3 Raw Data'!$A$9:$CZ$158,J$3,FALSE))),"")</f>
        <v/>
      </c>
      <c r="K127" s="149" t="str">
        <f>IFERROR(IF((VLOOKUP($A127,'Q3 Raw Data'!$A$9:$CZ$158,K$3,FALSE))="","",(VLOOKUP($A127,'Q3 Raw Data'!$A$9:$CZ$158,K$3,FALSE))),"")</f>
        <v/>
      </c>
      <c r="L127" s="149" t="str">
        <f>IFERROR(IF((VLOOKUP($A127,'Q3 Raw Data'!$A$9:$CZ$158,L$3,FALSE))="","",(VLOOKUP($A127,'Q3 Raw Data'!$A$9:$CZ$158,L$3,FALSE))),"")</f>
        <v/>
      </c>
      <c r="M127" s="149" t="str">
        <f>IFERROR(IF((VLOOKUP($A127,'Q3 Raw Data'!$A$9:$CZ$158,M$3,FALSE))="","",(VLOOKUP($A127,'Q3 Raw Data'!$A$9:$CZ$158,M$3,FALSE))),"")</f>
        <v/>
      </c>
      <c r="N127" s="149" t="str">
        <f>IFERROR(IF((VLOOKUP($A127,'Q3 Raw Data'!$A$9:$CZ$158,N$3,FALSE))="","",(VLOOKUP($A127,'Q3 Raw Data'!$A$9:$CZ$158,N$3,FALSE))),"")</f>
        <v>Not on track to meet target</v>
      </c>
      <c r="O127" s="149" t="str">
        <f>IFERROR(IF((VLOOKUP($A127,'Q3 Raw Data'!$A$9:$CZ$158,O$3,FALSE))="","",(VLOOKUP($A127,'Q3 Raw Data'!$A$9:$CZ$158,O$3,FALSE))),"")</f>
        <v>Not on track to meet target</v>
      </c>
      <c r="P127" s="149" t="str">
        <f>IFERROR(IF((VLOOKUP($A127,'Q3 Raw Data'!$A$9:$CZ$158,P$3,FALSE))="","",(VLOOKUP($A127,'Q3 Raw Data'!$A$9:$CZ$158,P$3,FALSE))),"")</f>
        <v>Not on track to meet target</v>
      </c>
      <c r="Q127" s="149" t="str">
        <f>IFERROR(IF((VLOOKUP($A127,'Q3 Raw Data'!$A$9:$CZ$158,Q$3,FALSE))="","",(VLOOKUP($A127,'Q3 Raw Data'!$A$9:$CZ$158,Q$3,FALSE))),"")</f>
        <v>On track to meet target</v>
      </c>
      <c r="R127" s="149"/>
      <c r="S127" s="149"/>
      <c r="T127" s="149"/>
      <c r="U127" s="149"/>
      <c r="V127" s="149"/>
      <c r="W127" s="149"/>
      <c r="X127" s="149"/>
      <c r="Y127" s="149"/>
      <c r="Z127" s="149"/>
      <c r="AA127" s="149"/>
      <c r="AB127" s="149"/>
      <c r="AC127" s="149"/>
    </row>
    <row r="128" spans="1:29">
      <c r="A128" t="s">
        <v>419</v>
      </c>
      <c r="B128" t="s">
        <v>420</v>
      </c>
      <c r="C128" s="149" t="str">
        <f>IFERROR(IF((VLOOKUP($A128,'Q3 Raw Data'!$A$9:$CZ$158,C$3,FALSE))="","",(VLOOKUP($A128,'Q3 Raw Data'!$A$9:$CZ$158,C$3,FALSE))),"")</f>
        <v>Yes</v>
      </c>
      <c r="D128" s="149" t="str">
        <f>IFERROR(IF((VLOOKUP($A128,'Q3 Raw Data'!$A$9:$CZ$158,D$3,FALSE))="","",(VLOOKUP($A128,'Q3 Raw Data'!$A$9:$CZ$158,D$3,FALSE))),"")</f>
        <v>Yes</v>
      </c>
      <c r="E128" s="149" t="str">
        <f>IFERROR(IF((VLOOKUP($A128,'Q3 Raw Data'!$A$9:$CZ$158,E$3,FALSE))="","",(VLOOKUP($A128,'Q3 Raw Data'!$A$9:$CZ$158,E$3,FALSE))),"")</f>
        <v>Yes</v>
      </c>
      <c r="F128" s="149" t="str">
        <f>IFERROR(IF((VLOOKUP($A128,'Q3 Raw Data'!$A$9:$CZ$158,F$3,FALSE))="","",(VLOOKUP($A128,'Q3 Raw Data'!$A$9:$CZ$158,F$3,FALSE))),"")</f>
        <v>Yes</v>
      </c>
      <c r="G128" s="149" t="str">
        <f>IFERROR(IF((VLOOKUP($A128,'Q3 Raw Data'!$A$9:$CZ$158,G$3,FALSE))="","",(VLOOKUP($A128,'Q3 Raw Data'!$A$9:$CZ$158,G$3,FALSE))),"")</f>
        <v>Yes</v>
      </c>
      <c r="H128" s="150" t="str">
        <f>IFERROR(IF((VLOOKUP($A128,'Q3 Raw Data'!$A$9:$CZ$158,H$3,FALSE))="","",(VLOOKUP($A128,'Q3 Raw Data'!$A$9:$CZ$158,H$3,FALSE))),"")</f>
        <v/>
      </c>
      <c r="I128" s="149" t="str">
        <f>IFERROR(IF((VLOOKUP($A128,'Q3 Raw Data'!$A$9:$CZ$158,I$3,FALSE))="","",(VLOOKUP($A128,'Q3 Raw Data'!$A$9:$CZ$158,I$3,FALSE))),"")</f>
        <v/>
      </c>
      <c r="J128" s="149" t="str">
        <f>IFERROR(IF((VLOOKUP($A128,'Q3 Raw Data'!$A$9:$CZ$158,J$3,FALSE))="","",(VLOOKUP($A128,'Q3 Raw Data'!$A$9:$CZ$158,J$3,FALSE))),"")</f>
        <v/>
      </c>
      <c r="K128" s="149" t="str">
        <f>IFERROR(IF((VLOOKUP($A128,'Q3 Raw Data'!$A$9:$CZ$158,K$3,FALSE))="","",(VLOOKUP($A128,'Q3 Raw Data'!$A$9:$CZ$158,K$3,FALSE))),"")</f>
        <v/>
      </c>
      <c r="L128" s="149" t="str">
        <f>IFERROR(IF((VLOOKUP($A128,'Q3 Raw Data'!$A$9:$CZ$158,L$3,FALSE))="","",(VLOOKUP($A128,'Q3 Raw Data'!$A$9:$CZ$158,L$3,FALSE))),"")</f>
        <v/>
      </c>
      <c r="M128" s="149" t="str">
        <f>IFERROR(IF((VLOOKUP($A128,'Q3 Raw Data'!$A$9:$CZ$158,M$3,FALSE))="","",(VLOOKUP($A128,'Q3 Raw Data'!$A$9:$CZ$158,M$3,FALSE))),"")</f>
        <v/>
      </c>
      <c r="N128" s="149" t="str">
        <f>IFERROR(IF((VLOOKUP($A128,'Q3 Raw Data'!$A$9:$CZ$158,N$3,FALSE))="","",(VLOOKUP($A128,'Q3 Raw Data'!$A$9:$CZ$158,N$3,FALSE))),"")</f>
        <v>On track to meet target</v>
      </c>
      <c r="O128" s="149" t="str">
        <f>IFERROR(IF((VLOOKUP($A128,'Q3 Raw Data'!$A$9:$CZ$158,O$3,FALSE))="","",(VLOOKUP($A128,'Q3 Raw Data'!$A$9:$CZ$158,O$3,FALSE))),"")</f>
        <v>On track to meet target</v>
      </c>
      <c r="P128" s="149" t="str">
        <f>IFERROR(IF((VLOOKUP($A128,'Q3 Raw Data'!$A$9:$CZ$158,P$3,FALSE))="","",(VLOOKUP($A128,'Q3 Raw Data'!$A$9:$CZ$158,P$3,FALSE))),"")</f>
        <v>Not on track to meet target</v>
      </c>
      <c r="Q128" s="149" t="str">
        <f>IFERROR(IF((VLOOKUP($A128,'Q3 Raw Data'!$A$9:$CZ$158,Q$3,FALSE))="","",(VLOOKUP($A128,'Q3 Raw Data'!$A$9:$CZ$158,Q$3,FALSE))),"")</f>
        <v>On track to meet target</v>
      </c>
      <c r="R128" s="149"/>
      <c r="S128" s="149"/>
      <c r="T128" s="149"/>
      <c r="U128" s="149"/>
      <c r="V128" s="149"/>
      <c r="W128" s="149"/>
      <c r="X128" s="149"/>
      <c r="Y128" s="149"/>
      <c r="Z128" s="149"/>
      <c r="AA128" s="149"/>
      <c r="AB128" s="149"/>
      <c r="AC128" s="149"/>
    </row>
    <row r="129" spans="1:29">
      <c r="A129" t="s">
        <v>421</v>
      </c>
      <c r="B129" t="s">
        <v>422</v>
      </c>
      <c r="C129" s="149" t="str">
        <f>IFERROR(IF((VLOOKUP($A129,'Q3 Raw Data'!$A$9:$CZ$158,C$3,FALSE))="","",(VLOOKUP($A129,'Q3 Raw Data'!$A$9:$CZ$158,C$3,FALSE))),"")</f>
        <v>Yes</v>
      </c>
      <c r="D129" s="149" t="str">
        <f>IFERROR(IF((VLOOKUP($A129,'Q3 Raw Data'!$A$9:$CZ$158,D$3,FALSE))="","",(VLOOKUP($A129,'Q3 Raw Data'!$A$9:$CZ$158,D$3,FALSE))),"")</f>
        <v>Yes</v>
      </c>
      <c r="E129" s="149" t="str">
        <f>IFERROR(IF((VLOOKUP($A129,'Q3 Raw Data'!$A$9:$CZ$158,E$3,FALSE))="","",(VLOOKUP($A129,'Q3 Raw Data'!$A$9:$CZ$158,E$3,FALSE))),"")</f>
        <v>Yes</v>
      </c>
      <c r="F129" s="149" t="str">
        <f>IFERROR(IF((VLOOKUP($A129,'Q3 Raw Data'!$A$9:$CZ$158,F$3,FALSE))="","",(VLOOKUP($A129,'Q3 Raw Data'!$A$9:$CZ$158,F$3,FALSE))),"")</f>
        <v>Yes</v>
      </c>
      <c r="G129" s="149" t="str">
        <f>IFERROR(IF((VLOOKUP($A129,'Q3 Raw Data'!$A$9:$CZ$158,G$3,FALSE))="","",(VLOOKUP($A129,'Q3 Raw Data'!$A$9:$CZ$158,G$3,FALSE))),"")</f>
        <v>No</v>
      </c>
      <c r="H129" s="150">
        <f>IFERROR(IF((VLOOKUP($A129,'Q3 Raw Data'!$A$9:$CZ$158,H$3,FALSE))="","",(VLOOKUP($A129,'Q3 Raw Data'!$A$9:$CZ$158,H$3,FALSE))),"")</f>
        <v>43131</v>
      </c>
      <c r="I129" s="149" t="str">
        <f>IFERROR(IF((VLOOKUP($A129,'Q3 Raw Data'!$A$9:$CZ$158,I$3,FALSE))="","",(VLOOKUP($A129,'Q3 Raw Data'!$A$9:$CZ$158,I$3,FALSE))),"")</f>
        <v/>
      </c>
      <c r="J129" s="149" t="str">
        <f>IFERROR(IF((VLOOKUP($A129,'Q3 Raw Data'!$A$9:$CZ$158,J$3,FALSE))="","",(VLOOKUP($A129,'Q3 Raw Data'!$A$9:$CZ$158,J$3,FALSE))),"")</f>
        <v/>
      </c>
      <c r="K129" s="149" t="str">
        <f>IFERROR(IF((VLOOKUP($A129,'Q3 Raw Data'!$A$9:$CZ$158,K$3,FALSE))="","",(VLOOKUP($A129,'Q3 Raw Data'!$A$9:$CZ$158,K$3,FALSE))),"")</f>
        <v/>
      </c>
      <c r="L129" s="149" t="str">
        <f>IFERROR(IF((VLOOKUP($A129,'Q3 Raw Data'!$A$9:$CZ$158,L$3,FALSE))="","",(VLOOKUP($A129,'Q3 Raw Data'!$A$9:$CZ$158,L$3,FALSE))),"")</f>
        <v/>
      </c>
      <c r="M129" s="149" t="str">
        <f>IFERROR(IF((VLOOKUP($A129,'Q3 Raw Data'!$A$9:$CZ$158,M$3,FALSE))="","",(VLOOKUP($A129,'Q3 Raw Data'!$A$9:$CZ$158,M$3,FALSE))),"")</f>
        <v/>
      </c>
      <c r="N129" s="149" t="str">
        <f>IFERROR(IF((VLOOKUP($A129,'Q3 Raw Data'!$A$9:$CZ$158,N$3,FALSE))="","",(VLOOKUP($A129,'Q3 Raw Data'!$A$9:$CZ$158,N$3,FALSE))),"")</f>
        <v>On track to meet target</v>
      </c>
      <c r="O129" s="149" t="str">
        <f>IFERROR(IF((VLOOKUP($A129,'Q3 Raw Data'!$A$9:$CZ$158,O$3,FALSE))="","",(VLOOKUP($A129,'Q3 Raw Data'!$A$9:$CZ$158,O$3,FALSE))),"")</f>
        <v>On track to meet target</v>
      </c>
      <c r="P129" s="149" t="str">
        <f>IFERROR(IF((VLOOKUP($A129,'Q3 Raw Data'!$A$9:$CZ$158,P$3,FALSE))="","",(VLOOKUP($A129,'Q3 Raw Data'!$A$9:$CZ$158,P$3,FALSE))),"")</f>
        <v>Not on track to meet target</v>
      </c>
      <c r="Q129" s="149" t="str">
        <f>IFERROR(IF((VLOOKUP($A129,'Q3 Raw Data'!$A$9:$CZ$158,Q$3,FALSE))="","",(VLOOKUP($A129,'Q3 Raw Data'!$A$9:$CZ$158,Q$3,FALSE))),"")</f>
        <v>Not on track to meet target</v>
      </c>
      <c r="R129" s="149"/>
      <c r="S129" s="149"/>
      <c r="T129" s="149"/>
      <c r="U129" s="149"/>
      <c r="V129" s="149"/>
      <c r="W129" s="149"/>
      <c r="X129" s="149"/>
      <c r="Y129" s="149"/>
      <c r="Z129" s="149"/>
      <c r="AA129" s="149"/>
      <c r="AB129" s="149"/>
      <c r="AC129" s="149"/>
    </row>
    <row r="130" spans="1:29">
      <c r="A130" t="s">
        <v>423</v>
      </c>
      <c r="B130" t="s">
        <v>424</v>
      </c>
      <c r="C130" s="149" t="str">
        <f>IFERROR(IF((VLOOKUP($A130,'Q3 Raw Data'!$A$9:$CZ$158,C$3,FALSE))="","",(VLOOKUP($A130,'Q3 Raw Data'!$A$9:$CZ$158,C$3,FALSE))),"")</f>
        <v>Yes</v>
      </c>
      <c r="D130" s="149" t="str">
        <f>IFERROR(IF((VLOOKUP($A130,'Q3 Raw Data'!$A$9:$CZ$158,D$3,FALSE))="","",(VLOOKUP($A130,'Q3 Raw Data'!$A$9:$CZ$158,D$3,FALSE))),"")</f>
        <v>Yes</v>
      </c>
      <c r="E130" s="149" t="str">
        <f>IFERROR(IF((VLOOKUP($A130,'Q3 Raw Data'!$A$9:$CZ$158,E$3,FALSE))="","",(VLOOKUP($A130,'Q3 Raw Data'!$A$9:$CZ$158,E$3,FALSE))),"")</f>
        <v>Yes</v>
      </c>
      <c r="F130" s="149" t="str">
        <f>IFERROR(IF((VLOOKUP($A130,'Q3 Raw Data'!$A$9:$CZ$158,F$3,FALSE))="","",(VLOOKUP($A130,'Q3 Raw Data'!$A$9:$CZ$158,F$3,FALSE))),"")</f>
        <v>Yes</v>
      </c>
      <c r="G130" s="149" t="str">
        <f>IFERROR(IF((VLOOKUP($A130,'Q3 Raw Data'!$A$9:$CZ$158,G$3,FALSE))="","",(VLOOKUP($A130,'Q3 Raw Data'!$A$9:$CZ$158,G$3,FALSE))),"")</f>
        <v>Yes</v>
      </c>
      <c r="H130" s="150" t="str">
        <f>IFERROR(IF((VLOOKUP($A130,'Q3 Raw Data'!$A$9:$CZ$158,H$3,FALSE))="","",(VLOOKUP($A130,'Q3 Raw Data'!$A$9:$CZ$158,H$3,FALSE))),"")</f>
        <v/>
      </c>
      <c r="I130" s="149" t="str">
        <f>IFERROR(IF((VLOOKUP($A130,'Q3 Raw Data'!$A$9:$CZ$158,I$3,FALSE))="","",(VLOOKUP($A130,'Q3 Raw Data'!$A$9:$CZ$158,I$3,FALSE))),"")</f>
        <v/>
      </c>
      <c r="J130" s="149" t="str">
        <f>IFERROR(IF((VLOOKUP($A130,'Q3 Raw Data'!$A$9:$CZ$158,J$3,FALSE))="","",(VLOOKUP($A130,'Q3 Raw Data'!$A$9:$CZ$158,J$3,FALSE))),"")</f>
        <v/>
      </c>
      <c r="K130" s="149" t="str">
        <f>IFERROR(IF((VLOOKUP($A130,'Q3 Raw Data'!$A$9:$CZ$158,K$3,FALSE))="","",(VLOOKUP($A130,'Q3 Raw Data'!$A$9:$CZ$158,K$3,FALSE))),"")</f>
        <v/>
      </c>
      <c r="L130" s="149" t="str">
        <f>IFERROR(IF((VLOOKUP($A130,'Q3 Raw Data'!$A$9:$CZ$158,L$3,FALSE))="","",(VLOOKUP($A130,'Q3 Raw Data'!$A$9:$CZ$158,L$3,FALSE))),"")</f>
        <v/>
      </c>
      <c r="M130" s="149" t="str">
        <f>IFERROR(IF((VLOOKUP($A130,'Q3 Raw Data'!$A$9:$CZ$158,M$3,FALSE))="","",(VLOOKUP($A130,'Q3 Raw Data'!$A$9:$CZ$158,M$3,FALSE))),"")</f>
        <v/>
      </c>
      <c r="N130" s="149" t="str">
        <f>IFERROR(IF((VLOOKUP($A130,'Q3 Raw Data'!$A$9:$CZ$158,N$3,FALSE))="","",(VLOOKUP($A130,'Q3 Raw Data'!$A$9:$CZ$158,N$3,FALSE))),"")</f>
        <v>Not on track to meet target</v>
      </c>
      <c r="O130" s="149" t="str">
        <f>IFERROR(IF((VLOOKUP($A130,'Q3 Raw Data'!$A$9:$CZ$158,O$3,FALSE))="","",(VLOOKUP($A130,'Q3 Raw Data'!$A$9:$CZ$158,O$3,FALSE))),"")</f>
        <v>On track to meet target</v>
      </c>
      <c r="P130" s="149" t="str">
        <f>IFERROR(IF((VLOOKUP($A130,'Q3 Raw Data'!$A$9:$CZ$158,P$3,FALSE))="","",(VLOOKUP($A130,'Q3 Raw Data'!$A$9:$CZ$158,P$3,FALSE))),"")</f>
        <v>On track to meet target</v>
      </c>
      <c r="Q130" s="149" t="str">
        <f>IFERROR(IF((VLOOKUP($A130,'Q3 Raw Data'!$A$9:$CZ$158,Q$3,FALSE))="","",(VLOOKUP($A130,'Q3 Raw Data'!$A$9:$CZ$158,Q$3,FALSE))),"")</f>
        <v>Not on track to meet target</v>
      </c>
      <c r="R130" s="149"/>
      <c r="S130" s="149"/>
      <c r="T130" s="149"/>
      <c r="U130" s="149"/>
      <c r="V130" s="149"/>
      <c r="W130" s="149"/>
      <c r="X130" s="149"/>
      <c r="Y130" s="149"/>
      <c r="Z130" s="149"/>
      <c r="AA130" s="149"/>
      <c r="AB130" s="149"/>
      <c r="AC130" s="149"/>
    </row>
    <row r="131" spans="1:29">
      <c r="A131" t="s">
        <v>425</v>
      </c>
      <c r="B131" t="s">
        <v>426</v>
      </c>
      <c r="C131" s="149" t="str">
        <f>IFERROR(IF((VLOOKUP($A131,'Q3 Raw Data'!$A$9:$CZ$158,C$3,FALSE))="","",(VLOOKUP($A131,'Q3 Raw Data'!$A$9:$CZ$158,C$3,FALSE))),"")</f>
        <v>Yes</v>
      </c>
      <c r="D131" s="149" t="str">
        <f>IFERROR(IF((VLOOKUP($A131,'Q3 Raw Data'!$A$9:$CZ$158,D$3,FALSE))="","",(VLOOKUP($A131,'Q3 Raw Data'!$A$9:$CZ$158,D$3,FALSE))),"")</f>
        <v>Yes</v>
      </c>
      <c r="E131" s="149" t="str">
        <f>IFERROR(IF((VLOOKUP($A131,'Q3 Raw Data'!$A$9:$CZ$158,E$3,FALSE))="","",(VLOOKUP($A131,'Q3 Raw Data'!$A$9:$CZ$158,E$3,FALSE))),"")</f>
        <v>Yes</v>
      </c>
      <c r="F131" s="149" t="str">
        <f>IFERROR(IF((VLOOKUP($A131,'Q3 Raw Data'!$A$9:$CZ$158,F$3,FALSE))="","",(VLOOKUP($A131,'Q3 Raw Data'!$A$9:$CZ$158,F$3,FALSE))),"")</f>
        <v>Yes</v>
      </c>
      <c r="G131" s="149" t="str">
        <f>IFERROR(IF((VLOOKUP($A131,'Q3 Raw Data'!$A$9:$CZ$158,G$3,FALSE))="","",(VLOOKUP($A131,'Q3 Raw Data'!$A$9:$CZ$158,G$3,FALSE))),"")</f>
        <v>No</v>
      </c>
      <c r="H131" s="150">
        <f>IFERROR(IF((VLOOKUP($A131,'Q3 Raw Data'!$A$9:$CZ$158,H$3,FALSE))="","",(VLOOKUP($A131,'Q3 Raw Data'!$A$9:$CZ$158,H$3,FALSE))),"")</f>
        <v>43131</v>
      </c>
      <c r="I131" s="149" t="str">
        <f>IFERROR(IF((VLOOKUP($A131,'Q3 Raw Data'!$A$9:$CZ$158,I$3,FALSE))="","",(VLOOKUP($A131,'Q3 Raw Data'!$A$9:$CZ$158,I$3,FALSE))),"")</f>
        <v/>
      </c>
      <c r="J131" s="149" t="str">
        <f>IFERROR(IF((VLOOKUP($A131,'Q3 Raw Data'!$A$9:$CZ$158,J$3,FALSE))="","",(VLOOKUP($A131,'Q3 Raw Data'!$A$9:$CZ$158,J$3,FALSE))),"")</f>
        <v/>
      </c>
      <c r="K131" s="149" t="str">
        <f>IFERROR(IF((VLOOKUP($A131,'Q3 Raw Data'!$A$9:$CZ$158,K$3,FALSE))="","",(VLOOKUP($A131,'Q3 Raw Data'!$A$9:$CZ$158,K$3,FALSE))),"")</f>
        <v/>
      </c>
      <c r="L131" s="149" t="str">
        <f>IFERROR(IF((VLOOKUP($A131,'Q3 Raw Data'!$A$9:$CZ$158,L$3,FALSE))="","",(VLOOKUP($A131,'Q3 Raw Data'!$A$9:$CZ$158,L$3,FALSE))),"")</f>
        <v/>
      </c>
      <c r="M131" s="149" t="str">
        <f>IFERROR(IF((VLOOKUP($A131,'Q3 Raw Data'!$A$9:$CZ$158,M$3,FALSE))="","",(VLOOKUP($A131,'Q3 Raw Data'!$A$9:$CZ$158,M$3,FALSE))),"")</f>
        <v/>
      </c>
      <c r="N131" s="149" t="str">
        <f>IFERROR(IF((VLOOKUP($A131,'Q3 Raw Data'!$A$9:$CZ$158,N$3,FALSE))="","",(VLOOKUP($A131,'Q3 Raw Data'!$A$9:$CZ$158,N$3,FALSE))),"")</f>
        <v>Not on track to meet target</v>
      </c>
      <c r="O131" s="149" t="str">
        <f>IFERROR(IF((VLOOKUP($A131,'Q3 Raw Data'!$A$9:$CZ$158,O$3,FALSE))="","",(VLOOKUP($A131,'Q3 Raw Data'!$A$9:$CZ$158,O$3,FALSE))),"")</f>
        <v>Not on track to meet target</v>
      </c>
      <c r="P131" s="149" t="str">
        <f>IFERROR(IF((VLOOKUP($A131,'Q3 Raw Data'!$A$9:$CZ$158,P$3,FALSE))="","",(VLOOKUP($A131,'Q3 Raw Data'!$A$9:$CZ$158,P$3,FALSE))),"")</f>
        <v>On track to meet target</v>
      </c>
      <c r="Q131" s="149" t="str">
        <f>IFERROR(IF((VLOOKUP($A131,'Q3 Raw Data'!$A$9:$CZ$158,Q$3,FALSE))="","",(VLOOKUP($A131,'Q3 Raw Data'!$A$9:$CZ$158,Q$3,FALSE))),"")</f>
        <v>Not on track to meet target</v>
      </c>
      <c r="R131" s="149"/>
      <c r="S131" s="149"/>
      <c r="T131" s="149"/>
      <c r="U131" s="149"/>
      <c r="V131" s="149"/>
      <c r="W131" s="149"/>
      <c r="X131" s="149"/>
      <c r="Y131" s="149"/>
      <c r="Z131" s="149"/>
      <c r="AA131" s="149"/>
      <c r="AB131" s="149"/>
      <c r="AC131" s="149"/>
    </row>
    <row r="132" spans="1:29">
      <c r="A132" t="s">
        <v>427</v>
      </c>
      <c r="B132" t="s">
        <v>428</v>
      </c>
      <c r="C132" s="149" t="str">
        <f>IFERROR(IF((VLOOKUP($A132,'Q3 Raw Data'!$A$9:$CZ$158,C$3,FALSE))="","",(VLOOKUP($A132,'Q3 Raw Data'!$A$9:$CZ$158,C$3,FALSE))),"")</f>
        <v>Yes</v>
      </c>
      <c r="D132" s="149" t="str">
        <f>IFERROR(IF((VLOOKUP($A132,'Q3 Raw Data'!$A$9:$CZ$158,D$3,FALSE))="","",(VLOOKUP($A132,'Q3 Raw Data'!$A$9:$CZ$158,D$3,FALSE))),"")</f>
        <v>Yes</v>
      </c>
      <c r="E132" s="149" t="str">
        <f>IFERROR(IF((VLOOKUP($A132,'Q3 Raw Data'!$A$9:$CZ$158,E$3,FALSE))="","",(VLOOKUP($A132,'Q3 Raw Data'!$A$9:$CZ$158,E$3,FALSE))),"")</f>
        <v>Yes</v>
      </c>
      <c r="F132" s="149" t="str">
        <f>IFERROR(IF((VLOOKUP($A132,'Q3 Raw Data'!$A$9:$CZ$158,F$3,FALSE))="","",(VLOOKUP($A132,'Q3 Raw Data'!$A$9:$CZ$158,F$3,FALSE))),"")</f>
        <v>Yes</v>
      </c>
      <c r="G132" s="149" t="str">
        <f>IFERROR(IF((VLOOKUP($A132,'Q3 Raw Data'!$A$9:$CZ$158,G$3,FALSE))="","",(VLOOKUP($A132,'Q3 Raw Data'!$A$9:$CZ$158,G$3,FALSE))),"")</f>
        <v>Yes</v>
      </c>
      <c r="H132" s="150" t="str">
        <f>IFERROR(IF((VLOOKUP($A132,'Q3 Raw Data'!$A$9:$CZ$158,H$3,FALSE))="","",(VLOOKUP($A132,'Q3 Raw Data'!$A$9:$CZ$158,H$3,FALSE))),"")</f>
        <v/>
      </c>
      <c r="I132" s="149" t="str">
        <f>IFERROR(IF((VLOOKUP($A132,'Q3 Raw Data'!$A$9:$CZ$158,I$3,FALSE))="","",(VLOOKUP($A132,'Q3 Raw Data'!$A$9:$CZ$158,I$3,FALSE))),"")</f>
        <v/>
      </c>
      <c r="J132" s="149" t="str">
        <f>IFERROR(IF((VLOOKUP($A132,'Q3 Raw Data'!$A$9:$CZ$158,J$3,FALSE))="","",(VLOOKUP($A132,'Q3 Raw Data'!$A$9:$CZ$158,J$3,FALSE))),"")</f>
        <v/>
      </c>
      <c r="K132" s="149" t="str">
        <f>IFERROR(IF((VLOOKUP($A132,'Q3 Raw Data'!$A$9:$CZ$158,K$3,FALSE))="","",(VLOOKUP($A132,'Q3 Raw Data'!$A$9:$CZ$158,K$3,FALSE))),"")</f>
        <v/>
      </c>
      <c r="L132" s="149" t="str">
        <f>IFERROR(IF((VLOOKUP($A132,'Q3 Raw Data'!$A$9:$CZ$158,L$3,FALSE))="","",(VLOOKUP($A132,'Q3 Raw Data'!$A$9:$CZ$158,L$3,FALSE))),"")</f>
        <v/>
      </c>
      <c r="M132" s="149" t="str">
        <f>IFERROR(IF((VLOOKUP($A132,'Q3 Raw Data'!$A$9:$CZ$158,M$3,FALSE))="","",(VLOOKUP($A132,'Q3 Raw Data'!$A$9:$CZ$158,M$3,FALSE))),"")</f>
        <v/>
      </c>
      <c r="N132" s="149" t="str">
        <f>IFERROR(IF((VLOOKUP($A132,'Q3 Raw Data'!$A$9:$CZ$158,N$3,FALSE))="","",(VLOOKUP($A132,'Q3 Raw Data'!$A$9:$CZ$158,N$3,FALSE))),"")</f>
        <v>Not on track to meet target</v>
      </c>
      <c r="O132" s="149" t="str">
        <f>IFERROR(IF((VLOOKUP($A132,'Q3 Raw Data'!$A$9:$CZ$158,O$3,FALSE))="","",(VLOOKUP($A132,'Q3 Raw Data'!$A$9:$CZ$158,O$3,FALSE))),"")</f>
        <v>On track to meet target</v>
      </c>
      <c r="P132" s="149" t="str">
        <f>IFERROR(IF((VLOOKUP($A132,'Q3 Raw Data'!$A$9:$CZ$158,P$3,FALSE))="","",(VLOOKUP($A132,'Q3 Raw Data'!$A$9:$CZ$158,P$3,FALSE))),"")</f>
        <v>On track to meet target</v>
      </c>
      <c r="Q132" s="149" t="str">
        <f>IFERROR(IF((VLOOKUP($A132,'Q3 Raw Data'!$A$9:$CZ$158,Q$3,FALSE))="","",(VLOOKUP($A132,'Q3 Raw Data'!$A$9:$CZ$158,Q$3,FALSE))),"")</f>
        <v>On track to meet target</v>
      </c>
      <c r="R132" s="149"/>
      <c r="S132" s="149"/>
      <c r="T132" s="149"/>
      <c r="U132" s="149"/>
      <c r="V132" s="149"/>
      <c r="W132" s="149"/>
      <c r="X132" s="149"/>
      <c r="Y132" s="149"/>
      <c r="Z132" s="149"/>
      <c r="AA132" s="149"/>
      <c r="AB132" s="149"/>
      <c r="AC132" s="149"/>
    </row>
    <row r="133" spans="1:29">
      <c r="A133" t="s">
        <v>429</v>
      </c>
      <c r="B133" t="s">
        <v>430</v>
      </c>
      <c r="C133" s="149" t="str">
        <f>IFERROR(IF((VLOOKUP($A133,'Q3 Raw Data'!$A$9:$CZ$158,C$3,FALSE))="","",(VLOOKUP($A133,'Q3 Raw Data'!$A$9:$CZ$158,C$3,FALSE))),"")</f>
        <v>Yes</v>
      </c>
      <c r="D133" s="149" t="str">
        <f>IFERROR(IF((VLOOKUP($A133,'Q3 Raw Data'!$A$9:$CZ$158,D$3,FALSE))="","",(VLOOKUP($A133,'Q3 Raw Data'!$A$9:$CZ$158,D$3,FALSE))),"")</f>
        <v>Yes</v>
      </c>
      <c r="E133" s="149" t="str">
        <f>IFERROR(IF((VLOOKUP($A133,'Q3 Raw Data'!$A$9:$CZ$158,E$3,FALSE))="","",(VLOOKUP($A133,'Q3 Raw Data'!$A$9:$CZ$158,E$3,FALSE))),"")</f>
        <v>Yes</v>
      </c>
      <c r="F133" s="149" t="str">
        <f>IFERROR(IF((VLOOKUP($A133,'Q3 Raw Data'!$A$9:$CZ$158,F$3,FALSE))="","",(VLOOKUP($A133,'Q3 Raw Data'!$A$9:$CZ$158,F$3,FALSE))),"")</f>
        <v>Yes</v>
      </c>
      <c r="G133" s="149" t="str">
        <f>IFERROR(IF((VLOOKUP($A133,'Q3 Raw Data'!$A$9:$CZ$158,G$3,FALSE))="","",(VLOOKUP($A133,'Q3 Raw Data'!$A$9:$CZ$158,G$3,FALSE))),"")</f>
        <v>Yes</v>
      </c>
      <c r="H133" s="150" t="str">
        <f>IFERROR(IF((VLOOKUP($A133,'Q3 Raw Data'!$A$9:$CZ$158,H$3,FALSE))="","",(VLOOKUP($A133,'Q3 Raw Data'!$A$9:$CZ$158,H$3,FALSE))),"")</f>
        <v/>
      </c>
      <c r="I133" s="149" t="str">
        <f>IFERROR(IF((VLOOKUP($A133,'Q3 Raw Data'!$A$9:$CZ$158,I$3,FALSE))="","",(VLOOKUP($A133,'Q3 Raw Data'!$A$9:$CZ$158,I$3,FALSE))),"")</f>
        <v/>
      </c>
      <c r="J133" s="149" t="str">
        <f>IFERROR(IF((VLOOKUP($A133,'Q3 Raw Data'!$A$9:$CZ$158,J$3,FALSE))="","",(VLOOKUP($A133,'Q3 Raw Data'!$A$9:$CZ$158,J$3,FALSE))),"")</f>
        <v/>
      </c>
      <c r="K133" s="149" t="str">
        <f>IFERROR(IF((VLOOKUP($A133,'Q3 Raw Data'!$A$9:$CZ$158,K$3,FALSE))="","",(VLOOKUP($A133,'Q3 Raw Data'!$A$9:$CZ$158,K$3,FALSE))),"")</f>
        <v/>
      </c>
      <c r="L133" s="149" t="str">
        <f>IFERROR(IF((VLOOKUP($A133,'Q3 Raw Data'!$A$9:$CZ$158,L$3,FALSE))="","",(VLOOKUP($A133,'Q3 Raw Data'!$A$9:$CZ$158,L$3,FALSE))),"")</f>
        <v/>
      </c>
      <c r="M133" s="149" t="str">
        <f>IFERROR(IF((VLOOKUP($A133,'Q3 Raw Data'!$A$9:$CZ$158,M$3,FALSE))="","",(VLOOKUP($A133,'Q3 Raw Data'!$A$9:$CZ$158,M$3,FALSE))),"")</f>
        <v/>
      </c>
      <c r="N133" s="149" t="str">
        <f>IFERROR(IF((VLOOKUP($A133,'Q3 Raw Data'!$A$9:$CZ$158,N$3,FALSE))="","",(VLOOKUP($A133,'Q3 Raw Data'!$A$9:$CZ$158,N$3,FALSE))),"")</f>
        <v>Not on track to meet target</v>
      </c>
      <c r="O133" s="149" t="str">
        <f>IFERROR(IF((VLOOKUP($A133,'Q3 Raw Data'!$A$9:$CZ$158,O$3,FALSE))="","",(VLOOKUP($A133,'Q3 Raw Data'!$A$9:$CZ$158,O$3,FALSE))),"")</f>
        <v>On track to meet target</v>
      </c>
      <c r="P133" s="149" t="str">
        <f>IFERROR(IF((VLOOKUP($A133,'Q3 Raw Data'!$A$9:$CZ$158,P$3,FALSE))="","",(VLOOKUP($A133,'Q3 Raw Data'!$A$9:$CZ$158,P$3,FALSE))),"")</f>
        <v>Data not available to assess progress</v>
      </c>
      <c r="Q133" s="149" t="str">
        <f>IFERROR(IF((VLOOKUP($A133,'Q3 Raw Data'!$A$9:$CZ$158,Q$3,FALSE))="","",(VLOOKUP($A133,'Q3 Raw Data'!$A$9:$CZ$158,Q$3,FALSE))),"")</f>
        <v>On track to meet target</v>
      </c>
      <c r="R133" s="149"/>
      <c r="S133" s="149"/>
      <c r="T133" s="149"/>
      <c r="U133" s="149"/>
      <c r="V133" s="149"/>
      <c r="W133" s="149"/>
      <c r="X133" s="149"/>
      <c r="Y133" s="149"/>
      <c r="Z133" s="149"/>
      <c r="AA133" s="149"/>
      <c r="AB133" s="149"/>
      <c r="AC133" s="149"/>
    </row>
    <row r="134" spans="1:29">
      <c r="A134" t="s">
        <v>914</v>
      </c>
      <c r="B134" t="s">
        <v>915</v>
      </c>
      <c r="C134" s="149" t="str">
        <f>IFERROR(IF((VLOOKUP($A134,'Q3 Raw Data'!$A$9:$CZ$158,C$3,FALSE))="","",(VLOOKUP($A134,'Q3 Raw Data'!$A$9:$CZ$158,C$3,FALSE))),"")</f>
        <v>Yes</v>
      </c>
      <c r="D134" s="149" t="str">
        <f>IFERROR(IF((VLOOKUP($A134,'Q3 Raw Data'!$A$9:$CZ$158,D$3,FALSE))="","",(VLOOKUP($A134,'Q3 Raw Data'!$A$9:$CZ$158,D$3,FALSE))),"")</f>
        <v>Yes</v>
      </c>
      <c r="E134" s="149" t="str">
        <f>IFERROR(IF((VLOOKUP($A134,'Q3 Raw Data'!$A$9:$CZ$158,E$3,FALSE))="","",(VLOOKUP($A134,'Q3 Raw Data'!$A$9:$CZ$158,E$3,FALSE))),"")</f>
        <v>Yes</v>
      </c>
      <c r="F134" s="149" t="str">
        <f>IFERROR(IF((VLOOKUP($A134,'Q3 Raw Data'!$A$9:$CZ$158,F$3,FALSE))="","",(VLOOKUP($A134,'Q3 Raw Data'!$A$9:$CZ$158,F$3,FALSE))),"")</f>
        <v>Yes</v>
      </c>
      <c r="G134" s="149" t="str">
        <f>IFERROR(IF((VLOOKUP($A134,'Q3 Raw Data'!$A$9:$CZ$158,G$3,FALSE))="","",(VLOOKUP($A134,'Q3 Raw Data'!$A$9:$CZ$158,G$3,FALSE))),"")</f>
        <v>Yes</v>
      </c>
      <c r="H134" s="150" t="str">
        <f>IFERROR(IF((VLOOKUP($A134,'Q3 Raw Data'!$A$9:$CZ$158,H$3,FALSE))="","",(VLOOKUP($A134,'Q3 Raw Data'!$A$9:$CZ$158,H$3,FALSE))),"")</f>
        <v/>
      </c>
      <c r="I134" s="149" t="str">
        <f>IFERROR(IF((VLOOKUP($A134,'Q3 Raw Data'!$A$9:$CZ$158,I$3,FALSE))="","",(VLOOKUP($A134,'Q3 Raw Data'!$A$9:$CZ$158,I$3,FALSE))),"")</f>
        <v/>
      </c>
      <c r="J134" s="149" t="str">
        <f>IFERROR(IF((VLOOKUP($A134,'Q3 Raw Data'!$A$9:$CZ$158,J$3,FALSE))="","",(VLOOKUP($A134,'Q3 Raw Data'!$A$9:$CZ$158,J$3,FALSE))),"")</f>
        <v/>
      </c>
      <c r="K134" s="149" t="str">
        <f>IFERROR(IF((VLOOKUP($A134,'Q3 Raw Data'!$A$9:$CZ$158,K$3,FALSE))="","",(VLOOKUP($A134,'Q3 Raw Data'!$A$9:$CZ$158,K$3,FALSE))),"")</f>
        <v/>
      </c>
      <c r="L134" s="149" t="str">
        <f>IFERROR(IF((VLOOKUP($A134,'Q3 Raw Data'!$A$9:$CZ$158,L$3,FALSE))="","",(VLOOKUP($A134,'Q3 Raw Data'!$A$9:$CZ$158,L$3,FALSE))),"")</f>
        <v/>
      </c>
      <c r="M134" s="149" t="str">
        <f>IFERROR(IF((VLOOKUP($A134,'Q3 Raw Data'!$A$9:$CZ$158,M$3,FALSE))="","",(VLOOKUP($A134,'Q3 Raw Data'!$A$9:$CZ$158,M$3,FALSE))),"")</f>
        <v/>
      </c>
      <c r="N134" s="149" t="str">
        <f>IFERROR(IF((VLOOKUP($A134,'Q3 Raw Data'!$A$9:$CZ$158,N$3,FALSE))="","",(VLOOKUP($A134,'Q3 Raw Data'!$A$9:$CZ$158,N$3,FALSE))),"")</f>
        <v>Data not available to assess progress</v>
      </c>
      <c r="O134" s="149" t="str">
        <f>IFERROR(IF((VLOOKUP($A134,'Q3 Raw Data'!$A$9:$CZ$158,O$3,FALSE))="","",(VLOOKUP($A134,'Q3 Raw Data'!$A$9:$CZ$158,O$3,FALSE))),"")</f>
        <v>On track to meet target</v>
      </c>
      <c r="P134" s="149" t="str">
        <f>IFERROR(IF((VLOOKUP($A134,'Q3 Raw Data'!$A$9:$CZ$158,P$3,FALSE))="","",(VLOOKUP($A134,'Q3 Raw Data'!$A$9:$CZ$158,P$3,FALSE))),"")</f>
        <v>On track to meet target</v>
      </c>
      <c r="Q134" s="149" t="str">
        <f>IFERROR(IF((VLOOKUP($A134,'Q3 Raw Data'!$A$9:$CZ$158,Q$3,FALSE))="","",(VLOOKUP($A134,'Q3 Raw Data'!$A$9:$CZ$158,Q$3,FALSE))),"")</f>
        <v>Not on track to meet target</v>
      </c>
      <c r="R134" s="149"/>
      <c r="S134" s="149"/>
      <c r="T134" s="149"/>
      <c r="U134" s="149"/>
      <c r="V134" s="149"/>
      <c r="W134" s="149"/>
      <c r="X134" s="149"/>
      <c r="Y134" s="149"/>
      <c r="Z134" s="149"/>
      <c r="AA134" s="149"/>
      <c r="AB134" s="149"/>
      <c r="AC134" s="149"/>
    </row>
    <row r="135" spans="1:29">
      <c r="A135" t="s">
        <v>433</v>
      </c>
      <c r="B135" t="s">
        <v>434</v>
      </c>
      <c r="C135" s="149" t="str">
        <f>IFERROR(IF((VLOOKUP($A135,'Q3 Raw Data'!$A$9:$CZ$158,C$3,FALSE))="","",(VLOOKUP($A135,'Q3 Raw Data'!$A$9:$CZ$158,C$3,FALSE))),"")</f>
        <v>Yes</v>
      </c>
      <c r="D135" s="149" t="str">
        <f>IFERROR(IF((VLOOKUP($A135,'Q3 Raw Data'!$A$9:$CZ$158,D$3,FALSE))="","",(VLOOKUP($A135,'Q3 Raw Data'!$A$9:$CZ$158,D$3,FALSE))),"")</f>
        <v>Yes</v>
      </c>
      <c r="E135" s="149" t="str">
        <f>IFERROR(IF((VLOOKUP($A135,'Q3 Raw Data'!$A$9:$CZ$158,E$3,FALSE))="","",(VLOOKUP($A135,'Q3 Raw Data'!$A$9:$CZ$158,E$3,FALSE))),"")</f>
        <v>Yes</v>
      </c>
      <c r="F135" s="149" t="str">
        <f>IFERROR(IF((VLOOKUP($A135,'Q3 Raw Data'!$A$9:$CZ$158,F$3,FALSE))="","",(VLOOKUP($A135,'Q3 Raw Data'!$A$9:$CZ$158,F$3,FALSE))),"")</f>
        <v>Yes</v>
      </c>
      <c r="G135" s="149" t="str">
        <f>IFERROR(IF((VLOOKUP($A135,'Q3 Raw Data'!$A$9:$CZ$158,G$3,FALSE))="","",(VLOOKUP($A135,'Q3 Raw Data'!$A$9:$CZ$158,G$3,FALSE))),"")</f>
        <v>Yes</v>
      </c>
      <c r="H135" s="150" t="str">
        <f>IFERROR(IF((VLOOKUP($A135,'Q3 Raw Data'!$A$9:$CZ$158,H$3,FALSE))="","",(VLOOKUP($A135,'Q3 Raw Data'!$A$9:$CZ$158,H$3,FALSE))),"")</f>
        <v/>
      </c>
      <c r="I135" s="149" t="str">
        <f>IFERROR(IF((VLOOKUP($A135,'Q3 Raw Data'!$A$9:$CZ$158,I$3,FALSE))="","",(VLOOKUP($A135,'Q3 Raw Data'!$A$9:$CZ$158,I$3,FALSE))),"")</f>
        <v/>
      </c>
      <c r="J135" s="149" t="str">
        <f>IFERROR(IF((VLOOKUP($A135,'Q3 Raw Data'!$A$9:$CZ$158,J$3,FALSE))="","",(VLOOKUP($A135,'Q3 Raw Data'!$A$9:$CZ$158,J$3,FALSE))),"")</f>
        <v/>
      </c>
      <c r="K135" s="149" t="str">
        <f>IFERROR(IF((VLOOKUP($A135,'Q3 Raw Data'!$A$9:$CZ$158,K$3,FALSE))="","",(VLOOKUP($A135,'Q3 Raw Data'!$A$9:$CZ$158,K$3,FALSE))),"")</f>
        <v/>
      </c>
      <c r="L135" s="149" t="str">
        <f>IFERROR(IF((VLOOKUP($A135,'Q3 Raw Data'!$A$9:$CZ$158,L$3,FALSE))="","",(VLOOKUP($A135,'Q3 Raw Data'!$A$9:$CZ$158,L$3,FALSE))),"")</f>
        <v/>
      </c>
      <c r="M135" s="149" t="str">
        <f>IFERROR(IF((VLOOKUP($A135,'Q3 Raw Data'!$A$9:$CZ$158,M$3,FALSE))="","",(VLOOKUP($A135,'Q3 Raw Data'!$A$9:$CZ$158,M$3,FALSE))),"")</f>
        <v/>
      </c>
      <c r="N135" s="149" t="str">
        <f>IFERROR(IF((VLOOKUP($A135,'Q3 Raw Data'!$A$9:$CZ$158,N$3,FALSE))="","",(VLOOKUP($A135,'Q3 Raw Data'!$A$9:$CZ$158,N$3,FALSE))),"")</f>
        <v>Not on track to meet target</v>
      </c>
      <c r="O135" s="149" t="str">
        <f>IFERROR(IF((VLOOKUP($A135,'Q3 Raw Data'!$A$9:$CZ$158,O$3,FALSE))="","",(VLOOKUP($A135,'Q3 Raw Data'!$A$9:$CZ$158,O$3,FALSE))),"")</f>
        <v>Not on track to meet target</v>
      </c>
      <c r="P135" s="149" t="str">
        <f>IFERROR(IF((VLOOKUP($A135,'Q3 Raw Data'!$A$9:$CZ$158,P$3,FALSE))="","",(VLOOKUP($A135,'Q3 Raw Data'!$A$9:$CZ$158,P$3,FALSE))),"")</f>
        <v>On track to meet target</v>
      </c>
      <c r="Q135" s="149" t="str">
        <f>IFERROR(IF((VLOOKUP($A135,'Q3 Raw Data'!$A$9:$CZ$158,Q$3,FALSE))="","",(VLOOKUP($A135,'Q3 Raw Data'!$A$9:$CZ$158,Q$3,FALSE))),"")</f>
        <v>On track to meet target</v>
      </c>
      <c r="R135" s="149"/>
      <c r="S135" s="149"/>
      <c r="T135" s="149"/>
      <c r="U135" s="149"/>
      <c r="V135" s="149"/>
      <c r="W135" s="149"/>
      <c r="X135" s="149"/>
      <c r="Y135" s="149"/>
      <c r="Z135" s="149"/>
      <c r="AA135" s="149"/>
      <c r="AB135" s="149"/>
      <c r="AC135" s="149"/>
    </row>
    <row r="136" spans="1:29">
      <c r="A136" t="s">
        <v>435</v>
      </c>
      <c r="B136" t="s">
        <v>436</v>
      </c>
      <c r="C136" s="149" t="str">
        <f>IFERROR(IF((VLOOKUP($A136,'Q3 Raw Data'!$A$9:$CZ$158,C$3,FALSE))="","",(VLOOKUP($A136,'Q3 Raw Data'!$A$9:$CZ$158,C$3,FALSE))),"")</f>
        <v>Yes</v>
      </c>
      <c r="D136" s="149" t="str">
        <f>IFERROR(IF((VLOOKUP($A136,'Q3 Raw Data'!$A$9:$CZ$158,D$3,FALSE))="","",(VLOOKUP($A136,'Q3 Raw Data'!$A$9:$CZ$158,D$3,FALSE))),"")</f>
        <v>Yes</v>
      </c>
      <c r="E136" s="149" t="str">
        <f>IFERROR(IF((VLOOKUP($A136,'Q3 Raw Data'!$A$9:$CZ$158,E$3,FALSE))="","",(VLOOKUP($A136,'Q3 Raw Data'!$A$9:$CZ$158,E$3,FALSE))),"")</f>
        <v>Yes</v>
      </c>
      <c r="F136" s="149" t="str">
        <f>IFERROR(IF((VLOOKUP($A136,'Q3 Raw Data'!$A$9:$CZ$158,F$3,FALSE))="","",(VLOOKUP($A136,'Q3 Raw Data'!$A$9:$CZ$158,F$3,FALSE))),"")</f>
        <v>Yes</v>
      </c>
      <c r="G136" s="149" t="str">
        <f>IFERROR(IF((VLOOKUP($A136,'Q3 Raw Data'!$A$9:$CZ$158,G$3,FALSE))="","",(VLOOKUP($A136,'Q3 Raw Data'!$A$9:$CZ$158,G$3,FALSE))),"")</f>
        <v>Yes</v>
      </c>
      <c r="H136" s="150" t="str">
        <f>IFERROR(IF((VLOOKUP($A136,'Q3 Raw Data'!$A$9:$CZ$158,H$3,FALSE))="","",(VLOOKUP($A136,'Q3 Raw Data'!$A$9:$CZ$158,H$3,FALSE))),"")</f>
        <v/>
      </c>
      <c r="I136" s="149" t="str">
        <f>IFERROR(IF((VLOOKUP($A136,'Q3 Raw Data'!$A$9:$CZ$158,I$3,FALSE))="","",(VLOOKUP($A136,'Q3 Raw Data'!$A$9:$CZ$158,I$3,FALSE))),"")</f>
        <v/>
      </c>
      <c r="J136" s="149" t="str">
        <f>IFERROR(IF((VLOOKUP($A136,'Q3 Raw Data'!$A$9:$CZ$158,J$3,FALSE))="","",(VLOOKUP($A136,'Q3 Raw Data'!$A$9:$CZ$158,J$3,FALSE))),"")</f>
        <v/>
      </c>
      <c r="K136" s="149" t="str">
        <f>IFERROR(IF((VLOOKUP($A136,'Q3 Raw Data'!$A$9:$CZ$158,K$3,FALSE))="","",(VLOOKUP($A136,'Q3 Raw Data'!$A$9:$CZ$158,K$3,FALSE))),"")</f>
        <v/>
      </c>
      <c r="L136" s="149" t="str">
        <f>IFERROR(IF((VLOOKUP($A136,'Q3 Raw Data'!$A$9:$CZ$158,L$3,FALSE))="","",(VLOOKUP($A136,'Q3 Raw Data'!$A$9:$CZ$158,L$3,FALSE))),"")</f>
        <v/>
      </c>
      <c r="M136" s="149" t="str">
        <f>IFERROR(IF((VLOOKUP($A136,'Q3 Raw Data'!$A$9:$CZ$158,M$3,FALSE))="","",(VLOOKUP($A136,'Q3 Raw Data'!$A$9:$CZ$158,M$3,FALSE))),"")</f>
        <v/>
      </c>
      <c r="N136" s="149" t="str">
        <f>IFERROR(IF((VLOOKUP($A136,'Q3 Raw Data'!$A$9:$CZ$158,N$3,FALSE))="","",(VLOOKUP($A136,'Q3 Raw Data'!$A$9:$CZ$158,N$3,FALSE))),"")</f>
        <v>Not on track to meet target</v>
      </c>
      <c r="O136" s="149" t="str">
        <f>IFERROR(IF((VLOOKUP($A136,'Q3 Raw Data'!$A$9:$CZ$158,O$3,FALSE))="","",(VLOOKUP($A136,'Q3 Raw Data'!$A$9:$CZ$158,O$3,FALSE))),"")</f>
        <v>On track to meet target</v>
      </c>
      <c r="P136" s="149" t="str">
        <f>IFERROR(IF((VLOOKUP($A136,'Q3 Raw Data'!$A$9:$CZ$158,P$3,FALSE))="","",(VLOOKUP($A136,'Q3 Raw Data'!$A$9:$CZ$158,P$3,FALSE))),"")</f>
        <v>Not on track to meet target</v>
      </c>
      <c r="Q136" s="149" t="str">
        <f>IFERROR(IF((VLOOKUP($A136,'Q3 Raw Data'!$A$9:$CZ$158,Q$3,FALSE))="","",(VLOOKUP($A136,'Q3 Raw Data'!$A$9:$CZ$158,Q$3,FALSE))),"")</f>
        <v>On track to meet target</v>
      </c>
      <c r="R136" s="149"/>
      <c r="S136" s="149"/>
      <c r="T136" s="149"/>
      <c r="U136" s="149"/>
      <c r="V136" s="149"/>
      <c r="W136" s="149"/>
      <c r="X136" s="149"/>
      <c r="Y136" s="149"/>
      <c r="Z136" s="149"/>
      <c r="AA136" s="149"/>
      <c r="AB136" s="149"/>
      <c r="AC136" s="149"/>
    </row>
    <row r="137" spans="1:29">
      <c r="A137" t="s">
        <v>439</v>
      </c>
      <c r="B137" t="s">
        <v>440</v>
      </c>
      <c r="C137" s="149" t="str">
        <f>IFERROR(IF((VLOOKUP($A137,'Q3 Raw Data'!$A$9:$CZ$158,C$3,FALSE))="","",(VLOOKUP($A137,'Q3 Raw Data'!$A$9:$CZ$158,C$3,FALSE))),"")</f>
        <v>Yes</v>
      </c>
      <c r="D137" s="149" t="str">
        <f>IFERROR(IF((VLOOKUP($A137,'Q3 Raw Data'!$A$9:$CZ$158,D$3,FALSE))="","",(VLOOKUP($A137,'Q3 Raw Data'!$A$9:$CZ$158,D$3,FALSE))),"")</f>
        <v>Yes</v>
      </c>
      <c r="E137" s="149" t="str">
        <f>IFERROR(IF((VLOOKUP($A137,'Q3 Raw Data'!$A$9:$CZ$158,E$3,FALSE))="","",(VLOOKUP($A137,'Q3 Raw Data'!$A$9:$CZ$158,E$3,FALSE))),"")</f>
        <v>Yes</v>
      </c>
      <c r="F137" s="149" t="str">
        <f>IFERROR(IF((VLOOKUP($A137,'Q3 Raw Data'!$A$9:$CZ$158,F$3,FALSE))="","",(VLOOKUP($A137,'Q3 Raw Data'!$A$9:$CZ$158,F$3,FALSE))),"")</f>
        <v>Yes</v>
      </c>
      <c r="G137" s="149" t="str">
        <f>IFERROR(IF((VLOOKUP($A137,'Q3 Raw Data'!$A$9:$CZ$158,G$3,FALSE))="","",(VLOOKUP($A137,'Q3 Raw Data'!$A$9:$CZ$158,G$3,FALSE))),"")</f>
        <v>Yes</v>
      </c>
      <c r="H137" s="150" t="str">
        <f>IFERROR(IF((VLOOKUP($A137,'Q3 Raw Data'!$A$9:$CZ$158,H$3,FALSE))="","",(VLOOKUP($A137,'Q3 Raw Data'!$A$9:$CZ$158,H$3,FALSE))),"")</f>
        <v/>
      </c>
      <c r="I137" s="149" t="str">
        <f>IFERROR(IF((VLOOKUP($A137,'Q3 Raw Data'!$A$9:$CZ$158,I$3,FALSE))="","",(VLOOKUP($A137,'Q3 Raw Data'!$A$9:$CZ$158,I$3,FALSE))),"")</f>
        <v/>
      </c>
      <c r="J137" s="149" t="str">
        <f>IFERROR(IF((VLOOKUP($A137,'Q3 Raw Data'!$A$9:$CZ$158,J$3,FALSE))="","",(VLOOKUP($A137,'Q3 Raw Data'!$A$9:$CZ$158,J$3,FALSE))),"")</f>
        <v/>
      </c>
      <c r="K137" s="149" t="str">
        <f>IFERROR(IF((VLOOKUP($A137,'Q3 Raw Data'!$A$9:$CZ$158,K$3,FALSE))="","",(VLOOKUP($A137,'Q3 Raw Data'!$A$9:$CZ$158,K$3,FALSE))),"")</f>
        <v/>
      </c>
      <c r="L137" s="149" t="str">
        <f>IFERROR(IF((VLOOKUP($A137,'Q3 Raw Data'!$A$9:$CZ$158,L$3,FALSE))="","",(VLOOKUP($A137,'Q3 Raw Data'!$A$9:$CZ$158,L$3,FALSE))),"")</f>
        <v/>
      </c>
      <c r="M137" s="149" t="str">
        <f>IFERROR(IF((VLOOKUP($A137,'Q3 Raw Data'!$A$9:$CZ$158,M$3,FALSE))="","",(VLOOKUP($A137,'Q3 Raw Data'!$A$9:$CZ$158,M$3,FALSE))),"")</f>
        <v/>
      </c>
      <c r="N137" s="149" t="str">
        <f>IFERROR(IF((VLOOKUP($A137,'Q3 Raw Data'!$A$9:$CZ$158,N$3,FALSE))="","",(VLOOKUP($A137,'Q3 Raw Data'!$A$9:$CZ$158,N$3,FALSE))),"")</f>
        <v>On track to meet target</v>
      </c>
      <c r="O137" s="149" t="str">
        <f>IFERROR(IF((VLOOKUP($A137,'Q3 Raw Data'!$A$9:$CZ$158,O$3,FALSE))="","",(VLOOKUP($A137,'Q3 Raw Data'!$A$9:$CZ$158,O$3,FALSE))),"")</f>
        <v>On track to meet target</v>
      </c>
      <c r="P137" s="149" t="str">
        <f>IFERROR(IF((VLOOKUP($A137,'Q3 Raw Data'!$A$9:$CZ$158,P$3,FALSE))="","",(VLOOKUP($A137,'Q3 Raw Data'!$A$9:$CZ$158,P$3,FALSE))),"")</f>
        <v>Data not available to assess progress</v>
      </c>
      <c r="Q137" s="149" t="str">
        <f>IFERROR(IF((VLOOKUP($A137,'Q3 Raw Data'!$A$9:$CZ$158,Q$3,FALSE))="","",(VLOOKUP($A137,'Q3 Raw Data'!$A$9:$CZ$158,Q$3,FALSE))),"")</f>
        <v>On track to meet target</v>
      </c>
      <c r="R137" s="149"/>
      <c r="S137" s="149"/>
      <c r="T137" s="149"/>
      <c r="U137" s="149"/>
      <c r="V137" s="149"/>
      <c r="W137" s="149"/>
      <c r="X137" s="149"/>
      <c r="Y137" s="149"/>
      <c r="Z137" s="149"/>
      <c r="AA137" s="149"/>
      <c r="AB137" s="149"/>
      <c r="AC137" s="149"/>
    </row>
    <row r="138" spans="1:29">
      <c r="A138" t="s">
        <v>441</v>
      </c>
      <c r="B138" t="s">
        <v>442</v>
      </c>
      <c r="C138" s="149" t="str">
        <f>IFERROR(IF((VLOOKUP($A138,'Q3 Raw Data'!$A$9:$CZ$158,C$3,FALSE))="","",(VLOOKUP($A138,'Q3 Raw Data'!$A$9:$CZ$158,C$3,FALSE))),"")</f>
        <v>Yes</v>
      </c>
      <c r="D138" s="149" t="str">
        <f>IFERROR(IF((VLOOKUP($A138,'Q3 Raw Data'!$A$9:$CZ$158,D$3,FALSE))="","",(VLOOKUP($A138,'Q3 Raw Data'!$A$9:$CZ$158,D$3,FALSE))),"")</f>
        <v>Yes</v>
      </c>
      <c r="E138" s="149" t="str">
        <f>IFERROR(IF((VLOOKUP($A138,'Q3 Raw Data'!$A$9:$CZ$158,E$3,FALSE))="","",(VLOOKUP($A138,'Q3 Raw Data'!$A$9:$CZ$158,E$3,FALSE))),"")</f>
        <v>Yes</v>
      </c>
      <c r="F138" s="149" t="str">
        <f>IFERROR(IF((VLOOKUP($A138,'Q3 Raw Data'!$A$9:$CZ$158,F$3,FALSE))="","",(VLOOKUP($A138,'Q3 Raw Data'!$A$9:$CZ$158,F$3,FALSE))),"")</f>
        <v>Yes</v>
      </c>
      <c r="G138" s="149" t="str">
        <f>IFERROR(IF((VLOOKUP($A138,'Q3 Raw Data'!$A$9:$CZ$158,G$3,FALSE))="","",(VLOOKUP($A138,'Q3 Raw Data'!$A$9:$CZ$158,G$3,FALSE))),"")</f>
        <v>No</v>
      </c>
      <c r="H138" s="150">
        <f>IFERROR(IF((VLOOKUP($A138,'Q3 Raw Data'!$A$9:$CZ$158,H$3,FALSE))="","",(VLOOKUP($A138,'Q3 Raw Data'!$A$9:$CZ$158,H$3,FALSE))),"")</f>
        <v>43131</v>
      </c>
      <c r="I138" s="149" t="str">
        <f>IFERROR(IF((VLOOKUP($A138,'Q3 Raw Data'!$A$9:$CZ$158,I$3,FALSE))="","",(VLOOKUP($A138,'Q3 Raw Data'!$A$9:$CZ$158,I$3,FALSE))),"")</f>
        <v/>
      </c>
      <c r="J138" s="149" t="str">
        <f>IFERROR(IF((VLOOKUP($A138,'Q3 Raw Data'!$A$9:$CZ$158,J$3,FALSE))="","",(VLOOKUP($A138,'Q3 Raw Data'!$A$9:$CZ$158,J$3,FALSE))),"")</f>
        <v/>
      </c>
      <c r="K138" s="149" t="str">
        <f>IFERROR(IF((VLOOKUP($A138,'Q3 Raw Data'!$A$9:$CZ$158,K$3,FALSE))="","",(VLOOKUP($A138,'Q3 Raw Data'!$A$9:$CZ$158,K$3,FALSE))),"")</f>
        <v/>
      </c>
      <c r="L138" s="149" t="str">
        <f>IFERROR(IF((VLOOKUP($A138,'Q3 Raw Data'!$A$9:$CZ$158,L$3,FALSE))="","",(VLOOKUP($A138,'Q3 Raw Data'!$A$9:$CZ$158,L$3,FALSE))),"")</f>
        <v/>
      </c>
      <c r="M138" s="149" t="str">
        <f>IFERROR(IF((VLOOKUP($A138,'Q3 Raw Data'!$A$9:$CZ$158,M$3,FALSE))="","",(VLOOKUP($A138,'Q3 Raw Data'!$A$9:$CZ$158,M$3,FALSE))),"")</f>
        <v/>
      </c>
      <c r="N138" s="149" t="str">
        <f>IFERROR(IF((VLOOKUP($A138,'Q3 Raw Data'!$A$9:$CZ$158,N$3,FALSE))="","",(VLOOKUP($A138,'Q3 Raw Data'!$A$9:$CZ$158,N$3,FALSE))),"")</f>
        <v>Not on track to meet target</v>
      </c>
      <c r="O138" s="149" t="str">
        <f>IFERROR(IF((VLOOKUP($A138,'Q3 Raw Data'!$A$9:$CZ$158,O$3,FALSE))="","",(VLOOKUP($A138,'Q3 Raw Data'!$A$9:$CZ$158,O$3,FALSE))),"")</f>
        <v>On track to meet target</v>
      </c>
      <c r="P138" s="149" t="str">
        <f>IFERROR(IF((VLOOKUP($A138,'Q3 Raw Data'!$A$9:$CZ$158,P$3,FALSE))="","",(VLOOKUP($A138,'Q3 Raw Data'!$A$9:$CZ$158,P$3,FALSE))),"")</f>
        <v>On track to meet target</v>
      </c>
      <c r="Q138" s="149" t="str">
        <f>IFERROR(IF((VLOOKUP($A138,'Q3 Raw Data'!$A$9:$CZ$158,Q$3,FALSE))="","",(VLOOKUP($A138,'Q3 Raw Data'!$A$9:$CZ$158,Q$3,FALSE))),"")</f>
        <v>Not on track to meet target</v>
      </c>
      <c r="R138" s="149"/>
      <c r="S138" s="149"/>
      <c r="T138" s="149"/>
      <c r="U138" s="149"/>
      <c r="V138" s="149"/>
      <c r="W138" s="149"/>
      <c r="X138" s="149"/>
      <c r="Y138" s="149"/>
      <c r="Z138" s="149"/>
      <c r="AA138" s="149"/>
      <c r="AB138" s="149"/>
      <c r="AC138" s="149"/>
    </row>
    <row r="139" spans="1:29">
      <c r="A139" t="s">
        <v>916</v>
      </c>
      <c r="B139" t="s">
        <v>917</v>
      </c>
      <c r="C139" s="149" t="str">
        <f>IFERROR(IF((VLOOKUP($A139,'Q3 Raw Data'!$A$9:$CZ$158,C$3,FALSE))="","",(VLOOKUP($A139,'Q3 Raw Data'!$A$9:$CZ$158,C$3,FALSE))),"")</f>
        <v>Yes</v>
      </c>
      <c r="D139" s="149" t="str">
        <f>IFERROR(IF((VLOOKUP($A139,'Q3 Raw Data'!$A$9:$CZ$158,D$3,FALSE))="","",(VLOOKUP($A139,'Q3 Raw Data'!$A$9:$CZ$158,D$3,FALSE))),"")</f>
        <v>Yes</v>
      </c>
      <c r="E139" s="149" t="str">
        <f>IFERROR(IF((VLOOKUP($A139,'Q3 Raw Data'!$A$9:$CZ$158,E$3,FALSE))="","",(VLOOKUP($A139,'Q3 Raw Data'!$A$9:$CZ$158,E$3,FALSE))),"")</f>
        <v>Yes</v>
      </c>
      <c r="F139" s="149" t="str">
        <f>IFERROR(IF((VLOOKUP($A139,'Q3 Raw Data'!$A$9:$CZ$158,F$3,FALSE))="","",(VLOOKUP($A139,'Q3 Raw Data'!$A$9:$CZ$158,F$3,FALSE))),"")</f>
        <v>Yes</v>
      </c>
      <c r="G139" s="149" t="str">
        <f>IFERROR(IF((VLOOKUP($A139,'Q3 Raw Data'!$A$9:$CZ$158,G$3,FALSE))="","",(VLOOKUP($A139,'Q3 Raw Data'!$A$9:$CZ$158,G$3,FALSE))),"")</f>
        <v>No</v>
      </c>
      <c r="H139" s="150">
        <f>IFERROR(IF((VLOOKUP($A139,'Q3 Raw Data'!$A$9:$CZ$158,H$3,FALSE))="","",(VLOOKUP($A139,'Q3 Raw Data'!$A$9:$CZ$158,H$3,FALSE))),"")</f>
        <v>43190</v>
      </c>
      <c r="I139" s="149" t="str">
        <f>IFERROR(IF((VLOOKUP($A139,'Q3 Raw Data'!$A$9:$CZ$158,I$3,FALSE))="","",(VLOOKUP($A139,'Q3 Raw Data'!$A$9:$CZ$158,I$3,FALSE))),"")</f>
        <v/>
      </c>
      <c r="J139" s="149" t="str">
        <f>IFERROR(IF((VLOOKUP($A139,'Q3 Raw Data'!$A$9:$CZ$158,J$3,FALSE))="","",(VLOOKUP($A139,'Q3 Raw Data'!$A$9:$CZ$158,J$3,FALSE))),"")</f>
        <v/>
      </c>
      <c r="K139" s="149" t="str">
        <f>IFERROR(IF((VLOOKUP($A139,'Q3 Raw Data'!$A$9:$CZ$158,K$3,FALSE))="","",(VLOOKUP($A139,'Q3 Raw Data'!$A$9:$CZ$158,K$3,FALSE))),"")</f>
        <v/>
      </c>
      <c r="L139" s="149" t="str">
        <f>IFERROR(IF((VLOOKUP($A139,'Q3 Raw Data'!$A$9:$CZ$158,L$3,FALSE))="","",(VLOOKUP($A139,'Q3 Raw Data'!$A$9:$CZ$158,L$3,FALSE))),"")</f>
        <v/>
      </c>
      <c r="M139" s="149" t="str">
        <f>IFERROR(IF((VLOOKUP($A139,'Q3 Raw Data'!$A$9:$CZ$158,M$3,FALSE))="","",(VLOOKUP($A139,'Q3 Raw Data'!$A$9:$CZ$158,M$3,FALSE))),"")</f>
        <v/>
      </c>
      <c r="N139" s="149" t="str">
        <f>IFERROR(IF((VLOOKUP($A139,'Q3 Raw Data'!$A$9:$CZ$158,N$3,FALSE))="","",(VLOOKUP($A139,'Q3 Raw Data'!$A$9:$CZ$158,N$3,FALSE))),"")</f>
        <v>On track to meet target</v>
      </c>
      <c r="O139" s="149" t="str">
        <f>IFERROR(IF((VLOOKUP($A139,'Q3 Raw Data'!$A$9:$CZ$158,O$3,FALSE))="","",(VLOOKUP($A139,'Q3 Raw Data'!$A$9:$CZ$158,O$3,FALSE))),"")</f>
        <v>On track to meet target</v>
      </c>
      <c r="P139" s="149" t="str">
        <f>IFERROR(IF((VLOOKUP($A139,'Q3 Raw Data'!$A$9:$CZ$158,P$3,FALSE))="","",(VLOOKUP($A139,'Q3 Raw Data'!$A$9:$CZ$158,P$3,FALSE))),"")</f>
        <v>Not on track to meet target</v>
      </c>
      <c r="Q139" s="149" t="str">
        <f>IFERROR(IF((VLOOKUP($A139,'Q3 Raw Data'!$A$9:$CZ$158,Q$3,FALSE))="","",(VLOOKUP($A139,'Q3 Raw Data'!$A$9:$CZ$158,Q$3,FALSE))),"")</f>
        <v>Not on track to meet target</v>
      </c>
      <c r="R139" s="149"/>
      <c r="S139" s="149"/>
      <c r="T139" s="149"/>
      <c r="U139" s="149"/>
      <c r="V139" s="149"/>
      <c r="W139" s="149"/>
      <c r="X139" s="149"/>
      <c r="Y139" s="149"/>
      <c r="Z139" s="149"/>
      <c r="AA139" s="149"/>
      <c r="AB139" s="149"/>
      <c r="AC139" s="149"/>
    </row>
    <row r="140" spans="1:29">
      <c r="A140" t="s">
        <v>443</v>
      </c>
      <c r="B140" t="s">
        <v>444</v>
      </c>
      <c r="C140" s="149" t="str">
        <f>IFERROR(IF((VLOOKUP($A140,'Q3 Raw Data'!$A$9:$CZ$158,C$3,FALSE))="","",(VLOOKUP($A140,'Q3 Raw Data'!$A$9:$CZ$158,C$3,FALSE))),"")</f>
        <v>Yes</v>
      </c>
      <c r="D140" s="149" t="str">
        <f>IFERROR(IF((VLOOKUP($A140,'Q3 Raw Data'!$A$9:$CZ$158,D$3,FALSE))="","",(VLOOKUP($A140,'Q3 Raw Data'!$A$9:$CZ$158,D$3,FALSE))),"")</f>
        <v>Yes</v>
      </c>
      <c r="E140" s="149" t="str">
        <f>IFERROR(IF((VLOOKUP($A140,'Q3 Raw Data'!$A$9:$CZ$158,E$3,FALSE))="","",(VLOOKUP($A140,'Q3 Raw Data'!$A$9:$CZ$158,E$3,FALSE))),"")</f>
        <v>Yes</v>
      </c>
      <c r="F140" s="149" t="str">
        <f>IFERROR(IF((VLOOKUP($A140,'Q3 Raw Data'!$A$9:$CZ$158,F$3,FALSE))="","",(VLOOKUP($A140,'Q3 Raw Data'!$A$9:$CZ$158,F$3,FALSE))),"")</f>
        <v>Yes</v>
      </c>
      <c r="G140" s="149" t="str">
        <f>IFERROR(IF((VLOOKUP($A140,'Q3 Raw Data'!$A$9:$CZ$158,G$3,FALSE))="","",(VLOOKUP($A140,'Q3 Raw Data'!$A$9:$CZ$158,G$3,FALSE))),"")</f>
        <v>Yes</v>
      </c>
      <c r="H140" s="150" t="str">
        <f>IFERROR(IF((VLOOKUP($A140,'Q3 Raw Data'!$A$9:$CZ$158,H$3,FALSE))="","",(VLOOKUP($A140,'Q3 Raw Data'!$A$9:$CZ$158,H$3,FALSE))),"")</f>
        <v/>
      </c>
      <c r="I140" s="149" t="str">
        <f>IFERROR(IF((VLOOKUP($A140,'Q3 Raw Data'!$A$9:$CZ$158,I$3,FALSE))="","",(VLOOKUP($A140,'Q3 Raw Data'!$A$9:$CZ$158,I$3,FALSE))),"")</f>
        <v/>
      </c>
      <c r="J140" s="149" t="str">
        <f>IFERROR(IF((VLOOKUP($A140,'Q3 Raw Data'!$A$9:$CZ$158,J$3,FALSE))="","",(VLOOKUP($A140,'Q3 Raw Data'!$A$9:$CZ$158,J$3,FALSE))),"")</f>
        <v/>
      </c>
      <c r="K140" s="149" t="str">
        <f>IFERROR(IF((VLOOKUP($A140,'Q3 Raw Data'!$A$9:$CZ$158,K$3,FALSE))="","",(VLOOKUP($A140,'Q3 Raw Data'!$A$9:$CZ$158,K$3,FALSE))),"")</f>
        <v/>
      </c>
      <c r="L140" s="149" t="str">
        <f>IFERROR(IF((VLOOKUP($A140,'Q3 Raw Data'!$A$9:$CZ$158,L$3,FALSE))="","",(VLOOKUP($A140,'Q3 Raw Data'!$A$9:$CZ$158,L$3,FALSE))),"")</f>
        <v/>
      </c>
      <c r="M140" s="149" t="str">
        <f>IFERROR(IF((VLOOKUP($A140,'Q3 Raw Data'!$A$9:$CZ$158,M$3,FALSE))="","",(VLOOKUP($A140,'Q3 Raw Data'!$A$9:$CZ$158,M$3,FALSE))),"")</f>
        <v/>
      </c>
      <c r="N140" s="149" t="str">
        <f>IFERROR(IF((VLOOKUP($A140,'Q3 Raw Data'!$A$9:$CZ$158,N$3,FALSE))="","",(VLOOKUP($A140,'Q3 Raw Data'!$A$9:$CZ$158,N$3,FALSE))),"")</f>
        <v>On track to meet target</v>
      </c>
      <c r="O140" s="149" t="str">
        <f>IFERROR(IF((VLOOKUP($A140,'Q3 Raw Data'!$A$9:$CZ$158,O$3,FALSE))="","",(VLOOKUP($A140,'Q3 Raw Data'!$A$9:$CZ$158,O$3,FALSE))),"")</f>
        <v>On track to meet target</v>
      </c>
      <c r="P140" s="149" t="str">
        <f>IFERROR(IF((VLOOKUP($A140,'Q3 Raw Data'!$A$9:$CZ$158,P$3,FALSE))="","",(VLOOKUP($A140,'Q3 Raw Data'!$A$9:$CZ$158,P$3,FALSE))),"")</f>
        <v>On track to meet target</v>
      </c>
      <c r="Q140" s="149" t="str">
        <f>IFERROR(IF((VLOOKUP($A140,'Q3 Raw Data'!$A$9:$CZ$158,Q$3,FALSE))="","",(VLOOKUP($A140,'Q3 Raw Data'!$A$9:$CZ$158,Q$3,FALSE))),"")</f>
        <v>Data not available to assess progress</v>
      </c>
      <c r="R140" s="149"/>
      <c r="S140" s="149"/>
      <c r="T140" s="149"/>
      <c r="U140" s="149"/>
      <c r="V140" s="149"/>
      <c r="W140" s="149"/>
      <c r="X140" s="149"/>
      <c r="Y140" s="149"/>
      <c r="Z140" s="149"/>
      <c r="AA140" s="149"/>
      <c r="AB140" s="149"/>
      <c r="AC140" s="149"/>
    </row>
    <row r="141" spans="1:29">
      <c r="A141" t="s">
        <v>445</v>
      </c>
      <c r="B141" t="s">
        <v>446</v>
      </c>
      <c r="C141" s="149" t="str">
        <f>IFERROR(IF((VLOOKUP($A141,'Q3 Raw Data'!$A$9:$CZ$158,C$3,FALSE))="","",(VLOOKUP($A141,'Q3 Raw Data'!$A$9:$CZ$158,C$3,FALSE))),"")</f>
        <v>Yes</v>
      </c>
      <c r="D141" s="149" t="str">
        <f>IFERROR(IF((VLOOKUP($A141,'Q3 Raw Data'!$A$9:$CZ$158,D$3,FALSE))="","",(VLOOKUP($A141,'Q3 Raw Data'!$A$9:$CZ$158,D$3,FALSE))),"")</f>
        <v>Yes</v>
      </c>
      <c r="E141" s="149" t="str">
        <f>IFERROR(IF((VLOOKUP($A141,'Q3 Raw Data'!$A$9:$CZ$158,E$3,FALSE))="","",(VLOOKUP($A141,'Q3 Raw Data'!$A$9:$CZ$158,E$3,FALSE))),"")</f>
        <v>Yes</v>
      </c>
      <c r="F141" s="149" t="str">
        <f>IFERROR(IF((VLOOKUP($A141,'Q3 Raw Data'!$A$9:$CZ$158,F$3,FALSE))="","",(VLOOKUP($A141,'Q3 Raw Data'!$A$9:$CZ$158,F$3,FALSE))),"")</f>
        <v>Yes</v>
      </c>
      <c r="G141" s="149" t="str">
        <f>IFERROR(IF((VLOOKUP($A141,'Q3 Raw Data'!$A$9:$CZ$158,G$3,FALSE))="","",(VLOOKUP($A141,'Q3 Raw Data'!$A$9:$CZ$158,G$3,FALSE))),"")</f>
        <v>Yes</v>
      </c>
      <c r="H141" s="150" t="str">
        <f>IFERROR(IF((VLOOKUP($A141,'Q3 Raw Data'!$A$9:$CZ$158,H$3,FALSE))="","",(VLOOKUP($A141,'Q3 Raw Data'!$A$9:$CZ$158,H$3,FALSE))),"")</f>
        <v/>
      </c>
      <c r="I141" s="149" t="str">
        <f>IFERROR(IF((VLOOKUP($A141,'Q3 Raw Data'!$A$9:$CZ$158,I$3,FALSE))="","",(VLOOKUP($A141,'Q3 Raw Data'!$A$9:$CZ$158,I$3,FALSE))),"")</f>
        <v/>
      </c>
      <c r="J141" s="149" t="str">
        <f>IFERROR(IF((VLOOKUP($A141,'Q3 Raw Data'!$A$9:$CZ$158,J$3,FALSE))="","",(VLOOKUP($A141,'Q3 Raw Data'!$A$9:$CZ$158,J$3,FALSE))),"")</f>
        <v/>
      </c>
      <c r="K141" s="149" t="str">
        <f>IFERROR(IF((VLOOKUP($A141,'Q3 Raw Data'!$A$9:$CZ$158,K$3,FALSE))="","",(VLOOKUP($A141,'Q3 Raw Data'!$A$9:$CZ$158,K$3,FALSE))),"")</f>
        <v/>
      </c>
      <c r="L141" s="149" t="str">
        <f>IFERROR(IF((VLOOKUP($A141,'Q3 Raw Data'!$A$9:$CZ$158,L$3,FALSE))="","",(VLOOKUP($A141,'Q3 Raw Data'!$A$9:$CZ$158,L$3,FALSE))),"")</f>
        <v/>
      </c>
      <c r="M141" s="149" t="str">
        <f>IFERROR(IF((VLOOKUP($A141,'Q3 Raw Data'!$A$9:$CZ$158,M$3,FALSE))="","",(VLOOKUP($A141,'Q3 Raw Data'!$A$9:$CZ$158,M$3,FALSE))),"")</f>
        <v/>
      </c>
      <c r="N141" s="149" t="str">
        <f>IFERROR(IF((VLOOKUP($A141,'Q3 Raw Data'!$A$9:$CZ$158,N$3,FALSE))="","",(VLOOKUP($A141,'Q3 Raw Data'!$A$9:$CZ$158,N$3,FALSE))),"")</f>
        <v>Not on track to meet target</v>
      </c>
      <c r="O141" s="149" t="str">
        <f>IFERROR(IF((VLOOKUP($A141,'Q3 Raw Data'!$A$9:$CZ$158,O$3,FALSE))="","",(VLOOKUP($A141,'Q3 Raw Data'!$A$9:$CZ$158,O$3,FALSE))),"")</f>
        <v>On track to meet target</v>
      </c>
      <c r="P141" s="149" t="str">
        <f>IFERROR(IF((VLOOKUP($A141,'Q3 Raw Data'!$A$9:$CZ$158,P$3,FALSE))="","",(VLOOKUP($A141,'Q3 Raw Data'!$A$9:$CZ$158,P$3,FALSE))),"")</f>
        <v>On track to meet target</v>
      </c>
      <c r="Q141" s="149" t="str">
        <f>IFERROR(IF((VLOOKUP($A141,'Q3 Raw Data'!$A$9:$CZ$158,Q$3,FALSE))="","",(VLOOKUP($A141,'Q3 Raw Data'!$A$9:$CZ$158,Q$3,FALSE))),"")</f>
        <v>Not on track to meet target</v>
      </c>
      <c r="R141" s="149"/>
      <c r="S141" s="149"/>
      <c r="T141" s="149"/>
      <c r="U141" s="149"/>
      <c r="V141" s="149"/>
      <c r="W141" s="149"/>
      <c r="X141" s="149"/>
      <c r="Y141" s="149"/>
      <c r="Z141" s="149"/>
      <c r="AA141" s="149"/>
      <c r="AB141" s="149"/>
      <c r="AC141" s="149"/>
    </row>
    <row r="142" spans="1:29">
      <c r="A142" t="s">
        <v>449</v>
      </c>
      <c r="B142" t="s">
        <v>450</v>
      </c>
      <c r="C142" s="149" t="str">
        <f>IFERROR(IF((VLOOKUP($A142,'Q3 Raw Data'!$A$9:$CZ$158,C$3,FALSE))="","",(VLOOKUP($A142,'Q3 Raw Data'!$A$9:$CZ$158,C$3,FALSE))),"")</f>
        <v>Yes</v>
      </c>
      <c r="D142" s="149" t="str">
        <f>IFERROR(IF((VLOOKUP($A142,'Q3 Raw Data'!$A$9:$CZ$158,D$3,FALSE))="","",(VLOOKUP($A142,'Q3 Raw Data'!$A$9:$CZ$158,D$3,FALSE))),"")</f>
        <v>Yes</v>
      </c>
      <c r="E142" s="149" t="str">
        <f>IFERROR(IF((VLOOKUP($A142,'Q3 Raw Data'!$A$9:$CZ$158,E$3,FALSE))="","",(VLOOKUP($A142,'Q3 Raw Data'!$A$9:$CZ$158,E$3,FALSE))),"")</f>
        <v>Yes</v>
      </c>
      <c r="F142" s="149" t="str">
        <f>IFERROR(IF((VLOOKUP($A142,'Q3 Raw Data'!$A$9:$CZ$158,F$3,FALSE))="","",(VLOOKUP($A142,'Q3 Raw Data'!$A$9:$CZ$158,F$3,FALSE))),"")</f>
        <v>Yes</v>
      </c>
      <c r="G142" s="149" t="str">
        <f>IFERROR(IF((VLOOKUP($A142,'Q3 Raw Data'!$A$9:$CZ$158,G$3,FALSE))="","",(VLOOKUP($A142,'Q3 Raw Data'!$A$9:$CZ$158,G$3,FALSE))),"")</f>
        <v>Yes</v>
      </c>
      <c r="H142" s="150" t="str">
        <f>IFERROR(IF((VLOOKUP($A142,'Q3 Raw Data'!$A$9:$CZ$158,H$3,FALSE))="","",(VLOOKUP($A142,'Q3 Raw Data'!$A$9:$CZ$158,H$3,FALSE))),"")</f>
        <v/>
      </c>
      <c r="I142" s="149" t="str">
        <f>IFERROR(IF((VLOOKUP($A142,'Q3 Raw Data'!$A$9:$CZ$158,I$3,FALSE))="","",(VLOOKUP($A142,'Q3 Raw Data'!$A$9:$CZ$158,I$3,FALSE))),"")</f>
        <v/>
      </c>
      <c r="J142" s="149" t="str">
        <f>IFERROR(IF((VLOOKUP($A142,'Q3 Raw Data'!$A$9:$CZ$158,J$3,FALSE))="","",(VLOOKUP($A142,'Q3 Raw Data'!$A$9:$CZ$158,J$3,FALSE))),"")</f>
        <v/>
      </c>
      <c r="K142" s="149" t="str">
        <f>IFERROR(IF((VLOOKUP($A142,'Q3 Raw Data'!$A$9:$CZ$158,K$3,FALSE))="","",(VLOOKUP($A142,'Q3 Raw Data'!$A$9:$CZ$158,K$3,FALSE))),"")</f>
        <v/>
      </c>
      <c r="L142" s="149" t="str">
        <f>IFERROR(IF((VLOOKUP($A142,'Q3 Raw Data'!$A$9:$CZ$158,L$3,FALSE))="","",(VLOOKUP($A142,'Q3 Raw Data'!$A$9:$CZ$158,L$3,FALSE))),"")</f>
        <v/>
      </c>
      <c r="M142" s="149" t="str">
        <f>IFERROR(IF((VLOOKUP($A142,'Q3 Raw Data'!$A$9:$CZ$158,M$3,FALSE))="","",(VLOOKUP($A142,'Q3 Raw Data'!$A$9:$CZ$158,M$3,FALSE))),"")</f>
        <v/>
      </c>
      <c r="N142" s="149" t="str">
        <f>IFERROR(IF((VLOOKUP($A142,'Q3 Raw Data'!$A$9:$CZ$158,N$3,FALSE))="","",(VLOOKUP($A142,'Q3 Raw Data'!$A$9:$CZ$158,N$3,FALSE))),"")</f>
        <v>Not on track to meet target</v>
      </c>
      <c r="O142" s="149" t="str">
        <f>IFERROR(IF((VLOOKUP($A142,'Q3 Raw Data'!$A$9:$CZ$158,O$3,FALSE))="","",(VLOOKUP($A142,'Q3 Raw Data'!$A$9:$CZ$158,O$3,FALSE))),"")</f>
        <v>On track to meet target</v>
      </c>
      <c r="P142" s="149" t="str">
        <f>IFERROR(IF((VLOOKUP($A142,'Q3 Raw Data'!$A$9:$CZ$158,P$3,FALSE))="","",(VLOOKUP($A142,'Q3 Raw Data'!$A$9:$CZ$158,P$3,FALSE))),"")</f>
        <v>On track to meet target</v>
      </c>
      <c r="Q142" s="149" t="str">
        <f>IFERROR(IF((VLOOKUP($A142,'Q3 Raw Data'!$A$9:$CZ$158,Q$3,FALSE))="","",(VLOOKUP($A142,'Q3 Raw Data'!$A$9:$CZ$158,Q$3,FALSE))),"")</f>
        <v>On track to meet target</v>
      </c>
      <c r="R142" s="149"/>
      <c r="S142" s="149"/>
      <c r="T142" s="149"/>
      <c r="U142" s="149"/>
      <c r="V142" s="149"/>
      <c r="W142" s="149"/>
      <c r="X142" s="149"/>
      <c r="Y142" s="149"/>
      <c r="Z142" s="149"/>
      <c r="AA142" s="149"/>
      <c r="AB142" s="149"/>
      <c r="AC142" s="149"/>
    </row>
    <row r="143" spans="1:29">
      <c r="A143" t="s">
        <v>451</v>
      </c>
      <c r="B143" t="s">
        <v>452</v>
      </c>
      <c r="C143" s="149" t="str">
        <f>IFERROR(IF((VLOOKUP($A143,'Q3 Raw Data'!$A$9:$CZ$158,C$3,FALSE))="","",(VLOOKUP($A143,'Q3 Raw Data'!$A$9:$CZ$158,C$3,FALSE))),"")</f>
        <v>Yes</v>
      </c>
      <c r="D143" s="149" t="str">
        <f>IFERROR(IF((VLOOKUP($A143,'Q3 Raw Data'!$A$9:$CZ$158,D$3,FALSE))="","",(VLOOKUP($A143,'Q3 Raw Data'!$A$9:$CZ$158,D$3,FALSE))),"")</f>
        <v>Yes</v>
      </c>
      <c r="E143" s="149" t="str">
        <f>IFERROR(IF((VLOOKUP($A143,'Q3 Raw Data'!$A$9:$CZ$158,E$3,FALSE))="","",(VLOOKUP($A143,'Q3 Raw Data'!$A$9:$CZ$158,E$3,FALSE))),"")</f>
        <v>Yes</v>
      </c>
      <c r="F143" s="149" t="str">
        <f>IFERROR(IF((VLOOKUP($A143,'Q3 Raw Data'!$A$9:$CZ$158,F$3,FALSE))="","",(VLOOKUP($A143,'Q3 Raw Data'!$A$9:$CZ$158,F$3,FALSE))),"")</f>
        <v>Yes</v>
      </c>
      <c r="G143" s="149" t="str">
        <f>IFERROR(IF((VLOOKUP($A143,'Q3 Raw Data'!$A$9:$CZ$158,G$3,FALSE))="","",(VLOOKUP($A143,'Q3 Raw Data'!$A$9:$CZ$158,G$3,FALSE))),"")</f>
        <v>Yes</v>
      </c>
      <c r="H143" s="150" t="str">
        <f>IFERROR(IF((VLOOKUP($A143,'Q3 Raw Data'!$A$9:$CZ$158,H$3,FALSE))="","",(VLOOKUP($A143,'Q3 Raw Data'!$A$9:$CZ$158,H$3,FALSE))),"")</f>
        <v/>
      </c>
      <c r="I143" s="149" t="str">
        <f>IFERROR(IF((VLOOKUP($A143,'Q3 Raw Data'!$A$9:$CZ$158,I$3,FALSE))="","",(VLOOKUP($A143,'Q3 Raw Data'!$A$9:$CZ$158,I$3,FALSE))),"")</f>
        <v/>
      </c>
      <c r="J143" s="149" t="str">
        <f>IFERROR(IF((VLOOKUP($A143,'Q3 Raw Data'!$A$9:$CZ$158,J$3,FALSE))="","",(VLOOKUP($A143,'Q3 Raw Data'!$A$9:$CZ$158,J$3,FALSE))),"")</f>
        <v/>
      </c>
      <c r="K143" s="149" t="str">
        <f>IFERROR(IF((VLOOKUP($A143,'Q3 Raw Data'!$A$9:$CZ$158,K$3,FALSE))="","",(VLOOKUP($A143,'Q3 Raw Data'!$A$9:$CZ$158,K$3,FALSE))),"")</f>
        <v/>
      </c>
      <c r="L143" s="149" t="str">
        <f>IFERROR(IF((VLOOKUP($A143,'Q3 Raw Data'!$A$9:$CZ$158,L$3,FALSE))="","",(VLOOKUP($A143,'Q3 Raw Data'!$A$9:$CZ$158,L$3,FALSE))),"")</f>
        <v/>
      </c>
      <c r="M143" s="149" t="str">
        <f>IFERROR(IF((VLOOKUP($A143,'Q3 Raw Data'!$A$9:$CZ$158,M$3,FALSE))="","",(VLOOKUP($A143,'Q3 Raw Data'!$A$9:$CZ$158,M$3,FALSE))),"")</f>
        <v/>
      </c>
      <c r="N143" s="149" t="str">
        <f>IFERROR(IF((VLOOKUP($A143,'Q3 Raw Data'!$A$9:$CZ$158,N$3,FALSE))="","",(VLOOKUP($A143,'Q3 Raw Data'!$A$9:$CZ$158,N$3,FALSE))),"")</f>
        <v>Not on track to meet target</v>
      </c>
      <c r="O143" s="149" t="str">
        <f>IFERROR(IF((VLOOKUP($A143,'Q3 Raw Data'!$A$9:$CZ$158,O$3,FALSE))="","",(VLOOKUP($A143,'Q3 Raw Data'!$A$9:$CZ$158,O$3,FALSE))),"")</f>
        <v>On track to meet target</v>
      </c>
      <c r="P143" s="149" t="str">
        <f>IFERROR(IF((VLOOKUP($A143,'Q3 Raw Data'!$A$9:$CZ$158,P$3,FALSE))="","",(VLOOKUP($A143,'Q3 Raw Data'!$A$9:$CZ$158,P$3,FALSE))),"")</f>
        <v>Data not available to assess progress</v>
      </c>
      <c r="Q143" s="149" t="str">
        <f>IFERROR(IF((VLOOKUP($A143,'Q3 Raw Data'!$A$9:$CZ$158,Q$3,FALSE))="","",(VLOOKUP($A143,'Q3 Raw Data'!$A$9:$CZ$158,Q$3,FALSE))),"")</f>
        <v>Not on track to meet target</v>
      </c>
      <c r="R143" s="149"/>
      <c r="S143" s="149"/>
      <c r="T143" s="149"/>
      <c r="U143" s="149"/>
      <c r="V143" s="149"/>
      <c r="W143" s="149"/>
      <c r="X143" s="149"/>
      <c r="Y143" s="149"/>
      <c r="Z143" s="149"/>
      <c r="AA143" s="149"/>
      <c r="AB143" s="149"/>
      <c r="AC143" s="149"/>
    </row>
    <row r="144" spans="1:29">
      <c r="A144" t="s">
        <v>453</v>
      </c>
      <c r="B144" t="s">
        <v>454</v>
      </c>
      <c r="C144" s="149" t="str">
        <f>IFERROR(IF((VLOOKUP($A144,'Q3 Raw Data'!$A$9:$CZ$158,C$3,FALSE))="","",(VLOOKUP($A144,'Q3 Raw Data'!$A$9:$CZ$158,C$3,FALSE))),"")</f>
        <v>Yes</v>
      </c>
      <c r="D144" s="149" t="str">
        <f>IFERROR(IF((VLOOKUP($A144,'Q3 Raw Data'!$A$9:$CZ$158,D$3,FALSE))="","",(VLOOKUP($A144,'Q3 Raw Data'!$A$9:$CZ$158,D$3,FALSE))),"")</f>
        <v>Yes</v>
      </c>
      <c r="E144" s="149" t="str">
        <f>IFERROR(IF((VLOOKUP($A144,'Q3 Raw Data'!$A$9:$CZ$158,E$3,FALSE))="","",(VLOOKUP($A144,'Q3 Raw Data'!$A$9:$CZ$158,E$3,FALSE))),"")</f>
        <v>Yes</v>
      </c>
      <c r="F144" s="149" t="str">
        <f>IFERROR(IF((VLOOKUP($A144,'Q3 Raw Data'!$A$9:$CZ$158,F$3,FALSE))="","",(VLOOKUP($A144,'Q3 Raw Data'!$A$9:$CZ$158,F$3,FALSE))),"")</f>
        <v>Yes</v>
      </c>
      <c r="G144" s="149" t="str">
        <f>IFERROR(IF((VLOOKUP($A144,'Q3 Raw Data'!$A$9:$CZ$158,G$3,FALSE))="","",(VLOOKUP($A144,'Q3 Raw Data'!$A$9:$CZ$158,G$3,FALSE))),"")</f>
        <v>No</v>
      </c>
      <c r="H144" s="150">
        <f>IFERROR(IF((VLOOKUP($A144,'Q3 Raw Data'!$A$9:$CZ$158,H$3,FALSE))="","",(VLOOKUP($A144,'Q3 Raw Data'!$A$9:$CZ$158,H$3,FALSE))),"")</f>
        <v>43189</v>
      </c>
      <c r="I144" s="149" t="str">
        <f>IFERROR(IF((VLOOKUP($A144,'Q3 Raw Data'!$A$9:$CZ$158,I$3,FALSE))="","",(VLOOKUP($A144,'Q3 Raw Data'!$A$9:$CZ$158,I$3,FALSE))),"")</f>
        <v/>
      </c>
      <c r="J144" s="149" t="str">
        <f>IFERROR(IF((VLOOKUP($A144,'Q3 Raw Data'!$A$9:$CZ$158,J$3,FALSE))="","",(VLOOKUP($A144,'Q3 Raw Data'!$A$9:$CZ$158,J$3,FALSE))),"")</f>
        <v/>
      </c>
      <c r="K144" s="149" t="str">
        <f>IFERROR(IF((VLOOKUP($A144,'Q3 Raw Data'!$A$9:$CZ$158,K$3,FALSE))="","",(VLOOKUP($A144,'Q3 Raw Data'!$A$9:$CZ$158,K$3,FALSE))),"")</f>
        <v/>
      </c>
      <c r="L144" s="149" t="str">
        <f>IFERROR(IF((VLOOKUP($A144,'Q3 Raw Data'!$A$9:$CZ$158,L$3,FALSE))="","",(VLOOKUP($A144,'Q3 Raw Data'!$A$9:$CZ$158,L$3,FALSE))),"")</f>
        <v/>
      </c>
      <c r="M144" s="149" t="str">
        <f>IFERROR(IF((VLOOKUP($A144,'Q3 Raw Data'!$A$9:$CZ$158,M$3,FALSE))="","",(VLOOKUP($A144,'Q3 Raw Data'!$A$9:$CZ$158,M$3,FALSE))),"")</f>
        <v/>
      </c>
      <c r="N144" s="149" t="str">
        <f>IFERROR(IF((VLOOKUP($A144,'Q3 Raw Data'!$A$9:$CZ$158,N$3,FALSE))="","",(VLOOKUP($A144,'Q3 Raw Data'!$A$9:$CZ$158,N$3,FALSE))),"")</f>
        <v>Not on track to meet target</v>
      </c>
      <c r="O144" s="149" t="str">
        <f>IFERROR(IF((VLOOKUP($A144,'Q3 Raw Data'!$A$9:$CZ$158,O$3,FALSE))="","",(VLOOKUP($A144,'Q3 Raw Data'!$A$9:$CZ$158,O$3,FALSE))),"")</f>
        <v>On track to meet target</v>
      </c>
      <c r="P144" s="149" t="str">
        <f>IFERROR(IF((VLOOKUP($A144,'Q3 Raw Data'!$A$9:$CZ$158,P$3,FALSE))="","",(VLOOKUP($A144,'Q3 Raw Data'!$A$9:$CZ$158,P$3,FALSE))),"")</f>
        <v>On track to meet target</v>
      </c>
      <c r="Q144" s="149" t="str">
        <f>IFERROR(IF((VLOOKUP($A144,'Q3 Raw Data'!$A$9:$CZ$158,Q$3,FALSE))="","",(VLOOKUP($A144,'Q3 Raw Data'!$A$9:$CZ$158,Q$3,FALSE))),"")</f>
        <v>Not on track to meet target</v>
      </c>
      <c r="R144" s="149"/>
      <c r="S144" s="149"/>
      <c r="T144" s="149"/>
      <c r="U144" s="149"/>
      <c r="V144" s="149"/>
      <c r="W144" s="149"/>
      <c r="X144" s="149"/>
      <c r="Y144" s="149"/>
      <c r="Z144" s="149"/>
      <c r="AA144" s="149"/>
      <c r="AB144" s="149"/>
      <c r="AC144" s="149"/>
    </row>
    <row r="145" spans="1:29">
      <c r="A145" t="s">
        <v>455</v>
      </c>
      <c r="B145" t="s">
        <v>456</v>
      </c>
      <c r="C145" s="149" t="str">
        <f>IFERROR(IF((VLOOKUP($A145,'Q3 Raw Data'!$A$9:$CZ$158,C$3,FALSE))="","",(VLOOKUP($A145,'Q3 Raw Data'!$A$9:$CZ$158,C$3,FALSE))),"")</f>
        <v>Yes</v>
      </c>
      <c r="D145" s="149" t="str">
        <f>IFERROR(IF((VLOOKUP($A145,'Q3 Raw Data'!$A$9:$CZ$158,D$3,FALSE))="","",(VLOOKUP($A145,'Q3 Raw Data'!$A$9:$CZ$158,D$3,FALSE))),"")</f>
        <v>Yes</v>
      </c>
      <c r="E145" s="149" t="str">
        <f>IFERROR(IF((VLOOKUP($A145,'Q3 Raw Data'!$A$9:$CZ$158,E$3,FALSE))="","",(VLOOKUP($A145,'Q3 Raw Data'!$A$9:$CZ$158,E$3,FALSE))),"")</f>
        <v>Yes</v>
      </c>
      <c r="F145" s="149" t="str">
        <f>IFERROR(IF((VLOOKUP($A145,'Q3 Raw Data'!$A$9:$CZ$158,F$3,FALSE))="","",(VLOOKUP($A145,'Q3 Raw Data'!$A$9:$CZ$158,F$3,FALSE))),"")</f>
        <v>Yes</v>
      </c>
      <c r="G145" s="149" t="str">
        <f>IFERROR(IF((VLOOKUP($A145,'Q3 Raw Data'!$A$9:$CZ$158,G$3,FALSE))="","",(VLOOKUP($A145,'Q3 Raw Data'!$A$9:$CZ$158,G$3,FALSE))),"")</f>
        <v>Yes</v>
      </c>
      <c r="H145" s="150" t="str">
        <f>IFERROR(IF((VLOOKUP($A145,'Q3 Raw Data'!$A$9:$CZ$158,H$3,FALSE))="","",(VLOOKUP($A145,'Q3 Raw Data'!$A$9:$CZ$158,H$3,FALSE))),"")</f>
        <v/>
      </c>
      <c r="I145" s="149" t="str">
        <f>IFERROR(IF((VLOOKUP($A145,'Q3 Raw Data'!$A$9:$CZ$158,I$3,FALSE))="","",(VLOOKUP($A145,'Q3 Raw Data'!$A$9:$CZ$158,I$3,FALSE))),"")</f>
        <v/>
      </c>
      <c r="J145" s="149" t="str">
        <f>IFERROR(IF((VLOOKUP($A145,'Q3 Raw Data'!$A$9:$CZ$158,J$3,FALSE))="","",(VLOOKUP($A145,'Q3 Raw Data'!$A$9:$CZ$158,J$3,FALSE))),"")</f>
        <v/>
      </c>
      <c r="K145" s="149" t="str">
        <f>IFERROR(IF((VLOOKUP($A145,'Q3 Raw Data'!$A$9:$CZ$158,K$3,FALSE))="","",(VLOOKUP($A145,'Q3 Raw Data'!$A$9:$CZ$158,K$3,FALSE))),"")</f>
        <v/>
      </c>
      <c r="L145" s="149" t="str">
        <f>IFERROR(IF((VLOOKUP($A145,'Q3 Raw Data'!$A$9:$CZ$158,L$3,FALSE))="","",(VLOOKUP($A145,'Q3 Raw Data'!$A$9:$CZ$158,L$3,FALSE))),"")</f>
        <v/>
      </c>
      <c r="M145" s="149" t="str">
        <f>IFERROR(IF((VLOOKUP($A145,'Q3 Raw Data'!$A$9:$CZ$158,M$3,FALSE))="","",(VLOOKUP($A145,'Q3 Raw Data'!$A$9:$CZ$158,M$3,FALSE))),"")</f>
        <v/>
      </c>
      <c r="N145" s="149" t="str">
        <f>IFERROR(IF((VLOOKUP($A145,'Q3 Raw Data'!$A$9:$CZ$158,N$3,FALSE))="","",(VLOOKUP($A145,'Q3 Raw Data'!$A$9:$CZ$158,N$3,FALSE))),"")</f>
        <v>Not on track to meet target</v>
      </c>
      <c r="O145" s="149" t="str">
        <f>IFERROR(IF((VLOOKUP($A145,'Q3 Raw Data'!$A$9:$CZ$158,O$3,FALSE))="","",(VLOOKUP($A145,'Q3 Raw Data'!$A$9:$CZ$158,O$3,FALSE))),"")</f>
        <v>Not on track to meet target</v>
      </c>
      <c r="P145" s="149" t="str">
        <f>IFERROR(IF((VLOOKUP($A145,'Q3 Raw Data'!$A$9:$CZ$158,P$3,FALSE))="","",(VLOOKUP($A145,'Q3 Raw Data'!$A$9:$CZ$158,P$3,FALSE))),"")</f>
        <v>On track to meet target</v>
      </c>
      <c r="Q145" s="149" t="str">
        <f>IFERROR(IF((VLOOKUP($A145,'Q3 Raw Data'!$A$9:$CZ$158,Q$3,FALSE))="","",(VLOOKUP($A145,'Q3 Raw Data'!$A$9:$CZ$158,Q$3,FALSE))),"")</f>
        <v>Not on track to meet target</v>
      </c>
      <c r="R145" s="149"/>
      <c r="S145" s="149"/>
      <c r="T145" s="149"/>
      <c r="U145" s="149"/>
      <c r="V145" s="149"/>
      <c r="W145" s="149"/>
      <c r="X145" s="149"/>
      <c r="Y145" s="149"/>
      <c r="Z145" s="149"/>
      <c r="AA145" s="149"/>
      <c r="AB145" s="149"/>
      <c r="AC145" s="149"/>
    </row>
    <row r="146" spans="1:29">
      <c r="A146" t="s">
        <v>459</v>
      </c>
      <c r="B146" t="s">
        <v>460</v>
      </c>
      <c r="C146" s="149" t="str">
        <f>IFERROR(IF((VLOOKUP($A146,'Q3 Raw Data'!$A$9:$CZ$158,C$3,FALSE))="","",(VLOOKUP($A146,'Q3 Raw Data'!$A$9:$CZ$158,C$3,FALSE))),"")</f>
        <v>Yes</v>
      </c>
      <c r="D146" s="149" t="str">
        <f>IFERROR(IF((VLOOKUP($A146,'Q3 Raw Data'!$A$9:$CZ$158,D$3,FALSE))="","",(VLOOKUP($A146,'Q3 Raw Data'!$A$9:$CZ$158,D$3,FALSE))),"")</f>
        <v>Yes</v>
      </c>
      <c r="E146" s="149" t="str">
        <f>IFERROR(IF((VLOOKUP($A146,'Q3 Raw Data'!$A$9:$CZ$158,E$3,FALSE))="","",(VLOOKUP($A146,'Q3 Raw Data'!$A$9:$CZ$158,E$3,FALSE))),"")</f>
        <v>Yes</v>
      </c>
      <c r="F146" s="149" t="str">
        <f>IFERROR(IF((VLOOKUP($A146,'Q3 Raw Data'!$A$9:$CZ$158,F$3,FALSE))="","",(VLOOKUP($A146,'Q3 Raw Data'!$A$9:$CZ$158,F$3,FALSE))),"")</f>
        <v>Yes</v>
      </c>
      <c r="G146" s="149" t="str">
        <f>IFERROR(IF((VLOOKUP($A146,'Q3 Raw Data'!$A$9:$CZ$158,G$3,FALSE))="","",(VLOOKUP($A146,'Q3 Raw Data'!$A$9:$CZ$158,G$3,FALSE))),"")</f>
        <v>Yes</v>
      </c>
      <c r="H146" s="150" t="str">
        <f>IFERROR(IF((VLOOKUP($A146,'Q3 Raw Data'!$A$9:$CZ$158,H$3,FALSE))="","",(VLOOKUP($A146,'Q3 Raw Data'!$A$9:$CZ$158,H$3,FALSE))),"")</f>
        <v/>
      </c>
      <c r="I146" s="149" t="str">
        <f>IFERROR(IF((VLOOKUP($A146,'Q3 Raw Data'!$A$9:$CZ$158,I$3,FALSE))="","",(VLOOKUP($A146,'Q3 Raw Data'!$A$9:$CZ$158,I$3,FALSE))),"")</f>
        <v/>
      </c>
      <c r="J146" s="149" t="str">
        <f>IFERROR(IF((VLOOKUP($A146,'Q3 Raw Data'!$A$9:$CZ$158,J$3,FALSE))="","",(VLOOKUP($A146,'Q3 Raw Data'!$A$9:$CZ$158,J$3,FALSE))),"")</f>
        <v/>
      </c>
      <c r="K146" s="149" t="str">
        <f>IFERROR(IF((VLOOKUP($A146,'Q3 Raw Data'!$A$9:$CZ$158,K$3,FALSE))="","",(VLOOKUP($A146,'Q3 Raw Data'!$A$9:$CZ$158,K$3,FALSE))),"")</f>
        <v/>
      </c>
      <c r="L146" s="149" t="str">
        <f>IFERROR(IF((VLOOKUP($A146,'Q3 Raw Data'!$A$9:$CZ$158,L$3,FALSE))="","",(VLOOKUP($A146,'Q3 Raw Data'!$A$9:$CZ$158,L$3,FALSE))),"")</f>
        <v/>
      </c>
      <c r="M146" s="149" t="str">
        <f>IFERROR(IF((VLOOKUP($A146,'Q3 Raw Data'!$A$9:$CZ$158,M$3,FALSE))="","",(VLOOKUP($A146,'Q3 Raw Data'!$A$9:$CZ$158,M$3,FALSE))),"")</f>
        <v/>
      </c>
      <c r="N146" s="149" t="str">
        <f>IFERROR(IF((VLOOKUP($A146,'Q3 Raw Data'!$A$9:$CZ$158,N$3,FALSE))="","",(VLOOKUP($A146,'Q3 Raw Data'!$A$9:$CZ$158,N$3,FALSE))),"")</f>
        <v>Not on track to meet target</v>
      </c>
      <c r="O146" s="149" t="str">
        <f>IFERROR(IF((VLOOKUP($A146,'Q3 Raw Data'!$A$9:$CZ$158,O$3,FALSE))="","",(VLOOKUP($A146,'Q3 Raw Data'!$A$9:$CZ$158,O$3,FALSE))),"")</f>
        <v>On track to meet target</v>
      </c>
      <c r="P146" s="149" t="str">
        <f>IFERROR(IF((VLOOKUP($A146,'Q3 Raw Data'!$A$9:$CZ$158,P$3,FALSE))="","",(VLOOKUP($A146,'Q3 Raw Data'!$A$9:$CZ$158,P$3,FALSE))),"")</f>
        <v>On track to meet target</v>
      </c>
      <c r="Q146" s="149" t="str">
        <f>IFERROR(IF((VLOOKUP($A146,'Q3 Raw Data'!$A$9:$CZ$158,Q$3,FALSE))="","",(VLOOKUP($A146,'Q3 Raw Data'!$A$9:$CZ$158,Q$3,FALSE))),"")</f>
        <v>Not on track to meet target</v>
      </c>
      <c r="R146" s="149"/>
      <c r="S146" s="149"/>
      <c r="T146" s="149"/>
      <c r="U146" s="149"/>
      <c r="V146" s="149"/>
      <c r="W146" s="149"/>
      <c r="X146" s="149"/>
      <c r="Y146" s="149"/>
      <c r="Z146" s="149"/>
      <c r="AA146" s="149"/>
      <c r="AB146" s="149"/>
      <c r="AC146" s="149"/>
    </row>
    <row r="147" spans="1:29">
      <c r="A147" t="s">
        <v>461</v>
      </c>
      <c r="B147" t="s">
        <v>462</v>
      </c>
      <c r="C147" s="149" t="str">
        <f>IFERROR(IF((VLOOKUP($A147,'Q3 Raw Data'!$A$9:$CZ$158,C$3,FALSE))="","",(VLOOKUP($A147,'Q3 Raw Data'!$A$9:$CZ$158,C$3,FALSE))),"")</f>
        <v>Yes</v>
      </c>
      <c r="D147" s="149" t="str">
        <f>IFERROR(IF((VLOOKUP($A147,'Q3 Raw Data'!$A$9:$CZ$158,D$3,FALSE))="","",(VLOOKUP($A147,'Q3 Raw Data'!$A$9:$CZ$158,D$3,FALSE))),"")</f>
        <v>Yes</v>
      </c>
      <c r="E147" s="149" t="str">
        <f>IFERROR(IF((VLOOKUP($A147,'Q3 Raw Data'!$A$9:$CZ$158,E$3,FALSE))="","",(VLOOKUP($A147,'Q3 Raw Data'!$A$9:$CZ$158,E$3,FALSE))),"")</f>
        <v>Yes</v>
      </c>
      <c r="F147" s="149" t="str">
        <f>IFERROR(IF((VLOOKUP($A147,'Q3 Raw Data'!$A$9:$CZ$158,F$3,FALSE))="","",(VLOOKUP($A147,'Q3 Raw Data'!$A$9:$CZ$158,F$3,FALSE))),"")</f>
        <v>Yes</v>
      </c>
      <c r="G147" s="149" t="str">
        <f>IFERROR(IF((VLOOKUP($A147,'Q3 Raw Data'!$A$9:$CZ$158,G$3,FALSE))="","",(VLOOKUP($A147,'Q3 Raw Data'!$A$9:$CZ$158,G$3,FALSE))),"")</f>
        <v>Yes</v>
      </c>
      <c r="H147" s="150" t="str">
        <f>IFERROR(IF((VLOOKUP($A147,'Q3 Raw Data'!$A$9:$CZ$158,H$3,FALSE))="","",(VLOOKUP($A147,'Q3 Raw Data'!$A$9:$CZ$158,H$3,FALSE))),"")</f>
        <v/>
      </c>
      <c r="I147" s="149" t="str">
        <f>IFERROR(IF((VLOOKUP($A147,'Q3 Raw Data'!$A$9:$CZ$158,I$3,FALSE))="","",(VLOOKUP($A147,'Q3 Raw Data'!$A$9:$CZ$158,I$3,FALSE))),"")</f>
        <v/>
      </c>
      <c r="J147" s="149" t="str">
        <f>IFERROR(IF((VLOOKUP($A147,'Q3 Raw Data'!$A$9:$CZ$158,J$3,FALSE))="","",(VLOOKUP($A147,'Q3 Raw Data'!$A$9:$CZ$158,J$3,FALSE))),"")</f>
        <v/>
      </c>
      <c r="K147" s="149" t="str">
        <f>IFERROR(IF((VLOOKUP($A147,'Q3 Raw Data'!$A$9:$CZ$158,K$3,FALSE))="","",(VLOOKUP($A147,'Q3 Raw Data'!$A$9:$CZ$158,K$3,FALSE))),"")</f>
        <v/>
      </c>
      <c r="L147" s="149" t="str">
        <f>IFERROR(IF((VLOOKUP($A147,'Q3 Raw Data'!$A$9:$CZ$158,L$3,FALSE))="","",(VLOOKUP($A147,'Q3 Raw Data'!$A$9:$CZ$158,L$3,FALSE))),"")</f>
        <v/>
      </c>
      <c r="M147" s="149" t="str">
        <f>IFERROR(IF((VLOOKUP($A147,'Q3 Raw Data'!$A$9:$CZ$158,M$3,FALSE))="","",(VLOOKUP($A147,'Q3 Raw Data'!$A$9:$CZ$158,M$3,FALSE))),"")</f>
        <v/>
      </c>
      <c r="N147" s="149" t="str">
        <f>IFERROR(IF((VLOOKUP($A147,'Q3 Raw Data'!$A$9:$CZ$158,N$3,FALSE))="","",(VLOOKUP($A147,'Q3 Raw Data'!$A$9:$CZ$158,N$3,FALSE))),"")</f>
        <v>Data not available to assess progress</v>
      </c>
      <c r="O147" s="149" t="str">
        <f>IFERROR(IF((VLOOKUP($A147,'Q3 Raw Data'!$A$9:$CZ$158,O$3,FALSE))="","",(VLOOKUP($A147,'Q3 Raw Data'!$A$9:$CZ$158,O$3,FALSE))),"")</f>
        <v>On track to meet target</v>
      </c>
      <c r="P147" s="149" t="str">
        <f>IFERROR(IF((VLOOKUP($A147,'Q3 Raw Data'!$A$9:$CZ$158,P$3,FALSE))="","",(VLOOKUP($A147,'Q3 Raw Data'!$A$9:$CZ$158,P$3,FALSE))),"")</f>
        <v>On track to meet target</v>
      </c>
      <c r="Q147" s="149" t="str">
        <f>IFERROR(IF((VLOOKUP($A147,'Q3 Raw Data'!$A$9:$CZ$158,Q$3,FALSE))="","",(VLOOKUP($A147,'Q3 Raw Data'!$A$9:$CZ$158,Q$3,FALSE))),"")</f>
        <v>Not on track to meet target</v>
      </c>
      <c r="R147" s="149"/>
      <c r="S147" s="149"/>
      <c r="T147" s="149"/>
      <c r="U147" s="149"/>
      <c r="V147" s="149"/>
      <c r="W147" s="149"/>
      <c r="X147" s="149"/>
      <c r="Y147" s="149"/>
      <c r="Z147" s="149"/>
      <c r="AA147" s="149"/>
      <c r="AB147" s="149"/>
      <c r="AC147" s="149"/>
    </row>
    <row r="148" spans="1:29">
      <c r="A148" t="s">
        <v>463</v>
      </c>
      <c r="B148" t="s">
        <v>464</v>
      </c>
      <c r="C148" s="149" t="str">
        <f>IFERROR(IF((VLOOKUP($A148,'Q3 Raw Data'!$A$9:$CZ$158,C$3,FALSE))="","",(VLOOKUP($A148,'Q3 Raw Data'!$A$9:$CZ$158,C$3,FALSE))),"")</f>
        <v>Yes</v>
      </c>
      <c r="D148" s="149" t="str">
        <f>IFERROR(IF((VLOOKUP($A148,'Q3 Raw Data'!$A$9:$CZ$158,D$3,FALSE))="","",(VLOOKUP($A148,'Q3 Raw Data'!$A$9:$CZ$158,D$3,FALSE))),"")</f>
        <v>Yes</v>
      </c>
      <c r="E148" s="149" t="str">
        <f>IFERROR(IF((VLOOKUP($A148,'Q3 Raw Data'!$A$9:$CZ$158,E$3,FALSE))="","",(VLOOKUP($A148,'Q3 Raw Data'!$A$9:$CZ$158,E$3,FALSE))),"")</f>
        <v>Yes</v>
      </c>
      <c r="F148" s="149" t="str">
        <f>IFERROR(IF((VLOOKUP($A148,'Q3 Raw Data'!$A$9:$CZ$158,F$3,FALSE))="","",(VLOOKUP($A148,'Q3 Raw Data'!$A$9:$CZ$158,F$3,FALSE))),"")</f>
        <v>Yes</v>
      </c>
      <c r="G148" s="149" t="str">
        <f>IFERROR(IF((VLOOKUP($A148,'Q3 Raw Data'!$A$9:$CZ$158,G$3,FALSE))="","",(VLOOKUP($A148,'Q3 Raw Data'!$A$9:$CZ$158,G$3,FALSE))),"")</f>
        <v>Yes</v>
      </c>
      <c r="H148" s="150" t="str">
        <f>IFERROR(IF((VLOOKUP($A148,'Q3 Raw Data'!$A$9:$CZ$158,H$3,FALSE))="","",(VLOOKUP($A148,'Q3 Raw Data'!$A$9:$CZ$158,H$3,FALSE))),"")</f>
        <v/>
      </c>
      <c r="I148" s="149" t="str">
        <f>IFERROR(IF((VLOOKUP($A148,'Q3 Raw Data'!$A$9:$CZ$158,I$3,FALSE))="","",(VLOOKUP($A148,'Q3 Raw Data'!$A$9:$CZ$158,I$3,FALSE))),"")</f>
        <v/>
      </c>
      <c r="J148" s="149" t="str">
        <f>IFERROR(IF((VLOOKUP($A148,'Q3 Raw Data'!$A$9:$CZ$158,J$3,FALSE))="","",(VLOOKUP($A148,'Q3 Raw Data'!$A$9:$CZ$158,J$3,FALSE))),"")</f>
        <v/>
      </c>
      <c r="K148" s="149" t="str">
        <f>IFERROR(IF((VLOOKUP($A148,'Q3 Raw Data'!$A$9:$CZ$158,K$3,FALSE))="","",(VLOOKUP($A148,'Q3 Raw Data'!$A$9:$CZ$158,K$3,FALSE))),"")</f>
        <v/>
      </c>
      <c r="L148" s="149" t="str">
        <f>IFERROR(IF((VLOOKUP($A148,'Q3 Raw Data'!$A$9:$CZ$158,L$3,FALSE))="","",(VLOOKUP($A148,'Q3 Raw Data'!$A$9:$CZ$158,L$3,FALSE))),"")</f>
        <v/>
      </c>
      <c r="M148" s="149" t="str">
        <f>IFERROR(IF((VLOOKUP($A148,'Q3 Raw Data'!$A$9:$CZ$158,M$3,FALSE))="","",(VLOOKUP($A148,'Q3 Raw Data'!$A$9:$CZ$158,M$3,FALSE))),"")</f>
        <v/>
      </c>
      <c r="N148" s="149" t="str">
        <f>IFERROR(IF((VLOOKUP($A148,'Q3 Raw Data'!$A$9:$CZ$158,N$3,FALSE))="","",(VLOOKUP($A148,'Q3 Raw Data'!$A$9:$CZ$158,N$3,FALSE))),"")</f>
        <v>On track to meet target</v>
      </c>
      <c r="O148" s="149" t="str">
        <f>IFERROR(IF((VLOOKUP($A148,'Q3 Raw Data'!$A$9:$CZ$158,O$3,FALSE))="","",(VLOOKUP($A148,'Q3 Raw Data'!$A$9:$CZ$158,O$3,FALSE))),"")</f>
        <v>On track to meet target</v>
      </c>
      <c r="P148" s="149" t="str">
        <f>IFERROR(IF((VLOOKUP($A148,'Q3 Raw Data'!$A$9:$CZ$158,P$3,FALSE))="","",(VLOOKUP($A148,'Q3 Raw Data'!$A$9:$CZ$158,P$3,FALSE))),"")</f>
        <v>On track to meet target</v>
      </c>
      <c r="Q148" s="149" t="str">
        <f>IFERROR(IF((VLOOKUP($A148,'Q3 Raw Data'!$A$9:$CZ$158,Q$3,FALSE))="","",(VLOOKUP($A148,'Q3 Raw Data'!$A$9:$CZ$158,Q$3,FALSE))),"")</f>
        <v>On track to meet target</v>
      </c>
      <c r="R148" s="149"/>
      <c r="S148" s="149"/>
      <c r="T148" s="149"/>
      <c r="U148" s="149"/>
      <c r="V148" s="149"/>
      <c r="W148" s="149"/>
      <c r="X148" s="149"/>
      <c r="Y148" s="149"/>
      <c r="Z148" s="149"/>
      <c r="AA148" s="149"/>
      <c r="AB148" s="149"/>
      <c r="AC148" s="149"/>
    </row>
    <row r="149" spans="1:29">
      <c r="A149" t="s">
        <v>918</v>
      </c>
      <c r="B149" t="s">
        <v>919</v>
      </c>
      <c r="C149" s="149" t="str">
        <f>IFERROR(IF((VLOOKUP($A149,'Q3 Raw Data'!$A$9:$CZ$158,C$3,FALSE))="","",(VLOOKUP($A149,'Q3 Raw Data'!$A$9:$CZ$158,C$3,FALSE))),"")</f>
        <v>Yes</v>
      </c>
      <c r="D149" s="149" t="str">
        <f>IFERROR(IF((VLOOKUP($A149,'Q3 Raw Data'!$A$9:$CZ$158,D$3,FALSE))="","",(VLOOKUP($A149,'Q3 Raw Data'!$A$9:$CZ$158,D$3,FALSE))),"")</f>
        <v>Yes</v>
      </c>
      <c r="E149" s="149" t="str">
        <f>IFERROR(IF((VLOOKUP($A149,'Q3 Raw Data'!$A$9:$CZ$158,E$3,FALSE))="","",(VLOOKUP($A149,'Q3 Raw Data'!$A$9:$CZ$158,E$3,FALSE))),"")</f>
        <v>Yes</v>
      </c>
      <c r="F149" s="149" t="str">
        <f>IFERROR(IF((VLOOKUP($A149,'Q3 Raw Data'!$A$9:$CZ$158,F$3,FALSE))="","",(VLOOKUP($A149,'Q3 Raw Data'!$A$9:$CZ$158,F$3,FALSE))),"")</f>
        <v>Yes</v>
      </c>
      <c r="G149" s="149" t="str">
        <f>IFERROR(IF((VLOOKUP($A149,'Q3 Raw Data'!$A$9:$CZ$158,G$3,FALSE))="","",(VLOOKUP($A149,'Q3 Raw Data'!$A$9:$CZ$158,G$3,FALSE))),"")</f>
        <v>Yes</v>
      </c>
      <c r="H149" s="150" t="str">
        <f>IFERROR(IF((VLOOKUP($A149,'Q3 Raw Data'!$A$9:$CZ$158,H$3,FALSE))="","",(VLOOKUP($A149,'Q3 Raw Data'!$A$9:$CZ$158,H$3,FALSE))),"")</f>
        <v/>
      </c>
      <c r="I149" s="149" t="str">
        <f>IFERROR(IF((VLOOKUP($A149,'Q3 Raw Data'!$A$9:$CZ$158,I$3,FALSE))="","",(VLOOKUP($A149,'Q3 Raw Data'!$A$9:$CZ$158,I$3,FALSE))),"")</f>
        <v/>
      </c>
      <c r="J149" s="149" t="str">
        <f>IFERROR(IF((VLOOKUP($A149,'Q3 Raw Data'!$A$9:$CZ$158,J$3,FALSE))="","",(VLOOKUP($A149,'Q3 Raw Data'!$A$9:$CZ$158,J$3,FALSE))),"")</f>
        <v/>
      </c>
      <c r="K149" s="149" t="str">
        <f>IFERROR(IF((VLOOKUP($A149,'Q3 Raw Data'!$A$9:$CZ$158,K$3,FALSE))="","",(VLOOKUP($A149,'Q3 Raw Data'!$A$9:$CZ$158,K$3,FALSE))),"")</f>
        <v/>
      </c>
      <c r="L149" s="149" t="str">
        <f>IFERROR(IF((VLOOKUP($A149,'Q3 Raw Data'!$A$9:$CZ$158,L$3,FALSE))="","",(VLOOKUP($A149,'Q3 Raw Data'!$A$9:$CZ$158,L$3,FALSE))),"")</f>
        <v/>
      </c>
      <c r="M149" s="149" t="str">
        <f>IFERROR(IF((VLOOKUP($A149,'Q3 Raw Data'!$A$9:$CZ$158,M$3,FALSE))="","",(VLOOKUP($A149,'Q3 Raw Data'!$A$9:$CZ$158,M$3,FALSE))),"")</f>
        <v/>
      </c>
      <c r="N149" s="149" t="str">
        <f>IFERROR(IF((VLOOKUP($A149,'Q3 Raw Data'!$A$9:$CZ$158,N$3,FALSE))="","",(VLOOKUP($A149,'Q3 Raw Data'!$A$9:$CZ$158,N$3,FALSE))),"")</f>
        <v>Not on track to meet target</v>
      </c>
      <c r="O149" s="149" t="str">
        <f>IFERROR(IF((VLOOKUP($A149,'Q3 Raw Data'!$A$9:$CZ$158,O$3,FALSE))="","",(VLOOKUP($A149,'Q3 Raw Data'!$A$9:$CZ$158,O$3,FALSE))),"")</f>
        <v>On track to meet target</v>
      </c>
      <c r="P149" s="149" t="str">
        <f>IFERROR(IF((VLOOKUP($A149,'Q3 Raw Data'!$A$9:$CZ$158,P$3,FALSE))="","",(VLOOKUP($A149,'Q3 Raw Data'!$A$9:$CZ$158,P$3,FALSE))),"")</f>
        <v>Data not available to assess progress</v>
      </c>
      <c r="Q149" s="149" t="str">
        <f>IFERROR(IF((VLOOKUP($A149,'Q3 Raw Data'!$A$9:$CZ$158,Q$3,FALSE))="","",(VLOOKUP($A149,'Q3 Raw Data'!$A$9:$CZ$158,Q$3,FALSE))),"")</f>
        <v>Not on track to meet target</v>
      </c>
      <c r="R149" s="149"/>
      <c r="S149" s="149"/>
      <c r="T149" s="149"/>
      <c r="U149" s="149"/>
      <c r="V149" s="149"/>
      <c r="W149" s="149"/>
      <c r="X149" s="149"/>
      <c r="Y149" s="149"/>
      <c r="Z149" s="149"/>
      <c r="AA149" s="149"/>
      <c r="AB149" s="149"/>
      <c r="AC149" s="149"/>
    </row>
    <row r="150" spans="1:29">
      <c r="A150" t="s">
        <v>465</v>
      </c>
      <c r="B150" t="s">
        <v>466</v>
      </c>
      <c r="C150" s="149" t="str">
        <f>IFERROR(IF((VLOOKUP($A150,'Q3 Raw Data'!$A$9:$CZ$158,C$3,FALSE))="","",(VLOOKUP($A150,'Q3 Raw Data'!$A$9:$CZ$158,C$3,FALSE))),"")</f>
        <v>Yes</v>
      </c>
      <c r="D150" s="149" t="str">
        <f>IFERROR(IF((VLOOKUP($A150,'Q3 Raw Data'!$A$9:$CZ$158,D$3,FALSE))="","",(VLOOKUP($A150,'Q3 Raw Data'!$A$9:$CZ$158,D$3,FALSE))),"")</f>
        <v>Yes</v>
      </c>
      <c r="E150" s="149" t="str">
        <f>IFERROR(IF((VLOOKUP($A150,'Q3 Raw Data'!$A$9:$CZ$158,E$3,FALSE))="","",(VLOOKUP($A150,'Q3 Raw Data'!$A$9:$CZ$158,E$3,FALSE))),"")</f>
        <v>Yes</v>
      </c>
      <c r="F150" s="149" t="str">
        <f>IFERROR(IF((VLOOKUP($A150,'Q3 Raw Data'!$A$9:$CZ$158,F$3,FALSE))="","",(VLOOKUP($A150,'Q3 Raw Data'!$A$9:$CZ$158,F$3,FALSE))),"")</f>
        <v>Yes</v>
      </c>
      <c r="G150" s="149" t="str">
        <f>IFERROR(IF((VLOOKUP($A150,'Q3 Raw Data'!$A$9:$CZ$158,G$3,FALSE))="","",(VLOOKUP($A150,'Q3 Raw Data'!$A$9:$CZ$158,G$3,FALSE))),"")</f>
        <v>No</v>
      </c>
      <c r="H150" s="150">
        <f>IFERROR(IF((VLOOKUP($A150,'Q3 Raw Data'!$A$9:$CZ$158,H$3,FALSE))="","",(VLOOKUP($A150,'Q3 Raw Data'!$A$9:$CZ$158,H$3,FALSE))),"")</f>
        <v>43190</v>
      </c>
      <c r="I150" s="149" t="str">
        <f>IFERROR(IF((VLOOKUP($A150,'Q3 Raw Data'!$A$9:$CZ$158,I$3,FALSE))="","",(VLOOKUP($A150,'Q3 Raw Data'!$A$9:$CZ$158,I$3,FALSE))),"")</f>
        <v/>
      </c>
      <c r="J150" s="149" t="str">
        <f>IFERROR(IF((VLOOKUP($A150,'Q3 Raw Data'!$A$9:$CZ$158,J$3,FALSE))="","",(VLOOKUP($A150,'Q3 Raw Data'!$A$9:$CZ$158,J$3,FALSE))),"")</f>
        <v/>
      </c>
      <c r="K150" s="149" t="str">
        <f>IFERROR(IF((VLOOKUP($A150,'Q3 Raw Data'!$A$9:$CZ$158,K$3,FALSE))="","",(VLOOKUP($A150,'Q3 Raw Data'!$A$9:$CZ$158,K$3,FALSE))),"")</f>
        <v/>
      </c>
      <c r="L150" s="149" t="str">
        <f>IFERROR(IF((VLOOKUP($A150,'Q3 Raw Data'!$A$9:$CZ$158,L$3,FALSE))="","",(VLOOKUP($A150,'Q3 Raw Data'!$A$9:$CZ$158,L$3,FALSE))),"")</f>
        <v/>
      </c>
      <c r="M150" s="149" t="str">
        <f>IFERROR(IF((VLOOKUP($A150,'Q3 Raw Data'!$A$9:$CZ$158,M$3,FALSE))="","",(VLOOKUP($A150,'Q3 Raw Data'!$A$9:$CZ$158,M$3,FALSE))),"")</f>
        <v/>
      </c>
      <c r="N150" s="149" t="str">
        <f>IFERROR(IF((VLOOKUP($A150,'Q3 Raw Data'!$A$9:$CZ$158,N$3,FALSE))="","",(VLOOKUP($A150,'Q3 Raw Data'!$A$9:$CZ$158,N$3,FALSE))),"")</f>
        <v>Not on track to meet target</v>
      </c>
      <c r="O150" s="149" t="str">
        <f>IFERROR(IF((VLOOKUP($A150,'Q3 Raw Data'!$A$9:$CZ$158,O$3,FALSE))="","",(VLOOKUP($A150,'Q3 Raw Data'!$A$9:$CZ$158,O$3,FALSE))),"")</f>
        <v>On track to meet target</v>
      </c>
      <c r="P150" s="149" t="str">
        <f>IFERROR(IF((VLOOKUP($A150,'Q3 Raw Data'!$A$9:$CZ$158,P$3,FALSE))="","",(VLOOKUP($A150,'Q3 Raw Data'!$A$9:$CZ$158,P$3,FALSE))),"")</f>
        <v>Not on track to meet target</v>
      </c>
      <c r="Q150" s="149" t="str">
        <f>IFERROR(IF((VLOOKUP($A150,'Q3 Raw Data'!$A$9:$CZ$158,Q$3,FALSE))="","",(VLOOKUP($A150,'Q3 Raw Data'!$A$9:$CZ$158,Q$3,FALSE))),"")</f>
        <v>Not on track to meet target</v>
      </c>
      <c r="R150" s="149"/>
      <c r="S150" s="149"/>
      <c r="T150" s="149"/>
      <c r="U150" s="149"/>
      <c r="V150" s="149"/>
      <c r="W150" s="149"/>
      <c r="X150" s="149"/>
      <c r="Y150" s="149"/>
      <c r="Z150" s="149"/>
      <c r="AA150" s="149"/>
      <c r="AB150" s="149"/>
      <c r="AC150" s="149"/>
    </row>
    <row r="151" spans="1:29">
      <c r="A151" t="s">
        <v>467</v>
      </c>
      <c r="B151" t="s">
        <v>468</v>
      </c>
      <c r="C151" s="149" t="str">
        <f>IFERROR(IF((VLOOKUP($A151,'Q3 Raw Data'!$A$9:$CZ$158,C$3,FALSE))="","",(VLOOKUP($A151,'Q3 Raw Data'!$A$9:$CZ$158,C$3,FALSE))),"")</f>
        <v>Yes</v>
      </c>
      <c r="D151" s="149" t="str">
        <f>IFERROR(IF((VLOOKUP($A151,'Q3 Raw Data'!$A$9:$CZ$158,D$3,FALSE))="","",(VLOOKUP($A151,'Q3 Raw Data'!$A$9:$CZ$158,D$3,FALSE))),"")</f>
        <v>Yes</v>
      </c>
      <c r="E151" s="149" t="str">
        <f>IFERROR(IF((VLOOKUP($A151,'Q3 Raw Data'!$A$9:$CZ$158,E$3,FALSE))="","",(VLOOKUP($A151,'Q3 Raw Data'!$A$9:$CZ$158,E$3,FALSE))),"")</f>
        <v>Yes</v>
      </c>
      <c r="F151" s="149" t="str">
        <f>IFERROR(IF((VLOOKUP($A151,'Q3 Raw Data'!$A$9:$CZ$158,F$3,FALSE))="","",(VLOOKUP($A151,'Q3 Raw Data'!$A$9:$CZ$158,F$3,FALSE))),"")</f>
        <v>Yes</v>
      </c>
      <c r="G151" s="149" t="str">
        <f>IFERROR(IF((VLOOKUP($A151,'Q3 Raw Data'!$A$9:$CZ$158,G$3,FALSE))="","",(VLOOKUP($A151,'Q3 Raw Data'!$A$9:$CZ$158,G$3,FALSE))),"")</f>
        <v>Yes</v>
      </c>
      <c r="H151" s="150" t="str">
        <f>IFERROR(IF((VLOOKUP($A151,'Q3 Raw Data'!$A$9:$CZ$158,H$3,FALSE))="","",(VLOOKUP($A151,'Q3 Raw Data'!$A$9:$CZ$158,H$3,FALSE))),"")</f>
        <v/>
      </c>
      <c r="I151" s="149" t="str">
        <f>IFERROR(IF((VLOOKUP($A151,'Q3 Raw Data'!$A$9:$CZ$158,I$3,FALSE))="","",(VLOOKUP($A151,'Q3 Raw Data'!$A$9:$CZ$158,I$3,FALSE))),"")</f>
        <v/>
      </c>
      <c r="J151" s="149" t="str">
        <f>IFERROR(IF((VLOOKUP($A151,'Q3 Raw Data'!$A$9:$CZ$158,J$3,FALSE))="","",(VLOOKUP($A151,'Q3 Raw Data'!$A$9:$CZ$158,J$3,FALSE))),"")</f>
        <v/>
      </c>
      <c r="K151" s="149" t="str">
        <f>IFERROR(IF((VLOOKUP($A151,'Q3 Raw Data'!$A$9:$CZ$158,K$3,FALSE))="","",(VLOOKUP($A151,'Q3 Raw Data'!$A$9:$CZ$158,K$3,FALSE))),"")</f>
        <v/>
      </c>
      <c r="L151" s="149" t="str">
        <f>IFERROR(IF((VLOOKUP($A151,'Q3 Raw Data'!$A$9:$CZ$158,L$3,FALSE))="","",(VLOOKUP($A151,'Q3 Raw Data'!$A$9:$CZ$158,L$3,FALSE))),"")</f>
        <v/>
      </c>
      <c r="M151" s="149" t="str">
        <f>IFERROR(IF((VLOOKUP($A151,'Q3 Raw Data'!$A$9:$CZ$158,M$3,FALSE))="","",(VLOOKUP($A151,'Q3 Raw Data'!$A$9:$CZ$158,M$3,FALSE))),"")</f>
        <v/>
      </c>
      <c r="N151" s="149" t="str">
        <f>IFERROR(IF((VLOOKUP($A151,'Q3 Raw Data'!$A$9:$CZ$158,N$3,FALSE))="","",(VLOOKUP($A151,'Q3 Raw Data'!$A$9:$CZ$158,N$3,FALSE))),"")</f>
        <v>On track to meet target</v>
      </c>
      <c r="O151" s="149" t="str">
        <f>IFERROR(IF((VLOOKUP($A151,'Q3 Raw Data'!$A$9:$CZ$158,O$3,FALSE))="","",(VLOOKUP($A151,'Q3 Raw Data'!$A$9:$CZ$158,O$3,FALSE))),"")</f>
        <v>On track to meet target</v>
      </c>
      <c r="P151" s="149" t="str">
        <f>IFERROR(IF((VLOOKUP($A151,'Q3 Raw Data'!$A$9:$CZ$158,P$3,FALSE))="","",(VLOOKUP($A151,'Q3 Raw Data'!$A$9:$CZ$158,P$3,FALSE))),"")</f>
        <v>On track to meet target</v>
      </c>
      <c r="Q151" s="149" t="str">
        <f>IFERROR(IF((VLOOKUP($A151,'Q3 Raw Data'!$A$9:$CZ$158,Q$3,FALSE))="","",(VLOOKUP($A151,'Q3 Raw Data'!$A$9:$CZ$158,Q$3,FALSE))),"")</f>
        <v>On track to meet target</v>
      </c>
      <c r="R151" s="149"/>
      <c r="S151" s="149"/>
      <c r="T151" s="149"/>
      <c r="U151" s="149"/>
      <c r="V151" s="149"/>
      <c r="W151" s="149"/>
      <c r="X151" s="149"/>
      <c r="Y151" s="149"/>
      <c r="Z151" s="149"/>
      <c r="AA151" s="149"/>
      <c r="AB151" s="149"/>
      <c r="AC151" s="149"/>
    </row>
    <row r="152" spans="1:29">
      <c r="A152" t="s">
        <v>471</v>
      </c>
      <c r="B152" t="s">
        <v>472</v>
      </c>
      <c r="C152" s="149" t="str">
        <f>IFERROR(IF((VLOOKUP($A152,'Q3 Raw Data'!$A$9:$CZ$158,C$3,FALSE))="","",(VLOOKUP($A152,'Q3 Raw Data'!$A$9:$CZ$158,C$3,FALSE))),"")</f>
        <v>Yes</v>
      </c>
      <c r="D152" s="149" t="str">
        <f>IFERROR(IF((VLOOKUP($A152,'Q3 Raw Data'!$A$9:$CZ$158,D$3,FALSE))="","",(VLOOKUP($A152,'Q3 Raw Data'!$A$9:$CZ$158,D$3,FALSE))),"")</f>
        <v>Yes</v>
      </c>
      <c r="E152" s="149" t="str">
        <f>IFERROR(IF((VLOOKUP($A152,'Q3 Raw Data'!$A$9:$CZ$158,E$3,FALSE))="","",(VLOOKUP($A152,'Q3 Raw Data'!$A$9:$CZ$158,E$3,FALSE))),"")</f>
        <v>Yes</v>
      </c>
      <c r="F152" s="149" t="str">
        <f>IFERROR(IF((VLOOKUP($A152,'Q3 Raw Data'!$A$9:$CZ$158,F$3,FALSE))="","",(VLOOKUP($A152,'Q3 Raw Data'!$A$9:$CZ$158,F$3,FALSE))),"")</f>
        <v>Yes</v>
      </c>
      <c r="G152" s="149" t="str">
        <f>IFERROR(IF((VLOOKUP($A152,'Q3 Raw Data'!$A$9:$CZ$158,G$3,FALSE))="","",(VLOOKUP($A152,'Q3 Raw Data'!$A$9:$CZ$158,G$3,FALSE))),"")</f>
        <v>Yes</v>
      </c>
      <c r="H152" s="150" t="str">
        <f>IFERROR(IF((VLOOKUP($A152,'Q3 Raw Data'!$A$9:$CZ$158,H$3,FALSE))="","",(VLOOKUP($A152,'Q3 Raw Data'!$A$9:$CZ$158,H$3,FALSE))),"")</f>
        <v/>
      </c>
      <c r="I152" s="149" t="str">
        <f>IFERROR(IF((VLOOKUP($A152,'Q3 Raw Data'!$A$9:$CZ$158,I$3,FALSE))="","",(VLOOKUP($A152,'Q3 Raw Data'!$A$9:$CZ$158,I$3,FALSE))),"")</f>
        <v/>
      </c>
      <c r="J152" s="149" t="str">
        <f>IFERROR(IF((VLOOKUP($A152,'Q3 Raw Data'!$A$9:$CZ$158,J$3,FALSE))="","",(VLOOKUP($A152,'Q3 Raw Data'!$A$9:$CZ$158,J$3,FALSE))),"")</f>
        <v/>
      </c>
      <c r="K152" s="149" t="str">
        <f>IFERROR(IF((VLOOKUP($A152,'Q3 Raw Data'!$A$9:$CZ$158,K$3,FALSE))="","",(VLOOKUP($A152,'Q3 Raw Data'!$A$9:$CZ$158,K$3,FALSE))),"")</f>
        <v/>
      </c>
      <c r="L152" s="149" t="str">
        <f>IFERROR(IF((VLOOKUP($A152,'Q3 Raw Data'!$A$9:$CZ$158,L$3,FALSE))="","",(VLOOKUP($A152,'Q3 Raw Data'!$A$9:$CZ$158,L$3,FALSE))),"")</f>
        <v/>
      </c>
      <c r="M152" s="149" t="str">
        <f>IFERROR(IF((VLOOKUP($A152,'Q3 Raw Data'!$A$9:$CZ$158,M$3,FALSE))="","",(VLOOKUP($A152,'Q3 Raw Data'!$A$9:$CZ$158,M$3,FALSE))),"")</f>
        <v/>
      </c>
      <c r="N152" s="149" t="str">
        <f>IFERROR(IF((VLOOKUP($A152,'Q3 Raw Data'!$A$9:$CZ$158,N$3,FALSE))="","",(VLOOKUP($A152,'Q3 Raw Data'!$A$9:$CZ$158,N$3,FALSE))),"")</f>
        <v>Not on track to meet target</v>
      </c>
      <c r="O152" s="149" t="str">
        <f>IFERROR(IF((VLOOKUP($A152,'Q3 Raw Data'!$A$9:$CZ$158,O$3,FALSE))="","",(VLOOKUP($A152,'Q3 Raw Data'!$A$9:$CZ$158,O$3,FALSE))),"")</f>
        <v>On track to meet target</v>
      </c>
      <c r="P152" s="149" t="str">
        <f>IFERROR(IF((VLOOKUP($A152,'Q3 Raw Data'!$A$9:$CZ$158,P$3,FALSE))="","",(VLOOKUP($A152,'Q3 Raw Data'!$A$9:$CZ$158,P$3,FALSE))),"")</f>
        <v>On track to meet target</v>
      </c>
      <c r="Q152" s="149" t="str">
        <f>IFERROR(IF((VLOOKUP($A152,'Q3 Raw Data'!$A$9:$CZ$158,Q$3,FALSE))="","",(VLOOKUP($A152,'Q3 Raw Data'!$A$9:$CZ$158,Q$3,FALSE))),"")</f>
        <v>On track to meet target</v>
      </c>
      <c r="R152" s="149"/>
      <c r="S152" s="149"/>
      <c r="T152" s="149"/>
      <c r="U152" s="149"/>
      <c r="V152" s="149"/>
      <c r="W152" s="149"/>
      <c r="X152" s="149"/>
      <c r="Y152" s="149"/>
      <c r="Z152" s="149"/>
      <c r="AA152" s="149"/>
      <c r="AB152" s="149"/>
      <c r="AC152" s="149"/>
    </row>
    <row r="153" spans="1:29">
      <c r="A153" t="s">
        <v>473</v>
      </c>
      <c r="B153" t="s">
        <v>474</v>
      </c>
      <c r="C153" s="149" t="str">
        <f>IFERROR(IF((VLOOKUP($A153,'Q3 Raw Data'!$A$9:$CZ$158,C$3,FALSE))="","",(VLOOKUP($A153,'Q3 Raw Data'!$A$9:$CZ$158,C$3,FALSE))),"")</f>
        <v>Yes</v>
      </c>
      <c r="D153" s="149" t="str">
        <f>IFERROR(IF((VLOOKUP($A153,'Q3 Raw Data'!$A$9:$CZ$158,D$3,FALSE))="","",(VLOOKUP($A153,'Q3 Raw Data'!$A$9:$CZ$158,D$3,FALSE))),"")</f>
        <v>Yes</v>
      </c>
      <c r="E153" s="149" t="str">
        <f>IFERROR(IF((VLOOKUP($A153,'Q3 Raw Data'!$A$9:$CZ$158,E$3,FALSE))="","",(VLOOKUP($A153,'Q3 Raw Data'!$A$9:$CZ$158,E$3,FALSE))),"")</f>
        <v>Yes</v>
      </c>
      <c r="F153" s="149" t="str">
        <f>IFERROR(IF((VLOOKUP($A153,'Q3 Raw Data'!$A$9:$CZ$158,F$3,FALSE))="","",(VLOOKUP($A153,'Q3 Raw Data'!$A$9:$CZ$158,F$3,FALSE))),"")</f>
        <v>Yes</v>
      </c>
      <c r="G153" s="149" t="str">
        <f>IFERROR(IF((VLOOKUP($A153,'Q3 Raw Data'!$A$9:$CZ$158,G$3,FALSE))="","",(VLOOKUP($A153,'Q3 Raw Data'!$A$9:$CZ$158,G$3,FALSE))),"")</f>
        <v>Yes</v>
      </c>
      <c r="H153" s="150" t="str">
        <f>IFERROR(IF((VLOOKUP($A153,'Q3 Raw Data'!$A$9:$CZ$158,H$3,FALSE))="","",(VLOOKUP($A153,'Q3 Raw Data'!$A$9:$CZ$158,H$3,FALSE))),"")</f>
        <v/>
      </c>
      <c r="I153" s="149" t="str">
        <f>IFERROR(IF((VLOOKUP($A153,'Q3 Raw Data'!$A$9:$CZ$158,I$3,FALSE))="","",(VLOOKUP($A153,'Q3 Raw Data'!$A$9:$CZ$158,I$3,FALSE))),"")</f>
        <v/>
      </c>
      <c r="J153" s="149" t="str">
        <f>IFERROR(IF((VLOOKUP($A153,'Q3 Raw Data'!$A$9:$CZ$158,J$3,FALSE))="","",(VLOOKUP($A153,'Q3 Raw Data'!$A$9:$CZ$158,J$3,FALSE))),"")</f>
        <v/>
      </c>
      <c r="K153" s="149" t="str">
        <f>IFERROR(IF((VLOOKUP($A153,'Q3 Raw Data'!$A$9:$CZ$158,K$3,FALSE))="","",(VLOOKUP($A153,'Q3 Raw Data'!$A$9:$CZ$158,K$3,FALSE))),"")</f>
        <v/>
      </c>
      <c r="L153" s="149" t="str">
        <f>IFERROR(IF((VLOOKUP($A153,'Q3 Raw Data'!$A$9:$CZ$158,L$3,FALSE))="","",(VLOOKUP($A153,'Q3 Raw Data'!$A$9:$CZ$158,L$3,FALSE))),"")</f>
        <v/>
      </c>
      <c r="M153" s="149" t="str">
        <f>IFERROR(IF((VLOOKUP($A153,'Q3 Raw Data'!$A$9:$CZ$158,M$3,FALSE))="","",(VLOOKUP($A153,'Q3 Raw Data'!$A$9:$CZ$158,M$3,FALSE))),"")</f>
        <v/>
      </c>
      <c r="N153" s="149" t="str">
        <f>IFERROR(IF((VLOOKUP($A153,'Q3 Raw Data'!$A$9:$CZ$158,N$3,FALSE))="","",(VLOOKUP($A153,'Q3 Raw Data'!$A$9:$CZ$158,N$3,FALSE))),"")</f>
        <v>Not on track to meet target</v>
      </c>
      <c r="O153" s="149" t="str">
        <f>IFERROR(IF((VLOOKUP($A153,'Q3 Raw Data'!$A$9:$CZ$158,O$3,FALSE))="","",(VLOOKUP($A153,'Q3 Raw Data'!$A$9:$CZ$158,O$3,FALSE))),"")</f>
        <v>On track to meet target</v>
      </c>
      <c r="P153" s="149" t="str">
        <f>IFERROR(IF((VLOOKUP($A153,'Q3 Raw Data'!$A$9:$CZ$158,P$3,FALSE))="","",(VLOOKUP($A153,'Q3 Raw Data'!$A$9:$CZ$158,P$3,FALSE))),"")</f>
        <v>On track to meet target</v>
      </c>
      <c r="Q153" s="149" t="str">
        <f>IFERROR(IF((VLOOKUP($A153,'Q3 Raw Data'!$A$9:$CZ$158,Q$3,FALSE))="","",(VLOOKUP($A153,'Q3 Raw Data'!$A$9:$CZ$158,Q$3,FALSE))),"")</f>
        <v>On track to meet target</v>
      </c>
      <c r="R153" s="149"/>
      <c r="S153" s="149"/>
      <c r="T153" s="149"/>
      <c r="U153" s="149"/>
      <c r="V153" s="149"/>
      <c r="W153" s="149"/>
      <c r="X153" s="149"/>
      <c r="Y153" s="149"/>
      <c r="Z153" s="149"/>
      <c r="AA153" s="149"/>
      <c r="AB153" s="149"/>
      <c r="AC153" s="149"/>
    </row>
    <row r="154" spans="1:29">
      <c r="A154" t="s">
        <v>477</v>
      </c>
      <c r="B154" t="s">
        <v>478</v>
      </c>
      <c r="C154" s="149" t="str">
        <f>IFERROR(IF((VLOOKUP($A154,'Q3 Raw Data'!$A$9:$CZ$158,C$3,FALSE))="","",(VLOOKUP($A154,'Q3 Raw Data'!$A$9:$CZ$158,C$3,FALSE))),"")</f>
        <v>Yes</v>
      </c>
      <c r="D154" s="149" t="str">
        <f>IFERROR(IF((VLOOKUP($A154,'Q3 Raw Data'!$A$9:$CZ$158,D$3,FALSE))="","",(VLOOKUP($A154,'Q3 Raw Data'!$A$9:$CZ$158,D$3,FALSE))),"")</f>
        <v>Yes</v>
      </c>
      <c r="E154" s="149" t="str">
        <f>IFERROR(IF((VLOOKUP($A154,'Q3 Raw Data'!$A$9:$CZ$158,E$3,FALSE))="","",(VLOOKUP($A154,'Q3 Raw Data'!$A$9:$CZ$158,E$3,FALSE))),"")</f>
        <v>Yes</v>
      </c>
      <c r="F154" s="149" t="str">
        <f>IFERROR(IF((VLOOKUP($A154,'Q3 Raw Data'!$A$9:$CZ$158,F$3,FALSE))="","",(VLOOKUP($A154,'Q3 Raw Data'!$A$9:$CZ$158,F$3,FALSE))),"")</f>
        <v>Yes</v>
      </c>
      <c r="G154" s="149" t="str">
        <f>IFERROR(IF((VLOOKUP($A154,'Q3 Raw Data'!$A$9:$CZ$158,G$3,FALSE))="","",(VLOOKUP($A154,'Q3 Raw Data'!$A$9:$CZ$158,G$3,FALSE))),"")</f>
        <v>Yes</v>
      </c>
      <c r="H154" s="150" t="str">
        <f>IFERROR(IF((VLOOKUP($A154,'Q3 Raw Data'!$A$9:$CZ$158,H$3,FALSE))="","",(VLOOKUP($A154,'Q3 Raw Data'!$A$9:$CZ$158,H$3,FALSE))),"")</f>
        <v/>
      </c>
      <c r="I154" s="149" t="str">
        <f>IFERROR(IF((VLOOKUP($A154,'Q3 Raw Data'!$A$9:$CZ$158,I$3,FALSE))="","",(VLOOKUP($A154,'Q3 Raw Data'!$A$9:$CZ$158,I$3,FALSE))),"")</f>
        <v/>
      </c>
      <c r="J154" s="149" t="str">
        <f>IFERROR(IF((VLOOKUP($A154,'Q3 Raw Data'!$A$9:$CZ$158,J$3,FALSE))="","",(VLOOKUP($A154,'Q3 Raw Data'!$A$9:$CZ$158,J$3,FALSE))),"")</f>
        <v/>
      </c>
      <c r="K154" s="149" t="str">
        <f>IFERROR(IF((VLOOKUP($A154,'Q3 Raw Data'!$A$9:$CZ$158,K$3,FALSE))="","",(VLOOKUP($A154,'Q3 Raw Data'!$A$9:$CZ$158,K$3,FALSE))),"")</f>
        <v/>
      </c>
      <c r="L154" s="149" t="str">
        <f>IFERROR(IF((VLOOKUP($A154,'Q3 Raw Data'!$A$9:$CZ$158,L$3,FALSE))="","",(VLOOKUP($A154,'Q3 Raw Data'!$A$9:$CZ$158,L$3,FALSE))),"")</f>
        <v/>
      </c>
      <c r="M154" s="149" t="str">
        <f>IFERROR(IF((VLOOKUP($A154,'Q3 Raw Data'!$A$9:$CZ$158,M$3,FALSE))="","",(VLOOKUP($A154,'Q3 Raw Data'!$A$9:$CZ$158,M$3,FALSE))),"")</f>
        <v/>
      </c>
      <c r="N154" s="149" t="str">
        <f>IFERROR(IF((VLOOKUP($A154,'Q3 Raw Data'!$A$9:$CZ$158,N$3,FALSE))="","",(VLOOKUP($A154,'Q3 Raw Data'!$A$9:$CZ$158,N$3,FALSE))),"")</f>
        <v>On track to meet target</v>
      </c>
      <c r="O154" s="149" t="str">
        <f>IFERROR(IF((VLOOKUP($A154,'Q3 Raw Data'!$A$9:$CZ$158,O$3,FALSE))="","",(VLOOKUP($A154,'Q3 Raw Data'!$A$9:$CZ$158,O$3,FALSE))),"")</f>
        <v>On track to meet target</v>
      </c>
      <c r="P154" s="149" t="str">
        <f>IFERROR(IF((VLOOKUP($A154,'Q3 Raw Data'!$A$9:$CZ$158,P$3,FALSE))="","",(VLOOKUP($A154,'Q3 Raw Data'!$A$9:$CZ$158,P$3,FALSE))),"")</f>
        <v>Data not available to assess progress</v>
      </c>
      <c r="Q154" s="149" t="str">
        <f>IFERROR(IF((VLOOKUP($A154,'Q3 Raw Data'!$A$9:$CZ$158,Q$3,FALSE))="","",(VLOOKUP($A154,'Q3 Raw Data'!$A$9:$CZ$158,Q$3,FALSE))),"")</f>
        <v>On track to meet target</v>
      </c>
      <c r="R154" s="149"/>
      <c r="S154" s="149"/>
      <c r="T154" s="149"/>
      <c r="U154" s="149"/>
      <c r="V154" s="149"/>
      <c r="W154" s="149"/>
      <c r="X154" s="149"/>
      <c r="Y154" s="149"/>
      <c r="Z154" s="149"/>
      <c r="AA154" s="149"/>
      <c r="AB154" s="149"/>
      <c r="AC154" s="149"/>
    </row>
    <row r="155" spans="1:29">
      <c r="A155" t="s">
        <v>479</v>
      </c>
      <c r="B155" t="s">
        <v>480</v>
      </c>
      <c r="C155" s="149" t="str">
        <f>IFERROR(IF((VLOOKUP($A155,'Q3 Raw Data'!$A$9:$CZ$158,C$3,FALSE))="","",(VLOOKUP($A155,'Q3 Raw Data'!$A$9:$CZ$158,C$3,FALSE))),"")</f>
        <v>Yes</v>
      </c>
      <c r="D155" s="149" t="str">
        <f>IFERROR(IF((VLOOKUP($A155,'Q3 Raw Data'!$A$9:$CZ$158,D$3,FALSE))="","",(VLOOKUP($A155,'Q3 Raw Data'!$A$9:$CZ$158,D$3,FALSE))),"")</f>
        <v>Yes</v>
      </c>
      <c r="E155" s="149" t="str">
        <f>IFERROR(IF((VLOOKUP($A155,'Q3 Raw Data'!$A$9:$CZ$158,E$3,FALSE))="","",(VLOOKUP($A155,'Q3 Raw Data'!$A$9:$CZ$158,E$3,FALSE))),"")</f>
        <v>Yes</v>
      </c>
      <c r="F155" s="149" t="str">
        <f>IFERROR(IF((VLOOKUP($A155,'Q3 Raw Data'!$A$9:$CZ$158,F$3,FALSE))="","",(VLOOKUP($A155,'Q3 Raw Data'!$A$9:$CZ$158,F$3,FALSE))),"")</f>
        <v>Yes</v>
      </c>
      <c r="G155" s="149" t="str">
        <f>IFERROR(IF((VLOOKUP($A155,'Q3 Raw Data'!$A$9:$CZ$158,G$3,FALSE))="","",(VLOOKUP($A155,'Q3 Raw Data'!$A$9:$CZ$158,G$3,FALSE))),"")</f>
        <v>Yes</v>
      </c>
      <c r="H155" s="150" t="str">
        <f>IFERROR(IF((VLOOKUP($A155,'Q3 Raw Data'!$A$9:$CZ$158,H$3,FALSE))="","",(VLOOKUP($A155,'Q3 Raw Data'!$A$9:$CZ$158,H$3,FALSE))),"")</f>
        <v/>
      </c>
      <c r="I155" s="149" t="str">
        <f>IFERROR(IF((VLOOKUP($A155,'Q3 Raw Data'!$A$9:$CZ$158,I$3,FALSE))="","",(VLOOKUP($A155,'Q3 Raw Data'!$A$9:$CZ$158,I$3,FALSE))),"")</f>
        <v/>
      </c>
      <c r="J155" s="149" t="str">
        <f>IFERROR(IF((VLOOKUP($A155,'Q3 Raw Data'!$A$9:$CZ$158,J$3,FALSE))="","",(VLOOKUP($A155,'Q3 Raw Data'!$A$9:$CZ$158,J$3,FALSE))),"")</f>
        <v/>
      </c>
      <c r="K155" s="149" t="str">
        <f>IFERROR(IF((VLOOKUP($A155,'Q3 Raw Data'!$A$9:$CZ$158,K$3,FALSE))="","",(VLOOKUP($A155,'Q3 Raw Data'!$A$9:$CZ$158,K$3,FALSE))),"")</f>
        <v/>
      </c>
      <c r="L155" s="149" t="str">
        <f>IFERROR(IF((VLOOKUP($A155,'Q3 Raw Data'!$A$9:$CZ$158,L$3,FALSE))="","",(VLOOKUP($A155,'Q3 Raw Data'!$A$9:$CZ$158,L$3,FALSE))),"")</f>
        <v/>
      </c>
      <c r="M155" s="149" t="str">
        <f>IFERROR(IF((VLOOKUP($A155,'Q3 Raw Data'!$A$9:$CZ$158,M$3,FALSE))="","",(VLOOKUP($A155,'Q3 Raw Data'!$A$9:$CZ$158,M$3,FALSE))),"")</f>
        <v/>
      </c>
      <c r="N155" s="149" t="str">
        <f>IFERROR(IF((VLOOKUP($A155,'Q3 Raw Data'!$A$9:$CZ$158,N$3,FALSE))="","",(VLOOKUP($A155,'Q3 Raw Data'!$A$9:$CZ$158,N$3,FALSE))),"")</f>
        <v>Not on track to meet target</v>
      </c>
      <c r="O155" s="149" t="str">
        <f>IFERROR(IF((VLOOKUP($A155,'Q3 Raw Data'!$A$9:$CZ$158,O$3,FALSE))="","",(VLOOKUP($A155,'Q3 Raw Data'!$A$9:$CZ$158,O$3,FALSE))),"")</f>
        <v>Not on track to meet target</v>
      </c>
      <c r="P155" s="149" t="str">
        <f>IFERROR(IF((VLOOKUP($A155,'Q3 Raw Data'!$A$9:$CZ$158,P$3,FALSE))="","",(VLOOKUP($A155,'Q3 Raw Data'!$A$9:$CZ$158,P$3,FALSE))),"")</f>
        <v>On track to meet target</v>
      </c>
      <c r="Q155" s="149" t="str">
        <f>IFERROR(IF((VLOOKUP($A155,'Q3 Raw Data'!$A$9:$CZ$158,Q$3,FALSE))="","",(VLOOKUP($A155,'Q3 Raw Data'!$A$9:$CZ$158,Q$3,FALSE))),"")</f>
        <v>On track to meet target</v>
      </c>
      <c r="R155" s="149"/>
      <c r="S155" s="149"/>
      <c r="T155" s="149"/>
      <c r="U155" s="149"/>
      <c r="V155" s="149"/>
      <c r="W155" s="149"/>
      <c r="X155" s="149"/>
      <c r="Y155" s="149"/>
      <c r="Z155" s="149"/>
      <c r="AA155" s="149"/>
      <c r="AB155" s="149"/>
      <c r="AC155" s="149"/>
    </row>
    <row r="156" spans="1:29">
      <c r="A156" t="s">
        <v>483</v>
      </c>
      <c r="B156" t="s">
        <v>484</v>
      </c>
      <c r="C156" s="149" t="str">
        <f>IFERROR(IF((VLOOKUP($A156,'Q3 Raw Data'!$A$9:$CZ$158,C$3,FALSE))="","",(VLOOKUP($A156,'Q3 Raw Data'!$A$9:$CZ$158,C$3,FALSE))),"")</f>
        <v>Yes</v>
      </c>
      <c r="D156" s="149" t="str">
        <f>IFERROR(IF((VLOOKUP($A156,'Q3 Raw Data'!$A$9:$CZ$158,D$3,FALSE))="","",(VLOOKUP($A156,'Q3 Raw Data'!$A$9:$CZ$158,D$3,FALSE))),"")</f>
        <v>Yes</v>
      </c>
      <c r="E156" s="149" t="str">
        <f>IFERROR(IF((VLOOKUP($A156,'Q3 Raw Data'!$A$9:$CZ$158,E$3,FALSE))="","",(VLOOKUP($A156,'Q3 Raw Data'!$A$9:$CZ$158,E$3,FALSE))),"")</f>
        <v>Yes</v>
      </c>
      <c r="F156" s="149" t="str">
        <f>IFERROR(IF((VLOOKUP($A156,'Q3 Raw Data'!$A$9:$CZ$158,F$3,FALSE))="","",(VLOOKUP($A156,'Q3 Raw Data'!$A$9:$CZ$158,F$3,FALSE))),"")</f>
        <v>Yes</v>
      </c>
      <c r="G156" s="149" t="str">
        <f>IFERROR(IF((VLOOKUP($A156,'Q3 Raw Data'!$A$9:$CZ$158,G$3,FALSE))="","",(VLOOKUP($A156,'Q3 Raw Data'!$A$9:$CZ$158,G$3,FALSE))),"")</f>
        <v>No</v>
      </c>
      <c r="H156" s="150">
        <f>IFERROR(IF((VLOOKUP($A156,'Q3 Raw Data'!$A$9:$CZ$158,H$3,FALSE))="","",(VLOOKUP($A156,'Q3 Raw Data'!$A$9:$CZ$158,H$3,FALSE))),"")</f>
        <v>43150</v>
      </c>
      <c r="I156" s="149" t="str">
        <f>IFERROR(IF((VLOOKUP($A156,'Q3 Raw Data'!$A$9:$CZ$158,I$3,FALSE))="","",(VLOOKUP($A156,'Q3 Raw Data'!$A$9:$CZ$158,I$3,FALSE))),"")</f>
        <v/>
      </c>
      <c r="J156" s="149" t="str">
        <f>IFERROR(IF((VLOOKUP($A156,'Q3 Raw Data'!$A$9:$CZ$158,J$3,FALSE))="","",(VLOOKUP($A156,'Q3 Raw Data'!$A$9:$CZ$158,J$3,FALSE))),"")</f>
        <v/>
      </c>
      <c r="K156" s="149" t="str">
        <f>IFERROR(IF((VLOOKUP($A156,'Q3 Raw Data'!$A$9:$CZ$158,K$3,FALSE))="","",(VLOOKUP($A156,'Q3 Raw Data'!$A$9:$CZ$158,K$3,FALSE))),"")</f>
        <v/>
      </c>
      <c r="L156" s="149" t="str">
        <f>IFERROR(IF((VLOOKUP($A156,'Q3 Raw Data'!$A$9:$CZ$158,L$3,FALSE))="","",(VLOOKUP($A156,'Q3 Raw Data'!$A$9:$CZ$158,L$3,FALSE))),"")</f>
        <v/>
      </c>
      <c r="M156" s="149" t="str">
        <f>IFERROR(IF((VLOOKUP($A156,'Q3 Raw Data'!$A$9:$CZ$158,M$3,FALSE))="","",(VLOOKUP($A156,'Q3 Raw Data'!$A$9:$CZ$158,M$3,FALSE))),"")</f>
        <v/>
      </c>
      <c r="N156" s="149" t="str">
        <f>IFERROR(IF((VLOOKUP($A156,'Q3 Raw Data'!$A$9:$CZ$158,N$3,FALSE))="","",(VLOOKUP($A156,'Q3 Raw Data'!$A$9:$CZ$158,N$3,FALSE))),"")</f>
        <v>Not on track to meet target</v>
      </c>
      <c r="O156" s="149" t="str">
        <f>IFERROR(IF((VLOOKUP($A156,'Q3 Raw Data'!$A$9:$CZ$158,O$3,FALSE))="","",(VLOOKUP($A156,'Q3 Raw Data'!$A$9:$CZ$158,O$3,FALSE))),"")</f>
        <v>On track to meet target</v>
      </c>
      <c r="P156" s="149" t="str">
        <f>IFERROR(IF((VLOOKUP($A156,'Q3 Raw Data'!$A$9:$CZ$158,P$3,FALSE))="","",(VLOOKUP($A156,'Q3 Raw Data'!$A$9:$CZ$158,P$3,FALSE))),"")</f>
        <v>Data not available to assess progress</v>
      </c>
      <c r="Q156" s="149" t="str">
        <f>IFERROR(IF((VLOOKUP($A156,'Q3 Raw Data'!$A$9:$CZ$158,Q$3,FALSE))="","",(VLOOKUP($A156,'Q3 Raw Data'!$A$9:$CZ$158,Q$3,FALSE))),"")</f>
        <v>Not on track to meet target</v>
      </c>
      <c r="R156" s="149"/>
      <c r="S156" s="149"/>
      <c r="T156" s="149"/>
      <c r="U156" s="149"/>
      <c r="V156" s="149"/>
      <c r="W156" s="149"/>
      <c r="X156" s="149"/>
      <c r="Y156" s="149"/>
      <c r="Z156" s="149"/>
      <c r="AA156" s="149"/>
      <c r="AB156" s="149"/>
      <c r="AC156" s="14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CZ158"/>
  <sheetViews>
    <sheetView zoomScale="80" zoomScaleNormal="80" workbookViewId="0">
      <selection activeCell="A7" sqref="A7"/>
    </sheetView>
  </sheetViews>
  <sheetFormatPr defaultRowHeight="15"/>
  <cols>
    <col min="1" max="21" width="9.140625" style="216"/>
    <col min="22" max="22" width="11.5703125" style="216" bestFit="1" customWidth="1"/>
    <col min="23" max="16384" width="9.140625" style="216"/>
  </cols>
  <sheetData>
    <row r="1" spans="1:104">
      <c r="A1" s="122" t="s">
        <v>939</v>
      </c>
    </row>
    <row r="3" spans="1:104">
      <c r="A3" s="216">
        <v>1</v>
      </c>
      <c r="B3" s="216">
        <v>2</v>
      </c>
      <c r="C3" s="216">
        <v>3</v>
      </c>
      <c r="D3" s="216">
        <v>4</v>
      </c>
      <c r="E3" s="216">
        <v>5</v>
      </c>
      <c r="F3" s="216">
        <v>6</v>
      </c>
      <c r="G3" s="216">
        <v>7</v>
      </c>
      <c r="H3" s="216">
        <v>8</v>
      </c>
      <c r="I3" s="216">
        <v>9</v>
      </c>
      <c r="J3" s="216">
        <v>10</v>
      </c>
      <c r="K3" s="216">
        <v>11</v>
      </c>
      <c r="L3" s="216">
        <v>12</v>
      </c>
      <c r="M3" s="216">
        <v>13</v>
      </c>
      <c r="N3" s="216">
        <v>14</v>
      </c>
      <c r="O3" s="216">
        <v>15</v>
      </c>
      <c r="P3" s="216">
        <v>16</v>
      </c>
      <c r="Q3" s="216">
        <v>17</v>
      </c>
      <c r="R3" s="216">
        <v>18</v>
      </c>
      <c r="S3" s="216">
        <v>19</v>
      </c>
      <c r="T3" s="216">
        <v>20</v>
      </c>
      <c r="U3" s="216">
        <v>21</v>
      </c>
      <c r="V3" s="216">
        <v>22</v>
      </c>
      <c r="W3" s="216">
        <v>23</v>
      </c>
      <c r="X3" s="216">
        <v>24</v>
      </c>
      <c r="Y3" s="216">
        <v>25</v>
      </c>
      <c r="Z3" s="216">
        <v>26</v>
      </c>
      <c r="AA3" s="216">
        <v>27</v>
      </c>
      <c r="AB3" s="216">
        <v>28</v>
      </c>
      <c r="AC3" s="216">
        <v>29</v>
      </c>
      <c r="AD3" s="216">
        <v>30</v>
      </c>
      <c r="AE3" s="216">
        <v>31</v>
      </c>
      <c r="AF3" s="216">
        <v>32</v>
      </c>
      <c r="AG3" s="216">
        <v>33</v>
      </c>
      <c r="AH3" s="216">
        <v>34</v>
      </c>
      <c r="AI3" s="216">
        <v>35</v>
      </c>
      <c r="AJ3" s="216">
        <v>36</v>
      </c>
      <c r="AK3" s="216">
        <v>37</v>
      </c>
      <c r="AL3" s="216">
        <v>38</v>
      </c>
      <c r="AM3" s="216">
        <v>39</v>
      </c>
      <c r="AN3" s="216">
        <v>40</v>
      </c>
      <c r="AO3" s="216">
        <v>41</v>
      </c>
      <c r="AP3" s="216">
        <v>42</v>
      </c>
      <c r="AQ3" s="216">
        <v>43</v>
      </c>
      <c r="AR3" s="216">
        <v>44</v>
      </c>
      <c r="AS3" s="216">
        <v>45</v>
      </c>
      <c r="AT3" s="216">
        <v>46</v>
      </c>
      <c r="AU3" s="216">
        <v>47</v>
      </c>
      <c r="AV3" s="216">
        <v>48</v>
      </c>
      <c r="AW3" s="216">
        <v>49</v>
      </c>
      <c r="AX3" s="216">
        <v>50</v>
      </c>
      <c r="AY3" s="216">
        <v>51</v>
      </c>
      <c r="AZ3" s="216">
        <v>52</v>
      </c>
      <c r="BA3" s="216">
        <v>53</v>
      </c>
      <c r="BB3" s="216">
        <v>54</v>
      </c>
      <c r="BC3" s="216">
        <v>55</v>
      </c>
      <c r="BD3" s="216">
        <v>56</v>
      </c>
      <c r="BE3" s="216">
        <v>57</v>
      </c>
      <c r="BF3" s="216">
        <v>58</v>
      </c>
      <c r="BG3" s="216">
        <v>59</v>
      </c>
      <c r="BH3" s="216">
        <v>60</v>
      </c>
      <c r="BI3" s="216">
        <v>61</v>
      </c>
      <c r="BJ3" s="216">
        <v>62</v>
      </c>
      <c r="BK3" s="216">
        <v>63</v>
      </c>
      <c r="BL3" s="216">
        <v>64</v>
      </c>
      <c r="BM3" s="216">
        <v>65</v>
      </c>
      <c r="BN3" s="216">
        <v>66</v>
      </c>
      <c r="BO3" s="216">
        <v>67</v>
      </c>
      <c r="BP3" s="216">
        <v>68</v>
      </c>
      <c r="BQ3" s="216">
        <v>69</v>
      </c>
      <c r="BR3" s="216">
        <v>70</v>
      </c>
      <c r="BS3" s="216">
        <v>71</v>
      </c>
      <c r="BT3" s="216">
        <v>72</v>
      </c>
      <c r="BU3" s="216">
        <v>73</v>
      </c>
      <c r="BV3" s="216">
        <v>74</v>
      </c>
      <c r="BW3" s="216">
        <v>75</v>
      </c>
      <c r="BX3" s="216">
        <v>76</v>
      </c>
      <c r="BY3" s="216">
        <v>77</v>
      </c>
      <c r="BZ3" s="216">
        <v>78</v>
      </c>
      <c r="CA3" s="216">
        <v>79</v>
      </c>
      <c r="CB3" s="216">
        <v>80</v>
      </c>
      <c r="CC3" s="216">
        <v>81</v>
      </c>
      <c r="CD3" s="216">
        <v>82</v>
      </c>
      <c r="CE3" s="216">
        <v>83</v>
      </c>
      <c r="CF3" s="216">
        <v>84</v>
      </c>
      <c r="CG3" s="216">
        <v>85</v>
      </c>
      <c r="CH3" s="216">
        <v>86</v>
      </c>
      <c r="CI3" s="216">
        <v>87</v>
      </c>
      <c r="CJ3" s="216">
        <v>88</v>
      </c>
      <c r="CK3" s="216">
        <v>89</v>
      </c>
      <c r="CL3" s="216">
        <v>90</v>
      </c>
      <c r="CM3" s="216">
        <v>91</v>
      </c>
      <c r="CN3" s="216">
        <v>92</v>
      </c>
      <c r="CO3" s="216">
        <v>93</v>
      </c>
      <c r="CP3" s="216">
        <v>94</v>
      </c>
      <c r="CQ3" s="216">
        <v>95</v>
      </c>
      <c r="CR3" s="216">
        <v>96</v>
      </c>
      <c r="CS3" s="216">
        <v>97</v>
      </c>
      <c r="CT3" s="216">
        <v>98</v>
      </c>
      <c r="CU3" s="216">
        <v>99</v>
      </c>
      <c r="CV3" s="216">
        <v>100</v>
      </c>
      <c r="CW3" s="216">
        <v>101</v>
      </c>
      <c r="CX3" s="216">
        <v>102</v>
      </c>
      <c r="CY3" s="216">
        <v>103</v>
      </c>
      <c r="CZ3" s="216">
        <v>104</v>
      </c>
    </row>
    <row r="5" spans="1:104">
      <c r="B5" s="216" t="s">
        <v>940</v>
      </c>
      <c r="L5" s="216" t="s">
        <v>941</v>
      </c>
      <c r="W5" s="216" t="s">
        <v>942</v>
      </c>
      <c r="AM5" s="216" t="s">
        <v>943</v>
      </c>
      <c r="CX5" s="216" t="s">
        <v>944</v>
      </c>
      <c r="CZ5" s="216" t="s">
        <v>940</v>
      </c>
    </row>
    <row r="6" spans="1:104">
      <c r="B6" s="216" t="s">
        <v>940</v>
      </c>
      <c r="C6" s="216" t="s">
        <v>940</v>
      </c>
      <c r="D6" s="216" t="s">
        <v>940</v>
      </c>
      <c r="E6" s="216" t="s">
        <v>940</v>
      </c>
      <c r="F6" s="216" t="s">
        <v>940</v>
      </c>
      <c r="G6" s="216" t="s">
        <v>940</v>
      </c>
      <c r="H6" s="216" t="s">
        <v>940</v>
      </c>
      <c r="I6" s="216" t="s">
        <v>940</v>
      </c>
      <c r="J6" s="216" t="s">
        <v>940</v>
      </c>
      <c r="K6" s="216" t="s">
        <v>940</v>
      </c>
      <c r="L6" s="216" t="s">
        <v>941</v>
      </c>
      <c r="M6" s="216" t="s">
        <v>941</v>
      </c>
      <c r="N6" s="216" t="s">
        <v>941</v>
      </c>
      <c r="O6" s="216" t="s">
        <v>941</v>
      </c>
      <c r="P6" s="216" t="s">
        <v>941</v>
      </c>
      <c r="Q6" s="216" t="s">
        <v>941</v>
      </c>
      <c r="R6" s="216" t="s">
        <v>941</v>
      </c>
      <c r="S6" s="216" t="s">
        <v>941</v>
      </c>
      <c r="T6" s="216" t="s">
        <v>941</v>
      </c>
      <c r="U6" s="216" t="s">
        <v>941</v>
      </c>
      <c r="V6" s="216" t="s">
        <v>941</v>
      </c>
      <c r="W6" s="216" t="s">
        <v>942</v>
      </c>
      <c r="X6" s="216" t="s">
        <v>942</v>
      </c>
      <c r="Y6" s="216" t="s">
        <v>942</v>
      </c>
      <c r="Z6" s="216" t="s">
        <v>942</v>
      </c>
      <c r="AA6" s="216" t="s">
        <v>942</v>
      </c>
      <c r="AB6" s="216" t="s">
        <v>942</v>
      </c>
      <c r="AC6" s="216" t="s">
        <v>942</v>
      </c>
      <c r="AD6" s="216" t="s">
        <v>942</v>
      </c>
      <c r="AE6" s="216" t="s">
        <v>942</v>
      </c>
      <c r="AF6" s="216" t="s">
        <v>942</v>
      </c>
      <c r="AG6" s="216" t="s">
        <v>942</v>
      </c>
      <c r="AH6" s="216" t="s">
        <v>942</v>
      </c>
      <c r="AI6" s="216" t="s">
        <v>942</v>
      </c>
      <c r="AJ6" s="216" t="s">
        <v>942</v>
      </c>
      <c r="AK6" s="216" t="s">
        <v>942</v>
      </c>
      <c r="AL6" s="216" t="s">
        <v>942</v>
      </c>
      <c r="AM6" s="216" t="s">
        <v>943</v>
      </c>
      <c r="AN6" s="216" t="s">
        <v>943</v>
      </c>
      <c r="AO6" s="216" t="s">
        <v>943</v>
      </c>
      <c r="AP6" s="216" t="s">
        <v>943</v>
      </c>
      <c r="AQ6" s="216" t="s">
        <v>943</v>
      </c>
      <c r="AR6" s="216" t="s">
        <v>943</v>
      </c>
      <c r="AS6" s="216" t="s">
        <v>943</v>
      </c>
      <c r="AT6" s="216" t="s">
        <v>943</v>
      </c>
      <c r="AU6" s="216" t="s">
        <v>943</v>
      </c>
      <c r="AV6" s="216" t="s">
        <v>943</v>
      </c>
      <c r="AW6" s="216" t="s">
        <v>943</v>
      </c>
      <c r="AX6" s="216" t="s">
        <v>943</v>
      </c>
      <c r="AY6" s="216" t="s">
        <v>943</v>
      </c>
      <c r="AZ6" s="216" t="s">
        <v>943</v>
      </c>
      <c r="BA6" s="216" t="s">
        <v>943</v>
      </c>
      <c r="BB6" s="216" t="s">
        <v>943</v>
      </c>
      <c r="BC6" s="216" t="s">
        <v>943</v>
      </c>
      <c r="BD6" s="216" t="s">
        <v>943</v>
      </c>
      <c r="BE6" s="216" t="s">
        <v>943</v>
      </c>
      <c r="BF6" s="216" t="s">
        <v>943</v>
      </c>
      <c r="BG6" s="216" t="s">
        <v>943</v>
      </c>
      <c r="BH6" s="216" t="s">
        <v>943</v>
      </c>
      <c r="BI6" s="216" t="s">
        <v>943</v>
      </c>
      <c r="BJ6" s="216" t="s">
        <v>943</v>
      </c>
      <c r="BK6" s="216" t="s">
        <v>943</v>
      </c>
      <c r="BL6" s="216" t="s">
        <v>943</v>
      </c>
      <c r="BM6" s="216" t="s">
        <v>943</v>
      </c>
      <c r="BN6" s="216" t="s">
        <v>943</v>
      </c>
      <c r="BO6" s="216" t="s">
        <v>943</v>
      </c>
      <c r="BP6" s="216" t="s">
        <v>943</v>
      </c>
      <c r="BQ6" s="216" t="s">
        <v>943</v>
      </c>
      <c r="BR6" s="216" t="s">
        <v>943</v>
      </c>
      <c r="BS6" s="216" t="s">
        <v>943</v>
      </c>
      <c r="BT6" s="216" t="s">
        <v>943</v>
      </c>
      <c r="BU6" s="216" t="s">
        <v>943</v>
      </c>
      <c r="BV6" s="216" t="s">
        <v>943</v>
      </c>
      <c r="BW6" s="216" t="s">
        <v>943</v>
      </c>
      <c r="BX6" s="216" t="s">
        <v>943</v>
      </c>
      <c r="BY6" s="216" t="s">
        <v>943</v>
      </c>
      <c r="BZ6" s="216" t="s">
        <v>943</v>
      </c>
      <c r="CA6" s="216" t="s">
        <v>943</v>
      </c>
      <c r="CB6" s="216" t="s">
        <v>943</v>
      </c>
      <c r="CC6" s="216" t="s">
        <v>943</v>
      </c>
      <c r="CD6" s="216" t="s">
        <v>943</v>
      </c>
      <c r="CE6" s="216" t="s">
        <v>943</v>
      </c>
      <c r="CF6" s="216" t="s">
        <v>943</v>
      </c>
      <c r="CG6" s="216" t="s">
        <v>943</v>
      </c>
      <c r="CH6" s="216" t="s">
        <v>943</v>
      </c>
      <c r="CI6" s="216" t="s">
        <v>943</v>
      </c>
      <c r="CJ6" s="216" t="s">
        <v>943</v>
      </c>
      <c r="CK6" s="216" t="s">
        <v>943</v>
      </c>
      <c r="CL6" s="216" t="s">
        <v>943</v>
      </c>
      <c r="CM6" s="216" t="s">
        <v>943</v>
      </c>
      <c r="CN6" s="216" t="s">
        <v>943</v>
      </c>
      <c r="CO6" s="216" t="s">
        <v>943</v>
      </c>
      <c r="CP6" s="216" t="s">
        <v>943</v>
      </c>
      <c r="CQ6" s="216" t="s">
        <v>943</v>
      </c>
      <c r="CR6" s="216" t="s">
        <v>943</v>
      </c>
      <c r="CS6" s="216" t="s">
        <v>943</v>
      </c>
      <c r="CT6" s="216" t="s">
        <v>943</v>
      </c>
      <c r="CU6" s="216" t="s">
        <v>943</v>
      </c>
      <c r="CV6" s="216" t="s">
        <v>943</v>
      </c>
      <c r="CW6" s="216" t="s">
        <v>943</v>
      </c>
      <c r="CX6" s="216" t="s">
        <v>944</v>
      </c>
      <c r="CY6" s="216" t="s">
        <v>944</v>
      </c>
      <c r="CZ6" s="216" t="s">
        <v>940</v>
      </c>
    </row>
    <row r="7" spans="1:104">
      <c r="B7" s="216" t="s">
        <v>945</v>
      </c>
      <c r="C7" s="216" t="s">
        <v>946</v>
      </c>
      <c r="D7" s="216" t="s">
        <v>947</v>
      </c>
      <c r="E7" s="216" t="s">
        <v>948</v>
      </c>
      <c r="F7" s="216" t="s">
        <v>949</v>
      </c>
      <c r="L7" s="216" t="s">
        <v>945</v>
      </c>
      <c r="M7" s="216" t="s">
        <v>950</v>
      </c>
      <c r="N7" s="216" t="s">
        <v>946</v>
      </c>
      <c r="O7" s="216" t="s">
        <v>951</v>
      </c>
      <c r="P7" s="216" t="s">
        <v>952</v>
      </c>
      <c r="Q7" s="216" t="s">
        <v>953</v>
      </c>
      <c r="R7" s="216" t="s">
        <v>954</v>
      </c>
      <c r="S7" s="216" t="s">
        <v>955</v>
      </c>
      <c r="T7" s="216" t="s">
        <v>956</v>
      </c>
      <c r="U7" s="216" t="s">
        <v>957</v>
      </c>
      <c r="V7" s="216" t="s">
        <v>958</v>
      </c>
      <c r="W7" s="216" t="s">
        <v>959</v>
      </c>
      <c r="X7" s="216" t="s">
        <v>952</v>
      </c>
      <c r="Y7" s="216" t="s">
        <v>953</v>
      </c>
      <c r="Z7" s="216" t="s">
        <v>954</v>
      </c>
      <c r="AA7" s="216" t="s">
        <v>960</v>
      </c>
      <c r="AB7" s="216" t="s">
        <v>961</v>
      </c>
      <c r="AC7" s="216" t="s">
        <v>962</v>
      </c>
      <c r="AD7" s="216" t="s">
        <v>963</v>
      </c>
      <c r="AE7" s="216" t="s">
        <v>964</v>
      </c>
      <c r="AF7" s="216" t="s">
        <v>965</v>
      </c>
      <c r="AG7" s="216" t="s">
        <v>966</v>
      </c>
      <c r="AH7" s="216" t="s">
        <v>967</v>
      </c>
      <c r="AI7" s="216" t="s">
        <v>968</v>
      </c>
      <c r="AJ7" s="216" t="s">
        <v>969</v>
      </c>
      <c r="AK7" s="216" t="s">
        <v>970</v>
      </c>
      <c r="AL7" s="216" t="s">
        <v>971</v>
      </c>
      <c r="AM7" s="216" t="s">
        <v>952</v>
      </c>
      <c r="AN7" s="216" t="s">
        <v>953</v>
      </c>
      <c r="AO7" s="216" t="s">
        <v>954</v>
      </c>
      <c r="AP7" s="216" t="s">
        <v>955</v>
      </c>
      <c r="AQ7" s="216" t="s">
        <v>972</v>
      </c>
      <c r="AR7" s="216" t="s">
        <v>973</v>
      </c>
      <c r="AS7" s="216" t="s">
        <v>974</v>
      </c>
      <c r="AT7" s="216" t="s">
        <v>957</v>
      </c>
      <c r="AU7" s="216" t="s">
        <v>975</v>
      </c>
      <c r="AV7" s="216" t="s">
        <v>961</v>
      </c>
      <c r="AW7" s="216" t="s">
        <v>962</v>
      </c>
      <c r="AX7" s="216" t="s">
        <v>963</v>
      </c>
      <c r="AY7" s="216" t="s">
        <v>976</v>
      </c>
      <c r="AZ7" s="216" t="s">
        <v>977</v>
      </c>
      <c r="BA7" s="216" t="s">
        <v>978</v>
      </c>
      <c r="BB7" s="216" t="s">
        <v>979</v>
      </c>
      <c r="BC7" s="216" t="s">
        <v>958</v>
      </c>
      <c r="BD7" s="216" t="s">
        <v>980</v>
      </c>
      <c r="BE7" s="216" t="s">
        <v>965</v>
      </c>
      <c r="BF7" s="216" t="s">
        <v>966</v>
      </c>
      <c r="BG7" s="216" t="s">
        <v>967</v>
      </c>
      <c r="BH7" s="216" t="s">
        <v>981</v>
      </c>
      <c r="BI7" s="216" t="s">
        <v>982</v>
      </c>
      <c r="BJ7" s="216" t="s">
        <v>983</v>
      </c>
      <c r="BK7" s="216" t="s">
        <v>984</v>
      </c>
      <c r="BL7" s="216" t="s">
        <v>985</v>
      </c>
      <c r="BM7" s="216" t="s">
        <v>986</v>
      </c>
      <c r="BN7" s="216" t="s">
        <v>969</v>
      </c>
      <c r="BO7" s="216" t="s">
        <v>970</v>
      </c>
      <c r="BP7" s="216" t="s">
        <v>971</v>
      </c>
      <c r="BQ7" s="216" t="s">
        <v>987</v>
      </c>
      <c r="BR7" s="216" t="s">
        <v>988</v>
      </c>
      <c r="BS7" s="216" t="s">
        <v>989</v>
      </c>
      <c r="BT7" s="216" t="s">
        <v>990</v>
      </c>
      <c r="BU7" s="216" t="s">
        <v>991</v>
      </c>
      <c r="BV7" s="216" t="s">
        <v>992</v>
      </c>
      <c r="BW7" s="216" t="s">
        <v>993</v>
      </c>
      <c r="BX7" s="216" t="s">
        <v>994</v>
      </c>
      <c r="BY7" s="216" t="s">
        <v>995</v>
      </c>
      <c r="BZ7" s="216" t="s">
        <v>996</v>
      </c>
      <c r="CA7" s="216" t="s">
        <v>997</v>
      </c>
      <c r="CB7" s="216" t="s">
        <v>998</v>
      </c>
      <c r="CC7" s="216" t="s">
        <v>999</v>
      </c>
      <c r="CD7" s="216" t="s">
        <v>1000</v>
      </c>
      <c r="CE7" s="216" t="s">
        <v>1001</v>
      </c>
      <c r="CF7" s="216" t="s">
        <v>1002</v>
      </c>
      <c r="CG7" s="216" t="s">
        <v>1003</v>
      </c>
      <c r="CH7" s="216" t="s">
        <v>1004</v>
      </c>
      <c r="CI7" s="216" t="s">
        <v>1005</v>
      </c>
      <c r="CJ7" s="216" t="s">
        <v>1006</v>
      </c>
      <c r="CK7" s="216" t="s">
        <v>1007</v>
      </c>
      <c r="CL7" s="216" t="s">
        <v>1008</v>
      </c>
      <c r="CM7" s="216" t="s">
        <v>1009</v>
      </c>
      <c r="CN7" s="216" t="s">
        <v>1010</v>
      </c>
      <c r="CO7" s="216" t="s">
        <v>1011</v>
      </c>
      <c r="CP7" s="216" t="s">
        <v>1012</v>
      </c>
      <c r="CQ7" s="216" t="s">
        <v>1013</v>
      </c>
      <c r="CR7" s="216" t="s">
        <v>1014</v>
      </c>
      <c r="CS7" s="216" t="s">
        <v>1015</v>
      </c>
      <c r="CT7" s="216" t="s">
        <v>1016</v>
      </c>
      <c r="CU7" s="216" t="s">
        <v>1017</v>
      </c>
      <c r="CV7" s="216" t="s">
        <v>1018</v>
      </c>
      <c r="CW7" s="216" t="s">
        <v>1019</v>
      </c>
      <c r="CX7" s="216" t="s">
        <v>1020</v>
      </c>
      <c r="CY7" s="216" t="s">
        <v>1021</v>
      </c>
      <c r="CZ7" s="216" t="s">
        <v>1022</v>
      </c>
    </row>
    <row r="8" spans="1:104">
      <c r="A8" s="216" t="s">
        <v>1023</v>
      </c>
      <c r="B8" s="216" t="s">
        <v>1024</v>
      </c>
      <c r="C8" s="216" t="s">
        <v>1025</v>
      </c>
      <c r="D8" s="216" t="s">
        <v>1026</v>
      </c>
      <c r="E8" s="216" t="s">
        <v>1027</v>
      </c>
      <c r="F8" s="216" t="s">
        <v>1028</v>
      </c>
      <c r="G8" s="216" t="s">
        <v>1029</v>
      </c>
      <c r="H8" s="216" t="s">
        <v>1030</v>
      </c>
      <c r="I8" s="216" t="s">
        <v>1031</v>
      </c>
      <c r="J8" s="216" t="s">
        <v>1032</v>
      </c>
      <c r="K8" s="216" t="s">
        <v>1033</v>
      </c>
      <c r="L8" s="216" t="s">
        <v>554</v>
      </c>
      <c r="M8" s="216" t="s">
        <v>555</v>
      </c>
      <c r="N8" s="216" t="s">
        <v>556</v>
      </c>
      <c r="O8" s="216" t="s">
        <v>557</v>
      </c>
      <c r="P8" s="216" t="s">
        <v>1034</v>
      </c>
      <c r="Q8" s="216" t="s">
        <v>1035</v>
      </c>
      <c r="R8" s="216" t="s">
        <v>1036</v>
      </c>
      <c r="S8" s="216" t="s">
        <v>1037</v>
      </c>
      <c r="T8" s="216" t="s">
        <v>558</v>
      </c>
      <c r="U8" s="216" t="s">
        <v>1038</v>
      </c>
      <c r="V8" s="216" t="s">
        <v>1039</v>
      </c>
      <c r="W8" s="216" t="s">
        <v>1040</v>
      </c>
      <c r="X8" s="216" t="s">
        <v>1041</v>
      </c>
      <c r="Y8" s="216" t="s">
        <v>1042</v>
      </c>
      <c r="Z8" s="216" t="s">
        <v>1043</v>
      </c>
      <c r="AA8" s="216" t="s">
        <v>1044</v>
      </c>
      <c r="AB8" s="216" t="s">
        <v>1045</v>
      </c>
      <c r="AC8" s="216" t="s">
        <v>1046</v>
      </c>
      <c r="AD8" s="216" t="s">
        <v>1047</v>
      </c>
      <c r="AE8" s="216" t="s">
        <v>1048</v>
      </c>
      <c r="AF8" s="216" t="s">
        <v>1049</v>
      </c>
      <c r="AG8" s="216" t="s">
        <v>1050</v>
      </c>
      <c r="AH8" s="216" t="s">
        <v>1051</v>
      </c>
      <c r="AI8" s="216" t="s">
        <v>1052</v>
      </c>
      <c r="AJ8" s="216" t="s">
        <v>1053</v>
      </c>
      <c r="AK8" s="216" t="s">
        <v>1054</v>
      </c>
      <c r="AL8" s="216" t="s">
        <v>1055</v>
      </c>
      <c r="AM8" s="216" t="s">
        <v>1056</v>
      </c>
      <c r="AN8" s="216" t="s">
        <v>1057</v>
      </c>
      <c r="AO8" s="216" t="s">
        <v>1058</v>
      </c>
      <c r="AP8" s="216" t="s">
        <v>1059</v>
      </c>
      <c r="AQ8" s="216" t="s">
        <v>1060</v>
      </c>
      <c r="AR8" s="216" t="s">
        <v>1061</v>
      </c>
      <c r="AS8" s="216" t="s">
        <v>1062</v>
      </c>
      <c r="AT8" s="216" t="s">
        <v>1063</v>
      </c>
      <c r="AU8" s="216" t="s">
        <v>1064</v>
      </c>
      <c r="AV8" s="216" t="s">
        <v>1065</v>
      </c>
      <c r="AW8" s="216" t="s">
        <v>1066</v>
      </c>
      <c r="AX8" s="216" t="s">
        <v>1067</v>
      </c>
      <c r="AY8" s="216" t="s">
        <v>1068</v>
      </c>
      <c r="AZ8" s="216" t="s">
        <v>1069</v>
      </c>
      <c r="BA8" s="216" t="s">
        <v>1070</v>
      </c>
      <c r="BB8" s="216" t="s">
        <v>1071</v>
      </c>
      <c r="BC8" s="216" t="s">
        <v>1072</v>
      </c>
      <c r="BD8" s="216" t="s">
        <v>1073</v>
      </c>
      <c r="BE8" s="216" t="s">
        <v>1074</v>
      </c>
      <c r="BF8" s="216" t="s">
        <v>1075</v>
      </c>
      <c r="BG8" s="216" t="s">
        <v>1076</v>
      </c>
      <c r="BH8" s="216" t="s">
        <v>1077</v>
      </c>
      <c r="BI8" s="216" t="s">
        <v>1078</v>
      </c>
      <c r="BJ8" s="216" t="s">
        <v>1079</v>
      </c>
      <c r="BK8" s="216" t="s">
        <v>1080</v>
      </c>
      <c r="BL8" s="216" t="s">
        <v>1081</v>
      </c>
      <c r="BM8" s="216" t="s">
        <v>1082</v>
      </c>
      <c r="BN8" s="216" t="s">
        <v>1083</v>
      </c>
      <c r="BO8" s="216" t="s">
        <v>1084</v>
      </c>
      <c r="BP8" s="216" t="s">
        <v>1085</v>
      </c>
      <c r="BQ8" s="216" t="s">
        <v>1086</v>
      </c>
      <c r="BR8" s="216" t="s">
        <v>1087</v>
      </c>
      <c r="BS8" s="216" t="s">
        <v>1088</v>
      </c>
      <c r="BT8" s="216" t="s">
        <v>1089</v>
      </c>
      <c r="BU8" s="216" t="s">
        <v>1090</v>
      </c>
      <c r="BV8" s="216" t="s">
        <v>1091</v>
      </c>
      <c r="BW8" s="216" t="s">
        <v>1092</v>
      </c>
      <c r="BX8" s="216" t="s">
        <v>1093</v>
      </c>
      <c r="BY8" s="216" t="s">
        <v>1094</v>
      </c>
      <c r="BZ8" s="216" t="s">
        <v>1095</v>
      </c>
      <c r="CA8" s="216" t="s">
        <v>1096</v>
      </c>
      <c r="CB8" s="216" t="s">
        <v>1097</v>
      </c>
      <c r="CC8" s="216" t="s">
        <v>1098</v>
      </c>
      <c r="CD8" s="216" t="s">
        <v>1099</v>
      </c>
      <c r="CE8" s="216" t="s">
        <v>1100</v>
      </c>
      <c r="CF8" s="216" t="s">
        <v>1101</v>
      </c>
      <c r="CG8" s="216" t="s">
        <v>1102</v>
      </c>
      <c r="CH8" s="216" t="s">
        <v>1103</v>
      </c>
      <c r="CI8" s="216" t="s">
        <v>1104</v>
      </c>
      <c r="CJ8" s="216" t="s">
        <v>1105</v>
      </c>
      <c r="CK8" s="216" t="s">
        <v>1106</v>
      </c>
      <c r="CL8" s="216" t="s">
        <v>1107</v>
      </c>
      <c r="CM8" s="216" t="s">
        <v>1108</v>
      </c>
      <c r="CN8" s="216" t="s">
        <v>1109</v>
      </c>
      <c r="CO8" s="216" t="s">
        <v>1110</v>
      </c>
      <c r="CP8" s="216" t="s">
        <v>1111</v>
      </c>
      <c r="CQ8" s="216" t="s">
        <v>1112</v>
      </c>
      <c r="CR8" s="216" t="s">
        <v>1113</v>
      </c>
      <c r="CS8" s="216" t="s">
        <v>1114</v>
      </c>
      <c r="CT8" s="216" t="s">
        <v>1115</v>
      </c>
      <c r="CU8" s="216" t="s">
        <v>1116</v>
      </c>
      <c r="CV8" s="216" t="s">
        <v>1117</v>
      </c>
      <c r="CW8" s="216" t="s">
        <v>1118</v>
      </c>
      <c r="CX8" s="216" t="s">
        <v>547</v>
      </c>
      <c r="CY8" s="216" t="s">
        <v>548</v>
      </c>
      <c r="CZ8" s="216" t="s">
        <v>1119</v>
      </c>
    </row>
    <row r="9" spans="1:104">
      <c r="A9" s="122" t="s">
        <v>21</v>
      </c>
      <c r="B9" s="216" t="s">
        <v>22</v>
      </c>
      <c r="C9" s="216" t="s">
        <v>1149</v>
      </c>
      <c r="D9" s="216" t="s">
        <v>1150</v>
      </c>
      <c r="E9" s="216">
        <v>2082272370</v>
      </c>
      <c r="F9" s="216" t="s">
        <v>1151</v>
      </c>
      <c r="G9" s="216">
        <v>0</v>
      </c>
      <c r="H9" s="216">
        <v>0</v>
      </c>
      <c r="I9" s="216">
        <v>0</v>
      </c>
      <c r="J9" s="216">
        <v>0</v>
      </c>
      <c r="K9" s="216">
        <v>0</v>
      </c>
      <c r="L9" s="216" t="s">
        <v>562</v>
      </c>
      <c r="M9" s="216" t="s">
        <v>562</v>
      </c>
      <c r="N9" s="216" t="s">
        <v>562</v>
      </c>
      <c r="O9" s="216" t="s">
        <v>562</v>
      </c>
      <c r="T9" s="216" t="s">
        <v>562</v>
      </c>
      <c r="V9" s="150" t="s">
        <v>1120</v>
      </c>
      <c r="W9" s="216" t="s">
        <v>575</v>
      </c>
      <c r="X9" s="216" t="s">
        <v>574</v>
      </c>
      <c r="Y9" s="216" t="s">
        <v>576</v>
      </c>
      <c r="Z9" s="216" t="s">
        <v>574</v>
      </c>
      <c r="AM9" s="216" t="s">
        <v>597</v>
      </c>
      <c r="AN9" s="216" t="s">
        <v>597</v>
      </c>
      <c r="AO9" s="216" t="s">
        <v>598</v>
      </c>
      <c r="AP9" s="216" t="s">
        <v>597</v>
      </c>
      <c r="AQ9" s="216" t="s">
        <v>597</v>
      </c>
      <c r="AR9" s="216" t="s">
        <v>597</v>
      </c>
      <c r="AS9" s="216" t="s">
        <v>597</v>
      </c>
      <c r="AT9" s="216" t="s">
        <v>597</v>
      </c>
      <c r="AU9" s="216" t="s">
        <v>596</v>
      </c>
      <c r="AV9" s="216" t="s">
        <v>597</v>
      </c>
      <c r="AW9" s="216" t="s">
        <v>597</v>
      </c>
      <c r="AX9" s="216" t="s">
        <v>598</v>
      </c>
      <c r="AY9" s="216" t="s">
        <v>597</v>
      </c>
      <c r="AZ9" s="216" t="s">
        <v>597</v>
      </c>
      <c r="BA9" s="216" t="s">
        <v>597</v>
      </c>
      <c r="BB9" s="216" t="s">
        <v>597</v>
      </c>
      <c r="BC9" s="216" t="s">
        <v>597</v>
      </c>
      <c r="BD9" s="216" t="s">
        <v>596</v>
      </c>
      <c r="BE9" s="216" t="s">
        <v>598</v>
      </c>
      <c r="BF9" s="216" t="s">
        <v>598</v>
      </c>
      <c r="BG9" s="216" t="s">
        <v>599</v>
      </c>
      <c r="BH9" s="216" t="s">
        <v>598</v>
      </c>
      <c r="BI9" s="216" t="s">
        <v>598</v>
      </c>
      <c r="BJ9" s="216" t="s">
        <v>598</v>
      </c>
      <c r="BK9" s="216" t="s">
        <v>598</v>
      </c>
      <c r="BL9" s="216" t="s">
        <v>598</v>
      </c>
      <c r="BM9" s="216" t="s">
        <v>597</v>
      </c>
      <c r="CZ9" s="216" t="s">
        <v>1121</v>
      </c>
    </row>
    <row r="10" spans="1:104">
      <c r="A10" s="216" t="s">
        <v>31</v>
      </c>
      <c r="B10" s="216" t="s">
        <v>32</v>
      </c>
      <c r="C10" s="216" t="s">
        <v>1168</v>
      </c>
      <c r="D10" s="216" t="s">
        <v>1169</v>
      </c>
      <c r="E10" s="216" t="s">
        <v>1170</v>
      </c>
      <c r="F10" s="216" t="s">
        <v>1171</v>
      </c>
      <c r="G10" s="216">
        <v>0</v>
      </c>
      <c r="H10" s="216">
        <v>0</v>
      </c>
      <c r="I10" s="216">
        <v>0</v>
      </c>
      <c r="J10" s="216">
        <v>0</v>
      </c>
      <c r="K10" s="216">
        <v>0</v>
      </c>
      <c r="L10" s="216" t="s">
        <v>562</v>
      </c>
      <c r="M10" s="216" t="s">
        <v>562</v>
      </c>
      <c r="N10" s="216" t="s">
        <v>562</v>
      </c>
      <c r="O10" s="216" t="s">
        <v>562</v>
      </c>
      <c r="T10" s="216" t="s">
        <v>562</v>
      </c>
      <c r="V10" s="150" t="s">
        <v>1120</v>
      </c>
      <c r="W10" s="216" t="s">
        <v>574</v>
      </c>
      <c r="X10" s="216" t="s">
        <v>575</v>
      </c>
      <c r="Y10" s="216" t="s">
        <v>575</v>
      </c>
      <c r="Z10" s="216" t="s">
        <v>574</v>
      </c>
      <c r="AM10" s="216" t="s">
        <v>597</v>
      </c>
      <c r="AN10" s="216" t="s">
        <v>596</v>
      </c>
      <c r="AO10" s="216" t="s">
        <v>598</v>
      </c>
      <c r="AP10" s="216" t="s">
        <v>596</v>
      </c>
      <c r="AQ10" s="216" t="s">
        <v>598</v>
      </c>
      <c r="AR10" s="216" t="s">
        <v>597</v>
      </c>
      <c r="AS10" s="216" t="s">
        <v>597</v>
      </c>
      <c r="AT10" s="216" t="s">
        <v>596</v>
      </c>
      <c r="AU10" s="216" t="s">
        <v>595</v>
      </c>
      <c r="AV10" s="216" t="s">
        <v>597</v>
      </c>
      <c r="AW10" s="216" t="s">
        <v>597</v>
      </c>
      <c r="AX10" s="216" t="s">
        <v>598</v>
      </c>
      <c r="AY10" s="216" t="s">
        <v>597</v>
      </c>
      <c r="AZ10" s="216" t="s">
        <v>598</v>
      </c>
      <c r="BA10" s="216" t="s">
        <v>598</v>
      </c>
      <c r="BB10" s="216" t="s">
        <v>598</v>
      </c>
      <c r="BC10" s="216" t="s">
        <v>596</v>
      </c>
      <c r="BD10" s="216" t="s">
        <v>596</v>
      </c>
      <c r="BE10" s="216" t="s">
        <v>597</v>
      </c>
      <c r="BF10" s="216" t="s">
        <v>597</v>
      </c>
      <c r="BG10" s="216" t="s">
        <v>598</v>
      </c>
      <c r="BH10" s="216" t="s">
        <v>598</v>
      </c>
      <c r="BI10" s="216" t="s">
        <v>598</v>
      </c>
      <c r="BJ10" s="216" t="s">
        <v>598</v>
      </c>
      <c r="BK10" s="216" t="s">
        <v>598</v>
      </c>
      <c r="BL10" s="216" t="s">
        <v>597</v>
      </c>
      <c r="BM10" s="216" t="s">
        <v>597</v>
      </c>
      <c r="CZ10" s="216" t="s">
        <v>1121</v>
      </c>
    </row>
    <row r="11" spans="1:104">
      <c r="A11" s="216" t="s">
        <v>41</v>
      </c>
      <c r="B11" s="216" t="s">
        <v>42</v>
      </c>
      <c r="C11" s="216" t="s">
        <v>1172</v>
      </c>
      <c r="D11" s="216" t="s">
        <v>1173</v>
      </c>
      <c r="E11" s="216" t="s">
        <v>1174</v>
      </c>
      <c r="F11" s="216" t="s">
        <v>1175</v>
      </c>
      <c r="G11" s="216">
        <v>0</v>
      </c>
      <c r="H11" s="216">
        <v>0</v>
      </c>
      <c r="I11" s="216">
        <v>0</v>
      </c>
      <c r="J11" s="216">
        <v>0</v>
      </c>
      <c r="K11" s="216">
        <v>0</v>
      </c>
      <c r="L11" s="216" t="s">
        <v>562</v>
      </c>
      <c r="M11" s="216" t="s">
        <v>562</v>
      </c>
      <c r="N11" s="216" t="s">
        <v>562</v>
      </c>
      <c r="O11" s="216" t="s">
        <v>562</v>
      </c>
      <c r="T11" s="216" t="s">
        <v>562</v>
      </c>
      <c r="V11" s="150" t="s">
        <v>1120</v>
      </c>
      <c r="W11" s="216" t="s">
        <v>575</v>
      </c>
      <c r="X11" s="216" t="s">
        <v>574</v>
      </c>
      <c r="Y11" s="216" t="s">
        <v>574</v>
      </c>
      <c r="Z11" s="216" t="s">
        <v>574</v>
      </c>
      <c r="AM11" s="216" t="s">
        <v>597</v>
      </c>
      <c r="AN11" s="216" t="s">
        <v>597</v>
      </c>
      <c r="AO11" s="216" t="s">
        <v>597</v>
      </c>
      <c r="AP11" s="216" t="s">
        <v>596</v>
      </c>
      <c r="AQ11" s="216" t="s">
        <v>598</v>
      </c>
      <c r="AR11" s="216" t="s">
        <v>597</v>
      </c>
      <c r="AS11" s="216" t="s">
        <v>597</v>
      </c>
      <c r="AT11" s="216" t="s">
        <v>596</v>
      </c>
      <c r="AU11" s="216" t="s">
        <v>596</v>
      </c>
      <c r="AV11" s="216" t="s">
        <v>597</v>
      </c>
      <c r="AW11" s="216" t="s">
        <v>598</v>
      </c>
      <c r="AX11" s="216" t="s">
        <v>597</v>
      </c>
      <c r="AY11" s="216" t="s">
        <v>597</v>
      </c>
      <c r="AZ11" s="216" t="s">
        <v>598</v>
      </c>
      <c r="BA11" s="216" t="s">
        <v>597</v>
      </c>
      <c r="BB11" s="216" t="s">
        <v>598</v>
      </c>
      <c r="BC11" s="216" t="s">
        <v>597</v>
      </c>
      <c r="BD11" s="216" t="s">
        <v>596</v>
      </c>
      <c r="BE11" s="216" t="s">
        <v>598</v>
      </c>
      <c r="BF11" s="216" t="s">
        <v>598</v>
      </c>
      <c r="BG11" s="216" t="s">
        <v>598</v>
      </c>
      <c r="BH11" s="216" t="s">
        <v>597</v>
      </c>
      <c r="BI11" s="216" t="s">
        <v>598</v>
      </c>
      <c r="BJ11" s="216" t="s">
        <v>598</v>
      </c>
      <c r="BK11" s="216" t="s">
        <v>598</v>
      </c>
      <c r="BL11" s="216" t="s">
        <v>597</v>
      </c>
      <c r="BM11" s="216" t="s">
        <v>597</v>
      </c>
      <c r="CZ11" s="216" t="s">
        <v>1121</v>
      </c>
    </row>
    <row r="12" spans="1:104">
      <c r="A12" s="216" t="s">
        <v>51</v>
      </c>
      <c r="B12" s="216" t="s">
        <v>52</v>
      </c>
      <c r="C12" s="216" t="s">
        <v>1176</v>
      </c>
      <c r="D12" s="216" t="s">
        <v>1177</v>
      </c>
      <c r="E12" s="216" t="s">
        <v>1178</v>
      </c>
      <c r="F12" s="216" t="s">
        <v>1179</v>
      </c>
      <c r="G12" s="216">
        <v>0</v>
      </c>
      <c r="H12" s="216">
        <v>0</v>
      </c>
      <c r="I12" s="216">
        <v>0</v>
      </c>
      <c r="J12" s="216">
        <v>0</v>
      </c>
      <c r="K12" s="216">
        <v>0</v>
      </c>
      <c r="L12" s="216" t="s">
        <v>562</v>
      </c>
      <c r="M12" s="216" t="s">
        <v>562</v>
      </c>
      <c r="N12" s="216" t="s">
        <v>562</v>
      </c>
      <c r="O12" s="216" t="s">
        <v>562</v>
      </c>
      <c r="T12" s="216" t="s">
        <v>562</v>
      </c>
      <c r="V12" s="150" t="s">
        <v>1120</v>
      </c>
      <c r="W12" s="216" t="s">
        <v>575</v>
      </c>
      <c r="X12" s="216" t="s">
        <v>574</v>
      </c>
      <c r="Y12" s="216" t="s">
        <v>575</v>
      </c>
      <c r="Z12" s="216" t="s">
        <v>575</v>
      </c>
      <c r="AM12" s="216" t="s">
        <v>597</v>
      </c>
      <c r="AN12" s="216" t="s">
        <v>597</v>
      </c>
      <c r="AO12" s="216" t="s">
        <v>597</v>
      </c>
      <c r="AP12" s="216" t="s">
        <v>597</v>
      </c>
      <c r="AQ12" s="216" t="s">
        <v>596</v>
      </c>
      <c r="AR12" s="216" t="s">
        <v>596</v>
      </c>
      <c r="AS12" s="216" t="s">
        <v>597</v>
      </c>
      <c r="AT12" s="216" t="s">
        <v>597</v>
      </c>
      <c r="AU12" s="216" t="s">
        <v>597</v>
      </c>
      <c r="AV12" s="216" t="s">
        <v>597</v>
      </c>
      <c r="AW12" s="216" t="s">
        <v>597</v>
      </c>
      <c r="AX12" s="216" t="s">
        <v>597</v>
      </c>
      <c r="AY12" s="216" t="s">
        <v>597</v>
      </c>
      <c r="AZ12" s="216" t="s">
        <v>597</v>
      </c>
      <c r="BA12" s="216" t="s">
        <v>597</v>
      </c>
      <c r="BB12" s="216" t="s">
        <v>597</v>
      </c>
      <c r="BC12" s="216" t="s">
        <v>597</v>
      </c>
      <c r="BD12" s="216" t="s">
        <v>597</v>
      </c>
      <c r="BE12" s="216" t="s">
        <v>597</v>
      </c>
      <c r="BF12" s="216" t="s">
        <v>597</v>
      </c>
      <c r="BG12" s="216" t="s">
        <v>597</v>
      </c>
      <c r="BH12" s="216" t="s">
        <v>597</v>
      </c>
      <c r="BI12" s="216" t="s">
        <v>597</v>
      </c>
      <c r="BJ12" s="216" t="s">
        <v>597</v>
      </c>
      <c r="BK12" s="216" t="s">
        <v>597</v>
      </c>
      <c r="BL12" s="216" t="s">
        <v>597</v>
      </c>
      <c r="BM12" s="216" t="s">
        <v>597</v>
      </c>
      <c r="CZ12" s="216" t="s">
        <v>1121</v>
      </c>
    </row>
    <row r="13" spans="1:104">
      <c r="A13" s="216" t="s">
        <v>61</v>
      </c>
      <c r="B13" s="216" t="s">
        <v>62</v>
      </c>
      <c r="C13" s="216" t="s">
        <v>1180</v>
      </c>
      <c r="D13" s="216" t="s">
        <v>1181</v>
      </c>
      <c r="E13" s="216" t="s">
        <v>1182</v>
      </c>
      <c r="F13" s="216" t="s">
        <v>1183</v>
      </c>
      <c r="G13" s="216">
        <v>0</v>
      </c>
      <c r="H13" s="216">
        <v>0</v>
      </c>
      <c r="I13" s="216">
        <v>0</v>
      </c>
      <c r="J13" s="216">
        <v>0</v>
      </c>
      <c r="K13" s="216">
        <v>0</v>
      </c>
      <c r="L13" s="216" t="s">
        <v>562</v>
      </c>
      <c r="M13" s="216" t="s">
        <v>562</v>
      </c>
      <c r="N13" s="216" t="s">
        <v>562</v>
      </c>
      <c r="O13" s="216" t="s">
        <v>562</v>
      </c>
      <c r="T13" s="216" t="s">
        <v>562</v>
      </c>
      <c r="V13" s="150" t="s">
        <v>1120</v>
      </c>
      <c r="W13" s="216" t="s">
        <v>575</v>
      </c>
      <c r="X13" s="216" t="s">
        <v>574</v>
      </c>
      <c r="Y13" s="216" t="s">
        <v>574</v>
      </c>
      <c r="Z13" s="216" t="s">
        <v>575</v>
      </c>
      <c r="AM13" s="216" t="s">
        <v>596</v>
      </c>
      <c r="AN13" s="216" t="s">
        <v>597</v>
      </c>
      <c r="AO13" s="216" t="s">
        <v>596</v>
      </c>
      <c r="AP13" s="216" t="s">
        <v>597</v>
      </c>
      <c r="AQ13" s="216" t="s">
        <v>596</v>
      </c>
      <c r="AR13" s="216" t="s">
        <v>596</v>
      </c>
      <c r="AS13" s="216" t="s">
        <v>596</v>
      </c>
      <c r="AT13" s="216" t="s">
        <v>596</v>
      </c>
      <c r="AU13" s="216" t="s">
        <v>596</v>
      </c>
      <c r="AV13" s="216" t="s">
        <v>597</v>
      </c>
      <c r="AW13" s="216" t="s">
        <v>597</v>
      </c>
      <c r="AX13" s="216" t="s">
        <v>596</v>
      </c>
      <c r="AY13" s="216" t="s">
        <v>597</v>
      </c>
      <c r="AZ13" s="216" t="s">
        <v>596</v>
      </c>
      <c r="BA13" s="216" t="s">
        <v>597</v>
      </c>
      <c r="BB13" s="216" t="s">
        <v>596</v>
      </c>
      <c r="BC13" s="216" t="s">
        <v>596</v>
      </c>
      <c r="BD13" s="216" t="s">
        <v>597</v>
      </c>
      <c r="BE13" s="216" t="s">
        <v>597</v>
      </c>
      <c r="BF13" s="216" t="s">
        <v>598</v>
      </c>
      <c r="BG13" s="216" t="s">
        <v>596</v>
      </c>
      <c r="BH13" s="216" t="s">
        <v>597</v>
      </c>
      <c r="BI13" s="216" t="s">
        <v>596</v>
      </c>
      <c r="BJ13" s="216" t="s">
        <v>597</v>
      </c>
      <c r="BK13" s="216" t="s">
        <v>596</v>
      </c>
      <c r="BL13" s="216" t="s">
        <v>597</v>
      </c>
      <c r="BM13" s="216" t="s">
        <v>598</v>
      </c>
      <c r="CZ13" s="216" t="s">
        <v>1121</v>
      </c>
    </row>
    <row r="14" spans="1:104">
      <c r="A14" s="216" t="s">
        <v>69</v>
      </c>
      <c r="B14" s="216" t="s">
        <v>70</v>
      </c>
      <c r="C14" s="216" t="s">
        <v>1184</v>
      </c>
      <c r="D14" s="216" t="s">
        <v>1185</v>
      </c>
      <c r="E14" s="216">
        <v>2082986025</v>
      </c>
      <c r="F14" s="216" t="s">
        <v>1186</v>
      </c>
      <c r="G14" s="216">
        <v>0</v>
      </c>
      <c r="H14" s="216">
        <v>0</v>
      </c>
      <c r="I14" s="216">
        <v>0</v>
      </c>
      <c r="J14" s="216">
        <v>0</v>
      </c>
      <c r="K14" s="216">
        <v>0</v>
      </c>
      <c r="L14" s="216" t="s">
        <v>562</v>
      </c>
      <c r="M14" s="216" t="s">
        <v>562</v>
      </c>
      <c r="N14" s="216" t="s">
        <v>562</v>
      </c>
      <c r="O14" s="216" t="s">
        <v>562</v>
      </c>
      <c r="T14" s="216" t="s">
        <v>562</v>
      </c>
      <c r="V14" s="150" t="s">
        <v>1120</v>
      </c>
      <c r="W14" s="216" t="s">
        <v>574</v>
      </c>
      <c r="X14" s="216" t="s">
        <v>574</v>
      </c>
      <c r="Y14" s="216" t="s">
        <v>574</v>
      </c>
      <c r="Z14" s="216" t="s">
        <v>574</v>
      </c>
      <c r="AM14" s="216" t="s">
        <v>596</v>
      </c>
      <c r="AN14" s="216" t="s">
        <v>598</v>
      </c>
      <c r="AO14" s="216" t="s">
        <v>597</v>
      </c>
      <c r="AP14" s="216" t="s">
        <v>599</v>
      </c>
      <c r="AQ14" s="216" t="s">
        <v>598</v>
      </c>
      <c r="AR14" s="216" t="s">
        <v>596</v>
      </c>
      <c r="AS14" s="216" t="s">
        <v>598</v>
      </c>
      <c r="AT14" s="216" t="s">
        <v>597</v>
      </c>
      <c r="AU14" s="216" t="s">
        <v>595</v>
      </c>
      <c r="AV14" s="216" t="s">
        <v>596</v>
      </c>
      <c r="AW14" s="216" t="s">
        <v>598</v>
      </c>
      <c r="AX14" s="216" t="s">
        <v>597</v>
      </c>
      <c r="AY14" s="216" t="s">
        <v>599</v>
      </c>
      <c r="AZ14" s="216" t="s">
        <v>598</v>
      </c>
      <c r="BA14" s="216" t="s">
        <v>596</v>
      </c>
      <c r="BB14" s="216" t="s">
        <v>598</v>
      </c>
      <c r="BC14" s="216" t="s">
        <v>597</v>
      </c>
      <c r="BD14" s="216" t="s">
        <v>596</v>
      </c>
      <c r="BE14" s="216" t="s">
        <v>597</v>
      </c>
      <c r="BF14" s="216" t="s">
        <v>598</v>
      </c>
      <c r="BG14" s="216" t="s">
        <v>598</v>
      </c>
      <c r="BH14" s="216" t="s">
        <v>599</v>
      </c>
      <c r="BI14" s="216" t="s">
        <v>598</v>
      </c>
      <c r="BJ14" s="216" t="s">
        <v>597</v>
      </c>
      <c r="BK14" s="216" t="s">
        <v>599</v>
      </c>
      <c r="BL14" s="216" t="s">
        <v>598</v>
      </c>
      <c r="BM14" s="216" t="s">
        <v>597</v>
      </c>
      <c r="CZ14" s="216" t="s">
        <v>1121</v>
      </c>
    </row>
    <row r="15" spans="1:104">
      <c r="A15" s="216" t="s">
        <v>77</v>
      </c>
      <c r="B15" s="216" t="s">
        <v>78</v>
      </c>
      <c r="C15" s="216" t="s">
        <v>1546</v>
      </c>
      <c r="D15" s="216" t="s">
        <v>1547</v>
      </c>
      <c r="E15" s="216" t="s">
        <v>1548</v>
      </c>
      <c r="F15" s="216" t="s">
        <v>1631</v>
      </c>
      <c r="G15" s="216">
        <v>0</v>
      </c>
      <c r="H15" s="216">
        <v>0</v>
      </c>
      <c r="I15" s="216">
        <v>0</v>
      </c>
      <c r="J15" s="216">
        <v>0</v>
      </c>
      <c r="K15" s="216">
        <v>0</v>
      </c>
      <c r="L15" s="216" t="s">
        <v>562</v>
      </c>
      <c r="M15" s="216" t="s">
        <v>562</v>
      </c>
      <c r="N15" s="216" t="s">
        <v>562</v>
      </c>
      <c r="O15" s="216" t="s">
        <v>562</v>
      </c>
      <c r="T15" s="216" t="s">
        <v>562</v>
      </c>
      <c r="V15" s="150" t="s">
        <v>1120</v>
      </c>
      <c r="W15" s="216" t="s">
        <v>574</v>
      </c>
      <c r="X15" s="216" t="s">
        <v>574</v>
      </c>
      <c r="Y15" s="216" t="s">
        <v>575</v>
      </c>
      <c r="Z15" s="216" t="s">
        <v>575</v>
      </c>
      <c r="AM15" s="216" t="s">
        <v>595</v>
      </c>
      <c r="AN15" s="216" t="s">
        <v>596</v>
      </c>
      <c r="AO15" s="216" t="s">
        <v>597</v>
      </c>
      <c r="AP15" s="216" t="s">
        <v>595</v>
      </c>
      <c r="AQ15" s="216" t="s">
        <v>596</v>
      </c>
      <c r="AR15" s="216" t="s">
        <v>596</v>
      </c>
      <c r="AS15" s="216" t="s">
        <v>596</v>
      </c>
      <c r="AT15" s="216" t="s">
        <v>596</v>
      </c>
      <c r="AU15" s="216" t="s">
        <v>595</v>
      </c>
      <c r="AV15" s="216" t="s">
        <v>596</v>
      </c>
      <c r="AW15" s="216" t="s">
        <v>596</v>
      </c>
      <c r="AX15" s="216" t="s">
        <v>597</v>
      </c>
      <c r="AY15" s="216" t="s">
        <v>596</v>
      </c>
      <c r="AZ15" s="216" t="s">
        <v>597</v>
      </c>
      <c r="BA15" s="216" t="s">
        <v>597</v>
      </c>
      <c r="BB15" s="216" t="s">
        <v>597</v>
      </c>
      <c r="BC15" s="216" t="s">
        <v>597</v>
      </c>
      <c r="BD15" s="216" t="s">
        <v>596</v>
      </c>
      <c r="BE15" s="216" t="s">
        <v>596</v>
      </c>
      <c r="BF15" s="216" t="s">
        <v>596</v>
      </c>
      <c r="BG15" s="216" t="s">
        <v>597</v>
      </c>
      <c r="BH15" s="216" t="s">
        <v>596</v>
      </c>
      <c r="BI15" s="216" t="s">
        <v>597</v>
      </c>
      <c r="BJ15" s="216" t="s">
        <v>597</v>
      </c>
      <c r="BK15" s="216" t="s">
        <v>597</v>
      </c>
      <c r="BL15" s="216" t="s">
        <v>597</v>
      </c>
      <c r="BM15" s="216" t="s">
        <v>596</v>
      </c>
      <c r="CZ15" s="216" t="s">
        <v>1121</v>
      </c>
    </row>
    <row r="16" spans="1:104">
      <c r="A16" s="216" t="s">
        <v>85</v>
      </c>
      <c r="B16" s="216" t="s">
        <v>86</v>
      </c>
      <c r="C16" s="216" t="s">
        <v>1632</v>
      </c>
      <c r="D16" s="216" t="s">
        <v>1633</v>
      </c>
      <c r="E16" s="216" t="s">
        <v>1634</v>
      </c>
      <c r="F16" s="216" t="s">
        <v>1635</v>
      </c>
      <c r="G16" s="216">
        <v>0</v>
      </c>
      <c r="H16" s="216">
        <v>0</v>
      </c>
      <c r="I16" s="216">
        <v>0</v>
      </c>
      <c r="J16" s="216">
        <v>0</v>
      </c>
      <c r="K16" s="216">
        <v>0</v>
      </c>
      <c r="L16" s="216" t="s">
        <v>562</v>
      </c>
      <c r="M16" s="216" t="s">
        <v>562</v>
      </c>
      <c r="N16" s="216" t="s">
        <v>562</v>
      </c>
      <c r="O16" s="216" t="s">
        <v>562</v>
      </c>
      <c r="T16" s="216" t="s">
        <v>562</v>
      </c>
      <c r="V16" s="150" t="s">
        <v>1120</v>
      </c>
      <c r="W16" s="216" t="s">
        <v>574</v>
      </c>
      <c r="X16" s="216" t="s">
        <v>574</v>
      </c>
      <c r="Y16" s="216" t="s">
        <v>574</v>
      </c>
      <c r="Z16" s="216" t="s">
        <v>575</v>
      </c>
      <c r="AM16" s="216" t="s">
        <v>598</v>
      </c>
      <c r="AN16" s="216" t="s">
        <v>596</v>
      </c>
      <c r="AO16" s="216" t="s">
        <v>597</v>
      </c>
      <c r="AP16" s="216" t="s">
        <v>596</v>
      </c>
      <c r="AQ16" s="216" t="s">
        <v>597</v>
      </c>
      <c r="AR16" s="216" t="s">
        <v>597</v>
      </c>
      <c r="AS16" s="216" t="s">
        <v>596</v>
      </c>
      <c r="AT16" s="216" t="s">
        <v>596</v>
      </c>
      <c r="AU16" s="216" t="s">
        <v>596</v>
      </c>
      <c r="AV16" s="216" t="s">
        <v>598</v>
      </c>
      <c r="AW16" s="216" t="s">
        <v>597</v>
      </c>
      <c r="AX16" s="216" t="s">
        <v>597</v>
      </c>
      <c r="AY16" s="216" t="s">
        <v>597</v>
      </c>
      <c r="AZ16" s="216" t="s">
        <v>597</v>
      </c>
      <c r="BA16" s="216" t="s">
        <v>597</v>
      </c>
      <c r="BB16" s="216" t="s">
        <v>597</v>
      </c>
      <c r="BC16" s="216" t="s">
        <v>596</v>
      </c>
      <c r="BD16" s="216" t="s">
        <v>596</v>
      </c>
      <c r="BE16" s="216" t="s">
        <v>598</v>
      </c>
      <c r="BF16" s="216" t="s">
        <v>597</v>
      </c>
      <c r="BG16" s="216" t="s">
        <v>597</v>
      </c>
      <c r="BH16" s="216" t="s">
        <v>597</v>
      </c>
      <c r="BI16" s="216" t="s">
        <v>597</v>
      </c>
      <c r="BJ16" s="216" t="s">
        <v>597</v>
      </c>
      <c r="BK16" s="216" t="s">
        <v>597</v>
      </c>
      <c r="BL16" s="216" t="s">
        <v>596</v>
      </c>
      <c r="BM16" s="216" t="s">
        <v>597</v>
      </c>
      <c r="CZ16" s="216" t="s">
        <v>1121</v>
      </c>
    </row>
    <row r="17" spans="1:104">
      <c r="A17" s="216" t="s">
        <v>93</v>
      </c>
      <c r="B17" s="216" t="s">
        <v>94</v>
      </c>
      <c r="C17" s="216" t="s">
        <v>1187</v>
      </c>
      <c r="D17" s="216" t="s">
        <v>1188</v>
      </c>
      <c r="E17" s="216" t="s">
        <v>1189</v>
      </c>
      <c r="F17" s="216" t="s">
        <v>1190</v>
      </c>
      <c r="G17" s="216">
        <v>0</v>
      </c>
      <c r="H17" s="216">
        <v>0</v>
      </c>
      <c r="I17" s="216">
        <v>0</v>
      </c>
      <c r="J17" s="216">
        <v>0</v>
      </c>
      <c r="K17" s="216">
        <v>0</v>
      </c>
      <c r="L17" s="216" t="s">
        <v>562</v>
      </c>
      <c r="M17" s="216" t="s">
        <v>562</v>
      </c>
      <c r="N17" s="216" t="s">
        <v>562</v>
      </c>
      <c r="O17" s="216" t="s">
        <v>562</v>
      </c>
      <c r="T17" s="216" t="s">
        <v>562</v>
      </c>
      <c r="V17" s="150" t="s">
        <v>1120</v>
      </c>
      <c r="W17" s="216" t="s">
        <v>574</v>
      </c>
      <c r="X17" s="216" t="s">
        <v>574</v>
      </c>
      <c r="Y17" s="216" t="s">
        <v>576</v>
      </c>
      <c r="Z17" s="216" t="s">
        <v>575</v>
      </c>
      <c r="AM17" s="216" t="s">
        <v>598</v>
      </c>
      <c r="AN17" s="216" t="s">
        <v>597</v>
      </c>
      <c r="AO17" s="216" t="s">
        <v>597</v>
      </c>
      <c r="AP17" s="216" t="s">
        <v>597</v>
      </c>
      <c r="AQ17" s="216" t="s">
        <v>598</v>
      </c>
      <c r="AR17" s="216" t="s">
        <v>596</v>
      </c>
      <c r="AS17" s="216" t="s">
        <v>597</v>
      </c>
      <c r="AT17" s="216" t="s">
        <v>597</v>
      </c>
      <c r="AU17" s="216" t="s">
        <v>597</v>
      </c>
      <c r="AV17" s="216" t="s">
        <v>598</v>
      </c>
      <c r="AW17" s="216" t="s">
        <v>597</v>
      </c>
      <c r="AX17" s="216" t="s">
        <v>597</v>
      </c>
      <c r="AY17" s="216" t="s">
        <v>597</v>
      </c>
      <c r="AZ17" s="216" t="s">
        <v>598</v>
      </c>
      <c r="BA17" s="216" t="s">
        <v>596</v>
      </c>
      <c r="BB17" s="216" t="s">
        <v>597</v>
      </c>
      <c r="BC17" s="216" t="s">
        <v>597</v>
      </c>
      <c r="BD17" s="216" t="s">
        <v>597</v>
      </c>
      <c r="BE17" s="216" t="s">
        <v>598</v>
      </c>
      <c r="BF17" s="216" t="s">
        <v>597</v>
      </c>
      <c r="BG17" s="216" t="s">
        <v>597</v>
      </c>
      <c r="BH17" s="216" t="s">
        <v>597</v>
      </c>
      <c r="BI17" s="216" t="s">
        <v>598</v>
      </c>
      <c r="BJ17" s="216" t="s">
        <v>596</v>
      </c>
      <c r="BK17" s="216" t="s">
        <v>597</v>
      </c>
      <c r="BL17" s="216" t="s">
        <v>597</v>
      </c>
      <c r="BM17" s="216" t="s">
        <v>597</v>
      </c>
      <c r="CZ17" s="216" t="s">
        <v>1121</v>
      </c>
    </row>
    <row r="18" spans="1:104">
      <c r="A18" s="216" t="s">
        <v>671</v>
      </c>
      <c r="B18" s="216" t="s">
        <v>672</v>
      </c>
      <c r="C18" s="216" t="s">
        <v>1662</v>
      </c>
      <c r="D18" s="216" t="s">
        <v>1663</v>
      </c>
      <c r="E18" s="216" t="s">
        <v>1664</v>
      </c>
      <c r="F18" s="216" t="s">
        <v>1665</v>
      </c>
      <c r="G18" s="216">
        <v>0</v>
      </c>
      <c r="H18" s="216">
        <v>0</v>
      </c>
      <c r="I18" s="216">
        <v>0</v>
      </c>
      <c r="J18" s="216">
        <v>0</v>
      </c>
      <c r="K18" s="216">
        <v>0</v>
      </c>
      <c r="L18" s="216" t="s">
        <v>562</v>
      </c>
      <c r="M18" s="216" t="s">
        <v>562</v>
      </c>
      <c r="N18" s="216" t="s">
        <v>562</v>
      </c>
      <c r="O18" s="216" t="s">
        <v>562</v>
      </c>
      <c r="T18" s="216" t="s">
        <v>562</v>
      </c>
      <c r="V18" s="150" t="s">
        <v>1120</v>
      </c>
      <c r="W18" s="216" t="s">
        <v>574</v>
      </c>
      <c r="X18" s="216" t="s">
        <v>575</v>
      </c>
      <c r="Y18" s="216" t="s">
        <v>576</v>
      </c>
      <c r="Z18" s="216" t="s">
        <v>574</v>
      </c>
      <c r="AM18" s="216" t="s">
        <v>597</v>
      </c>
      <c r="AN18" s="216" t="s">
        <v>598</v>
      </c>
      <c r="AO18" s="216" t="s">
        <v>597</v>
      </c>
      <c r="AP18" s="216" t="s">
        <v>596</v>
      </c>
      <c r="AQ18" s="216" t="s">
        <v>596</v>
      </c>
      <c r="AR18" s="216" t="s">
        <v>597</v>
      </c>
      <c r="AS18" s="216" t="s">
        <v>596</v>
      </c>
      <c r="AT18" s="216" t="s">
        <v>596</v>
      </c>
      <c r="AU18" s="216" t="s">
        <v>596</v>
      </c>
      <c r="AV18" s="216" t="s">
        <v>597</v>
      </c>
      <c r="AW18" s="216" t="s">
        <v>598</v>
      </c>
      <c r="AX18" s="216" t="s">
        <v>598</v>
      </c>
      <c r="AY18" s="216" t="s">
        <v>596</v>
      </c>
      <c r="AZ18" s="216" t="s">
        <v>597</v>
      </c>
      <c r="BA18" s="216" t="s">
        <v>597</v>
      </c>
      <c r="BB18" s="216" t="s">
        <v>596</v>
      </c>
      <c r="BC18" s="216" t="s">
        <v>597</v>
      </c>
      <c r="BD18" s="216" t="s">
        <v>597</v>
      </c>
      <c r="BE18" s="216" t="s">
        <v>598</v>
      </c>
      <c r="BF18" s="216" t="s">
        <v>598</v>
      </c>
      <c r="BG18" s="216" t="s">
        <v>598</v>
      </c>
      <c r="BH18" s="216" t="s">
        <v>597</v>
      </c>
      <c r="BI18" s="216" t="s">
        <v>597</v>
      </c>
      <c r="BJ18" s="216" t="s">
        <v>598</v>
      </c>
      <c r="BK18" s="216" t="s">
        <v>597</v>
      </c>
      <c r="BL18" s="216" t="s">
        <v>597</v>
      </c>
      <c r="BM18" s="216" t="s">
        <v>597</v>
      </c>
      <c r="CZ18" s="216" t="s">
        <v>1121</v>
      </c>
    </row>
    <row r="19" spans="1:104">
      <c r="A19" s="216" t="s">
        <v>103</v>
      </c>
      <c r="B19" s="216" t="s">
        <v>104</v>
      </c>
      <c r="C19" s="216" t="s">
        <v>1191</v>
      </c>
      <c r="D19" s="216" t="s">
        <v>1192</v>
      </c>
      <c r="E19" s="216" t="s">
        <v>1193</v>
      </c>
      <c r="F19" s="216" t="s">
        <v>1194</v>
      </c>
      <c r="G19" s="216">
        <v>0</v>
      </c>
      <c r="H19" s="216">
        <v>0</v>
      </c>
      <c r="I19" s="216">
        <v>0</v>
      </c>
      <c r="J19" s="216">
        <v>0</v>
      </c>
      <c r="K19" s="216">
        <v>0</v>
      </c>
      <c r="L19" s="216" t="s">
        <v>562</v>
      </c>
      <c r="M19" s="216" t="s">
        <v>562</v>
      </c>
      <c r="N19" s="216" t="s">
        <v>562</v>
      </c>
      <c r="O19" s="216" t="s">
        <v>562</v>
      </c>
      <c r="T19" s="216" t="s">
        <v>562</v>
      </c>
      <c r="V19" s="150" t="s">
        <v>1120</v>
      </c>
      <c r="W19" s="216" t="s">
        <v>575</v>
      </c>
      <c r="X19" s="216" t="s">
        <v>574</v>
      </c>
      <c r="Y19" s="216" t="s">
        <v>574</v>
      </c>
      <c r="Z19" s="216" t="s">
        <v>575</v>
      </c>
      <c r="AM19" s="216" t="s">
        <v>597</v>
      </c>
      <c r="AN19" s="216" t="s">
        <v>597</v>
      </c>
      <c r="AO19" s="216" t="s">
        <v>597</v>
      </c>
      <c r="AP19" s="216" t="s">
        <v>597</v>
      </c>
      <c r="AQ19" s="216" t="s">
        <v>596</v>
      </c>
      <c r="AR19" s="216" t="s">
        <v>597</v>
      </c>
      <c r="AS19" s="216" t="s">
        <v>597</v>
      </c>
      <c r="AT19" s="216" t="s">
        <v>596</v>
      </c>
      <c r="AU19" s="216" t="s">
        <v>597</v>
      </c>
      <c r="AV19" s="216" t="s">
        <v>597</v>
      </c>
      <c r="AW19" s="216" t="s">
        <v>597</v>
      </c>
      <c r="AX19" s="216" t="s">
        <v>597</v>
      </c>
      <c r="AY19" s="216" t="s">
        <v>597</v>
      </c>
      <c r="AZ19" s="216" t="s">
        <v>596</v>
      </c>
      <c r="BA19" s="216" t="s">
        <v>597</v>
      </c>
      <c r="BB19" s="216" t="s">
        <v>597</v>
      </c>
      <c r="BC19" s="216" t="s">
        <v>597</v>
      </c>
      <c r="BD19" s="216" t="s">
        <v>597</v>
      </c>
      <c r="BE19" s="216" t="s">
        <v>597</v>
      </c>
      <c r="BF19" s="216" t="s">
        <v>598</v>
      </c>
      <c r="BG19" s="216" t="s">
        <v>597</v>
      </c>
      <c r="BH19" s="216" t="s">
        <v>597</v>
      </c>
      <c r="BI19" s="216" t="s">
        <v>596</v>
      </c>
      <c r="BJ19" s="216" t="s">
        <v>597</v>
      </c>
      <c r="BK19" s="216" t="s">
        <v>597</v>
      </c>
      <c r="BL19" s="216" t="s">
        <v>597</v>
      </c>
      <c r="BM19" s="216" t="s">
        <v>597</v>
      </c>
      <c r="CZ19" s="216" t="s">
        <v>1121</v>
      </c>
    </row>
    <row r="20" spans="1:104">
      <c r="A20" s="216" t="s">
        <v>109</v>
      </c>
      <c r="B20" s="216" t="s">
        <v>110</v>
      </c>
      <c r="C20" s="216" t="s">
        <v>1195</v>
      </c>
      <c r="D20" s="216" t="s">
        <v>1196</v>
      </c>
      <c r="E20" s="216" t="s">
        <v>1197</v>
      </c>
      <c r="F20" s="216" t="s">
        <v>1198</v>
      </c>
      <c r="G20" s="216">
        <v>0</v>
      </c>
      <c r="H20" s="216">
        <v>0</v>
      </c>
      <c r="I20" s="216">
        <v>0</v>
      </c>
      <c r="J20" s="216">
        <v>0</v>
      </c>
      <c r="K20" s="216">
        <v>0</v>
      </c>
      <c r="L20" s="216" t="s">
        <v>562</v>
      </c>
      <c r="M20" s="216" t="s">
        <v>562</v>
      </c>
      <c r="N20" s="216" t="s">
        <v>562</v>
      </c>
      <c r="O20" s="216" t="s">
        <v>562</v>
      </c>
      <c r="T20" s="216" t="s">
        <v>562</v>
      </c>
      <c r="V20" s="150" t="s">
        <v>1120</v>
      </c>
      <c r="W20" s="216" t="s">
        <v>574</v>
      </c>
      <c r="X20" s="216" t="s">
        <v>574</v>
      </c>
      <c r="Y20" s="216" t="s">
        <v>574</v>
      </c>
      <c r="Z20" s="216" t="s">
        <v>574</v>
      </c>
      <c r="AM20" s="216" t="s">
        <v>597</v>
      </c>
      <c r="AN20" s="216" t="s">
        <v>596</v>
      </c>
      <c r="AO20" s="216" t="s">
        <v>597</v>
      </c>
      <c r="AP20" s="216" t="s">
        <v>597</v>
      </c>
      <c r="AQ20" s="216" t="s">
        <v>596</v>
      </c>
      <c r="AR20" s="216" t="s">
        <v>596</v>
      </c>
      <c r="AS20" s="216" t="s">
        <v>597</v>
      </c>
      <c r="AT20" s="216" t="s">
        <v>597</v>
      </c>
      <c r="AU20" s="216" t="s">
        <v>596</v>
      </c>
      <c r="AV20" s="216" t="s">
        <v>597</v>
      </c>
      <c r="AW20" s="216" t="s">
        <v>597</v>
      </c>
      <c r="AX20" s="216" t="s">
        <v>597</v>
      </c>
      <c r="AY20" s="216" t="s">
        <v>597</v>
      </c>
      <c r="AZ20" s="216" t="s">
        <v>596</v>
      </c>
      <c r="BA20" s="216" t="s">
        <v>596</v>
      </c>
      <c r="BB20" s="216" t="s">
        <v>597</v>
      </c>
      <c r="BC20" s="216" t="s">
        <v>597</v>
      </c>
      <c r="BD20" s="216" t="s">
        <v>596</v>
      </c>
      <c r="BE20" s="216" t="s">
        <v>597</v>
      </c>
      <c r="BF20" s="216" t="s">
        <v>597</v>
      </c>
      <c r="BG20" s="216" t="s">
        <v>597</v>
      </c>
      <c r="BH20" s="216" t="s">
        <v>597</v>
      </c>
      <c r="BI20" s="216" t="s">
        <v>597</v>
      </c>
      <c r="BJ20" s="216" t="s">
        <v>597</v>
      </c>
      <c r="BK20" s="216" t="s">
        <v>597</v>
      </c>
      <c r="BL20" s="216" t="s">
        <v>597</v>
      </c>
      <c r="BM20" s="216" t="s">
        <v>597</v>
      </c>
      <c r="CZ20" s="216" t="s">
        <v>1121</v>
      </c>
    </row>
    <row r="21" spans="1:104">
      <c r="A21" s="216" t="s">
        <v>115</v>
      </c>
      <c r="B21" s="216" t="s">
        <v>116</v>
      </c>
      <c r="C21" s="216" t="s">
        <v>1199</v>
      </c>
      <c r="D21" s="216" t="s">
        <v>1200</v>
      </c>
      <c r="E21" s="216" t="s">
        <v>1201</v>
      </c>
      <c r="F21" s="216" t="s">
        <v>1202</v>
      </c>
      <c r="G21" s="216">
        <v>0</v>
      </c>
      <c r="H21" s="216">
        <v>0</v>
      </c>
      <c r="I21" s="216">
        <v>0</v>
      </c>
      <c r="J21" s="216">
        <v>0</v>
      </c>
      <c r="K21" s="216">
        <v>0</v>
      </c>
      <c r="L21" s="216" t="s">
        <v>562</v>
      </c>
      <c r="M21" s="216" t="s">
        <v>562</v>
      </c>
      <c r="N21" s="216" t="s">
        <v>562</v>
      </c>
      <c r="O21" s="216" t="s">
        <v>562</v>
      </c>
      <c r="T21" s="216" t="s">
        <v>563</v>
      </c>
      <c r="V21" s="150">
        <v>43556</v>
      </c>
      <c r="W21" s="216" t="s">
        <v>575</v>
      </c>
      <c r="X21" s="216" t="s">
        <v>574</v>
      </c>
      <c r="Y21" s="216" t="s">
        <v>574</v>
      </c>
      <c r="Z21" s="216" t="s">
        <v>574</v>
      </c>
      <c r="AM21" s="216" t="s">
        <v>597</v>
      </c>
      <c r="AN21" s="216" t="s">
        <v>597</v>
      </c>
      <c r="AO21" s="216" t="s">
        <v>597</v>
      </c>
      <c r="AP21" s="216" t="s">
        <v>596</v>
      </c>
      <c r="AQ21" s="216" t="s">
        <v>597</v>
      </c>
      <c r="AR21" s="216" t="s">
        <v>597</v>
      </c>
      <c r="AS21" s="216" t="s">
        <v>596</v>
      </c>
      <c r="AT21" s="216" t="s">
        <v>597</v>
      </c>
      <c r="AU21" s="216" t="s">
        <v>596</v>
      </c>
      <c r="AV21" s="216" t="s">
        <v>597</v>
      </c>
      <c r="AW21" s="216" t="s">
        <v>597</v>
      </c>
      <c r="AX21" s="216" t="s">
        <v>596</v>
      </c>
      <c r="AY21" s="216" t="s">
        <v>596</v>
      </c>
      <c r="AZ21" s="216" t="s">
        <v>597</v>
      </c>
      <c r="BA21" s="216" t="s">
        <v>597</v>
      </c>
      <c r="BB21" s="216" t="s">
        <v>597</v>
      </c>
      <c r="BC21" s="216" t="s">
        <v>597</v>
      </c>
      <c r="BD21" s="216" t="s">
        <v>596</v>
      </c>
      <c r="BE21" s="216" t="s">
        <v>597</v>
      </c>
      <c r="BF21" s="216" t="s">
        <v>597</v>
      </c>
      <c r="BG21" s="216" t="s">
        <v>597</v>
      </c>
      <c r="BH21" s="216" t="s">
        <v>597</v>
      </c>
      <c r="BI21" s="216" t="s">
        <v>597</v>
      </c>
      <c r="BJ21" s="216" t="s">
        <v>597</v>
      </c>
      <c r="BK21" s="216" t="s">
        <v>597</v>
      </c>
      <c r="BL21" s="216" t="s">
        <v>597</v>
      </c>
      <c r="BM21" s="216" t="s">
        <v>596</v>
      </c>
      <c r="CZ21" s="216" t="s">
        <v>1121</v>
      </c>
    </row>
    <row r="22" spans="1:104">
      <c r="A22" s="216" t="s">
        <v>119</v>
      </c>
      <c r="B22" s="216" t="s">
        <v>120</v>
      </c>
      <c r="C22" s="216" t="s">
        <v>1203</v>
      </c>
      <c r="D22" s="216" t="s">
        <v>1204</v>
      </c>
      <c r="E22" s="216" t="s">
        <v>1205</v>
      </c>
      <c r="F22" s="216" t="s">
        <v>1206</v>
      </c>
      <c r="G22" s="216">
        <v>0</v>
      </c>
      <c r="H22" s="216">
        <v>0</v>
      </c>
      <c r="I22" s="216">
        <v>0</v>
      </c>
      <c r="J22" s="216">
        <v>0</v>
      </c>
      <c r="K22" s="216">
        <v>0</v>
      </c>
      <c r="L22" s="216" t="s">
        <v>562</v>
      </c>
      <c r="M22" s="216" t="s">
        <v>562</v>
      </c>
      <c r="N22" s="216" t="s">
        <v>562</v>
      </c>
      <c r="O22" s="216" t="s">
        <v>562</v>
      </c>
      <c r="T22" s="216" t="s">
        <v>563</v>
      </c>
      <c r="V22" s="150">
        <v>43100</v>
      </c>
      <c r="W22" s="216" t="s">
        <v>574</v>
      </c>
      <c r="X22" s="216" t="s">
        <v>574</v>
      </c>
      <c r="Y22" s="216" t="s">
        <v>574</v>
      </c>
      <c r="Z22" s="216" t="s">
        <v>574</v>
      </c>
      <c r="AM22" s="216" t="s">
        <v>597</v>
      </c>
      <c r="AN22" s="216" t="s">
        <v>597</v>
      </c>
      <c r="AO22" s="216" t="s">
        <v>598</v>
      </c>
      <c r="AP22" s="216" t="s">
        <v>597</v>
      </c>
      <c r="AQ22" s="216" t="s">
        <v>597</v>
      </c>
      <c r="AR22" s="216" t="s">
        <v>597</v>
      </c>
      <c r="AS22" s="216" t="s">
        <v>596</v>
      </c>
      <c r="AT22" s="216" t="s">
        <v>596</v>
      </c>
      <c r="AU22" s="216" t="s">
        <v>596</v>
      </c>
      <c r="AV22" s="216" t="s">
        <v>597</v>
      </c>
      <c r="AW22" s="216" t="s">
        <v>597</v>
      </c>
      <c r="AX22" s="216" t="s">
        <v>598</v>
      </c>
      <c r="AY22" s="216" t="s">
        <v>597</v>
      </c>
      <c r="AZ22" s="216" t="s">
        <v>597</v>
      </c>
      <c r="BA22" s="216" t="s">
        <v>597</v>
      </c>
      <c r="BB22" s="216" t="s">
        <v>597</v>
      </c>
      <c r="BC22" s="216" t="s">
        <v>596</v>
      </c>
      <c r="BD22" s="216" t="s">
        <v>597</v>
      </c>
      <c r="BE22" s="216" t="s">
        <v>598</v>
      </c>
      <c r="BF22" s="216" t="s">
        <v>597</v>
      </c>
      <c r="BG22" s="216" t="s">
        <v>598</v>
      </c>
      <c r="BH22" s="216" t="s">
        <v>598</v>
      </c>
      <c r="BI22" s="216" t="s">
        <v>598</v>
      </c>
      <c r="BJ22" s="216" t="s">
        <v>597</v>
      </c>
      <c r="BK22" s="216" t="s">
        <v>597</v>
      </c>
      <c r="BL22" s="216" t="s">
        <v>597</v>
      </c>
      <c r="BM22" s="216" t="s">
        <v>597</v>
      </c>
      <c r="CZ22" s="216" t="s">
        <v>1121</v>
      </c>
    </row>
    <row r="23" spans="1:104">
      <c r="A23" s="216" t="s">
        <v>125</v>
      </c>
      <c r="B23" s="216" t="s">
        <v>126</v>
      </c>
      <c r="C23" s="216" t="s">
        <v>1597</v>
      </c>
      <c r="D23" s="216" t="s">
        <v>1598</v>
      </c>
      <c r="E23" s="216" t="s">
        <v>1599</v>
      </c>
      <c r="F23" s="216" t="s">
        <v>1600</v>
      </c>
      <c r="G23" s="216">
        <v>0</v>
      </c>
      <c r="H23" s="216">
        <v>0</v>
      </c>
      <c r="I23" s="216">
        <v>0</v>
      </c>
      <c r="J23" s="216">
        <v>0</v>
      </c>
      <c r="K23" s="216">
        <v>0</v>
      </c>
      <c r="L23" s="216" t="s">
        <v>562</v>
      </c>
      <c r="M23" s="216" t="s">
        <v>562</v>
      </c>
      <c r="N23" s="216" t="s">
        <v>562</v>
      </c>
      <c r="O23" s="216" t="s">
        <v>562</v>
      </c>
      <c r="T23" s="216" t="s">
        <v>562</v>
      </c>
      <c r="V23" s="150" t="s">
        <v>1120</v>
      </c>
      <c r="W23" s="216" t="s">
        <v>574</v>
      </c>
      <c r="X23" s="216" t="s">
        <v>575</v>
      </c>
      <c r="Y23" s="216" t="s">
        <v>576</v>
      </c>
      <c r="Z23" s="216" t="s">
        <v>574</v>
      </c>
      <c r="AM23" s="216" t="s">
        <v>597</v>
      </c>
      <c r="AN23" s="216" t="s">
        <v>597</v>
      </c>
      <c r="AO23" s="216" t="s">
        <v>596</v>
      </c>
      <c r="AP23" s="216" t="s">
        <v>597</v>
      </c>
      <c r="AQ23" s="216" t="s">
        <v>596</v>
      </c>
      <c r="AR23" s="216" t="s">
        <v>596</v>
      </c>
      <c r="AS23" s="216" t="s">
        <v>597</v>
      </c>
      <c r="AT23" s="216" t="s">
        <v>596</v>
      </c>
      <c r="AU23" s="216" t="s">
        <v>597</v>
      </c>
      <c r="AV23" s="216" t="s">
        <v>597</v>
      </c>
      <c r="AW23" s="216" t="s">
        <v>597</v>
      </c>
      <c r="AX23" s="216" t="s">
        <v>597</v>
      </c>
      <c r="AY23" s="216" t="s">
        <v>597</v>
      </c>
      <c r="AZ23" s="216" t="s">
        <v>597</v>
      </c>
      <c r="BA23" s="216" t="s">
        <v>597</v>
      </c>
      <c r="BB23" s="216" t="s">
        <v>597</v>
      </c>
      <c r="BC23" s="216" t="s">
        <v>597</v>
      </c>
      <c r="BD23" s="216" t="s">
        <v>597</v>
      </c>
      <c r="BE23" s="216" t="s">
        <v>598</v>
      </c>
      <c r="BF23" s="216" t="s">
        <v>598</v>
      </c>
      <c r="BG23" s="216" t="s">
        <v>597</v>
      </c>
      <c r="BH23" s="216" t="s">
        <v>598</v>
      </c>
      <c r="BI23" s="216" t="s">
        <v>597</v>
      </c>
      <c r="BJ23" s="216" t="s">
        <v>597</v>
      </c>
      <c r="BK23" s="216" t="s">
        <v>597</v>
      </c>
      <c r="BL23" s="216" t="s">
        <v>597</v>
      </c>
      <c r="BM23" s="216" t="s">
        <v>597</v>
      </c>
      <c r="CZ23" s="216" t="s">
        <v>1121</v>
      </c>
    </row>
    <row r="24" spans="1:104">
      <c r="A24" s="216" t="s">
        <v>129</v>
      </c>
      <c r="B24" s="216" t="s">
        <v>130</v>
      </c>
      <c r="C24" s="216" t="s">
        <v>1601</v>
      </c>
      <c r="D24" s="216" t="s">
        <v>1602</v>
      </c>
      <c r="E24" s="216" t="s">
        <v>1603</v>
      </c>
      <c r="F24" s="216" t="s">
        <v>1604</v>
      </c>
      <c r="G24" s="216">
        <v>0</v>
      </c>
      <c r="H24" s="216">
        <v>0</v>
      </c>
      <c r="I24" s="216">
        <v>0</v>
      </c>
      <c r="J24" s="216">
        <v>0</v>
      </c>
      <c r="K24" s="216">
        <v>0</v>
      </c>
      <c r="L24" s="216" t="s">
        <v>562</v>
      </c>
      <c r="M24" s="216" t="s">
        <v>563</v>
      </c>
      <c r="N24" s="216" t="s">
        <v>562</v>
      </c>
      <c r="O24" s="216" t="s">
        <v>562</v>
      </c>
      <c r="T24" s="216" t="s">
        <v>563</v>
      </c>
      <c r="V24" s="150">
        <v>43435</v>
      </c>
      <c r="W24" s="216" t="s">
        <v>575</v>
      </c>
      <c r="X24" s="216" t="s">
        <v>574</v>
      </c>
      <c r="Y24" s="216" t="s">
        <v>574</v>
      </c>
      <c r="Z24" s="216" t="s">
        <v>575</v>
      </c>
      <c r="AM24" s="216" t="s">
        <v>597</v>
      </c>
      <c r="AN24" s="216" t="s">
        <v>597</v>
      </c>
      <c r="AO24" s="216" t="s">
        <v>597</v>
      </c>
      <c r="AP24" s="216" t="s">
        <v>597</v>
      </c>
      <c r="AQ24" s="216" t="s">
        <v>596</v>
      </c>
      <c r="AR24" s="216" t="s">
        <v>596</v>
      </c>
      <c r="AS24" s="216" t="s">
        <v>596</v>
      </c>
      <c r="AT24" s="216" t="s">
        <v>596</v>
      </c>
      <c r="AU24" s="216" t="s">
        <v>596</v>
      </c>
      <c r="AV24" s="216" t="s">
        <v>597</v>
      </c>
      <c r="AW24" s="216" t="s">
        <v>597</v>
      </c>
      <c r="AX24" s="216" t="s">
        <v>597</v>
      </c>
      <c r="AY24" s="216" t="s">
        <v>597</v>
      </c>
      <c r="AZ24" s="216" t="s">
        <v>597</v>
      </c>
      <c r="BA24" s="216" t="s">
        <v>596</v>
      </c>
      <c r="BB24" s="216" t="s">
        <v>597</v>
      </c>
      <c r="BC24" s="216" t="s">
        <v>596</v>
      </c>
      <c r="BD24" s="216" t="s">
        <v>596</v>
      </c>
      <c r="BE24" s="216" t="s">
        <v>597</v>
      </c>
      <c r="BF24" s="216" t="s">
        <v>597</v>
      </c>
      <c r="BG24" s="216" t="s">
        <v>597</v>
      </c>
      <c r="BH24" s="216" t="s">
        <v>597</v>
      </c>
      <c r="BI24" s="216" t="s">
        <v>597</v>
      </c>
      <c r="BJ24" s="216" t="s">
        <v>597</v>
      </c>
      <c r="BK24" s="216" t="s">
        <v>597</v>
      </c>
      <c r="BL24" s="216" t="s">
        <v>596</v>
      </c>
      <c r="BM24" s="216" t="s">
        <v>597</v>
      </c>
      <c r="CZ24" s="216" t="s">
        <v>1121</v>
      </c>
    </row>
    <row r="25" spans="1:104">
      <c r="A25" s="216" t="s">
        <v>131</v>
      </c>
      <c r="B25" s="216" t="s">
        <v>132</v>
      </c>
      <c r="C25" s="216" t="s">
        <v>1207</v>
      </c>
      <c r="D25" s="216" t="s">
        <v>1208</v>
      </c>
      <c r="E25" s="216" t="s">
        <v>1209</v>
      </c>
      <c r="F25" s="216" t="s">
        <v>1210</v>
      </c>
      <c r="G25" s="216">
        <v>0</v>
      </c>
      <c r="H25" s="216">
        <v>0</v>
      </c>
      <c r="I25" s="216">
        <v>3</v>
      </c>
      <c r="J25" s="216">
        <v>11</v>
      </c>
      <c r="K25" s="216">
        <v>0</v>
      </c>
      <c r="L25" s="216" t="s">
        <v>562</v>
      </c>
      <c r="M25" s="216" t="s">
        <v>562</v>
      </c>
      <c r="N25" s="216" t="s">
        <v>562</v>
      </c>
      <c r="O25" s="216" t="s">
        <v>562</v>
      </c>
      <c r="T25" s="216" t="s">
        <v>562</v>
      </c>
      <c r="V25" s="150" t="s">
        <v>1120</v>
      </c>
      <c r="W25" s="216" t="s">
        <v>575</v>
      </c>
      <c r="X25" s="216" t="s">
        <v>574</v>
      </c>
      <c r="Y25" s="216" t="s">
        <v>576</v>
      </c>
      <c r="Z25" s="216" t="s">
        <v>574</v>
      </c>
      <c r="AM25" s="216" t="s">
        <v>597</v>
      </c>
      <c r="AN25" s="216" t="s">
        <v>598</v>
      </c>
      <c r="AO25" s="216" t="s">
        <v>599</v>
      </c>
      <c r="AP25" s="216" t="s">
        <v>597</v>
      </c>
      <c r="AQ25" s="216" t="s">
        <v>597</v>
      </c>
      <c r="AR25" s="216" t="s">
        <v>597</v>
      </c>
      <c r="AS25" s="216" t="s">
        <v>598</v>
      </c>
      <c r="AT25" s="216" t="s">
        <v>597</v>
      </c>
      <c r="AU25" s="216" t="s">
        <v>597</v>
      </c>
      <c r="AV25" s="216" t="s">
        <v>597</v>
      </c>
      <c r="AW25" s="216" t="s">
        <v>598</v>
      </c>
      <c r="AX25" s="216" t="s">
        <v>599</v>
      </c>
      <c r="AY25" s="216" t="s">
        <v>598</v>
      </c>
      <c r="AZ25" s="216" t="s">
        <v>597</v>
      </c>
      <c r="BA25" s="216" t="s">
        <v>598</v>
      </c>
      <c r="BB25" s="216" t="s">
        <v>598</v>
      </c>
      <c r="BC25" s="216" t="s">
        <v>597</v>
      </c>
      <c r="BD25" s="216" t="s">
        <v>597</v>
      </c>
      <c r="BE25" s="216" t="s">
        <v>598</v>
      </c>
      <c r="BF25" s="216" t="s">
        <v>598</v>
      </c>
      <c r="BG25" s="216" t="s">
        <v>599</v>
      </c>
      <c r="BH25" s="216" t="s">
        <v>598</v>
      </c>
      <c r="BI25" s="216" t="s">
        <v>597</v>
      </c>
      <c r="BJ25" s="216" t="s">
        <v>598</v>
      </c>
      <c r="BK25" s="216" t="s">
        <v>599</v>
      </c>
      <c r="BL25" s="216" t="s">
        <v>597</v>
      </c>
      <c r="BM25" s="216" t="s">
        <v>597</v>
      </c>
      <c r="CZ25" s="216" t="s">
        <v>1121</v>
      </c>
    </row>
    <row r="26" spans="1:104">
      <c r="A26" s="216" t="s">
        <v>135</v>
      </c>
      <c r="B26" s="216" t="s">
        <v>136</v>
      </c>
      <c r="C26" s="216" t="s">
        <v>1211</v>
      </c>
      <c r="D26" s="216" t="s">
        <v>1212</v>
      </c>
      <c r="E26" s="216">
        <v>1296383844</v>
      </c>
      <c r="F26" s="216" t="s">
        <v>1213</v>
      </c>
      <c r="G26" s="216">
        <v>0</v>
      </c>
      <c r="H26" s="216">
        <v>0</v>
      </c>
      <c r="I26" s="216">
        <v>0</v>
      </c>
      <c r="J26" s="216">
        <v>0</v>
      </c>
      <c r="K26" s="216">
        <v>0</v>
      </c>
      <c r="L26" s="216" t="s">
        <v>562</v>
      </c>
      <c r="M26" s="216" t="s">
        <v>562</v>
      </c>
      <c r="N26" s="216" t="s">
        <v>562</v>
      </c>
      <c r="O26" s="216" t="s">
        <v>562</v>
      </c>
      <c r="T26" s="216" t="s">
        <v>562</v>
      </c>
      <c r="V26" s="150" t="s">
        <v>1120</v>
      </c>
      <c r="W26" s="216" t="s">
        <v>575</v>
      </c>
      <c r="X26" s="216" t="s">
        <v>574</v>
      </c>
      <c r="Y26" s="216" t="s">
        <v>576</v>
      </c>
      <c r="Z26" s="216" t="s">
        <v>575</v>
      </c>
      <c r="AM26" s="216" t="s">
        <v>596</v>
      </c>
      <c r="AN26" s="216" t="s">
        <v>597</v>
      </c>
      <c r="AO26" s="216" t="s">
        <v>596</v>
      </c>
      <c r="AP26" s="216" t="s">
        <v>596</v>
      </c>
      <c r="AQ26" s="216" t="s">
        <v>596</v>
      </c>
      <c r="AR26" s="216" t="s">
        <v>596</v>
      </c>
      <c r="AS26" s="216" t="s">
        <v>597</v>
      </c>
      <c r="AT26" s="216" t="s">
        <v>597</v>
      </c>
      <c r="AU26" s="216" t="s">
        <v>596</v>
      </c>
      <c r="AV26" s="216" t="s">
        <v>597</v>
      </c>
      <c r="AW26" s="216" t="s">
        <v>597</v>
      </c>
      <c r="AX26" s="216" t="s">
        <v>596</v>
      </c>
      <c r="AY26" s="216" t="s">
        <v>596</v>
      </c>
      <c r="AZ26" s="216" t="s">
        <v>596</v>
      </c>
      <c r="BA26" s="216" t="s">
        <v>596</v>
      </c>
      <c r="BB26" s="216" t="s">
        <v>597</v>
      </c>
      <c r="BC26" s="216" t="s">
        <v>597</v>
      </c>
      <c r="BD26" s="216" t="s">
        <v>596</v>
      </c>
      <c r="BE26" s="216" t="s">
        <v>597</v>
      </c>
      <c r="BF26" s="216" t="s">
        <v>598</v>
      </c>
      <c r="BG26" s="216" t="s">
        <v>597</v>
      </c>
      <c r="BH26" s="216" t="s">
        <v>597</v>
      </c>
      <c r="BI26" s="216" t="s">
        <v>597</v>
      </c>
      <c r="BJ26" s="216" t="s">
        <v>597</v>
      </c>
      <c r="BK26" s="216" t="s">
        <v>597</v>
      </c>
      <c r="BL26" s="216" t="s">
        <v>597</v>
      </c>
      <c r="BM26" s="216" t="s">
        <v>596</v>
      </c>
      <c r="CZ26" s="216" t="s">
        <v>1121</v>
      </c>
    </row>
    <row r="27" spans="1:104">
      <c r="A27" s="216" t="s">
        <v>711</v>
      </c>
      <c r="B27" s="216" t="s">
        <v>712</v>
      </c>
      <c r="C27" s="216" t="s">
        <v>1666</v>
      </c>
      <c r="D27" s="216" t="s">
        <v>1667</v>
      </c>
      <c r="E27" s="216" t="s">
        <v>1668</v>
      </c>
      <c r="F27" s="216" t="s">
        <v>1669</v>
      </c>
      <c r="G27" s="216">
        <v>0</v>
      </c>
      <c r="H27" s="216">
        <v>0</v>
      </c>
      <c r="I27" s="216">
        <v>0</v>
      </c>
      <c r="J27" s="216">
        <v>0</v>
      </c>
      <c r="K27" s="216">
        <v>0</v>
      </c>
      <c r="L27" s="216" t="s">
        <v>562</v>
      </c>
      <c r="M27" s="216" t="s">
        <v>562</v>
      </c>
      <c r="N27" s="216" t="s">
        <v>562</v>
      </c>
      <c r="O27" s="216" t="s">
        <v>562</v>
      </c>
      <c r="T27" s="216" t="s">
        <v>562</v>
      </c>
      <c r="V27" s="150" t="s">
        <v>1120</v>
      </c>
      <c r="W27" s="216" t="s">
        <v>575</v>
      </c>
      <c r="X27" s="216" t="s">
        <v>575</v>
      </c>
      <c r="Y27" s="216" t="s">
        <v>574</v>
      </c>
      <c r="Z27" s="216" t="s">
        <v>575</v>
      </c>
      <c r="AM27" s="216" t="s">
        <v>596</v>
      </c>
      <c r="AN27" s="216" t="s">
        <v>597</v>
      </c>
      <c r="AO27" s="216" t="s">
        <v>598</v>
      </c>
      <c r="AP27" s="216" t="s">
        <v>596</v>
      </c>
      <c r="AQ27" s="216" t="s">
        <v>597</v>
      </c>
      <c r="AR27" s="216" t="s">
        <v>596</v>
      </c>
      <c r="AS27" s="216" t="s">
        <v>596</v>
      </c>
      <c r="AT27" s="216" t="s">
        <v>597</v>
      </c>
      <c r="AU27" s="216" t="s">
        <v>596</v>
      </c>
      <c r="AV27" s="216" t="s">
        <v>596</v>
      </c>
      <c r="AW27" s="216" t="s">
        <v>597</v>
      </c>
      <c r="AX27" s="216" t="s">
        <v>598</v>
      </c>
      <c r="AY27" s="216" t="s">
        <v>596</v>
      </c>
      <c r="AZ27" s="216" t="s">
        <v>597</v>
      </c>
      <c r="BA27" s="216" t="s">
        <v>597</v>
      </c>
      <c r="BB27" s="216" t="s">
        <v>596</v>
      </c>
      <c r="BC27" s="216" t="s">
        <v>598</v>
      </c>
      <c r="BD27" s="216" t="s">
        <v>596</v>
      </c>
      <c r="BE27" s="216" t="s">
        <v>597</v>
      </c>
      <c r="BF27" s="216" t="s">
        <v>597</v>
      </c>
      <c r="BG27" s="216" t="s">
        <v>598</v>
      </c>
      <c r="BH27" s="216" t="s">
        <v>597</v>
      </c>
      <c r="BI27" s="216" t="s">
        <v>597</v>
      </c>
      <c r="BJ27" s="216" t="s">
        <v>597</v>
      </c>
      <c r="BK27" s="216" t="s">
        <v>597</v>
      </c>
      <c r="BL27" s="216" t="s">
        <v>598</v>
      </c>
      <c r="BM27" s="216" t="s">
        <v>596</v>
      </c>
      <c r="CZ27" s="216" t="s">
        <v>1121</v>
      </c>
    </row>
    <row r="28" spans="1:104">
      <c r="A28" s="216" t="s">
        <v>139</v>
      </c>
      <c r="B28" s="216" t="s">
        <v>140</v>
      </c>
      <c r="C28" s="216" t="s">
        <v>1605</v>
      </c>
      <c r="D28" s="216" t="s">
        <v>1606</v>
      </c>
      <c r="E28" s="216" t="s">
        <v>1607</v>
      </c>
      <c r="F28" s="216" t="s">
        <v>1608</v>
      </c>
      <c r="G28" s="216">
        <v>0</v>
      </c>
      <c r="H28" s="216">
        <v>0</v>
      </c>
      <c r="I28" s="216">
        <v>0</v>
      </c>
      <c r="J28" s="216">
        <v>0</v>
      </c>
      <c r="K28" s="216">
        <v>0</v>
      </c>
      <c r="L28" s="216" t="s">
        <v>562</v>
      </c>
      <c r="M28" s="216" t="s">
        <v>562</v>
      </c>
      <c r="N28" s="216" t="s">
        <v>562</v>
      </c>
      <c r="O28" s="216" t="s">
        <v>563</v>
      </c>
      <c r="T28" s="216" t="s">
        <v>562</v>
      </c>
      <c r="V28" s="150" t="s">
        <v>1120</v>
      </c>
      <c r="W28" s="216" t="s">
        <v>575</v>
      </c>
      <c r="X28" s="216" t="s">
        <v>574</v>
      </c>
      <c r="Y28" s="216" t="s">
        <v>576</v>
      </c>
      <c r="Z28" s="216" t="s">
        <v>575</v>
      </c>
      <c r="AM28" s="216" t="s">
        <v>597</v>
      </c>
      <c r="AN28" s="216" t="s">
        <v>597</v>
      </c>
      <c r="AO28" s="216" t="s">
        <v>597</v>
      </c>
      <c r="AP28" s="216" t="s">
        <v>597</v>
      </c>
      <c r="AQ28" s="216" t="s">
        <v>596</v>
      </c>
      <c r="AR28" s="216" t="s">
        <v>596</v>
      </c>
      <c r="AS28" s="216" t="s">
        <v>598</v>
      </c>
      <c r="AT28" s="216" t="s">
        <v>598</v>
      </c>
      <c r="AU28" s="216" t="s">
        <v>596</v>
      </c>
      <c r="AV28" s="216" t="s">
        <v>597</v>
      </c>
      <c r="AW28" s="216" t="s">
        <v>597</v>
      </c>
      <c r="AX28" s="216" t="s">
        <v>597</v>
      </c>
      <c r="AY28" s="216" t="s">
        <v>597</v>
      </c>
      <c r="AZ28" s="216" t="s">
        <v>596</v>
      </c>
      <c r="BA28" s="216" t="s">
        <v>596</v>
      </c>
      <c r="BB28" s="216" t="s">
        <v>598</v>
      </c>
      <c r="BC28" s="216" t="s">
        <v>598</v>
      </c>
      <c r="BD28" s="216" t="s">
        <v>596</v>
      </c>
      <c r="BE28" s="216" t="s">
        <v>597</v>
      </c>
      <c r="BF28" s="216" t="s">
        <v>597</v>
      </c>
      <c r="BG28" s="216" t="s">
        <v>597</v>
      </c>
      <c r="BH28" s="216" t="s">
        <v>597</v>
      </c>
      <c r="BI28" s="216" t="s">
        <v>597</v>
      </c>
      <c r="BJ28" s="216" t="s">
        <v>597</v>
      </c>
      <c r="BK28" s="216" t="s">
        <v>598</v>
      </c>
      <c r="BL28" s="216" t="s">
        <v>598</v>
      </c>
      <c r="BM28" s="216" t="s">
        <v>596</v>
      </c>
      <c r="CZ28" s="216" t="s">
        <v>1121</v>
      </c>
    </row>
    <row r="29" spans="1:104">
      <c r="A29" s="216" t="s">
        <v>141</v>
      </c>
      <c r="B29" s="216" t="s">
        <v>142</v>
      </c>
      <c r="C29" s="216" t="s">
        <v>1214</v>
      </c>
      <c r="D29" s="216" t="s">
        <v>1215</v>
      </c>
      <c r="E29" s="216" t="s">
        <v>1216</v>
      </c>
      <c r="F29" s="216" t="s">
        <v>1217</v>
      </c>
      <c r="G29" s="216">
        <v>0</v>
      </c>
      <c r="H29" s="216">
        <v>0</v>
      </c>
      <c r="I29" s="216">
        <v>0</v>
      </c>
      <c r="J29" s="216">
        <v>0</v>
      </c>
      <c r="K29" s="216">
        <v>0</v>
      </c>
      <c r="L29" s="216" t="s">
        <v>562</v>
      </c>
      <c r="M29" s="216" t="s">
        <v>562</v>
      </c>
      <c r="N29" s="216" t="s">
        <v>562</v>
      </c>
      <c r="O29" s="216" t="s">
        <v>562</v>
      </c>
      <c r="T29" s="216" t="s">
        <v>563</v>
      </c>
      <c r="V29" s="150">
        <v>43069</v>
      </c>
      <c r="W29" s="216" t="s">
        <v>574</v>
      </c>
      <c r="X29" s="216" t="s">
        <v>575</v>
      </c>
      <c r="Y29" s="216" t="s">
        <v>576</v>
      </c>
      <c r="Z29" s="216" t="s">
        <v>575</v>
      </c>
      <c r="AM29" s="216" t="s">
        <v>598</v>
      </c>
      <c r="AN29" s="216" t="s">
        <v>596</v>
      </c>
      <c r="AO29" s="216" t="s">
        <v>596</v>
      </c>
      <c r="AP29" s="216" t="s">
        <v>596</v>
      </c>
      <c r="AQ29" s="216" t="s">
        <v>595</v>
      </c>
      <c r="AR29" s="216" t="s">
        <v>595</v>
      </c>
      <c r="AS29" s="216" t="s">
        <v>597</v>
      </c>
      <c r="AT29" s="216" t="s">
        <v>597</v>
      </c>
      <c r="AU29" s="216" t="s">
        <v>597</v>
      </c>
      <c r="AV29" s="216" t="s">
        <v>598</v>
      </c>
      <c r="AW29" s="216" t="s">
        <v>597</v>
      </c>
      <c r="AX29" s="216" t="s">
        <v>596</v>
      </c>
      <c r="AY29" s="216" t="s">
        <v>596</v>
      </c>
      <c r="AZ29" s="216" t="s">
        <v>595</v>
      </c>
      <c r="BA29" s="216" t="s">
        <v>597</v>
      </c>
      <c r="BB29" s="216" t="s">
        <v>597</v>
      </c>
      <c r="BC29" s="216" t="s">
        <v>597</v>
      </c>
      <c r="BD29" s="216" t="s">
        <v>597</v>
      </c>
      <c r="BE29" s="216" t="s">
        <v>598</v>
      </c>
      <c r="BF29" s="216" t="s">
        <v>597</v>
      </c>
      <c r="BG29" s="216" t="s">
        <v>597</v>
      </c>
      <c r="BH29" s="216" t="s">
        <v>597</v>
      </c>
      <c r="BI29" s="216" t="s">
        <v>596</v>
      </c>
      <c r="BJ29" s="216" t="s">
        <v>597</v>
      </c>
      <c r="BK29" s="216" t="s">
        <v>598</v>
      </c>
      <c r="BL29" s="216" t="s">
        <v>598</v>
      </c>
      <c r="BM29" s="216" t="s">
        <v>598</v>
      </c>
      <c r="CZ29" s="216" t="s">
        <v>1121</v>
      </c>
    </row>
    <row r="30" spans="1:104">
      <c r="A30" s="216" t="s">
        <v>143</v>
      </c>
      <c r="B30" s="216" t="s">
        <v>144</v>
      </c>
      <c r="C30" s="216" t="s">
        <v>1218</v>
      </c>
      <c r="D30" s="216" t="s">
        <v>1219</v>
      </c>
      <c r="E30" s="216" t="s">
        <v>1220</v>
      </c>
      <c r="F30" s="216" t="s">
        <v>1221</v>
      </c>
      <c r="G30" s="216">
        <v>0</v>
      </c>
      <c r="H30" s="216">
        <v>0</v>
      </c>
      <c r="I30" s="216">
        <v>0</v>
      </c>
      <c r="J30" s="216">
        <v>0</v>
      </c>
      <c r="K30" s="216">
        <v>0</v>
      </c>
      <c r="L30" s="216" t="s">
        <v>562</v>
      </c>
      <c r="M30" s="216" t="s">
        <v>562</v>
      </c>
      <c r="N30" s="216" t="s">
        <v>562</v>
      </c>
      <c r="O30" s="216" t="s">
        <v>562</v>
      </c>
      <c r="T30" s="216" t="s">
        <v>563</v>
      </c>
      <c r="V30" s="150">
        <v>43069</v>
      </c>
      <c r="W30" s="216" t="s">
        <v>575</v>
      </c>
      <c r="X30" s="216" t="s">
        <v>574</v>
      </c>
      <c r="Y30" s="216" t="s">
        <v>574</v>
      </c>
      <c r="Z30" s="216" t="s">
        <v>575</v>
      </c>
      <c r="AM30" s="216" t="s">
        <v>596</v>
      </c>
      <c r="AN30" s="216" t="s">
        <v>597</v>
      </c>
      <c r="AO30" s="216" t="s">
        <v>596</v>
      </c>
      <c r="AP30" s="216" t="s">
        <v>596</v>
      </c>
      <c r="AQ30" s="216" t="s">
        <v>596</v>
      </c>
      <c r="AR30" s="216" t="s">
        <v>595</v>
      </c>
      <c r="AS30" s="216" t="s">
        <v>597</v>
      </c>
      <c r="AT30" s="216" t="s">
        <v>597</v>
      </c>
      <c r="AU30" s="216" t="s">
        <v>595</v>
      </c>
      <c r="AV30" s="216" t="s">
        <v>597</v>
      </c>
      <c r="AW30" s="216" t="s">
        <v>597</v>
      </c>
      <c r="AX30" s="216" t="s">
        <v>596</v>
      </c>
      <c r="AY30" s="216" t="s">
        <v>596</v>
      </c>
      <c r="AZ30" s="216" t="s">
        <v>596</v>
      </c>
      <c r="BA30" s="216" t="s">
        <v>596</v>
      </c>
      <c r="BB30" s="216" t="s">
        <v>597</v>
      </c>
      <c r="BC30" s="216" t="s">
        <v>597</v>
      </c>
      <c r="BD30" s="216" t="s">
        <v>595</v>
      </c>
      <c r="BE30" s="216" t="s">
        <v>597</v>
      </c>
      <c r="BF30" s="216" t="s">
        <v>597</v>
      </c>
      <c r="BG30" s="216" t="s">
        <v>596</v>
      </c>
      <c r="BH30" s="216" t="s">
        <v>597</v>
      </c>
      <c r="BI30" s="216" t="s">
        <v>596</v>
      </c>
      <c r="BJ30" s="216" t="s">
        <v>596</v>
      </c>
      <c r="BK30" s="216" t="s">
        <v>597</v>
      </c>
      <c r="BL30" s="216" t="s">
        <v>597</v>
      </c>
      <c r="BM30" s="216" t="s">
        <v>595</v>
      </c>
      <c r="CZ30" s="216" t="s">
        <v>1121</v>
      </c>
    </row>
    <row r="31" spans="1:104">
      <c r="A31" s="216" t="s">
        <v>145</v>
      </c>
      <c r="B31" s="216" t="s">
        <v>146</v>
      </c>
      <c r="C31" s="216" t="s">
        <v>1222</v>
      </c>
      <c r="D31" s="216" t="s">
        <v>1223</v>
      </c>
      <c r="E31" s="216" t="s">
        <v>1224</v>
      </c>
      <c r="F31" s="216" t="s">
        <v>1225</v>
      </c>
      <c r="G31" s="216">
        <v>0</v>
      </c>
      <c r="H31" s="216">
        <v>0</v>
      </c>
      <c r="I31" s="216">
        <v>0</v>
      </c>
      <c r="J31" s="216">
        <v>0</v>
      </c>
      <c r="K31" s="216">
        <v>0</v>
      </c>
      <c r="L31" s="216" t="s">
        <v>562</v>
      </c>
      <c r="M31" s="216" t="s">
        <v>562</v>
      </c>
      <c r="N31" s="216" t="s">
        <v>562</v>
      </c>
      <c r="O31" s="216" t="s">
        <v>562</v>
      </c>
      <c r="T31" s="216" t="s">
        <v>563</v>
      </c>
      <c r="V31" s="150">
        <v>43070</v>
      </c>
      <c r="W31" s="216" t="s">
        <v>574</v>
      </c>
      <c r="X31" s="216" t="s">
        <v>574</v>
      </c>
      <c r="Y31" s="216" t="s">
        <v>574</v>
      </c>
      <c r="Z31" s="216" t="s">
        <v>574</v>
      </c>
      <c r="AM31" s="216" t="s">
        <v>597</v>
      </c>
      <c r="AN31" s="216" t="s">
        <v>596</v>
      </c>
      <c r="AO31" s="216" t="s">
        <v>597</v>
      </c>
      <c r="AP31" s="216" t="s">
        <v>596</v>
      </c>
      <c r="AQ31" s="216" t="s">
        <v>597</v>
      </c>
      <c r="AR31" s="216" t="s">
        <v>596</v>
      </c>
      <c r="AS31" s="216" t="s">
        <v>597</v>
      </c>
      <c r="AT31" s="216" t="s">
        <v>597</v>
      </c>
      <c r="AU31" s="216" t="s">
        <v>596</v>
      </c>
      <c r="AV31" s="216" t="s">
        <v>597</v>
      </c>
      <c r="AW31" s="216" t="s">
        <v>596</v>
      </c>
      <c r="AX31" s="216" t="s">
        <v>597</v>
      </c>
      <c r="AY31" s="216" t="s">
        <v>596</v>
      </c>
      <c r="AZ31" s="216" t="s">
        <v>597</v>
      </c>
      <c r="BA31" s="216" t="s">
        <v>596</v>
      </c>
      <c r="BB31" s="216" t="s">
        <v>597</v>
      </c>
      <c r="BC31" s="216" t="s">
        <v>597</v>
      </c>
      <c r="BD31" s="216" t="s">
        <v>596</v>
      </c>
      <c r="BE31" s="216" t="s">
        <v>597</v>
      </c>
      <c r="BF31" s="216" t="s">
        <v>597</v>
      </c>
      <c r="BG31" s="216" t="s">
        <v>597</v>
      </c>
      <c r="BH31" s="216" t="s">
        <v>597</v>
      </c>
      <c r="BI31" s="216" t="s">
        <v>597</v>
      </c>
      <c r="BJ31" s="216" t="s">
        <v>597</v>
      </c>
      <c r="BK31" s="216" t="s">
        <v>597</v>
      </c>
      <c r="BL31" s="216" t="s">
        <v>597</v>
      </c>
      <c r="BM31" s="216" t="s">
        <v>597</v>
      </c>
      <c r="CZ31" s="216" t="s">
        <v>1121</v>
      </c>
    </row>
    <row r="32" spans="1:104">
      <c r="A32" s="216" t="s">
        <v>149</v>
      </c>
      <c r="B32" s="216" t="s">
        <v>150</v>
      </c>
      <c r="C32" s="216" t="s">
        <v>1226</v>
      </c>
      <c r="D32" s="216" t="s">
        <v>1227</v>
      </c>
      <c r="E32" s="216" t="s">
        <v>1228</v>
      </c>
      <c r="F32" s="216" t="s">
        <v>1229</v>
      </c>
      <c r="G32" s="216">
        <v>0</v>
      </c>
      <c r="H32" s="216">
        <v>0</v>
      </c>
      <c r="I32" s="216">
        <v>0</v>
      </c>
      <c r="J32" s="216">
        <v>0</v>
      </c>
      <c r="K32" s="216">
        <v>0</v>
      </c>
      <c r="L32" s="216" t="s">
        <v>562</v>
      </c>
      <c r="M32" s="216" t="s">
        <v>562</v>
      </c>
      <c r="N32" s="216" t="s">
        <v>562</v>
      </c>
      <c r="O32" s="216" t="s">
        <v>562</v>
      </c>
      <c r="T32" s="216" t="s">
        <v>562</v>
      </c>
      <c r="V32" s="150" t="s">
        <v>1120</v>
      </c>
      <c r="W32" s="216" t="s">
        <v>575</v>
      </c>
      <c r="X32" s="216" t="s">
        <v>574</v>
      </c>
      <c r="Y32" s="216" t="s">
        <v>574</v>
      </c>
      <c r="Z32" s="216" t="s">
        <v>574</v>
      </c>
      <c r="AM32" s="216" t="s">
        <v>598</v>
      </c>
      <c r="AN32" s="216" t="s">
        <v>596</v>
      </c>
      <c r="AO32" s="216" t="s">
        <v>598</v>
      </c>
      <c r="AP32" s="216" t="s">
        <v>598</v>
      </c>
      <c r="AQ32" s="216" t="s">
        <v>598</v>
      </c>
      <c r="AR32" s="216" t="s">
        <v>597</v>
      </c>
      <c r="AS32" s="216" t="s">
        <v>598</v>
      </c>
      <c r="AT32" s="216" t="s">
        <v>597</v>
      </c>
      <c r="AU32" s="216" t="s">
        <v>595</v>
      </c>
      <c r="AV32" s="216" t="s">
        <v>598</v>
      </c>
      <c r="AW32" s="216" t="s">
        <v>597</v>
      </c>
      <c r="AX32" s="216" t="s">
        <v>598</v>
      </c>
      <c r="AY32" s="216" t="s">
        <v>598</v>
      </c>
      <c r="AZ32" s="216" t="s">
        <v>598</v>
      </c>
      <c r="BA32" s="216" t="s">
        <v>597</v>
      </c>
      <c r="BB32" s="216" t="s">
        <v>598</v>
      </c>
      <c r="BC32" s="216" t="s">
        <v>597</v>
      </c>
      <c r="BD32" s="216" t="s">
        <v>595</v>
      </c>
      <c r="BE32" s="216" t="s">
        <v>598</v>
      </c>
      <c r="BF32" s="216" t="s">
        <v>597</v>
      </c>
      <c r="BG32" s="216" t="s">
        <v>598</v>
      </c>
      <c r="BH32" s="216" t="s">
        <v>598</v>
      </c>
      <c r="BI32" s="216" t="s">
        <v>598</v>
      </c>
      <c r="BJ32" s="216" t="s">
        <v>598</v>
      </c>
      <c r="BK32" s="216" t="s">
        <v>598</v>
      </c>
      <c r="BL32" s="216" t="s">
        <v>598</v>
      </c>
      <c r="BM32" s="216" t="s">
        <v>595</v>
      </c>
      <c r="CZ32" s="216" t="s">
        <v>1121</v>
      </c>
    </row>
    <row r="33" spans="1:104">
      <c r="A33" s="216" t="s">
        <v>151</v>
      </c>
      <c r="B33" s="216" t="s">
        <v>152</v>
      </c>
      <c r="C33" s="216" t="s">
        <v>1230</v>
      </c>
      <c r="D33" s="216" t="s">
        <v>1231</v>
      </c>
      <c r="E33" s="216" t="s">
        <v>1232</v>
      </c>
      <c r="F33" s="216" t="s">
        <v>1233</v>
      </c>
      <c r="G33" s="216">
        <v>0</v>
      </c>
      <c r="H33" s="216">
        <v>0</v>
      </c>
      <c r="I33" s="216">
        <v>0</v>
      </c>
      <c r="J33" s="216">
        <v>0</v>
      </c>
      <c r="K33" s="216">
        <v>0</v>
      </c>
      <c r="L33" s="216" t="s">
        <v>562</v>
      </c>
      <c r="M33" s="216" t="s">
        <v>562</v>
      </c>
      <c r="N33" s="216" t="s">
        <v>562</v>
      </c>
      <c r="O33" s="216" t="s">
        <v>562</v>
      </c>
      <c r="T33" s="216" t="s">
        <v>562</v>
      </c>
      <c r="V33" s="150" t="s">
        <v>1120</v>
      </c>
      <c r="W33" s="216" t="s">
        <v>574</v>
      </c>
      <c r="X33" s="216" t="s">
        <v>574</v>
      </c>
      <c r="Y33" s="216" t="s">
        <v>574</v>
      </c>
      <c r="Z33" s="216" t="s">
        <v>574</v>
      </c>
      <c r="AM33" s="216" t="s">
        <v>598</v>
      </c>
      <c r="AN33" s="216" t="s">
        <v>598</v>
      </c>
      <c r="AO33" s="216" t="s">
        <v>598</v>
      </c>
      <c r="AP33" s="216" t="s">
        <v>598</v>
      </c>
      <c r="AQ33" s="216" t="s">
        <v>596</v>
      </c>
      <c r="AR33" s="216" t="s">
        <v>598</v>
      </c>
      <c r="AS33" s="216" t="s">
        <v>598</v>
      </c>
      <c r="AT33" s="216" t="s">
        <v>598</v>
      </c>
      <c r="AU33" s="216" t="s">
        <v>597</v>
      </c>
      <c r="AV33" s="216" t="s">
        <v>598</v>
      </c>
      <c r="AW33" s="216" t="s">
        <v>598</v>
      </c>
      <c r="AX33" s="216" t="s">
        <v>598</v>
      </c>
      <c r="AY33" s="216" t="s">
        <v>597</v>
      </c>
      <c r="AZ33" s="216" t="s">
        <v>596</v>
      </c>
      <c r="BA33" s="216" t="s">
        <v>598</v>
      </c>
      <c r="BB33" s="216" t="s">
        <v>598</v>
      </c>
      <c r="BC33" s="216" t="s">
        <v>597</v>
      </c>
      <c r="BD33" s="216" t="s">
        <v>598</v>
      </c>
      <c r="BE33" s="216" t="s">
        <v>598</v>
      </c>
      <c r="BF33" s="216" t="s">
        <v>598</v>
      </c>
      <c r="BG33" s="216" t="s">
        <v>598</v>
      </c>
      <c r="BH33" s="216" t="s">
        <v>598</v>
      </c>
      <c r="BI33" s="216" t="s">
        <v>597</v>
      </c>
      <c r="BJ33" s="216" t="s">
        <v>598</v>
      </c>
      <c r="BK33" s="216" t="s">
        <v>598</v>
      </c>
      <c r="BL33" s="216" t="s">
        <v>598</v>
      </c>
      <c r="BM33" s="216" t="s">
        <v>598</v>
      </c>
      <c r="CZ33" s="216" t="s">
        <v>1121</v>
      </c>
    </row>
    <row r="34" spans="1:104">
      <c r="A34" s="216" t="s">
        <v>155</v>
      </c>
      <c r="B34" s="216" t="s">
        <v>156</v>
      </c>
      <c r="C34" s="216" t="s">
        <v>1152</v>
      </c>
      <c r="D34" s="216" t="s">
        <v>1153</v>
      </c>
      <c r="E34" s="216" t="s">
        <v>1154</v>
      </c>
      <c r="F34" s="216" t="s">
        <v>1155</v>
      </c>
      <c r="G34" s="216">
        <v>0</v>
      </c>
      <c r="H34" s="216">
        <v>0</v>
      </c>
      <c r="I34" s="216">
        <v>0</v>
      </c>
      <c r="J34" s="216">
        <v>0</v>
      </c>
      <c r="K34" s="216">
        <v>0</v>
      </c>
      <c r="L34" s="216" t="s">
        <v>562</v>
      </c>
      <c r="M34" s="216" t="s">
        <v>562</v>
      </c>
      <c r="N34" s="216" t="s">
        <v>562</v>
      </c>
      <c r="O34" s="216" t="s">
        <v>562</v>
      </c>
      <c r="T34" s="216" t="s">
        <v>563</v>
      </c>
      <c r="V34" s="150">
        <v>43069</v>
      </c>
      <c r="W34" s="216" t="s">
        <v>575</v>
      </c>
      <c r="X34" s="216" t="s">
        <v>574</v>
      </c>
      <c r="Y34" s="216" t="s">
        <v>574</v>
      </c>
      <c r="Z34" s="216" t="s">
        <v>575</v>
      </c>
      <c r="AM34" s="216" t="s">
        <v>598</v>
      </c>
      <c r="AN34" s="216" t="s">
        <v>595</v>
      </c>
      <c r="AO34" s="216" t="s">
        <v>598</v>
      </c>
      <c r="AP34" s="216" t="s">
        <v>598</v>
      </c>
      <c r="AQ34" s="216" t="s">
        <v>597</v>
      </c>
      <c r="AR34" s="216" t="s">
        <v>595</v>
      </c>
      <c r="AS34" s="216" t="s">
        <v>597</v>
      </c>
      <c r="AT34" s="216" t="s">
        <v>595</v>
      </c>
      <c r="AU34" s="216" t="s">
        <v>595</v>
      </c>
      <c r="AV34" s="216" t="s">
        <v>599</v>
      </c>
      <c r="AW34" s="216" t="s">
        <v>595</v>
      </c>
      <c r="AX34" s="216" t="s">
        <v>598</v>
      </c>
      <c r="AY34" s="216" t="s">
        <v>599</v>
      </c>
      <c r="AZ34" s="216" t="s">
        <v>597</v>
      </c>
      <c r="BA34" s="216" t="s">
        <v>596</v>
      </c>
      <c r="BB34" s="216" t="s">
        <v>597</v>
      </c>
      <c r="BC34" s="216" t="s">
        <v>595</v>
      </c>
      <c r="BD34" s="216" t="s">
        <v>595</v>
      </c>
      <c r="BE34" s="216" t="s">
        <v>599</v>
      </c>
      <c r="BF34" s="216" t="s">
        <v>595</v>
      </c>
      <c r="BG34" s="216" t="s">
        <v>598</v>
      </c>
      <c r="BH34" s="216" t="s">
        <v>599</v>
      </c>
      <c r="BI34" s="216" t="s">
        <v>597</v>
      </c>
      <c r="BJ34" s="216" t="s">
        <v>597</v>
      </c>
      <c r="BK34" s="216" t="s">
        <v>598</v>
      </c>
      <c r="BL34" s="216" t="s">
        <v>595</v>
      </c>
      <c r="BM34" s="216" t="s">
        <v>595</v>
      </c>
      <c r="CZ34" s="216" t="s">
        <v>1121</v>
      </c>
    </row>
    <row r="35" spans="1:104">
      <c r="A35" s="216" t="s">
        <v>159</v>
      </c>
      <c r="B35" s="216" t="s">
        <v>160</v>
      </c>
      <c r="C35" s="216" t="s">
        <v>1234</v>
      </c>
      <c r="D35" s="216" t="s">
        <v>1235</v>
      </c>
      <c r="E35" s="216" t="s">
        <v>1236</v>
      </c>
      <c r="F35" s="216" t="s">
        <v>1237</v>
      </c>
      <c r="G35" s="216">
        <v>0</v>
      </c>
      <c r="H35" s="216">
        <v>0</v>
      </c>
      <c r="I35" s="216">
        <v>0</v>
      </c>
      <c r="J35" s="216">
        <v>0</v>
      </c>
      <c r="K35" s="216">
        <v>0</v>
      </c>
      <c r="L35" s="216" t="s">
        <v>562</v>
      </c>
      <c r="M35" s="216" t="s">
        <v>562</v>
      </c>
      <c r="N35" s="216" t="s">
        <v>562</v>
      </c>
      <c r="O35" s="216" t="s">
        <v>563</v>
      </c>
      <c r="T35" s="216" t="s">
        <v>562</v>
      </c>
      <c r="V35" s="150">
        <v>43069</v>
      </c>
      <c r="W35" s="216" t="s">
        <v>575</v>
      </c>
      <c r="X35" s="216" t="s">
        <v>575</v>
      </c>
      <c r="Y35" s="216" t="s">
        <v>576</v>
      </c>
      <c r="Z35" s="216" t="s">
        <v>575</v>
      </c>
      <c r="AM35" s="216" t="s">
        <v>597</v>
      </c>
      <c r="AN35" s="216" t="s">
        <v>597</v>
      </c>
      <c r="AO35" s="216" t="s">
        <v>597</v>
      </c>
      <c r="AP35" s="216" t="s">
        <v>596</v>
      </c>
      <c r="AQ35" s="216" t="s">
        <v>597</v>
      </c>
      <c r="AR35" s="216" t="s">
        <v>596</v>
      </c>
      <c r="AS35" s="216" t="s">
        <v>596</v>
      </c>
      <c r="AT35" s="216" t="s">
        <v>595</v>
      </c>
      <c r="AU35" s="216" t="s">
        <v>595</v>
      </c>
      <c r="AV35" s="216" t="s">
        <v>597</v>
      </c>
      <c r="AW35" s="216" t="s">
        <v>597</v>
      </c>
      <c r="AX35" s="216" t="s">
        <v>597</v>
      </c>
      <c r="AY35" s="216" t="s">
        <v>597</v>
      </c>
      <c r="AZ35" s="216" t="s">
        <v>597</v>
      </c>
      <c r="BA35" s="216" t="s">
        <v>597</v>
      </c>
      <c r="BB35" s="216" t="s">
        <v>596</v>
      </c>
      <c r="BC35" s="216" t="s">
        <v>596</v>
      </c>
      <c r="BD35" s="216" t="s">
        <v>596</v>
      </c>
      <c r="BE35" s="216" t="s">
        <v>597</v>
      </c>
      <c r="BF35" s="216" t="s">
        <v>597</v>
      </c>
      <c r="BG35" s="216" t="s">
        <v>597</v>
      </c>
      <c r="BH35" s="216" t="s">
        <v>597</v>
      </c>
      <c r="BI35" s="216" t="s">
        <v>597</v>
      </c>
      <c r="BJ35" s="216" t="s">
        <v>597</v>
      </c>
      <c r="BK35" s="216" t="s">
        <v>597</v>
      </c>
      <c r="BL35" s="216" t="s">
        <v>597</v>
      </c>
      <c r="BM35" s="216" t="s">
        <v>597</v>
      </c>
      <c r="CZ35" s="216" t="s">
        <v>1121</v>
      </c>
    </row>
    <row r="36" spans="1:104">
      <c r="A36" s="216" t="s">
        <v>163</v>
      </c>
      <c r="B36" s="216" t="s">
        <v>164</v>
      </c>
      <c r="C36" s="216" t="s">
        <v>1238</v>
      </c>
      <c r="D36" s="216" t="s">
        <v>1239</v>
      </c>
      <c r="E36" s="216" t="s">
        <v>1240</v>
      </c>
      <c r="F36" s="216" t="s">
        <v>1241</v>
      </c>
      <c r="G36" s="216">
        <v>0</v>
      </c>
      <c r="H36" s="216">
        <v>0</v>
      </c>
      <c r="I36" s="216">
        <v>0</v>
      </c>
      <c r="J36" s="216">
        <v>0</v>
      </c>
      <c r="K36" s="216">
        <v>0</v>
      </c>
      <c r="L36" s="216" t="s">
        <v>562</v>
      </c>
      <c r="M36" s="216" t="s">
        <v>562</v>
      </c>
      <c r="N36" s="216" t="s">
        <v>562</v>
      </c>
      <c r="O36" s="216" t="s">
        <v>562</v>
      </c>
      <c r="T36" s="216" t="s">
        <v>562</v>
      </c>
      <c r="V36" s="150" t="s">
        <v>1120</v>
      </c>
      <c r="W36" s="216" t="s">
        <v>574</v>
      </c>
      <c r="X36" s="216" t="s">
        <v>574</v>
      </c>
      <c r="Y36" s="216" t="s">
        <v>574</v>
      </c>
      <c r="Z36" s="216" t="s">
        <v>574</v>
      </c>
      <c r="AM36" s="216" t="s">
        <v>596</v>
      </c>
      <c r="AN36" s="216" t="s">
        <v>597</v>
      </c>
      <c r="AO36" s="216" t="s">
        <v>597</v>
      </c>
      <c r="AP36" s="216" t="s">
        <v>597</v>
      </c>
      <c r="AQ36" s="216" t="s">
        <v>596</v>
      </c>
      <c r="AR36" s="216" t="s">
        <v>597</v>
      </c>
      <c r="AS36" s="216" t="s">
        <v>596</v>
      </c>
      <c r="AT36" s="216" t="s">
        <v>597</v>
      </c>
      <c r="AU36" s="216" t="s">
        <v>595</v>
      </c>
      <c r="AV36" s="216" t="s">
        <v>596</v>
      </c>
      <c r="AW36" s="216" t="s">
        <v>597</v>
      </c>
      <c r="AX36" s="216" t="s">
        <v>597</v>
      </c>
      <c r="AY36" s="216" t="s">
        <v>597</v>
      </c>
      <c r="AZ36" s="216" t="s">
        <v>596</v>
      </c>
      <c r="BA36" s="216" t="s">
        <v>597</v>
      </c>
      <c r="BB36" s="216" t="s">
        <v>596</v>
      </c>
      <c r="BC36" s="216" t="s">
        <v>597</v>
      </c>
      <c r="BD36" s="216" t="s">
        <v>596</v>
      </c>
      <c r="BE36" s="216" t="s">
        <v>597</v>
      </c>
      <c r="BF36" s="216" t="s">
        <v>598</v>
      </c>
      <c r="BG36" s="216" t="s">
        <v>597</v>
      </c>
      <c r="BH36" s="216" t="s">
        <v>597</v>
      </c>
      <c r="BI36" s="216" t="s">
        <v>596</v>
      </c>
      <c r="BJ36" s="216" t="s">
        <v>597</v>
      </c>
      <c r="BK36" s="216" t="s">
        <v>597</v>
      </c>
      <c r="BL36" s="216" t="s">
        <v>597</v>
      </c>
      <c r="BM36" s="216" t="s">
        <v>596</v>
      </c>
      <c r="CZ36" s="216" t="s">
        <v>1121</v>
      </c>
    </row>
    <row r="37" spans="1:104">
      <c r="A37" s="216" t="s">
        <v>167</v>
      </c>
      <c r="B37" s="216" t="s">
        <v>168</v>
      </c>
      <c r="C37" s="216" t="s">
        <v>1242</v>
      </c>
      <c r="D37" s="216" t="s">
        <v>1243</v>
      </c>
      <c r="E37" s="216" t="s">
        <v>1244</v>
      </c>
      <c r="F37" s="216" t="s">
        <v>1245</v>
      </c>
      <c r="G37" s="216">
        <v>0</v>
      </c>
      <c r="H37" s="216">
        <v>0</v>
      </c>
      <c r="I37" s="216">
        <v>0</v>
      </c>
      <c r="J37" s="216">
        <v>0</v>
      </c>
      <c r="K37" s="216">
        <v>0</v>
      </c>
      <c r="L37" s="216" t="s">
        <v>562</v>
      </c>
      <c r="M37" s="216" t="s">
        <v>562</v>
      </c>
      <c r="N37" s="216" t="s">
        <v>562</v>
      </c>
      <c r="O37" s="216" t="s">
        <v>562</v>
      </c>
      <c r="T37" s="216" t="s">
        <v>562</v>
      </c>
      <c r="V37" s="150" t="s">
        <v>1120</v>
      </c>
      <c r="W37" s="216" t="s">
        <v>575</v>
      </c>
      <c r="X37" s="216" t="s">
        <v>574</v>
      </c>
      <c r="Y37" s="216" t="s">
        <v>576</v>
      </c>
      <c r="Z37" s="216" t="s">
        <v>574</v>
      </c>
      <c r="AM37" s="216" t="s">
        <v>597</v>
      </c>
      <c r="AN37" s="216" t="s">
        <v>597</v>
      </c>
      <c r="AO37" s="216" t="s">
        <v>598</v>
      </c>
      <c r="AP37" s="216" t="s">
        <v>597</v>
      </c>
      <c r="AQ37" s="216" t="s">
        <v>596</v>
      </c>
      <c r="AR37" s="216" t="s">
        <v>596</v>
      </c>
      <c r="AS37" s="216" t="s">
        <v>596</v>
      </c>
      <c r="AT37" s="216" t="s">
        <v>597</v>
      </c>
      <c r="AU37" s="216" t="s">
        <v>595</v>
      </c>
      <c r="AV37" s="216" t="s">
        <v>597</v>
      </c>
      <c r="AW37" s="216" t="s">
        <v>597</v>
      </c>
      <c r="AX37" s="216" t="s">
        <v>598</v>
      </c>
      <c r="AY37" s="216" t="s">
        <v>597</v>
      </c>
      <c r="AZ37" s="216" t="s">
        <v>596</v>
      </c>
      <c r="BA37" s="216" t="s">
        <v>596</v>
      </c>
      <c r="BB37" s="216" t="s">
        <v>597</v>
      </c>
      <c r="BC37" s="216" t="s">
        <v>597</v>
      </c>
      <c r="BD37" s="216" t="s">
        <v>595</v>
      </c>
      <c r="BE37" s="216" t="s">
        <v>597</v>
      </c>
      <c r="BF37" s="216" t="s">
        <v>597</v>
      </c>
      <c r="BG37" s="216" t="s">
        <v>598</v>
      </c>
      <c r="BH37" s="216" t="s">
        <v>597</v>
      </c>
      <c r="BI37" s="216" t="s">
        <v>596</v>
      </c>
      <c r="BJ37" s="216" t="s">
        <v>597</v>
      </c>
      <c r="BK37" s="216" t="s">
        <v>597</v>
      </c>
      <c r="BL37" s="216" t="s">
        <v>597</v>
      </c>
      <c r="BM37" s="216" t="s">
        <v>596</v>
      </c>
      <c r="CZ37" s="216" t="s">
        <v>1121</v>
      </c>
    </row>
    <row r="38" spans="1:104">
      <c r="A38" s="216" t="s">
        <v>171</v>
      </c>
      <c r="B38" s="216" t="s">
        <v>172</v>
      </c>
      <c r="C38" s="216" t="s">
        <v>1246</v>
      </c>
      <c r="D38" s="216" t="s">
        <v>1247</v>
      </c>
      <c r="E38" s="216" t="s">
        <v>1248</v>
      </c>
      <c r="F38" s="216" t="s">
        <v>1249</v>
      </c>
      <c r="G38" s="216">
        <v>0</v>
      </c>
      <c r="H38" s="216">
        <v>0</v>
      </c>
      <c r="I38" s="216">
        <v>0</v>
      </c>
      <c r="J38" s="216">
        <v>0</v>
      </c>
      <c r="K38" s="216">
        <v>0</v>
      </c>
      <c r="L38" s="216" t="s">
        <v>562</v>
      </c>
      <c r="M38" s="216" t="s">
        <v>562</v>
      </c>
      <c r="N38" s="216" t="s">
        <v>562</v>
      </c>
      <c r="O38" s="216" t="s">
        <v>562</v>
      </c>
      <c r="T38" s="216" t="s">
        <v>562</v>
      </c>
      <c r="V38" s="150" t="s">
        <v>1120</v>
      </c>
      <c r="W38" s="216" t="s">
        <v>574</v>
      </c>
      <c r="X38" s="216" t="s">
        <v>574</v>
      </c>
      <c r="Y38" s="216" t="s">
        <v>574</v>
      </c>
      <c r="Z38" s="216" t="s">
        <v>575</v>
      </c>
      <c r="AM38" s="216" t="s">
        <v>597</v>
      </c>
      <c r="AN38" s="216" t="s">
        <v>596</v>
      </c>
      <c r="AO38" s="216" t="s">
        <v>596</v>
      </c>
      <c r="AP38" s="216" t="s">
        <v>596</v>
      </c>
      <c r="AQ38" s="216" t="s">
        <v>596</v>
      </c>
      <c r="AR38" s="216" t="s">
        <v>596</v>
      </c>
      <c r="AS38" s="216" t="s">
        <v>596</v>
      </c>
      <c r="AT38" s="216" t="s">
        <v>596</v>
      </c>
      <c r="AU38" s="216" t="s">
        <v>595</v>
      </c>
      <c r="AV38" s="216" t="s">
        <v>597</v>
      </c>
      <c r="AW38" s="216" t="s">
        <v>596</v>
      </c>
      <c r="AX38" s="216" t="s">
        <v>597</v>
      </c>
      <c r="AY38" s="216" t="s">
        <v>597</v>
      </c>
      <c r="AZ38" s="216" t="s">
        <v>597</v>
      </c>
      <c r="BA38" s="216" t="s">
        <v>597</v>
      </c>
      <c r="BB38" s="216" t="s">
        <v>597</v>
      </c>
      <c r="BC38" s="216" t="s">
        <v>596</v>
      </c>
      <c r="BD38" s="216" t="s">
        <v>595</v>
      </c>
      <c r="BE38" s="216" t="s">
        <v>598</v>
      </c>
      <c r="BF38" s="216" t="s">
        <v>597</v>
      </c>
      <c r="BG38" s="216" t="s">
        <v>597</v>
      </c>
      <c r="BH38" s="216" t="s">
        <v>597</v>
      </c>
      <c r="BI38" s="216" t="s">
        <v>597</v>
      </c>
      <c r="BJ38" s="216" t="s">
        <v>597</v>
      </c>
      <c r="BK38" s="216" t="s">
        <v>597</v>
      </c>
      <c r="BL38" s="216" t="s">
        <v>597</v>
      </c>
      <c r="BM38" s="216" t="s">
        <v>595</v>
      </c>
      <c r="CZ38" s="216" t="s">
        <v>1121</v>
      </c>
    </row>
    <row r="39" spans="1:104">
      <c r="A39" s="216" t="s">
        <v>175</v>
      </c>
      <c r="B39" s="216" t="s">
        <v>176</v>
      </c>
      <c r="C39" s="216" t="s">
        <v>1250</v>
      </c>
      <c r="D39" s="216" t="s">
        <v>1251</v>
      </c>
      <c r="E39" s="216" t="s">
        <v>1252</v>
      </c>
      <c r="F39" s="216" t="s">
        <v>1253</v>
      </c>
      <c r="G39" s="216">
        <v>0</v>
      </c>
      <c r="H39" s="216">
        <v>0</v>
      </c>
      <c r="I39" s="216">
        <v>0</v>
      </c>
      <c r="J39" s="216">
        <v>0</v>
      </c>
      <c r="K39" s="216">
        <v>0</v>
      </c>
      <c r="L39" s="216" t="s">
        <v>562</v>
      </c>
      <c r="M39" s="216" t="s">
        <v>562</v>
      </c>
      <c r="N39" s="216" t="s">
        <v>562</v>
      </c>
      <c r="O39" s="216" t="s">
        <v>562</v>
      </c>
      <c r="T39" s="216" t="s">
        <v>563</v>
      </c>
      <c r="V39" s="150">
        <v>43069</v>
      </c>
      <c r="W39" s="216" t="s">
        <v>574</v>
      </c>
      <c r="X39" s="216" t="s">
        <v>574</v>
      </c>
      <c r="Y39" s="216" t="s">
        <v>574</v>
      </c>
      <c r="Z39" s="216" t="s">
        <v>575</v>
      </c>
      <c r="AM39" s="216" t="s">
        <v>597</v>
      </c>
      <c r="AN39" s="216" t="s">
        <v>597</v>
      </c>
      <c r="AO39" s="216" t="s">
        <v>596</v>
      </c>
      <c r="AP39" s="216" t="s">
        <v>596</v>
      </c>
      <c r="AQ39" s="216" t="s">
        <v>596</v>
      </c>
      <c r="AR39" s="216" t="s">
        <v>596</v>
      </c>
      <c r="AS39" s="216" t="s">
        <v>596</v>
      </c>
      <c r="AT39" s="216" t="s">
        <v>595</v>
      </c>
      <c r="AU39" s="216" t="s">
        <v>595</v>
      </c>
      <c r="AV39" s="216" t="s">
        <v>597</v>
      </c>
      <c r="AW39" s="216" t="s">
        <v>597</v>
      </c>
      <c r="AX39" s="216" t="s">
        <v>596</v>
      </c>
      <c r="AY39" s="216" t="s">
        <v>596</v>
      </c>
      <c r="AZ39" s="216" t="s">
        <v>597</v>
      </c>
      <c r="BA39" s="216" t="s">
        <v>596</v>
      </c>
      <c r="BB39" s="216" t="s">
        <v>596</v>
      </c>
      <c r="BC39" s="216" t="s">
        <v>596</v>
      </c>
      <c r="BD39" s="216" t="s">
        <v>595</v>
      </c>
      <c r="BE39" s="216" t="s">
        <v>597</v>
      </c>
      <c r="BF39" s="216" t="s">
        <v>597</v>
      </c>
      <c r="BG39" s="216" t="s">
        <v>597</v>
      </c>
      <c r="BH39" s="216" t="s">
        <v>597</v>
      </c>
      <c r="BI39" s="216" t="s">
        <v>597</v>
      </c>
      <c r="BJ39" s="216" t="s">
        <v>596</v>
      </c>
      <c r="BK39" s="216" t="s">
        <v>597</v>
      </c>
      <c r="BL39" s="216" t="s">
        <v>596</v>
      </c>
      <c r="BM39" s="216" t="s">
        <v>596</v>
      </c>
      <c r="CZ39" s="216" t="s">
        <v>1121</v>
      </c>
    </row>
    <row r="40" spans="1:104">
      <c r="A40" s="216" t="s">
        <v>179</v>
      </c>
      <c r="B40" s="216" t="s">
        <v>180</v>
      </c>
      <c r="C40" s="216" t="s">
        <v>1254</v>
      </c>
      <c r="D40" s="216" t="s">
        <v>1255</v>
      </c>
      <c r="E40" s="216">
        <v>1325406082</v>
      </c>
      <c r="F40" s="216" t="s">
        <v>1256</v>
      </c>
      <c r="G40" s="216">
        <v>0</v>
      </c>
      <c r="H40" s="216">
        <v>0</v>
      </c>
      <c r="I40" s="216">
        <v>0</v>
      </c>
      <c r="J40" s="216">
        <v>0</v>
      </c>
      <c r="K40" s="216">
        <v>0</v>
      </c>
      <c r="L40" s="216" t="s">
        <v>562</v>
      </c>
      <c r="M40" s="216" t="s">
        <v>562</v>
      </c>
      <c r="N40" s="216" t="s">
        <v>562</v>
      </c>
      <c r="O40" s="216" t="s">
        <v>562</v>
      </c>
      <c r="T40" s="216" t="s">
        <v>563</v>
      </c>
      <c r="V40" s="150">
        <v>43069</v>
      </c>
      <c r="W40" s="216" t="s">
        <v>574</v>
      </c>
      <c r="X40" s="216" t="s">
        <v>574</v>
      </c>
      <c r="Y40" s="216" t="s">
        <v>576</v>
      </c>
      <c r="Z40" s="216" t="s">
        <v>574</v>
      </c>
      <c r="AM40" s="216" t="s">
        <v>596</v>
      </c>
      <c r="AN40" s="216" t="s">
        <v>595</v>
      </c>
      <c r="AO40" s="216" t="s">
        <v>598</v>
      </c>
      <c r="AP40" s="216" t="s">
        <v>596</v>
      </c>
      <c r="AQ40" s="216" t="s">
        <v>596</v>
      </c>
      <c r="AR40" s="216" t="s">
        <v>595</v>
      </c>
      <c r="AS40" s="216" t="s">
        <v>597</v>
      </c>
      <c r="AT40" s="216" t="s">
        <v>598</v>
      </c>
      <c r="AU40" s="216" t="s">
        <v>595</v>
      </c>
      <c r="AV40" s="216" t="s">
        <v>596</v>
      </c>
      <c r="AW40" s="216" t="s">
        <v>596</v>
      </c>
      <c r="AX40" s="216" t="s">
        <v>598</v>
      </c>
      <c r="AY40" s="216" t="s">
        <v>596</v>
      </c>
      <c r="AZ40" s="216" t="s">
        <v>596</v>
      </c>
      <c r="BA40" s="216" t="s">
        <v>596</v>
      </c>
      <c r="BB40" s="216" t="s">
        <v>597</v>
      </c>
      <c r="BC40" s="216" t="s">
        <v>598</v>
      </c>
      <c r="BD40" s="216" t="s">
        <v>596</v>
      </c>
      <c r="BE40" s="216" t="s">
        <v>596</v>
      </c>
      <c r="BF40" s="216" t="s">
        <v>596</v>
      </c>
      <c r="BG40" s="216" t="s">
        <v>598</v>
      </c>
      <c r="BH40" s="216" t="s">
        <v>596</v>
      </c>
      <c r="BI40" s="216" t="s">
        <v>596</v>
      </c>
      <c r="BJ40" s="216" t="s">
        <v>596</v>
      </c>
      <c r="BK40" s="216" t="s">
        <v>598</v>
      </c>
      <c r="BL40" s="216" t="s">
        <v>598</v>
      </c>
      <c r="BM40" s="216" t="s">
        <v>596</v>
      </c>
      <c r="CZ40" s="216" t="s">
        <v>1121</v>
      </c>
    </row>
    <row r="41" spans="1:104">
      <c r="A41" s="216" t="s">
        <v>183</v>
      </c>
      <c r="B41" s="216" t="s">
        <v>184</v>
      </c>
      <c r="C41" s="216" t="s">
        <v>1257</v>
      </c>
      <c r="D41" s="216" t="s">
        <v>1258</v>
      </c>
      <c r="E41" s="216" t="s">
        <v>1259</v>
      </c>
      <c r="F41" s="216" t="s">
        <v>1260</v>
      </c>
      <c r="G41" s="216">
        <v>0</v>
      </c>
      <c r="H41" s="216">
        <v>0</v>
      </c>
      <c r="I41" s="216">
        <v>0</v>
      </c>
      <c r="J41" s="216">
        <v>0</v>
      </c>
      <c r="K41" s="216">
        <v>0</v>
      </c>
      <c r="L41" s="216" t="s">
        <v>562</v>
      </c>
      <c r="M41" s="216" t="s">
        <v>562</v>
      </c>
      <c r="N41" s="216" t="s">
        <v>562</v>
      </c>
      <c r="O41" s="216" t="s">
        <v>562</v>
      </c>
      <c r="T41" s="216" t="s">
        <v>563</v>
      </c>
      <c r="V41" s="150">
        <v>43100</v>
      </c>
      <c r="W41" s="216" t="s">
        <v>574</v>
      </c>
      <c r="X41" s="216" t="s">
        <v>574</v>
      </c>
      <c r="Y41" s="216" t="s">
        <v>575</v>
      </c>
      <c r="Z41" s="216" t="s">
        <v>574</v>
      </c>
      <c r="AM41" s="216" t="s">
        <v>596</v>
      </c>
      <c r="AN41" s="216" t="s">
        <v>596</v>
      </c>
      <c r="AO41" s="216" t="s">
        <v>597</v>
      </c>
      <c r="AP41" s="216" t="s">
        <v>597</v>
      </c>
      <c r="AQ41" s="216" t="s">
        <v>596</v>
      </c>
      <c r="AR41" s="216" t="s">
        <v>596</v>
      </c>
      <c r="AS41" s="216" t="s">
        <v>597</v>
      </c>
      <c r="AT41" s="216" t="s">
        <v>596</v>
      </c>
      <c r="AU41" s="216" t="s">
        <v>595</v>
      </c>
      <c r="AV41" s="216" t="s">
        <v>597</v>
      </c>
      <c r="AW41" s="216" t="s">
        <v>597</v>
      </c>
      <c r="AX41" s="216" t="s">
        <v>597</v>
      </c>
      <c r="AY41" s="216" t="s">
        <v>598</v>
      </c>
      <c r="AZ41" s="216" t="s">
        <v>597</v>
      </c>
      <c r="BA41" s="216" t="s">
        <v>597</v>
      </c>
      <c r="BB41" s="216" t="s">
        <v>597</v>
      </c>
      <c r="BC41" s="216" t="s">
        <v>597</v>
      </c>
      <c r="BD41" s="216" t="s">
        <v>596</v>
      </c>
      <c r="BE41" s="216" t="s">
        <v>598</v>
      </c>
      <c r="BF41" s="216" t="s">
        <v>598</v>
      </c>
      <c r="BG41" s="216" t="s">
        <v>598</v>
      </c>
      <c r="BH41" s="216" t="s">
        <v>599</v>
      </c>
      <c r="BI41" s="216" t="s">
        <v>598</v>
      </c>
      <c r="BJ41" s="216" t="s">
        <v>598</v>
      </c>
      <c r="BK41" s="216" t="s">
        <v>598</v>
      </c>
      <c r="BL41" s="216" t="s">
        <v>598</v>
      </c>
      <c r="BM41" s="216" t="s">
        <v>596</v>
      </c>
      <c r="CZ41" s="216" t="s">
        <v>1121</v>
      </c>
    </row>
    <row r="42" spans="1:104">
      <c r="A42" s="216" t="s">
        <v>187</v>
      </c>
      <c r="B42" s="216" t="s">
        <v>188</v>
      </c>
      <c r="C42" s="216" t="s">
        <v>1261</v>
      </c>
      <c r="D42" s="216" t="s">
        <v>1262</v>
      </c>
      <c r="E42" s="216" t="s">
        <v>1263</v>
      </c>
      <c r="F42" s="216" t="s">
        <v>1264</v>
      </c>
      <c r="G42" s="216">
        <v>0</v>
      </c>
      <c r="H42" s="216">
        <v>0</v>
      </c>
      <c r="I42" s="216">
        <v>0</v>
      </c>
      <c r="J42" s="216">
        <v>0</v>
      </c>
      <c r="K42" s="216">
        <v>0</v>
      </c>
      <c r="L42" s="216" t="s">
        <v>562</v>
      </c>
      <c r="M42" s="216" t="s">
        <v>562</v>
      </c>
      <c r="N42" s="216" t="s">
        <v>562</v>
      </c>
      <c r="O42" s="216" t="s">
        <v>562</v>
      </c>
      <c r="T42" s="216" t="s">
        <v>562</v>
      </c>
      <c r="V42" s="150" t="s">
        <v>1120</v>
      </c>
      <c r="W42" s="216" t="s">
        <v>575</v>
      </c>
      <c r="X42" s="216" t="s">
        <v>574</v>
      </c>
      <c r="Y42" s="216" t="s">
        <v>575</v>
      </c>
      <c r="Z42" s="216" t="s">
        <v>574</v>
      </c>
      <c r="AM42" s="216" t="s">
        <v>596</v>
      </c>
      <c r="AN42" s="216" t="s">
        <v>596</v>
      </c>
      <c r="AO42" s="216" t="s">
        <v>597</v>
      </c>
      <c r="AP42" s="216" t="s">
        <v>597</v>
      </c>
      <c r="AQ42" s="216" t="s">
        <v>596</v>
      </c>
      <c r="AR42" s="216" t="s">
        <v>596</v>
      </c>
      <c r="AS42" s="216" t="s">
        <v>596</v>
      </c>
      <c r="AT42" s="216" t="s">
        <v>596</v>
      </c>
      <c r="AU42" s="216" t="s">
        <v>596</v>
      </c>
      <c r="AV42" s="216" t="s">
        <v>597</v>
      </c>
      <c r="AW42" s="216" t="s">
        <v>597</v>
      </c>
      <c r="AX42" s="216" t="s">
        <v>597</v>
      </c>
      <c r="AY42" s="216" t="s">
        <v>597</v>
      </c>
      <c r="AZ42" s="216" t="s">
        <v>597</v>
      </c>
      <c r="BA42" s="216" t="s">
        <v>597</v>
      </c>
      <c r="BB42" s="216" t="s">
        <v>597</v>
      </c>
      <c r="BC42" s="216" t="s">
        <v>597</v>
      </c>
      <c r="BD42" s="216" t="s">
        <v>596</v>
      </c>
      <c r="BE42" s="216" t="s">
        <v>598</v>
      </c>
      <c r="BF42" s="216" t="s">
        <v>598</v>
      </c>
      <c r="BG42" s="216" t="s">
        <v>598</v>
      </c>
      <c r="BH42" s="216" t="s">
        <v>598</v>
      </c>
      <c r="BI42" s="216" t="s">
        <v>598</v>
      </c>
      <c r="BJ42" s="216" t="s">
        <v>598</v>
      </c>
      <c r="BK42" s="216" t="s">
        <v>598</v>
      </c>
      <c r="BL42" s="216" t="s">
        <v>598</v>
      </c>
      <c r="BM42" s="216" t="s">
        <v>597</v>
      </c>
      <c r="CZ42" s="216" t="s">
        <v>1121</v>
      </c>
    </row>
    <row r="43" spans="1:104">
      <c r="A43" s="216" t="s">
        <v>189</v>
      </c>
      <c r="B43" s="216" t="s">
        <v>190</v>
      </c>
      <c r="C43" s="216" t="s">
        <v>1265</v>
      </c>
      <c r="D43" s="216" t="s">
        <v>1266</v>
      </c>
      <c r="E43" s="216" t="s">
        <v>1267</v>
      </c>
      <c r="F43" s="216" t="s">
        <v>1268</v>
      </c>
      <c r="G43" s="216">
        <v>0</v>
      </c>
      <c r="H43" s="216">
        <v>0</v>
      </c>
      <c r="I43" s="216">
        <v>0</v>
      </c>
      <c r="J43" s="216">
        <v>0</v>
      </c>
      <c r="K43" s="216">
        <v>0</v>
      </c>
      <c r="L43" s="216" t="s">
        <v>562</v>
      </c>
      <c r="M43" s="216" t="s">
        <v>562</v>
      </c>
      <c r="N43" s="216" t="s">
        <v>562</v>
      </c>
      <c r="O43" s="216" t="s">
        <v>562</v>
      </c>
      <c r="T43" s="216" t="s">
        <v>563</v>
      </c>
      <c r="V43" s="150">
        <v>43069</v>
      </c>
      <c r="W43" s="216" t="s">
        <v>574</v>
      </c>
      <c r="X43" s="216" t="s">
        <v>574</v>
      </c>
      <c r="Y43" s="216" t="s">
        <v>574</v>
      </c>
      <c r="Z43" s="216" t="s">
        <v>575</v>
      </c>
      <c r="AM43" s="216" t="s">
        <v>597</v>
      </c>
      <c r="AN43" s="216" t="s">
        <v>597</v>
      </c>
      <c r="AO43" s="216" t="s">
        <v>598</v>
      </c>
      <c r="AP43" s="216" t="s">
        <v>597</v>
      </c>
      <c r="AQ43" s="216" t="s">
        <v>597</v>
      </c>
      <c r="AR43" s="216" t="s">
        <v>596</v>
      </c>
      <c r="AS43" s="216" t="s">
        <v>595</v>
      </c>
      <c r="AT43" s="216" t="s">
        <v>597</v>
      </c>
      <c r="AU43" s="216" t="s">
        <v>597</v>
      </c>
      <c r="AV43" s="216" t="s">
        <v>597</v>
      </c>
      <c r="AW43" s="216" t="s">
        <v>597</v>
      </c>
      <c r="AX43" s="216" t="s">
        <v>598</v>
      </c>
      <c r="AY43" s="216" t="s">
        <v>597</v>
      </c>
      <c r="AZ43" s="216" t="s">
        <v>597</v>
      </c>
      <c r="BA43" s="216" t="s">
        <v>597</v>
      </c>
      <c r="BB43" s="216" t="s">
        <v>596</v>
      </c>
      <c r="BC43" s="216" t="s">
        <v>597</v>
      </c>
      <c r="BD43" s="216" t="s">
        <v>597</v>
      </c>
      <c r="BE43" s="216" t="s">
        <v>598</v>
      </c>
      <c r="BF43" s="216" t="s">
        <v>598</v>
      </c>
      <c r="BG43" s="216" t="s">
        <v>598</v>
      </c>
      <c r="BH43" s="216" t="s">
        <v>598</v>
      </c>
      <c r="BI43" s="216" t="s">
        <v>598</v>
      </c>
      <c r="BJ43" s="216" t="s">
        <v>597</v>
      </c>
      <c r="BK43" s="216" t="s">
        <v>596</v>
      </c>
      <c r="BL43" s="216" t="s">
        <v>598</v>
      </c>
      <c r="BM43" s="216" t="s">
        <v>597</v>
      </c>
      <c r="CZ43" s="216" t="s">
        <v>1121</v>
      </c>
    </row>
    <row r="44" spans="1:104">
      <c r="A44" s="216" t="s">
        <v>191</v>
      </c>
      <c r="B44" s="216" t="s">
        <v>192</v>
      </c>
      <c r="C44" s="216" t="s">
        <v>1269</v>
      </c>
      <c r="D44" s="216" t="s">
        <v>1270</v>
      </c>
      <c r="E44" s="216" t="s">
        <v>1271</v>
      </c>
      <c r="F44" s="216" t="s">
        <v>1272</v>
      </c>
      <c r="G44" s="216">
        <v>0</v>
      </c>
      <c r="H44" s="216">
        <v>0</v>
      </c>
      <c r="I44" s="216">
        <v>0</v>
      </c>
      <c r="J44" s="216">
        <v>0</v>
      </c>
      <c r="K44" s="216">
        <v>0</v>
      </c>
      <c r="L44" s="216" t="s">
        <v>562</v>
      </c>
      <c r="M44" s="216" t="s">
        <v>562</v>
      </c>
      <c r="N44" s="216" t="s">
        <v>562</v>
      </c>
      <c r="O44" s="216" t="s">
        <v>562</v>
      </c>
      <c r="T44" s="216" t="s">
        <v>563</v>
      </c>
      <c r="V44" s="150">
        <v>43069</v>
      </c>
      <c r="W44" s="216" t="s">
        <v>574</v>
      </c>
      <c r="X44" s="216" t="s">
        <v>574</v>
      </c>
      <c r="Y44" s="216" t="s">
        <v>574</v>
      </c>
      <c r="Z44" s="216" t="s">
        <v>574</v>
      </c>
      <c r="AM44" s="216" t="s">
        <v>596</v>
      </c>
      <c r="AN44" s="216" t="s">
        <v>596</v>
      </c>
      <c r="AO44" s="216" t="s">
        <v>597</v>
      </c>
      <c r="AP44" s="216" t="s">
        <v>597</v>
      </c>
      <c r="AQ44" s="216" t="s">
        <v>596</v>
      </c>
      <c r="AR44" s="216" t="s">
        <v>596</v>
      </c>
      <c r="AS44" s="216" t="s">
        <v>595</v>
      </c>
      <c r="AT44" s="216" t="s">
        <v>597</v>
      </c>
      <c r="AU44" s="216" t="s">
        <v>596</v>
      </c>
      <c r="AV44" s="216" t="s">
        <v>596</v>
      </c>
      <c r="AW44" s="216" t="s">
        <v>596</v>
      </c>
      <c r="AX44" s="216" t="s">
        <v>597</v>
      </c>
      <c r="AY44" s="216" t="s">
        <v>597</v>
      </c>
      <c r="AZ44" s="216" t="s">
        <v>596</v>
      </c>
      <c r="BA44" s="216" t="s">
        <v>596</v>
      </c>
      <c r="BB44" s="216" t="s">
        <v>596</v>
      </c>
      <c r="BC44" s="216" t="s">
        <v>597</v>
      </c>
      <c r="BD44" s="216" t="s">
        <v>597</v>
      </c>
      <c r="BE44" s="216" t="s">
        <v>596</v>
      </c>
      <c r="BF44" s="216" t="s">
        <v>597</v>
      </c>
      <c r="BG44" s="216" t="s">
        <v>597</v>
      </c>
      <c r="BH44" s="216" t="s">
        <v>597</v>
      </c>
      <c r="BI44" s="216" t="s">
        <v>597</v>
      </c>
      <c r="BJ44" s="216" t="s">
        <v>596</v>
      </c>
      <c r="BK44" s="216" t="s">
        <v>597</v>
      </c>
      <c r="BL44" s="216" t="s">
        <v>597</v>
      </c>
      <c r="BM44" s="216" t="s">
        <v>597</v>
      </c>
      <c r="CZ44" s="216" t="s">
        <v>1121</v>
      </c>
    </row>
    <row r="45" spans="1:104">
      <c r="A45" s="216" t="s">
        <v>193</v>
      </c>
      <c r="B45" s="216" t="s">
        <v>194</v>
      </c>
      <c r="C45" s="216" t="s">
        <v>1273</v>
      </c>
      <c r="D45" s="216" t="s">
        <v>1274</v>
      </c>
      <c r="E45" s="216" t="s">
        <v>1275</v>
      </c>
      <c r="F45" s="216" t="s">
        <v>1276</v>
      </c>
      <c r="G45" s="216">
        <v>0</v>
      </c>
      <c r="H45" s="216">
        <v>0</v>
      </c>
      <c r="I45" s="216">
        <v>0</v>
      </c>
      <c r="J45" s="216">
        <v>0</v>
      </c>
      <c r="K45" s="216">
        <v>0</v>
      </c>
      <c r="L45" s="216" t="s">
        <v>562</v>
      </c>
      <c r="M45" s="216" t="s">
        <v>562</v>
      </c>
      <c r="N45" s="216" t="s">
        <v>562</v>
      </c>
      <c r="O45" s="216" t="s">
        <v>562</v>
      </c>
      <c r="T45" s="216" t="s">
        <v>563</v>
      </c>
      <c r="V45" s="150">
        <v>43069</v>
      </c>
      <c r="W45" s="216" t="s">
        <v>574</v>
      </c>
      <c r="X45" s="216" t="s">
        <v>574</v>
      </c>
      <c r="Y45" s="216" t="s">
        <v>576</v>
      </c>
      <c r="Z45" s="216" t="s">
        <v>575</v>
      </c>
      <c r="AM45" s="216" t="s">
        <v>597</v>
      </c>
      <c r="AN45" s="216" t="s">
        <v>597</v>
      </c>
      <c r="AO45" s="216" t="s">
        <v>597</v>
      </c>
      <c r="AP45" s="216" t="s">
        <v>597</v>
      </c>
      <c r="AQ45" s="216" t="s">
        <v>596</v>
      </c>
      <c r="AR45" s="216" t="s">
        <v>597</v>
      </c>
      <c r="AS45" s="216" t="s">
        <v>597</v>
      </c>
      <c r="AT45" s="216" t="s">
        <v>596</v>
      </c>
      <c r="AU45" s="216" t="s">
        <v>597</v>
      </c>
      <c r="AV45" s="216" t="s">
        <v>597</v>
      </c>
      <c r="AW45" s="216" t="s">
        <v>598</v>
      </c>
      <c r="AX45" s="216" t="s">
        <v>597</v>
      </c>
      <c r="AY45" s="216" t="s">
        <v>597</v>
      </c>
      <c r="AZ45" s="216" t="s">
        <v>597</v>
      </c>
      <c r="BA45" s="216" t="s">
        <v>597</v>
      </c>
      <c r="BB45" s="216" t="s">
        <v>597</v>
      </c>
      <c r="BC45" s="216" t="s">
        <v>597</v>
      </c>
      <c r="BD45" s="216" t="s">
        <v>597</v>
      </c>
      <c r="BE45" s="216" t="s">
        <v>597</v>
      </c>
      <c r="BF45" s="216" t="s">
        <v>598</v>
      </c>
      <c r="BG45" s="216" t="s">
        <v>597</v>
      </c>
      <c r="BH45" s="216" t="s">
        <v>597</v>
      </c>
      <c r="BI45" s="216" t="s">
        <v>597</v>
      </c>
      <c r="BJ45" s="216" t="s">
        <v>597</v>
      </c>
      <c r="BK45" s="216" t="s">
        <v>597</v>
      </c>
      <c r="BL45" s="216" t="s">
        <v>598</v>
      </c>
      <c r="BM45" s="216" t="s">
        <v>597</v>
      </c>
      <c r="CZ45" s="216" t="s">
        <v>1121</v>
      </c>
    </row>
    <row r="46" spans="1:104">
      <c r="A46" s="216" t="s">
        <v>195</v>
      </c>
      <c r="B46" s="216" t="s">
        <v>196</v>
      </c>
      <c r="C46" s="216" t="s">
        <v>1277</v>
      </c>
      <c r="D46" s="216" t="s">
        <v>1278</v>
      </c>
      <c r="E46" s="216" t="s">
        <v>1279</v>
      </c>
      <c r="F46" s="216" t="s">
        <v>1280</v>
      </c>
      <c r="G46" s="216">
        <v>0</v>
      </c>
      <c r="H46" s="216">
        <v>0</v>
      </c>
      <c r="I46" s="216">
        <v>0</v>
      </c>
      <c r="J46" s="216">
        <v>0</v>
      </c>
      <c r="K46" s="216">
        <v>0</v>
      </c>
      <c r="L46" s="216" t="s">
        <v>562</v>
      </c>
      <c r="M46" s="216" t="s">
        <v>562</v>
      </c>
      <c r="N46" s="216" t="s">
        <v>562</v>
      </c>
      <c r="O46" s="216" t="s">
        <v>562</v>
      </c>
      <c r="T46" s="216" t="s">
        <v>562</v>
      </c>
      <c r="V46" s="150" t="s">
        <v>1120</v>
      </c>
      <c r="W46" s="216" t="s">
        <v>574</v>
      </c>
      <c r="X46" s="216" t="s">
        <v>574</v>
      </c>
      <c r="Y46" s="216" t="s">
        <v>575</v>
      </c>
      <c r="Z46" s="216" t="s">
        <v>575</v>
      </c>
      <c r="AM46" s="216" t="s">
        <v>597</v>
      </c>
      <c r="AN46" s="216" t="s">
        <v>597</v>
      </c>
      <c r="AO46" s="216" t="s">
        <v>597</v>
      </c>
      <c r="AP46" s="216" t="s">
        <v>598</v>
      </c>
      <c r="AQ46" s="216" t="s">
        <v>597</v>
      </c>
      <c r="AR46" s="216" t="s">
        <v>596</v>
      </c>
      <c r="AS46" s="216" t="s">
        <v>596</v>
      </c>
      <c r="AT46" s="216" t="s">
        <v>597</v>
      </c>
      <c r="AU46" s="216" t="s">
        <v>595</v>
      </c>
      <c r="AV46" s="216" t="s">
        <v>597</v>
      </c>
      <c r="AW46" s="216" t="s">
        <v>597</v>
      </c>
      <c r="AX46" s="216" t="s">
        <v>597</v>
      </c>
      <c r="AY46" s="216" t="s">
        <v>598</v>
      </c>
      <c r="AZ46" s="216" t="s">
        <v>597</v>
      </c>
      <c r="BA46" s="216" t="s">
        <v>596</v>
      </c>
      <c r="BB46" s="216" t="s">
        <v>597</v>
      </c>
      <c r="BC46" s="216" t="s">
        <v>597</v>
      </c>
      <c r="BD46" s="216" t="s">
        <v>595</v>
      </c>
      <c r="BE46" s="216" t="s">
        <v>597</v>
      </c>
      <c r="BF46" s="216" t="s">
        <v>597</v>
      </c>
      <c r="BG46" s="216" t="s">
        <v>597</v>
      </c>
      <c r="BH46" s="216" t="s">
        <v>598</v>
      </c>
      <c r="BI46" s="216" t="s">
        <v>597</v>
      </c>
      <c r="BJ46" s="216" t="s">
        <v>597</v>
      </c>
      <c r="BK46" s="216" t="s">
        <v>597</v>
      </c>
      <c r="BL46" s="216" t="s">
        <v>597</v>
      </c>
      <c r="BM46" s="216" t="s">
        <v>596</v>
      </c>
      <c r="CZ46" s="216" t="s">
        <v>1121</v>
      </c>
    </row>
    <row r="47" spans="1:104">
      <c r="A47" s="216" t="s">
        <v>199</v>
      </c>
      <c r="B47" s="216" t="s">
        <v>200</v>
      </c>
      <c r="C47" s="216" t="s">
        <v>1281</v>
      </c>
      <c r="D47" s="216" t="s">
        <v>1282</v>
      </c>
      <c r="E47" s="216" t="s">
        <v>1283</v>
      </c>
      <c r="F47" s="216" t="s">
        <v>1284</v>
      </c>
      <c r="G47" s="216">
        <v>0</v>
      </c>
      <c r="H47" s="216">
        <v>0</v>
      </c>
      <c r="I47" s="216">
        <v>0</v>
      </c>
      <c r="J47" s="216">
        <v>0</v>
      </c>
      <c r="K47" s="216">
        <v>0</v>
      </c>
      <c r="L47" s="216" t="s">
        <v>562</v>
      </c>
      <c r="M47" s="216" t="s">
        <v>562</v>
      </c>
      <c r="N47" s="216" t="s">
        <v>562</v>
      </c>
      <c r="O47" s="216" t="s">
        <v>562</v>
      </c>
      <c r="T47" s="216" t="s">
        <v>562</v>
      </c>
      <c r="V47" s="150" t="s">
        <v>1120</v>
      </c>
      <c r="W47" s="216" t="s">
        <v>574</v>
      </c>
      <c r="X47" s="216" t="s">
        <v>574</v>
      </c>
      <c r="Y47" s="216" t="s">
        <v>576</v>
      </c>
      <c r="Z47" s="216" t="s">
        <v>575</v>
      </c>
      <c r="AM47" s="216" t="s">
        <v>596</v>
      </c>
      <c r="AN47" s="216" t="s">
        <v>596</v>
      </c>
      <c r="AO47" s="216" t="s">
        <v>596</v>
      </c>
      <c r="AP47" s="216" t="s">
        <v>596</v>
      </c>
      <c r="AQ47" s="216" t="s">
        <v>596</v>
      </c>
      <c r="AR47" s="216" t="s">
        <v>596</v>
      </c>
      <c r="AS47" s="216" t="s">
        <v>596</v>
      </c>
      <c r="AT47" s="216" t="s">
        <v>596</v>
      </c>
      <c r="AU47" s="216" t="s">
        <v>596</v>
      </c>
      <c r="AV47" s="216" t="s">
        <v>596</v>
      </c>
      <c r="AW47" s="216" t="s">
        <v>596</v>
      </c>
      <c r="AX47" s="216" t="s">
        <v>596</v>
      </c>
      <c r="AY47" s="216" t="s">
        <v>596</v>
      </c>
      <c r="AZ47" s="216" t="s">
        <v>597</v>
      </c>
      <c r="BA47" s="216" t="s">
        <v>596</v>
      </c>
      <c r="BB47" s="216" t="s">
        <v>596</v>
      </c>
      <c r="BC47" s="216" t="s">
        <v>596</v>
      </c>
      <c r="BD47" s="216" t="s">
        <v>596</v>
      </c>
      <c r="BE47" s="216" t="s">
        <v>596</v>
      </c>
      <c r="BF47" s="216" t="s">
        <v>597</v>
      </c>
      <c r="BG47" s="216" t="s">
        <v>597</v>
      </c>
      <c r="BH47" s="216" t="s">
        <v>597</v>
      </c>
      <c r="BI47" s="216" t="s">
        <v>597</v>
      </c>
      <c r="BJ47" s="216" t="s">
        <v>596</v>
      </c>
      <c r="BK47" s="216" t="s">
        <v>597</v>
      </c>
      <c r="BL47" s="216" t="s">
        <v>597</v>
      </c>
      <c r="BM47" s="216" t="s">
        <v>596</v>
      </c>
      <c r="CZ47" s="216" t="s">
        <v>1121</v>
      </c>
    </row>
    <row r="48" spans="1:104">
      <c r="A48" s="216" t="s">
        <v>203</v>
      </c>
      <c r="B48" s="216" t="s">
        <v>204</v>
      </c>
      <c r="C48" s="216" t="s">
        <v>1285</v>
      </c>
      <c r="D48" s="216" t="s">
        <v>1286</v>
      </c>
      <c r="E48" s="216">
        <v>7772878449</v>
      </c>
      <c r="F48" s="216" t="s">
        <v>1287</v>
      </c>
      <c r="G48" s="216">
        <v>0</v>
      </c>
      <c r="H48" s="216">
        <v>0</v>
      </c>
      <c r="I48" s="216">
        <v>0</v>
      </c>
      <c r="J48" s="216">
        <v>0</v>
      </c>
      <c r="K48" s="216">
        <v>0</v>
      </c>
      <c r="L48" s="216" t="s">
        <v>562</v>
      </c>
      <c r="M48" s="216" t="s">
        <v>562</v>
      </c>
      <c r="N48" s="216" t="s">
        <v>562</v>
      </c>
      <c r="O48" s="216" t="s">
        <v>562</v>
      </c>
      <c r="T48" s="216" t="s">
        <v>563</v>
      </c>
      <c r="V48" s="150">
        <v>43099</v>
      </c>
      <c r="W48" s="216" t="s">
        <v>575</v>
      </c>
      <c r="X48" s="216" t="s">
        <v>574</v>
      </c>
      <c r="Y48" s="216" t="s">
        <v>574</v>
      </c>
      <c r="Z48" s="216" t="s">
        <v>574</v>
      </c>
      <c r="AM48" s="216" t="s">
        <v>596</v>
      </c>
      <c r="AN48" s="216" t="s">
        <v>597</v>
      </c>
      <c r="AO48" s="216" t="s">
        <v>596</v>
      </c>
      <c r="AP48" s="216" t="s">
        <v>596</v>
      </c>
      <c r="AQ48" s="216" t="s">
        <v>596</v>
      </c>
      <c r="AR48" s="216" t="s">
        <v>596</v>
      </c>
      <c r="AS48" s="216" t="s">
        <v>597</v>
      </c>
      <c r="AT48" s="216" t="s">
        <v>597</v>
      </c>
      <c r="AU48" s="216" t="s">
        <v>595</v>
      </c>
      <c r="AV48" s="216" t="s">
        <v>596</v>
      </c>
      <c r="AW48" s="216" t="s">
        <v>597</v>
      </c>
      <c r="AX48" s="216" t="s">
        <v>596</v>
      </c>
      <c r="AY48" s="216" t="s">
        <v>596</v>
      </c>
      <c r="AZ48" s="216" t="s">
        <v>596</v>
      </c>
      <c r="BA48" s="216" t="s">
        <v>596</v>
      </c>
      <c r="BB48" s="216" t="s">
        <v>597</v>
      </c>
      <c r="BC48" s="216" t="s">
        <v>597</v>
      </c>
      <c r="BD48" s="216" t="s">
        <v>595</v>
      </c>
      <c r="BE48" s="216" t="s">
        <v>596</v>
      </c>
      <c r="BF48" s="216" t="s">
        <v>597</v>
      </c>
      <c r="BG48" s="216" t="s">
        <v>597</v>
      </c>
      <c r="BH48" s="216" t="s">
        <v>597</v>
      </c>
      <c r="BI48" s="216" t="s">
        <v>596</v>
      </c>
      <c r="BJ48" s="216" t="s">
        <v>597</v>
      </c>
      <c r="BK48" s="216" t="s">
        <v>597</v>
      </c>
      <c r="BL48" s="216" t="s">
        <v>598</v>
      </c>
      <c r="BM48" s="216" t="s">
        <v>596</v>
      </c>
      <c r="CZ48" s="216" t="s">
        <v>1121</v>
      </c>
    </row>
    <row r="49" spans="1:104">
      <c r="A49" s="216" t="s">
        <v>205</v>
      </c>
      <c r="B49" s="216" t="s">
        <v>206</v>
      </c>
      <c r="C49" s="216" t="s">
        <v>1654</v>
      </c>
      <c r="D49" s="216" t="s">
        <v>1655</v>
      </c>
      <c r="E49" s="216" t="s">
        <v>1656</v>
      </c>
      <c r="F49" s="216" t="s">
        <v>1657</v>
      </c>
      <c r="G49" s="216">
        <v>0</v>
      </c>
      <c r="H49" s="216">
        <v>0</v>
      </c>
      <c r="I49" s="216">
        <v>0</v>
      </c>
      <c r="J49" s="216">
        <v>0</v>
      </c>
      <c r="K49" s="216">
        <v>0</v>
      </c>
      <c r="L49" s="216" t="s">
        <v>562</v>
      </c>
      <c r="M49" s="216" t="s">
        <v>562</v>
      </c>
      <c r="N49" s="216" t="s">
        <v>562</v>
      </c>
      <c r="O49" s="216" t="s">
        <v>562</v>
      </c>
      <c r="T49" s="216" t="s">
        <v>563</v>
      </c>
      <c r="V49" s="150">
        <v>43100</v>
      </c>
      <c r="W49" s="216" t="s">
        <v>575</v>
      </c>
      <c r="X49" s="216" t="s">
        <v>574</v>
      </c>
      <c r="Y49" s="216" t="s">
        <v>574</v>
      </c>
      <c r="Z49" s="216" t="s">
        <v>575</v>
      </c>
      <c r="AM49" s="216" t="s">
        <v>597</v>
      </c>
      <c r="AN49" s="216" t="s">
        <v>596</v>
      </c>
      <c r="AO49" s="216" t="s">
        <v>597</v>
      </c>
      <c r="AP49" s="216" t="s">
        <v>596</v>
      </c>
      <c r="AQ49" s="216" t="s">
        <v>597</v>
      </c>
      <c r="AR49" s="216" t="s">
        <v>597</v>
      </c>
      <c r="AS49" s="216" t="s">
        <v>597</v>
      </c>
      <c r="AT49" s="216" t="s">
        <v>597</v>
      </c>
      <c r="AU49" s="216" t="s">
        <v>595</v>
      </c>
      <c r="AV49" s="216" t="s">
        <v>597</v>
      </c>
      <c r="AW49" s="216" t="s">
        <v>597</v>
      </c>
      <c r="AX49" s="216" t="s">
        <v>597</v>
      </c>
      <c r="AY49" s="216" t="s">
        <v>597</v>
      </c>
      <c r="AZ49" s="216" t="s">
        <v>597</v>
      </c>
      <c r="BA49" s="216" t="s">
        <v>597</v>
      </c>
      <c r="BB49" s="216" t="s">
        <v>597</v>
      </c>
      <c r="BC49" s="216" t="s">
        <v>597</v>
      </c>
      <c r="BD49" s="216" t="s">
        <v>596</v>
      </c>
      <c r="BE49" s="216" t="s">
        <v>597</v>
      </c>
      <c r="BF49" s="216" t="s">
        <v>597</v>
      </c>
      <c r="BG49" s="216" t="s">
        <v>597</v>
      </c>
      <c r="BH49" s="216" t="s">
        <v>597</v>
      </c>
      <c r="BI49" s="216" t="s">
        <v>597</v>
      </c>
      <c r="BJ49" s="216" t="s">
        <v>597</v>
      </c>
      <c r="BK49" s="216" t="s">
        <v>597</v>
      </c>
      <c r="BL49" s="216" t="s">
        <v>597</v>
      </c>
      <c r="BM49" s="216" t="s">
        <v>596</v>
      </c>
      <c r="CZ49" s="216" t="s">
        <v>1121</v>
      </c>
    </row>
    <row r="50" spans="1:104">
      <c r="A50" s="216" t="s">
        <v>207</v>
      </c>
      <c r="B50" s="216" t="s">
        <v>208</v>
      </c>
      <c r="C50" s="216" t="s">
        <v>1549</v>
      </c>
      <c r="D50" s="216" t="s">
        <v>1550</v>
      </c>
      <c r="E50" s="216" t="s">
        <v>1551</v>
      </c>
      <c r="F50" s="216" t="s">
        <v>1552</v>
      </c>
      <c r="G50" s="216">
        <v>0</v>
      </c>
      <c r="H50" s="216">
        <v>0</v>
      </c>
      <c r="I50" s="216">
        <v>0</v>
      </c>
      <c r="J50" s="216">
        <v>0</v>
      </c>
      <c r="K50" s="216">
        <v>0</v>
      </c>
      <c r="L50" s="216" t="s">
        <v>562</v>
      </c>
      <c r="M50" s="216" t="s">
        <v>562</v>
      </c>
      <c r="N50" s="216" t="s">
        <v>562</v>
      </c>
      <c r="O50" s="216" t="s">
        <v>562</v>
      </c>
      <c r="T50" s="216" t="s">
        <v>562</v>
      </c>
      <c r="V50" s="150">
        <v>43033</v>
      </c>
      <c r="W50" s="216" t="s">
        <v>574</v>
      </c>
      <c r="X50" s="216" t="s">
        <v>574</v>
      </c>
      <c r="Y50" s="216" t="s">
        <v>574</v>
      </c>
      <c r="Z50" s="216" t="s">
        <v>574</v>
      </c>
      <c r="AM50" s="216" t="s">
        <v>597</v>
      </c>
      <c r="AN50" s="216" t="s">
        <v>597</v>
      </c>
      <c r="AO50" s="216" t="s">
        <v>596</v>
      </c>
      <c r="AP50" s="216" t="s">
        <v>597</v>
      </c>
      <c r="AQ50" s="216" t="s">
        <v>596</v>
      </c>
      <c r="AR50" s="216" t="s">
        <v>596</v>
      </c>
      <c r="AS50" s="216" t="s">
        <v>597</v>
      </c>
      <c r="AT50" s="216" t="s">
        <v>597</v>
      </c>
      <c r="AU50" s="216" t="s">
        <v>595</v>
      </c>
      <c r="AV50" s="216" t="s">
        <v>597</v>
      </c>
      <c r="AW50" s="216" t="s">
        <v>597</v>
      </c>
      <c r="AX50" s="216" t="s">
        <v>596</v>
      </c>
      <c r="AY50" s="216" t="s">
        <v>597</v>
      </c>
      <c r="AZ50" s="216" t="s">
        <v>596</v>
      </c>
      <c r="BA50" s="216" t="s">
        <v>596</v>
      </c>
      <c r="BB50" s="216" t="s">
        <v>597</v>
      </c>
      <c r="BC50" s="216" t="s">
        <v>597</v>
      </c>
      <c r="BD50" s="216" t="s">
        <v>595</v>
      </c>
      <c r="BE50" s="216" t="s">
        <v>597</v>
      </c>
      <c r="BF50" s="216" t="s">
        <v>597</v>
      </c>
      <c r="BG50" s="216" t="s">
        <v>597</v>
      </c>
      <c r="BH50" s="216" t="s">
        <v>597</v>
      </c>
      <c r="BI50" s="216" t="s">
        <v>597</v>
      </c>
      <c r="BJ50" s="216" t="s">
        <v>597</v>
      </c>
      <c r="BK50" s="216" t="s">
        <v>597</v>
      </c>
      <c r="BL50" s="216" t="s">
        <v>598</v>
      </c>
      <c r="BM50" s="216" t="s">
        <v>596</v>
      </c>
      <c r="CZ50" s="216" t="s">
        <v>1121</v>
      </c>
    </row>
    <row r="51" spans="1:104">
      <c r="A51" s="216" t="s">
        <v>211</v>
      </c>
      <c r="B51" s="216" t="s">
        <v>212</v>
      </c>
      <c r="C51" s="216" t="s">
        <v>1288</v>
      </c>
      <c r="D51" s="216" t="s">
        <v>1289</v>
      </c>
      <c r="E51" s="216" t="s">
        <v>1290</v>
      </c>
      <c r="F51" s="216" t="s">
        <v>1291</v>
      </c>
      <c r="G51" s="216">
        <v>0</v>
      </c>
      <c r="H51" s="216">
        <v>0</v>
      </c>
      <c r="I51" s="216">
        <v>0</v>
      </c>
      <c r="J51" s="216">
        <v>0</v>
      </c>
      <c r="K51" s="216">
        <v>0</v>
      </c>
      <c r="L51" s="216" t="s">
        <v>562</v>
      </c>
      <c r="M51" s="216" t="s">
        <v>562</v>
      </c>
      <c r="N51" s="216" t="s">
        <v>562</v>
      </c>
      <c r="O51" s="216" t="s">
        <v>562</v>
      </c>
      <c r="T51" s="216" t="s">
        <v>562</v>
      </c>
      <c r="V51" s="150" t="s">
        <v>1120</v>
      </c>
      <c r="W51" s="216" t="s">
        <v>575</v>
      </c>
      <c r="X51" s="216" t="s">
        <v>574</v>
      </c>
      <c r="Y51" s="216" t="s">
        <v>574</v>
      </c>
      <c r="Z51" s="216" t="s">
        <v>575</v>
      </c>
      <c r="AM51" s="216" t="s">
        <v>596</v>
      </c>
      <c r="AN51" s="216" t="s">
        <v>596</v>
      </c>
      <c r="AO51" s="216" t="s">
        <v>597</v>
      </c>
      <c r="AP51" s="216" t="s">
        <v>597</v>
      </c>
      <c r="AQ51" s="216" t="s">
        <v>597</v>
      </c>
      <c r="AR51" s="216" t="s">
        <v>596</v>
      </c>
      <c r="AS51" s="216" t="s">
        <v>596</v>
      </c>
      <c r="AT51" s="216" t="s">
        <v>596</v>
      </c>
      <c r="AU51" s="216" t="s">
        <v>595</v>
      </c>
      <c r="AV51" s="216" t="s">
        <v>596</v>
      </c>
      <c r="AW51" s="216" t="s">
        <v>596</v>
      </c>
      <c r="AX51" s="216" t="s">
        <v>597</v>
      </c>
      <c r="AY51" s="216" t="s">
        <v>597</v>
      </c>
      <c r="AZ51" s="216" t="s">
        <v>597</v>
      </c>
      <c r="BA51" s="216" t="s">
        <v>596</v>
      </c>
      <c r="BB51" s="216" t="s">
        <v>596</v>
      </c>
      <c r="BC51" s="216" t="s">
        <v>596</v>
      </c>
      <c r="BD51" s="216" t="s">
        <v>595</v>
      </c>
      <c r="BE51" s="216" t="s">
        <v>597</v>
      </c>
      <c r="BF51" s="216" t="s">
        <v>597</v>
      </c>
      <c r="BG51" s="216" t="s">
        <v>597</v>
      </c>
      <c r="BH51" s="216" t="s">
        <v>597</v>
      </c>
      <c r="BI51" s="216" t="s">
        <v>597</v>
      </c>
      <c r="BJ51" s="216" t="s">
        <v>596</v>
      </c>
      <c r="BK51" s="216" t="s">
        <v>596</v>
      </c>
      <c r="BL51" s="216" t="s">
        <v>596</v>
      </c>
      <c r="BM51" s="216" t="s">
        <v>596</v>
      </c>
      <c r="CZ51" s="216" t="s">
        <v>1121</v>
      </c>
    </row>
    <row r="52" spans="1:104">
      <c r="A52" s="216" t="s">
        <v>215</v>
      </c>
      <c r="B52" s="216" t="s">
        <v>216</v>
      </c>
      <c r="C52" s="216" t="s">
        <v>1292</v>
      </c>
      <c r="D52" s="216" t="s">
        <v>1293</v>
      </c>
      <c r="E52" s="216" t="s">
        <v>1294</v>
      </c>
      <c r="F52" s="216" t="s">
        <v>1295</v>
      </c>
      <c r="G52" s="216">
        <v>0</v>
      </c>
      <c r="H52" s="216">
        <v>0</v>
      </c>
      <c r="I52" s="216">
        <v>0</v>
      </c>
      <c r="J52" s="216">
        <v>0</v>
      </c>
      <c r="K52" s="216">
        <v>0</v>
      </c>
      <c r="L52" s="216" t="s">
        <v>562</v>
      </c>
      <c r="M52" s="216" t="s">
        <v>562</v>
      </c>
      <c r="N52" s="216" t="s">
        <v>562</v>
      </c>
      <c r="O52" s="216" t="s">
        <v>562</v>
      </c>
      <c r="T52" s="216" t="s">
        <v>563</v>
      </c>
      <c r="V52" s="150">
        <v>43100</v>
      </c>
      <c r="W52" s="216" t="s">
        <v>574</v>
      </c>
      <c r="X52" s="216" t="s">
        <v>574</v>
      </c>
      <c r="Y52" s="216" t="s">
        <v>575</v>
      </c>
      <c r="Z52" s="216" t="s">
        <v>574</v>
      </c>
      <c r="AM52" s="216" t="s">
        <v>598</v>
      </c>
      <c r="AN52" s="216" t="s">
        <v>598</v>
      </c>
      <c r="AO52" s="216" t="s">
        <v>596</v>
      </c>
      <c r="AP52" s="216" t="s">
        <v>596</v>
      </c>
      <c r="AQ52" s="216" t="s">
        <v>596</v>
      </c>
      <c r="AR52" s="216" t="s">
        <v>596</v>
      </c>
      <c r="AS52" s="216" t="s">
        <v>598</v>
      </c>
      <c r="AT52" s="216" t="s">
        <v>598</v>
      </c>
      <c r="AU52" s="216" t="s">
        <v>596</v>
      </c>
      <c r="AV52" s="216" t="s">
        <v>598</v>
      </c>
      <c r="AW52" s="216" t="s">
        <v>598</v>
      </c>
      <c r="AX52" s="216" t="s">
        <v>598</v>
      </c>
      <c r="AY52" s="216" t="s">
        <v>596</v>
      </c>
      <c r="AZ52" s="216" t="s">
        <v>596</v>
      </c>
      <c r="BA52" s="216" t="s">
        <v>596</v>
      </c>
      <c r="BB52" s="216" t="s">
        <v>598</v>
      </c>
      <c r="BC52" s="216" t="s">
        <v>598</v>
      </c>
      <c r="BD52" s="216" t="s">
        <v>596</v>
      </c>
      <c r="BE52" s="216" t="s">
        <v>598</v>
      </c>
      <c r="BF52" s="216" t="s">
        <v>598</v>
      </c>
      <c r="BG52" s="216" t="s">
        <v>598</v>
      </c>
      <c r="BH52" s="216" t="s">
        <v>596</v>
      </c>
      <c r="BI52" s="216" t="s">
        <v>596</v>
      </c>
      <c r="BJ52" s="216" t="s">
        <v>596</v>
      </c>
      <c r="BK52" s="216" t="s">
        <v>598</v>
      </c>
      <c r="BL52" s="216" t="s">
        <v>598</v>
      </c>
      <c r="BM52" s="216" t="s">
        <v>597</v>
      </c>
      <c r="CZ52" s="216" t="s">
        <v>1121</v>
      </c>
    </row>
    <row r="53" spans="1:104">
      <c r="A53" s="216" t="s">
        <v>219</v>
      </c>
      <c r="B53" s="216" t="s">
        <v>220</v>
      </c>
      <c r="C53" s="216" t="s">
        <v>1296</v>
      </c>
      <c r="D53" s="216" t="s">
        <v>1297</v>
      </c>
      <c r="E53" s="216" t="s">
        <v>1298</v>
      </c>
      <c r="F53" s="216" t="s">
        <v>1299</v>
      </c>
      <c r="G53" s="216">
        <v>0</v>
      </c>
      <c r="H53" s="216">
        <v>0</v>
      </c>
      <c r="I53" s="216">
        <v>0</v>
      </c>
      <c r="J53" s="216">
        <v>0</v>
      </c>
      <c r="K53" s="216">
        <v>0</v>
      </c>
      <c r="L53" s="216" t="s">
        <v>562</v>
      </c>
      <c r="M53" s="216" t="s">
        <v>562</v>
      </c>
      <c r="N53" s="216" t="s">
        <v>562</v>
      </c>
      <c r="O53" s="216" t="s">
        <v>562</v>
      </c>
      <c r="T53" s="216" t="s">
        <v>562</v>
      </c>
      <c r="V53" s="150" t="s">
        <v>1120</v>
      </c>
      <c r="W53" s="216" t="s">
        <v>574</v>
      </c>
      <c r="X53" s="216" t="s">
        <v>574</v>
      </c>
      <c r="Y53" s="216" t="s">
        <v>576</v>
      </c>
      <c r="Z53" s="216" t="s">
        <v>574</v>
      </c>
      <c r="AM53" s="216" t="s">
        <v>596</v>
      </c>
      <c r="AN53" s="216" t="s">
        <v>597</v>
      </c>
      <c r="AO53" s="216" t="s">
        <v>597</v>
      </c>
      <c r="AP53" s="216" t="s">
        <v>597</v>
      </c>
      <c r="AQ53" s="216" t="s">
        <v>596</v>
      </c>
      <c r="AR53" s="216" t="s">
        <v>597</v>
      </c>
      <c r="AS53" s="216" t="s">
        <v>596</v>
      </c>
      <c r="AT53" s="216" t="s">
        <v>598</v>
      </c>
      <c r="AU53" s="216" t="s">
        <v>596</v>
      </c>
      <c r="AV53" s="216" t="s">
        <v>596</v>
      </c>
      <c r="AW53" s="216" t="s">
        <v>596</v>
      </c>
      <c r="AX53" s="216" t="s">
        <v>597</v>
      </c>
      <c r="AY53" s="216" t="s">
        <v>597</v>
      </c>
      <c r="AZ53" s="216" t="s">
        <v>596</v>
      </c>
      <c r="BA53" s="216" t="s">
        <v>597</v>
      </c>
      <c r="BB53" s="216" t="s">
        <v>596</v>
      </c>
      <c r="BC53" s="216" t="s">
        <v>598</v>
      </c>
      <c r="BD53" s="216" t="s">
        <v>596</v>
      </c>
      <c r="BE53" s="216" t="s">
        <v>597</v>
      </c>
      <c r="BF53" s="216" t="s">
        <v>597</v>
      </c>
      <c r="BG53" s="216" t="s">
        <v>597</v>
      </c>
      <c r="BH53" s="216" t="s">
        <v>597</v>
      </c>
      <c r="BI53" s="216" t="s">
        <v>596</v>
      </c>
      <c r="BJ53" s="216" t="s">
        <v>597</v>
      </c>
      <c r="BK53" s="216" t="s">
        <v>596</v>
      </c>
      <c r="BL53" s="216" t="s">
        <v>598</v>
      </c>
      <c r="BM53" s="216" t="s">
        <v>597</v>
      </c>
      <c r="CZ53" s="216" t="s">
        <v>1121</v>
      </c>
    </row>
    <row r="54" spans="1:104">
      <c r="A54" s="216" t="s">
        <v>221</v>
      </c>
      <c r="B54" s="216" t="s">
        <v>222</v>
      </c>
      <c r="C54" s="216" t="s">
        <v>1553</v>
      </c>
      <c r="D54" s="216" t="s">
        <v>1554</v>
      </c>
      <c r="E54" s="216" t="s">
        <v>1555</v>
      </c>
      <c r="F54" s="216" t="s">
        <v>1556</v>
      </c>
      <c r="G54" s="216">
        <v>0</v>
      </c>
      <c r="H54" s="216">
        <v>0</v>
      </c>
      <c r="I54" s="216">
        <v>0</v>
      </c>
      <c r="J54" s="216">
        <v>0</v>
      </c>
      <c r="K54" s="216">
        <v>0</v>
      </c>
      <c r="L54" s="216" t="s">
        <v>562</v>
      </c>
      <c r="M54" s="216" t="s">
        <v>562</v>
      </c>
      <c r="N54" s="216" t="s">
        <v>562</v>
      </c>
      <c r="O54" s="216" t="s">
        <v>562</v>
      </c>
      <c r="T54" s="216" t="s">
        <v>562</v>
      </c>
      <c r="V54" s="150" t="s">
        <v>1120</v>
      </c>
      <c r="W54" s="216" t="s">
        <v>575</v>
      </c>
      <c r="X54" s="216" t="s">
        <v>574</v>
      </c>
      <c r="Y54" s="216" t="s">
        <v>576</v>
      </c>
      <c r="Z54" s="216" t="s">
        <v>575</v>
      </c>
      <c r="AM54" s="216" t="s">
        <v>597</v>
      </c>
      <c r="AN54" s="216" t="s">
        <v>597</v>
      </c>
      <c r="AO54" s="216" t="s">
        <v>597</v>
      </c>
      <c r="AP54" s="216" t="s">
        <v>597</v>
      </c>
      <c r="AQ54" s="216" t="s">
        <v>596</v>
      </c>
      <c r="AR54" s="216" t="s">
        <v>596</v>
      </c>
      <c r="AS54" s="216" t="s">
        <v>597</v>
      </c>
      <c r="AT54" s="216" t="s">
        <v>597</v>
      </c>
      <c r="AU54" s="216" t="s">
        <v>596</v>
      </c>
      <c r="AV54" s="216" t="s">
        <v>597</v>
      </c>
      <c r="AW54" s="216" t="s">
        <v>597</v>
      </c>
      <c r="AX54" s="216" t="s">
        <v>597</v>
      </c>
      <c r="AY54" s="216" t="s">
        <v>597</v>
      </c>
      <c r="AZ54" s="216" t="s">
        <v>597</v>
      </c>
      <c r="BA54" s="216" t="s">
        <v>597</v>
      </c>
      <c r="BB54" s="216" t="s">
        <v>597</v>
      </c>
      <c r="BC54" s="216" t="s">
        <v>597</v>
      </c>
      <c r="BD54" s="216" t="s">
        <v>596</v>
      </c>
      <c r="BE54" s="216" t="s">
        <v>597</v>
      </c>
      <c r="BF54" s="216" t="s">
        <v>597</v>
      </c>
      <c r="BG54" s="216" t="s">
        <v>597</v>
      </c>
      <c r="BH54" s="216" t="s">
        <v>597</v>
      </c>
      <c r="BI54" s="216" t="s">
        <v>597</v>
      </c>
      <c r="BJ54" s="216" t="s">
        <v>597</v>
      </c>
      <c r="BK54" s="216" t="s">
        <v>597</v>
      </c>
      <c r="BL54" s="216" t="s">
        <v>597</v>
      </c>
      <c r="BM54" s="216" t="s">
        <v>597</v>
      </c>
      <c r="CZ54" s="216" t="s">
        <v>1121</v>
      </c>
    </row>
    <row r="55" spans="1:104">
      <c r="A55" s="216" t="s">
        <v>223</v>
      </c>
      <c r="B55" s="216" t="s">
        <v>224</v>
      </c>
      <c r="C55" s="216" t="s">
        <v>1300</v>
      </c>
      <c r="D55" s="216" t="s">
        <v>1301</v>
      </c>
      <c r="E55" s="216" t="s">
        <v>1302</v>
      </c>
      <c r="F55" s="216" t="s">
        <v>1303</v>
      </c>
      <c r="G55" s="216">
        <v>0</v>
      </c>
      <c r="H55" s="216">
        <v>0</v>
      </c>
      <c r="I55" s="216">
        <v>0</v>
      </c>
      <c r="J55" s="216">
        <v>0</v>
      </c>
      <c r="K55" s="216">
        <v>0</v>
      </c>
      <c r="L55" s="216" t="s">
        <v>562</v>
      </c>
      <c r="M55" s="216" t="s">
        <v>562</v>
      </c>
      <c r="N55" s="216" t="s">
        <v>562</v>
      </c>
      <c r="O55" s="216" t="s">
        <v>562</v>
      </c>
      <c r="T55" s="216" t="s">
        <v>563</v>
      </c>
      <c r="V55" s="150">
        <v>43091</v>
      </c>
      <c r="W55" s="216" t="s">
        <v>574</v>
      </c>
      <c r="X55" s="216" t="s">
        <v>574</v>
      </c>
      <c r="Y55" s="216" t="s">
        <v>574</v>
      </c>
      <c r="Z55" s="216" t="s">
        <v>575</v>
      </c>
      <c r="AM55" s="216" t="s">
        <v>597</v>
      </c>
      <c r="AN55" s="216" t="s">
        <v>597</v>
      </c>
      <c r="AO55" s="216" t="s">
        <v>597</v>
      </c>
      <c r="AP55" s="216" t="s">
        <v>596</v>
      </c>
      <c r="AQ55" s="216" t="s">
        <v>596</v>
      </c>
      <c r="AR55" s="216" t="s">
        <v>596</v>
      </c>
      <c r="AS55" s="216" t="s">
        <v>596</v>
      </c>
      <c r="AT55" s="216" t="s">
        <v>596</v>
      </c>
      <c r="AU55" s="216" t="s">
        <v>595</v>
      </c>
      <c r="AV55" s="216" t="s">
        <v>597</v>
      </c>
      <c r="AW55" s="216" t="s">
        <v>597</v>
      </c>
      <c r="AX55" s="216" t="s">
        <v>597</v>
      </c>
      <c r="AY55" s="216" t="s">
        <v>596</v>
      </c>
      <c r="AZ55" s="216" t="s">
        <v>596</v>
      </c>
      <c r="BA55" s="216" t="s">
        <v>596</v>
      </c>
      <c r="BB55" s="216" t="s">
        <v>596</v>
      </c>
      <c r="BC55" s="216" t="s">
        <v>597</v>
      </c>
      <c r="BD55" s="216" t="s">
        <v>595</v>
      </c>
      <c r="BE55" s="216" t="s">
        <v>598</v>
      </c>
      <c r="BF55" s="216" t="s">
        <v>597</v>
      </c>
      <c r="BG55" s="216" t="s">
        <v>598</v>
      </c>
      <c r="BH55" s="216" t="s">
        <v>597</v>
      </c>
      <c r="BI55" s="216" t="s">
        <v>597</v>
      </c>
      <c r="BJ55" s="216" t="s">
        <v>597</v>
      </c>
      <c r="BK55" s="216" t="s">
        <v>597</v>
      </c>
      <c r="BL55" s="216" t="s">
        <v>597</v>
      </c>
      <c r="BM55" s="216" t="s">
        <v>596</v>
      </c>
      <c r="CZ55" s="216" t="s">
        <v>1121</v>
      </c>
    </row>
    <row r="56" spans="1:104">
      <c r="A56" s="216" t="s">
        <v>227</v>
      </c>
      <c r="B56" s="216" t="s">
        <v>228</v>
      </c>
      <c r="C56" s="216" t="s">
        <v>1304</v>
      </c>
      <c r="D56" s="216" t="s">
        <v>1305</v>
      </c>
      <c r="E56" s="216" t="s">
        <v>1306</v>
      </c>
      <c r="F56" s="216" t="s">
        <v>1307</v>
      </c>
      <c r="G56" s="216">
        <v>0</v>
      </c>
      <c r="H56" s="216">
        <v>0</v>
      </c>
      <c r="I56" s="216">
        <v>0</v>
      </c>
      <c r="J56" s="216">
        <v>0</v>
      </c>
      <c r="K56" s="216">
        <v>0</v>
      </c>
      <c r="L56" s="216" t="s">
        <v>562</v>
      </c>
      <c r="M56" s="216" t="s">
        <v>562</v>
      </c>
      <c r="N56" s="216" t="s">
        <v>562</v>
      </c>
      <c r="O56" s="216" t="s">
        <v>562</v>
      </c>
      <c r="T56" s="216" t="s">
        <v>562</v>
      </c>
      <c r="V56" s="150" t="s">
        <v>1120</v>
      </c>
      <c r="W56" s="216" t="s">
        <v>575</v>
      </c>
      <c r="X56" s="216" t="s">
        <v>574</v>
      </c>
      <c r="Y56" s="216" t="s">
        <v>576</v>
      </c>
      <c r="Z56" s="216" t="s">
        <v>575</v>
      </c>
      <c r="AM56" s="216" t="s">
        <v>598</v>
      </c>
      <c r="AN56" s="216" t="s">
        <v>596</v>
      </c>
      <c r="AO56" s="216" t="s">
        <v>598</v>
      </c>
      <c r="AP56" s="216" t="s">
        <v>596</v>
      </c>
      <c r="AQ56" s="216" t="s">
        <v>597</v>
      </c>
      <c r="AR56" s="216" t="s">
        <v>596</v>
      </c>
      <c r="AS56" s="216" t="s">
        <v>598</v>
      </c>
      <c r="AT56" s="216" t="s">
        <v>597</v>
      </c>
      <c r="AU56" s="216" t="s">
        <v>596</v>
      </c>
      <c r="AV56" s="216" t="s">
        <v>598</v>
      </c>
      <c r="AW56" s="216" t="s">
        <v>597</v>
      </c>
      <c r="AX56" s="216" t="s">
        <v>598</v>
      </c>
      <c r="AY56" s="216" t="s">
        <v>596</v>
      </c>
      <c r="AZ56" s="216" t="s">
        <v>597</v>
      </c>
      <c r="BA56" s="216" t="s">
        <v>596</v>
      </c>
      <c r="BB56" s="216" t="s">
        <v>598</v>
      </c>
      <c r="BC56" s="216" t="s">
        <v>597</v>
      </c>
      <c r="BD56" s="216" t="s">
        <v>597</v>
      </c>
      <c r="BE56" s="216" t="s">
        <v>598</v>
      </c>
      <c r="BF56" s="216" t="s">
        <v>597</v>
      </c>
      <c r="BG56" s="216" t="s">
        <v>598</v>
      </c>
      <c r="BH56" s="216" t="s">
        <v>596</v>
      </c>
      <c r="BI56" s="216" t="s">
        <v>597</v>
      </c>
      <c r="BJ56" s="216" t="s">
        <v>596</v>
      </c>
      <c r="BK56" s="216" t="s">
        <v>598</v>
      </c>
      <c r="BL56" s="216" t="s">
        <v>597</v>
      </c>
      <c r="BM56" s="216" t="s">
        <v>598</v>
      </c>
      <c r="CZ56" s="216" t="s">
        <v>1121</v>
      </c>
    </row>
    <row r="57" spans="1:104">
      <c r="A57" s="216" t="s">
        <v>229</v>
      </c>
      <c r="B57" s="216" t="s">
        <v>230</v>
      </c>
      <c r="C57" s="216" t="s">
        <v>1308</v>
      </c>
      <c r="D57" s="216" t="s">
        <v>1309</v>
      </c>
      <c r="E57" s="216">
        <v>7971625133</v>
      </c>
      <c r="F57" s="216" t="s">
        <v>1310</v>
      </c>
      <c r="G57" s="216">
        <v>0</v>
      </c>
      <c r="H57" s="216">
        <v>0</v>
      </c>
      <c r="I57" s="216">
        <v>0</v>
      </c>
      <c r="J57" s="216">
        <v>0</v>
      </c>
      <c r="K57" s="216">
        <v>0</v>
      </c>
      <c r="L57" s="216" t="s">
        <v>562</v>
      </c>
      <c r="M57" s="216" t="s">
        <v>562</v>
      </c>
      <c r="N57" s="216" t="s">
        <v>562</v>
      </c>
      <c r="O57" s="216" t="s">
        <v>562</v>
      </c>
      <c r="T57" s="216" t="s">
        <v>562</v>
      </c>
      <c r="V57" s="150" t="s">
        <v>1120</v>
      </c>
      <c r="W57" s="216" t="s">
        <v>574</v>
      </c>
      <c r="X57" s="216" t="s">
        <v>574</v>
      </c>
      <c r="Y57" s="216" t="s">
        <v>574</v>
      </c>
      <c r="Z57" s="216" t="s">
        <v>575</v>
      </c>
      <c r="AM57" s="216" t="s">
        <v>597</v>
      </c>
      <c r="AN57" s="216" t="s">
        <v>597</v>
      </c>
      <c r="AO57" s="216" t="s">
        <v>597</v>
      </c>
      <c r="AP57" s="216" t="s">
        <v>597</v>
      </c>
      <c r="AQ57" s="216" t="s">
        <v>597</v>
      </c>
      <c r="AR57" s="216" t="s">
        <v>597</v>
      </c>
      <c r="AS57" s="216" t="s">
        <v>597</v>
      </c>
      <c r="AT57" s="216" t="s">
        <v>597</v>
      </c>
      <c r="AU57" s="216" t="s">
        <v>597</v>
      </c>
      <c r="AV57" s="216" t="s">
        <v>597</v>
      </c>
      <c r="AW57" s="216" t="s">
        <v>597</v>
      </c>
      <c r="AX57" s="216" t="s">
        <v>597</v>
      </c>
      <c r="AY57" s="216" t="s">
        <v>597</v>
      </c>
      <c r="AZ57" s="216" t="s">
        <v>597</v>
      </c>
      <c r="BA57" s="216" t="s">
        <v>597</v>
      </c>
      <c r="BB57" s="216" t="s">
        <v>597</v>
      </c>
      <c r="BC57" s="216" t="s">
        <v>597</v>
      </c>
      <c r="BD57" s="216" t="s">
        <v>597</v>
      </c>
      <c r="BE57" s="216" t="s">
        <v>597</v>
      </c>
      <c r="BF57" s="216" t="s">
        <v>597</v>
      </c>
      <c r="BG57" s="216" t="s">
        <v>597</v>
      </c>
      <c r="BH57" s="216" t="s">
        <v>597</v>
      </c>
      <c r="BI57" s="216" t="s">
        <v>597</v>
      </c>
      <c r="BJ57" s="216" t="s">
        <v>597</v>
      </c>
      <c r="BK57" s="216" t="s">
        <v>597</v>
      </c>
      <c r="BL57" s="216" t="s">
        <v>597</v>
      </c>
      <c r="BM57" s="216" t="s">
        <v>597</v>
      </c>
      <c r="CZ57" s="216" t="s">
        <v>1121</v>
      </c>
    </row>
    <row r="58" spans="1:104">
      <c r="A58" s="216" t="s">
        <v>231</v>
      </c>
      <c r="B58" s="216" t="s">
        <v>232</v>
      </c>
      <c r="C58" s="216" t="s">
        <v>1156</v>
      </c>
      <c r="D58" s="216" t="s">
        <v>1157</v>
      </c>
      <c r="E58" s="216" t="s">
        <v>1158</v>
      </c>
      <c r="F58" s="216" t="s">
        <v>1159</v>
      </c>
      <c r="G58" s="216">
        <v>0</v>
      </c>
      <c r="H58" s="216">
        <v>0</v>
      </c>
      <c r="I58" s="216">
        <v>0</v>
      </c>
      <c r="J58" s="216">
        <v>0</v>
      </c>
      <c r="K58" s="216">
        <v>0</v>
      </c>
      <c r="L58" s="216" t="s">
        <v>562</v>
      </c>
      <c r="M58" s="216" t="s">
        <v>562</v>
      </c>
      <c r="N58" s="216" t="s">
        <v>562</v>
      </c>
      <c r="O58" s="216" t="s">
        <v>562</v>
      </c>
      <c r="T58" s="216" t="s">
        <v>562</v>
      </c>
      <c r="V58" s="150" t="s">
        <v>1120</v>
      </c>
      <c r="W58" s="216" t="s">
        <v>575</v>
      </c>
      <c r="X58" s="216" t="s">
        <v>574</v>
      </c>
      <c r="Y58" s="216" t="s">
        <v>574</v>
      </c>
      <c r="Z58" s="216" t="s">
        <v>575</v>
      </c>
      <c r="AM58" s="216" t="s">
        <v>596</v>
      </c>
      <c r="AN58" s="216" t="s">
        <v>596</v>
      </c>
      <c r="AO58" s="216" t="s">
        <v>597</v>
      </c>
      <c r="AP58" s="216" t="s">
        <v>596</v>
      </c>
      <c r="AQ58" s="216" t="s">
        <v>596</v>
      </c>
      <c r="AR58" s="216" t="s">
        <v>597</v>
      </c>
      <c r="AS58" s="216" t="s">
        <v>597</v>
      </c>
      <c r="AT58" s="216" t="s">
        <v>596</v>
      </c>
      <c r="AU58" s="216" t="s">
        <v>596</v>
      </c>
      <c r="AV58" s="216" t="s">
        <v>596</v>
      </c>
      <c r="AW58" s="216" t="s">
        <v>596</v>
      </c>
      <c r="AX58" s="216" t="s">
        <v>597</v>
      </c>
      <c r="AY58" s="216" t="s">
        <v>597</v>
      </c>
      <c r="AZ58" s="216" t="s">
        <v>597</v>
      </c>
      <c r="BA58" s="216" t="s">
        <v>597</v>
      </c>
      <c r="BB58" s="216" t="s">
        <v>597</v>
      </c>
      <c r="BC58" s="216" t="s">
        <v>597</v>
      </c>
      <c r="BD58" s="216" t="s">
        <v>596</v>
      </c>
      <c r="BE58" s="216" t="s">
        <v>597</v>
      </c>
      <c r="BF58" s="216" t="s">
        <v>596</v>
      </c>
      <c r="BG58" s="216" t="s">
        <v>597</v>
      </c>
      <c r="BH58" s="216" t="s">
        <v>597</v>
      </c>
      <c r="BI58" s="216" t="s">
        <v>597</v>
      </c>
      <c r="BJ58" s="216" t="s">
        <v>597</v>
      </c>
      <c r="BK58" s="216" t="s">
        <v>598</v>
      </c>
      <c r="BL58" s="216" t="s">
        <v>597</v>
      </c>
      <c r="BM58" s="216" t="s">
        <v>597</v>
      </c>
      <c r="CZ58" s="216" t="s">
        <v>1121</v>
      </c>
    </row>
    <row r="59" spans="1:104">
      <c r="A59" s="216" t="s">
        <v>233</v>
      </c>
      <c r="B59" s="216" t="s">
        <v>234</v>
      </c>
      <c r="C59" s="216" t="s">
        <v>1311</v>
      </c>
      <c r="D59" s="216" t="s">
        <v>1312</v>
      </c>
      <c r="E59" s="216" t="s">
        <v>1313</v>
      </c>
      <c r="F59" s="216" t="s">
        <v>1314</v>
      </c>
      <c r="G59" s="216">
        <v>0</v>
      </c>
      <c r="H59" s="216">
        <v>0</v>
      </c>
      <c r="I59" s="216">
        <v>0</v>
      </c>
      <c r="J59" s="216">
        <v>0</v>
      </c>
      <c r="K59" s="216">
        <v>0</v>
      </c>
      <c r="L59" s="216" t="s">
        <v>562</v>
      </c>
      <c r="M59" s="216" t="s">
        <v>562</v>
      </c>
      <c r="N59" s="216" t="s">
        <v>562</v>
      </c>
      <c r="O59" s="216" t="s">
        <v>562</v>
      </c>
      <c r="T59" s="216" t="s">
        <v>562</v>
      </c>
      <c r="V59" s="150" t="s">
        <v>1120</v>
      </c>
      <c r="W59" s="216" t="s">
        <v>575</v>
      </c>
      <c r="X59" s="216" t="s">
        <v>575</v>
      </c>
      <c r="Y59" s="216" t="s">
        <v>575</v>
      </c>
      <c r="Z59" s="216" t="s">
        <v>574</v>
      </c>
      <c r="AM59" s="216" t="s">
        <v>596</v>
      </c>
      <c r="AN59" s="216" t="s">
        <v>596</v>
      </c>
      <c r="AO59" s="216" t="s">
        <v>597</v>
      </c>
      <c r="AP59" s="216" t="s">
        <v>597</v>
      </c>
      <c r="AQ59" s="216" t="s">
        <v>596</v>
      </c>
      <c r="AR59" s="216" t="s">
        <v>596</v>
      </c>
      <c r="AS59" s="216" t="s">
        <v>597</v>
      </c>
      <c r="AT59" s="216" t="s">
        <v>596</v>
      </c>
      <c r="AU59" s="216" t="s">
        <v>596</v>
      </c>
      <c r="AV59" s="216" t="s">
        <v>596</v>
      </c>
      <c r="AW59" s="216" t="s">
        <v>596</v>
      </c>
      <c r="AX59" s="216" t="s">
        <v>597</v>
      </c>
      <c r="AY59" s="216" t="s">
        <v>597</v>
      </c>
      <c r="AZ59" s="216" t="s">
        <v>596</v>
      </c>
      <c r="BA59" s="216" t="s">
        <v>596</v>
      </c>
      <c r="BB59" s="216" t="s">
        <v>597</v>
      </c>
      <c r="BC59" s="216" t="s">
        <v>596</v>
      </c>
      <c r="BD59" s="216" t="s">
        <v>596</v>
      </c>
      <c r="BE59" s="216" t="s">
        <v>597</v>
      </c>
      <c r="BF59" s="216" t="s">
        <v>596</v>
      </c>
      <c r="BG59" s="216" t="s">
        <v>597</v>
      </c>
      <c r="BH59" s="216" t="s">
        <v>597</v>
      </c>
      <c r="BI59" s="216" t="s">
        <v>596</v>
      </c>
      <c r="BJ59" s="216" t="s">
        <v>596</v>
      </c>
      <c r="BK59" s="216" t="s">
        <v>597</v>
      </c>
      <c r="BL59" s="216" t="s">
        <v>597</v>
      </c>
      <c r="BM59" s="216" t="s">
        <v>597</v>
      </c>
      <c r="CZ59" s="216" t="s">
        <v>1121</v>
      </c>
    </row>
    <row r="60" spans="1:104">
      <c r="A60" s="216" t="s">
        <v>235</v>
      </c>
      <c r="B60" s="216" t="s">
        <v>236</v>
      </c>
      <c r="C60" s="216" t="s">
        <v>1315</v>
      </c>
      <c r="D60" s="216" t="s">
        <v>1316</v>
      </c>
      <c r="E60" s="216" t="s">
        <v>1317</v>
      </c>
      <c r="F60" s="216" t="s">
        <v>1318</v>
      </c>
      <c r="G60" s="216">
        <v>0</v>
      </c>
      <c r="H60" s="216">
        <v>0</v>
      </c>
      <c r="I60" s="216">
        <v>0</v>
      </c>
      <c r="J60" s="216">
        <v>0</v>
      </c>
      <c r="K60" s="216">
        <v>0</v>
      </c>
      <c r="L60" s="216" t="s">
        <v>562</v>
      </c>
      <c r="M60" s="216" t="s">
        <v>562</v>
      </c>
      <c r="N60" s="216" t="s">
        <v>562</v>
      </c>
      <c r="O60" s="216" t="s">
        <v>562</v>
      </c>
      <c r="T60" s="216" t="s">
        <v>562</v>
      </c>
      <c r="V60" s="150" t="s">
        <v>1120</v>
      </c>
      <c r="W60" s="216" t="s">
        <v>574</v>
      </c>
      <c r="X60" s="216" t="s">
        <v>575</v>
      </c>
      <c r="Y60" s="216" t="s">
        <v>576</v>
      </c>
      <c r="Z60" s="216" t="s">
        <v>575</v>
      </c>
      <c r="AM60" s="216" t="s">
        <v>597</v>
      </c>
      <c r="AN60" s="216" t="s">
        <v>596</v>
      </c>
      <c r="AO60" s="216" t="s">
        <v>597</v>
      </c>
      <c r="AP60" s="216" t="s">
        <v>597</v>
      </c>
      <c r="AQ60" s="216" t="s">
        <v>597</v>
      </c>
      <c r="AR60" s="216" t="s">
        <v>596</v>
      </c>
      <c r="AS60" s="216" t="s">
        <v>597</v>
      </c>
      <c r="AT60" s="216" t="s">
        <v>596</v>
      </c>
      <c r="AU60" s="216" t="s">
        <v>596</v>
      </c>
      <c r="AV60" s="216" t="s">
        <v>598</v>
      </c>
      <c r="AW60" s="216" t="s">
        <v>597</v>
      </c>
      <c r="AX60" s="216" t="s">
        <v>597</v>
      </c>
      <c r="AY60" s="216" t="s">
        <v>597</v>
      </c>
      <c r="AZ60" s="216" t="s">
        <v>597</v>
      </c>
      <c r="BA60" s="216" t="s">
        <v>597</v>
      </c>
      <c r="BB60" s="216" t="s">
        <v>597</v>
      </c>
      <c r="BC60" s="216" t="s">
        <v>596</v>
      </c>
      <c r="BD60" s="216" t="s">
        <v>596</v>
      </c>
      <c r="BE60" s="216" t="s">
        <v>1120</v>
      </c>
      <c r="BF60" s="216" t="s">
        <v>1120</v>
      </c>
      <c r="BG60" s="216" t="s">
        <v>1120</v>
      </c>
      <c r="BH60" s="216" t="s">
        <v>1120</v>
      </c>
      <c r="BI60" s="216" t="s">
        <v>1120</v>
      </c>
      <c r="BJ60" s="216" t="s">
        <v>1120</v>
      </c>
      <c r="BK60" s="216" t="s">
        <v>1120</v>
      </c>
      <c r="BL60" s="216" t="s">
        <v>1120</v>
      </c>
      <c r="BM60" s="216" t="s">
        <v>1120</v>
      </c>
      <c r="CZ60" s="216" t="s">
        <v>1121</v>
      </c>
    </row>
    <row r="61" spans="1:104">
      <c r="A61" s="216" t="s">
        <v>237</v>
      </c>
      <c r="B61" s="216" t="s">
        <v>238</v>
      </c>
      <c r="C61" s="216" t="s">
        <v>1319</v>
      </c>
      <c r="D61" s="216" t="s">
        <v>1320</v>
      </c>
      <c r="E61" s="216" t="s">
        <v>1321</v>
      </c>
      <c r="F61" s="216" t="s">
        <v>1322</v>
      </c>
      <c r="G61" s="216">
        <v>0</v>
      </c>
      <c r="H61" s="216">
        <v>0</v>
      </c>
      <c r="I61" s="216">
        <v>0</v>
      </c>
      <c r="J61" s="216">
        <v>0</v>
      </c>
      <c r="K61" s="216">
        <v>0</v>
      </c>
      <c r="L61" s="216" t="s">
        <v>562</v>
      </c>
      <c r="M61" s="216" t="s">
        <v>562</v>
      </c>
      <c r="N61" s="216" t="s">
        <v>562</v>
      </c>
      <c r="O61" s="216" t="s">
        <v>562</v>
      </c>
      <c r="T61" s="216" t="s">
        <v>562</v>
      </c>
      <c r="V61" s="150" t="s">
        <v>1120</v>
      </c>
      <c r="W61" s="216" t="s">
        <v>575</v>
      </c>
      <c r="X61" s="216" t="s">
        <v>574</v>
      </c>
      <c r="Y61" s="216" t="s">
        <v>575</v>
      </c>
      <c r="Z61" s="216" t="s">
        <v>574</v>
      </c>
      <c r="AM61" s="216" t="s">
        <v>597</v>
      </c>
      <c r="AN61" s="216" t="s">
        <v>598</v>
      </c>
      <c r="AO61" s="216" t="s">
        <v>598</v>
      </c>
      <c r="AP61" s="216" t="s">
        <v>597</v>
      </c>
      <c r="AQ61" s="216" t="s">
        <v>596</v>
      </c>
      <c r="AR61" s="216" t="s">
        <v>597</v>
      </c>
      <c r="AS61" s="216" t="s">
        <v>597</v>
      </c>
      <c r="AT61" s="216" t="s">
        <v>597</v>
      </c>
      <c r="AU61" s="216" t="s">
        <v>595</v>
      </c>
      <c r="AV61" s="216" t="s">
        <v>597</v>
      </c>
      <c r="AW61" s="216" t="s">
        <v>598</v>
      </c>
      <c r="AX61" s="216" t="s">
        <v>598</v>
      </c>
      <c r="AY61" s="216" t="s">
        <v>597</v>
      </c>
      <c r="AZ61" s="216" t="s">
        <v>596</v>
      </c>
      <c r="BA61" s="216" t="s">
        <v>597</v>
      </c>
      <c r="BB61" s="216" t="s">
        <v>597</v>
      </c>
      <c r="BC61" s="216" t="s">
        <v>597</v>
      </c>
      <c r="BD61" s="216" t="s">
        <v>596</v>
      </c>
      <c r="BE61" s="216" t="s">
        <v>598</v>
      </c>
      <c r="BF61" s="216" t="s">
        <v>599</v>
      </c>
      <c r="BG61" s="216" t="s">
        <v>599</v>
      </c>
      <c r="BH61" s="216" t="s">
        <v>598</v>
      </c>
      <c r="BI61" s="216" t="s">
        <v>597</v>
      </c>
      <c r="BJ61" s="216" t="s">
        <v>598</v>
      </c>
      <c r="BK61" s="216" t="s">
        <v>598</v>
      </c>
      <c r="BL61" s="216" t="s">
        <v>598</v>
      </c>
      <c r="BM61" s="216" t="s">
        <v>596</v>
      </c>
      <c r="CZ61" s="216" t="s">
        <v>1121</v>
      </c>
    </row>
    <row r="62" spans="1:104">
      <c r="A62" s="216" t="s">
        <v>239</v>
      </c>
      <c r="B62" s="216" t="s">
        <v>240</v>
      </c>
      <c r="C62" s="216" t="s">
        <v>1323</v>
      </c>
      <c r="D62" s="216" t="s">
        <v>1324</v>
      </c>
      <c r="E62" s="216" t="s">
        <v>1325</v>
      </c>
      <c r="F62" s="216" t="s">
        <v>1326</v>
      </c>
      <c r="G62" s="216">
        <v>0</v>
      </c>
      <c r="H62" s="216">
        <v>0</v>
      </c>
      <c r="I62" s="216">
        <v>0</v>
      </c>
      <c r="J62" s="216">
        <v>0</v>
      </c>
      <c r="K62" s="216">
        <v>0</v>
      </c>
      <c r="L62" s="216" t="s">
        <v>562</v>
      </c>
      <c r="M62" s="216" t="s">
        <v>562</v>
      </c>
      <c r="N62" s="216" t="s">
        <v>562</v>
      </c>
      <c r="O62" s="216" t="s">
        <v>562</v>
      </c>
      <c r="T62" s="216" t="s">
        <v>563</v>
      </c>
      <c r="V62" s="150">
        <v>43069</v>
      </c>
      <c r="W62" s="216" t="s">
        <v>575</v>
      </c>
      <c r="X62" s="216" t="s">
        <v>574</v>
      </c>
      <c r="Y62" s="216" t="s">
        <v>576</v>
      </c>
      <c r="Z62" s="216" t="s">
        <v>574</v>
      </c>
      <c r="AM62" s="216" t="s">
        <v>596</v>
      </c>
      <c r="AN62" s="216" t="s">
        <v>596</v>
      </c>
      <c r="AO62" s="216" t="s">
        <v>597</v>
      </c>
      <c r="AP62" s="216" t="s">
        <v>597</v>
      </c>
      <c r="AQ62" s="216" t="s">
        <v>596</v>
      </c>
      <c r="AR62" s="216" t="s">
        <v>597</v>
      </c>
      <c r="AS62" s="216" t="s">
        <v>596</v>
      </c>
      <c r="AT62" s="216" t="s">
        <v>596</v>
      </c>
      <c r="AU62" s="216" t="s">
        <v>596</v>
      </c>
      <c r="AV62" s="216" t="s">
        <v>597</v>
      </c>
      <c r="AW62" s="216" t="s">
        <v>597</v>
      </c>
      <c r="AX62" s="216" t="s">
        <v>597</v>
      </c>
      <c r="AY62" s="216" t="s">
        <v>597</v>
      </c>
      <c r="AZ62" s="216" t="s">
        <v>597</v>
      </c>
      <c r="BA62" s="216" t="s">
        <v>597</v>
      </c>
      <c r="BB62" s="216" t="s">
        <v>596</v>
      </c>
      <c r="BC62" s="216" t="s">
        <v>596</v>
      </c>
      <c r="BD62" s="216" t="s">
        <v>596</v>
      </c>
      <c r="BE62" s="216" t="s">
        <v>597</v>
      </c>
      <c r="BF62" s="216" t="s">
        <v>597</v>
      </c>
      <c r="BG62" s="216" t="s">
        <v>597</v>
      </c>
      <c r="BH62" s="216" t="s">
        <v>597</v>
      </c>
      <c r="BI62" s="216" t="s">
        <v>597</v>
      </c>
      <c r="BJ62" s="216" t="s">
        <v>597</v>
      </c>
      <c r="BK62" s="216" t="s">
        <v>597</v>
      </c>
      <c r="BL62" s="216" t="s">
        <v>596</v>
      </c>
      <c r="BM62" s="216" t="s">
        <v>597</v>
      </c>
      <c r="CZ62" s="216" t="s">
        <v>1121</v>
      </c>
    </row>
    <row r="63" spans="1:104">
      <c r="A63" s="216" t="s">
        <v>241</v>
      </c>
      <c r="B63" s="216" t="s">
        <v>242</v>
      </c>
      <c r="C63" s="216" t="s">
        <v>1327</v>
      </c>
      <c r="D63" s="216" t="s">
        <v>1328</v>
      </c>
      <c r="E63" s="216" t="s">
        <v>1329</v>
      </c>
      <c r="F63" s="216" t="s">
        <v>1330</v>
      </c>
      <c r="G63" s="216">
        <v>0</v>
      </c>
      <c r="H63" s="216">
        <v>0</v>
      </c>
      <c r="I63" s="216">
        <v>0</v>
      </c>
      <c r="J63" s="216">
        <v>0</v>
      </c>
      <c r="K63" s="216">
        <v>0</v>
      </c>
      <c r="L63" s="216" t="s">
        <v>562</v>
      </c>
      <c r="M63" s="216" t="s">
        <v>562</v>
      </c>
      <c r="N63" s="216" t="s">
        <v>562</v>
      </c>
      <c r="O63" s="216" t="s">
        <v>562</v>
      </c>
      <c r="T63" s="216" t="s">
        <v>563</v>
      </c>
      <c r="V63" s="150">
        <v>43084</v>
      </c>
      <c r="W63" s="216" t="s">
        <v>575</v>
      </c>
      <c r="X63" s="216" t="s">
        <v>574</v>
      </c>
      <c r="Y63" s="216" t="s">
        <v>575</v>
      </c>
      <c r="Z63" s="216" t="s">
        <v>575</v>
      </c>
      <c r="AM63" s="216" t="s">
        <v>597</v>
      </c>
      <c r="AN63" s="216" t="s">
        <v>595</v>
      </c>
      <c r="AO63" s="216" t="s">
        <v>597</v>
      </c>
      <c r="AP63" s="216" t="s">
        <v>596</v>
      </c>
      <c r="AQ63" s="216" t="s">
        <v>597</v>
      </c>
      <c r="AR63" s="216" t="s">
        <v>595</v>
      </c>
      <c r="AS63" s="216" t="s">
        <v>597</v>
      </c>
      <c r="AT63" s="216" t="s">
        <v>596</v>
      </c>
      <c r="AU63" s="216" t="s">
        <v>596</v>
      </c>
      <c r="AV63" s="216" t="s">
        <v>597</v>
      </c>
      <c r="AW63" s="216" t="s">
        <v>595</v>
      </c>
      <c r="AX63" s="216" t="s">
        <v>597</v>
      </c>
      <c r="AY63" s="216" t="s">
        <v>597</v>
      </c>
      <c r="AZ63" s="216" t="s">
        <v>597</v>
      </c>
      <c r="BA63" s="216" t="s">
        <v>595</v>
      </c>
      <c r="BB63" s="216" t="s">
        <v>597</v>
      </c>
      <c r="BC63" s="216" t="s">
        <v>596</v>
      </c>
      <c r="BD63" s="216" t="s">
        <v>597</v>
      </c>
      <c r="BE63" s="216" t="s">
        <v>597</v>
      </c>
      <c r="BF63" s="216" t="s">
        <v>596</v>
      </c>
      <c r="BG63" s="216" t="s">
        <v>597</v>
      </c>
      <c r="BH63" s="216" t="s">
        <v>597</v>
      </c>
      <c r="BI63" s="216" t="s">
        <v>597</v>
      </c>
      <c r="BJ63" s="216" t="s">
        <v>596</v>
      </c>
      <c r="BK63" s="216" t="s">
        <v>596</v>
      </c>
      <c r="BL63" s="216" t="s">
        <v>597</v>
      </c>
      <c r="BM63" s="216" t="s">
        <v>597</v>
      </c>
      <c r="CZ63" s="216" t="s">
        <v>1121</v>
      </c>
    </row>
    <row r="64" spans="1:104">
      <c r="A64" s="216" t="s">
        <v>243</v>
      </c>
      <c r="B64" s="216" t="s">
        <v>244</v>
      </c>
      <c r="C64" s="216" t="s">
        <v>1557</v>
      </c>
      <c r="D64" s="216" t="s">
        <v>1558</v>
      </c>
      <c r="E64" s="216" t="s">
        <v>1559</v>
      </c>
      <c r="F64" s="216" t="s">
        <v>1560</v>
      </c>
      <c r="G64" s="216">
        <v>0</v>
      </c>
      <c r="H64" s="216">
        <v>0</v>
      </c>
      <c r="I64" s="216">
        <v>0</v>
      </c>
      <c r="J64" s="216">
        <v>0</v>
      </c>
      <c r="K64" s="216">
        <v>0</v>
      </c>
      <c r="L64" s="216" t="s">
        <v>562</v>
      </c>
      <c r="M64" s="216" t="s">
        <v>562</v>
      </c>
      <c r="N64" s="216" t="s">
        <v>562</v>
      </c>
      <c r="O64" s="216" t="s">
        <v>562</v>
      </c>
      <c r="T64" s="216" t="s">
        <v>562</v>
      </c>
      <c r="V64" s="150" t="s">
        <v>1120</v>
      </c>
      <c r="W64" s="216" t="s">
        <v>574</v>
      </c>
      <c r="X64" s="216" t="s">
        <v>574</v>
      </c>
      <c r="Y64" s="216" t="s">
        <v>574</v>
      </c>
      <c r="Z64" s="216" t="s">
        <v>575</v>
      </c>
      <c r="AM64" s="216" t="s">
        <v>596</v>
      </c>
      <c r="AN64" s="216" t="s">
        <v>596</v>
      </c>
      <c r="AO64" s="216" t="s">
        <v>597</v>
      </c>
      <c r="AP64" s="216" t="s">
        <v>596</v>
      </c>
      <c r="AQ64" s="216" t="s">
        <v>597</v>
      </c>
      <c r="AR64" s="216" t="s">
        <v>597</v>
      </c>
      <c r="AS64" s="216" t="s">
        <v>597</v>
      </c>
      <c r="AT64" s="216" t="s">
        <v>597</v>
      </c>
      <c r="AU64" s="216" t="s">
        <v>597</v>
      </c>
      <c r="AV64" s="216" t="s">
        <v>597</v>
      </c>
      <c r="AW64" s="216" t="s">
        <v>596</v>
      </c>
      <c r="AX64" s="216" t="s">
        <v>597</v>
      </c>
      <c r="AY64" s="216" t="s">
        <v>597</v>
      </c>
      <c r="AZ64" s="216" t="s">
        <v>597</v>
      </c>
      <c r="BA64" s="216" t="s">
        <v>597</v>
      </c>
      <c r="BB64" s="216" t="s">
        <v>597</v>
      </c>
      <c r="BC64" s="216" t="s">
        <v>598</v>
      </c>
      <c r="BD64" s="216" t="s">
        <v>597</v>
      </c>
      <c r="BE64" s="216" t="s">
        <v>597</v>
      </c>
      <c r="BF64" s="216" t="s">
        <v>597</v>
      </c>
      <c r="BG64" s="216" t="s">
        <v>597</v>
      </c>
      <c r="BH64" s="216" t="s">
        <v>597</v>
      </c>
      <c r="BI64" s="216" t="s">
        <v>597</v>
      </c>
      <c r="BJ64" s="216" t="s">
        <v>597</v>
      </c>
      <c r="BK64" s="216" t="s">
        <v>597</v>
      </c>
      <c r="BL64" s="216" t="s">
        <v>598</v>
      </c>
      <c r="BM64" s="216" t="s">
        <v>597</v>
      </c>
      <c r="CZ64" s="216" t="s">
        <v>1121</v>
      </c>
    </row>
    <row r="65" spans="1:104">
      <c r="A65" s="216" t="s">
        <v>247</v>
      </c>
      <c r="B65" s="216" t="s">
        <v>248</v>
      </c>
      <c r="C65" s="216" t="s">
        <v>1561</v>
      </c>
      <c r="D65" s="216" t="s">
        <v>1562</v>
      </c>
      <c r="E65" s="216" t="s">
        <v>1563</v>
      </c>
      <c r="F65" s="216" t="s">
        <v>1564</v>
      </c>
      <c r="G65" s="216">
        <v>0</v>
      </c>
      <c r="H65" s="216">
        <v>0</v>
      </c>
      <c r="I65" s="216">
        <v>0</v>
      </c>
      <c r="J65" s="216">
        <v>0</v>
      </c>
      <c r="K65" s="216">
        <v>0</v>
      </c>
      <c r="L65" s="216" t="s">
        <v>562</v>
      </c>
      <c r="M65" s="216" t="s">
        <v>562</v>
      </c>
      <c r="N65" s="216" t="s">
        <v>562</v>
      </c>
      <c r="O65" s="216" t="s">
        <v>562</v>
      </c>
      <c r="T65" s="216" t="s">
        <v>563</v>
      </c>
      <c r="V65" s="150">
        <v>43083</v>
      </c>
      <c r="W65" s="216" t="s">
        <v>575</v>
      </c>
      <c r="X65" s="216" t="s">
        <v>576</v>
      </c>
      <c r="Y65" s="216" t="s">
        <v>574</v>
      </c>
      <c r="Z65" s="216" t="s">
        <v>574</v>
      </c>
      <c r="AM65" s="216" t="s">
        <v>596</v>
      </c>
      <c r="AN65" s="216" t="s">
        <v>596</v>
      </c>
      <c r="AO65" s="216" t="s">
        <v>596</v>
      </c>
      <c r="AP65" s="216" t="s">
        <v>596</v>
      </c>
      <c r="AQ65" s="216" t="s">
        <v>596</v>
      </c>
      <c r="AR65" s="216" t="s">
        <v>596</v>
      </c>
      <c r="AS65" s="216" t="s">
        <v>596</v>
      </c>
      <c r="AT65" s="216" t="s">
        <v>596</v>
      </c>
      <c r="AU65" s="216" t="s">
        <v>596</v>
      </c>
      <c r="AV65" s="216" t="s">
        <v>597</v>
      </c>
      <c r="AW65" s="216" t="s">
        <v>597</v>
      </c>
      <c r="AX65" s="216" t="s">
        <v>596</v>
      </c>
      <c r="AY65" s="216" t="s">
        <v>596</v>
      </c>
      <c r="AZ65" s="216" t="s">
        <v>596</v>
      </c>
      <c r="BA65" s="216" t="s">
        <v>596</v>
      </c>
      <c r="BB65" s="216" t="s">
        <v>596</v>
      </c>
      <c r="BC65" s="216" t="s">
        <v>596</v>
      </c>
      <c r="BD65" s="216" t="s">
        <v>596</v>
      </c>
      <c r="BE65" s="216" t="s">
        <v>597</v>
      </c>
      <c r="BF65" s="216" t="s">
        <v>597</v>
      </c>
      <c r="BG65" s="216" t="s">
        <v>597</v>
      </c>
      <c r="BH65" s="216" t="s">
        <v>596</v>
      </c>
      <c r="BI65" s="216" t="s">
        <v>596</v>
      </c>
      <c r="BJ65" s="216" t="s">
        <v>596</v>
      </c>
      <c r="BK65" s="216" t="s">
        <v>596</v>
      </c>
      <c r="BL65" s="216" t="s">
        <v>597</v>
      </c>
      <c r="BM65" s="216" t="s">
        <v>597</v>
      </c>
      <c r="CZ65" s="216" t="s">
        <v>1121</v>
      </c>
    </row>
    <row r="66" spans="1:104">
      <c r="A66" s="216" t="s">
        <v>251</v>
      </c>
      <c r="B66" s="216" t="s">
        <v>252</v>
      </c>
      <c r="C66" s="216" t="s">
        <v>1331</v>
      </c>
      <c r="D66" s="216" t="s">
        <v>1332</v>
      </c>
      <c r="E66" s="216" t="s">
        <v>1333</v>
      </c>
      <c r="F66" s="216" t="s">
        <v>1334</v>
      </c>
      <c r="G66" s="216">
        <v>0</v>
      </c>
      <c r="H66" s="216">
        <v>0</v>
      </c>
      <c r="I66" s="216">
        <v>0</v>
      </c>
      <c r="J66" s="216">
        <v>0</v>
      </c>
      <c r="K66" s="216">
        <v>0</v>
      </c>
      <c r="L66" s="216" t="s">
        <v>562</v>
      </c>
      <c r="M66" s="216" t="s">
        <v>562</v>
      </c>
      <c r="N66" s="216" t="s">
        <v>562</v>
      </c>
      <c r="O66" s="216" t="s">
        <v>562</v>
      </c>
      <c r="T66" s="216" t="s">
        <v>562</v>
      </c>
      <c r="V66" s="150" t="s">
        <v>1120</v>
      </c>
      <c r="W66" s="216" t="s">
        <v>575</v>
      </c>
      <c r="X66" s="216" t="s">
        <v>574</v>
      </c>
      <c r="Y66" s="216" t="s">
        <v>574</v>
      </c>
      <c r="Z66" s="216" t="s">
        <v>575</v>
      </c>
      <c r="AM66" s="216" t="s">
        <v>597</v>
      </c>
      <c r="AN66" s="216" t="s">
        <v>597</v>
      </c>
      <c r="AO66" s="216" t="s">
        <v>597</v>
      </c>
      <c r="AP66" s="216" t="s">
        <v>597</v>
      </c>
      <c r="AQ66" s="216" t="s">
        <v>597</v>
      </c>
      <c r="AR66" s="216" t="s">
        <v>597</v>
      </c>
      <c r="AS66" s="216" t="s">
        <v>597</v>
      </c>
      <c r="AT66" s="216" t="s">
        <v>596</v>
      </c>
      <c r="AU66" s="216" t="s">
        <v>596</v>
      </c>
      <c r="AV66" s="216" t="s">
        <v>597</v>
      </c>
      <c r="AW66" s="216" t="s">
        <v>597</v>
      </c>
      <c r="AX66" s="216" t="s">
        <v>597</v>
      </c>
      <c r="AY66" s="216" t="s">
        <v>597</v>
      </c>
      <c r="AZ66" s="216" t="s">
        <v>597</v>
      </c>
      <c r="BA66" s="216" t="s">
        <v>597</v>
      </c>
      <c r="BB66" s="216" t="s">
        <v>597</v>
      </c>
      <c r="BC66" s="216" t="s">
        <v>597</v>
      </c>
      <c r="BD66" s="216" t="s">
        <v>597</v>
      </c>
      <c r="BE66" s="216" t="s">
        <v>598</v>
      </c>
      <c r="BF66" s="216" t="s">
        <v>597</v>
      </c>
      <c r="BG66" s="216" t="s">
        <v>597</v>
      </c>
      <c r="BH66" s="216" t="s">
        <v>598</v>
      </c>
      <c r="BI66" s="216" t="s">
        <v>598</v>
      </c>
      <c r="BJ66" s="216" t="s">
        <v>597</v>
      </c>
      <c r="BK66" s="216" t="s">
        <v>597</v>
      </c>
      <c r="BL66" s="216" t="s">
        <v>597</v>
      </c>
      <c r="BM66" s="216" t="s">
        <v>597</v>
      </c>
      <c r="CZ66" s="216" t="s">
        <v>1121</v>
      </c>
    </row>
    <row r="67" spans="1:104">
      <c r="A67" s="216" t="s">
        <v>255</v>
      </c>
      <c r="B67" s="216" t="s">
        <v>256</v>
      </c>
      <c r="C67" s="216" t="s">
        <v>1335</v>
      </c>
      <c r="D67" s="216" t="s">
        <v>1336</v>
      </c>
      <c r="E67" s="216" t="s">
        <v>1337</v>
      </c>
      <c r="F67" s="216" t="s">
        <v>1338</v>
      </c>
      <c r="G67" s="216">
        <v>0</v>
      </c>
      <c r="H67" s="216">
        <v>0</v>
      </c>
      <c r="I67" s="216">
        <v>0</v>
      </c>
      <c r="J67" s="216">
        <v>0</v>
      </c>
      <c r="K67" s="216">
        <v>0</v>
      </c>
      <c r="L67" s="216" t="s">
        <v>562</v>
      </c>
      <c r="M67" s="216" t="s">
        <v>562</v>
      </c>
      <c r="N67" s="216" t="s">
        <v>562</v>
      </c>
      <c r="O67" s="216" t="s">
        <v>562</v>
      </c>
      <c r="T67" s="216" t="s">
        <v>562</v>
      </c>
      <c r="V67" s="150" t="s">
        <v>1120</v>
      </c>
      <c r="W67" s="216" t="s">
        <v>575</v>
      </c>
      <c r="X67" s="216" t="s">
        <v>574</v>
      </c>
      <c r="Y67" s="216" t="s">
        <v>574</v>
      </c>
      <c r="Z67" s="216" t="s">
        <v>574</v>
      </c>
      <c r="AM67" s="216" t="s">
        <v>596</v>
      </c>
      <c r="AN67" s="216" t="s">
        <v>596</v>
      </c>
      <c r="AO67" s="216" t="s">
        <v>596</v>
      </c>
      <c r="AP67" s="216" t="s">
        <v>596</v>
      </c>
      <c r="AQ67" s="216" t="s">
        <v>596</v>
      </c>
      <c r="AR67" s="216" t="s">
        <v>596</v>
      </c>
      <c r="AS67" s="216" t="s">
        <v>596</v>
      </c>
      <c r="AT67" s="216" t="s">
        <v>596</v>
      </c>
      <c r="AU67" s="216" t="s">
        <v>596</v>
      </c>
      <c r="AV67" s="216" t="s">
        <v>596</v>
      </c>
      <c r="AW67" s="216" t="s">
        <v>597</v>
      </c>
      <c r="AX67" s="216" t="s">
        <v>597</v>
      </c>
      <c r="AY67" s="216" t="s">
        <v>597</v>
      </c>
      <c r="AZ67" s="216" t="s">
        <v>596</v>
      </c>
      <c r="BA67" s="216" t="s">
        <v>596</v>
      </c>
      <c r="BB67" s="216" t="s">
        <v>597</v>
      </c>
      <c r="BC67" s="216" t="s">
        <v>597</v>
      </c>
      <c r="BD67" s="216" t="s">
        <v>596</v>
      </c>
      <c r="BE67" s="216" t="s">
        <v>597</v>
      </c>
      <c r="BF67" s="216" t="s">
        <v>597</v>
      </c>
      <c r="BG67" s="216" t="s">
        <v>597</v>
      </c>
      <c r="BH67" s="216" t="s">
        <v>597</v>
      </c>
      <c r="BI67" s="216" t="s">
        <v>597</v>
      </c>
      <c r="BJ67" s="216" t="s">
        <v>597</v>
      </c>
      <c r="BK67" s="216" t="s">
        <v>597</v>
      </c>
      <c r="BL67" s="216" t="s">
        <v>597</v>
      </c>
      <c r="BM67" s="216" t="s">
        <v>597</v>
      </c>
      <c r="CZ67" s="216" t="s">
        <v>1121</v>
      </c>
    </row>
    <row r="68" spans="1:104">
      <c r="A68" s="216" t="s">
        <v>257</v>
      </c>
      <c r="B68" s="216" t="s">
        <v>258</v>
      </c>
      <c r="C68" s="216" t="s">
        <v>1594</v>
      </c>
      <c r="D68" s="216" t="s">
        <v>1595</v>
      </c>
      <c r="E68" s="216" t="s">
        <v>1596</v>
      </c>
      <c r="F68" s="216" t="s">
        <v>1594</v>
      </c>
      <c r="G68" s="216">
        <v>0</v>
      </c>
      <c r="H68" s="216">
        <v>0</v>
      </c>
      <c r="I68" s="216">
        <v>0</v>
      </c>
      <c r="J68" s="216">
        <v>0</v>
      </c>
      <c r="K68" s="216">
        <v>0</v>
      </c>
      <c r="L68" s="216" t="s">
        <v>562</v>
      </c>
      <c r="M68" s="216" t="s">
        <v>562</v>
      </c>
      <c r="N68" s="216" t="s">
        <v>562</v>
      </c>
      <c r="O68" s="216" t="s">
        <v>562</v>
      </c>
      <c r="T68" s="216" t="s">
        <v>562</v>
      </c>
      <c r="V68" s="150" t="s">
        <v>1120</v>
      </c>
      <c r="W68" s="216" t="s">
        <v>574</v>
      </c>
      <c r="X68" s="216" t="s">
        <v>574</v>
      </c>
      <c r="Y68" s="216" t="s">
        <v>574</v>
      </c>
      <c r="Z68" s="216" t="s">
        <v>574</v>
      </c>
      <c r="AM68" s="216" t="s">
        <v>596</v>
      </c>
      <c r="AN68" s="216" t="s">
        <v>596</v>
      </c>
      <c r="AO68" s="216" t="s">
        <v>598</v>
      </c>
      <c r="AP68" s="216" t="s">
        <v>596</v>
      </c>
      <c r="AQ68" s="216" t="s">
        <v>596</v>
      </c>
      <c r="AR68" s="216" t="s">
        <v>596</v>
      </c>
      <c r="AS68" s="216" t="s">
        <v>596</v>
      </c>
      <c r="AT68" s="216" t="s">
        <v>597</v>
      </c>
      <c r="AU68" s="216" t="s">
        <v>597</v>
      </c>
      <c r="AV68" s="216" t="s">
        <v>596</v>
      </c>
      <c r="AW68" s="216" t="s">
        <v>596</v>
      </c>
      <c r="AX68" s="216" t="s">
        <v>598</v>
      </c>
      <c r="AY68" s="216" t="s">
        <v>597</v>
      </c>
      <c r="AZ68" s="216" t="s">
        <v>596</v>
      </c>
      <c r="BA68" s="216" t="s">
        <v>596</v>
      </c>
      <c r="BB68" s="216" t="s">
        <v>596</v>
      </c>
      <c r="BC68" s="216" t="s">
        <v>597</v>
      </c>
      <c r="BD68" s="216" t="s">
        <v>597</v>
      </c>
      <c r="BE68" s="216" t="s">
        <v>597</v>
      </c>
      <c r="BF68" s="216" t="s">
        <v>597</v>
      </c>
      <c r="BG68" s="216" t="s">
        <v>598</v>
      </c>
      <c r="BH68" s="216" t="s">
        <v>597</v>
      </c>
      <c r="BI68" s="216" t="s">
        <v>597</v>
      </c>
      <c r="BJ68" s="216" t="s">
        <v>597</v>
      </c>
      <c r="BK68" s="216" t="s">
        <v>597</v>
      </c>
      <c r="BL68" s="216" t="s">
        <v>597</v>
      </c>
      <c r="BM68" s="216" t="s">
        <v>597</v>
      </c>
      <c r="CZ68" s="216" t="s">
        <v>1121</v>
      </c>
    </row>
    <row r="69" spans="1:104">
      <c r="A69" s="216" t="s">
        <v>259</v>
      </c>
      <c r="B69" s="216" t="s">
        <v>260</v>
      </c>
      <c r="C69" s="216" t="s">
        <v>1308</v>
      </c>
      <c r="D69" s="216" t="s">
        <v>1309</v>
      </c>
      <c r="E69" s="216">
        <v>7971625133</v>
      </c>
      <c r="F69" s="216" t="s">
        <v>1310</v>
      </c>
      <c r="G69" s="216">
        <v>0</v>
      </c>
      <c r="H69" s="216">
        <v>0</v>
      </c>
      <c r="I69" s="216">
        <v>0</v>
      </c>
      <c r="J69" s="216">
        <v>0</v>
      </c>
      <c r="K69" s="216">
        <v>0</v>
      </c>
      <c r="L69" s="216" t="s">
        <v>562</v>
      </c>
      <c r="M69" s="216" t="s">
        <v>562</v>
      </c>
      <c r="N69" s="216" t="s">
        <v>562</v>
      </c>
      <c r="O69" s="216" t="s">
        <v>562</v>
      </c>
      <c r="T69" s="216" t="s">
        <v>562</v>
      </c>
      <c r="V69" s="150" t="s">
        <v>1120</v>
      </c>
      <c r="W69" s="216" t="s">
        <v>575</v>
      </c>
      <c r="X69" s="216" t="s">
        <v>574</v>
      </c>
      <c r="Y69" s="216" t="s">
        <v>574</v>
      </c>
      <c r="Z69" s="216" t="s">
        <v>575</v>
      </c>
      <c r="AM69" s="216" t="s">
        <v>597</v>
      </c>
      <c r="AN69" s="216" t="s">
        <v>597</v>
      </c>
      <c r="AO69" s="216" t="s">
        <v>597</v>
      </c>
      <c r="AP69" s="216" t="s">
        <v>597</v>
      </c>
      <c r="AQ69" s="216" t="s">
        <v>597</v>
      </c>
      <c r="AR69" s="216" t="s">
        <v>597</v>
      </c>
      <c r="AS69" s="216" t="s">
        <v>597</v>
      </c>
      <c r="AT69" s="216" t="s">
        <v>597</v>
      </c>
      <c r="AU69" s="216" t="s">
        <v>597</v>
      </c>
      <c r="AV69" s="216" t="s">
        <v>597</v>
      </c>
      <c r="AW69" s="216" t="s">
        <v>597</v>
      </c>
      <c r="AX69" s="216" t="s">
        <v>597</v>
      </c>
      <c r="AY69" s="216" t="s">
        <v>597</v>
      </c>
      <c r="AZ69" s="216" t="s">
        <v>597</v>
      </c>
      <c r="BA69" s="216" t="s">
        <v>597</v>
      </c>
      <c r="BB69" s="216" t="s">
        <v>597</v>
      </c>
      <c r="BC69" s="216" t="s">
        <v>597</v>
      </c>
      <c r="BD69" s="216" t="s">
        <v>597</v>
      </c>
      <c r="BE69" s="216" t="s">
        <v>597</v>
      </c>
      <c r="BF69" s="216" t="s">
        <v>597</v>
      </c>
      <c r="BG69" s="216" t="s">
        <v>597</v>
      </c>
      <c r="BH69" s="216" t="s">
        <v>597</v>
      </c>
      <c r="BI69" s="216" t="s">
        <v>597</v>
      </c>
      <c r="BJ69" s="216" t="s">
        <v>597</v>
      </c>
      <c r="BK69" s="216" t="s">
        <v>597</v>
      </c>
      <c r="BL69" s="216" t="s">
        <v>597</v>
      </c>
      <c r="BM69" s="216" t="s">
        <v>597</v>
      </c>
      <c r="CZ69" s="216" t="s">
        <v>1121</v>
      </c>
    </row>
    <row r="70" spans="1:104">
      <c r="A70" s="216" t="s">
        <v>263</v>
      </c>
      <c r="B70" s="216" t="s">
        <v>264</v>
      </c>
      <c r="C70" s="216" t="s">
        <v>1339</v>
      </c>
      <c r="D70" s="216" t="s">
        <v>1340</v>
      </c>
      <c r="E70" s="216" t="s">
        <v>1341</v>
      </c>
      <c r="F70" s="216" t="s">
        <v>1342</v>
      </c>
      <c r="G70" s="216">
        <v>0</v>
      </c>
      <c r="H70" s="216">
        <v>0</v>
      </c>
      <c r="I70" s="216">
        <v>0</v>
      </c>
      <c r="J70" s="216">
        <v>0</v>
      </c>
      <c r="K70" s="216">
        <v>0</v>
      </c>
      <c r="L70" s="216" t="s">
        <v>562</v>
      </c>
      <c r="M70" s="216" t="s">
        <v>562</v>
      </c>
      <c r="N70" s="216" t="s">
        <v>562</v>
      </c>
      <c r="O70" s="216" t="s">
        <v>562</v>
      </c>
      <c r="T70" s="216" t="s">
        <v>562</v>
      </c>
      <c r="V70" s="150" t="s">
        <v>1120</v>
      </c>
      <c r="W70" s="216" t="s">
        <v>574</v>
      </c>
      <c r="X70" s="216" t="s">
        <v>574</v>
      </c>
      <c r="Y70" s="216" t="s">
        <v>576</v>
      </c>
      <c r="Z70" s="216" t="s">
        <v>574</v>
      </c>
      <c r="AM70" s="216" t="s">
        <v>596</v>
      </c>
      <c r="AN70" s="216" t="s">
        <v>596</v>
      </c>
      <c r="AO70" s="216" t="s">
        <v>597</v>
      </c>
      <c r="AP70" s="216" t="s">
        <v>597</v>
      </c>
      <c r="AQ70" s="216" t="s">
        <v>598</v>
      </c>
      <c r="AR70" s="216" t="s">
        <v>596</v>
      </c>
      <c r="AS70" s="216" t="s">
        <v>596</v>
      </c>
      <c r="AT70" s="216" t="s">
        <v>596</v>
      </c>
      <c r="AU70" s="216" t="s">
        <v>595</v>
      </c>
      <c r="AV70" s="216" t="s">
        <v>597</v>
      </c>
      <c r="AW70" s="216" t="s">
        <v>597</v>
      </c>
      <c r="AX70" s="216" t="s">
        <v>598</v>
      </c>
      <c r="AY70" s="216" t="s">
        <v>598</v>
      </c>
      <c r="AZ70" s="216" t="s">
        <v>598</v>
      </c>
      <c r="BA70" s="216" t="s">
        <v>597</v>
      </c>
      <c r="BB70" s="216" t="s">
        <v>597</v>
      </c>
      <c r="BC70" s="216" t="s">
        <v>597</v>
      </c>
      <c r="BD70" s="216" t="s">
        <v>595</v>
      </c>
      <c r="BE70" s="216" t="s">
        <v>598</v>
      </c>
      <c r="BF70" s="216" t="s">
        <v>598</v>
      </c>
      <c r="BG70" s="216" t="s">
        <v>598</v>
      </c>
      <c r="BH70" s="216" t="s">
        <v>598</v>
      </c>
      <c r="BI70" s="216" t="s">
        <v>598</v>
      </c>
      <c r="BJ70" s="216" t="s">
        <v>598</v>
      </c>
      <c r="BK70" s="216" t="s">
        <v>598</v>
      </c>
      <c r="BL70" s="216" t="s">
        <v>598</v>
      </c>
      <c r="BM70" s="216" t="s">
        <v>595</v>
      </c>
      <c r="CZ70" s="216" t="s">
        <v>1121</v>
      </c>
    </row>
    <row r="71" spans="1:104">
      <c r="A71" s="216" t="s">
        <v>265</v>
      </c>
      <c r="B71" s="216" t="s">
        <v>266</v>
      </c>
      <c r="C71" s="216" t="s">
        <v>1343</v>
      </c>
      <c r="D71" s="216" t="s">
        <v>1344</v>
      </c>
      <c r="E71" s="216">
        <v>1482344700</v>
      </c>
      <c r="F71" s="216" t="s">
        <v>1345</v>
      </c>
      <c r="G71" s="216">
        <v>0</v>
      </c>
      <c r="H71" s="216">
        <v>0</v>
      </c>
      <c r="I71" s="216">
        <v>0</v>
      </c>
      <c r="J71" s="216">
        <v>0</v>
      </c>
      <c r="K71" s="216">
        <v>0</v>
      </c>
      <c r="L71" s="216" t="s">
        <v>562</v>
      </c>
      <c r="M71" s="216" t="s">
        <v>562</v>
      </c>
      <c r="N71" s="216" t="s">
        <v>562</v>
      </c>
      <c r="O71" s="216" t="s">
        <v>562</v>
      </c>
      <c r="T71" s="216" t="s">
        <v>563</v>
      </c>
      <c r="V71" s="150">
        <v>43069</v>
      </c>
      <c r="W71" s="216" t="s">
        <v>574</v>
      </c>
      <c r="X71" s="216" t="s">
        <v>575</v>
      </c>
      <c r="Y71" s="216" t="s">
        <v>576</v>
      </c>
      <c r="Z71" s="216" t="s">
        <v>574</v>
      </c>
      <c r="AM71" s="216" t="s">
        <v>596</v>
      </c>
      <c r="AN71" s="216" t="s">
        <v>597</v>
      </c>
      <c r="AO71" s="216" t="s">
        <v>597</v>
      </c>
      <c r="AP71" s="216" t="s">
        <v>597</v>
      </c>
      <c r="AQ71" s="216" t="s">
        <v>597</v>
      </c>
      <c r="AR71" s="216" t="s">
        <v>596</v>
      </c>
      <c r="AS71" s="216" t="s">
        <v>597</v>
      </c>
      <c r="AT71" s="216" t="s">
        <v>596</v>
      </c>
      <c r="AU71" s="216" t="s">
        <v>595</v>
      </c>
      <c r="AV71" s="216" t="s">
        <v>596</v>
      </c>
      <c r="AW71" s="216" t="s">
        <v>597</v>
      </c>
      <c r="AX71" s="216" t="s">
        <v>597</v>
      </c>
      <c r="AY71" s="216" t="s">
        <v>597</v>
      </c>
      <c r="AZ71" s="216" t="s">
        <v>597</v>
      </c>
      <c r="BA71" s="216" t="s">
        <v>596</v>
      </c>
      <c r="BB71" s="216" t="s">
        <v>597</v>
      </c>
      <c r="BC71" s="216" t="s">
        <v>596</v>
      </c>
      <c r="BD71" s="216" t="s">
        <v>595</v>
      </c>
      <c r="BE71" s="216" t="s">
        <v>597</v>
      </c>
      <c r="BF71" s="216" t="s">
        <v>597</v>
      </c>
      <c r="BG71" s="216" t="s">
        <v>597</v>
      </c>
      <c r="BH71" s="216" t="s">
        <v>597</v>
      </c>
      <c r="BI71" s="216" t="s">
        <v>597</v>
      </c>
      <c r="BJ71" s="216" t="s">
        <v>597</v>
      </c>
      <c r="BK71" s="216" t="s">
        <v>597</v>
      </c>
      <c r="BL71" s="216" t="s">
        <v>597</v>
      </c>
      <c r="BM71" s="216" t="s">
        <v>596</v>
      </c>
      <c r="CZ71" s="216" t="s">
        <v>1121</v>
      </c>
    </row>
    <row r="72" spans="1:104">
      <c r="A72" s="216" t="s">
        <v>269</v>
      </c>
      <c r="B72" s="216" t="s">
        <v>270</v>
      </c>
      <c r="C72" s="216" t="s">
        <v>1346</v>
      </c>
      <c r="D72" s="216" t="s">
        <v>1347</v>
      </c>
      <c r="E72" s="216" t="s">
        <v>1348</v>
      </c>
      <c r="F72" s="216" t="s">
        <v>1349</v>
      </c>
      <c r="G72" s="216">
        <v>0</v>
      </c>
      <c r="H72" s="216">
        <v>0</v>
      </c>
      <c r="I72" s="216">
        <v>0</v>
      </c>
      <c r="J72" s="216">
        <v>0</v>
      </c>
      <c r="K72" s="216">
        <v>0</v>
      </c>
      <c r="L72" s="216" t="s">
        <v>562</v>
      </c>
      <c r="M72" s="216" t="s">
        <v>562</v>
      </c>
      <c r="N72" s="216" t="s">
        <v>562</v>
      </c>
      <c r="O72" s="216" t="s">
        <v>562</v>
      </c>
      <c r="T72" s="216" t="s">
        <v>562</v>
      </c>
      <c r="V72" s="150" t="s">
        <v>1120</v>
      </c>
      <c r="W72" s="216" t="s">
        <v>574</v>
      </c>
      <c r="X72" s="216" t="s">
        <v>574</v>
      </c>
      <c r="Y72" s="216" t="s">
        <v>574</v>
      </c>
      <c r="Z72" s="216" t="s">
        <v>574</v>
      </c>
      <c r="AM72" s="216" t="s">
        <v>596</v>
      </c>
      <c r="AN72" s="216" t="s">
        <v>596</v>
      </c>
      <c r="AO72" s="216" t="s">
        <v>596</v>
      </c>
      <c r="AP72" s="216" t="s">
        <v>597</v>
      </c>
      <c r="AQ72" s="216" t="s">
        <v>597</v>
      </c>
      <c r="AR72" s="216" t="s">
        <v>597</v>
      </c>
      <c r="AS72" s="216" t="s">
        <v>596</v>
      </c>
      <c r="AT72" s="216" t="s">
        <v>598</v>
      </c>
      <c r="AU72" s="216" t="s">
        <v>596</v>
      </c>
      <c r="AV72" s="216" t="s">
        <v>597</v>
      </c>
      <c r="AW72" s="216" t="s">
        <v>597</v>
      </c>
      <c r="AX72" s="216" t="s">
        <v>597</v>
      </c>
      <c r="AY72" s="216" t="s">
        <v>597</v>
      </c>
      <c r="AZ72" s="216" t="s">
        <v>597</v>
      </c>
      <c r="BA72" s="216" t="s">
        <v>597</v>
      </c>
      <c r="BB72" s="216" t="s">
        <v>597</v>
      </c>
      <c r="BC72" s="216" t="s">
        <v>598</v>
      </c>
      <c r="BD72" s="216" t="s">
        <v>598</v>
      </c>
      <c r="BE72" s="216" t="s">
        <v>597</v>
      </c>
      <c r="BF72" s="216" t="s">
        <v>598</v>
      </c>
      <c r="BG72" s="216" t="s">
        <v>597</v>
      </c>
      <c r="BH72" s="216" t="s">
        <v>598</v>
      </c>
      <c r="BI72" s="216" t="s">
        <v>598</v>
      </c>
      <c r="BJ72" s="216" t="s">
        <v>598</v>
      </c>
      <c r="BK72" s="216" t="s">
        <v>598</v>
      </c>
      <c r="BL72" s="216" t="s">
        <v>599</v>
      </c>
      <c r="BM72" s="216" t="s">
        <v>599</v>
      </c>
      <c r="CZ72" s="216" t="s">
        <v>1121</v>
      </c>
    </row>
    <row r="73" spans="1:104">
      <c r="A73" s="216" t="s">
        <v>271</v>
      </c>
      <c r="B73" s="216" t="s">
        <v>272</v>
      </c>
      <c r="C73" s="216" t="s">
        <v>1350</v>
      </c>
      <c r="D73" s="216" t="s">
        <v>1351</v>
      </c>
      <c r="E73" s="216" t="s">
        <v>1352</v>
      </c>
      <c r="F73" s="216" t="s">
        <v>1353</v>
      </c>
      <c r="G73" s="216">
        <v>0</v>
      </c>
      <c r="H73" s="216">
        <v>0</v>
      </c>
      <c r="I73" s="216">
        <v>0</v>
      </c>
      <c r="J73" s="216">
        <v>0</v>
      </c>
      <c r="K73" s="216">
        <v>0</v>
      </c>
      <c r="L73" s="216" t="s">
        <v>562</v>
      </c>
      <c r="M73" s="216" t="s">
        <v>562</v>
      </c>
      <c r="N73" s="216" t="s">
        <v>562</v>
      </c>
      <c r="O73" s="216" t="s">
        <v>562</v>
      </c>
      <c r="T73" s="216" t="s">
        <v>562</v>
      </c>
      <c r="V73" s="150" t="s">
        <v>1120</v>
      </c>
      <c r="W73" s="216" t="s">
        <v>575</v>
      </c>
      <c r="X73" s="216" t="s">
        <v>574</v>
      </c>
      <c r="Y73" s="216" t="s">
        <v>575</v>
      </c>
      <c r="Z73" s="216" t="s">
        <v>575</v>
      </c>
      <c r="AM73" s="216" t="s">
        <v>596</v>
      </c>
      <c r="AN73" s="216" t="s">
        <v>596</v>
      </c>
      <c r="AO73" s="216" t="s">
        <v>596</v>
      </c>
      <c r="AP73" s="216" t="s">
        <v>596</v>
      </c>
      <c r="AQ73" s="216" t="s">
        <v>596</v>
      </c>
      <c r="AR73" s="216" t="s">
        <v>596</v>
      </c>
      <c r="AS73" s="216" t="s">
        <v>598</v>
      </c>
      <c r="AT73" s="216" t="s">
        <v>598</v>
      </c>
      <c r="AU73" s="216" t="s">
        <v>595</v>
      </c>
      <c r="AV73" s="216" t="s">
        <v>597</v>
      </c>
      <c r="AW73" s="216" t="s">
        <v>597</v>
      </c>
      <c r="AX73" s="216" t="s">
        <v>596</v>
      </c>
      <c r="AY73" s="216" t="s">
        <v>596</v>
      </c>
      <c r="AZ73" s="216" t="s">
        <v>596</v>
      </c>
      <c r="BA73" s="216" t="s">
        <v>596</v>
      </c>
      <c r="BB73" s="216" t="s">
        <v>598</v>
      </c>
      <c r="BC73" s="216" t="s">
        <v>598</v>
      </c>
      <c r="BD73" s="216" t="s">
        <v>596</v>
      </c>
      <c r="BE73" s="216" t="s">
        <v>597</v>
      </c>
      <c r="BF73" s="216" t="s">
        <v>597</v>
      </c>
      <c r="BG73" s="216" t="s">
        <v>596</v>
      </c>
      <c r="BH73" s="216" t="s">
        <v>597</v>
      </c>
      <c r="BI73" s="216" t="s">
        <v>597</v>
      </c>
      <c r="BJ73" s="216" t="s">
        <v>597</v>
      </c>
      <c r="BK73" s="216" t="s">
        <v>598</v>
      </c>
      <c r="BL73" s="216" t="s">
        <v>598</v>
      </c>
      <c r="BM73" s="216" t="s">
        <v>596</v>
      </c>
      <c r="CZ73" s="216" t="s">
        <v>1121</v>
      </c>
    </row>
    <row r="74" spans="1:104">
      <c r="A74" s="216" t="s">
        <v>273</v>
      </c>
      <c r="B74" s="216" t="s">
        <v>274</v>
      </c>
      <c r="C74" s="216" t="s">
        <v>1354</v>
      </c>
      <c r="D74" s="216" t="s">
        <v>1355</v>
      </c>
      <c r="E74" s="216" t="s">
        <v>1356</v>
      </c>
      <c r="F74" s="216" t="s">
        <v>1357</v>
      </c>
      <c r="G74" s="216">
        <v>0</v>
      </c>
      <c r="H74" s="216">
        <v>0</v>
      </c>
      <c r="I74" s="216">
        <v>0</v>
      </c>
      <c r="J74" s="216">
        <v>0</v>
      </c>
      <c r="K74" s="216">
        <v>0</v>
      </c>
      <c r="L74" s="216" t="s">
        <v>562</v>
      </c>
      <c r="M74" s="216" t="s">
        <v>562</v>
      </c>
      <c r="N74" s="216" t="s">
        <v>562</v>
      </c>
      <c r="O74" s="216" t="s">
        <v>562</v>
      </c>
      <c r="T74" s="216" t="s">
        <v>562</v>
      </c>
      <c r="V74" s="150" t="s">
        <v>1120</v>
      </c>
      <c r="W74" s="216" t="s">
        <v>575</v>
      </c>
      <c r="X74" s="216" t="s">
        <v>575</v>
      </c>
      <c r="Y74" s="216" t="s">
        <v>576</v>
      </c>
      <c r="Z74" s="216" t="s">
        <v>575</v>
      </c>
      <c r="AM74" s="216" t="s">
        <v>598</v>
      </c>
      <c r="AN74" s="216" t="s">
        <v>598</v>
      </c>
      <c r="AO74" s="216" t="s">
        <v>598</v>
      </c>
      <c r="AP74" s="216" t="s">
        <v>595</v>
      </c>
      <c r="AQ74" s="216" t="s">
        <v>595</v>
      </c>
      <c r="AR74" s="216" t="s">
        <v>595</v>
      </c>
      <c r="AS74" s="216" t="s">
        <v>597</v>
      </c>
      <c r="AT74" s="216" t="s">
        <v>597</v>
      </c>
      <c r="AU74" s="216" t="s">
        <v>595</v>
      </c>
      <c r="AV74" s="216" t="s">
        <v>598</v>
      </c>
      <c r="AW74" s="216" t="s">
        <v>598</v>
      </c>
      <c r="AX74" s="216" t="s">
        <v>598</v>
      </c>
      <c r="AY74" s="216" t="s">
        <v>595</v>
      </c>
      <c r="AZ74" s="216" t="s">
        <v>595</v>
      </c>
      <c r="BA74" s="216" t="s">
        <v>595</v>
      </c>
      <c r="BB74" s="216" t="s">
        <v>597</v>
      </c>
      <c r="BC74" s="216" t="s">
        <v>597</v>
      </c>
      <c r="BD74" s="216" t="s">
        <v>595</v>
      </c>
      <c r="BE74" s="216" t="s">
        <v>598</v>
      </c>
      <c r="BF74" s="216" t="s">
        <v>598</v>
      </c>
      <c r="BG74" s="216" t="s">
        <v>598</v>
      </c>
      <c r="BH74" s="216" t="s">
        <v>596</v>
      </c>
      <c r="BI74" s="216" t="s">
        <v>596</v>
      </c>
      <c r="BJ74" s="216" t="s">
        <v>596</v>
      </c>
      <c r="BK74" s="216" t="s">
        <v>597</v>
      </c>
      <c r="BL74" s="216" t="s">
        <v>598</v>
      </c>
      <c r="BM74" s="216" t="s">
        <v>595</v>
      </c>
      <c r="CZ74" s="216" t="s">
        <v>1121</v>
      </c>
    </row>
    <row r="75" spans="1:104">
      <c r="A75" s="216" t="s">
        <v>277</v>
      </c>
      <c r="B75" s="216" t="s">
        <v>278</v>
      </c>
      <c r="C75" s="216" t="s">
        <v>1358</v>
      </c>
      <c r="D75" s="216" t="s">
        <v>1359</v>
      </c>
      <c r="E75" s="216">
        <v>2030494336</v>
      </c>
      <c r="F75" s="216" t="s">
        <v>1360</v>
      </c>
      <c r="G75" s="216">
        <v>0</v>
      </c>
      <c r="H75" s="216">
        <v>0</v>
      </c>
      <c r="I75" s="216">
        <v>0</v>
      </c>
      <c r="J75" s="216">
        <v>0</v>
      </c>
      <c r="K75" s="216">
        <v>0</v>
      </c>
      <c r="L75" s="216" t="s">
        <v>562</v>
      </c>
      <c r="M75" s="216" t="s">
        <v>562</v>
      </c>
      <c r="N75" s="216" t="s">
        <v>562</v>
      </c>
      <c r="O75" s="216" t="s">
        <v>562</v>
      </c>
      <c r="T75" s="216" t="s">
        <v>562</v>
      </c>
      <c r="V75" s="150" t="s">
        <v>1120</v>
      </c>
      <c r="W75" s="216" t="s">
        <v>574</v>
      </c>
      <c r="X75" s="216" t="s">
        <v>574</v>
      </c>
      <c r="Y75" s="216" t="s">
        <v>574</v>
      </c>
      <c r="Z75" s="216" t="s">
        <v>575</v>
      </c>
      <c r="AM75" s="216" t="s">
        <v>596</v>
      </c>
      <c r="AN75" s="216" t="s">
        <v>596</v>
      </c>
      <c r="AO75" s="216" t="s">
        <v>597</v>
      </c>
      <c r="AP75" s="216" t="s">
        <v>596</v>
      </c>
      <c r="AQ75" s="216" t="s">
        <v>596</v>
      </c>
      <c r="AR75" s="216" t="s">
        <v>597</v>
      </c>
      <c r="AS75" s="216" t="s">
        <v>596</v>
      </c>
      <c r="AT75" s="216" t="s">
        <v>597</v>
      </c>
      <c r="AU75" s="216" t="s">
        <v>596</v>
      </c>
      <c r="AV75" s="216" t="s">
        <v>596</v>
      </c>
      <c r="AW75" s="216" t="s">
        <v>596</v>
      </c>
      <c r="AX75" s="216" t="s">
        <v>597</v>
      </c>
      <c r="AY75" s="216" t="s">
        <v>596</v>
      </c>
      <c r="AZ75" s="216" t="s">
        <v>596</v>
      </c>
      <c r="BA75" s="216" t="s">
        <v>597</v>
      </c>
      <c r="BB75" s="216" t="s">
        <v>596</v>
      </c>
      <c r="BC75" s="216" t="s">
        <v>597</v>
      </c>
      <c r="BD75" s="216" t="s">
        <v>597</v>
      </c>
      <c r="BE75" s="216" t="s">
        <v>598</v>
      </c>
      <c r="BF75" s="216" t="s">
        <v>598</v>
      </c>
      <c r="BG75" s="216" t="s">
        <v>598</v>
      </c>
      <c r="BH75" s="216" t="s">
        <v>598</v>
      </c>
      <c r="BI75" s="216" t="s">
        <v>598</v>
      </c>
      <c r="BJ75" s="216" t="s">
        <v>598</v>
      </c>
      <c r="BK75" s="216" t="s">
        <v>598</v>
      </c>
      <c r="BL75" s="216" t="s">
        <v>598</v>
      </c>
      <c r="BM75" s="216" t="s">
        <v>598</v>
      </c>
      <c r="CZ75" s="216" t="s">
        <v>1121</v>
      </c>
    </row>
    <row r="76" spans="1:104">
      <c r="A76" s="216" t="s">
        <v>279</v>
      </c>
      <c r="B76" s="216" t="s">
        <v>280</v>
      </c>
      <c r="C76" s="216" t="s">
        <v>1361</v>
      </c>
      <c r="D76" s="216" t="s">
        <v>1362</v>
      </c>
      <c r="E76" s="216">
        <v>7920466112</v>
      </c>
      <c r="F76" s="216" t="s">
        <v>1363</v>
      </c>
      <c r="G76" s="216">
        <v>0</v>
      </c>
      <c r="H76" s="216">
        <v>0</v>
      </c>
      <c r="I76" s="216">
        <v>0</v>
      </c>
      <c r="J76" s="216">
        <v>0</v>
      </c>
      <c r="K76" s="216">
        <v>0</v>
      </c>
      <c r="L76" s="216" t="s">
        <v>562</v>
      </c>
      <c r="M76" s="216" t="s">
        <v>562</v>
      </c>
      <c r="N76" s="216" t="s">
        <v>562</v>
      </c>
      <c r="O76" s="216" t="s">
        <v>562</v>
      </c>
      <c r="T76" s="216" t="s">
        <v>563</v>
      </c>
      <c r="V76" s="150">
        <v>43069</v>
      </c>
      <c r="W76" s="216" t="s">
        <v>574</v>
      </c>
      <c r="X76" s="216" t="s">
        <v>575</v>
      </c>
      <c r="Y76" s="216" t="s">
        <v>574</v>
      </c>
      <c r="Z76" s="216" t="s">
        <v>575</v>
      </c>
      <c r="AM76" s="216" t="s">
        <v>596</v>
      </c>
      <c r="AN76" s="216" t="s">
        <v>597</v>
      </c>
      <c r="AO76" s="216" t="s">
        <v>597</v>
      </c>
      <c r="AP76" s="216" t="s">
        <v>596</v>
      </c>
      <c r="AQ76" s="216" t="s">
        <v>596</v>
      </c>
      <c r="AR76" s="216" t="s">
        <v>596</v>
      </c>
      <c r="AS76" s="216" t="s">
        <v>596</v>
      </c>
      <c r="AT76" s="216" t="s">
        <v>597</v>
      </c>
      <c r="AU76" s="216" t="s">
        <v>596</v>
      </c>
      <c r="AV76" s="216" t="s">
        <v>597</v>
      </c>
      <c r="AW76" s="216" t="s">
        <v>597</v>
      </c>
      <c r="AX76" s="216" t="s">
        <v>598</v>
      </c>
      <c r="AY76" s="216" t="s">
        <v>597</v>
      </c>
      <c r="AZ76" s="216" t="s">
        <v>596</v>
      </c>
      <c r="BA76" s="216" t="s">
        <v>597</v>
      </c>
      <c r="BB76" s="216" t="s">
        <v>597</v>
      </c>
      <c r="BC76" s="216" t="s">
        <v>598</v>
      </c>
      <c r="BD76" s="216" t="s">
        <v>596</v>
      </c>
      <c r="BE76" s="216" t="s">
        <v>597</v>
      </c>
      <c r="BF76" s="216" t="s">
        <v>597</v>
      </c>
      <c r="BG76" s="216" t="s">
        <v>599</v>
      </c>
      <c r="BH76" s="216" t="s">
        <v>597</v>
      </c>
      <c r="BI76" s="216" t="s">
        <v>596</v>
      </c>
      <c r="BJ76" s="216" t="s">
        <v>597</v>
      </c>
      <c r="BK76" s="216" t="s">
        <v>597</v>
      </c>
      <c r="BL76" s="216" t="s">
        <v>598</v>
      </c>
      <c r="BM76" s="216" t="s">
        <v>597</v>
      </c>
      <c r="CZ76" s="216" t="s">
        <v>1121</v>
      </c>
    </row>
    <row r="77" spans="1:104">
      <c r="A77" s="216" t="s">
        <v>283</v>
      </c>
      <c r="B77" s="216" t="s">
        <v>284</v>
      </c>
      <c r="C77" s="216" t="s">
        <v>1144</v>
      </c>
      <c r="D77" s="216" t="s">
        <v>1145</v>
      </c>
      <c r="E77" s="216" t="s">
        <v>1146</v>
      </c>
      <c r="F77" s="216" t="s">
        <v>1147</v>
      </c>
      <c r="G77" s="216">
        <v>0</v>
      </c>
      <c r="H77" s="216">
        <v>0</v>
      </c>
      <c r="I77" s="216">
        <v>0</v>
      </c>
      <c r="J77" s="216">
        <v>0</v>
      </c>
      <c r="K77" s="216">
        <v>0</v>
      </c>
      <c r="L77" s="216" t="s">
        <v>562</v>
      </c>
      <c r="M77" s="216" t="s">
        <v>562</v>
      </c>
      <c r="N77" s="216" t="s">
        <v>562</v>
      </c>
      <c r="O77" s="216" t="s">
        <v>562</v>
      </c>
      <c r="T77" s="216" t="s">
        <v>562</v>
      </c>
      <c r="V77" s="150" t="s">
        <v>1120</v>
      </c>
      <c r="W77" s="216" t="s">
        <v>574</v>
      </c>
      <c r="X77" s="216" t="s">
        <v>574</v>
      </c>
      <c r="Y77" s="216" t="s">
        <v>575</v>
      </c>
      <c r="Z77" s="216" t="s">
        <v>575</v>
      </c>
      <c r="AM77" s="216" t="s">
        <v>597</v>
      </c>
      <c r="AN77" s="216" t="s">
        <v>596</v>
      </c>
      <c r="AO77" s="216" t="s">
        <v>597</v>
      </c>
      <c r="AP77" s="216" t="s">
        <v>597</v>
      </c>
      <c r="AQ77" s="216" t="s">
        <v>595</v>
      </c>
      <c r="AR77" s="216" t="s">
        <v>597</v>
      </c>
      <c r="AS77" s="216" t="s">
        <v>598</v>
      </c>
      <c r="AT77" s="216" t="s">
        <v>597</v>
      </c>
      <c r="AU77" s="216" t="s">
        <v>597</v>
      </c>
      <c r="AV77" s="216" t="s">
        <v>597</v>
      </c>
      <c r="AW77" s="216" t="s">
        <v>597</v>
      </c>
      <c r="AX77" s="216" t="s">
        <v>597</v>
      </c>
      <c r="AY77" s="216" t="s">
        <v>597</v>
      </c>
      <c r="AZ77" s="216" t="s">
        <v>595</v>
      </c>
      <c r="BA77" s="216" t="s">
        <v>597</v>
      </c>
      <c r="BB77" s="216" t="s">
        <v>598</v>
      </c>
      <c r="BC77" s="216" t="s">
        <v>597</v>
      </c>
      <c r="BD77" s="216" t="s">
        <v>597</v>
      </c>
      <c r="BE77" s="216" t="s">
        <v>598</v>
      </c>
      <c r="BF77" s="216" t="s">
        <v>597</v>
      </c>
      <c r="BG77" s="216" t="s">
        <v>597</v>
      </c>
      <c r="BH77" s="216" t="s">
        <v>598</v>
      </c>
      <c r="BI77" s="216" t="s">
        <v>595</v>
      </c>
      <c r="BJ77" s="216" t="s">
        <v>598</v>
      </c>
      <c r="BK77" s="216" t="s">
        <v>598</v>
      </c>
      <c r="BL77" s="216" t="s">
        <v>598</v>
      </c>
      <c r="BM77" s="216" t="s">
        <v>597</v>
      </c>
      <c r="CZ77" s="216" t="s">
        <v>1121</v>
      </c>
    </row>
    <row r="78" spans="1:104">
      <c r="A78" s="216" t="s">
        <v>287</v>
      </c>
      <c r="B78" s="216" t="s">
        <v>288</v>
      </c>
      <c r="C78" s="216" t="s">
        <v>1639</v>
      </c>
      <c r="D78" s="216" t="s">
        <v>1640</v>
      </c>
      <c r="E78" s="216" t="s">
        <v>1641</v>
      </c>
      <c r="F78" s="216" t="s">
        <v>1642</v>
      </c>
      <c r="G78" s="216">
        <v>0</v>
      </c>
      <c r="H78" s="216">
        <v>0</v>
      </c>
      <c r="I78" s="216">
        <v>0</v>
      </c>
      <c r="J78" s="216">
        <v>0</v>
      </c>
      <c r="K78" s="216">
        <v>0</v>
      </c>
      <c r="L78" s="216" t="s">
        <v>562</v>
      </c>
      <c r="M78" s="216" t="s">
        <v>562</v>
      </c>
      <c r="N78" s="216" t="s">
        <v>562</v>
      </c>
      <c r="O78" s="216" t="s">
        <v>562</v>
      </c>
      <c r="T78" s="216" t="s">
        <v>562</v>
      </c>
      <c r="V78" s="150" t="s">
        <v>1120</v>
      </c>
      <c r="W78" s="216" t="s">
        <v>575</v>
      </c>
      <c r="X78" s="216" t="s">
        <v>574</v>
      </c>
      <c r="Y78" s="216" t="s">
        <v>575</v>
      </c>
      <c r="Z78" s="216" t="s">
        <v>574</v>
      </c>
      <c r="AM78" s="216" t="s">
        <v>597</v>
      </c>
      <c r="AN78" s="216" t="s">
        <v>597</v>
      </c>
      <c r="AO78" s="216" t="s">
        <v>597</v>
      </c>
      <c r="AP78" s="216" t="s">
        <v>597</v>
      </c>
      <c r="AQ78" s="216" t="s">
        <v>597</v>
      </c>
      <c r="AR78" s="216" t="s">
        <v>596</v>
      </c>
      <c r="AS78" s="216" t="s">
        <v>597</v>
      </c>
      <c r="AT78" s="216" t="s">
        <v>597</v>
      </c>
      <c r="AU78" s="216" t="s">
        <v>595</v>
      </c>
      <c r="AV78" s="216" t="s">
        <v>597</v>
      </c>
      <c r="AW78" s="216" t="s">
        <v>597</v>
      </c>
      <c r="AX78" s="216" t="s">
        <v>597</v>
      </c>
      <c r="AY78" s="216" t="s">
        <v>597</v>
      </c>
      <c r="AZ78" s="216" t="s">
        <v>597</v>
      </c>
      <c r="BA78" s="216" t="s">
        <v>597</v>
      </c>
      <c r="BB78" s="216" t="s">
        <v>597</v>
      </c>
      <c r="BC78" s="216" t="s">
        <v>597</v>
      </c>
      <c r="BD78" s="216" t="s">
        <v>596</v>
      </c>
      <c r="BE78" s="216" t="s">
        <v>598</v>
      </c>
      <c r="BF78" s="216" t="s">
        <v>597</v>
      </c>
      <c r="BG78" s="216" t="s">
        <v>598</v>
      </c>
      <c r="BH78" s="216" t="s">
        <v>597</v>
      </c>
      <c r="BI78" s="216" t="s">
        <v>597</v>
      </c>
      <c r="BJ78" s="216" t="s">
        <v>597</v>
      </c>
      <c r="BK78" s="216" t="s">
        <v>598</v>
      </c>
      <c r="BL78" s="216" t="s">
        <v>598</v>
      </c>
      <c r="BM78" s="216" t="s">
        <v>597</v>
      </c>
      <c r="CZ78" s="216" t="s">
        <v>1121</v>
      </c>
    </row>
    <row r="79" spans="1:104">
      <c r="A79" s="216" t="s">
        <v>291</v>
      </c>
      <c r="B79" s="216" t="s">
        <v>292</v>
      </c>
      <c r="C79" s="216" t="s">
        <v>1364</v>
      </c>
      <c r="D79" s="216" t="s">
        <v>1365</v>
      </c>
      <c r="E79" s="216" t="s">
        <v>1366</v>
      </c>
      <c r="F79" s="216" t="s">
        <v>1367</v>
      </c>
      <c r="G79" s="216">
        <v>0</v>
      </c>
      <c r="H79" s="216">
        <v>0</v>
      </c>
      <c r="I79" s="216">
        <v>0</v>
      </c>
      <c r="J79" s="216">
        <v>0</v>
      </c>
      <c r="K79" s="216">
        <v>0</v>
      </c>
      <c r="L79" s="216" t="s">
        <v>562</v>
      </c>
      <c r="M79" s="216" t="s">
        <v>562</v>
      </c>
      <c r="N79" s="216" t="s">
        <v>562</v>
      </c>
      <c r="O79" s="216" t="s">
        <v>562</v>
      </c>
      <c r="T79" s="216" t="s">
        <v>563</v>
      </c>
      <c r="V79" s="150">
        <v>43081</v>
      </c>
      <c r="W79" s="216" t="s">
        <v>575</v>
      </c>
      <c r="X79" s="216" t="s">
        <v>574</v>
      </c>
      <c r="Y79" s="216" t="s">
        <v>574</v>
      </c>
      <c r="Z79" s="216" t="s">
        <v>575</v>
      </c>
      <c r="AM79" s="216" t="s">
        <v>597</v>
      </c>
      <c r="AN79" s="216" t="s">
        <v>597</v>
      </c>
      <c r="AO79" s="216" t="s">
        <v>597</v>
      </c>
      <c r="AP79" s="216" t="s">
        <v>597</v>
      </c>
      <c r="AQ79" s="216" t="s">
        <v>597</v>
      </c>
      <c r="AR79" s="216" t="s">
        <v>596</v>
      </c>
      <c r="AS79" s="216" t="s">
        <v>597</v>
      </c>
      <c r="AT79" s="216" t="s">
        <v>597</v>
      </c>
      <c r="AU79" s="216" t="s">
        <v>595</v>
      </c>
      <c r="AV79" s="216" t="s">
        <v>597</v>
      </c>
      <c r="AW79" s="216" t="s">
        <v>598</v>
      </c>
      <c r="AX79" s="216" t="s">
        <v>597</v>
      </c>
      <c r="AY79" s="216" t="s">
        <v>597</v>
      </c>
      <c r="AZ79" s="216" t="s">
        <v>597</v>
      </c>
      <c r="BA79" s="216" t="s">
        <v>597</v>
      </c>
      <c r="BB79" s="216" t="s">
        <v>597</v>
      </c>
      <c r="BC79" s="216" t="s">
        <v>597</v>
      </c>
      <c r="BD79" s="216" t="s">
        <v>596</v>
      </c>
      <c r="BE79" s="216" t="s">
        <v>598</v>
      </c>
      <c r="BF79" s="216" t="s">
        <v>598</v>
      </c>
      <c r="BG79" s="216" t="s">
        <v>598</v>
      </c>
      <c r="BH79" s="216" t="s">
        <v>597</v>
      </c>
      <c r="BI79" s="216" t="s">
        <v>598</v>
      </c>
      <c r="BJ79" s="216" t="s">
        <v>597</v>
      </c>
      <c r="BK79" s="216" t="s">
        <v>598</v>
      </c>
      <c r="BL79" s="216" t="s">
        <v>598</v>
      </c>
      <c r="BM79" s="216" t="s">
        <v>597</v>
      </c>
      <c r="CZ79" s="216" t="s">
        <v>1121</v>
      </c>
    </row>
    <row r="80" spans="1:104">
      <c r="A80" s="216" t="s">
        <v>293</v>
      </c>
      <c r="B80" s="216" t="s">
        <v>294</v>
      </c>
      <c r="C80" s="216" t="s">
        <v>1368</v>
      </c>
      <c r="D80" s="216" t="s">
        <v>1369</v>
      </c>
      <c r="E80" s="216">
        <v>2030493833</v>
      </c>
      <c r="F80" s="216" t="s">
        <v>1370</v>
      </c>
      <c r="G80" s="216">
        <v>0</v>
      </c>
      <c r="H80" s="216">
        <v>0</v>
      </c>
      <c r="I80" s="216">
        <v>0</v>
      </c>
      <c r="J80" s="216">
        <v>0</v>
      </c>
      <c r="K80" s="216">
        <v>0</v>
      </c>
      <c r="L80" s="216" t="s">
        <v>562</v>
      </c>
      <c r="M80" s="216" t="s">
        <v>562</v>
      </c>
      <c r="N80" s="216" t="s">
        <v>562</v>
      </c>
      <c r="O80" s="216" t="s">
        <v>562</v>
      </c>
      <c r="T80" s="216" t="s">
        <v>562</v>
      </c>
      <c r="V80" s="150" t="s">
        <v>1120</v>
      </c>
      <c r="W80" s="216" t="s">
        <v>575</v>
      </c>
      <c r="X80" s="216" t="s">
        <v>574</v>
      </c>
      <c r="Y80" s="216" t="s">
        <v>574</v>
      </c>
      <c r="Z80" s="216" t="s">
        <v>574</v>
      </c>
      <c r="AM80" s="216" t="s">
        <v>596</v>
      </c>
      <c r="AN80" s="216" t="s">
        <v>597</v>
      </c>
      <c r="AO80" s="216" t="s">
        <v>596</v>
      </c>
      <c r="AP80" s="216" t="s">
        <v>597</v>
      </c>
      <c r="AQ80" s="216" t="s">
        <v>595</v>
      </c>
      <c r="AR80" s="216" t="s">
        <v>595</v>
      </c>
      <c r="AS80" s="216" t="s">
        <v>596</v>
      </c>
      <c r="AT80" s="216" t="s">
        <v>596</v>
      </c>
      <c r="AU80" s="216" t="s">
        <v>595</v>
      </c>
      <c r="AV80" s="216" t="s">
        <v>597</v>
      </c>
      <c r="AW80" s="216" t="s">
        <v>597</v>
      </c>
      <c r="AX80" s="216" t="s">
        <v>596</v>
      </c>
      <c r="AY80" s="216" t="s">
        <v>597</v>
      </c>
      <c r="AZ80" s="216" t="s">
        <v>595</v>
      </c>
      <c r="BA80" s="216" t="s">
        <v>595</v>
      </c>
      <c r="BB80" s="216" t="s">
        <v>596</v>
      </c>
      <c r="BC80" s="216" t="s">
        <v>596</v>
      </c>
      <c r="BD80" s="216" t="s">
        <v>596</v>
      </c>
      <c r="BE80" s="216" t="s">
        <v>597</v>
      </c>
      <c r="BF80" s="216" t="s">
        <v>597</v>
      </c>
      <c r="BG80" s="216" t="s">
        <v>596</v>
      </c>
      <c r="BH80" s="216" t="s">
        <v>597</v>
      </c>
      <c r="BI80" s="216" t="s">
        <v>595</v>
      </c>
      <c r="BJ80" s="216" t="s">
        <v>595</v>
      </c>
      <c r="BK80" s="216" t="s">
        <v>596</v>
      </c>
      <c r="BL80" s="216" t="s">
        <v>596</v>
      </c>
      <c r="BM80" s="216" t="s">
        <v>596</v>
      </c>
      <c r="CZ80" s="216" t="s">
        <v>1121</v>
      </c>
    </row>
    <row r="81" spans="1:104">
      <c r="A81" s="216" t="s">
        <v>297</v>
      </c>
      <c r="B81" s="216" t="s">
        <v>298</v>
      </c>
      <c r="C81" s="216" t="s">
        <v>1647</v>
      </c>
      <c r="D81" s="216" t="s">
        <v>1648</v>
      </c>
      <c r="E81" s="216" t="s">
        <v>1649</v>
      </c>
      <c r="F81" s="216" t="s">
        <v>1650</v>
      </c>
      <c r="G81" s="216">
        <v>0</v>
      </c>
      <c r="H81" s="216">
        <v>0</v>
      </c>
      <c r="I81" s="216">
        <v>0</v>
      </c>
      <c r="J81" s="216">
        <v>0</v>
      </c>
      <c r="K81" s="216">
        <v>0</v>
      </c>
      <c r="L81" s="216" t="s">
        <v>562</v>
      </c>
      <c r="M81" s="216" t="s">
        <v>562</v>
      </c>
      <c r="N81" s="216" t="s">
        <v>562</v>
      </c>
      <c r="O81" s="216" t="s">
        <v>562</v>
      </c>
      <c r="T81" s="216" t="s">
        <v>562</v>
      </c>
      <c r="V81" s="150" t="s">
        <v>1120</v>
      </c>
      <c r="W81" s="216" t="s">
        <v>575</v>
      </c>
      <c r="X81" s="216" t="s">
        <v>574</v>
      </c>
      <c r="Y81" s="216" t="s">
        <v>576</v>
      </c>
      <c r="Z81" s="216" t="s">
        <v>575</v>
      </c>
      <c r="AM81" s="216" t="s">
        <v>597</v>
      </c>
      <c r="AN81" s="216" t="s">
        <v>597</v>
      </c>
      <c r="AO81" s="216" t="s">
        <v>597</v>
      </c>
      <c r="AP81" s="216" t="s">
        <v>597</v>
      </c>
      <c r="AQ81" s="216" t="s">
        <v>596</v>
      </c>
      <c r="AR81" s="216" t="s">
        <v>597</v>
      </c>
      <c r="AS81" s="216" t="s">
        <v>597</v>
      </c>
      <c r="AT81" s="216" t="s">
        <v>596</v>
      </c>
      <c r="AU81" s="216" t="s">
        <v>595</v>
      </c>
      <c r="AV81" s="216" t="s">
        <v>597</v>
      </c>
      <c r="AW81" s="216" t="s">
        <v>597</v>
      </c>
      <c r="AX81" s="216" t="s">
        <v>597</v>
      </c>
      <c r="AY81" s="216" t="s">
        <v>597</v>
      </c>
      <c r="AZ81" s="216" t="s">
        <v>596</v>
      </c>
      <c r="BA81" s="216" t="s">
        <v>597</v>
      </c>
      <c r="BB81" s="216" t="s">
        <v>597</v>
      </c>
      <c r="BC81" s="216" t="s">
        <v>596</v>
      </c>
      <c r="BD81" s="216" t="s">
        <v>595</v>
      </c>
      <c r="BE81" s="216" t="s">
        <v>597</v>
      </c>
      <c r="BF81" s="216" t="s">
        <v>597</v>
      </c>
      <c r="BG81" s="216" t="s">
        <v>597</v>
      </c>
      <c r="BH81" s="216" t="s">
        <v>597</v>
      </c>
      <c r="BI81" s="216" t="s">
        <v>597</v>
      </c>
      <c r="BJ81" s="216" t="s">
        <v>598</v>
      </c>
      <c r="BK81" s="216" t="s">
        <v>597</v>
      </c>
      <c r="BL81" s="216" t="s">
        <v>597</v>
      </c>
      <c r="BM81" s="216" t="s">
        <v>596</v>
      </c>
      <c r="CZ81" s="216" t="s">
        <v>1121</v>
      </c>
    </row>
    <row r="82" spans="1:104">
      <c r="A82" s="216" t="s">
        <v>301</v>
      </c>
      <c r="B82" s="216" t="s">
        <v>302</v>
      </c>
      <c r="C82" s="216" t="s">
        <v>1371</v>
      </c>
      <c r="D82" s="216" t="s">
        <v>1372</v>
      </c>
      <c r="E82" s="216" t="s">
        <v>1373</v>
      </c>
      <c r="F82" s="216" t="s">
        <v>1374</v>
      </c>
      <c r="G82" s="216">
        <v>0</v>
      </c>
      <c r="H82" s="216">
        <v>0</v>
      </c>
      <c r="I82" s="216">
        <v>0</v>
      </c>
      <c r="J82" s="216">
        <v>0</v>
      </c>
      <c r="K82" s="216">
        <v>0</v>
      </c>
      <c r="L82" s="216" t="s">
        <v>562</v>
      </c>
      <c r="M82" s="216" t="s">
        <v>562</v>
      </c>
      <c r="N82" s="216" t="s">
        <v>562</v>
      </c>
      <c r="O82" s="216" t="s">
        <v>562</v>
      </c>
      <c r="T82" s="216" t="s">
        <v>562</v>
      </c>
      <c r="V82" s="150" t="s">
        <v>1120</v>
      </c>
      <c r="W82" s="216" t="s">
        <v>576</v>
      </c>
      <c r="X82" s="216" t="s">
        <v>574</v>
      </c>
      <c r="Y82" s="216" t="s">
        <v>574</v>
      </c>
      <c r="Z82" s="216" t="s">
        <v>575</v>
      </c>
      <c r="AM82" s="216" t="s">
        <v>596</v>
      </c>
      <c r="AN82" s="216" t="s">
        <v>596</v>
      </c>
      <c r="AO82" s="216" t="s">
        <v>596</v>
      </c>
      <c r="AP82" s="216" t="s">
        <v>597</v>
      </c>
      <c r="AQ82" s="216" t="s">
        <v>597</v>
      </c>
      <c r="AR82" s="216" t="s">
        <v>597</v>
      </c>
      <c r="AS82" s="216" t="s">
        <v>597</v>
      </c>
      <c r="AT82" s="216" t="s">
        <v>596</v>
      </c>
      <c r="AU82" s="216" t="s">
        <v>596</v>
      </c>
      <c r="AV82" s="216" t="s">
        <v>596</v>
      </c>
      <c r="AW82" s="216" t="s">
        <v>596</v>
      </c>
      <c r="AX82" s="216" t="s">
        <v>596</v>
      </c>
      <c r="AY82" s="216" t="s">
        <v>597</v>
      </c>
      <c r="AZ82" s="216" t="s">
        <v>597</v>
      </c>
      <c r="BA82" s="216" t="s">
        <v>597</v>
      </c>
      <c r="BB82" s="216" t="s">
        <v>597</v>
      </c>
      <c r="BC82" s="216" t="s">
        <v>597</v>
      </c>
      <c r="BD82" s="216" t="s">
        <v>596</v>
      </c>
      <c r="BE82" s="216" t="s">
        <v>597</v>
      </c>
      <c r="BF82" s="216" t="s">
        <v>597</v>
      </c>
      <c r="BG82" s="216" t="s">
        <v>596</v>
      </c>
      <c r="BH82" s="216" t="s">
        <v>598</v>
      </c>
      <c r="BI82" s="216" t="s">
        <v>597</v>
      </c>
      <c r="BJ82" s="216" t="s">
        <v>597</v>
      </c>
      <c r="BK82" s="216" t="s">
        <v>597</v>
      </c>
      <c r="BL82" s="216" t="s">
        <v>597</v>
      </c>
      <c r="BM82" s="216" t="s">
        <v>597</v>
      </c>
      <c r="CZ82" s="216" t="s">
        <v>1121</v>
      </c>
    </row>
    <row r="83" spans="1:104">
      <c r="A83" s="216" t="s">
        <v>303</v>
      </c>
      <c r="B83" s="216" t="s">
        <v>304</v>
      </c>
      <c r="C83" s="216" t="s">
        <v>1722</v>
      </c>
      <c r="D83" s="216" t="s">
        <v>1723</v>
      </c>
      <c r="E83" s="216" t="s">
        <v>1724</v>
      </c>
      <c r="F83" s="216" t="s">
        <v>1725</v>
      </c>
      <c r="G83" s="216">
        <v>0</v>
      </c>
      <c r="H83" s="216">
        <v>0</v>
      </c>
      <c r="I83" s="216">
        <v>0</v>
      </c>
      <c r="J83" s="216">
        <v>0</v>
      </c>
      <c r="K83" s="216">
        <v>0</v>
      </c>
      <c r="L83" s="216" t="s">
        <v>562</v>
      </c>
      <c r="M83" s="216" t="s">
        <v>562</v>
      </c>
      <c r="N83" s="216" t="s">
        <v>562</v>
      </c>
      <c r="O83" s="216" t="s">
        <v>562</v>
      </c>
      <c r="T83" s="216" t="s">
        <v>563</v>
      </c>
      <c r="V83" s="150">
        <v>43069</v>
      </c>
      <c r="W83" s="216" t="s">
        <v>574</v>
      </c>
      <c r="X83" s="216" t="s">
        <v>574</v>
      </c>
      <c r="Y83" s="216" t="s">
        <v>576</v>
      </c>
      <c r="Z83" s="216" t="s">
        <v>574</v>
      </c>
      <c r="AM83" s="216" t="s">
        <v>599</v>
      </c>
      <c r="AN83" s="216" t="s">
        <v>598</v>
      </c>
      <c r="AO83" s="216" t="s">
        <v>598</v>
      </c>
      <c r="AP83" s="216" t="s">
        <v>598</v>
      </c>
      <c r="AQ83" s="216" t="s">
        <v>598</v>
      </c>
      <c r="AR83" s="216" t="s">
        <v>596</v>
      </c>
      <c r="AS83" s="216" t="s">
        <v>598</v>
      </c>
      <c r="AT83" s="216" t="s">
        <v>596</v>
      </c>
      <c r="AU83" s="216" t="s">
        <v>596</v>
      </c>
      <c r="AV83" s="216" t="s">
        <v>599</v>
      </c>
      <c r="AW83" s="216" t="s">
        <v>598</v>
      </c>
      <c r="AX83" s="216" t="s">
        <v>598</v>
      </c>
      <c r="AY83" s="216" t="s">
        <v>598</v>
      </c>
      <c r="AZ83" s="216" t="s">
        <v>598</v>
      </c>
      <c r="BA83" s="216" t="s">
        <v>597</v>
      </c>
      <c r="BB83" s="216" t="s">
        <v>599</v>
      </c>
      <c r="BC83" s="216" t="s">
        <v>597</v>
      </c>
      <c r="BD83" s="216" t="s">
        <v>596</v>
      </c>
      <c r="BE83" s="216" t="s">
        <v>599</v>
      </c>
      <c r="BF83" s="216" t="s">
        <v>598</v>
      </c>
      <c r="BG83" s="216" t="s">
        <v>598</v>
      </c>
      <c r="BH83" s="216" t="s">
        <v>598</v>
      </c>
      <c r="BI83" s="216" t="s">
        <v>598</v>
      </c>
      <c r="BJ83" s="216" t="s">
        <v>597</v>
      </c>
      <c r="BK83" s="216" t="s">
        <v>599</v>
      </c>
      <c r="BL83" s="216" t="s">
        <v>597</v>
      </c>
      <c r="BM83" s="216" t="s">
        <v>597</v>
      </c>
      <c r="CZ83" s="216" t="s">
        <v>1121</v>
      </c>
    </row>
    <row r="84" spans="1:104">
      <c r="A84" s="216" t="s">
        <v>874</v>
      </c>
      <c r="B84" s="216" t="s">
        <v>875</v>
      </c>
      <c r="C84" s="216" t="s">
        <v>1670</v>
      </c>
      <c r="D84" s="216" t="s">
        <v>1671</v>
      </c>
      <c r="E84" s="216" t="s">
        <v>1672</v>
      </c>
      <c r="F84" s="216" t="s">
        <v>1673</v>
      </c>
      <c r="G84" s="216">
        <v>0</v>
      </c>
      <c r="H84" s="216">
        <v>0</v>
      </c>
      <c r="I84" s="216">
        <v>0</v>
      </c>
      <c r="J84" s="216">
        <v>0</v>
      </c>
      <c r="K84" s="216">
        <v>0</v>
      </c>
      <c r="L84" s="216" t="s">
        <v>562</v>
      </c>
      <c r="M84" s="216" t="s">
        <v>562</v>
      </c>
      <c r="N84" s="216" t="s">
        <v>562</v>
      </c>
      <c r="O84" s="216" t="s">
        <v>562</v>
      </c>
      <c r="T84" s="216" t="s">
        <v>563</v>
      </c>
      <c r="V84" s="150">
        <v>43069</v>
      </c>
      <c r="W84" s="216" t="s">
        <v>575</v>
      </c>
      <c r="X84" s="216" t="s">
        <v>575</v>
      </c>
      <c r="Y84" s="216" t="s">
        <v>576</v>
      </c>
      <c r="Z84" s="216" t="s">
        <v>575</v>
      </c>
      <c r="AM84" s="216" t="s">
        <v>596</v>
      </c>
      <c r="AN84" s="216" t="s">
        <v>596</v>
      </c>
      <c r="AO84" s="216" t="s">
        <v>596</v>
      </c>
      <c r="AP84" s="216" t="s">
        <v>596</v>
      </c>
      <c r="AQ84" s="216" t="s">
        <v>596</v>
      </c>
      <c r="AR84" s="216" t="s">
        <v>596</v>
      </c>
      <c r="AS84" s="216" t="s">
        <v>596</v>
      </c>
      <c r="AT84" s="216" t="s">
        <v>595</v>
      </c>
      <c r="AU84" s="216" t="s">
        <v>596</v>
      </c>
      <c r="AV84" s="216" t="s">
        <v>596</v>
      </c>
      <c r="AW84" s="216" t="s">
        <v>596</v>
      </c>
      <c r="AX84" s="216" t="s">
        <v>596</v>
      </c>
      <c r="AY84" s="216" t="s">
        <v>596</v>
      </c>
      <c r="AZ84" s="216" t="s">
        <v>596</v>
      </c>
      <c r="BA84" s="216" t="s">
        <v>596</v>
      </c>
      <c r="BB84" s="216" t="s">
        <v>597</v>
      </c>
      <c r="BC84" s="216" t="s">
        <v>595</v>
      </c>
      <c r="BD84" s="216" t="s">
        <v>596</v>
      </c>
      <c r="BE84" s="216" t="s">
        <v>597</v>
      </c>
      <c r="BF84" s="216" t="s">
        <v>597</v>
      </c>
      <c r="BG84" s="216" t="s">
        <v>596</v>
      </c>
      <c r="BH84" s="216" t="s">
        <v>597</v>
      </c>
      <c r="BI84" s="216" t="s">
        <v>596</v>
      </c>
      <c r="BJ84" s="216" t="s">
        <v>597</v>
      </c>
      <c r="BK84" s="216" t="s">
        <v>597</v>
      </c>
      <c r="BL84" s="216" t="s">
        <v>596</v>
      </c>
      <c r="BM84" s="216" t="s">
        <v>596</v>
      </c>
      <c r="CZ84" s="216" t="s">
        <v>1121</v>
      </c>
    </row>
    <row r="85" spans="1:104">
      <c r="A85" s="216" t="s">
        <v>309</v>
      </c>
      <c r="B85" s="216" t="s">
        <v>310</v>
      </c>
      <c r="C85" s="216" t="s">
        <v>1375</v>
      </c>
      <c r="D85" s="216" t="s">
        <v>1376</v>
      </c>
      <c r="E85" s="216" t="s">
        <v>1377</v>
      </c>
      <c r="F85" s="216" t="s">
        <v>1378</v>
      </c>
      <c r="G85" s="216">
        <v>0</v>
      </c>
      <c r="H85" s="216">
        <v>0</v>
      </c>
      <c r="I85" s="216">
        <v>0</v>
      </c>
      <c r="J85" s="216">
        <v>0</v>
      </c>
      <c r="K85" s="216">
        <v>0</v>
      </c>
      <c r="L85" s="216" t="s">
        <v>562</v>
      </c>
      <c r="M85" s="216" t="s">
        <v>562</v>
      </c>
      <c r="N85" s="216" t="s">
        <v>562</v>
      </c>
      <c r="O85" s="216" t="s">
        <v>562</v>
      </c>
      <c r="T85" s="216" t="s">
        <v>562</v>
      </c>
      <c r="V85" s="150" t="s">
        <v>1120</v>
      </c>
      <c r="W85" s="216" t="s">
        <v>574</v>
      </c>
      <c r="X85" s="216" t="s">
        <v>574</v>
      </c>
      <c r="Y85" s="216" t="s">
        <v>574</v>
      </c>
      <c r="Z85" s="216" t="s">
        <v>574</v>
      </c>
      <c r="AM85" s="216" t="s">
        <v>596</v>
      </c>
      <c r="AN85" s="216" t="s">
        <v>596</v>
      </c>
      <c r="AO85" s="216" t="s">
        <v>597</v>
      </c>
      <c r="AP85" s="216" t="s">
        <v>597</v>
      </c>
      <c r="AQ85" s="216" t="s">
        <v>596</v>
      </c>
      <c r="AR85" s="216" t="s">
        <v>596</v>
      </c>
      <c r="AS85" s="216" t="s">
        <v>597</v>
      </c>
      <c r="AT85" s="216" t="s">
        <v>597</v>
      </c>
      <c r="AU85" s="216" t="s">
        <v>596</v>
      </c>
      <c r="AV85" s="216" t="s">
        <v>596</v>
      </c>
      <c r="AW85" s="216" t="s">
        <v>596</v>
      </c>
      <c r="AX85" s="216" t="s">
        <v>597</v>
      </c>
      <c r="AY85" s="216" t="s">
        <v>597</v>
      </c>
      <c r="AZ85" s="216" t="s">
        <v>596</v>
      </c>
      <c r="BA85" s="216" t="s">
        <v>596</v>
      </c>
      <c r="BB85" s="216" t="s">
        <v>597</v>
      </c>
      <c r="BC85" s="216" t="s">
        <v>597</v>
      </c>
      <c r="BD85" s="216" t="s">
        <v>596</v>
      </c>
      <c r="BE85" s="216" t="s">
        <v>596</v>
      </c>
      <c r="BF85" s="216" t="s">
        <v>596</v>
      </c>
      <c r="BG85" s="216" t="s">
        <v>597</v>
      </c>
      <c r="BH85" s="216" t="s">
        <v>597</v>
      </c>
      <c r="BI85" s="216" t="s">
        <v>597</v>
      </c>
      <c r="BJ85" s="216" t="s">
        <v>596</v>
      </c>
      <c r="BK85" s="216" t="s">
        <v>597</v>
      </c>
      <c r="BL85" s="216" t="s">
        <v>597</v>
      </c>
      <c r="BM85" s="216" t="s">
        <v>596</v>
      </c>
      <c r="CZ85" s="216" t="s">
        <v>1121</v>
      </c>
    </row>
    <row r="86" spans="1:104">
      <c r="A86" s="216" t="s">
        <v>313</v>
      </c>
      <c r="B86" s="216" t="s">
        <v>314</v>
      </c>
      <c r="C86" s="216" t="s">
        <v>1379</v>
      </c>
      <c r="D86" s="216" t="s">
        <v>1380</v>
      </c>
      <c r="E86" s="216" t="s">
        <v>1381</v>
      </c>
      <c r="F86" s="216" t="s">
        <v>1382</v>
      </c>
      <c r="G86" s="216">
        <v>0</v>
      </c>
      <c r="H86" s="216">
        <v>0</v>
      </c>
      <c r="I86" s="216">
        <v>0</v>
      </c>
      <c r="J86" s="216">
        <v>0</v>
      </c>
      <c r="K86" s="216">
        <v>0</v>
      </c>
      <c r="L86" s="216" t="s">
        <v>562</v>
      </c>
      <c r="M86" s="216" t="s">
        <v>562</v>
      </c>
      <c r="N86" s="216" t="s">
        <v>562</v>
      </c>
      <c r="O86" s="216" t="s">
        <v>562</v>
      </c>
      <c r="T86" s="216" t="s">
        <v>562</v>
      </c>
      <c r="V86" s="150" t="s">
        <v>1120</v>
      </c>
      <c r="W86" s="216" t="s">
        <v>575</v>
      </c>
      <c r="X86" s="216" t="s">
        <v>574</v>
      </c>
      <c r="Y86" s="216" t="s">
        <v>576</v>
      </c>
      <c r="Z86" s="216" t="s">
        <v>575</v>
      </c>
      <c r="AM86" s="216" t="s">
        <v>595</v>
      </c>
      <c r="AN86" s="216" t="s">
        <v>595</v>
      </c>
      <c r="AO86" s="216" t="s">
        <v>596</v>
      </c>
      <c r="AP86" s="216" t="s">
        <v>595</v>
      </c>
      <c r="AQ86" s="216" t="s">
        <v>595</v>
      </c>
      <c r="AR86" s="216" t="s">
        <v>595</v>
      </c>
      <c r="AS86" s="216" t="s">
        <v>595</v>
      </c>
      <c r="AT86" s="216" t="s">
        <v>596</v>
      </c>
      <c r="AU86" s="216" t="s">
        <v>596</v>
      </c>
      <c r="AV86" s="216" t="s">
        <v>595</v>
      </c>
      <c r="AW86" s="216" t="s">
        <v>595</v>
      </c>
      <c r="AX86" s="216" t="s">
        <v>596</v>
      </c>
      <c r="AY86" s="216" t="s">
        <v>596</v>
      </c>
      <c r="AZ86" s="216" t="s">
        <v>595</v>
      </c>
      <c r="BA86" s="216" t="s">
        <v>595</v>
      </c>
      <c r="BB86" s="216" t="s">
        <v>595</v>
      </c>
      <c r="BC86" s="216" t="s">
        <v>596</v>
      </c>
      <c r="BD86" s="216" t="s">
        <v>596</v>
      </c>
      <c r="BE86" s="216" t="s">
        <v>596</v>
      </c>
      <c r="BF86" s="216" t="s">
        <v>596</v>
      </c>
      <c r="BG86" s="216" t="s">
        <v>597</v>
      </c>
      <c r="BH86" s="216" t="s">
        <v>597</v>
      </c>
      <c r="BI86" s="216" t="s">
        <v>596</v>
      </c>
      <c r="BJ86" s="216" t="s">
        <v>596</v>
      </c>
      <c r="BK86" s="216" t="s">
        <v>596</v>
      </c>
      <c r="BL86" s="216" t="s">
        <v>597</v>
      </c>
      <c r="BM86" s="216" t="s">
        <v>597</v>
      </c>
      <c r="CZ86" s="216" t="s">
        <v>1121</v>
      </c>
    </row>
    <row r="87" spans="1:104">
      <c r="A87" s="216" t="s">
        <v>317</v>
      </c>
      <c r="B87" s="216" t="s">
        <v>318</v>
      </c>
      <c r="C87" s="216" t="s">
        <v>1383</v>
      </c>
      <c r="D87" s="216" t="s">
        <v>1384</v>
      </c>
      <c r="E87" s="216" t="s">
        <v>1385</v>
      </c>
      <c r="F87" s="216" t="s">
        <v>1386</v>
      </c>
      <c r="G87" s="216">
        <v>0</v>
      </c>
      <c r="H87" s="216">
        <v>0</v>
      </c>
      <c r="I87" s="216">
        <v>0</v>
      </c>
      <c r="J87" s="216">
        <v>0</v>
      </c>
      <c r="K87" s="216">
        <v>0</v>
      </c>
      <c r="L87" s="216" t="s">
        <v>562</v>
      </c>
      <c r="M87" s="216" t="s">
        <v>562</v>
      </c>
      <c r="N87" s="216" t="s">
        <v>562</v>
      </c>
      <c r="O87" s="216" t="s">
        <v>562</v>
      </c>
      <c r="T87" s="216" t="s">
        <v>562</v>
      </c>
      <c r="V87" s="150" t="s">
        <v>1120</v>
      </c>
      <c r="W87" s="216" t="s">
        <v>574</v>
      </c>
      <c r="X87" s="216" t="s">
        <v>575</v>
      </c>
      <c r="Y87" s="216" t="s">
        <v>575</v>
      </c>
      <c r="Z87" s="216" t="s">
        <v>574</v>
      </c>
      <c r="AM87" s="216" t="s">
        <v>596</v>
      </c>
      <c r="AN87" s="216" t="s">
        <v>597</v>
      </c>
      <c r="AO87" s="216" t="s">
        <v>596</v>
      </c>
      <c r="AP87" s="216" t="s">
        <v>596</v>
      </c>
      <c r="AQ87" s="216" t="s">
        <v>595</v>
      </c>
      <c r="AR87" s="216" t="s">
        <v>595</v>
      </c>
      <c r="AS87" s="216" t="s">
        <v>596</v>
      </c>
      <c r="AT87" s="216" t="s">
        <v>597</v>
      </c>
      <c r="AU87" s="216" t="s">
        <v>596</v>
      </c>
      <c r="AV87" s="216" t="s">
        <v>596</v>
      </c>
      <c r="AW87" s="216" t="s">
        <v>597</v>
      </c>
      <c r="AX87" s="216" t="s">
        <v>596</v>
      </c>
      <c r="AY87" s="216" t="s">
        <v>596</v>
      </c>
      <c r="AZ87" s="216" t="s">
        <v>596</v>
      </c>
      <c r="BA87" s="216" t="s">
        <v>596</v>
      </c>
      <c r="BB87" s="216" t="s">
        <v>596</v>
      </c>
      <c r="BC87" s="216" t="s">
        <v>597</v>
      </c>
      <c r="BD87" s="216" t="s">
        <v>597</v>
      </c>
      <c r="BE87" s="216" t="s">
        <v>596</v>
      </c>
      <c r="BF87" s="216" t="s">
        <v>597</v>
      </c>
      <c r="BG87" s="216" t="s">
        <v>597</v>
      </c>
      <c r="BH87" s="216" t="s">
        <v>596</v>
      </c>
      <c r="BI87" s="216" t="s">
        <v>596</v>
      </c>
      <c r="BJ87" s="216" t="s">
        <v>596</v>
      </c>
      <c r="BK87" s="216" t="s">
        <v>597</v>
      </c>
      <c r="BL87" s="216" t="s">
        <v>597</v>
      </c>
      <c r="BM87" s="216" t="s">
        <v>597</v>
      </c>
      <c r="CZ87" s="216" t="s">
        <v>1121</v>
      </c>
    </row>
    <row r="88" spans="1:104">
      <c r="A88" s="216" t="s">
        <v>319</v>
      </c>
      <c r="B88" s="216" t="s">
        <v>320</v>
      </c>
      <c r="C88" s="216" t="s">
        <v>1160</v>
      </c>
      <c r="D88" s="216" t="s">
        <v>1161</v>
      </c>
      <c r="E88" s="216" t="s">
        <v>1162</v>
      </c>
      <c r="F88" s="216" t="s">
        <v>1163</v>
      </c>
      <c r="G88" s="216">
        <v>0</v>
      </c>
      <c r="H88" s="216">
        <v>0</v>
      </c>
      <c r="I88" s="216">
        <v>0</v>
      </c>
      <c r="J88" s="216">
        <v>0</v>
      </c>
      <c r="K88" s="216">
        <v>0</v>
      </c>
      <c r="L88" s="216" t="s">
        <v>562</v>
      </c>
      <c r="M88" s="216" t="s">
        <v>562</v>
      </c>
      <c r="N88" s="216" t="s">
        <v>562</v>
      </c>
      <c r="O88" s="216" t="s">
        <v>562</v>
      </c>
      <c r="T88" s="216" t="s">
        <v>562</v>
      </c>
      <c r="V88" s="150" t="s">
        <v>1120</v>
      </c>
      <c r="W88" s="216" t="s">
        <v>575</v>
      </c>
      <c r="X88" s="216" t="s">
        <v>574</v>
      </c>
      <c r="Y88" s="216" t="s">
        <v>575</v>
      </c>
      <c r="Z88" s="216" t="s">
        <v>575</v>
      </c>
      <c r="AM88" s="216" t="s">
        <v>596</v>
      </c>
      <c r="AN88" s="216" t="s">
        <v>597</v>
      </c>
      <c r="AO88" s="216" t="s">
        <v>597</v>
      </c>
      <c r="AP88" s="216" t="s">
        <v>596</v>
      </c>
      <c r="AQ88" s="216" t="s">
        <v>596</v>
      </c>
      <c r="AR88" s="216" t="s">
        <v>595</v>
      </c>
      <c r="AS88" s="216" t="s">
        <v>596</v>
      </c>
      <c r="AT88" s="216" t="s">
        <v>596</v>
      </c>
      <c r="AU88" s="216" t="s">
        <v>595</v>
      </c>
      <c r="AV88" s="216" t="s">
        <v>597</v>
      </c>
      <c r="AW88" s="216" t="s">
        <v>597</v>
      </c>
      <c r="AX88" s="216" t="s">
        <v>597</v>
      </c>
      <c r="AY88" s="216" t="s">
        <v>596</v>
      </c>
      <c r="AZ88" s="216" t="s">
        <v>596</v>
      </c>
      <c r="BA88" s="216" t="s">
        <v>596</v>
      </c>
      <c r="BB88" s="216" t="s">
        <v>597</v>
      </c>
      <c r="BC88" s="216" t="s">
        <v>596</v>
      </c>
      <c r="BD88" s="216" t="s">
        <v>596</v>
      </c>
      <c r="BE88" s="216" t="s">
        <v>598</v>
      </c>
      <c r="BF88" s="216" t="s">
        <v>597</v>
      </c>
      <c r="BG88" s="216" t="s">
        <v>597</v>
      </c>
      <c r="BH88" s="216" t="s">
        <v>597</v>
      </c>
      <c r="BI88" s="216" t="s">
        <v>597</v>
      </c>
      <c r="BJ88" s="216" t="s">
        <v>597</v>
      </c>
      <c r="BK88" s="216" t="s">
        <v>597</v>
      </c>
      <c r="BL88" s="216" t="s">
        <v>597</v>
      </c>
      <c r="BM88" s="216" t="s">
        <v>596</v>
      </c>
      <c r="CZ88" s="216" t="s">
        <v>1121</v>
      </c>
    </row>
    <row r="89" spans="1:104">
      <c r="A89" s="216" t="s">
        <v>323</v>
      </c>
      <c r="B89" s="216" t="s">
        <v>324</v>
      </c>
      <c r="C89" s="216" t="s">
        <v>1387</v>
      </c>
      <c r="D89" s="216" t="s">
        <v>1293</v>
      </c>
      <c r="E89" s="216" t="s">
        <v>1294</v>
      </c>
      <c r="F89" s="216" t="s">
        <v>1388</v>
      </c>
      <c r="G89" s="216">
        <v>0</v>
      </c>
      <c r="H89" s="216">
        <v>0</v>
      </c>
      <c r="I89" s="216">
        <v>0</v>
      </c>
      <c r="J89" s="216">
        <v>0</v>
      </c>
      <c r="K89" s="216">
        <v>0</v>
      </c>
      <c r="L89" s="216" t="s">
        <v>562</v>
      </c>
      <c r="M89" s="216" t="s">
        <v>562</v>
      </c>
      <c r="N89" s="216" t="s">
        <v>562</v>
      </c>
      <c r="O89" s="216" t="s">
        <v>562</v>
      </c>
      <c r="T89" s="216" t="s">
        <v>562</v>
      </c>
      <c r="V89" s="150" t="s">
        <v>1120</v>
      </c>
      <c r="W89" s="216" t="s">
        <v>574</v>
      </c>
      <c r="X89" s="216" t="s">
        <v>574</v>
      </c>
      <c r="Y89" s="216" t="s">
        <v>574</v>
      </c>
      <c r="Z89" s="216" t="s">
        <v>574</v>
      </c>
      <c r="AM89" s="216" t="s">
        <v>597</v>
      </c>
      <c r="AN89" s="216" t="s">
        <v>598</v>
      </c>
      <c r="AO89" s="216" t="s">
        <v>596</v>
      </c>
      <c r="AP89" s="216" t="s">
        <v>597</v>
      </c>
      <c r="AQ89" s="216" t="s">
        <v>596</v>
      </c>
      <c r="AR89" s="216" t="s">
        <v>596</v>
      </c>
      <c r="AS89" s="216" t="s">
        <v>596</v>
      </c>
      <c r="AT89" s="216" t="s">
        <v>596</v>
      </c>
      <c r="AU89" s="216" t="s">
        <v>596</v>
      </c>
      <c r="AV89" s="216" t="s">
        <v>597</v>
      </c>
      <c r="AW89" s="216" t="s">
        <v>598</v>
      </c>
      <c r="AX89" s="216" t="s">
        <v>596</v>
      </c>
      <c r="AY89" s="216" t="s">
        <v>597</v>
      </c>
      <c r="AZ89" s="216" t="s">
        <v>596</v>
      </c>
      <c r="BA89" s="216" t="s">
        <v>596</v>
      </c>
      <c r="BB89" s="216" t="s">
        <v>596</v>
      </c>
      <c r="BC89" s="216" t="s">
        <v>596</v>
      </c>
      <c r="BD89" s="216" t="s">
        <v>596</v>
      </c>
      <c r="BE89" s="216" t="s">
        <v>597</v>
      </c>
      <c r="BF89" s="216" t="s">
        <v>598</v>
      </c>
      <c r="BG89" s="216" t="s">
        <v>597</v>
      </c>
      <c r="BH89" s="216" t="s">
        <v>597</v>
      </c>
      <c r="BI89" s="216" t="s">
        <v>596</v>
      </c>
      <c r="BJ89" s="216" t="s">
        <v>597</v>
      </c>
      <c r="BK89" s="216" t="s">
        <v>597</v>
      </c>
      <c r="BL89" s="216" t="s">
        <v>596</v>
      </c>
      <c r="BM89" s="216" t="s">
        <v>597</v>
      </c>
      <c r="CZ89" s="216" t="s">
        <v>1121</v>
      </c>
    </row>
    <row r="90" spans="1:104">
      <c r="A90" s="216" t="s">
        <v>325</v>
      </c>
      <c r="B90" s="216" t="s">
        <v>326</v>
      </c>
      <c r="C90" s="216" t="s">
        <v>1389</v>
      </c>
      <c r="D90" s="216" t="s">
        <v>1390</v>
      </c>
      <c r="E90" s="216">
        <v>2033737205</v>
      </c>
      <c r="F90" s="216" t="s">
        <v>1391</v>
      </c>
      <c r="G90" s="216">
        <v>0</v>
      </c>
      <c r="H90" s="216">
        <v>0</v>
      </c>
      <c r="I90" s="216">
        <v>0</v>
      </c>
      <c r="J90" s="216">
        <v>0</v>
      </c>
      <c r="K90" s="216">
        <v>0</v>
      </c>
      <c r="L90" s="216" t="s">
        <v>562</v>
      </c>
      <c r="M90" s="216" t="s">
        <v>562</v>
      </c>
      <c r="N90" s="216" t="s">
        <v>562</v>
      </c>
      <c r="O90" s="216" t="s">
        <v>562</v>
      </c>
      <c r="T90" s="216" t="s">
        <v>562</v>
      </c>
      <c r="V90" s="150" t="s">
        <v>1120</v>
      </c>
      <c r="W90" s="216" t="s">
        <v>574</v>
      </c>
      <c r="X90" s="216" t="s">
        <v>574</v>
      </c>
      <c r="Y90" s="216" t="s">
        <v>576</v>
      </c>
      <c r="Z90" s="216" t="s">
        <v>574</v>
      </c>
      <c r="AM90" s="216" t="s">
        <v>596</v>
      </c>
      <c r="AN90" s="216" t="s">
        <v>596</v>
      </c>
      <c r="AO90" s="216" t="s">
        <v>596</v>
      </c>
      <c r="AP90" s="216" t="s">
        <v>597</v>
      </c>
      <c r="AQ90" s="216" t="s">
        <v>596</v>
      </c>
      <c r="AR90" s="216" t="s">
        <v>595</v>
      </c>
      <c r="AS90" s="216" t="s">
        <v>596</v>
      </c>
      <c r="AT90" s="216" t="s">
        <v>596</v>
      </c>
      <c r="AU90" s="216" t="s">
        <v>595</v>
      </c>
      <c r="AV90" s="216" t="s">
        <v>596</v>
      </c>
      <c r="AW90" s="216" t="s">
        <v>596</v>
      </c>
      <c r="AX90" s="216" t="s">
        <v>596</v>
      </c>
      <c r="AY90" s="216" t="s">
        <v>597</v>
      </c>
      <c r="AZ90" s="216" t="s">
        <v>596</v>
      </c>
      <c r="BA90" s="216" t="s">
        <v>595</v>
      </c>
      <c r="BB90" s="216" t="s">
        <v>596</v>
      </c>
      <c r="BC90" s="216" t="s">
        <v>596</v>
      </c>
      <c r="BD90" s="216" t="s">
        <v>595</v>
      </c>
      <c r="BE90" s="216" t="s">
        <v>597</v>
      </c>
      <c r="BF90" s="216" t="s">
        <v>597</v>
      </c>
      <c r="BG90" s="216" t="s">
        <v>597</v>
      </c>
      <c r="BH90" s="216" t="s">
        <v>597</v>
      </c>
      <c r="BI90" s="216" t="s">
        <v>597</v>
      </c>
      <c r="BJ90" s="216" t="s">
        <v>596</v>
      </c>
      <c r="BK90" s="216" t="s">
        <v>597</v>
      </c>
      <c r="BL90" s="216" t="s">
        <v>597</v>
      </c>
      <c r="BM90" s="216" t="s">
        <v>596</v>
      </c>
      <c r="CZ90" s="216" t="s">
        <v>1121</v>
      </c>
    </row>
    <row r="91" spans="1:104">
      <c r="A91" s="216" t="s">
        <v>327</v>
      </c>
      <c r="B91" s="216" t="s">
        <v>328</v>
      </c>
      <c r="C91" s="216" t="s">
        <v>1392</v>
      </c>
      <c r="D91" s="216" t="s">
        <v>1393</v>
      </c>
      <c r="E91" s="216" t="s">
        <v>1394</v>
      </c>
      <c r="F91" s="216" t="s">
        <v>1395</v>
      </c>
      <c r="G91" s="216">
        <v>0</v>
      </c>
      <c r="H91" s="216">
        <v>0</v>
      </c>
      <c r="I91" s="216">
        <v>0</v>
      </c>
      <c r="J91" s="216">
        <v>0</v>
      </c>
      <c r="K91" s="216">
        <v>0</v>
      </c>
      <c r="L91" s="216" t="s">
        <v>562</v>
      </c>
      <c r="M91" s="216" t="s">
        <v>562</v>
      </c>
      <c r="N91" s="216" t="s">
        <v>562</v>
      </c>
      <c r="O91" s="216" t="s">
        <v>562</v>
      </c>
      <c r="T91" s="216" t="s">
        <v>562</v>
      </c>
      <c r="V91" s="150" t="s">
        <v>1120</v>
      </c>
      <c r="W91" s="216" t="s">
        <v>574</v>
      </c>
      <c r="X91" s="216" t="s">
        <v>574</v>
      </c>
      <c r="Y91" s="216" t="s">
        <v>574</v>
      </c>
      <c r="Z91" s="216" t="s">
        <v>575</v>
      </c>
      <c r="AM91" s="216" t="s">
        <v>596</v>
      </c>
      <c r="AN91" s="216" t="s">
        <v>596</v>
      </c>
      <c r="AO91" s="216" t="s">
        <v>597</v>
      </c>
      <c r="AP91" s="216" t="s">
        <v>596</v>
      </c>
      <c r="AQ91" s="216" t="s">
        <v>596</v>
      </c>
      <c r="AR91" s="216" t="s">
        <v>596</v>
      </c>
      <c r="AS91" s="216" t="s">
        <v>596</v>
      </c>
      <c r="AT91" s="216" t="s">
        <v>596</v>
      </c>
      <c r="AU91" s="216" t="s">
        <v>596</v>
      </c>
      <c r="AV91" s="216" t="s">
        <v>596</v>
      </c>
      <c r="AW91" s="216" t="s">
        <v>596</v>
      </c>
      <c r="AX91" s="216" t="s">
        <v>597</v>
      </c>
      <c r="AY91" s="216" t="s">
        <v>597</v>
      </c>
      <c r="AZ91" s="216" t="s">
        <v>596</v>
      </c>
      <c r="BA91" s="216" t="s">
        <v>597</v>
      </c>
      <c r="BB91" s="216" t="s">
        <v>596</v>
      </c>
      <c r="BC91" s="216" t="s">
        <v>596</v>
      </c>
      <c r="BD91" s="216" t="s">
        <v>596</v>
      </c>
      <c r="BE91" s="216" t="s">
        <v>597</v>
      </c>
      <c r="BF91" s="216" t="s">
        <v>597</v>
      </c>
      <c r="BG91" s="216" t="s">
        <v>597</v>
      </c>
      <c r="BH91" s="216" t="s">
        <v>597</v>
      </c>
      <c r="BI91" s="216" t="s">
        <v>596</v>
      </c>
      <c r="BJ91" s="216" t="s">
        <v>597</v>
      </c>
      <c r="BK91" s="216" t="s">
        <v>597</v>
      </c>
      <c r="BL91" s="216" t="s">
        <v>597</v>
      </c>
      <c r="BM91" s="216" t="s">
        <v>597</v>
      </c>
      <c r="CZ91" s="216" t="s">
        <v>1121</v>
      </c>
    </row>
    <row r="92" spans="1:104">
      <c r="A92" s="216" t="s">
        <v>331</v>
      </c>
      <c r="B92" s="216" t="s">
        <v>332</v>
      </c>
      <c r="C92" s="216" t="s">
        <v>1164</v>
      </c>
      <c r="D92" s="216" t="s">
        <v>1165</v>
      </c>
      <c r="E92" s="216" t="s">
        <v>1166</v>
      </c>
      <c r="F92" s="216" t="s">
        <v>1167</v>
      </c>
      <c r="G92" s="216">
        <v>0</v>
      </c>
      <c r="H92" s="216">
        <v>0</v>
      </c>
      <c r="I92" s="216">
        <v>0</v>
      </c>
      <c r="J92" s="216">
        <v>0</v>
      </c>
      <c r="K92" s="216">
        <v>0</v>
      </c>
      <c r="L92" s="216" t="s">
        <v>562</v>
      </c>
      <c r="M92" s="216" t="s">
        <v>562</v>
      </c>
      <c r="N92" s="216" t="s">
        <v>562</v>
      </c>
      <c r="O92" s="216" t="s">
        <v>562</v>
      </c>
      <c r="T92" s="216" t="s">
        <v>562</v>
      </c>
      <c r="V92" s="150" t="s">
        <v>1120</v>
      </c>
      <c r="W92" s="216" t="s">
        <v>574</v>
      </c>
      <c r="X92" s="216" t="s">
        <v>574</v>
      </c>
      <c r="Y92" s="216" t="s">
        <v>574</v>
      </c>
      <c r="Z92" s="216" t="s">
        <v>574</v>
      </c>
      <c r="AM92" s="216" t="s">
        <v>597</v>
      </c>
      <c r="AN92" s="216" t="s">
        <v>597</v>
      </c>
      <c r="AO92" s="216" t="s">
        <v>597</v>
      </c>
      <c r="AP92" s="216" t="s">
        <v>596</v>
      </c>
      <c r="AQ92" s="216" t="s">
        <v>597</v>
      </c>
      <c r="AR92" s="216" t="s">
        <v>596</v>
      </c>
      <c r="AS92" s="216" t="s">
        <v>596</v>
      </c>
      <c r="AT92" s="216" t="s">
        <v>597</v>
      </c>
      <c r="AU92" s="216" t="s">
        <v>595</v>
      </c>
      <c r="AV92" s="216" t="s">
        <v>597</v>
      </c>
      <c r="AW92" s="216" t="s">
        <v>597</v>
      </c>
      <c r="AX92" s="216" t="s">
        <v>597</v>
      </c>
      <c r="AY92" s="216" t="s">
        <v>597</v>
      </c>
      <c r="AZ92" s="216" t="s">
        <v>597</v>
      </c>
      <c r="BA92" s="216" t="s">
        <v>596</v>
      </c>
      <c r="BB92" s="216" t="s">
        <v>596</v>
      </c>
      <c r="BC92" s="216" t="s">
        <v>597</v>
      </c>
      <c r="BD92" s="216" t="s">
        <v>596</v>
      </c>
      <c r="BE92" s="216" t="s">
        <v>597</v>
      </c>
      <c r="BF92" s="216" t="s">
        <v>598</v>
      </c>
      <c r="BG92" s="216" t="s">
        <v>598</v>
      </c>
      <c r="BH92" s="216" t="s">
        <v>597</v>
      </c>
      <c r="BI92" s="216" t="s">
        <v>597</v>
      </c>
      <c r="BJ92" s="216" t="s">
        <v>597</v>
      </c>
      <c r="BK92" s="216" t="s">
        <v>597</v>
      </c>
      <c r="BL92" s="216" t="s">
        <v>597</v>
      </c>
      <c r="BM92" s="216" t="s">
        <v>596</v>
      </c>
      <c r="CZ92" s="216" t="s">
        <v>1121</v>
      </c>
    </row>
    <row r="93" spans="1:104">
      <c r="A93" s="216" t="s">
        <v>333</v>
      </c>
      <c r="B93" s="216" t="s">
        <v>334</v>
      </c>
      <c r="C93" s="216" t="s">
        <v>1565</v>
      </c>
      <c r="D93" s="216" t="s">
        <v>1566</v>
      </c>
      <c r="E93" s="216" t="s">
        <v>1567</v>
      </c>
      <c r="F93" s="216" t="s">
        <v>1568</v>
      </c>
      <c r="G93" s="216">
        <v>0</v>
      </c>
      <c r="H93" s="216">
        <v>0</v>
      </c>
      <c r="I93" s="216">
        <v>0</v>
      </c>
      <c r="J93" s="216">
        <v>0</v>
      </c>
      <c r="K93" s="216">
        <v>0</v>
      </c>
      <c r="L93" s="216" t="s">
        <v>562</v>
      </c>
      <c r="M93" s="216" t="s">
        <v>562</v>
      </c>
      <c r="N93" s="216" t="s">
        <v>562</v>
      </c>
      <c r="O93" s="216" t="s">
        <v>562</v>
      </c>
      <c r="T93" s="216" t="s">
        <v>563</v>
      </c>
      <c r="V93" s="150">
        <v>43100</v>
      </c>
      <c r="W93" s="216" t="s">
        <v>574</v>
      </c>
      <c r="X93" s="216" t="s">
        <v>575</v>
      </c>
      <c r="Y93" s="216" t="s">
        <v>575</v>
      </c>
      <c r="Z93" s="216" t="s">
        <v>574</v>
      </c>
      <c r="AM93" s="216" t="s">
        <v>595</v>
      </c>
      <c r="AN93" s="216" t="s">
        <v>595</v>
      </c>
      <c r="AO93" s="216" t="s">
        <v>597</v>
      </c>
      <c r="AP93" s="216" t="s">
        <v>596</v>
      </c>
      <c r="AQ93" s="216" t="s">
        <v>597</v>
      </c>
      <c r="AR93" s="216" t="s">
        <v>595</v>
      </c>
      <c r="AS93" s="216" t="s">
        <v>597</v>
      </c>
      <c r="AT93" s="216" t="s">
        <v>597</v>
      </c>
      <c r="AU93" s="216" t="s">
        <v>595</v>
      </c>
      <c r="AV93" s="216" t="s">
        <v>596</v>
      </c>
      <c r="AW93" s="216" t="s">
        <v>596</v>
      </c>
      <c r="AX93" s="216" t="s">
        <v>597</v>
      </c>
      <c r="AY93" s="216" t="s">
        <v>597</v>
      </c>
      <c r="AZ93" s="216" t="s">
        <v>597</v>
      </c>
      <c r="BA93" s="216" t="s">
        <v>596</v>
      </c>
      <c r="BB93" s="216" t="s">
        <v>597</v>
      </c>
      <c r="BC93" s="216" t="s">
        <v>597</v>
      </c>
      <c r="BD93" s="216" t="s">
        <v>596</v>
      </c>
      <c r="BE93" s="216" t="s">
        <v>597</v>
      </c>
      <c r="BF93" s="216" t="s">
        <v>597</v>
      </c>
      <c r="BG93" s="216" t="s">
        <v>598</v>
      </c>
      <c r="BH93" s="216" t="s">
        <v>597</v>
      </c>
      <c r="BI93" s="216" t="s">
        <v>597</v>
      </c>
      <c r="BJ93" s="216" t="s">
        <v>597</v>
      </c>
      <c r="BK93" s="216" t="s">
        <v>597</v>
      </c>
      <c r="BL93" s="216" t="s">
        <v>597</v>
      </c>
      <c r="BM93" s="216" t="s">
        <v>596</v>
      </c>
      <c r="CZ93" s="216" t="s">
        <v>1121</v>
      </c>
    </row>
    <row r="94" spans="1:104">
      <c r="A94" s="216" t="s">
        <v>335</v>
      </c>
      <c r="B94" s="216" t="s">
        <v>336</v>
      </c>
      <c r="C94" s="216" t="s">
        <v>1609</v>
      </c>
      <c r="D94" s="216" t="s">
        <v>1610</v>
      </c>
      <c r="E94" s="216" t="s">
        <v>1611</v>
      </c>
      <c r="F94" s="216" t="s">
        <v>1612</v>
      </c>
      <c r="G94" s="216">
        <v>0</v>
      </c>
      <c r="H94" s="216">
        <v>0</v>
      </c>
      <c r="I94" s="216">
        <v>0</v>
      </c>
      <c r="J94" s="216">
        <v>0</v>
      </c>
      <c r="K94" s="216">
        <v>0</v>
      </c>
      <c r="L94" s="216" t="s">
        <v>562</v>
      </c>
      <c r="M94" s="216" t="s">
        <v>562</v>
      </c>
      <c r="N94" s="216" t="s">
        <v>562</v>
      </c>
      <c r="O94" s="216" t="s">
        <v>562</v>
      </c>
      <c r="T94" s="216" t="s">
        <v>563</v>
      </c>
      <c r="V94" s="150">
        <v>43069</v>
      </c>
      <c r="W94" s="216" t="s">
        <v>575</v>
      </c>
      <c r="X94" s="216" t="s">
        <v>574</v>
      </c>
      <c r="Y94" s="216" t="s">
        <v>574</v>
      </c>
      <c r="Z94" s="216" t="s">
        <v>574</v>
      </c>
      <c r="AM94" s="216" t="s">
        <v>597</v>
      </c>
      <c r="AN94" s="216" t="s">
        <v>597</v>
      </c>
      <c r="AO94" s="216" t="s">
        <v>597</v>
      </c>
      <c r="AP94" s="216" t="s">
        <v>597</v>
      </c>
      <c r="AQ94" s="216" t="s">
        <v>596</v>
      </c>
      <c r="AR94" s="216" t="s">
        <v>596</v>
      </c>
      <c r="AS94" s="216" t="s">
        <v>596</v>
      </c>
      <c r="AT94" s="216" t="s">
        <v>596</v>
      </c>
      <c r="AU94" s="216" t="s">
        <v>595</v>
      </c>
      <c r="AV94" s="216" t="s">
        <v>598</v>
      </c>
      <c r="AW94" s="216" t="s">
        <v>598</v>
      </c>
      <c r="AX94" s="216" t="s">
        <v>598</v>
      </c>
      <c r="AY94" s="216" t="s">
        <v>598</v>
      </c>
      <c r="AZ94" s="216" t="s">
        <v>597</v>
      </c>
      <c r="BA94" s="216" t="s">
        <v>596</v>
      </c>
      <c r="BB94" s="216" t="s">
        <v>597</v>
      </c>
      <c r="BC94" s="216" t="s">
        <v>596</v>
      </c>
      <c r="BD94" s="216" t="s">
        <v>596</v>
      </c>
      <c r="BE94" s="216" t="s">
        <v>598</v>
      </c>
      <c r="BF94" s="216" t="s">
        <v>598</v>
      </c>
      <c r="BG94" s="216" t="s">
        <v>598</v>
      </c>
      <c r="BH94" s="216" t="s">
        <v>598</v>
      </c>
      <c r="BI94" s="216" t="s">
        <v>597</v>
      </c>
      <c r="BJ94" s="216" t="s">
        <v>597</v>
      </c>
      <c r="BK94" s="216" t="s">
        <v>597</v>
      </c>
      <c r="BL94" s="216" t="s">
        <v>597</v>
      </c>
      <c r="BM94" s="216" t="s">
        <v>596</v>
      </c>
      <c r="CZ94" s="216" t="s">
        <v>1121</v>
      </c>
    </row>
    <row r="95" spans="1:104">
      <c r="A95" s="216" t="s">
        <v>337</v>
      </c>
      <c r="B95" s="216" t="s">
        <v>338</v>
      </c>
      <c r="C95" s="216" t="s">
        <v>1396</v>
      </c>
      <c r="D95" s="216" t="s">
        <v>1397</v>
      </c>
      <c r="E95" s="216" t="s">
        <v>1398</v>
      </c>
      <c r="F95" s="216" t="s">
        <v>1399</v>
      </c>
      <c r="G95" s="216">
        <v>0</v>
      </c>
      <c r="H95" s="216">
        <v>0</v>
      </c>
      <c r="I95" s="216">
        <v>0</v>
      </c>
      <c r="J95" s="216">
        <v>0</v>
      </c>
      <c r="K95" s="216">
        <v>0</v>
      </c>
      <c r="L95" s="216" t="s">
        <v>562</v>
      </c>
      <c r="M95" s="216" t="s">
        <v>562</v>
      </c>
      <c r="N95" s="216" t="s">
        <v>562</v>
      </c>
      <c r="O95" s="216" t="s">
        <v>562</v>
      </c>
      <c r="T95" s="216" t="s">
        <v>563</v>
      </c>
      <c r="V95" s="150">
        <v>43070</v>
      </c>
      <c r="W95" s="216" t="s">
        <v>574</v>
      </c>
      <c r="X95" s="216" t="s">
        <v>575</v>
      </c>
      <c r="Y95" s="216" t="s">
        <v>574</v>
      </c>
      <c r="Z95" s="216" t="s">
        <v>574</v>
      </c>
      <c r="AM95" s="216" t="s">
        <v>596</v>
      </c>
      <c r="AN95" s="216" t="s">
        <v>596</v>
      </c>
      <c r="AO95" s="216" t="s">
        <v>597</v>
      </c>
      <c r="AP95" s="216" t="s">
        <v>597</v>
      </c>
      <c r="AQ95" s="216" t="s">
        <v>597</v>
      </c>
      <c r="AR95" s="216" t="s">
        <v>597</v>
      </c>
      <c r="AS95" s="216" t="s">
        <v>598</v>
      </c>
      <c r="AT95" s="216" t="s">
        <v>598</v>
      </c>
      <c r="AU95" s="216" t="s">
        <v>597</v>
      </c>
      <c r="AV95" s="216" t="s">
        <v>596</v>
      </c>
      <c r="AW95" s="216" t="s">
        <v>596</v>
      </c>
      <c r="AX95" s="216" t="s">
        <v>597</v>
      </c>
      <c r="AY95" s="216" t="s">
        <v>597</v>
      </c>
      <c r="AZ95" s="216" t="s">
        <v>597</v>
      </c>
      <c r="BA95" s="216" t="s">
        <v>597</v>
      </c>
      <c r="BB95" s="216" t="s">
        <v>598</v>
      </c>
      <c r="BC95" s="216" t="s">
        <v>598</v>
      </c>
      <c r="BD95" s="216" t="s">
        <v>597</v>
      </c>
      <c r="BE95" s="216" t="s">
        <v>597</v>
      </c>
      <c r="BF95" s="216" t="s">
        <v>598</v>
      </c>
      <c r="BG95" s="216" t="s">
        <v>598</v>
      </c>
      <c r="BH95" s="216" t="s">
        <v>597</v>
      </c>
      <c r="BI95" s="216" t="s">
        <v>597</v>
      </c>
      <c r="BJ95" s="216" t="s">
        <v>597</v>
      </c>
      <c r="BK95" s="216" t="s">
        <v>598</v>
      </c>
      <c r="BL95" s="216" t="s">
        <v>598</v>
      </c>
      <c r="BM95" s="216" t="s">
        <v>597</v>
      </c>
      <c r="CZ95" s="216" t="s">
        <v>1121</v>
      </c>
    </row>
    <row r="96" spans="1:104">
      <c r="A96" s="216" t="s">
        <v>339</v>
      </c>
      <c r="B96" s="216" t="s">
        <v>340</v>
      </c>
      <c r="C96" s="216" t="s">
        <v>1613</v>
      </c>
      <c r="D96" s="216" t="s">
        <v>1614</v>
      </c>
      <c r="E96" s="216" t="s">
        <v>1615</v>
      </c>
      <c r="F96" s="216" t="s">
        <v>1616</v>
      </c>
      <c r="G96" s="216">
        <v>0</v>
      </c>
      <c r="H96" s="216">
        <v>0</v>
      </c>
      <c r="I96" s="216">
        <v>0</v>
      </c>
      <c r="J96" s="216">
        <v>0</v>
      </c>
      <c r="K96" s="216">
        <v>0</v>
      </c>
      <c r="L96" s="216" t="s">
        <v>562</v>
      </c>
      <c r="M96" s="216" t="s">
        <v>562</v>
      </c>
      <c r="N96" s="216" t="s">
        <v>562</v>
      </c>
      <c r="O96" s="216" t="s">
        <v>562</v>
      </c>
      <c r="T96" s="216" t="s">
        <v>563</v>
      </c>
      <c r="V96" s="150">
        <v>43069</v>
      </c>
      <c r="W96" s="216" t="s">
        <v>575</v>
      </c>
      <c r="X96" s="216" t="s">
        <v>574</v>
      </c>
      <c r="Y96" s="216" t="s">
        <v>576</v>
      </c>
      <c r="Z96" s="216" t="s">
        <v>574</v>
      </c>
      <c r="AM96" s="216" t="s">
        <v>596</v>
      </c>
      <c r="AN96" s="216" t="s">
        <v>596</v>
      </c>
      <c r="AO96" s="216" t="s">
        <v>596</v>
      </c>
      <c r="AP96" s="216" t="s">
        <v>596</v>
      </c>
      <c r="AQ96" s="216" t="s">
        <v>596</v>
      </c>
      <c r="AR96" s="216" t="s">
        <v>596</v>
      </c>
      <c r="AS96" s="216" t="s">
        <v>596</v>
      </c>
      <c r="AT96" s="216" t="s">
        <v>596</v>
      </c>
      <c r="AU96" s="216" t="s">
        <v>595</v>
      </c>
      <c r="AV96" s="216" t="s">
        <v>597</v>
      </c>
      <c r="AW96" s="216" t="s">
        <v>597</v>
      </c>
      <c r="AX96" s="216" t="s">
        <v>597</v>
      </c>
      <c r="AY96" s="216" t="s">
        <v>596</v>
      </c>
      <c r="AZ96" s="216" t="s">
        <v>596</v>
      </c>
      <c r="BA96" s="216" t="s">
        <v>596</v>
      </c>
      <c r="BB96" s="216" t="s">
        <v>596</v>
      </c>
      <c r="BC96" s="216" t="s">
        <v>597</v>
      </c>
      <c r="BD96" s="216" t="s">
        <v>596</v>
      </c>
      <c r="BE96" s="216" t="s">
        <v>597</v>
      </c>
      <c r="BF96" s="216" t="s">
        <v>597</v>
      </c>
      <c r="BG96" s="216" t="s">
        <v>597</v>
      </c>
      <c r="BH96" s="216" t="s">
        <v>597</v>
      </c>
      <c r="BI96" s="216" t="s">
        <v>596</v>
      </c>
      <c r="BJ96" s="216" t="s">
        <v>597</v>
      </c>
      <c r="BK96" s="216" t="s">
        <v>597</v>
      </c>
      <c r="BL96" s="216" t="s">
        <v>597</v>
      </c>
      <c r="BM96" s="216" t="s">
        <v>596</v>
      </c>
      <c r="CZ96" s="216" t="s">
        <v>1121</v>
      </c>
    </row>
    <row r="97" spans="1:104">
      <c r="A97" s="216" t="s">
        <v>341</v>
      </c>
      <c r="B97" s="216" t="s">
        <v>342</v>
      </c>
      <c r="C97" s="216" t="s">
        <v>1400</v>
      </c>
      <c r="D97" s="216" t="s">
        <v>1401</v>
      </c>
      <c r="E97" s="216" t="s">
        <v>1402</v>
      </c>
      <c r="F97" s="216" t="s">
        <v>1403</v>
      </c>
      <c r="G97" s="216">
        <v>0</v>
      </c>
      <c r="H97" s="216">
        <v>0</v>
      </c>
      <c r="I97" s="216">
        <v>0</v>
      </c>
      <c r="J97" s="216">
        <v>0</v>
      </c>
      <c r="K97" s="216">
        <v>0</v>
      </c>
      <c r="L97" s="216" t="s">
        <v>562</v>
      </c>
      <c r="M97" s="216" t="s">
        <v>562</v>
      </c>
      <c r="N97" s="216" t="s">
        <v>562</v>
      </c>
      <c r="O97" s="216" t="s">
        <v>562</v>
      </c>
      <c r="T97" s="216" t="s">
        <v>562</v>
      </c>
      <c r="V97" s="150" t="s">
        <v>1120</v>
      </c>
      <c r="W97" s="216" t="s">
        <v>574</v>
      </c>
      <c r="X97" s="216" t="s">
        <v>574</v>
      </c>
      <c r="Y97" s="216" t="s">
        <v>574</v>
      </c>
      <c r="Z97" s="216" t="s">
        <v>574</v>
      </c>
      <c r="AM97" s="216" t="s">
        <v>596</v>
      </c>
      <c r="AN97" s="216" t="s">
        <v>597</v>
      </c>
      <c r="AO97" s="216" t="s">
        <v>597</v>
      </c>
      <c r="AP97" s="216" t="s">
        <v>598</v>
      </c>
      <c r="AQ97" s="216" t="s">
        <v>596</v>
      </c>
      <c r="AR97" s="216" t="s">
        <v>596</v>
      </c>
      <c r="AS97" s="216" t="s">
        <v>597</v>
      </c>
      <c r="AT97" s="216" t="s">
        <v>597</v>
      </c>
      <c r="AU97" s="216" t="s">
        <v>595</v>
      </c>
      <c r="AV97" s="216" t="s">
        <v>597</v>
      </c>
      <c r="AW97" s="216" t="s">
        <v>597</v>
      </c>
      <c r="AX97" s="216" t="s">
        <v>597</v>
      </c>
      <c r="AY97" s="216" t="s">
        <v>598</v>
      </c>
      <c r="AZ97" s="216" t="s">
        <v>596</v>
      </c>
      <c r="BA97" s="216" t="s">
        <v>596</v>
      </c>
      <c r="BB97" s="216" t="s">
        <v>597</v>
      </c>
      <c r="BC97" s="216" t="s">
        <v>597</v>
      </c>
      <c r="BD97" s="216" t="s">
        <v>596</v>
      </c>
      <c r="BE97" s="216" t="s">
        <v>597</v>
      </c>
      <c r="BF97" s="216" t="s">
        <v>597</v>
      </c>
      <c r="BG97" s="216" t="s">
        <v>597</v>
      </c>
      <c r="BH97" s="216" t="s">
        <v>598</v>
      </c>
      <c r="BI97" s="216" t="s">
        <v>596</v>
      </c>
      <c r="BJ97" s="216" t="s">
        <v>597</v>
      </c>
      <c r="BK97" s="216" t="s">
        <v>597</v>
      </c>
      <c r="BL97" s="216" t="s">
        <v>597</v>
      </c>
      <c r="BM97" s="216" t="s">
        <v>597</v>
      </c>
      <c r="CZ97" s="216" t="s">
        <v>1121</v>
      </c>
    </row>
    <row r="98" spans="1:104">
      <c r="A98" s="216" t="s">
        <v>343</v>
      </c>
      <c r="B98" s="216" t="s">
        <v>344</v>
      </c>
      <c r="C98" s="216" t="s">
        <v>1404</v>
      </c>
      <c r="D98" s="216" t="s">
        <v>1405</v>
      </c>
      <c r="E98" s="216" t="s">
        <v>1406</v>
      </c>
      <c r="F98" s="216" t="s">
        <v>1407</v>
      </c>
      <c r="G98" s="216">
        <v>0</v>
      </c>
      <c r="H98" s="216">
        <v>0</v>
      </c>
      <c r="I98" s="216">
        <v>0</v>
      </c>
      <c r="J98" s="216">
        <v>0</v>
      </c>
      <c r="K98" s="216">
        <v>0</v>
      </c>
      <c r="L98" s="216" t="s">
        <v>562</v>
      </c>
      <c r="M98" s="216" t="s">
        <v>562</v>
      </c>
      <c r="N98" s="216" t="s">
        <v>562</v>
      </c>
      <c r="O98" s="216" t="s">
        <v>562</v>
      </c>
      <c r="T98" s="216" t="s">
        <v>563</v>
      </c>
      <c r="V98" s="150">
        <v>43070</v>
      </c>
      <c r="W98" s="216" t="s">
        <v>574</v>
      </c>
      <c r="X98" s="216" t="s">
        <v>574</v>
      </c>
      <c r="Y98" s="216" t="s">
        <v>574</v>
      </c>
      <c r="Z98" s="216" t="s">
        <v>576</v>
      </c>
      <c r="AM98" s="216" t="s">
        <v>597</v>
      </c>
      <c r="AN98" s="216" t="s">
        <v>597</v>
      </c>
      <c r="AO98" s="216" t="s">
        <v>598</v>
      </c>
      <c r="AP98" s="216" t="s">
        <v>596</v>
      </c>
      <c r="AQ98" s="216" t="s">
        <v>597</v>
      </c>
      <c r="AR98" s="216" t="s">
        <v>596</v>
      </c>
      <c r="AS98" s="216" t="s">
        <v>597</v>
      </c>
      <c r="AT98" s="216" t="s">
        <v>597</v>
      </c>
      <c r="AU98" s="216" t="s">
        <v>596</v>
      </c>
      <c r="AV98" s="216" t="s">
        <v>597</v>
      </c>
      <c r="AW98" s="216" t="s">
        <v>597</v>
      </c>
      <c r="AX98" s="216" t="s">
        <v>598</v>
      </c>
      <c r="AY98" s="216" t="s">
        <v>596</v>
      </c>
      <c r="AZ98" s="216" t="s">
        <v>597</v>
      </c>
      <c r="BA98" s="216" t="s">
        <v>596</v>
      </c>
      <c r="BB98" s="216" t="s">
        <v>597</v>
      </c>
      <c r="BC98" s="216" t="s">
        <v>597</v>
      </c>
      <c r="BD98" s="216" t="s">
        <v>596</v>
      </c>
      <c r="BE98" s="216" t="s">
        <v>597</v>
      </c>
      <c r="BF98" s="216" t="s">
        <v>597</v>
      </c>
      <c r="BG98" s="216" t="s">
        <v>598</v>
      </c>
      <c r="BH98" s="216" t="s">
        <v>596</v>
      </c>
      <c r="BI98" s="216" t="s">
        <v>597</v>
      </c>
      <c r="BJ98" s="216" t="s">
        <v>596</v>
      </c>
      <c r="BK98" s="216" t="s">
        <v>597</v>
      </c>
      <c r="BL98" s="216" t="s">
        <v>597</v>
      </c>
      <c r="BM98" s="216" t="s">
        <v>596</v>
      </c>
      <c r="CZ98" s="216" t="s">
        <v>1121</v>
      </c>
    </row>
    <row r="99" spans="1:104">
      <c r="A99" s="216" t="s">
        <v>347</v>
      </c>
      <c r="B99" s="216" t="s">
        <v>348</v>
      </c>
      <c r="C99" s="216" t="s">
        <v>1408</v>
      </c>
      <c r="D99" s="216" t="s">
        <v>1409</v>
      </c>
      <c r="E99" s="216" t="s">
        <v>1410</v>
      </c>
      <c r="F99" s="216" t="s">
        <v>1411</v>
      </c>
      <c r="G99" s="216">
        <v>0</v>
      </c>
      <c r="H99" s="216">
        <v>0</v>
      </c>
      <c r="I99" s="216">
        <v>0</v>
      </c>
      <c r="J99" s="216">
        <v>0</v>
      </c>
      <c r="K99" s="216">
        <v>0</v>
      </c>
      <c r="L99" s="216" t="s">
        <v>562</v>
      </c>
      <c r="M99" s="216" t="s">
        <v>562</v>
      </c>
      <c r="N99" s="216" t="s">
        <v>562</v>
      </c>
      <c r="O99" s="216" t="s">
        <v>562</v>
      </c>
      <c r="T99" s="216" t="s">
        <v>563</v>
      </c>
      <c r="V99" s="150">
        <v>43100</v>
      </c>
      <c r="W99" s="216" t="s">
        <v>574</v>
      </c>
      <c r="X99" s="216" t="s">
        <v>574</v>
      </c>
      <c r="Y99" s="216" t="s">
        <v>574</v>
      </c>
      <c r="Z99" s="216" t="s">
        <v>575</v>
      </c>
      <c r="AM99" s="216" t="s">
        <v>597</v>
      </c>
      <c r="AN99" s="216" t="s">
        <v>597</v>
      </c>
      <c r="AO99" s="216" t="s">
        <v>597</v>
      </c>
      <c r="AP99" s="216" t="s">
        <v>597</v>
      </c>
      <c r="AQ99" s="216" t="s">
        <v>596</v>
      </c>
      <c r="AR99" s="216" t="s">
        <v>596</v>
      </c>
      <c r="AS99" s="216" t="s">
        <v>597</v>
      </c>
      <c r="AT99" s="216" t="s">
        <v>597</v>
      </c>
      <c r="AU99" s="216" t="s">
        <v>597</v>
      </c>
      <c r="AV99" s="216" t="s">
        <v>597</v>
      </c>
      <c r="AW99" s="216" t="s">
        <v>597</v>
      </c>
      <c r="AX99" s="216" t="s">
        <v>597</v>
      </c>
      <c r="AY99" s="216" t="s">
        <v>597</v>
      </c>
      <c r="AZ99" s="216" t="s">
        <v>597</v>
      </c>
      <c r="BA99" s="216" t="s">
        <v>597</v>
      </c>
      <c r="BB99" s="216" t="s">
        <v>597</v>
      </c>
      <c r="BC99" s="216" t="s">
        <v>597</v>
      </c>
      <c r="BD99" s="216" t="s">
        <v>597</v>
      </c>
      <c r="BE99" s="216" t="s">
        <v>598</v>
      </c>
      <c r="BF99" s="216" t="s">
        <v>598</v>
      </c>
      <c r="BG99" s="216" t="s">
        <v>598</v>
      </c>
      <c r="BH99" s="216" t="s">
        <v>597</v>
      </c>
      <c r="BI99" s="216" t="s">
        <v>597</v>
      </c>
      <c r="BJ99" s="216" t="s">
        <v>597</v>
      </c>
      <c r="BK99" s="216" t="s">
        <v>598</v>
      </c>
      <c r="BL99" s="216" t="s">
        <v>598</v>
      </c>
      <c r="BM99" s="216" t="s">
        <v>598</v>
      </c>
      <c r="CZ99" s="216" t="s">
        <v>1121</v>
      </c>
    </row>
    <row r="100" spans="1:104">
      <c r="A100" s="216" t="s">
        <v>349</v>
      </c>
      <c r="B100" s="216" t="s">
        <v>350</v>
      </c>
      <c r="C100" s="216" t="s">
        <v>1636</v>
      </c>
      <c r="D100" s="216" t="s">
        <v>1637</v>
      </c>
      <c r="E100" s="216" t="s">
        <v>1638</v>
      </c>
      <c r="F100" s="216" t="s">
        <v>1534</v>
      </c>
      <c r="G100" s="216">
        <v>0</v>
      </c>
      <c r="H100" s="216">
        <v>0</v>
      </c>
      <c r="I100" s="216">
        <v>0</v>
      </c>
      <c r="J100" s="216">
        <v>0</v>
      </c>
      <c r="K100" s="216">
        <v>0</v>
      </c>
      <c r="L100" s="216" t="s">
        <v>562</v>
      </c>
      <c r="M100" s="216" t="s">
        <v>562</v>
      </c>
      <c r="N100" s="216" t="s">
        <v>562</v>
      </c>
      <c r="O100" s="216" t="s">
        <v>562</v>
      </c>
      <c r="T100" s="216" t="s">
        <v>562</v>
      </c>
      <c r="V100" s="150" t="s">
        <v>1120</v>
      </c>
      <c r="W100" s="216" t="s">
        <v>574</v>
      </c>
      <c r="X100" s="216" t="s">
        <v>574</v>
      </c>
      <c r="Y100" s="216" t="s">
        <v>574</v>
      </c>
      <c r="Z100" s="216" t="s">
        <v>575</v>
      </c>
      <c r="AM100" s="216" t="s">
        <v>596</v>
      </c>
      <c r="AN100" s="216" t="s">
        <v>597</v>
      </c>
      <c r="AO100" s="216" t="s">
        <v>597</v>
      </c>
      <c r="AP100" s="216" t="s">
        <v>597</v>
      </c>
      <c r="AQ100" s="216" t="s">
        <v>596</v>
      </c>
      <c r="AR100" s="216" t="s">
        <v>596</v>
      </c>
      <c r="AS100" s="216" t="s">
        <v>596</v>
      </c>
      <c r="AT100" s="216" t="s">
        <v>597</v>
      </c>
      <c r="AU100" s="216" t="s">
        <v>597</v>
      </c>
      <c r="AV100" s="216" t="s">
        <v>596</v>
      </c>
      <c r="AW100" s="216" t="s">
        <v>597</v>
      </c>
      <c r="AX100" s="216" t="s">
        <v>597</v>
      </c>
      <c r="AY100" s="216" t="s">
        <v>597</v>
      </c>
      <c r="AZ100" s="216" t="s">
        <v>596</v>
      </c>
      <c r="BA100" s="216" t="s">
        <v>596</v>
      </c>
      <c r="BB100" s="216" t="s">
        <v>596</v>
      </c>
      <c r="BC100" s="216" t="s">
        <v>597</v>
      </c>
      <c r="BD100" s="216" t="s">
        <v>597</v>
      </c>
      <c r="BE100" s="216" t="s">
        <v>597</v>
      </c>
      <c r="BF100" s="216" t="s">
        <v>597</v>
      </c>
      <c r="BG100" s="216" t="s">
        <v>597</v>
      </c>
      <c r="BH100" s="216" t="s">
        <v>597</v>
      </c>
      <c r="BI100" s="216" t="s">
        <v>597</v>
      </c>
      <c r="BJ100" s="216" t="s">
        <v>597</v>
      </c>
      <c r="BK100" s="216" t="s">
        <v>597</v>
      </c>
      <c r="BL100" s="216" t="s">
        <v>597</v>
      </c>
      <c r="BM100" s="216" t="s">
        <v>597</v>
      </c>
      <c r="CZ100" s="216" t="s">
        <v>1121</v>
      </c>
    </row>
    <row r="101" spans="1:104">
      <c r="A101" s="216" t="s">
        <v>892</v>
      </c>
      <c r="B101" s="216" t="s">
        <v>893</v>
      </c>
      <c r="C101" s="216" t="s">
        <v>1674</v>
      </c>
      <c r="D101" s="216" t="s">
        <v>1675</v>
      </c>
      <c r="E101" s="216" t="s">
        <v>1676</v>
      </c>
      <c r="F101" s="216" t="s">
        <v>1677</v>
      </c>
      <c r="G101" s="216">
        <v>0</v>
      </c>
      <c r="H101" s="216">
        <v>0</v>
      </c>
      <c r="I101" s="216">
        <v>0</v>
      </c>
      <c r="J101" s="216">
        <v>0</v>
      </c>
      <c r="K101" s="216">
        <v>0</v>
      </c>
      <c r="L101" s="216" t="s">
        <v>562</v>
      </c>
      <c r="M101" s="216" t="s">
        <v>562</v>
      </c>
      <c r="N101" s="216" t="s">
        <v>562</v>
      </c>
      <c r="O101" s="216" t="s">
        <v>562</v>
      </c>
      <c r="T101" s="216" t="s">
        <v>563</v>
      </c>
      <c r="V101" s="150">
        <v>43069</v>
      </c>
      <c r="W101" s="216" t="s">
        <v>575</v>
      </c>
      <c r="X101" s="216" t="s">
        <v>575</v>
      </c>
      <c r="Y101" s="216" t="s">
        <v>574</v>
      </c>
      <c r="Z101" s="216" t="s">
        <v>574</v>
      </c>
      <c r="AM101" s="216" t="s">
        <v>597</v>
      </c>
      <c r="AN101" s="216" t="s">
        <v>597</v>
      </c>
      <c r="AO101" s="216" t="s">
        <v>597</v>
      </c>
      <c r="AP101" s="216" t="s">
        <v>597</v>
      </c>
      <c r="AQ101" s="216" t="s">
        <v>596</v>
      </c>
      <c r="AR101" s="216" t="s">
        <v>597</v>
      </c>
      <c r="AS101" s="216" t="s">
        <v>596</v>
      </c>
      <c r="AT101" s="216" t="s">
        <v>595</v>
      </c>
      <c r="AU101" s="216" t="s">
        <v>595</v>
      </c>
      <c r="AV101" s="216" t="s">
        <v>597</v>
      </c>
      <c r="AW101" s="216" t="s">
        <v>597</v>
      </c>
      <c r="AX101" s="216" t="s">
        <v>597</v>
      </c>
      <c r="AY101" s="216" t="s">
        <v>597</v>
      </c>
      <c r="AZ101" s="216" t="s">
        <v>596</v>
      </c>
      <c r="BA101" s="216" t="s">
        <v>597</v>
      </c>
      <c r="BB101" s="216" t="s">
        <v>596</v>
      </c>
      <c r="BC101" s="216" t="s">
        <v>595</v>
      </c>
      <c r="BD101" s="216" t="s">
        <v>595</v>
      </c>
      <c r="BE101" s="216" t="s">
        <v>597</v>
      </c>
      <c r="BF101" s="216" t="s">
        <v>597</v>
      </c>
      <c r="BG101" s="216" t="s">
        <v>597</v>
      </c>
      <c r="BH101" s="216" t="s">
        <v>597</v>
      </c>
      <c r="BI101" s="216" t="s">
        <v>596</v>
      </c>
      <c r="BJ101" s="216" t="s">
        <v>597</v>
      </c>
      <c r="BK101" s="216" t="s">
        <v>597</v>
      </c>
      <c r="BL101" s="216" t="s">
        <v>596</v>
      </c>
      <c r="BM101" s="216" t="s">
        <v>595</v>
      </c>
      <c r="CZ101" s="216" t="s">
        <v>1121</v>
      </c>
    </row>
    <row r="102" spans="1:104">
      <c r="A102" s="216" t="s">
        <v>351</v>
      </c>
      <c r="B102" s="216" t="s">
        <v>352</v>
      </c>
      <c r="C102" s="216" t="s">
        <v>1412</v>
      </c>
      <c r="D102" s="216" t="s">
        <v>1413</v>
      </c>
      <c r="E102" s="216" t="s">
        <v>1414</v>
      </c>
      <c r="F102" s="216" t="s">
        <v>1415</v>
      </c>
      <c r="G102" s="216">
        <v>0</v>
      </c>
      <c r="H102" s="216">
        <v>0</v>
      </c>
      <c r="I102" s="216">
        <v>0</v>
      </c>
      <c r="J102" s="216">
        <v>0</v>
      </c>
      <c r="K102" s="216">
        <v>0</v>
      </c>
      <c r="L102" s="216" t="s">
        <v>562</v>
      </c>
      <c r="M102" s="216" t="s">
        <v>562</v>
      </c>
      <c r="N102" s="216" t="s">
        <v>562</v>
      </c>
      <c r="O102" s="216" t="s">
        <v>562</v>
      </c>
      <c r="T102" s="216" t="s">
        <v>562</v>
      </c>
      <c r="V102" s="150" t="s">
        <v>1120</v>
      </c>
      <c r="W102" s="216" t="s">
        <v>575</v>
      </c>
      <c r="X102" s="216" t="s">
        <v>575</v>
      </c>
      <c r="Y102" s="216" t="s">
        <v>576</v>
      </c>
      <c r="Z102" s="216" t="s">
        <v>574</v>
      </c>
      <c r="AM102" s="216" t="s">
        <v>596</v>
      </c>
      <c r="AN102" s="216" t="s">
        <v>596</v>
      </c>
      <c r="AO102" s="216" t="s">
        <v>597</v>
      </c>
      <c r="AP102" s="216" t="s">
        <v>596</v>
      </c>
      <c r="AQ102" s="216" t="s">
        <v>597</v>
      </c>
      <c r="AR102" s="216" t="s">
        <v>596</v>
      </c>
      <c r="AS102" s="216" t="s">
        <v>597</v>
      </c>
      <c r="AT102" s="216" t="s">
        <v>596</v>
      </c>
      <c r="AU102" s="216" t="s">
        <v>596</v>
      </c>
      <c r="AV102" s="216" t="s">
        <v>597</v>
      </c>
      <c r="AW102" s="216" t="s">
        <v>596</v>
      </c>
      <c r="AX102" s="216" t="s">
        <v>597</v>
      </c>
      <c r="AY102" s="216" t="s">
        <v>597</v>
      </c>
      <c r="AZ102" s="216" t="s">
        <v>597</v>
      </c>
      <c r="BA102" s="216" t="s">
        <v>596</v>
      </c>
      <c r="BB102" s="216" t="s">
        <v>597</v>
      </c>
      <c r="BC102" s="216" t="s">
        <v>597</v>
      </c>
      <c r="BD102" s="216" t="s">
        <v>596</v>
      </c>
      <c r="BE102" s="216" t="s">
        <v>597</v>
      </c>
      <c r="BF102" s="216" t="s">
        <v>597</v>
      </c>
      <c r="BG102" s="216" t="s">
        <v>598</v>
      </c>
      <c r="BH102" s="216" t="s">
        <v>598</v>
      </c>
      <c r="BI102" s="216" t="s">
        <v>597</v>
      </c>
      <c r="BJ102" s="216" t="s">
        <v>597</v>
      </c>
      <c r="BK102" s="216" t="s">
        <v>597</v>
      </c>
      <c r="BL102" s="216" t="s">
        <v>597</v>
      </c>
      <c r="BM102" s="216" t="s">
        <v>597</v>
      </c>
      <c r="CZ102" s="216" t="s">
        <v>1121</v>
      </c>
    </row>
    <row r="103" spans="1:104">
      <c r="A103" s="216" t="s">
        <v>353</v>
      </c>
      <c r="B103" s="216" t="s">
        <v>354</v>
      </c>
      <c r="C103" s="216" t="s">
        <v>1416</v>
      </c>
      <c r="D103" s="216" t="s">
        <v>1417</v>
      </c>
      <c r="E103" s="216" t="s">
        <v>1418</v>
      </c>
      <c r="F103" s="216" t="s">
        <v>1419</v>
      </c>
      <c r="G103" s="216">
        <v>0</v>
      </c>
      <c r="H103" s="216">
        <v>0</v>
      </c>
      <c r="I103" s="216">
        <v>0</v>
      </c>
      <c r="J103" s="216">
        <v>0</v>
      </c>
      <c r="K103" s="216">
        <v>0</v>
      </c>
      <c r="L103" s="216" t="s">
        <v>562</v>
      </c>
      <c r="M103" s="216" t="s">
        <v>562</v>
      </c>
      <c r="N103" s="216" t="s">
        <v>562</v>
      </c>
      <c r="O103" s="216" t="s">
        <v>562</v>
      </c>
      <c r="T103" s="216" t="s">
        <v>563</v>
      </c>
      <c r="V103" s="150">
        <v>43069</v>
      </c>
      <c r="W103" s="216" t="s">
        <v>574</v>
      </c>
      <c r="X103" s="216" t="s">
        <v>574</v>
      </c>
      <c r="Y103" s="216" t="s">
        <v>575</v>
      </c>
      <c r="Z103" s="216" t="s">
        <v>575</v>
      </c>
      <c r="AM103" s="216" t="s">
        <v>598</v>
      </c>
      <c r="AN103" s="216" t="s">
        <v>596</v>
      </c>
      <c r="AO103" s="216" t="s">
        <v>596</v>
      </c>
      <c r="AP103" s="216" t="s">
        <v>596</v>
      </c>
      <c r="AQ103" s="216" t="s">
        <v>595</v>
      </c>
      <c r="AR103" s="216" t="s">
        <v>595</v>
      </c>
      <c r="AS103" s="216" t="s">
        <v>597</v>
      </c>
      <c r="AT103" s="216" t="s">
        <v>597</v>
      </c>
      <c r="AU103" s="216" t="s">
        <v>598</v>
      </c>
      <c r="AV103" s="216" t="s">
        <v>598</v>
      </c>
      <c r="AW103" s="216" t="s">
        <v>597</v>
      </c>
      <c r="AX103" s="216" t="s">
        <v>596</v>
      </c>
      <c r="AY103" s="216" t="s">
        <v>596</v>
      </c>
      <c r="AZ103" s="216" t="s">
        <v>595</v>
      </c>
      <c r="BA103" s="216" t="s">
        <v>597</v>
      </c>
      <c r="BB103" s="216" t="s">
        <v>597</v>
      </c>
      <c r="BC103" s="216" t="s">
        <v>597</v>
      </c>
      <c r="BD103" s="216" t="s">
        <v>598</v>
      </c>
      <c r="BE103" s="216" t="s">
        <v>598</v>
      </c>
      <c r="BF103" s="216" t="s">
        <v>597</v>
      </c>
      <c r="BG103" s="216" t="s">
        <v>597</v>
      </c>
      <c r="BH103" s="216" t="s">
        <v>597</v>
      </c>
      <c r="BI103" s="216" t="s">
        <v>596</v>
      </c>
      <c r="BJ103" s="216" t="s">
        <v>597</v>
      </c>
      <c r="BK103" s="216" t="s">
        <v>598</v>
      </c>
      <c r="BL103" s="216" t="s">
        <v>598</v>
      </c>
      <c r="BM103" s="216" t="s">
        <v>598</v>
      </c>
      <c r="CZ103" s="216" t="s">
        <v>1121</v>
      </c>
    </row>
    <row r="104" spans="1:104">
      <c r="A104" s="216" t="s">
        <v>357</v>
      </c>
      <c r="B104" s="216" t="s">
        <v>358</v>
      </c>
      <c r="C104" s="216" t="s">
        <v>1420</v>
      </c>
      <c r="D104" s="216" t="s">
        <v>1421</v>
      </c>
      <c r="E104" s="216" t="s">
        <v>1422</v>
      </c>
      <c r="F104" s="216" t="s">
        <v>1423</v>
      </c>
      <c r="G104" s="216">
        <v>0</v>
      </c>
      <c r="H104" s="216">
        <v>0</v>
      </c>
      <c r="I104" s="216">
        <v>0</v>
      </c>
      <c r="J104" s="216">
        <v>0</v>
      </c>
      <c r="K104" s="216">
        <v>0</v>
      </c>
      <c r="L104" s="216" t="s">
        <v>562</v>
      </c>
      <c r="M104" s="216" t="s">
        <v>562</v>
      </c>
      <c r="N104" s="216" t="s">
        <v>562</v>
      </c>
      <c r="O104" s="216" t="s">
        <v>562</v>
      </c>
      <c r="T104" s="216" t="s">
        <v>562</v>
      </c>
      <c r="V104" s="150" t="s">
        <v>1120</v>
      </c>
      <c r="W104" s="216" t="s">
        <v>575</v>
      </c>
      <c r="X104" s="216" t="s">
        <v>574</v>
      </c>
      <c r="Y104" s="216" t="s">
        <v>576</v>
      </c>
      <c r="Z104" s="216" t="s">
        <v>574</v>
      </c>
      <c r="AM104" s="216" t="s">
        <v>598</v>
      </c>
      <c r="AN104" s="216" t="s">
        <v>598</v>
      </c>
      <c r="AO104" s="216" t="s">
        <v>598</v>
      </c>
      <c r="AP104" s="216" t="s">
        <v>596</v>
      </c>
      <c r="AQ104" s="216" t="s">
        <v>596</v>
      </c>
      <c r="AR104" s="216" t="s">
        <v>597</v>
      </c>
      <c r="AS104" s="216" t="s">
        <v>595</v>
      </c>
      <c r="AT104" s="216" t="s">
        <v>596</v>
      </c>
      <c r="AU104" s="216" t="s">
        <v>596</v>
      </c>
      <c r="AV104" s="216" t="s">
        <v>598</v>
      </c>
      <c r="AW104" s="216" t="s">
        <v>598</v>
      </c>
      <c r="AX104" s="216" t="s">
        <v>598</v>
      </c>
      <c r="AY104" s="216" t="s">
        <v>597</v>
      </c>
      <c r="AZ104" s="216" t="s">
        <v>596</v>
      </c>
      <c r="BA104" s="216" t="s">
        <v>597</v>
      </c>
      <c r="BB104" s="216" t="s">
        <v>596</v>
      </c>
      <c r="BC104" s="216" t="s">
        <v>596</v>
      </c>
      <c r="BD104" s="216" t="s">
        <v>596</v>
      </c>
      <c r="BE104" s="216" t="s">
        <v>598</v>
      </c>
      <c r="BF104" s="216" t="s">
        <v>598</v>
      </c>
      <c r="BG104" s="216" t="s">
        <v>598</v>
      </c>
      <c r="BH104" s="216" t="s">
        <v>597</v>
      </c>
      <c r="BI104" s="216" t="s">
        <v>596</v>
      </c>
      <c r="BJ104" s="216" t="s">
        <v>598</v>
      </c>
      <c r="BK104" s="216" t="s">
        <v>597</v>
      </c>
      <c r="BL104" s="216" t="s">
        <v>597</v>
      </c>
      <c r="BM104" s="216" t="s">
        <v>597</v>
      </c>
      <c r="CZ104" s="216" t="s">
        <v>1121</v>
      </c>
    </row>
    <row r="105" spans="1:104">
      <c r="A105" s="216" t="s">
        <v>361</v>
      </c>
      <c r="B105" s="216" t="s">
        <v>362</v>
      </c>
      <c r="C105" s="216" t="s">
        <v>1424</v>
      </c>
      <c r="D105" s="216" t="s">
        <v>1425</v>
      </c>
      <c r="E105" s="216" t="s">
        <v>1426</v>
      </c>
      <c r="F105" s="216" t="s">
        <v>1427</v>
      </c>
      <c r="G105" s="216">
        <v>0</v>
      </c>
      <c r="H105" s="216">
        <v>0</v>
      </c>
      <c r="I105" s="216">
        <v>0</v>
      </c>
      <c r="J105" s="216">
        <v>0</v>
      </c>
      <c r="K105" s="216">
        <v>0</v>
      </c>
      <c r="L105" s="216" t="s">
        <v>562</v>
      </c>
      <c r="M105" s="216" t="s">
        <v>562</v>
      </c>
      <c r="N105" s="216" t="s">
        <v>562</v>
      </c>
      <c r="O105" s="216" t="s">
        <v>562</v>
      </c>
      <c r="T105" s="216" t="s">
        <v>562</v>
      </c>
      <c r="V105" s="150" t="s">
        <v>1120</v>
      </c>
      <c r="W105" s="216" t="s">
        <v>574</v>
      </c>
      <c r="X105" s="216" t="s">
        <v>574</v>
      </c>
      <c r="Y105" s="216" t="s">
        <v>574</v>
      </c>
      <c r="Z105" s="216" t="s">
        <v>574</v>
      </c>
      <c r="AM105" s="216" t="s">
        <v>596</v>
      </c>
      <c r="AN105" s="216" t="s">
        <v>596</v>
      </c>
      <c r="AO105" s="216" t="s">
        <v>597</v>
      </c>
      <c r="AP105" s="216" t="s">
        <v>596</v>
      </c>
      <c r="AQ105" s="216" t="s">
        <v>596</v>
      </c>
      <c r="AR105" s="216" t="s">
        <v>596</v>
      </c>
      <c r="AS105" s="216" t="s">
        <v>596</v>
      </c>
      <c r="AT105" s="216" t="s">
        <v>597</v>
      </c>
      <c r="AU105" s="216" t="s">
        <v>596</v>
      </c>
      <c r="AV105" s="216" t="s">
        <v>596</v>
      </c>
      <c r="AW105" s="216" t="s">
        <v>596</v>
      </c>
      <c r="AX105" s="216" t="s">
        <v>597</v>
      </c>
      <c r="AY105" s="216" t="s">
        <v>596</v>
      </c>
      <c r="AZ105" s="216" t="s">
        <v>596</v>
      </c>
      <c r="BA105" s="216" t="s">
        <v>596</v>
      </c>
      <c r="BB105" s="216" t="s">
        <v>596</v>
      </c>
      <c r="BC105" s="216" t="s">
        <v>597</v>
      </c>
      <c r="BD105" s="216" t="s">
        <v>597</v>
      </c>
      <c r="BE105" s="216" t="s">
        <v>597</v>
      </c>
      <c r="BF105" s="216" t="s">
        <v>596</v>
      </c>
      <c r="BG105" s="216" t="s">
        <v>597</v>
      </c>
      <c r="BH105" s="216" t="s">
        <v>597</v>
      </c>
      <c r="BI105" s="216" t="s">
        <v>597</v>
      </c>
      <c r="BJ105" s="216" t="s">
        <v>597</v>
      </c>
      <c r="BK105" s="216" t="s">
        <v>597</v>
      </c>
      <c r="BL105" s="216" t="s">
        <v>597</v>
      </c>
      <c r="BM105" s="216" t="s">
        <v>597</v>
      </c>
      <c r="CZ105" s="216" t="s">
        <v>1121</v>
      </c>
    </row>
    <row r="106" spans="1:104">
      <c r="A106" s="216" t="s">
        <v>365</v>
      </c>
      <c r="B106" s="216" t="s">
        <v>366</v>
      </c>
      <c r="C106" s="216" t="s">
        <v>1569</v>
      </c>
      <c r="D106" s="216" t="s">
        <v>1570</v>
      </c>
      <c r="E106" s="216" t="s">
        <v>1571</v>
      </c>
      <c r="F106" s="216" t="s">
        <v>1572</v>
      </c>
      <c r="G106" s="216">
        <v>0</v>
      </c>
      <c r="H106" s="216">
        <v>0</v>
      </c>
      <c r="I106" s="216">
        <v>0</v>
      </c>
      <c r="J106" s="216">
        <v>0</v>
      </c>
      <c r="K106" s="216">
        <v>0</v>
      </c>
      <c r="L106" s="216" t="s">
        <v>562</v>
      </c>
      <c r="M106" s="216" t="s">
        <v>562</v>
      </c>
      <c r="N106" s="216" t="s">
        <v>562</v>
      </c>
      <c r="O106" s="216" t="s">
        <v>562</v>
      </c>
      <c r="T106" s="216" t="s">
        <v>562</v>
      </c>
      <c r="V106" s="150" t="s">
        <v>1120</v>
      </c>
      <c r="W106" s="216" t="s">
        <v>575</v>
      </c>
      <c r="X106" s="216" t="s">
        <v>574</v>
      </c>
      <c r="Y106" s="216" t="s">
        <v>576</v>
      </c>
      <c r="Z106" s="216" t="s">
        <v>575</v>
      </c>
      <c r="AM106" s="216" t="s">
        <v>597</v>
      </c>
      <c r="AN106" s="216" t="s">
        <v>597</v>
      </c>
      <c r="AO106" s="216" t="s">
        <v>597</v>
      </c>
      <c r="AP106" s="216" t="s">
        <v>597</v>
      </c>
      <c r="AQ106" s="216" t="s">
        <v>596</v>
      </c>
      <c r="AR106" s="216" t="s">
        <v>596</v>
      </c>
      <c r="AS106" s="216" t="s">
        <v>597</v>
      </c>
      <c r="AT106" s="216" t="s">
        <v>597</v>
      </c>
      <c r="AU106" s="216" t="s">
        <v>597</v>
      </c>
      <c r="AV106" s="216" t="s">
        <v>598</v>
      </c>
      <c r="AW106" s="216" t="s">
        <v>598</v>
      </c>
      <c r="AX106" s="216" t="s">
        <v>598</v>
      </c>
      <c r="AY106" s="216" t="s">
        <v>598</v>
      </c>
      <c r="AZ106" s="216" t="s">
        <v>597</v>
      </c>
      <c r="BA106" s="216" t="s">
        <v>597</v>
      </c>
      <c r="BB106" s="216" t="s">
        <v>598</v>
      </c>
      <c r="BC106" s="216" t="s">
        <v>598</v>
      </c>
      <c r="BD106" s="216" t="s">
        <v>598</v>
      </c>
      <c r="BE106" s="216" t="s">
        <v>598</v>
      </c>
      <c r="BF106" s="216" t="s">
        <v>598</v>
      </c>
      <c r="BG106" s="216" t="s">
        <v>598</v>
      </c>
      <c r="BH106" s="216" t="s">
        <v>598</v>
      </c>
      <c r="BI106" s="216" t="s">
        <v>598</v>
      </c>
      <c r="BJ106" s="216" t="s">
        <v>598</v>
      </c>
      <c r="BK106" s="216" t="s">
        <v>598</v>
      </c>
      <c r="BL106" s="216" t="s">
        <v>598</v>
      </c>
      <c r="BM106" s="216" t="s">
        <v>598</v>
      </c>
      <c r="CZ106" s="216" t="s">
        <v>1121</v>
      </c>
    </row>
    <row r="107" spans="1:104">
      <c r="A107" s="216" t="s">
        <v>367</v>
      </c>
      <c r="B107" s="216" t="s">
        <v>368</v>
      </c>
      <c r="C107" s="216" t="s">
        <v>1428</v>
      </c>
      <c r="D107" s="216" t="s">
        <v>1429</v>
      </c>
      <c r="E107" s="216" t="s">
        <v>1430</v>
      </c>
      <c r="F107" s="216" t="s">
        <v>1431</v>
      </c>
      <c r="G107" s="216">
        <v>0</v>
      </c>
      <c r="H107" s="216">
        <v>0</v>
      </c>
      <c r="I107" s="216">
        <v>0</v>
      </c>
      <c r="J107" s="216">
        <v>0</v>
      </c>
      <c r="K107" s="216">
        <v>0</v>
      </c>
      <c r="L107" s="216" t="s">
        <v>562</v>
      </c>
      <c r="M107" s="216" t="s">
        <v>562</v>
      </c>
      <c r="N107" s="216" t="s">
        <v>562</v>
      </c>
      <c r="O107" s="216" t="s">
        <v>562</v>
      </c>
      <c r="T107" s="216" t="s">
        <v>562</v>
      </c>
      <c r="V107" s="150" t="s">
        <v>1120</v>
      </c>
      <c r="W107" s="216" t="s">
        <v>575</v>
      </c>
      <c r="X107" s="216" t="s">
        <v>574</v>
      </c>
      <c r="Y107" s="216" t="s">
        <v>576</v>
      </c>
      <c r="Z107" s="216" t="s">
        <v>574</v>
      </c>
      <c r="AM107" s="216" t="s">
        <v>596</v>
      </c>
      <c r="AN107" s="216" t="s">
        <v>596</v>
      </c>
      <c r="AO107" s="216" t="s">
        <v>596</v>
      </c>
      <c r="AP107" s="216" t="s">
        <v>596</v>
      </c>
      <c r="AQ107" s="216" t="s">
        <v>597</v>
      </c>
      <c r="AR107" s="216" t="s">
        <v>596</v>
      </c>
      <c r="AS107" s="216" t="s">
        <v>597</v>
      </c>
      <c r="AT107" s="216" t="s">
        <v>596</v>
      </c>
      <c r="AU107" s="216" t="s">
        <v>596</v>
      </c>
      <c r="AV107" s="216" t="s">
        <v>596</v>
      </c>
      <c r="AW107" s="216" t="s">
        <v>597</v>
      </c>
      <c r="AX107" s="216" t="s">
        <v>596</v>
      </c>
      <c r="AY107" s="216" t="s">
        <v>597</v>
      </c>
      <c r="AZ107" s="216" t="s">
        <v>598</v>
      </c>
      <c r="BA107" s="216" t="s">
        <v>597</v>
      </c>
      <c r="BB107" s="216" t="s">
        <v>598</v>
      </c>
      <c r="BC107" s="216" t="s">
        <v>596</v>
      </c>
      <c r="BD107" s="216" t="s">
        <v>596</v>
      </c>
      <c r="BE107" s="216" t="s">
        <v>597</v>
      </c>
      <c r="BF107" s="216" t="s">
        <v>598</v>
      </c>
      <c r="BG107" s="216" t="s">
        <v>596</v>
      </c>
      <c r="BH107" s="216" t="s">
        <v>598</v>
      </c>
      <c r="BI107" s="216" t="s">
        <v>598</v>
      </c>
      <c r="BJ107" s="216" t="s">
        <v>597</v>
      </c>
      <c r="BK107" s="216" t="s">
        <v>598</v>
      </c>
      <c r="BL107" s="216" t="s">
        <v>597</v>
      </c>
      <c r="BM107" s="216" t="s">
        <v>597</v>
      </c>
      <c r="CZ107" s="216" t="s">
        <v>1121</v>
      </c>
    </row>
    <row r="108" spans="1:104">
      <c r="A108" s="216" t="s">
        <v>369</v>
      </c>
      <c r="B108" s="216" t="s">
        <v>370</v>
      </c>
      <c r="C108" s="216" t="s">
        <v>1383</v>
      </c>
      <c r="D108" s="216" t="s">
        <v>1384</v>
      </c>
      <c r="E108" s="216" t="s">
        <v>1385</v>
      </c>
      <c r="F108" s="216" t="s">
        <v>1432</v>
      </c>
      <c r="G108" s="216">
        <v>0</v>
      </c>
      <c r="H108" s="216">
        <v>0</v>
      </c>
      <c r="I108" s="216">
        <v>0</v>
      </c>
      <c r="J108" s="216">
        <v>0</v>
      </c>
      <c r="K108" s="216">
        <v>0</v>
      </c>
      <c r="L108" s="216" t="s">
        <v>562</v>
      </c>
      <c r="M108" s="216" t="s">
        <v>562</v>
      </c>
      <c r="N108" s="216" t="s">
        <v>562</v>
      </c>
      <c r="O108" s="216" t="s">
        <v>562</v>
      </c>
      <c r="T108" s="216" t="s">
        <v>562</v>
      </c>
      <c r="V108" s="150" t="s">
        <v>1120</v>
      </c>
      <c r="W108" s="216" t="s">
        <v>574</v>
      </c>
      <c r="X108" s="216" t="s">
        <v>575</v>
      </c>
      <c r="Y108" s="216" t="s">
        <v>575</v>
      </c>
      <c r="Z108" s="216" t="s">
        <v>574</v>
      </c>
      <c r="AM108" s="216" t="s">
        <v>596</v>
      </c>
      <c r="AN108" s="216" t="s">
        <v>597</v>
      </c>
      <c r="AO108" s="216" t="s">
        <v>596</v>
      </c>
      <c r="AP108" s="216" t="s">
        <v>596</v>
      </c>
      <c r="AQ108" s="216" t="s">
        <v>595</v>
      </c>
      <c r="AR108" s="216" t="s">
        <v>595</v>
      </c>
      <c r="AS108" s="216" t="s">
        <v>596</v>
      </c>
      <c r="AT108" s="216" t="s">
        <v>597</v>
      </c>
      <c r="AU108" s="216" t="s">
        <v>596</v>
      </c>
      <c r="AV108" s="216" t="s">
        <v>596</v>
      </c>
      <c r="AW108" s="216" t="s">
        <v>597</v>
      </c>
      <c r="AX108" s="216" t="s">
        <v>596</v>
      </c>
      <c r="AY108" s="216" t="s">
        <v>596</v>
      </c>
      <c r="AZ108" s="216" t="s">
        <v>596</v>
      </c>
      <c r="BA108" s="216" t="s">
        <v>596</v>
      </c>
      <c r="BB108" s="216" t="s">
        <v>596</v>
      </c>
      <c r="BC108" s="216" t="s">
        <v>597</v>
      </c>
      <c r="BD108" s="216" t="s">
        <v>597</v>
      </c>
      <c r="BE108" s="216" t="s">
        <v>596</v>
      </c>
      <c r="BF108" s="216" t="s">
        <v>597</v>
      </c>
      <c r="BG108" s="216" t="s">
        <v>597</v>
      </c>
      <c r="BH108" s="216" t="s">
        <v>596</v>
      </c>
      <c r="BI108" s="216" t="s">
        <v>596</v>
      </c>
      <c r="BJ108" s="216" t="s">
        <v>596</v>
      </c>
      <c r="BK108" s="216" t="s">
        <v>597</v>
      </c>
      <c r="BL108" s="216" t="s">
        <v>597</v>
      </c>
      <c r="BM108" s="216" t="s">
        <v>597</v>
      </c>
      <c r="CZ108" s="216" t="s">
        <v>1121</v>
      </c>
    </row>
    <row r="109" spans="1:104">
      <c r="A109" s="216" t="s">
        <v>373</v>
      </c>
      <c r="B109" s="216" t="s">
        <v>374</v>
      </c>
      <c r="C109" s="216" t="s">
        <v>1433</v>
      </c>
      <c r="D109" s="216" t="s">
        <v>1434</v>
      </c>
      <c r="E109" s="216" t="s">
        <v>1435</v>
      </c>
      <c r="F109" s="216" t="s">
        <v>1436</v>
      </c>
      <c r="G109" s="216">
        <v>0</v>
      </c>
      <c r="H109" s="216">
        <v>0</v>
      </c>
      <c r="I109" s="216">
        <v>0</v>
      </c>
      <c r="J109" s="216">
        <v>0</v>
      </c>
      <c r="K109" s="216">
        <v>0</v>
      </c>
      <c r="L109" s="216" t="s">
        <v>562</v>
      </c>
      <c r="M109" s="216" t="s">
        <v>562</v>
      </c>
      <c r="N109" s="216" t="s">
        <v>562</v>
      </c>
      <c r="O109" s="216" t="s">
        <v>562</v>
      </c>
      <c r="T109" s="216" t="s">
        <v>563</v>
      </c>
      <c r="V109" s="150">
        <v>43069</v>
      </c>
      <c r="W109" s="216" t="s">
        <v>574</v>
      </c>
      <c r="X109" s="216" t="s">
        <v>574</v>
      </c>
      <c r="Y109" s="216" t="s">
        <v>576</v>
      </c>
      <c r="Z109" s="216" t="s">
        <v>574</v>
      </c>
      <c r="AM109" s="216" t="s">
        <v>596</v>
      </c>
      <c r="AN109" s="216" t="s">
        <v>597</v>
      </c>
      <c r="AO109" s="216" t="s">
        <v>596</v>
      </c>
      <c r="AP109" s="216" t="s">
        <v>597</v>
      </c>
      <c r="AQ109" s="216" t="s">
        <v>597</v>
      </c>
      <c r="AR109" s="216" t="s">
        <v>597</v>
      </c>
      <c r="AS109" s="216" t="s">
        <v>596</v>
      </c>
      <c r="AT109" s="216" t="s">
        <v>597</v>
      </c>
      <c r="AU109" s="216" t="s">
        <v>598</v>
      </c>
      <c r="AV109" s="216" t="s">
        <v>597</v>
      </c>
      <c r="AW109" s="216" t="s">
        <v>597</v>
      </c>
      <c r="AX109" s="216" t="s">
        <v>597</v>
      </c>
      <c r="AY109" s="216" t="s">
        <v>597</v>
      </c>
      <c r="AZ109" s="216" t="s">
        <v>597</v>
      </c>
      <c r="BA109" s="216" t="s">
        <v>597</v>
      </c>
      <c r="BB109" s="216" t="s">
        <v>597</v>
      </c>
      <c r="BC109" s="216" t="s">
        <v>597</v>
      </c>
      <c r="BD109" s="216" t="s">
        <v>598</v>
      </c>
      <c r="BE109" s="216" t="s">
        <v>597</v>
      </c>
      <c r="BF109" s="216" t="s">
        <v>598</v>
      </c>
      <c r="BG109" s="216" t="s">
        <v>597</v>
      </c>
      <c r="BH109" s="216" t="s">
        <v>598</v>
      </c>
      <c r="BI109" s="216" t="s">
        <v>598</v>
      </c>
      <c r="BJ109" s="216" t="s">
        <v>598</v>
      </c>
      <c r="BK109" s="216" t="s">
        <v>598</v>
      </c>
      <c r="BL109" s="216" t="s">
        <v>598</v>
      </c>
      <c r="BM109" s="216" t="s">
        <v>599</v>
      </c>
      <c r="CZ109" s="216" t="s">
        <v>1121</v>
      </c>
    </row>
    <row r="110" spans="1:104">
      <c r="A110" s="216" t="s">
        <v>375</v>
      </c>
      <c r="B110" s="216" t="s">
        <v>376</v>
      </c>
      <c r="C110" s="216" t="s">
        <v>1678</v>
      </c>
      <c r="D110" s="216" t="s">
        <v>1679</v>
      </c>
      <c r="E110" s="216" t="s">
        <v>1680</v>
      </c>
      <c r="F110" s="216" t="s">
        <v>1681</v>
      </c>
      <c r="G110" s="216">
        <v>0</v>
      </c>
      <c r="H110" s="216">
        <v>0</v>
      </c>
      <c r="I110" s="216">
        <v>0</v>
      </c>
      <c r="J110" s="216">
        <v>20</v>
      </c>
      <c r="K110" s="216">
        <v>0</v>
      </c>
      <c r="L110" s="216" t="s">
        <v>562</v>
      </c>
      <c r="M110" s="216" t="s">
        <v>562</v>
      </c>
      <c r="N110" s="216" t="s">
        <v>562</v>
      </c>
      <c r="O110" s="216" t="s">
        <v>562</v>
      </c>
      <c r="T110" s="216" t="s">
        <v>562</v>
      </c>
      <c r="V110" s="150" t="s">
        <v>1120</v>
      </c>
      <c r="W110" s="216" t="s">
        <v>575</v>
      </c>
      <c r="X110" s="216" t="s">
        <v>574</v>
      </c>
      <c r="Y110" s="216" t="s">
        <v>574</v>
      </c>
      <c r="Z110" s="216" t="s">
        <v>574</v>
      </c>
      <c r="AM110" s="216" t="s">
        <v>597</v>
      </c>
      <c r="AN110" s="216" t="s">
        <v>597</v>
      </c>
      <c r="AO110" s="216" t="s">
        <v>597</v>
      </c>
      <c r="AP110" s="216" t="s">
        <v>598</v>
      </c>
      <c r="AQ110" s="216" t="s">
        <v>596</v>
      </c>
      <c r="AR110" s="216" t="s">
        <v>597</v>
      </c>
      <c r="AS110" s="216" t="s">
        <v>597</v>
      </c>
      <c r="AT110" s="216" t="s">
        <v>596</v>
      </c>
      <c r="AU110" s="216" t="s">
        <v>595</v>
      </c>
      <c r="AV110" s="216" t="s">
        <v>597</v>
      </c>
      <c r="AW110" s="216" t="s">
        <v>597</v>
      </c>
      <c r="AX110" s="216" t="s">
        <v>597</v>
      </c>
      <c r="AY110" s="216" t="s">
        <v>598</v>
      </c>
      <c r="AZ110" s="216" t="s">
        <v>596</v>
      </c>
      <c r="BA110" s="216" t="s">
        <v>597</v>
      </c>
      <c r="BB110" s="216" t="s">
        <v>597</v>
      </c>
      <c r="BC110" s="216" t="s">
        <v>596</v>
      </c>
      <c r="BD110" s="216" t="s">
        <v>595</v>
      </c>
      <c r="BE110" s="216" t="s">
        <v>597</v>
      </c>
      <c r="BF110" s="216" t="s">
        <v>597</v>
      </c>
      <c r="BG110" s="216" t="s">
        <v>597</v>
      </c>
      <c r="BH110" s="216" t="s">
        <v>598</v>
      </c>
      <c r="BI110" s="216" t="s">
        <v>597</v>
      </c>
      <c r="BJ110" s="216" t="s">
        <v>597</v>
      </c>
      <c r="BK110" s="216" t="s">
        <v>597</v>
      </c>
      <c r="BL110" s="216" t="s">
        <v>596</v>
      </c>
      <c r="BM110" s="216" t="s">
        <v>595</v>
      </c>
      <c r="CZ110" s="216" t="s">
        <v>1121</v>
      </c>
    </row>
    <row r="111" spans="1:104">
      <c r="A111" s="216" t="s">
        <v>377</v>
      </c>
      <c r="B111" s="216" t="s">
        <v>378</v>
      </c>
      <c r="C111" s="216" t="s">
        <v>1190</v>
      </c>
      <c r="D111" s="216" t="s">
        <v>1617</v>
      </c>
      <c r="E111" s="216" t="s">
        <v>1618</v>
      </c>
      <c r="F111" s="216" t="s">
        <v>1619</v>
      </c>
      <c r="G111" s="216">
        <v>0</v>
      </c>
      <c r="H111" s="216">
        <v>0</v>
      </c>
      <c r="I111" s="216">
        <v>0</v>
      </c>
      <c r="J111" s="216">
        <v>0</v>
      </c>
      <c r="K111" s="216">
        <v>0</v>
      </c>
      <c r="L111" s="216" t="s">
        <v>562</v>
      </c>
      <c r="M111" s="216" t="s">
        <v>562</v>
      </c>
      <c r="N111" s="216" t="s">
        <v>562</v>
      </c>
      <c r="O111" s="216" t="s">
        <v>562</v>
      </c>
      <c r="T111" s="216" t="s">
        <v>562</v>
      </c>
      <c r="V111" s="150" t="s">
        <v>1120</v>
      </c>
      <c r="W111" s="216" t="s">
        <v>575</v>
      </c>
      <c r="X111" s="216" t="s">
        <v>574</v>
      </c>
      <c r="Y111" s="216" t="s">
        <v>576</v>
      </c>
      <c r="Z111" s="216" t="s">
        <v>575</v>
      </c>
      <c r="AM111" s="216" t="s">
        <v>596</v>
      </c>
      <c r="AN111" s="216" t="s">
        <v>597</v>
      </c>
      <c r="AO111" s="216" t="s">
        <v>596</v>
      </c>
      <c r="AP111" s="216" t="s">
        <v>596</v>
      </c>
      <c r="AQ111" s="216" t="s">
        <v>596</v>
      </c>
      <c r="AR111" s="216" t="s">
        <v>596</v>
      </c>
      <c r="AS111" s="216" t="s">
        <v>596</v>
      </c>
      <c r="AT111" s="216" t="s">
        <v>597</v>
      </c>
      <c r="AU111" s="216" t="s">
        <v>596</v>
      </c>
      <c r="AV111" s="216" t="s">
        <v>597</v>
      </c>
      <c r="AW111" s="216" t="s">
        <v>597</v>
      </c>
      <c r="AX111" s="216" t="s">
        <v>597</v>
      </c>
      <c r="AY111" s="216" t="s">
        <v>596</v>
      </c>
      <c r="AZ111" s="216" t="s">
        <v>596</v>
      </c>
      <c r="BA111" s="216" t="s">
        <v>596</v>
      </c>
      <c r="BB111" s="216" t="s">
        <v>596</v>
      </c>
      <c r="BC111" s="216" t="s">
        <v>597</v>
      </c>
      <c r="BD111" s="216" t="s">
        <v>597</v>
      </c>
      <c r="BE111" s="216" t="s">
        <v>597</v>
      </c>
      <c r="BF111" s="216" t="s">
        <v>597</v>
      </c>
      <c r="BG111" s="216" t="s">
        <v>597</v>
      </c>
      <c r="BH111" s="216" t="s">
        <v>596</v>
      </c>
      <c r="BI111" s="216" t="s">
        <v>596</v>
      </c>
      <c r="BJ111" s="216" t="s">
        <v>596</v>
      </c>
      <c r="BK111" s="216" t="s">
        <v>596</v>
      </c>
      <c r="BL111" s="216" t="s">
        <v>597</v>
      </c>
      <c r="BM111" s="216" t="s">
        <v>597</v>
      </c>
      <c r="CZ111" s="216" t="s">
        <v>1121</v>
      </c>
    </row>
    <row r="112" spans="1:104">
      <c r="A112" s="216" t="s">
        <v>379</v>
      </c>
      <c r="B112" s="216" t="s">
        <v>380</v>
      </c>
      <c r="C112" s="216" t="s">
        <v>1437</v>
      </c>
      <c r="D112" s="216" t="s">
        <v>1438</v>
      </c>
      <c r="E112" s="216" t="s">
        <v>1439</v>
      </c>
      <c r="F112" s="216" t="s">
        <v>1440</v>
      </c>
      <c r="G112" s="216">
        <v>0</v>
      </c>
      <c r="H112" s="216">
        <v>0</v>
      </c>
      <c r="I112" s="216">
        <v>0</v>
      </c>
      <c r="J112" s="216">
        <v>0</v>
      </c>
      <c r="K112" s="216">
        <v>0</v>
      </c>
      <c r="L112" s="216" t="s">
        <v>562</v>
      </c>
      <c r="M112" s="216" t="s">
        <v>562</v>
      </c>
      <c r="N112" s="216" t="s">
        <v>562</v>
      </c>
      <c r="O112" s="216" t="s">
        <v>562</v>
      </c>
      <c r="T112" s="216" t="s">
        <v>562</v>
      </c>
      <c r="V112" s="150" t="s">
        <v>1120</v>
      </c>
      <c r="W112" s="216" t="s">
        <v>574</v>
      </c>
      <c r="X112" s="216" t="s">
        <v>574</v>
      </c>
      <c r="Y112" s="216" t="s">
        <v>574</v>
      </c>
      <c r="Z112" s="216" t="s">
        <v>574</v>
      </c>
      <c r="AM112" s="216" t="s">
        <v>598</v>
      </c>
      <c r="AN112" s="216" t="s">
        <v>597</v>
      </c>
      <c r="AO112" s="216" t="s">
        <v>599</v>
      </c>
      <c r="AP112" s="216" t="s">
        <v>598</v>
      </c>
      <c r="AQ112" s="216" t="s">
        <v>598</v>
      </c>
      <c r="AR112" s="216" t="s">
        <v>597</v>
      </c>
      <c r="AS112" s="216" t="s">
        <v>597</v>
      </c>
      <c r="AT112" s="216" t="s">
        <v>597</v>
      </c>
      <c r="AU112" s="216" t="s">
        <v>595</v>
      </c>
      <c r="AV112" s="216" t="s">
        <v>598</v>
      </c>
      <c r="AW112" s="216" t="s">
        <v>597</v>
      </c>
      <c r="AX112" s="216" t="s">
        <v>599</v>
      </c>
      <c r="AY112" s="216" t="s">
        <v>598</v>
      </c>
      <c r="AZ112" s="216" t="s">
        <v>598</v>
      </c>
      <c r="BA112" s="216" t="s">
        <v>598</v>
      </c>
      <c r="BB112" s="216" t="s">
        <v>597</v>
      </c>
      <c r="BC112" s="216" t="s">
        <v>597</v>
      </c>
      <c r="BD112" s="216" t="s">
        <v>596</v>
      </c>
      <c r="BE112" s="216" t="s">
        <v>598</v>
      </c>
      <c r="BF112" s="216" t="s">
        <v>597</v>
      </c>
      <c r="BG112" s="216" t="s">
        <v>599</v>
      </c>
      <c r="BH112" s="216" t="s">
        <v>598</v>
      </c>
      <c r="BI112" s="216" t="s">
        <v>598</v>
      </c>
      <c r="BJ112" s="216" t="s">
        <v>598</v>
      </c>
      <c r="BK112" s="216" t="s">
        <v>597</v>
      </c>
      <c r="BL112" s="216" t="s">
        <v>597</v>
      </c>
      <c r="BM112" s="216" t="s">
        <v>597</v>
      </c>
      <c r="CZ112" s="216" t="s">
        <v>1121</v>
      </c>
    </row>
    <row r="113" spans="1:104">
      <c r="A113" s="216" t="s">
        <v>898</v>
      </c>
      <c r="B113" s="216" t="s">
        <v>899</v>
      </c>
      <c r="C113" s="216" t="s">
        <v>1682</v>
      </c>
      <c r="D113" s="216" t="s">
        <v>1683</v>
      </c>
      <c r="E113" s="216" t="s">
        <v>1684</v>
      </c>
      <c r="F113" s="216" t="s">
        <v>1685</v>
      </c>
      <c r="G113" s="216">
        <v>0</v>
      </c>
      <c r="H113" s="216">
        <v>0</v>
      </c>
      <c r="I113" s="216">
        <v>0</v>
      </c>
      <c r="J113" s="216">
        <v>0</v>
      </c>
      <c r="K113" s="216">
        <v>0</v>
      </c>
      <c r="L113" s="216" t="s">
        <v>562</v>
      </c>
      <c r="M113" s="216" t="s">
        <v>562</v>
      </c>
      <c r="N113" s="216" t="s">
        <v>562</v>
      </c>
      <c r="O113" s="216" t="s">
        <v>562</v>
      </c>
      <c r="T113" s="216" t="s">
        <v>562</v>
      </c>
      <c r="V113" s="150" t="s">
        <v>1120</v>
      </c>
      <c r="W113" s="216" t="s">
        <v>575</v>
      </c>
      <c r="X113" s="216" t="s">
        <v>574</v>
      </c>
      <c r="Y113" s="216" t="s">
        <v>575</v>
      </c>
      <c r="Z113" s="216" t="s">
        <v>574</v>
      </c>
      <c r="AM113" s="216" t="s">
        <v>597</v>
      </c>
      <c r="AN113" s="216" t="s">
        <v>597</v>
      </c>
      <c r="AO113" s="216" t="s">
        <v>596</v>
      </c>
      <c r="AP113" s="216" t="s">
        <v>597</v>
      </c>
      <c r="AQ113" s="216" t="s">
        <v>597</v>
      </c>
      <c r="AR113" s="216" t="s">
        <v>596</v>
      </c>
      <c r="AS113" s="216" t="s">
        <v>596</v>
      </c>
      <c r="AT113" s="216" t="s">
        <v>596</v>
      </c>
      <c r="AU113" s="216" t="s">
        <v>595</v>
      </c>
      <c r="AV113" s="216" t="s">
        <v>597</v>
      </c>
      <c r="AW113" s="216" t="s">
        <v>597</v>
      </c>
      <c r="AX113" s="216" t="s">
        <v>597</v>
      </c>
      <c r="AY113" s="216" t="s">
        <v>597</v>
      </c>
      <c r="AZ113" s="216" t="s">
        <v>597</v>
      </c>
      <c r="BA113" s="216" t="s">
        <v>596</v>
      </c>
      <c r="BB113" s="216" t="s">
        <v>596</v>
      </c>
      <c r="BC113" s="216" t="s">
        <v>597</v>
      </c>
      <c r="BD113" s="216" t="s">
        <v>596</v>
      </c>
      <c r="BE113" s="216" t="s">
        <v>597</v>
      </c>
      <c r="BF113" s="216" t="s">
        <v>598</v>
      </c>
      <c r="BG113" s="216" t="s">
        <v>597</v>
      </c>
      <c r="BH113" s="216" t="s">
        <v>597</v>
      </c>
      <c r="BI113" s="216" t="s">
        <v>597</v>
      </c>
      <c r="BJ113" s="216" t="s">
        <v>597</v>
      </c>
      <c r="BK113" s="216" t="s">
        <v>597</v>
      </c>
      <c r="BL113" s="216" t="s">
        <v>597</v>
      </c>
      <c r="BM113" s="216" t="s">
        <v>596</v>
      </c>
      <c r="CZ113" s="216" t="s">
        <v>1121</v>
      </c>
    </row>
    <row r="114" spans="1:104">
      <c r="A114" s="216" t="s">
        <v>381</v>
      </c>
      <c r="B114" s="216" t="s">
        <v>382</v>
      </c>
      <c r="C114" s="216" t="s">
        <v>1620</v>
      </c>
      <c r="D114" s="216" t="s">
        <v>1621</v>
      </c>
      <c r="E114" s="216">
        <v>7854679715</v>
      </c>
      <c r="F114" s="216" t="s">
        <v>1622</v>
      </c>
      <c r="G114" s="216">
        <v>0</v>
      </c>
      <c r="H114" s="216">
        <v>0</v>
      </c>
      <c r="I114" s="216">
        <v>0</v>
      </c>
      <c r="J114" s="216">
        <v>0</v>
      </c>
      <c r="K114" s="216">
        <v>0</v>
      </c>
      <c r="L114" s="216" t="s">
        <v>562</v>
      </c>
      <c r="M114" s="216" t="s">
        <v>562</v>
      </c>
      <c r="N114" s="216" t="s">
        <v>562</v>
      </c>
      <c r="O114" s="216" t="s">
        <v>562</v>
      </c>
      <c r="T114" s="216" t="s">
        <v>563</v>
      </c>
      <c r="V114" s="150">
        <v>43069</v>
      </c>
      <c r="W114" s="216" t="s">
        <v>574</v>
      </c>
      <c r="X114" s="216" t="s">
        <v>574</v>
      </c>
      <c r="Y114" s="216" t="s">
        <v>575</v>
      </c>
      <c r="Z114" s="216" t="s">
        <v>574</v>
      </c>
      <c r="AM114" s="216" t="s">
        <v>597</v>
      </c>
      <c r="AN114" s="216" t="s">
        <v>596</v>
      </c>
      <c r="AO114" s="216" t="s">
        <v>597</v>
      </c>
      <c r="AP114" s="216" t="s">
        <v>597</v>
      </c>
      <c r="AQ114" s="216" t="s">
        <v>597</v>
      </c>
      <c r="AR114" s="216" t="s">
        <v>595</v>
      </c>
      <c r="AS114" s="216" t="s">
        <v>595</v>
      </c>
      <c r="AT114" s="216" t="s">
        <v>596</v>
      </c>
      <c r="AU114" s="216" t="s">
        <v>595</v>
      </c>
      <c r="AV114" s="216" t="s">
        <v>597</v>
      </c>
      <c r="AW114" s="216" t="s">
        <v>597</v>
      </c>
      <c r="AX114" s="216" t="s">
        <v>597</v>
      </c>
      <c r="AY114" s="216" t="s">
        <v>597</v>
      </c>
      <c r="AZ114" s="216" t="s">
        <v>597</v>
      </c>
      <c r="BA114" s="216" t="s">
        <v>596</v>
      </c>
      <c r="BB114" s="216" t="s">
        <v>596</v>
      </c>
      <c r="BC114" s="216" t="s">
        <v>597</v>
      </c>
      <c r="BD114" s="216" t="s">
        <v>596</v>
      </c>
      <c r="BE114" s="216" t="s">
        <v>597</v>
      </c>
      <c r="BF114" s="216" t="s">
        <v>597</v>
      </c>
      <c r="BG114" s="216" t="s">
        <v>597</v>
      </c>
      <c r="BH114" s="216" t="s">
        <v>597</v>
      </c>
      <c r="BI114" s="216" t="s">
        <v>597</v>
      </c>
      <c r="BJ114" s="216" t="s">
        <v>597</v>
      </c>
      <c r="BK114" s="216" t="s">
        <v>597</v>
      </c>
      <c r="BL114" s="216" t="s">
        <v>597</v>
      </c>
      <c r="BM114" s="216" t="s">
        <v>597</v>
      </c>
      <c r="CZ114" s="216" t="s">
        <v>1121</v>
      </c>
    </row>
    <row r="115" spans="1:104">
      <c r="A115" s="216" t="s">
        <v>383</v>
      </c>
      <c r="B115" s="216" t="s">
        <v>384</v>
      </c>
      <c r="C115" s="216" t="s">
        <v>1441</v>
      </c>
      <c r="D115" s="216" t="s">
        <v>1442</v>
      </c>
      <c r="E115" s="216" t="s">
        <v>1443</v>
      </c>
      <c r="F115" s="216" t="s">
        <v>1444</v>
      </c>
      <c r="G115" s="216">
        <v>0</v>
      </c>
      <c r="H115" s="216">
        <v>0</v>
      </c>
      <c r="I115" s="216">
        <v>0</v>
      </c>
      <c r="J115" s="216">
        <v>0</v>
      </c>
      <c r="K115" s="216">
        <v>0</v>
      </c>
      <c r="L115" s="216" t="s">
        <v>562</v>
      </c>
      <c r="M115" s="216" t="s">
        <v>562</v>
      </c>
      <c r="N115" s="216" t="s">
        <v>562</v>
      </c>
      <c r="O115" s="216" t="s">
        <v>562</v>
      </c>
      <c r="T115" s="216" t="s">
        <v>562</v>
      </c>
      <c r="V115" s="150" t="s">
        <v>1120</v>
      </c>
      <c r="W115" s="216" t="s">
        <v>575</v>
      </c>
      <c r="X115" s="216" t="s">
        <v>574</v>
      </c>
      <c r="Y115" s="216" t="s">
        <v>574</v>
      </c>
      <c r="Z115" s="216" t="s">
        <v>575</v>
      </c>
      <c r="AM115" s="216" t="s">
        <v>596</v>
      </c>
      <c r="AN115" s="216" t="s">
        <v>597</v>
      </c>
      <c r="AO115" s="216" t="s">
        <v>597</v>
      </c>
      <c r="AP115" s="216" t="s">
        <v>598</v>
      </c>
      <c r="AQ115" s="216" t="s">
        <v>596</v>
      </c>
      <c r="AR115" s="216" t="s">
        <v>597</v>
      </c>
      <c r="AS115" s="216" t="s">
        <v>596</v>
      </c>
      <c r="AT115" s="216" t="s">
        <v>596</v>
      </c>
      <c r="AU115" s="216" t="s">
        <v>595</v>
      </c>
      <c r="AV115" s="216" t="s">
        <v>596</v>
      </c>
      <c r="AW115" s="216" t="s">
        <v>597</v>
      </c>
      <c r="AX115" s="216" t="s">
        <v>597</v>
      </c>
      <c r="AY115" s="216" t="s">
        <v>598</v>
      </c>
      <c r="AZ115" s="216" t="s">
        <v>596</v>
      </c>
      <c r="BA115" s="216" t="s">
        <v>597</v>
      </c>
      <c r="BB115" s="216" t="s">
        <v>596</v>
      </c>
      <c r="BC115" s="216" t="s">
        <v>596</v>
      </c>
      <c r="BD115" s="216" t="s">
        <v>595</v>
      </c>
      <c r="BE115" s="216" t="s">
        <v>596</v>
      </c>
      <c r="BF115" s="216" t="s">
        <v>597</v>
      </c>
      <c r="BG115" s="216" t="s">
        <v>598</v>
      </c>
      <c r="BH115" s="216" t="s">
        <v>598</v>
      </c>
      <c r="BI115" s="216" t="s">
        <v>596</v>
      </c>
      <c r="BJ115" s="216" t="s">
        <v>598</v>
      </c>
      <c r="BK115" s="216" t="s">
        <v>597</v>
      </c>
      <c r="BL115" s="216" t="s">
        <v>596</v>
      </c>
      <c r="BM115" s="216" t="s">
        <v>595</v>
      </c>
      <c r="CZ115" s="216" t="s">
        <v>1121</v>
      </c>
    </row>
    <row r="116" spans="1:104">
      <c r="A116" s="216" t="s">
        <v>385</v>
      </c>
      <c r="B116" s="216" t="s">
        <v>386</v>
      </c>
      <c r="C116" s="216" t="s">
        <v>1445</v>
      </c>
      <c r="D116" s="216" t="s">
        <v>1446</v>
      </c>
      <c r="E116" s="216" t="s">
        <v>1447</v>
      </c>
      <c r="F116" s="216" t="s">
        <v>1445</v>
      </c>
      <c r="G116" s="216">
        <v>0</v>
      </c>
      <c r="H116" s="216">
        <v>0</v>
      </c>
      <c r="I116" s="216">
        <v>0</v>
      </c>
      <c r="J116" s="216">
        <v>0</v>
      </c>
      <c r="K116" s="216">
        <v>0</v>
      </c>
      <c r="L116" s="216" t="s">
        <v>562</v>
      </c>
      <c r="M116" s="216" t="s">
        <v>562</v>
      </c>
      <c r="N116" s="216" t="s">
        <v>562</v>
      </c>
      <c r="O116" s="216" t="s">
        <v>562</v>
      </c>
      <c r="T116" s="216" t="s">
        <v>562</v>
      </c>
      <c r="V116" s="150" t="s">
        <v>1120</v>
      </c>
      <c r="W116" s="216" t="s">
        <v>575</v>
      </c>
      <c r="X116" s="216" t="s">
        <v>574</v>
      </c>
      <c r="Y116" s="216" t="s">
        <v>574</v>
      </c>
      <c r="Z116" s="216" t="s">
        <v>575</v>
      </c>
      <c r="AM116" s="216" t="s">
        <v>596</v>
      </c>
      <c r="AN116" s="216" t="s">
        <v>597</v>
      </c>
      <c r="AO116" s="216" t="s">
        <v>597</v>
      </c>
      <c r="AP116" s="216" t="s">
        <v>597</v>
      </c>
      <c r="AQ116" s="216" t="s">
        <v>596</v>
      </c>
      <c r="AR116" s="216" t="s">
        <v>596</v>
      </c>
      <c r="AS116" s="216" t="s">
        <v>596</v>
      </c>
      <c r="AT116" s="216" t="s">
        <v>596</v>
      </c>
      <c r="AU116" s="216" t="s">
        <v>597</v>
      </c>
      <c r="AV116" s="216" t="s">
        <v>596</v>
      </c>
      <c r="AW116" s="216" t="s">
        <v>597</v>
      </c>
      <c r="AX116" s="216" t="s">
        <v>597</v>
      </c>
      <c r="AY116" s="216" t="s">
        <v>597</v>
      </c>
      <c r="AZ116" s="216" t="s">
        <v>596</v>
      </c>
      <c r="BA116" s="216" t="s">
        <v>597</v>
      </c>
      <c r="BB116" s="216" t="s">
        <v>597</v>
      </c>
      <c r="BC116" s="216" t="s">
        <v>596</v>
      </c>
      <c r="BD116" s="216" t="s">
        <v>597</v>
      </c>
      <c r="BE116" s="216" t="s">
        <v>597</v>
      </c>
      <c r="BF116" s="216" t="s">
        <v>598</v>
      </c>
      <c r="BG116" s="216" t="s">
        <v>598</v>
      </c>
      <c r="BH116" s="216" t="s">
        <v>598</v>
      </c>
      <c r="BI116" s="216" t="s">
        <v>597</v>
      </c>
      <c r="BJ116" s="216" t="s">
        <v>597</v>
      </c>
      <c r="BK116" s="216" t="s">
        <v>597</v>
      </c>
      <c r="BL116" s="216" t="s">
        <v>597</v>
      </c>
      <c r="BM116" s="216" t="s">
        <v>597</v>
      </c>
      <c r="CZ116" s="216" t="s">
        <v>1121</v>
      </c>
    </row>
    <row r="117" spans="1:104">
      <c r="A117" s="216" t="s">
        <v>389</v>
      </c>
      <c r="B117" s="216" t="s">
        <v>390</v>
      </c>
      <c r="C117" s="216" t="s">
        <v>1448</v>
      </c>
      <c r="D117" s="216" t="s">
        <v>1449</v>
      </c>
      <c r="E117" s="216" t="s">
        <v>1450</v>
      </c>
      <c r="F117" s="216" t="s">
        <v>1451</v>
      </c>
      <c r="G117" s="216">
        <v>0</v>
      </c>
      <c r="H117" s="216">
        <v>0</v>
      </c>
      <c r="I117" s="216">
        <v>0</v>
      </c>
      <c r="J117" s="216">
        <v>0</v>
      </c>
      <c r="K117" s="216">
        <v>0</v>
      </c>
      <c r="L117" s="216" t="s">
        <v>562</v>
      </c>
      <c r="M117" s="216" t="s">
        <v>562</v>
      </c>
      <c r="N117" s="216" t="s">
        <v>562</v>
      </c>
      <c r="O117" s="216" t="s">
        <v>562</v>
      </c>
      <c r="T117" s="216" t="s">
        <v>563</v>
      </c>
      <c r="V117" s="150">
        <v>43100</v>
      </c>
      <c r="W117" s="216" t="s">
        <v>574</v>
      </c>
      <c r="X117" s="216" t="s">
        <v>574</v>
      </c>
      <c r="Y117" s="216" t="s">
        <v>574</v>
      </c>
      <c r="Z117" s="216" t="s">
        <v>574</v>
      </c>
      <c r="AM117" s="216" t="s">
        <v>597</v>
      </c>
      <c r="AN117" s="216" t="s">
        <v>597</v>
      </c>
      <c r="AO117" s="216" t="s">
        <v>598</v>
      </c>
      <c r="AP117" s="216" t="s">
        <v>598</v>
      </c>
      <c r="AQ117" s="216" t="s">
        <v>595</v>
      </c>
      <c r="AR117" s="216" t="s">
        <v>597</v>
      </c>
      <c r="AS117" s="216" t="s">
        <v>597</v>
      </c>
      <c r="AT117" s="216" t="s">
        <v>597</v>
      </c>
      <c r="AU117" s="216" t="s">
        <v>595</v>
      </c>
      <c r="AV117" s="216" t="s">
        <v>597</v>
      </c>
      <c r="AW117" s="216" t="s">
        <v>597</v>
      </c>
      <c r="AX117" s="216" t="s">
        <v>598</v>
      </c>
      <c r="AY117" s="216" t="s">
        <v>598</v>
      </c>
      <c r="AZ117" s="216" t="s">
        <v>595</v>
      </c>
      <c r="BA117" s="216" t="s">
        <v>598</v>
      </c>
      <c r="BB117" s="216" t="s">
        <v>597</v>
      </c>
      <c r="BC117" s="216" t="s">
        <v>597</v>
      </c>
      <c r="BD117" s="216" t="s">
        <v>595</v>
      </c>
      <c r="BE117" s="216" t="s">
        <v>597</v>
      </c>
      <c r="BF117" s="216" t="s">
        <v>598</v>
      </c>
      <c r="BG117" s="216" t="s">
        <v>598</v>
      </c>
      <c r="BH117" s="216" t="s">
        <v>598</v>
      </c>
      <c r="BI117" s="216" t="s">
        <v>596</v>
      </c>
      <c r="BJ117" s="216" t="s">
        <v>598</v>
      </c>
      <c r="BK117" s="216" t="s">
        <v>598</v>
      </c>
      <c r="BL117" s="216" t="s">
        <v>597</v>
      </c>
      <c r="BM117" s="216" t="s">
        <v>596</v>
      </c>
      <c r="CZ117" s="216" t="s">
        <v>1121</v>
      </c>
    </row>
    <row r="118" spans="1:104">
      <c r="A118" s="216" t="s">
        <v>391</v>
      </c>
      <c r="B118" s="216" t="s">
        <v>392</v>
      </c>
      <c r="C118" s="216" t="s">
        <v>1452</v>
      </c>
      <c r="D118" s="216" t="s">
        <v>1453</v>
      </c>
      <c r="E118" s="216" t="s">
        <v>1454</v>
      </c>
      <c r="F118" s="216" t="s">
        <v>1455</v>
      </c>
      <c r="G118" s="216">
        <v>0</v>
      </c>
      <c r="H118" s="216">
        <v>0</v>
      </c>
      <c r="I118" s="216">
        <v>0</v>
      </c>
      <c r="J118" s="216">
        <v>0</v>
      </c>
      <c r="K118" s="216">
        <v>0</v>
      </c>
      <c r="L118" s="216" t="s">
        <v>562</v>
      </c>
      <c r="M118" s="216" t="s">
        <v>562</v>
      </c>
      <c r="N118" s="216" t="s">
        <v>562</v>
      </c>
      <c r="O118" s="216" t="s">
        <v>562</v>
      </c>
      <c r="T118" s="216" t="s">
        <v>562</v>
      </c>
      <c r="V118" s="150" t="s">
        <v>1120</v>
      </c>
      <c r="W118" s="216" t="s">
        <v>574</v>
      </c>
      <c r="X118" s="216" t="s">
        <v>576</v>
      </c>
      <c r="Y118" s="216" t="s">
        <v>576</v>
      </c>
      <c r="Z118" s="216" t="s">
        <v>575</v>
      </c>
      <c r="AM118" s="216" t="s">
        <v>597</v>
      </c>
      <c r="AN118" s="216" t="s">
        <v>597</v>
      </c>
      <c r="AO118" s="216" t="s">
        <v>597</v>
      </c>
      <c r="AP118" s="216" t="s">
        <v>597</v>
      </c>
      <c r="AQ118" s="216" t="s">
        <v>596</v>
      </c>
      <c r="AR118" s="216" t="s">
        <v>596</v>
      </c>
      <c r="AS118" s="216" t="s">
        <v>597</v>
      </c>
      <c r="AT118" s="216" t="s">
        <v>597</v>
      </c>
      <c r="AU118" s="216" t="s">
        <v>596</v>
      </c>
      <c r="AV118" s="216" t="s">
        <v>597</v>
      </c>
      <c r="AW118" s="216" t="s">
        <v>597</v>
      </c>
      <c r="AX118" s="216" t="s">
        <v>597</v>
      </c>
      <c r="AY118" s="216" t="s">
        <v>597</v>
      </c>
      <c r="AZ118" s="216" t="s">
        <v>596</v>
      </c>
      <c r="BA118" s="216" t="s">
        <v>596</v>
      </c>
      <c r="BB118" s="216" t="s">
        <v>597</v>
      </c>
      <c r="BC118" s="216" t="s">
        <v>597</v>
      </c>
      <c r="BD118" s="216" t="s">
        <v>596</v>
      </c>
      <c r="BE118" s="216" t="s">
        <v>597</v>
      </c>
      <c r="BF118" s="216" t="s">
        <v>597</v>
      </c>
      <c r="BG118" s="216" t="s">
        <v>597</v>
      </c>
      <c r="BH118" s="216" t="s">
        <v>597</v>
      </c>
      <c r="BI118" s="216" t="s">
        <v>597</v>
      </c>
      <c r="BJ118" s="216" t="s">
        <v>597</v>
      </c>
      <c r="BK118" s="216" t="s">
        <v>597</v>
      </c>
      <c r="BL118" s="216" t="s">
        <v>597</v>
      </c>
      <c r="BM118" s="216" t="s">
        <v>597</v>
      </c>
      <c r="CZ118" s="216" t="s">
        <v>1121</v>
      </c>
    </row>
    <row r="119" spans="1:104">
      <c r="A119" s="216" t="s">
        <v>393</v>
      </c>
      <c r="B119" s="216" t="s">
        <v>394</v>
      </c>
      <c r="C119" s="216" t="s">
        <v>1456</v>
      </c>
      <c r="D119" s="216" t="s">
        <v>1457</v>
      </c>
      <c r="E119" s="216" t="s">
        <v>1458</v>
      </c>
      <c r="F119" s="216" t="s">
        <v>1459</v>
      </c>
      <c r="G119" s="216">
        <v>0</v>
      </c>
      <c r="H119" s="216">
        <v>0</v>
      </c>
      <c r="I119" s="216">
        <v>0</v>
      </c>
      <c r="J119" s="216">
        <v>0</v>
      </c>
      <c r="K119" s="216">
        <v>0</v>
      </c>
      <c r="L119" s="216" t="s">
        <v>562</v>
      </c>
      <c r="M119" s="216" t="s">
        <v>562</v>
      </c>
      <c r="N119" s="216" t="s">
        <v>562</v>
      </c>
      <c r="O119" s="216" t="s">
        <v>562</v>
      </c>
      <c r="T119" s="216" t="s">
        <v>563</v>
      </c>
      <c r="V119" s="150">
        <v>43100</v>
      </c>
      <c r="W119" s="216" t="s">
        <v>574</v>
      </c>
      <c r="X119" s="216" t="s">
        <v>574</v>
      </c>
      <c r="Y119" s="216" t="s">
        <v>575</v>
      </c>
      <c r="Z119" s="216" t="s">
        <v>574</v>
      </c>
      <c r="AM119" s="216" t="s">
        <v>597</v>
      </c>
      <c r="AN119" s="216" t="s">
        <v>596</v>
      </c>
      <c r="AO119" s="216" t="s">
        <v>597</v>
      </c>
      <c r="AP119" s="216" t="s">
        <v>597</v>
      </c>
      <c r="AQ119" s="216" t="s">
        <v>596</v>
      </c>
      <c r="AR119" s="216" t="s">
        <v>597</v>
      </c>
      <c r="AS119" s="216" t="s">
        <v>596</v>
      </c>
      <c r="AT119" s="216" t="s">
        <v>596</v>
      </c>
      <c r="AU119" s="216" t="s">
        <v>596</v>
      </c>
      <c r="AV119" s="216" t="s">
        <v>597</v>
      </c>
      <c r="AW119" s="216" t="s">
        <v>596</v>
      </c>
      <c r="AX119" s="216" t="s">
        <v>598</v>
      </c>
      <c r="AY119" s="216" t="s">
        <v>598</v>
      </c>
      <c r="AZ119" s="216" t="s">
        <v>596</v>
      </c>
      <c r="BA119" s="216" t="s">
        <v>597</v>
      </c>
      <c r="BB119" s="216" t="s">
        <v>596</v>
      </c>
      <c r="BC119" s="216" t="s">
        <v>596</v>
      </c>
      <c r="BD119" s="216" t="s">
        <v>596</v>
      </c>
      <c r="BE119" s="216" t="s">
        <v>597</v>
      </c>
      <c r="BF119" s="216" t="s">
        <v>596</v>
      </c>
      <c r="BG119" s="216" t="s">
        <v>598</v>
      </c>
      <c r="BH119" s="216" t="s">
        <v>598</v>
      </c>
      <c r="BI119" s="216" t="s">
        <v>597</v>
      </c>
      <c r="BJ119" s="216" t="s">
        <v>597</v>
      </c>
      <c r="BK119" s="216" t="s">
        <v>597</v>
      </c>
      <c r="BL119" s="216" t="s">
        <v>597</v>
      </c>
      <c r="BM119" s="216" t="s">
        <v>596</v>
      </c>
      <c r="CZ119" s="216" t="s">
        <v>1121</v>
      </c>
    </row>
    <row r="120" spans="1:104">
      <c r="A120" s="216" t="s">
        <v>395</v>
      </c>
      <c r="B120" s="216" t="s">
        <v>396</v>
      </c>
      <c r="C120" s="216" t="s">
        <v>1460</v>
      </c>
      <c r="D120" s="216" t="s">
        <v>1461</v>
      </c>
      <c r="E120" s="216" t="s">
        <v>1462</v>
      </c>
      <c r="F120" s="216" t="s">
        <v>1463</v>
      </c>
      <c r="G120" s="216">
        <v>0</v>
      </c>
      <c r="H120" s="216">
        <v>0</v>
      </c>
      <c r="I120" s="216">
        <v>0</v>
      </c>
      <c r="J120" s="216">
        <v>0</v>
      </c>
      <c r="K120" s="216">
        <v>0</v>
      </c>
      <c r="L120" s="216" t="s">
        <v>562</v>
      </c>
      <c r="M120" s="216" t="s">
        <v>562</v>
      </c>
      <c r="N120" s="216" t="s">
        <v>562</v>
      </c>
      <c r="O120" s="216" t="s">
        <v>562</v>
      </c>
      <c r="T120" s="216" t="s">
        <v>563</v>
      </c>
      <c r="V120" s="150">
        <v>43069</v>
      </c>
      <c r="W120" s="216" t="s">
        <v>575</v>
      </c>
      <c r="X120" s="216" t="s">
        <v>575</v>
      </c>
      <c r="Y120" s="216" t="s">
        <v>574</v>
      </c>
      <c r="Z120" s="216" t="s">
        <v>575</v>
      </c>
      <c r="AM120" s="216" t="s">
        <v>596</v>
      </c>
      <c r="AN120" s="216" t="s">
        <v>596</v>
      </c>
      <c r="AO120" s="216" t="s">
        <v>596</v>
      </c>
      <c r="AP120" s="216" t="s">
        <v>597</v>
      </c>
      <c r="AQ120" s="216" t="s">
        <v>596</v>
      </c>
      <c r="AR120" s="216" t="s">
        <v>596</v>
      </c>
      <c r="AS120" s="216" t="s">
        <v>596</v>
      </c>
      <c r="AT120" s="216" t="s">
        <v>596</v>
      </c>
      <c r="AU120" s="216" t="s">
        <v>595</v>
      </c>
      <c r="AV120" s="216" t="s">
        <v>597</v>
      </c>
      <c r="AW120" s="216" t="s">
        <v>597</v>
      </c>
      <c r="AX120" s="216" t="s">
        <v>597</v>
      </c>
      <c r="AY120" s="216" t="s">
        <v>597</v>
      </c>
      <c r="AZ120" s="216" t="s">
        <v>597</v>
      </c>
      <c r="BA120" s="216" t="s">
        <v>597</v>
      </c>
      <c r="BB120" s="216" t="s">
        <v>597</v>
      </c>
      <c r="BC120" s="216" t="s">
        <v>597</v>
      </c>
      <c r="BD120" s="216" t="s">
        <v>595</v>
      </c>
      <c r="BE120" s="216" t="s">
        <v>597</v>
      </c>
      <c r="BF120" s="216" t="s">
        <v>597</v>
      </c>
      <c r="BG120" s="216" t="s">
        <v>597</v>
      </c>
      <c r="BH120" s="216" t="s">
        <v>598</v>
      </c>
      <c r="BI120" s="216" t="s">
        <v>597</v>
      </c>
      <c r="BJ120" s="216" t="s">
        <v>597</v>
      </c>
      <c r="BK120" s="216" t="s">
        <v>597</v>
      </c>
      <c r="BL120" s="216" t="s">
        <v>597</v>
      </c>
      <c r="BM120" s="216" t="s">
        <v>596</v>
      </c>
      <c r="CZ120" s="216" t="s">
        <v>1121</v>
      </c>
    </row>
    <row r="121" spans="1:104">
      <c r="A121" s="216" t="s">
        <v>397</v>
      </c>
      <c r="B121" s="216" t="s">
        <v>398</v>
      </c>
      <c r="C121" s="216" t="s">
        <v>1464</v>
      </c>
      <c r="D121" s="216" t="s">
        <v>1465</v>
      </c>
      <c r="E121" s="216" t="s">
        <v>1466</v>
      </c>
      <c r="F121" s="216" t="s">
        <v>1467</v>
      </c>
      <c r="G121" s="216">
        <v>0</v>
      </c>
      <c r="H121" s="216">
        <v>0</v>
      </c>
      <c r="I121" s="216">
        <v>0</v>
      </c>
      <c r="J121" s="216">
        <v>0</v>
      </c>
      <c r="K121" s="216">
        <v>0</v>
      </c>
      <c r="L121" s="216" t="s">
        <v>562</v>
      </c>
      <c r="M121" s="216" t="s">
        <v>562</v>
      </c>
      <c r="N121" s="216" t="s">
        <v>562</v>
      </c>
      <c r="O121" s="216" t="s">
        <v>562</v>
      </c>
      <c r="T121" s="216" t="s">
        <v>563</v>
      </c>
      <c r="V121" s="150">
        <v>43101</v>
      </c>
      <c r="W121" s="216" t="s">
        <v>574</v>
      </c>
      <c r="X121" s="216" t="s">
        <v>574</v>
      </c>
      <c r="Y121" s="216" t="s">
        <v>574</v>
      </c>
      <c r="Z121" s="216" t="s">
        <v>575</v>
      </c>
      <c r="AM121" s="216" t="s">
        <v>597</v>
      </c>
      <c r="AN121" s="216" t="s">
        <v>597</v>
      </c>
      <c r="AO121" s="216" t="s">
        <v>597</v>
      </c>
      <c r="AP121" s="216" t="s">
        <v>597</v>
      </c>
      <c r="AQ121" s="216" t="s">
        <v>596</v>
      </c>
      <c r="AR121" s="216" t="s">
        <v>596</v>
      </c>
      <c r="AS121" s="216" t="s">
        <v>596</v>
      </c>
      <c r="AT121" s="216" t="s">
        <v>597</v>
      </c>
      <c r="AU121" s="216" t="s">
        <v>596</v>
      </c>
      <c r="AV121" s="216" t="s">
        <v>598</v>
      </c>
      <c r="AW121" s="216" t="s">
        <v>598</v>
      </c>
      <c r="AX121" s="216" t="s">
        <v>598</v>
      </c>
      <c r="AY121" s="216" t="s">
        <v>598</v>
      </c>
      <c r="AZ121" s="216" t="s">
        <v>597</v>
      </c>
      <c r="BA121" s="216" t="s">
        <v>596</v>
      </c>
      <c r="BB121" s="216" t="s">
        <v>597</v>
      </c>
      <c r="BC121" s="216" t="s">
        <v>597</v>
      </c>
      <c r="BD121" s="216" t="s">
        <v>596</v>
      </c>
      <c r="BE121" s="216" t="s">
        <v>598</v>
      </c>
      <c r="BF121" s="216" t="s">
        <v>598</v>
      </c>
      <c r="BG121" s="216" t="s">
        <v>598</v>
      </c>
      <c r="BH121" s="216" t="s">
        <v>598</v>
      </c>
      <c r="BI121" s="216" t="s">
        <v>597</v>
      </c>
      <c r="BJ121" s="216" t="s">
        <v>597</v>
      </c>
      <c r="BK121" s="216" t="s">
        <v>597</v>
      </c>
      <c r="BL121" s="216" t="s">
        <v>597</v>
      </c>
      <c r="BM121" s="216" t="s">
        <v>597</v>
      </c>
      <c r="CZ121" s="216" t="s">
        <v>1121</v>
      </c>
    </row>
    <row r="122" spans="1:104">
      <c r="A122" s="216" t="s">
        <v>399</v>
      </c>
      <c r="B122" s="216" t="s">
        <v>400</v>
      </c>
      <c r="C122" s="216" t="s">
        <v>1623</v>
      </c>
      <c r="D122" s="216" t="s">
        <v>1624</v>
      </c>
      <c r="E122" s="216" t="s">
        <v>1625</v>
      </c>
      <c r="F122" s="216" t="s">
        <v>1626</v>
      </c>
      <c r="G122" s="216">
        <v>0</v>
      </c>
      <c r="H122" s="216">
        <v>0</v>
      </c>
      <c r="I122" s="216">
        <v>0</v>
      </c>
      <c r="J122" s="216">
        <v>0</v>
      </c>
      <c r="K122" s="216">
        <v>0</v>
      </c>
      <c r="L122" s="216" t="s">
        <v>562</v>
      </c>
      <c r="M122" s="216" t="s">
        <v>562</v>
      </c>
      <c r="N122" s="216" t="s">
        <v>562</v>
      </c>
      <c r="O122" s="216" t="s">
        <v>562</v>
      </c>
      <c r="T122" s="216" t="s">
        <v>562</v>
      </c>
      <c r="V122" s="150" t="s">
        <v>1120</v>
      </c>
      <c r="W122" s="216" t="s">
        <v>574</v>
      </c>
      <c r="X122" s="216" t="s">
        <v>574</v>
      </c>
      <c r="Y122" s="216" t="s">
        <v>574</v>
      </c>
      <c r="Z122" s="216" t="s">
        <v>574</v>
      </c>
      <c r="AM122" s="216" t="s">
        <v>598</v>
      </c>
      <c r="AN122" s="216" t="s">
        <v>596</v>
      </c>
      <c r="AO122" s="216" t="s">
        <v>596</v>
      </c>
      <c r="AP122" s="216" t="s">
        <v>596</v>
      </c>
      <c r="AQ122" s="216" t="s">
        <v>596</v>
      </c>
      <c r="AR122" s="216" t="s">
        <v>596</v>
      </c>
      <c r="AS122" s="216" t="s">
        <v>596</v>
      </c>
      <c r="AT122" s="216" t="s">
        <v>596</v>
      </c>
      <c r="AU122" s="216" t="s">
        <v>596</v>
      </c>
      <c r="AV122" s="216" t="s">
        <v>1120</v>
      </c>
      <c r="AW122" s="216" t="s">
        <v>1120</v>
      </c>
      <c r="AX122" s="216" t="s">
        <v>1120</v>
      </c>
      <c r="AY122" s="216" t="s">
        <v>1120</v>
      </c>
      <c r="AZ122" s="216" t="s">
        <v>1120</v>
      </c>
      <c r="BA122" s="216" t="s">
        <v>1120</v>
      </c>
      <c r="BB122" s="216" t="s">
        <v>1120</v>
      </c>
      <c r="BC122" s="216" t="s">
        <v>1120</v>
      </c>
      <c r="BD122" s="216" t="s">
        <v>1120</v>
      </c>
      <c r="BE122" s="216" t="s">
        <v>1120</v>
      </c>
      <c r="BF122" s="216" t="s">
        <v>1120</v>
      </c>
      <c r="BG122" s="216" t="s">
        <v>1120</v>
      </c>
      <c r="BH122" s="216" t="s">
        <v>1120</v>
      </c>
      <c r="BI122" s="216" t="s">
        <v>1120</v>
      </c>
      <c r="BJ122" s="216" t="s">
        <v>1120</v>
      </c>
      <c r="BK122" s="216" t="s">
        <v>1120</v>
      </c>
      <c r="BL122" s="216" t="s">
        <v>1120</v>
      </c>
      <c r="BM122" s="216" t="s">
        <v>1120</v>
      </c>
      <c r="CZ122" s="216" t="s">
        <v>1121</v>
      </c>
    </row>
    <row r="123" spans="1:104">
      <c r="A123" s="216" t="s">
        <v>403</v>
      </c>
      <c r="B123" s="216" t="s">
        <v>404</v>
      </c>
      <c r="C123" s="216" t="s">
        <v>1468</v>
      </c>
      <c r="D123" s="216" t="s">
        <v>1469</v>
      </c>
      <c r="E123" s="216" t="s">
        <v>1470</v>
      </c>
      <c r="F123" s="216" t="s">
        <v>1471</v>
      </c>
      <c r="G123" s="216">
        <v>0</v>
      </c>
      <c r="H123" s="216">
        <v>0</v>
      </c>
      <c r="I123" s="216">
        <v>0</v>
      </c>
      <c r="J123" s="216">
        <v>0</v>
      </c>
      <c r="K123" s="216">
        <v>0</v>
      </c>
      <c r="L123" s="216" t="s">
        <v>562</v>
      </c>
      <c r="M123" s="216" t="s">
        <v>562</v>
      </c>
      <c r="N123" s="216" t="s">
        <v>562</v>
      </c>
      <c r="O123" s="216" t="s">
        <v>562</v>
      </c>
      <c r="T123" s="216" t="s">
        <v>562</v>
      </c>
      <c r="V123" s="150" t="s">
        <v>1120</v>
      </c>
      <c r="W123" s="216" t="s">
        <v>575</v>
      </c>
      <c r="X123" s="216" t="s">
        <v>574</v>
      </c>
      <c r="Y123" s="216" t="s">
        <v>574</v>
      </c>
      <c r="Z123" s="216" t="s">
        <v>575</v>
      </c>
      <c r="AM123" s="216" t="s">
        <v>597</v>
      </c>
      <c r="AN123" s="216" t="s">
        <v>597</v>
      </c>
      <c r="AO123" s="216" t="s">
        <v>597</v>
      </c>
      <c r="AP123" s="216" t="s">
        <v>597</v>
      </c>
      <c r="AQ123" s="216" t="s">
        <v>596</v>
      </c>
      <c r="AR123" s="216" t="s">
        <v>596</v>
      </c>
      <c r="AS123" s="216" t="s">
        <v>597</v>
      </c>
      <c r="AT123" s="216" t="s">
        <v>597</v>
      </c>
      <c r="AU123" s="216" t="s">
        <v>596</v>
      </c>
      <c r="AV123" s="216" t="s">
        <v>597</v>
      </c>
      <c r="AW123" s="216" t="s">
        <v>597</v>
      </c>
      <c r="AX123" s="216" t="s">
        <v>597</v>
      </c>
      <c r="AY123" s="216" t="s">
        <v>597</v>
      </c>
      <c r="AZ123" s="216" t="s">
        <v>597</v>
      </c>
      <c r="BA123" s="216" t="s">
        <v>597</v>
      </c>
      <c r="BB123" s="216" t="s">
        <v>597</v>
      </c>
      <c r="BC123" s="216" t="s">
        <v>597</v>
      </c>
      <c r="BD123" s="216" t="s">
        <v>596</v>
      </c>
      <c r="BE123" s="216" t="s">
        <v>597</v>
      </c>
      <c r="BF123" s="216" t="s">
        <v>598</v>
      </c>
      <c r="BG123" s="216" t="s">
        <v>598</v>
      </c>
      <c r="BH123" s="216" t="s">
        <v>598</v>
      </c>
      <c r="BI123" s="216" t="s">
        <v>597</v>
      </c>
      <c r="BJ123" s="216" t="s">
        <v>597</v>
      </c>
      <c r="BK123" s="216" t="s">
        <v>598</v>
      </c>
      <c r="BL123" s="216" t="s">
        <v>598</v>
      </c>
      <c r="BM123" s="216" t="s">
        <v>597</v>
      </c>
      <c r="CZ123" s="216" t="s">
        <v>1121</v>
      </c>
    </row>
    <row r="124" spans="1:104">
      <c r="A124" s="216" t="s">
        <v>407</v>
      </c>
      <c r="B124" s="216" t="s">
        <v>408</v>
      </c>
      <c r="C124" s="216" t="s">
        <v>1658</v>
      </c>
      <c r="D124" s="216" t="s">
        <v>1659</v>
      </c>
      <c r="E124" s="216" t="s">
        <v>1660</v>
      </c>
      <c r="F124" s="216" t="s">
        <v>1661</v>
      </c>
      <c r="G124" s="216">
        <v>0</v>
      </c>
      <c r="H124" s="216">
        <v>0</v>
      </c>
      <c r="I124" s="216">
        <v>0</v>
      </c>
      <c r="J124" s="216">
        <v>0</v>
      </c>
      <c r="K124" s="216">
        <v>0</v>
      </c>
      <c r="L124" s="216" t="s">
        <v>562</v>
      </c>
      <c r="M124" s="216" t="s">
        <v>562</v>
      </c>
      <c r="N124" s="216" t="s">
        <v>562</v>
      </c>
      <c r="O124" s="216" t="s">
        <v>562</v>
      </c>
      <c r="T124" s="216" t="s">
        <v>563</v>
      </c>
      <c r="V124" s="150">
        <v>43100</v>
      </c>
      <c r="W124" s="216" t="s">
        <v>574</v>
      </c>
      <c r="X124" s="216" t="s">
        <v>574</v>
      </c>
      <c r="Y124" s="216" t="s">
        <v>574</v>
      </c>
      <c r="Z124" s="216" t="s">
        <v>574</v>
      </c>
      <c r="AM124" s="216" t="s">
        <v>596</v>
      </c>
      <c r="AN124" s="216" t="s">
        <v>596</v>
      </c>
      <c r="AO124" s="216" t="s">
        <v>597</v>
      </c>
      <c r="AP124" s="216" t="s">
        <v>596</v>
      </c>
      <c r="AQ124" s="216" t="s">
        <v>595</v>
      </c>
      <c r="AR124" s="216" t="s">
        <v>596</v>
      </c>
      <c r="AS124" s="216" t="s">
        <v>595</v>
      </c>
      <c r="AT124" s="216" t="s">
        <v>596</v>
      </c>
      <c r="AU124" s="216" t="s">
        <v>596</v>
      </c>
      <c r="AV124" s="216" t="s">
        <v>597</v>
      </c>
      <c r="AW124" s="216" t="s">
        <v>597</v>
      </c>
      <c r="AX124" s="216" t="s">
        <v>597</v>
      </c>
      <c r="AY124" s="216" t="s">
        <v>597</v>
      </c>
      <c r="AZ124" s="216" t="s">
        <v>596</v>
      </c>
      <c r="BA124" s="216" t="s">
        <v>595</v>
      </c>
      <c r="BB124" s="216" t="s">
        <v>596</v>
      </c>
      <c r="BC124" s="216" t="s">
        <v>596</v>
      </c>
      <c r="BD124" s="216" t="s">
        <v>596</v>
      </c>
      <c r="BE124" s="216" t="s">
        <v>597</v>
      </c>
      <c r="BF124" s="216" t="s">
        <v>597</v>
      </c>
      <c r="BG124" s="216" t="s">
        <v>597</v>
      </c>
      <c r="BH124" s="216" t="s">
        <v>597</v>
      </c>
      <c r="BI124" s="216" t="s">
        <v>596</v>
      </c>
      <c r="BJ124" s="216" t="s">
        <v>596</v>
      </c>
      <c r="BK124" s="216" t="s">
        <v>596</v>
      </c>
      <c r="BL124" s="216" t="s">
        <v>597</v>
      </c>
      <c r="BM124" s="216" t="s">
        <v>597</v>
      </c>
      <c r="CZ124" s="216" t="s">
        <v>1121</v>
      </c>
    </row>
    <row r="125" spans="1:104">
      <c r="A125" s="216" t="s">
        <v>409</v>
      </c>
      <c r="B125" s="216" t="s">
        <v>410</v>
      </c>
      <c r="C125" s="216" t="s">
        <v>1573</v>
      </c>
      <c r="D125" s="216" t="s">
        <v>1574</v>
      </c>
      <c r="E125" s="216">
        <v>2075253345</v>
      </c>
      <c r="F125" s="216" t="s">
        <v>1575</v>
      </c>
      <c r="G125" s="216">
        <v>0</v>
      </c>
      <c r="H125" s="216">
        <v>0</v>
      </c>
      <c r="I125" s="216">
        <v>0</v>
      </c>
      <c r="J125" s="216">
        <v>0</v>
      </c>
      <c r="K125" s="216">
        <v>0</v>
      </c>
      <c r="L125" s="216" t="s">
        <v>562</v>
      </c>
      <c r="M125" s="216" t="s">
        <v>562</v>
      </c>
      <c r="N125" s="216" t="s">
        <v>562</v>
      </c>
      <c r="O125" s="216" t="s">
        <v>562</v>
      </c>
      <c r="T125" s="216" t="s">
        <v>563</v>
      </c>
      <c r="V125" s="150">
        <v>43069</v>
      </c>
      <c r="W125" s="216" t="s">
        <v>575</v>
      </c>
      <c r="X125" s="216" t="s">
        <v>575</v>
      </c>
      <c r="Y125" s="216" t="s">
        <v>575</v>
      </c>
      <c r="Z125" s="216" t="s">
        <v>574</v>
      </c>
      <c r="AM125" s="216" t="s">
        <v>596</v>
      </c>
      <c r="AN125" s="216" t="s">
        <v>595</v>
      </c>
      <c r="AO125" s="216" t="s">
        <v>597</v>
      </c>
      <c r="AP125" s="216" t="s">
        <v>596</v>
      </c>
      <c r="AQ125" s="216" t="s">
        <v>597</v>
      </c>
      <c r="AR125" s="216" t="s">
        <v>597</v>
      </c>
      <c r="AS125" s="216" t="s">
        <v>597</v>
      </c>
      <c r="AT125" s="216" t="s">
        <v>596</v>
      </c>
      <c r="AU125" s="216" t="s">
        <v>596</v>
      </c>
      <c r="AV125" s="216" t="s">
        <v>596</v>
      </c>
      <c r="AW125" s="216" t="s">
        <v>595</v>
      </c>
      <c r="AX125" s="216" t="s">
        <v>597</v>
      </c>
      <c r="AY125" s="216" t="s">
        <v>597</v>
      </c>
      <c r="AZ125" s="216" t="s">
        <v>597</v>
      </c>
      <c r="BA125" s="216" t="s">
        <v>597</v>
      </c>
      <c r="BB125" s="216" t="s">
        <v>596</v>
      </c>
      <c r="BC125" s="216" t="s">
        <v>596</v>
      </c>
      <c r="BD125" s="216" t="s">
        <v>596</v>
      </c>
      <c r="BE125" s="216" t="s">
        <v>597</v>
      </c>
      <c r="BF125" s="216" t="s">
        <v>595</v>
      </c>
      <c r="BG125" s="216" t="s">
        <v>597</v>
      </c>
      <c r="BH125" s="216" t="s">
        <v>597</v>
      </c>
      <c r="BI125" s="216" t="s">
        <v>597</v>
      </c>
      <c r="BJ125" s="216" t="s">
        <v>597</v>
      </c>
      <c r="BK125" s="216" t="s">
        <v>597</v>
      </c>
      <c r="BL125" s="216" t="s">
        <v>596</v>
      </c>
      <c r="BM125" s="216" t="s">
        <v>597</v>
      </c>
      <c r="CZ125" s="216" t="s">
        <v>1121</v>
      </c>
    </row>
    <row r="126" spans="1:104">
      <c r="A126" s="216" t="s">
        <v>411</v>
      </c>
      <c r="B126" s="216" t="s">
        <v>412</v>
      </c>
      <c r="C126" s="216" t="s">
        <v>1472</v>
      </c>
      <c r="D126" s="216" t="s">
        <v>1473</v>
      </c>
      <c r="E126" s="216" t="s">
        <v>1474</v>
      </c>
      <c r="F126" s="216" t="s">
        <v>1475</v>
      </c>
      <c r="G126" s="216">
        <v>0</v>
      </c>
      <c r="H126" s="216">
        <v>0</v>
      </c>
      <c r="I126" s="216">
        <v>0</v>
      </c>
      <c r="J126" s="216">
        <v>0</v>
      </c>
      <c r="K126" s="216">
        <v>0</v>
      </c>
      <c r="L126" s="216" t="s">
        <v>562</v>
      </c>
      <c r="M126" s="216" t="s">
        <v>562</v>
      </c>
      <c r="N126" s="216" t="s">
        <v>562</v>
      </c>
      <c r="O126" s="216" t="s">
        <v>562</v>
      </c>
      <c r="T126" s="216" t="s">
        <v>562</v>
      </c>
      <c r="V126" s="150" t="s">
        <v>1120</v>
      </c>
      <c r="W126" s="216" t="s">
        <v>575</v>
      </c>
      <c r="X126" s="216" t="s">
        <v>574</v>
      </c>
      <c r="Y126" s="216" t="s">
        <v>575</v>
      </c>
      <c r="Z126" s="216" t="s">
        <v>575</v>
      </c>
      <c r="AM126" s="216" t="s">
        <v>598</v>
      </c>
      <c r="AN126" s="216" t="s">
        <v>597</v>
      </c>
      <c r="AO126" s="216" t="s">
        <v>598</v>
      </c>
      <c r="AP126" s="216" t="s">
        <v>597</v>
      </c>
      <c r="AQ126" s="216" t="s">
        <v>597</v>
      </c>
      <c r="AR126" s="216" t="s">
        <v>597</v>
      </c>
      <c r="AS126" s="216" t="s">
        <v>598</v>
      </c>
      <c r="AT126" s="216" t="s">
        <v>598</v>
      </c>
      <c r="AU126" s="216" t="s">
        <v>596</v>
      </c>
      <c r="AV126" s="216" t="s">
        <v>598</v>
      </c>
      <c r="AW126" s="216" t="s">
        <v>597</v>
      </c>
      <c r="AX126" s="216" t="s">
        <v>598</v>
      </c>
      <c r="AY126" s="216" t="s">
        <v>597</v>
      </c>
      <c r="AZ126" s="216" t="s">
        <v>597</v>
      </c>
      <c r="BA126" s="216" t="s">
        <v>597</v>
      </c>
      <c r="BB126" s="216" t="s">
        <v>598</v>
      </c>
      <c r="BC126" s="216" t="s">
        <v>598</v>
      </c>
      <c r="BD126" s="216" t="s">
        <v>597</v>
      </c>
      <c r="BE126" s="216" t="s">
        <v>598</v>
      </c>
      <c r="BF126" s="216" t="s">
        <v>598</v>
      </c>
      <c r="BG126" s="216" t="s">
        <v>598</v>
      </c>
      <c r="BH126" s="216" t="s">
        <v>597</v>
      </c>
      <c r="BI126" s="216" t="s">
        <v>597</v>
      </c>
      <c r="BJ126" s="216" t="s">
        <v>597</v>
      </c>
      <c r="BK126" s="216" t="s">
        <v>598</v>
      </c>
      <c r="BL126" s="216" t="s">
        <v>598</v>
      </c>
      <c r="BM126" s="216" t="s">
        <v>597</v>
      </c>
      <c r="CZ126" s="216" t="s">
        <v>1121</v>
      </c>
    </row>
    <row r="127" spans="1:104">
      <c r="A127" s="216" t="s">
        <v>413</v>
      </c>
      <c r="B127" s="216" t="s">
        <v>414</v>
      </c>
      <c r="C127" s="216" t="s">
        <v>1576</v>
      </c>
      <c r="D127" s="216" t="s">
        <v>1577</v>
      </c>
      <c r="E127" s="216">
        <v>7462671689</v>
      </c>
      <c r="F127" s="216" t="s">
        <v>1578</v>
      </c>
      <c r="G127" s="216">
        <v>0</v>
      </c>
      <c r="H127" s="216">
        <v>0</v>
      </c>
      <c r="I127" s="216">
        <v>0</v>
      </c>
      <c r="J127" s="216">
        <v>0</v>
      </c>
      <c r="K127" s="216">
        <v>0</v>
      </c>
      <c r="L127" s="216" t="s">
        <v>562</v>
      </c>
      <c r="M127" s="216" t="s">
        <v>562</v>
      </c>
      <c r="N127" s="216" t="s">
        <v>562</v>
      </c>
      <c r="O127" s="216" t="s">
        <v>562</v>
      </c>
      <c r="T127" s="216" t="s">
        <v>563</v>
      </c>
      <c r="V127" s="150">
        <v>43070</v>
      </c>
      <c r="W127" s="216" t="s">
        <v>574</v>
      </c>
      <c r="X127" s="216" t="s">
        <v>574</v>
      </c>
      <c r="Y127" s="216" t="s">
        <v>574</v>
      </c>
      <c r="Z127" s="216" t="s">
        <v>574</v>
      </c>
      <c r="AM127" s="216" t="s">
        <v>596</v>
      </c>
      <c r="AN127" s="216" t="s">
        <v>596</v>
      </c>
      <c r="AO127" s="216" t="s">
        <v>596</v>
      </c>
      <c r="AP127" s="216" t="s">
        <v>596</v>
      </c>
      <c r="AQ127" s="216" t="s">
        <v>597</v>
      </c>
      <c r="AR127" s="216" t="s">
        <v>597</v>
      </c>
      <c r="AS127" s="216" t="s">
        <v>596</v>
      </c>
      <c r="AT127" s="216" t="s">
        <v>596</v>
      </c>
      <c r="AU127" s="216" t="s">
        <v>595</v>
      </c>
      <c r="AV127" s="216" t="s">
        <v>596</v>
      </c>
      <c r="AW127" s="216" t="s">
        <v>597</v>
      </c>
      <c r="AX127" s="216" t="s">
        <v>597</v>
      </c>
      <c r="AY127" s="216" t="s">
        <v>597</v>
      </c>
      <c r="AZ127" s="216" t="s">
        <v>597</v>
      </c>
      <c r="BA127" s="216" t="s">
        <v>598</v>
      </c>
      <c r="BB127" s="216" t="s">
        <v>597</v>
      </c>
      <c r="BC127" s="216" t="s">
        <v>597</v>
      </c>
      <c r="BD127" s="216" t="s">
        <v>596</v>
      </c>
      <c r="BE127" s="216" t="s">
        <v>597</v>
      </c>
      <c r="BF127" s="216" t="s">
        <v>597</v>
      </c>
      <c r="BG127" s="216" t="s">
        <v>597</v>
      </c>
      <c r="BH127" s="216" t="s">
        <v>597</v>
      </c>
      <c r="BI127" s="216" t="s">
        <v>598</v>
      </c>
      <c r="BJ127" s="216" t="s">
        <v>598</v>
      </c>
      <c r="BK127" s="216" t="s">
        <v>598</v>
      </c>
      <c r="BL127" s="216" t="s">
        <v>597</v>
      </c>
      <c r="BM127" s="216" t="s">
        <v>597</v>
      </c>
      <c r="CZ127" s="216" t="s">
        <v>1121</v>
      </c>
    </row>
    <row r="128" spans="1:104">
      <c r="A128" s="216" t="s">
        <v>910</v>
      </c>
      <c r="B128" s="216" t="s">
        <v>911</v>
      </c>
      <c r="C128" s="216" t="s">
        <v>1686</v>
      </c>
      <c r="D128" s="216" t="s">
        <v>1687</v>
      </c>
      <c r="E128" s="216" t="s">
        <v>1688</v>
      </c>
      <c r="F128" s="216" t="s">
        <v>1689</v>
      </c>
      <c r="G128" s="216">
        <v>0</v>
      </c>
      <c r="H128" s="216">
        <v>0</v>
      </c>
      <c r="I128" s="216">
        <v>0</v>
      </c>
      <c r="J128" s="216">
        <v>0</v>
      </c>
      <c r="K128" s="216">
        <v>0</v>
      </c>
      <c r="L128" s="216" t="s">
        <v>562</v>
      </c>
      <c r="M128" s="216" t="s">
        <v>562</v>
      </c>
      <c r="N128" s="216" t="s">
        <v>562</v>
      </c>
      <c r="O128" s="216" t="s">
        <v>562</v>
      </c>
      <c r="T128" s="216" t="s">
        <v>562</v>
      </c>
      <c r="V128" s="150" t="s">
        <v>1120</v>
      </c>
      <c r="W128" s="216" t="s">
        <v>575</v>
      </c>
      <c r="X128" s="216" t="s">
        <v>574</v>
      </c>
      <c r="Y128" s="216" t="s">
        <v>574</v>
      </c>
      <c r="Z128" s="216" t="s">
        <v>574</v>
      </c>
      <c r="AM128" s="216" t="s">
        <v>596</v>
      </c>
      <c r="AN128" s="216" t="s">
        <v>596</v>
      </c>
      <c r="AO128" s="216" t="s">
        <v>597</v>
      </c>
      <c r="AP128" s="216" t="s">
        <v>597</v>
      </c>
      <c r="AQ128" s="216" t="s">
        <v>597</v>
      </c>
      <c r="AR128" s="216" t="s">
        <v>597</v>
      </c>
      <c r="AS128" s="216" t="s">
        <v>597</v>
      </c>
      <c r="AT128" s="216" t="s">
        <v>596</v>
      </c>
      <c r="AU128" s="216" t="s">
        <v>595</v>
      </c>
      <c r="AV128" s="216" t="s">
        <v>597</v>
      </c>
      <c r="AW128" s="216" t="s">
        <v>597</v>
      </c>
      <c r="AX128" s="216" t="s">
        <v>597</v>
      </c>
      <c r="AY128" s="216" t="s">
        <v>597</v>
      </c>
      <c r="AZ128" s="216" t="s">
        <v>597</v>
      </c>
      <c r="BA128" s="216" t="s">
        <v>597</v>
      </c>
      <c r="BB128" s="216" t="s">
        <v>597</v>
      </c>
      <c r="BC128" s="216" t="s">
        <v>596</v>
      </c>
      <c r="BD128" s="216" t="s">
        <v>595</v>
      </c>
      <c r="BE128" s="216" t="s">
        <v>597</v>
      </c>
      <c r="BF128" s="216" t="s">
        <v>597</v>
      </c>
      <c r="BG128" s="216" t="s">
        <v>597</v>
      </c>
      <c r="BH128" s="216" t="s">
        <v>597</v>
      </c>
      <c r="BI128" s="216" t="s">
        <v>597</v>
      </c>
      <c r="BJ128" s="216" t="s">
        <v>597</v>
      </c>
      <c r="BK128" s="216" t="s">
        <v>598</v>
      </c>
      <c r="BL128" s="216" t="s">
        <v>596</v>
      </c>
      <c r="BM128" s="216" t="s">
        <v>595</v>
      </c>
      <c r="CZ128" s="216" t="s">
        <v>1121</v>
      </c>
    </row>
    <row r="129" spans="1:104">
      <c r="A129" s="216" t="s">
        <v>415</v>
      </c>
      <c r="B129" s="216" t="s">
        <v>416</v>
      </c>
      <c r="C129" s="216" t="s">
        <v>1476</v>
      </c>
      <c r="D129" s="216" t="s">
        <v>1477</v>
      </c>
      <c r="E129" s="216" t="s">
        <v>1478</v>
      </c>
      <c r="F129" s="216" t="s">
        <v>1479</v>
      </c>
      <c r="G129" s="216">
        <v>0</v>
      </c>
      <c r="H129" s="216">
        <v>0</v>
      </c>
      <c r="I129" s="216">
        <v>0</v>
      </c>
      <c r="J129" s="216">
        <v>0</v>
      </c>
      <c r="K129" s="216">
        <v>0</v>
      </c>
      <c r="L129" s="216" t="s">
        <v>562</v>
      </c>
      <c r="M129" s="216" t="s">
        <v>562</v>
      </c>
      <c r="N129" s="216" t="s">
        <v>562</v>
      </c>
      <c r="O129" s="216" t="s">
        <v>562</v>
      </c>
      <c r="T129" s="216" t="s">
        <v>562</v>
      </c>
      <c r="V129" s="150" t="s">
        <v>1120</v>
      </c>
      <c r="W129" s="216" t="s">
        <v>575</v>
      </c>
      <c r="X129" s="216" t="s">
        <v>575</v>
      </c>
      <c r="Y129" s="216" t="s">
        <v>575</v>
      </c>
      <c r="Z129" s="216" t="s">
        <v>574</v>
      </c>
      <c r="AM129" s="216" t="s">
        <v>597</v>
      </c>
      <c r="AN129" s="216" t="s">
        <v>598</v>
      </c>
      <c r="AO129" s="216" t="s">
        <v>598</v>
      </c>
      <c r="AP129" s="216" t="s">
        <v>597</v>
      </c>
      <c r="AQ129" s="216" t="s">
        <v>596</v>
      </c>
      <c r="AR129" s="216" t="s">
        <v>597</v>
      </c>
      <c r="AS129" s="216" t="s">
        <v>597</v>
      </c>
      <c r="AT129" s="216" t="s">
        <v>597</v>
      </c>
      <c r="AU129" s="216" t="s">
        <v>595</v>
      </c>
      <c r="AV129" s="216" t="s">
        <v>597</v>
      </c>
      <c r="AW129" s="216" t="s">
        <v>598</v>
      </c>
      <c r="AX129" s="216" t="s">
        <v>598</v>
      </c>
      <c r="AY129" s="216" t="s">
        <v>597</v>
      </c>
      <c r="AZ129" s="216" t="s">
        <v>596</v>
      </c>
      <c r="BA129" s="216" t="s">
        <v>597</v>
      </c>
      <c r="BB129" s="216" t="s">
        <v>597</v>
      </c>
      <c r="BC129" s="216" t="s">
        <v>597</v>
      </c>
      <c r="BD129" s="216" t="s">
        <v>596</v>
      </c>
      <c r="BE129" s="216" t="s">
        <v>598</v>
      </c>
      <c r="BF129" s="216" t="s">
        <v>599</v>
      </c>
      <c r="BG129" s="216" t="s">
        <v>599</v>
      </c>
      <c r="BH129" s="216" t="s">
        <v>598</v>
      </c>
      <c r="BI129" s="216" t="s">
        <v>597</v>
      </c>
      <c r="BJ129" s="216" t="s">
        <v>598</v>
      </c>
      <c r="BK129" s="216" t="s">
        <v>598</v>
      </c>
      <c r="BL129" s="216" t="s">
        <v>598</v>
      </c>
      <c r="BM129" s="216" t="s">
        <v>596</v>
      </c>
      <c r="CZ129" s="216" t="s">
        <v>1121</v>
      </c>
    </row>
    <row r="130" spans="1:104">
      <c r="A130" s="216" t="s">
        <v>419</v>
      </c>
      <c r="B130" s="216" t="s">
        <v>420</v>
      </c>
      <c r="C130" s="216" t="s">
        <v>1579</v>
      </c>
      <c r="D130" s="216" t="s">
        <v>1580</v>
      </c>
      <c r="E130" s="216" t="s">
        <v>1581</v>
      </c>
      <c r="F130" s="216" t="s">
        <v>1582</v>
      </c>
      <c r="G130" s="216">
        <v>0</v>
      </c>
      <c r="H130" s="216">
        <v>0</v>
      </c>
      <c r="I130" s="216">
        <v>0</v>
      </c>
      <c r="J130" s="216">
        <v>0</v>
      </c>
      <c r="K130" s="216">
        <v>0</v>
      </c>
      <c r="L130" s="216" t="s">
        <v>562</v>
      </c>
      <c r="M130" s="216" t="s">
        <v>562</v>
      </c>
      <c r="N130" s="216" t="s">
        <v>562</v>
      </c>
      <c r="O130" s="216" t="s">
        <v>562</v>
      </c>
      <c r="T130" s="216" t="s">
        <v>562</v>
      </c>
      <c r="V130" s="150" t="s">
        <v>1120</v>
      </c>
      <c r="W130" s="216" t="s">
        <v>574</v>
      </c>
      <c r="X130" s="216" t="s">
        <v>574</v>
      </c>
      <c r="Y130" s="216" t="s">
        <v>575</v>
      </c>
      <c r="Z130" s="216" t="s">
        <v>574</v>
      </c>
      <c r="AM130" s="216" t="s">
        <v>596</v>
      </c>
      <c r="AN130" s="216" t="s">
        <v>597</v>
      </c>
      <c r="AO130" s="216" t="s">
        <v>597</v>
      </c>
      <c r="AP130" s="216" t="s">
        <v>596</v>
      </c>
      <c r="AQ130" s="216" t="s">
        <v>597</v>
      </c>
      <c r="AR130" s="216" t="s">
        <v>595</v>
      </c>
      <c r="AS130" s="216" t="s">
        <v>596</v>
      </c>
      <c r="AT130" s="216" t="s">
        <v>596</v>
      </c>
      <c r="AU130" s="216" t="s">
        <v>597</v>
      </c>
      <c r="AV130" s="216" t="s">
        <v>597</v>
      </c>
      <c r="AW130" s="216" t="s">
        <v>597</v>
      </c>
      <c r="AX130" s="216" t="s">
        <v>597</v>
      </c>
      <c r="AY130" s="216" t="s">
        <v>597</v>
      </c>
      <c r="AZ130" s="216" t="s">
        <v>597</v>
      </c>
      <c r="BA130" s="216" t="s">
        <v>596</v>
      </c>
      <c r="BB130" s="216" t="s">
        <v>597</v>
      </c>
      <c r="BC130" s="216" t="s">
        <v>597</v>
      </c>
      <c r="BD130" s="216" t="s">
        <v>597</v>
      </c>
      <c r="BE130" s="216" t="s">
        <v>597</v>
      </c>
      <c r="BF130" s="216" t="s">
        <v>597</v>
      </c>
      <c r="BG130" s="216" t="s">
        <v>597</v>
      </c>
      <c r="BH130" s="216" t="s">
        <v>597</v>
      </c>
      <c r="BI130" s="216" t="s">
        <v>597</v>
      </c>
      <c r="BJ130" s="216" t="s">
        <v>597</v>
      </c>
      <c r="BK130" s="216" t="s">
        <v>597</v>
      </c>
      <c r="BL130" s="216" t="s">
        <v>597</v>
      </c>
      <c r="BM130" s="216" t="s">
        <v>597</v>
      </c>
      <c r="CZ130" s="216" t="s">
        <v>1121</v>
      </c>
    </row>
    <row r="131" spans="1:104">
      <c r="A131" s="216" t="s">
        <v>421</v>
      </c>
      <c r="B131" s="216" t="s">
        <v>422</v>
      </c>
      <c r="C131" s="216" t="s">
        <v>1480</v>
      </c>
      <c r="D131" s="216" t="s">
        <v>1481</v>
      </c>
      <c r="E131" s="216">
        <v>7738806633</v>
      </c>
      <c r="F131" s="216" t="s">
        <v>1482</v>
      </c>
      <c r="G131" s="216">
        <v>0</v>
      </c>
      <c r="H131" s="216">
        <v>0</v>
      </c>
      <c r="I131" s="216">
        <v>0</v>
      </c>
      <c r="J131" s="216">
        <v>0</v>
      </c>
      <c r="K131" s="216">
        <v>0</v>
      </c>
      <c r="L131" s="216" t="s">
        <v>562</v>
      </c>
      <c r="M131" s="216" t="s">
        <v>562</v>
      </c>
      <c r="N131" s="216" t="s">
        <v>562</v>
      </c>
      <c r="O131" s="216" t="s">
        <v>562</v>
      </c>
      <c r="T131" s="216" t="s">
        <v>563</v>
      </c>
      <c r="V131" s="150">
        <v>43069</v>
      </c>
      <c r="W131" s="216" t="s">
        <v>574</v>
      </c>
      <c r="X131" s="216" t="s">
        <v>574</v>
      </c>
      <c r="Y131" s="216" t="s">
        <v>574</v>
      </c>
      <c r="Z131" s="216" t="s">
        <v>574</v>
      </c>
      <c r="AM131" s="216" t="s">
        <v>597</v>
      </c>
      <c r="AN131" s="216" t="s">
        <v>597</v>
      </c>
      <c r="AO131" s="216" t="s">
        <v>597</v>
      </c>
      <c r="AP131" s="216" t="s">
        <v>596</v>
      </c>
      <c r="AQ131" s="216" t="s">
        <v>597</v>
      </c>
      <c r="AR131" s="216" t="s">
        <v>596</v>
      </c>
      <c r="AS131" s="216" t="s">
        <v>597</v>
      </c>
      <c r="AT131" s="216" t="s">
        <v>597</v>
      </c>
      <c r="AU131" s="216" t="s">
        <v>596</v>
      </c>
      <c r="AV131" s="216" t="s">
        <v>597</v>
      </c>
      <c r="AW131" s="216" t="s">
        <v>597</v>
      </c>
      <c r="AX131" s="216" t="s">
        <v>597</v>
      </c>
      <c r="AY131" s="216" t="s">
        <v>597</v>
      </c>
      <c r="AZ131" s="216" t="s">
        <v>597</v>
      </c>
      <c r="BA131" s="216" t="s">
        <v>597</v>
      </c>
      <c r="BB131" s="216" t="s">
        <v>597</v>
      </c>
      <c r="BC131" s="216" t="s">
        <v>597</v>
      </c>
      <c r="BD131" s="216" t="s">
        <v>597</v>
      </c>
      <c r="BE131" s="216" t="s">
        <v>598</v>
      </c>
      <c r="BF131" s="216" t="s">
        <v>598</v>
      </c>
      <c r="BG131" s="216" t="s">
        <v>598</v>
      </c>
      <c r="BH131" s="216" t="s">
        <v>598</v>
      </c>
      <c r="BI131" s="216" t="s">
        <v>598</v>
      </c>
      <c r="BJ131" s="216" t="s">
        <v>598</v>
      </c>
      <c r="BK131" s="216" t="s">
        <v>598</v>
      </c>
      <c r="BL131" s="216" t="s">
        <v>598</v>
      </c>
      <c r="BM131" s="216" t="s">
        <v>597</v>
      </c>
      <c r="CZ131" s="216" t="s">
        <v>1121</v>
      </c>
    </row>
    <row r="132" spans="1:104">
      <c r="A132" s="216" t="s">
        <v>423</v>
      </c>
      <c r="B132" s="216" t="s">
        <v>424</v>
      </c>
      <c r="C132" s="216" t="s">
        <v>1483</v>
      </c>
      <c r="D132" s="216" t="s">
        <v>1484</v>
      </c>
      <c r="E132" s="216" t="s">
        <v>1485</v>
      </c>
      <c r="F132" s="216" t="s">
        <v>1486</v>
      </c>
      <c r="G132" s="216">
        <v>0</v>
      </c>
      <c r="H132" s="216">
        <v>0</v>
      </c>
      <c r="I132" s="216">
        <v>0</v>
      </c>
      <c r="J132" s="216">
        <v>0</v>
      </c>
      <c r="K132" s="216">
        <v>0</v>
      </c>
      <c r="L132" s="216" t="s">
        <v>562</v>
      </c>
      <c r="M132" s="216" t="s">
        <v>562</v>
      </c>
      <c r="N132" s="216" t="s">
        <v>562</v>
      </c>
      <c r="O132" s="216" t="s">
        <v>562</v>
      </c>
      <c r="T132" s="216" t="s">
        <v>562</v>
      </c>
      <c r="V132" s="150" t="s">
        <v>1120</v>
      </c>
      <c r="W132" s="216" t="s">
        <v>574</v>
      </c>
      <c r="X132" s="216" t="s">
        <v>574</v>
      </c>
      <c r="Y132" s="216" t="s">
        <v>574</v>
      </c>
      <c r="Z132" s="216" t="s">
        <v>574</v>
      </c>
      <c r="AM132" s="216" t="s">
        <v>596</v>
      </c>
      <c r="AN132" s="216" t="s">
        <v>598</v>
      </c>
      <c r="AO132" s="216" t="s">
        <v>598</v>
      </c>
      <c r="AP132" s="216" t="s">
        <v>599</v>
      </c>
      <c r="AQ132" s="216" t="s">
        <v>598</v>
      </c>
      <c r="AR132" s="216" t="s">
        <v>597</v>
      </c>
      <c r="AS132" s="216" t="s">
        <v>597</v>
      </c>
      <c r="AT132" s="216" t="s">
        <v>598</v>
      </c>
      <c r="AU132" s="216" t="s">
        <v>596</v>
      </c>
      <c r="AV132" s="216" t="s">
        <v>596</v>
      </c>
      <c r="AW132" s="216" t="s">
        <v>598</v>
      </c>
      <c r="AX132" s="216" t="s">
        <v>598</v>
      </c>
      <c r="AY132" s="216" t="s">
        <v>599</v>
      </c>
      <c r="AZ132" s="216" t="s">
        <v>598</v>
      </c>
      <c r="BA132" s="216" t="s">
        <v>597</v>
      </c>
      <c r="BB132" s="216" t="s">
        <v>597</v>
      </c>
      <c r="BC132" s="216" t="s">
        <v>598</v>
      </c>
      <c r="BD132" s="216" t="s">
        <v>596</v>
      </c>
      <c r="BE132" s="216" t="s">
        <v>596</v>
      </c>
      <c r="BF132" s="216" t="s">
        <v>598</v>
      </c>
      <c r="BG132" s="216" t="s">
        <v>598</v>
      </c>
      <c r="BH132" s="216" t="s">
        <v>599</v>
      </c>
      <c r="BI132" s="216" t="s">
        <v>598</v>
      </c>
      <c r="BJ132" s="216" t="s">
        <v>597</v>
      </c>
      <c r="BK132" s="216" t="s">
        <v>597</v>
      </c>
      <c r="BL132" s="216" t="s">
        <v>599</v>
      </c>
      <c r="BM132" s="216" t="s">
        <v>596</v>
      </c>
      <c r="CZ132" s="216" t="s">
        <v>1121</v>
      </c>
    </row>
    <row r="133" spans="1:104">
      <c r="A133" s="216" t="s">
        <v>425</v>
      </c>
      <c r="B133" s="216" t="s">
        <v>426</v>
      </c>
      <c r="C133" s="216" t="s">
        <v>1487</v>
      </c>
      <c r="D133" s="216" t="s">
        <v>1488</v>
      </c>
      <c r="E133" s="216" t="s">
        <v>1489</v>
      </c>
      <c r="F133" s="216" t="s">
        <v>1490</v>
      </c>
      <c r="G133" s="216">
        <v>0</v>
      </c>
      <c r="H133" s="216">
        <v>0</v>
      </c>
      <c r="I133" s="216">
        <v>0</v>
      </c>
      <c r="J133" s="216">
        <v>0</v>
      </c>
      <c r="K133" s="216">
        <v>0</v>
      </c>
      <c r="L133" s="216" t="s">
        <v>562</v>
      </c>
      <c r="M133" s="216" t="s">
        <v>562</v>
      </c>
      <c r="N133" s="216" t="s">
        <v>562</v>
      </c>
      <c r="O133" s="216" t="s">
        <v>562</v>
      </c>
      <c r="T133" s="216" t="s">
        <v>563</v>
      </c>
      <c r="V133" s="150">
        <v>43069</v>
      </c>
      <c r="W133" s="216" t="s">
        <v>575</v>
      </c>
      <c r="X133" s="216" t="s">
        <v>575</v>
      </c>
      <c r="Y133" s="216" t="s">
        <v>574</v>
      </c>
      <c r="Z133" s="216" t="s">
        <v>575</v>
      </c>
      <c r="AM133" s="216" t="s">
        <v>597</v>
      </c>
      <c r="AN133" s="216" t="s">
        <v>598</v>
      </c>
      <c r="AO133" s="216" t="s">
        <v>598</v>
      </c>
      <c r="AP133" s="216" t="s">
        <v>597</v>
      </c>
      <c r="AQ133" s="216" t="s">
        <v>597</v>
      </c>
      <c r="AR133" s="216" t="s">
        <v>596</v>
      </c>
      <c r="AS133" s="216" t="s">
        <v>598</v>
      </c>
      <c r="AT133" s="216" t="s">
        <v>597</v>
      </c>
      <c r="AU133" s="216" t="s">
        <v>596</v>
      </c>
      <c r="AV133" s="216" t="s">
        <v>1120</v>
      </c>
      <c r="AW133" s="216" t="s">
        <v>1120</v>
      </c>
      <c r="AX133" s="216" t="s">
        <v>1120</v>
      </c>
      <c r="AY133" s="216" t="s">
        <v>1120</v>
      </c>
      <c r="AZ133" s="216" t="s">
        <v>1120</v>
      </c>
      <c r="BA133" s="216" t="s">
        <v>1120</v>
      </c>
      <c r="BB133" s="216" t="s">
        <v>1120</v>
      </c>
      <c r="BC133" s="216" t="s">
        <v>1120</v>
      </c>
      <c r="BD133" s="216" t="s">
        <v>1120</v>
      </c>
      <c r="BE133" s="216" t="s">
        <v>1120</v>
      </c>
      <c r="BF133" s="216" t="s">
        <v>1120</v>
      </c>
      <c r="BG133" s="216" t="s">
        <v>1120</v>
      </c>
      <c r="BH133" s="216" t="s">
        <v>1120</v>
      </c>
      <c r="BI133" s="216" t="s">
        <v>1120</v>
      </c>
      <c r="BJ133" s="216" t="s">
        <v>1120</v>
      </c>
      <c r="BK133" s="216" t="s">
        <v>1120</v>
      </c>
      <c r="BL133" s="216" t="s">
        <v>1120</v>
      </c>
      <c r="BM133" s="216" t="s">
        <v>1120</v>
      </c>
      <c r="CZ133" s="216" t="s">
        <v>1121</v>
      </c>
    </row>
    <row r="134" spans="1:104">
      <c r="A134" s="216" t="s">
        <v>427</v>
      </c>
      <c r="B134" s="216" t="s">
        <v>428</v>
      </c>
      <c r="C134" s="216" t="s">
        <v>1491</v>
      </c>
      <c r="D134" s="216" t="s">
        <v>1492</v>
      </c>
      <c r="E134" s="216" t="s">
        <v>1493</v>
      </c>
      <c r="F134" s="216" t="s">
        <v>1494</v>
      </c>
      <c r="G134" s="216">
        <v>0</v>
      </c>
      <c r="H134" s="216">
        <v>0</v>
      </c>
      <c r="I134" s="216">
        <v>0</v>
      </c>
      <c r="J134" s="216">
        <v>0</v>
      </c>
      <c r="K134" s="216">
        <v>0</v>
      </c>
      <c r="L134" s="216" t="s">
        <v>562</v>
      </c>
      <c r="M134" s="216" t="s">
        <v>562</v>
      </c>
      <c r="N134" s="216" t="s">
        <v>562</v>
      </c>
      <c r="O134" s="216" t="s">
        <v>562</v>
      </c>
      <c r="T134" s="216" t="s">
        <v>562</v>
      </c>
      <c r="V134" s="150" t="s">
        <v>1120</v>
      </c>
      <c r="W134" s="216" t="s">
        <v>575</v>
      </c>
      <c r="X134" s="216" t="s">
        <v>574</v>
      </c>
      <c r="Y134" s="216" t="s">
        <v>574</v>
      </c>
      <c r="Z134" s="216" t="s">
        <v>574</v>
      </c>
      <c r="AM134" s="216" t="s">
        <v>597</v>
      </c>
      <c r="AN134" s="216" t="s">
        <v>597</v>
      </c>
      <c r="AO134" s="216" t="s">
        <v>597</v>
      </c>
      <c r="AP134" s="216" t="s">
        <v>597</v>
      </c>
      <c r="AQ134" s="216" t="s">
        <v>597</v>
      </c>
      <c r="AR134" s="216" t="s">
        <v>597</v>
      </c>
      <c r="AS134" s="216" t="s">
        <v>596</v>
      </c>
      <c r="AT134" s="216" t="s">
        <v>599</v>
      </c>
      <c r="AU134" s="216" t="s">
        <v>599</v>
      </c>
      <c r="AV134" s="216" t="s">
        <v>597</v>
      </c>
      <c r="AW134" s="216" t="s">
        <v>597</v>
      </c>
      <c r="AX134" s="216" t="s">
        <v>597</v>
      </c>
      <c r="AY134" s="216" t="s">
        <v>597</v>
      </c>
      <c r="AZ134" s="216" t="s">
        <v>597</v>
      </c>
      <c r="BA134" s="216" t="s">
        <v>597</v>
      </c>
      <c r="BB134" s="216" t="s">
        <v>596</v>
      </c>
      <c r="BC134" s="216" t="s">
        <v>599</v>
      </c>
      <c r="BD134" s="216" t="s">
        <v>599</v>
      </c>
      <c r="BE134" s="216" t="s">
        <v>597</v>
      </c>
      <c r="BF134" s="216" t="s">
        <v>597</v>
      </c>
      <c r="BG134" s="216" t="s">
        <v>597</v>
      </c>
      <c r="BH134" s="216" t="s">
        <v>597</v>
      </c>
      <c r="BI134" s="216" t="s">
        <v>597</v>
      </c>
      <c r="BJ134" s="216" t="s">
        <v>597</v>
      </c>
      <c r="BK134" s="216" t="s">
        <v>597</v>
      </c>
      <c r="BL134" s="216" t="s">
        <v>599</v>
      </c>
      <c r="BM134" s="216" t="s">
        <v>599</v>
      </c>
      <c r="CZ134" s="216" t="s">
        <v>1121</v>
      </c>
    </row>
    <row r="135" spans="1:104">
      <c r="A135" s="216" t="s">
        <v>429</v>
      </c>
      <c r="B135" s="216" t="s">
        <v>430</v>
      </c>
      <c r="C135" s="216" t="s">
        <v>1495</v>
      </c>
      <c r="D135" s="216" t="s">
        <v>1496</v>
      </c>
      <c r="E135" s="216">
        <v>1793465713</v>
      </c>
      <c r="F135" s="216" t="s">
        <v>1497</v>
      </c>
      <c r="G135" s="216">
        <v>0</v>
      </c>
      <c r="H135" s="216">
        <v>0</v>
      </c>
      <c r="I135" s="216">
        <v>0</v>
      </c>
      <c r="J135" s="216">
        <v>0</v>
      </c>
      <c r="K135" s="216">
        <v>0</v>
      </c>
      <c r="L135" s="216" t="s">
        <v>562</v>
      </c>
      <c r="M135" s="216" t="s">
        <v>562</v>
      </c>
      <c r="N135" s="216" t="s">
        <v>562</v>
      </c>
      <c r="O135" s="216" t="s">
        <v>562</v>
      </c>
      <c r="T135" s="216" t="s">
        <v>562</v>
      </c>
      <c r="V135" s="150" t="s">
        <v>1120</v>
      </c>
      <c r="W135" s="216" t="s">
        <v>576</v>
      </c>
      <c r="X135" s="216" t="s">
        <v>574</v>
      </c>
      <c r="Y135" s="216" t="s">
        <v>576</v>
      </c>
      <c r="Z135" s="216" t="s">
        <v>575</v>
      </c>
      <c r="AM135" s="216" t="s">
        <v>596</v>
      </c>
      <c r="AN135" s="216" t="s">
        <v>596</v>
      </c>
      <c r="AO135" s="216" t="s">
        <v>596</v>
      </c>
      <c r="AP135" s="216" t="s">
        <v>596</v>
      </c>
      <c r="AQ135" s="216" t="s">
        <v>596</v>
      </c>
      <c r="AR135" s="216" t="s">
        <v>596</v>
      </c>
      <c r="AS135" s="216" t="s">
        <v>596</v>
      </c>
      <c r="AT135" s="216" t="s">
        <v>596</v>
      </c>
      <c r="AU135" s="216" t="s">
        <v>595</v>
      </c>
      <c r="AV135" s="216" t="s">
        <v>596</v>
      </c>
      <c r="AW135" s="216" t="s">
        <v>596</v>
      </c>
      <c r="AX135" s="216" t="s">
        <v>596</v>
      </c>
      <c r="AY135" s="216" t="s">
        <v>596</v>
      </c>
      <c r="AZ135" s="216" t="s">
        <v>596</v>
      </c>
      <c r="BA135" s="216" t="s">
        <v>596</v>
      </c>
      <c r="BB135" s="216" t="s">
        <v>596</v>
      </c>
      <c r="BC135" s="216" t="s">
        <v>596</v>
      </c>
      <c r="BD135" s="216" t="s">
        <v>596</v>
      </c>
      <c r="BE135" s="216" t="s">
        <v>597</v>
      </c>
      <c r="BF135" s="216" t="s">
        <v>597</v>
      </c>
      <c r="BG135" s="216" t="s">
        <v>597</v>
      </c>
      <c r="BH135" s="216" t="s">
        <v>597</v>
      </c>
      <c r="BI135" s="216" t="s">
        <v>596</v>
      </c>
      <c r="BJ135" s="216" t="s">
        <v>596</v>
      </c>
      <c r="BK135" s="216" t="s">
        <v>597</v>
      </c>
      <c r="BL135" s="216" t="s">
        <v>597</v>
      </c>
      <c r="BM135" s="216" t="s">
        <v>596</v>
      </c>
      <c r="CZ135" s="216" t="s">
        <v>1121</v>
      </c>
    </row>
    <row r="136" spans="1:104">
      <c r="A136" s="216" t="s">
        <v>914</v>
      </c>
      <c r="B136" s="216" t="s">
        <v>915</v>
      </c>
      <c r="C136" s="216" t="s">
        <v>1690</v>
      </c>
      <c r="D136" s="216" t="s">
        <v>1691</v>
      </c>
      <c r="E136" s="216" t="s">
        <v>1692</v>
      </c>
      <c r="F136" s="216" t="s">
        <v>1693</v>
      </c>
      <c r="G136" s="216">
        <v>0</v>
      </c>
      <c r="H136" s="216">
        <v>0</v>
      </c>
      <c r="I136" s="216">
        <v>0</v>
      </c>
      <c r="J136" s="216">
        <v>0</v>
      </c>
      <c r="K136" s="216">
        <v>0</v>
      </c>
      <c r="L136" s="216" t="s">
        <v>562</v>
      </c>
      <c r="M136" s="216" t="s">
        <v>562</v>
      </c>
      <c r="N136" s="216" t="s">
        <v>562</v>
      </c>
      <c r="O136" s="216" t="s">
        <v>562</v>
      </c>
      <c r="T136" s="216" t="s">
        <v>562</v>
      </c>
      <c r="V136" s="150" t="s">
        <v>1120</v>
      </c>
      <c r="W136" s="216" t="s">
        <v>574</v>
      </c>
      <c r="X136" s="216" t="s">
        <v>574</v>
      </c>
      <c r="Y136" s="216" t="s">
        <v>574</v>
      </c>
      <c r="Z136" s="216" t="s">
        <v>575</v>
      </c>
      <c r="AM136" s="216" t="s">
        <v>596</v>
      </c>
      <c r="AN136" s="216" t="s">
        <v>597</v>
      </c>
      <c r="AO136" s="216" t="s">
        <v>598</v>
      </c>
      <c r="AP136" s="216" t="s">
        <v>598</v>
      </c>
      <c r="AQ136" s="216" t="s">
        <v>597</v>
      </c>
      <c r="AR136" s="216" t="s">
        <v>598</v>
      </c>
      <c r="AS136" s="216" t="s">
        <v>597</v>
      </c>
      <c r="AT136" s="216" t="s">
        <v>598</v>
      </c>
      <c r="AU136" s="216" t="s">
        <v>596</v>
      </c>
      <c r="AV136" s="216" t="s">
        <v>596</v>
      </c>
      <c r="AW136" s="216" t="s">
        <v>597</v>
      </c>
      <c r="AX136" s="216" t="s">
        <v>598</v>
      </c>
      <c r="AY136" s="216" t="s">
        <v>598</v>
      </c>
      <c r="AZ136" s="216" t="s">
        <v>597</v>
      </c>
      <c r="BA136" s="216" t="s">
        <v>598</v>
      </c>
      <c r="BB136" s="216" t="s">
        <v>597</v>
      </c>
      <c r="BC136" s="216" t="s">
        <v>598</v>
      </c>
      <c r="BD136" s="216" t="s">
        <v>596</v>
      </c>
      <c r="BE136" s="216" t="s">
        <v>596</v>
      </c>
      <c r="BF136" s="216" t="s">
        <v>598</v>
      </c>
      <c r="BG136" s="216" t="s">
        <v>598</v>
      </c>
      <c r="BH136" s="216" t="s">
        <v>598</v>
      </c>
      <c r="BI136" s="216" t="s">
        <v>597</v>
      </c>
      <c r="BJ136" s="216" t="s">
        <v>598</v>
      </c>
      <c r="BK136" s="216" t="s">
        <v>598</v>
      </c>
      <c r="BL136" s="216" t="s">
        <v>598</v>
      </c>
      <c r="BM136" s="216" t="s">
        <v>596</v>
      </c>
      <c r="CZ136" s="216" t="s">
        <v>1121</v>
      </c>
    </row>
    <row r="137" spans="1:104">
      <c r="A137" s="216" t="s">
        <v>433</v>
      </c>
      <c r="B137" s="216" t="s">
        <v>434</v>
      </c>
      <c r="C137" s="216" t="s">
        <v>1718</v>
      </c>
      <c r="D137" s="216" t="s">
        <v>1719</v>
      </c>
      <c r="E137" s="216" t="s">
        <v>1720</v>
      </c>
      <c r="F137" s="216" t="s">
        <v>1721</v>
      </c>
      <c r="G137" s="216">
        <v>0</v>
      </c>
      <c r="H137" s="216">
        <v>0</v>
      </c>
      <c r="I137" s="216">
        <v>0</v>
      </c>
      <c r="J137" s="216">
        <v>0</v>
      </c>
      <c r="K137" s="216">
        <v>0</v>
      </c>
      <c r="L137" s="216" t="s">
        <v>562</v>
      </c>
      <c r="M137" s="216" t="s">
        <v>562</v>
      </c>
      <c r="N137" s="216" t="s">
        <v>562</v>
      </c>
      <c r="O137" s="216" t="s">
        <v>562</v>
      </c>
      <c r="T137" s="216" t="s">
        <v>562</v>
      </c>
      <c r="V137" s="150" t="s">
        <v>1120</v>
      </c>
      <c r="W137" s="216" t="s">
        <v>574</v>
      </c>
      <c r="X137" s="216" t="s">
        <v>574</v>
      </c>
      <c r="Y137" s="216" t="s">
        <v>574</v>
      </c>
      <c r="Z137" s="216" t="s">
        <v>574</v>
      </c>
      <c r="AM137" s="216" t="s">
        <v>595</v>
      </c>
      <c r="AN137" s="216" t="s">
        <v>597</v>
      </c>
      <c r="AO137" s="216" t="s">
        <v>598</v>
      </c>
      <c r="AP137" s="216" t="s">
        <v>598</v>
      </c>
      <c r="AQ137" s="216" t="s">
        <v>596</v>
      </c>
      <c r="AR137" s="216" t="s">
        <v>597</v>
      </c>
      <c r="AS137" s="216" t="s">
        <v>597</v>
      </c>
      <c r="AT137" s="216" t="s">
        <v>596</v>
      </c>
      <c r="AU137" s="216" t="s">
        <v>595</v>
      </c>
      <c r="AV137" s="216" t="s">
        <v>596</v>
      </c>
      <c r="AW137" s="216" t="s">
        <v>597</v>
      </c>
      <c r="AX137" s="216" t="s">
        <v>598</v>
      </c>
      <c r="AY137" s="216" t="s">
        <v>598</v>
      </c>
      <c r="AZ137" s="216" t="s">
        <v>597</v>
      </c>
      <c r="BA137" s="216" t="s">
        <v>597</v>
      </c>
      <c r="BB137" s="216" t="s">
        <v>597</v>
      </c>
      <c r="BC137" s="216" t="s">
        <v>597</v>
      </c>
      <c r="BD137" s="216" t="s">
        <v>596</v>
      </c>
      <c r="BE137" s="216" t="s">
        <v>596</v>
      </c>
      <c r="BF137" s="216" t="s">
        <v>597</v>
      </c>
      <c r="BG137" s="216" t="s">
        <v>598</v>
      </c>
      <c r="BH137" s="216" t="s">
        <v>598</v>
      </c>
      <c r="BI137" s="216" t="s">
        <v>597</v>
      </c>
      <c r="BJ137" s="216" t="s">
        <v>597</v>
      </c>
      <c r="BK137" s="216" t="s">
        <v>597</v>
      </c>
      <c r="BL137" s="216" t="s">
        <v>597</v>
      </c>
      <c r="BM137" s="216" t="s">
        <v>596</v>
      </c>
      <c r="CZ137" s="216" t="s">
        <v>1121</v>
      </c>
    </row>
    <row r="138" spans="1:104">
      <c r="A138" s="216" t="s">
        <v>435</v>
      </c>
      <c r="B138" s="216" t="s">
        <v>436</v>
      </c>
      <c r="C138" s="216" t="s">
        <v>1498</v>
      </c>
      <c r="D138" s="216" t="s">
        <v>1499</v>
      </c>
      <c r="E138" s="216">
        <v>1375659699</v>
      </c>
      <c r="F138" s="216" t="s">
        <v>1500</v>
      </c>
      <c r="G138" s="216">
        <v>0</v>
      </c>
      <c r="H138" s="216">
        <v>0</v>
      </c>
      <c r="I138" s="216">
        <v>0</v>
      </c>
      <c r="J138" s="216">
        <v>0</v>
      </c>
      <c r="K138" s="216">
        <v>0</v>
      </c>
      <c r="L138" s="216" t="s">
        <v>562</v>
      </c>
      <c r="M138" s="216" t="s">
        <v>562</v>
      </c>
      <c r="N138" s="216" t="s">
        <v>562</v>
      </c>
      <c r="O138" s="216" t="s">
        <v>562</v>
      </c>
      <c r="T138" s="216" t="s">
        <v>562</v>
      </c>
      <c r="V138" s="150" t="s">
        <v>1120</v>
      </c>
      <c r="W138" s="216" t="s">
        <v>575</v>
      </c>
      <c r="X138" s="216" t="s">
        <v>574</v>
      </c>
      <c r="Y138" s="216" t="s">
        <v>575</v>
      </c>
      <c r="Z138" s="216" t="s">
        <v>574</v>
      </c>
      <c r="AM138" s="216" t="s">
        <v>596</v>
      </c>
      <c r="AN138" s="216" t="s">
        <v>596</v>
      </c>
      <c r="AO138" s="216" t="s">
        <v>596</v>
      </c>
      <c r="AP138" s="216" t="s">
        <v>596</v>
      </c>
      <c r="AQ138" s="216" t="s">
        <v>595</v>
      </c>
      <c r="AR138" s="216" t="s">
        <v>596</v>
      </c>
      <c r="AS138" s="216" t="s">
        <v>596</v>
      </c>
      <c r="AT138" s="216" t="s">
        <v>597</v>
      </c>
      <c r="AU138" s="216" t="s">
        <v>596</v>
      </c>
      <c r="AV138" s="216" t="s">
        <v>596</v>
      </c>
      <c r="AW138" s="216" t="s">
        <v>597</v>
      </c>
      <c r="AX138" s="216" t="s">
        <v>596</v>
      </c>
      <c r="AY138" s="216" t="s">
        <v>596</v>
      </c>
      <c r="AZ138" s="216" t="s">
        <v>595</v>
      </c>
      <c r="BA138" s="216" t="s">
        <v>596</v>
      </c>
      <c r="BB138" s="216" t="s">
        <v>597</v>
      </c>
      <c r="BC138" s="216" t="s">
        <v>597</v>
      </c>
      <c r="BD138" s="216" t="s">
        <v>597</v>
      </c>
      <c r="BE138" s="216" t="s">
        <v>596</v>
      </c>
      <c r="BF138" s="216" t="s">
        <v>597</v>
      </c>
      <c r="BG138" s="216" t="s">
        <v>596</v>
      </c>
      <c r="BH138" s="216" t="s">
        <v>597</v>
      </c>
      <c r="BI138" s="216" t="s">
        <v>595</v>
      </c>
      <c r="BJ138" s="216" t="s">
        <v>596</v>
      </c>
      <c r="BK138" s="216" t="s">
        <v>597</v>
      </c>
      <c r="BL138" s="216" t="s">
        <v>598</v>
      </c>
      <c r="BM138" s="216" t="s">
        <v>597</v>
      </c>
      <c r="CZ138" s="216" t="s">
        <v>1121</v>
      </c>
    </row>
    <row r="139" spans="1:104">
      <c r="A139" s="216" t="s">
        <v>439</v>
      </c>
      <c r="B139" s="216" t="s">
        <v>440</v>
      </c>
      <c r="C139" s="216" t="s">
        <v>1501</v>
      </c>
      <c r="D139" s="216" t="s">
        <v>1502</v>
      </c>
      <c r="E139" s="216" t="s">
        <v>1503</v>
      </c>
      <c r="F139" s="216" t="s">
        <v>1504</v>
      </c>
      <c r="G139" s="216">
        <v>0</v>
      </c>
      <c r="H139" s="216">
        <v>0</v>
      </c>
      <c r="I139" s="216">
        <v>0</v>
      </c>
      <c r="J139" s="216">
        <v>0</v>
      </c>
      <c r="K139" s="216">
        <v>0</v>
      </c>
      <c r="L139" s="216" t="s">
        <v>562</v>
      </c>
      <c r="M139" s="216" t="s">
        <v>562</v>
      </c>
      <c r="N139" s="216" t="s">
        <v>562</v>
      </c>
      <c r="O139" s="216" t="s">
        <v>562</v>
      </c>
      <c r="T139" s="216" t="s">
        <v>563</v>
      </c>
      <c r="V139" s="150">
        <v>43069</v>
      </c>
      <c r="W139" s="216" t="s">
        <v>574</v>
      </c>
      <c r="X139" s="216" t="s">
        <v>574</v>
      </c>
      <c r="Y139" s="216" t="s">
        <v>576</v>
      </c>
      <c r="Z139" s="216" t="s">
        <v>575</v>
      </c>
      <c r="AM139" s="216" t="s">
        <v>599</v>
      </c>
      <c r="AN139" s="216" t="s">
        <v>598</v>
      </c>
      <c r="AO139" s="216" t="s">
        <v>597</v>
      </c>
      <c r="AP139" s="216" t="s">
        <v>597</v>
      </c>
      <c r="AQ139" s="216" t="s">
        <v>597</v>
      </c>
      <c r="AR139" s="216" t="s">
        <v>599</v>
      </c>
      <c r="AS139" s="216" t="s">
        <v>598</v>
      </c>
      <c r="AT139" s="216" t="s">
        <v>597</v>
      </c>
      <c r="AU139" s="216" t="s">
        <v>595</v>
      </c>
      <c r="AV139" s="216" t="s">
        <v>599</v>
      </c>
      <c r="AW139" s="216" t="s">
        <v>598</v>
      </c>
      <c r="AX139" s="216" t="s">
        <v>597</v>
      </c>
      <c r="AY139" s="216" t="s">
        <v>597</v>
      </c>
      <c r="AZ139" s="216" t="s">
        <v>597</v>
      </c>
      <c r="BA139" s="216" t="s">
        <v>599</v>
      </c>
      <c r="BB139" s="216" t="s">
        <v>598</v>
      </c>
      <c r="BC139" s="216" t="s">
        <v>597</v>
      </c>
      <c r="BD139" s="216" t="s">
        <v>595</v>
      </c>
      <c r="BE139" s="216" t="s">
        <v>599</v>
      </c>
      <c r="BF139" s="216" t="s">
        <v>598</v>
      </c>
      <c r="BG139" s="216" t="s">
        <v>597</v>
      </c>
      <c r="BH139" s="216" t="s">
        <v>597</v>
      </c>
      <c r="BI139" s="216" t="s">
        <v>597</v>
      </c>
      <c r="BJ139" s="216" t="s">
        <v>599</v>
      </c>
      <c r="BK139" s="216" t="s">
        <v>598</v>
      </c>
      <c r="BL139" s="216" t="s">
        <v>597</v>
      </c>
      <c r="BM139" s="216" t="s">
        <v>595</v>
      </c>
      <c r="CZ139" s="216" t="s">
        <v>1121</v>
      </c>
    </row>
    <row r="140" spans="1:104">
      <c r="A140" s="216" t="s">
        <v>441</v>
      </c>
      <c r="B140" s="216" t="s">
        <v>442</v>
      </c>
      <c r="C140" s="216" t="s">
        <v>1505</v>
      </c>
      <c r="D140" s="216" t="s">
        <v>1506</v>
      </c>
      <c r="E140" s="216" t="s">
        <v>1507</v>
      </c>
      <c r="F140" s="216" t="s">
        <v>1508</v>
      </c>
      <c r="G140" s="216">
        <v>0</v>
      </c>
      <c r="H140" s="216">
        <v>0</v>
      </c>
      <c r="I140" s="216">
        <v>0</v>
      </c>
      <c r="J140" s="216">
        <v>0</v>
      </c>
      <c r="K140" s="216">
        <v>0</v>
      </c>
      <c r="L140" s="216" t="s">
        <v>562</v>
      </c>
      <c r="M140" s="216" t="s">
        <v>562</v>
      </c>
      <c r="N140" s="216" t="s">
        <v>562</v>
      </c>
      <c r="O140" s="216" t="s">
        <v>562</v>
      </c>
      <c r="T140" s="216" t="s">
        <v>563</v>
      </c>
      <c r="V140" s="150">
        <v>43099</v>
      </c>
      <c r="W140" s="216" t="s">
        <v>574</v>
      </c>
      <c r="X140" s="216" t="s">
        <v>574</v>
      </c>
      <c r="Y140" s="216" t="s">
        <v>575</v>
      </c>
      <c r="Z140" s="216" t="s">
        <v>575</v>
      </c>
      <c r="AM140" s="216" t="s">
        <v>596</v>
      </c>
      <c r="AN140" s="216" t="s">
        <v>596</v>
      </c>
      <c r="AO140" s="216" t="s">
        <v>596</v>
      </c>
      <c r="AP140" s="216" t="s">
        <v>597</v>
      </c>
      <c r="AQ140" s="216" t="s">
        <v>596</v>
      </c>
      <c r="AR140" s="216" t="s">
        <v>595</v>
      </c>
      <c r="AS140" s="216" t="s">
        <v>596</v>
      </c>
      <c r="AT140" s="216" t="s">
        <v>596</v>
      </c>
      <c r="AU140" s="216" t="s">
        <v>596</v>
      </c>
      <c r="AV140" s="216" t="s">
        <v>596</v>
      </c>
      <c r="AW140" s="216" t="s">
        <v>596</v>
      </c>
      <c r="AX140" s="216" t="s">
        <v>596</v>
      </c>
      <c r="AY140" s="216" t="s">
        <v>597</v>
      </c>
      <c r="AZ140" s="216" t="s">
        <v>596</v>
      </c>
      <c r="BA140" s="216" t="s">
        <v>595</v>
      </c>
      <c r="BB140" s="216" t="s">
        <v>599</v>
      </c>
      <c r="BC140" s="216" t="s">
        <v>597</v>
      </c>
      <c r="BD140" s="216" t="s">
        <v>596</v>
      </c>
      <c r="BE140" s="216" t="s">
        <v>596</v>
      </c>
      <c r="BF140" s="216" t="s">
        <v>596</v>
      </c>
      <c r="BG140" s="216" t="s">
        <v>596</v>
      </c>
      <c r="BH140" s="216" t="s">
        <v>597</v>
      </c>
      <c r="BI140" s="216" t="s">
        <v>596</v>
      </c>
      <c r="BJ140" s="216" t="s">
        <v>596</v>
      </c>
      <c r="BK140" s="216" t="s">
        <v>599</v>
      </c>
      <c r="BL140" s="216" t="s">
        <v>597</v>
      </c>
      <c r="BM140" s="216" t="s">
        <v>596</v>
      </c>
      <c r="CZ140" s="216" t="s">
        <v>1121</v>
      </c>
    </row>
    <row r="141" spans="1:104">
      <c r="A141" s="216" t="s">
        <v>916</v>
      </c>
      <c r="B141" s="216" t="s">
        <v>917</v>
      </c>
      <c r="C141" s="216" t="s">
        <v>1694</v>
      </c>
      <c r="D141" s="216" t="s">
        <v>1695</v>
      </c>
      <c r="E141" s="216" t="s">
        <v>1696</v>
      </c>
      <c r="F141" s="216" t="s">
        <v>1697</v>
      </c>
      <c r="G141" s="216">
        <v>0</v>
      </c>
      <c r="H141" s="216">
        <v>0</v>
      </c>
      <c r="I141" s="216">
        <v>0</v>
      </c>
      <c r="J141" s="216">
        <v>7</v>
      </c>
      <c r="K141" s="216">
        <v>0</v>
      </c>
      <c r="L141" s="216" t="s">
        <v>562</v>
      </c>
      <c r="M141" s="216" t="s">
        <v>562</v>
      </c>
      <c r="N141" s="216" t="s">
        <v>562</v>
      </c>
      <c r="O141" s="216" t="s">
        <v>562</v>
      </c>
      <c r="T141" s="216" t="s">
        <v>563</v>
      </c>
      <c r="V141" s="150">
        <v>43100</v>
      </c>
      <c r="W141" s="216" t="s">
        <v>574</v>
      </c>
      <c r="X141" s="216" t="s">
        <v>574</v>
      </c>
      <c r="Y141" s="216" t="s">
        <v>575</v>
      </c>
      <c r="Z141" s="216" t="s">
        <v>575</v>
      </c>
      <c r="AM141" s="216" t="s">
        <v>596</v>
      </c>
      <c r="AN141" s="216" t="s">
        <v>597</v>
      </c>
      <c r="AO141" s="216" t="s">
        <v>596</v>
      </c>
      <c r="AP141" s="216" t="s">
        <v>596</v>
      </c>
      <c r="AQ141" s="216" t="s">
        <v>597</v>
      </c>
      <c r="AR141" s="216" t="s">
        <v>597</v>
      </c>
      <c r="AS141" s="216" t="s">
        <v>596</v>
      </c>
      <c r="AT141" s="216" t="s">
        <v>596</v>
      </c>
      <c r="AU141" s="216" t="s">
        <v>596</v>
      </c>
      <c r="AV141" s="216" t="s">
        <v>1120</v>
      </c>
      <c r="AW141" s="216" t="s">
        <v>1120</v>
      </c>
      <c r="AX141" s="216" t="s">
        <v>1120</v>
      </c>
      <c r="AY141" s="216" t="s">
        <v>1120</v>
      </c>
      <c r="AZ141" s="216" t="s">
        <v>1120</v>
      </c>
      <c r="BA141" s="216" t="s">
        <v>1120</v>
      </c>
      <c r="BB141" s="216" t="s">
        <v>1120</v>
      </c>
      <c r="BC141" s="216" t="s">
        <v>1120</v>
      </c>
      <c r="BD141" s="216" t="s">
        <v>1120</v>
      </c>
      <c r="BE141" s="216" t="s">
        <v>1120</v>
      </c>
      <c r="BF141" s="216" t="s">
        <v>1120</v>
      </c>
      <c r="BG141" s="216" t="s">
        <v>1120</v>
      </c>
      <c r="BH141" s="216" t="s">
        <v>1120</v>
      </c>
      <c r="BI141" s="216" t="s">
        <v>1120</v>
      </c>
      <c r="BJ141" s="216" t="s">
        <v>1120</v>
      </c>
      <c r="BK141" s="216" t="s">
        <v>1120</v>
      </c>
      <c r="BL141" s="216" t="s">
        <v>1120</v>
      </c>
      <c r="BM141" s="216" t="s">
        <v>1120</v>
      </c>
      <c r="CZ141" s="216" t="s">
        <v>1121</v>
      </c>
    </row>
    <row r="142" spans="1:104">
      <c r="A142" s="216" t="s">
        <v>443</v>
      </c>
      <c r="B142" s="216" t="s">
        <v>444</v>
      </c>
      <c r="C142" s="216" t="s">
        <v>1509</v>
      </c>
      <c r="D142" s="216" t="s">
        <v>1510</v>
      </c>
      <c r="E142" s="216">
        <v>7904998111</v>
      </c>
      <c r="F142" s="216" t="s">
        <v>1511</v>
      </c>
      <c r="G142" s="216">
        <v>0</v>
      </c>
      <c r="H142" s="216">
        <v>0</v>
      </c>
      <c r="I142" s="216">
        <v>0</v>
      </c>
      <c r="J142" s="216">
        <v>0</v>
      </c>
      <c r="K142" s="216">
        <v>0</v>
      </c>
      <c r="L142" s="216" t="s">
        <v>562</v>
      </c>
      <c r="M142" s="216" t="s">
        <v>562</v>
      </c>
      <c r="N142" s="216" t="s">
        <v>562</v>
      </c>
      <c r="O142" s="216" t="s">
        <v>562</v>
      </c>
      <c r="T142" s="216" t="s">
        <v>563</v>
      </c>
      <c r="V142" s="150">
        <v>43069</v>
      </c>
      <c r="W142" s="216" t="s">
        <v>574</v>
      </c>
      <c r="X142" s="216" t="s">
        <v>574</v>
      </c>
      <c r="Y142" s="216" t="s">
        <v>574</v>
      </c>
      <c r="Z142" s="216" t="s">
        <v>575</v>
      </c>
      <c r="AM142" s="216" t="s">
        <v>596</v>
      </c>
      <c r="AN142" s="216" t="s">
        <v>596</v>
      </c>
      <c r="AO142" s="216" t="s">
        <v>596</v>
      </c>
      <c r="AP142" s="216" t="s">
        <v>596</v>
      </c>
      <c r="AQ142" s="216" t="s">
        <v>596</v>
      </c>
      <c r="AR142" s="216" t="s">
        <v>596</v>
      </c>
      <c r="AS142" s="216" t="s">
        <v>596</v>
      </c>
      <c r="AT142" s="216" t="s">
        <v>597</v>
      </c>
      <c r="AU142" s="216" t="s">
        <v>597</v>
      </c>
      <c r="AV142" s="216" t="s">
        <v>597</v>
      </c>
      <c r="AW142" s="216" t="s">
        <v>597</v>
      </c>
      <c r="AX142" s="216" t="s">
        <v>597</v>
      </c>
      <c r="AY142" s="216" t="s">
        <v>597</v>
      </c>
      <c r="AZ142" s="216" t="s">
        <v>597</v>
      </c>
      <c r="BA142" s="216" t="s">
        <v>597</v>
      </c>
      <c r="BB142" s="216" t="s">
        <v>596</v>
      </c>
      <c r="BC142" s="216" t="s">
        <v>597</v>
      </c>
      <c r="BD142" s="216" t="s">
        <v>597</v>
      </c>
      <c r="BE142" s="216" t="s">
        <v>597</v>
      </c>
      <c r="BF142" s="216" t="s">
        <v>597</v>
      </c>
      <c r="BG142" s="216" t="s">
        <v>597</v>
      </c>
      <c r="BH142" s="216" t="s">
        <v>597</v>
      </c>
      <c r="BI142" s="216" t="s">
        <v>597</v>
      </c>
      <c r="BJ142" s="216" t="s">
        <v>597</v>
      </c>
      <c r="BK142" s="216" t="s">
        <v>597</v>
      </c>
      <c r="BL142" s="216" t="s">
        <v>598</v>
      </c>
      <c r="BM142" s="216" t="s">
        <v>598</v>
      </c>
      <c r="CZ142" s="216" t="s">
        <v>1121</v>
      </c>
    </row>
    <row r="143" spans="1:104">
      <c r="A143" s="216" t="s">
        <v>445</v>
      </c>
      <c r="B143" s="216" t="s">
        <v>446</v>
      </c>
      <c r="C143" s="216" t="s">
        <v>1627</v>
      </c>
      <c r="D143" s="216" t="s">
        <v>1628</v>
      </c>
      <c r="E143" s="216" t="s">
        <v>1629</v>
      </c>
      <c r="F143" s="216" t="s">
        <v>1630</v>
      </c>
      <c r="G143" s="216">
        <v>0</v>
      </c>
      <c r="H143" s="216">
        <v>0</v>
      </c>
      <c r="I143" s="216">
        <v>0</v>
      </c>
      <c r="J143" s="216">
        <v>0</v>
      </c>
      <c r="K143" s="216">
        <v>0</v>
      </c>
      <c r="L143" s="216" t="s">
        <v>562</v>
      </c>
      <c r="M143" s="216" t="s">
        <v>562</v>
      </c>
      <c r="N143" s="216" t="s">
        <v>562</v>
      </c>
      <c r="O143" s="216" t="s">
        <v>562</v>
      </c>
      <c r="T143" s="216" t="s">
        <v>562</v>
      </c>
      <c r="V143" s="150" t="s">
        <v>1120</v>
      </c>
      <c r="W143" s="216" t="s">
        <v>575</v>
      </c>
      <c r="X143" s="216" t="s">
        <v>574</v>
      </c>
      <c r="Y143" s="216" t="s">
        <v>574</v>
      </c>
      <c r="Z143" s="216" t="s">
        <v>575</v>
      </c>
      <c r="AM143" s="216" t="s">
        <v>596</v>
      </c>
      <c r="AN143" s="216" t="s">
        <v>597</v>
      </c>
      <c r="AO143" s="216" t="s">
        <v>596</v>
      </c>
      <c r="AP143" s="216" t="s">
        <v>596</v>
      </c>
      <c r="AQ143" s="216" t="s">
        <v>596</v>
      </c>
      <c r="AR143" s="216" t="s">
        <v>596</v>
      </c>
      <c r="AS143" s="216" t="s">
        <v>596</v>
      </c>
      <c r="AT143" s="216" t="s">
        <v>598</v>
      </c>
      <c r="AU143" s="216" t="s">
        <v>595</v>
      </c>
      <c r="AV143" s="216" t="s">
        <v>597</v>
      </c>
      <c r="AW143" s="216" t="s">
        <v>597</v>
      </c>
      <c r="AX143" s="216" t="s">
        <v>596</v>
      </c>
      <c r="AY143" s="216" t="s">
        <v>597</v>
      </c>
      <c r="AZ143" s="216" t="s">
        <v>596</v>
      </c>
      <c r="BA143" s="216" t="s">
        <v>596</v>
      </c>
      <c r="BB143" s="216" t="s">
        <v>597</v>
      </c>
      <c r="BC143" s="216" t="s">
        <v>598</v>
      </c>
      <c r="BD143" s="216" t="s">
        <v>595</v>
      </c>
      <c r="BE143" s="216" t="s">
        <v>597</v>
      </c>
      <c r="BF143" s="216" t="s">
        <v>598</v>
      </c>
      <c r="BG143" s="216" t="s">
        <v>597</v>
      </c>
      <c r="BH143" s="216" t="s">
        <v>597</v>
      </c>
      <c r="BI143" s="216" t="s">
        <v>596</v>
      </c>
      <c r="BJ143" s="216" t="s">
        <v>597</v>
      </c>
      <c r="BK143" s="216" t="s">
        <v>597</v>
      </c>
      <c r="BL143" s="216" t="s">
        <v>598</v>
      </c>
      <c r="BM143" s="216" t="s">
        <v>595</v>
      </c>
      <c r="CZ143" s="216" t="s">
        <v>1121</v>
      </c>
    </row>
    <row r="144" spans="1:104">
      <c r="A144" s="216" t="s">
        <v>449</v>
      </c>
      <c r="B144" s="216" t="s">
        <v>450</v>
      </c>
      <c r="C144" s="216" t="s">
        <v>1643</v>
      </c>
      <c r="D144" s="216" t="s">
        <v>1644</v>
      </c>
      <c r="E144" s="216" t="s">
        <v>1645</v>
      </c>
      <c r="F144" s="216" t="s">
        <v>1646</v>
      </c>
      <c r="G144" s="216">
        <v>0</v>
      </c>
      <c r="H144" s="216">
        <v>0</v>
      </c>
      <c r="I144" s="216">
        <v>0</v>
      </c>
      <c r="J144" s="216">
        <v>0</v>
      </c>
      <c r="K144" s="216">
        <v>0</v>
      </c>
      <c r="L144" s="216" t="s">
        <v>562</v>
      </c>
      <c r="M144" s="216" t="s">
        <v>562</v>
      </c>
      <c r="N144" s="216" t="s">
        <v>562</v>
      </c>
      <c r="O144" s="216" t="s">
        <v>562</v>
      </c>
      <c r="T144" s="216" t="s">
        <v>562</v>
      </c>
      <c r="V144" s="150" t="s">
        <v>1120</v>
      </c>
      <c r="W144" s="216" t="s">
        <v>575</v>
      </c>
      <c r="X144" s="216" t="s">
        <v>574</v>
      </c>
      <c r="Y144" s="216" t="s">
        <v>574</v>
      </c>
      <c r="Z144" s="216" t="s">
        <v>574</v>
      </c>
      <c r="AM144" s="216" t="s">
        <v>596</v>
      </c>
      <c r="AN144" s="216" t="s">
        <v>595</v>
      </c>
      <c r="AO144" s="216" t="s">
        <v>597</v>
      </c>
      <c r="AP144" s="216" t="s">
        <v>597</v>
      </c>
      <c r="AQ144" s="216" t="s">
        <v>596</v>
      </c>
      <c r="AR144" s="216" t="s">
        <v>596</v>
      </c>
      <c r="AS144" s="216" t="s">
        <v>596</v>
      </c>
      <c r="AT144" s="216" t="s">
        <v>597</v>
      </c>
      <c r="AU144" s="216" t="s">
        <v>597</v>
      </c>
      <c r="AV144" s="216" t="s">
        <v>596</v>
      </c>
      <c r="AW144" s="216" t="s">
        <v>596</v>
      </c>
      <c r="AX144" s="216" t="s">
        <v>597</v>
      </c>
      <c r="AY144" s="216" t="s">
        <v>597</v>
      </c>
      <c r="AZ144" s="216" t="s">
        <v>596</v>
      </c>
      <c r="BA144" s="216" t="s">
        <v>596</v>
      </c>
      <c r="BB144" s="216" t="s">
        <v>596</v>
      </c>
      <c r="BC144" s="216" t="s">
        <v>597</v>
      </c>
      <c r="BD144" s="216" t="s">
        <v>597</v>
      </c>
      <c r="BE144" s="216" t="s">
        <v>597</v>
      </c>
      <c r="BF144" s="216" t="s">
        <v>597</v>
      </c>
      <c r="BG144" s="216" t="s">
        <v>597</v>
      </c>
      <c r="BH144" s="216" t="s">
        <v>597</v>
      </c>
      <c r="BI144" s="216" t="s">
        <v>597</v>
      </c>
      <c r="BJ144" s="216" t="s">
        <v>597</v>
      </c>
      <c r="BK144" s="216" t="s">
        <v>597</v>
      </c>
      <c r="BL144" s="216" t="s">
        <v>597</v>
      </c>
      <c r="BM144" s="216" t="s">
        <v>597</v>
      </c>
      <c r="CZ144" s="216" t="s">
        <v>1121</v>
      </c>
    </row>
    <row r="145" spans="1:104">
      <c r="A145" s="216" t="s">
        <v>451</v>
      </c>
      <c r="B145" s="216" t="s">
        <v>452</v>
      </c>
      <c r="C145" s="216" t="s">
        <v>1512</v>
      </c>
      <c r="D145" s="216" t="s">
        <v>1513</v>
      </c>
      <c r="E145" s="216" t="s">
        <v>1514</v>
      </c>
      <c r="F145" s="216" t="s">
        <v>1436</v>
      </c>
      <c r="G145" s="216">
        <v>0</v>
      </c>
      <c r="H145" s="216">
        <v>0</v>
      </c>
      <c r="I145" s="216">
        <v>0</v>
      </c>
      <c r="J145" s="216">
        <v>0</v>
      </c>
      <c r="K145" s="216">
        <v>0</v>
      </c>
      <c r="L145" s="216" t="s">
        <v>562</v>
      </c>
      <c r="M145" s="216" t="s">
        <v>562</v>
      </c>
      <c r="N145" s="216" t="s">
        <v>562</v>
      </c>
      <c r="O145" s="216" t="s">
        <v>562</v>
      </c>
      <c r="T145" s="216" t="s">
        <v>563</v>
      </c>
      <c r="V145" s="150">
        <v>43069</v>
      </c>
      <c r="W145" s="216" t="s">
        <v>575</v>
      </c>
      <c r="X145" s="216" t="s">
        <v>574</v>
      </c>
      <c r="Y145" s="216" t="s">
        <v>574</v>
      </c>
      <c r="Z145" s="216" t="s">
        <v>574</v>
      </c>
      <c r="AM145" s="216" t="s">
        <v>596</v>
      </c>
      <c r="AN145" s="216" t="s">
        <v>596</v>
      </c>
      <c r="AO145" s="216" t="s">
        <v>596</v>
      </c>
      <c r="AP145" s="216" t="s">
        <v>596</v>
      </c>
      <c r="AQ145" s="216" t="s">
        <v>596</v>
      </c>
      <c r="AR145" s="216" t="s">
        <v>596</v>
      </c>
      <c r="AS145" s="216" t="s">
        <v>596</v>
      </c>
      <c r="AT145" s="216" t="s">
        <v>596</v>
      </c>
      <c r="AU145" s="216" t="s">
        <v>597</v>
      </c>
      <c r="AV145" s="216" t="s">
        <v>596</v>
      </c>
      <c r="AW145" s="216" t="s">
        <v>596</v>
      </c>
      <c r="AX145" s="216" t="s">
        <v>596</v>
      </c>
      <c r="AY145" s="216" t="s">
        <v>596</v>
      </c>
      <c r="AZ145" s="216" t="s">
        <v>596</v>
      </c>
      <c r="BA145" s="216" t="s">
        <v>596</v>
      </c>
      <c r="BB145" s="216" t="s">
        <v>596</v>
      </c>
      <c r="BC145" s="216" t="s">
        <v>596</v>
      </c>
      <c r="BD145" s="216" t="s">
        <v>597</v>
      </c>
      <c r="BE145" s="216" t="s">
        <v>597</v>
      </c>
      <c r="BF145" s="216" t="s">
        <v>597</v>
      </c>
      <c r="BG145" s="216" t="s">
        <v>597</v>
      </c>
      <c r="BH145" s="216" t="s">
        <v>597</v>
      </c>
      <c r="BI145" s="216" t="s">
        <v>597</v>
      </c>
      <c r="BJ145" s="216" t="s">
        <v>597</v>
      </c>
      <c r="BK145" s="216" t="s">
        <v>597</v>
      </c>
      <c r="BL145" s="216" t="s">
        <v>597</v>
      </c>
      <c r="BM145" s="216" t="s">
        <v>598</v>
      </c>
      <c r="CZ145" s="216" t="s">
        <v>1121</v>
      </c>
    </row>
    <row r="146" spans="1:104">
      <c r="A146" s="216" t="s">
        <v>453</v>
      </c>
      <c r="B146" s="216" t="s">
        <v>454</v>
      </c>
      <c r="C146" s="216" t="s">
        <v>1583</v>
      </c>
      <c r="D146" s="216" t="s">
        <v>1584</v>
      </c>
      <c r="E146" s="216" t="s">
        <v>1585</v>
      </c>
      <c r="F146" s="216" t="s">
        <v>1586</v>
      </c>
      <c r="G146" s="216">
        <v>0</v>
      </c>
      <c r="H146" s="216">
        <v>0</v>
      </c>
      <c r="I146" s="216">
        <v>0</v>
      </c>
      <c r="J146" s="216">
        <v>0</v>
      </c>
      <c r="K146" s="216">
        <v>0</v>
      </c>
      <c r="L146" s="216" t="s">
        <v>562</v>
      </c>
      <c r="M146" s="216" t="s">
        <v>562</v>
      </c>
      <c r="N146" s="216" t="s">
        <v>562</v>
      </c>
      <c r="O146" s="216" t="s">
        <v>562</v>
      </c>
      <c r="T146" s="216" t="s">
        <v>563</v>
      </c>
      <c r="V146" s="150">
        <v>43084</v>
      </c>
      <c r="W146" s="216" t="s">
        <v>575</v>
      </c>
      <c r="X146" s="216" t="s">
        <v>574</v>
      </c>
      <c r="Y146" s="216" t="s">
        <v>574</v>
      </c>
      <c r="Z146" s="216" t="s">
        <v>575</v>
      </c>
      <c r="AM146" s="216" t="s">
        <v>597</v>
      </c>
      <c r="AN146" s="216" t="s">
        <v>596</v>
      </c>
      <c r="AO146" s="216" t="s">
        <v>597</v>
      </c>
      <c r="AP146" s="216" t="s">
        <v>596</v>
      </c>
      <c r="AQ146" s="216" t="s">
        <v>597</v>
      </c>
      <c r="AR146" s="216" t="s">
        <v>596</v>
      </c>
      <c r="AS146" s="216" t="s">
        <v>597</v>
      </c>
      <c r="AT146" s="216" t="s">
        <v>597</v>
      </c>
      <c r="AU146" s="216" t="s">
        <v>596</v>
      </c>
      <c r="AV146" s="216" t="s">
        <v>597</v>
      </c>
      <c r="AW146" s="216" t="s">
        <v>597</v>
      </c>
      <c r="AX146" s="216" t="s">
        <v>597</v>
      </c>
      <c r="AY146" s="216" t="s">
        <v>597</v>
      </c>
      <c r="AZ146" s="216" t="s">
        <v>597</v>
      </c>
      <c r="BA146" s="216" t="s">
        <v>597</v>
      </c>
      <c r="BB146" s="216" t="s">
        <v>597</v>
      </c>
      <c r="BC146" s="216" t="s">
        <v>597</v>
      </c>
      <c r="BD146" s="216" t="s">
        <v>597</v>
      </c>
      <c r="BE146" s="216" t="s">
        <v>598</v>
      </c>
      <c r="BF146" s="216" t="s">
        <v>598</v>
      </c>
      <c r="BG146" s="216" t="s">
        <v>598</v>
      </c>
      <c r="BH146" s="216" t="s">
        <v>598</v>
      </c>
      <c r="BI146" s="216" t="s">
        <v>598</v>
      </c>
      <c r="BJ146" s="216" t="s">
        <v>598</v>
      </c>
      <c r="BK146" s="216" t="s">
        <v>598</v>
      </c>
      <c r="BL146" s="216" t="s">
        <v>598</v>
      </c>
      <c r="BM146" s="216" t="s">
        <v>598</v>
      </c>
      <c r="CZ146" s="216" t="s">
        <v>1121</v>
      </c>
    </row>
    <row r="147" spans="1:104">
      <c r="A147" s="216" t="s">
        <v>455</v>
      </c>
      <c r="B147" s="216" t="s">
        <v>456</v>
      </c>
      <c r="C147" s="216" t="s">
        <v>1515</v>
      </c>
      <c r="D147" s="216" t="s">
        <v>1516</v>
      </c>
      <c r="E147" s="216" t="s">
        <v>1517</v>
      </c>
      <c r="F147" s="216" t="s">
        <v>1518</v>
      </c>
      <c r="G147" s="216">
        <v>0</v>
      </c>
      <c r="H147" s="216">
        <v>0</v>
      </c>
      <c r="I147" s="216">
        <v>0</v>
      </c>
      <c r="J147" s="216">
        <v>0</v>
      </c>
      <c r="K147" s="216">
        <v>0</v>
      </c>
      <c r="L147" s="216" t="s">
        <v>562</v>
      </c>
      <c r="M147" s="216" t="s">
        <v>562</v>
      </c>
      <c r="N147" s="216" t="s">
        <v>562</v>
      </c>
      <c r="O147" s="216" t="s">
        <v>562</v>
      </c>
      <c r="T147" s="216" t="s">
        <v>563</v>
      </c>
      <c r="V147" s="150">
        <v>43069</v>
      </c>
      <c r="W147" s="216" t="s">
        <v>574</v>
      </c>
      <c r="X147" s="216" t="s">
        <v>575</v>
      </c>
      <c r="Y147" s="216" t="s">
        <v>574</v>
      </c>
      <c r="Z147" s="216" t="s">
        <v>575</v>
      </c>
      <c r="AM147" s="216" t="s">
        <v>597</v>
      </c>
      <c r="AN147" s="216" t="s">
        <v>597</v>
      </c>
      <c r="AO147" s="216" t="s">
        <v>598</v>
      </c>
      <c r="AP147" s="216" t="s">
        <v>599</v>
      </c>
      <c r="AQ147" s="216" t="s">
        <v>598</v>
      </c>
      <c r="AR147" s="216" t="s">
        <v>596</v>
      </c>
      <c r="AS147" s="216" t="s">
        <v>597</v>
      </c>
      <c r="AT147" s="216" t="s">
        <v>598</v>
      </c>
      <c r="AU147" s="216" t="s">
        <v>595</v>
      </c>
      <c r="AV147" s="216" t="s">
        <v>598</v>
      </c>
      <c r="AW147" s="216" t="s">
        <v>598</v>
      </c>
      <c r="AX147" s="216" t="s">
        <v>598</v>
      </c>
      <c r="AY147" s="216" t="s">
        <v>599</v>
      </c>
      <c r="AZ147" s="216" t="s">
        <v>598</v>
      </c>
      <c r="BA147" s="216" t="s">
        <v>597</v>
      </c>
      <c r="BB147" s="216" t="s">
        <v>597</v>
      </c>
      <c r="BC147" s="216" t="s">
        <v>598</v>
      </c>
      <c r="BD147" s="216" t="s">
        <v>595</v>
      </c>
      <c r="BE147" s="216" t="s">
        <v>598</v>
      </c>
      <c r="BF147" s="216" t="s">
        <v>598</v>
      </c>
      <c r="BG147" s="216" t="s">
        <v>598</v>
      </c>
      <c r="BH147" s="216" t="s">
        <v>599</v>
      </c>
      <c r="BI147" s="216" t="s">
        <v>599</v>
      </c>
      <c r="BJ147" s="216" t="s">
        <v>597</v>
      </c>
      <c r="BK147" s="216" t="s">
        <v>598</v>
      </c>
      <c r="BL147" s="216" t="s">
        <v>598</v>
      </c>
      <c r="BM147" s="216" t="s">
        <v>596</v>
      </c>
      <c r="CZ147" s="216" t="s">
        <v>1121</v>
      </c>
    </row>
    <row r="148" spans="1:104">
      <c r="A148" s="216" t="s">
        <v>459</v>
      </c>
      <c r="B148" s="216" t="s">
        <v>460</v>
      </c>
      <c r="C148" s="216" t="s">
        <v>1519</v>
      </c>
      <c r="D148" s="216" t="s">
        <v>1520</v>
      </c>
      <c r="E148" s="216" t="s">
        <v>1521</v>
      </c>
      <c r="F148" s="216" t="s">
        <v>1522</v>
      </c>
      <c r="G148" s="216">
        <v>0</v>
      </c>
      <c r="H148" s="216">
        <v>0</v>
      </c>
      <c r="I148" s="216">
        <v>0</v>
      </c>
      <c r="J148" s="216">
        <v>0</v>
      </c>
      <c r="K148" s="216">
        <v>0</v>
      </c>
      <c r="L148" s="216" t="s">
        <v>562</v>
      </c>
      <c r="M148" s="216" t="s">
        <v>562</v>
      </c>
      <c r="N148" s="216" t="s">
        <v>562</v>
      </c>
      <c r="O148" s="216" t="s">
        <v>562</v>
      </c>
      <c r="T148" s="216" t="s">
        <v>562</v>
      </c>
      <c r="V148" s="150" t="s">
        <v>1120</v>
      </c>
      <c r="W148" s="216" t="s">
        <v>575</v>
      </c>
      <c r="X148" s="216" t="s">
        <v>574</v>
      </c>
      <c r="Y148" s="216" t="s">
        <v>574</v>
      </c>
      <c r="Z148" s="216" t="s">
        <v>575</v>
      </c>
      <c r="AM148" s="216" t="s">
        <v>597</v>
      </c>
      <c r="AN148" s="216" t="s">
        <v>598</v>
      </c>
      <c r="AO148" s="216" t="s">
        <v>597</v>
      </c>
      <c r="AP148" s="216" t="s">
        <v>597</v>
      </c>
      <c r="AQ148" s="216" t="s">
        <v>597</v>
      </c>
      <c r="AR148" s="216" t="s">
        <v>597</v>
      </c>
      <c r="AS148" s="216" t="s">
        <v>597</v>
      </c>
      <c r="AT148" s="216" t="s">
        <v>598</v>
      </c>
      <c r="AU148" s="216" t="s">
        <v>596</v>
      </c>
      <c r="AV148" s="216" t="s">
        <v>597</v>
      </c>
      <c r="AW148" s="216" t="s">
        <v>598</v>
      </c>
      <c r="AX148" s="216" t="s">
        <v>597</v>
      </c>
      <c r="AY148" s="216" t="s">
        <v>597</v>
      </c>
      <c r="AZ148" s="216" t="s">
        <v>597</v>
      </c>
      <c r="BA148" s="216" t="s">
        <v>597</v>
      </c>
      <c r="BB148" s="216" t="s">
        <v>597</v>
      </c>
      <c r="BC148" s="216" t="s">
        <v>598</v>
      </c>
      <c r="BD148" s="216" t="s">
        <v>596</v>
      </c>
      <c r="BE148" s="216" t="s">
        <v>598</v>
      </c>
      <c r="BF148" s="216" t="s">
        <v>598</v>
      </c>
      <c r="BG148" s="216" t="s">
        <v>598</v>
      </c>
      <c r="BH148" s="216" t="s">
        <v>598</v>
      </c>
      <c r="BI148" s="216" t="s">
        <v>598</v>
      </c>
      <c r="BJ148" s="216" t="s">
        <v>597</v>
      </c>
      <c r="BK148" s="216" t="s">
        <v>597</v>
      </c>
      <c r="BL148" s="216" t="s">
        <v>598</v>
      </c>
      <c r="BM148" s="216" t="s">
        <v>596</v>
      </c>
      <c r="CZ148" s="216" t="s">
        <v>1121</v>
      </c>
    </row>
    <row r="149" spans="1:104">
      <c r="A149" s="216" t="s">
        <v>461</v>
      </c>
      <c r="B149" s="216" t="s">
        <v>462</v>
      </c>
      <c r="C149" s="216" t="s">
        <v>1523</v>
      </c>
      <c r="D149" s="216" t="s">
        <v>1524</v>
      </c>
      <c r="E149" s="216" t="s">
        <v>1525</v>
      </c>
      <c r="F149" s="216" t="s">
        <v>1526</v>
      </c>
      <c r="G149" s="216">
        <v>0</v>
      </c>
      <c r="H149" s="216">
        <v>0</v>
      </c>
      <c r="I149" s="216">
        <v>0</v>
      </c>
      <c r="J149" s="216">
        <v>0</v>
      </c>
      <c r="K149" s="216">
        <v>0</v>
      </c>
      <c r="L149" s="216" t="s">
        <v>563</v>
      </c>
      <c r="M149" s="216" t="s">
        <v>562</v>
      </c>
      <c r="N149" s="216" t="s">
        <v>562</v>
      </c>
      <c r="O149" s="216" t="s">
        <v>562</v>
      </c>
      <c r="T149" s="216" t="s">
        <v>562</v>
      </c>
      <c r="V149" s="150" t="s">
        <v>1120</v>
      </c>
      <c r="W149" s="216" t="s">
        <v>576</v>
      </c>
      <c r="X149" s="216" t="s">
        <v>576</v>
      </c>
      <c r="Y149" s="216" t="s">
        <v>574</v>
      </c>
      <c r="Z149" s="216" t="s">
        <v>575</v>
      </c>
      <c r="AM149" s="216" t="s">
        <v>596</v>
      </c>
      <c r="AN149" s="216" t="s">
        <v>596</v>
      </c>
      <c r="AO149" s="216" t="s">
        <v>596</v>
      </c>
      <c r="AP149" s="216" t="s">
        <v>596</v>
      </c>
      <c r="AQ149" s="216" t="s">
        <v>596</v>
      </c>
      <c r="AR149" s="216" t="s">
        <v>596</v>
      </c>
      <c r="AS149" s="216" t="s">
        <v>597</v>
      </c>
      <c r="AT149" s="216" t="s">
        <v>596</v>
      </c>
      <c r="AU149" s="216" t="s">
        <v>595</v>
      </c>
      <c r="AV149" s="216" t="s">
        <v>597</v>
      </c>
      <c r="AW149" s="216" t="s">
        <v>597</v>
      </c>
      <c r="AX149" s="216" t="s">
        <v>597</v>
      </c>
      <c r="AY149" s="216" t="s">
        <v>596</v>
      </c>
      <c r="AZ149" s="216" t="s">
        <v>596</v>
      </c>
      <c r="BA149" s="216" t="s">
        <v>596</v>
      </c>
      <c r="BB149" s="216" t="s">
        <v>597</v>
      </c>
      <c r="BC149" s="216" t="s">
        <v>597</v>
      </c>
      <c r="BD149" s="216" t="s">
        <v>596</v>
      </c>
      <c r="BE149" s="216" t="s">
        <v>597</v>
      </c>
      <c r="BF149" s="216" t="s">
        <v>597</v>
      </c>
      <c r="BG149" s="216" t="s">
        <v>597</v>
      </c>
      <c r="BH149" s="216" t="s">
        <v>597</v>
      </c>
      <c r="BI149" s="216" t="s">
        <v>597</v>
      </c>
      <c r="BJ149" s="216" t="s">
        <v>596</v>
      </c>
      <c r="BK149" s="216" t="s">
        <v>597</v>
      </c>
      <c r="BL149" s="216" t="s">
        <v>597</v>
      </c>
      <c r="BM149" s="216" t="s">
        <v>597</v>
      </c>
      <c r="CZ149" s="216" t="s">
        <v>1121</v>
      </c>
    </row>
    <row r="150" spans="1:104">
      <c r="A150" s="216" t="s">
        <v>463</v>
      </c>
      <c r="B150" s="216" t="s">
        <v>464</v>
      </c>
      <c r="C150" s="216" t="s">
        <v>1308</v>
      </c>
      <c r="D150" s="216" t="s">
        <v>1309</v>
      </c>
      <c r="E150" s="216">
        <v>7971625133</v>
      </c>
      <c r="F150" s="216" t="s">
        <v>1310</v>
      </c>
      <c r="G150" s="216">
        <v>0</v>
      </c>
      <c r="H150" s="216">
        <v>0</v>
      </c>
      <c r="I150" s="216">
        <v>0</v>
      </c>
      <c r="J150" s="216">
        <v>0</v>
      </c>
      <c r="K150" s="216">
        <v>0</v>
      </c>
      <c r="L150" s="216" t="s">
        <v>562</v>
      </c>
      <c r="M150" s="216" t="s">
        <v>562</v>
      </c>
      <c r="N150" s="216" t="s">
        <v>562</v>
      </c>
      <c r="O150" s="216" t="s">
        <v>562</v>
      </c>
      <c r="T150" s="216" t="s">
        <v>562</v>
      </c>
      <c r="V150" s="150" t="s">
        <v>1120</v>
      </c>
      <c r="W150" s="216" t="s">
        <v>574</v>
      </c>
      <c r="X150" s="216" t="s">
        <v>574</v>
      </c>
      <c r="Y150" s="216" t="s">
        <v>574</v>
      </c>
      <c r="Z150" s="216" t="s">
        <v>575</v>
      </c>
      <c r="AM150" s="216" t="s">
        <v>597</v>
      </c>
      <c r="AN150" s="216" t="s">
        <v>597</v>
      </c>
      <c r="AO150" s="216" t="s">
        <v>597</v>
      </c>
      <c r="AP150" s="216" t="s">
        <v>597</v>
      </c>
      <c r="AQ150" s="216" t="s">
        <v>597</v>
      </c>
      <c r="AR150" s="216" t="s">
        <v>597</v>
      </c>
      <c r="AS150" s="216" t="s">
        <v>597</v>
      </c>
      <c r="AT150" s="216" t="s">
        <v>597</v>
      </c>
      <c r="AU150" s="216" t="s">
        <v>597</v>
      </c>
      <c r="AV150" s="216" t="s">
        <v>597</v>
      </c>
      <c r="AW150" s="216" t="s">
        <v>597</v>
      </c>
      <c r="AX150" s="216" t="s">
        <v>597</v>
      </c>
      <c r="AY150" s="216" t="s">
        <v>597</v>
      </c>
      <c r="AZ150" s="216" t="s">
        <v>597</v>
      </c>
      <c r="BA150" s="216" t="s">
        <v>597</v>
      </c>
      <c r="BB150" s="216" t="s">
        <v>597</v>
      </c>
      <c r="BC150" s="216" t="s">
        <v>597</v>
      </c>
      <c r="BD150" s="216" t="s">
        <v>597</v>
      </c>
      <c r="BE150" s="216" t="s">
        <v>597</v>
      </c>
      <c r="BF150" s="216" t="s">
        <v>597</v>
      </c>
      <c r="BG150" s="216" t="s">
        <v>597</v>
      </c>
      <c r="BH150" s="216" t="s">
        <v>597</v>
      </c>
      <c r="BI150" s="216" t="s">
        <v>597</v>
      </c>
      <c r="BJ150" s="216" t="s">
        <v>597</v>
      </c>
      <c r="BK150" s="216" t="s">
        <v>597</v>
      </c>
      <c r="BL150" s="216" t="s">
        <v>597</v>
      </c>
      <c r="BM150" s="216" t="s">
        <v>597</v>
      </c>
      <c r="CZ150" s="216" t="s">
        <v>1121</v>
      </c>
    </row>
    <row r="151" spans="1:104">
      <c r="A151" s="216" t="s">
        <v>918</v>
      </c>
      <c r="B151" s="216" t="s">
        <v>919</v>
      </c>
      <c r="C151" s="216" t="s">
        <v>1698</v>
      </c>
      <c r="D151" s="216" t="s">
        <v>1699</v>
      </c>
      <c r="E151" s="216" t="s">
        <v>1700</v>
      </c>
      <c r="F151" s="216" t="s">
        <v>1701</v>
      </c>
      <c r="G151" s="216">
        <v>0</v>
      </c>
      <c r="H151" s="216">
        <v>0</v>
      </c>
      <c r="I151" s="216">
        <v>0</v>
      </c>
      <c r="J151" s="216">
        <v>0</v>
      </c>
      <c r="K151" s="216">
        <v>0</v>
      </c>
      <c r="L151" s="216" t="s">
        <v>562</v>
      </c>
      <c r="M151" s="216" t="s">
        <v>562</v>
      </c>
      <c r="N151" s="216" t="s">
        <v>562</v>
      </c>
      <c r="O151" s="216" t="s">
        <v>562</v>
      </c>
      <c r="T151" s="216" t="s">
        <v>562</v>
      </c>
      <c r="V151" s="150" t="s">
        <v>1120</v>
      </c>
      <c r="W151" s="216" t="s">
        <v>575</v>
      </c>
      <c r="X151" s="216" t="s">
        <v>574</v>
      </c>
      <c r="Y151" s="216" t="s">
        <v>576</v>
      </c>
      <c r="Z151" s="216" t="s">
        <v>575</v>
      </c>
      <c r="AM151" s="216" t="s">
        <v>597</v>
      </c>
      <c r="AN151" s="216" t="s">
        <v>597</v>
      </c>
      <c r="AO151" s="216" t="s">
        <v>599</v>
      </c>
      <c r="AP151" s="216" t="s">
        <v>597</v>
      </c>
      <c r="AQ151" s="216" t="s">
        <v>597</v>
      </c>
      <c r="AR151" s="216" t="s">
        <v>596</v>
      </c>
      <c r="AS151" s="216" t="s">
        <v>597</v>
      </c>
      <c r="AT151" s="216" t="s">
        <v>597</v>
      </c>
      <c r="AU151" s="216" t="s">
        <v>595</v>
      </c>
      <c r="AV151" s="216" t="s">
        <v>597</v>
      </c>
      <c r="AW151" s="216" t="s">
        <v>597</v>
      </c>
      <c r="AX151" s="216" t="s">
        <v>599</v>
      </c>
      <c r="AY151" s="216" t="s">
        <v>597</v>
      </c>
      <c r="AZ151" s="216" t="s">
        <v>597</v>
      </c>
      <c r="BA151" s="216" t="s">
        <v>596</v>
      </c>
      <c r="BB151" s="216" t="s">
        <v>597</v>
      </c>
      <c r="BC151" s="216" t="s">
        <v>597</v>
      </c>
      <c r="BD151" s="216" t="s">
        <v>596</v>
      </c>
      <c r="BE151" s="216" t="s">
        <v>597</v>
      </c>
      <c r="BF151" s="216" t="s">
        <v>597</v>
      </c>
      <c r="BG151" s="216" t="s">
        <v>599</v>
      </c>
      <c r="BH151" s="216" t="s">
        <v>597</v>
      </c>
      <c r="BI151" s="216" t="s">
        <v>597</v>
      </c>
      <c r="BJ151" s="216" t="s">
        <v>596</v>
      </c>
      <c r="BK151" s="216" t="s">
        <v>597</v>
      </c>
      <c r="BL151" s="216" t="s">
        <v>598</v>
      </c>
      <c r="BM151" s="216" t="s">
        <v>597</v>
      </c>
      <c r="CZ151" s="216" t="s">
        <v>1121</v>
      </c>
    </row>
    <row r="152" spans="1:104">
      <c r="A152" s="216" t="s">
        <v>465</v>
      </c>
      <c r="B152" s="216" t="s">
        <v>466</v>
      </c>
      <c r="C152" s="216" t="s">
        <v>1587</v>
      </c>
      <c r="D152" s="216" t="s">
        <v>1588</v>
      </c>
      <c r="E152" s="216">
        <v>7887561087</v>
      </c>
      <c r="F152" s="216" t="s">
        <v>1589</v>
      </c>
      <c r="G152" s="216">
        <v>0</v>
      </c>
      <c r="H152" s="216">
        <v>0</v>
      </c>
      <c r="I152" s="216">
        <v>0</v>
      </c>
      <c r="J152" s="216">
        <v>0</v>
      </c>
      <c r="K152" s="216">
        <v>0</v>
      </c>
      <c r="L152" s="216" t="s">
        <v>562</v>
      </c>
      <c r="M152" s="216" t="s">
        <v>562</v>
      </c>
      <c r="N152" s="216" t="s">
        <v>562</v>
      </c>
      <c r="O152" s="216" t="s">
        <v>563</v>
      </c>
      <c r="T152" s="216" t="s">
        <v>563</v>
      </c>
      <c r="V152" s="150">
        <v>43069</v>
      </c>
      <c r="W152" s="216" t="s">
        <v>575</v>
      </c>
      <c r="X152" s="216" t="s">
        <v>574</v>
      </c>
      <c r="Y152" s="216" t="s">
        <v>575</v>
      </c>
      <c r="Z152" s="216" t="s">
        <v>575</v>
      </c>
      <c r="AM152" s="216" t="s">
        <v>598</v>
      </c>
      <c r="AN152" s="216" t="s">
        <v>597</v>
      </c>
      <c r="AO152" s="216" t="s">
        <v>597</v>
      </c>
      <c r="AP152" s="216" t="s">
        <v>597</v>
      </c>
      <c r="AQ152" s="216" t="s">
        <v>596</v>
      </c>
      <c r="AR152" s="216" t="s">
        <v>596</v>
      </c>
      <c r="AS152" s="216" t="s">
        <v>597</v>
      </c>
      <c r="AT152" s="216" t="s">
        <v>596</v>
      </c>
      <c r="AU152" s="216" t="s">
        <v>595</v>
      </c>
      <c r="AV152" s="216" t="s">
        <v>598</v>
      </c>
      <c r="AW152" s="216" t="s">
        <v>597</v>
      </c>
      <c r="AX152" s="216" t="s">
        <v>597</v>
      </c>
      <c r="AY152" s="216" t="s">
        <v>597</v>
      </c>
      <c r="AZ152" s="216" t="s">
        <v>596</v>
      </c>
      <c r="BA152" s="216" t="s">
        <v>596</v>
      </c>
      <c r="BB152" s="216" t="s">
        <v>597</v>
      </c>
      <c r="BC152" s="216" t="s">
        <v>597</v>
      </c>
      <c r="BD152" s="216" t="s">
        <v>595</v>
      </c>
      <c r="BE152" s="216" t="s">
        <v>598</v>
      </c>
      <c r="BF152" s="216" t="s">
        <v>598</v>
      </c>
      <c r="BG152" s="216" t="s">
        <v>598</v>
      </c>
      <c r="BH152" s="216" t="s">
        <v>598</v>
      </c>
      <c r="BI152" s="216" t="s">
        <v>597</v>
      </c>
      <c r="BJ152" s="216" t="s">
        <v>597</v>
      </c>
      <c r="BK152" s="216" t="s">
        <v>598</v>
      </c>
      <c r="BL152" s="216" t="s">
        <v>598</v>
      </c>
      <c r="BM152" s="216" t="s">
        <v>595</v>
      </c>
      <c r="CZ152" s="216" t="s">
        <v>1121</v>
      </c>
    </row>
    <row r="153" spans="1:104">
      <c r="A153" s="216" t="s">
        <v>467</v>
      </c>
      <c r="B153" s="216" t="s">
        <v>468</v>
      </c>
      <c r="C153" s="216" t="s">
        <v>1527</v>
      </c>
      <c r="D153" s="216" t="s">
        <v>1528</v>
      </c>
      <c r="E153" s="216" t="s">
        <v>1529</v>
      </c>
      <c r="F153" s="216" t="s">
        <v>1530</v>
      </c>
      <c r="G153" s="216">
        <v>0</v>
      </c>
      <c r="H153" s="216">
        <v>0</v>
      </c>
      <c r="I153" s="216">
        <v>0</v>
      </c>
      <c r="J153" s="216">
        <v>0</v>
      </c>
      <c r="K153" s="216">
        <v>0</v>
      </c>
      <c r="L153" s="216" t="s">
        <v>562</v>
      </c>
      <c r="M153" s="216" t="s">
        <v>562</v>
      </c>
      <c r="N153" s="216" t="s">
        <v>562</v>
      </c>
      <c r="O153" s="216" t="s">
        <v>562</v>
      </c>
      <c r="T153" s="216" t="s">
        <v>562</v>
      </c>
      <c r="V153" s="150" t="s">
        <v>1120</v>
      </c>
      <c r="W153" s="216" t="s">
        <v>574</v>
      </c>
      <c r="X153" s="216" t="s">
        <v>574</v>
      </c>
      <c r="Y153" s="216" t="s">
        <v>574</v>
      </c>
      <c r="Z153" s="216" t="s">
        <v>574</v>
      </c>
      <c r="AM153" s="216" t="s">
        <v>597</v>
      </c>
      <c r="AN153" s="216" t="s">
        <v>597</v>
      </c>
      <c r="AO153" s="216" t="s">
        <v>597</v>
      </c>
      <c r="AP153" s="216" t="s">
        <v>597</v>
      </c>
      <c r="AQ153" s="216" t="s">
        <v>596</v>
      </c>
      <c r="AR153" s="216" t="s">
        <v>596</v>
      </c>
      <c r="AS153" s="216" t="s">
        <v>597</v>
      </c>
      <c r="AT153" s="216" t="s">
        <v>597</v>
      </c>
      <c r="AU153" s="216" t="s">
        <v>596</v>
      </c>
      <c r="AV153" s="216" t="s">
        <v>597</v>
      </c>
      <c r="AW153" s="216" t="s">
        <v>597</v>
      </c>
      <c r="AX153" s="216" t="s">
        <v>597</v>
      </c>
      <c r="AY153" s="216" t="s">
        <v>597</v>
      </c>
      <c r="AZ153" s="216" t="s">
        <v>596</v>
      </c>
      <c r="BA153" s="216" t="s">
        <v>596</v>
      </c>
      <c r="BB153" s="216" t="s">
        <v>597</v>
      </c>
      <c r="BC153" s="216" t="s">
        <v>597</v>
      </c>
      <c r="BD153" s="216" t="s">
        <v>597</v>
      </c>
      <c r="BE153" s="216" t="s">
        <v>597</v>
      </c>
      <c r="BF153" s="216" t="s">
        <v>597</v>
      </c>
      <c r="BG153" s="216" t="s">
        <v>597</v>
      </c>
      <c r="BH153" s="216" t="s">
        <v>597</v>
      </c>
      <c r="BI153" s="216" t="s">
        <v>597</v>
      </c>
      <c r="BJ153" s="216" t="s">
        <v>597</v>
      </c>
      <c r="BK153" s="216" t="s">
        <v>597</v>
      </c>
      <c r="BL153" s="216" t="s">
        <v>597</v>
      </c>
      <c r="BM153" s="216" t="s">
        <v>597</v>
      </c>
      <c r="CZ153" s="216" t="s">
        <v>1121</v>
      </c>
    </row>
    <row r="154" spans="1:104">
      <c r="A154" s="216" t="s">
        <v>471</v>
      </c>
      <c r="B154" s="216" t="s">
        <v>472</v>
      </c>
      <c r="C154" s="216" t="s">
        <v>1531</v>
      </c>
      <c r="D154" s="216" t="s">
        <v>1532</v>
      </c>
      <c r="E154" s="216" t="s">
        <v>1533</v>
      </c>
      <c r="F154" s="216" t="s">
        <v>1531</v>
      </c>
      <c r="G154" s="216">
        <v>0</v>
      </c>
      <c r="H154" s="216">
        <v>0</v>
      </c>
      <c r="I154" s="216">
        <v>0</v>
      </c>
      <c r="J154" s="216">
        <v>0</v>
      </c>
      <c r="K154" s="216">
        <v>0</v>
      </c>
      <c r="L154" s="216" t="s">
        <v>562</v>
      </c>
      <c r="M154" s="216" t="s">
        <v>562</v>
      </c>
      <c r="N154" s="216" t="s">
        <v>562</v>
      </c>
      <c r="O154" s="216" t="s">
        <v>562</v>
      </c>
      <c r="T154" s="216" t="s">
        <v>562</v>
      </c>
      <c r="V154" s="150" t="s">
        <v>1120</v>
      </c>
      <c r="W154" s="216" t="s">
        <v>575</v>
      </c>
      <c r="X154" s="216" t="s">
        <v>574</v>
      </c>
      <c r="Y154" s="216" t="s">
        <v>574</v>
      </c>
      <c r="Z154" s="216" t="s">
        <v>574</v>
      </c>
      <c r="AM154" s="216" t="s">
        <v>596</v>
      </c>
      <c r="AN154" s="216" t="s">
        <v>596</v>
      </c>
      <c r="AO154" s="216" t="s">
        <v>597</v>
      </c>
      <c r="AP154" s="216" t="s">
        <v>597</v>
      </c>
      <c r="AQ154" s="216" t="s">
        <v>597</v>
      </c>
      <c r="AR154" s="216" t="s">
        <v>596</v>
      </c>
      <c r="AS154" s="216" t="s">
        <v>597</v>
      </c>
      <c r="AT154" s="216" t="s">
        <v>597</v>
      </c>
      <c r="AU154" s="216" t="s">
        <v>596</v>
      </c>
      <c r="AV154" s="216" t="s">
        <v>597</v>
      </c>
      <c r="AW154" s="216" t="s">
        <v>597</v>
      </c>
      <c r="AX154" s="216" t="s">
        <v>597</v>
      </c>
      <c r="AY154" s="216" t="s">
        <v>597</v>
      </c>
      <c r="AZ154" s="216" t="s">
        <v>597</v>
      </c>
      <c r="BA154" s="216" t="s">
        <v>597</v>
      </c>
      <c r="BB154" s="216" t="s">
        <v>597</v>
      </c>
      <c r="BC154" s="216" t="s">
        <v>597</v>
      </c>
      <c r="BD154" s="216" t="s">
        <v>596</v>
      </c>
      <c r="BE154" s="216" t="s">
        <v>597</v>
      </c>
      <c r="BF154" s="216" t="s">
        <v>597</v>
      </c>
      <c r="BG154" s="216" t="s">
        <v>598</v>
      </c>
      <c r="BH154" s="216" t="s">
        <v>598</v>
      </c>
      <c r="BI154" s="216" t="s">
        <v>598</v>
      </c>
      <c r="BJ154" s="216" t="s">
        <v>597</v>
      </c>
      <c r="BK154" s="216" t="s">
        <v>598</v>
      </c>
      <c r="BL154" s="216" t="s">
        <v>598</v>
      </c>
      <c r="BM154" s="216" t="s">
        <v>597</v>
      </c>
      <c r="CZ154" s="216" t="s">
        <v>1121</v>
      </c>
    </row>
    <row r="155" spans="1:104">
      <c r="A155" s="216" t="s">
        <v>473</v>
      </c>
      <c r="B155" s="216" t="s">
        <v>474</v>
      </c>
      <c r="C155" s="216" t="s">
        <v>1535</v>
      </c>
      <c r="D155" s="216" t="s">
        <v>1536</v>
      </c>
      <c r="E155" s="216" t="s">
        <v>1537</v>
      </c>
      <c r="F155" s="216" t="s">
        <v>1538</v>
      </c>
      <c r="G155" s="216">
        <v>0</v>
      </c>
      <c r="H155" s="216">
        <v>0</v>
      </c>
      <c r="I155" s="216">
        <v>0</v>
      </c>
      <c r="J155" s="216">
        <v>0</v>
      </c>
      <c r="K155" s="216">
        <v>0</v>
      </c>
      <c r="L155" s="216" t="s">
        <v>562</v>
      </c>
      <c r="M155" s="216" t="s">
        <v>562</v>
      </c>
      <c r="N155" s="216" t="s">
        <v>562</v>
      </c>
      <c r="O155" s="216" t="s">
        <v>562</v>
      </c>
      <c r="T155" s="216" t="s">
        <v>562</v>
      </c>
      <c r="V155" s="150" t="s">
        <v>1120</v>
      </c>
      <c r="W155" s="216" t="s">
        <v>575</v>
      </c>
      <c r="X155" s="216" t="s">
        <v>574</v>
      </c>
      <c r="Y155" s="216" t="s">
        <v>574</v>
      </c>
      <c r="Z155" s="216" t="s">
        <v>574</v>
      </c>
      <c r="AM155" s="216" t="s">
        <v>597</v>
      </c>
      <c r="AN155" s="216" t="s">
        <v>598</v>
      </c>
      <c r="AO155" s="216" t="s">
        <v>598</v>
      </c>
      <c r="AP155" s="216" t="s">
        <v>598</v>
      </c>
      <c r="AQ155" s="216" t="s">
        <v>598</v>
      </c>
      <c r="AR155" s="216" t="s">
        <v>596</v>
      </c>
      <c r="AS155" s="216" t="s">
        <v>598</v>
      </c>
      <c r="AT155" s="216" t="s">
        <v>599</v>
      </c>
      <c r="AU155" s="216" t="s">
        <v>596</v>
      </c>
      <c r="AV155" s="216" t="s">
        <v>597</v>
      </c>
      <c r="AW155" s="216" t="s">
        <v>598</v>
      </c>
      <c r="AX155" s="216" t="s">
        <v>598</v>
      </c>
      <c r="AY155" s="216" t="s">
        <v>598</v>
      </c>
      <c r="AZ155" s="216" t="s">
        <v>598</v>
      </c>
      <c r="BA155" s="216" t="s">
        <v>596</v>
      </c>
      <c r="BB155" s="216" t="s">
        <v>598</v>
      </c>
      <c r="BC155" s="216" t="s">
        <v>599</v>
      </c>
      <c r="BD155" s="216" t="s">
        <v>596</v>
      </c>
      <c r="BE155" s="216" t="s">
        <v>598</v>
      </c>
      <c r="BF155" s="216" t="s">
        <v>598</v>
      </c>
      <c r="BG155" s="216" t="s">
        <v>598</v>
      </c>
      <c r="BH155" s="216" t="s">
        <v>598</v>
      </c>
      <c r="BI155" s="216" t="s">
        <v>598</v>
      </c>
      <c r="BJ155" s="216" t="s">
        <v>597</v>
      </c>
      <c r="BK155" s="216" t="s">
        <v>598</v>
      </c>
      <c r="BL155" s="216" t="s">
        <v>599</v>
      </c>
      <c r="BM155" s="216" t="s">
        <v>596</v>
      </c>
      <c r="CZ155" s="216" t="s">
        <v>1121</v>
      </c>
    </row>
    <row r="156" spans="1:104">
      <c r="A156" s="216" t="s">
        <v>477</v>
      </c>
      <c r="B156" s="216" t="s">
        <v>478</v>
      </c>
      <c r="C156" s="216" t="s">
        <v>1590</v>
      </c>
      <c r="D156" s="216" t="s">
        <v>1591</v>
      </c>
      <c r="E156" s="216" t="s">
        <v>1592</v>
      </c>
      <c r="F156" s="216" t="s">
        <v>1593</v>
      </c>
      <c r="G156" s="216">
        <v>0</v>
      </c>
      <c r="H156" s="216">
        <v>0</v>
      </c>
      <c r="I156" s="216">
        <v>0</v>
      </c>
      <c r="J156" s="216">
        <v>0</v>
      </c>
      <c r="K156" s="216">
        <v>0</v>
      </c>
      <c r="L156" s="216" t="s">
        <v>562</v>
      </c>
      <c r="M156" s="216" t="s">
        <v>562</v>
      </c>
      <c r="N156" s="216" t="s">
        <v>562</v>
      </c>
      <c r="O156" s="216" t="s">
        <v>562</v>
      </c>
      <c r="T156" s="216" t="s">
        <v>563</v>
      </c>
      <c r="V156" s="150">
        <v>43069</v>
      </c>
      <c r="W156" s="216" t="s">
        <v>575</v>
      </c>
      <c r="X156" s="216" t="s">
        <v>574</v>
      </c>
      <c r="Y156" s="216" t="s">
        <v>576</v>
      </c>
      <c r="Z156" s="216" t="s">
        <v>574</v>
      </c>
      <c r="AM156" s="216" t="s">
        <v>597</v>
      </c>
      <c r="AN156" s="216" t="s">
        <v>596</v>
      </c>
      <c r="AO156" s="216" t="s">
        <v>597</v>
      </c>
      <c r="AP156" s="216" t="s">
        <v>596</v>
      </c>
      <c r="AQ156" s="216" t="s">
        <v>597</v>
      </c>
      <c r="AR156" s="216" t="s">
        <v>596</v>
      </c>
      <c r="AS156" s="216" t="s">
        <v>598</v>
      </c>
      <c r="AT156" s="216" t="s">
        <v>596</v>
      </c>
      <c r="AU156" s="216" t="s">
        <v>596</v>
      </c>
      <c r="AV156" s="216" t="s">
        <v>598</v>
      </c>
      <c r="AW156" s="216" t="s">
        <v>596</v>
      </c>
      <c r="AX156" s="216" t="s">
        <v>598</v>
      </c>
      <c r="AY156" s="216" t="s">
        <v>597</v>
      </c>
      <c r="AZ156" s="216" t="s">
        <v>597</v>
      </c>
      <c r="BA156" s="216" t="s">
        <v>597</v>
      </c>
      <c r="BB156" s="216" t="s">
        <v>598</v>
      </c>
      <c r="BC156" s="216" t="s">
        <v>597</v>
      </c>
      <c r="BD156" s="216" t="s">
        <v>597</v>
      </c>
      <c r="BE156" s="216" t="s">
        <v>598</v>
      </c>
      <c r="BF156" s="216" t="s">
        <v>597</v>
      </c>
      <c r="BG156" s="216" t="s">
        <v>598</v>
      </c>
      <c r="BH156" s="216" t="s">
        <v>598</v>
      </c>
      <c r="BI156" s="216" t="s">
        <v>598</v>
      </c>
      <c r="BJ156" s="216" t="s">
        <v>598</v>
      </c>
      <c r="BK156" s="216" t="s">
        <v>599</v>
      </c>
      <c r="BL156" s="216" t="s">
        <v>598</v>
      </c>
      <c r="BM156" s="216" t="s">
        <v>598</v>
      </c>
      <c r="CZ156" s="216" t="s">
        <v>1121</v>
      </c>
    </row>
    <row r="157" spans="1:104">
      <c r="A157" s="216" t="s">
        <v>479</v>
      </c>
      <c r="B157" s="216" t="s">
        <v>480</v>
      </c>
      <c r="C157" s="216" t="s">
        <v>1539</v>
      </c>
      <c r="D157" s="216" t="s">
        <v>1540</v>
      </c>
      <c r="E157" s="216" t="s">
        <v>1541</v>
      </c>
      <c r="F157" s="216" t="s">
        <v>1542</v>
      </c>
      <c r="G157" s="216">
        <v>0</v>
      </c>
      <c r="H157" s="216">
        <v>0</v>
      </c>
      <c r="I157" s="216">
        <v>0</v>
      </c>
      <c r="J157" s="216">
        <v>0</v>
      </c>
      <c r="K157" s="216">
        <v>0</v>
      </c>
      <c r="L157" s="216" t="s">
        <v>562</v>
      </c>
      <c r="M157" s="216" t="s">
        <v>562</v>
      </c>
      <c r="N157" s="216" t="s">
        <v>562</v>
      </c>
      <c r="O157" s="216" t="s">
        <v>562</v>
      </c>
      <c r="T157" s="216" t="s">
        <v>562</v>
      </c>
      <c r="V157" s="150" t="s">
        <v>1120</v>
      </c>
      <c r="W157" s="216" t="s">
        <v>574</v>
      </c>
      <c r="X157" s="216" t="s">
        <v>575</v>
      </c>
      <c r="Y157" s="216" t="s">
        <v>574</v>
      </c>
      <c r="Z157" s="216" t="s">
        <v>574</v>
      </c>
      <c r="AM157" s="216" t="s">
        <v>596</v>
      </c>
      <c r="AN157" s="216" t="s">
        <v>598</v>
      </c>
      <c r="AO157" s="216" t="s">
        <v>596</v>
      </c>
      <c r="AP157" s="216" t="s">
        <v>597</v>
      </c>
      <c r="AQ157" s="216" t="s">
        <v>596</v>
      </c>
      <c r="AR157" s="216" t="s">
        <v>597</v>
      </c>
      <c r="AS157" s="216" t="s">
        <v>596</v>
      </c>
      <c r="AT157" s="216" t="s">
        <v>596</v>
      </c>
      <c r="AU157" s="216" t="s">
        <v>597</v>
      </c>
      <c r="AV157" s="216" t="s">
        <v>596</v>
      </c>
      <c r="AW157" s="216" t="s">
        <v>598</v>
      </c>
      <c r="AX157" s="216" t="s">
        <v>596</v>
      </c>
      <c r="AY157" s="216" t="s">
        <v>597</v>
      </c>
      <c r="AZ157" s="216" t="s">
        <v>596</v>
      </c>
      <c r="BA157" s="216" t="s">
        <v>597</v>
      </c>
      <c r="BB157" s="216" t="s">
        <v>596</v>
      </c>
      <c r="BC157" s="216" t="s">
        <v>596</v>
      </c>
      <c r="BD157" s="216" t="s">
        <v>597</v>
      </c>
      <c r="BE157" s="216" t="s">
        <v>596</v>
      </c>
      <c r="BF157" s="216" t="s">
        <v>598</v>
      </c>
      <c r="BG157" s="216" t="s">
        <v>596</v>
      </c>
      <c r="BH157" s="216" t="s">
        <v>597</v>
      </c>
      <c r="BI157" s="216" t="s">
        <v>596</v>
      </c>
      <c r="BJ157" s="216" t="s">
        <v>597</v>
      </c>
      <c r="BK157" s="216" t="s">
        <v>596</v>
      </c>
      <c r="BL157" s="216" t="s">
        <v>596</v>
      </c>
      <c r="BM157" s="216" t="s">
        <v>597</v>
      </c>
      <c r="CZ157" s="216" t="s">
        <v>1121</v>
      </c>
    </row>
    <row r="158" spans="1:104">
      <c r="A158" s="216" t="s">
        <v>483</v>
      </c>
      <c r="B158" s="216" t="s">
        <v>484</v>
      </c>
      <c r="C158" s="216" t="s">
        <v>1543</v>
      </c>
      <c r="D158" s="216" t="s">
        <v>1544</v>
      </c>
      <c r="E158" s="216">
        <v>1904551076</v>
      </c>
      <c r="F158" s="216" t="s">
        <v>1545</v>
      </c>
      <c r="G158" s="216">
        <v>0</v>
      </c>
      <c r="H158" s="216">
        <v>0</v>
      </c>
      <c r="I158" s="216">
        <v>0</v>
      </c>
      <c r="J158" s="216">
        <v>0</v>
      </c>
      <c r="K158" s="216">
        <v>0</v>
      </c>
      <c r="L158" s="216" t="s">
        <v>562</v>
      </c>
      <c r="M158" s="216" t="s">
        <v>562</v>
      </c>
      <c r="N158" s="216" t="s">
        <v>562</v>
      </c>
      <c r="O158" s="216" t="s">
        <v>562</v>
      </c>
      <c r="T158" s="216" t="s">
        <v>563</v>
      </c>
      <c r="V158" s="150">
        <v>43069</v>
      </c>
      <c r="W158" s="216" t="s">
        <v>576</v>
      </c>
      <c r="X158" s="216" t="s">
        <v>574</v>
      </c>
      <c r="Y158" s="216" t="s">
        <v>576</v>
      </c>
      <c r="Z158" s="216" t="s">
        <v>575</v>
      </c>
      <c r="AM158" s="216" t="s">
        <v>596</v>
      </c>
      <c r="AN158" s="216" t="s">
        <v>596</v>
      </c>
      <c r="AO158" s="216" t="s">
        <v>596</v>
      </c>
      <c r="AP158" s="216" t="s">
        <v>596</v>
      </c>
      <c r="AQ158" s="216" t="s">
        <v>596</v>
      </c>
      <c r="AR158" s="216" t="s">
        <v>595</v>
      </c>
      <c r="AS158" s="216" t="s">
        <v>596</v>
      </c>
      <c r="AT158" s="216" t="s">
        <v>596</v>
      </c>
      <c r="AU158" s="216" t="s">
        <v>595</v>
      </c>
      <c r="AV158" s="216" t="s">
        <v>596</v>
      </c>
      <c r="AW158" s="216" t="s">
        <v>596</v>
      </c>
      <c r="AX158" s="216" t="s">
        <v>596</v>
      </c>
      <c r="AY158" s="216" t="s">
        <v>596</v>
      </c>
      <c r="AZ158" s="216" t="s">
        <v>596</v>
      </c>
      <c r="BA158" s="216" t="s">
        <v>596</v>
      </c>
      <c r="BB158" s="216" t="s">
        <v>596</v>
      </c>
      <c r="BC158" s="216" t="s">
        <v>597</v>
      </c>
      <c r="BD158" s="216" t="s">
        <v>595</v>
      </c>
      <c r="BE158" s="216" t="s">
        <v>597</v>
      </c>
      <c r="BF158" s="216" t="s">
        <v>596</v>
      </c>
      <c r="BG158" s="216" t="s">
        <v>597</v>
      </c>
      <c r="BH158" s="216" t="s">
        <v>597</v>
      </c>
      <c r="BI158" s="216" t="s">
        <v>596</v>
      </c>
      <c r="BJ158" s="216" t="s">
        <v>596</v>
      </c>
      <c r="BK158" s="216" t="s">
        <v>596</v>
      </c>
      <c r="BL158" s="216" t="s">
        <v>597</v>
      </c>
      <c r="BM158" s="216" t="s">
        <v>595</v>
      </c>
      <c r="CZ158" s="216" t="s">
        <v>1121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G175"/>
  <sheetViews>
    <sheetView showGridLines="0" zoomScale="80" zoomScaleNormal="80" workbookViewId="0"/>
  </sheetViews>
  <sheetFormatPr defaultRowHeight="15"/>
  <cols>
    <col min="1" max="1" width="4.7109375" customWidth="1"/>
    <col min="2" max="2" width="23.7109375" customWidth="1"/>
    <col min="3" max="3" width="39.7109375" customWidth="1"/>
    <col min="4" max="30" width="20.7109375" customWidth="1"/>
    <col min="31" max="31" width="4.7109375" customWidth="1"/>
    <col min="32" max="32" width="4.7109375" style="149" customWidth="1"/>
    <col min="33" max="33" width="9.140625" style="122" hidden="1" customWidth="1"/>
    <col min="34" max="34" width="4.7109375" customWidth="1"/>
  </cols>
  <sheetData>
    <row r="1" spans="1:33" ht="21">
      <c r="A1" s="26"/>
      <c r="B1" s="281" t="s">
        <v>605</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6"/>
      <c r="AE1" s="25"/>
    </row>
    <row r="2" spans="1:33">
      <c r="A2" s="26"/>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6"/>
      <c r="AE2" s="25"/>
    </row>
    <row r="3" spans="1:33">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5"/>
    </row>
    <row r="4" spans="1:33">
      <c r="A4" s="26"/>
      <c r="B4" s="27" t="s">
        <v>545</v>
      </c>
      <c r="C4" s="26"/>
      <c r="D4" s="148" t="str">
        <f ca="1">'Org list'!J7</f>
        <v>HWB</v>
      </c>
      <c r="E4" s="26"/>
      <c r="F4" s="26"/>
      <c r="G4" s="26"/>
      <c r="H4" s="26"/>
      <c r="I4" s="26"/>
      <c r="J4" s="26"/>
      <c r="K4" s="26"/>
      <c r="L4" s="26"/>
      <c r="M4" s="26"/>
      <c r="N4" s="26"/>
      <c r="O4" s="26"/>
      <c r="P4" s="26"/>
      <c r="Q4" s="26"/>
      <c r="R4" s="26"/>
      <c r="S4" s="26"/>
      <c r="T4" s="26"/>
      <c r="U4" s="26"/>
      <c r="V4" s="26"/>
      <c r="W4" s="26"/>
      <c r="X4" s="26"/>
      <c r="Y4" s="26"/>
      <c r="Z4" s="26"/>
      <c r="AA4" s="26"/>
      <c r="AB4" s="26"/>
      <c r="AC4" s="27" t="s">
        <v>546</v>
      </c>
      <c r="AD4" s="75" t="str">
        <f>Cover!C9</f>
        <v>Q3 2017/18</v>
      </c>
      <c r="AE4" s="25"/>
      <c r="AG4" s="122">
        <f ca="1">MATCH(D4,'Comms by AT'!$Y:$Y,0)</f>
        <v>4</v>
      </c>
    </row>
    <row r="5" spans="1:33">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5"/>
      <c r="AG5" s="122">
        <f ca="1">COUNTIF('Comms by AT'!$Z:$Z,$D$4)</f>
        <v>150</v>
      </c>
    </row>
    <row r="7" spans="1:33">
      <c r="A7" s="25"/>
      <c r="B7" s="27" t="s">
        <v>550</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row>
    <row r="8" spans="1:33" ht="15.75" thickBot="1"/>
    <row r="9" spans="1:33" s="122" customFormat="1" ht="15.75" hidden="1" thickBot="1">
      <c r="D9" s="122">
        <v>3</v>
      </c>
      <c r="E9" s="122">
        <v>4</v>
      </c>
      <c r="F9" s="122">
        <v>5</v>
      </c>
      <c r="G9" s="122">
        <v>6</v>
      </c>
      <c r="H9" s="122">
        <v>7</v>
      </c>
      <c r="I9" s="122">
        <v>8</v>
      </c>
      <c r="J9" s="122">
        <v>9</v>
      </c>
      <c r="K9" s="122">
        <v>10</v>
      </c>
      <c r="L9" s="122">
        <v>11</v>
      </c>
      <c r="M9" s="122">
        <v>12</v>
      </c>
      <c r="N9" s="122">
        <v>13</v>
      </c>
      <c r="O9" s="122">
        <v>14</v>
      </c>
      <c r="P9" s="122">
        <v>15</v>
      </c>
      <c r="Q9" s="122">
        <v>16</v>
      </c>
      <c r="R9" s="122">
        <v>17</v>
      </c>
      <c r="S9" s="122">
        <v>18</v>
      </c>
      <c r="T9" s="122">
        <v>19</v>
      </c>
      <c r="U9" s="122">
        <v>20</v>
      </c>
      <c r="V9" s="122">
        <v>21</v>
      </c>
      <c r="W9" s="122">
        <v>22</v>
      </c>
      <c r="X9" s="122">
        <v>23</v>
      </c>
      <c r="Y9" s="122">
        <v>24</v>
      </c>
      <c r="Z9" s="122">
        <v>25</v>
      </c>
      <c r="AA9" s="122">
        <v>26</v>
      </c>
      <c r="AB9" s="122">
        <v>27</v>
      </c>
      <c r="AC9" s="122">
        <v>28</v>
      </c>
      <c r="AD9" s="122">
        <v>29</v>
      </c>
    </row>
    <row r="10" spans="1:33">
      <c r="B10" s="304" t="s">
        <v>551</v>
      </c>
      <c r="C10" s="341"/>
      <c r="D10" s="343" t="s">
        <v>1727</v>
      </c>
      <c r="E10" s="344"/>
      <c r="F10" s="344"/>
      <c r="G10" s="344"/>
      <c r="H10" s="344"/>
      <c r="I10" s="344"/>
      <c r="J10" s="344"/>
      <c r="K10" s="344"/>
      <c r="L10" s="345"/>
      <c r="M10" s="343" t="s">
        <v>594</v>
      </c>
      <c r="N10" s="344"/>
      <c r="O10" s="344"/>
      <c r="P10" s="344"/>
      <c r="Q10" s="344"/>
      <c r="R10" s="344"/>
      <c r="S10" s="344"/>
      <c r="T10" s="344"/>
      <c r="U10" s="345"/>
      <c r="V10" s="346" t="s">
        <v>1728</v>
      </c>
      <c r="W10" s="344"/>
      <c r="X10" s="344"/>
      <c r="Y10" s="344"/>
      <c r="Z10" s="344"/>
      <c r="AA10" s="344"/>
      <c r="AB10" s="344"/>
      <c r="AC10" s="344"/>
      <c r="AD10" s="345"/>
    </row>
    <row r="11" spans="1:33" ht="30" customHeight="1" thickBot="1">
      <c r="B11" s="305"/>
      <c r="C11" s="342"/>
      <c r="D11" s="96" t="s">
        <v>585</v>
      </c>
      <c r="E11" s="98" t="s">
        <v>586</v>
      </c>
      <c r="F11" s="98" t="s">
        <v>587</v>
      </c>
      <c r="G11" s="98" t="s">
        <v>588</v>
      </c>
      <c r="H11" s="99" t="s">
        <v>589</v>
      </c>
      <c r="I11" s="99" t="s">
        <v>590</v>
      </c>
      <c r="J11" s="99" t="s">
        <v>591</v>
      </c>
      <c r="K11" s="99" t="s">
        <v>592</v>
      </c>
      <c r="L11" s="100" t="s">
        <v>593</v>
      </c>
      <c r="M11" s="96" t="s">
        <v>585</v>
      </c>
      <c r="N11" s="99" t="s">
        <v>586</v>
      </c>
      <c r="O11" s="99" t="s">
        <v>587</v>
      </c>
      <c r="P11" s="99" t="s">
        <v>588</v>
      </c>
      <c r="Q11" s="99" t="s">
        <v>589</v>
      </c>
      <c r="R11" s="99" t="s">
        <v>590</v>
      </c>
      <c r="S11" s="99" t="s">
        <v>591</v>
      </c>
      <c r="T11" s="99" t="s">
        <v>592</v>
      </c>
      <c r="U11" s="100" t="s">
        <v>593</v>
      </c>
      <c r="V11" s="101" t="s">
        <v>585</v>
      </c>
      <c r="W11" s="99" t="s">
        <v>586</v>
      </c>
      <c r="X11" s="99" t="s">
        <v>587</v>
      </c>
      <c r="Y11" s="99" t="s">
        <v>588</v>
      </c>
      <c r="Z11" s="99" t="s">
        <v>589</v>
      </c>
      <c r="AA11" s="99" t="s">
        <v>590</v>
      </c>
      <c r="AB11" s="99" t="s">
        <v>591</v>
      </c>
      <c r="AC11" s="99" t="s">
        <v>592</v>
      </c>
      <c r="AD11" s="100" t="s">
        <v>593</v>
      </c>
    </row>
    <row r="12" spans="1:33">
      <c r="B12" s="338"/>
      <c r="C12" s="82" t="s">
        <v>573</v>
      </c>
      <c r="D12" s="47">
        <f ca="1">SUM(D$13,D$15,D$17,D$19,D$21)</f>
        <v>150</v>
      </c>
      <c r="E12" s="45">
        <f t="shared" ref="E12:AD12" ca="1" si="0">SUM(E$13,E$15,E$17,E$19,E$21)</f>
        <v>150</v>
      </c>
      <c r="F12" s="45">
        <f t="shared" ca="1" si="0"/>
        <v>150</v>
      </c>
      <c r="G12" s="45">
        <f t="shared" ca="1" si="0"/>
        <v>150</v>
      </c>
      <c r="H12" s="45">
        <f t="shared" ca="1" si="0"/>
        <v>150</v>
      </c>
      <c r="I12" s="45">
        <f t="shared" ca="1" si="0"/>
        <v>150</v>
      </c>
      <c r="J12" s="45">
        <f t="shared" ca="1" si="0"/>
        <v>150</v>
      </c>
      <c r="K12" s="45">
        <f t="shared" ca="1" si="0"/>
        <v>150</v>
      </c>
      <c r="L12" s="85">
        <f t="shared" ca="1" si="0"/>
        <v>150</v>
      </c>
      <c r="M12" s="47">
        <f t="shared" ca="1" si="0"/>
        <v>150</v>
      </c>
      <c r="N12" s="45">
        <f t="shared" ca="1" si="0"/>
        <v>150</v>
      </c>
      <c r="O12" s="45">
        <f t="shared" ca="1" si="0"/>
        <v>150</v>
      </c>
      <c r="P12" s="45">
        <f t="shared" ca="1" si="0"/>
        <v>150</v>
      </c>
      <c r="Q12" s="45">
        <f t="shared" ca="1" si="0"/>
        <v>150</v>
      </c>
      <c r="R12" s="45">
        <f t="shared" ca="1" si="0"/>
        <v>150</v>
      </c>
      <c r="S12" s="45">
        <f t="shared" ca="1" si="0"/>
        <v>150</v>
      </c>
      <c r="T12" s="45">
        <f t="shared" ca="1" si="0"/>
        <v>150</v>
      </c>
      <c r="U12" s="85">
        <f t="shared" ca="1" si="0"/>
        <v>150</v>
      </c>
      <c r="V12" s="44">
        <f t="shared" ca="1" si="0"/>
        <v>150</v>
      </c>
      <c r="W12" s="45">
        <f t="shared" ca="1" si="0"/>
        <v>150</v>
      </c>
      <c r="X12" s="45">
        <f t="shared" ca="1" si="0"/>
        <v>150</v>
      </c>
      <c r="Y12" s="45">
        <f t="shared" ca="1" si="0"/>
        <v>150</v>
      </c>
      <c r="Z12" s="45">
        <f t="shared" ca="1" si="0"/>
        <v>150</v>
      </c>
      <c r="AA12" s="45">
        <f t="shared" ca="1" si="0"/>
        <v>150</v>
      </c>
      <c r="AB12" s="45">
        <f t="shared" ca="1" si="0"/>
        <v>150</v>
      </c>
      <c r="AC12" s="45">
        <f t="shared" ca="1" si="0"/>
        <v>150</v>
      </c>
      <c r="AD12" s="85">
        <f t="shared" ca="1" si="0"/>
        <v>150</v>
      </c>
    </row>
    <row r="13" spans="1:33">
      <c r="B13" s="339"/>
      <c r="C13" s="83" t="s">
        <v>595</v>
      </c>
      <c r="D13" s="35">
        <f t="shared" ref="D13:AD13" ca="1" si="1">COUNTIF(D$26:D$175,$C13)</f>
        <v>3</v>
      </c>
      <c r="E13" s="50">
        <f t="shared" ca="1" si="1"/>
        <v>6</v>
      </c>
      <c r="F13" s="50">
        <f t="shared" ca="1" si="1"/>
        <v>0</v>
      </c>
      <c r="G13" s="50">
        <f t="shared" ca="1" si="1"/>
        <v>1</v>
      </c>
      <c r="H13" s="50">
        <f t="shared" ca="1" si="1"/>
        <v>10</v>
      </c>
      <c r="I13" s="50">
        <f t="shared" ca="1" si="1"/>
        <v>9</v>
      </c>
      <c r="J13" s="50">
        <f t="shared" ca="1" si="1"/>
        <v>4</v>
      </c>
      <c r="K13" s="50">
        <f t="shared" ca="1" si="1"/>
        <v>4</v>
      </c>
      <c r="L13" s="40">
        <f t="shared" ca="1" si="1"/>
        <v>30</v>
      </c>
      <c r="M13" s="35">
        <f t="shared" ca="1" si="1"/>
        <v>0</v>
      </c>
      <c r="N13" s="50">
        <f t="shared" ca="1" si="1"/>
        <v>1</v>
      </c>
      <c r="O13" s="50">
        <f t="shared" ca="1" si="1"/>
        <v>0</v>
      </c>
      <c r="P13" s="50">
        <f t="shared" ca="1" si="1"/>
        <v>0</v>
      </c>
      <c r="Q13" s="50">
        <f t="shared" ca="1" si="1"/>
        <v>6</v>
      </c>
      <c r="R13" s="50">
        <f t="shared" ca="1" si="1"/>
        <v>2</v>
      </c>
      <c r="S13" s="50">
        <f t="shared" ca="1" si="1"/>
        <v>1</v>
      </c>
      <c r="T13" s="50">
        <f t="shared" ca="1" si="1"/>
        <v>2</v>
      </c>
      <c r="U13" s="40">
        <f t="shared" ca="1" si="1"/>
        <v>12</v>
      </c>
      <c r="V13" s="49">
        <f t="shared" ca="1" si="1"/>
        <v>0</v>
      </c>
      <c r="W13" s="50">
        <f t="shared" ca="1" si="1"/>
        <v>1</v>
      </c>
      <c r="X13" s="50">
        <f t="shared" ca="1" si="1"/>
        <v>0</v>
      </c>
      <c r="Y13" s="50">
        <f t="shared" ca="1" si="1"/>
        <v>0</v>
      </c>
      <c r="Z13" s="50">
        <f t="shared" ca="1" si="1"/>
        <v>4</v>
      </c>
      <c r="AA13" s="50">
        <f t="shared" ca="1" si="1"/>
        <v>0</v>
      </c>
      <c r="AB13" s="50">
        <f t="shared" ca="1" si="1"/>
        <v>0</v>
      </c>
      <c r="AC13" s="50">
        <f t="shared" ca="1" si="1"/>
        <v>0</v>
      </c>
      <c r="AD13" s="40">
        <f t="shared" ca="1" si="1"/>
        <v>9</v>
      </c>
    </row>
    <row r="14" spans="1:33">
      <c r="B14" s="339"/>
      <c r="C14" s="83" t="s">
        <v>600</v>
      </c>
      <c r="D14" s="69">
        <f ca="1">IFERROR(IF((D13/D12)="","",(D13/D12)),"")</f>
        <v>0.02</v>
      </c>
      <c r="E14" s="70">
        <f t="shared" ref="E14:AD14" ca="1" si="2">IFERROR(IF((E13/E12)="","",(E13/E12)),"")</f>
        <v>0.04</v>
      </c>
      <c r="F14" s="70">
        <f t="shared" ca="1" si="2"/>
        <v>0</v>
      </c>
      <c r="G14" s="70">
        <f t="shared" ca="1" si="2"/>
        <v>6.6666666666666671E-3</v>
      </c>
      <c r="H14" s="70">
        <f t="shared" ca="1" si="2"/>
        <v>6.6666666666666666E-2</v>
      </c>
      <c r="I14" s="70">
        <f t="shared" ca="1" si="2"/>
        <v>0.06</v>
      </c>
      <c r="J14" s="70">
        <f t="shared" ca="1" si="2"/>
        <v>2.6666666666666668E-2</v>
      </c>
      <c r="K14" s="70">
        <f t="shared" ca="1" si="2"/>
        <v>2.6666666666666668E-2</v>
      </c>
      <c r="L14" s="86">
        <f t="shared" ca="1" si="2"/>
        <v>0.2</v>
      </c>
      <c r="M14" s="69">
        <f t="shared" ca="1" si="2"/>
        <v>0</v>
      </c>
      <c r="N14" s="70">
        <f t="shared" ca="1" si="2"/>
        <v>6.6666666666666671E-3</v>
      </c>
      <c r="O14" s="70">
        <f t="shared" ca="1" si="2"/>
        <v>0</v>
      </c>
      <c r="P14" s="70">
        <f t="shared" ca="1" si="2"/>
        <v>0</v>
      </c>
      <c r="Q14" s="70">
        <f t="shared" ca="1" si="2"/>
        <v>0.04</v>
      </c>
      <c r="R14" s="70">
        <f t="shared" ca="1" si="2"/>
        <v>1.3333333333333334E-2</v>
      </c>
      <c r="S14" s="70">
        <f t="shared" ca="1" si="2"/>
        <v>6.6666666666666671E-3</v>
      </c>
      <c r="T14" s="70">
        <f t="shared" ca="1" si="2"/>
        <v>1.3333333333333334E-2</v>
      </c>
      <c r="U14" s="86">
        <f t="shared" ca="1" si="2"/>
        <v>0.08</v>
      </c>
      <c r="V14" s="94">
        <f t="shared" ca="1" si="2"/>
        <v>0</v>
      </c>
      <c r="W14" s="70">
        <f t="shared" ca="1" si="2"/>
        <v>6.6666666666666671E-3</v>
      </c>
      <c r="X14" s="70">
        <f t="shared" ca="1" si="2"/>
        <v>0</v>
      </c>
      <c r="Y14" s="70">
        <f t="shared" ca="1" si="2"/>
        <v>0</v>
      </c>
      <c r="Z14" s="70">
        <f t="shared" ca="1" si="2"/>
        <v>2.6666666666666668E-2</v>
      </c>
      <c r="AA14" s="70">
        <f t="shared" ca="1" si="2"/>
        <v>0</v>
      </c>
      <c r="AB14" s="70">
        <f t="shared" ca="1" si="2"/>
        <v>0</v>
      </c>
      <c r="AC14" s="70">
        <f t="shared" ca="1" si="2"/>
        <v>0</v>
      </c>
      <c r="AD14" s="86">
        <f t="shared" ca="1" si="2"/>
        <v>0.06</v>
      </c>
    </row>
    <row r="15" spans="1:33">
      <c r="B15" s="339"/>
      <c r="C15" s="83" t="s">
        <v>596</v>
      </c>
      <c r="D15" s="35">
        <f t="shared" ref="D15:AD15" ca="1" si="3">COUNTIF(D$26:D$175,$C15)</f>
        <v>52</v>
      </c>
      <c r="E15" s="50">
        <f t="shared" ca="1" si="3"/>
        <v>33</v>
      </c>
      <c r="F15" s="50">
        <f t="shared" ca="1" si="3"/>
        <v>34</v>
      </c>
      <c r="G15" s="50">
        <f t="shared" ca="1" si="3"/>
        <v>45</v>
      </c>
      <c r="H15" s="50">
        <f t="shared" ca="1" si="3"/>
        <v>72</v>
      </c>
      <c r="I15" s="50">
        <f t="shared" ca="1" si="3"/>
        <v>79</v>
      </c>
      <c r="J15" s="50">
        <f t="shared" ca="1" si="3"/>
        <v>53</v>
      </c>
      <c r="K15" s="50">
        <f t="shared" ca="1" si="3"/>
        <v>49</v>
      </c>
      <c r="L15" s="40">
        <f t="shared" ca="1" si="3"/>
        <v>74</v>
      </c>
      <c r="M15" s="35">
        <f t="shared" ca="1" si="3"/>
        <v>31</v>
      </c>
      <c r="N15" s="50">
        <f t="shared" ca="1" si="3"/>
        <v>19</v>
      </c>
      <c r="O15" s="50">
        <f t="shared" ca="1" si="3"/>
        <v>16</v>
      </c>
      <c r="P15" s="50">
        <f t="shared" ca="1" si="3"/>
        <v>21</v>
      </c>
      <c r="Q15" s="50">
        <f t="shared" ca="1" si="3"/>
        <v>48</v>
      </c>
      <c r="R15" s="50">
        <f t="shared" ca="1" si="3"/>
        <v>56</v>
      </c>
      <c r="S15" s="50">
        <f t="shared" ca="1" si="3"/>
        <v>28</v>
      </c>
      <c r="T15" s="50">
        <f t="shared" ca="1" si="3"/>
        <v>30</v>
      </c>
      <c r="U15" s="40">
        <f t="shared" ca="1" si="3"/>
        <v>64</v>
      </c>
      <c r="V15" s="49">
        <f t="shared" ca="1" si="3"/>
        <v>21</v>
      </c>
      <c r="W15" s="50">
        <f t="shared" ca="1" si="3"/>
        <v>10</v>
      </c>
      <c r="X15" s="50">
        <f t="shared" ca="1" si="3"/>
        <v>11</v>
      </c>
      <c r="Y15" s="50">
        <f t="shared" ca="1" si="3"/>
        <v>8</v>
      </c>
      <c r="Z15" s="50">
        <f t="shared" ca="1" si="3"/>
        <v>37</v>
      </c>
      <c r="AA15" s="50">
        <f t="shared" ca="1" si="3"/>
        <v>31</v>
      </c>
      <c r="AB15" s="50">
        <f t="shared" ca="1" si="3"/>
        <v>19</v>
      </c>
      <c r="AC15" s="50">
        <f t="shared" ca="1" si="3"/>
        <v>18</v>
      </c>
      <c r="AD15" s="40">
        <f t="shared" ca="1" si="3"/>
        <v>38</v>
      </c>
    </row>
    <row r="16" spans="1:33">
      <c r="B16" s="339"/>
      <c r="C16" s="83" t="s">
        <v>601</v>
      </c>
      <c r="D16" s="69">
        <f ca="1">IFERROR(IF((D15/D12)="","",(D15/D12)),"")</f>
        <v>0.34666666666666668</v>
      </c>
      <c r="E16" s="70">
        <f t="shared" ref="E16:AD16" ca="1" si="4">IFERROR(IF((E15/E12)="","",(E15/E12)),"")</f>
        <v>0.22</v>
      </c>
      <c r="F16" s="70">
        <f t="shared" ca="1" si="4"/>
        <v>0.22666666666666666</v>
      </c>
      <c r="G16" s="70">
        <f t="shared" ca="1" si="4"/>
        <v>0.3</v>
      </c>
      <c r="H16" s="70">
        <f t="shared" ca="1" si="4"/>
        <v>0.48</v>
      </c>
      <c r="I16" s="70">
        <f t="shared" ca="1" si="4"/>
        <v>0.52666666666666662</v>
      </c>
      <c r="J16" s="70">
        <f t="shared" ca="1" si="4"/>
        <v>0.35333333333333333</v>
      </c>
      <c r="K16" s="70">
        <f t="shared" ca="1" si="4"/>
        <v>0.32666666666666666</v>
      </c>
      <c r="L16" s="86">
        <f t="shared" ca="1" si="4"/>
        <v>0.49333333333333335</v>
      </c>
      <c r="M16" s="69">
        <f t="shared" ca="1" si="4"/>
        <v>0.20666666666666667</v>
      </c>
      <c r="N16" s="70">
        <f t="shared" ca="1" si="4"/>
        <v>0.12666666666666668</v>
      </c>
      <c r="O16" s="70">
        <f t="shared" ca="1" si="4"/>
        <v>0.10666666666666667</v>
      </c>
      <c r="P16" s="70">
        <f t="shared" ca="1" si="4"/>
        <v>0.14000000000000001</v>
      </c>
      <c r="Q16" s="70">
        <f t="shared" ca="1" si="4"/>
        <v>0.32</v>
      </c>
      <c r="R16" s="70">
        <f t="shared" ca="1" si="4"/>
        <v>0.37333333333333335</v>
      </c>
      <c r="S16" s="70">
        <f t="shared" ca="1" si="4"/>
        <v>0.18666666666666668</v>
      </c>
      <c r="T16" s="70">
        <f t="shared" ca="1" si="4"/>
        <v>0.2</v>
      </c>
      <c r="U16" s="86">
        <f t="shared" ca="1" si="4"/>
        <v>0.42666666666666669</v>
      </c>
      <c r="V16" s="94">
        <f t="shared" ca="1" si="4"/>
        <v>0.14000000000000001</v>
      </c>
      <c r="W16" s="70">
        <f t="shared" ca="1" si="4"/>
        <v>6.6666666666666666E-2</v>
      </c>
      <c r="X16" s="70">
        <f t="shared" ca="1" si="4"/>
        <v>7.3333333333333334E-2</v>
      </c>
      <c r="Y16" s="70">
        <f t="shared" ca="1" si="4"/>
        <v>5.3333333333333337E-2</v>
      </c>
      <c r="Z16" s="70">
        <f t="shared" ca="1" si="4"/>
        <v>0.24666666666666667</v>
      </c>
      <c r="AA16" s="70">
        <f t="shared" ca="1" si="4"/>
        <v>0.20666666666666667</v>
      </c>
      <c r="AB16" s="70">
        <f t="shared" ca="1" si="4"/>
        <v>0.12666666666666668</v>
      </c>
      <c r="AC16" s="70">
        <f t="shared" ca="1" si="4"/>
        <v>0.12</v>
      </c>
      <c r="AD16" s="86">
        <f t="shared" ca="1" si="4"/>
        <v>0.25333333333333335</v>
      </c>
    </row>
    <row r="17" spans="1:30">
      <c r="B17" s="339"/>
      <c r="C17" s="83" t="s">
        <v>597</v>
      </c>
      <c r="D17" s="35">
        <f t="shared" ref="D17:AD17" ca="1" si="5">COUNTIF(D$26:D$175,$C17)</f>
        <v>78</v>
      </c>
      <c r="E17" s="50">
        <f t="shared" ca="1" si="5"/>
        <v>93</v>
      </c>
      <c r="F17" s="50">
        <f t="shared" ca="1" si="5"/>
        <v>88</v>
      </c>
      <c r="G17" s="50">
        <f t="shared" ca="1" si="5"/>
        <v>88</v>
      </c>
      <c r="H17" s="50">
        <f t="shared" ca="1" si="5"/>
        <v>57</v>
      </c>
      <c r="I17" s="50">
        <f t="shared" ca="1" si="5"/>
        <v>58</v>
      </c>
      <c r="J17" s="50">
        <f t="shared" ca="1" si="5"/>
        <v>75</v>
      </c>
      <c r="K17" s="50">
        <f t="shared" ca="1" si="5"/>
        <v>82</v>
      </c>
      <c r="L17" s="40">
        <f t="shared" ca="1" si="5"/>
        <v>39</v>
      </c>
      <c r="M17" s="35">
        <f t="shared" ca="1" si="5"/>
        <v>87</v>
      </c>
      <c r="N17" s="50">
        <f t="shared" ca="1" si="5"/>
        <v>97</v>
      </c>
      <c r="O17" s="50">
        <f t="shared" ca="1" si="5"/>
        <v>92</v>
      </c>
      <c r="P17" s="50">
        <f t="shared" ca="1" si="5"/>
        <v>97</v>
      </c>
      <c r="Q17" s="50">
        <f t="shared" ca="1" si="5"/>
        <v>73</v>
      </c>
      <c r="R17" s="50">
        <f t="shared" ca="1" si="5"/>
        <v>75</v>
      </c>
      <c r="S17" s="50">
        <f t="shared" ca="1" si="5"/>
        <v>87</v>
      </c>
      <c r="T17" s="50">
        <f t="shared" ca="1" si="5"/>
        <v>87</v>
      </c>
      <c r="U17" s="40">
        <f t="shared" ca="1" si="5"/>
        <v>60</v>
      </c>
      <c r="V17" s="49">
        <f t="shared" ca="1" si="5"/>
        <v>83</v>
      </c>
      <c r="W17" s="50">
        <f t="shared" ca="1" si="5"/>
        <v>92</v>
      </c>
      <c r="X17" s="50">
        <f t="shared" ca="1" si="5"/>
        <v>84</v>
      </c>
      <c r="Y17" s="50">
        <f t="shared" ca="1" si="5"/>
        <v>97</v>
      </c>
      <c r="Z17" s="50">
        <f t="shared" ca="1" si="5"/>
        <v>81</v>
      </c>
      <c r="AA17" s="50">
        <f t="shared" ca="1" si="5"/>
        <v>93</v>
      </c>
      <c r="AB17" s="50">
        <f t="shared" ca="1" si="5"/>
        <v>86</v>
      </c>
      <c r="AC17" s="50">
        <f t="shared" ca="1" si="5"/>
        <v>90</v>
      </c>
      <c r="AD17" s="40">
        <f t="shared" ca="1" si="5"/>
        <v>86</v>
      </c>
    </row>
    <row r="18" spans="1:30">
      <c r="B18" s="339"/>
      <c r="C18" s="83" t="s">
        <v>602</v>
      </c>
      <c r="D18" s="69">
        <f ca="1">IFERROR(IF((D17/D12)="","",(D17/D12)),"")</f>
        <v>0.52</v>
      </c>
      <c r="E18" s="70">
        <f t="shared" ref="E18:AD18" ca="1" si="6">IFERROR(IF((E17/E12)="","",(E17/E12)),"")</f>
        <v>0.62</v>
      </c>
      <c r="F18" s="70">
        <f t="shared" ca="1" si="6"/>
        <v>0.58666666666666667</v>
      </c>
      <c r="G18" s="70">
        <f t="shared" ca="1" si="6"/>
        <v>0.58666666666666667</v>
      </c>
      <c r="H18" s="70">
        <f t="shared" ca="1" si="6"/>
        <v>0.38</v>
      </c>
      <c r="I18" s="70">
        <f t="shared" ca="1" si="6"/>
        <v>0.38666666666666666</v>
      </c>
      <c r="J18" s="70">
        <f t="shared" ca="1" si="6"/>
        <v>0.5</v>
      </c>
      <c r="K18" s="70">
        <f t="shared" ca="1" si="6"/>
        <v>0.54666666666666663</v>
      </c>
      <c r="L18" s="86">
        <f t="shared" ca="1" si="6"/>
        <v>0.26</v>
      </c>
      <c r="M18" s="69">
        <f t="shared" ca="1" si="6"/>
        <v>0.57999999999999996</v>
      </c>
      <c r="N18" s="70">
        <f t="shared" ca="1" si="6"/>
        <v>0.64666666666666661</v>
      </c>
      <c r="O18" s="70">
        <f t="shared" ca="1" si="6"/>
        <v>0.61333333333333329</v>
      </c>
      <c r="P18" s="70">
        <f t="shared" ca="1" si="6"/>
        <v>0.64666666666666661</v>
      </c>
      <c r="Q18" s="70">
        <f t="shared" ca="1" si="6"/>
        <v>0.48666666666666669</v>
      </c>
      <c r="R18" s="70">
        <f t="shared" ca="1" si="6"/>
        <v>0.5</v>
      </c>
      <c r="S18" s="70">
        <f t="shared" ca="1" si="6"/>
        <v>0.57999999999999996</v>
      </c>
      <c r="T18" s="70">
        <f t="shared" ca="1" si="6"/>
        <v>0.57999999999999996</v>
      </c>
      <c r="U18" s="86">
        <f t="shared" ca="1" si="6"/>
        <v>0.4</v>
      </c>
      <c r="V18" s="94">
        <f t="shared" ca="1" si="6"/>
        <v>0.55333333333333334</v>
      </c>
      <c r="W18" s="70">
        <f t="shared" ca="1" si="6"/>
        <v>0.61333333333333329</v>
      </c>
      <c r="X18" s="70">
        <f t="shared" ca="1" si="6"/>
        <v>0.56000000000000005</v>
      </c>
      <c r="Y18" s="70">
        <f t="shared" ca="1" si="6"/>
        <v>0.64666666666666661</v>
      </c>
      <c r="Z18" s="70">
        <f t="shared" ca="1" si="6"/>
        <v>0.54</v>
      </c>
      <c r="AA18" s="70">
        <f t="shared" ca="1" si="6"/>
        <v>0.62</v>
      </c>
      <c r="AB18" s="70">
        <f t="shared" ca="1" si="6"/>
        <v>0.57333333333333336</v>
      </c>
      <c r="AC18" s="70">
        <f t="shared" ca="1" si="6"/>
        <v>0.6</v>
      </c>
      <c r="AD18" s="86">
        <f t="shared" ca="1" si="6"/>
        <v>0.57333333333333336</v>
      </c>
    </row>
    <row r="19" spans="1:30">
      <c r="B19" s="339"/>
      <c r="C19" s="83" t="s">
        <v>598</v>
      </c>
      <c r="D19" s="35">
        <f t="shared" ref="D19:AD19" ca="1" si="7">COUNTIF(D$26:D$175,$C19)</f>
        <v>15</v>
      </c>
      <c r="E19" s="50">
        <f t="shared" ca="1" si="7"/>
        <v>18</v>
      </c>
      <c r="F19" s="50">
        <f t="shared" ca="1" si="7"/>
        <v>26</v>
      </c>
      <c r="G19" s="50">
        <f t="shared" ca="1" si="7"/>
        <v>14</v>
      </c>
      <c r="H19" s="50">
        <f t="shared" ca="1" si="7"/>
        <v>11</v>
      </c>
      <c r="I19" s="50">
        <f t="shared" ca="1" si="7"/>
        <v>3</v>
      </c>
      <c r="J19" s="50">
        <f t="shared" ca="1" si="7"/>
        <v>17</v>
      </c>
      <c r="K19" s="50">
        <f t="shared" ca="1" si="7"/>
        <v>14</v>
      </c>
      <c r="L19" s="40">
        <f t="shared" ca="1" si="7"/>
        <v>6</v>
      </c>
      <c r="M19" s="35">
        <f t="shared" ca="1" si="7"/>
        <v>29</v>
      </c>
      <c r="N19" s="50">
        <f t="shared" ca="1" si="7"/>
        <v>31</v>
      </c>
      <c r="O19" s="50">
        <f t="shared" ca="1" si="7"/>
        <v>36</v>
      </c>
      <c r="P19" s="50">
        <f t="shared" ca="1" si="7"/>
        <v>28</v>
      </c>
      <c r="Q19" s="50">
        <f t="shared" ca="1" si="7"/>
        <v>23</v>
      </c>
      <c r="R19" s="50">
        <f t="shared" ca="1" si="7"/>
        <v>16</v>
      </c>
      <c r="S19" s="50">
        <f t="shared" ca="1" si="7"/>
        <v>32</v>
      </c>
      <c r="T19" s="50">
        <f t="shared" ca="1" si="7"/>
        <v>30</v>
      </c>
      <c r="U19" s="40">
        <f t="shared" ca="1" si="7"/>
        <v>12</v>
      </c>
      <c r="V19" s="49">
        <f t="shared" ca="1" si="7"/>
        <v>43</v>
      </c>
      <c r="W19" s="50">
        <f t="shared" ca="1" si="7"/>
        <v>45</v>
      </c>
      <c r="X19" s="50">
        <f t="shared" ca="1" si="7"/>
        <v>48</v>
      </c>
      <c r="Y19" s="50">
        <f t="shared" ca="1" si="7"/>
        <v>39</v>
      </c>
      <c r="Z19" s="50">
        <f t="shared" ca="1" si="7"/>
        <v>28</v>
      </c>
      <c r="AA19" s="50">
        <f t="shared" ca="1" si="7"/>
        <v>25</v>
      </c>
      <c r="AB19" s="50">
        <f t="shared" ca="1" si="7"/>
        <v>43</v>
      </c>
      <c r="AC19" s="50">
        <f t="shared" ca="1" si="7"/>
        <v>40</v>
      </c>
      <c r="AD19" s="40">
        <f t="shared" ca="1" si="7"/>
        <v>16</v>
      </c>
    </row>
    <row r="20" spans="1:30">
      <c r="B20" s="339"/>
      <c r="C20" s="83" t="s">
        <v>603</v>
      </c>
      <c r="D20" s="69">
        <f ca="1">IFERROR(IF((D19/D12)="","",(D19/D12)),"")</f>
        <v>0.1</v>
      </c>
      <c r="E20" s="70">
        <f t="shared" ref="E20:AD20" ca="1" si="8">IFERROR(IF((E19/E12)="","",(E19/E12)),"")</f>
        <v>0.12</v>
      </c>
      <c r="F20" s="70">
        <f t="shared" ca="1" si="8"/>
        <v>0.17333333333333334</v>
      </c>
      <c r="G20" s="70">
        <f t="shared" ca="1" si="8"/>
        <v>9.3333333333333338E-2</v>
      </c>
      <c r="H20" s="70">
        <f t="shared" ca="1" si="8"/>
        <v>7.3333333333333334E-2</v>
      </c>
      <c r="I20" s="70">
        <f t="shared" ca="1" si="8"/>
        <v>0.02</v>
      </c>
      <c r="J20" s="70">
        <f t="shared" ca="1" si="8"/>
        <v>0.11333333333333333</v>
      </c>
      <c r="K20" s="70">
        <f t="shared" ca="1" si="8"/>
        <v>9.3333333333333338E-2</v>
      </c>
      <c r="L20" s="86">
        <f t="shared" ca="1" si="8"/>
        <v>0.04</v>
      </c>
      <c r="M20" s="69">
        <f t="shared" ca="1" si="8"/>
        <v>0.19333333333333333</v>
      </c>
      <c r="N20" s="70">
        <f t="shared" ca="1" si="8"/>
        <v>0.20666666666666667</v>
      </c>
      <c r="O20" s="70">
        <f t="shared" ca="1" si="8"/>
        <v>0.24</v>
      </c>
      <c r="P20" s="70">
        <f t="shared" ca="1" si="8"/>
        <v>0.18666666666666668</v>
      </c>
      <c r="Q20" s="70">
        <f t="shared" ca="1" si="8"/>
        <v>0.15333333333333332</v>
      </c>
      <c r="R20" s="70">
        <f t="shared" ca="1" si="8"/>
        <v>0.10666666666666667</v>
      </c>
      <c r="S20" s="70">
        <f t="shared" ca="1" si="8"/>
        <v>0.21333333333333335</v>
      </c>
      <c r="T20" s="70">
        <f t="shared" ca="1" si="8"/>
        <v>0.2</v>
      </c>
      <c r="U20" s="86">
        <f t="shared" ca="1" si="8"/>
        <v>0.08</v>
      </c>
      <c r="V20" s="94">
        <f t="shared" ca="1" si="8"/>
        <v>0.28666666666666668</v>
      </c>
      <c r="W20" s="70">
        <f t="shared" ca="1" si="8"/>
        <v>0.3</v>
      </c>
      <c r="X20" s="70">
        <f t="shared" ca="1" si="8"/>
        <v>0.32</v>
      </c>
      <c r="Y20" s="70">
        <f t="shared" ca="1" si="8"/>
        <v>0.26</v>
      </c>
      <c r="Z20" s="70">
        <f t="shared" ca="1" si="8"/>
        <v>0.18666666666666668</v>
      </c>
      <c r="AA20" s="70">
        <f t="shared" ca="1" si="8"/>
        <v>0.16666666666666666</v>
      </c>
      <c r="AB20" s="70">
        <f t="shared" ca="1" si="8"/>
        <v>0.28666666666666668</v>
      </c>
      <c r="AC20" s="70">
        <f t="shared" ca="1" si="8"/>
        <v>0.26666666666666666</v>
      </c>
      <c r="AD20" s="86">
        <f t="shared" ca="1" si="8"/>
        <v>0.10666666666666667</v>
      </c>
    </row>
    <row r="21" spans="1:30">
      <c r="B21" s="339"/>
      <c r="C21" s="83" t="s">
        <v>599</v>
      </c>
      <c r="D21" s="35">
        <f t="shared" ref="D21:AD21" ca="1" si="9">COUNTIF(D$26:D$175,$C21)</f>
        <v>2</v>
      </c>
      <c r="E21" s="50">
        <f t="shared" ca="1" si="9"/>
        <v>0</v>
      </c>
      <c r="F21" s="50">
        <f t="shared" ca="1" si="9"/>
        <v>2</v>
      </c>
      <c r="G21" s="50">
        <f t="shared" ca="1" si="9"/>
        <v>2</v>
      </c>
      <c r="H21" s="50">
        <f t="shared" ca="1" si="9"/>
        <v>0</v>
      </c>
      <c r="I21" s="50">
        <f t="shared" ca="1" si="9"/>
        <v>1</v>
      </c>
      <c r="J21" s="50">
        <f t="shared" ca="1" si="9"/>
        <v>1</v>
      </c>
      <c r="K21" s="50">
        <f t="shared" ca="1" si="9"/>
        <v>1</v>
      </c>
      <c r="L21" s="40">
        <f t="shared" ca="1" si="9"/>
        <v>1</v>
      </c>
      <c r="M21" s="35">
        <f t="shared" ca="1" si="9"/>
        <v>3</v>
      </c>
      <c r="N21" s="50">
        <f t="shared" ca="1" si="9"/>
        <v>2</v>
      </c>
      <c r="O21" s="50">
        <f t="shared" ca="1" si="9"/>
        <v>6</v>
      </c>
      <c r="P21" s="50">
        <f t="shared" ca="1" si="9"/>
        <v>4</v>
      </c>
      <c r="Q21" s="50">
        <f t="shared" ca="1" si="9"/>
        <v>0</v>
      </c>
      <c r="R21" s="50">
        <f t="shared" ca="1" si="9"/>
        <v>1</v>
      </c>
      <c r="S21" s="50">
        <f t="shared" ca="1" si="9"/>
        <v>2</v>
      </c>
      <c r="T21" s="50">
        <f t="shared" ca="1" si="9"/>
        <v>1</v>
      </c>
      <c r="U21" s="40">
        <f t="shared" ca="1" si="9"/>
        <v>2</v>
      </c>
      <c r="V21" s="49">
        <f t="shared" ca="1" si="9"/>
        <v>3</v>
      </c>
      <c r="W21" s="50">
        <f t="shared" ca="1" si="9"/>
        <v>2</v>
      </c>
      <c r="X21" s="50">
        <f t="shared" ca="1" si="9"/>
        <v>7</v>
      </c>
      <c r="Y21" s="50">
        <f t="shared" ca="1" si="9"/>
        <v>6</v>
      </c>
      <c r="Z21" s="50">
        <f t="shared" ca="1" si="9"/>
        <v>0</v>
      </c>
      <c r="AA21" s="50">
        <f t="shared" ca="1" si="9"/>
        <v>1</v>
      </c>
      <c r="AB21" s="50">
        <f t="shared" ca="1" si="9"/>
        <v>2</v>
      </c>
      <c r="AC21" s="50">
        <f t="shared" ca="1" si="9"/>
        <v>2</v>
      </c>
      <c r="AD21" s="40">
        <f t="shared" ca="1" si="9"/>
        <v>1</v>
      </c>
    </row>
    <row r="22" spans="1:30" ht="15.75" thickBot="1">
      <c r="B22" s="340"/>
      <c r="C22" s="84" t="s">
        <v>604</v>
      </c>
      <c r="D22" s="72">
        <f ca="1">IFERROR(IF((D21/D12)="","",(D21/D12)),"")</f>
        <v>1.3333333333333334E-2</v>
      </c>
      <c r="E22" s="73">
        <f t="shared" ref="E22:AD22" ca="1" si="10">IFERROR(IF((E21/E12)="","",(E21/E12)),"")</f>
        <v>0</v>
      </c>
      <c r="F22" s="73">
        <f t="shared" ca="1" si="10"/>
        <v>1.3333333333333334E-2</v>
      </c>
      <c r="G22" s="73">
        <f t="shared" ca="1" si="10"/>
        <v>1.3333333333333334E-2</v>
      </c>
      <c r="H22" s="73">
        <f t="shared" ca="1" si="10"/>
        <v>0</v>
      </c>
      <c r="I22" s="73">
        <f t="shared" ca="1" si="10"/>
        <v>6.6666666666666671E-3</v>
      </c>
      <c r="J22" s="73">
        <f t="shared" ca="1" si="10"/>
        <v>6.6666666666666671E-3</v>
      </c>
      <c r="K22" s="73">
        <f t="shared" ca="1" si="10"/>
        <v>6.6666666666666671E-3</v>
      </c>
      <c r="L22" s="87">
        <f t="shared" ca="1" si="10"/>
        <v>6.6666666666666671E-3</v>
      </c>
      <c r="M22" s="72">
        <f t="shared" ca="1" si="10"/>
        <v>0.02</v>
      </c>
      <c r="N22" s="73">
        <f t="shared" ca="1" si="10"/>
        <v>1.3333333333333334E-2</v>
      </c>
      <c r="O22" s="73">
        <f t="shared" ca="1" si="10"/>
        <v>0.04</v>
      </c>
      <c r="P22" s="73">
        <f t="shared" ca="1" si="10"/>
        <v>2.6666666666666668E-2</v>
      </c>
      <c r="Q22" s="73">
        <f t="shared" ca="1" si="10"/>
        <v>0</v>
      </c>
      <c r="R22" s="73">
        <f t="shared" ca="1" si="10"/>
        <v>6.6666666666666671E-3</v>
      </c>
      <c r="S22" s="73">
        <f t="shared" ca="1" si="10"/>
        <v>1.3333333333333334E-2</v>
      </c>
      <c r="T22" s="73">
        <f t="shared" ca="1" si="10"/>
        <v>6.6666666666666671E-3</v>
      </c>
      <c r="U22" s="87">
        <f t="shared" ca="1" si="10"/>
        <v>1.3333333333333334E-2</v>
      </c>
      <c r="V22" s="95">
        <f t="shared" ca="1" si="10"/>
        <v>0.02</v>
      </c>
      <c r="W22" s="73">
        <f t="shared" ca="1" si="10"/>
        <v>1.3333333333333334E-2</v>
      </c>
      <c r="X22" s="73">
        <f t="shared" ca="1" si="10"/>
        <v>4.6666666666666669E-2</v>
      </c>
      <c r="Y22" s="73">
        <f t="shared" ca="1" si="10"/>
        <v>0.04</v>
      </c>
      <c r="Z22" s="73">
        <f t="shared" ca="1" si="10"/>
        <v>0</v>
      </c>
      <c r="AA22" s="73">
        <f t="shared" ca="1" si="10"/>
        <v>6.6666666666666671E-3</v>
      </c>
      <c r="AB22" s="73">
        <f t="shared" ca="1" si="10"/>
        <v>1.3333333333333334E-2</v>
      </c>
      <c r="AC22" s="73">
        <f t="shared" ca="1" si="10"/>
        <v>1.3333333333333334E-2</v>
      </c>
      <c r="AD22" s="87">
        <f t="shared" ca="1" si="10"/>
        <v>6.6666666666666671E-3</v>
      </c>
    </row>
    <row r="23" spans="1:30" ht="15.75" thickBot="1">
      <c r="W23" s="1"/>
      <c r="X23" s="1"/>
      <c r="Y23" s="1"/>
      <c r="Z23" s="1"/>
      <c r="AA23" s="1"/>
      <c r="AB23" s="1"/>
      <c r="AC23" s="1"/>
      <c r="AD23" s="1"/>
    </row>
    <row r="24" spans="1:30">
      <c r="B24" s="304" t="s">
        <v>560</v>
      </c>
      <c r="C24" s="336" t="s">
        <v>551</v>
      </c>
      <c r="D24" s="343" t="s">
        <v>1727</v>
      </c>
      <c r="E24" s="344"/>
      <c r="F24" s="344"/>
      <c r="G24" s="344"/>
      <c r="H24" s="344"/>
      <c r="I24" s="344"/>
      <c r="J24" s="344"/>
      <c r="K24" s="344"/>
      <c r="L24" s="345"/>
      <c r="M24" s="343" t="s">
        <v>594</v>
      </c>
      <c r="N24" s="344"/>
      <c r="O24" s="344"/>
      <c r="P24" s="344"/>
      <c r="Q24" s="344"/>
      <c r="R24" s="344"/>
      <c r="S24" s="344"/>
      <c r="T24" s="344"/>
      <c r="U24" s="345"/>
      <c r="V24" s="346" t="s">
        <v>1728</v>
      </c>
      <c r="W24" s="344"/>
      <c r="X24" s="344"/>
      <c r="Y24" s="344"/>
      <c r="Z24" s="344"/>
      <c r="AA24" s="344"/>
      <c r="AB24" s="344"/>
      <c r="AC24" s="344"/>
      <c r="AD24" s="345"/>
    </row>
    <row r="25" spans="1:30" ht="30" customHeight="1" thickBot="1">
      <c r="B25" s="305"/>
      <c r="C25" s="337"/>
      <c r="D25" s="97" t="s">
        <v>585</v>
      </c>
      <c r="E25" s="98" t="s">
        <v>586</v>
      </c>
      <c r="F25" s="98" t="s">
        <v>587</v>
      </c>
      <c r="G25" s="98" t="s">
        <v>588</v>
      </c>
      <c r="H25" s="99" t="s">
        <v>589</v>
      </c>
      <c r="I25" s="99" t="s">
        <v>590</v>
      </c>
      <c r="J25" s="99" t="s">
        <v>591</v>
      </c>
      <c r="K25" s="99" t="s">
        <v>592</v>
      </c>
      <c r="L25" s="100" t="s">
        <v>593</v>
      </c>
      <c r="M25" s="96" t="s">
        <v>585</v>
      </c>
      <c r="N25" s="99" t="s">
        <v>586</v>
      </c>
      <c r="O25" s="99" t="s">
        <v>587</v>
      </c>
      <c r="P25" s="99" t="s">
        <v>588</v>
      </c>
      <c r="Q25" s="99" t="s">
        <v>589</v>
      </c>
      <c r="R25" s="99" t="s">
        <v>590</v>
      </c>
      <c r="S25" s="99" t="s">
        <v>591</v>
      </c>
      <c r="T25" s="99" t="s">
        <v>592</v>
      </c>
      <c r="U25" s="100" t="s">
        <v>593</v>
      </c>
      <c r="V25" s="101" t="s">
        <v>585</v>
      </c>
      <c r="W25" s="99" t="s">
        <v>586</v>
      </c>
      <c r="X25" s="99" t="s">
        <v>587</v>
      </c>
      <c r="Y25" s="99" t="s">
        <v>588</v>
      </c>
      <c r="Z25" s="99" t="s">
        <v>589</v>
      </c>
      <c r="AA25" s="99" t="s">
        <v>590</v>
      </c>
      <c r="AB25" s="99" t="s">
        <v>591</v>
      </c>
      <c r="AC25" s="99" t="s">
        <v>592</v>
      </c>
      <c r="AD25" s="100" t="s">
        <v>593</v>
      </c>
    </row>
    <row r="26" spans="1:30">
      <c r="A26" s="42">
        <v>0</v>
      </c>
      <c r="B26" s="37" t="str">
        <f ca="1">IF($A26&gt;$AG$5-1,"",INDIRECT("'Comms by AT'!AA"&amp;$A26+$AG$4))</f>
        <v>E09000002</v>
      </c>
      <c r="C26" s="82" t="str">
        <f ca="1">IFERROR(VLOOKUP($B26,'Org list'!$J$9:$K$636,2,0), "")</f>
        <v>Barking and Dagenham</v>
      </c>
      <c r="D26" s="37" t="str">
        <f ca="1">IFERROR(IF((VLOOKUP($B26,'HICM and Narrative Backsheet'!$A$6:$AC$155,D$9,FALSE))="","",(VLOOKUP($B26,'HICM and Narrative Backsheet'!$A$6:$AC$155,D$9,FALSE))),"")</f>
        <v>Established</v>
      </c>
      <c r="E26" s="78" t="str">
        <f ca="1">IFERROR(IF((VLOOKUP($B26,'HICM and Narrative Backsheet'!$A$6:$AC$155,E$9,FALSE))="","",(VLOOKUP($B26,'HICM and Narrative Backsheet'!$A$6:$AC$155,E$9,FALSE))),"")</f>
        <v>Established</v>
      </c>
      <c r="F26" s="78" t="str">
        <f ca="1">IFERROR(IF((VLOOKUP($B26,'HICM and Narrative Backsheet'!$A$6:$AC$155,F$9,FALSE))="","",(VLOOKUP($B26,'HICM and Narrative Backsheet'!$A$6:$AC$155,F$9,FALSE))),"")</f>
        <v>Mature</v>
      </c>
      <c r="G26" s="78" t="str">
        <f ca="1">IFERROR(IF((VLOOKUP($B26,'HICM and Narrative Backsheet'!$A$6:$AC$155,G$9,FALSE))="","",(VLOOKUP($B26,'HICM and Narrative Backsheet'!$A$6:$AC$155,G$9,FALSE))),"")</f>
        <v>Established</v>
      </c>
      <c r="H26" s="78" t="str">
        <f ca="1">IFERROR(IF((VLOOKUP($B26,'HICM and Narrative Backsheet'!$A$6:$AC$155,H$9,FALSE))="","",(VLOOKUP($B26,'HICM and Narrative Backsheet'!$A$6:$AC$155,H$9,FALSE))),"")</f>
        <v>Established</v>
      </c>
      <c r="I26" s="78" t="str">
        <f ca="1">IFERROR(IF((VLOOKUP($B26,'HICM and Narrative Backsheet'!$A$6:$AC$155,I$9,FALSE))="","",(VLOOKUP($B26,'HICM and Narrative Backsheet'!$A$6:$AC$155,I$9,FALSE))),"")</f>
        <v>Established</v>
      </c>
      <c r="J26" s="78" t="str">
        <f ca="1">IFERROR(IF((VLOOKUP($B26,'HICM and Narrative Backsheet'!$A$6:$AC$155,J$9,FALSE))="","",(VLOOKUP($B26,'HICM and Narrative Backsheet'!$A$6:$AC$155,J$9,FALSE))),"")</f>
        <v>Mature</v>
      </c>
      <c r="K26" s="78" t="str">
        <f ca="1">IFERROR(IF((VLOOKUP($B26,'HICM and Narrative Backsheet'!$A$6:$AC$155,K$9,FALSE))="","",(VLOOKUP($B26,'HICM and Narrative Backsheet'!$A$6:$AC$155,K$9,FALSE))),"")</f>
        <v>Established</v>
      </c>
      <c r="L26" s="31" t="str">
        <f ca="1">IFERROR(IF((VLOOKUP($B26,'HICM and Narrative Backsheet'!$A$6:$AC$155,L$9,FALSE))="","",(VLOOKUP($B26,'HICM and Narrative Backsheet'!$A$6:$AC$155,L$9,FALSE))),"")</f>
        <v>Plans in place</v>
      </c>
      <c r="M26" s="37" t="str">
        <f ca="1">IFERROR(IF((VLOOKUP($B26,'HICM and Narrative Backsheet'!$A$6:$AC$155,M$9,FALSE))="","",(VLOOKUP($B26,'HICM and Narrative Backsheet'!$A$6:$AC$155,M$9,FALSE))),"")</f>
        <v>Established</v>
      </c>
      <c r="N26" s="78" t="str">
        <f ca="1">IFERROR(IF((VLOOKUP($B26,'HICM and Narrative Backsheet'!$A$6:$AC$155,N$9,FALSE))="","",(VLOOKUP($B26,'HICM and Narrative Backsheet'!$A$6:$AC$155,N$9,FALSE))),"")</f>
        <v>Established</v>
      </c>
      <c r="O26" s="78" t="str">
        <f ca="1">IFERROR(IF((VLOOKUP($B26,'HICM and Narrative Backsheet'!$A$6:$AC$155,O$9,FALSE))="","",(VLOOKUP($B26,'HICM and Narrative Backsheet'!$A$6:$AC$155,O$9,FALSE))),"")</f>
        <v>Exemplary</v>
      </c>
      <c r="P26" s="78" t="str">
        <f ca="1">IFERROR(IF((VLOOKUP($B26,'HICM and Narrative Backsheet'!$A$6:$AC$155,P$9,FALSE))="","",(VLOOKUP($B26,'HICM and Narrative Backsheet'!$A$6:$AC$155,P$9,FALSE))),"")</f>
        <v>Mature</v>
      </c>
      <c r="Q26" s="78" t="str">
        <f ca="1">IFERROR(IF((VLOOKUP($B26,'HICM and Narrative Backsheet'!$A$6:$AC$155,Q$9,FALSE))="","",(VLOOKUP($B26,'HICM and Narrative Backsheet'!$A$6:$AC$155,Q$9,FALSE))),"")</f>
        <v>Mature</v>
      </c>
      <c r="R26" s="78" t="str">
        <f ca="1">IFERROR(IF((VLOOKUP($B26,'HICM and Narrative Backsheet'!$A$6:$AC$155,R$9,FALSE))="","",(VLOOKUP($B26,'HICM and Narrative Backsheet'!$A$6:$AC$155,R$9,FALSE))),"")</f>
        <v>Mature</v>
      </c>
      <c r="S26" s="78" t="str">
        <f ca="1">IFERROR(IF((VLOOKUP($B26,'HICM and Narrative Backsheet'!$A$6:$AC$155,S$9,FALSE))="","",(VLOOKUP($B26,'HICM and Narrative Backsheet'!$A$6:$AC$155,S$9,FALSE))),"")</f>
        <v>Mature</v>
      </c>
      <c r="T26" s="78" t="str">
        <f ca="1">IFERROR(IF((VLOOKUP($B26,'HICM and Narrative Backsheet'!$A$6:$AC$155,T$9,FALSE))="","",(VLOOKUP($B26,'HICM and Narrative Backsheet'!$A$6:$AC$155,T$9,FALSE))),"")</f>
        <v>Established</v>
      </c>
      <c r="U26" s="31" t="str">
        <f ca="1">IFERROR(IF((VLOOKUP($B26,'HICM and Narrative Backsheet'!$A$6:$AC$155,U$9,FALSE))="","",(VLOOKUP($B26,'HICM and Narrative Backsheet'!$A$6:$AC$155,U$9,FALSE))),"")</f>
        <v>Established</v>
      </c>
      <c r="V26" s="89" t="str">
        <f ca="1">IFERROR(IF((VLOOKUP($B26,'HICM and Narrative Backsheet'!$A$6:$AC$155,V$9,FALSE))="","",(VLOOKUP($B26,'HICM and Narrative Backsheet'!$A$6:$AC$155,V$9,FALSE))),"")</f>
        <v>Mature</v>
      </c>
      <c r="W26" s="78" t="str">
        <f ca="1">IFERROR(IF((VLOOKUP($B26,'HICM and Narrative Backsheet'!$A$6:$AC$155,W$9,FALSE))="","",(VLOOKUP($B26,'HICM and Narrative Backsheet'!$A$6:$AC$155,W$9,FALSE))),"")</f>
        <v>Mature</v>
      </c>
      <c r="X26" s="78" t="str">
        <f ca="1">IFERROR(IF((VLOOKUP($B26,'HICM and Narrative Backsheet'!$A$6:$AC$155,X$9,FALSE))="","",(VLOOKUP($B26,'HICM and Narrative Backsheet'!$A$6:$AC$155,X$9,FALSE))),"")</f>
        <v>Exemplary</v>
      </c>
      <c r="Y26" s="78" t="str">
        <f ca="1">IFERROR(IF((VLOOKUP($B26,'HICM and Narrative Backsheet'!$A$6:$AC$155,Y$9,FALSE))="","",(VLOOKUP($B26,'HICM and Narrative Backsheet'!$A$6:$AC$155,Y$9,FALSE))),"")</f>
        <v>Mature</v>
      </c>
      <c r="Z26" s="78" t="str">
        <f ca="1">IFERROR(IF((VLOOKUP($B26,'HICM and Narrative Backsheet'!$A$6:$AC$155,Z$9,FALSE))="","",(VLOOKUP($B26,'HICM and Narrative Backsheet'!$A$6:$AC$155,Z$9,FALSE))),"")</f>
        <v>Mature</v>
      </c>
      <c r="AA26" s="78" t="str">
        <f ca="1">IFERROR(IF((VLOOKUP($B26,'HICM and Narrative Backsheet'!$A$6:$AC$155,AA$9,FALSE))="","",(VLOOKUP($B26,'HICM and Narrative Backsheet'!$A$6:$AC$155,AA$9,FALSE))),"")</f>
        <v>Mature</v>
      </c>
      <c r="AB26" s="78" t="str">
        <f ca="1">IFERROR(IF((VLOOKUP($B26,'HICM and Narrative Backsheet'!$A$6:$AC$155,AB$9,FALSE))="","",(VLOOKUP($B26,'HICM and Narrative Backsheet'!$A$6:$AC$155,AB$9,FALSE))),"")</f>
        <v>Mature</v>
      </c>
      <c r="AC26" s="78" t="str">
        <f ca="1">IFERROR(IF((VLOOKUP($B26,'HICM and Narrative Backsheet'!$A$6:$AC$155,AC$9,FALSE))="","",(VLOOKUP($B26,'HICM and Narrative Backsheet'!$A$6:$AC$155,AC$9,FALSE))),"")</f>
        <v>Established</v>
      </c>
      <c r="AD26" s="31" t="str">
        <f ca="1">IFERROR(IF((VLOOKUP($B26,'HICM and Narrative Backsheet'!$A$6:$AC$155,AD$9,FALSE))="","",(VLOOKUP($B26,'HICM and Narrative Backsheet'!$A$6:$AC$155,AD$9,FALSE))),"")</f>
        <v>Established</v>
      </c>
    </row>
    <row r="27" spans="1:30">
      <c r="A27" s="42">
        <v>1</v>
      </c>
      <c r="B27" s="34" t="str">
        <f t="shared" ref="B27:B99" ca="1" si="11">IF($A27&gt;$AG$5-1,"",INDIRECT("'Comms by AT'!AA"&amp;$A27+$AG$4))</f>
        <v>E09000003</v>
      </c>
      <c r="C27" s="83" t="str">
        <f ca="1">IFERROR(VLOOKUP($B27,'Org list'!$J$9:$K$636,2,0), "")</f>
        <v>Barnet</v>
      </c>
      <c r="D27" s="34" t="str">
        <f ca="1">IFERROR(IF((VLOOKUP($B27,'HICM and Narrative Backsheet'!$A$6:$AC$155,D$9,FALSE))="","",(VLOOKUP($B27,'HICM and Narrative Backsheet'!$A$6:$AC$155,D$9,FALSE))),"")</f>
        <v>Established</v>
      </c>
      <c r="E27" s="76" t="str">
        <f ca="1">IFERROR(IF((VLOOKUP($B27,'HICM and Narrative Backsheet'!$A$6:$AC$155,E$9,FALSE))="","",(VLOOKUP($B27,'HICM and Narrative Backsheet'!$A$6:$AC$155,E$9,FALSE))),"")</f>
        <v>Established</v>
      </c>
      <c r="F27" s="76" t="str">
        <f ca="1">IFERROR(IF((VLOOKUP($B27,'HICM and Narrative Backsheet'!$A$6:$AC$155,F$9,FALSE))="","",(VLOOKUP($B27,'HICM and Narrative Backsheet'!$A$6:$AC$155,F$9,FALSE))),"")</f>
        <v>Mature</v>
      </c>
      <c r="G27" s="76" t="str">
        <f ca="1">IFERROR(IF((VLOOKUP($B27,'HICM and Narrative Backsheet'!$A$6:$AC$155,G$9,FALSE))="","",(VLOOKUP($B27,'HICM and Narrative Backsheet'!$A$6:$AC$155,G$9,FALSE))),"")</f>
        <v>Established</v>
      </c>
      <c r="H27" s="76" t="str">
        <f ca="1">IFERROR(IF((VLOOKUP($B27,'HICM and Narrative Backsheet'!$A$6:$AC$155,H$9,FALSE))="","",(VLOOKUP($B27,'HICM and Narrative Backsheet'!$A$6:$AC$155,H$9,FALSE))),"")</f>
        <v>Mature</v>
      </c>
      <c r="I27" s="76" t="str">
        <f ca="1">IFERROR(IF((VLOOKUP($B27,'HICM and Narrative Backsheet'!$A$6:$AC$155,I$9,FALSE))="","",(VLOOKUP($B27,'HICM and Narrative Backsheet'!$A$6:$AC$155,I$9,FALSE))),"")</f>
        <v>Mature</v>
      </c>
      <c r="J27" s="76" t="str">
        <f ca="1">IFERROR(IF((VLOOKUP($B27,'HICM and Narrative Backsheet'!$A$6:$AC$155,J$9,FALSE))="","",(VLOOKUP($B27,'HICM and Narrative Backsheet'!$A$6:$AC$155,J$9,FALSE))),"")</f>
        <v>Established</v>
      </c>
      <c r="K27" s="76" t="str">
        <f ca="1">IFERROR(IF((VLOOKUP($B27,'HICM and Narrative Backsheet'!$A$6:$AC$155,K$9,FALSE))="","",(VLOOKUP($B27,'HICM and Narrative Backsheet'!$A$6:$AC$155,K$9,FALSE))),"")</f>
        <v>Plans in place</v>
      </c>
      <c r="L27" s="29" t="str">
        <f ca="1">IFERROR(IF((VLOOKUP($B27,'HICM and Narrative Backsheet'!$A$6:$AC$155,L$9,FALSE))="","",(VLOOKUP($B27,'HICM and Narrative Backsheet'!$A$6:$AC$155,L$9,FALSE))),"")</f>
        <v>Plans in place</v>
      </c>
      <c r="M27" s="34" t="str">
        <f ca="1">IFERROR(IF((VLOOKUP($B27,'HICM and Narrative Backsheet'!$A$6:$AC$155,M$9,FALSE))="","",(VLOOKUP($B27,'HICM and Narrative Backsheet'!$A$6:$AC$155,M$9,FALSE))),"")</f>
        <v>Plans in place</v>
      </c>
      <c r="N27" s="76" t="str">
        <f ca="1">IFERROR(IF((VLOOKUP($B27,'HICM and Narrative Backsheet'!$A$6:$AC$155,N$9,FALSE))="","",(VLOOKUP($B27,'HICM and Narrative Backsheet'!$A$6:$AC$155,N$9,FALSE))),"")</f>
        <v>Established</v>
      </c>
      <c r="O27" s="76" t="str">
        <f ca="1">IFERROR(IF((VLOOKUP($B27,'HICM and Narrative Backsheet'!$A$6:$AC$155,O$9,FALSE))="","",(VLOOKUP($B27,'HICM and Narrative Backsheet'!$A$6:$AC$155,O$9,FALSE))),"")</f>
        <v>Mature</v>
      </c>
      <c r="P27" s="76" t="str">
        <f ca="1">IFERROR(IF((VLOOKUP($B27,'HICM and Narrative Backsheet'!$A$6:$AC$155,P$9,FALSE))="","",(VLOOKUP($B27,'HICM and Narrative Backsheet'!$A$6:$AC$155,P$9,FALSE))),"")</f>
        <v>Established</v>
      </c>
      <c r="Q27" s="76" t="str">
        <f ca="1">IFERROR(IF((VLOOKUP($B27,'HICM and Narrative Backsheet'!$A$6:$AC$155,Q$9,FALSE))="","",(VLOOKUP($B27,'HICM and Narrative Backsheet'!$A$6:$AC$155,Q$9,FALSE))),"")</f>
        <v>Mature</v>
      </c>
      <c r="R27" s="76" t="str">
        <f ca="1">IFERROR(IF((VLOOKUP($B27,'HICM and Narrative Backsheet'!$A$6:$AC$155,R$9,FALSE))="","",(VLOOKUP($B27,'HICM and Narrative Backsheet'!$A$6:$AC$155,R$9,FALSE))),"")</f>
        <v>Mature</v>
      </c>
      <c r="S27" s="76" t="str">
        <f ca="1">IFERROR(IF((VLOOKUP($B27,'HICM and Narrative Backsheet'!$A$6:$AC$155,S$9,FALSE))="","",(VLOOKUP($B27,'HICM and Narrative Backsheet'!$A$6:$AC$155,S$9,FALSE))),"")</f>
        <v>Established</v>
      </c>
      <c r="T27" s="76" t="str">
        <f ca="1">IFERROR(IF((VLOOKUP($B27,'HICM and Narrative Backsheet'!$A$6:$AC$155,T$9,FALSE))="","",(VLOOKUP($B27,'HICM and Narrative Backsheet'!$A$6:$AC$155,T$9,FALSE))),"")</f>
        <v>Established</v>
      </c>
      <c r="U27" s="29" t="str">
        <f ca="1">IFERROR(IF((VLOOKUP($B27,'HICM and Narrative Backsheet'!$A$6:$AC$155,U$9,FALSE))="","",(VLOOKUP($B27,'HICM and Narrative Backsheet'!$A$6:$AC$155,U$9,FALSE))),"")</f>
        <v>Established</v>
      </c>
      <c r="V27" s="90" t="str">
        <f ca="1">IFERROR(IF((VLOOKUP($B27,'HICM and Narrative Backsheet'!$A$6:$AC$155,V$9,FALSE))="","",(VLOOKUP($B27,'HICM and Narrative Backsheet'!$A$6:$AC$155,V$9,FALSE))),"")</f>
        <v>Established</v>
      </c>
      <c r="W27" s="76" t="str">
        <f ca="1">IFERROR(IF((VLOOKUP($B27,'HICM and Narrative Backsheet'!$A$6:$AC$155,W$9,FALSE))="","",(VLOOKUP($B27,'HICM and Narrative Backsheet'!$A$6:$AC$155,W$9,FALSE))),"")</f>
        <v>Established</v>
      </c>
      <c r="X27" s="76" t="str">
        <f ca="1">IFERROR(IF((VLOOKUP($B27,'HICM and Narrative Backsheet'!$A$6:$AC$155,X$9,FALSE))="","",(VLOOKUP($B27,'HICM and Narrative Backsheet'!$A$6:$AC$155,X$9,FALSE))),"")</f>
        <v>Mature</v>
      </c>
      <c r="Y27" s="76" t="str">
        <f ca="1">IFERROR(IF((VLOOKUP($B27,'HICM and Narrative Backsheet'!$A$6:$AC$155,Y$9,FALSE))="","",(VLOOKUP($B27,'HICM and Narrative Backsheet'!$A$6:$AC$155,Y$9,FALSE))),"")</f>
        <v>Established</v>
      </c>
      <c r="Z27" s="76" t="str">
        <f ca="1">IFERROR(IF((VLOOKUP($B27,'HICM and Narrative Backsheet'!$A$6:$AC$155,Z$9,FALSE))="","",(VLOOKUP($B27,'HICM and Narrative Backsheet'!$A$6:$AC$155,Z$9,FALSE))),"")</f>
        <v>Mature</v>
      </c>
      <c r="AA27" s="76" t="str">
        <f ca="1">IFERROR(IF((VLOOKUP($B27,'HICM and Narrative Backsheet'!$A$6:$AC$155,AA$9,FALSE))="","",(VLOOKUP($B27,'HICM and Narrative Backsheet'!$A$6:$AC$155,AA$9,FALSE))),"")</f>
        <v>Mature</v>
      </c>
      <c r="AB27" s="76" t="str">
        <f ca="1">IFERROR(IF((VLOOKUP($B27,'HICM and Narrative Backsheet'!$A$6:$AC$155,AB$9,FALSE))="","",(VLOOKUP($B27,'HICM and Narrative Backsheet'!$A$6:$AC$155,AB$9,FALSE))),"")</f>
        <v>Established</v>
      </c>
      <c r="AC27" s="76" t="str">
        <f ca="1">IFERROR(IF((VLOOKUP($B27,'HICM and Narrative Backsheet'!$A$6:$AC$155,AC$9,FALSE))="","",(VLOOKUP($B27,'HICM and Narrative Backsheet'!$A$6:$AC$155,AC$9,FALSE))),"")</f>
        <v>Established</v>
      </c>
      <c r="AD27" s="29" t="str">
        <f ca="1">IFERROR(IF((VLOOKUP($B27,'HICM and Narrative Backsheet'!$A$6:$AC$155,AD$9,FALSE))="","",(VLOOKUP($B27,'HICM and Narrative Backsheet'!$A$6:$AC$155,AD$9,FALSE))),"")</f>
        <v>Established</v>
      </c>
    </row>
    <row r="28" spans="1:30">
      <c r="A28" s="42">
        <v>2</v>
      </c>
      <c r="B28" s="34" t="str">
        <f t="shared" ca="1" si="11"/>
        <v>E08000016</v>
      </c>
      <c r="C28" s="83" t="str">
        <f ca="1">IFERROR(VLOOKUP($B28,'Org list'!$J$9:$K$636,2,0), "")</f>
        <v>Barnsley</v>
      </c>
      <c r="D28" s="34" t="str">
        <f ca="1">IFERROR(IF((VLOOKUP($B28,'HICM and Narrative Backsheet'!$A$6:$AC$155,D$9,FALSE))="","",(VLOOKUP($B28,'HICM and Narrative Backsheet'!$A$6:$AC$155,D$9,FALSE))),"")</f>
        <v>Established</v>
      </c>
      <c r="E28" s="76" t="str">
        <f ca="1">IFERROR(IF((VLOOKUP($B28,'HICM and Narrative Backsheet'!$A$6:$AC$155,E$9,FALSE))="","",(VLOOKUP($B28,'HICM and Narrative Backsheet'!$A$6:$AC$155,E$9,FALSE))),"")</f>
        <v>Established</v>
      </c>
      <c r="F28" s="76" t="str">
        <f ca="1">IFERROR(IF((VLOOKUP($B28,'HICM and Narrative Backsheet'!$A$6:$AC$155,F$9,FALSE))="","",(VLOOKUP($B28,'HICM and Narrative Backsheet'!$A$6:$AC$155,F$9,FALSE))),"")</f>
        <v>Established</v>
      </c>
      <c r="G28" s="76" t="str">
        <f ca="1">IFERROR(IF((VLOOKUP($B28,'HICM and Narrative Backsheet'!$A$6:$AC$155,G$9,FALSE))="","",(VLOOKUP($B28,'HICM and Narrative Backsheet'!$A$6:$AC$155,G$9,FALSE))),"")</f>
        <v>Plans in place</v>
      </c>
      <c r="H28" s="76" t="str">
        <f ca="1">IFERROR(IF((VLOOKUP($B28,'HICM and Narrative Backsheet'!$A$6:$AC$155,H$9,FALSE))="","",(VLOOKUP($B28,'HICM and Narrative Backsheet'!$A$6:$AC$155,H$9,FALSE))),"")</f>
        <v>Mature</v>
      </c>
      <c r="I28" s="76" t="str">
        <f ca="1">IFERROR(IF((VLOOKUP($B28,'HICM and Narrative Backsheet'!$A$6:$AC$155,I$9,FALSE))="","",(VLOOKUP($B28,'HICM and Narrative Backsheet'!$A$6:$AC$155,I$9,FALSE))),"")</f>
        <v>Established</v>
      </c>
      <c r="J28" s="76" t="str">
        <f ca="1">IFERROR(IF((VLOOKUP($B28,'HICM and Narrative Backsheet'!$A$6:$AC$155,J$9,FALSE))="","",(VLOOKUP($B28,'HICM and Narrative Backsheet'!$A$6:$AC$155,J$9,FALSE))),"")</f>
        <v>Established</v>
      </c>
      <c r="K28" s="76" t="str">
        <f ca="1">IFERROR(IF((VLOOKUP($B28,'HICM and Narrative Backsheet'!$A$6:$AC$155,K$9,FALSE))="","",(VLOOKUP($B28,'HICM and Narrative Backsheet'!$A$6:$AC$155,K$9,FALSE))),"")</f>
        <v>Established</v>
      </c>
      <c r="L28" s="29" t="str">
        <f ca="1">IFERROR(IF((VLOOKUP($B28,'HICM and Narrative Backsheet'!$A$6:$AC$155,L$9,FALSE))="","",(VLOOKUP($B28,'HICM and Narrative Backsheet'!$A$6:$AC$155,L$9,FALSE))),"")</f>
        <v>Plans in place</v>
      </c>
      <c r="M28" s="34" t="str">
        <f ca="1">IFERROR(IF((VLOOKUP($B28,'HICM and Narrative Backsheet'!$A$6:$AC$155,M$9,FALSE))="","",(VLOOKUP($B28,'HICM and Narrative Backsheet'!$A$6:$AC$155,M$9,FALSE))),"")</f>
        <v>Mature</v>
      </c>
      <c r="N28" s="76" t="str">
        <f ca="1">IFERROR(IF((VLOOKUP($B28,'HICM and Narrative Backsheet'!$A$6:$AC$155,N$9,FALSE))="","",(VLOOKUP($B28,'HICM and Narrative Backsheet'!$A$6:$AC$155,N$9,FALSE))),"")</f>
        <v>Established</v>
      </c>
      <c r="O28" s="76" t="str">
        <f ca="1">IFERROR(IF((VLOOKUP($B28,'HICM and Narrative Backsheet'!$A$6:$AC$155,O$9,FALSE))="","",(VLOOKUP($B28,'HICM and Narrative Backsheet'!$A$6:$AC$155,O$9,FALSE))),"")</f>
        <v>Mature</v>
      </c>
      <c r="P28" s="76" t="str">
        <f ca="1">IFERROR(IF((VLOOKUP($B28,'HICM and Narrative Backsheet'!$A$6:$AC$155,P$9,FALSE))="","",(VLOOKUP($B28,'HICM and Narrative Backsheet'!$A$6:$AC$155,P$9,FALSE))),"")</f>
        <v>Established</v>
      </c>
      <c r="Q28" s="76" t="str">
        <f ca="1">IFERROR(IF((VLOOKUP($B28,'HICM and Narrative Backsheet'!$A$6:$AC$155,Q$9,FALSE))="","",(VLOOKUP($B28,'HICM and Narrative Backsheet'!$A$6:$AC$155,Q$9,FALSE))),"")</f>
        <v>Mature</v>
      </c>
      <c r="R28" s="76" t="str">
        <f ca="1">IFERROR(IF((VLOOKUP($B28,'HICM and Narrative Backsheet'!$A$6:$AC$155,R$9,FALSE))="","",(VLOOKUP($B28,'HICM and Narrative Backsheet'!$A$6:$AC$155,R$9,FALSE))),"")</f>
        <v>Mature</v>
      </c>
      <c r="S28" s="76" t="str">
        <f ca="1">IFERROR(IF((VLOOKUP($B28,'HICM and Narrative Backsheet'!$A$6:$AC$155,S$9,FALSE))="","",(VLOOKUP($B28,'HICM and Narrative Backsheet'!$A$6:$AC$155,S$9,FALSE))),"")</f>
        <v>Mature</v>
      </c>
      <c r="T28" s="76" t="str">
        <f ca="1">IFERROR(IF((VLOOKUP($B28,'HICM and Narrative Backsheet'!$A$6:$AC$155,T$9,FALSE))="","",(VLOOKUP($B28,'HICM and Narrative Backsheet'!$A$6:$AC$155,T$9,FALSE))),"")</f>
        <v>Established</v>
      </c>
      <c r="U28" s="29" t="str">
        <f ca="1">IFERROR(IF((VLOOKUP($B28,'HICM and Narrative Backsheet'!$A$6:$AC$155,U$9,FALSE))="","",(VLOOKUP($B28,'HICM and Narrative Backsheet'!$A$6:$AC$155,U$9,FALSE))),"")</f>
        <v>Established</v>
      </c>
      <c r="V28" s="90" t="str">
        <f ca="1">IFERROR(IF((VLOOKUP($B28,'HICM and Narrative Backsheet'!$A$6:$AC$155,V$9,FALSE))="","",(VLOOKUP($B28,'HICM and Narrative Backsheet'!$A$6:$AC$155,V$9,FALSE))),"")</f>
        <v>Mature</v>
      </c>
      <c r="W28" s="76" t="str">
        <f ca="1">IFERROR(IF((VLOOKUP($B28,'HICM and Narrative Backsheet'!$A$6:$AC$155,W$9,FALSE))="","",(VLOOKUP($B28,'HICM and Narrative Backsheet'!$A$6:$AC$155,W$9,FALSE))),"")</f>
        <v>Mature</v>
      </c>
      <c r="X28" s="76" t="str">
        <f ca="1">IFERROR(IF((VLOOKUP($B28,'HICM and Narrative Backsheet'!$A$6:$AC$155,X$9,FALSE))="","",(VLOOKUP($B28,'HICM and Narrative Backsheet'!$A$6:$AC$155,X$9,FALSE))),"")</f>
        <v>Mature</v>
      </c>
      <c r="Y28" s="76" t="str">
        <f ca="1">IFERROR(IF((VLOOKUP($B28,'HICM and Narrative Backsheet'!$A$6:$AC$155,Y$9,FALSE))="","",(VLOOKUP($B28,'HICM and Narrative Backsheet'!$A$6:$AC$155,Y$9,FALSE))),"")</f>
        <v>Established</v>
      </c>
      <c r="Z28" s="76" t="str">
        <f ca="1">IFERROR(IF((VLOOKUP($B28,'HICM and Narrative Backsheet'!$A$6:$AC$155,Z$9,FALSE))="","",(VLOOKUP($B28,'HICM and Narrative Backsheet'!$A$6:$AC$155,Z$9,FALSE))),"")</f>
        <v>Mature</v>
      </c>
      <c r="AA28" s="76" t="str">
        <f ca="1">IFERROR(IF((VLOOKUP($B28,'HICM and Narrative Backsheet'!$A$6:$AC$155,AA$9,FALSE))="","",(VLOOKUP($B28,'HICM and Narrative Backsheet'!$A$6:$AC$155,AA$9,FALSE))),"")</f>
        <v>Mature</v>
      </c>
      <c r="AB28" s="76" t="str">
        <f ca="1">IFERROR(IF((VLOOKUP($B28,'HICM and Narrative Backsheet'!$A$6:$AC$155,AB$9,FALSE))="","",(VLOOKUP($B28,'HICM and Narrative Backsheet'!$A$6:$AC$155,AB$9,FALSE))),"")</f>
        <v>Mature</v>
      </c>
      <c r="AC28" s="76" t="str">
        <f ca="1">IFERROR(IF((VLOOKUP($B28,'HICM and Narrative Backsheet'!$A$6:$AC$155,AC$9,FALSE))="","",(VLOOKUP($B28,'HICM and Narrative Backsheet'!$A$6:$AC$155,AC$9,FALSE))),"")</f>
        <v>Established</v>
      </c>
      <c r="AD28" s="29" t="str">
        <f ca="1">IFERROR(IF((VLOOKUP($B28,'HICM and Narrative Backsheet'!$A$6:$AC$155,AD$9,FALSE))="","",(VLOOKUP($B28,'HICM and Narrative Backsheet'!$A$6:$AC$155,AD$9,FALSE))),"")</f>
        <v>Established</v>
      </c>
    </row>
    <row r="29" spans="1:30">
      <c r="A29" s="42">
        <v>3</v>
      </c>
      <c r="B29" s="34" t="str">
        <f t="shared" ca="1" si="11"/>
        <v>E06000022</v>
      </c>
      <c r="C29" s="83" t="str">
        <f ca="1">IFERROR(VLOOKUP($B29,'Org list'!$J$9:$K$636,2,0), "")</f>
        <v>Bath and North East Somerset</v>
      </c>
      <c r="D29" s="34" t="str">
        <f ca="1">IFERROR(IF((VLOOKUP($B29,'HICM and Narrative Backsheet'!$A$6:$AC$155,D$9,FALSE))="","",(VLOOKUP($B29,'HICM and Narrative Backsheet'!$A$6:$AC$155,D$9,FALSE))),"")</f>
        <v>Established</v>
      </c>
      <c r="E29" s="76" t="str">
        <f ca="1">IFERROR(IF((VLOOKUP($B29,'HICM and Narrative Backsheet'!$A$6:$AC$155,E$9,FALSE))="","",(VLOOKUP($B29,'HICM and Narrative Backsheet'!$A$6:$AC$155,E$9,FALSE))),"")</f>
        <v>Established</v>
      </c>
      <c r="F29" s="76" t="str">
        <f ca="1">IFERROR(IF((VLOOKUP($B29,'HICM and Narrative Backsheet'!$A$6:$AC$155,F$9,FALSE))="","",(VLOOKUP($B29,'HICM and Narrative Backsheet'!$A$6:$AC$155,F$9,FALSE))),"")</f>
        <v>Established</v>
      </c>
      <c r="G29" s="76" t="str">
        <f ca="1">IFERROR(IF((VLOOKUP($B29,'HICM and Narrative Backsheet'!$A$6:$AC$155,G$9,FALSE))="","",(VLOOKUP($B29,'HICM and Narrative Backsheet'!$A$6:$AC$155,G$9,FALSE))),"")</f>
        <v>Established</v>
      </c>
      <c r="H29" s="76" t="str">
        <f ca="1">IFERROR(IF((VLOOKUP($B29,'HICM and Narrative Backsheet'!$A$6:$AC$155,H$9,FALSE))="","",(VLOOKUP($B29,'HICM and Narrative Backsheet'!$A$6:$AC$155,H$9,FALSE))),"")</f>
        <v>Established</v>
      </c>
      <c r="I29" s="76" t="str">
        <f ca="1">IFERROR(IF((VLOOKUP($B29,'HICM and Narrative Backsheet'!$A$6:$AC$155,I$9,FALSE))="","",(VLOOKUP($B29,'HICM and Narrative Backsheet'!$A$6:$AC$155,I$9,FALSE))),"")</f>
        <v>Plans in place</v>
      </c>
      <c r="J29" s="76" t="str">
        <f ca="1">IFERROR(IF((VLOOKUP($B29,'HICM and Narrative Backsheet'!$A$6:$AC$155,J$9,FALSE))="","",(VLOOKUP($B29,'HICM and Narrative Backsheet'!$A$6:$AC$155,J$9,FALSE))),"")</f>
        <v>Established</v>
      </c>
      <c r="K29" s="76" t="str">
        <f ca="1">IFERROR(IF((VLOOKUP($B29,'HICM and Narrative Backsheet'!$A$6:$AC$155,K$9,FALSE))="","",(VLOOKUP($B29,'HICM and Narrative Backsheet'!$A$6:$AC$155,K$9,FALSE))),"")</f>
        <v>Established</v>
      </c>
      <c r="L29" s="29" t="str">
        <f ca="1">IFERROR(IF((VLOOKUP($B29,'HICM and Narrative Backsheet'!$A$6:$AC$155,L$9,FALSE))="","",(VLOOKUP($B29,'HICM and Narrative Backsheet'!$A$6:$AC$155,L$9,FALSE))),"")</f>
        <v>Established</v>
      </c>
      <c r="M29" s="34" t="str">
        <f ca="1">IFERROR(IF((VLOOKUP($B29,'HICM and Narrative Backsheet'!$A$6:$AC$155,M$9,FALSE))="","",(VLOOKUP($B29,'HICM and Narrative Backsheet'!$A$6:$AC$155,M$9,FALSE))),"")</f>
        <v>Established</v>
      </c>
      <c r="N29" s="76" t="str">
        <f ca="1">IFERROR(IF((VLOOKUP($B29,'HICM and Narrative Backsheet'!$A$6:$AC$155,N$9,FALSE))="","",(VLOOKUP($B29,'HICM and Narrative Backsheet'!$A$6:$AC$155,N$9,FALSE))),"")</f>
        <v>Established</v>
      </c>
      <c r="O29" s="76" t="str">
        <f ca="1">IFERROR(IF((VLOOKUP($B29,'HICM and Narrative Backsheet'!$A$6:$AC$155,O$9,FALSE))="","",(VLOOKUP($B29,'HICM and Narrative Backsheet'!$A$6:$AC$155,O$9,FALSE))),"")</f>
        <v>Established</v>
      </c>
      <c r="P29" s="76" t="str">
        <f ca="1">IFERROR(IF((VLOOKUP($B29,'HICM and Narrative Backsheet'!$A$6:$AC$155,P$9,FALSE))="","",(VLOOKUP($B29,'HICM and Narrative Backsheet'!$A$6:$AC$155,P$9,FALSE))),"")</f>
        <v>Established</v>
      </c>
      <c r="Q29" s="76" t="str">
        <f ca="1">IFERROR(IF((VLOOKUP($B29,'HICM and Narrative Backsheet'!$A$6:$AC$155,Q$9,FALSE))="","",(VLOOKUP($B29,'HICM and Narrative Backsheet'!$A$6:$AC$155,Q$9,FALSE))),"")</f>
        <v>Established</v>
      </c>
      <c r="R29" s="76" t="str">
        <f ca="1">IFERROR(IF((VLOOKUP($B29,'HICM and Narrative Backsheet'!$A$6:$AC$155,R$9,FALSE))="","",(VLOOKUP($B29,'HICM and Narrative Backsheet'!$A$6:$AC$155,R$9,FALSE))),"")</f>
        <v>Plans in place</v>
      </c>
      <c r="S29" s="76" t="str">
        <f ca="1">IFERROR(IF((VLOOKUP($B29,'HICM and Narrative Backsheet'!$A$6:$AC$155,S$9,FALSE))="","",(VLOOKUP($B29,'HICM and Narrative Backsheet'!$A$6:$AC$155,S$9,FALSE))),"")</f>
        <v>Established</v>
      </c>
      <c r="T29" s="76" t="str">
        <f ca="1">IFERROR(IF((VLOOKUP($B29,'HICM and Narrative Backsheet'!$A$6:$AC$155,T$9,FALSE))="","",(VLOOKUP($B29,'HICM and Narrative Backsheet'!$A$6:$AC$155,T$9,FALSE))),"")</f>
        <v>Established</v>
      </c>
      <c r="U29" s="29" t="str">
        <f ca="1">IFERROR(IF((VLOOKUP($B29,'HICM and Narrative Backsheet'!$A$6:$AC$155,U$9,FALSE))="","",(VLOOKUP($B29,'HICM and Narrative Backsheet'!$A$6:$AC$155,U$9,FALSE))),"")</f>
        <v>Established</v>
      </c>
      <c r="V29" s="90" t="str">
        <f ca="1">IFERROR(IF((VLOOKUP($B29,'HICM and Narrative Backsheet'!$A$6:$AC$155,V$9,FALSE))="","",(VLOOKUP($B29,'HICM and Narrative Backsheet'!$A$6:$AC$155,V$9,FALSE))),"")</f>
        <v>Established</v>
      </c>
      <c r="W29" s="76" t="str">
        <f ca="1">IFERROR(IF((VLOOKUP($B29,'HICM and Narrative Backsheet'!$A$6:$AC$155,W$9,FALSE))="","",(VLOOKUP($B29,'HICM and Narrative Backsheet'!$A$6:$AC$155,W$9,FALSE))),"")</f>
        <v>Established</v>
      </c>
      <c r="X29" s="76" t="str">
        <f ca="1">IFERROR(IF((VLOOKUP($B29,'HICM and Narrative Backsheet'!$A$6:$AC$155,X$9,FALSE))="","",(VLOOKUP($B29,'HICM and Narrative Backsheet'!$A$6:$AC$155,X$9,FALSE))),"")</f>
        <v>Established</v>
      </c>
      <c r="Y29" s="76" t="str">
        <f ca="1">IFERROR(IF((VLOOKUP($B29,'HICM and Narrative Backsheet'!$A$6:$AC$155,Y$9,FALSE))="","",(VLOOKUP($B29,'HICM and Narrative Backsheet'!$A$6:$AC$155,Y$9,FALSE))),"")</f>
        <v>Established</v>
      </c>
      <c r="Z29" s="76" t="str">
        <f ca="1">IFERROR(IF((VLOOKUP($B29,'HICM and Narrative Backsheet'!$A$6:$AC$155,Z$9,FALSE))="","",(VLOOKUP($B29,'HICM and Narrative Backsheet'!$A$6:$AC$155,Z$9,FALSE))),"")</f>
        <v>Established</v>
      </c>
      <c r="AA29" s="76" t="str">
        <f ca="1">IFERROR(IF((VLOOKUP($B29,'HICM and Narrative Backsheet'!$A$6:$AC$155,AA$9,FALSE))="","",(VLOOKUP($B29,'HICM and Narrative Backsheet'!$A$6:$AC$155,AA$9,FALSE))),"")</f>
        <v>Established</v>
      </c>
      <c r="AB29" s="76" t="str">
        <f ca="1">IFERROR(IF((VLOOKUP($B29,'HICM and Narrative Backsheet'!$A$6:$AC$155,AB$9,FALSE))="","",(VLOOKUP($B29,'HICM and Narrative Backsheet'!$A$6:$AC$155,AB$9,FALSE))),"")</f>
        <v>Established</v>
      </c>
      <c r="AC29" s="76" t="str">
        <f ca="1">IFERROR(IF((VLOOKUP($B29,'HICM and Narrative Backsheet'!$A$6:$AC$155,AC$9,FALSE))="","",(VLOOKUP($B29,'HICM and Narrative Backsheet'!$A$6:$AC$155,AC$9,FALSE))),"")</f>
        <v>Established</v>
      </c>
      <c r="AD29" s="29" t="str">
        <f ca="1">IFERROR(IF((VLOOKUP($B29,'HICM and Narrative Backsheet'!$A$6:$AC$155,AD$9,FALSE))="","",(VLOOKUP($B29,'HICM and Narrative Backsheet'!$A$6:$AC$155,AD$9,FALSE))),"")</f>
        <v>Established</v>
      </c>
    </row>
    <row r="30" spans="1:30">
      <c r="A30" s="42">
        <v>4</v>
      </c>
      <c r="B30" s="34" t="str">
        <f t="shared" ca="1" si="11"/>
        <v>E06000055</v>
      </c>
      <c r="C30" s="83" t="str">
        <f ca="1">IFERROR(VLOOKUP($B30,'Org list'!$J$9:$K$636,2,0), "")</f>
        <v>Bedford</v>
      </c>
      <c r="D30" s="34" t="str">
        <f ca="1">IFERROR(IF((VLOOKUP($B30,'HICM and Narrative Backsheet'!$A$6:$AC$155,D$9,FALSE))="","",(VLOOKUP($B30,'HICM and Narrative Backsheet'!$A$6:$AC$155,D$9,FALSE))),"")</f>
        <v>Established</v>
      </c>
      <c r="E30" s="76" t="str">
        <f ca="1">IFERROR(IF((VLOOKUP($B30,'HICM and Narrative Backsheet'!$A$6:$AC$155,E$9,FALSE))="","",(VLOOKUP($B30,'HICM and Narrative Backsheet'!$A$6:$AC$155,E$9,FALSE))),"")</f>
        <v>Established</v>
      </c>
      <c r="F30" s="76" t="str">
        <f ca="1">IFERROR(IF((VLOOKUP($B30,'HICM and Narrative Backsheet'!$A$6:$AC$155,F$9,FALSE))="","",(VLOOKUP($B30,'HICM and Narrative Backsheet'!$A$6:$AC$155,F$9,FALSE))),"")</f>
        <v>Plans in place</v>
      </c>
      <c r="G30" s="76" t="str">
        <f ca="1">IFERROR(IF((VLOOKUP($B30,'HICM and Narrative Backsheet'!$A$6:$AC$155,G$9,FALSE))="","",(VLOOKUP($B30,'HICM and Narrative Backsheet'!$A$6:$AC$155,G$9,FALSE))),"")</f>
        <v>Established</v>
      </c>
      <c r="H30" s="76" t="str">
        <f ca="1">IFERROR(IF((VLOOKUP($B30,'HICM and Narrative Backsheet'!$A$6:$AC$155,H$9,FALSE))="","",(VLOOKUP($B30,'HICM and Narrative Backsheet'!$A$6:$AC$155,H$9,FALSE))),"")</f>
        <v>Plans in place</v>
      </c>
      <c r="I30" s="76" t="str">
        <f ca="1">IFERROR(IF((VLOOKUP($B30,'HICM and Narrative Backsheet'!$A$6:$AC$155,I$9,FALSE))="","",(VLOOKUP($B30,'HICM and Narrative Backsheet'!$A$6:$AC$155,I$9,FALSE))),"")</f>
        <v>Established</v>
      </c>
      <c r="J30" s="76" t="str">
        <f ca="1">IFERROR(IF((VLOOKUP($B30,'HICM and Narrative Backsheet'!$A$6:$AC$155,J$9,FALSE))="","",(VLOOKUP($B30,'HICM and Narrative Backsheet'!$A$6:$AC$155,J$9,FALSE))),"")</f>
        <v>Plans in place</v>
      </c>
      <c r="K30" s="76" t="str">
        <f ca="1">IFERROR(IF((VLOOKUP($B30,'HICM and Narrative Backsheet'!$A$6:$AC$155,K$9,FALSE))="","",(VLOOKUP($B30,'HICM and Narrative Backsheet'!$A$6:$AC$155,K$9,FALSE))),"")</f>
        <v>Established</v>
      </c>
      <c r="L30" s="29" t="str">
        <f ca="1">IFERROR(IF((VLOOKUP($B30,'HICM and Narrative Backsheet'!$A$6:$AC$155,L$9,FALSE))="","",(VLOOKUP($B30,'HICM and Narrative Backsheet'!$A$6:$AC$155,L$9,FALSE))),"")</f>
        <v>Plans in place</v>
      </c>
      <c r="M30" s="34" t="str">
        <f ca="1">IFERROR(IF((VLOOKUP($B30,'HICM and Narrative Backsheet'!$A$6:$AC$155,M$9,FALSE))="","",(VLOOKUP($B30,'HICM and Narrative Backsheet'!$A$6:$AC$155,M$9,FALSE))),"")</f>
        <v>Established</v>
      </c>
      <c r="N30" s="76" t="str">
        <f ca="1">IFERROR(IF((VLOOKUP($B30,'HICM and Narrative Backsheet'!$A$6:$AC$155,N$9,FALSE))="","",(VLOOKUP($B30,'HICM and Narrative Backsheet'!$A$6:$AC$155,N$9,FALSE))),"")</f>
        <v>Mature</v>
      </c>
      <c r="O30" s="76" t="str">
        <f ca="1">IFERROR(IF((VLOOKUP($B30,'HICM and Narrative Backsheet'!$A$6:$AC$155,O$9,FALSE))="","",(VLOOKUP($B30,'HICM and Narrative Backsheet'!$A$6:$AC$155,O$9,FALSE))),"")</f>
        <v>Plans in place</v>
      </c>
      <c r="P30" s="76" t="str">
        <f ca="1">IFERROR(IF((VLOOKUP($B30,'HICM and Narrative Backsheet'!$A$6:$AC$155,P$9,FALSE))="","",(VLOOKUP($B30,'HICM and Narrative Backsheet'!$A$6:$AC$155,P$9,FALSE))),"")</f>
        <v>Plans in place</v>
      </c>
      <c r="Q30" s="76" t="str">
        <f ca="1">IFERROR(IF((VLOOKUP($B30,'HICM and Narrative Backsheet'!$A$6:$AC$155,Q$9,FALSE))="","",(VLOOKUP($B30,'HICM and Narrative Backsheet'!$A$6:$AC$155,Q$9,FALSE))),"")</f>
        <v>Plans in place</v>
      </c>
      <c r="R30" s="76" t="str">
        <f ca="1">IFERROR(IF((VLOOKUP($B30,'HICM and Narrative Backsheet'!$A$6:$AC$155,R$9,FALSE))="","",(VLOOKUP($B30,'HICM and Narrative Backsheet'!$A$6:$AC$155,R$9,FALSE))),"")</f>
        <v>Established</v>
      </c>
      <c r="S30" s="76" t="str">
        <f ca="1">IFERROR(IF((VLOOKUP($B30,'HICM and Narrative Backsheet'!$A$6:$AC$155,S$9,FALSE))="","",(VLOOKUP($B30,'HICM and Narrative Backsheet'!$A$6:$AC$155,S$9,FALSE))),"")</f>
        <v>Plans in place</v>
      </c>
      <c r="T30" s="76" t="str">
        <f ca="1">IFERROR(IF((VLOOKUP($B30,'HICM and Narrative Backsheet'!$A$6:$AC$155,T$9,FALSE))="","",(VLOOKUP($B30,'HICM and Narrative Backsheet'!$A$6:$AC$155,T$9,FALSE))),"")</f>
        <v>Established</v>
      </c>
      <c r="U30" s="29" t="str">
        <f ca="1">IFERROR(IF((VLOOKUP($B30,'HICM and Narrative Backsheet'!$A$6:$AC$155,U$9,FALSE))="","",(VLOOKUP($B30,'HICM and Narrative Backsheet'!$A$6:$AC$155,U$9,FALSE))),"")</f>
        <v>Established</v>
      </c>
      <c r="V30" s="90" t="str">
        <f ca="1">IFERROR(IF((VLOOKUP($B30,'HICM and Narrative Backsheet'!$A$6:$AC$155,V$9,FALSE))="","",(VLOOKUP($B30,'HICM and Narrative Backsheet'!$A$6:$AC$155,V$9,FALSE))),"")</f>
        <v>Mature</v>
      </c>
      <c r="W30" s="76" t="str">
        <f ca="1">IFERROR(IF((VLOOKUP($B30,'HICM and Narrative Backsheet'!$A$6:$AC$155,W$9,FALSE))="","",(VLOOKUP($B30,'HICM and Narrative Backsheet'!$A$6:$AC$155,W$9,FALSE))),"")</f>
        <v>Mature</v>
      </c>
      <c r="X30" s="76" t="str">
        <f ca="1">IFERROR(IF((VLOOKUP($B30,'HICM and Narrative Backsheet'!$A$6:$AC$155,X$9,FALSE))="","",(VLOOKUP($B30,'HICM and Narrative Backsheet'!$A$6:$AC$155,X$9,FALSE))),"")</f>
        <v>Plans in place</v>
      </c>
      <c r="Y30" s="76" t="str">
        <f ca="1">IFERROR(IF((VLOOKUP($B30,'HICM and Narrative Backsheet'!$A$6:$AC$155,Y$9,FALSE))="","",(VLOOKUP($B30,'HICM and Narrative Backsheet'!$A$6:$AC$155,Y$9,FALSE))),"")</f>
        <v>Established</v>
      </c>
      <c r="Z30" s="76" t="str">
        <f ca="1">IFERROR(IF((VLOOKUP($B30,'HICM and Narrative Backsheet'!$A$6:$AC$155,Z$9,FALSE))="","",(VLOOKUP($B30,'HICM and Narrative Backsheet'!$A$6:$AC$155,Z$9,FALSE))),"")</f>
        <v>Plans in place</v>
      </c>
      <c r="AA30" s="76" t="str">
        <f ca="1">IFERROR(IF((VLOOKUP($B30,'HICM and Narrative Backsheet'!$A$6:$AC$155,AA$9,FALSE))="","",(VLOOKUP($B30,'HICM and Narrative Backsheet'!$A$6:$AC$155,AA$9,FALSE))),"")</f>
        <v>Mature</v>
      </c>
      <c r="AB30" s="76" t="str">
        <f ca="1">IFERROR(IF((VLOOKUP($B30,'HICM and Narrative Backsheet'!$A$6:$AC$155,AB$9,FALSE))="","",(VLOOKUP($B30,'HICM and Narrative Backsheet'!$A$6:$AC$155,AB$9,FALSE))),"")</f>
        <v>Plans in place</v>
      </c>
      <c r="AC30" s="76" t="str">
        <f ca="1">IFERROR(IF((VLOOKUP($B30,'HICM and Narrative Backsheet'!$A$6:$AC$155,AC$9,FALSE))="","",(VLOOKUP($B30,'HICM and Narrative Backsheet'!$A$6:$AC$155,AC$9,FALSE))),"")</f>
        <v>Mature</v>
      </c>
      <c r="AD30" s="29" t="str">
        <f ca="1">IFERROR(IF((VLOOKUP($B30,'HICM and Narrative Backsheet'!$A$6:$AC$155,AD$9,FALSE))="","",(VLOOKUP($B30,'HICM and Narrative Backsheet'!$A$6:$AC$155,AD$9,FALSE))),"")</f>
        <v>Established</v>
      </c>
    </row>
    <row r="31" spans="1:30">
      <c r="A31" s="42">
        <v>5</v>
      </c>
      <c r="B31" s="34" t="str">
        <f t="shared" ca="1" si="11"/>
        <v>E09000004</v>
      </c>
      <c r="C31" s="83" t="str">
        <f ca="1">IFERROR(VLOOKUP($B31,'Org list'!$J$9:$K$636,2,0), "")</f>
        <v>Bexley</v>
      </c>
      <c r="D31" s="34" t="str">
        <f ca="1">IFERROR(IF((VLOOKUP($B31,'HICM and Narrative Backsheet'!$A$6:$AC$155,D$9,FALSE))="","",(VLOOKUP($B31,'HICM and Narrative Backsheet'!$A$6:$AC$155,D$9,FALSE))),"")</f>
        <v>Plans in place</v>
      </c>
      <c r="E31" s="76" t="str">
        <f ca="1">IFERROR(IF((VLOOKUP($B31,'HICM and Narrative Backsheet'!$A$6:$AC$155,E$9,FALSE))="","",(VLOOKUP($B31,'HICM and Narrative Backsheet'!$A$6:$AC$155,E$9,FALSE))),"")</f>
        <v>Mature</v>
      </c>
      <c r="F31" s="76" t="str">
        <f ca="1">IFERROR(IF((VLOOKUP($B31,'HICM and Narrative Backsheet'!$A$6:$AC$155,F$9,FALSE))="","",(VLOOKUP($B31,'HICM and Narrative Backsheet'!$A$6:$AC$155,F$9,FALSE))),"")</f>
        <v>Established</v>
      </c>
      <c r="G31" s="76" t="str">
        <f ca="1">IFERROR(IF((VLOOKUP($B31,'HICM and Narrative Backsheet'!$A$6:$AC$155,G$9,FALSE))="","",(VLOOKUP($B31,'HICM and Narrative Backsheet'!$A$6:$AC$155,G$9,FALSE))),"")</f>
        <v>Exemplary</v>
      </c>
      <c r="H31" s="76" t="str">
        <f ca="1">IFERROR(IF((VLOOKUP($B31,'HICM and Narrative Backsheet'!$A$6:$AC$155,H$9,FALSE))="","",(VLOOKUP($B31,'HICM and Narrative Backsheet'!$A$6:$AC$155,H$9,FALSE))),"")</f>
        <v>Mature</v>
      </c>
      <c r="I31" s="76" t="str">
        <f ca="1">IFERROR(IF((VLOOKUP($B31,'HICM and Narrative Backsheet'!$A$6:$AC$155,I$9,FALSE))="","",(VLOOKUP($B31,'HICM and Narrative Backsheet'!$A$6:$AC$155,I$9,FALSE))),"")</f>
        <v>Plans in place</v>
      </c>
      <c r="J31" s="76" t="str">
        <f ca="1">IFERROR(IF((VLOOKUP($B31,'HICM and Narrative Backsheet'!$A$6:$AC$155,J$9,FALSE))="","",(VLOOKUP($B31,'HICM and Narrative Backsheet'!$A$6:$AC$155,J$9,FALSE))),"")</f>
        <v>Mature</v>
      </c>
      <c r="K31" s="76" t="str">
        <f ca="1">IFERROR(IF((VLOOKUP($B31,'HICM and Narrative Backsheet'!$A$6:$AC$155,K$9,FALSE))="","",(VLOOKUP($B31,'HICM and Narrative Backsheet'!$A$6:$AC$155,K$9,FALSE))),"")</f>
        <v>Established</v>
      </c>
      <c r="L31" s="29" t="str">
        <f ca="1">IFERROR(IF((VLOOKUP($B31,'HICM and Narrative Backsheet'!$A$6:$AC$155,L$9,FALSE))="","",(VLOOKUP($B31,'HICM and Narrative Backsheet'!$A$6:$AC$155,L$9,FALSE))),"")</f>
        <v>Plans in place</v>
      </c>
      <c r="M31" s="34" t="str">
        <f ca="1">IFERROR(IF((VLOOKUP($B31,'HICM and Narrative Backsheet'!$A$6:$AC$155,M$9,FALSE))="","",(VLOOKUP($B31,'HICM and Narrative Backsheet'!$A$6:$AC$155,M$9,FALSE))),"")</f>
        <v>Established</v>
      </c>
      <c r="N31" s="76" t="str">
        <f ca="1">IFERROR(IF((VLOOKUP($B31,'HICM and Narrative Backsheet'!$A$6:$AC$155,N$9,FALSE))="","",(VLOOKUP($B31,'HICM and Narrative Backsheet'!$A$6:$AC$155,N$9,FALSE))),"")</f>
        <v>Mature</v>
      </c>
      <c r="O31" s="76" t="str">
        <f ca="1">IFERROR(IF((VLOOKUP($B31,'HICM and Narrative Backsheet'!$A$6:$AC$155,O$9,FALSE))="","",(VLOOKUP($B31,'HICM and Narrative Backsheet'!$A$6:$AC$155,O$9,FALSE))),"")</f>
        <v>Mature</v>
      </c>
      <c r="P31" s="76" t="str">
        <f ca="1">IFERROR(IF((VLOOKUP($B31,'HICM and Narrative Backsheet'!$A$6:$AC$155,P$9,FALSE))="","",(VLOOKUP($B31,'HICM and Narrative Backsheet'!$A$6:$AC$155,P$9,FALSE))),"")</f>
        <v>Exemplary</v>
      </c>
      <c r="Q31" s="76" t="str">
        <f ca="1">IFERROR(IF((VLOOKUP($B31,'HICM and Narrative Backsheet'!$A$6:$AC$155,Q$9,FALSE))="","",(VLOOKUP($B31,'HICM and Narrative Backsheet'!$A$6:$AC$155,Q$9,FALSE))),"")</f>
        <v>Mature</v>
      </c>
      <c r="R31" s="76" t="str">
        <f ca="1">IFERROR(IF((VLOOKUP($B31,'HICM and Narrative Backsheet'!$A$6:$AC$155,R$9,FALSE))="","",(VLOOKUP($B31,'HICM and Narrative Backsheet'!$A$6:$AC$155,R$9,FALSE))),"")</f>
        <v>Established</v>
      </c>
      <c r="S31" s="76" t="str">
        <f ca="1">IFERROR(IF((VLOOKUP($B31,'HICM and Narrative Backsheet'!$A$6:$AC$155,S$9,FALSE))="","",(VLOOKUP($B31,'HICM and Narrative Backsheet'!$A$6:$AC$155,S$9,FALSE))),"")</f>
        <v>Mature</v>
      </c>
      <c r="T31" s="76" t="str">
        <f ca="1">IFERROR(IF((VLOOKUP($B31,'HICM and Narrative Backsheet'!$A$6:$AC$155,T$9,FALSE))="","",(VLOOKUP($B31,'HICM and Narrative Backsheet'!$A$6:$AC$155,T$9,FALSE))),"")</f>
        <v>Mature</v>
      </c>
      <c r="U31" s="29" t="str">
        <f ca="1">IFERROR(IF((VLOOKUP($B31,'HICM and Narrative Backsheet'!$A$6:$AC$155,U$9,FALSE))="","",(VLOOKUP($B31,'HICM and Narrative Backsheet'!$A$6:$AC$155,U$9,FALSE))),"")</f>
        <v>Established</v>
      </c>
      <c r="V31" s="90" t="str">
        <f ca="1">IFERROR(IF((VLOOKUP($B31,'HICM and Narrative Backsheet'!$A$6:$AC$155,V$9,FALSE))="","",(VLOOKUP($B31,'HICM and Narrative Backsheet'!$A$6:$AC$155,V$9,FALSE))),"")</f>
        <v>Established</v>
      </c>
      <c r="W31" s="76" t="str">
        <f ca="1">IFERROR(IF((VLOOKUP($B31,'HICM and Narrative Backsheet'!$A$6:$AC$155,W$9,FALSE))="","",(VLOOKUP($B31,'HICM and Narrative Backsheet'!$A$6:$AC$155,W$9,FALSE))),"")</f>
        <v>Mature</v>
      </c>
      <c r="X31" s="76" t="str">
        <f ca="1">IFERROR(IF((VLOOKUP($B31,'HICM and Narrative Backsheet'!$A$6:$AC$155,X$9,FALSE))="","",(VLOOKUP($B31,'HICM and Narrative Backsheet'!$A$6:$AC$155,X$9,FALSE))),"")</f>
        <v>Mature</v>
      </c>
      <c r="Y31" s="76" t="str">
        <f ca="1">IFERROR(IF((VLOOKUP($B31,'HICM and Narrative Backsheet'!$A$6:$AC$155,Y$9,FALSE))="","",(VLOOKUP($B31,'HICM and Narrative Backsheet'!$A$6:$AC$155,Y$9,FALSE))),"")</f>
        <v>Exemplary</v>
      </c>
      <c r="Z31" s="76" t="str">
        <f ca="1">IFERROR(IF((VLOOKUP($B31,'HICM and Narrative Backsheet'!$A$6:$AC$155,Z$9,FALSE))="","",(VLOOKUP($B31,'HICM and Narrative Backsheet'!$A$6:$AC$155,Z$9,FALSE))),"")</f>
        <v>Mature</v>
      </c>
      <c r="AA31" s="76" t="str">
        <f ca="1">IFERROR(IF((VLOOKUP($B31,'HICM and Narrative Backsheet'!$A$6:$AC$155,AA$9,FALSE))="","",(VLOOKUP($B31,'HICM and Narrative Backsheet'!$A$6:$AC$155,AA$9,FALSE))),"")</f>
        <v>Established</v>
      </c>
      <c r="AB31" s="76" t="str">
        <f ca="1">IFERROR(IF((VLOOKUP($B31,'HICM and Narrative Backsheet'!$A$6:$AC$155,AB$9,FALSE))="","",(VLOOKUP($B31,'HICM and Narrative Backsheet'!$A$6:$AC$155,AB$9,FALSE))),"")</f>
        <v>Mature</v>
      </c>
      <c r="AC31" s="76" t="str">
        <f ca="1">IFERROR(IF((VLOOKUP($B31,'HICM and Narrative Backsheet'!$A$6:$AC$155,AC$9,FALSE))="","",(VLOOKUP($B31,'HICM and Narrative Backsheet'!$A$6:$AC$155,AC$9,FALSE))),"")</f>
        <v>Mature</v>
      </c>
      <c r="AD31" s="29" t="str">
        <f ca="1">IFERROR(IF((VLOOKUP($B31,'HICM and Narrative Backsheet'!$A$6:$AC$155,AD$9,FALSE))="","",(VLOOKUP($B31,'HICM and Narrative Backsheet'!$A$6:$AC$155,AD$9,FALSE))),"")</f>
        <v>Established</v>
      </c>
    </row>
    <row r="32" spans="1:30">
      <c r="A32" s="42">
        <v>6</v>
      </c>
      <c r="B32" s="34" t="str">
        <f t="shared" ca="1" si="11"/>
        <v>E08000025</v>
      </c>
      <c r="C32" s="83" t="str">
        <f ca="1">IFERROR(VLOOKUP($B32,'Org list'!$J$9:$K$636,2,0), "")</f>
        <v>Birmingham</v>
      </c>
      <c r="D32" s="34" t="str">
        <f ca="1">IFERROR(IF((VLOOKUP($B32,'HICM and Narrative Backsheet'!$A$6:$AC$155,D$9,FALSE))="","",(VLOOKUP($B32,'HICM and Narrative Backsheet'!$A$6:$AC$155,D$9,FALSE))),"")</f>
        <v>Plans in place</v>
      </c>
      <c r="E32" s="76" t="str">
        <f ca="1">IFERROR(IF((VLOOKUP($B32,'HICM and Narrative Backsheet'!$A$6:$AC$155,E$9,FALSE))="","",(VLOOKUP($B32,'HICM and Narrative Backsheet'!$A$6:$AC$155,E$9,FALSE))),"")</f>
        <v>Plans in place</v>
      </c>
      <c r="F32" s="76" t="str">
        <f ca="1">IFERROR(IF((VLOOKUP($B32,'HICM and Narrative Backsheet'!$A$6:$AC$155,F$9,FALSE))="","",(VLOOKUP($B32,'HICM and Narrative Backsheet'!$A$6:$AC$155,F$9,FALSE))),"")</f>
        <v>Plans in place</v>
      </c>
      <c r="G32" s="76" t="str">
        <f ca="1">IFERROR(IF((VLOOKUP($B32,'HICM and Narrative Backsheet'!$A$6:$AC$155,G$9,FALSE))="","",(VLOOKUP($B32,'HICM and Narrative Backsheet'!$A$6:$AC$155,G$9,FALSE))),"")</f>
        <v>Plans in place</v>
      </c>
      <c r="H32" s="76" t="str">
        <f ca="1">IFERROR(IF((VLOOKUP($B32,'HICM and Narrative Backsheet'!$A$6:$AC$155,H$9,FALSE))="","",(VLOOKUP($B32,'HICM and Narrative Backsheet'!$A$6:$AC$155,H$9,FALSE))),"")</f>
        <v>Plans in place</v>
      </c>
      <c r="I32" s="76" t="str">
        <f ca="1">IFERROR(IF((VLOOKUP($B32,'HICM and Narrative Backsheet'!$A$6:$AC$155,I$9,FALSE))="","",(VLOOKUP($B32,'HICM and Narrative Backsheet'!$A$6:$AC$155,I$9,FALSE))),"")</f>
        <v>Plans in place</v>
      </c>
      <c r="J32" s="76" t="str">
        <f ca="1">IFERROR(IF((VLOOKUP($B32,'HICM and Narrative Backsheet'!$A$6:$AC$155,J$9,FALSE))="","",(VLOOKUP($B32,'HICM and Narrative Backsheet'!$A$6:$AC$155,J$9,FALSE))),"")</f>
        <v>Plans in place</v>
      </c>
      <c r="K32" s="76" t="str">
        <f ca="1">IFERROR(IF((VLOOKUP($B32,'HICM and Narrative Backsheet'!$A$6:$AC$155,K$9,FALSE))="","",(VLOOKUP($B32,'HICM and Narrative Backsheet'!$A$6:$AC$155,K$9,FALSE))),"")</f>
        <v>Plans in place</v>
      </c>
      <c r="L32" s="29" t="str">
        <f ca="1">IFERROR(IF((VLOOKUP($B32,'HICM and Narrative Backsheet'!$A$6:$AC$155,L$9,FALSE))="","",(VLOOKUP($B32,'HICM and Narrative Backsheet'!$A$6:$AC$155,L$9,FALSE))),"")</f>
        <v>Not yet established</v>
      </c>
      <c r="M32" s="34" t="str">
        <f ca="1">IFERROR(IF((VLOOKUP($B32,'HICM and Narrative Backsheet'!$A$6:$AC$155,M$9,FALSE))="","",(VLOOKUP($B32,'HICM and Narrative Backsheet'!$A$6:$AC$155,M$9,FALSE))),"")</f>
        <v>Established</v>
      </c>
      <c r="N32" s="76" t="str">
        <f ca="1">IFERROR(IF((VLOOKUP($B32,'HICM and Narrative Backsheet'!$A$6:$AC$155,N$9,FALSE))="","",(VLOOKUP($B32,'HICM and Narrative Backsheet'!$A$6:$AC$155,N$9,FALSE))),"")</f>
        <v>Established</v>
      </c>
      <c r="O32" s="76" t="str">
        <f ca="1">IFERROR(IF((VLOOKUP($B32,'HICM and Narrative Backsheet'!$A$6:$AC$155,O$9,FALSE))="","",(VLOOKUP($B32,'HICM and Narrative Backsheet'!$A$6:$AC$155,O$9,FALSE))),"")</f>
        <v>Established</v>
      </c>
      <c r="P32" s="76" t="str">
        <f ca="1">IFERROR(IF((VLOOKUP($B32,'HICM and Narrative Backsheet'!$A$6:$AC$155,P$9,FALSE))="","",(VLOOKUP($B32,'HICM and Narrative Backsheet'!$A$6:$AC$155,P$9,FALSE))),"")</f>
        <v>Established</v>
      </c>
      <c r="Q32" s="76" t="str">
        <f ca="1">IFERROR(IF((VLOOKUP($B32,'HICM and Narrative Backsheet'!$A$6:$AC$155,Q$9,FALSE))="","",(VLOOKUP($B32,'HICM and Narrative Backsheet'!$A$6:$AC$155,Q$9,FALSE))),"")</f>
        <v>Plans in place</v>
      </c>
      <c r="R32" s="76" t="str">
        <f ca="1">IFERROR(IF((VLOOKUP($B32,'HICM and Narrative Backsheet'!$A$6:$AC$155,R$9,FALSE))="","",(VLOOKUP($B32,'HICM and Narrative Backsheet'!$A$6:$AC$155,R$9,FALSE))),"")</f>
        <v>Plans in place</v>
      </c>
      <c r="S32" s="76" t="str">
        <f ca="1">IFERROR(IF((VLOOKUP($B32,'HICM and Narrative Backsheet'!$A$6:$AC$155,S$9,FALSE))="","",(VLOOKUP($B32,'HICM and Narrative Backsheet'!$A$6:$AC$155,S$9,FALSE))),"")</f>
        <v>Established</v>
      </c>
      <c r="T32" s="76" t="str">
        <f ca="1">IFERROR(IF((VLOOKUP($B32,'HICM and Narrative Backsheet'!$A$6:$AC$155,T$9,FALSE))="","",(VLOOKUP($B32,'HICM and Narrative Backsheet'!$A$6:$AC$155,T$9,FALSE))),"")</f>
        <v>Established</v>
      </c>
      <c r="U32" s="29" t="str">
        <f ca="1">IFERROR(IF((VLOOKUP($B32,'HICM and Narrative Backsheet'!$A$6:$AC$155,U$9,FALSE))="","",(VLOOKUP($B32,'HICM and Narrative Backsheet'!$A$6:$AC$155,U$9,FALSE))),"")</f>
        <v>Plans in place</v>
      </c>
      <c r="V32" s="90" t="str">
        <f ca="1">IFERROR(IF((VLOOKUP($B32,'HICM and Narrative Backsheet'!$A$6:$AC$155,V$9,FALSE))="","",(VLOOKUP($B32,'HICM and Narrative Backsheet'!$A$6:$AC$155,V$9,FALSE))),"")</f>
        <v>Established</v>
      </c>
      <c r="W32" s="76" t="str">
        <f ca="1">IFERROR(IF((VLOOKUP($B32,'HICM and Narrative Backsheet'!$A$6:$AC$155,W$9,FALSE))="","",(VLOOKUP($B32,'HICM and Narrative Backsheet'!$A$6:$AC$155,W$9,FALSE))),"")</f>
        <v>Established</v>
      </c>
      <c r="X32" s="76" t="str">
        <f ca="1">IFERROR(IF((VLOOKUP($B32,'HICM and Narrative Backsheet'!$A$6:$AC$155,X$9,FALSE))="","",(VLOOKUP($B32,'HICM and Narrative Backsheet'!$A$6:$AC$155,X$9,FALSE))),"")</f>
        <v>Established</v>
      </c>
      <c r="Y32" s="76" t="str">
        <f ca="1">IFERROR(IF((VLOOKUP($B32,'HICM and Narrative Backsheet'!$A$6:$AC$155,Y$9,FALSE))="","",(VLOOKUP($B32,'HICM and Narrative Backsheet'!$A$6:$AC$155,Y$9,FALSE))),"")</f>
        <v>Established</v>
      </c>
      <c r="Z32" s="76" t="str">
        <f ca="1">IFERROR(IF((VLOOKUP($B32,'HICM and Narrative Backsheet'!$A$6:$AC$155,Z$9,FALSE))="","",(VLOOKUP($B32,'HICM and Narrative Backsheet'!$A$6:$AC$155,Z$9,FALSE))),"")</f>
        <v>Established</v>
      </c>
      <c r="AA32" s="76" t="str">
        <f ca="1">IFERROR(IF((VLOOKUP($B32,'HICM and Narrative Backsheet'!$A$6:$AC$155,AA$9,FALSE))="","",(VLOOKUP($B32,'HICM and Narrative Backsheet'!$A$6:$AC$155,AA$9,FALSE))),"")</f>
        <v>Established</v>
      </c>
      <c r="AB32" s="76" t="str">
        <f ca="1">IFERROR(IF((VLOOKUP($B32,'HICM and Narrative Backsheet'!$A$6:$AC$155,AB$9,FALSE))="","",(VLOOKUP($B32,'HICM and Narrative Backsheet'!$A$6:$AC$155,AB$9,FALSE))),"")</f>
        <v>Established</v>
      </c>
      <c r="AC32" s="76" t="str">
        <f ca="1">IFERROR(IF((VLOOKUP($B32,'HICM and Narrative Backsheet'!$A$6:$AC$155,AC$9,FALSE))="","",(VLOOKUP($B32,'HICM and Narrative Backsheet'!$A$6:$AC$155,AC$9,FALSE))),"")</f>
        <v>Established</v>
      </c>
      <c r="AD32" s="29" t="str">
        <f ca="1">IFERROR(IF((VLOOKUP($B32,'HICM and Narrative Backsheet'!$A$6:$AC$155,AD$9,FALSE))="","",(VLOOKUP($B32,'HICM and Narrative Backsheet'!$A$6:$AC$155,AD$9,FALSE))),"")</f>
        <v>Plans in place</v>
      </c>
    </row>
    <row r="33" spans="1:33">
      <c r="A33" s="42">
        <v>7</v>
      </c>
      <c r="B33" s="34" t="str">
        <f t="shared" ca="1" si="11"/>
        <v>E06000008</v>
      </c>
      <c r="C33" s="83" t="str">
        <f ca="1">IFERROR(VLOOKUP($B33,'Org list'!$J$9:$K$636,2,0), "")</f>
        <v>Blackburn with Darwen</v>
      </c>
      <c r="D33" s="34" t="str">
        <f ca="1">IFERROR(IF((VLOOKUP($B33,'HICM and Narrative Backsheet'!$A$6:$AC$155,D$9,FALSE))="","",(VLOOKUP($B33,'HICM and Narrative Backsheet'!$A$6:$AC$155,D$9,FALSE))),"")</f>
        <v>Mature</v>
      </c>
      <c r="E33" s="76" t="str">
        <f ca="1">IFERROR(IF((VLOOKUP($B33,'HICM and Narrative Backsheet'!$A$6:$AC$155,E$9,FALSE))="","",(VLOOKUP($B33,'HICM and Narrative Backsheet'!$A$6:$AC$155,E$9,FALSE))),"")</f>
        <v>Established</v>
      </c>
      <c r="F33" s="76" t="str">
        <f ca="1">IFERROR(IF((VLOOKUP($B33,'HICM and Narrative Backsheet'!$A$6:$AC$155,F$9,FALSE))="","",(VLOOKUP($B33,'HICM and Narrative Backsheet'!$A$6:$AC$155,F$9,FALSE))),"")</f>
        <v>Established</v>
      </c>
      <c r="G33" s="76" t="str">
        <f ca="1">IFERROR(IF((VLOOKUP($B33,'HICM and Narrative Backsheet'!$A$6:$AC$155,G$9,FALSE))="","",(VLOOKUP($B33,'HICM and Narrative Backsheet'!$A$6:$AC$155,G$9,FALSE))),"")</f>
        <v>Established</v>
      </c>
      <c r="H33" s="76" t="str">
        <f ca="1">IFERROR(IF((VLOOKUP($B33,'HICM and Narrative Backsheet'!$A$6:$AC$155,H$9,FALSE))="","",(VLOOKUP($B33,'HICM and Narrative Backsheet'!$A$6:$AC$155,H$9,FALSE))),"")</f>
        <v>Established</v>
      </c>
      <c r="I33" s="76" t="str">
        <f ca="1">IFERROR(IF((VLOOKUP($B33,'HICM and Narrative Backsheet'!$A$6:$AC$155,I$9,FALSE))="","",(VLOOKUP($B33,'HICM and Narrative Backsheet'!$A$6:$AC$155,I$9,FALSE))),"")</f>
        <v>Established</v>
      </c>
      <c r="J33" s="76" t="str">
        <f ca="1">IFERROR(IF((VLOOKUP($B33,'HICM and Narrative Backsheet'!$A$6:$AC$155,J$9,FALSE))="","",(VLOOKUP($B33,'HICM and Narrative Backsheet'!$A$6:$AC$155,J$9,FALSE))),"")</f>
        <v>Plans in place</v>
      </c>
      <c r="K33" s="76" t="str">
        <f ca="1">IFERROR(IF((VLOOKUP($B33,'HICM and Narrative Backsheet'!$A$6:$AC$155,K$9,FALSE))="","",(VLOOKUP($B33,'HICM and Narrative Backsheet'!$A$6:$AC$155,K$9,FALSE))),"")</f>
        <v>Plans in place</v>
      </c>
      <c r="L33" s="29" t="str">
        <f ca="1">IFERROR(IF((VLOOKUP($B33,'HICM and Narrative Backsheet'!$A$6:$AC$155,L$9,FALSE))="","",(VLOOKUP($B33,'HICM and Narrative Backsheet'!$A$6:$AC$155,L$9,FALSE))),"")</f>
        <v>Plans in place</v>
      </c>
      <c r="M33" s="34" t="str">
        <f ca="1">IFERROR(IF((VLOOKUP($B33,'HICM and Narrative Backsheet'!$A$6:$AC$155,M$9,FALSE))="","",(VLOOKUP($B33,'HICM and Narrative Backsheet'!$A$6:$AC$155,M$9,FALSE))),"")</f>
        <v>Mature</v>
      </c>
      <c r="N33" s="76" t="str">
        <f ca="1">IFERROR(IF((VLOOKUP($B33,'HICM and Narrative Backsheet'!$A$6:$AC$155,N$9,FALSE))="","",(VLOOKUP($B33,'HICM and Narrative Backsheet'!$A$6:$AC$155,N$9,FALSE))),"")</f>
        <v>Established</v>
      </c>
      <c r="O33" s="76" t="str">
        <f ca="1">IFERROR(IF((VLOOKUP($B33,'HICM and Narrative Backsheet'!$A$6:$AC$155,O$9,FALSE))="","",(VLOOKUP($B33,'HICM and Narrative Backsheet'!$A$6:$AC$155,O$9,FALSE))),"")</f>
        <v>Established</v>
      </c>
      <c r="P33" s="76" t="str">
        <f ca="1">IFERROR(IF((VLOOKUP($B33,'HICM and Narrative Backsheet'!$A$6:$AC$155,P$9,FALSE))="","",(VLOOKUP($B33,'HICM and Narrative Backsheet'!$A$6:$AC$155,P$9,FALSE))),"")</f>
        <v>Established</v>
      </c>
      <c r="Q33" s="76" t="str">
        <f ca="1">IFERROR(IF((VLOOKUP($B33,'HICM and Narrative Backsheet'!$A$6:$AC$155,Q$9,FALSE))="","",(VLOOKUP($B33,'HICM and Narrative Backsheet'!$A$6:$AC$155,Q$9,FALSE))),"")</f>
        <v>Established</v>
      </c>
      <c r="R33" s="76" t="str">
        <f ca="1">IFERROR(IF((VLOOKUP($B33,'HICM and Narrative Backsheet'!$A$6:$AC$155,R$9,FALSE))="","",(VLOOKUP($B33,'HICM and Narrative Backsheet'!$A$6:$AC$155,R$9,FALSE))),"")</f>
        <v>Established</v>
      </c>
      <c r="S33" s="76" t="str">
        <f ca="1">IFERROR(IF((VLOOKUP($B33,'HICM and Narrative Backsheet'!$A$6:$AC$155,S$9,FALSE))="","",(VLOOKUP($B33,'HICM and Narrative Backsheet'!$A$6:$AC$155,S$9,FALSE))),"")</f>
        <v>Established</v>
      </c>
      <c r="T33" s="76" t="str">
        <f ca="1">IFERROR(IF((VLOOKUP($B33,'HICM and Narrative Backsheet'!$A$6:$AC$155,T$9,FALSE))="","",(VLOOKUP($B33,'HICM and Narrative Backsheet'!$A$6:$AC$155,T$9,FALSE))),"")</f>
        <v>Plans in place</v>
      </c>
      <c r="U33" s="29" t="str">
        <f ca="1">IFERROR(IF((VLOOKUP($B33,'HICM and Narrative Backsheet'!$A$6:$AC$155,U$9,FALSE))="","",(VLOOKUP($B33,'HICM and Narrative Backsheet'!$A$6:$AC$155,U$9,FALSE))),"")</f>
        <v>Plans in place</v>
      </c>
      <c r="V33" s="90" t="str">
        <f ca="1">IFERROR(IF((VLOOKUP($B33,'HICM and Narrative Backsheet'!$A$6:$AC$155,V$9,FALSE))="","",(VLOOKUP($B33,'HICM and Narrative Backsheet'!$A$6:$AC$155,V$9,FALSE))),"")</f>
        <v>Mature</v>
      </c>
      <c r="W33" s="76" t="str">
        <f ca="1">IFERROR(IF((VLOOKUP($B33,'HICM and Narrative Backsheet'!$A$6:$AC$155,W$9,FALSE))="","",(VLOOKUP($B33,'HICM and Narrative Backsheet'!$A$6:$AC$155,W$9,FALSE))),"")</f>
        <v>Established</v>
      </c>
      <c r="X33" s="76" t="str">
        <f ca="1">IFERROR(IF((VLOOKUP($B33,'HICM and Narrative Backsheet'!$A$6:$AC$155,X$9,FALSE))="","",(VLOOKUP($B33,'HICM and Narrative Backsheet'!$A$6:$AC$155,X$9,FALSE))),"")</f>
        <v>Established</v>
      </c>
      <c r="Y33" s="76" t="str">
        <f ca="1">IFERROR(IF((VLOOKUP($B33,'HICM and Narrative Backsheet'!$A$6:$AC$155,Y$9,FALSE))="","",(VLOOKUP($B33,'HICM and Narrative Backsheet'!$A$6:$AC$155,Y$9,FALSE))),"")</f>
        <v>Established</v>
      </c>
      <c r="Z33" s="76" t="str">
        <f ca="1">IFERROR(IF((VLOOKUP($B33,'HICM and Narrative Backsheet'!$A$6:$AC$155,Z$9,FALSE))="","",(VLOOKUP($B33,'HICM and Narrative Backsheet'!$A$6:$AC$155,Z$9,FALSE))),"")</f>
        <v>Established</v>
      </c>
      <c r="AA33" s="76" t="str">
        <f ca="1">IFERROR(IF((VLOOKUP($B33,'HICM and Narrative Backsheet'!$A$6:$AC$155,AA$9,FALSE))="","",(VLOOKUP($B33,'HICM and Narrative Backsheet'!$A$6:$AC$155,AA$9,FALSE))),"")</f>
        <v>Established</v>
      </c>
      <c r="AB33" s="76" t="str">
        <f ca="1">IFERROR(IF((VLOOKUP($B33,'HICM and Narrative Backsheet'!$A$6:$AC$155,AB$9,FALSE))="","",(VLOOKUP($B33,'HICM and Narrative Backsheet'!$A$6:$AC$155,AB$9,FALSE))),"")</f>
        <v>Established</v>
      </c>
      <c r="AC33" s="76" t="str">
        <f ca="1">IFERROR(IF((VLOOKUP($B33,'HICM and Narrative Backsheet'!$A$6:$AC$155,AC$9,FALSE))="","",(VLOOKUP($B33,'HICM and Narrative Backsheet'!$A$6:$AC$155,AC$9,FALSE))),"")</f>
        <v>Plans in place</v>
      </c>
      <c r="AD33" s="29" t="str">
        <f ca="1">IFERROR(IF((VLOOKUP($B33,'HICM and Narrative Backsheet'!$A$6:$AC$155,AD$9,FALSE))="","",(VLOOKUP($B33,'HICM and Narrative Backsheet'!$A$6:$AC$155,AD$9,FALSE))),"")</f>
        <v>Established</v>
      </c>
    </row>
    <row r="34" spans="1:33" s="184" customFormat="1">
      <c r="A34" s="42">
        <v>8</v>
      </c>
      <c r="B34" s="34" t="str">
        <f t="shared" ca="1" si="11"/>
        <v>E06000009</v>
      </c>
      <c r="C34" s="83" t="str">
        <f ca="1">IFERROR(VLOOKUP($B34,'Org list'!$J$9:$K$636,2,0), "")</f>
        <v>Blackpool</v>
      </c>
      <c r="D34" s="34" t="str">
        <f ca="1">IFERROR(IF((VLOOKUP($B34,'HICM and Narrative Backsheet'!$A$6:$AC$155,D$9,FALSE))="","",(VLOOKUP($B34,'HICM and Narrative Backsheet'!$A$6:$AC$155,D$9,FALSE))),"")</f>
        <v>Mature</v>
      </c>
      <c r="E34" s="76" t="str">
        <f ca="1">IFERROR(IF((VLOOKUP($B34,'HICM and Narrative Backsheet'!$A$6:$AC$155,E$9,FALSE))="","",(VLOOKUP($B34,'HICM and Narrative Backsheet'!$A$6:$AC$155,E$9,FALSE))),"")</f>
        <v>Established</v>
      </c>
      <c r="F34" s="76" t="str">
        <f ca="1">IFERROR(IF((VLOOKUP($B34,'HICM and Narrative Backsheet'!$A$6:$AC$155,F$9,FALSE))="","",(VLOOKUP($B34,'HICM and Narrative Backsheet'!$A$6:$AC$155,F$9,FALSE))),"")</f>
        <v>Established</v>
      </c>
      <c r="G34" s="76" t="str">
        <f ca="1">IFERROR(IF((VLOOKUP($B34,'HICM and Narrative Backsheet'!$A$6:$AC$155,G$9,FALSE))="","",(VLOOKUP($B34,'HICM and Narrative Backsheet'!$A$6:$AC$155,G$9,FALSE))),"")</f>
        <v>Established</v>
      </c>
      <c r="H34" s="76" t="str">
        <f ca="1">IFERROR(IF((VLOOKUP($B34,'HICM and Narrative Backsheet'!$A$6:$AC$155,H$9,FALSE))="","",(VLOOKUP($B34,'HICM and Narrative Backsheet'!$A$6:$AC$155,H$9,FALSE))),"")</f>
        <v>Mature</v>
      </c>
      <c r="I34" s="76" t="str">
        <f ca="1">IFERROR(IF((VLOOKUP($B34,'HICM and Narrative Backsheet'!$A$6:$AC$155,I$9,FALSE))="","",(VLOOKUP($B34,'HICM and Narrative Backsheet'!$A$6:$AC$155,I$9,FALSE))),"")</f>
        <v>Plans in place</v>
      </c>
      <c r="J34" s="76" t="str">
        <f ca="1">IFERROR(IF((VLOOKUP($B34,'HICM and Narrative Backsheet'!$A$6:$AC$155,J$9,FALSE))="","",(VLOOKUP($B34,'HICM and Narrative Backsheet'!$A$6:$AC$155,J$9,FALSE))),"")</f>
        <v>Established</v>
      </c>
      <c r="K34" s="76" t="str">
        <f ca="1">IFERROR(IF((VLOOKUP($B34,'HICM and Narrative Backsheet'!$A$6:$AC$155,K$9,FALSE))="","",(VLOOKUP($B34,'HICM and Narrative Backsheet'!$A$6:$AC$155,K$9,FALSE))),"")</f>
        <v>Established</v>
      </c>
      <c r="L34" s="29" t="str">
        <f ca="1">IFERROR(IF((VLOOKUP($B34,'HICM and Narrative Backsheet'!$A$6:$AC$155,L$9,FALSE))="","",(VLOOKUP($B34,'HICM and Narrative Backsheet'!$A$6:$AC$155,L$9,FALSE))),"")</f>
        <v>Established</v>
      </c>
      <c r="M34" s="34" t="str">
        <f ca="1">IFERROR(IF((VLOOKUP($B34,'HICM and Narrative Backsheet'!$A$6:$AC$155,M$9,FALSE))="","",(VLOOKUP($B34,'HICM and Narrative Backsheet'!$A$6:$AC$155,M$9,FALSE))),"")</f>
        <v>Mature</v>
      </c>
      <c r="N34" s="76" t="str">
        <f ca="1">IFERROR(IF((VLOOKUP($B34,'HICM and Narrative Backsheet'!$A$6:$AC$155,N$9,FALSE))="","",(VLOOKUP($B34,'HICM and Narrative Backsheet'!$A$6:$AC$155,N$9,FALSE))),"")</f>
        <v>Established</v>
      </c>
      <c r="O34" s="76" t="str">
        <f ca="1">IFERROR(IF((VLOOKUP($B34,'HICM and Narrative Backsheet'!$A$6:$AC$155,O$9,FALSE))="","",(VLOOKUP($B34,'HICM and Narrative Backsheet'!$A$6:$AC$155,O$9,FALSE))),"")</f>
        <v>Established</v>
      </c>
      <c r="P34" s="76" t="str">
        <f ca="1">IFERROR(IF((VLOOKUP($B34,'HICM and Narrative Backsheet'!$A$6:$AC$155,P$9,FALSE))="","",(VLOOKUP($B34,'HICM and Narrative Backsheet'!$A$6:$AC$155,P$9,FALSE))),"")</f>
        <v>Established</v>
      </c>
      <c r="Q34" s="76" t="str">
        <f ca="1">IFERROR(IF((VLOOKUP($B34,'HICM and Narrative Backsheet'!$A$6:$AC$155,Q$9,FALSE))="","",(VLOOKUP($B34,'HICM and Narrative Backsheet'!$A$6:$AC$155,Q$9,FALSE))),"")</f>
        <v>Mature</v>
      </c>
      <c r="R34" s="76" t="str">
        <f ca="1">IFERROR(IF((VLOOKUP($B34,'HICM and Narrative Backsheet'!$A$6:$AC$155,R$9,FALSE))="","",(VLOOKUP($B34,'HICM and Narrative Backsheet'!$A$6:$AC$155,R$9,FALSE))),"")</f>
        <v>Plans in place</v>
      </c>
      <c r="S34" s="76" t="str">
        <f ca="1">IFERROR(IF((VLOOKUP($B34,'HICM and Narrative Backsheet'!$A$6:$AC$155,S$9,FALSE))="","",(VLOOKUP($B34,'HICM and Narrative Backsheet'!$A$6:$AC$155,S$9,FALSE))),"")</f>
        <v>Established</v>
      </c>
      <c r="T34" s="76" t="str">
        <f ca="1">IFERROR(IF((VLOOKUP($B34,'HICM and Narrative Backsheet'!$A$6:$AC$155,T$9,FALSE))="","",(VLOOKUP($B34,'HICM and Narrative Backsheet'!$A$6:$AC$155,T$9,FALSE))),"")</f>
        <v>Established</v>
      </c>
      <c r="U34" s="29" t="str">
        <f ca="1">IFERROR(IF((VLOOKUP($B34,'HICM and Narrative Backsheet'!$A$6:$AC$155,U$9,FALSE))="","",(VLOOKUP($B34,'HICM and Narrative Backsheet'!$A$6:$AC$155,U$9,FALSE))),"")</f>
        <v>Established</v>
      </c>
      <c r="V34" s="90" t="str">
        <f ca="1">IFERROR(IF((VLOOKUP($B34,'HICM and Narrative Backsheet'!$A$6:$AC$155,V$9,FALSE))="","",(VLOOKUP($B34,'HICM and Narrative Backsheet'!$A$6:$AC$155,V$9,FALSE))),"")</f>
        <v>Mature</v>
      </c>
      <c r="W34" s="76" t="str">
        <f ca="1">IFERROR(IF((VLOOKUP($B34,'HICM and Narrative Backsheet'!$A$6:$AC$155,W$9,FALSE))="","",(VLOOKUP($B34,'HICM and Narrative Backsheet'!$A$6:$AC$155,W$9,FALSE))),"")</f>
        <v>Established</v>
      </c>
      <c r="X34" s="76" t="str">
        <f ca="1">IFERROR(IF((VLOOKUP($B34,'HICM and Narrative Backsheet'!$A$6:$AC$155,X$9,FALSE))="","",(VLOOKUP($B34,'HICM and Narrative Backsheet'!$A$6:$AC$155,X$9,FALSE))),"")</f>
        <v>Established</v>
      </c>
      <c r="Y34" s="76" t="str">
        <f ca="1">IFERROR(IF((VLOOKUP($B34,'HICM and Narrative Backsheet'!$A$6:$AC$155,Y$9,FALSE))="","",(VLOOKUP($B34,'HICM and Narrative Backsheet'!$A$6:$AC$155,Y$9,FALSE))),"")</f>
        <v>Established</v>
      </c>
      <c r="Z34" s="76" t="str">
        <f ca="1">IFERROR(IF((VLOOKUP($B34,'HICM and Narrative Backsheet'!$A$6:$AC$155,Z$9,FALSE))="","",(VLOOKUP($B34,'HICM and Narrative Backsheet'!$A$6:$AC$155,Z$9,FALSE))),"")</f>
        <v>Mature</v>
      </c>
      <c r="AA34" s="76" t="str">
        <f ca="1">IFERROR(IF((VLOOKUP($B34,'HICM and Narrative Backsheet'!$A$6:$AC$155,AA$9,FALSE))="","",(VLOOKUP($B34,'HICM and Narrative Backsheet'!$A$6:$AC$155,AA$9,FALSE))),"")</f>
        <v>Plans in place</v>
      </c>
      <c r="AB34" s="76" t="str">
        <f ca="1">IFERROR(IF((VLOOKUP($B34,'HICM and Narrative Backsheet'!$A$6:$AC$155,AB$9,FALSE))="","",(VLOOKUP($B34,'HICM and Narrative Backsheet'!$A$6:$AC$155,AB$9,FALSE))),"")</f>
        <v>Established</v>
      </c>
      <c r="AC34" s="76" t="str">
        <f ca="1">IFERROR(IF((VLOOKUP($B34,'HICM and Narrative Backsheet'!$A$6:$AC$155,AC$9,FALSE))="","",(VLOOKUP($B34,'HICM and Narrative Backsheet'!$A$6:$AC$155,AC$9,FALSE))),"")</f>
        <v>Established</v>
      </c>
      <c r="AD34" s="29" t="str">
        <f ca="1">IFERROR(IF((VLOOKUP($B34,'HICM and Narrative Backsheet'!$A$6:$AC$155,AD$9,FALSE))="","",(VLOOKUP($B34,'HICM and Narrative Backsheet'!$A$6:$AC$155,AD$9,FALSE))),"")</f>
        <v>Established</v>
      </c>
      <c r="AG34" s="122"/>
    </row>
    <row r="35" spans="1:33" s="184" customFormat="1">
      <c r="A35" s="42">
        <v>9</v>
      </c>
      <c r="B35" s="34" t="str">
        <f t="shared" ca="1" si="11"/>
        <v>E08000001</v>
      </c>
      <c r="C35" s="83" t="str">
        <f ca="1">IFERROR(VLOOKUP($B35,'Org list'!$J$9:$K$636,2,0), "")</f>
        <v>Bolton</v>
      </c>
      <c r="D35" s="34" t="str">
        <f ca="1">IFERROR(IF((VLOOKUP($B35,'HICM and Narrative Backsheet'!$A$6:$AC$155,D$9,FALSE))="","",(VLOOKUP($B35,'HICM and Narrative Backsheet'!$A$6:$AC$155,D$9,FALSE))),"")</f>
        <v>Established</v>
      </c>
      <c r="E35" s="76" t="str">
        <f ca="1">IFERROR(IF((VLOOKUP($B35,'HICM and Narrative Backsheet'!$A$6:$AC$155,E$9,FALSE))="","",(VLOOKUP($B35,'HICM and Narrative Backsheet'!$A$6:$AC$155,E$9,FALSE))),"")</f>
        <v>Mature</v>
      </c>
      <c r="F35" s="76" t="str">
        <f ca="1">IFERROR(IF((VLOOKUP($B35,'HICM and Narrative Backsheet'!$A$6:$AC$155,F$9,FALSE))="","",(VLOOKUP($B35,'HICM and Narrative Backsheet'!$A$6:$AC$155,F$9,FALSE))),"")</f>
        <v>Established</v>
      </c>
      <c r="G35" s="76" t="str">
        <f ca="1">IFERROR(IF((VLOOKUP($B35,'HICM and Narrative Backsheet'!$A$6:$AC$155,G$9,FALSE))="","",(VLOOKUP($B35,'HICM and Narrative Backsheet'!$A$6:$AC$155,G$9,FALSE))),"")</f>
        <v>Plans in place</v>
      </c>
      <c r="H35" s="76" t="str">
        <f ca="1">IFERROR(IF((VLOOKUP($B35,'HICM and Narrative Backsheet'!$A$6:$AC$155,H$9,FALSE))="","",(VLOOKUP($B35,'HICM and Narrative Backsheet'!$A$6:$AC$155,H$9,FALSE))),"")</f>
        <v>Plans in place</v>
      </c>
      <c r="I35" s="76" t="str">
        <f ca="1">IFERROR(IF((VLOOKUP($B35,'HICM and Narrative Backsheet'!$A$6:$AC$155,I$9,FALSE))="","",(VLOOKUP($B35,'HICM and Narrative Backsheet'!$A$6:$AC$155,I$9,FALSE))),"")</f>
        <v>Established</v>
      </c>
      <c r="J35" s="76" t="str">
        <f ca="1">IFERROR(IF((VLOOKUP($B35,'HICM and Narrative Backsheet'!$A$6:$AC$155,J$9,FALSE))="","",(VLOOKUP($B35,'HICM and Narrative Backsheet'!$A$6:$AC$155,J$9,FALSE))),"")</f>
        <v>Plans in place</v>
      </c>
      <c r="K35" s="76" t="str">
        <f ca="1">IFERROR(IF((VLOOKUP($B35,'HICM and Narrative Backsheet'!$A$6:$AC$155,K$9,FALSE))="","",(VLOOKUP($B35,'HICM and Narrative Backsheet'!$A$6:$AC$155,K$9,FALSE))),"")</f>
        <v>Established</v>
      </c>
      <c r="L35" s="29" t="str">
        <f ca="1">IFERROR(IF((VLOOKUP($B35,'HICM and Narrative Backsheet'!$A$6:$AC$155,L$9,FALSE))="","",(VLOOKUP($B35,'HICM and Narrative Backsheet'!$A$6:$AC$155,L$9,FALSE))),"")</f>
        <v>Established</v>
      </c>
      <c r="M35" s="34" t="str">
        <f ca="1">IFERROR(IF((VLOOKUP($B35,'HICM and Narrative Backsheet'!$A$6:$AC$155,M$9,FALSE))="","",(VLOOKUP($B35,'HICM and Narrative Backsheet'!$A$6:$AC$155,M$9,FALSE))),"")</f>
        <v>Established</v>
      </c>
      <c r="N35" s="76" t="str">
        <f ca="1">IFERROR(IF((VLOOKUP($B35,'HICM and Narrative Backsheet'!$A$6:$AC$155,N$9,FALSE))="","",(VLOOKUP($B35,'HICM and Narrative Backsheet'!$A$6:$AC$155,N$9,FALSE))),"")</f>
        <v>Mature</v>
      </c>
      <c r="O35" s="76" t="str">
        <f ca="1">IFERROR(IF((VLOOKUP($B35,'HICM and Narrative Backsheet'!$A$6:$AC$155,O$9,FALSE))="","",(VLOOKUP($B35,'HICM and Narrative Backsheet'!$A$6:$AC$155,O$9,FALSE))),"")</f>
        <v>Mature</v>
      </c>
      <c r="P35" s="76" t="str">
        <f ca="1">IFERROR(IF((VLOOKUP($B35,'HICM and Narrative Backsheet'!$A$6:$AC$155,P$9,FALSE))="","",(VLOOKUP($B35,'HICM and Narrative Backsheet'!$A$6:$AC$155,P$9,FALSE))),"")</f>
        <v>Established</v>
      </c>
      <c r="Q35" s="76" t="str">
        <f ca="1">IFERROR(IF((VLOOKUP($B35,'HICM and Narrative Backsheet'!$A$6:$AC$155,Q$9,FALSE))="","",(VLOOKUP($B35,'HICM and Narrative Backsheet'!$A$6:$AC$155,Q$9,FALSE))),"")</f>
        <v>Plans in place</v>
      </c>
      <c r="R35" s="76" t="str">
        <f ca="1">IFERROR(IF((VLOOKUP($B35,'HICM and Narrative Backsheet'!$A$6:$AC$155,R$9,FALSE))="","",(VLOOKUP($B35,'HICM and Narrative Backsheet'!$A$6:$AC$155,R$9,FALSE))),"")</f>
        <v>Mature</v>
      </c>
      <c r="S35" s="76" t="str">
        <f ca="1">IFERROR(IF((VLOOKUP($B35,'HICM and Narrative Backsheet'!$A$6:$AC$155,S$9,FALSE))="","",(VLOOKUP($B35,'HICM and Narrative Backsheet'!$A$6:$AC$155,S$9,FALSE))),"")</f>
        <v>Established</v>
      </c>
      <c r="T35" s="76" t="str">
        <f ca="1">IFERROR(IF((VLOOKUP($B35,'HICM and Narrative Backsheet'!$A$6:$AC$155,T$9,FALSE))="","",(VLOOKUP($B35,'HICM and Narrative Backsheet'!$A$6:$AC$155,T$9,FALSE))),"")</f>
        <v>Established</v>
      </c>
      <c r="U35" s="29" t="str">
        <f ca="1">IFERROR(IF((VLOOKUP($B35,'HICM and Narrative Backsheet'!$A$6:$AC$155,U$9,FALSE))="","",(VLOOKUP($B35,'HICM and Narrative Backsheet'!$A$6:$AC$155,U$9,FALSE))),"")</f>
        <v>Established</v>
      </c>
      <c r="V35" s="90" t="str">
        <f ca="1">IFERROR(IF((VLOOKUP($B35,'HICM and Narrative Backsheet'!$A$6:$AC$155,V$9,FALSE))="","",(VLOOKUP($B35,'HICM and Narrative Backsheet'!$A$6:$AC$155,V$9,FALSE))),"")</f>
        <v>Mature</v>
      </c>
      <c r="W35" s="76" t="str">
        <f ca="1">IFERROR(IF((VLOOKUP($B35,'HICM and Narrative Backsheet'!$A$6:$AC$155,W$9,FALSE))="","",(VLOOKUP($B35,'HICM and Narrative Backsheet'!$A$6:$AC$155,W$9,FALSE))),"")</f>
        <v>Mature</v>
      </c>
      <c r="X35" s="76" t="str">
        <f ca="1">IFERROR(IF((VLOOKUP($B35,'HICM and Narrative Backsheet'!$A$6:$AC$155,X$9,FALSE))="","",(VLOOKUP($B35,'HICM and Narrative Backsheet'!$A$6:$AC$155,X$9,FALSE))),"")</f>
        <v>Mature</v>
      </c>
      <c r="Y35" s="76" t="str">
        <f ca="1">IFERROR(IF((VLOOKUP($B35,'HICM and Narrative Backsheet'!$A$6:$AC$155,Y$9,FALSE))="","",(VLOOKUP($B35,'HICM and Narrative Backsheet'!$A$6:$AC$155,Y$9,FALSE))),"")</f>
        <v>Established</v>
      </c>
      <c r="Z35" s="76" t="str">
        <f ca="1">IFERROR(IF((VLOOKUP($B35,'HICM and Narrative Backsheet'!$A$6:$AC$155,Z$9,FALSE))="","",(VLOOKUP($B35,'HICM and Narrative Backsheet'!$A$6:$AC$155,Z$9,FALSE))),"")</f>
        <v>Established</v>
      </c>
      <c r="AA35" s="76" t="str">
        <f ca="1">IFERROR(IF((VLOOKUP($B35,'HICM and Narrative Backsheet'!$A$6:$AC$155,AA$9,FALSE))="","",(VLOOKUP($B35,'HICM and Narrative Backsheet'!$A$6:$AC$155,AA$9,FALSE))),"")</f>
        <v>Mature</v>
      </c>
      <c r="AB35" s="76" t="str">
        <f ca="1">IFERROR(IF((VLOOKUP($B35,'HICM and Narrative Backsheet'!$A$6:$AC$155,AB$9,FALSE))="","",(VLOOKUP($B35,'HICM and Narrative Backsheet'!$A$6:$AC$155,AB$9,FALSE))),"")</f>
        <v>Established</v>
      </c>
      <c r="AC35" s="76" t="str">
        <f ca="1">IFERROR(IF((VLOOKUP($B35,'HICM and Narrative Backsheet'!$A$6:$AC$155,AC$9,FALSE))="","",(VLOOKUP($B35,'HICM and Narrative Backsheet'!$A$6:$AC$155,AC$9,FALSE))),"")</f>
        <v>Established</v>
      </c>
      <c r="AD35" s="29" t="str">
        <f ca="1">IFERROR(IF((VLOOKUP($B35,'HICM and Narrative Backsheet'!$A$6:$AC$155,AD$9,FALSE))="","",(VLOOKUP($B35,'HICM and Narrative Backsheet'!$A$6:$AC$155,AD$9,FALSE))),"")</f>
        <v>Established</v>
      </c>
      <c r="AG35" s="122"/>
    </row>
    <row r="36" spans="1:33" s="184" customFormat="1">
      <c r="A36" s="42">
        <v>10</v>
      </c>
      <c r="B36" s="34" t="str">
        <f t="shared" ca="1" si="11"/>
        <v>E06000028 &amp; E06000029</v>
      </c>
      <c r="C36" s="83" t="str">
        <f ca="1">IFERROR(VLOOKUP($B36,'Org list'!$J$9:$K$636,2,0), "")</f>
        <v>Bournemouth &amp; Poole</v>
      </c>
      <c r="D36" s="34" t="str">
        <f ca="1">IFERROR(IF((VLOOKUP($B36,'HICM and Narrative Backsheet'!$A$6:$AC$155,D$9,FALSE))="","",(VLOOKUP($B36,'HICM and Narrative Backsheet'!$A$6:$AC$155,D$9,FALSE))),"")</f>
        <v>Established</v>
      </c>
      <c r="E36" s="76" t="str">
        <f ca="1">IFERROR(IF((VLOOKUP($B36,'HICM and Narrative Backsheet'!$A$6:$AC$155,E$9,FALSE))="","",(VLOOKUP($B36,'HICM and Narrative Backsheet'!$A$6:$AC$155,E$9,FALSE))),"")</f>
        <v>Established</v>
      </c>
      <c r="F36" s="76" t="str">
        <f ca="1">IFERROR(IF((VLOOKUP($B36,'HICM and Narrative Backsheet'!$A$6:$AC$155,F$9,FALSE))="","",(VLOOKUP($B36,'HICM and Narrative Backsheet'!$A$6:$AC$155,F$9,FALSE))),"")</f>
        <v>Established</v>
      </c>
      <c r="G36" s="76" t="str">
        <f ca="1">IFERROR(IF((VLOOKUP($B36,'HICM and Narrative Backsheet'!$A$6:$AC$155,G$9,FALSE))="","",(VLOOKUP($B36,'HICM and Narrative Backsheet'!$A$6:$AC$155,G$9,FALSE))),"")</f>
        <v>Established</v>
      </c>
      <c r="H36" s="76" t="str">
        <f ca="1">IFERROR(IF((VLOOKUP($B36,'HICM and Narrative Backsheet'!$A$6:$AC$155,H$9,FALSE))="","",(VLOOKUP($B36,'HICM and Narrative Backsheet'!$A$6:$AC$155,H$9,FALSE))),"")</f>
        <v>Plans in place</v>
      </c>
      <c r="I36" s="76" t="str">
        <f ca="1">IFERROR(IF((VLOOKUP($B36,'HICM and Narrative Backsheet'!$A$6:$AC$155,I$9,FALSE))="","",(VLOOKUP($B36,'HICM and Narrative Backsheet'!$A$6:$AC$155,I$9,FALSE))),"")</f>
        <v>Established</v>
      </c>
      <c r="J36" s="76" t="str">
        <f ca="1">IFERROR(IF((VLOOKUP($B36,'HICM and Narrative Backsheet'!$A$6:$AC$155,J$9,FALSE))="","",(VLOOKUP($B36,'HICM and Narrative Backsheet'!$A$6:$AC$155,J$9,FALSE))),"")</f>
        <v>Established</v>
      </c>
      <c r="K36" s="76" t="str">
        <f ca="1">IFERROR(IF((VLOOKUP($B36,'HICM and Narrative Backsheet'!$A$6:$AC$155,K$9,FALSE))="","",(VLOOKUP($B36,'HICM and Narrative Backsheet'!$A$6:$AC$155,K$9,FALSE))),"")</f>
        <v>Established</v>
      </c>
      <c r="L36" s="29" t="str">
        <f ca="1">IFERROR(IF((VLOOKUP($B36,'HICM and Narrative Backsheet'!$A$6:$AC$155,L$9,FALSE))="","",(VLOOKUP($B36,'HICM and Narrative Backsheet'!$A$6:$AC$155,L$9,FALSE))),"")</f>
        <v>Established</v>
      </c>
      <c r="M36" s="34" t="str">
        <f ca="1">IFERROR(IF((VLOOKUP($B36,'HICM and Narrative Backsheet'!$A$6:$AC$155,M$9,FALSE))="","",(VLOOKUP($B36,'HICM and Narrative Backsheet'!$A$6:$AC$155,M$9,FALSE))),"")</f>
        <v>Established</v>
      </c>
      <c r="N36" s="76" t="str">
        <f ca="1">IFERROR(IF((VLOOKUP($B36,'HICM and Narrative Backsheet'!$A$6:$AC$155,N$9,FALSE))="","",(VLOOKUP($B36,'HICM and Narrative Backsheet'!$A$6:$AC$155,N$9,FALSE))),"")</f>
        <v>Established</v>
      </c>
      <c r="O36" s="76" t="str">
        <f ca="1">IFERROR(IF((VLOOKUP($B36,'HICM and Narrative Backsheet'!$A$6:$AC$155,O$9,FALSE))="","",(VLOOKUP($B36,'HICM and Narrative Backsheet'!$A$6:$AC$155,O$9,FALSE))),"")</f>
        <v>Established</v>
      </c>
      <c r="P36" s="76" t="str">
        <f ca="1">IFERROR(IF((VLOOKUP($B36,'HICM and Narrative Backsheet'!$A$6:$AC$155,P$9,FALSE))="","",(VLOOKUP($B36,'HICM and Narrative Backsheet'!$A$6:$AC$155,P$9,FALSE))),"")</f>
        <v>Established</v>
      </c>
      <c r="Q36" s="76" t="str">
        <f ca="1">IFERROR(IF((VLOOKUP($B36,'HICM and Narrative Backsheet'!$A$6:$AC$155,Q$9,FALSE))="","",(VLOOKUP($B36,'HICM and Narrative Backsheet'!$A$6:$AC$155,Q$9,FALSE))),"")</f>
        <v>Plans in place</v>
      </c>
      <c r="R36" s="76" t="str">
        <f ca="1">IFERROR(IF((VLOOKUP($B36,'HICM and Narrative Backsheet'!$A$6:$AC$155,R$9,FALSE))="","",(VLOOKUP($B36,'HICM and Narrative Backsheet'!$A$6:$AC$155,R$9,FALSE))),"")</f>
        <v>Established</v>
      </c>
      <c r="S36" s="76" t="str">
        <f ca="1">IFERROR(IF((VLOOKUP($B36,'HICM and Narrative Backsheet'!$A$6:$AC$155,S$9,FALSE))="","",(VLOOKUP($B36,'HICM and Narrative Backsheet'!$A$6:$AC$155,S$9,FALSE))),"")</f>
        <v>Established</v>
      </c>
      <c r="T36" s="76" t="str">
        <f ca="1">IFERROR(IF((VLOOKUP($B36,'HICM and Narrative Backsheet'!$A$6:$AC$155,T$9,FALSE))="","",(VLOOKUP($B36,'HICM and Narrative Backsheet'!$A$6:$AC$155,T$9,FALSE))),"")</f>
        <v>Established</v>
      </c>
      <c r="U36" s="29" t="str">
        <f ca="1">IFERROR(IF((VLOOKUP($B36,'HICM and Narrative Backsheet'!$A$6:$AC$155,U$9,FALSE))="","",(VLOOKUP($B36,'HICM and Narrative Backsheet'!$A$6:$AC$155,U$9,FALSE))),"")</f>
        <v>Established</v>
      </c>
      <c r="V36" s="90" t="str">
        <f ca="1">IFERROR(IF((VLOOKUP($B36,'HICM and Narrative Backsheet'!$A$6:$AC$155,V$9,FALSE))="","",(VLOOKUP($B36,'HICM and Narrative Backsheet'!$A$6:$AC$155,V$9,FALSE))),"")</f>
        <v>Established</v>
      </c>
      <c r="W36" s="76" t="str">
        <f ca="1">IFERROR(IF((VLOOKUP($B36,'HICM and Narrative Backsheet'!$A$6:$AC$155,W$9,FALSE))="","",(VLOOKUP($B36,'HICM and Narrative Backsheet'!$A$6:$AC$155,W$9,FALSE))),"")</f>
        <v>Established</v>
      </c>
      <c r="X36" s="76" t="str">
        <f ca="1">IFERROR(IF((VLOOKUP($B36,'HICM and Narrative Backsheet'!$A$6:$AC$155,X$9,FALSE))="","",(VLOOKUP($B36,'HICM and Narrative Backsheet'!$A$6:$AC$155,X$9,FALSE))),"")</f>
        <v>Established</v>
      </c>
      <c r="Y36" s="76" t="str">
        <f ca="1">IFERROR(IF((VLOOKUP($B36,'HICM and Narrative Backsheet'!$A$6:$AC$155,Y$9,FALSE))="","",(VLOOKUP($B36,'HICM and Narrative Backsheet'!$A$6:$AC$155,Y$9,FALSE))),"")</f>
        <v>Established</v>
      </c>
      <c r="Z36" s="76" t="str">
        <f ca="1">IFERROR(IF((VLOOKUP($B36,'HICM and Narrative Backsheet'!$A$6:$AC$155,Z$9,FALSE))="","",(VLOOKUP($B36,'HICM and Narrative Backsheet'!$A$6:$AC$155,Z$9,FALSE))),"")</f>
        <v>Plans in place</v>
      </c>
      <c r="AA36" s="76" t="str">
        <f ca="1">IFERROR(IF((VLOOKUP($B36,'HICM and Narrative Backsheet'!$A$6:$AC$155,AA$9,FALSE))="","",(VLOOKUP($B36,'HICM and Narrative Backsheet'!$A$6:$AC$155,AA$9,FALSE))),"")</f>
        <v>Established</v>
      </c>
      <c r="AB36" s="76" t="str">
        <f ca="1">IFERROR(IF((VLOOKUP($B36,'HICM and Narrative Backsheet'!$A$6:$AC$155,AB$9,FALSE))="","",(VLOOKUP($B36,'HICM and Narrative Backsheet'!$A$6:$AC$155,AB$9,FALSE))),"")</f>
        <v>Established</v>
      </c>
      <c r="AC36" s="76" t="str">
        <f ca="1">IFERROR(IF((VLOOKUP($B36,'HICM and Narrative Backsheet'!$A$6:$AC$155,AC$9,FALSE))="","",(VLOOKUP($B36,'HICM and Narrative Backsheet'!$A$6:$AC$155,AC$9,FALSE))),"")</f>
        <v>Established</v>
      </c>
      <c r="AD36" s="29" t="str">
        <f ca="1">IFERROR(IF((VLOOKUP($B36,'HICM and Narrative Backsheet'!$A$6:$AC$155,AD$9,FALSE))="","",(VLOOKUP($B36,'HICM and Narrative Backsheet'!$A$6:$AC$155,AD$9,FALSE))),"")</f>
        <v>Established</v>
      </c>
      <c r="AG36" s="122"/>
    </row>
    <row r="37" spans="1:33" s="184" customFormat="1">
      <c r="A37" s="42">
        <v>11</v>
      </c>
      <c r="B37" s="34" t="str">
        <f t="shared" ca="1" si="11"/>
        <v>E06000036</v>
      </c>
      <c r="C37" s="83" t="str">
        <f ca="1">IFERROR(VLOOKUP($B37,'Org list'!$J$9:$K$636,2,0), "")</f>
        <v>Bracknell Forest</v>
      </c>
      <c r="D37" s="34" t="str">
        <f ca="1">IFERROR(IF((VLOOKUP($B37,'HICM and Narrative Backsheet'!$A$6:$AC$155,D$9,FALSE))="","",(VLOOKUP($B37,'HICM and Narrative Backsheet'!$A$6:$AC$155,D$9,FALSE))),"")</f>
        <v>Established</v>
      </c>
      <c r="E37" s="76" t="str">
        <f ca="1">IFERROR(IF((VLOOKUP($B37,'HICM and Narrative Backsheet'!$A$6:$AC$155,E$9,FALSE))="","",(VLOOKUP($B37,'HICM and Narrative Backsheet'!$A$6:$AC$155,E$9,FALSE))),"")</f>
        <v>Plans in place</v>
      </c>
      <c r="F37" s="76" t="str">
        <f ca="1">IFERROR(IF((VLOOKUP($B37,'HICM and Narrative Backsheet'!$A$6:$AC$155,F$9,FALSE))="","",(VLOOKUP($B37,'HICM and Narrative Backsheet'!$A$6:$AC$155,F$9,FALSE))),"")</f>
        <v>Established</v>
      </c>
      <c r="G37" s="76" t="str">
        <f ca="1">IFERROR(IF((VLOOKUP($B37,'HICM and Narrative Backsheet'!$A$6:$AC$155,G$9,FALSE))="","",(VLOOKUP($B37,'HICM and Narrative Backsheet'!$A$6:$AC$155,G$9,FALSE))),"")</f>
        <v>Established</v>
      </c>
      <c r="H37" s="76" t="str">
        <f ca="1">IFERROR(IF((VLOOKUP($B37,'HICM and Narrative Backsheet'!$A$6:$AC$155,H$9,FALSE))="","",(VLOOKUP($B37,'HICM and Narrative Backsheet'!$A$6:$AC$155,H$9,FALSE))),"")</f>
        <v>Plans in place</v>
      </c>
      <c r="I37" s="76" t="str">
        <f ca="1">IFERROR(IF((VLOOKUP($B37,'HICM and Narrative Backsheet'!$A$6:$AC$155,I$9,FALSE))="","",(VLOOKUP($B37,'HICM and Narrative Backsheet'!$A$6:$AC$155,I$9,FALSE))),"")</f>
        <v>Plans in place</v>
      </c>
      <c r="J37" s="76" t="str">
        <f ca="1">IFERROR(IF((VLOOKUP($B37,'HICM and Narrative Backsheet'!$A$6:$AC$155,J$9,FALSE))="","",(VLOOKUP($B37,'HICM and Narrative Backsheet'!$A$6:$AC$155,J$9,FALSE))),"")</f>
        <v>Established</v>
      </c>
      <c r="K37" s="76" t="str">
        <f ca="1">IFERROR(IF((VLOOKUP($B37,'HICM and Narrative Backsheet'!$A$6:$AC$155,K$9,FALSE))="","",(VLOOKUP($B37,'HICM and Narrative Backsheet'!$A$6:$AC$155,K$9,FALSE))),"")</f>
        <v>Established</v>
      </c>
      <c r="L37" s="29" t="str">
        <f ca="1">IFERROR(IF((VLOOKUP($B37,'HICM and Narrative Backsheet'!$A$6:$AC$155,L$9,FALSE))="","",(VLOOKUP($B37,'HICM and Narrative Backsheet'!$A$6:$AC$155,L$9,FALSE))),"")</f>
        <v>Established</v>
      </c>
      <c r="M37" s="34" t="str">
        <f ca="1">IFERROR(IF((VLOOKUP($B37,'HICM and Narrative Backsheet'!$A$6:$AC$155,M$9,FALSE))="","",(VLOOKUP($B37,'HICM and Narrative Backsheet'!$A$6:$AC$155,M$9,FALSE))),"")</f>
        <v>Established</v>
      </c>
      <c r="N37" s="76" t="str">
        <f ca="1">IFERROR(IF((VLOOKUP($B37,'HICM and Narrative Backsheet'!$A$6:$AC$155,N$9,FALSE))="","",(VLOOKUP($B37,'HICM and Narrative Backsheet'!$A$6:$AC$155,N$9,FALSE))),"")</f>
        <v>Established</v>
      </c>
      <c r="O37" s="76" t="str">
        <f ca="1">IFERROR(IF((VLOOKUP($B37,'HICM and Narrative Backsheet'!$A$6:$AC$155,O$9,FALSE))="","",(VLOOKUP($B37,'HICM and Narrative Backsheet'!$A$6:$AC$155,O$9,FALSE))),"")</f>
        <v>Established</v>
      </c>
      <c r="P37" s="76" t="str">
        <f ca="1">IFERROR(IF((VLOOKUP($B37,'HICM and Narrative Backsheet'!$A$6:$AC$155,P$9,FALSE))="","",(VLOOKUP($B37,'HICM and Narrative Backsheet'!$A$6:$AC$155,P$9,FALSE))),"")</f>
        <v>Established</v>
      </c>
      <c r="Q37" s="76" t="str">
        <f ca="1">IFERROR(IF((VLOOKUP($B37,'HICM and Narrative Backsheet'!$A$6:$AC$155,Q$9,FALSE))="","",(VLOOKUP($B37,'HICM and Narrative Backsheet'!$A$6:$AC$155,Q$9,FALSE))),"")</f>
        <v>Plans in place</v>
      </c>
      <c r="R37" s="76" t="str">
        <f ca="1">IFERROR(IF((VLOOKUP($B37,'HICM and Narrative Backsheet'!$A$6:$AC$155,R$9,FALSE))="","",(VLOOKUP($B37,'HICM and Narrative Backsheet'!$A$6:$AC$155,R$9,FALSE))),"")</f>
        <v>Plans in place</v>
      </c>
      <c r="S37" s="76" t="str">
        <f ca="1">IFERROR(IF((VLOOKUP($B37,'HICM and Narrative Backsheet'!$A$6:$AC$155,S$9,FALSE))="","",(VLOOKUP($B37,'HICM and Narrative Backsheet'!$A$6:$AC$155,S$9,FALSE))),"")</f>
        <v>Established</v>
      </c>
      <c r="T37" s="76" t="str">
        <f ca="1">IFERROR(IF((VLOOKUP($B37,'HICM and Narrative Backsheet'!$A$6:$AC$155,T$9,FALSE))="","",(VLOOKUP($B37,'HICM and Narrative Backsheet'!$A$6:$AC$155,T$9,FALSE))),"")</f>
        <v>Established</v>
      </c>
      <c r="U37" s="29" t="str">
        <f ca="1">IFERROR(IF((VLOOKUP($B37,'HICM and Narrative Backsheet'!$A$6:$AC$155,U$9,FALSE))="","",(VLOOKUP($B37,'HICM and Narrative Backsheet'!$A$6:$AC$155,U$9,FALSE))),"")</f>
        <v>Established</v>
      </c>
      <c r="V37" s="90" t="str">
        <f ca="1">IFERROR(IF((VLOOKUP($B37,'HICM and Narrative Backsheet'!$A$6:$AC$155,V$9,FALSE))="","",(VLOOKUP($B37,'HICM and Narrative Backsheet'!$A$6:$AC$155,V$9,FALSE))),"")</f>
        <v>Established</v>
      </c>
      <c r="W37" s="76" t="str">
        <f ca="1">IFERROR(IF((VLOOKUP($B37,'HICM and Narrative Backsheet'!$A$6:$AC$155,W$9,FALSE))="","",(VLOOKUP($B37,'HICM and Narrative Backsheet'!$A$6:$AC$155,W$9,FALSE))),"")</f>
        <v>Established</v>
      </c>
      <c r="X37" s="76" t="str">
        <f ca="1">IFERROR(IF((VLOOKUP($B37,'HICM and Narrative Backsheet'!$A$6:$AC$155,X$9,FALSE))="","",(VLOOKUP($B37,'HICM and Narrative Backsheet'!$A$6:$AC$155,X$9,FALSE))),"")</f>
        <v>Established</v>
      </c>
      <c r="Y37" s="76" t="str">
        <f ca="1">IFERROR(IF((VLOOKUP($B37,'HICM and Narrative Backsheet'!$A$6:$AC$155,Y$9,FALSE))="","",(VLOOKUP($B37,'HICM and Narrative Backsheet'!$A$6:$AC$155,Y$9,FALSE))),"")</f>
        <v>Established</v>
      </c>
      <c r="Z37" s="76" t="str">
        <f ca="1">IFERROR(IF((VLOOKUP($B37,'HICM and Narrative Backsheet'!$A$6:$AC$155,Z$9,FALSE))="","",(VLOOKUP($B37,'HICM and Narrative Backsheet'!$A$6:$AC$155,Z$9,FALSE))),"")</f>
        <v>Established</v>
      </c>
      <c r="AA37" s="76" t="str">
        <f ca="1">IFERROR(IF((VLOOKUP($B37,'HICM and Narrative Backsheet'!$A$6:$AC$155,AA$9,FALSE))="","",(VLOOKUP($B37,'HICM and Narrative Backsheet'!$A$6:$AC$155,AA$9,FALSE))),"")</f>
        <v>Established</v>
      </c>
      <c r="AB37" s="76" t="str">
        <f ca="1">IFERROR(IF((VLOOKUP($B37,'HICM and Narrative Backsheet'!$A$6:$AC$155,AB$9,FALSE))="","",(VLOOKUP($B37,'HICM and Narrative Backsheet'!$A$6:$AC$155,AB$9,FALSE))),"")</f>
        <v>Established</v>
      </c>
      <c r="AC37" s="76" t="str">
        <f ca="1">IFERROR(IF((VLOOKUP($B37,'HICM and Narrative Backsheet'!$A$6:$AC$155,AC$9,FALSE))="","",(VLOOKUP($B37,'HICM and Narrative Backsheet'!$A$6:$AC$155,AC$9,FALSE))),"")</f>
        <v>Established</v>
      </c>
      <c r="AD37" s="29" t="str">
        <f ca="1">IFERROR(IF((VLOOKUP($B37,'HICM and Narrative Backsheet'!$A$6:$AC$155,AD$9,FALSE))="","",(VLOOKUP($B37,'HICM and Narrative Backsheet'!$A$6:$AC$155,AD$9,FALSE))),"")</f>
        <v>Established</v>
      </c>
      <c r="AG37" s="122"/>
    </row>
    <row r="38" spans="1:33" s="184" customFormat="1">
      <c r="A38" s="42">
        <v>12</v>
      </c>
      <c r="B38" s="34" t="str">
        <f t="shared" ca="1" si="11"/>
        <v>E08000032</v>
      </c>
      <c r="C38" s="83" t="str">
        <f ca="1">IFERROR(VLOOKUP($B38,'Org list'!$J$9:$K$636,2,0), "")</f>
        <v>Bradford</v>
      </c>
      <c r="D38" s="34" t="str">
        <f ca="1">IFERROR(IF((VLOOKUP($B38,'HICM and Narrative Backsheet'!$A$6:$AC$155,D$9,FALSE))="","",(VLOOKUP($B38,'HICM and Narrative Backsheet'!$A$6:$AC$155,D$9,FALSE))),"")</f>
        <v>Established</v>
      </c>
      <c r="E38" s="76" t="str">
        <f ca="1">IFERROR(IF((VLOOKUP($B38,'HICM and Narrative Backsheet'!$A$6:$AC$155,E$9,FALSE))="","",(VLOOKUP($B38,'HICM and Narrative Backsheet'!$A$6:$AC$155,E$9,FALSE))),"")</f>
        <v>Established</v>
      </c>
      <c r="F38" s="76" t="str">
        <f ca="1">IFERROR(IF((VLOOKUP($B38,'HICM and Narrative Backsheet'!$A$6:$AC$155,F$9,FALSE))="","",(VLOOKUP($B38,'HICM and Narrative Backsheet'!$A$6:$AC$155,F$9,FALSE))),"")</f>
        <v>Established</v>
      </c>
      <c r="G38" s="76" t="str">
        <f ca="1">IFERROR(IF((VLOOKUP($B38,'HICM and Narrative Backsheet'!$A$6:$AC$155,G$9,FALSE))="","",(VLOOKUP($B38,'HICM and Narrative Backsheet'!$A$6:$AC$155,G$9,FALSE))),"")</f>
        <v>Plans in place</v>
      </c>
      <c r="H38" s="76" t="str">
        <f ca="1">IFERROR(IF((VLOOKUP($B38,'HICM and Narrative Backsheet'!$A$6:$AC$155,H$9,FALSE))="","",(VLOOKUP($B38,'HICM and Narrative Backsheet'!$A$6:$AC$155,H$9,FALSE))),"")</f>
        <v>Established</v>
      </c>
      <c r="I38" s="76" t="str">
        <f ca="1">IFERROR(IF((VLOOKUP($B38,'HICM and Narrative Backsheet'!$A$6:$AC$155,I$9,FALSE))="","",(VLOOKUP($B38,'HICM and Narrative Backsheet'!$A$6:$AC$155,I$9,FALSE))),"")</f>
        <v>Established</v>
      </c>
      <c r="J38" s="76" t="str">
        <f ca="1">IFERROR(IF((VLOOKUP($B38,'HICM and Narrative Backsheet'!$A$6:$AC$155,J$9,FALSE))="","",(VLOOKUP($B38,'HICM and Narrative Backsheet'!$A$6:$AC$155,J$9,FALSE))),"")</f>
        <v>Established</v>
      </c>
      <c r="K38" s="76" t="str">
        <f ca="1">IFERROR(IF((VLOOKUP($B38,'HICM and Narrative Backsheet'!$A$6:$AC$155,K$9,FALSE))="","",(VLOOKUP($B38,'HICM and Narrative Backsheet'!$A$6:$AC$155,K$9,FALSE))),"")</f>
        <v>Established</v>
      </c>
      <c r="L38" s="29" t="str">
        <f ca="1">IFERROR(IF((VLOOKUP($B38,'HICM and Narrative Backsheet'!$A$6:$AC$155,L$9,FALSE))="","",(VLOOKUP($B38,'HICM and Narrative Backsheet'!$A$6:$AC$155,L$9,FALSE))),"")</f>
        <v>Plans in place</v>
      </c>
      <c r="M38" s="34" t="str">
        <f ca="1">IFERROR(IF((VLOOKUP($B38,'HICM and Narrative Backsheet'!$A$6:$AC$155,M$9,FALSE))="","",(VLOOKUP($B38,'HICM and Narrative Backsheet'!$A$6:$AC$155,M$9,FALSE))),"")</f>
        <v>Established</v>
      </c>
      <c r="N38" s="76" t="str">
        <f ca="1">IFERROR(IF((VLOOKUP($B38,'HICM and Narrative Backsheet'!$A$6:$AC$155,N$9,FALSE))="","",(VLOOKUP($B38,'HICM and Narrative Backsheet'!$A$6:$AC$155,N$9,FALSE))),"")</f>
        <v>Established</v>
      </c>
      <c r="O38" s="76" t="str">
        <f ca="1">IFERROR(IF((VLOOKUP($B38,'HICM and Narrative Backsheet'!$A$6:$AC$155,O$9,FALSE))="","",(VLOOKUP($B38,'HICM and Narrative Backsheet'!$A$6:$AC$155,O$9,FALSE))),"")</f>
        <v>Established</v>
      </c>
      <c r="P38" s="76" t="str">
        <f ca="1">IFERROR(IF((VLOOKUP($B38,'HICM and Narrative Backsheet'!$A$6:$AC$155,P$9,FALSE))="","",(VLOOKUP($B38,'HICM and Narrative Backsheet'!$A$6:$AC$155,P$9,FALSE))),"")</f>
        <v>Established</v>
      </c>
      <c r="Q38" s="76" t="str">
        <f ca="1">IFERROR(IF((VLOOKUP($B38,'HICM and Narrative Backsheet'!$A$6:$AC$155,Q$9,FALSE))="","",(VLOOKUP($B38,'HICM and Narrative Backsheet'!$A$6:$AC$155,Q$9,FALSE))),"")</f>
        <v>Established</v>
      </c>
      <c r="R38" s="76" t="str">
        <f ca="1">IFERROR(IF((VLOOKUP($B38,'HICM and Narrative Backsheet'!$A$6:$AC$155,R$9,FALSE))="","",(VLOOKUP($B38,'HICM and Narrative Backsheet'!$A$6:$AC$155,R$9,FALSE))),"")</f>
        <v>Established</v>
      </c>
      <c r="S38" s="76" t="str">
        <f ca="1">IFERROR(IF((VLOOKUP($B38,'HICM and Narrative Backsheet'!$A$6:$AC$155,S$9,FALSE))="","",(VLOOKUP($B38,'HICM and Narrative Backsheet'!$A$6:$AC$155,S$9,FALSE))),"")</f>
        <v>Established</v>
      </c>
      <c r="T38" s="76" t="str">
        <f ca="1">IFERROR(IF((VLOOKUP($B38,'HICM and Narrative Backsheet'!$A$6:$AC$155,T$9,FALSE))="","",(VLOOKUP($B38,'HICM and Narrative Backsheet'!$A$6:$AC$155,T$9,FALSE))),"")</f>
        <v>Established</v>
      </c>
      <c r="U38" s="29" t="str">
        <f ca="1">IFERROR(IF((VLOOKUP($B38,'HICM and Narrative Backsheet'!$A$6:$AC$155,U$9,FALSE))="","",(VLOOKUP($B38,'HICM and Narrative Backsheet'!$A$6:$AC$155,U$9,FALSE))),"")</f>
        <v>Plans in place</v>
      </c>
      <c r="V38" s="90" t="str">
        <f ca="1">IFERROR(IF((VLOOKUP($B38,'HICM and Narrative Backsheet'!$A$6:$AC$155,V$9,FALSE))="","",(VLOOKUP($B38,'HICM and Narrative Backsheet'!$A$6:$AC$155,V$9,FALSE))),"")</f>
        <v>Established</v>
      </c>
      <c r="W38" s="76" t="str">
        <f ca="1">IFERROR(IF((VLOOKUP($B38,'HICM and Narrative Backsheet'!$A$6:$AC$155,W$9,FALSE))="","",(VLOOKUP($B38,'HICM and Narrative Backsheet'!$A$6:$AC$155,W$9,FALSE))),"")</f>
        <v>Established</v>
      </c>
      <c r="X38" s="76" t="str">
        <f ca="1">IFERROR(IF((VLOOKUP($B38,'HICM and Narrative Backsheet'!$A$6:$AC$155,X$9,FALSE))="","",(VLOOKUP($B38,'HICM and Narrative Backsheet'!$A$6:$AC$155,X$9,FALSE))),"")</f>
        <v>Established</v>
      </c>
      <c r="Y38" s="76" t="str">
        <f ca="1">IFERROR(IF((VLOOKUP($B38,'HICM and Narrative Backsheet'!$A$6:$AC$155,Y$9,FALSE))="","",(VLOOKUP($B38,'HICM and Narrative Backsheet'!$A$6:$AC$155,Y$9,FALSE))),"")</f>
        <v>Established</v>
      </c>
      <c r="Z38" s="76" t="str">
        <f ca="1">IFERROR(IF((VLOOKUP($B38,'HICM and Narrative Backsheet'!$A$6:$AC$155,Z$9,FALSE))="","",(VLOOKUP($B38,'HICM and Narrative Backsheet'!$A$6:$AC$155,Z$9,FALSE))),"")</f>
        <v>Established</v>
      </c>
      <c r="AA38" s="76" t="str">
        <f ca="1">IFERROR(IF((VLOOKUP($B38,'HICM and Narrative Backsheet'!$A$6:$AC$155,AA$9,FALSE))="","",(VLOOKUP($B38,'HICM and Narrative Backsheet'!$A$6:$AC$155,AA$9,FALSE))),"")</f>
        <v>Established</v>
      </c>
      <c r="AB38" s="76" t="str">
        <f ca="1">IFERROR(IF((VLOOKUP($B38,'HICM and Narrative Backsheet'!$A$6:$AC$155,AB$9,FALSE))="","",(VLOOKUP($B38,'HICM and Narrative Backsheet'!$A$6:$AC$155,AB$9,FALSE))),"")</f>
        <v>Established</v>
      </c>
      <c r="AC38" s="76" t="str">
        <f ca="1">IFERROR(IF((VLOOKUP($B38,'HICM and Narrative Backsheet'!$A$6:$AC$155,AC$9,FALSE))="","",(VLOOKUP($B38,'HICM and Narrative Backsheet'!$A$6:$AC$155,AC$9,FALSE))),"")</f>
        <v>Established</v>
      </c>
      <c r="AD38" s="29" t="str">
        <f ca="1">IFERROR(IF((VLOOKUP($B38,'HICM and Narrative Backsheet'!$A$6:$AC$155,AD$9,FALSE))="","",(VLOOKUP($B38,'HICM and Narrative Backsheet'!$A$6:$AC$155,AD$9,FALSE))),"")</f>
        <v>Plans in place</v>
      </c>
      <c r="AG38" s="122"/>
    </row>
    <row r="39" spans="1:33" s="184" customFormat="1">
      <c r="A39" s="42">
        <v>13</v>
      </c>
      <c r="B39" s="34" t="str">
        <f t="shared" ca="1" si="11"/>
        <v>E09000005</v>
      </c>
      <c r="C39" s="83" t="str">
        <f ca="1">IFERROR(VLOOKUP($B39,'Org list'!$J$9:$K$636,2,0), "")</f>
        <v>Brent</v>
      </c>
      <c r="D39" s="34" t="str">
        <f ca="1">IFERROR(IF((VLOOKUP($B39,'HICM and Narrative Backsheet'!$A$6:$AC$155,D$9,FALSE))="","",(VLOOKUP($B39,'HICM and Narrative Backsheet'!$A$6:$AC$155,D$9,FALSE))),"")</f>
        <v>Established</v>
      </c>
      <c r="E39" s="76" t="str">
        <f ca="1">IFERROR(IF((VLOOKUP($B39,'HICM and Narrative Backsheet'!$A$6:$AC$155,E$9,FALSE))="","",(VLOOKUP($B39,'HICM and Narrative Backsheet'!$A$6:$AC$155,E$9,FALSE))),"")</f>
        <v>Established</v>
      </c>
      <c r="F39" s="76" t="str">
        <f ca="1">IFERROR(IF((VLOOKUP($B39,'HICM and Narrative Backsheet'!$A$6:$AC$155,F$9,FALSE))="","",(VLOOKUP($B39,'HICM and Narrative Backsheet'!$A$6:$AC$155,F$9,FALSE))),"")</f>
        <v>Mature</v>
      </c>
      <c r="G39" s="76" t="str">
        <f ca="1">IFERROR(IF((VLOOKUP($B39,'HICM and Narrative Backsheet'!$A$6:$AC$155,G$9,FALSE))="","",(VLOOKUP($B39,'HICM and Narrative Backsheet'!$A$6:$AC$155,G$9,FALSE))),"")</f>
        <v>Established</v>
      </c>
      <c r="H39" s="76" t="str">
        <f ca="1">IFERROR(IF((VLOOKUP($B39,'HICM and Narrative Backsheet'!$A$6:$AC$155,H$9,FALSE))="","",(VLOOKUP($B39,'HICM and Narrative Backsheet'!$A$6:$AC$155,H$9,FALSE))),"")</f>
        <v>Established</v>
      </c>
      <c r="I39" s="76" t="str">
        <f ca="1">IFERROR(IF((VLOOKUP($B39,'HICM and Narrative Backsheet'!$A$6:$AC$155,I$9,FALSE))="","",(VLOOKUP($B39,'HICM and Narrative Backsheet'!$A$6:$AC$155,I$9,FALSE))),"")</f>
        <v>Established</v>
      </c>
      <c r="J39" s="76" t="str">
        <f ca="1">IFERROR(IF((VLOOKUP($B39,'HICM and Narrative Backsheet'!$A$6:$AC$155,J$9,FALSE))="","",(VLOOKUP($B39,'HICM and Narrative Backsheet'!$A$6:$AC$155,J$9,FALSE))),"")</f>
        <v>Plans in place</v>
      </c>
      <c r="K39" s="76" t="str">
        <f ca="1">IFERROR(IF((VLOOKUP($B39,'HICM and Narrative Backsheet'!$A$6:$AC$155,K$9,FALSE))="","",(VLOOKUP($B39,'HICM and Narrative Backsheet'!$A$6:$AC$155,K$9,FALSE))),"")</f>
        <v>Plans in place</v>
      </c>
      <c r="L39" s="29" t="str">
        <f ca="1">IFERROR(IF((VLOOKUP($B39,'HICM and Narrative Backsheet'!$A$6:$AC$155,L$9,FALSE))="","",(VLOOKUP($B39,'HICM and Narrative Backsheet'!$A$6:$AC$155,L$9,FALSE))),"")</f>
        <v>Plans in place</v>
      </c>
      <c r="M39" s="34" t="str">
        <f ca="1">IFERROR(IF((VLOOKUP($B39,'HICM and Narrative Backsheet'!$A$6:$AC$155,M$9,FALSE))="","",(VLOOKUP($B39,'HICM and Narrative Backsheet'!$A$6:$AC$155,M$9,FALSE))),"")</f>
        <v>Established</v>
      </c>
      <c r="N39" s="76" t="str">
        <f ca="1">IFERROR(IF((VLOOKUP($B39,'HICM and Narrative Backsheet'!$A$6:$AC$155,N$9,FALSE))="","",(VLOOKUP($B39,'HICM and Narrative Backsheet'!$A$6:$AC$155,N$9,FALSE))),"")</f>
        <v>Established</v>
      </c>
      <c r="O39" s="76" t="str">
        <f ca="1">IFERROR(IF((VLOOKUP($B39,'HICM and Narrative Backsheet'!$A$6:$AC$155,O$9,FALSE))="","",(VLOOKUP($B39,'HICM and Narrative Backsheet'!$A$6:$AC$155,O$9,FALSE))),"")</f>
        <v>Mature</v>
      </c>
      <c r="P39" s="76" t="str">
        <f ca="1">IFERROR(IF((VLOOKUP($B39,'HICM and Narrative Backsheet'!$A$6:$AC$155,P$9,FALSE))="","",(VLOOKUP($B39,'HICM and Narrative Backsheet'!$A$6:$AC$155,P$9,FALSE))),"")</f>
        <v>Mature</v>
      </c>
      <c r="Q39" s="76" t="str">
        <f ca="1">IFERROR(IF((VLOOKUP($B39,'HICM and Narrative Backsheet'!$A$6:$AC$155,Q$9,FALSE))="","",(VLOOKUP($B39,'HICM and Narrative Backsheet'!$A$6:$AC$155,Q$9,FALSE))),"")</f>
        <v>Established</v>
      </c>
      <c r="R39" s="76" t="str">
        <f ca="1">IFERROR(IF((VLOOKUP($B39,'HICM and Narrative Backsheet'!$A$6:$AC$155,R$9,FALSE))="","",(VLOOKUP($B39,'HICM and Narrative Backsheet'!$A$6:$AC$155,R$9,FALSE))),"")</f>
        <v>Established</v>
      </c>
      <c r="S39" s="76" t="str">
        <f ca="1">IFERROR(IF((VLOOKUP($B39,'HICM and Narrative Backsheet'!$A$6:$AC$155,S$9,FALSE))="","",(VLOOKUP($B39,'HICM and Narrative Backsheet'!$A$6:$AC$155,S$9,FALSE))),"")</f>
        <v>Established</v>
      </c>
      <c r="T39" s="76" t="str">
        <f ca="1">IFERROR(IF((VLOOKUP($B39,'HICM and Narrative Backsheet'!$A$6:$AC$155,T$9,FALSE))="","",(VLOOKUP($B39,'HICM and Narrative Backsheet'!$A$6:$AC$155,T$9,FALSE))),"")</f>
        <v>Established</v>
      </c>
      <c r="U39" s="29" t="str">
        <f ca="1">IFERROR(IF((VLOOKUP($B39,'HICM and Narrative Backsheet'!$A$6:$AC$155,U$9,FALSE))="","",(VLOOKUP($B39,'HICM and Narrative Backsheet'!$A$6:$AC$155,U$9,FALSE))),"")</f>
        <v>Established</v>
      </c>
      <c r="V39" s="90" t="str">
        <f ca="1">IFERROR(IF((VLOOKUP($B39,'HICM and Narrative Backsheet'!$A$6:$AC$155,V$9,FALSE))="","",(VLOOKUP($B39,'HICM and Narrative Backsheet'!$A$6:$AC$155,V$9,FALSE))),"")</f>
        <v>Mature</v>
      </c>
      <c r="W39" s="76" t="str">
        <f ca="1">IFERROR(IF((VLOOKUP($B39,'HICM and Narrative Backsheet'!$A$6:$AC$155,W$9,FALSE))="","",(VLOOKUP($B39,'HICM and Narrative Backsheet'!$A$6:$AC$155,W$9,FALSE))),"")</f>
        <v>Established</v>
      </c>
      <c r="X39" s="76" t="str">
        <f ca="1">IFERROR(IF((VLOOKUP($B39,'HICM and Narrative Backsheet'!$A$6:$AC$155,X$9,FALSE))="","",(VLOOKUP($B39,'HICM and Narrative Backsheet'!$A$6:$AC$155,X$9,FALSE))),"")</f>
        <v>Mature</v>
      </c>
      <c r="Y39" s="76" t="str">
        <f ca="1">IFERROR(IF((VLOOKUP($B39,'HICM and Narrative Backsheet'!$A$6:$AC$155,Y$9,FALSE))="","",(VLOOKUP($B39,'HICM and Narrative Backsheet'!$A$6:$AC$155,Y$9,FALSE))),"")</f>
        <v>Mature</v>
      </c>
      <c r="Z39" s="76" t="str">
        <f ca="1">IFERROR(IF((VLOOKUP($B39,'HICM and Narrative Backsheet'!$A$6:$AC$155,Z$9,FALSE))="","",(VLOOKUP($B39,'HICM and Narrative Backsheet'!$A$6:$AC$155,Z$9,FALSE))),"")</f>
        <v>Established</v>
      </c>
      <c r="AA39" s="76" t="str">
        <f ca="1">IFERROR(IF((VLOOKUP($B39,'HICM and Narrative Backsheet'!$A$6:$AC$155,AA$9,FALSE))="","",(VLOOKUP($B39,'HICM and Narrative Backsheet'!$A$6:$AC$155,AA$9,FALSE))),"")</f>
        <v>Established</v>
      </c>
      <c r="AB39" s="76" t="str">
        <f ca="1">IFERROR(IF((VLOOKUP($B39,'HICM and Narrative Backsheet'!$A$6:$AC$155,AB$9,FALSE))="","",(VLOOKUP($B39,'HICM and Narrative Backsheet'!$A$6:$AC$155,AB$9,FALSE))),"")</f>
        <v>Established</v>
      </c>
      <c r="AC39" s="76" t="str">
        <f ca="1">IFERROR(IF((VLOOKUP($B39,'HICM and Narrative Backsheet'!$A$6:$AC$155,AC$9,FALSE))="","",(VLOOKUP($B39,'HICM and Narrative Backsheet'!$A$6:$AC$155,AC$9,FALSE))),"")</f>
        <v>Established</v>
      </c>
      <c r="AD39" s="29" t="str">
        <f ca="1">IFERROR(IF((VLOOKUP($B39,'HICM and Narrative Backsheet'!$A$6:$AC$155,AD$9,FALSE))="","",(VLOOKUP($B39,'HICM and Narrative Backsheet'!$A$6:$AC$155,AD$9,FALSE))),"")</f>
        <v>Established</v>
      </c>
      <c r="AG39" s="122"/>
    </row>
    <row r="40" spans="1:33" s="184" customFormat="1">
      <c r="A40" s="42">
        <v>14</v>
      </c>
      <c r="B40" s="34" t="str">
        <f t="shared" ca="1" si="11"/>
        <v>E06000043</v>
      </c>
      <c r="C40" s="83" t="str">
        <f ca="1">IFERROR(VLOOKUP($B40,'Org list'!$J$9:$K$636,2,0), "")</f>
        <v>Brighton and Hove</v>
      </c>
      <c r="D40" s="34" t="str">
        <f ca="1">IFERROR(IF((VLOOKUP($B40,'HICM and Narrative Backsheet'!$A$6:$AC$155,D$9,FALSE))="","",(VLOOKUP($B40,'HICM and Narrative Backsheet'!$A$6:$AC$155,D$9,FALSE))),"")</f>
        <v>Established</v>
      </c>
      <c r="E40" s="76" t="str">
        <f ca="1">IFERROR(IF((VLOOKUP($B40,'HICM and Narrative Backsheet'!$A$6:$AC$155,E$9,FALSE))="","",(VLOOKUP($B40,'HICM and Narrative Backsheet'!$A$6:$AC$155,E$9,FALSE))),"")</f>
        <v>Established</v>
      </c>
      <c r="F40" s="76" t="str">
        <f ca="1">IFERROR(IF((VLOOKUP($B40,'HICM and Narrative Backsheet'!$A$6:$AC$155,F$9,FALSE))="","",(VLOOKUP($B40,'HICM and Narrative Backsheet'!$A$6:$AC$155,F$9,FALSE))),"")</f>
        <v>Plans in place</v>
      </c>
      <c r="G40" s="76" t="str">
        <f ca="1">IFERROR(IF((VLOOKUP($B40,'HICM and Narrative Backsheet'!$A$6:$AC$155,G$9,FALSE))="","",(VLOOKUP($B40,'HICM and Narrative Backsheet'!$A$6:$AC$155,G$9,FALSE))),"")</f>
        <v>Established</v>
      </c>
      <c r="H40" s="76" t="str">
        <f ca="1">IFERROR(IF((VLOOKUP($B40,'HICM and Narrative Backsheet'!$A$6:$AC$155,H$9,FALSE))="","",(VLOOKUP($B40,'HICM and Narrative Backsheet'!$A$6:$AC$155,H$9,FALSE))),"")</f>
        <v>Plans in place</v>
      </c>
      <c r="I40" s="76" t="str">
        <f ca="1">IFERROR(IF((VLOOKUP($B40,'HICM and Narrative Backsheet'!$A$6:$AC$155,I$9,FALSE))="","",(VLOOKUP($B40,'HICM and Narrative Backsheet'!$A$6:$AC$155,I$9,FALSE))),"")</f>
        <v>Plans in place</v>
      </c>
      <c r="J40" s="76" t="str">
        <f ca="1">IFERROR(IF((VLOOKUP($B40,'HICM and Narrative Backsheet'!$A$6:$AC$155,J$9,FALSE))="","",(VLOOKUP($B40,'HICM and Narrative Backsheet'!$A$6:$AC$155,J$9,FALSE))),"")</f>
        <v>Established</v>
      </c>
      <c r="K40" s="76" t="str">
        <f ca="1">IFERROR(IF((VLOOKUP($B40,'HICM and Narrative Backsheet'!$A$6:$AC$155,K$9,FALSE))="","",(VLOOKUP($B40,'HICM and Narrative Backsheet'!$A$6:$AC$155,K$9,FALSE))),"")</f>
        <v>Plans in place</v>
      </c>
      <c r="L40" s="29" t="str">
        <f ca="1">IFERROR(IF((VLOOKUP($B40,'HICM and Narrative Backsheet'!$A$6:$AC$155,L$9,FALSE))="","",(VLOOKUP($B40,'HICM and Narrative Backsheet'!$A$6:$AC$155,L$9,FALSE))),"")</f>
        <v>Established</v>
      </c>
      <c r="M40" s="34" t="str">
        <f ca="1">IFERROR(IF((VLOOKUP($B40,'HICM and Narrative Backsheet'!$A$6:$AC$155,M$9,FALSE))="","",(VLOOKUP($B40,'HICM and Narrative Backsheet'!$A$6:$AC$155,M$9,FALSE))),"")</f>
        <v>Established</v>
      </c>
      <c r="N40" s="76" t="str">
        <f ca="1">IFERROR(IF((VLOOKUP($B40,'HICM and Narrative Backsheet'!$A$6:$AC$155,N$9,FALSE))="","",(VLOOKUP($B40,'HICM and Narrative Backsheet'!$A$6:$AC$155,N$9,FALSE))),"")</f>
        <v>Established</v>
      </c>
      <c r="O40" s="76" t="str">
        <f ca="1">IFERROR(IF((VLOOKUP($B40,'HICM and Narrative Backsheet'!$A$6:$AC$155,O$9,FALSE))="","",(VLOOKUP($B40,'HICM and Narrative Backsheet'!$A$6:$AC$155,O$9,FALSE))),"")</f>
        <v>Established</v>
      </c>
      <c r="P40" s="76" t="str">
        <f ca="1">IFERROR(IF((VLOOKUP($B40,'HICM and Narrative Backsheet'!$A$6:$AC$155,P$9,FALSE))="","",(VLOOKUP($B40,'HICM and Narrative Backsheet'!$A$6:$AC$155,P$9,FALSE))),"")</f>
        <v>Mature</v>
      </c>
      <c r="Q40" s="76" t="str">
        <f ca="1">IFERROR(IF((VLOOKUP($B40,'HICM and Narrative Backsheet'!$A$6:$AC$155,Q$9,FALSE))="","",(VLOOKUP($B40,'HICM and Narrative Backsheet'!$A$6:$AC$155,Q$9,FALSE))),"")</f>
        <v>Established</v>
      </c>
      <c r="R40" s="76" t="str">
        <f ca="1">IFERROR(IF((VLOOKUP($B40,'HICM and Narrative Backsheet'!$A$6:$AC$155,R$9,FALSE))="","",(VLOOKUP($B40,'HICM and Narrative Backsheet'!$A$6:$AC$155,R$9,FALSE))),"")</f>
        <v>Plans in place</v>
      </c>
      <c r="S40" s="76" t="str">
        <f ca="1">IFERROR(IF((VLOOKUP($B40,'HICM and Narrative Backsheet'!$A$6:$AC$155,S$9,FALSE))="","",(VLOOKUP($B40,'HICM and Narrative Backsheet'!$A$6:$AC$155,S$9,FALSE))),"")</f>
        <v>Mature</v>
      </c>
      <c r="T40" s="76" t="str">
        <f ca="1">IFERROR(IF((VLOOKUP($B40,'HICM and Narrative Backsheet'!$A$6:$AC$155,T$9,FALSE))="","",(VLOOKUP($B40,'HICM and Narrative Backsheet'!$A$6:$AC$155,T$9,FALSE))),"")</f>
        <v>Established</v>
      </c>
      <c r="U40" s="29" t="str">
        <f ca="1">IFERROR(IF((VLOOKUP($B40,'HICM and Narrative Backsheet'!$A$6:$AC$155,U$9,FALSE))="","",(VLOOKUP($B40,'HICM and Narrative Backsheet'!$A$6:$AC$155,U$9,FALSE))),"")</f>
        <v>Mature</v>
      </c>
      <c r="V40" s="90" t="str">
        <f ca="1">IFERROR(IF((VLOOKUP($B40,'HICM and Narrative Backsheet'!$A$6:$AC$155,V$9,FALSE))="","",(VLOOKUP($B40,'HICM and Narrative Backsheet'!$A$6:$AC$155,V$9,FALSE))),"")</f>
        <v>Established</v>
      </c>
      <c r="W40" s="76" t="str">
        <f ca="1">IFERROR(IF((VLOOKUP($B40,'HICM and Narrative Backsheet'!$A$6:$AC$155,W$9,FALSE))="","",(VLOOKUP($B40,'HICM and Narrative Backsheet'!$A$6:$AC$155,W$9,FALSE))),"")</f>
        <v>Mature</v>
      </c>
      <c r="X40" s="76" t="str">
        <f ca="1">IFERROR(IF((VLOOKUP($B40,'HICM and Narrative Backsheet'!$A$6:$AC$155,X$9,FALSE))="","",(VLOOKUP($B40,'HICM and Narrative Backsheet'!$A$6:$AC$155,X$9,FALSE))),"")</f>
        <v>Established</v>
      </c>
      <c r="Y40" s="76" t="str">
        <f ca="1">IFERROR(IF((VLOOKUP($B40,'HICM and Narrative Backsheet'!$A$6:$AC$155,Y$9,FALSE))="","",(VLOOKUP($B40,'HICM and Narrative Backsheet'!$A$6:$AC$155,Y$9,FALSE))),"")</f>
        <v>Mature</v>
      </c>
      <c r="Z40" s="76" t="str">
        <f ca="1">IFERROR(IF((VLOOKUP($B40,'HICM and Narrative Backsheet'!$A$6:$AC$155,Z$9,FALSE))="","",(VLOOKUP($B40,'HICM and Narrative Backsheet'!$A$6:$AC$155,Z$9,FALSE))),"")</f>
        <v>Established</v>
      </c>
      <c r="AA40" s="76" t="str">
        <f ca="1">IFERROR(IF((VLOOKUP($B40,'HICM and Narrative Backsheet'!$A$6:$AC$155,AA$9,FALSE))="","",(VLOOKUP($B40,'HICM and Narrative Backsheet'!$A$6:$AC$155,AA$9,FALSE))),"")</f>
        <v>Plans in place</v>
      </c>
      <c r="AB40" s="76" t="str">
        <f ca="1">IFERROR(IF((VLOOKUP($B40,'HICM and Narrative Backsheet'!$A$6:$AC$155,AB$9,FALSE))="","",(VLOOKUP($B40,'HICM and Narrative Backsheet'!$A$6:$AC$155,AB$9,FALSE))),"")</f>
        <v>Mature</v>
      </c>
      <c r="AC40" s="76" t="str">
        <f ca="1">IFERROR(IF((VLOOKUP($B40,'HICM and Narrative Backsheet'!$A$6:$AC$155,AC$9,FALSE))="","",(VLOOKUP($B40,'HICM and Narrative Backsheet'!$A$6:$AC$155,AC$9,FALSE))),"")</f>
        <v>Established</v>
      </c>
      <c r="AD40" s="29" t="str">
        <f ca="1">IFERROR(IF((VLOOKUP($B40,'HICM and Narrative Backsheet'!$A$6:$AC$155,AD$9,FALSE))="","",(VLOOKUP($B40,'HICM and Narrative Backsheet'!$A$6:$AC$155,AD$9,FALSE))),"")</f>
        <v>Mature</v>
      </c>
      <c r="AG40" s="122"/>
    </row>
    <row r="41" spans="1:33" s="184" customFormat="1">
      <c r="A41" s="42">
        <v>15</v>
      </c>
      <c r="B41" s="34" t="str">
        <f t="shared" ca="1" si="11"/>
        <v>E06000023</v>
      </c>
      <c r="C41" s="83" t="str">
        <f ca="1">IFERROR(VLOOKUP($B41,'Org list'!$J$9:$K$636,2,0), "")</f>
        <v>Bristol, City of</v>
      </c>
      <c r="D41" s="34" t="str">
        <f ca="1">IFERROR(IF((VLOOKUP($B41,'HICM and Narrative Backsheet'!$A$6:$AC$155,D$9,FALSE))="","",(VLOOKUP($B41,'HICM and Narrative Backsheet'!$A$6:$AC$155,D$9,FALSE))),"")</f>
        <v>Established</v>
      </c>
      <c r="E41" s="76" t="str">
        <f ca="1">IFERROR(IF((VLOOKUP($B41,'HICM and Narrative Backsheet'!$A$6:$AC$155,E$9,FALSE))="","",(VLOOKUP($B41,'HICM and Narrative Backsheet'!$A$6:$AC$155,E$9,FALSE))),"")</f>
        <v>Established</v>
      </c>
      <c r="F41" s="76" t="str">
        <f ca="1">IFERROR(IF((VLOOKUP($B41,'HICM and Narrative Backsheet'!$A$6:$AC$155,F$9,FALSE))="","",(VLOOKUP($B41,'HICM and Narrative Backsheet'!$A$6:$AC$155,F$9,FALSE))),"")</f>
        <v>Established</v>
      </c>
      <c r="G41" s="76" t="str">
        <f ca="1">IFERROR(IF((VLOOKUP($B41,'HICM and Narrative Backsheet'!$A$6:$AC$155,G$9,FALSE))="","",(VLOOKUP($B41,'HICM and Narrative Backsheet'!$A$6:$AC$155,G$9,FALSE))),"")</f>
        <v>Established</v>
      </c>
      <c r="H41" s="76" t="str">
        <f ca="1">IFERROR(IF((VLOOKUP($B41,'HICM and Narrative Backsheet'!$A$6:$AC$155,H$9,FALSE))="","",(VLOOKUP($B41,'HICM and Narrative Backsheet'!$A$6:$AC$155,H$9,FALSE))),"")</f>
        <v>Plans in place</v>
      </c>
      <c r="I41" s="76" t="str">
        <f ca="1">IFERROR(IF((VLOOKUP($B41,'HICM and Narrative Backsheet'!$A$6:$AC$155,I$9,FALSE))="","",(VLOOKUP($B41,'HICM and Narrative Backsheet'!$A$6:$AC$155,I$9,FALSE))),"")</f>
        <v>Plans in place</v>
      </c>
      <c r="J41" s="76" t="str">
        <f ca="1">IFERROR(IF((VLOOKUP($B41,'HICM and Narrative Backsheet'!$A$6:$AC$155,J$9,FALSE))="","",(VLOOKUP($B41,'HICM and Narrative Backsheet'!$A$6:$AC$155,J$9,FALSE))),"")</f>
        <v>Plans in place</v>
      </c>
      <c r="K41" s="76" t="str">
        <f ca="1">IFERROR(IF((VLOOKUP($B41,'HICM and Narrative Backsheet'!$A$6:$AC$155,K$9,FALSE))="","",(VLOOKUP($B41,'HICM and Narrative Backsheet'!$A$6:$AC$155,K$9,FALSE))),"")</f>
        <v>Plans in place</v>
      </c>
      <c r="L41" s="29" t="str">
        <f ca="1">IFERROR(IF((VLOOKUP($B41,'HICM and Narrative Backsheet'!$A$6:$AC$155,L$9,FALSE))="","",(VLOOKUP($B41,'HICM and Narrative Backsheet'!$A$6:$AC$155,L$9,FALSE))),"")</f>
        <v>Plans in place</v>
      </c>
      <c r="M41" s="34" t="str">
        <f ca="1">IFERROR(IF((VLOOKUP($B41,'HICM and Narrative Backsheet'!$A$6:$AC$155,M$9,FALSE))="","",(VLOOKUP($B41,'HICM and Narrative Backsheet'!$A$6:$AC$155,M$9,FALSE))),"")</f>
        <v>Established</v>
      </c>
      <c r="N41" s="76" t="str">
        <f ca="1">IFERROR(IF((VLOOKUP($B41,'HICM and Narrative Backsheet'!$A$6:$AC$155,N$9,FALSE))="","",(VLOOKUP($B41,'HICM and Narrative Backsheet'!$A$6:$AC$155,N$9,FALSE))),"")</f>
        <v>Mature</v>
      </c>
      <c r="O41" s="76" t="str">
        <f ca="1">IFERROR(IF((VLOOKUP($B41,'HICM and Narrative Backsheet'!$A$6:$AC$155,O$9,FALSE))="","",(VLOOKUP($B41,'HICM and Narrative Backsheet'!$A$6:$AC$155,O$9,FALSE))),"")</f>
        <v>Mature</v>
      </c>
      <c r="P41" s="76" t="str">
        <f ca="1">IFERROR(IF((VLOOKUP($B41,'HICM and Narrative Backsheet'!$A$6:$AC$155,P$9,FALSE))="","",(VLOOKUP($B41,'HICM and Narrative Backsheet'!$A$6:$AC$155,P$9,FALSE))),"")</f>
        <v>Mature</v>
      </c>
      <c r="Q41" s="76" t="str">
        <f ca="1">IFERROR(IF((VLOOKUP($B41,'HICM and Narrative Backsheet'!$A$6:$AC$155,Q$9,FALSE))="","",(VLOOKUP($B41,'HICM and Narrative Backsheet'!$A$6:$AC$155,Q$9,FALSE))),"")</f>
        <v>Established</v>
      </c>
      <c r="R41" s="76" t="str">
        <f ca="1">IFERROR(IF((VLOOKUP($B41,'HICM and Narrative Backsheet'!$A$6:$AC$155,R$9,FALSE))="","",(VLOOKUP($B41,'HICM and Narrative Backsheet'!$A$6:$AC$155,R$9,FALSE))),"")</f>
        <v>Plans in place</v>
      </c>
      <c r="S41" s="76" t="str">
        <f ca="1">IFERROR(IF((VLOOKUP($B41,'HICM and Narrative Backsheet'!$A$6:$AC$155,S$9,FALSE))="","",(VLOOKUP($B41,'HICM and Narrative Backsheet'!$A$6:$AC$155,S$9,FALSE))),"")</f>
        <v>Established</v>
      </c>
      <c r="T41" s="76" t="str">
        <f ca="1">IFERROR(IF((VLOOKUP($B41,'HICM and Narrative Backsheet'!$A$6:$AC$155,T$9,FALSE))="","",(VLOOKUP($B41,'HICM and Narrative Backsheet'!$A$6:$AC$155,T$9,FALSE))),"")</f>
        <v>Plans in place</v>
      </c>
      <c r="U41" s="29" t="str">
        <f ca="1">IFERROR(IF((VLOOKUP($B41,'HICM and Narrative Backsheet'!$A$6:$AC$155,U$9,FALSE))="","",(VLOOKUP($B41,'HICM and Narrative Backsheet'!$A$6:$AC$155,U$9,FALSE))),"")</f>
        <v>Plans in place</v>
      </c>
      <c r="V41" s="90" t="str">
        <f ca="1">IFERROR(IF((VLOOKUP($B41,'HICM and Narrative Backsheet'!$A$6:$AC$155,V$9,FALSE))="","",(VLOOKUP($B41,'HICM and Narrative Backsheet'!$A$6:$AC$155,V$9,FALSE))),"")</f>
        <v>Mature</v>
      </c>
      <c r="W41" s="76" t="str">
        <f ca="1">IFERROR(IF((VLOOKUP($B41,'HICM and Narrative Backsheet'!$A$6:$AC$155,W$9,FALSE))="","",(VLOOKUP($B41,'HICM and Narrative Backsheet'!$A$6:$AC$155,W$9,FALSE))),"")</f>
        <v>Mature</v>
      </c>
      <c r="X41" s="76" t="str">
        <f ca="1">IFERROR(IF((VLOOKUP($B41,'HICM and Narrative Backsheet'!$A$6:$AC$155,X$9,FALSE))="","",(VLOOKUP($B41,'HICM and Narrative Backsheet'!$A$6:$AC$155,X$9,FALSE))),"")</f>
        <v>Mature</v>
      </c>
      <c r="Y41" s="76" t="str">
        <f ca="1">IFERROR(IF((VLOOKUP($B41,'HICM and Narrative Backsheet'!$A$6:$AC$155,Y$9,FALSE))="","",(VLOOKUP($B41,'HICM and Narrative Backsheet'!$A$6:$AC$155,Y$9,FALSE))),"")</f>
        <v>Mature</v>
      </c>
      <c r="Z41" s="76" t="str">
        <f ca="1">IFERROR(IF((VLOOKUP($B41,'HICM and Narrative Backsheet'!$A$6:$AC$155,Z$9,FALSE))="","",(VLOOKUP($B41,'HICM and Narrative Backsheet'!$A$6:$AC$155,Z$9,FALSE))),"")</f>
        <v>Established</v>
      </c>
      <c r="AA41" s="76" t="str">
        <f ca="1">IFERROR(IF((VLOOKUP($B41,'HICM and Narrative Backsheet'!$A$6:$AC$155,AA$9,FALSE))="","",(VLOOKUP($B41,'HICM and Narrative Backsheet'!$A$6:$AC$155,AA$9,FALSE))),"")</f>
        <v>Established</v>
      </c>
      <c r="AB41" s="76" t="str">
        <f ca="1">IFERROR(IF((VLOOKUP($B41,'HICM and Narrative Backsheet'!$A$6:$AC$155,AB$9,FALSE))="","",(VLOOKUP($B41,'HICM and Narrative Backsheet'!$A$6:$AC$155,AB$9,FALSE))),"")</f>
        <v>Established</v>
      </c>
      <c r="AC41" s="76" t="str">
        <f ca="1">IFERROR(IF((VLOOKUP($B41,'HICM and Narrative Backsheet'!$A$6:$AC$155,AC$9,FALSE))="","",(VLOOKUP($B41,'HICM and Narrative Backsheet'!$A$6:$AC$155,AC$9,FALSE))),"")</f>
        <v>Plans in place</v>
      </c>
      <c r="AD41" s="29" t="str">
        <f ca="1">IFERROR(IF((VLOOKUP($B41,'HICM and Narrative Backsheet'!$A$6:$AC$155,AD$9,FALSE))="","",(VLOOKUP($B41,'HICM and Narrative Backsheet'!$A$6:$AC$155,AD$9,FALSE))),"")</f>
        <v>Established</v>
      </c>
      <c r="AG41" s="122"/>
    </row>
    <row r="42" spans="1:33" s="184" customFormat="1">
      <c r="A42" s="42">
        <v>16</v>
      </c>
      <c r="B42" s="34" t="str">
        <f t="shared" ca="1" si="11"/>
        <v>E09000006</v>
      </c>
      <c r="C42" s="83" t="str">
        <f ca="1">IFERROR(VLOOKUP($B42,'Org list'!$J$9:$K$636,2,0), "")</f>
        <v>Bromley</v>
      </c>
      <c r="D42" s="34" t="str">
        <f ca="1">IFERROR(IF((VLOOKUP($B42,'HICM and Narrative Backsheet'!$A$6:$AC$155,D$9,FALSE))="","",(VLOOKUP($B42,'HICM and Narrative Backsheet'!$A$6:$AC$155,D$9,FALSE))),"")</f>
        <v>Established</v>
      </c>
      <c r="E42" s="76" t="str">
        <f ca="1">IFERROR(IF((VLOOKUP($B42,'HICM and Narrative Backsheet'!$A$6:$AC$155,E$9,FALSE))="","",(VLOOKUP($B42,'HICM and Narrative Backsheet'!$A$6:$AC$155,E$9,FALSE))),"")</f>
        <v>Mature</v>
      </c>
      <c r="F42" s="76" t="str">
        <f ca="1">IFERROR(IF((VLOOKUP($B42,'HICM and Narrative Backsheet'!$A$6:$AC$155,F$9,FALSE))="","",(VLOOKUP($B42,'HICM and Narrative Backsheet'!$A$6:$AC$155,F$9,FALSE))),"")</f>
        <v>Mature</v>
      </c>
      <c r="G42" s="76" t="str">
        <f ca="1">IFERROR(IF((VLOOKUP($B42,'HICM and Narrative Backsheet'!$A$6:$AC$155,G$9,FALSE))="","",(VLOOKUP($B42,'HICM and Narrative Backsheet'!$A$6:$AC$155,G$9,FALSE))),"")</f>
        <v>Mature</v>
      </c>
      <c r="H42" s="76" t="str">
        <f ca="1">IFERROR(IF((VLOOKUP($B42,'HICM and Narrative Backsheet'!$A$6:$AC$155,H$9,FALSE))="","",(VLOOKUP($B42,'HICM and Narrative Backsheet'!$A$6:$AC$155,H$9,FALSE))),"")</f>
        <v>Established</v>
      </c>
      <c r="I42" s="76" t="str">
        <f ca="1">IFERROR(IF((VLOOKUP($B42,'HICM and Narrative Backsheet'!$A$6:$AC$155,I$9,FALSE))="","",(VLOOKUP($B42,'HICM and Narrative Backsheet'!$A$6:$AC$155,I$9,FALSE))),"")</f>
        <v>Established</v>
      </c>
      <c r="J42" s="76" t="str">
        <f ca="1">IFERROR(IF((VLOOKUP($B42,'HICM and Narrative Backsheet'!$A$6:$AC$155,J$9,FALSE))="","",(VLOOKUP($B42,'HICM and Narrative Backsheet'!$A$6:$AC$155,J$9,FALSE))),"")</f>
        <v>Mature</v>
      </c>
      <c r="K42" s="76" t="str">
        <f ca="1">IFERROR(IF((VLOOKUP($B42,'HICM and Narrative Backsheet'!$A$6:$AC$155,K$9,FALSE))="","",(VLOOKUP($B42,'HICM and Narrative Backsheet'!$A$6:$AC$155,K$9,FALSE))),"")</f>
        <v>Established</v>
      </c>
      <c r="L42" s="29" t="str">
        <f ca="1">IFERROR(IF((VLOOKUP($B42,'HICM and Narrative Backsheet'!$A$6:$AC$155,L$9,FALSE))="","",(VLOOKUP($B42,'HICM and Narrative Backsheet'!$A$6:$AC$155,L$9,FALSE))),"")</f>
        <v>Established</v>
      </c>
      <c r="M42" s="34" t="str">
        <f ca="1">IFERROR(IF((VLOOKUP($B42,'HICM and Narrative Backsheet'!$A$6:$AC$155,M$9,FALSE))="","",(VLOOKUP($B42,'HICM and Narrative Backsheet'!$A$6:$AC$155,M$9,FALSE))),"")</f>
        <v>Mature</v>
      </c>
      <c r="N42" s="76" t="str">
        <f ca="1">IFERROR(IF((VLOOKUP($B42,'HICM and Narrative Backsheet'!$A$6:$AC$155,N$9,FALSE))="","",(VLOOKUP($B42,'HICM and Narrative Backsheet'!$A$6:$AC$155,N$9,FALSE))),"")</f>
        <v>Mature</v>
      </c>
      <c r="O42" s="76" t="str">
        <f ca="1">IFERROR(IF((VLOOKUP($B42,'HICM and Narrative Backsheet'!$A$6:$AC$155,O$9,FALSE))="","",(VLOOKUP($B42,'HICM and Narrative Backsheet'!$A$6:$AC$155,O$9,FALSE))),"")</f>
        <v>Exemplary</v>
      </c>
      <c r="P42" s="76" t="str">
        <f ca="1">IFERROR(IF((VLOOKUP($B42,'HICM and Narrative Backsheet'!$A$6:$AC$155,P$9,FALSE))="","",(VLOOKUP($B42,'HICM and Narrative Backsheet'!$A$6:$AC$155,P$9,FALSE))),"")</f>
        <v>Mature</v>
      </c>
      <c r="Q42" s="76" t="str">
        <f ca="1">IFERROR(IF((VLOOKUP($B42,'HICM and Narrative Backsheet'!$A$6:$AC$155,Q$9,FALSE))="","",(VLOOKUP($B42,'HICM and Narrative Backsheet'!$A$6:$AC$155,Q$9,FALSE))),"")</f>
        <v>Established</v>
      </c>
      <c r="R42" s="76" t="str">
        <f ca="1">IFERROR(IF((VLOOKUP($B42,'HICM and Narrative Backsheet'!$A$6:$AC$155,R$9,FALSE))="","",(VLOOKUP($B42,'HICM and Narrative Backsheet'!$A$6:$AC$155,R$9,FALSE))),"")</f>
        <v>Mature</v>
      </c>
      <c r="S42" s="76" t="str">
        <f ca="1">IFERROR(IF((VLOOKUP($B42,'HICM and Narrative Backsheet'!$A$6:$AC$155,S$9,FALSE))="","",(VLOOKUP($B42,'HICM and Narrative Backsheet'!$A$6:$AC$155,S$9,FALSE))),"")</f>
        <v>Mature</v>
      </c>
      <c r="T42" s="76" t="str">
        <f ca="1">IFERROR(IF((VLOOKUP($B42,'HICM and Narrative Backsheet'!$A$6:$AC$155,T$9,FALSE))="","",(VLOOKUP($B42,'HICM and Narrative Backsheet'!$A$6:$AC$155,T$9,FALSE))),"")</f>
        <v>Established</v>
      </c>
      <c r="U42" s="29" t="str">
        <f ca="1">IFERROR(IF((VLOOKUP($B42,'HICM and Narrative Backsheet'!$A$6:$AC$155,U$9,FALSE))="","",(VLOOKUP($B42,'HICM and Narrative Backsheet'!$A$6:$AC$155,U$9,FALSE))),"")</f>
        <v>Established</v>
      </c>
      <c r="V42" s="90" t="str">
        <f ca="1">IFERROR(IF((VLOOKUP($B42,'HICM and Narrative Backsheet'!$A$6:$AC$155,V$9,FALSE))="","",(VLOOKUP($B42,'HICM and Narrative Backsheet'!$A$6:$AC$155,V$9,FALSE))),"")</f>
        <v>Mature</v>
      </c>
      <c r="W42" s="76" t="str">
        <f ca="1">IFERROR(IF((VLOOKUP($B42,'HICM and Narrative Backsheet'!$A$6:$AC$155,W$9,FALSE))="","",(VLOOKUP($B42,'HICM and Narrative Backsheet'!$A$6:$AC$155,W$9,FALSE))),"")</f>
        <v>Mature</v>
      </c>
      <c r="X42" s="76" t="str">
        <f ca="1">IFERROR(IF((VLOOKUP($B42,'HICM and Narrative Backsheet'!$A$6:$AC$155,X$9,FALSE))="","",(VLOOKUP($B42,'HICM and Narrative Backsheet'!$A$6:$AC$155,X$9,FALSE))),"")</f>
        <v>Exemplary</v>
      </c>
      <c r="Y42" s="76" t="str">
        <f ca="1">IFERROR(IF((VLOOKUP($B42,'HICM and Narrative Backsheet'!$A$6:$AC$155,Y$9,FALSE))="","",(VLOOKUP($B42,'HICM and Narrative Backsheet'!$A$6:$AC$155,Y$9,FALSE))),"")</f>
        <v>Mature</v>
      </c>
      <c r="Z42" s="76" t="str">
        <f ca="1">IFERROR(IF((VLOOKUP($B42,'HICM and Narrative Backsheet'!$A$6:$AC$155,Z$9,FALSE))="","",(VLOOKUP($B42,'HICM and Narrative Backsheet'!$A$6:$AC$155,Z$9,FALSE))),"")</f>
        <v>Established</v>
      </c>
      <c r="AA42" s="76" t="str">
        <f ca="1">IFERROR(IF((VLOOKUP($B42,'HICM and Narrative Backsheet'!$A$6:$AC$155,AA$9,FALSE))="","",(VLOOKUP($B42,'HICM and Narrative Backsheet'!$A$6:$AC$155,AA$9,FALSE))),"")</f>
        <v>Mature</v>
      </c>
      <c r="AB42" s="76" t="str">
        <f ca="1">IFERROR(IF((VLOOKUP($B42,'HICM and Narrative Backsheet'!$A$6:$AC$155,AB$9,FALSE))="","",(VLOOKUP($B42,'HICM and Narrative Backsheet'!$A$6:$AC$155,AB$9,FALSE))),"")</f>
        <v>Mature</v>
      </c>
      <c r="AC42" s="76" t="str">
        <f ca="1">IFERROR(IF((VLOOKUP($B42,'HICM and Narrative Backsheet'!$A$6:$AC$155,AC$9,FALSE))="","",(VLOOKUP($B42,'HICM and Narrative Backsheet'!$A$6:$AC$155,AC$9,FALSE))),"")</f>
        <v>Established</v>
      </c>
      <c r="AD42" s="29" t="str">
        <f ca="1">IFERROR(IF((VLOOKUP($B42,'HICM and Narrative Backsheet'!$A$6:$AC$155,AD$9,FALSE))="","",(VLOOKUP($B42,'HICM and Narrative Backsheet'!$A$6:$AC$155,AD$9,FALSE))),"")</f>
        <v>Established</v>
      </c>
      <c r="AG42" s="122"/>
    </row>
    <row r="43" spans="1:33">
      <c r="A43" s="42">
        <v>17</v>
      </c>
      <c r="B43" s="34" t="str">
        <f t="shared" ca="1" si="11"/>
        <v>E10000002</v>
      </c>
      <c r="C43" s="83" t="str">
        <f ca="1">IFERROR(VLOOKUP($B43,'Org list'!$J$9:$K$636,2,0), "")</f>
        <v>Buckinghamshire</v>
      </c>
      <c r="D43" s="34" t="str">
        <f ca="1">IFERROR(IF((VLOOKUP($B43,'HICM and Narrative Backsheet'!$A$6:$AC$155,D$9,FALSE))="","",(VLOOKUP($B43,'HICM and Narrative Backsheet'!$A$6:$AC$155,D$9,FALSE))),"")</f>
        <v>Established</v>
      </c>
      <c r="E43" s="76" t="str">
        <f ca="1">IFERROR(IF((VLOOKUP($B43,'HICM and Narrative Backsheet'!$A$6:$AC$155,E$9,FALSE))="","",(VLOOKUP($B43,'HICM and Narrative Backsheet'!$A$6:$AC$155,E$9,FALSE))),"")</f>
        <v>Established</v>
      </c>
      <c r="F43" s="76" t="str">
        <f ca="1">IFERROR(IF((VLOOKUP($B43,'HICM and Narrative Backsheet'!$A$6:$AC$155,F$9,FALSE))="","",(VLOOKUP($B43,'HICM and Narrative Backsheet'!$A$6:$AC$155,F$9,FALSE))),"")</f>
        <v>Plans in place</v>
      </c>
      <c r="G43" s="76" t="str">
        <f ca="1">IFERROR(IF((VLOOKUP($B43,'HICM and Narrative Backsheet'!$A$6:$AC$155,G$9,FALSE))="","",(VLOOKUP($B43,'HICM and Narrative Backsheet'!$A$6:$AC$155,G$9,FALSE))),"")</f>
        <v>Plans in place</v>
      </c>
      <c r="H43" s="76" t="str">
        <f ca="1">IFERROR(IF((VLOOKUP($B43,'HICM and Narrative Backsheet'!$A$6:$AC$155,H$9,FALSE))="","",(VLOOKUP($B43,'HICM and Narrative Backsheet'!$A$6:$AC$155,H$9,FALSE))),"")</f>
        <v>Plans in place</v>
      </c>
      <c r="I43" s="76" t="str">
        <f ca="1">IFERROR(IF((VLOOKUP($B43,'HICM and Narrative Backsheet'!$A$6:$AC$155,I$9,FALSE))="","",(VLOOKUP($B43,'HICM and Narrative Backsheet'!$A$6:$AC$155,I$9,FALSE))),"")</f>
        <v>Plans in place</v>
      </c>
      <c r="J43" s="76" t="str">
        <f ca="1">IFERROR(IF((VLOOKUP($B43,'HICM and Narrative Backsheet'!$A$6:$AC$155,J$9,FALSE))="","",(VLOOKUP($B43,'HICM and Narrative Backsheet'!$A$6:$AC$155,J$9,FALSE))),"")</f>
        <v>Established</v>
      </c>
      <c r="K43" s="76" t="str">
        <f ca="1">IFERROR(IF((VLOOKUP($B43,'HICM and Narrative Backsheet'!$A$6:$AC$155,K$9,FALSE))="","",(VLOOKUP($B43,'HICM and Narrative Backsheet'!$A$6:$AC$155,K$9,FALSE))),"")</f>
        <v>Established</v>
      </c>
      <c r="L43" s="29" t="str">
        <f ca="1">IFERROR(IF((VLOOKUP($B43,'HICM and Narrative Backsheet'!$A$6:$AC$155,L$9,FALSE))="","",(VLOOKUP($B43,'HICM and Narrative Backsheet'!$A$6:$AC$155,L$9,FALSE))),"")</f>
        <v>Plans in place</v>
      </c>
      <c r="M43" s="34" t="str">
        <f ca="1">IFERROR(IF((VLOOKUP($B43,'HICM and Narrative Backsheet'!$A$6:$AC$155,M$9,FALSE))="","",(VLOOKUP($B43,'HICM and Narrative Backsheet'!$A$6:$AC$155,M$9,FALSE))),"")</f>
        <v>Established</v>
      </c>
      <c r="N43" s="76" t="str">
        <f ca="1">IFERROR(IF((VLOOKUP($B43,'HICM and Narrative Backsheet'!$A$6:$AC$155,N$9,FALSE))="","",(VLOOKUP($B43,'HICM and Narrative Backsheet'!$A$6:$AC$155,N$9,FALSE))),"")</f>
        <v>Established</v>
      </c>
      <c r="O43" s="76" t="str">
        <f ca="1">IFERROR(IF((VLOOKUP($B43,'HICM and Narrative Backsheet'!$A$6:$AC$155,O$9,FALSE))="","",(VLOOKUP($B43,'HICM and Narrative Backsheet'!$A$6:$AC$155,O$9,FALSE))),"")</f>
        <v>Plans in place</v>
      </c>
      <c r="P43" s="76" t="str">
        <f ca="1">IFERROR(IF((VLOOKUP($B43,'HICM and Narrative Backsheet'!$A$6:$AC$155,P$9,FALSE))="","",(VLOOKUP($B43,'HICM and Narrative Backsheet'!$A$6:$AC$155,P$9,FALSE))),"")</f>
        <v>Plans in place</v>
      </c>
      <c r="Q43" s="76" t="str">
        <f ca="1">IFERROR(IF((VLOOKUP($B43,'HICM and Narrative Backsheet'!$A$6:$AC$155,Q$9,FALSE))="","",(VLOOKUP($B43,'HICM and Narrative Backsheet'!$A$6:$AC$155,Q$9,FALSE))),"")</f>
        <v>Plans in place</v>
      </c>
      <c r="R43" s="76" t="str">
        <f ca="1">IFERROR(IF((VLOOKUP($B43,'HICM and Narrative Backsheet'!$A$6:$AC$155,R$9,FALSE))="","",(VLOOKUP($B43,'HICM and Narrative Backsheet'!$A$6:$AC$155,R$9,FALSE))),"")</f>
        <v>Plans in place</v>
      </c>
      <c r="S43" s="76" t="str">
        <f ca="1">IFERROR(IF((VLOOKUP($B43,'HICM and Narrative Backsheet'!$A$6:$AC$155,S$9,FALSE))="","",(VLOOKUP($B43,'HICM and Narrative Backsheet'!$A$6:$AC$155,S$9,FALSE))),"")</f>
        <v>Established</v>
      </c>
      <c r="T43" s="76" t="str">
        <f ca="1">IFERROR(IF((VLOOKUP($B43,'HICM and Narrative Backsheet'!$A$6:$AC$155,T$9,FALSE))="","",(VLOOKUP($B43,'HICM and Narrative Backsheet'!$A$6:$AC$155,T$9,FALSE))),"")</f>
        <v>Established</v>
      </c>
      <c r="U43" s="29" t="str">
        <f ca="1">IFERROR(IF((VLOOKUP($B43,'HICM and Narrative Backsheet'!$A$6:$AC$155,U$9,FALSE))="","",(VLOOKUP($B43,'HICM and Narrative Backsheet'!$A$6:$AC$155,U$9,FALSE))),"")</f>
        <v>Plans in place</v>
      </c>
      <c r="V43" s="90" t="str">
        <f ca="1">IFERROR(IF((VLOOKUP($B43,'HICM and Narrative Backsheet'!$A$6:$AC$155,V$9,FALSE))="","",(VLOOKUP($B43,'HICM and Narrative Backsheet'!$A$6:$AC$155,V$9,FALSE))),"")</f>
        <v>Established</v>
      </c>
      <c r="W43" s="76" t="str">
        <f ca="1">IFERROR(IF((VLOOKUP($B43,'HICM and Narrative Backsheet'!$A$6:$AC$155,W$9,FALSE))="","",(VLOOKUP($B43,'HICM and Narrative Backsheet'!$A$6:$AC$155,W$9,FALSE))),"")</f>
        <v>Established</v>
      </c>
      <c r="X43" s="76" t="str">
        <f ca="1">IFERROR(IF((VLOOKUP($B43,'HICM and Narrative Backsheet'!$A$6:$AC$155,X$9,FALSE))="","",(VLOOKUP($B43,'HICM and Narrative Backsheet'!$A$6:$AC$155,X$9,FALSE))),"")</f>
        <v>Plans in place</v>
      </c>
      <c r="Y43" s="76" t="str">
        <f ca="1">IFERROR(IF((VLOOKUP($B43,'HICM and Narrative Backsheet'!$A$6:$AC$155,Y$9,FALSE))="","",(VLOOKUP($B43,'HICM and Narrative Backsheet'!$A$6:$AC$155,Y$9,FALSE))),"")</f>
        <v>Established</v>
      </c>
      <c r="Z43" s="76" t="str">
        <f ca="1">IFERROR(IF((VLOOKUP($B43,'HICM and Narrative Backsheet'!$A$6:$AC$155,Z$9,FALSE))="","",(VLOOKUP($B43,'HICM and Narrative Backsheet'!$A$6:$AC$155,Z$9,FALSE))),"")</f>
        <v>Plans in place</v>
      </c>
      <c r="AA43" s="76" t="str">
        <f ca="1">IFERROR(IF((VLOOKUP($B43,'HICM and Narrative Backsheet'!$A$6:$AC$155,AA$9,FALSE))="","",(VLOOKUP($B43,'HICM and Narrative Backsheet'!$A$6:$AC$155,AA$9,FALSE))),"")</f>
        <v>Plans in place</v>
      </c>
      <c r="AB43" s="76" t="str">
        <f ca="1">IFERROR(IF((VLOOKUP($B43,'HICM and Narrative Backsheet'!$A$6:$AC$155,AB$9,FALSE))="","",(VLOOKUP($B43,'HICM and Narrative Backsheet'!$A$6:$AC$155,AB$9,FALSE))),"")</f>
        <v>Established</v>
      </c>
      <c r="AC43" s="76" t="str">
        <f ca="1">IFERROR(IF((VLOOKUP($B43,'HICM and Narrative Backsheet'!$A$6:$AC$155,AC$9,FALSE))="","",(VLOOKUP($B43,'HICM and Narrative Backsheet'!$A$6:$AC$155,AC$9,FALSE))),"")</f>
        <v>Established</v>
      </c>
      <c r="AD43" s="29" t="str">
        <f ca="1">IFERROR(IF((VLOOKUP($B43,'HICM and Narrative Backsheet'!$A$6:$AC$155,AD$9,FALSE))="","",(VLOOKUP($B43,'HICM and Narrative Backsheet'!$A$6:$AC$155,AD$9,FALSE))),"")</f>
        <v>Plans in place</v>
      </c>
    </row>
    <row r="44" spans="1:33">
      <c r="A44" s="42">
        <v>18</v>
      </c>
      <c r="B44" s="34" t="str">
        <f t="shared" ca="1" si="11"/>
        <v>E08000002</v>
      </c>
      <c r="C44" s="83" t="str">
        <f ca="1">IFERROR(VLOOKUP($B44,'Org list'!$J$9:$K$636,2,0), "")</f>
        <v>Bury</v>
      </c>
      <c r="D44" s="34" t="str">
        <f ca="1">IFERROR(IF((VLOOKUP($B44,'HICM and Narrative Backsheet'!$A$6:$AC$155,D$9,FALSE))="","",(VLOOKUP($B44,'HICM and Narrative Backsheet'!$A$6:$AC$155,D$9,FALSE))),"")</f>
        <v>Plans in place</v>
      </c>
      <c r="E44" s="76" t="str">
        <f ca="1">IFERROR(IF((VLOOKUP($B44,'HICM and Narrative Backsheet'!$A$6:$AC$155,E$9,FALSE))="","",(VLOOKUP($B44,'HICM and Narrative Backsheet'!$A$6:$AC$155,E$9,FALSE))),"")</f>
        <v>Established</v>
      </c>
      <c r="F44" s="76" t="str">
        <f ca="1">IFERROR(IF((VLOOKUP($B44,'HICM and Narrative Backsheet'!$A$6:$AC$155,F$9,FALSE))="","",(VLOOKUP($B44,'HICM and Narrative Backsheet'!$A$6:$AC$155,F$9,FALSE))),"")</f>
        <v>Mature</v>
      </c>
      <c r="G44" s="76" t="str">
        <f ca="1">IFERROR(IF((VLOOKUP($B44,'HICM and Narrative Backsheet'!$A$6:$AC$155,G$9,FALSE))="","",(VLOOKUP($B44,'HICM and Narrative Backsheet'!$A$6:$AC$155,G$9,FALSE))),"")</f>
        <v>Plans in place</v>
      </c>
      <c r="H44" s="76" t="str">
        <f ca="1">IFERROR(IF((VLOOKUP($B44,'HICM and Narrative Backsheet'!$A$6:$AC$155,H$9,FALSE))="","",(VLOOKUP($B44,'HICM and Narrative Backsheet'!$A$6:$AC$155,H$9,FALSE))),"")</f>
        <v>Established</v>
      </c>
      <c r="I44" s="76" t="str">
        <f ca="1">IFERROR(IF((VLOOKUP($B44,'HICM and Narrative Backsheet'!$A$6:$AC$155,I$9,FALSE))="","",(VLOOKUP($B44,'HICM and Narrative Backsheet'!$A$6:$AC$155,I$9,FALSE))),"")</f>
        <v>Established</v>
      </c>
      <c r="J44" s="76" t="str">
        <f ca="1">IFERROR(IF((VLOOKUP($B44,'HICM and Narrative Backsheet'!$A$6:$AC$155,J$9,FALSE))="","",(VLOOKUP($B44,'HICM and Narrative Backsheet'!$A$6:$AC$155,J$9,FALSE))),"")</f>
        <v>Plans in place</v>
      </c>
      <c r="K44" s="76" t="str">
        <f ca="1">IFERROR(IF((VLOOKUP($B44,'HICM and Narrative Backsheet'!$A$6:$AC$155,K$9,FALSE))="","",(VLOOKUP($B44,'HICM and Narrative Backsheet'!$A$6:$AC$155,K$9,FALSE))),"")</f>
        <v>Established</v>
      </c>
      <c r="L44" s="29" t="str">
        <f ca="1">IFERROR(IF((VLOOKUP($B44,'HICM and Narrative Backsheet'!$A$6:$AC$155,L$9,FALSE))="","",(VLOOKUP($B44,'HICM and Narrative Backsheet'!$A$6:$AC$155,L$9,FALSE))),"")</f>
        <v>Plans in place</v>
      </c>
      <c r="M44" s="34" t="str">
        <f ca="1">IFERROR(IF((VLOOKUP($B44,'HICM and Narrative Backsheet'!$A$6:$AC$155,M$9,FALSE))="","",(VLOOKUP($B44,'HICM and Narrative Backsheet'!$A$6:$AC$155,M$9,FALSE))),"")</f>
        <v>Plans in place</v>
      </c>
      <c r="N44" s="76" t="str">
        <f ca="1">IFERROR(IF((VLOOKUP($B44,'HICM and Narrative Backsheet'!$A$6:$AC$155,N$9,FALSE))="","",(VLOOKUP($B44,'HICM and Narrative Backsheet'!$A$6:$AC$155,N$9,FALSE))),"")</f>
        <v>Established</v>
      </c>
      <c r="O44" s="76" t="str">
        <f ca="1">IFERROR(IF((VLOOKUP($B44,'HICM and Narrative Backsheet'!$A$6:$AC$155,O$9,FALSE))="","",(VLOOKUP($B44,'HICM and Narrative Backsheet'!$A$6:$AC$155,O$9,FALSE))),"")</f>
        <v>Mature</v>
      </c>
      <c r="P44" s="76" t="str">
        <f ca="1">IFERROR(IF((VLOOKUP($B44,'HICM and Narrative Backsheet'!$A$6:$AC$155,P$9,FALSE))="","",(VLOOKUP($B44,'HICM and Narrative Backsheet'!$A$6:$AC$155,P$9,FALSE))),"")</f>
        <v>Established</v>
      </c>
      <c r="Q44" s="76" t="str">
        <f ca="1">IFERROR(IF((VLOOKUP($B44,'HICM and Narrative Backsheet'!$A$6:$AC$155,Q$9,FALSE))="","",(VLOOKUP($B44,'HICM and Narrative Backsheet'!$A$6:$AC$155,Q$9,FALSE))),"")</f>
        <v>Established</v>
      </c>
      <c r="R44" s="76" t="str">
        <f ca="1">IFERROR(IF((VLOOKUP($B44,'HICM and Narrative Backsheet'!$A$6:$AC$155,R$9,FALSE))="","",(VLOOKUP($B44,'HICM and Narrative Backsheet'!$A$6:$AC$155,R$9,FALSE))),"")</f>
        <v>Established</v>
      </c>
      <c r="S44" s="76" t="str">
        <f ca="1">IFERROR(IF((VLOOKUP($B44,'HICM and Narrative Backsheet'!$A$6:$AC$155,S$9,FALSE))="","",(VLOOKUP($B44,'HICM and Narrative Backsheet'!$A$6:$AC$155,S$9,FALSE))),"")</f>
        <v>Established</v>
      </c>
      <c r="T44" s="76" t="str">
        <f ca="1">IFERROR(IF((VLOOKUP($B44,'HICM and Narrative Backsheet'!$A$6:$AC$155,T$9,FALSE))="","",(VLOOKUP($B44,'HICM and Narrative Backsheet'!$A$6:$AC$155,T$9,FALSE))),"")</f>
        <v>Mature</v>
      </c>
      <c r="U44" s="29" t="str">
        <f ca="1">IFERROR(IF((VLOOKUP($B44,'HICM and Narrative Backsheet'!$A$6:$AC$155,U$9,FALSE))="","",(VLOOKUP($B44,'HICM and Narrative Backsheet'!$A$6:$AC$155,U$9,FALSE))),"")</f>
        <v>Plans in place</v>
      </c>
      <c r="V44" s="90" t="str">
        <f ca="1">IFERROR(IF((VLOOKUP($B44,'HICM and Narrative Backsheet'!$A$6:$AC$155,V$9,FALSE))="","",(VLOOKUP($B44,'HICM and Narrative Backsheet'!$A$6:$AC$155,V$9,FALSE))),"")</f>
        <v>Established</v>
      </c>
      <c r="W44" s="76" t="str">
        <f ca="1">IFERROR(IF((VLOOKUP($B44,'HICM and Narrative Backsheet'!$A$6:$AC$155,W$9,FALSE))="","",(VLOOKUP($B44,'HICM and Narrative Backsheet'!$A$6:$AC$155,W$9,FALSE))),"")</f>
        <v>Established</v>
      </c>
      <c r="X44" s="76" t="str">
        <f ca="1">IFERROR(IF((VLOOKUP($B44,'HICM and Narrative Backsheet'!$A$6:$AC$155,X$9,FALSE))="","",(VLOOKUP($B44,'HICM and Narrative Backsheet'!$A$6:$AC$155,X$9,FALSE))),"")</f>
        <v>Mature</v>
      </c>
      <c r="Y44" s="76" t="str">
        <f ca="1">IFERROR(IF((VLOOKUP($B44,'HICM and Narrative Backsheet'!$A$6:$AC$155,Y$9,FALSE))="","",(VLOOKUP($B44,'HICM and Narrative Backsheet'!$A$6:$AC$155,Y$9,FALSE))),"")</f>
        <v>Established</v>
      </c>
      <c r="Z44" s="76" t="str">
        <f ca="1">IFERROR(IF((VLOOKUP($B44,'HICM and Narrative Backsheet'!$A$6:$AC$155,Z$9,FALSE))="","",(VLOOKUP($B44,'HICM and Narrative Backsheet'!$A$6:$AC$155,Z$9,FALSE))),"")</f>
        <v>Established</v>
      </c>
      <c r="AA44" s="76" t="str">
        <f ca="1">IFERROR(IF((VLOOKUP($B44,'HICM and Narrative Backsheet'!$A$6:$AC$155,AA$9,FALSE))="","",(VLOOKUP($B44,'HICM and Narrative Backsheet'!$A$6:$AC$155,AA$9,FALSE))),"")</f>
        <v>Established</v>
      </c>
      <c r="AB44" s="76" t="str">
        <f ca="1">IFERROR(IF((VLOOKUP($B44,'HICM and Narrative Backsheet'!$A$6:$AC$155,AB$9,FALSE))="","",(VLOOKUP($B44,'HICM and Narrative Backsheet'!$A$6:$AC$155,AB$9,FALSE))),"")</f>
        <v>Established</v>
      </c>
      <c r="AC44" s="76" t="str">
        <f ca="1">IFERROR(IF((VLOOKUP($B44,'HICM and Narrative Backsheet'!$A$6:$AC$155,AC$9,FALSE))="","",(VLOOKUP($B44,'HICM and Narrative Backsheet'!$A$6:$AC$155,AC$9,FALSE))),"")</f>
        <v>Mature</v>
      </c>
      <c r="AD44" s="29" t="str">
        <f ca="1">IFERROR(IF((VLOOKUP($B44,'HICM and Narrative Backsheet'!$A$6:$AC$155,AD$9,FALSE))="","",(VLOOKUP($B44,'HICM and Narrative Backsheet'!$A$6:$AC$155,AD$9,FALSE))),"")</f>
        <v>Plans in place</v>
      </c>
    </row>
    <row r="45" spans="1:33">
      <c r="A45" s="42">
        <v>19</v>
      </c>
      <c r="B45" s="34" t="str">
        <f t="shared" ca="1" si="11"/>
        <v>E08000033</v>
      </c>
      <c r="C45" s="83" t="str">
        <f ca="1">IFERROR(VLOOKUP($B45,'Org list'!$J$9:$K$636,2,0), "")</f>
        <v>Calderdale</v>
      </c>
      <c r="D45" s="34" t="str">
        <f ca="1">IFERROR(IF((VLOOKUP($B45,'HICM and Narrative Backsheet'!$A$6:$AC$155,D$9,FALSE))="","",(VLOOKUP($B45,'HICM and Narrative Backsheet'!$A$6:$AC$155,D$9,FALSE))),"")</f>
        <v>Established</v>
      </c>
      <c r="E45" s="76" t="str">
        <f ca="1">IFERROR(IF((VLOOKUP($B45,'HICM and Narrative Backsheet'!$A$6:$AC$155,E$9,FALSE))="","",(VLOOKUP($B45,'HICM and Narrative Backsheet'!$A$6:$AC$155,E$9,FALSE))),"")</f>
        <v>Established</v>
      </c>
      <c r="F45" s="76" t="str">
        <f ca="1">IFERROR(IF((VLOOKUP($B45,'HICM and Narrative Backsheet'!$A$6:$AC$155,F$9,FALSE))="","",(VLOOKUP($B45,'HICM and Narrative Backsheet'!$A$6:$AC$155,F$9,FALSE))),"")</f>
        <v>Established</v>
      </c>
      <c r="G45" s="76" t="str">
        <f ca="1">IFERROR(IF((VLOOKUP($B45,'HICM and Narrative Backsheet'!$A$6:$AC$155,G$9,FALSE))="","",(VLOOKUP($B45,'HICM and Narrative Backsheet'!$A$6:$AC$155,G$9,FALSE))),"")</f>
        <v>Established</v>
      </c>
      <c r="H45" s="76" t="str">
        <f ca="1">IFERROR(IF((VLOOKUP($B45,'HICM and Narrative Backsheet'!$A$6:$AC$155,H$9,FALSE))="","",(VLOOKUP($B45,'HICM and Narrative Backsheet'!$A$6:$AC$155,H$9,FALSE))),"")</f>
        <v>Plans in place</v>
      </c>
      <c r="I45" s="76" t="str">
        <f ca="1">IFERROR(IF((VLOOKUP($B45,'HICM and Narrative Backsheet'!$A$6:$AC$155,I$9,FALSE))="","",(VLOOKUP($B45,'HICM and Narrative Backsheet'!$A$6:$AC$155,I$9,FALSE))),"")</f>
        <v>Plans in place</v>
      </c>
      <c r="J45" s="76" t="str">
        <f ca="1">IFERROR(IF((VLOOKUP($B45,'HICM and Narrative Backsheet'!$A$6:$AC$155,J$9,FALSE))="","",(VLOOKUP($B45,'HICM and Narrative Backsheet'!$A$6:$AC$155,J$9,FALSE))),"")</f>
        <v>Mature</v>
      </c>
      <c r="K45" s="76" t="str">
        <f ca="1">IFERROR(IF((VLOOKUP($B45,'HICM and Narrative Backsheet'!$A$6:$AC$155,K$9,FALSE))="","",(VLOOKUP($B45,'HICM and Narrative Backsheet'!$A$6:$AC$155,K$9,FALSE))),"")</f>
        <v>Mature</v>
      </c>
      <c r="L45" s="29" t="str">
        <f ca="1">IFERROR(IF((VLOOKUP($B45,'HICM and Narrative Backsheet'!$A$6:$AC$155,L$9,FALSE))="","",(VLOOKUP($B45,'HICM and Narrative Backsheet'!$A$6:$AC$155,L$9,FALSE))),"")</f>
        <v>Plans in place</v>
      </c>
      <c r="M45" s="34" t="str">
        <f ca="1">IFERROR(IF((VLOOKUP($B45,'HICM and Narrative Backsheet'!$A$6:$AC$155,M$9,FALSE))="","",(VLOOKUP($B45,'HICM and Narrative Backsheet'!$A$6:$AC$155,M$9,FALSE))),"")</f>
        <v>Established</v>
      </c>
      <c r="N45" s="76" t="str">
        <f ca="1">IFERROR(IF((VLOOKUP($B45,'HICM and Narrative Backsheet'!$A$6:$AC$155,N$9,FALSE))="","",(VLOOKUP($B45,'HICM and Narrative Backsheet'!$A$6:$AC$155,N$9,FALSE))),"")</f>
        <v>Established</v>
      </c>
      <c r="O45" s="76" t="str">
        <f ca="1">IFERROR(IF((VLOOKUP($B45,'HICM and Narrative Backsheet'!$A$6:$AC$155,O$9,FALSE))="","",(VLOOKUP($B45,'HICM and Narrative Backsheet'!$A$6:$AC$155,O$9,FALSE))),"")</f>
        <v>Established</v>
      </c>
      <c r="P45" s="76" t="str">
        <f ca="1">IFERROR(IF((VLOOKUP($B45,'HICM and Narrative Backsheet'!$A$6:$AC$155,P$9,FALSE))="","",(VLOOKUP($B45,'HICM and Narrative Backsheet'!$A$6:$AC$155,P$9,FALSE))),"")</f>
        <v>Established</v>
      </c>
      <c r="Q45" s="76" t="str">
        <f ca="1">IFERROR(IF((VLOOKUP($B45,'HICM and Narrative Backsheet'!$A$6:$AC$155,Q$9,FALSE))="","",(VLOOKUP($B45,'HICM and Narrative Backsheet'!$A$6:$AC$155,Q$9,FALSE))),"")</f>
        <v>Plans in place</v>
      </c>
      <c r="R45" s="76" t="str">
        <f ca="1">IFERROR(IF((VLOOKUP($B45,'HICM and Narrative Backsheet'!$A$6:$AC$155,R$9,FALSE))="","",(VLOOKUP($B45,'HICM and Narrative Backsheet'!$A$6:$AC$155,R$9,FALSE))),"")</f>
        <v>Plans in place</v>
      </c>
      <c r="S45" s="76" t="str">
        <f ca="1">IFERROR(IF((VLOOKUP($B45,'HICM and Narrative Backsheet'!$A$6:$AC$155,S$9,FALSE))="","",(VLOOKUP($B45,'HICM and Narrative Backsheet'!$A$6:$AC$155,S$9,FALSE))),"")</f>
        <v>Mature</v>
      </c>
      <c r="T45" s="76" t="str">
        <f ca="1">IFERROR(IF((VLOOKUP($B45,'HICM and Narrative Backsheet'!$A$6:$AC$155,T$9,FALSE))="","",(VLOOKUP($B45,'HICM and Narrative Backsheet'!$A$6:$AC$155,T$9,FALSE))),"")</f>
        <v>Mature</v>
      </c>
      <c r="U45" s="29" t="str">
        <f ca="1">IFERROR(IF((VLOOKUP($B45,'HICM and Narrative Backsheet'!$A$6:$AC$155,U$9,FALSE))="","",(VLOOKUP($B45,'HICM and Narrative Backsheet'!$A$6:$AC$155,U$9,FALSE))),"")</f>
        <v>Plans in place</v>
      </c>
      <c r="V45" s="90" t="str">
        <f ca="1">IFERROR(IF((VLOOKUP($B45,'HICM and Narrative Backsheet'!$A$6:$AC$155,V$9,FALSE))="","",(VLOOKUP($B45,'HICM and Narrative Backsheet'!$A$6:$AC$155,V$9,FALSE))),"")</f>
        <v>Established</v>
      </c>
      <c r="W45" s="76" t="str">
        <f ca="1">IFERROR(IF((VLOOKUP($B45,'HICM and Narrative Backsheet'!$A$6:$AC$155,W$9,FALSE))="","",(VLOOKUP($B45,'HICM and Narrative Backsheet'!$A$6:$AC$155,W$9,FALSE))),"")</f>
        <v>Established</v>
      </c>
      <c r="X45" s="76" t="str">
        <f ca="1">IFERROR(IF((VLOOKUP($B45,'HICM and Narrative Backsheet'!$A$6:$AC$155,X$9,FALSE))="","",(VLOOKUP($B45,'HICM and Narrative Backsheet'!$A$6:$AC$155,X$9,FALSE))),"")</f>
        <v>Established</v>
      </c>
      <c r="Y45" s="76" t="str">
        <f ca="1">IFERROR(IF((VLOOKUP($B45,'HICM and Narrative Backsheet'!$A$6:$AC$155,Y$9,FALSE))="","",(VLOOKUP($B45,'HICM and Narrative Backsheet'!$A$6:$AC$155,Y$9,FALSE))),"")</f>
        <v>Established</v>
      </c>
      <c r="Z45" s="76" t="str">
        <f ca="1">IFERROR(IF((VLOOKUP($B45,'HICM and Narrative Backsheet'!$A$6:$AC$155,Z$9,FALSE))="","",(VLOOKUP($B45,'HICM and Narrative Backsheet'!$A$6:$AC$155,Z$9,FALSE))),"")</f>
        <v>Established</v>
      </c>
      <c r="AA45" s="76" t="str">
        <f ca="1">IFERROR(IF((VLOOKUP($B45,'HICM and Narrative Backsheet'!$A$6:$AC$155,AA$9,FALSE))="","",(VLOOKUP($B45,'HICM and Narrative Backsheet'!$A$6:$AC$155,AA$9,FALSE))),"")</f>
        <v>Established</v>
      </c>
      <c r="AB45" s="76" t="str">
        <f ca="1">IFERROR(IF((VLOOKUP($B45,'HICM and Narrative Backsheet'!$A$6:$AC$155,AB$9,FALSE))="","",(VLOOKUP($B45,'HICM and Narrative Backsheet'!$A$6:$AC$155,AB$9,FALSE))),"")</f>
        <v>Mature</v>
      </c>
      <c r="AC45" s="76" t="str">
        <f ca="1">IFERROR(IF((VLOOKUP($B45,'HICM and Narrative Backsheet'!$A$6:$AC$155,AC$9,FALSE))="","",(VLOOKUP($B45,'HICM and Narrative Backsheet'!$A$6:$AC$155,AC$9,FALSE))),"")</f>
        <v>Mature</v>
      </c>
      <c r="AD45" s="29" t="str">
        <f ca="1">IFERROR(IF((VLOOKUP($B45,'HICM and Narrative Backsheet'!$A$6:$AC$155,AD$9,FALSE))="","",(VLOOKUP($B45,'HICM and Narrative Backsheet'!$A$6:$AC$155,AD$9,FALSE))),"")</f>
        <v>Established</v>
      </c>
    </row>
    <row r="46" spans="1:33">
      <c r="A46" s="42">
        <v>20</v>
      </c>
      <c r="B46" s="34" t="str">
        <f t="shared" ca="1" si="11"/>
        <v>E10000003</v>
      </c>
      <c r="C46" s="83" t="str">
        <f ca="1">IFERROR(VLOOKUP($B46,'Org list'!$J$9:$K$636,2,0), "")</f>
        <v>Cambridgeshire</v>
      </c>
      <c r="D46" s="34" t="str">
        <f ca="1">IFERROR(IF((VLOOKUP($B46,'HICM and Narrative Backsheet'!$A$6:$AC$155,D$9,FALSE))="","",(VLOOKUP($B46,'HICM and Narrative Backsheet'!$A$6:$AC$155,D$9,FALSE))),"")</f>
        <v>Mature</v>
      </c>
      <c r="E46" s="76" t="str">
        <f ca="1">IFERROR(IF((VLOOKUP($B46,'HICM and Narrative Backsheet'!$A$6:$AC$155,E$9,FALSE))="","",(VLOOKUP($B46,'HICM and Narrative Backsheet'!$A$6:$AC$155,E$9,FALSE))),"")</f>
        <v>Established</v>
      </c>
      <c r="F46" s="76" t="str">
        <f ca="1">IFERROR(IF((VLOOKUP($B46,'HICM and Narrative Backsheet'!$A$6:$AC$155,F$9,FALSE))="","",(VLOOKUP($B46,'HICM and Narrative Backsheet'!$A$6:$AC$155,F$9,FALSE))),"")</f>
        <v>Plans in place</v>
      </c>
      <c r="G46" s="76" t="str">
        <f ca="1">IFERROR(IF((VLOOKUP($B46,'HICM and Narrative Backsheet'!$A$6:$AC$155,G$9,FALSE))="","",(VLOOKUP($B46,'HICM and Narrative Backsheet'!$A$6:$AC$155,G$9,FALSE))),"")</f>
        <v>Plans in place</v>
      </c>
      <c r="H46" s="76" t="str">
        <f ca="1">IFERROR(IF((VLOOKUP($B46,'HICM and Narrative Backsheet'!$A$6:$AC$155,H$9,FALSE))="","",(VLOOKUP($B46,'HICM and Narrative Backsheet'!$A$6:$AC$155,H$9,FALSE))),"")</f>
        <v>Not yet established</v>
      </c>
      <c r="I46" s="76" t="str">
        <f ca="1">IFERROR(IF((VLOOKUP($B46,'HICM and Narrative Backsheet'!$A$6:$AC$155,I$9,FALSE))="","",(VLOOKUP($B46,'HICM and Narrative Backsheet'!$A$6:$AC$155,I$9,FALSE))),"")</f>
        <v>Plans in place</v>
      </c>
      <c r="J46" s="76" t="str">
        <f ca="1">IFERROR(IF((VLOOKUP($B46,'HICM and Narrative Backsheet'!$A$6:$AC$155,J$9,FALSE))="","",(VLOOKUP($B46,'HICM and Narrative Backsheet'!$A$6:$AC$155,J$9,FALSE))),"")</f>
        <v>Established</v>
      </c>
      <c r="K46" s="76" t="str">
        <f ca="1">IFERROR(IF((VLOOKUP($B46,'HICM and Narrative Backsheet'!$A$6:$AC$155,K$9,FALSE))="","",(VLOOKUP($B46,'HICM and Narrative Backsheet'!$A$6:$AC$155,K$9,FALSE))),"")</f>
        <v>Established</v>
      </c>
      <c r="L46" s="29" t="str">
        <f ca="1">IFERROR(IF((VLOOKUP($B46,'HICM and Narrative Backsheet'!$A$6:$AC$155,L$9,FALSE))="","",(VLOOKUP($B46,'HICM and Narrative Backsheet'!$A$6:$AC$155,L$9,FALSE))),"")</f>
        <v>Mature</v>
      </c>
      <c r="M46" s="34" t="str">
        <f ca="1">IFERROR(IF((VLOOKUP($B46,'HICM and Narrative Backsheet'!$A$6:$AC$155,M$9,FALSE))="","",(VLOOKUP($B46,'HICM and Narrative Backsheet'!$A$6:$AC$155,M$9,FALSE))),"")</f>
        <v>Mature</v>
      </c>
      <c r="N46" s="76" t="str">
        <f ca="1">IFERROR(IF((VLOOKUP($B46,'HICM and Narrative Backsheet'!$A$6:$AC$155,N$9,FALSE))="","",(VLOOKUP($B46,'HICM and Narrative Backsheet'!$A$6:$AC$155,N$9,FALSE))),"")</f>
        <v>Established</v>
      </c>
      <c r="O46" s="76" t="str">
        <f ca="1">IFERROR(IF((VLOOKUP($B46,'HICM and Narrative Backsheet'!$A$6:$AC$155,O$9,FALSE))="","",(VLOOKUP($B46,'HICM and Narrative Backsheet'!$A$6:$AC$155,O$9,FALSE))),"")</f>
        <v>Established</v>
      </c>
      <c r="P46" s="76" t="str">
        <f ca="1">IFERROR(IF((VLOOKUP($B46,'HICM and Narrative Backsheet'!$A$6:$AC$155,P$9,FALSE))="","",(VLOOKUP($B46,'HICM and Narrative Backsheet'!$A$6:$AC$155,P$9,FALSE))),"")</f>
        <v>Established</v>
      </c>
      <c r="Q46" s="76" t="str">
        <f ca="1">IFERROR(IF((VLOOKUP($B46,'HICM and Narrative Backsheet'!$A$6:$AC$155,Q$9,FALSE))="","",(VLOOKUP($B46,'HICM and Narrative Backsheet'!$A$6:$AC$155,Q$9,FALSE))),"")</f>
        <v>Plans in place</v>
      </c>
      <c r="R46" s="76" t="str">
        <f ca="1">IFERROR(IF((VLOOKUP($B46,'HICM and Narrative Backsheet'!$A$6:$AC$155,R$9,FALSE))="","",(VLOOKUP($B46,'HICM and Narrative Backsheet'!$A$6:$AC$155,R$9,FALSE))),"")</f>
        <v>Established</v>
      </c>
      <c r="S46" s="76" t="str">
        <f ca="1">IFERROR(IF((VLOOKUP($B46,'HICM and Narrative Backsheet'!$A$6:$AC$155,S$9,FALSE))="","",(VLOOKUP($B46,'HICM and Narrative Backsheet'!$A$6:$AC$155,S$9,FALSE))),"")</f>
        <v>Mature</v>
      </c>
      <c r="T46" s="76" t="str">
        <f ca="1">IFERROR(IF((VLOOKUP($B46,'HICM and Narrative Backsheet'!$A$6:$AC$155,T$9,FALSE))="","",(VLOOKUP($B46,'HICM and Narrative Backsheet'!$A$6:$AC$155,T$9,FALSE))),"")</f>
        <v>Mature</v>
      </c>
      <c r="U46" s="29" t="str">
        <f ca="1">IFERROR(IF((VLOOKUP($B46,'HICM and Narrative Backsheet'!$A$6:$AC$155,U$9,FALSE))="","",(VLOOKUP($B46,'HICM and Narrative Backsheet'!$A$6:$AC$155,U$9,FALSE))),"")</f>
        <v>Mature</v>
      </c>
      <c r="V46" s="90" t="str">
        <f ca="1">IFERROR(IF((VLOOKUP($B46,'HICM and Narrative Backsheet'!$A$6:$AC$155,V$9,FALSE))="","",(VLOOKUP($B46,'HICM and Narrative Backsheet'!$A$6:$AC$155,V$9,FALSE))),"")</f>
        <v>Mature</v>
      </c>
      <c r="W46" s="76" t="str">
        <f ca="1">IFERROR(IF((VLOOKUP($B46,'HICM and Narrative Backsheet'!$A$6:$AC$155,W$9,FALSE))="","",(VLOOKUP($B46,'HICM and Narrative Backsheet'!$A$6:$AC$155,W$9,FALSE))),"")</f>
        <v>Established</v>
      </c>
      <c r="X46" s="76" t="str">
        <f ca="1">IFERROR(IF((VLOOKUP($B46,'HICM and Narrative Backsheet'!$A$6:$AC$155,X$9,FALSE))="","",(VLOOKUP($B46,'HICM and Narrative Backsheet'!$A$6:$AC$155,X$9,FALSE))),"")</f>
        <v>Established</v>
      </c>
      <c r="Y46" s="76" t="str">
        <f ca="1">IFERROR(IF((VLOOKUP($B46,'HICM and Narrative Backsheet'!$A$6:$AC$155,Y$9,FALSE))="","",(VLOOKUP($B46,'HICM and Narrative Backsheet'!$A$6:$AC$155,Y$9,FALSE))),"")</f>
        <v>Established</v>
      </c>
      <c r="Z46" s="76" t="str">
        <f ca="1">IFERROR(IF((VLOOKUP($B46,'HICM and Narrative Backsheet'!$A$6:$AC$155,Z$9,FALSE))="","",(VLOOKUP($B46,'HICM and Narrative Backsheet'!$A$6:$AC$155,Z$9,FALSE))),"")</f>
        <v>Plans in place</v>
      </c>
      <c r="AA46" s="76" t="str">
        <f ca="1">IFERROR(IF((VLOOKUP($B46,'HICM and Narrative Backsheet'!$A$6:$AC$155,AA$9,FALSE))="","",(VLOOKUP($B46,'HICM and Narrative Backsheet'!$A$6:$AC$155,AA$9,FALSE))),"")</f>
        <v>Established</v>
      </c>
      <c r="AB46" s="76" t="str">
        <f ca="1">IFERROR(IF((VLOOKUP($B46,'HICM and Narrative Backsheet'!$A$6:$AC$155,AB$9,FALSE))="","",(VLOOKUP($B46,'HICM and Narrative Backsheet'!$A$6:$AC$155,AB$9,FALSE))),"")</f>
        <v>Mature</v>
      </c>
      <c r="AC46" s="76" t="str">
        <f ca="1">IFERROR(IF((VLOOKUP($B46,'HICM and Narrative Backsheet'!$A$6:$AC$155,AC$9,FALSE))="","",(VLOOKUP($B46,'HICM and Narrative Backsheet'!$A$6:$AC$155,AC$9,FALSE))),"")</f>
        <v>Mature</v>
      </c>
      <c r="AD46" s="29" t="str">
        <f ca="1">IFERROR(IF((VLOOKUP($B46,'HICM and Narrative Backsheet'!$A$6:$AC$155,AD$9,FALSE))="","",(VLOOKUP($B46,'HICM and Narrative Backsheet'!$A$6:$AC$155,AD$9,FALSE))),"")</f>
        <v>Established</v>
      </c>
    </row>
    <row r="47" spans="1:33">
      <c r="A47" s="42">
        <v>21</v>
      </c>
      <c r="B47" s="34" t="str">
        <f t="shared" ca="1" si="11"/>
        <v>E09000007</v>
      </c>
      <c r="C47" s="83" t="str">
        <f ca="1">IFERROR(VLOOKUP($B47,'Org list'!$J$9:$K$636,2,0), "")</f>
        <v>Camden</v>
      </c>
      <c r="D47" s="34" t="str">
        <f ca="1">IFERROR(IF((VLOOKUP($B47,'HICM and Narrative Backsheet'!$A$6:$AC$155,D$9,FALSE))="","",(VLOOKUP($B47,'HICM and Narrative Backsheet'!$A$6:$AC$155,D$9,FALSE))),"")</f>
        <v>Established</v>
      </c>
      <c r="E47" s="76" t="str">
        <f ca="1">IFERROR(IF((VLOOKUP($B47,'HICM and Narrative Backsheet'!$A$6:$AC$155,E$9,FALSE))="","",(VLOOKUP($B47,'HICM and Narrative Backsheet'!$A$6:$AC$155,E$9,FALSE))),"")</f>
        <v>Established</v>
      </c>
      <c r="F47" s="76" t="str">
        <f ca="1">IFERROR(IF((VLOOKUP($B47,'HICM and Narrative Backsheet'!$A$6:$AC$155,F$9,FALSE))="","",(VLOOKUP($B47,'HICM and Narrative Backsheet'!$A$6:$AC$155,F$9,FALSE))),"")</f>
        <v>Plans in place</v>
      </c>
      <c r="G47" s="76" t="str">
        <f ca="1">IFERROR(IF((VLOOKUP($B47,'HICM and Narrative Backsheet'!$A$6:$AC$155,G$9,FALSE))="","",(VLOOKUP($B47,'HICM and Narrative Backsheet'!$A$6:$AC$155,G$9,FALSE))),"")</f>
        <v>Plans in place</v>
      </c>
      <c r="H47" s="76" t="str">
        <f ca="1">IFERROR(IF((VLOOKUP($B47,'HICM and Narrative Backsheet'!$A$6:$AC$155,H$9,FALSE))="","",(VLOOKUP($B47,'HICM and Narrative Backsheet'!$A$6:$AC$155,H$9,FALSE))),"")</f>
        <v>Plans in place</v>
      </c>
      <c r="I47" s="76" t="str">
        <f ca="1">IFERROR(IF((VLOOKUP($B47,'HICM and Narrative Backsheet'!$A$6:$AC$155,I$9,FALSE))="","",(VLOOKUP($B47,'HICM and Narrative Backsheet'!$A$6:$AC$155,I$9,FALSE))),"")</f>
        <v>Not yet established</v>
      </c>
      <c r="J47" s="76" t="str">
        <f ca="1">IFERROR(IF((VLOOKUP($B47,'HICM and Narrative Backsheet'!$A$6:$AC$155,J$9,FALSE))="","",(VLOOKUP($B47,'HICM and Narrative Backsheet'!$A$6:$AC$155,J$9,FALSE))),"")</f>
        <v>Established</v>
      </c>
      <c r="K47" s="76" t="str">
        <f ca="1">IFERROR(IF((VLOOKUP($B47,'HICM and Narrative Backsheet'!$A$6:$AC$155,K$9,FALSE))="","",(VLOOKUP($B47,'HICM and Narrative Backsheet'!$A$6:$AC$155,K$9,FALSE))),"")</f>
        <v>Established</v>
      </c>
      <c r="L47" s="29" t="str">
        <f ca="1">IFERROR(IF((VLOOKUP($B47,'HICM and Narrative Backsheet'!$A$6:$AC$155,L$9,FALSE))="","",(VLOOKUP($B47,'HICM and Narrative Backsheet'!$A$6:$AC$155,L$9,FALSE))),"")</f>
        <v>Not yet established</v>
      </c>
      <c r="M47" s="34" t="str">
        <f ca="1">IFERROR(IF((VLOOKUP($B47,'HICM and Narrative Backsheet'!$A$6:$AC$155,M$9,FALSE))="","",(VLOOKUP($B47,'HICM and Narrative Backsheet'!$A$6:$AC$155,M$9,FALSE))),"")</f>
        <v>Established</v>
      </c>
      <c r="N47" s="76" t="str">
        <f ca="1">IFERROR(IF((VLOOKUP($B47,'HICM and Narrative Backsheet'!$A$6:$AC$155,N$9,FALSE))="","",(VLOOKUP($B47,'HICM and Narrative Backsheet'!$A$6:$AC$155,N$9,FALSE))),"")</f>
        <v>Established</v>
      </c>
      <c r="O47" s="76" t="str">
        <f ca="1">IFERROR(IF((VLOOKUP($B47,'HICM and Narrative Backsheet'!$A$6:$AC$155,O$9,FALSE))="","",(VLOOKUP($B47,'HICM and Narrative Backsheet'!$A$6:$AC$155,O$9,FALSE))),"")</f>
        <v>Plans in place</v>
      </c>
      <c r="P47" s="76" t="str">
        <f ca="1">IFERROR(IF((VLOOKUP($B47,'HICM and Narrative Backsheet'!$A$6:$AC$155,P$9,FALSE))="","",(VLOOKUP($B47,'HICM and Narrative Backsheet'!$A$6:$AC$155,P$9,FALSE))),"")</f>
        <v>Established</v>
      </c>
      <c r="Q47" s="76" t="str">
        <f ca="1">IFERROR(IF((VLOOKUP($B47,'HICM and Narrative Backsheet'!$A$6:$AC$155,Q$9,FALSE))="","",(VLOOKUP($B47,'HICM and Narrative Backsheet'!$A$6:$AC$155,Q$9,FALSE))),"")</f>
        <v>Plans in place</v>
      </c>
      <c r="R47" s="76" t="str">
        <f ca="1">IFERROR(IF((VLOOKUP($B47,'HICM and Narrative Backsheet'!$A$6:$AC$155,R$9,FALSE))="","",(VLOOKUP($B47,'HICM and Narrative Backsheet'!$A$6:$AC$155,R$9,FALSE))),"")</f>
        <v>Plans in place</v>
      </c>
      <c r="S47" s="76" t="str">
        <f ca="1">IFERROR(IF((VLOOKUP($B47,'HICM and Narrative Backsheet'!$A$6:$AC$155,S$9,FALSE))="","",(VLOOKUP($B47,'HICM and Narrative Backsheet'!$A$6:$AC$155,S$9,FALSE))),"")</f>
        <v>Established</v>
      </c>
      <c r="T47" s="76" t="str">
        <f ca="1">IFERROR(IF((VLOOKUP($B47,'HICM and Narrative Backsheet'!$A$6:$AC$155,T$9,FALSE))="","",(VLOOKUP($B47,'HICM and Narrative Backsheet'!$A$6:$AC$155,T$9,FALSE))),"")</f>
        <v>Established</v>
      </c>
      <c r="U47" s="29" t="str">
        <f ca="1">IFERROR(IF((VLOOKUP($B47,'HICM and Narrative Backsheet'!$A$6:$AC$155,U$9,FALSE))="","",(VLOOKUP($B47,'HICM and Narrative Backsheet'!$A$6:$AC$155,U$9,FALSE))),"")</f>
        <v>Not yet established</v>
      </c>
      <c r="V47" s="90" t="str">
        <f ca="1">IFERROR(IF((VLOOKUP($B47,'HICM and Narrative Backsheet'!$A$6:$AC$155,V$9,FALSE))="","",(VLOOKUP($B47,'HICM and Narrative Backsheet'!$A$6:$AC$155,V$9,FALSE))),"")</f>
        <v>Established</v>
      </c>
      <c r="W47" s="76" t="str">
        <f ca="1">IFERROR(IF((VLOOKUP($B47,'HICM and Narrative Backsheet'!$A$6:$AC$155,W$9,FALSE))="","",(VLOOKUP($B47,'HICM and Narrative Backsheet'!$A$6:$AC$155,W$9,FALSE))),"")</f>
        <v>Established</v>
      </c>
      <c r="X47" s="76" t="str">
        <f ca="1">IFERROR(IF((VLOOKUP($B47,'HICM and Narrative Backsheet'!$A$6:$AC$155,X$9,FALSE))="","",(VLOOKUP($B47,'HICM and Narrative Backsheet'!$A$6:$AC$155,X$9,FALSE))),"")</f>
        <v>Plans in place</v>
      </c>
      <c r="Y47" s="76" t="str">
        <f ca="1">IFERROR(IF((VLOOKUP($B47,'HICM and Narrative Backsheet'!$A$6:$AC$155,Y$9,FALSE))="","",(VLOOKUP($B47,'HICM and Narrative Backsheet'!$A$6:$AC$155,Y$9,FALSE))),"")</f>
        <v>Established</v>
      </c>
      <c r="Z47" s="76" t="str">
        <f ca="1">IFERROR(IF((VLOOKUP($B47,'HICM and Narrative Backsheet'!$A$6:$AC$155,Z$9,FALSE))="","",(VLOOKUP($B47,'HICM and Narrative Backsheet'!$A$6:$AC$155,Z$9,FALSE))),"")</f>
        <v>Plans in place</v>
      </c>
      <c r="AA47" s="76" t="str">
        <f ca="1">IFERROR(IF((VLOOKUP($B47,'HICM and Narrative Backsheet'!$A$6:$AC$155,AA$9,FALSE))="","",(VLOOKUP($B47,'HICM and Narrative Backsheet'!$A$6:$AC$155,AA$9,FALSE))),"")</f>
        <v>Plans in place</v>
      </c>
      <c r="AB47" s="76" t="str">
        <f ca="1">IFERROR(IF((VLOOKUP($B47,'HICM and Narrative Backsheet'!$A$6:$AC$155,AB$9,FALSE))="","",(VLOOKUP($B47,'HICM and Narrative Backsheet'!$A$6:$AC$155,AB$9,FALSE))),"")</f>
        <v>Established</v>
      </c>
      <c r="AC47" s="76" t="str">
        <f ca="1">IFERROR(IF((VLOOKUP($B47,'HICM and Narrative Backsheet'!$A$6:$AC$155,AC$9,FALSE))="","",(VLOOKUP($B47,'HICM and Narrative Backsheet'!$A$6:$AC$155,AC$9,FALSE))),"")</f>
        <v>Established</v>
      </c>
      <c r="AD47" s="29" t="str">
        <f ca="1">IFERROR(IF((VLOOKUP($B47,'HICM and Narrative Backsheet'!$A$6:$AC$155,AD$9,FALSE))="","",(VLOOKUP($B47,'HICM and Narrative Backsheet'!$A$6:$AC$155,AD$9,FALSE))),"")</f>
        <v>Not yet established</v>
      </c>
    </row>
    <row r="48" spans="1:33">
      <c r="A48" s="42">
        <v>22</v>
      </c>
      <c r="B48" s="34" t="str">
        <f t="shared" ca="1" si="11"/>
        <v>E06000056</v>
      </c>
      <c r="C48" s="83" t="str">
        <f ca="1">IFERROR(VLOOKUP($B48,'Org list'!$J$9:$K$636,2,0), "")</f>
        <v>Central Bedfordshire</v>
      </c>
      <c r="D48" s="34" t="str">
        <f ca="1">IFERROR(IF((VLOOKUP($B48,'HICM and Narrative Backsheet'!$A$6:$AC$155,D$9,FALSE))="","",(VLOOKUP($B48,'HICM and Narrative Backsheet'!$A$6:$AC$155,D$9,FALSE))),"")</f>
        <v>Established</v>
      </c>
      <c r="E48" s="76" t="str">
        <f ca="1">IFERROR(IF((VLOOKUP($B48,'HICM and Narrative Backsheet'!$A$6:$AC$155,E$9,FALSE))="","",(VLOOKUP($B48,'HICM and Narrative Backsheet'!$A$6:$AC$155,E$9,FALSE))),"")</f>
        <v>Established</v>
      </c>
      <c r="F48" s="76" t="str">
        <f ca="1">IFERROR(IF((VLOOKUP($B48,'HICM and Narrative Backsheet'!$A$6:$AC$155,F$9,FALSE))="","",(VLOOKUP($B48,'HICM and Narrative Backsheet'!$A$6:$AC$155,F$9,FALSE))),"")</f>
        <v>Established</v>
      </c>
      <c r="G48" s="76" t="str">
        <f ca="1">IFERROR(IF((VLOOKUP($B48,'HICM and Narrative Backsheet'!$A$6:$AC$155,G$9,FALSE))="","",(VLOOKUP($B48,'HICM and Narrative Backsheet'!$A$6:$AC$155,G$9,FALSE))),"")</f>
        <v>Plans in place</v>
      </c>
      <c r="H48" s="76" t="str">
        <f ca="1">IFERROR(IF((VLOOKUP($B48,'HICM and Narrative Backsheet'!$A$6:$AC$155,H$9,FALSE))="","",(VLOOKUP($B48,'HICM and Narrative Backsheet'!$A$6:$AC$155,H$9,FALSE))),"")</f>
        <v>Established</v>
      </c>
      <c r="I48" s="76" t="str">
        <f ca="1">IFERROR(IF((VLOOKUP($B48,'HICM and Narrative Backsheet'!$A$6:$AC$155,I$9,FALSE))="","",(VLOOKUP($B48,'HICM and Narrative Backsheet'!$A$6:$AC$155,I$9,FALSE))),"")</f>
        <v>Plans in place</v>
      </c>
      <c r="J48" s="76" t="str">
        <f ca="1">IFERROR(IF((VLOOKUP($B48,'HICM and Narrative Backsheet'!$A$6:$AC$155,J$9,FALSE))="","",(VLOOKUP($B48,'HICM and Narrative Backsheet'!$A$6:$AC$155,J$9,FALSE))),"")</f>
        <v>Established</v>
      </c>
      <c r="K48" s="76" t="str">
        <f ca="1">IFERROR(IF((VLOOKUP($B48,'HICM and Narrative Backsheet'!$A$6:$AC$155,K$9,FALSE))="","",(VLOOKUP($B48,'HICM and Narrative Backsheet'!$A$6:$AC$155,K$9,FALSE))),"")</f>
        <v>Established</v>
      </c>
      <c r="L48" s="29" t="str">
        <f ca="1">IFERROR(IF((VLOOKUP($B48,'HICM and Narrative Backsheet'!$A$6:$AC$155,L$9,FALSE))="","",(VLOOKUP($B48,'HICM and Narrative Backsheet'!$A$6:$AC$155,L$9,FALSE))),"")</f>
        <v>Plans in place</v>
      </c>
      <c r="M48" s="34" t="str">
        <f ca="1">IFERROR(IF((VLOOKUP($B48,'HICM and Narrative Backsheet'!$A$6:$AC$155,M$9,FALSE))="","",(VLOOKUP($B48,'HICM and Narrative Backsheet'!$A$6:$AC$155,M$9,FALSE))),"")</f>
        <v>Established</v>
      </c>
      <c r="N48" s="76" t="str">
        <f ca="1">IFERROR(IF((VLOOKUP($B48,'HICM and Narrative Backsheet'!$A$6:$AC$155,N$9,FALSE))="","",(VLOOKUP($B48,'HICM and Narrative Backsheet'!$A$6:$AC$155,N$9,FALSE))),"")</f>
        <v>Plans in place</v>
      </c>
      <c r="O48" s="76" t="str">
        <f ca="1">IFERROR(IF((VLOOKUP($B48,'HICM and Narrative Backsheet'!$A$6:$AC$155,O$9,FALSE))="","",(VLOOKUP($B48,'HICM and Narrative Backsheet'!$A$6:$AC$155,O$9,FALSE))),"")</f>
        <v>Established</v>
      </c>
      <c r="P48" s="76" t="str">
        <f ca="1">IFERROR(IF((VLOOKUP($B48,'HICM and Narrative Backsheet'!$A$6:$AC$155,P$9,FALSE))="","",(VLOOKUP($B48,'HICM and Narrative Backsheet'!$A$6:$AC$155,P$9,FALSE))),"")</f>
        <v>Plans in place</v>
      </c>
      <c r="Q48" s="76" t="str">
        <f ca="1">IFERROR(IF((VLOOKUP($B48,'HICM and Narrative Backsheet'!$A$6:$AC$155,Q$9,FALSE))="","",(VLOOKUP($B48,'HICM and Narrative Backsheet'!$A$6:$AC$155,Q$9,FALSE))),"")</f>
        <v>Established</v>
      </c>
      <c r="R48" s="76" t="str">
        <f ca="1">IFERROR(IF((VLOOKUP($B48,'HICM and Narrative Backsheet'!$A$6:$AC$155,R$9,FALSE))="","",(VLOOKUP($B48,'HICM and Narrative Backsheet'!$A$6:$AC$155,R$9,FALSE))),"")</f>
        <v>Established</v>
      </c>
      <c r="S48" s="76" t="str">
        <f ca="1">IFERROR(IF((VLOOKUP($B48,'HICM and Narrative Backsheet'!$A$6:$AC$155,S$9,FALSE))="","",(VLOOKUP($B48,'HICM and Narrative Backsheet'!$A$6:$AC$155,S$9,FALSE))),"")</f>
        <v>Established</v>
      </c>
      <c r="T48" s="76" t="str">
        <f ca="1">IFERROR(IF((VLOOKUP($B48,'HICM and Narrative Backsheet'!$A$6:$AC$155,T$9,FALSE))="","",(VLOOKUP($B48,'HICM and Narrative Backsheet'!$A$6:$AC$155,T$9,FALSE))),"")</f>
        <v>Established</v>
      </c>
      <c r="U48" s="29" t="str">
        <f ca="1">IFERROR(IF((VLOOKUP($B48,'HICM and Narrative Backsheet'!$A$6:$AC$155,U$9,FALSE))="","",(VLOOKUP($B48,'HICM and Narrative Backsheet'!$A$6:$AC$155,U$9,FALSE))),"")</f>
        <v>Established</v>
      </c>
      <c r="V48" s="90" t="str">
        <f ca="1">IFERROR(IF((VLOOKUP($B48,'HICM and Narrative Backsheet'!$A$6:$AC$155,V$9,FALSE))="","",(VLOOKUP($B48,'HICM and Narrative Backsheet'!$A$6:$AC$155,V$9,FALSE))),"")</f>
        <v>Established</v>
      </c>
      <c r="W48" s="76" t="str">
        <f ca="1">IFERROR(IF((VLOOKUP($B48,'HICM and Narrative Backsheet'!$A$6:$AC$155,W$9,FALSE))="","",(VLOOKUP($B48,'HICM and Narrative Backsheet'!$A$6:$AC$155,W$9,FALSE))),"")</f>
        <v>Established</v>
      </c>
      <c r="X48" s="76" t="str">
        <f ca="1">IFERROR(IF((VLOOKUP($B48,'HICM and Narrative Backsheet'!$A$6:$AC$155,X$9,FALSE))="","",(VLOOKUP($B48,'HICM and Narrative Backsheet'!$A$6:$AC$155,X$9,FALSE))),"")</f>
        <v>Established</v>
      </c>
      <c r="Y48" s="76" t="str">
        <f ca="1">IFERROR(IF((VLOOKUP($B48,'HICM and Narrative Backsheet'!$A$6:$AC$155,Y$9,FALSE))="","",(VLOOKUP($B48,'HICM and Narrative Backsheet'!$A$6:$AC$155,Y$9,FALSE))),"")</f>
        <v>Established</v>
      </c>
      <c r="Z48" s="76" t="str">
        <f ca="1">IFERROR(IF((VLOOKUP($B48,'HICM and Narrative Backsheet'!$A$6:$AC$155,Z$9,FALSE))="","",(VLOOKUP($B48,'HICM and Narrative Backsheet'!$A$6:$AC$155,Z$9,FALSE))),"")</f>
        <v>Established</v>
      </c>
      <c r="AA48" s="76" t="str">
        <f ca="1">IFERROR(IF((VLOOKUP($B48,'HICM and Narrative Backsheet'!$A$6:$AC$155,AA$9,FALSE))="","",(VLOOKUP($B48,'HICM and Narrative Backsheet'!$A$6:$AC$155,AA$9,FALSE))),"")</f>
        <v>Established</v>
      </c>
      <c r="AB48" s="76" t="str">
        <f ca="1">IFERROR(IF((VLOOKUP($B48,'HICM and Narrative Backsheet'!$A$6:$AC$155,AB$9,FALSE))="","",(VLOOKUP($B48,'HICM and Narrative Backsheet'!$A$6:$AC$155,AB$9,FALSE))),"")</f>
        <v>Established</v>
      </c>
      <c r="AC48" s="76" t="str">
        <f ca="1">IFERROR(IF((VLOOKUP($B48,'HICM and Narrative Backsheet'!$A$6:$AC$155,AC$9,FALSE))="","",(VLOOKUP($B48,'HICM and Narrative Backsheet'!$A$6:$AC$155,AC$9,FALSE))),"")</f>
        <v>Established</v>
      </c>
      <c r="AD48" s="29" t="str">
        <f ca="1">IFERROR(IF((VLOOKUP($B48,'HICM and Narrative Backsheet'!$A$6:$AC$155,AD$9,FALSE))="","",(VLOOKUP($B48,'HICM and Narrative Backsheet'!$A$6:$AC$155,AD$9,FALSE))),"")</f>
        <v>Established</v>
      </c>
    </row>
    <row r="49" spans="1:30">
      <c r="A49" s="42">
        <v>23</v>
      </c>
      <c r="B49" s="34" t="str">
        <f t="shared" ca="1" si="11"/>
        <v>E06000049</v>
      </c>
      <c r="C49" s="83" t="str">
        <f ca="1">IFERROR(VLOOKUP($B49,'Org list'!$J$9:$K$636,2,0), "")</f>
        <v>Cheshire East</v>
      </c>
      <c r="D49" s="34" t="str">
        <f ca="1">IFERROR(IF((VLOOKUP($B49,'HICM and Narrative Backsheet'!$A$6:$AC$155,D$9,FALSE))="","",(VLOOKUP($B49,'HICM and Narrative Backsheet'!$A$6:$AC$155,D$9,FALSE))),"")</f>
        <v>Mature</v>
      </c>
      <c r="E49" s="76" t="str">
        <f ca="1">IFERROR(IF((VLOOKUP($B49,'HICM and Narrative Backsheet'!$A$6:$AC$155,E$9,FALSE))="","",(VLOOKUP($B49,'HICM and Narrative Backsheet'!$A$6:$AC$155,E$9,FALSE))),"")</f>
        <v>Established</v>
      </c>
      <c r="F49" s="76" t="str">
        <f ca="1">IFERROR(IF((VLOOKUP($B49,'HICM and Narrative Backsheet'!$A$6:$AC$155,F$9,FALSE))="","",(VLOOKUP($B49,'HICM and Narrative Backsheet'!$A$6:$AC$155,F$9,FALSE))),"")</f>
        <v>Mature</v>
      </c>
      <c r="G49" s="76" t="str">
        <f ca="1">IFERROR(IF((VLOOKUP($B49,'HICM and Narrative Backsheet'!$A$6:$AC$155,G$9,FALSE))="","",(VLOOKUP($B49,'HICM and Narrative Backsheet'!$A$6:$AC$155,G$9,FALSE))),"")</f>
        <v>Mature</v>
      </c>
      <c r="H49" s="76" t="str">
        <f ca="1">IFERROR(IF((VLOOKUP($B49,'HICM and Narrative Backsheet'!$A$6:$AC$155,H$9,FALSE))="","",(VLOOKUP($B49,'HICM and Narrative Backsheet'!$A$6:$AC$155,H$9,FALSE))),"")</f>
        <v>Mature</v>
      </c>
      <c r="I49" s="76" t="str">
        <f ca="1">IFERROR(IF((VLOOKUP($B49,'HICM and Narrative Backsheet'!$A$6:$AC$155,I$9,FALSE))="","",(VLOOKUP($B49,'HICM and Narrative Backsheet'!$A$6:$AC$155,I$9,FALSE))),"")</f>
        <v>Established</v>
      </c>
      <c r="J49" s="76" t="str">
        <f ca="1">IFERROR(IF((VLOOKUP($B49,'HICM and Narrative Backsheet'!$A$6:$AC$155,J$9,FALSE))="","",(VLOOKUP($B49,'HICM and Narrative Backsheet'!$A$6:$AC$155,J$9,FALSE))),"")</f>
        <v>Mature</v>
      </c>
      <c r="K49" s="76" t="str">
        <f ca="1">IFERROR(IF((VLOOKUP($B49,'HICM and Narrative Backsheet'!$A$6:$AC$155,K$9,FALSE))="","",(VLOOKUP($B49,'HICM and Narrative Backsheet'!$A$6:$AC$155,K$9,FALSE))),"")</f>
        <v>Established</v>
      </c>
      <c r="L49" s="29" t="str">
        <f ca="1">IFERROR(IF((VLOOKUP($B49,'HICM and Narrative Backsheet'!$A$6:$AC$155,L$9,FALSE))="","",(VLOOKUP($B49,'HICM and Narrative Backsheet'!$A$6:$AC$155,L$9,FALSE))),"")</f>
        <v>Plans in place</v>
      </c>
      <c r="M49" s="34" t="str">
        <f ca="1">IFERROR(IF((VLOOKUP($B49,'HICM and Narrative Backsheet'!$A$6:$AC$155,M$9,FALSE))="","",(VLOOKUP($B49,'HICM and Narrative Backsheet'!$A$6:$AC$155,M$9,FALSE))),"")</f>
        <v>Mature</v>
      </c>
      <c r="N49" s="76" t="str">
        <f ca="1">IFERROR(IF((VLOOKUP($B49,'HICM and Narrative Backsheet'!$A$6:$AC$155,N$9,FALSE))="","",(VLOOKUP($B49,'HICM and Narrative Backsheet'!$A$6:$AC$155,N$9,FALSE))),"")</f>
        <v>Established</v>
      </c>
      <c r="O49" s="76" t="str">
        <f ca="1">IFERROR(IF((VLOOKUP($B49,'HICM and Narrative Backsheet'!$A$6:$AC$155,O$9,FALSE))="","",(VLOOKUP($B49,'HICM and Narrative Backsheet'!$A$6:$AC$155,O$9,FALSE))),"")</f>
        <v>Mature</v>
      </c>
      <c r="P49" s="76" t="str">
        <f ca="1">IFERROR(IF((VLOOKUP($B49,'HICM and Narrative Backsheet'!$A$6:$AC$155,P$9,FALSE))="","",(VLOOKUP($B49,'HICM and Narrative Backsheet'!$A$6:$AC$155,P$9,FALSE))),"")</f>
        <v>Mature</v>
      </c>
      <c r="Q49" s="76" t="str">
        <f ca="1">IFERROR(IF((VLOOKUP($B49,'HICM and Narrative Backsheet'!$A$6:$AC$155,Q$9,FALSE))="","",(VLOOKUP($B49,'HICM and Narrative Backsheet'!$A$6:$AC$155,Q$9,FALSE))),"")</f>
        <v>Mature</v>
      </c>
      <c r="R49" s="76" t="str">
        <f ca="1">IFERROR(IF((VLOOKUP($B49,'HICM and Narrative Backsheet'!$A$6:$AC$155,R$9,FALSE))="","",(VLOOKUP($B49,'HICM and Narrative Backsheet'!$A$6:$AC$155,R$9,FALSE))),"")</f>
        <v>Established</v>
      </c>
      <c r="S49" s="76" t="str">
        <f ca="1">IFERROR(IF((VLOOKUP($B49,'HICM and Narrative Backsheet'!$A$6:$AC$155,S$9,FALSE))="","",(VLOOKUP($B49,'HICM and Narrative Backsheet'!$A$6:$AC$155,S$9,FALSE))),"")</f>
        <v>Mature</v>
      </c>
      <c r="T49" s="76" t="str">
        <f ca="1">IFERROR(IF((VLOOKUP($B49,'HICM and Narrative Backsheet'!$A$6:$AC$155,T$9,FALSE))="","",(VLOOKUP($B49,'HICM and Narrative Backsheet'!$A$6:$AC$155,T$9,FALSE))),"")</f>
        <v>Established</v>
      </c>
      <c r="U49" s="29" t="str">
        <f ca="1">IFERROR(IF((VLOOKUP($B49,'HICM and Narrative Backsheet'!$A$6:$AC$155,U$9,FALSE))="","",(VLOOKUP($B49,'HICM and Narrative Backsheet'!$A$6:$AC$155,U$9,FALSE))),"")</f>
        <v>Mature</v>
      </c>
      <c r="V49" s="90" t="str">
        <f ca="1">IFERROR(IF((VLOOKUP($B49,'HICM and Narrative Backsheet'!$A$6:$AC$155,V$9,FALSE))="","",(VLOOKUP($B49,'HICM and Narrative Backsheet'!$A$6:$AC$155,V$9,FALSE))),"")</f>
        <v>Mature</v>
      </c>
      <c r="W49" s="76" t="str">
        <f ca="1">IFERROR(IF((VLOOKUP($B49,'HICM and Narrative Backsheet'!$A$6:$AC$155,W$9,FALSE))="","",(VLOOKUP($B49,'HICM and Narrative Backsheet'!$A$6:$AC$155,W$9,FALSE))),"")</f>
        <v>Mature</v>
      </c>
      <c r="X49" s="76" t="str">
        <f ca="1">IFERROR(IF((VLOOKUP($B49,'HICM and Narrative Backsheet'!$A$6:$AC$155,X$9,FALSE))="","",(VLOOKUP($B49,'HICM and Narrative Backsheet'!$A$6:$AC$155,X$9,FALSE))),"")</f>
        <v>Mature</v>
      </c>
      <c r="Y49" s="76" t="str">
        <f ca="1">IFERROR(IF((VLOOKUP($B49,'HICM and Narrative Backsheet'!$A$6:$AC$155,Y$9,FALSE))="","",(VLOOKUP($B49,'HICM and Narrative Backsheet'!$A$6:$AC$155,Y$9,FALSE))),"")</f>
        <v>Mature</v>
      </c>
      <c r="Z49" s="76" t="str">
        <f ca="1">IFERROR(IF((VLOOKUP($B49,'HICM and Narrative Backsheet'!$A$6:$AC$155,Z$9,FALSE))="","",(VLOOKUP($B49,'HICM and Narrative Backsheet'!$A$6:$AC$155,Z$9,FALSE))),"")</f>
        <v>Mature</v>
      </c>
      <c r="AA49" s="76" t="str">
        <f ca="1">IFERROR(IF((VLOOKUP($B49,'HICM and Narrative Backsheet'!$A$6:$AC$155,AA$9,FALSE))="","",(VLOOKUP($B49,'HICM and Narrative Backsheet'!$A$6:$AC$155,AA$9,FALSE))),"")</f>
        <v>Mature</v>
      </c>
      <c r="AB49" s="76" t="str">
        <f ca="1">IFERROR(IF((VLOOKUP($B49,'HICM and Narrative Backsheet'!$A$6:$AC$155,AB$9,FALSE))="","",(VLOOKUP($B49,'HICM and Narrative Backsheet'!$A$6:$AC$155,AB$9,FALSE))),"")</f>
        <v>Mature</v>
      </c>
      <c r="AC49" s="76" t="str">
        <f ca="1">IFERROR(IF((VLOOKUP($B49,'HICM and Narrative Backsheet'!$A$6:$AC$155,AC$9,FALSE))="","",(VLOOKUP($B49,'HICM and Narrative Backsheet'!$A$6:$AC$155,AC$9,FALSE))),"")</f>
        <v>Mature</v>
      </c>
      <c r="AD49" s="29" t="str">
        <f ca="1">IFERROR(IF((VLOOKUP($B49,'HICM and Narrative Backsheet'!$A$6:$AC$155,AD$9,FALSE))="","",(VLOOKUP($B49,'HICM and Narrative Backsheet'!$A$6:$AC$155,AD$9,FALSE))),"")</f>
        <v>Mature</v>
      </c>
    </row>
    <row r="50" spans="1:30">
      <c r="A50" s="42">
        <v>24</v>
      </c>
      <c r="B50" s="34" t="str">
        <f t="shared" ca="1" si="11"/>
        <v>E06000050</v>
      </c>
      <c r="C50" s="83" t="str">
        <f ca="1">IFERROR(VLOOKUP($B50,'Org list'!$J$9:$K$636,2,0), "")</f>
        <v>Cheshire West and Chester</v>
      </c>
      <c r="D50" s="34" t="str">
        <f ca="1">IFERROR(IF((VLOOKUP($B50,'HICM and Narrative Backsheet'!$A$6:$AC$155,D$9,FALSE))="","",(VLOOKUP($B50,'HICM and Narrative Backsheet'!$A$6:$AC$155,D$9,FALSE))),"")</f>
        <v>Mature</v>
      </c>
      <c r="E50" s="76" t="str">
        <f ca="1">IFERROR(IF((VLOOKUP($B50,'HICM and Narrative Backsheet'!$A$6:$AC$155,E$9,FALSE))="","",(VLOOKUP($B50,'HICM and Narrative Backsheet'!$A$6:$AC$155,E$9,FALSE))),"")</f>
        <v>Mature</v>
      </c>
      <c r="F50" s="76" t="str">
        <f ca="1">IFERROR(IF((VLOOKUP($B50,'HICM and Narrative Backsheet'!$A$6:$AC$155,F$9,FALSE))="","",(VLOOKUP($B50,'HICM and Narrative Backsheet'!$A$6:$AC$155,F$9,FALSE))),"")</f>
        <v>Mature</v>
      </c>
      <c r="G50" s="76" t="str">
        <f ca="1">IFERROR(IF((VLOOKUP($B50,'HICM and Narrative Backsheet'!$A$6:$AC$155,G$9,FALSE))="","",(VLOOKUP($B50,'HICM and Narrative Backsheet'!$A$6:$AC$155,G$9,FALSE))),"")</f>
        <v>Established</v>
      </c>
      <c r="H50" s="76" t="str">
        <f ca="1">IFERROR(IF((VLOOKUP($B50,'HICM and Narrative Backsheet'!$A$6:$AC$155,H$9,FALSE))="","",(VLOOKUP($B50,'HICM and Narrative Backsheet'!$A$6:$AC$155,H$9,FALSE))),"")</f>
        <v>Plans in place</v>
      </c>
      <c r="I50" s="76" t="str">
        <f ca="1">IFERROR(IF((VLOOKUP($B50,'HICM and Narrative Backsheet'!$A$6:$AC$155,I$9,FALSE))="","",(VLOOKUP($B50,'HICM and Narrative Backsheet'!$A$6:$AC$155,I$9,FALSE))),"")</f>
        <v>Mature</v>
      </c>
      <c r="J50" s="76" t="str">
        <f ca="1">IFERROR(IF((VLOOKUP($B50,'HICM and Narrative Backsheet'!$A$6:$AC$155,J$9,FALSE))="","",(VLOOKUP($B50,'HICM and Narrative Backsheet'!$A$6:$AC$155,J$9,FALSE))),"")</f>
        <v>Mature</v>
      </c>
      <c r="K50" s="76" t="str">
        <f ca="1">IFERROR(IF((VLOOKUP($B50,'HICM and Narrative Backsheet'!$A$6:$AC$155,K$9,FALSE))="","",(VLOOKUP($B50,'HICM and Narrative Backsheet'!$A$6:$AC$155,K$9,FALSE))),"")</f>
        <v>Established</v>
      </c>
      <c r="L50" s="29" t="str">
        <f ca="1">IFERROR(IF((VLOOKUP($B50,'HICM and Narrative Backsheet'!$A$6:$AC$155,L$9,FALSE))="","",(VLOOKUP($B50,'HICM and Narrative Backsheet'!$A$6:$AC$155,L$9,FALSE))),"")</f>
        <v>Mature</v>
      </c>
      <c r="M50" s="34" t="str">
        <f ca="1">IFERROR(IF((VLOOKUP($B50,'HICM and Narrative Backsheet'!$A$6:$AC$155,M$9,FALSE))="","",(VLOOKUP($B50,'HICM and Narrative Backsheet'!$A$6:$AC$155,M$9,FALSE))),"")</f>
        <v>Mature</v>
      </c>
      <c r="N50" s="76" t="str">
        <f ca="1">IFERROR(IF((VLOOKUP($B50,'HICM and Narrative Backsheet'!$A$6:$AC$155,N$9,FALSE))="","",(VLOOKUP($B50,'HICM and Narrative Backsheet'!$A$6:$AC$155,N$9,FALSE))),"")</f>
        <v>Mature</v>
      </c>
      <c r="O50" s="76" t="str">
        <f ca="1">IFERROR(IF((VLOOKUP($B50,'HICM and Narrative Backsheet'!$A$6:$AC$155,O$9,FALSE))="","",(VLOOKUP($B50,'HICM and Narrative Backsheet'!$A$6:$AC$155,O$9,FALSE))),"")</f>
        <v>Mature</v>
      </c>
      <c r="P50" s="76" t="str">
        <f ca="1">IFERROR(IF((VLOOKUP($B50,'HICM and Narrative Backsheet'!$A$6:$AC$155,P$9,FALSE))="","",(VLOOKUP($B50,'HICM and Narrative Backsheet'!$A$6:$AC$155,P$9,FALSE))),"")</f>
        <v>Mature</v>
      </c>
      <c r="Q50" s="76" t="str">
        <f ca="1">IFERROR(IF((VLOOKUP($B50,'HICM and Narrative Backsheet'!$A$6:$AC$155,Q$9,FALSE))="","",(VLOOKUP($B50,'HICM and Narrative Backsheet'!$A$6:$AC$155,Q$9,FALSE))),"")</f>
        <v>Established</v>
      </c>
      <c r="R50" s="76" t="str">
        <f ca="1">IFERROR(IF((VLOOKUP($B50,'HICM and Narrative Backsheet'!$A$6:$AC$155,R$9,FALSE))="","",(VLOOKUP($B50,'HICM and Narrative Backsheet'!$A$6:$AC$155,R$9,FALSE))),"")</f>
        <v>Mature</v>
      </c>
      <c r="S50" s="76" t="str">
        <f ca="1">IFERROR(IF((VLOOKUP($B50,'HICM and Narrative Backsheet'!$A$6:$AC$155,S$9,FALSE))="","",(VLOOKUP($B50,'HICM and Narrative Backsheet'!$A$6:$AC$155,S$9,FALSE))),"")</f>
        <v>Mature</v>
      </c>
      <c r="T50" s="76" t="str">
        <f ca="1">IFERROR(IF((VLOOKUP($B50,'HICM and Narrative Backsheet'!$A$6:$AC$155,T$9,FALSE))="","",(VLOOKUP($B50,'HICM and Narrative Backsheet'!$A$6:$AC$155,T$9,FALSE))),"")</f>
        <v>Mature</v>
      </c>
      <c r="U50" s="29" t="str">
        <f ca="1">IFERROR(IF((VLOOKUP($B50,'HICM and Narrative Backsheet'!$A$6:$AC$155,U$9,FALSE))="","",(VLOOKUP($B50,'HICM and Narrative Backsheet'!$A$6:$AC$155,U$9,FALSE))),"")</f>
        <v>Mature</v>
      </c>
      <c r="V50" s="90" t="str">
        <f ca="1">IFERROR(IF((VLOOKUP($B50,'HICM and Narrative Backsheet'!$A$6:$AC$155,V$9,FALSE))="","",(VLOOKUP($B50,'HICM and Narrative Backsheet'!$A$6:$AC$155,V$9,FALSE))),"")</f>
        <v>Mature</v>
      </c>
      <c r="W50" s="76" t="str">
        <f ca="1">IFERROR(IF((VLOOKUP($B50,'HICM and Narrative Backsheet'!$A$6:$AC$155,W$9,FALSE))="","",(VLOOKUP($B50,'HICM and Narrative Backsheet'!$A$6:$AC$155,W$9,FALSE))),"")</f>
        <v>Mature</v>
      </c>
      <c r="X50" s="76" t="str">
        <f ca="1">IFERROR(IF((VLOOKUP($B50,'HICM and Narrative Backsheet'!$A$6:$AC$155,X$9,FALSE))="","",(VLOOKUP($B50,'HICM and Narrative Backsheet'!$A$6:$AC$155,X$9,FALSE))),"")</f>
        <v>Mature</v>
      </c>
      <c r="Y50" s="76" t="str">
        <f ca="1">IFERROR(IF((VLOOKUP($B50,'HICM and Narrative Backsheet'!$A$6:$AC$155,Y$9,FALSE))="","",(VLOOKUP($B50,'HICM and Narrative Backsheet'!$A$6:$AC$155,Y$9,FALSE))),"")</f>
        <v>Mature</v>
      </c>
      <c r="Z50" s="76" t="str">
        <f ca="1">IFERROR(IF((VLOOKUP($B50,'HICM and Narrative Backsheet'!$A$6:$AC$155,Z$9,FALSE))="","",(VLOOKUP($B50,'HICM and Narrative Backsheet'!$A$6:$AC$155,Z$9,FALSE))),"")</f>
        <v>Established</v>
      </c>
      <c r="AA50" s="76" t="str">
        <f ca="1">IFERROR(IF((VLOOKUP($B50,'HICM and Narrative Backsheet'!$A$6:$AC$155,AA$9,FALSE))="","",(VLOOKUP($B50,'HICM and Narrative Backsheet'!$A$6:$AC$155,AA$9,FALSE))),"")</f>
        <v>Mature</v>
      </c>
      <c r="AB50" s="76" t="str">
        <f ca="1">IFERROR(IF((VLOOKUP($B50,'HICM and Narrative Backsheet'!$A$6:$AC$155,AB$9,FALSE))="","",(VLOOKUP($B50,'HICM and Narrative Backsheet'!$A$6:$AC$155,AB$9,FALSE))),"")</f>
        <v>Mature</v>
      </c>
      <c r="AC50" s="76" t="str">
        <f ca="1">IFERROR(IF((VLOOKUP($B50,'HICM and Narrative Backsheet'!$A$6:$AC$155,AC$9,FALSE))="","",(VLOOKUP($B50,'HICM and Narrative Backsheet'!$A$6:$AC$155,AC$9,FALSE))),"")</f>
        <v>Mature</v>
      </c>
      <c r="AD50" s="29" t="str">
        <f ca="1">IFERROR(IF((VLOOKUP($B50,'HICM and Narrative Backsheet'!$A$6:$AC$155,AD$9,FALSE))="","",(VLOOKUP($B50,'HICM and Narrative Backsheet'!$A$6:$AC$155,AD$9,FALSE))),"")</f>
        <v>Mature</v>
      </c>
    </row>
    <row r="51" spans="1:30">
      <c r="A51" s="42">
        <v>25</v>
      </c>
      <c r="B51" s="34" t="str">
        <f t="shared" ca="1" si="11"/>
        <v>E09000001</v>
      </c>
      <c r="C51" s="83" t="str">
        <f ca="1">IFERROR(VLOOKUP($B51,'Org list'!$J$9:$K$636,2,0), "")</f>
        <v>City of London</v>
      </c>
      <c r="D51" s="34" t="str">
        <f ca="1">IFERROR(IF((VLOOKUP($B51,'HICM and Narrative Backsheet'!$A$6:$AC$155,D$9,FALSE))="","",(VLOOKUP($B51,'HICM and Narrative Backsheet'!$A$6:$AC$155,D$9,FALSE))),"")</f>
        <v>Mature</v>
      </c>
      <c r="E51" s="76" t="str">
        <f ca="1">IFERROR(IF((VLOOKUP($B51,'HICM and Narrative Backsheet'!$A$6:$AC$155,E$9,FALSE))="","",(VLOOKUP($B51,'HICM and Narrative Backsheet'!$A$6:$AC$155,E$9,FALSE))),"")</f>
        <v>Not yet established</v>
      </c>
      <c r="F51" s="76" t="str">
        <f ca="1">IFERROR(IF((VLOOKUP($B51,'HICM and Narrative Backsheet'!$A$6:$AC$155,F$9,FALSE))="","",(VLOOKUP($B51,'HICM and Narrative Backsheet'!$A$6:$AC$155,F$9,FALSE))),"")</f>
        <v>Mature</v>
      </c>
      <c r="G51" s="76" t="str">
        <f ca="1">IFERROR(IF((VLOOKUP($B51,'HICM and Narrative Backsheet'!$A$6:$AC$155,G$9,FALSE))="","",(VLOOKUP($B51,'HICM and Narrative Backsheet'!$A$6:$AC$155,G$9,FALSE))),"")</f>
        <v>Mature</v>
      </c>
      <c r="H51" s="76" t="str">
        <f ca="1">IFERROR(IF((VLOOKUP($B51,'HICM and Narrative Backsheet'!$A$6:$AC$155,H$9,FALSE))="","",(VLOOKUP($B51,'HICM and Narrative Backsheet'!$A$6:$AC$155,H$9,FALSE))),"")</f>
        <v>Established</v>
      </c>
      <c r="I51" s="76" t="str">
        <f ca="1">IFERROR(IF((VLOOKUP($B51,'HICM and Narrative Backsheet'!$A$6:$AC$155,I$9,FALSE))="","",(VLOOKUP($B51,'HICM and Narrative Backsheet'!$A$6:$AC$155,I$9,FALSE))),"")</f>
        <v>Not yet established</v>
      </c>
      <c r="J51" s="76" t="str">
        <f ca="1">IFERROR(IF((VLOOKUP($B51,'HICM and Narrative Backsheet'!$A$6:$AC$155,J$9,FALSE))="","",(VLOOKUP($B51,'HICM and Narrative Backsheet'!$A$6:$AC$155,J$9,FALSE))),"")</f>
        <v>Established</v>
      </c>
      <c r="K51" s="76" t="str">
        <f ca="1">IFERROR(IF((VLOOKUP($B51,'HICM and Narrative Backsheet'!$A$6:$AC$155,K$9,FALSE))="","",(VLOOKUP($B51,'HICM and Narrative Backsheet'!$A$6:$AC$155,K$9,FALSE))),"")</f>
        <v>Not yet established</v>
      </c>
      <c r="L51" s="29" t="str">
        <f ca="1">IFERROR(IF((VLOOKUP($B51,'HICM and Narrative Backsheet'!$A$6:$AC$155,L$9,FALSE))="","",(VLOOKUP($B51,'HICM and Narrative Backsheet'!$A$6:$AC$155,L$9,FALSE))),"")</f>
        <v>Not yet established</v>
      </c>
      <c r="M51" s="34" t="str">
        <f ca="1">IFERROR(IF((VLOOKUP($B51,'HICM and Narrative Backsheet'!$A$6:$AC$155,M$9,FALSE))="","",(VLOOKUP($B51,'HICM and Narrative Backsheet'!$A$6:$AC$155,M$9,FALSE))),"")</f>
        <v>Exemplary</v>
      </c>
      <c r="N51" s="76" t="str">
        <f ca="1">IFERROR(IF((VLOOKUP($B51,'HICM and Narrative Backsheet'!$A$6:$AC$155,N$9,FALSE))="","",(VLOOKUP($B51,'HICM and Narrative Backsheet'!$A$6:$AC$155,N$9,FALSE))),"")</f>
        <v>Not yet established</v>
      </c>
      <c r="O51" s="76" t="str">
        <f ca="1">IFERROR(IF((VLOOKUP($B51,'HICM and Narrative Backsheet'!$A$6:$AC$155,O$9,FALSE))="","",(VLOOKUP($B51,'HICM and Narrative Backsheet'!$A$6:$AC$155,O$9,FALSE))),"")</f>
        <v>Mature</v>
      </c>
      <c r="P51" s="76" t="str">
        <f ca="1">IFERROR(IF((VLOOKUP($B51,'HICM and Narrative Backsheet'!$A$6:$AC$155,P$9,FALSE))="","",(VLOOKUP($B51,'HICM and Narrative Backsheet'!$A$6:$AC$155,P$9,FALSE))),"")</f>
        <v>Exemplary</v>
      </c>
      <c r="Q51" s="76" t="str">
        <f ca="1">IFERROR(IF((VLOOKUP($B51,'HICM and Narrative Backsheet'!$A$6:$AC$155,Q$9,FALSE))="","",(VLOOKUP($B51,'HICM and Narrative Backsheet'!$A$6:$AC$155,Q$9,FALSE))),"")</f>
        <v>Established</v>
      </c>
      <c r="R51" s="76" t="str">
        <f ca="1">IFERROR(IF((VLOOKUP($B51,'HICM and Narrative Backsheet'!$A$6:$AC$155,R$9,FALSE))="","",(VLOOKUP($B51,'HICM and Narrative Backsheet'!$A$6:$AC$155,R$9,FALSE))),"")</f>
        <v>Plans in place</v>
      </c>
      <c r="S51" s="76" t="str">
        <f ca="1">IFERROR(IF((VLOOKUP($B51,'HICM and Narrative Backsheet'!$A$6:$AC$155,S$9,FALSE))="","",(VLOOKUP($B51,'HICM and Narrative Backsheet'!$A$6:$AC$155,S$9,FALSE))),"")</f>
        <v>Mature</v>
      </c>
      <c r="T51" s="76" t="str">
        <f ca="1">IFERROR(IF((VLOOKUP($B51,'HICM and Narrative Backsheet'!$A$6:$AC$155,T$9,FALSE))="","",(VLOOKUP($B51,'HICM and Narrative Backsheet'!$A$6:$AC$155,T$9,FALSE))),"")</f>
        <v>Not yet established</v>
      </c>
      <c r="U51" s="29" t="str">
        <f ca="1">IFERROR(IF((VLOOKUP($B51,'HICM and Narrative Backsheet'!$A$6:$AC$155,U$9,FALSE))="","",(VLOOKUP($B51,'HICM and Narrative Backsheet'!$A$6:$AC$155,U$9,FALSE))),"")</f>
        <v>Not yet established</v>
      </c>
      <c r="V51" s="90" t="str">
        <f ca="1">IFERROR(IF((VLOOKUP($B51,'HICM and Narrative Backsheet'!$A$6:$AC$155,V$9,FALSE))="","",(VLOOKUP($B51,'HICM and Narrative Backsheet'!$A$6:$AC$155,V$9,FALSE))),"")</f>
        <v>Exemplary</v>
      </c>
      <c r="W51" s="76" t="str">
        <f ca="1">IFERROR(IF((VLOOKUP($B51,'HICM and Narrative Backsheet'!$A$6:$AC$155,W$9,FALSE))="","",(VLOOKUP($B51,'HICM and Narrative Backsheet'!$A$6:$AC$155,W$9,FALSE))),"")</f>
        <v>Not yet established</v>
      </c>
      <c r="X51" s="76" t="str">
        <f ca="1">IFERROR(IF((VLOOKUP($B51,'HICM and Narrative Backsheet'!$A$6:$AC$155,X$9,FALSE))="","",(VLOOKUP($B51,'HICM and Narrative Backsheet'!$A$6:$AC$155,X$9,FALSE))),"")</f>
        <v>Mature</v>
      </c>
      <c r="Y51" s="76" t="str">
        <f ca="1">IFERROR(IF((VLOOKUP($B51,'HICM and Narrative Backsheet'!$A$6:$AC$155,Y$9,FALSE))="","",(VLOOKUP($B51,'HICM and Narrative Backsheet'!$A$6:$AC$155,Y$9,FALSE))),"")</f>
        <v>Exemplary</v>
      </c>
      <c r="Z51" s="76" t="str">
        <f ca="1">IFERROR(IF((VLOOKUP($B51,'HICM and Narrative Backsheet'!$A$6:$AC$155,Z$9,FALSE))="","",(VLOOKUP($B51,'HICM and Narrative Backsheet'!$A$6:$AC$155,Z$9,FALSE))),"")</f>
        <v>Established</v>
      </c>
      <c r="AA51" s="76" t="str">
        <f ca="1">IFERROR(IF((VLOOKUP($B51,'HICM and Narrative Backsheet'!$A$6:$AC$155,AA$9,FALSE))="","",(VLOOKUP($B51,'HICM and Narrative Backsheet'!$A$6:$AC$155,AA$9,FALSE))),"")</f>
        <v>Plans in place</v>
      </c>
      <c r="AB51" s="76" t="str">
        <f ca="1">IFERROR(IF((VLOOKUP($B51,'HICM and Narrative Backsheet'!$A$6:$AC$155,AB$9,FALSE))="","",(VLOOKUP($B51,'HICM and Narrative Backsheet'!$A$6:$AC$155,AB$9,FALSE))),"")</f>
        <v>Mature</v>
      </c>
      <c r="AC51" s="76" t="str">
        <f ca="1">IFERROR(IF((VLOOKUP($B51,'HICM and Narrative Backsheet'!$A$6:$AC$155,AC$9,FALSE))="","",(VLOOKUP($B51,'HICM and Narrative Backsheet'!$A$6:$AC$155,AC$9,FALSE))),"")</f>
        <v>Plans in place</v>
      </c>
      <c r="AD51" s="29" t="str">
        <f ca="1">IFERROR(IF((VLOOKUP($B51,'HICM and Narrative Backsheet'!$A$6:$AC$155,AD$9,FALSE))="","",(VLOOKUP($B51,'HICM and Narrative Backsheet'!$A$6:$AC$155,AD$9,FALSE))),"")</f>
        <v>Not yet established</v>
      </c>
    </row>
    <row r="52" spans="1:30">
      <c r="A52" s="42">
        <v>26</v>
      </c>
      <c r="B52" s="34" t="str">
        <f t="shared" ca="1" si="11"/>
        <v>E06000052</v>
      </c>
      <c r="C52" s="83" t="str">
        <f ca="1">IFERROR(VLOOKUP($B52,'Org list'!$J$9:$K$636,2,0), "")</f>
        <v>Cornwall &amp; Scilly</v>
      </c>
      <c r="D52" s="34" t="str">
        <f ca="1">IFERROR(IF((VLOOKUP($B52,'HICM and Narrative Backsheet'!$A$6:$AC$155,D$9,FALSE))="","",(VLOOKUP($B52,'HICM and Narrative Backsheet'!$A$6:$AC$155,D$9,FALSE))),"")</f>
        <v>Established</v>
      </c>
      <c r="E52" s="76" t="str">
        <f ca="1">IFERROR(IF((VLOOKUP($B52,'HICM and Narrative Backsheet'!$A$6:$AC$155,E$9,FALSE))="","",(VLOOKUP($B52,'HICM and Narrative Backsheet'!$A$6:$AC$155,E$9,FALSE))),"")</f>
        <v>Established</v>
      </c>
      <c r="F52" s="76" t="str">
        <f ca="1">IFERROR(IF((VLOOKUP($B52,'HICM and Narrative Backsheet'!$A$6:$AC$155,F$9,FALSE))="","",(VLOOKUP($B52,'HICM and Narrative Backsheet'!$A$6:$AC$155,F$9,FALSE))),"")</f>
        <v>Established</v>
      </c>
      <c r="G52" s="76" t="str">
        <f ca="1">IFERROR(IF((VLOOKUP($B52,'HICM and Narrative Backsheet'!$A$6:$AC$155,G$9,FALSE))="","",(VLOOKUP($B52,'HICM and Narrative Backsheet'!$A$6:$AC$155,G$9,FALSE))),"")</f>
        <v>Established</v>
      </c>
      <c r="H52" s="76" t="str">
        <f ca="1">IFERROR(IF((VLOOKUP($B52,'HICM and Narrative Backsheet'!$A$6:$AC$155,H$9,FALSE))="","",(VLOOKUP($B52,'HICM and Narrative Backsheet'!$A$6:$AC$155,H$9,FALSE))),"")</f>
        <v>Established</v>
      </c>
      <c r="I52" s="76" t="str">
        <f ca="1">IFERROR(IF((VLOOKUP($B52,'HICM and Narrative Backsheet'!$A$6:$AC$155,I$9,FALSE))="","",(VLOOKUP($B52,'HICM and Narrative Backsheet'!$A$6:$AC$155,I$9,FALSE))),"")</f>
        <v>Plans in place</v>
      </c>
      <c r="J52" s="76" t="str">
        <f ca="1">IFERROR(IF((VLOOKUP($B52,'HICM and Narrative Backsheet'!$A$6:$AC$155,J$9,FALSE))="","",(VLOOKUP($B52,'HICM and Narrative Backsheet'!$A$6:$AC$155,J$9,FALSE))),"")</f>
        <v>Not yet established</v>
      </c>
      <c r="K52" s="76" t="str">
        <f ca="1">IFERROR(IF((VLOOKUP($B52,'HICM and Narrative Backsheet'!$A$6:$AC$155,K$9,FALSE))="","",(VLOOKUP($B52,'HICM and Narrative Backsheet'!$A$6:$AC$155,K$9,FALSE))),"")</f>
        <v>Not yet established</v>
      </c>
      <c r="L52" s="29" t="str">
        <f ca="1">IFERROR(IF((VLOOKUP($B52,'HICM and Narrative Backsheet'!$A$6:$AC$155,L$9,FALSE))="","",(VLOOKUP($B52,'HICM and Narrative Backsheet'!$A$6:$AC$155,L$9,FALSE))),"")</f>
        <v>Not yet established</v>
      </c>
      <c r="M52" s="34" t="str">
        <f ca="1">IFERROR(IF((VLOOKUP($B52,'HICM and Narrative Backsheet'!$A$6:$AC$155,M$9,FALSE))="","",(VLOOKUP($B52,'HICM and Narrative Backsheet'!$A$6:$AC$155,M$9,FALSE))),"")</f>
        <v>Established</v>
      </c>
      <c r="N52" s="76" t="str">
        <f ca="1">IFERROR(IF((VLOOKUP($B52,'HICM and Narrative Backsheet'!$A$6:$AC$155,N$9,FALSE))="","",(VLOOKUP($B52,'HICM and Narrative Backsheet'!$A$6:$AC$155,N$9,FALSE))),"")</f>
        <v>Established</v>
      </c>
      <c r="O52" s="76" t="str">
        <f ca="1">IFERROR(IF((VLOOKUP($B52,'HICM and Narrative Backsheet'!$A$6:$AC$155,O$9,FALSE))="","",(VLOOKUP($B52,'HICM and Narrative Backsheet'!$A$6:$AC$155,O$9,FALSE))),"")</f>
        <v>Established</v>
      </c>
      <c r="P52" s="76" t="str">
        <f ca="1">IFERROR(IF((VLOOKUP($B52,'HICM and Narrative Backsheet'!$A$6:$AC$155,P$9,FALSE))="","",(VLOOKUP($B52,'HICM and Narrative Backsheet'!$A$6:$AC$155,P$9,FALSE))),"")</f>
        <v>Established</v>
      </c>
      <c r="Q52" s="76" t="str">
        <f ca="1">IFERROR(IF((VLOOKUP($B52,'HICM and Narrative Backsheet'!$A$6:$AC$155,Q$9,FALSE))="","",(VLOOKUP($B52,'HICM and Narrative Backsheet'!$A$6:$AC$155,Q$9,FALSE))),"")</f>
        <v>Established</v>
      </c>
      <c r="R52" s="76" t="str">
        <f ca="1">IFERROR(IF((VLOOKUP($B52,'HICM and Narrative Backsheet'!$A$6:$AC$155,R$9,FALSE))="","",(VLOOKUP($B52,'HICM and Narrative Backsheet'!$A$6:$AC$155,R$9,FALSE))),"")</f>
        <v>Established</v>
      </c>
      <c r="S52" s="76" t="str">
        <f ca="1">IFERROR(IF((VLOOKUP($B52,'HICM and Narrative Backsheet'!$A$6:$AC$155,S$9,FALSE))="","",(VLOOKUP($B52,'HICM and Narrative Backsheet'!$A$6:$AC$155,S$9,FALSE))),"")</f>
        <v>Established</v>
      </c>
      <c r="T52" s="76" t="str">
        <f ca="1">IFERROR(IF((VLOOKUP($B52,'HICM and Narrative Backsheet'!$A$6:$AC$155,T$9,FALSE))="","",(VLOOKUP($B52,'HICM and Narrative Backsheet'!$A$6:$AC$155,T$9,FALSE))),"")</f>
        <v>Plans in place</v>
      </c>
      <c r="U52" s="29" t="str">
        <f ca="1">IFERROR(IF((VLOOKUP($B52,'HICM and Narrative Backsheet'!$A$6:$AC$155,U$9,FALSE))="","",(VLOOKUP($B52,'HICM and Narrative Backsheet'!$A$6:$AC$155,U$9,FALSE))),"")</f>
        <v>Plans in place</v>
      </c>
      <c r="V52" s="90" t="str">
        <f ca="1">IFERROR(IF((VLOOKUP($B52,'HICM and Narrative Backsheet'!$A$6:$AC$155,V$9,FALSE))="","",(VLOOKUP($B52,'HICM and Narrative Backsheet'!$A$6:$AC$155,V$9,FALSE))),"")</f>
        <v>Established</v>
      </c>
      <c r="W52" s="76" t="str">
        <f ca="1">IFERROR(IF((VLOOKUP($B52,'HICM and Narrative Backsheet'!$A$6:$AC$155,W$9,FALSE))="","",(VLOOKUP($B52,'HICM and Narrative Backsheet'!$A$6:$AC$155,W$9,FALSE))),"")</f>
        <v>Established</v>
      </c>
      <c r="X52" s="76" t="str">
        <f ca="1">IFERROR(IF((VLOOKUP($B52,'HICM and Narrative Backsheet'!$A$6:$AC$155,X$9,FALSE))="","",(VLOOKUP($B52,'HICM and Narrative Backsheet'!$A$6:$AC$155,X$9,FALSE))),"")</f>
        <v>Established</v>
      </c>
      <c r="Y52" s="76" t="str">
        <f ca="1">IFERROR(IF((VLOOKUP($B52,'HICM and Narrative Backsheet'!$A$6:$AC$155,Y$9,FALSE))="","",(VLOOKUP($B52,'HICM and Narrative Backsheet'!$A$6:$AC$155,Y$9,FALSE))),"")</f>
        <v>Established</v>
      </c>
      <c r="Z52" s="76" t="str">
        <f ca="1">IFERROR(IF((VLOOKUP($B52,'HICM and Narrative Backsheet'!$A$6:$AC$155,Z$9,FALSE))="","",(VLOOKUP($B52,'HICM and Narrative Backsheet'!$A$6:$AC$155,Z$9,FALSE))),"")</f>
        <v>Established</v>
      </c>
      <c r="AA52" s="76" t="str">
        <f ca="1">IFERROR(IF((VLOOKUP($B52,'HICM and Narrative Backsheet'!$A$6:$AC$155,AA$9,FALSE))="","",(VLOOKUP($B52,'HICM and Narrative Backsheet'!$A$6:$AC$155,AA$9,FALSE))),"")</f>
        <v>Established</v>
      </c>
      <c r="AB52" s="76" t="str">
        <f ca="1">IFERROR(IF((VLOOKUP($B52,'HICM and Narrative Backsheet'!$A$6:$AC$155,AB$9,FALSE))="","",(VLOOKUP($B52,'HICM and Narrative Backsheet'!$A$6:$AC$155,AB$9,FALSE))),"")</f>
        <v>Established</v>
      </c>
      <c r="AC52" s="76" t="str">
        <f ca="1">IFERROR(IF((VLOOKUP($B52,'HICM and Narrative Backsheet'!$A$6:$AC$155,AC$9,FALSE))="","",(VLOOKUP($B52,'HICM and Narrative Backsheet'!$A$6:$AC$155,AC$9,FALSE))),"")</f>
        <v>Plans in place</v>
      </c>
      <c r="AD52" s="29" t="str">
        <f ca="1">IFERROR(IF((VLOOKUP($B52,'HICM and Narrative Backsheet'!$A$6:$AC$155,AD$9,FALSE))="","",(VLOOKUP($B52,'HICM and Narrative Backsheet'!$A$6:$AC$155,AD$9,FALSE))),"")</f>
        <v>Established</v>
      </c>
    </row>
    <row r="53" spans="1:30">
      <c r="A53" s="42">
        <v>27</v>
      </c>
      <c r="B53" s="34" t="str">
        <f t="shared" ca="1" si="11"/>
        <v>E06000047</v>
      </c>
      <c r="C53" s="83" t="str">
        <f ca="1">IFERROR(VLOOKUP($B53,'Org list'!$J$9:$K$636,2,0), "")</f>
        <v>County Durham</v>
      </c>
      <c r="D53" s="34" t="str">
        <f ca="1">IFERROR(IF((VLOOKUP($B53,'HICM and Narrative Backsheet'!$A$6:$AC$155,D$9,FALSE))="","",(VLOOKUP($B53,'HICM and Narrative Backsheet'!$A$6:$AC$155,D$9,FALSE))),"")</f>
        <v>Plans in place</v>
      </c>
      <c r="E53" s="76" t="str">
        <f ca="1">IFERROR(IF((VLOOKUP($B53,'HICM and Narrative Backsheet'!$A$6:$AC$155,E$9,FALSE))="","",(VLOOKUP($B53,'HICM and Narrative Backsheet'!$A$6:$AC$155,E$9,FALSE))),"")</f>
        <v>Established</v>
      </c>
      <c r="F53" s="76" t="str">
        <f ca="1">IFERROR(IF((VLOOKUP($B53,'HICM and Narrative Backsheet'!$A$6:$AC$155,F$9,FALSE))="","",(VLOOKUP($B53,'HICM and Narrative Backsheet'!$A$6:$AC$155,F$9,FALSE))),"")</f>
        <v>Established</v>
      </c>
      <c r="G53" s="76" t="str">
        <f ca="1">IFERROR(IF((VLOOKUP($B53,'HICM and Narrative Backsheet'!$A$6:$AC$155,G$9,FALSE))="","",(VLOOKUP($B53,'HICM and Narrative Backsheet'!$A$6:$AC$155,G$9,FALSE))),"")</f>
        <v>Established</v>
      </c>
      <c r="H53" s="76" t="str">
        <f ca="1">IFERROR(IF((VLOOKUP($B53,'HICM and Narrative Backsheet'!$A$6:$AC$155,H$9,FALSE))="","",(VLOOKUP($B53,'HICM and Narrative Backsheet'!$A$6:$AC$155,H$9,FALSE))),"")</f>
        <v>Plans in place</v>
      </c>
      <c r="I53" s="76" t="str">
        <f ca="1">IFERROR(IF((VLOOKUP($B53,'HICM and Narrative Backsheet'!$A$6:$AC$155,I$9,FALSE))="","",(VLOOKUP($B53,'HICM and Narrative Backsheet'!$A$6:$AC$155,I$9,FALSE))),"")</f>
        <v>Established</v>
      </c>
      <c r="J53" s="76" t="str">
        <f ca="1">IFERROR(IF((VLOOKUP($B53,'HICM and Narrative Backsheet'!$A$6:$AC$155,J$9,FALSE))="","",(VLOOKUP($B53,'HICM and Narrative Backsheet'!$A$6:$AC$155,J$9,FALSE))),"")</f>
        <v>Plans in place</v>
      </c>
      <c r="K53" s="76" t="str">
        <f ca="1">IFERROR(IF((VLOOKUP($B53,'HICM and Narrative Backsheet'!$A$6:$AC$155,K$9,FALSE))="","",(VLOOKUP($B53,'HICM and Narrative Backsheet'!$A$6:$AC$155,K$9,FALSE))),"")</f>
        <v>Established</v>
      </c>
      <c r="L53" s="29" t="str">
        <f ca="1">IFERROR(IF((VLOOKUP($B53,'HICM and Narrative Backsheet'!$A$6:$AC$155,L$9,FALSE))="","",(VLOOKUP($B53,'HICM and Narrative Backsheet'!$A$6:$AC$155,L$9,FALSE))),"")</f>
        <v>Plans in place</v>
      </c>
      <c r="M53" s="34" t="str">
        <f ca="1">IFERROR(IF((VLOOKUP($B53,'HICM and Narrative Backsheet'!$A$6:$AC$155,M$9,FALSE))="","",(VLOOKUP($B53,'HICM and Narrative Backsheet'!$A$6:$AC$155,M$9,FALSE))),"")</f>
        <v>Established</v>
      </c>
      <c r="N53" s="76" t="str">
        <f ca="1">IFERROR(IF((VLOOKUP($B53,'HICM and Narrative Backsheet'!$A$6:$AC$155,N$9,FALSE))="","",(VLOOKUP($B53,'HICM and Narrative Backsheet'!$A$6:$AC$155,N$9,FALSE))),"")</f>
        <v>Mature</v>
      </c>
      <c r="O53" s="76" t="str">
        <f ca="1">IFERROR(IF((VLOOKUP($B53,'HICM and Narrative Backsheet'!$A$6:$AC$155,O$9,FALSE))="","",(VLOOKUP($B53,'HICM and Narrative Backsheet'!$A$6:$AC$155,O$9,FALSE))),"")</f>
        <v>Established</v>
      </c>
      <c r="P53" s="76" t="str">
        <f ca="1">IFERROR(IF((VLOOKUP($B53,'HICM and Narrative Backsheet'!$A$6:$AC$155,P$9,FALSE))="","",(VLOOKUP($B53,'HICM and Narrative Backsheet'!$A$6:$AC$155,P$9,FALSE))),"")</f>
        <v>Established</v>
      </c>
      <c r="Q53" s="76" t="str">
        <f ca="1">IFERROR(IF((VLOOKUP($B53,'HICM and Narrative Backsheet'!$A$6:$AC$155,Q$9,FALSE))="","",(VLOOKUP($B53,'HICM and Narrative Backsheet'!$A$6:$AC$155,Q$9,FALSE))),"")</f>
        <v>Plans in place</v>
      </c>
      <c r="R53" s="76" t="str">
        <f ca="1">IFERROR(IF((VLOOKUP($B53,'HICM and Narrative Backsheet'!$A$6:$AC$155,R$9,FALSE))="","",(VLOOKUP($B53,'HICM and Narrative Backsheet'!$A$6:$AC$155,R$9,FALSE))),"")</f>
        <v>Established</v>
      </c>
      <c r="S53" s="76" t="str">
        <f ca="1">IFERROR(IF((VLOOKUP($B53,'HICM and Narrative Backsheet'!$A$6:$AC$155,S$9,FALSE))="","",(VLOOKUP($B53,'HICM and Narrative Backsheet'!$A$6:$AC$155,S$9,FALSE))),"")</f>
        <v>Established</v>
      </c>
      <c r="T53" s="76" t="str">
        <f ca="1">IFERROR(IF((VLOOKUP($B53,'HICM and Narrative Backsheet'!$A$6:$AC$155,T$9,FALSE))="","",(VLOOKUP($B53,'HICM and Narrative Backsheet'!$A$6:$AC$155,T$9,FALSE))),"")</f>
        <v>Established</v>
      </c>
      <c r="U53" s="29" t="str">
        <f ca="1">IFERROR(IF((VLOOKUP($B53,'HICM and Narrative Backsheet'!$A$6:$AC$155,U$9,FALSE))="","",(VLOOKUP($B53,'HICM and Narrative Backsheet'!$A$6:$AC$155,U$9,FALSE))),"")</f>
        <v>Plans in place</v>
      </c>
      <c r="V53" s="90" t="str">
        <f ca="1">IFERROR(IF((VLOOKUP($B53,'HICM and Narrative Backsheet'!$A$6:$AC$155,V$9,FALSE))="","",(VLOOKUP($B53,'HICM and Narrative Backsheet'!$A$6:$AC$155,V$9,FALSE))),"")</f>
        <v>Established</v>
      </c>
      <c r="W53" s="76" t="str">
        <f ca="1">IFERROR(IF((VLOOKUP($B53,'HICM and Narrative Backsheet'!$A$6:$AC$155,W$9,FALSE))="","",(VLOOKUP($B53,'HICM and Narrative Backsheet'!$A$6:$AC$155,W$9,FALSE))),"")</f>
        <v>Mature</v>
      </c>
      <c r="X53" s="76" t="str">
        <f ca="1">IFERROR(IF((VLOOKUP($B53,'HICM and Narrative Backsheet'!$A$6:$AC$155,X$9,FALSE))="","",(VLOOKUP($B53,'HICM and Narrative Backsheet'!$A$6:$AC$155,X$9,FALSE))),"")</f>
        <v>Established</v>
      </c>
      <c r="Y53" s="76" t="str">
        <f ca="1">IFERROR(IF((VLOOKUP($B53,'HICM and Narrative Backsheet'!$A$6:$AC$155,Y$9,FALSE))="","",(VLOOKUP($B53,'HICM and Narrative Backsheet'!$A$6:$AC$155,Y$9,FALSE))),"")</f>
        <v>Mature</v>
      </c>
      <c r="Z53" s="76" t="str">
        <f ca="1">IFERROR(IF((VLOOKUP($B53,'HICM and Narrative Backsheet'!$A$6:$AC$155,Z$9,FALSE))="","",(VLOOKUP($B53,'HICM and Narrative Backsheet'!$A$6:$AC$155,Z$9,FALSE))),"")</f>
        <v>Plans in place</v>
      </c>
      <c r="AA53" s="76" t="str">
        <f ca="1">IFERROR(IF((VLOOKUP($B53,'HICM and Narrative Backsheet'!$A$6:$AC$155,AA$9,FALSE))="","",(VLOOKUP($B53,'HICM and Narrative Backsheet'!$A$6:$AC$155,AA$9,FALSE))),"")</f>
        <v>Established</v>
      </c>
      <c r="AB53" s="76" t="str">
        <f ca="1">IFERROR(IF((VLOOKUP($B53,'HICM and Narrative Backsheet'!$A$6:$AC$155,AB$9,FALSE))="","",(VLOOKUP($B53,'HICM and Narrative Backsheet'!$A$6:$AC$155,AB$9,FALSE))),"")</f>
        <v>Established</v>
      </c>
      <c r="AC53" s="76" t="str">
        <f ca="1">IFERROR(IF((VLOOKUP($B53,'HICM and Narrative Backsheet'!$A$6:$AC$155,AC$9,FALSE))="","",(VLOOKUP($B53,'HICM and Narrative Backsheet'!$A$6:$AC$155,AC$9,FALSE))),"")</f>
        <v>Established</v>
      </c>
      <c r="AD53" s="29" t="str">
        <f ca="1">IFERROR(IF((VLOOKUP($B53,'HICM and Narrative Backsheet'!$A$6:$AC$155,AD$9,FALSE))="","",(VLOOKUP($B53,'HICM and Narrative Backsheet'!$A$6:$AC$155,AD$9,FALSE))),"")</f>
        <v>Established</v>
      </c>
    </row>
    <row r="54" spans="1:30">
      <c r="A54" s="42">
        <v>28</v>
      </c>
      <c r="B54" s="34" t="str">
        <f t="shared" ca="1" si="11"/>
        <v>E08000026</v>
      </c>
      <c r="C54" s="83" t="str">
        <f ca="1">IFERROR(VLOOKUP($B54,'Org list'!$J$9:$K$636,2,0), "")</f>
        <v>Coventry</v>
      </c>
      <c r="D54" s="34" t="str">
        <f ca="1">IFERROR(IF((VLOOKUP($B54,'HICM and Narrative Backsheet'!$A$6:$AC$155,D$9,FALSE))="","",(VLOOKUP($B54,'HICM and Narrative Backsheet'!$A$6:$AC$155,D$9,FALSE))),"")</f>
        <v>Established</v>
      </c>
      <c r="E54" s="76" t="str">
        <f ca="1">IFERROR(IF((VLOOKUP($B54,'HICM and Narrative Backsheet'!$A$6:$AC$155,E$9,FALSE))="","",(VLOOKUP($B54,'HICM and Narrative Backsheet'!$A$6:$AC$155,E$9,FALSE))),"")</f>
        <v>Established</v>
      </c>
      <c r="F54" s="76" t="str">
        <f ca="1">IFERROR(IF((VLOOKUP($B54,'HICM and Narrative Backsheet'!$A$6:$AC$155,F$9,FALSE))="","",(VLOOKUP($B54,'HICM and Narrative Backsheet'!$A$6:$AC$155,F$9,FALSE))),"")</f>
        <v>Mature</v>
      </c>
      <c r="G54" s="76" t="str">
        <f ca="1">IFERROR(IF((VLOOKUP($B54,'HICM and Narrative Backsheet'!$A$6:$AC$155,G$9,FALSE))="","",(VLOOKUP($B54,'HICM and Narrative Backsheet'!$A$6:$AC$155,G$9,FALSE))),"")</f>
        <v>Established</v>
      </c>
      <c r="H54" s="76" t="str">
        <f ca="1">IFERROR(IF((VLOOKUP($B54,'HICM and Narrative Backsheet'!$A$6:$AC$155,H$9,FALSE))="","",(VLOOKUP($B54,'HICM and Narrative Backsheet'!$A$6:$AC$155,H$9,FALSE))),"")</f>
        <v>Plans in place</v>
      </c>
      <c r="I54" s="76" t="str">
        <f ca="1">IFERROR(IF((VLOOKUP($B54,'HICM and Narrative Backsheet'!$A$6:$AC$155,I$9,FALSE))="","",(VLOOKUP($B54,'HICM and Narrative Backsheet'!$A$6:$AC$155,I$9,FALSE))),"")</f>
        <v>Plans in place</v>
      </c>
      <c r="J54" s="76" t="str">
        <f ca="1">IFERROR(IF((VLOOKUP($B54,'HICM and Narrative Backsheet'!$A$6:$AC$155,J$9,FALSE))="","",(VLOOKUP($B54,'HICM and Narrative Backsheet'!$A$6:$AC$155,J$9,FALSE))),"")</f>
        <v>Established</v>
      </c>
      <c r="K54" s="76" t="str">
        <f ca="1">IFERROR(IF((VLOOKUP($B54,'HICM and Narrative Backsheet'!$A$6:$AC$155,K$9,FALSE))="","",(VLOOKUP($B54,'HICM and Narrative Backsheet'!$A$6:$AC$155,K$9,FALSE))),"")</f>
        <v>Established</v>
      </c>
      <c r="L54" s="29" t="str">
        <f ca="1">IFERROR(IF((VLOOKUP($B54,'HICM and Narrative Backsheet'!$A$6:$AC$155,L$9,FALSE))="","",(VLOOKUP($B54,'HICM and Narrative Backsheet'!$A$6:$AC$155,L$9,FALSE))),"")</f>
        <v>Not yet established</v>
      </c>
      <c r="M54" s="34" t="str">
        <f ca="1">IFERROR(IF((VLOOKUP($B54,'HICM and Narrative Backsheet'!$A$6:$AC$155,M$9,FALSE))="","",(VLOOKUP($B54,'HICM and Narrative Backsheet'!$A$6:$AC$155,M$9,FALSE))),"")</f>
        <v>Established</v>
      </c>
      <c r="N54" s="76" t="str">
        <f ca="1">IFERROR(IF((VLOOKUP($B54,'HICM and Narrative Backsheet'!$A$6:$AC$155,N$9,FALSE))="","",(VLOOKUP($B54,'HICM and Narrative Backsheet'!$A$6:$AC$155,N$9,FALSE))),"")</f>
        <v>Established</v>
      </c>
      <c r="O54" s="76" t="str">
        <f ca="1">IFERROR(IF((VLOOKUP($B54,'HICM and Narrative Backsheet'!$A$6:$AC$155,O$9,FALSE))="","",(VLOOKUP($B54,'HICM and Narrative Backsheet'!$A$6:$AC$155,O$9,FALSE))),"")</f>
        <v>Mature</v>
      </c>
      <c r="P54" s="76" t="str">
        <f ca="1">IFERROR(IF((VLOOKUP($B54,'HICM and Narrative Backsheet'!$A$6:$AC$155,P$9,FALSE))="","",(VLOOKUP($B54,'HICM and Narrative Backsheet'!$A$6:$AC$155,P$9,FALSE))),"")</f>
        <v>Established</v>
      </c>
      <c r="Q54" s="76" t="str">
        <f ca="1">IFERROR(IF((VLOOKUP($B54,'HICM and Narrative Backsheet'!$A$6:$AC$155,Q$9,FALSE))="","",(VLOOKUP($B54,'HICM and Narrative Backsheet'!$A$6:$AC$155,Q$9,FALSE))),"")</f>
        <v>Plans in place</v>
      </c>
      <c r="R54" s="76" t="str">
        <f ca="1">IFERROR(IF((VLOOKUP($B54,'HICM and Narrative Backsheet'!$A$6:$AC$155,R$9,FALSE))="","",(VLOOKUP($B54,'HICM and Narrative Backsheet'!$A$6:$AC$155,R$9,FALSE))),"")</f>
        <v>Established</v>
      </c>
      <c r="S54" s="76" t="str">
        <f ca="1">IFERROR(IF((VLOOKUP($B54,'HICM and Narrative Backsheet'!$A$6:$AC$155,S$9,FALSE))="","",(VLOOKUP($B54,'HICM and Narrative Backsheet'!$A$6:$AC$155,S$9,FALSE))),"")</f>
        <v>Established</v>
      </c>
      <c r="T54" s="76" t="str">
        <f ca="1">IFERROR(IF((VLOOKUP($B54,'HICM and Narrative Backsheet'!$A$6:$AC$155,T$9,FALSE))="","",(VLOOKUP($B54,'HICM and Narrative Backsheet'!$A$6:$AC$155,T$9,FALSE))),"")</f>
        <v>Established</v>
      </c>
      <c r="U54" s="29" t="str">
        <f ca="1">IFERROR(IF((VLOOKUP($B54,'HICM and Narrative Backsheet'!$A$6:$AC$155,U$9,FALSE))="","",(VLOOKUP($B54,'HICM and Narrative Backsheet'!$A$6:$AC$155,U$9,FALSE))),"")</f>
        <v>Plans in place</v>
      </c>
      <c r="V54" s="90" t="str">
        <f ca="1">IFERROR(IF((VLOOKUP($B54,'HICM and Narrative Backsheet'!$A$6:$AC$155,V$9,FALSE))="","",(VLOOKUP($B54,'HICM and Narrative Backsheet'!$A$6:$AC$155,V$9,FALSE))),"")</f>
        <v>Established</v>
      </c>
      <c r="W54" s="76" t="str">
        <f ca="1">IFERROR(IF((VLOOKUP($B54,'HICM and Narrative Backsheet'!$A$6:$AC$155,W$9,FALSE))="","",(VLOOKUP($B54,'HICM and Narrative Backsheet'!$A$6:$AC$155,W$9,FALSE))),"")</f>
        <v>Established</v>
      </c>
      <c r="X54" s="76" t="str">
        <f ca="1">IFERROR(IF((VLOOKUP($B54,'HICM and Narrative Backsheet'!$A$6:$AC$155,X$9,FALSE))="","",(VLOOKUP($B54,'HICM and Narrative Backsheet'!$A$6:$AC$155,X$9,FALSE))),"")</f>
        <v>Mature</v>
      </c>
      <c r="Y54" s="76" t="str">
        <f ca="1">IFERROR(IF((VLOOKUP($B54,'HICM and Narrative Backsheet'!$A$6:$AC$155,Y$9,FALSE))="","",(VLOOKUP($B54,'HICM and Narrative Backsheet'!$A$6:$AC$155,Y$9,FALSE))),"")</f>
        <v>Established</v>
      </c>
      <c r="Z54" s="76" t="str">
        <f ca="1">IFERROR(IF((VLOOKUP($B54,'HICM and Narrative Backsheet'!$A$6:$AC$155,Z$9,FALSE))="","",(VLOOKUP($B54,'HICM and Narrative Backsheet'!$A$6:$AC$155,Z$9,FALSE))),"")</f>
        <v>Plans in place</v>
      </c>
      <c r="AA54" s="76" t="str">
        <f ca="1">IFERROR(IF((VLOOKUP($B54,'HICM and Narrative Backsheet'!$A$6:$AC$155,AA$9,FALSE))="","",(VLOOKUP($B54,'HICM and Narrative Backsheet'!$A$6:$AC$155,AA$9,FALSE))),"")</f>
        <v>Established</v>
      </c>
      <c r="AB54" s="76" t="str">
        <f ca="1">IFERROR(IF((VLOOKUP($B54,'HICM and Narrative Backsheet'!$A$6:$AC$155,AB$9,FALSE))="","",(VLOOKUP($B54,'HICM and Narrative Backsheet'!$A$6:$AC$155,AB$9,FALSE))),"")</f>
        <v>Established</v>
      </c>
      <c r="AC54" s="76" t="str">
        <f ca="1">IFERROR(IF((VLOOKUP($B54,'HICM and Narrative Backsheet'!$A$6:$AC$155,AC$9,FALSE))="","",(VLOOKUP($B54,'HICM and Narrative Backsheet'!$A$6:$AC$155,AC$9,FALSE))),"")</f>
        <v>Established</v>
      </c>
      <c r="AD54" s="29" t="str">
        <f ca="1">IFERROR(IF((VLOOKUP($B54,'HICM and Narrative Backsheet'!$A$6:$AC$155,AD$9,FALSE))="","",(VLOOKUP($B54,'HICM and Narrative Backsheet'!$A$6:$AC$155,AD$9,FALSE))),"")</f>
        <v>Plans in place</v>
      </c>
    </row>
    <row r="55" spans="1:30">
      <c r="A55" s="42">
        <v>29</v>
      </c>
      <c r="B55" s="34" t="str">
        <f t="shared" ca="1" si="11"/>
        <v>E09000008</v>
      </c>
      <c r="C55" s="83" t="str">
        <f ca="1">IFERROR(VLOOKUP($B55,'Org list'!$J$9:$K$636,2,0), "")</f>
        <v>Croydon</v>
      </c>
      <c r="D55" s="34" t="str">
        <f ca="1">IFERROR(IF((VLOOKUP($B55,'HICM and Narrative Backsheet'!$A$6:$AC$155,D$9,FALSE))="","",(VLOOKUP($B55,'HICM and Narrative Backsheet'!$A$6:$AC$155,D$9,FALSE))),"")</f>
        <v>Established</v>
      </c>
      <c r="E55" s="76" t="str">
        <f ca="1">IFERROR(IF((VLOOKUP($B55,'HICM and Narrative Backsheet'!$A$6:$AC$155,E$9,FALSE))="","",(VLOOKUP($B55,'HICM and Narrative Backsheet'!$A$6:$AC$155,E$9,FALSE))),"")</f>
        <v>Established</v>
      </c>
      <c r="F55" s="76" t="str">
        <f ca="1">IFERROR(IF((VLOOKUP($B55,'HICM and Narrative Backsheet'!$A$6:$AC$155,F$9,FALSE))="","",(VLOOKUP($B55,'HICM and Narrative Backsheet'!$A$6:$AC$155,F$9,FALSE))),"")</f>
        <v>Established</v>
      </c>
      <c r="G55" s="76" t="str">
        <f ca="1">IFERROR(IF((VLOOKUP($B55,'HICM and Narrative Backsheet'!$A$6:$AC$155,G$9,FALSE))="","",(VLOOKUP($B55,'HICM and Narrative Backsheet'!$A$6:$AC$155,G$9,FALSE))),"")</f>
        <v>Established</v>
      </c>
      <c r="H55" s="76" t="str">
        <f ca="1">IFERROR(IF((VLOOKUP($B55,'HICM and Narrative Backsheet'!$A$6:$AC$155,H$9,FALSE))="","",(VLOOKUP($B55,'HICM and Narrative Backsheet'!$A$6:$AC$155,H$9,FALSE))),"")</f>
        <v>Established</v>
      </c>
      <c r="I55" s="76" t="str">
        <f ca="1">IFERROR(IF((VLOOKUP($B55,'HICM and Narrative Backsheet'!$A$6:$AC$155,I$9,FALSE))="","",(VLOOKUP($B55,'HICM and Narrative Backsheet'!$A$6:$AC$155,I$9,FALSE))),"")</f>
        <v>Established</v>
      </c>
      <c r="J55" s="76" t="str">
        <f ca="1">IFERROR(IF((VLOOKUP($B55,'HICM and Narrative Backsheet'!$A$6:$AC$155,J$9,FALSE))="","",(VLOOKUP($B55,'HICM and Narrative Backsheet'!$A$6:$AC$155,J$9,FALSE))),"")</f>
        <v>Established</v>
      </c>
      <c r="K55" s="76" t="str">
        <f ca="1">IFERROR(IF((VLOOKUP($B55,'HICM and Narrative Backsheet'!$A$6:$AC$155,K$9,FALSE))="","",(VLOOKUP($B55,'HICM and Narrative Backsheet'!$A$6:$AC$155,K$9,FALSE))),"")</f>
        <v>Established</v>
      </c>
      <c r="L55" s="29" t="str">
        <f ca="1">IFERROR(IF((VLOOKUP($B55,'HICM and Narrative Backsheet'!$A$6:$AC$155,L$9,FALSE))="","",(VLOOKUP($B55,'HICM and Narrative Backsheet'!$A$6:$AC$155,L$9,FALSE))),"")</f>
        <v>Not yet established</v>
      </c>
      <c r="M55" s="34" t="str">
        <f ca="1">IFERROR(IF((VLOOKUP($B55,'HICM and Narrative Backsheet'!$A$6:$AC$155,M$9,FALSE))="","",(VLOOKUP($B55,'HICM and Narrative Backsheet'!$A$6:$AC$155,M$9,FALSE))),"")</f>
        <v>Established</v>
      </c>
      <c r="N55" s="76" t="str">
        <f ca="1">IFERROR(IF((VLOOKUP($B55,'HICM and Narrative Backsheet'!$A$6:$AC$155,N$9,FALSE))="","",(VLOOKUP($B55,'HICM and Narrative Backsheet'!$A$6:$AC$155,N$9,FALSE))),"")</f>
        <v>Established</v>
      </c>
      <c r="O55" s="76" t="str">
        <f ca="1">IFERROR(IF((VLOOKUP($B55,'HICM and Narrative Backsheet'!$A$6:$AC$155,O$9,FALSE))="","",(VLOOKUP($B55,'HICM and Narrative Backsheet'!$A$6:$AC$155,O$9,FALSE))),"")</f>
        <v>Established</v>
      </c>
      <c r="P55" s="76" t="str">
        <f ca="1">IFERROR(IF((VLOOKUP($B55,'HICM and Narrative Backsheet'!$A$6:$AC$155,P$9,FALSE))="","",(VLOOKUP($B55,'HICM and Narrative Backsheet'!$A$6:$AC$155,P$9,FALSE))),"")</f>
        <v>Established</v>
      </c>
      <c r="Q55" s="76" t="str">
        <f ca="1">IFERROR(IF((VLOOKUP($B55,'HICM and Narrative Backsheet'!$A$6:$AC$155,Q$9,FALSE))="","",(VLOOKUP($B55,'HICM and Narrative Backsheet'!$A$6:$AC$155,Q$9,FALSE))),"")</f>
        <v>Established</v>
      </c>
      <c r="R55" s="76" t="str">
        <f ca="1">IFERROR(IF((VLOOKUP($B55,'HICM and Narrative Backsheet'!$A$6:$AC$155,R$9,FALSE))="","",(VLOOKUP($B55,'HICM and Narrative Backsheet'!$A$6:$AC$155,R$9,FALSE))),"")</f>
        <v>Established</v>
      </c>
      <c r="S55" s="76" t="str">
        <f ca="1">IFERROR(IF((VLOOKUP($B55,'HICM and Narrative Backsheet'!$A$6:$AC$155,S$9,FALSE))="","",(VLOOKUP($B55,'HICM and Narrative Backsheet'!$A$6:$AC$155,S$9,FALSE))),"")</f>
        <v>Established</v>
      </c>
      <c r="T55" s="76" t="str">
        <f ca="1">IFERROR(IF((VLOOKUP($B55,'HICM and Narrative Backsheet'!$A$6:$AC$155,T$9,FALSE))="","",(VLOOKUP($B55,'HICM and Narrative Backsheet'!$A$6:$AC$155,T$9,FALSE))),"")</f>
        <v>Established</v>
      </c>
      <c r="U55" s="29" t="str">
        <f ca="1">IFERROR(IF((VLOOKUP($B55,'HICM and Narrative Backsheet'!$A$6:$AC$155,U$9,FALSE))="","",(VLOOKUP($B55,'HICM and Narrative Backsheet'!$A$6:$AC$155,U$9,FALSE))),"")</f>
        <v>Not yet established</v>
      </c>
      <c r="V55" s="90" t="str">
        <f ca="1">IFERROR(IF((VLOOKUP($B55,'HICM and Narrative Backsheet'!$A$6:$AC$155,V$9,FALSE))="","",(VLOOKUP($B55,'HICM and Narrative Backsheet'!$A$6:$AC$155,V$9,FALSE))),"")</f>
        <v>Established</v>
      </c>
      <c r="W55" s="76" t="str">
        <f ca="1">IFERROR(IF((VLOOKUP($B55,'HICM and Narrative Backsheet'!$A$6:$AC$155,W$9,FALSE))="","",(VLOOKUP($B55,'HICM and Narrative Backsheet'!$A$6:$AC$155,W$9,FALSE))),"")</f>
        <v>Established</v>
      </c>
      <c r="X55" s="76" t="str">
        <f ca="1">IFERROR(IF((VLOOKUP($B55,'HICM and Narrative Backsheet'!$A$6:$AC$155,X$9,FALSE))="","",(VLOOKUP($B55,'HICM and Narrative Backsheet'!$A$6:$AC$155,X$9,FALSE))),"")</f>
        <v>Established</v>
      </c>
      <c r="Y55" s="76" t="str">
        <f ca="1">IFERROR(IF((VLOOKUP($B55,'HICM and Narrative Backsheet'!$A$6:$AC$155,Y$9,FALSE))="","",(VLOOKUP($B55,'HICM and Narrative Backsheet'!$A$6:$AC$155,Y$9,FALSE))),"")</f>
        <v>Mature</v>
      </c>
      <c r="Z55" s="76" t="str">
        <f ca="1">IFERROR(IF((VLOOKUP($B55,'HICM and Narrative Backsheet'!$A$6:$AC$155,Z$9,FALSE))="","",(VLOOKUP($B55,'HICM and Narrative Backsheet'!$A$6:$AC$155,Z$9,FALSE))),"")</f>
        <v>Established</v>
      </c>
      <c r="AA55" s="76" t="str">
        <f ca="1">IFERROR(IF((VLOOKUP($B55,'HICM and Narrative Backsheet'!$A$6:$AC$155,AA$9,FALSE))="","",(VLOOKUP($B55,'HICM and Narrative Backsheet'!$A$6:$AC$155,AA$9,FALSE))),"")</f>
        <v>Mature</v>
      </c>
      <c r="AB55" s="76" t="str">
        <f ca="1">IFERROR(IF((VLOOKUP($B55,'HICM and Narrative Backsheet'!$A$6:$AC$155,AB$9,FALSE))="","",(VLOOKUP($B55,'HICM and Narrative Backsheet'!$A$6:$AC$155,AB$9,FALSE))),"")</f>
        <v>Established</v>
      </c>
      <c r="AC55" s="76" t="str">
        <f ca="1">IFERROR(IF((VLOOKUP($B55,'HICM and Narrative Backsheet'!$A$6:$AC$155,AC$9,FALSE))="","",(VLOOKUP($B55,'HICM and Narrative Backsheet'!$A$6:$AC$155,AC$9,FALSE))),"")</f>
        <v>Established</v>
      </c>
      <c r="AD55" s="29" t="str">
        <f ca="1">IFERROR(IF((VLOOKUP($B55,'HICM and Narrative Backsheet'!$A$6:$AC$155,AD$9,FALSE))="","",(VLOOKUP($B55,'HICM and Narrative Backsheet'!$A$6:$AC$155,AD$9,FALSE))),"")</f>
        <v>Not yet established</v>
      </c>
    </row>
    <row r="56" spans="1:30">
      <c r="A56" s="42">
        <v>30</v>
      </c>
      <c r="B56" s="34" t="str">
        <f t="shared" ca="1" si="11"/>
        <v>E10000006</v>
      </c>
      <c r="C56" s="83" t="str">
        <f ca="1">IFERROR(VLOOKUP($B56,'Org list'!$J$9:$K$636,2,0), "")</f>
        <v>Cumbria</v>
      </c>
      <c r="D56" s="34" t="str">
        <f ca="1">IFERROR(IF((VLOOKUP($B56,'HICM and Narrative Backsheet'!$A$6:$AC$155,D$9,FALSE))="","",(VLOOKUP($B56,'HICM and Narrative Backsheet'!$A$6:$AC$155,D$9,FALSE))),"")</f>
        <v>Established</v>
      </c>
      <c r="E56" s="76" t="str">
        <f ca="1">IFERROR(IF((VLOOKUP($B56,'HICM and Narrative Backsheet'!$A$6:$AC$155,E$9,FALSE))="","",(VLOOKUP($B56,'HICM and Narrative Backsheet'!$A$6:$AC$155,E$9,FALSE))),"")</f>
        <v>Established</v>
      </c>
      <c r="F56" s="76" t="str">
        <f ca="1">IFERROR(IF((VLOOKUP($B56,'HICM and Narrative Backsheet'!$A$6:$AC$155,F$9,FALSE))="","",(VLOOKUP($B56,'HICM and Narrative Backsheet'!$A$6:$AC$155,F$9,FALSE))),"")</f>
        <v>Plans in place</v>
      </c>
      <c r="G56" s="76" t="str">
        <f ca="1">IFERROR(IF((VLOOKUP($B56,'HICM and Narrative Backsheet'!$A$6:$AC$155,G$9,FALSE))="","",(VLOOKUP($B56,'HICM and Narrative Backsheet'!$A$6:$AC$155,G$9,FALSE))),"")</f>
        <v>Plans in place</v>
      </c>
      <c r="H56" s="76" t="str">
        <f ca="1">IFERROR(IF((VLOOKUP($B56,'HICM and Narrative Backsheet'!$A$6:$AC$155,H$9,FALSE))="","",(VLOOKUP($B56,'HICM and Narrative Backsheet'!$A$6:$AC$155,H$9,FALSE))),"")</f>
        <v>Plans in place</v>
      </c>
      <c r="I56" s="76" t="str">
        <f ca="1">IFERROR(IF((VLOOKUP($B56,'HICM and Narrative Backsheet'!$A$6:$AC$155,I$9,FALSE))="","",(VLOOKUP($B56,'HICM and Narrative Backsheet'!$A$6:$AC$155,I$9,FALSE))),"")</f>
        <v>Plans in place</v>
      </c>
      <c r="J56" s="76" t="str">
        <f ca="1">IFERROR(IF((VLOOKUP($B56,'HICM and Narrative Backsheet'!$A$6:$AC$155,J$9,FALSE))="","",(VLOOKUP($B56,'HICM and Narrative Backsheet'!$A$6:$AC$155,J$9,FALSE))),"")</f>
        <v>Plans in place</v>
      </c>
      <c r="K56" s="76" t="str">
        <f ca="1">IFERROR(IF((VLOOKUP($B56,'HICM and Narrative Backsheet'!$A$6:$AC$155,K$9,FALSE))="","",(VLOOKUP($B56,'HICM and Narrative Backsheet'!$A$6:$AC$155,K$9,FALSE))),"")</f>
        <v>Not yet established</v>
      </c>
      <c r="L56" s="29" t="str">
        <f ca="1">IFERROR(IF((VLOOKUP($B56,'HICM and Narrative Backsheet'!$A$6:$AC$155,L$9,FALSE))="","",(VLOOKUP($B56,'HICM and Narrative Backsheet'!$A$6:$AC$155,L$9,FALSE))),"")</f>
        <v>Not yet established</v>
      </c>
      <c r="M56" s="34" t="str">
        <f ca="1">IFERROR(IF((VLOOKUP($B56,'HICM and Narrative Backsheet'!$A$6:$AC$155,M$9,FALSE))="","",(VLOOKUP($B56,'HICM and Narrative Backsheet'!$A$6:$AC$155,M$9,FALSE))),"")</f>
        <v>Established</v>
      </c>
      <c r="N56" s="76" t="str">
        <f ca="1">IFERROR(IF((VLOOKUP($B56,'HICM and Narrative Backsheet'!$A$6:$AC$155,N$9,FALSE))="","",(VLOOKUP($B56,'HICM and Narrative Backsheet'!$A$6:$AC$155,N$9,FALSE))),"")</f>
        <v>Established</v>
      </c>
      <c r="O56" s="76" t="str">
        <f ca="1">IFERROR(IF((VLOOKUP($B56,'HICM and Narrative Backsheet'!$A$6:$AC$155,O$9,FALSE))="","",(VLOOKUP($B56,'HICM and Narrative Backsheet'!$A$6:$AC$155,O$9,FALSE))),"")</f>
        <v>Plans in place</v>
      </c>
      <c r="P56" s="76" t="str">
        <f ca="1">IFERROR(IF((VLOOKUP($B56,'HICM and Narrative Backsheet'!$A$6:$AC$155,P$9,FALSE))="","",(VLOOKUP($B56,'HICM and Narrative Backsheet'!$A$6:$AC$155,P$9,FALSE))),"")</f>
        <v>Plans in place</v>
      </c>
      <c r="Q56" s="76" t="str">
        <f ca="1">IFERROR(IF((VLOOKUP($B56,'HICM and Narrative Backsheet'!$A$6:$AC$155,Q$9,FALSE))="","",(VLOOKUP($B56,'HICM and Narrative Backsheet'!$A$6:$AC$155,Q$9,FALSE))),"")</f>
        <v>Established</v>
      </c>
      <c r="R56" s="76" t="str">
        <f ca="1">IFERROR(IF((VLOOKUP($B56,'HICM and Narrative Backsheet'!$A$6:$AC$155,R$9,FALSE))="","",(VLOOKUP($B56,'HICM and Narrative Backsheet'!$A$6:$AC$155,R$9,FALSE))),"")</f>
        <v>Plans in place</v>
      </c>
      <c r="S56" s="76" t="str">
        <f ca="1">IFERROR(IF((VLOOKUP($B56,'HICM and Narrative Backsheet'!$A$6:$AC$155,S$9,FALSE))="","",(VLOOKUP($B56,'HICM and Narrative Backsheet'!$A$6:$AC$155,S$9,FALSE))),"")</f>
        <v>Plans in place</v>
      </c>
      <c r="T56" s="76" t="str">
        <f ca="1">IFERROR(IF((VLOOKUP($B56,'HICM and Narrative Backsheet'!$A$6:$AC$155,T$9,FALSE))="","",(VLOOKUP($B56,'HICM and Narrative Backsheet'!$A$6:$AC$155,T$9,FALSE))),"")</f>
        <v>Plans in place</v>
      </c>
      <c r="U56" s="29" t="str">
        <f ca="1">IFERROR(IF((VLOOKUP($B56,'HICM and Narrative Backsheet'!$A$6:$AC$155,U$9,FALSE))="","",(VLOOKUP($B56,'HICM and Narrative Backsheet'!$A$6:$AC$155,U$9,FALSE))),"")</f>
        <v>Not yet established</v>
      </c>
      <c r="V56" s="90" t="str">
        <f ca="1">IFERROR(IF((VLOOKUP($B56,'HICM and Narrative Backsheet'!$A$6:$AC$155,V$9,FALSE))="","",(VLOOKUP($B56,'HICM and Narrative Backsheet'!$A$6:$AC$155,V$9,FALSE))),"")</f>
        <v>Established</v>
      </c>
      <c r="W56" s="76" t="str">
        <f ca="1">IFERROR(IF((VLOOKUP($B56,'HICM and Narrative Backsheet'!$A$6:$AC$155,W$9,FALSE))="","",(VLOOKUP($B56,'HICM and Narrative Backsheet'!$A$6:$AC$155,W$9,FALSE))),"")</f>
        <v>Established</v>
      </c>
      <c r="X56" s="76" t="str">
        <f ca="1">IFERROR(IF((VLOOKUP($B56,'HICM and Narrative Backsheet'!$A$6:$AC$155,X$9,FALSE))="","",(VLOOKUP($B56,'HICM and Narrative Backsheet'!$A$6:$AC$155,X$9,FALSE))),"")</f>
        <v>Established</v>
      </c>
      <c r="Y56" s="76" t="str">
        <f ca="1">IFERROR(IF((VLOOKUP($B56,'HICM and Narrative Backsheet'!$A$6:$AC$155,Y$9,FALSE))="","",(VLOOKUP($B56,'HICM and Narrative Backsheet'!$A$6:$AC$155,Y$9,FALSE))),"")</f>
        <v>Established</v>
      </c>
      <c r="Z56" s="76" t="str">
        <f ca="1">IFERROR(IF((VLOOKUP($B56,'HICM and Narrative Backsheet'!$A$6:$AC$155,Z$9,FALSE))="","",(VLOOKUP($B56,'HICM and Narrative Backsheet'!$A$6:$AC$155,Z$9,FALSE))),"")</f>
        <v>Established</v>
      </c>
      <c r="AA56" s="76" t="str">
        <f ca="1">IFERROR(IF((VLOOKUP($B56,'HICM and Narrative Backsheet'!$A$6:$AC$155,AA$9,FALSE))="","",(VLOOKUP($B56,'HICM and Narrative Backsheet'!$A$6:$AC$155,AA$9,FALSE))),"")</f>
        <v>Plans in place</v>
      </c>
      <c r="AB56" s="76" t="str">
        <f ca="1">IFERROR(IF((VLOOKUP($B56,'HICM and Narrative Backsheet'!$A$6:$AC$155,AB$9,FALSE))="","",(VLOOKUP($B56,'HICM and Narrative Backsheet'!$A$6:$AC$155,AB$9,FALSE))),"")</f>
        <v>Established</v>
      </c>
      <c r="AC56" s="76" t="str">
        <f ca="1">IFERROR(IF((VLOOKUP($B56,'HICM and Narrative Backsheet'!$A$6:$AC$155,AC$9,FALSE))="","",(VLOOKUP($B56,'HICM and Narrative Backsheet'!$A$6:$AC$155,AC$9,FALSE))),"")</f>
        <v>Plans in place</v>
      </c>
      <c r="AD56" s="29" t="str">
        <f ca="1">IFERROR(IF((VLOOKUP($B56,'HICM and Narrative Backsheet'!$A$6:$AC$155,AD$9,FALSE))="","",(VLOOKUP($B56,'HICM and Narrative Backsheet'!$A$6:$AC$155,AD$9,FALSE))),"")</f>
        <v>Plans in place</v>
      </c>
    </row>
    <row r="57" spans="1:30">
      <c r="A57" s="42">
        <v>31</v>
      </c>
      <c r="B57" s="34" t="str">
        <f t="shared" ca="1" si="11"/>
        <v>E06000005</v>
      </c>
      <c r="C57" s="83" t="str">
        <f ca="1">IFERROR(VLOOKUP($B57,'Org list'!$J$9:$K$636,2,0), "")</f>
        <v>Darlington</v>
      </c>
      <c r="D57" s="34" t="str">
        <f ca="1">IFERROR(IF((VLOOKUP($B57,'HICM and Narrative Backsheet'!$A$6:$AC$155,D$9,FALSE))="","",(VLOOKUP($B57,'HICM and Narrative Backsheet'!$A$6:$AC$155,D$9,FALSE))),"")</f>
        <v>Plans in place</v>
      </c>
      <c r="E57" s="76" t="str">
        <f ca="1">IFERROR(IF((VLOOKUP($B57,'HICM and Narrative Backsheet'!$A$6:$AC$155,E$9,FALSE))="","",(VLOOKUP($B57,'HICM and Narrative Backsheet'!$A$6:$AC$155,E$9,FALSE))),"")</f>
        <v>Not yet established</v>
      </c>
      <c r="F57" s="76" t="str">
        <f ca="1">IFERROR(IF((VLOOKUP($B57,'HICM and Narrative Backsheet'!$A$6:$AC$155,F$9,FALSE))="","",(VLOOKUP($B57,'HICM and Narrative Backsheet'!$A$6:$AC$155,F$9,FALSE))),"")</f>
        <v>Mature</v>
      </c>
      <c r="G57" s="76" t="str">
        <f ca="1">IFERROR(IF((VLOOKUP($B57,'HICM and Narrative Backsheet'!$A$6:$AC$155,G$9,FALSE))="","",(VLOOKUP($B57,'HICM and Narrative Backsheet'!$A$6:$AC$155,G$9,FALSE))),"")</f>
        <v>Plans in place</v>
      </c>
      <c r="H57" s="76" t="str">
        <f ca="1">IFERROR(IF((VLOOKUP($B57,'HICM and Narrative Backsheet'!$A$6:$AC$155,H$9,FALSE))="","",(VLOOKUP($B57,'HICM and Narrative Backsheet'!$A$6:$AC$155,H$9,FALSE))),"")</f>
        <v>Plans in place</v>
      </c>
      <c r="I57" s="76" t="str">
        <f ca="1">IFERROR(IF((VLOOKUP($B57,'HICM and Narrative Backsheet'!$A$6:$AC$155,I$9,FALSE))="","",(VLOOKUP($B57,'HICM and Narrative Backsheet'!$A$6:$AC$155,I$9,FALSE))),"")</f>
        <v>Not yet established</v>
      </c>
      <c r="J57" s="76" t="str">
        <f ca="1">IFERROR(IF((VLOOKUP($B57,'HICM and Narrative Backsheet'!$A$6:$AC$155,J$9,FALSE))="","",(VLOOKUP($B57,'HICM and Narrative Backsheet'!$A$6:$AC$155,J$9,FALSE))),"")</f>
        <v>Established</v>
      </c>
      <c r="K57" s="76" t="str">
        <f ca="1">IFERROR(IF((VLOOKUP($B57,'HICM and Narrative Backsheet'!$A$6:$AC$155,K$9,FALSE))="","",(VLOOKUP($B57,'HICM and Narrative Backsheet'!$A$6:$AC$155,K$9,FALSE))),"")</f>
        <v>Mature</v>
      </c>
      <c r="L57" s="29" t="str">
        <f ca="1">IFERROR(IF((VLOOKUP($B57,'HICM and Narrative Backsheet'!$A$6:$AC$155,L$9,FALSE))="","",(VLOOKUP($B57,'HICM and Narrative Backsheet'!$A$6:$AC$155,L$9,FALSE))),"")</f>
        <v>Plans in place</v>
      </c>
      <c r="M57" s="34" t="str">
        <f ca="1">IFERROR(IF((VLOOKUP($B57,'HICM and Narrative Backsheet'!$A$6:$AC$155,M$9,FALSE))="","",(VLOOKUP($B57,'HICM and Narrative Backsheet'!$A$6:$AC$155,M$9,FALSE))),"")</f>
        <v>Plans in place</v>
      </c>
      <c r="N57" s="76" t="str">
        <f ca="1">IFERROR(IF((VLOOKUP($B57,'HICM and Narrative Backsheet'!$A$6:$AC$155,N$9,FALSE))="","",(VLOOKUP($B57,'HICM and Narrative Backsheet'!$A$6:$AC$155,N$9,FALSE))),"")</f>
        <v>Plans in place</v>
      </c>
      <c r="O57" s="76" t="str">
        <f ca="1">IFERROR(IF((VLOOKUP($B57,'HICM and Narrative Backsheet'!$A$6:$AC$155,O$9,FALSE))="","",(VLOOKUP($B57,'HICM and Narrative Backsheet'!$A$6:$AC$155,O$9,FALSE))),"")</f>
        <v>Mature</v>
      </c>
      <c r="P57" s="76" t="str">
        <f ca="1">IFERROR(IF((VLOOKUP($B57,'HICM and Narrative Backsheet'!$A$6:$AC$155,P$9,FALSE))="","",(VLOOKUP($B57,'HICM and Narrative Backsheet'!$A$6:$AC$155,P$9,FALSE))),"")</f>
        <v>Plans in place</v>
      </c>
      <c r="Q57" s="76" t="str">
        <f ca="1">IFERROR(IF((VLOOKUP($B57,'HICM and Narrative Backsheet'!$A$6:$AC$155,Q$9,FALSE))="","",(VLOOKUP($B57,'HICM and Narrative Backsheet'!$A$6:$AC$155,Q$9,FALSE))),"")</f>
        <v>Plans in place</v>
      </c>
      <c r="R57" s="76" t="str">
        <f ca="1">IFERROR(IF((VLOOKUP($B57,'HICM and Narrative Backsheet'!$A$6:$AC$155,R$9,FALSE))="","",(VLOOKUP($B57,'HICM and Narrative Backsheet'!$A$6:$AC$155,R$9,FALSE))),"")</f>
        <v>Plans in place</v>
      </c>
      <c r="S57" s="76" t="str">
        <f ca="1">IFERROR(IF((VLOOKUP($B57,'HICM and Narrative Backsheet'!$A$6:$AC$155,S$9,FALSE))="","",(VLOOKUP($B57,'HICM and Narrative Backsheet'!$A$6:$AC$155,S$9,FALSE))),"")</f>
        <v>Established</v>
      </c>
      <c r="T57" s="76" t="str">
        <f ca="1">IFERROR(IF((VLOOKUP($B57,'HICM and Narrative Backsheet'!$A$6:$AC$155,T$9,FALSE))="","",(VLOOKUP($B57,'HICM and Narrative Backsheet'!$A$6:$AC$155,T$9,FALSE))),"")</f>
        <v>Mature</v>
      </c>
      <c r="U57" s="29" t="str">
        <f ca="1">IFERROR(IF((VLOOKUP($B57,'HICM and Narrative Backsheet'!$A$6:$AC$155,U$9,FALSE))="","",(VLOOKUP($B57,'HICM and Narrative Backsheet'!$A$6:$AC$155,U$9,FALSE))),"")</f>
        <v>Plans in place</v>
      </c>
      <c r="V57" s="90" t="str">
        <f ca="1">IFERROR(IF((VLOOKUP($B57,'HICM and Narrative Backsheet'!$A$6:$AC$155,V$9,FALSE))="","",(VLOOKUP($B57,'HICM and Narrative Backsheet'!$A$6:$AC$155,V$9,FALSE))),"")</f>
        <v>Plans in place</v>
      </c>
      <c r="W57" s="76" t="str">
        <f ca="1">IFERROR(IF((VLOOKUP($B57,'HICM and Narrative Backsheet'!$A$6:$AC$155,W$9,FALSE))="","",(VLOOKUP($B57,'HICM and Narrative Backsheet'!$A$6:$AC$155,W$9,FALSE))),"")</f>
        <v>Plans in place</v>
      </c>
      <c r="X57" s="76" t="str">
        <f ca="1">IFERROR(IF((VLOOKUP($B57,'HICM and Narrative Backsheet'!$A$6:$AC$155,X$9,FALSE))="","",(VLOOKUP($B57,'HICM and Narrative Backsheet'!$A$6:$AC$155,X$9,FALSE))),"")</f>
        <v>Mature</v>
      </c>
      <c r="Y57" s="76" t="str">
        <f ca="1">IFERROR(IF((VLOOKUP($B57,'HICM and Narrative Backsheet'!$A$6:$AC$155,Y$9,FALSE))="","",(VLOOKUP($B57,'HICM and Narrative Backsheet'!$A$6:$AC$155,Y$9,FALSE))),"")</f>
        <v>Plans in place</v>
      </c>
      <c r="Z57" s="76" t="str">
        <f ca="1">IFERROR(IF((VLOOKUP($B57,'HICM and Narrative Backsheet'!$A$6:$AC$155,Z$9,FALSE))="","",(VLOOKUP($B57,'HICM and Narrative Backsheet'!$A$6:$AC$155,Z$9,FALSE))),"")</f>
        <v>Plans in place</v>
      </c>
      <c r="AA57" s="76" t="str">
        <f ca="1">IFERROR(IF((VLOOKUP($B57,'HICM and Narrative Backsheet'!$A$6:$AC$155,AA$9,FALSE))="","",(VLOOKUP($B57,'HICM and Narrative Backsheet'!$A$6:$AC$155,AA$9,FALSE))),"")</f>
        <v>Plans in place</v>
      </c>
      <c r="AB57" s="76" t="str">
        <f ca="1">IFERROR(IF((VLOOKUP($B57,'HICM and Narrative Backsheet'!$A$6:$AC$155,AB$9,FALSE))="","",(VLOOKUP($B57,'HICM and Narrative Backsheet'!$A$6:$AC$155,AB$9,FALSE))),"")</f>
        <v>Mature</v>
      </c>
      <c r="AC57" s="76" t="str">
        <f ca="1">IFERROR(IF((VLOOKUP($B57,'HICM and Narrative Backsheet'!$A$6:$AC$155,AC$9,FALSE))="","",(VLOOKUP($B57,'HICM and Narrative Backsheet'!$A$6:$AC$155,AC$9,FALSE))),"")</f>
        <v>Mature</v>
      </c>
      <c r="AD57" s="29" t="str">
        <f ca="1">IFERROR(IF((VLOOKUP($B57,'HICM and Narrative Backsheet'!$A$6:$AC$155,AD$9,FALSE))="","",(VLOOKUP($B57,'HICM and Narrative Backsheet'!$A$6:$AC$155,AD$9,FALSE))),"")</f>
        <v>Plans in place</v>
      </c>
    </row>
    <row r="58" spans="1:30">
      <c r="A58" s="42">
        <v>32</v>
      </c>
      <c r="B58" s="34" t="str">
        <f t="shared" ca="1" si="11"/>
        <v>E06000015</v>
      </c>
      <c r="C58" s="83" t="str">
        <f ca="1">IFERROR(VLOOKUP($B58,'Org list'!$J$9:$K$636,2,0), "")</f>
        <v>Derby</v>
      </c>
      <c r="D58" s="34" t="str">
        <f ca="1">IFERROR(IF((VLOOKUP($B58,'HICM and Narrative Backsheet'!$A$6:$AC$155,D$9,FALSE))="","",(VLOOKUP($B58,'HICM and Narrative Backsheet'!$A$6:$AC$155,D$9,FALSE))),"")</f>
        <v>Plans in place</v>
      </c>
      <c r="E58" s="76" t="str">
        <f ca="1">IFERROR(IF((VLOOKUP($B58,'HICM and Narrative Backsheet'!$A$6:$AC$155,E$9,FALSE))="","",(VLOOKUP($B58,'HICM and Narrative Backsheet'!$A$6:$AC$155,E$9,FALSE))),"")</f>
        <v>Plans in place</v>
      </c>
      <c r="F58" s="76" t="str">
        <f ca="1">IFERROR(IF((VLOOKUP($B58,'HICM and Narrative Backsheet'!$A$6:$AC$155,F$9,FALSE))="","",(VLOOKUP($B58,'HICM and Narrative Backsheet'!$A$6:$AC$155,F$9,FALSE))),"")</f>
        <v>Established</v>
      </c>
      <c r="G58" s="76" t="str">
        <f ca="1">IFERROR(IF((VLOOKUP($B58,'HICM and Narrative Backsheet'!$A$6:$AC$155,G$9,FALSE))="","",(VLOOKUP($B58,'HICM and Narrative Backsheet'!$A$6:$AC$155,G$9,FALSE))),"")</f>
        <v>Established</v>
      </c>
      <c r="H58" s="76" t="str">
        <f ca="1">IFERROR(IF((VLOOKUP($B58,'HICM and Narrative Backsheet'!$A$6:$AC$155,H$9,FALSE))="","",(VLOOKUP($B58,'HICM and Narrative Backsheet'!$A$6:$AC$155,H$9,FALSE))),"")</f>
        <v>Plans in place</v>
      </c>
      <c r="I58" s="76" t="str">
        <f ca="1">IFERROR(IF((VLOOKUP($B58,'HICM and Narrative Backsheet'!$A$6:$AC$155,I$9,FALSE))="","",(VLOOKUP($B58,'HICM and Narrative Backsheet'!$A$6:$AC$155,I$9,FALSE))),"")</f>
        <v>Plans in place</v>
      </c>
      <c r="J58" s="76" t="str">
        <f ca="1">IFERROR(IF((VLOOKUP($B58,'HICM and Narrative Backsheet'!$A$6:$AC$155,J$9,FALSE))="","",(VLOOKUP($B58,'HICM and Narrative Backsheet'!$A$6:$AC$155,J$9,FALSE))),"")</f>
        <v>Established</v>
      </c>
      <c r="K58" s="76" t="str">
        <f ca="1">IFERROR(IF((VLOOKUP($B58,'HICM and Narrative Backsheet'!$A$6:$AC$155,K$9,FALSE))="","",(VLOOKUP($B58,'HICM and Narrative Backsheet'!$A$6:$AC$155,K$9,FALSE))),"")</f>
        <v>Plans in place</v>
      </c>
      <c r="L58" s="29" t="str">
        <f ca="1">IFERROR(IF((VLOOKUP($B58,'HICM and Narrative Backsheet'!$A$6:$AC$155,L$9,FALSE))="","",(VLOOKUP($B58,'HICM and Narrative Backsheet'!$A$6:$AC$155,L$9,FALSE))),"")</f>
        <v>Not yet established</v>
      </c>
      <c r="M58" s="34" t="str">
        <f ca="1">IFERROR(IF((VLOOKUP($B58,'HICM and Narrative Backsheet'!$A$6:$AC$155,M$9,FALSE))="","",(VLOOKUP($B58,'HICM and Narrative Backsheet'!$A$6:$AC$155,M$9,FALSE))),"")</f>
        <v>Mature</v>
      </c>
      <c r="N58" s="76" t="str">
        <f ca="1">IFERROR(IF((VLOOKUP($B58,'HICM and Narrative Backsheet'!$A$6:$AC$155,N$9,FALSE))="","",(VLOOKUP($B58,'HICM and Narrative Backsheet'!$A$6:$AC$155,N$9,FALSE))),"")</f>
        <v>Mature</v>
      </c>
      <c r="O58" s="76" t="str">
        <f ca="1">IFERROR(IF((VLOOKUP($B58,'HICM and Narrative Backsheet'!$A$6:$AC$155,O$9,FALSE))="","",(VLOOKUP($B58,'HICM and Narrative Backsheet'!$A$6:$AC$155,O$9,FALSE))),"")</f>
        <v>Mature</v>
      </c>
      <c r="P58" s="76" t="str">
        <f ca="1">IFERROR(IF((VLOOKUP($B58,'HICM and Narrative Backsheet'!$A$6:$AC$155,P$9,FALSE))="","",(VLOOKUP($B58,'HICM and Narrative Backsheet'!$A$6:$AC$155,P$9,FALSE))),"")</f>
        <v>Exemplary</v>
      </c>
      <c r="Q58" s="76" t="str">
        <f ca="1">IFERROR(IF((VLOOKUP($B58,'HICM and Narrative Backsheet'!$A$6:$AC$155,Q$9,FALSE))="","",(VLOOKUP($B58,'HICM and Narrative Backsheet'!$A$6:$AC$155,Q$9,FALSE))),"")</f>
        <v>Mature</v>
      </c>
      <c r="R58" s="76" t="str">
        <f ca="1">IFERROR(IF((VLOOKUP($B58,'HICM and Narrative Backsheet'!$A$6:$AC$155,R$9,FALSE))="","",(VLOOKUP($B58,'HICM and Narrative Backsheet'!$A$6:$AC$155,R$9,FALSE))),"")</f>
        <v>Mature</v>
      </c>
      <c r="S58" s="76" t="str">
        <f ca="1">IFERROR(IF((VLOOKUP($B58,'HICM and Narrative Backsheet'!$A$6:$AC$155,S$9,FALSE))="","",(VLOOKUP($B58,'HICM and Narrative Backsheet'!$A$6:$AC$155,S$9,FALSE))),"")</f>
        <v>Mature</v>
      </c>
      <c r="T58" s="76" t="str">
        <f ca="1">IFERROR(IF((VLOOKUP($B58,'HICM and Narrative Backsheet'!$A$6:$AC$155,T$9,FALSE))="","",(VLOOKUP($B58,'HICM and Narrative Backsheet'!$A$6:$AC$155,T$9,FALSE))),"")</f>
        <v>Mature</v>
      </c>
      <c r="U58" s="29" t="str">
        <f ca="1">IFERROR(IF((VLOOKUP($B58,'HICM and Narrative Backsheet'!$A$6:$AC$155,U$9,FALSE))="","",(VLOOKUP($B58,'HICM and Narrative Backsheet'!$A$6:$AC$155,U$9,FALSE))),"")</f>
        <v>Plans in place</v>
      </c>
      <c r="V58" s="90" t="str">
        <f ca="1">IFERROR(IF((VLOOKUP($B58,'HICM and Narrative Backsheet'!$A$6:$AC$155,V$9,FALSE))="","",(VLOOKUP($B58,'HICM and Narrative Backsheet'!$A$6:$AC$155,V$9,FALSE))),"")</f>
        <v>Mature</v>
      </c>
      <c r="W58" s="76" t="str">
        <f ca="1">IFERROR(IF((VLOOKUP($B58,'HICM and Narrative Backsheet'!$A$6:$AC$155,W$9,FALSE))="","",(VLOOKUP($B58,'HICM and Narrative Backsheet'!$A$6:$AC$155,W$9,FALSE))),"")</f>
        <v>Mature</v>
      </c>
      <c r="X58" s="76" t="str">
        <f ca="1">IFERROR(IF((VLOOKUP($B58,'HICM and Narrative Backsheet'!$A$6:$AC$155,X$9,FALSE))="","",(VLOOKUP($B58,'HICM and Narrative Backsheet'!$A$6:$AC$155,X$9,FALSE))),"")</f>
        <v>Mature</v>
      </c>
      <c r="Y58" s="76" t="str">
        <f ca="1">IFERROR(IF((VLOOKUP($B58,'HICM and Narrative Backsheet'!$A$6:$AC$155,Y$9,FALSE))="","",(VLOOKUP($B58,'HICM and Narrative Backsheet'!$A$6:$AC$155,Y$9,FALSE))),"")</f>
        <v>Exemplary</v>
      </c>
      <c r="Z58" s="76" t="str">
        <f ca="1">IFERROR(IF((VLOOKUP($B58,'HICM and Narrative Backsheet'!$A$6:$AC$155,Z$9,FALSE))="","",(VLOOKUP($B58,'HICM and Narrative Backsheet'!$A$6:$AC$155,Z$9,FALSE))),"")</f>
        <v>Mature</v>
      </c>
      <c r="AA58" s="76" t="str">
        <f ca="1">IFERROR(IF((VLOOKUP($B58,'HICM and Narrative Backsheet'!$A$6:$AC$155,AA$9,FALSE))="","",(VLOOKUP($B58,'HICM and Narrative Backsheet'!$A$6:$AC$155,AA$9,FALSE))),"")</f>
        <v>Mature</v>
      </c>
      <c r="AB58" s="76" t="str">
        <f ca="1">IFERROR(IF((VLOOKUP($B58,'HICM and Narrative Backsheet'!$A$6:$AC$155,AB$9,FALSE))="","",(VLOOKUP($B58,'HICM and Narrative Backsheet'!$A$6:$AC$155,AB$9,FALSE))),"")</f>
        <v>Mature</v>
      </c>
      <c r="AC58" s="76" t="str">
        <f ca="1">IFERROR(IF((VLOOKUP($B58,'HICM and Narrative Backsheet'!$A$6:$AC$155,AC$9,FALSE))="","",(VLOOKUP($B58,'HICM and Narrative Backsheet'!$A$6:$AC$155,AC$9,FALSE))),"")</f>
        <v>Mature</v>
      </c>
      <c r="AD58" s="29" t="str">
        <f ca="1">IFERROR(IF((VLOOKUP($B58,'HICM and Narrative Backsheet'!$A$6:$AC$155,AD$9,FALSE))="","",(VLOOKUP($B58,'HICM and Narrative Backsheet'!$A$6:$AC$155,AD$9,FALSE))),"")</f>
        <v>Plans in place</v>
      </c>
    </row>
    <row r="59" spans="1:30">
      <c r="A59" s="42">
        <v>33</v>
      </c>
      <c r="B59" s="34" t="str">
        <f t="shared" ca="1" si="11"/>
        <v>E10000007</v>
      </c>
      <c r="C59" s="83" t="str">
        <f ca="1">IFERROR(VLOOKUP($B59,'Org list'!$J$9:$K$636,2,0), "")</f>
        <v>Derbyshire</v>
      </c>
      <c r="D59" s="34" t="str">
        <f ca="1">IFERROR(IF((VLOOKUP($B59,'HICM and Narrative Backsheet'!$A$6:$AC$155,D$9,FALSE))="","",(VLOOKUP($B59,'HICM and Narrative Backsheet'!$A$6:$AC$155,D$9,FALSE))),"")</f>
        <v>Plans in place</v>
      </c>
      <c r="E59" s="76" t="str">
        <f ca="1">IFERROR(IF((VLOOKUP($B59,'HICM and Narrative Backsheet'!$A$6:$AC$155,E$9,FALSE))="","",(VLOOKUP($B59,'HICM and Narrative Backsheet'!$A$6:$AC$155,E$9,FALSE))),"")</f>
        <v>Plans in place</v>
      </c>
      <c r="F59" s="76" t="str">
        <f ca="1">IFERROR(IF((VLOOKUP($B59,'HICM and Narrative Backsheet'!$A$6:$AC$155,F$9,FALSE))="","",(VLOOKUP($B59,'HICM and Narrative Backsheet'!$A$6:$AC$155,F$9,FALSE))),"")</f>
        <v>Established</v>
      </c>
      <c r="G59" s="76" t="str">
        <f ca="1">IFERROR(IF((VLOOKUP($B59,'HICM and Narrative Backsheet'!$A$6:$AC$155,G$9,FALSE))="","",(VLOOKUP($B59,'HICM and Narrative Backsheet'!$A$6:$AC$155,G$9,FALSE))),"")</f>
        <v>Established</v>
      </c>
      <c r="H59" s="76" t="str">
        <f ca="1">IFERROR(IF((VLOOKUP($B59,'HICM and Narrative Backsheet'!$A$6:$AC$155,H$9,FALSE))="","",(VLOOKUP($B59,'HICM and Narrative Backsheet'!$A$6:$AC$155,H$9,FALSE))),"")</f>
        <v>Plans in place</v>
      </c>
      <c r="I59" s="76" t="str">
        <f ca="1">IFERROR(IF((VLOOKUP($B59,'HICM and Narrative Backsheet'!$A$6:$AC$155,I$9,FALSE))="","",(VLOOKUP($B59,'HICM and Narrative Backsheet'!$A$6:$AC$155,I$9,FALSE))),"")</f>
        <v>Plans in place</v>
      </c>
      <c r="J59" s="76" t="str">
        <f ca="1">IFERROR(IF((VLOOKUP($B59,'HICM and Narrative Backsheet'!$A$6:$AC$155,J$9,FALSE))="","",(VLOOKUP($B59,'HICM and Narrative Backsheet'!$A$6:$AC$155,J$9,FALSE))),"")</f>
        <v>Plans in place</v>
      </c>
      <c r="K59" s="76" t="str">
        <f ca="1">IFERROR(IF((VLOOKUP($B59,'HICM and Narrative Backsheet'!$A$6:$AC$155,K$9,FALSE))="","",(VLOOKUP($B59,'HICM and Narrative Backsheet'!$A$6:$AC$155,K$9,FALSE))),"")</f>
        <v>Plans in place</v>
      </c>
      <c r="L59" s="29" t="str">
        <f ca="1">IFERROR(IF((VLOOKUP($B59,'HICM and Narrative Backsheet'!$A$6:$AC$155,L$9,FALSE))="","",(VLOOKUP($B59,'HICM and Narrative Backsheet'!$A$6:$AC$155,L$9,FALSE))),"")</f>
        <v>Plans in place</v>
      </c>
      <c r="M59" s="34" t="str">
        <f ca="1">IFERROR(IF((VLOOKUP($B59,'HICM and Narrative Backsheet'!$A$6:$AC$155,M$9,FALSE))="","",(VLOOKUP($B59,'HICM and Narrative Backsheet'!$A$6:$AC$155,M$9,FALSE))),"")</f>
        <v>Established</v>
      </c>
      <c r="N59" s="76" t="str">
        <f ca="1">IFERROR(IF((VLOOKUP($B59,'HICM and Narrative Backsheet'!$A$6:$AC$155,N$9,FALSE))="","",(VLOOKUP($B59,'HICM and Narrative Backsheet'!$A$6:$AC$155,N$9,FALSE))),"")</f>
        <v>Established</v>
      </c>
      <c r="O59" s="76" t="str">
        <f ca="1">IFERROR(IF((VLOOKUP($B59,'HICM and Narrative Backsheet'!$A$6:$AC$155,O$9,FALSE))="","",(VLOOKUP($B59,'HICM and Narrative Backsheet'!$A$6:$AC$155,O$9,FALSE))),"")</f>
        <v>Established</v>
      </c>
      <c r="P59" s="76" t="str">
        <f ca="1">IFERROR(IF((VLOOKUP($B59,'HICM and Narrative Backsheet'!$A$6:$AC$155,P$9,FALSE))="","",(VLOOKUP($B59,'HICM and Narrative Backsheet'!$A$6:$AC$155,P$9,FALSE))),"")</f>
        <v>Established</v>
      </c>
      <c r="Q59" s="76" t="str">
        <f ca="1">IFERROR(IF((VLOOKUP($B59,'HICM and Narrative Backsheet'!$A$6:$AC$155,Q$9,FALSE))="","",(VLOOKUP($B59,'HICM and Narrative Backsheet'!$A$6:$AC$155,Q$9,FALSE))),"")</f>
        <v>Established</v>
      </c>
      <c r="R59" s="76" t="str">
        <f ca="1">IFERROR(IF((VLOOKUP($B59,'HICM and Narrative Backsheet'!$A$6:$AC$155,R$9,FALSE))="","",(VLOOKUP($B59,'HICM and Narrative Backsheet'!$A$6:$AC$155,R$9,FALSE))),"")</f>
        <v>Established</v>
      </c>
      <c r="S59" s="76" t="str">
        <f ca="1">IFERROR(IF((VLOOKUP($B59,'HICM and Narrative Backsheet'!$A$6:$AC$155,S$9,FALSE))="","",(VLOOKUP($B59,'HICM and Narrative Backsheet'!$A$6:$AC$155,S$9,FALSE))),"")</f>
        <v>Established</v>
      </c>
      <c r="T59" s="76" t="str">
        <f ca="1">IFERROR(IF((VLOOKUP($B59,'HICM and Narrative Backsheet'!$A$6:$AC$155,T$9,FALSE))="","",(VLOOKUP($B59,'HICM and Narrative Backsheet'!$A$6:$AC$155,T$9,FALSE))),"")</f>
        <v>Established</v>
      </c>
      <c r="U59" s="29" t="str">
        <f ca="1">IFERROR(IF((VLOOKUP($B59,'HICM and Narrative Backsheet'!$A$6:$AC$155,U$9,FALSE))="","",(VLOOKUP($B59,'HICM and Narrative Backsheet'!$A$6:$AC$155,U$9,FALSE))),"")</f>
        <v>Established</v>
      </c>
      <c r="V59" s="90" t="str">
        <f ca="1">IFERROR(IF((VLOOKUP($B59,'HICM and Narrative Backsheet'!$A$6:$AC$155,V$9,FALSE))="","",(VLOOKUP($B59,'HICM and Narrative Backsheet'!$A$6:$AC$155,V$9,FALSE))),"")</f>
        <v>Mature</v>
      </c>
      <c r="W59" s="76" t="str">
        <f ca="1">IFERROR(IF((VLOOKUP($B59,'HICM and Narrative Backsheet'!$A$6:$AC$155,W$9,FALSE))="","",(VLOOKUP($B59,'HICM and Narrative Backsheet'!$A$6:$AC$155,W$9,FALSE))),"")</f>
        <v>Mature</v>
      </c>
      <c r="X59" s="76" t="str">
        <f ca="1">IFERROR(IF((VLOOKUP($B59,'HICM and Narrative Backsheet'!$A$6:$AC$155,X$9,FALSE))="","",(VLOOKUP($B59,'HICM and Narrative Backsheet'!$A$6:$AC$155,X$9,FALSE))),"")</f>
        <v>Mature</v>
      </c>
      <c r="Y59" s="76" t="str">
        <f ca="1">IFERROR(IF((VLOOKUP($B59,'HICM and Narrative Backsheet'!$A$6:$AC$155,Y$9,FALSE))="","",(VLOOKUP($B59,'HICM and Narrative Backsheet'!$A$6:$AC$155,Y$9,FALSE))),"")</f>
        <v>Mature</v>
      </c>
      <c r="Z59" s="76" t="str">
        <f ca="1">IFERROR(IF((VLOOKUP($B59,'HICM and Narrative Backsheet'!$A$6:$AC$155,Z$9,FALSE))="","",(VLOOKUP($B59,'HICM and Narrative Backsheet'!$A$6:$AC$155,Z$9,FALSE))),"")</f>
        <v>Mature</v>
      </c>
      <c r="AA59" s="76" t="str">
        <f ca="1">IFERROR(IF((VLOOKUP($B59,'HICM and Narrative Backsheet'!$A$6:$AC$155,AA$9,FALSE))="","",(VLOOKUP($B59,'HICM and Narrative Backsheet'!$A$6:$AC$155,AA$9,FALSE))),"")</f>
        <v>Mature</v>
      </c>
      <c r="AB59" s="76" t="str">
        <f ca="1">IFERROR(IF((VLOOKUP($B59,'HICM and Narrative Backsheet'!$A$6:$AC$155,AB$9,FALSE))="","",(VLOOKUP($B59,'HICM and Narrative Backsheet'!$A$6:$AC$155,AB$9,FALSE))),"")</f>
        <v>Mature</v>
      </c>
      <c r="AC59" s="76" t="str">
        <f ca="1">IFERROR(IF((VLOOKUP($B59,'HICM and Narrative Backsheet'!$A$6:$AC$155,AC$9,FALSE))="","",(VLOOKUP($B59,'HICM and Narrative Backsheet'!$A$6:$AC$155,AC$9,FALSE))),"")</f>
        <v>Mature</v>
      </c>
      <c r="AD59" s="29" t="str">
        <f ca="1">IFERROR(IF((VLOOKUP($B59,'HICM and Narrative Backsheet'!$A$6:$AC$155,AD$9,FALSE))="","",(VLOOKUP($B59,'HICM and Narrative Backsheet'!$A$6:$AC$155,AD$9,FALSE))),"")</f>
        <v>Established</v>
      </c>
    </row>
    <row r="60" spans="1:30">
      <c r="A60" s="42">
        <v>34</v>
      </c>
      <c r="B60" s="34" t="str">
        <f t="shared" ca="1" si="11"/>
        <v>E10000008</v>
      </c>
      <c r="C60" s="83" t="str">
        <f ca="1">IFERROR(VLOOKUP($B60,'Org list'!$J$9:$K$636,2,0), "")</f>
        <v>Devon</v>
      </c>
      <c r="D60" s="34" t="str">
        <f ca="1">IFERROR(IF((VLOOKUP($B60,'HICM and Narrative Backsheet'!$A$6:$AC$155,D$9,FALSE))="","",(VLOOKUP($B60,'HICM and Narrative Backsheet'!$A$6:$AC$155,D$9,FALSE))),"")</f>
        <v>Established</v>
      </c>
      <c r="E60" s="76" t="str">
        <f ca="1">IFERROR(IF((VLOOKUP($B60,'HICM and Narrative Backsheet'!$A$6:$AC$155,E$9,FALSE))="","",(VLOOKUP($B60,'HICM and Narrative Backsheet'!$A$6:$AC$155,E$9,FALSE))),"")</f>
        <v>Established</v>
      </c>
      <c r="F60" s="76" t="str">
        <f ca="1">IFERROR(IF((VLOOKUP($B60,'HICM and Narrative Backsheet'!$A$6:$AC$155,F$9,FALSE))="","",(VLOOKUP($B60,'HICM and Narrative Backsheet'!$A$6:$AC$155,F$9,FALSE))),"")</f>
        <v>Mature</v>
      </c>
      <c r="G60" s="76" t="str">
        <f ca="1">IFERROR(IF((VLOOKUP($B60,'HICM and Narrative Backsheet'!$A$6:$AC$155,G$9,FALSE))="","",(VLOOKUP($B60,'HICM and Narrative Backsheet'!$A$6:$AC$155,G$9,FALSE))),"")</f>
        <v>Established</v>
      </c>
      <c r="H60" s="76" t="str">
        <f ca="1">IFERROR(IF((VLOOKUP($B60,'HICM and Narrative Backsheet'!$A$6:$AC$155,H$9,FALSE))="","",(VLOOKUP($B60,'HICM and Narrative Backsheet'!$A$6:$AC$155,H$9,FALSE))),"")</f>
        <v>Established</v>
      </c>
      <c r="I60" s="76" t="str">
        <f ca="1">IFERROR(IF((VLOOKUP($B60,'HICM and Narrative Backsheet'!$A$6:$AC$155,I$9,FALSE))="","",(VLOOKUP($B60,'HICM and Narrative Backsheet'!$A$6:$AC$155,I$9,FALSE))),"")</f>
        <v>Established</v>
      </c>
      <c r="J60" s="76" t="str">
        <f ca="1">IFERROR(IF((VLOOKUP($B60,'HICM and Narrative Backsheet'!$A$6:$AC$155,J$9,FALSE))="","",(VLOOKUP($B60,'HICM and Narrative Backsheet'!$A$6:$AC$155,J$9,FALSE))),"")</f>
        <v>Plans in place</v>
      </c>
      <c r="K60" s="76" t="str">
        <f ca="1">IFERROR(IF((VLOOKUP($B60,'HICM and Narrative Backsheet'!$A$6:$AC$155,K$9,FALSE))="","",(VLOOKUP($B60,'HICM and Narrative Backsheet'!$A$6:$AC$155,K$9,FALSE))),"")</f>
        <v>Established</v>
      </c>
      <c r="L60" s="29" t="str">
        <f ca="1">IFERROR(IF((VLOOKUP($B60,'HICM and Narrative Backsheet'!$A$6:$AC$155,L$9,FALSE))="","",(VLOOKUP($B60,'HICM and Narrative Backsheet'!$A$6:$AC$155,L$9,FALSE))),"")</f>
        <v>Established</v>
      </c>
      <c r="M60" s="34" t="str">
        <f ca="1">IFERROR(IF((VLOOKUP($B60,'HICM and Narrative Backsheet'!$A$6:$AC$155,M$9,FALSE))="","",(VLOOKUP($B60,'HICM and Narrative Backsheet'!$A$6:$AC$155,M$9,FALSE))),"")</f>
        <v>Mature</v>
      </c>
      <c r="N60" s="76" t="str">
        <f ca="1">IFERROR(IF((VLOOKUP($B60,'HICM and Narrative Backsheet'!$A$6:$AC$155,N$9,FALSE))="","",(VLOOKUP($B60,'HICM and Narrative Backsheet'!$A$6:$AC$155,N$9,FALSE))),"")</f>
        <v>Mature</v>
      </c>
      <c r="O60" s="76" t="str">
        <f ca="1">IFERROR(IF((VLOOKUP($B60,'HICM and Narrative Backsheet'!$A$6:$AC$155,O$9,FALSE))="","",(VLOOKUP($B60,'HICM and Narrative Backsheet'!$A$6:$AC$155,O$9,FALSE))),"")</f>
        <v>Mature</v>
      </c>
      <c r="P60" s="76" t="str">
        <f ca="1">IFERROR(IF((VLOOKUP($B60,'HICM and Narrative Backsheet'!$A$6:$AC$155,P$9,FALSE))="","",(VLOOKUP($B60,'HICM and Narrative Backsheet'!$A$6:$AC$155,P$9,FALSE))),"")</f>
        <v>Mature</v>
      </c>
      <c r="Q60" s="76" t="str">
        <f ca="1">IFERROR(IF((VLOOKUP($B60,'HICM and Narrative Backsheet'!$A$6:$AC$155,Q$9,FALSE))="","",(VLOOKUP($B60,'HICM and Narrative Backsheet'!$A$6:$AC$155,Q$9,FALSE))),"")</f>
        <v>Mature</v>
      </c>
      <c r="R60" s="76" t="str">
        <f ca="1">IFERROR(IF((VLOOKUP($B60,'HICM and Narrative Backsheet'!$A$6:$AC$155,R$9,FALSE))="","",(VLOOKUP($B60,'HICM and Narrative Backsheet'!$A$6:$AC$155,R$9,FALSE))),"")</f>
        <v>Established</v>
      </c>
      <c r="S60" s="76" t="str">
        <f ca="1">IFERROR(IF((VLOOKUP($B60,'HICM and Narrative Backsheet'!$A$6:$AC$155,S$9,FALSE))="","",(VLOOKUP($B60,'HICM and Narrative Backsheet'!$A$6:$AC$155,S$9,FALSE))),"")</f>
        <v>Plans in place</v>
      </c>
      <c r="T60" s="76" t="str">
        <f ca="1">IFERROR(IF((VLOOKUP($B60,'HICM and Narrative Backsheet'!$A$6:$AC$155,T$9,FALSE))="","",(VLOOKUP($B60,'HICM and Narrative Backsheet'!$A$6:$AC$155,T$9,FALSE))),"")</f>
        <v>Mature</v>
      </c>
      <c r="U60" s="29" t="str">
        <f ca="1">IFERROR(IF((VLOOKUP($B60,'HICM and Narrative Backsheet'!$A$6:$AC$155,U$9,FALSE))="","",(VLOOKUP($B60,'HICM and Narrative Backsheet'!$A$6:$AC$155,U$9,FALSE))),"")</f>
        <v>Established</v>
      </c>
      <c r="V60" s="90" t="str">
        <f ca="1">IFERROR(IF((VLOOKUP($B60,'HICM and Narrative Backsheet'!$A$6:$AC$155,V$9,FALSE))="","",(VLOOKUP($B60,'HICM and Narrative Backsheet'!$A$6:$AC$155,V$9,FALSE))),"")</f>
        <v>Mature</v>
      </c>
      <c r="W60" s="76" t="str">
        <f ca="1">IFERROR(IF((VLOOKUP($B60,'HICM and Narrative Backsheet'!$A$6:$AC$155,W$9,FALSE))="","",(VLOOKUP($B60,'HICM and Narrative Backsheet'!$A$6:$AC$155,W$9,FALSE))),"")</f>
        <v>Mature</v>
      </c>
      <c r="X60" s="76" t="str">
        <f ca="1">IFERROR(IF((VLOOKUP($B60,'HICM and Narrative Backsheet'!$A$6:$AC$155,X$9,FALSE))="","",(VLOOKUP($B60,'HICM and Narrative Backsheet'!$A$6:$AC$155,X$9,FALSE))),"")</f>
        <v>Mature</v>
      </c>
      <c r="Y60" s="76" t="str">
        <f ca="1">IFERROR(IF((VLOOKUP($B60,'HICM and Narrative Backsheet'!$A$6:$AC$155,Y$9,FALSE))="","",(VLOOKUP($B60,'HICM and Narrative Backsheet'!$A$6:$AC$155,Y$9,FALSE))),"")</f>
        <v>Mature</v>
      </c>
      <c r="Z60" s="76" t="str">
        <f ca="1">IFERROR(IF((VLOOKUP($B60,'HICM and Narrative Backsheet'!$A$6:$AC$155,Z$9,FALSE))="","",(VLOOKUP($B60,'HICM and Narrative Backsheet'!$A$6:$AC$155,Z$9,FALSE))),"")</f>
        <v>Mature</v>
      </c>
      <c r="AA60" s="76" t="str">
        <f ca="1">IFERROR(IF((VLOOKUP($B60,'HICM and Narrative Backsheet'!$A$6:$AC$155,AA$9,FALSE))="","",(VLOOKUP($B60,'HICM and Narrative Backsheet'!$A$6:$AC$155,AA$9,FALSE))),"")</f>
        <v>Established</v>
      </c>
      <c r="AB60" s="76" t="str">
        <f ca="1">IFERROR(IF((VLOOKUP($B60,'HICM and Narrative Backsheet'!$A$6:$AC$155,AB$9,FALSE))="","",(VLOOKUP($B60,'HICM and Narrative Backsheet'!$A$6:$AC$155,AB$9,FALSE))),"")</f>
        <v>Plans in place</v>
      </c>
      <c r="AC60" s="76" t="str">
        <f ca="1">IFERROR(IF((VLOOKUP($B60,'HICM and Narrative Backsheet'!$A$6:$AC$155,AC$9,FALSE))="","",(VLOOKUP($B60,'HICM and Narrative Backsheet'!$A$6:$AC$155,AC$9,FALSE))),"")</f>
        <v>Established</v>
      </c>
      <c r="AD60" s="29" t="str">
        <f ca="1">IFERROR(IF((VLOOKUP($B60,'HICM and Narrative Backsheet'!$A$6:$AC$155,AD$9,FALSE))="","",(VLOOKUP($B60,'HICM and Narrative Backsheet'!$A$6:$AC$155,AD$9,FALSE))),"")</f>
        <v>Established</v>
      </c>
    </row>
    <row r="61" spans="1:30">
      <c r="A61" s="42">
        <v>35</v>
      </c>
      <c r="B61" s="34" t="str">
        <f t="shared" ca="1" si="11"/>
        <v>E08000017</v>
      </c>
      <c r="C61" s="83" t="str">
        <f ca="1">IFERROR(VLOOKUP($B61,'Org list'!$J$9:$K$636,2,0), "")</f>
        <v>Doncaster</v>
      </c>
      <c r="D61" s="34" t="str">
        <f ca="1">IFERROR(IF((VLOOKUP($B61,'HICM and Narrative Backsheet'!$A$6:$AC$155,D$9,FALSE))="","",(VLOOKUP($B61,'HICM and Narrative Backsheet'!$A$6:$AC$155,D$9,FALSE))),"")</f>
        <v>Plans in place</v>
      </c>
      <c r="E61" s="76" t="str">
        <f ca="1">IFERROR(IF((VLOOKUP($B61,'HICM and Narrative Backsheet'!$A$6:$AC$155,E$9,FALSE))="","",(VLOOKUP($B61,'HICM and Narrative Backsheet'!$A$6:$AC$155,E$9,FALSE))),"")</f>
        <v>Established</v>
      </c>
      <c r="F61" s="76" t="str">
        <f ca="1">IFERROR(IF((VLOOKUP($B61,'HICM and Narrative Backsheet'!$A$6:$AC$155,F$9,FALSE))="","",(VLOOKUP($B61,'HICM and Narrative Backsheet'!$A$6:$AC$155,F$9,FALSE))),"")</f>
        <v>Established</v>
      </c>
      <c r="G61" s="76" t="str">
        <f ca="1">IFERROR(IF((VLOOKUP($B61,'HICM and Narrative Backsheet'!$A$6:$AC$155,G$9,FALSE))="","",(VLOOKUP($B61,'HICM and Narrative Backsheet'!$A$6:$AC$155,G$9,FALSE))),"")</f>
        <v>Established</v>
      </c>
      <c r="H61" s="76" t="str">
        <f ca="1">IFERROR(IF((VLOOKUP($B61,'HICM and Narrative Backsheet'!$A$6:$AC$155,H$9,FALSE))="","",(VLOOKUP($B61,'HICM and Narrative Backsheet'!$A$6:$AC$155,H$9,FALSE))),"")</f>
        <v>Plans in place</v>
      </c>
      <c r="I61" s="76" t="str">
        <f ca="1">IFERROR(IF((VLOOKUP($B61,'HICM and Narrative Backsheet'!$A$6:$AC$155,I$9,FALSE))="","",(VLOOKUP($B61,'HICM and Narrative Backsheet'!$A$6:$AC$155,I$9,FALSE))),"")</f>
        <v>Plans in place</v>
      </c>
      <c r="J61" s="76" t="str">
        <f ca="1">IFERROR(IF((VLOOKUP($B61,'HICM and Narrative Backsheet'!$A$6:$AC$155,J$9,FALSE))="","",(VLOOKUP($B61,'HICM and Narrative Backsheet'!$A$6:$AC$155,J$9,FALSE))),"")</f>
        <v>Plans in place</v>
      </c>
      <c r="K61" s="76" t="str">
        <f ca="1">IFERROR(IF((VLOOKUP($B61,'HICM and Narrative Backsheet'!$A$6:$AC$155,K$9,FALSE))="","",(VLOOKUP($B61,'HICM and Narrative Backsheet'!$A$6:$AC$155,K$9,FALSE))),"")</f>
        <v>Established</v>
      </c>
      <c r="L61" s="29" t="str">
        <f ca="1">IFERROR(IF((VLOOKUP($B61,'HICM and Narrative Backsheet'!$A$6:$AC$155,L$9,FALSE))="","",(VLOOKUP($B61,'HICM and Narrative Backsheet'!$A$6:$AC$155,L$9,FALSE))),"")</f>
        <v>Established</v>
      </c>
      <c r="M61" s="34" t="str">
        <f ca="1">IFERROR(IF((VLOOKUP($B61,'HICM and Narrative Backsheet'!$A$6:$AC$155,M$9,FALSE))="","",(VLOOKUP($B61,'HICM and Narrative Backsheet'!$A$6:$AC$155,M$9,FALSE))),"")</f>
        <v>Plans in place</v>
      </c>
      <c r="N61" s="76" t="str">
        <f ca="1">IFERROR(IF((VLOOKUP($B61,'HICM and Narrative Backsheet'!$A$6:$AC$155,N$9,FALSE))="","",(VLOOKUP($B61,'HICM and Narrative Backsheet'!$A$6:$AC$155,N$9,FALSE))),"")</f>
        <v>Mature</v>
      </c>
      <c r="O61" s="76" t="str">
        <f ca="1">IFERROR(IF((VLOOKUP($B61,'HICM and Narrative Backsheet'!$A$6:$AC$155,O$9,FALSE))="","",(VLOOKUP($B61,'HICM and Narrative Backsheet'!$A$6:$AC$155,O$9,FALSE))),"")</f>
        <v>Established</v>
      </c>
      <c r="P61" s="76" t="str">
        <f ca="1">IFERROR(IF((VLOOKUP($B61,'HICM and Narrative Backsheet'!$A$6:$AC$155,P$9,FALSE))="","",(VLOOKUP($B61,'HICM and Narrative Backsheet'!$A$6:$AC$155,P$9,FALSE))),"")</f>
        <v>Established</v>
      </c>
      <c r="Q61" s="76" t="str">
        <f ca="1">IFERROR(IF((VLOOKUP($B61,'HICM and Narrative Backsheet'!$A$6:$AC$155,Q$9,FALSE))="","",(VLOOKUP($B61,'HICM and Narrative Backsheet'!$A$6:$AC$155,Q$9,FALSE))),"")</f>
        <v>Established</v>
      </c>
      <c r="R61" s="76" t="str">
        <f ca="1">IFERROR(IF((VLOOKUP($B61,'HICM and Narrative Backsheet'!$A$6:$AC$155,R$9,FALSE))="","",(VLOOKUP($B61,'HICM and Narrative Backsheet'!$A$6:$AC$155,R$9,FALSE))),"")</f>
        <v>Plans in place</v>
      </c>
      <c r="S61" s="76" t="str">
        <f ca="1">IFERROR(IF((VLOOKUP($B61,'HICM and Narrative Backsheet'!$A$6:$AC$155,S$9,FALSE))="","",(VLOOKUP($B61,'HICM and Narrative Backsheet'!$A$6:$AC$155,S$9,FALSE))),"")</f>
        <v>Established</v>
      </c>
      <c r="T61" s="76" t="str">
        <f ca="1">IFERROR(IF((VLOOKUP($B61,'HICM and Narrative Backsheet'!$A$6:$AC$155,T$9,FALSE))="","",(VLOOKUP($B61,'HICM and Narrative Backsheet'!$A$6:$AC$155,T$9,FALSE))),"")</f>
        <v>Established</v>
      </c>
      <c r="U61" s="29" t="str">
        <f ca="1">IFERROR(IF((VLOOKUP($B61,'HICM and Narrative Backsheet'!$A$6:$AC$155,U$9,FALSE))="","",(VLOOKUP($B61,'HICM and Narrative Backsheet'!$A$6:$AC$155,U$9,FALSE))),"")</f>
        <v>Established</v>
      </c>
      <c r="V61" s="90" t="str">
        <f ca="1">IFERROR(IF((VLOOKUP($B61,'HICM and Narrative Backsheet'!$A$6:$AC$155,V$9,FALSE))="","",(VLOOKUP($B61,'HICM and Narrative Backsheet'!$A$6:$AC$155,V$9,FALSE))),"")</f>
        <v>Established</v>
      </c>
      <c r="W61" s="76" t="str">
        <f ca="1">IFERROR(IF((VLOOKUP($B61,'HICM and Narrative Backsheet'!$A$6:$AC$155,W$9,FALSE))="","",(VLOOKUP($B61,'HICM and Narrative Backsheet'!$A$6:$AC$155,W$9,FALSE))),"")</f>
        <v>Mature</v>
      </c>
      <c r="X61" s="76" t="str">
        <f ca="1">IFERROR(IF((VLOOKUP($B61,'HICM and Narrative Backsheet'!$A$6:$AC$155,X$9,FALSE))="","",(VLOOKUP($B61,'HICM and Narrative Backsheet'!$A$6:$AC$155,X$9,FALSE))),"")</f>
        <v>Established</v>
      </c>
      <c r="Y61" s="76" t="str">
        <f ca="1">IFERROR(IF((VLOOKUP($B61,'HICM and Narrative Backsheet'!$A$6:$AC$155,Y$9,FALSE))="","",(VLOOKUP($B61,'HICM and Narrative Backsheet'!$A$6:$AC$155,Y$9,FALSE))),"")</f>
        <v>Established</v>
      </c>
      <c r="Z61" s="76" t="str">
        <f ca="1">IFERROR(IF((VLOOKUP($B61,'HICM and Narrative Backsheet'!$A$6:$AC$155,Z$9,FALSE))="","",(VLOOKUP($B61,'HICM and Narrative Backsheet'!$A$6:$AC$155,Z$9,FALSE))),"")</f>
        <v>Established</v>
      </c>
      <c r="AA61" s="76" t="str">
        <f ca="1">IFERROR(IF((VLOOKUP($B61,'HICM and Narrative Backsheet'!$A$6:$AC$155,AA$9,FALSE))="","",(VLOOKUP($B61,'HICM and Narrative Backsheet'!$A$6:$AC$155,AA$9,FALSE))),"")</f>
        <v>Established</v>
      </c>
      <c r="AB61" s="76" t="str">
        <f ca="1">IFERROR(IF((VLOOKUP($B61,'HICM and Narrative Backsheet'!$A$6:$AC$155,AB$9,FALSE))="","",(VLOOKUP($B61,'HICM and Narrative Backsheet'!$A$6:$AC$155,AB$9,FALSE))),"")</f>
        <v>Established</v>
      </c>
      <c r="AC61" s="76" t="str">
        <f ca="1">IFERROR(IF((VLOOKUP($B61,'HICM and Narrative Backsheet'!$A$6:$AC$155,AC$9,FALSE))="","",(VLOOKUP($B61,'HICM and Narrative Backsheet'!$A$6:$AC$155,AC$9,FALSE))),"")</f>
        <v>Established</v>
      </c>
      <c r="AD61" s="29" t="str">
        <f ca="1">IFERROR(IF((VLOOKUP($B61,'HICM and Narrative Backsheet'!$A$6:$AC$155,AD$9,FALSE))="","",(VLOOKUP($B61,'HICM and Narrative Backsheet'!$A$6:$AC$155,AD$9,FALSE))),"")</f>
        <v>Established</v>
      </c>
    </row>
    <row r="62" spans="1:30">
      <c r="A62" s="42">
        <v>36</v>
      </c>
      <c r="B62" s="34" t="str">
        <f t="shared" ca="1" si="11"/>
        <v>E10000009</v>
      </c>
      <c r="C62" s="83" t="str">
        <f ca="1">IFERROR(VLOOKUP($B62,'Org list'!$J$9:$K$636,2,0), "")</f>
        <v>Dorset</v>
      </c>
      <c r="D62" s="34" t="str">
        <f ca="1">IFERROR(IF((VLOOKUP($B62,'HICM and Narrative Backsheet'!$A$6:$AC$155,D$9,FALSE))="","",(VLOOKUP($B62,'HICM and Narrative Backsheet'!$A$6:$AC$155,D$9,FALSE))),"")</f>
        <v>Established</v>
      </c>
      <c r="E62" s="76" t="str">
        <f ca="1">IFERROR(IF((VLOOKUP($B62,'HICM and Narrative Backsheet'!$A$6:$AC$155,E$9,FALSE))="","",(VLOOKUP($B62,'HICM and Narrative Backsheet'!$A$6:$AC$155,E$9,FALSE))),"")</f>
        <v>Established</v>
      </c>
      <c r="F62" s="76" t="str">
        <f ca="1">IFERROR(IF((VLOOKUP($B62,'HICM and Narrative Backsheet'!$A$6:$AC$155,F$9,FALSE))="","",(VLOOKUP($B62,'HICM and Narrative Backsheet'!$A$6:$AC$155,F$9,FALSE))),"")</f>
        <v>Established</v>
      </c>
      <c r="G62" s="76" t="str">
        <f ca="1">IFERROR(IF((VLOOKUP($B62,'HICM and Narrative Backsheet'!$A$6:$AC$155,G$9,FALSE))="","",(VLOOKUP($B62,'HICM and Narrative Backsheet'!$A$6:$AC$155,G$9,FALSE))),"")</f>
        <v>Established</v>
      </c>
      <c r="H62" s="76" t="str">
        <f ca="1">IFERROR(IF((VLOOKUP($B62,'HICM and Narrative Backsheet'!$A$6:$AC$155,H$9,FALSE))="","",(VLOOKUP($B62,'HICM and Narrative Backsheet'!$A$6:$AC$155,H$9,FALSE))),"")</f>
        <v>Plans in place</v>
      </c>
      <c r="I62" s="76" t="str">
        <f ca="1">IFERROR(IF((VLOOKUP($B62,'HICM and Narrative Backsheet'!$A$6:$AC$155,I$9,FALSE))="","",(VLOOKUP($B62,'HICM and Narrative Backsheet'!$A$6:$AC$155,I$9,FALSE))),"")</f>
        <v>Established</v>
      </c>
      <c r="J62" s="76" t="str">
        <f ca="1">IFERROR(IF((VLOOKUP($B62,'HICM and Narrative Backsheet'!$A$6:$AC$155,J$9,FALSE))="","",(VLOOKUP($B62,'HICM and Narrative Backsheet'!$A$6:$AC$155,J$9,FALSE))),"")</f>
        <v>Established</v>
      </c>
      <c r="K62" s="76" t="str">
        <f ca="1">IFERROR(IF((VLOOKUP($B62,'HICM and Narrative Backsheet'!$A$6:$AC$155,K$9,FALSE))="","",(VLOOKUP($B62,'HICM and Narrative Backsheet'!$A$6:$AC$155,K$9,FALSE))),"")</f>
        <v>Established</v>
      </c>
      <c r="L62" s="29" t="str">
        <f ca="1">IFERROR(IF((VLOOKUP($B62,'HICM and Narrative Backsheet'!$A$6:$AC$155,L$9,FALSE))="","",(VLOOKUP($B62,'HICM and Narrative Backsheet'!$A$6:$AC$155,L$9,FALSE))),"")</f>
        <v>Established</v>
      </c>
      <c r="M62" s="34" t="str">
        <f ca="1">IFERROR(IF((VLOOKUP($B62,'HICM and Narrative Backsheet'!$A$6:$AC$155,M$9,FALSE))="","",(VLOOKUP($B62,'HICM and Narrative Backsheet'!$A$6:$AC$155,M$9,FALSE))),"")</f>
        <v>Established</v>
      </c>
      <c r="N62" s="76" t="str">
        <f ca="1">IFERROR(IF((VLOOKUP($B62,'HICM and Narrative Backsheet'!$A$6:$AC$155,N$9,FALSE))="","",(VLOOKUP($B62,'HICM and Narrative Backsheet'!$A$6:$AC$155,N$9,FALSE))),"")</f>
        <v>Established</v>
      </c>
      <c r="O62" s="76" t="str">
        <f ca="1">IFERROR(IF((VLOOKUP($B62,'HICM and Narrative Backsheet'!$A$6:$AC$155,O$9,FALSE))="","",(VLOOKUP($B62,'HICM and Narrative Backsheet'!$A$6:$AC$155,O$9,FALSE))),"")</f>
        <v>Established</v>
      </c>
      <c r="P62" s="76" t="str">
        <f ca="1">IFERROR(IF((VLOOKUP($B62,'HICM and Narrative Backsheet'!$A$6:$AC$155,P$9,FALSE))="","",(VLOOKUP($B62,'HICM and Narrative Backsheet'!$A$6:$AC$155,P$9,FALSE))),"")</f>
        <v>Established</v>
      </c>
      <c r="Q62" s="76" t="str">
        <f ca="1">IFERROR(IF((VLOOKUP($B62,'HICM and Narrative Backsheet'!$A$6:$AC$155,Q$9,FALSE))="","",(VLOOKUP($B62,'HICM and Narrative Backsheet'!$A$6:$AC$155,Q$9,FALSE))),"")</f>
        <v>Plans in place</v>
      </c>
      <c r="R62" s="76" t="str">
        <f ca="1">IFERROR(IF((VLOOKUP($B62,'HICM and Narrative Backsheet'!$A$6:$AC$155,R$9,FALSE))="","",(VLOOKUP($B62,'HICM and Narrative Backsheet'!$A$6:$AC$155,R$9,FALSE))),"")</f>
        <v>Established</v>
      </c>
      <c r="S62" s="76" t="str">
        <f ca="1">IFERROR(IF((VLOOKUP($B62,'HICM and Narrative Backsheet'!$A$6:$AC$155,S$9,FALSE))="","",(VLOOKUP($B62,'HICM and Narrative Backsheet'!$A$6:$AC$155,S$9,FALSE))),"")</f>
        <v>Established</v>
      </c>
      <c r="T62" s="76" t="str">
        <f ca="1">IFERROR(IF((VLOOKUP($B62,'HICM and Narrative Backsheet'!$A$6:$AC$155,T$9,FALSE))="","",(VLOOKUP($B62,'HICM and Narrative Backsheet'!$A$6:$AC$155,T$9,FALSE))),"")</f>
        <v>Established</v>
      </c>
      <c r="U62" s="29" t="str">
        <f ca="1">IFERROR(IF((VLOOKUP($B62,'HICM and Narrative Backsheet'!$A$6:$AC$155,U$9,FALSE))="","",(VLOOKUP($B62,'HICM and Narrative Backsheet'!$A$6:$AC$155,U$9,FALSE))),"")</f>
        <v>Established</v>
      </c>
      <c r="V62" s="90" t="str">
        <f ca="1">IFERROR(IF((VLOOKUP($B62,'HICM and Narrative Backsheet'!$A$6:$AC$155,V$9,FALSE))="","",(VLOOKUP($B62,'HICM and Narrative Backsheet'!$A$6:$AC$155,V$9,FALSE))),"")</f>
        <v>Established</v>
      </c>
      <c r="W62" s="76" t="str">
        <f ca="1">IFERROR(IF((VLOOKUP($B62,'HICM and Narrative Backsheet'!$A$6:$AC$155,W$9,FALSE))="","",(VLOOKUP($B62,'HICM and Narrative Backsheet'!$A$6:$AC$155,W$9,FALSE))),"")</f>
        <v>Established</v>
      </c>
      <c r="X62" s="76" t="str">
        <f ca="1">IFERROR(IF((VLOOKUP($B62,'HICM and Narrative Backsheet'!$A$6:$AC$155,X$9,FALSE))="","",(VLOOKUP($B62,'HICM and Narrative Backsheet'!$A$6:$AC$155,X$9,FALSE))),"")</f>
        <v>Established</v>
      </c>
      <c r="Y62" s="76" t="str">
        <f ca="1">IFERROR(IF((VLOOKUP($B62,'HICM and Narrative Backsheet'!$A$6:$AC$155,Y$9,FALSE))="","",(VLOOKUP($B62,'HICM and Narrative Backsheet'!$A$6:$AC$155,Y$9,FALSE))),"")</f>
        <v>Established</v>
      </c>
      <c r="Z62" s="76" t="str">
        <f ca="1">IFERROR(IF((VLOOKUP($B62,'HICM and Narrative Backsheet'!$A$6:$AC$155,Z$9,FALSE))="","",(VLOOKUP($B62,'HICM and Narrative Backsheet'!$A$6:$AC$155,Z$9,FALSE))),"")</f>
        <v>Plans in place</v>
      </c>
      <c r="AA62" s="76" t="str">
        <f ca="1">IFERROR(IF((VLOOKUP($B62,'HICM and Narrative Backsheet'!$A$6:$AC$155,AA$9,FALSE))="","",(VLOOKUP($B62,'HICM and Narrative Backsheet'!$A$6:$AC$155,AA$9,FALSE))),"")</f>
        <v>Established</v>
      </c>
      <c r="AB62" s="76" t="str">
        <f ca="1">IFERROR(IF((VLOOKUP($B62,'HICM and Narrative Backsheet'!$A$6:$AC$155,AB$9,FALSE))="","",(VLOOKUP($B62,'HICM and Narrative Backsheet'!$A$6:$AC$155,AB$9,FALSE))),"")</f>
        <v>Established</v>
      </c>
      <c r="AC62" s="76" t="str">
        <f ca="1">IFERROR(IF((VLOOKUP($B62,'HICM and Narrative Backsheet'!$A$6:$AC$155,AC$9,FALSE))="","",(VLOOKUP($B62,'HICM and Narrative Backsheet'!$A$6:$AC$155,AC$9,FALSE))),"")</f>
        <v>Established</v>
      </c>
      <c r="AD62" s="29" t="str">
        <f ca="1">IFERROR(IF((VLOOKUP($B62,'HICM and Narrative Backsheet'!$A$6:$AC$155,AD$9,FALSE))="","",(VLOOKUP($B62,'HICM and Narrative Backsheet'!$A$6:$AC$155,AD$9,FALSE))),"")</f>
        <v>Established</v>
      </c>
    </row>
    <row r="63" spans="1:30">
      <c r="A63" s="42">
        <v>37</v>
      </c>
      <c r="B63" s="34" t="str">
        <f t="shared" ca="1" si="11"/>
        <v>E08000027</v>
      </c>
      <c r="C63" s="83" t="str">
        <f ca="1">IFERROR(VLOOKUP($B63,'Org list'!$J$9:$K$636,2,0), "")</f>
        <v>Dudley</v>
      </c>
      <c r="D63" s="34" t="str">
        <f ca="1">IFERROR(IF((VLOOKUP($B63,'HICM and Narrative Backsheet'!$A$6:$AC$155,D$9,FALSE))="","",(VLOOKUP($B63,'HICM and Narrative Backsheet'!$A$6:$AC$155,D$9,FALSE))),"")</f>
        <v>Established</v>
      </c>
      <c r="E63" s="76" t="str">
        <f ca="1">IFERROR(IF((VLOOKUP($B63,'HICM and Narrative Backsheet'!$A$6:$AC$155,E$9,FALSE))="","",(VLOOKUP($B63,'HICM and Narrative Backsheet'!$A$6:$AC$155,E$9,FALSE))),"")</f>
        <v>Established</v>
      </c>
      <c r="F63" s="76" t="str">
        <f ca="1">IFERROR(IF((VLOOKUP($B63,'HICM and Narrative Backsheet'!$A$6:$AC$155,F$9,FALSE))="","",(VLOOKUP($B63,'HICM and Narrative Backsheet'!$A$6:$AC$155,F$9,FALSE))),"")</f>
        <v>Established</v>
      </c>
      <c r="G63" s="76" t="str">
        <f ca="1">IFERROR(IF((VLOOKUP($B63,'HICM and Narrative Backsheet'!$A$6:$AC$155,G$9,FALSE))="","",(VLOOKUP($B63,'HICM and Narrative Backsheet'!$A$6:$AC$155,G$9,FALSE))),"")</f>
        <v>Mature</v>
      </c>
      <c r="H63" s="76" t="str">
        <f ca="1">IFERROR(IF((VLOOKUP($B63,'HICM and Narrative Backsheet'!$A$6:$AC$155,H$9,FALSE))="","",(VLOOKUP($B63,'HICM and Narrative Backsheet'!$A$6:$AC$155,H$9,FALSE))),"")</f>
        <v>Mature</v>
      </c>
      <c r="I63" s="76" t="str">
        <f ca="1">IFERROR(IF((VLOOKUP($B63,'HICM and Narrative Backsheet'!$A$6:$AC$155,I$9,FALSE))="","",(VLOOKUP($B63,'HICM and Narrative Backsheet'!$A$6:$AC$155,I$9,FALSE))),"")</f>
        <v>Established</v>
      </c>
      <c r="J63" s="76" t="str">
        <f ca="1">IFERROR(IF((VLOOKUP($B63,'HICM and Narrative Backsheet'!$A$6:$AC$155,J$9,FALSE))="","",(VLOOKUP($B63,'HICM and Narrative Backsheet'!$A$6:$AC$155,J$9,FALSE))),"")</f>
        <v>Plans in place</v>
      </c>
      <c r="K63" s="76" t="str">
        <f ca="1">IFERROR(IF((VLOOKUP($B63,'HICM and Narrative Backsheet'!$A$6:$AC$155,K$9,FALSE))="","",(VLOOKUP($B63,'HICM and Narrative Backsheet'!$A$6:$AC$155,K$9,FALSE))),"")</f>
        <v>Established</v>
      </c>
      <c r="L63" s="29" t="str">
        <f ca="1">IFERROR(IF((VLOOKUP($B63,'HICM and Narrative Backsheet'!$A$6:$AC$155,L$9,FALSE))="","",(VLOOKUP($B63,'HICM and Narrative Backsheet'!$A$6:$AC$155,L$9,FALSE))),"")</f>
        <v>Not yet established</v>
      </c>
      <c r="M63" s="34" t="str">
        <f ca="1">IFERROR(IF((VLOOKUP($B63,'HICM and Narrative Backsheet'!$A$6:$AC$155,M$9,FALSE))="","",(VLOOKUP($B63,'HICM and Narrative Backsheet'!$A$6:$AC$155,M$9,FALSE))),"")</f>
        <v>Established</v>
      </c>
      <c r="N63" s="76" t="str">
        <f ca="1">IFERROR(IF((VLOOKUP($B63,'HICM and Narrative Backsheet'!$A$6:$AC$155,N$9,FALSE))="","",(VLOOKUP($B63,'HICM and Narrative Backsheet'!$A$6:$AC$155,N$9,FALSE))),"")</f>
        <v>Established</v>
      </c>
      <c r="O63" s="76" t="str">
        <f ca="1">IFERROR(IF((VLOOKUP($B63,'HICM and Narrative Backsheet'!$A$6:$AC$155,O$9,FALSE))="","",(VLOOKUP($B63,'HICM and Narrative Backsheet'!$A$6:$AC$155,O$9,FALSE))),"")</f>
        <v>Established</v>
      </c>
      <c r="P63" s="76" t="str">
        <f ca="1">IFERROR(IF((VLOOKUP($B63,'HICM and Narrative Backsheet'!$A$6:$AC$155,P$9,FALSE))="","",(VLOOKUP($B63,'HICM and Narrative Backsheet'!$A$6:$AC$155,P$9,FALSE))),"")</f>
        <v>Mature</v>
      </c>
      <c r="Q63" s="76" t="str">
        <f ca="1">IFERROR(IF((VLOOKUP($B63,'HICM and Narrative Backsheet'!$A$6:$AC$155,Q$9,FALSE))="","",(VLOOKUP($B63,'HICM and Narrative Backsheet'!$A$6:$AC$155,Q$9,FALSE))),"")</f>
        <v>Mature</v>
      </c>
      <c r="R63" s="76" t="str">
        <f ca="1">IFERROR(IF((VLOOKUP($B63,'HICM and Narrative Backsheet'!$A$6:$AC$155,R$9,FALSE))="","",(VLOOKUP($B63,'HICM and Narrative Backsheet'!$A$6:$AC$155,R$9,FALSE))),"")</f>
        <v>Established</v>
      </c>
      <c r="S63" s="76" t="str">
        <f ca="1">IFERROR(IF((VLOOKUP($B63,'HICM and Narrative Backsheet'!$A$6:$AC$155,S$9,FALSE))="","",(VLOOKUP($B63,'HICM and Narrative Backsheet'!$A$6:$AC$155,S$9,FALSE))),"")</f>
        <v>Plans in place</v>
      </c>
      <c r="T63" s="76" t="str">
        <f ca="1">IFERROR(IF((VLOOKUP($B63,'HICM and Narrative Backsheet'!$A$6:$AC$155,T$9,FALSE))="","",(VLOOKUP($B63,'HICM and Narrative Backsheet'!$A$6:$AC$155,T$9,FALSE))),"")</f>
        <v>Established</v>
      </c>
      <c r="U63" s="29" t="str">
        <f ca="1">IFERROR(IF((VLOOKUP($B63,'HICM and Narrative Backsheet'!$A$6:$AC$155,U$9,FALSE))="","",(VLOOKUP($B63,'HICM and Narrative Backsheet'!$A$6:$AC$155,U$9,FALSE))),"")</f>
        <v>Plans in place</v>
      </c>
      <c r="V63" s="90" t="str">
        <f ca="1">IFERROR(IF((VLOOKUP($B63,'HICM and Narrative Backsheet'!$A$6:$AC$155,V$9,FALSE))="","",(VLOOKUP($B63,'HICM and Narrative Backsheet'!$A$6:$AC$155,V$9,FALSE))),"")</f>
        <v>Established</v>
      </c>
      <c r="W63" s="76" t="str">
        <f ca="1">IFERROR(IF((VLOOKUP($B63,'HICM and Narrative Backsheet'!$A$6:$AC$155,W$9,FALSE))="","",(VLOOKUP($B63,'HICM and Narrative Backsheet'!$A$6:$AC$155,W$9,FALSE))),"")</f>
        <v>Established</v>
      </c>
      <c r="X63" s="76" t="str">
        <f ca="1">IFERROR(IF((VLOOKUP($B63,'HICM and Narrative Backsheet'!$A$6:$AC$155,X$9,FALSE))="","",(VLOOKUP($B63,'HICM and Narrative Backsheet'!$A$6:$AC$155,X$9,FALSE))),"")</f>
        <v>Mature</v>
      </c>
      <c r="Y63" s="76" t="str">
        <f ca="1">IFERROR(IF((VLOOKUP($B63,'HICM and Narrative Backsheet'!$A$6:$AC$155,Y$9,FALSE))="","",(VLOOKUP($B63,'HICM and Narrative Backsheet'!$A$6:$AC$155,Y$9,FALSE))),"")</f>
        <v>Exemplary</v>
      </c>
      <c r="Z63" s="76" t="str">
        <f ca="1">IFERROR(IF((VLOOKUP($B63,'HICM and Narrative Backsheet'!$A$6:$AC$155,Z$9,FALSE))="","",(VLOOKUP($B63,'HICM and Narrative Backsheet'!$A$6:$AC$155,Z$9,FALSE))),"")</f>
        <v>Mature</v>
      </c>
      <c r="AA63" s="76" t="str">
        <f ca="1">IFERROR(IF((VLOOKUP($B63,'HICM and Narrative Backsheet'!$A$6:$AC$155,AA$9,FALSE))="","",(VLOOKUP($B63,'HICM and Narrative Backsheet'!$A$6:$AC$155,AA$9,FALSE))),"")</f>
        <v>Mature</v>
      </c>
      <c r="AB63" s="76" t="str">
        <f ca="1">IFERROR(IF((VLOOKUP($B63,'HICM and Narrative Backsheet'!$A$6:$AC$155,AB$9,FALSE))="","",(VLOOKUP($B63,'HICM and Narrative Backsheet'!$A$6:$AC$155,AB$9,FALSE))),"")</f>
        <v>Plans in place</v>
      </c>
      <c r="AC63" s="76" t="str">
        <f ca="1">IFERROR(IF((VLOOKUP($B63,'HICM and Narrative Backsheet'!$A$6:$AC$155,AC$9,FALSE))="","",(VLOOKUP($B63,'HICM and Narrative Backsheet'!$A$6:$AC$155,AC$9,FALSE))),"")</f>
        <v>Established</v>
      </c>
      <c r="AD63" s="29" t="str">
        <f ca="1">IFERROR(IF((VLOOKUP($B63,'HICM and Narrative Backsheet'!$A$6:$AC$155,AD$9,FALSE))="","",(VLOOKUP($B63,'HICM and Narrative Backsheet'!$A$6:$AC$155,AD$9,FALSE))),"")</f>
        <v>Plans in place</v>
      </c>
    </row>
    <row r="64" spans="1:30">
      <c r="A64" s="42">
        <v>38</v>
      </c>
      <c r="B64" s="34" t="str">
        <f t="shared" ca="1" si="11"/>
        <v>E09000009</v>
      </c>
      <c r="C64" s="83" t="str">
        <f ca="1">IFERROR(VLOOKUP($B64,'Org list'!$J$9:$K$636,2,0), "")</f>
        <v>Ealing</v>
      </c>
      <c r="D64" s="34" t="str">
        <f ca="1">IFERROR(IF((VLOOKUP($B64,'HICM and Narrative Backsheet'!$A$6:$AC$155,D$9,FALSE))="","",(VLOOKUP($B64,'HICM and Narrative Backsheet'!$A$6:$AC$155,D$9,FALSE))),"")</f>
        <v>Plans in place</v>
      </c>
      <c r="E64" s="76" t="str">
        <f ca="1">IFERROR(IF((VLOOKUP($B64,'HICM and Narrative Backsheet'!$A$6:$AC$155,E$9,FALSE))="","",(VLOOKUP($B64,'HICM and Narrative Backsheet'!$A$6:$AC$155,E$9,FALSE))),"")</f>
        <v>Plans in place</v>
      </c>
      <c r="F64" s="76" t="str">
        <f ca="1">IFERROR(IF((VLOOKUP($B64,'HICM and Narrative Backsheet'!$A$6:$AC$155,F$9,FALSE))="","",(VLOOKUP($B64,'HICM and Narrative Backsheet'!$A$6:$AC$155,F$9,FALSE))),"")</f>
        <v>Plans in place</v>
      </c>
      <c r="G64" s="76" t="str">
        <f ca="1">IFERROR(IF((VLOOKUP($B64,'HICM and Narrative Backsheet'!$A$6:$AC$155,G$9,FALSE))="","",(VLOOKUP($B64,'HICM and Narrative Backsheet'!$A$6:$AC$155,G$9,FALSE))),"")</f>
        <v>Plans in place</v>
      </c>
      <c r="H64" s="76" t="str">
        <f ca="1">IFERROR(IF((VLOOKUP($B64,'HICM and Narrative Backsheet'!$A$6:$AC$155,H$9,FALSE))="","",(VLOOKUP($B64,'HICM and Narrative Backsheet'!$A$6:$AC$155,H$9,FALSE))),"")</f>
        <v>Established</v>
      </c>
      <c r="I64" s="76" t="str">
        <f ca="1">IFERROR(IF((VLOOKUP($B64,'HICM and Narrative Backsheet'!$A$6:$AC$155,I$9,FALSE))="","",(VLOOKUP($B64,'HICM and Narrative Backsheet'!$A$6:$AC$155,I$9,FALSE))),"")</f>
        <v>Plans in place</v>
      </c>
      <c r="J64" s="76" t="str">
        <f ca="1">IFERROR(IF((VLOOKUP($B64,'HICM and Narrative Backsheet'!$A$6:$AC$155,J$9,FALSE))="","",(VLOOKUP($B64,'HICM and Narrative Backsheet'!$A$6:$AC$155,J$9,FALSE))),"")</f>
        <v>Plans in place</v>
      </c>
      <c r="K64" s="76" t="str">
        <f ca="1">IFERROR(IF((VLOOKUP($B64,'HICM and Narrative Backsheet'!$A$6:$AC$155,K$9,FALSE))="","",(VLOOKUP($B64,'HICM and Narrative Backsheet'!$A$6:$AC$155,K$9,FALSE))),"")</f>
        <v>Plans in place</v>
      </c>
      <c r="L64" s="29" t="str">
        <f ca="1">IFERROR(IF((VLOOKUP($B64,'HICM and Narrative Backsheet'!$A$6:$AC$155,L$9,FALSE))="","",(VLOOKUP($B64,'HICM and Narrative Backsheet'!$A$6:$AC$155,L$9,FALSE))),"")</f>
        <v>Plans in place</v>
      </c>
      <c r="M64" s="34" t="str">
        <f ca="1">IFERROR(IF((VLOOKUP($B64,'HICM and Narrative Backsheet'!$A$6:$AC$155,M$9,FALSE))="","",(VLOOKUP($B64,'HICM and Narrative Backsheet'!$A$6:$AC$155,M$9,FALSE))),"")</f>
        <v>Plans in place</v>
      </c>
      <c r="N64" s="76" t="str">
        <f ca="1">IFERROR(IF((VLOOKUP($B64,'HICM and Narrative Backsheet'!$A$6:$AC$155,N$9,FALSE))="","",(VLOOKUP($B64,'HICM and Narrative Backsheet'!$A$6:$AC$155,N$9,FALSE))),"")</f>
        <v>Established</v>
      </c>
      <c r="O64" s="76" t="str">
        <f ca="1">IFERROR(IF((VLOOKUP($B64,'HICM and Narrative Backsheet'!$A$6:$AC$155,O$9,FALSE))="","",(VLOOKUP($B64,'HICM and Narrative Backsheet'!$A$6:$AC$155,O$9,FALSE))),"")</f>
        <v>Established</v>
      </c>
      <c r="P64" s="76" t="str">
        <f ca="1">IFERROR(IF((VLOOKUP($B64,'HICM and Narrative Backsheet'!$A$6:$AC$155,P$9,FALSE))="","",(VLOOKUP($B64,'HICM and Narrative Backsheet'!$A$6:$AC$155,P$9,FALSE))),"")</f>
        <v>Established</v>
      </c>
      <c r="Q64" s="76" t="str">
        <f ca="1">IFERROR(IF((VLOOKUP($B64,'HICM and Narrative Backsheet'!$A$6:$AC$155,Q$9,FALSE))="","",(VLOOKUP($B64,'HICM and Narrative Backsheet'!$A$6:$AC$155,Q$9,FALSE))),"")</f>
        <v>Established</v>
      </c>
      <c r="R64" s="76" t="str">
        <f ca="1">IFERROR(IF((VLOOKUP($B64,'HICM and Narrative Backsheet'!$A$6:$AC$155,R$9,FALSE))="","",(VLOOKUP($B64,'HICM and Narrative Backsheet'!$A$6:$AC$155,R$9,FALSE))),"")</f>
        <v>Plans in place</v>
      </c>
      <c r="S64" s="76" t="str">
        <f ca="1">IFERROR(IF((VLOOKUP($B64,'HICM and Narrative Backsheet'!$A$6:$AC$155,S$9,FALSE))="","",(VLOOKUP($B64,'HICM and Narrative Backsheet'!$A$6:$AC$155,S$9,FALSE))),"")</f>
        <v>Established</v>
      </c>
      <c r="T64" s="76" t="str">
        <f ca="1">IFERROR(IF((VLOOKUP($B64,'HICM and Narrative Backsheet'!$A$6:$AC$155,T$9,FALSE))="","",(VLOOKUP($B64,'HICM and Narrative Backsheet'!$A$6:$AC$155,T$9,FALSE))),"")</f>
        <v>Established</v>
      </c>
      <c r="U64" s="29" t="str">
        <f ca="1">IFERROR(IF((VLOOKUP($B64,'HICM and Narrative Backsheet'!$A$6:$AC$155,U$9,FALSE))="","",(VLOOKUP($B64,'HICM and Narrative Backsheet'!$A$6:$AC$155,U$9,FALSE))),"")</f>
        <v>Plans in place</v>
      </c>
      <c r="V64" s="90" t="str">
        <f ca="1">IFERROR(IF((VLOOKUP($B64,'HICM and Narrative Backsheet'!$A$6:$AC$155,V$9,FALSE))="","",(VLOOKUP($B64,'HICM and Narrative Backsheet'!$A$6:$AC$155,V$9,FALSE))),"")</f>
        <v>Plans in place</v>
      </c>
      <c r="W64" s="76" t="str">
        <f ca="1">IFERROR(IF((VLOOKUP($B64,'HICM and Narrative Backsheet'!$A$6:$AC$155,W$9,FALSE))="","",(VLOOKUP($B64,'HICM and Narrative Backsheet'!$A$6:$AC$155,W$9,FALSE))),"")</f>
        <v>Established</v>
      </c>
      <c r="X64" s="76" t="str">
        <f ca="1">IFERROR(IF((VLOOKUP($B64,'HICM and Narrative Backsheet'!$A$6:$AC$155,X$9,FALSE))="","",(VLOOKUP($B64,'HICM and Narrative Backsheet'!$A$6:$AC$155,X$9,FALSE))),"")</f>
        <v>Established</v>
      </c>
      <c r="Y64" s="76" t="str">
        <f ca="1">IFERROR(IF((VLOOKUP($B64,'HICM and Narrative Backsheet'!$A$6:$AC$155,Y$9,FALSE))="","",(VLOOKUP($B64,'HICM and Narrative Backsheet'!$A$6:$AC$155,Y$9,FALSE))),"")</f>
        <v>Established</v>
      </c>
      <c r="Z64" s="76" t="str">
        <f ca="1">IFERROR(IF((VLOOKUP($B64,'HICM and Narrative Backsheet'!$A$6:$AC$155,Z$9,FALSE))="","",(VLOOKUP($B64,'HICM and Narrative Backsheet'!$A$6:$AC$155,Z$9,FALSE))),"")</f>
        <v>Established</v>
      </c>
      <c r="AA64" s="76" t="str">
        <f ca="1">IFERROR(IF((VLOOKUP($B64,'HICM and Narrative Backsheet'!$A$6:$AC$155,AA$9,FALSE))="","",(VLOOKUP($B64,'HICM and Narrative Backsheet'!$A$6:$AC$155,AA$9,FALSE))),"")</f>
        <v>Plans in place</v>
      </c>
      <c r="AB64" s="76" t="str">
        <f ca="1">IFERROR(IF((VLOOKUP($B64,'HICM and Narrative Backsheet'!$A$6:$AC$155,AB$9,FALSE))="","",(VLOOKUP($B64,'HICM and Narrative Backsheet'!$A$6:$AC$155,AB$9,FALSE))),"")</f>
        <v>Established</v>
      </c>
      <c r="AC64" s="76" t="str">
        <f ca="1">IFERROR(IF((VLOOKUP($B64,'HICM and Narrative Backsheet'!$A$6:$AC$155,AC$9,FALSE))="","",(VLOOKUP($B64,'HICM and Narrative Backsheet'!$A$6:$AC$155,AC$9,FALSE))),"")</f>
        <v>Established</v>
      </c>
      <c r="AD64" s="29" t="str">
        <f ca="1">IFERROR(IF((VLOOKUP($B64,'HICM and Narrative Backsheet'!$A$6:$AC$155,AD$9,FALSE))="","",(VLOOKUP($B64,'HICM and Narrative Backsheet'!$A$6:$AC$155,AD$9,FALSE))),"")</f>
        <v>Plans in place</v>
      </c>
    </row>
    <row r="65" spans="1:30">
      <c r="A65" s="42">
        <v>39</v>
      </c>
      <c r="B65" s="34" t="str">
        <f t="shared" ca="1" si="11"/>
        <v>E06000011</v>
      </c>
      <c r="C65" s="83" t="str">
        <f ca="1">IFERROR(VLOOKUP($B65,'Org list'!$J$9:$K$636,2,0), "")</f>
        <v>East Riding of Yorkshire</v>
      </c>
      <c r="D65" s="34" t="str">
        <f ca="1">IFERROR(IF((VLOOKUP($B65,'HICM and Narrative Backsheet'!$A$6:$AC$155,D$9,FALSE))="","",(VLOOKUP($B65,'HICM and Narrative Backsheet'!$A$6:$AC$155,D$9,FALSE))),"")</f>
        <v>Plans in place</v>
      </c>
      <c r="E65" s="76" t="str">
        <f ca="1">IFERROR(IF((VLOOKUP($B65,'HICM and Narrative Backsheet'!$A$6:$AC$155,E$9,FALSE))="","",(VLOOKUP($B65,'HICM and Narrative Backsheet'!$A$6:$AC$155,E$9,FALSE))),"")</f>
        <v>Established</v>
      </c>
      <c r="F65" s="76" t="str">
        <f ca="1">IFERROR(IF((VLOOKUP($B65,'HICM and Narrative Backsheet'!$A$6:$AC$155,F$9,FALSE))="","",(VLOOKUP($B65,'HICM and Narrative Backsheet'!$A$6:$AC$155,F$9,FALSE))),"")</f>
        <v>Plans in place</v>
      </c>
      <c r="G65" s="76" t="str">
        <f ca="1">IFERROR(IF((VLOOKUP($B65,'HICM and Narrative Backsheet'!$A$6:$AC$155,G$9,FALSE))="","",(VLOOKUP($B65,'HICM and Narrative Backsheet'!$A$6:$AC$155,G$9,FALSE))),"")</f>
        <v>Plans in place</v>
      </c>
      <c r="H65" s="76" t="str">
        <f ca="1">IFERROR(IF((VLOOKUP($B65,'HICM and Narrative Backsheet'!$A$6:$AC$155,H$9,FALSE))="","",(VLOOKUP($B65,'HICM and Narrative Backsheet'!$A$6:$AC$155,H$9,FALSE))),"")</f>
        <v>Plans in place</v>
      </c>
      <c r="I65" s="76" t="str">
        <f ca="1">IFERROR(IF((VLOOKUP($B65,'HICM and Narrative Backsheet'!$A$6:$AC$155,I$9,FALSE))="","",(VLOOKUP($B65,'HICM and Narrative Backsheet'!$A$6:$AC$155,I$9,FALSE))),"")</f>
        <v>Plans in place</v>
      </c>
      <c r="J65" s="76" t="str">
        <f ca="1">IFERROR(IF((VLOOKUP($B65,'HICM and Narrative Backsheet'!$A$6:$AC$155,J$9,FALSE))="","",(VLOOKUP($B65,'HICM and Narrative Backsheet'!$A$6:$AC$155,J$9,FALSE))),"")</f>
        <v>Established</v>
      </c>
      <c r="K65" s="76" t="str">
        <f ca="1">IFERROR(IF((VLOOKUP($B65,'HICM and Narrative Backsheet'!$A$6:$AC$155,K$9,FALSE))="","",(VLOOKUP($B65,'HICM and Narrative Backsheet'!$A$6:$AC$155,K$9,FALSE))),"")</f>
        <v>Established</v>
      </c>
      <c r="L65" s="29" t="str">
        <f ca="1">IFERROR(IF((VLOOKUP($B65,'HICM and Narrative Backsheet'!$A$6:$AC$155,L$9,FALSE))="","",(VLOOKUP($B65,'HICM and Narrative Backsheet'!$A$6:$AC$155,L$9,FALSE))),"")</f>
        <v>Not yet established</v>
      </c>
      <c r="M65" s="34" t="str">
        <f ca="1">IFERROR(IF((VLOOKUP($B65,'HICM and Narrative Backsheet'!$A$6:$AC$155,M$9,FALSE))="","",(VLOOKUP($B65,'HICM and Narrative Backsheet'!$A$6:$AC$155,M$9,FALSE))),"")</f>
        <v>Plans in place</v>
      </c>
      <c r="N65" s="76" t="str">
        <f ca="1">IFERROR(IF((VLOOKUP($B65,'HICM and Narrative Backsheet'!$A$6:$AC$155,N$9,FALSE))="","",(VLOOKUP($B65,'HICM and Narrative Backsheet'!$A$6:$AC$155,N$9,FALSE))),"")</f>
        <v>Established</v>
      </c>
      <c r="O65" s="76" t="str">
        <f ca="1">IFERROR(IF((VLOOKUP($B65,'HICM and Narrative Backsheet'!$A$6:$AC$155,O$9,FALSE))="","",(VLOOKUP($B65,'HICM and Narrative Backsheet'!$A$6:$AC$155,O$9,FALSE))),"")</f>
        <v>Established</v>
      </c>
      <c r="P65" s="76" t="str">
        <f ca="1">IFERROR(IF((VLOOKUP($B65,'HICM and Narrative Backsheet'!$A$6:$AC$155,P$9,FALSE))="","",(VLOOKUP($B65,'HICM and Narrative Backsheet'!$A$6:$AC$155,P$9,FALSE))),"")</f>
        <v>Plans in place</v>
      </c>
      <c r="Q65" s="76" t="str">
        <f ca="1">IFERROR(IF((VLOOKUP($B65,'HICM and Narrative Backsheet'!$A$6:$AC$155,Q$9,FALSE))="","",(VLOOKUP($B65,'HICM and Narrative Backsheet'!$A$6:$AC$155,Q$9,FALSE))),"")</f>
        <v>Plans in place</v>
      </c>
      <c r="R65" s="76" t="str">
        <f ca="1">IFERROR(IF((VLOOKUP($B65,'HICM and Narrative Backsheet'!$A$6:$AC$155,R$9,FALSE))="","",(VLOOKUP($B65,'HICM and Narrative Backsheet'!$A$6:$AC$155,R$9,FALSE))),"")</f>
        <v>Plans in place</v>
      </c>
      <c r="S65" s="76" t="str">
        <f ca="1">IFERROR(IF((VLOOKUP($B65,'HICM and Narrative Backsheet'!$A$6:$AC$155,S$9,FALSE))="","",(VLOOKUP($B65,'HICM and Narrative Backsheet'!$A$6:$AC$155,S$9,FALSE))),"")</f>
        <v>Established</v>
      </c>
      <c r="T65" s="76" t="str">
        <f ca="1">IFERROR(IF((VLOOKUP($B65,'HICM and Narrative Backsheet'!$A$6:$AC$155,T$9,FALSE))="","",(VLOOKUP($B65,'HICM and Narrative Backsheet'!$A$6:$AC$155,T$9,FALSE))),"")</f>
        <v>Plans in place</v>
      </c>
      <c r="U65" s="29" t="str">
        <f ca="1">IFERROR(IF((VLOOKUP($B65,'HICM and Narrative Backsheet'!$A$6:$AC$155,U$9,FALSE))="","",(VLOOKUP($B65,'HICM and Narrative Backsheet'!$A$6:$AC$155,U$9,FALSE))),"")</f>
        <v>Plans in place</v>
      </c>
      <c r="V65" s="90" t="str">
        <f ca="1">IFERROR(IF((VLOOKUP($B65,'HICM and Narrative Backsheet'!$A$6:$AC$155,V$9,FALSE))="","",(VLOOKUP($B65,'HICM and Narrative Backsheet'!$A$6:$AC$155,V$9,FALSE))),"")</f>
        <v>Plans in place</v>
      </c>
      <c r="W65" s="76" t="str">
        <f ca="1">IFERROR(IF((VLOOKUP($B65,'HICM and Narrative Backsheet'!$A$6:$AC$155,W$9,FALSE))="","",(VLOOKUP($B65,'HICM and Narrative Backsheet'!$A$6:$AC$155,W$9,FALSE))),"")</f>
        <v>Established</v>
      </c>
      <c r="X65" s="76" t="str">
        <f ca="1">IFERROR(IF((VLOOKUP($B65,'HICM and Narrative Backsheet'!$A$6:$AC$155,X$9,FALSE))="","",(VLOOKUP($B65,'HICM and Narrative Backsheet'!$A$6:$AC$155,X$9,FALSE))),"")</f>
        <v>Established</v>
      </c>
      <c r="Y65" s="76" t="str">
        <f ca="1">IFERROR(IF((VLOOKUP($B65,'HICM and Narrative Backsheet'!$A$6:$AC$155,Y$9,FALSE))="","",(VLOOKUP($B65,'HICM and Narrative Backsheet'!$A$6:$AC$155,Y$9,FALSE))),"")</f>
        <v>Established</v>
      </c>
      <c r="Z65" s="76" t="str">
        <f ca="1">IFERROR(IF((VLOOKUP($B65,'HICM and Narrative Backsheet'!$A$6:$AC$155,Z$9,FALSE))="","",(VLOOKUP($B65,'HICM and Narrative Backsheet'!$A$6:$AC$155,Z$9,FALSE))),"")</f>
        <v>Plans in place</v>
      </c>
      <c r="AA65" s="76" t="str">
        <f ca="1">IFERROR(IF((VLOOKUP($B65,'HICM and Narrative Backsheet'!$A$6:$AC$155,AA$9,FALSE))="","",(VLOOKUP($B65,'HICM and Narrative Backsheet'!$A$6:$AC$155,AA$9,FALSE))),"")</f>
        <v>Established</v>
      </c>
      <c r="AB65" s="76" t="str">
        <f ca="1">IFERROR(IF((VLOOKUP($B65,'HICM and Narrative Backsheet'!$A$6:$AC$155,AB$9,FALSE))="","",(VLOOKUP($B65,'HICM and Narrative Backsheet'!$A$6:$AC$155,AB$9,FALSE))),"")</f>
        <v>Established</v>
      </c>
      <c r="AC65" s="76" t="str">
        <f ca="1">IFERROR(IF((VLOOKUP($B65,'HICM and Narrative Backsheet'!$A$6:$AC$155,AC$9,FALSE))="","",(VLOOKUP($B65,'HICM and Narrative Backsheet'!$A$6:$AC$155,AC$9,FALSE))),"")</f>
        <v>Plans in place</v>
      </c>
      <c r="AD65" s="29" t="str">
        <f ca="1">IFERROR(IF((VLOOKUP($B65,'HICM and Narrative Backsheet'!$A$6:$AC$155,AD$9,FALSE))="","",(VLOOKUP($B65,'HICM and Narrative Backsheet'!$A$6:$AC$155,AD$9,FALSE))),"")</f>
        <v>Plans in place</v>
      </c>
    </row>
    <row r="66" spans="1:30">
      <c r="A66" s="42">
        <v>40</v>
      </c>
      <c r="B66" s="34" t="str">
        <f t="shared" ca="1" si="11"/>
        <v>E10000011</v>
      </c>
      <c r="C66" s="83" t="str">
        <f ca="1">IFERROR(VLOOKUP($B66,'Org list'!$J$9:$K$636,2,0), "")</f>
        <v>East Sussex</v>
      </c>
      <c r="D66" s="34" t="str">
        <f ca="1">IFERROR(IF((VLOOKUP($B66,'HICM and Narrative Backsheet'!$A$6:$AC$155,D$9,FALSE))="","",(VLOOKUP($B66,'HICM and Narrative Backsheet'!$A$6:$AC$155,D$9,FALSE))),"")</f>
        <v>Established</v>
      </c>
      <c r="E66" s="76" t="str">
        <f ca="1">IFERROR(IF((VLOOKUP($B66,'HICM and Narrative Backsheet'!$A$6:$AC$155,E$9,FALSE))="","",(VLOOKUP($B66,'HICM and Narrative Backsheet'!$A$6:$AC$155,E$9,FALSE))),"")</f>
        <v>Established</v>
      </c>
      <c r="F66" s="76" t="str">
        <f ca="1">IFERROR(IF((VLOOKUP($B66,'HICM and Narrative Backsheet'!$A$6:$AC$155,F$9,FALSE))="","",(VLOOKUP($B66,'HICM and Narrative Backsheet'!$A$6:$AC$155,F$9,FALSE))),"")</f>
        <v>Established</v>
      </c>
      <c r="G66" s="76" t="str">
        <f ca="1">IFERROR(IF((VLOOKUP($B66,'HICM and Narrative Backsheet'!$A$6:$AC$155,G$9,FALSE))="","",(VLOOKUP($B66,'HICM and Narrative Backsheet'!$A$6:$AC$155,G$9,FALSE))),"")</f>
        <v>Plans in place</v>
      </c>
      <c r="H66" s="76" t="str">
        <f ca="1">IFERROR(IF((VLOOKUP($B66,'HICM and Narrative Backsheet'!$A$6:$AC$155,H$9,FALSE))="","",(VLOOKUP($B66,'HICM and Narrative Backsheet'!$A$6:$AC$155,H$9,FALSE))),"")</f>
        <v>Established</v>
      </c>
      <c r="I66" s="76" t="str">
        <f ca="1">IFERROR(IF((VLOOKUP($B66,'HICM and Narrative Backsheet'!$A$6:$AC$155,I$9,FALSE))="","",(VLOOKUP($B66,'HICM and Narrative Backsheet'!$A$6:$AC$155,I$9,FALSE))),"")</f>
        <v>Established</v>
      </c>
      <c r="J66" s="76" t="str">
        <f ca="1">IFERROR(IF((VLOOKUP($B66,'HICM and Narrative Backsheet'!$A$6:$AC$155,J$9,FALSE))="","",(VLOOKUP($B66,'HICM and Narrative Backsheet'!$A$6:$AC$155,J$9,FALSE))),"")</f>
        <v>Established</v>
      </c>
      <c r="K66" s="76" t="str">
        <f ca="1">IFERROR(IF((VLOOKUP($B66,'HICM and Narrative Backsheet'!$A$6:$AC$155,K$9,FALSE))="","",(VLOOKUP($B66,'HICM and Narrative Backsheet'!$A$6:$AC$155,K$9,FALSE))),"")</f>
        <v>Established</v>
      </c>
      <c r="L66" s="29" t="str">
        <f ca="1">IFERROR(IF((VLOOKUP($B66,'HICM and Narrative Backsheet'!$A$6:$AC$155,L$9,FALSE))="","",(VLOOKUP($B66,'HICM and Narrative Backsheet'!$A$6:$AC$155,L$9,FALSE))),"")</f>
        <v>Not yet established</v>
      </c>
      <c r="M66" s="34" t="str">
        <f ca="1">IFERROR(IF((VLOOKUP($B66,'HICM and Narrative Backsheet'!$A$6:$AC$155,M$9,FALSE))="","",(VLOOKUP($B66,'HICM and Narrative Backsheet'!$A$6:$AC$155,M$9,FALSE))),"")</f>
        <v>Established</v>
      </c>
      <c r="N66" s="76" t="str">
        <f ca="1">IFERROR(IF((VLOOKUP($B66,'HICM and Narrative Backsheet'!$A$6:$AC$155,N$9,FALSE))="","",(VLOOKUP($B66,'HICM and Narrative Backsheet'!$A$6:$AC$155,N$9,FALSE))),"")</f>
        <v>Established</v>
      </c>
      <c r="O66" s="76" t="str">
        <f ca="1">IFERROR(IF((VLOOKUP($B66,'HICM and Narrative Backsheet'!$A$6:$AC$155,O$9,FALSE))="","",(VLOOKUP($B66,'HICM and Narrative Backsheet'!$A$6:$AC$155,O$9,FALSE))),"")</f>
        <v>Established</v>
      </c>
      <c r="P66" s="76" t="str">
        <f ca="1">IFERROR(IF((VLOOKUP($B66,'HICM and Narrative Backsheet'!$A$6:$AC$155,P$9,FALSE))="","",(VLOOKUP($B66,'HICM and Narrative Backsheet'!$A$6:$AC$155,P$9,FALSE))),"")</f>
        <v>Established</v>
      </c>
      <c r="Q66" s="76" t="str">
        <f ca="1">IFERROR(IF((VLOOKUP($B66,'HICM and Narrative Backsheet'!$A$6:$AC$155,Q$9,FALSE))="","",(VLOOKUP($B66,'HICM and Narrative Backsheet'!$A$6:$AC$155,Q$9,FALSE))),"")</f>
        <v>Established</v>
      </c>
      <c r="R66" s="76" t="str">
        <f ca="1">IFERROR(IF((VLOOKUP($B66,'HICM and Narrative Backsheet'!$A$6:$AC$155,R$9,FALSE))="","",(VLOOKUP($B66,'HICM and Narrative Backsheet'!$A$6:$AC$155,R$9,FALSE))),"")</f>
        <v>Established</v>
      </c>
      <c r="S66" s="76" t="str">
        <f ca="1">IFERROR(IF((VLOOKUP($B66,'HICM and Narrative Backsheet'!$A$6:$AC$155,S$9,FALSE))="","",(VLOOKUP($B66,'HICM and Narrative Backsheet'!$A$6:$AC$155,S$9,FALSE))),"")</f>
        <v>Established</v>
      </c>
      <c r="T66" s="76" t="str">
        <f ca="1">IFERROR(IF((VLOOKUP($B66,'HICM and Narrative Backsheet'!$A$6:$AC$155,T$9,FALSE))="","",(VLOOKUP($B66,'HICM and Narrative Backsheet'!$A$6:$AC$155,T$9,FALSE))),"")</f>
        <v>Established</v>
      </c>
      <c r="U66" s="29" t="str">
        <f ca="1">IFERROR(IF((VLOOKUP($B66,'HICM and Narrative Backsheet'!$A$6:$AC$155,U$9,FALSE))="","",(VLOOKUP($B66,'HICM and Narrative Backsheet'!$A$6:$AC$155,U$9,FALSE))),"")</f>
        <v>Plans in place</v>
      </c>
      <c r="V66" s="90" t="str">
        <f ca="1">IFERROR(IF((VLOOKUP($B66,'HICM and Narrative Backsheet'!$A$6:$AC$155,V$9,FALSE))="","",(VLOOKUP($B66,'HICM and Narrative Backsheet'!$A$6:$AC$155,V$9,FALSE))),"")</f>
        <v>Established</v>
      </c>
      <c r="W66" s="76" t="str">
        <f ca="1">IFERROR(IF((VLOOKUP($B66,'HICM and Narrative Backsheet'!$A$6:$AC$155,W$9,FALSE))="","",(VLOOKUP($B66,'HICM and Narrative Backsheet'!$A$6:$AC$155,W$9,FALSE))),"")</f>
        <v>Established</v>
      </c>
      <c r="X66" s="76" t="str">
        <f ca="1">IFERROR(IF((VLOOKUP($B66,'HICM and Narrative Backsheet'!$A$6:$AC$155,X$9,FALSE))="","",(VLOOKUP($B66,'HICM and Narrative Backsheet'!$A$6:$AC$155,X$9,FALSE))),"")</f>
        <v>Established</v>
      </c>
      <c r="Y66" s="76" t="str">
        <f ca="1">IFERROR(IF((VLOOKUP($B66,'HICM and Narrative Backsheet'!$A$6:$AC$155,Y$9,FALSE))="","",(VLOOKUP($B66,'HICM and Narrative Backsheet'!$A$6:$AC$155,Y$9,FALSE))),"")</f>
        <v>Established</v>
      </c>
      <c r="Z66" s="76" t="str">
        <f ca="1">IFERROR(IF((VLOOKUP($B66,'HICM and Narrative Backsheet'!$A$6:$AC$155,Z$9,FALSE))="","",(VLOOKUP($B66,'HICM and Narrative Backsheet'!$A$6:$AC$155,Z$9,FALSE))),"")</f>
        <v>Established</v>
      </c>
      <c r="AA66" s="76" t="str">
        <f ca="1">IFERROR(IF((VLOOKUP($B66,'HICM and Narrative Backsheet'!$A$6:$AC$155,AA$9,FALSE))="","",(VLOOKUP($B66,'HICM and Narrative Backsheet'!$A$6:$AC$155,AA$9,FALSE))),"")</f>
        <v>Established</v>
      </c>
      <c r="AB66" s="76" t="str">
        <f ca="1">IFERROR(IF((VLOOKUP($B66,'HICM and Narrative Backsheet'!$A$6:$AC$155,AB$9,FALSE))="","",(VLOOKUP($B66,'HICM and Narrative Backsheet'!$A$6:$AC$155,AB$9,FALSE))),"")</f>
        <v>Established</v>
      </c>
      <c r="AC66" s="76" t="str">
        <f ca="1">IFERROR(IF((VLOOKUP($B66,'HICM and Narrative Backsheet'!$A$6:$AC$155,AC$9,FALSE))="","",(VLOOKUP($B66,'HICM and Narrative Backsheet'!$A$6:$AC$155,AC$9,FALSE))),"")</f>
        <v>Established</v>
      </c>
      <c r="AD66" s="29" t="str">
        <f ca="1">IFERROR(IF((VLOOKUP($B66,'HICM and Narrative Backsheet'!$A$6:$AC$155,AD$9,FALSE))="","",(VLOOKUP($B66,'HICM and Narrative Backsheet'!$A$6:$AC$155,AD$9,FALSE))),"")</f>
        <v>Plans in place</v>
      </c>
    </row>
    <row r="67" spans="1:30">
      <c r="A67" s="42">
        <v>41</v>
      </c>
      <c r="B67" s="34" t="str">
        <f t="shared" ca="1" si="11"/>
        <v>E09000010</v>
      </c>
      <c r="C67" s="83" t="str">
        <f ca="1">IFERROR(VLOOKUP($B67,'Org list'!$J$9:$K$636,2,0), "")</f>
        <v>Enfield</v>
      </c>
      <c r="D67" s="34" t="str">
        <f ca="1">IFERROR(IF((VLOOKUP($B67,'HICM and Narrative Backsheet'!$A$6:$AC$155,D$9,FALSE))="","",(VLOOKUP($B67,'HICM and Narrative Backsheet'!$A$6:$AC$155,D$9,FALSE))),"")</f>
        <v>Plans in place</v>
      </c>
      <c r="E67" s="76" t="str">
        <f ca="1">IFERROR(IF((VLOOKUP($B67,'HICM and Narrative Backsheet'!$A$6:$AC$155,E$9,FALSE))="","",(VLOOKUP($B67,'HICM and Narrative Backsheet'!$A$6:$AC$155,E$9,FALSE))),"")</f>
        <v>Plans in place</v>
      </c>
      <c r="F67" s="76" t="str">
        <f ca="1">IFERROR(IF((VLOOKUP($B67,'HICM and Narrative Backsheet'!$A$6:$AC$155,F$9,FALSE))="","",(VLOOKUP($B67,'HICM and Narrative Backsheet'!$A$6:$AC$155,F$9,FALSE))),"")</f>
        <v>Plans in place</v>
      </c>
      <c r="G67" s="76" t="str">
        <f ca="1">IFERROR(IF((VLOOKUP($B67,'HICM and Narrative Backsheet'!$A$6:$AC$155,G$9,FALSE))="","",(VLOOKUP($B67,'HICM and Narrative Backsheet'!$A$6:$AC$155,G$9,FALSE))),"")</f>
        <v>Established</v>
      </c>
      <c r="H67" s="76" t="str">
        <f ca="1">IFERROR(IF((VLOOKUP($B67,'HICM and Narrative Backsheet'!$A$6:$AC$155,H$9,FALSE))="","",(VLOOKUP($B67,'HICM and Narrative Backsheet'!$A$6:$AC$155,H$9,FALSE))),"")</f>
        <v>Plans in place</v>
      </c>
      <c r="I67" s="76" t="str">
        <f ca="1">IFERROR(IF((VLOOKUP($B67,'HICM and Narrative Backsheet'!$A$6:$AC$155,I$9,FALSE))="","",(VLOOKUP($B67,'HICM and Narrative Backsheet'!$A$6:$AC$155,I$9,FALSE))),"")</f>
        <v>Plans in place</v>
      </c>
      <c r="J67" s="76" t="str">
        <f ca="1">IFERROR(IF((VLOOKUP($B67,'HICM and Narrative Backsheet'!$A$6:$AC$155,J$9,FALSE))="","",(VLOOKUP($B67,'HICM and Narrative Backsheet'!$A$6:$AC$155,J$9,FALSE))),"")</f>
        <v>Established</v>
      </c>
      <c r="K67" s="76" t="str">
        <f ca="1">IFERROR(IF((VLOOKUP($B67,'HICM and Narrative Backsheet'!$A$6:$AC$155,K$9,FALSE))="","",(VLOOKUP($B67,'HICM and Narrative Backsheet'!$A$6:$AC$155,K$9,FALSE))),"")</f>
        <v>Established</v>
      </c>
      <c r="L67" s="29" t="str">
        <f ca="1">IFERROR(IF((VLOOKUP($B67,'HICM and Narrative Backsheet'!$A$6:$AC$155,L$9,FALSE))="","",(VLOOKUP($B67,'HICM and Narrative Backsheet'!$A$6:$AC$155,L$9,FALSE))),"")</f>
        <v>Not yet established</v>
      </c>
      <c r="M67" s="34" t="str">
        <f ca="1">IFERROR(IF((VLOOKUP($B67,'HICM and Narrative Backsheet'!$A$6:$AC$155,M$9,FALSE))="","",(VLOOKUP($B67,'HICM and Narrative Backsheet'!$A$6:$AC$155,M$9,FALSE))),"")</f>
        <v>Plans in place</v>
      </c>
      <c r="N67" s="76" t="str">
        <f ca="1">IFERROR(IF((VLOOKUP($B67,'HICM and Narrative Backsheet'!$A$6:$AC$155,N$9,FALSE))="","",(VLOOKUP($B67,'HICM and Narrative Backsheet'!$A$6:$AC$155,N$9,FALSE))),"")</f>
        <v>Established</v>
      </c>
      <c r="O67" s="76" t="str">
        <f ca="1">IFERROR(IF((VLOOKUP($B67,'HICM and Narrative Backsheet'!$A$6:$AC$155,O$9,FALSE))="","",(VLOOKUP($B67,'HICM and Narrative Backsheet'!$A$6:$AC$155,O$9,FALSE))),"")</f>
        <v>Plans in place</v>
      </c>
      <c r="P67" s="76" t="str">
        <f ca="1">IFERROR(IF((VLOOKUP($B67,'HICM and Narrative Backsheet'!$A$6:$AC$155,P$9,FALSE))="","",(VLOOKUP($B67,'HICM and Narrative Backsheet'!$A$6:$AC$155,P$9,FALSE))),"")</f>
        <v>Established</v>
      </c>
      <c r="Q67" s="76" t="str">
        <f ca="1">IFERROR(IF((VLOOKUP($B67,'HICM and Narrative Backsheet'!$A$6:$AC$155,Q$9,FALSE))="","",(VLOOKUP($B67,'HICM and Narrative Backsheet'!$A$6:$AC$155,Q$9,FALSE))),"")</f>
        <v>Plans in place</v>
      </c>
      <c r="R67" s="76" t="str">
        <f ca="1">IFERROR(IF((VLOOKUP($B67,'HICM and Narrative Backsheet'!$A$6:$AC$155,R$9,FALSE))="","",(VLOOKUP($B67,'HICM and Narrative Backsheet'!$A$6:$AC$155,R$9,FALSE))),"")</f>
        <v>Plans in place</v>
      </c>
      <c r="S67" s="76" t="str">
        <f ca="1">IFERROR(IF((VLOOKUP($B67,'HICM and Narrative Backsheet'!$A$6:$AC$155,S$9,FALSE))="","",(VLOOKUP($B67,'HICM and Narrative Backsheet'!$A$6:$AC$155,S$9,FALSE))),"")</f>
        <v>Established</v>
      </c>
      <c r="T67" s="76" t="str">
        <f ca="1">IFERROR(IF((VLOOKUP($B67,'HICM and Narrative Backsheet'!$A$6:$AC$155,T$9,FALSE))="","",(VLOOKUP($B67,'HICM and Narrative Backsheet'!$A$6:$AC$155,T$9,FALSE))),"")</f>
        <v>Mature</v>
      </c>
      <c r="U67" s="29" t="str">
        <f ca="1">IFERROR(IF((VLOOKUP($B67,'HICM and Narrative Backsheet'!$A$6:$AC$155,U$9,FALSE))="","",(VLOOKUP($B67,'HICM and Narrative Backsheet'!$A$6:$AC$155,U$9,FALSE))),"")</f>
        <v>Plans in place</v>
      </c>
      <c r="V67" s="90" t="str">
        <f ca="1">IFERROR(IF((VLOOKUP($B67,'HICM and Narrative Backsheet'!$A$6:$AC$155,V$9,FALSE))="","",(VLOOKUP($B67,'HICM and Narrative Backsheet'!$A$6:$AC$155,V$9,FALSE))),"")</f>
        <v>Established</v>
      </c>
      <c r="W67" s="76" t="str">
        <f ca="1">IFERROR(IF((VLOOKUP($B67,'HICM and Narrative Backsheet'!$A$6:$AC$155,W$9,FALSE))="","",(VLOOKUP($B67,'HICM and Narrative Backsheet'!$A$6:$AC$155,W$9,FALSE))),"")</f>
        <v>Established</v>
      </c>
      <c r="X67" s="76" t="str">
        <f ca="1">IFERROR(IF((VLOOKUP($B67,'HICM and Narrative Backsheet'!$A$6:$AC$155,X$9,FALSE))="","",(VLOOKUP($B67,'HICM and Narrative Backsheet'!$A$6:$AC$155,X$9,FALSE))),"")</f>
        <v>Plans in place</v>
      </c>
      <c r="Y67" s="76" t="str">
        <f ca="1">IFERROR(IF((VLOOKUP($B67,'HICM and Narrative Backsheet'!$A$6:$AC$155,Y$9,FALSE))="","",(VLOOKUP($B67,'HICM and Narrative Backsheet'!$A$6:$AC$155,Y$9,FALSE))),"")</f>
        <v>Established</v>
      </c>
      <c r="Z67" s="76" t="str">
        <f ca="1">IFERROR(IF((VLOOKUP($B67,'HICM and Narrative Backsheet'!$A$6:$AC$155,Z$9,FALSE))="","",(VLOOKUP($B67,'HICM and Narrative Backsheet'!$A$6:$AC$155,Z$9,FALSE))),"")</f>
        <v>Plans in place</v>
      </c>
      <c r="AA67" s="76" t="str">
        <f ca="1">IFERROR(IF((VLOOKUP($B67,'HICM and Narrative Backsheet'!$A$6:$AC$155,AA$9,FALSE))="","",(VLOOKUP($B67,'HICM and Narrative Backsheet'!$A$6:$AC$155,AA$9,FALSE))),"")</f>
        <v>Plans in place</v>
      </c>
      <c r="AB67" s="76" t="str">
        <f ca="1">IFERROR(IF((VLOOKUP($B67,'HICM and Narrative Backsheet'!$A$6:$AC$155,AB$9,FALSE))="","",(VLOOKUP($B67,'HICM and Narrative Backsheet'!$A$6:$AC$155,AB$9,FALSE))),"")</f>
        <v>Established</v>
      </c>
      <c r="AC67" s="76" t="str">
        <f ca="1">IFERROR(IF((VLOOKUP($B67,'HICM and Narrative Backsheet'!$A$6:$AC$155,AC$9,FALSE))="","",(VLOOKUP($B67,'HICM and Narrative Backsheet'!$A$6:$AC$155,AC$9,FALSE))),"")</f>
        <v>Mature</v>
      </c>
      <c r="AD67" s="29" t="str">
        <f ca="1">IFERROR(IF((VLOOKUP($B67,'HICM and Narrative Backsheet'!$A$6:$AC$155,AD$9,FALSE))="","",(VLOOKUP($B67,'HICM and Narrative Backsheet'!$A$6:$AC$155,AD$9,FALSE))),"")</f>
        <v>Plans in place</v>
      </c>
    </row>
    <row r="68" spans="1:30">
      <c r="A68" s="42">
        <v>42</v>
      </c>
      <c r="B68" s="34" t="str">
        <f t="shared" ca="1" si="11"/>
        <v>E10000012</v>
      </c>
      <c r="C68" s="83" t="str">
        <f ca="1">IFERROR(VLOOKUP($B68,'Org list'!$J$9:$K$636,2,0), "")</f>
        <v>Essex</v>
      </c>
      <c r="D68" s="34" t="str">
        <f ca="1">IFERROR(IF((VLOOKUP($B68,'HICM and Narrative Backsheet'!$A$6:$AC$155,D$9,FALSE))="","",(VLOOKUP($B68,'HICM and Narrative Backsheet'!$A$6:$AC$155,D$9,FALSE))),"")</f>
        <v>Established</v>
      </c>
      <c r="E68" s="76" t="str">
        <f ca="1">IFERROR(IF((VLOOKUP($B68,'HICM and Narrative Backsheet'!$A$6:$AC$155,E$9,FALSE))="","",(VLOOKUP($B68,'HICM and Narrative Backsheet'!$A$6:$AC$155,E$9,FALSE))),"")</f>
        <v>Established</v>
      </c>
      <c r="F68" s="76" t="str">
        <f ca="1">IFERROR(IF((VLOOKUP($B68,'HICM and Narrative Backsheet'!$A$6:$AC$155,F$9,FALSE))="","",(VLOOKUP($B68,'HICM and Narrative Backsheet'!$A$6:$AC$155,F$9,FALSE))),"")</f>
        <v>Established</v>
      </c>
      <c r="G68" s="76" t="str">
        <f ca="1">IFERROR(IF((VLOOKUP($B68,'HICM and Narrative Backsheet'!$A$6:$AC$155,G$9,FALSE))="","",(VLOOKUP($B68,'HICM and Narrative Backsheet'!$A$6:$AC$155,G$9,FALSE))),"")</f>
        <v>Established</v>
      </c>
      <c r="H68" s="76" t="str">
        <f ca="1">IFERROR(IF((VLOOKUP($B68,'HICM and Narrative Backsheet'!$A$6:$AC$155,H$9,FALSE))="","",(VLOOKUP($B68,'HICM and Narrative Backsheet'!$A$6:$AC$155,H$9,FALSE))),"")</f>
        <v>Established</v>
      </c>
      <c r="I68" s="76" t="str">
        <f ca="1">IFERROR(IF((VLOOKUP($B68,'HICM and Narrative Backsheet'!$A$6:$AC$155,I$9,FALSE))="","",(VLOOKUP($B68,'HICM and Narrative Backsheet'!$A$6:$AC$155,I$9,FALSE))),"")</f>
        <v>Plans in place</v>
      </c>
      <c r="J68" s="76" t="str">
        <f ca="1">IFERROR(IF((VLOOKUP($B68,'HICM and Narrative Backsheet'!$A$6:$AC$155,J$9,FALSE))="","",(VLOOKUP($B68,'HICM and Narrative Backsheet'!$A$6:$AC$155,J$9,FALSE))),"")</f>
        <v>Plans in place</v>
      </c>
      <c r="K68" s="76" t="str">
        <f ca="1">IFERROR(IF((VLOOKUP($B68,'HICM and Narrative Backsheet'!$A$6:$AC$155,K$9,FALSE))="","",(VLOOKUP($B68,'HICM and Narrative Backsheet'!$A$6:$AC$155,K$9,FALSE))),"")</f>
        <v>Plans in place</v>
      </c>
      <c r="L68" s="29" t="str">
        <f ca="1">IFERROR(IF((VLOOKUP($B68,'HICM and Narrative Backsheet'!$A$6:$AC$155,L$9,FALSE))="","",(VLOOKUP($B68,'HICM and Narrative Backsheet'!$A$6:$AC$155,L$9,FALSE))),"")</f>
        <v>Plans in place</v>
      </c>
      <c r="M68" s="34" t="str">
        <f ca="1">IFERROR(IF((VLOOKUP($B68,'HICM and Narrative Backsheet'!$A$6:$AC$155,M$9,FALSE))="","",(VLOOKUP($B68,'HICM and Narrative Backsheet'!$A$6:$AC$155,M$9,FALSE))),"")</f>
        <v>Established</v>
      </c>
      <c r="N68" s="76" t="str">
        <f ca="1">IFERROR(IF((VLOOKUP($B68,'HICM and Narrative Backsheet'!$A$6:$AC$155,N$9,FALSE))="","",(VLOOKUP($B68,'HICM and Narrative Backsheet'!$A$6:$AC$155,N$9,FALSE))),"")</f>
        <v>Established</v>
      </c>
      <c r="O68" s="76" t="str">
        <f ca="1">IFERROR(IF((VLOOKUP($B68,'HICM and Narrative Backsheet'!$A$6:$AC$155,O$9,FALSE))="","",(VLOOKUP($B68,'HICM and Narrative Backsheet'!$A$6:$AC$155,O$9,FALSE))),"")</f>
        <v>Established</v>
      </c>
      <c r="P68" s="76" t="str">
        <f ca="1">IFERROR(IF((VLOOKUP($B68,'HICM and Narrative Backsheet'!$A$6:$AC$155,P$9,FALSE))="","",(VLOOKUP($B68,'HICM and Narrative Backsheet'!$A$6:$AC$155,P$9,FALSE))),"")</f>
        <v>Established</v>
      </c>
      <c r="Q68" s="76" t="str">
        <f ca="1">IFERROR(IF((VLOOKUP($B68,'HICM and Narrative Backsheet'!$A$6:$AC$155,Q$9,FALSE))="","",(VLOOKUP($B68,'HICM and Narrative Backsheet'!$A$6:$AC$155,Q$9,FALSE))),"")</f>
        <v>Established</v>
      </c>
      <c r="R68" s="76" t="str">
        <f ca="1">IFERROR(IF((VLOOKUP($B68,'HICM and Narrative Backsheet'!$A$6:$AC$155,R$9,FALSE))="","",(VLOOKUP($B68,'HICM and Narrative Backsheet'!$A$6:$AC$155,R$9,FALSE))),"")</f>
        <v>Plans in place</v>
      </c>
      <c r="S68" s="76" t="str">
        <f ca="1">IFERROR(IF((VLOOKUP($B68,'HICM and Narrative Backsheet'!$A$6:$AC$155,S$9,FALSE))="","",(VLOOKUP($B68,'HICM and Narrative Backsheet'!$A$6:$AC$155,S$9,FALSE))),"")</f>
        <v>Plans in place</v>
      </c>
      <c r="T68" s="76" t="str">
        <f ca="1">IFERROR(IF((VLOOKUP($B68,'HICM and Narrative Backsheet'!$A$6:$AC$155,T$9,FALSE))="","",(VLOOKUP($B68,'HICM and Narrative Backsheet'!$A$6:$AC$155,T$9,FALSE))),"")</f>
        <v>Plans in place</v>
      </c>
      <c r="U68" s="29" t="str">
        <f ca="1">IFERROR(IF((VLOOKUP($B68,'HICM and Narrative Backsheet'!$A$6:$AC$155,U$9,FALSE))="","",(VLOOKUP($B68,'HICM and Narrative Backsheet'!$A$6:$AC$155,U$9,FALSE))),"")</f>
        <v>Plans in place</v>
      </c>
      <c r="V68" s="90" t="str">
        <f ca="1">IFERROR(IF((VLOOKUP($B68,'HICM and Narrative Backsheet'!$A$6:$AC$155,V$9,FALSE))="","",(VLOOKUP($B68,'HICM and Narrative Backsheet'!$A$6:$AC$155,V$9,FALSE))),"")</f>
        <v>Established</v>
      </c>
      <c r="W68" s="76" t="str">
        <f ca="1">IFERROR(IF((VLOOKUP($B68,'HICM and Narrative Backsheet'!$A$6:$AC$155,W$9,FALSE))="","",(VLOOKUP($B68,'HICM and Narrative Backsheet'!$A$6:$AC$155,W$9,FALSE))),"")</f>
        <v>Established</v>
      </c>
      <c r="X68" s="76" t="str">
        <f ca="1">IFERROR(IF((VLOOKUP($B68,'HICM and Narrative Backsheet'!$A$6:$AC$155,X$9,FALSE))="","",(VLOOKUP($B68,'HICM and Narrative Backsheet'!$A$6:$AC$155,X$9,FALSE))),"")</f>
        <v>Established</v>
      </c>
      <c r="Y68" s="76" t="str">
        <f ca="1">IFERROR(IF((VLOOKUP($B68,'HICM and Narrative Backsheet'!$A$6:$AC$155,Y$9,FALSE))="","",(VLOOKUP($B68,'HICM and Narrative Backsheet'!$A$6:$AC$155,Y$9,FALSE))),"")</f>
        <v>Established</v>
      </c>
      <c r="Z68" s="76" t="str">
        <f ca="1">IFERROR(IF((VLOOKUP($B68,'HICM and Narrative Backsheet'!$A$6:$AC$155,Z$9,FALSE))="","",(VLOOKUP($B68,'HICM and Narrative Backsheet'!$A$6:$AC$155,Z$9,FALSE))),"")</f>
        <v>Established</v>
      </c>
      <c r="AA68" s="76" t="str">
        <f ca="1">IFERROR(IF((VLOOKUP($B68,'HICM and Narrative Backsheet'!$A$6:$AC$155,AA$9,FALSE))="","",(VLOOKUP($B68,'HICM and Narrative Backsheet'!$A$6:$AC$155,AA$9,FALSE))),"")</f>
        <v>Plans in place</v>
      </c>
      <c r="AB68" s="76" t="str">
        <f ca="1">IFERROR(IF((VLOOKUP($B68,'HICM and Narrative Backsheet'!$A$6:$AC$155,AB$9,FALSE))="","",(VLOOKUP($B68,'HICM and Narrative Backsheet'!$A$6:$AC$155,AB$9,FALSE))),"")</f>
        <v>Plans in place</v>
      </c>
      <c r="AC68" s="76" t="str">
        <f ca="1">IFERROR(IF((VLOOKUP($B68,'HICM and Narrative Backsheet'!$A$6:$AC$155,AC$9,FALSE))="","",(VLOOKUP($B68,'HICM and Narrative Backsheet'!$A$6:$AC$155,AC$9,FALSE))),"")</f>
        <v>Plans in place</v>
      </c>
      <c r="AD68" s="29" t="str">
        <f ca="1">IFERROR(IF((VLOOKUP($B68,'HICM and Narrative Backsheet'!$A$6:$AC$155,AD$9,FALSE))="","",(VLOOKUP($B68,'HICM and Narrative Backsheet'!$A$6:$AC$155,AD$9,FALSE))),"")</f>
        <v>Established</v>
      </c>
    </row>
    <row r="69" spans="1:30">
      <c r="A69" s="42">
        <v>43</v>
      </c>
      <c r="B69" s="34" t="str">
        <f t="shared" ca="1" si="11"/>
        <v>E08000037</v>
      </c>
      <c r="C69" s="83" t="str">
        <f ca="1">IFERROR(VLOOKUP($B69,'Org list'!$J$9:$K$636,2,0), "")</f>
        <v>Gateshead</v>
      </c>
      <c r="D69" s="34" t="str">
        <f ca="1">IFERROR(IF((VLOOKUP($B69,'HICM and Narrative Backsheet'!$A$6:$AC$155,D$9,FALSE))="","",(VLOOKUP($B69,'HICM and Narrative Backsheet'!$A$6:$AC$155,D$9,FALSE))),"")</f>
        <v>Mature</v>
      </c>
      <c r="E69" s="76" t="str">
        <f ca="1">IFERROR(IF((VLOOKUP($B69,'HICM and Narrative Backsheet'!$A$6:$AC$155,E$9,FALSE))="","",(VLOOKUP($B69,'HICM and Narrative Backsheet'!$A$6:$AC$155,E$9,FALSE))),"")</f>
        <v>Mature</v>
      </c>
      <c r="F69" s="76" t="str">
        <f ca="1">IFERROR(IF((VLOOKUP($B69,'HICM and Narrative Backsheet'!$A$6:$AC$155,F$9,FALSE))="","",(VLOOKUP($B69,'HICM and Narrative Backsheet'!$A$6:$AC$155,F$9,FALSE))),"")</f>
        <v>Established</v>
      </c>
      <c r="G69" s="76" t="str">
        <f ca="1">IFERROR(IF((VLOOKUP($B69,'HICM and Narrative Backsheet'!$A$6:$AC$155,G$9,FALSE))="","",(VLOOKUP($B69,'HICM and Narrative Backsheet'!$A$6:$AC$155,G$9,FALSE))),"")</f>
        <v>Plans in place</v>
      </c>
      <c r="H69" s="76" t="str">
        <f ca="1">IFERROR(IF((VLOOKUP($B69,'HICM and Narrative Backsheet'!$A$6:$AC$155,H$9,FALSE))="","",(VLOOKUP($B69,'HICM and Narrative Backsheet'!$A$6:$AC$155,H$9,FALSE))),"")</f>
        <v>Plans in place</v>
      </c>
      <c r="I69" s="76" t="str">
        <f ca="1">IFERROR(IF((VLOOKUP($B69,'HICM and Narrative Backsheet'!$A$6:$AC$155,I$9,FALSE))="","",(VLOOKUP($B69,'HICM and Narrative Backsheet'!$A$6:$AC$155,I$9,FALSE))),"")</f>
        <v>Plans in place</v>
      </c>
      <c r="J69" s="76" t="str">
        <f ca="1">IFERROR(IF((VLOOKUP($B69,'HICM and Narrative Backsheet'!$A$6:$AC$155,J$9,FALSE))="","",(VLOOKUP($B69,'HICM and Narrative Backsheet'!$A$6:$AC$155,J$9,FALSE))),"")</f>
        <v>Mature</v>
      </c>
      <c r="K69" s="76" t="str">
        <f ca="1">IFERROR(IF((VLOOKUP($B69,'HICM and Narrative Backsheet'!$A$6:$AC$155,K$9,FALSE))="","",(VLOOKUP($B69,'HICM and Narrative Backsheet'!$A$6:$AC$155,K$9,FALSE))),"")</f>
        <v>Mature</v>
      </c>
      <c r="L69" s="29" t="str">
        <f ca="1">IFERROR(IF((VLOOKUP($B69,'HICM and Narrative Backsheet'!$A$6:$AC$155,L$9,FALSE))="","",(VLOOKUP($B69,'HICM and Narrative Backsheet'!$A$6:$AC$155,L$9,FALSE))),"")</f>
        <v>Mature</v>
      </c>
      <c r="M69" s="34" t="str">
        <f ca="1">IFERROR(IF((VLOOKUP($B69,'HICM and Narrative Backsheet'!$A$6:$AC$155,M$9,FALSE))="","",(VLOOKUP($B69,'HICM and Narrative Backsheet'!$A$6:$AC$155,M$9,FALSE))),"")</f>
        <v>Mature</v>
      </c>
      <c r="N69" s="76" t="str">
        <f ca="1">IFERROR(IF((VLOOKUP($B69,'HICM and Narrative Backsheet'!$A$6:$AC$155,N$9,FALSE))="","",(VLOOKUP($B69,'HICM and Narrative Backsheet'!$A$6:$AC$155,N$9,FALSE))),"")</f>
        <v>Mature</v>
      </c>
      <c r="O69" s="76" t="str">
        <f ca="1">IFERROR(IF((VLOOKUP($B69,'HICM and Narrative Backsheet'!$A$6:$AC$155,O$9,FALSE))="","",(VLOOKUP($B69,'HICM and Narrative Backsheet'!$A$6:$AC$155,O$9,FALSE))),"")</f>
        <v>Established</v>
      </c>
      <c r="P69" s="76" t="str">
        <f ca="1">IFERROR(IF((VLOOKUP($B69,'HICM and Narrative Backsheet'!$A$6:$AC$155,P$9,FALSE))="","",(VLOOKUP($B69,'HICM and Narrative Backsheet'!$A$6:$AC$155,P$9,FALSE))),"")</f>
        <v>Plans in place</v>
      </c>
      <c r="Q69" s="76" t="str">
        <f ca="1">IFERROR(IF((VLOOKUP($B69,'HICM and Narrative Backsheet'!$A$6:$AC$155,Q$9,FALSE))="","",(VLOOKUP($B69,'HICM and Narrative Backsheet'!$A$6:$AC$155,Q$9,FALSE))),"")</f>
        <v>Plans in place</v>
      </c>
      <c r="R69" s="76" t="str">
        <f ca="1">IFERROR(IF((VLOOKUP($B69,'HICM and Narrative Backsheet'!$A$6:$AC$155,R$9,FALSE))="","",(VLOOKUP($B69,'HICM and Narrative Backsheet'!$A$6:$AC$155,R$9,FALSE))),"")</f>
        <v>Established</v>
      </c>
      <c r="S69" s="76" t="str">
        <f ca="1">IFERROR(IF((VLOOKUP($B69,'HICM and Narrative Backsheet'!$A$6:$AC$155,S$9,FALSE))="","",(VLOOKUP($B69,'HICM and Narrative Backsheet'!$A$6:$AC$155,S$9,FALSE))),"")</f>
        <v>Mature</v>
      </c>
      <c r="T69" s="76" t="str">
        <f ca="1">IFERROR(IF((VLOOKUP($B69,'HICM and Narrative Backsheet'!$A$6:$AC$155,T$9,FALSE))="","",(VLOOKUP($B69,'HICM and Narrative Backsheet'!$A$6:$AC$155,T$9,FALSE))),"")</f>
        <v>Mature</v>
      </c>
      <c r="U69" s="29" t="str">
        <f ca="1">IFERROR(IF((VLOOKUP($B69,'HICM and Narrative Backsheet'!$A$6:$AC$155,U$9,FALSE))="","",(VLOOKUP($B69,'HICM and Narrative Backsheet'!$A$6:$AC$155,U$9,FALSE))),"")</f>
        <v>Mature</v>
      </c>
      <c r="V69" s="90" t="str">
        <f ca="1">IFERROR(IF((VLOOKUP($B69,'HICM and Narrative Backsheet'!$A$6:$AC$155,V$9,FALSE))="","",(VLOOKUP($B69,'HICM and Narrative Backsheet'!$A$6:$AC$155,V$9,FALSE))),"")</f>
        <v>Mature</v>
      </c>
      <c r="W69" s="76" t="str">
        <f ca="1">IFERROR(IF((VLOOKUP($B69,'HICM and Narrative Backsheet'!$A$6:$AC$155,W$9,FALSE))="","",(VLOOKUP($B69,'HICM and Narrative Backsheet'!$A$6:$AC$155,W$9,FALSE))),"")</f>
        <v>Mature</v>
      </c>
      <c r="X69" s="76" t="str">
        <f ca="1">IFERROR(IF((VLOOKUP($B69,'HICM and Narrative Backsheet'!$A$6:$AC$155,X$9,FALSE))="","",(VLOOKUP($B69,'HICM and Narrative Backsheet'!$A$6:$AC$155,X$9,FALSE))),"")</f>
        <v>Mature</v>
      </c>
      <c r="Y69" s="76" t="str">
        <f ca="1">IFERROR(IF((VLOOKUP($B69,'HICM and Narrative Backsheet'!$A$6:$AC$155,Y$9,FALSE))="","",(VLOOKUP($B69,'HICM and Narrative Backsheet'!$A$6:$AC$155,Y$9,FALSE))),"")</f>
        <v>Plans in place</v>
      </c>
      <c r="Z69" s="76" t="str">
        <f ca="1">IFERROR(IF((VLOOKUP($B69,'HICM and Narrative Backsheet'!$A$6:$AC$155,Z$9,FALSE))="","",(VLOOKUP($B69,'HICM and Narrative Backsheet'!$A$6:$AC$155,Z$9,FALSE))),"")</f>
        <v>Plans in place</v>
      </c>
      <c r="AA69" s="76" t="str">
        <f ca="1">IFERROR(IF((VLOOKUP($B69,'HICM and Narrative Backsheet'!$A$6:$AC$155,AA$9,FALSE))="","",(VLOOKUP($B69,'HICM and Narrative Backsheet'!$A$6:$AC$155,AA$9,FALSE))),"")</f>
        <v>Established</v>
      </c>
      <c r="AB69" s="76" t="str">
        <f ca="1">IFERROR(IF((VLOOKUP($B69,'HICM and Narrative Backsheet'!$A$6:$AC$155,AB$9,FALSE))="","",(VLOOKUP($B69,'HICM and Narrative Backsheet'!$A$6:$AC$155,AB$9,FALSE))),"")</f>
        <v>Mature</v>
      </c>
      <c r="AC69" s="76" t="str">
        <f ca="1">IFERROR(IF((VLOOKUP($B69,'HICM and Narrative Backsheet'!$A$6:$AC$155,AC$9,FALSE))="","",(VLOOKUP($B69,'HICM and Narrative Backsheet'!$A$6:$AC$155,AC$9,FALSE))),"")</f>
        <v>Mature</v>
      </c>
      <c r="AD69" s="29" t="str">
        <f ca="1">IFERROR(IF((VLOOKUP($B69,'HICM and Narrative Backsheet'!$A$6:$AC$155,AD$9,FALSE))="","",(VLOOKUP($B69,'HICM and Narrative Backsheet'!$A$6:$AC$155,AD$9,FALSE))),"")</f>
        <v>Mature</v>
      </c>
    </row>
    <row r="70" spans="1:30">
      <c r="A70" s="42">
        <v>44</v>
      </c>
      <c r="B70" s="34" t="str">
        <f t="shared" ca="1" si="11"/>
        <v>E10000013</v>
      </c>
      <c r="C70" s="83" t="str">
        <f ca="1">IFERROR(VLOOKUP($B70,'Org list'!$J$9:$K$636,2,0), "")</f>
        <v>Gloucestershire</v>
      </c>
      <c r="D70" s="34" t="str">
        <f ca="1">IFERROR(IF((VLOOKUP($B70,'HICM and Narrative Backsheet'!$A$6:$AC$155,D$9,FALSE))="","",(VLOOKUP($B70,'HICM and Narrative Backsheet'!$A$6:$AC$155,D$9,FALSE))),"")</f>
        <v>Plans in place</v>
      </c>
      <c r="E70" s="76" t="str">
        <f ca="1">IFERROR(IF((VLOOKUP($B70,'HICM and Narrative Backsheet'!$A$6:$AC$155,E$9,FALSE))="","",(VLOOKUP($B70,'HICM and Narrative Backsheet'!$A$6:$AC$155,E$9,FALSE))),"")</f>
        <v>Established</v>
      </c>
      <c r="F70" s="76" t="str">
        <f ca="1">IFERROR(IF((VLOOKUP($B70,'HICM and Narrative Backsheet'!$A$6:$AC$155,F$9,FALSE))="","",(VLOOKUP($B70,'HICM and Narrative Backsheet'!$A$6:$AC$155,F$9,FALSE))),"")</f>
        <v>Established</v>
      </c>
      <c r="G70" s="76" t="str">
        <f ca="1">IFERROR(IF((VLOOKUP($B70,'HICM and Narrative Backsheet'!$A$6:$AC$155,G$9,FALSE))="","",(VLOOKUP($B70,'HICM and Narrative Backsheet'!$A$6:$AC$155,G$9,FALSE))),"")</f>
        <v>Established</v>
      </c>
      <c r="H70" s="76" t="str">
        <f ca="1">IFERROR(IF((VLOOKUP($B70,'HICM and Narrative Backsheet'!$A$6:$AC$155,H$9,FALSE))="","",(VLOOKUP($B70,'HICM and Narrative Backsheet'!$A$6:$AC$155,H$9,FALSE))),"")</f>
        <v>Plans in place</v>
      </c>
      <c r="I70" s="76" t="str">
        <f ca="1">IFERROR(IF((VLOOKUP($B70,'HICM and Narrative Backsheet'!$A$6:$AC$155,I$9,FALSE))="","",(VLOOKUP($B70,'HICM and Narrative Backsheet'!$A$6:$AC$155,I$9,FALSE))),"")</f>
        <v>Established</v>
      </c>
      <c r="J70" s="76" t="str">
        <f ca="1">IFERROR(IF((VLOOKUP($B70,'HICM and Narrative Backsheet'!$A$6:$AC$155,J$9,FALSE))="","",(VLOOKUP($B70,'HICM and Narrative Backsheet'!$A$6:$AC$155,J$9,FALSE))),"")</f>
        <v>Plans in place</v>
      </c>
      <c r="K70" s="76" t="str">
        <f ca="1">IFERROR(IF((VLOOKUP($B70,'HICM and Narrative Backsheet'!$A$6:$AC$155,K$9,FALSE))="","",(VLOOKUP($B70,'HICM and Narrative Backsheet'!$A$6:$AC$155,K$9,FALSE))),"")</f>
        <v>Mature</v>
      </c>
      <c r="L70" s="29" t="str">
        <f ca="1">IFERROR(IF((VLOOKUP($B70,'HICM and Narrative Backsheet'!$A$6:$AC$155,L$9,FALSE))="","",(VLOOKUP($B70,'HICM and Narrative Backsheet'!$A$6:$AC$155,L$9,FALSE))),"")</f>
        <v>Plans in place</v>
      </c>
      <c r="M70" s="34" t="str">
        <f ca="1">IFERROR(IF((VLOOKUP($B70,'HICM and Narrative Backsheet'!$A$6:$AC$155,M$9,FALSE))="","",(VLOOKUP($B70,'HICM and Narrative Backsheet'!$A$6:$AC$155,M$9,FALSE))),"")</f>
        <v>Established</v>
      </c>
      <c r="N70" s="76" t="str">
        <f ca="1">IFERROR(IF((VLOOKUP($B70,'HICM and Narrative Backsheet'!$A$6:$AC$155,N$9,FALSE))="","",(VLOOKUP($B70,'HICM and Narrative Backsheet'!$A$6:$AC$155,N$9,FALSE))),"")</f>
        <v>Established</v>
      </c>
      <c r="O70" s="76" t="str">
        <f ca="1">IFERROR(IF((VLOOKUP($B70,'HICM and Narrative Backsheet'!$A$6:$AC$155,O$9,FALSE))="","",(VLOOKUP($B70,'HICM and Narrative Backsheet'!$A$6:$AC$155,O$9,FALSE))),"")</f>
        <v>Established</v>
      </c>
      <c r="P70" s="76" t="str">
        <f ca="1">IFERROR(IF((VLOOKUP($B70,'HICM and Narrative Backsheet'!$A$6:$AC$155,P$9,FALSE))="","",(VLOOKUP($B70,'HICM and Narrative Backsheet'!$A$6:$AC$155,P$9,FALSE))),"")</f>
        <v>Established</v>
      </c>
      <c r="Q70" s="76" t="str">
        <f ca="1">IFERROR(IF((VLOOKUP($B70,'HICM and Narrative Backsheet'!$A$6:$AC$155,Q$9,FALSE))="","",(VLOOKUP($B70,'HICM and Narrative Backsheet'!$A$6:$AC$155,Q$9,FALSE))),"")</f>
        <v>Plans in place</v>
      </c>
      <c r="R70" s="76" t="str">
        <f ca="1">IFERROR(IF((VLOOKUP($B70,'HICM and Narrative Backsheet'!$A$6:$AC$155,R$9,FALSE))="","",(VLOOKUP($B70,'HICM and Narrative Backsheet'!$A$6:$AC$155,R$9,FALSE))),"")</f>
        <v>Established</v>
      </c>
      <c r="S70" s="76" t="str">
        <f ca="1">IFERROR(IF((VLOOKUP($B70,'HICM and Narrative Backsheet'!$A$6:$AC$155,S$9,FALSE))="","",(VLOOKUP($B70,'HICM and Narrative Backsheet'!$A$6:$AC$155,S$9,FALSE))),"")</f>
        <v>Plans in place</v>
      </c>
      <c r="T70" s="76" t="str">
        <f ca="1">IFERROR(IF((VLOOKUP($B70,'HICM and Narrative Backsheet'!$A$6:$AC$155,T$9,FALSE))="","",(VLOOKUP($B70,'HICM and Narrative Backsheet'!$A$6:$AC$155,T$9,FALSE))),"")</f>
        <v>Mature</v>
      </c>
      <c r="U70" s="29" t="str">
        <f ca="1">IFERROR(IF((VLOOKUP($B70,'HICM and Narrative Backsheet'!$A$6:$AC$155,U$9,FALSE))="","",(VLOOKUP($B70,'HICM and Narrative Backsheet'!$A$6:$AC$155,U$9,FALSE))),"")</f>
        <v>Plans in place</v>
      </c>
      <c r="V70" s="90" t="str">
        <f ca="1">IFERROR(IF((VLOOKUP($B70,'HICM and Narrative Backsheet'!$A$6:$AC$155,V$9,FALSE))="","",(VLOOKUP($B70,'HICM and Narrative Backsheet'!$A$6:$AC$155,V$9,FALSE))),"")</f>
        <v>Established</v>
      </c>
      <c r="W70" s="76" t="str">
        <f ca="1">IFERROR(IF((VLOOKUP($B70,'HICM and Narrative Backsheet'!$A$6:$AC$155,W$9,FALSE))="","",(VLOOKUP($B70,'HICM and Narrative Backsheet'!$A$6:$AC$155,W$9,FALSE))),"")</f>
        <v>Established</v>
      </c>
      <c r="X70" s="76" t="str">
        <f ca="1">IFERROR(IF((VLOOKUP($B70,'HICM and Narrative Backsheet'!$A$6:$AC$155,X$9,FALSE))="","",(VLOOKUP($B70,'HICM and Narrative Backsheet'!$A$6:$AC$155,X$9,FALSE))),"")</f>
        <v>Established</v>
      </c>
      <c r="Y70" s="76" t="str">
        <f ca="1">IFERROR(IF((VLOOKUP($B70,'HICM and Narrative Backsheet'!$A$6:$AC$155,Y$9,FALSE))="","",(VLOOKUP($B70,'HICM and Narrative Backsheet'!$A$6:$AC$155,Y$9,FALSE))),"")</f>
        <v>Established</v>
      </c>
      <c r="Z70" s="76" t="str">
        <f ca="1">IFERROR(IF((VLOOKUP($B70,'HICM and Narrative Backsheet'!$A$6:$AC$155,Z$9,FALSE))="","",(VLOOKUP($B70,'HICM and Narrative Backsheet'!$A$6:$AC$155,Z$9,FALSE))),"")</f>
        <v>Plans in place</v>
      </c>
      <c r="AA70" s="76" t="str">
        <f ca="1">IFERROR(IF((VLOOKUP($B70,'HICM and Narrative Backsheet'!$A$6:$AC$155,AA$9,FALSE))="","",(VLOOKUP($B70,'HICM and Narrative Backsheet'!$A$6:$AC$155,AA$9,FALSE))),"")</f>
        <v>Established</v>
      </c>
      <c r="AB70" s="76" t="str">
        <f ca="1">IFERROR(IF((VLOOKUP($B70,'HICM and Narrative Backsheet'!$A$6:$AC$155,AB$9,FALSE))="","",(VLOOKUP($B70,'HICM and Narrative Backsheet'!$A$6:$AC$155,AB$9,FALSE))),"")</f>
        <v>Plans in place</v>
      </c>
      <c r="AC70" s="76" t="str">
        <f ca="1">IFERROR(IF((VLOOKUP($B70,'HICM and Narrative Backsheet'!$A$6:$AC$155,AC$9,FALSE))="","",(VLOOKUP($B70,'HICM and Narrative Backsheet'!$A$6:$AC$155,AC$9,FALSE))),"")</f>
        <v>Mature</v>
      </c>
      <c r="AD70" s="29" t="str">
        <f ca="1">IFERROR(IF((VLOOKUP($B70,'HICM and Narrative Backsheet'!$A$6:$AC$155,AD$9,FALSE))="","",(VLOOKUP($B70,'HICM and Narrative Backsheet'!$A$6:$AC$155,AD$9,FALSE))),"")</f>
        <v>Established</v>
      </c>
    </row>
    <row r="71" spans="1:30">
      <c r="A71" s="42">
        <v>45</v>
      </c>
      <c r="B71" s="34" t="str">
        <f t="shared" ca="1" si="11"/>
        <v>E09000011</v>
      </c>
      <c r="C71" s="83" t="str">
        <f ca="1">IFERROR(VLOOKUP($B71,'Org list'!$J$9:$K$636,2,0), "")</f>
        <v>Greenwich</v>
      </c>
      <c r="D71" s="34" t="str">
        <f ca="1">IFERROR(IF((VLOOKUP($B71,'HICM and Narrative Backsheet'!$A$6:$AC$155,D$9,FALSE))="","",(VLOOKUP($B71,'HICM and Narrative Backsheet'!$A$6:$AC$155,D$9,FALSE))),"")</f>
        <v>Established</v>
      </c>
      <c r="E71" s="76" t="str">
        <f ca="1">IFERROR(IF((VLOOKUP($B71,'HICM and Narrative Backsheet'!$A$6:$AC$155,E$9,FALSE))="","",(VLOOKUP($B71,'HICM and Narrative Backsheet'!$A$6:$AC$155,E$9,FALSE))),"")</f>
        <v>Established</v>
      </c>
      <c r="F71" s="76" t="str">
        <f ca="1">IFERROR(IF((VLOOKUP($B71,'HICM and Narrative Backsheet'!$A$6:$AC$155,F$9,FALSE))="","",(VLOOKUP($B71,'HICM and Narrative Backsheet'!$A$6:$AC$155,F$9,FALSE))),"")</f>
        <v>Established</v>
      </c>
      <c r="G71" s="76" t="str">
        <f ca="1">IFERROR(IF((VLOOKUP($B71,'HICM and Narrative Backsheet'!$A$6:$AC$155,G$9,FALSE))="","",(VLOOKUP($B71,'HICM and Narrative Backsheet'!$A$6:$AC$155,G$9,FALSE))),"")</f>
        <v>Established</v>
      </c>
      <c r="H71" s="76" t="str">
        <f ca="1">IFERROR(IF((VLOOKUP($B71,'HICM and Narrative Backsheet'!$A$6:$AC$155,H$9,FALSE))="","",(VLOOKUP($B71,'HICM and Narrative Backsheet'!$A$6:$AC$155,H$9,FALSE))),"")</f>
        <v>Plans in place</v>
      </c>
      <c r="I71" s="76" t="str">
        <f ca="1">IFERROR(IF((VLOOKUP($B71,'HICM and Narrative Backsheet'!$A$6:$AC$155,I$9,FALSE))="","",(VLOOKUP($B71,'HICM and Narrative Backsheet'!$A$6:$AC$155,I$9,FALSE))),"")</f>
        <v>Established</v>
      </c>
      <c r="J71" s="76" t="str">
        <f ca="1">IFERROR(IF((VLOOKUP($B71,'HICM and Narrative Backsheet'!$A$6:$AC$155,J$9,FALSE))="","",(VLOOKUP($B71,'HICM and Narrative Backsheet'!$A$6:$AC$155,J$9,FALSE))),"")</f>
        <v>Established</v>
      </c>
      <c r="K71" s="76" t="str">
        <f ca="1">IFERROR(IF((VLOOKUP($B71,'HICM and Narrative Backsheet'!$A$6:$AC$155,K$9,FALSE))="","",(VLOOKUP($B71,'HICM and Narrative Backsheet'!$A$6:$AC$155,K$9,FALSE))),"")</f>
        <v>Established</v>
      </c>
      <c r="L71" s="29" t="str">
        <f ca="1">IFERROR(IF((VLOOKUP($B71,'HICM and Narrative Backsheet'!$A$6:$AC$155,L$9,FALSE))="","",(VLOOKUP($B71,'HICM and Narrative Backsheet'!$A$6:$AC$155,L$9,FALSE))),"")</f>
        <v>Established</v>
      </c>
      <c r="M71" s="34" t="str">
        <f ca="1">IFERROR(IF((VLOOKUP($B71,'HICM and Narrative Backsheet'!$A$6:$AC$155,M$9,FALSE))="","",(VLOOKUP($B71,'HICM and Narrative Backsheet'!$A$6:$AC$155,M$9,FALSE))),"")</f>
        <v>Established</v>
      </c>
      <c r="N71" s="76" t="str">
        <f ca="1">IFERROR(IF((VLOOKUP($B71,'HICM and Narrative Backsheet'!$A$6:$AC$155,N$9,FALSE))="","",(VLOOKUP($B71,'HICM and Narrative Backsheet'!$A$6:$AC$155,N$9,FALSE))),"")</f>
        <v>Established</v>
      </c>
      <c r="O71" s="76" t="str">
        <f ca="1">IFERROR(IF((VLOOKUP($B71,'HICM and Narrative Backsheet'!$A$6:$AC$155,O$9,FALSE))="","",(VLOOKUP($B71,'HICM and Narrative Backsheet'!$A$6:$AC$155,O$9,FALSE))),"")</f>
        <v>Established</v>
      </c>
      <c r="P71" s="76" t="str">
        <f ca="1">IFERROR(IF((VLOOKUP($B71,'HICM and Narrative Backsheet'!$A$6:$AC$155,P$9,FALSE))="","",(VLOOKUP($B71,'HICM and Narrative Backsheet'!$A$6:$AC$155,P$9,FALSE))),"")</f>
        <v>Established</v>
      </c>
      <c r="Q71" s="76" t="str">
        <f ca="1">IFERROR(IF((VLOOKUP($B71,'HICM and Narrative Backsheet'!$A$6:$AC$155,Q$9,FALSE))="","",(VLOOKUP($B71,'HICM and Narrative Backsheet'!$A$6:$AC$155,Q$9,FALSE))),"")</f>
        <v>Established</v>
      </c>
      <c r="R71" s="76" t="str">
        <f ca="1">IFERROR(IF((VLOOKUP($B71,'HICM and Narrative Backsheet'!$A$6:$AC$155,R$9,FALSE))="","",(VLOOKUP($B71,'HICM and Narrative Backsheet'!$A$6:$AC$155,R$9,FALSE))),"")</f>
        <v>Established</v>
      </c>
      <c r="S71" s="76" t="str">
        <f ca="1">IFERROR(IF((VLOOKUP($B71,'HICM and Narrative Backsheet'!$A$6:$AC$155,S$9,FALSE))="","",(VLOOKUP($B71,'HICM and Narrative Backsheet'!$A$6:$AC$155,S$9,FALSE))),"")</f>
        <v>Established</v>
      </c>
      <c r="T71" s="76" t="str">
        <f ca="1">IFERROR(IF((VLOOKUP($B71,'HICM and Narrative Backsheet'!$A$6:$AC$155,T$9,FALSE))="","",(VLOOKUP($B71,'HICM and Narrative Backsheet'!$A$6:$AC$155,T$9,FALSE))),"")</f>
        <v>Established</v>
      </c>
      <c r="U71" s="29" t="str">
        <f ca="1">IFERROR(IF((VLOOKUP($B71,'HICM and Narrative Backsheet'!$A$6:$AC$155,U$9,FALSE))="","",(VLOOKUP($B71,'HICM and Narrative Backsheet'!$A$6:$AC$155,U$9,FALSE))),"")</f>
        <v>Established</v>
      </c>
      <c r="V71" s="90" t="str">
        <f ca="1">IFERROR(IF((VLOOKUP($B71,'HICM and Narrative Backsheet'!$A$6:$AC$155,V$9,FALSE))="","",(VLOOKUP($B71,'HICM and Narrative Backsheet'!$A$6:$AC$155,V$9,FALSE))),"")</f>
        <v>Established</v>
      </c>
      <c r="W71" s="76" t="str">
        <f ca="1">IFERROR(IF((VLOOKUP($B71,'HICM and Narrative Backsheet'!$A$6:$AC$155,W$9,FALSE))="","",(VLOOKUP($B71,'HICM and Narrative Backsheet'!$A$6:$AC$155,W$9,FALSE))),"")</f>
        <v>Established</v>
      </c>
      <c r="X71" s="76" t="str">
        <f ca="1">IFERROR(IF((VLOOKUP($B71,'HICM and Narrative Backsheet'!$A$6:$AC$155,X$9,FALSE))="","",(VLOOKUP($B71,'HICM and Narrative Backsheet'!$A$6:$AC$155,X$9,FALSE))),"")</f>
        <v>Established</v>
      </c>
      <c r="Y71" s="76" t="str">
        <f ca="1">IFERROR(IF((VLOOKUP($B71,'HICM and Narrative Backsheet'!$A$6:$AC$155,Y$9,FALSE))="","",(VLOOKUP($B71,'HICM and Narrative Backsheet'!$A$6:$AC$155,Y$9,FALSE))),"")</f>
        <v>Established</v>
      </c>
      <c r="Z71" s="76" t="str">
        <f ca="1">IFERROR(IF((VLOOKUP($B71,'HICM and Narrative Backsheet'!$A$6:$AC$155,Z$9,FALSE))="","",(VLOOKUP($B71,'HICM and Narrative Backsheet'!$A$6:$AC$155,Z$9,FALSE))),"")</f>
        <v>Established</v>
      </c>
      <c r="AA71" s="76" t="str">
        <f ca="1">IFERROR(IF((VLOOKUP($B71,'HICM and Narrative Backsheet'!$A$6:$AC$155,AA$9,FALSE))="","",(VLOOKUP($B71,'HICM and Narrative Backsheet'!$A$6:$AC$155,AA$9,FALSE))),"")</f>
        <v>Established</v>
      </c>
      <c r="AB71" s="76" t="str">
        <f ca="1">IFERROR(IF((VLOOKUP($B71,'HICM and Narrative Backsheet'!$A$6:$AC$155,AB$9,FALSE))="","",(VLOOKUP($B71,'HICM and Narrative Backsheet'!$A$6:$AC$155,AB$9,FALSE))),"")</f>
        <v>Established</v>
      </c>
      <c r="AC71" s="76" t="str">
        <f ca="1">IFERROR(IF((VLOOKUP($B71,'HICM and Narrative Backsheet'!$A$6:$AC$155,AC$9,FALSE))="","",(VLOOKUP($B71,'HICM and Narrative Backsheet'!$A$6:$AC$155,AC$9,FALSE))),"")</f>
        <v>Established</v>
      </c>
      <c r="AD71" s="29" t="str">
        <f ca="1">IFERROR(IF((VLOOKUP($B71,'HICM and Narrative Backsheet'!$A$6:$AC$155,AD$9,FALSE))="","",(VLOOKUP($B71,'HICM and Narrative Backsheet'!$A$6:$AC$155,AD$9,FALSE))),"")</f>
        <v>Established</v>
      </c>
    </row>
    <row r="72" spans="1:30">
      <c r="A72" s="42">
        <v>46</v>
      </c>
      <c r="B72" s="34" t="str">
        <f t="shared" ca="1" si="11"/>
        <v>E09000012</v>
      </c>
      <c r="C72" s="83" t="str">
        <f ca="1">IFERROR(VLOOKUP($B72,'Org list'!$J$9:$K$636,2,0), "")</f>
        <v>Hackney</v>
      </c>
      <c r="D72" s="34" t="str">
        <f ca="1">IFERROR(IF((VLOOKUP($B72,'HICM and Narrative Backsheet'!$A$6:$AC$155,D$9,FALSE))="","",(VLOOKUP($B72,'HICM and Narrative Backsheet'!$A$6:$AC$155,D$9,FALSE))),"")</f>
        <v>Established</v>
      </c>
      <c r="E72" s="76" t="str">
        <f ca="1">IFERROR(IF((VLOOKUP($B72,'HICM and Narrative Backsheet'!$A$6:$AC$155,E$9,FALSE))="","",(VLOOKUP($B72,'HICM and Narrative Backsheet'!$A$6:$AC$155,E$9,FALSE))),"")</f>
        <v>Established</v>
      </c>
      <c r="F72" s="76" t="str">
        <f ca="1">IFERROR(IF((VLOOKUP($B72,'HICM and Narrative Backsheet'!$A$6:$AC$155,F$9,FALSE))="","",(VLOOKUP($B72,'HICM and Narrative Backsheet'!$A$6:$AC$155,F$9,FALSE))),"")</f>
        <v>Established</v>
      </c>
      <c r="G72" s="76" t="str">
        <f ca="1">IFERROR(IF((VLOOKUP($B72,'HICM and Narrative Backsheet'!$A$6:$AC$155,G$9,FALSE))="","",(VLOOKUP($B72,'HICM and Narrative Backsheet'!$A$6:$AC$155,G$9,FALSE))),"")</f>
        <v>Plans in place</v>
      </c>
      <c r="H72" s="76" t="str">
        <f ca="1">IFERROR(IF((VLOOKUP($B72,'HICM and Narrative Backsheet'!$A$6:$AC$155,H$9,FALSE))="","",(VLOOKUP($B72,'HICM and Narrative Backsheet'!$A$6:$AC$155,H$9,FALSE))),"")</f>
        <v>Plans in place</v>
      </c>
      <c r="I72" s="76" t="str">
        <f ca="1">IFERROR(IF((VLOOKUP($B72,'HICM and Narrative Backsheet'!$A$6:$AC$155,I$9,FALSE))="","",(VLOOKUP($B72,'HICM and Narrative Backsheet'!$A$6:$AC$155,I$9,FALSE))),"")</f>
        <v>Plans in place</v>
      </c>
      <c r="J72" s="76" t="str">
        <f ca="1">IFERROR(IF((VLOOKUP($B72,'HICM and Narrative Backsheet'!$A$6:$AC$155,J$9,FALSE))="","",(VLOOKUP($B72,'HICM and Narrative Backsheet'!$A$6:$AC$155,J$9,FALSE))),"")</f>
        <v>Plans in place</v>
      </c>
      <c r="K72" s="76" t="str">
        <f ca="1">IFERROR(IF((VLOOKUP($B72,'HICM and Narrative Backsheet'!$A$6:$AC$155,K$9,FALSE))="","",(VLOOKUP($B72,'HICM and Narrative Backsheet'!$A$6:$AC$155,K$9,FALSE))),"")</f>
        <v>Plans in place</v>
      </c>
      <c r="L72" s="29" t="str">
        <f ca="1">IFERROR(IF((VLOOKUP($B72,'HICM and Narrative Backsheet'!$A$6:$AC$155,L$9,FALSE))="","",(VLOOKUP($B72,'HICM and Narrative Backsheet'!$A$6:$AC$155,L$9,FALSE))),"")</f>
        <v>Not yet established</v>
      </c>
      <c r="M72" s="34" t="str">
        <f ca="1">IFERROR(IF((VLOOKUP($B72,'HICM and Narrative Backsheet'!$A$6:$AC$155,M$9,FALSE))="","",(VLOOKUP($B72,'HICM and Narrative Backsheet'!$A$6:$AC$155,M$9,FALSE))),"")</f>
        <v>Mature</v>
      </c>
      <c r="N72" s="76" t="str">
        <f ca="1">IFERROR(IF((VLOOKUP($B72,'HICM and Narrative Backsheet'!$A$6:$AC$155,N$9,FALSE))="","",(VLOOKUP($B72,'HICM and Narrative Backsheet'!$A$6:$AC$155,N$9,FALSE))),"")</f>
        <v>Established</v>
      </c>
      <c r="O72" s="76" t="str">
        <f ca="1">IFERROR(IF((VLOOKUP($B72,'HICM and Narrative Backsheet'!$A$6:$AC$155,O$9,FALSE))="","",(VLOOKUP($B72,'HICM and Narrative Backsheet'!$A$6:$AC$155,O$9,FALSE))),"")</f>
        <v>Mature</v>
      </c>
      <c r="P72" s="76" t="str">
        <f ca="1">IFERROR(IF((VLOOKUP($B72,'HICM and Narrative Backsheet'!$A$6:$AC$155,P$9,FALSE))="","",(VLOOKUP($B72,'HICM and Narrative Backsheet'!$A$6:$AC$155,P$9,FALSE))),"")</f>
        <v>Established</v>
      </c>
      <c r="Q72" s="76" t="str">
        <f ca="1">IFERROR(IF((VLOOKUP($B72,'HICM and Narrative Backsheet'!$A$6:$AC$155,Q$9,FALSE))="","",(VLOOKUP($B72,'HICM and Narrative Backsheet'!$A$6:$AC$155,Q$9,FALSE))),"")</f>
        <v>Established</v>
      </c>
      <c r="R72" s="76" t="str">
        <f ca="1">IFERROR(IF((VLOOKUP($B72,'HICM and Narrative Backsheet'!$A$6:$AC$155,R$9,FALSE))="","",(VLOOKUP($B72,'HICM and Narrative Backsheet'!$A$6:$AC$155,R$9,FALSE))),"")</f>
        <v>Established</v>
      </c>
      <c r="S72" s="76" t="str">
        <f ca="1">IFERROR(IF((VLOOKUP($B72,'HICM and Narrative Backsheet'!$A$6:$AC$155,S$9,FALSE))="","",(VLOOKUP($B72,'HICM and Narrative Backsheet'!$A$6:$AC$155,S$9,FALSE))),"")</f>
        <v>Established</v>
      </c>
      <c r="T72" s="76" t="str">
        <f ca="1">IFERROR(IF((VLOOKUP($B72,'HICM and Narrative Backsheet'!$A$6:$AC$155,T$9,FALSE))="","",(VLOOKUP($B72,'HICM and Narrative Backsheet'!$A$6:$AC$155,T$9,FALSE))),"")</f>
        <v>Plans in place</v>
      </c>
      <c r="U72" s="29" t="str">
        <f ca="1">IFERROR(IF((VLOOKUP($B72,'HICM and Narrative Backsheet'!$A$6:$AC$155,U$9,FALSE))="","",(VLOOKUP($B72,'HICM and Narrative Backsheet'!$A$6:$AC$155,U$9,FALSE))),"")</f>
        <v>Not yet established</v>
      </c>
      <c r="V72" s="90" t="str">
        <f ca="1">IFERROR(IF((VLOOKUP($B72,'HICM and Narrative Backsheet'!$A$6:$AC$155,V$9,FALSE))="","",(VLOOKUP($B72,'HICM and Narrative Backsheet'!$A$6:$AC$155,V$9,FALSE))),"")</f>
        <v>Mature</v>
      </c>
      <c r="W72" s="76" t="str">
        <f ca="1">IFERROR(IF((VLOOKUP($B72,'HICM and Narrative Backsheet'!$A$6:$AC$155,W$9,FALSE))="","",(VLOOKUP($B72,'HICM and Narrative Backsheet'!$A$6:$AC$155,W$9,FALSE))),"")</f>
        <v>Established</v>
      </c>
      <c r="X72" s="76" t="str">
        <f ca="1">IFERROR(IF((VLOOKUP($B72,'HICM and Narrative Backsheet'!$A$6:$AC$155,X$9,FALSE))="","",(VLOOKUP($B72,'HICM and Narrative Backsheet'!$A$6:$AC$155,X$9,FALSE))),"")</f>
        <v>Mature</v>
      </c>
      <c r="Y72" s="76" t="str">
        <f ca="1">IFERROR(IF((VLOOKUP($B72,'HICM and Narrative Backsheet'!$A$6:$AC$155,Y$9,FALSE))="","",(VLOOKUP($B72,'HICM and Narrative Backsheet'!$A$6:$AC$155,Y$9,FALSE))),"")</f>
        <v>Established</v>
      </c>
      <c r="Z72" s="76" t="str">
        <f ca="1">IFERROR(IF((VLOOKUP($B72,'HICM and Narrative Backsheet'!$A$6:$AC$155,Z$9,FALSE))="","",(VLOOKUP($B72,'HICM and Narrative Backsheet'!$A$6:$AC$155,Z$9,FALSE))),"")</f>
        <v>Established</v>
      </c>
      <c r="AA72" s="76" t="str">
        <f ca="1">IFERROR(IF((VLOOKUP($B72,'HICM and Narrative Backsheet'!$A$6:$AC$155,AA$9,FALSE))="","",(VLOOKUP($B72,'HICM and Narrative Backsheet'!$A$6:$AC$155,AA$9,FALSE))),"")</f>
        <v>Established</v>
      </c>
      <c r="AB72" s="76" t="str">
        <f ca="1">IFERROR(IF((VLOOKUP($B72,'HICM and Narrative Backsheet'!$A$6:$AC$155,AB$9,FALSE))="","",(VLOOKUP($B72,'HICM and Narrative Backsheet'!$A$6:$AC$155,AB$9,FALSE))),"")</f>
        <v>Established</v>
      </c>
      <c r="AC72" s="76" t="str">
        <f ca="1">IFERROR(IF((VLOOKUP($B72,'HICM and Narrative Backsheet'!$A$6:$AC$155,AC$9,FALSE))="","",(VLOOKUP($B72,'HICM and Narrative Backsheet'!$A$6:$AC$155,AC$9,FALSE))),"")</f>
        <v>Established</v>
      </c>
      <c r="AD72" s="29" t="str">
        <f ca="1">IFERROR(IF((VLOOKUP($B72,'HICM and Narrative Backsheet'!$A$6:$AC$155,AD$9,FALSE))="","",(VLOOKUP($B72,'HICM and Narrative Backsheet'!$A$6:$AC$155,AD$9,FALSE))),"")</f>
        <v>Plans in place</v>
      </c>
    </row>
    <row r="73" spans="1:30">
      <c r="A73" s="42">
        <v>47</v>
      </c>
      <c r="B73" s="34" t="str">
        <f t="shared" ca="1" si="11"/>
        <v>E06000006</v>
      </c>
      <c r="C73" s="83" t="str">
        <f ca="1">IFERROR(VLOOKUP($B73,'Org list'!$J$9:$K$636,2,0), "")</f>
        <v>Halton</v>
      </c>
      <c r="D73" s="34" t="str">
        <f ca="1">IFERROR(IF((VLOOKUP($B73,'HICM and Narrative Backsheet'!$A$6:$AC$155,D$9,FALSE))="","",(VLOOKUP($B73,'HICM and Narrative Backsheet'!$A$6:$AC$155,D$9,FALSE))),"")</f>
        <v>Mature</v>
      </c>
      <c r="E73" s="76" t="str">
        <f ca="1">IFERROR(IF((VLOOKUP($B73,'HICM and Narrative Backsheet'!$A$6:$AC$155,E$9,FALSE))="","",(VLOOKUP($B73,'HICM and Narrative Backsheet'!$A$6:$AC$155,E$9,FALSE))),"")</f>
        <v>Established</v>
      </c>
      <c r="F73" s="76" t="str">
        <f ca="1">IFERROR(IF((VLOOKUP($B73,'HICM and Narrative Backsheet'!$A$6:$AC$155,F$9,FALSE))="","",(VLOOKUP($B73,'HICM and Narrative Backsheet'!$A$6:$AC$155,F$9,FALSE))),"")</f>
        <v>Mature</v>
      </c>
      <c r="G73" s="76" t="str">
        <f ca="1">IFERROR(IF((VLOOKUP($B73,'HICM and Narrative Backsheet'!$A$6:$AC$155,G$9,FALSE))="","",(VLOOKUP($B73,'HICM and Narrative Backsheet'!$A$6:$AC$155,G$9,FALSE))),"")</f>
        <v>Plans in place</v>
      </c>
      <c r="H73" s="76" t="str">
        <f ca="1">IFERROR(IF((VLOOKUP($B73,'HICM and Narrative Backsheet'!$A$6:$AC$155,H$9,FALSE))="","",(VLOOKUP($B73,'HICM and Narrative Backsheet'!$A$6:$AC$155,H$9,FALSE))),"")</f>
        <v>Established</v>
      </c>
      <c r="I73" s="76" t="str">
        <f ca="1">IFERROR(IF((VLOOKUP($B73,'HICM and Narrative Backsheet'!$A$6:$AC$155,I$9,FALSE))="","",(VLOOKUP($B73,'HICM and Narrative Backsheet'!$A$6:$AC$155,I$9,FALSE))),"")</f>
        <v>Plans in place</v>
      </c>
      <c r="J73" s="76" t="str">
        <f ca="1">IFERROR(IF((VLOOKUP($B73,'HICM and Narrative Backsheet'!$A$6:$AC$155,J$9,FALSE))="","",(VLOOKUP($B73,'HICM and Narrative Backsheet'!$A$6:$AC$155,J$9,FALSE))),"")</f>
        <v>Mature</v>
      </c>
      <c r="K73" s="76" t="str">
        <f ca="1">IFERROR(IF((VLOOKUP($B73,'HICM and Narrative Backsheet'!$A$6:$AC$155,K$9,FALSE))="","",(VLOOKUP($B73,'HICM and Narrative Backsheet'!$A$6:$AC$155,K$9,FALSE))),"")</f>
        <v>Established</v>
      </c>
      <c r="L73" s="29" t="str">
        <f ca="1">IFERROR(IF((VLOOKUP($B73,'HICM and Narrative Backsheet'!$A$6:$AC$155,L$9,FALSE))="","",(VLOOKUP($B73,'HICM and Narrative Backsheet'!$A$6:$AC$155,L$9,FALSE))),"")</f>
        <v>Established</v>
      </c>
      <c r="M73" s="34" t="str">
        <f ca="1">IFERROR(IF((VLOOKUP($B73,'HICM and Narrative Backsheet'!$A$6:$AC$155,M$9,FALSE))="","",(VLOOKUP($B73,'HICM and Narrative Backsheet'!$A$6:$AC$155,M$9,FALSE))),"")</f>
        <v>Mature</v>
      </c>
      <c r="N73" s="76" t="str">
        <f ca="1">IFERROR(IF((VLOOKUP($B73,'HICM and Narrative Backsheet'!$A$6:$AC$155,N$9,FALSE))="","",(VLOOKUP($B73,'HICM and Narrative Backsheet'!$A$6:$AC$155,N$9,FALSE))),"")</f>
        <v>Established</v>
      </c>
      <c r="O73" s="76" t="str">
        <f ca="1">IFERROR(IF((VLOOKUP($B73,'HICM and Narrative Backsheet'!$A$6:$AC$155,O$9,FALSE))="","",(VLOOKUP($B73,'HICM and Narrative Backsheet'!$A$6:$AC$155,O$9,FALSE))),"")</f>
        <v>Mature</v>
      </c>
      <c r="P73" s="76" t="str">
        <f ca="1">IFERROR(IF((VLOOKUP($B73,'HICM and Narrative Backsheet'!$A$6:$AC$155,P$9,FALSE))="","",(VLOOKUP($B73,'HICM and Narrative Backsheet'!$A$6:$AC$155,P$9,FALSE))),"")</f>
        <v>Plans in place</v>
      </c>
      <c r="Q73" s="76" t="str">
        <f ca="1">IFERROR(IF((VLOOKUP($B73,'HICM and Narrative Backsheet'!$A$6:$AC$155,Q$9,FALSE))="","",(VLOOKUP($B73,'HICM and Narrative Backsheet'!$A$6:$AC$155,Q$9,FALSE))),"")</f>
        <v>Established</v>
      </c>
      <c r="R73" s="76" t="str">
        <f ca="1">IFERROR(IF((VLOOKUP($B73,'HICM and Narrative Backsheet'!$A$6:$AC$155,R$9,FALSE))="","",(VLOOKUP($B73,'HICM and Narrative Backsheet'!$A$6:$AC$155,R$9,FALSE))),"")</f>
        <v>Plans in place</v>
      </c>
      <c r="S73" s="76" t="str">
        <f ca="1">IFERROR(IF((VLOOKUP($B73,'HICM and Narrative Backsheet'!$A$6:$AC$155,S$9,FALSE))="","",(VLOOKUP($B73,'HICM and Narrative Backsheet'!$A$6:$AC$155,S$9,FALSE))),"")</f>
        <v>Mature</v>
      </c>
      <c r="T73" s="76" t="str">
        <f ca="1">IFERROR(IF((VLOOKUP($B73,'HICM and Narrative Backsheet'!$A$6:$AC$155,T$9,FALSE))="","",(VLOOKUP($B73,'HICM and Narrative Backsheet'!$A$6:$AC$155,T$9,FALSE))),"")</f>
        <v>Established</v>
      </c>
      <c r="U73" s="29" t="str">
        <f ca="1">IFERROR(IF((VLOOKUP($B73,'HICM and Narrative Backsheet'!$A$6:$AC$155,U$9,FALSE))="","",(VLOOKUP($B73,'HICM and Narrative Backsheet'!$A$6:$AC$155,U$9,FALSE))),"")</f>
        <v>Mature</v>
      </c>
      <c r="V73" s="90" t="str">
        <f ca="1">IFERROR(IF((VLOOKUP($B73,'HICM and Narrative Backsheet'!$A$6:$AC$155,V$9,FALSE))="","",(VLOOKUP($B73,'HICM and Narrative Backsheet'!$A$6:$AC$155,V$9,FALSE))),"")</f>
        <v>Mature</v>
      </c>
      <c r="W73" s="76" t="str">
        <f ca="1">IFERROR(IF((VLOOKUP($B73,'HICM and Narrative Backsheet'!$A$6:$AC$155,W$9,FALSE))="","",(VLOOKUP($B73,'HICM and Narrative Backsheet'!$A$6:$AC$155,W$9,FALSE))),"")</f>
        <v>Established</v>
      </c>
      <c r="X73" s="76" t="str">
        <f ca="1">IFERROR(IF((VLOOKUP($B73,'HICM and Narrative Backsheet'!$A$6:$AC$155,X$9,FALSE))="","",(VLOOKUP($B73,'HICM and Narrative Backsheet'!$A$6:$AC$155,X$9,FALSE))),"")</f>
        <v>Mature</v>
      </c>
      <c r="Y73" s="76" t="str">
        <f ca="1">IFERROR(IF((VLOOKUP($B73,'HICM and Narrative Backsheet'!$A$6:$AC$155,Y$9,FALSE))="","",(VLOOKUP($B73,'HICM and Narrative Backsheet'!$A$6:$AC$155,Y$9,FALSE))),"")</f>
        <v>Established</v>
      </c>
      <c r="Z73" s="76" t="str">
        <f ca="1">IFERROR(IF((VLOOKUP($B73,'HICM and Narrative Backsheet'!$A$6:$AC$155,Z$9,FALSE))="","",(VLOOKUP($B73,'HICM and Narrative Backsheet'!$A$6:$AC$155,Z$9,FALSE))),"")</f>
        <v>Mature</v>
      </c>
      <c r="AA73" s="76" t="str">
        <f ca="1">IFERROR(IF((VLOOKUP($B73,'HICM and Narrative Backsheet'!$A$6:$AC$155,AA$9,FALSE))="","",(VLOOKUP($B73,'HICM and Narrative Backsheet'!$A$6:$AC$155,AA$9,FALSE))),"")</f>
        <v>Plans in place</v>
      </c>
      <c r="AB73" s="76" t="str">
        <f ca="1">IFERROR(IF((VLOOKUP($B73,'HICM and Narrative Backsheet'!$A$6:$AC$155,AB$9,FALSE))="","",(VLOOKUP($B73,'HICM and Narrative Backsheet'!$A$6:$AC$155,AB$9,FALSE))),"")</f>
        <v>Mature</v>
      </c>
      <c r="AC73" s="76" t="str">
        <f ca="1">IFERROR(IF((VLOOKUP($B73,'HICM and Narrative Backsheet'!$A$6:$AC$155,AC$9,FALSE))="","",(VLOOKUP($B73,'HICM and Narrative Backsheet'!$A$6:$AC$155,AC$9,FALSE))),"")</f>
        <v>Mature</v>
      </c>
      <c r="AD73" s="29" t="str">
        <f ca="1">IFERROR(IF((VLOOKUP($B73,'HICM and Narrative Backsheet'!$A$6:$AC$155,AD$9,FALSE))="","",(VLOOKUP($B73,'HICM and Narrative Backsheet'!$A$6:$AC$155,AD$9,FALSE))),"")</f>
        <v>Mature</v>
      </c>
    </row>
    <row r="74" spans="1:30">
      <c r="A74" s="42">
        <v>48</v>
      </c>
      <c r="B74" s="34" t="str">
        <f t="shared" ca="1" si="11"/>
        <v>E09000013</v>
      </c>
      <c r="C74" s="83" t="str">
        <f ca="1">IFERROR(VLOOKUP($B74,'Org list'!$J$9:$K$636,2,0), "")</f>
        <v>Hammersmith and Fulham</v>
      </c>
      <c r="D74" s="34" t="str">
        <f ca="1">IFERROR(IF((VLOOKUP($B74,'HICM and Narrative Backsheet'!$A$6:$AC$155,D$9,FALSE))="","",(VLOOKUP($B74,'HICM and Narrative Backsheet'!$A$6:$AC$155,D$9,FALSE))),"")</f>
        <v>Established</v>
      </c>
      <c r="E74" s="76" t="str">
        <f ca="1">IFERROR(IF((VLOOKUP($B74,'HICM and Narrative Backsheet'!$A$6:$AC$155,E$9,FALSE))="","",(VLOOKUP($B74,'HICM and Narrative Backsheet'!$A$6:$AC$155,E$9,FALSE))),"")</f>
        <v>Established</v>
      </c>
      <c r="F74" s="76" t="str">
        <f ca="1">IFERROR(IF((VLOOKUP($B74,'HICM and Narrative Backsheet'!$A$6:$AC$155,F$9,FALSE))="","",(VLOOKUP($B74,'HICM and Narrative Backsheet'!$A$6:$AC$155,F$9,FALSE))),"")</f>
        <v>Established</v>
      </c>
      <c r="G74" s="76" t="str">
        <f ca="1">IFERROR(IF((VLOOKUP($B74,'HICM and Narrative Backsheet'!$A$6:$AC$155,G$9,FALSE))="","",(VLOOKUP($B74,'HICM and Narrative Backsheet'!$A$6:$AC$155,G$9,FALSE))),"")</f>
        <v>Established</v>
      </c>
      <c r="H74" s="76" t="str">
        <f ca="1">IFERROR(IF((VLOOKUP($B74,'HICM and Narrative Backsheet'!$A$6:$AC$155,H$9,FALSE))="","",(VLOOKUP($B74,'HICM and Narrative Backsheet'!$A$6:$AC$155,H$9,FALSE))),"")</f>
        <v>Established</v>
      </c>
      <c r="I74" s="76" t="str">
        <f ca="1">IFERROR(IF((VLOOKUP($B74,'HICM and Narrative Backsheet'!$A$6:$AC$155,I$9,FALSE))="","",(VLOOKUP($B74,'HICM and Narrative Backsheet'!$A$6:$AC$155,I$9,FALSE))),"")</f>
        <v>Established</v>
      </c>
      <c r="J74" s="76" t="str">
        <f ca="1">IFERROR(IF((VLOOKUP($B74,'HICM and Narrative Backsheet'!$A$6:$AC$155,J$9,FALSE))="","",(VLOOKUP($B74,'HICM and Narrative Backsheet'!$A$6:$AC$155,J$9,FALSE))),"")</f>
        <v>Established</v>
      </c>
      <c r="K74" s="76" t="str">
        <f ca="1">IFERROR(IF((VLOOKUP($B74,'HICM and Narrative Backsheet'!$A$6:$AC$155,K$9,FALSE))="","",(VLOOKUP($B74,'HICM and Narrative Backsheet'!$A$6:$AC$155,K$9,FALSE))),"")</f>
        <v>Established</v>
      </c>
      <c r="L74" s="29" t="str">
        <f ca="1">IFERROR(IF((VLOOKUP($B74,'HICM and Narrative Backsheet'!$A$6:$AC$155,L$9,FALSE))="","",(VLOOKUP($B74,'HICM and Narrative Backsheet'!$A$6:$AC$155,L$9,FALSE))),"")</f>
        <v>Established</v>
      </c>
      <c r="M74" s="34" t="str">
        <f ca="1">IFERROR(IF((VLOOKUP($B74,'HICM and Narrative Backsheet'!$A$6:$AC$155,M$9,FALSE))="","",(VLOOKUP($B74,'HICM and Narrative Backsheet'!$A$6:$AC$155,M$9,FALSE))),"")</f>
        <v>Established</v>
      </c>
      <c r="N74" s="76" t="str">
        <f ca="1">IFERROR(IF((VLOOKUP($B74,'HICM and Narrative Backsheet'!$A$6:$AC$155,N$9,FALSE))="","",(VLOOKUP($B74,'HICM and Narrative Backsheet'!$A$6:$AC$155,N$9,FALSE))),"")</f>
        <v>Established</v>
      </c>
      <c r="O74" s="76" t="str">
        <f ca="1">IFERROR(IF((VLOOKUP($B74,'HICM and Narrative Backsheet'!$A$6:$AC$155,O$9,FALSE))="","",(VLOOKUP($B74,'HICM and Narrative Backsheet'!$A$6:$AC$155,O$9,FALSE))),"")</f>
        <v>Established</v>
      </c>
      <c r="P74" s="76" t="str">
        <f ca="1">IFERROR(IF((VLOOKUP($B74,'HICM and Narrative Backsheet'!$A$6:$AC$155,P$9,FALSE))="","",(VLOOKUP($B74,'HICM and Narrative Backsheet'!$A$6:$AC$155,P$9,FALSE))),"")</f>
        <v>Established</v>
      </c>
      <c r="Q74" s="76" t="str">
        <f ca="1">IFERROR(IF((VLOOKUP($B74,'HICM and Narrative Backsheet'!$A$6:$AC$155,Q$9,FALSE))="","",(VLOOKUP($B74,'HICM and Narrative Backsheet'!$A$6:$AC$155,Q$9,FALSE))),"")</f>
        <v>Established</v>
      </c>
      <c r="R74" s="76" t="str">
        <f ca="1">IFERROR(IF((VLOOKUP($B74,'HICM and Narrative Backsheet'!$A$6:$AC$155,R$9,FALSE))="","",(VLOOKUP($B74,'HICM and Narrative Backsheet'!$A$6:$AC$155,R$9,FALSE))),"")</f>
        <v>Established</v>
      </c>
      <c r="S74" s="76" t="str">
        <f ca="1">IFERROR(IF((VLOOKUP($B74,'HICM and Narrative Backsheet'!$A$6:$AC$155,S$9,FALSE))="","",(VLOOKUP($B74,'HICM and Narrative Backsheet'!$A$6:$AC$155,S$9,FALSE))),"")</f>
        <v>Established</v>
      </c>
      <c r="T74" s="76" t="str">
        <f ca="1">IFERROR(IF((VLOOKUP($B74,'HICM and Narrative Backsheet'!$A$6:$AC$155,T$9,FALSE))="","",(VLOOKUP($B74,'HICM and Narrative Backsheet'!$A$6:$AC$155,T$9,FALSE))),"")</f>
        <v>Established</v>
      </c>
      <c r="U74" s="29" t="str">
        <f ca="1">IFERROR(IF((VLOOKUP($B74,'HICM and Narrative Backsheet'!$A$6:$AC$155,U$9,FALSE))="","",(VLOOKUP($B74,'HICM and Narrative Backsheet'!$A$6:$AC$155,U$9,FALSE))),"")</f>
        <v>Established</v>
      </c>
      <c r="V74" s="90" t="str">
        <f ca="1">IFERROR(IF((VLOOKUP($B74,'HICM and Narrative Backsheet'!$A$6:$AC$155,V$9,FALSE))="","",(VLOOKUP($B74,'HICM and Narrative Backsheet'!$A$6:$AC$155,V$9,FALSE))),"")</f>
        <v>Established</v>
      </c>
      <c r="W74" s="76" t="str">
        <f ca="1">IFERROR(IF((VLOOKUP($B74,'HICM and Narrative Backsheet'!$A$6:$AC$155,W$9,FALSE))="","",(VLOOKUP($B74,'HICM and Narrative Backsheet'!$A$6:$AC$155,W$9,FALSE))),"")</f>
        <v>Established</v>
      </c>
      <c r="X74" s="76" t="str">
        <f ca="1">IFERROR(IF((VLOOKUP($B74,'HICM and Narrative Backsheet'!$A$6:$AC$155,X$9,FALSE))="","",(VLOOKUP($B74,'HICM and Narrative Backsheet'!$A$6:$AC$155,X$9,FALSE))),"")</f>
        <v>Established</v>
      </c>
      <c r="Y74" s="76" t="str">
        <f ca="1">IFERROR(IF((VLOOKUP($B74,'HICM and Narrative Backsheet'!$A$6:$AC$155,Y$9,FALSE))="","",(VLOOKUP($B74,'HICM and Narrative Backsheet'!$A$6:$AC$155,Y$9,FALSE))),"")</f>
        <v>Established</v>
      </c>
      <c r="Z74" s="76" t="str">
        <f ca="1">IFERROR(IF((VLOOKUP($B74,'HICM and Narrative Backsheet'!$A$6:$AC$155,Z$9,FALSE))="","",(VLOOKUP($B74,'HICM and Narrative Backsheet'!$A$6:$AC$155,Z$9,FALSE))),"")</f>
        <v>Established</v>
      </c>
      <c r="AA74" s="76" t="str">
        <f ca="1">IFERROR(IF((VLOOKUP($B74,'HICM and Narrative Backsheet'!$A$6:$AC$155,AA$9,FALSE))="","",(VLOOKUP($B74,'HICM and Narrative Backsheet'!$A$6:$AC$155,AA$9,FALSE))),"")</f>
        <v>Established</v>
      </c>
      <c r="AB74" s="76" t="str">
        <f ca="1">IFERROR(IF((VLOOKUP($B74,'HICM and Narrative Backsheet'!$A$6:$AC$155,AB$9,FALSE))="","",(VLOOKUP($B74,'HICM and Narrative Backsheet'!$A$6:$AC$155,AB$9,FALSE))),"")</f>
        <v>Established</v>
      </c>
      <c r="AC74" s="76" t="str">
        <f ca="1">IFERROR(IF((VLOOKUP($B74,'HICM and Narrative Backsheet'!$A$6:$AC$155,AC$9,FALSE))="","",(VLOOKUP($B74,'HICM and Narrative Backsheet'!$A$6:$AC$155,AC$9,FALSE))),"")</f>
        <v>Established</v>
      </c>
      <c r="AD74" s="29" t="str">
        <f ca="1">IFERROR(IF((VLOOKUP($B74,'HICM and Narrative Backsheet'!$A$6:$AC$155,AD$9,FALSE))="","",(VLOOKUP($B74,'HICM and Narrative Backsheet'!$A$6:$AC$155,AD$9,FALSE))),"")</f>
        <v>Established</v>
      </c>
    </row>
    <row r="75" spans="1:30">
      <c r="A75" s="42">
        <v>49</v>
      </c>
      <c r="B75" s="34" t="str">
        <f t="shared" ca="1" si="11"/>
        <v>E10000014</v>
      </c>
      <c r="C75" s="83" t="str">
        <f ca="1">IFERROR(VLOOKUP($B75,'Org list'!$J$9:$K$636,2,0), "")</f>
        <v>Hampshire</v>
      </c>
      <c r="D75" s="34" t="str">
        <f ca="1">IFERROR(IF((VLOOKUP($B75,'HICM and Narrative Backsheet'!$A$6:$AC$155,D$9,FALSE))="","",(VLOOKUP($B75,'HICM and Narrative Backsheet'!$A$6:$AC$155,D$9,FALSE))),"")</f>
        <v>Plans in place</v>
      </c>
      <c r="E75" s="76" t="str">
        <f ca="1">IFERROR(IF((VLOOKUP($B75,'HICM and Narrative Backsheet'!$A$6:$AC$155,E$9,FALSE))="","",(VLOOKUP($B75,'HICM and Narrative Backsheet'!$A$6:$AC$155,E$9,FALSE))),"")</f>
        <v>Plans in place</v>
      </c>
      <c r="F75" s="76" t="str">
        <f ca="1">IFERROR(IF((VLOOKUP($B75,'HICM and Narrative Backsheet'!$A$6:$AC$155,F$9,FALSE))="","",(VLOOKUP($B75,'HICM and Narrative Backsheet'!$A$6:$AC$155,F$9,FALSE))),"")</f>
        <v>Established</v>
      </c>
      <c r="G75" s="76" t="str">
        <f ca="1">IFERROR(IF((VLOOKUP($B75,'HICM and Narrative Backsheet'!$A$6:$AC$155,G$9,FALSE))="","",(VLOOKUP($B75,'HICM and Narrative Backsheet'!$A$6:$AC$155,G$9,FALSE))),"")</f>
        <v>Plans in place</v>
      </c>
      <c r="H75" s="76" t="str">
        <f ca="1">IFERROR(IF((VLOOKUP($B75,'HICM and Narrative Backsheet'!$A$6:$AC$155,H$9,FALSE))="","",(VLOOKUP($B75,'HICM and Narrative Backsheet'!$A$6:$AC$155,H$9,FALSE))),"")</f>
        <v>Plans in place</v>
      </c>
      <c r="I75" s="76" t="str">
        <f ca="1">IFERROR(IF((VLOOKUP($B75,'HICM and Narrative Backsheet'!$A$6:$AC$155,I$9,FALSE))="","",(VLOOKUP($B75,'HICM and Narrative Backsheet'!$A$6:$AC$155,I$9,FALSE))),"")</f>
        <v>Established</v>
      </c>
      <c r="J75" s="76" t="str">
        <f ca="1">IFERROR(IF((VLOOKUP($B75,'HICM and Narrative Backsheet'!$A$6:$AC$155,J$9,FALSE))="","",(VLOOKUP($B75,'HICM and Narrative Backsheet'!$A$6:$AC$155,J$9,FALSE))),"")</f>
        <v>Established</v>
      </c>
      <c r="K75" s="76" t="str">
        <f ca="1">IFERROR(IF((VLOOKUP($B75,'HICM and Narrative Backsheet'!$A$6:$AC$155,K$9,FALSE))="","",(VLOOKUP($B75,'HICM and Narrative Backsheet'!$A$6:$AC$155,K$9,FALSE))),"")</f>
        <v>Plans in place</v>
      </c>
      <c r="L75" s="29" t="str">
        <f ca="1">IFERROR(IF((VLOOKUP($B75,'HICM and Narrative Backsheet'!$A$6:$AC$155,L$9,FALSE))="","",(VLOOKUP($B75,'HICM and Narrative Backsheet'!$A$6:$AC$155,L$9,FALSE))),"")</f>
        <v>Plans in place</v>
      </c>
      <c r="M75" s="34" t="str">
        <f ca="1">IFERROR(IF((VLOOKUP($B75,'HICM and Narrative Backsheet'!$A$6:$AC$155,M$9,FALSE))="","",(VLOOKUP($B75,'HICM and Narrative Backsheet'!$A$6:$AC$155,M$9,FALSE))),"")</f>
        <v>Plans in place</v>
      </c>
      <c r="N75" s="76" t="str">
        <f ca="1">IFERROR(IF((VLOOKUP($B75,'HICM and Narrative Backsheet'!$A$6:$AC$155,N$9,FALSE))="","",(VLOOKUP($B75,'HICM and Narrative Backsheet'!$A$6:$AC$155,N$9,FALSE))),"")</f>
        <v>Plans in place</v>
      </c>
      <c r="O75" s="76" t="str">
        <f ca="1">IFERROR(IF((VLOOKUP($B75,'HICM and Narrative Backsheet'!$A$6:$AC$155,O$9,FALSE))="","",(VLOOKUP($B75,'HICM and Narrative Backsheet'!$A$6:$AC$155,O$9,FALSE))),"")</f>
        <v>Established</v>
      </c>
      <c r="P75" s="76" t="str">
        <f ca="1">IFERROR(IF((VLOOKUP($B75,'HICM and Narrative Backsheet'!$A$6:$AC$155,P$9,FALSE))="","",(VLOOKUP($B75,'HICM and Narrative Backsheet'!$A$6:$AC$155,P$9,FALSE))),"")</f>
        <v>Plans in place</v>
      </c>
      <c r="Q75" s="76" t="str">
        <f ca="1">IFERROR(IF((VLOOKUP($B75,'HICM and Narrative Backsheet'!$A$6:$AC$155,Q$9,FALSE))="","",(VLOOKUP($B75,'HICM and Narrative Backsheet'!$A$6:$AC$155,Q$9,FALSE))),"")</f>
        <v>Established</v>
      </c>
      <c r="R75" s="76" t="str">
        <f ca="1">IFERROR(IF((VLOOKUP($B75,'HICM and Narrative Backsheet'!$A$6:$AC$155,R$9,FALSE))="","",(VLOOKUP($B75,'HICM and Narrative Backsheet'!$A$6:$AC$155,R$9,FALSE))),"")</f>
        <v>Established</v>
      </c>
      <c r="S75" s="76" t="str">
        <f ca="1">IFERROR(IF((VLOOKUP($B75,'HICM and Narrative Backsheet'!$A$6:$AC$155,S$9,FALSE))="","",(VLOOKUP($B75,'HICM and Narrative Backsheet'!$A$6:$AC$155,S$9,FALSE))),"")</f>
        <v>Established</v>
      </c>
      <c r="T75" s="76" t="str">
        <f ca="1">IFERROR(IF((VLOOKUP($B75,'HICM and Narrative Backsheet'!$A$6:$AC$155,T$9,FALSE))="","",(VLOOKUP($B75,'HICM and Narrative Backsheet'!$A$6:$AC$155,T$9,FALSE))),"")</f>
        <v>Established</v>
      </c>
      <c r="U75" s="29" t="str">
        <f ca="1">IFERROR(IF((VLOOKUP($B75,'HICM and Narrative Backsheet'!$A$6:$AC$155,U$9,FALSE))="","",(VLOOKUP($B75,'HICM and Narrative Backsheet'!$A$6:$AC$155,U$9,FALSE))),"")</f>
        <v>Established</v>
      </c>
      <c r="V75" s="90" t="str">
        <f ca="1">IFERROR(IF((VLOOKUP($B75,'HICM and Narrative Backsheet'!$A$6:$AC$155,V$9,FALSE))="","",(VLOOKUP($B75,'HICM and Narrative Backsheet'!$A$6:$AC$155,V$9,FALSE))),"")</f>
        <v>Established</v>
      </c>
      <c r="W75" s="76" t="str">
        <f ca="1">IFERROR(IF((VLOOKUP($B75,'HICM and Narrative Backsheet'!$A$6:$AC$155,W$9,FALSE))="","",(VLOOKUP($B75,'HICM and Narrative Backsheet'!$A$6:$AC$155,W$9,FALSE))),"")</f>
        <v>Plans in place</v>
      </c>
      <c r="X75" s="76" t="str">
        <f ca="1">IFERROR(IF((VLOOKUP($B75,'HICM and Narrative Backsheet'!$A$6:$AC$155,X$9,FALSE))="","",(VLOOKUP($B75,'HICM and Narrative Backsheet'!$A$6:$AC$155,X$9,FALSE))),"")</f>
        <v>Established</v>
      </c>
      <c r="Y75" s="76" t="str">
        <f ca="1">IFERROR(IF((VLOOKUP($B75,'HICM and Narrative Backsheet'!$A$6:$AC$155,Y$9,FALSE))="","",(VLOOKUP($B75,'HICM and Narrative Backsheet'!$A$6:$AC$155,Y$9,FALSE))),"")</f>
        <v>Established</v>
      </c>
      <c r="Z75" s="76" t="str">
        <f ca="1">IFERROR(IF((VLOOKUP($B75,'HICM and Narrative Backsheet'!$A$6:$AC$155,Z$9,FALSE))="","",(VLOOKUP($B75,'HICM and Narrative Backsheet'!$A$6:$AC$155,Z$9,FALSE))),"")</f>
        <v>Established</v>
      </c>
      <c r="AA75" s="76" t="str">
        <f ca="1">IFERROR(IF((VLOOKUP($B75,'HICM and Narrative Backsheet'!$A$6:$AC$155,AA$9,FALSE))="","",(VLOOKUP($B75,'HICM and Narrative Backsheet'!$A$6:$AC$155,AA$9,FALSE))),"")</f>
        <v>Established</v>
      </c>
      <c r="AB75" s="76" t="str">
        <f ca="1">IFERROR(IF((VLOOKUP($B75,'HICM and Narrative Backsheet'!$A$6:$AC$155,AB$9,FALSE))="","",(VLOOKUP($B75,'HICM and Narrative Backsheet'!$A$6:$AC$155,AB$9,FALSE))),"")</f>
        <v>Mature</v>
      </c>
      <c r="AC75" s="76" t="str">
        <f ca="1">IFERROR(IF((VLOOKUP($B75,'HICM and Narrative Backsheet'!$A$6:$AC$155,AC$9,FALSE))="","",(VLOOKUP($B75,'HICM and Narrative Backsheet'!$A$6:$AC$155,AC$9,FALSE))),"")</f>
        <v>Established</v>
      </c>
      <c r="AD75" s="29" t="str">
        <f ca="1">IFERROR(IF((VLOOKUP($B75,'HICM and Narrative Backsheet'!$A$6:$AC$155,AD$9,FALSE))="","",(VLOOKUP($B75,'HICM and Narrative Backsheet'!$A$6:$AC$155,AD$9,FALSE))),"")</f>
        <v>Established</v>
      </c>
    </row>
    <row r="76" spans="1:30">
      <c r="A76" s="42">
        <v>50</v>
      </c>
      <c r="B76" s="34" t="str">
        <f t="shared" ca="1" si="11"/>
        <v>E09000014</v>
      </c>
      <c r="C76" s="83" t="str">
        <f ca="1">IFERROR(VLOOKUP($B76,'Org list'!$J$9:$K$636,2,0), "")</f>
        <v>Haringey</v>
      </c>
      <c r="D76" s="34" t="str">
        <f ca="1">IFERROR(IF((VLOOKUP($B76,'HICM and Narrative Backsheet'!$A$6:$AC$155,D$9,FALSE))="","",(VLOOKUP($B76,'HICM and Narrative Backsheet'!$A$6:$AC$155,D$9,FALSE))),"")</f>
        <v>Plans in place</v>
      </c>
      <c r="E76" s="76" t="str">
        <f ca="1">IFERROR(IF((VLOOKUP($B76,'HICM and Narrative Backsheet'!$A$6:$AC$155,E$9,FALSE))="","",(VLOOKUP($B76,'HICM and Narrative Backsheet'!$A$6:$AC$155,E$9,FALSE))),"")</f>
        <v>Plans in place</v>
      </c>
      <c r="F76" s="76" t="str">
        <f ca="1">IFERROR(IF((VLOOKUP($B76,'HICM and Narrative Backsheet'!$A$6:$AC$155,F$9,FALSE))="","",(VLOOKUP($B76,'HICM and Narrative Backsheet'!$A$6:$AC$155,F$9,FALSE))),"")</f>
        <v>Established</v>
      </c>
      <c r="G76" s="76" t="str">
        <f ca="1">IFERROR(IF((VLOOKUP($B76,'HICM and Narrative Backsheet'!$A$6:$AC$155,G$9,FALSE))="","",(VLOOKUP($B76,'HICM and Narrative Backsheet'!$A$6:$AC$155,G$9,FALSE))),"")</f>
        <v>Established</v>
      </c>
      <c r="H76" s="76" t="str">
        <f ca="1">IFERROR(IF((VLOOKUP($B76,'HICM and Narrative Backsheet'!$A$6:$AC$155,H$9,FALSE))="","",(VLOOKUP($B76,'HICM and Narrative Backsheet'!$A$6:$AC$155,H$9,FALSE))),"")</f>
        <v>Plans in place</v>
      </c>
      <c r="I76" s="76" t="str">
        <f ca="1">IFERROR(IF((VLOOKUP($B76,'HICM and Narrative Backsheet'!$A$6:$AC$155,I$9,FALSE))="","",(VLOOKUP($B76,'HICM and Narrative Backsheet'!$A$6:$AC$155,I$9,FALSE))),"")</f>
        <v>Plans in place</v>
      </c>
      <c r="J76" s="76" t="str">
        <f ca="1">IFERROR(IF((VLOOKUP($B76,'HICM and Narrative Backsheet'!$A$6:$AC$155,J$9,FALSE))="","",(VLOOKUP($B76,'HICM and Narrative Backsheet'!$A$6:$AC$155,J$9,FALSE))),"")</f>
        <v>Established</v>
      </c>
      <c r="K76" s="76" t="str">
        <f ca="1">IFERROR(IF((VLOOKUP($B76,'HICM and Narrative Backsheet'!$A$6:$AC$155,K$9,FALSE))="","",(VLOOKUP($B76,'HICM and Narrative Backsheet'!$A$6:$AC$155,K$9,FALSE))),"")</f>
        <v>Plans in place</v>
      </c>
      <c r="L76" s="29" t="str">
        <f ca="1">IFERROR(IF((VLOOKUP($B76,'HICM and Narrative Backsheet'!$A$6:$AC$155,L$9,FALSE))="","",(VLOOKUP($B76,'HICM and Narrative Backsheet'!$A$6:$AC$155,L$9,FALSE))),"")</f>
        <v>Plans in place</v>
      </c>
      <c r="M76" s="34" t="str">
        <f ca="1">IFERROR(IF((VLOOKUP($B76,'HICM and Narrative Backsheet'!$A$6:$AC$155,M$9,FALSE))="","",(VLOOKUP($B76,'HICM and Narrative Backsheet'!$A$6:$AC$155,M$9,FALSE))),"")</f>
        <v>Plans in place</v>
      </c>
      <c r="N76" s="76" t="str">
        <f ca="1">IFERROR(IF((VLOOKUP($B76,'HICM and Narrative Backsheet'!$A$6:$AC$155,N$9,FALSE))="","",(VLOOKUP($B76,'HICM and Narrative Backsheet'!$A$6:$AC$155,N$9,FALSE))),"")</f>
        <v>Plans in place</v>
      </c>
      <c r="O76" s="76" t="str">
        <f ca="1">IFERROR(IF((VLOOKUP($B76,'HICM and Narrative Backsheet'!$A$6:$AC$155,O$9,FALSE))="","",(VLOOKUP($B76,'HICM and Narrative Backsheet'!$A$6:$AC$155,O$9,FALSE))),"")</f>
        <v>Established</v>
      </c>
      <c r="P76" s="76" t="str">
        <f ca="1">IFERROR(IF((VLOOKUP($B76,'HICM and Narrative Backsheet'!$A$6:$AC$155,P$9,FALSE))="","",(VLOOKUP($B76,'HICM and Narrative Backsheet'!$A$6:$AC$155,P$9,FALSE))),"")</f>
        <v>Established</v>
      </c>
      <c r="Q76" s="76" t="str">
        <f ca="1">IFERROR(IF((VLOOKUP($B76,'HICM and Narrative Backsheet'!$A$6:$AC$155,Q$9,FALSE))="","",(VLOOKUP($B76,'HICM and Narrative Backsheet'!$A$6:$AC$155,Q$9,FALSE))),"")</f>
        <v>Plans in place</v>
      </c>
      <c r="R76" s="76" t="str">
        <f ca="1">IFERROR(IF((VLOOKUP($B76,'HICM and Narrative Backsheet'!$A$6:$AC$155,R$9,FALSE))="","",(VLOOKUP($B76,'HICM and Narrative Backsheet'!$A$6:$AC$155,R$9,FALSE))),"")</f>
        <v>Plans in place</v>
      </c>
      <c r="S76" s="76" t="str">
        <f ca="1">IFERROR(IF((VLOOKUP($B76,'HICM and Narrative Backsheet'!$A$6:$AC$155,S$9,FALSE))="","",(VLOOKUP($B76,'HICM and Narrative Backsheet'!$A$6:$AC$155,S$9,FALSE))),"")</f>
        <v>Established</v>
      </c>
      <c r="T76" s="76" t="str">
        <f ca="1">IFERROR(IF((VLOOKUP($B76,'HICM and Narrative Backsheet'!$A$6:$AC$155,T$9,FALSE))="","",(VLOOKUP($B76,'HICM and Narrative Backsheet'!$A$6:$AC$155,T$9,FALSE))),"")</f>
        <v>Plans in place</v>
      </c>
      <c r="U76" s="29" t="str">
        <f ca="1">IFERROR(IF((VLOOKUP($B76,'HICM and Narrative Backsheet'!$A$6:$AC$155,U$9,FALSE))="","",(VLOOKUP($B76,'HICM and Narrative Backsheet'!$A$6:$AC$155,U$9,FALSE))),"")</f>
        <v>Plans in place</v>
      </c>
      <c r="V76" s="90" t="str">
        <f ca="1">IFERROR(IF((VLOOKUP($B76,'HICM and Narrative Backsheet'!$A$6:$AC$155,V$9,FALSE))="","",(VLOOKUP($B76,'HICM and Narrative Backsheet'!$A$6:$AC$155,V$9,FALSE))),"")</f>
        <v>Established</v>
      </c>
      <c r="W76" s="76" t="str">
        <f ca="1">IFERROR(IF((VLOOKUP($B76,'HICM and Narrative Backsheet'!$A$6:$AC$155,W$9,FALSE))="","",(VLOOKUP($B76,'HICM and Narrative Backsheet'!$A$6:$AC$155,W$9,FALSE))),"")</f>
        <v>Plans in place</v>
      </c>
      <c r="X76" s="76" t="str">
        <f ca="1">IFERROR(IF((VLOOKUP($B76,'HICM and Narrative Backsheet'!$A$6:$AC$155,X$9,FALSE))="","",(VLOOKUP($B76,'HICM and Narrative Backsheet'!$A$6:$AC$155,X$9,FALSE))),"")</f>
        <v>Established</v>
      </c>
      <c r="Y76" s="76" t="str">
        <f ca="1">IFERROR(IF((VLOOKUP($B76,'HICM and Narrative Backsheet'!$A$6:$AC$155,Y$9,FALSE))="","",(VLOOKUP($B76,'HICM and Narrative Backsheet'!$A$6:$AC$155,Y$9,FALSE))),"")</f>
        <v>Established</v>
      </c>
      <c r="Z76" s="76" t="str">
        <f ca="1">IFERROR(IF((VLOOKUP($B76,'HICM and Narrative Backsheet'!$A$6:$AC$155,Z$9,FALSE))="","",(VLOOKUP($B76,'HICM and Narrative Backsheet'!$A$6:$AC$155,Z$9,FALSE))),"")</f>
        <v>Plans in place</v>
      </c>
      <c r="AA76" s="76" t="str">
        <f ca="1">IFERROR(IF((VLOOKUP($B76,'HICM and Narrative Backsheet'!$A$6:$AC$155,AA$9,FALSE))="","",(VLOOKUP($B76,'HICM and Narrative Backsheet'!$A$6:$AC$155,AA$9,FALSE))),"")</f>
        <v>Plans in place</v>
      </c>
      <c r="AB76" s="76" t="str">
        <f ca="1">IFERROR(IF((VLOOKUP($B76,'HICM and Narrative Backsheet'!$A$6:$AC$155,AB$9,FALSE))="","",(VLOOKUP($B76,'HICM and Narrative Backsheet'!$A$6:$AC$155,AB$9,FALSE))),"")</f>
        <v>Established</v>
      </c>
      <c r="AC76" s="76" t="str">
        <f ca="1">IFERROR(IF((VLOOKUP($B76,'HICM and Narrative Backsheet'!$A$6:$AC$155,AC$9,FALSE))="","",(VLOOKUP($B76,'HICM and Narrative Backsheet'!$A$6:$AC$155,AC$9,FALSE))),"")</f>
        <v>Established</v>
      </c>
      <c r="AD76" s="29" t="str">
        <f ca="1">IFERROR(IF((VLOOKUP($B76,'HICM and Narrative Backsheet'!$A$6:$AC$155,AD$9,FALSE))="","",(VLOOKUP($B76,'HICM and Narrative Backsheet'!$A$6:$AC$155,AD$9,FALSE))),"")</f>
        <v>Plans in place</v>
      </c>
    </row>
    <row r="77" spans="1:30">
      <c r="A77" s="42">
        <v>51</v>
      </c>
      <c r="B77" s="34" t="str">
        <f t="shared" ca="1" si="11"/>
        <v>E09000015</v>
      </c>
      <c r="C77" s="83" t="str">
        <f ca="1">IFERROR(VLOOKUP($B77,'Org list'!$J$9:$K$636,2,0), "")</f>
        <v>Harrow</v>
      </c>
      <c r="D77" s="34" t="str">
        <f ca="1">IFERROR(IF((VLOOKUP($B77,'HICM and Narrative Backsheet'!$A$6:$AC$155,D$9,FALSE))="","",(VLOOKUP($B77,'HICM and Narrative Backsheet'!$A$6:$AC$155,D$9,FALSE))),"")</f>
        <v>Established</v>
      </c>
      <c r="E77" s="76" t="str">
        <f ca="1">IFERROR(IF((VLOOKUP($B77,'HICM and Narrative Backsheet'!$A$6:$AC$155,E$9,FALSE))="","",(VLOOKUP($B77,'HICM and Narrative Backsheet'!$A$6:$AC$155,E$9,FALSE))),"")</f>
        <v>Established</v>
      </c>
      <c r="F77" s="76" t="str">
        <f ca="1">IFERROR(IF((VLOOKUP($B77,'HICM and Narrative Backsheet'!$A$6:$AC$155,F$9,FALSE))="","",(VLOOKUP($B77,'HICM and Narrative Backsheet'!$A$6:$AC$155,F$9,FALSE))),"")</f>
        <v>Established</v>
      </c>
      <c r="G77" s="76" t="str">
        <f ca="1">IFERROR(IF((VLOOKUP($B77,'HICM and Narrative Backsheet'!$A$6:$AC$155,G$9,FALSE))="","",(VLOOKUP($B77,'HICM and Narrative Backsheet'!$A$6:$AC$155,G$9,FALSE))),"")</f>
        <v>Established</v>
      </c>
      <c r="H77" s="76" t="str">
        <f ca="1">IFERROR(IF((VLOOKUP($B77,'HICM and Narrative Backsheet'!$A$6:$AC$155,H$9,FALSE))="","",(VLOOKUP($B77,'HICM and Narrative Backsheet'!$A$6:$AC$155,H$9,FALSE))),"")</f>
        <v>Established</v>
      </c>
      <c r="I77" s="76" t="str">
        <f ca="1">IFERROR(IF((VLOOKUP($B77,'HICM and Narrative Backsheet'!$A$6:$AC$155,I$9,FALSE))="","",(VLOOKUP($B77,'HICM and Narrative Backsheet'!$A$6:$AC$155,I$9,FALSE))),"")</f>
        <v>Established</v>
      </c>
      <c r="J77" s="76" t="str">
        <f ca="1">IFERROR(IF((VLOOKUP($B77,'HICM and Narrative Backsheet'!$A$6:$AC$155,J$9,FALSE))="","",(VLOOKUP($B77,'HICM and Narrative Backsheet'!$A$6:$AC$155,J$9,FALSE))),"")</f>
        <v>Established</v>
      </c>
      <c r="K77" s="76" t="str">
        <f ca="1">IFERROR(IF((VLOOKUP($B77,'HICM and Narrative Backsheet'!$A$6:$AC$155,K$9,FALSE))="","",(VLOOKUP($B77,'HICM and Narrative Backsheet'!$A$6:$AC$155,K$9,FALSE))),"")</f>
        <v>Plans in place</v>
      </c>
      <c r="L77" s="29" t="str">
        <f ca="1">IFERROR(IF((VLOOKUP($B77,'HICM and Narrative Backsheet'!$A$6:$AC$155,L$9,FALSE))="","",(VLOOKUP($B77,'HICM and Narrative Backsheet'!$A$6:$AC$155,L$9,FALSE))),"")</f>
        <v>Plans in place</v>
      </c>
      <c r="M77" s="34" t="str">
        <f ca="1">IFERROR(IF((VLOOKUP($B77,'HICM and Narrative Backsheet'!$A$6:$AC$155,M$9,FALSE))="","",(VLOOKUP($B77,'HICM and Narrative Backsheet'!$A$6:$AC$155,M$9,FALSE))),"")</f>
        <v>Established</v>
      </c>
      <c r="N77" s="76" t="str">
        <f ca="1">IFERROR(IF((VLOOKUP($B77,'HICM and Narrative Backsheet'!$A$6:$AC$155,N$9,FALSE))="","",(VLOOKUP($B77,'HICM and Narrative Backsheet'!$A$6:$AC$155,N$9,FALSE))),"")</f>
        <v>Established</v>
      </c>
      <c r="O77" s="76" t="str">
        <f ca="1">IFERROR(IF((VLOOKUP($B77,'HICM and Narrative Backsheet'!$A$6:$AC$155,O$9,FALSE))="","",(VLOOKUP($B77,'HICM and Narrative Backsheet'!$A$6:$AC$155,O$9,FALSE))),"")</f>
        <v>Established</v>
      </c>
      <c r="P77" s="76" t="str">
        <f ca="1">IFERROR(IF((VLOOKUP($B77,'HICM and Narrative Backsheet'!$A$6:$AC$155,P$9,FALSE))="","",(VLOOKUP($B77,'HICM and Narrative Backsheet'!$A$6:$AC$155,P$9,FALSE))),"")</f>
        <v>Established</v>
      </c>
      <c r="Q77" s="76" t="str">
        <f ca="1">IFERROR(IF((VLOOKUP($B77,'HICM and Narrative Backsheet'!$A$6:$AC$155,Q$9,FALSE))="","",(VLOOKUP($B77,'HICM and Narrative Backsheet'!$A$6:$AC$155,Q$9,FALSE))),"")</f>
        <v>Established</v>
      </c>
      <c r="R77" s="76" t="str">
        <f ca="1">IFERROR(IF((VLOOKUP($B77,'HICM and Narrative Backsheet'!$A$6:$AC$155,R$9,FALSE))="","",(VLOOKUP($B77,'HICM and Narrative Backsheet'!$A$6:$AC$155,R$9,FALSE))),"")</f>
        <v>Established</v>
      </c>
      <c r="S77" s="76" t="str">
        <f ca="1">IFERROR(IF((VLOOKUP($B77,'HICM and Narrative Backsheet'!$A$6:$AC$155,S$9,FALSE))="","",(VLOOKUP($B77,'HICM and Narrative Backsheet'!$A$6:$AC$155,S$9,FALSE))),"")</f>
        <v>Established</v>
      </c>
      <c r="T77" s="76" t="str">
        <f ca="1">IFERROR(IF((VLOOKUP($B77,'HICM and Narrative Backsheet'!$A$6:$AC$155,T$9,FALSE))="","",(VLOOKUP($B77,'HICM and Narrative Backsheet'!$A$6:$AC$155,T$9,FALSE))),"")</f>
        <v>Established</v>
      </c>
      <c r="U77" s="29" t="str">
        <f ca="1">IFERROR(IF((VLOOKUP($B77,'HICM and Narrative Backsheet'!$A$6:$AC$155,U$9,FALSE))="","",(VLOOKUP($B77,'HICM and Narrative Backsheet'!$A$6:$AC$155,U$9,FALSE))),"")</f>
        <v>Established</v>
      </c>
      <c r="V77" s="90" t="str">
        <f ca="1">IFERROR(IF((VLOOKUP($B77,'HICM and Narrative Backsheet'!$A$6:$AC$155,V$9,FALSE))="","",(VLOOKUP($B77,'HICM and Narrative Backsheet'!$A$6:$AC$155,V$9,FALSE))),"")</f>
        <v>Established</v>
      </c>
      <c r="W77" s="76" t="str">
        <f ca="1">IFERROR(IF((VLOOKUP($B77,'HICM and Narrative Backsheet'!$A$6:$AC$155,W$9,FALSE))="","",(VLOOKUP($B77,'HICM and Narrative Backsheet'!$A$6:$AC$155,W$9,FALSE))),"")</f>
        <v>Established</v>
      </c>
      <c r="X77" s="76" t="str">
        <f ca="1">IFERROR(IF((VLOOKUP($B77,'HICM and Narrative Backsheet'!$A$6:$AC$155,X$9,FALSE))="","",(VLOOKUP($B77,'HICM and Narrative Backsheet'!$A$6:$AC$155,X$9,FALSE))),"")</f>
        <v>Established</v>
      </c>
      <c r="Y77" s="76" t="str">
        <f ca="1">IFERROR(IF((VLOOKUP($B77,'HICM and Narrative Backsheet'!$A$6:$AC$155,Y$9,FALSE))="","",(VLOOKUP($B77,'HICM and Narrative Backsheet'!$A$6:$AC$155,Y$9,FALSE))),"")</f>
        <v>Established</v>
      </c>
      <c r="Z77" s="76" t="str">
        <f ca="1">IFERROR(IF((VLOOKUP($B77,'HICM and Narrative Backsheet'!$A$6:$AC$155,Z$9,FALSE))="","",(VLOOKUP($B77,'HICM and Narrative Backsheet'!$A$6:$AC$155,Z$9,FALSE))),"")</f>
        <v>Established</v>
      </c>
      <c r="AA77" s="76" t="str">
        <f ca="1">IFERROR(IF((VLOOKUP($B77,'HICM and Narrative Backsheet'!$A$6:$AC$155,AA$9,FALSE))="","",(VLOOKUP($B77,'HICM and Narrative Backsheet'!$A$6:$AC$155,AA$9,FALSE))),"")</f>
        <v>Established</v>
      </c>
      <c r="AB77" s="76" t="str">
        <f ca="1">IFERROR(IF((VLOOKUP($B77,'HICM and Narrative Backsheet'!$A$6:$AC$155,AB$9,FALSE))="","",(VLOOKUP($B77,'HICM and Narrative Backsheet'!$A$6:$AC$155,AB$9,FALSE))),"")</f>
        <v>Established</v>
      </c>
      <c r="AC77" s="76" t="str">
        <f ca="1">IFERROR(IF((VLOOKUP($B77,'HICM and Narrative Backsheet'!$A$6:$AC$155,AC$9,FALSE))="","",(VLOOKUP($B77,'HICM and Narrative Backsheet'!$A$6:$AC$155,AC$9,FALSE))),"")</f>
        <v>Established</v>
      </c>
      <c r="AD77" s="29" t="str">
        <f ca="1">IFERROR(IF((VLOOKUP($B77,'HICM and Narrative Backsheet'!$A$6:$AC$155,AD$9,FALSE))="","",(VLOOKUP($B77,'HICM and Narrative Backsheet'!$A$6:$AC$155,AD$9,FALSE))),"")</f>
        <v>Established</v>
      </c>
    </row>
    <row r="78" spans="1:30">
      <c r="A78" s="42">
        <v>52</v>
      </c>
      <c r="B78" s="34" t="str">
        <f t="shared" ca="1" si="11"/>
        <v>E06000001</v>
      </c>
      <c r="C78" s="83" t="str">
        <f ca="1">IFERROR(VLOOKUP($B78,'Org list'!$J$9:$K$636,2,0), "")</f>
        <v>Hartlepool</v>
      </c>
      <c r="D78" s="34" t="str">
        <f ca="1">IFERROR(IF((VLOOKUP($B78,'HICM and Narrative Backsheet'!$A$6:$AC$155,D$9,FALSE))="","",(VLOOKUP($B78,'HICM and Narrative Backsheet'!$A$6:$AC$155,D$9,FALSE))),"")</f>
        <v>Established</v>
      </c>
      <c r="E78" s="76" t="str">
        <f ca="1">IFERROR(IF((VLOOKUP($B78,'HICM and Narrative Backsheet'!$A$6:$AC$155,E$9,FALSE))="","",(VLOOKUP($B78,'HICM and Narrative Backsheet'!$A$6:$AC$155,E$9,FALSE))),"")</f>
        <v>Mature</v>
      </c>
      <c r="F78" s="76" t="str">
        <f ca="1">IFERROR(IF((VLOOKUP($B78,'HICM and Narrative Backsheet'!$A$6:$AC$155,F$9,FALSE))="","",(VLOOKUP($B78,'HICM and Narrative Backsheet'!$A$6:$AC$155,F$9,FALSE))),"")</f>
        <v>Mature</v>
      </c>
      <c r="G78" s="76" t="str">
        <f ca="1">IFERROR(IF((VLOOKUP($B78,'HICM and Narrative Backsheet'!$A$6:$AC$155,G$9,FALSE))="","",(VLOOKUP($B78,'HICM and Narrative Backsheet'!$A$6:$AC$155,G$9,FALSE))),"")</f>
        <v>Established</v>
      </c>
      <c r="H78" s="76" t="str">
        <f ca="1">IFERROR(IF((VLOOKUP($B78,'HICM and Narrative Backsheet'!$A$6:$AC$155,H$9,FALSE))="","",(VLOOKUP($B78,'HICM and Narrative Backsheet'!$A$6:$AC$155,H$9,FALSE))),"")</f>
        <v>Plans in place</v>
      </c>
      <c r="I78" s="76" t="str">
        <f ca="1">IFERROR(IF((VLOOKUP($B78,'HICM and Narrative Backsheet'!$A$6:$AC$155,I$9,FALSE))="","",(VLOOKUP($B78,'HICM and Narrative Backsheet'!$A$6:$AC$155,I$9,FALSE))),"")</f>
        <v>Established</v>
      </c>
      <c r="J78" s="76" t="str">
        <f ca="1">IFERROR(IF((VLOOKUP($B78,'HICM and Narrative Backsheet'!$A$6:$AC$155,J$9,FALSE))="","",(VLOOKUP($B78,'HICM and Narrative Backsheet'!$A$6:$AC$155,J$9,FALSE))),"")</f>
        <v>Established</v>
      </c>
      <c r="K78" s="76" t="str">
        <f ca="1">IFERROR(IF((VLOOKUP($B78,'HICM and Narrative Backsheet'!$A$6:$AC$155,K$9,FALSE))="","",(VLOOKUP($B78,'HICM and Narrative Backsheet'!$A$6:$AC$155,K$9,FALSE))),"")</f>
        <v>Established</v>
      </c>
      <c r="L78" s="29" t="str">
        <f ca="1">IFERROR(IF((VLOOKUP($B78,'HICM and Narrative Backsheet'!$A$6:$AC$155,L$9,FALSE))="","",(VLOOKUP($B78,'HICM and Narrative Backsheet'!$A$6:$AC$155,L$9,FALSE))),"")</f>
        <v>Plans in place</v>
      </c>
      <c r="M78" s="34" t="str">
        <f ca="1">IFERROR(IF((VLOOKUP($B78,'HICM and Narrative Backsheet'!$A$6:$AC$155,M$9,FALSE))="","",(VLOOKUP($B78,'HICM and Narrative Backsheet'!$A$6:$AC$155,M$9,FALSE))),"")</f>
        <v>Mature</v>
      </c>
      <c r="N78" s="76" t="str">
        <f ca="1">IFERROR(IF((VLOOKUP($B78,'HICM and Narrative Backsheet'!$A$6:$AC$155,N$9,FALSE))="","",(VLOOKUP($B78,'HICM and Narrative Backsheet'!$A$6:$AC$155,N$9,FALSE))),"")</f>
        <v>Exemplary</v>
      </c>
      <c r="O78" s="76" t="str">
        <f ca="1">IFERROR(IF((VLOOKUP($B78,'HICM and Narrative Backsheet'!$A$6:$AC$155,O$9,FALSE))="","",(VLOOKUP($B78,'HICM and Narrative Backsheet'!$A$6:$AC$155,O$9,FALSE))),"")</f>
        <v>Exemplary</v>
      </c>
      <c r="P78" s="76" t="str">
        <f ca="1">IFERROR(IF((VLOOKUP($B78,'HICM and Narrative Backsheet'!$A$6:$AC$155,P$9,FALSE))="","",(VLOOKUP($B78,'HICM and Narrative Backsheet'!$A$6:$AC$155,P$9,FALSE))),"")</f>
        <v>Mature</v>
      </c>
      <c r="Q78" s="76" t="str">
        <f ca="1">IFERROR(IF((VLOOKUP($B78,'HICM and Narrative Backsheet'!$A$6:$AC$155,Q$9,FALSE))="","",(VLOOKUP($B78,'HICM and Narrative Backsheet'!$A$6:$AC$155,Q$9,FALSE))),"")</f>
        <v>Established</v>
      </c>
      <c r="R78" s="76" t="str">
        <f ca="1">IFERROR(IF((VLOOKUP($B78,'HICM and Narrative Backsheet'!$A$6:$AC$155,R$9,FALSE))="","",(VLOOKUP($B78,'HICM and Narrative Backsheet'!$A$6:$AC$155,R$9,FALSE))),"")</f>
        <v>Mature</v>
      </c>
      <c r="S78" s="76" t="str">
        <f ca="1">IFERROR(IF((VLOOKUP($B78,'HICM and Narrative Backsheet'!$A$6:$AC$155,S$9,FALSE))="","",(VLOOKUP($B78,'HICM and Narrative Backsheet'!$A$6:$AC$155,S$9,FALSE))),"")</f>
        <v>Mature</v>
      </c>
      <c r="T78" s="76" t="str">
        <f ca="1">IFERROR(IF((VLOOKUP($B78,'HICM and Narrative Backsheet'!$A$6:$AC$155,T$9,FALSE))="","",(VLOOKUP($B78,'HICM and Narrative Backsheet'!$A$6:$AC$155,T$9,FALSE))),"")</f>
        <v>Mature</v>
      </c>
      <c r="U78" s="29" t="str">
        <f ca="1">IFERROR(IF((VLOOKUP($B78,'HICM and Narrative Backsheet'!$A$6:$AC$155,U$9,FALSE))="","",(VLOOKUP($B78,'HICM and Narrative Backsheet'!$A$6:$AC$155,U$9,FALSE))),"")</f>
        <v>Plans in place</v>
      </c>
      <c r="V78" s="90" t="str">
        <f ca="1">IFERROR(IF((VLOOKUP($B78,'HICM and Narrative Backsheet'!$A$6:$AC$155,V$9,FALSE))="","",(VLOOKUP($B78,'HICM and Narrative Backsheet'!$A$6:$AC$155,V$9,FALSE))),"")</f>
        <v>Mature</v>
      </c>
      <c r="W78" s="76" t="str">
        <f ca="1">IFERROR(IF((VLOOKUP($B78,'HICM and Narrative Backsheet'!$A$6:$AC$155,W$9,FALSE))="","",(VLOOKUP($B78,'HICM and Narrative Backsheet'!$A$6:$AC$155,W$9,FALSE))),"")</f>
        <v>Exemplary</v>
      </c>
      <c r="X78" s="76" t="str">
        <f ca="1">IFERROR(IF((VLOOKUP($B78,'HICM and Narrative Backsheet'!$A$6:$AC$155,X$9,FALSE))="","",(VLOOKUP($B78,'HICM and Narrative Backsheet'!$A$6:$AC$155,X$9,FALSE))),"")</f>
        <v>Exemplary</v>
      </c>
      <c r="Y78" s="76" t="str">
        <f ca="1">IFERROR(IF((VLOOKUP($B78,'HICM and Narrative Backsheet'!$A$6:$AC$155,Y$9,FALSE))="","",(VLOOKUP($B78,'HICM and Narrative Backsheet'!$A$6:$AC$155,Y$9,FALSE))),"")</f>
        <v>Mature</v>
      </c>
      <c r="Z78" s="76" t="str">
        <f ca="1">IFERROR(IF((VLOOKUP($B78,'HICM and Narrative Backsheet'!$A$6:$AC$155,Z$9,FALSE))="","",(VLOOKUP($B78,'HICM and Narrative Backsheet'!$A$6:$AC$155,Z$9,FALSE))),"")</f>
        <v>Established</v>
      </c>
      <c r="AA78" s="76" t="str">
        <f ca="1">IFERROR(IF((VLOOKUP($B78,'HICM and Narrative Backsheet'!$A$6:$AC$155,AA$9,FALSE))="","",(VLOOKUP($B78,'HICM and Narrative Backsheet'!$A$6:$AC$155,AA$9,FALSE))),"")</f>
        <v>Mature</v>
      </c>
      <c r="AB78" s="76" t="str">
        <f ca="1">IFERROR(IF((VLOOKUP($B78,'HICM and Narrative Backsheet'!$A$6:$AC$155,AB$9,FALSE))="","",(VLOOKUP($B78,'HICM and Narrative Backsheet'!$A$6:$AC$155,AB$9,FALSE))),"")</f>
        <v>Mature</v>
      </c>
      <c r="AC78" s="76" t="str">
        <f ca="1">IFERROR(IF((VLOOKUP($B78,'HICM and Narrative Backsheet'!$A$6:$AC$155,AC$9,FALSE))="","",(VLOOKUP($B78,'HICM and Narrative Backsheet'!$A$6:$AC$155,AC$9,FALSE))),"")</f>
        <v>Mature</v>
      </c>
      <c r="AD78" s="29" t="str">
        <f ca="1">IFERROR(IF((VLOOKUP($B78,'HICM and Narrative Backsheet'!$A$6:$AC$155,AD$9,FALSE))="","",(VLOOKUP($B78,'HICM and Narrative Backsheet'!$A$6:$AC$155,AD$9,FALSE))),"")</f>
        <v>Established</v>
      </c>
    </row>
    <row r="79" spans="1:30">
      <c r="A79" s="42">
        <v>53</v>
      </c>
      <c r="B79" s="34" t="str">
        <f t="shared" ca="1" si="11"/>
        <v>E09000016</v>
      </c>
      <c r="C79" s="83" t="str">
        <f ca="1">IFERROR(VLOOKUP($B79,'Org list'!$J$9:$K$636,2,0), "")</f>
        <v>Havering</v>
      </c>
      <c r="D79" s="34" t="str">
        <f ca="1">IFERROR(IF((VLOOKUP($B79,'HICM and Narrative Backsheet'!$A$6:$AC$155,D$9,FALSE))="","",(VLOOKUP($B79,'HICM and Narrative Backsheet'!$A$6:$AC$155,D$9,FALSE))),"")</f>
        <v>Established</v>
      </c>
      <c r="E79" s="76" t="str">
        <f ca="1">IFERROR(IF((VLOOKUP($B79,'HICM and Narrative Backsheet'!$A$6:$AC$155,E$9,FALSE))="","",(VLOOKUP($B79,'HICM and Narrative Backsheet'!$A$6:$AC$155,E$9,FALSE))),"")</f>
        <v>Established</v>
      </c>
      <c r="F79" s="76" t="str">
        <f ca="1">IFERROR(IF((VLOOKUP($B79,'HICM and Narrative Backsheet'!$A$6:$AC$155,F$9,FALSE))="","",(VLOOKUP($B79,'HICM and Narrative Backsheet'!$A$6:$AC$155,F$9,FALSE))),"")</f>
        <v>Established</v>
      </c>
      <c r="G79" s="76" t="str">
        <f ca="1">IFERROR(IF((VLOOKUP($B79,'HICM and Narrative Backsheet'!$A$6:$AC$155,G$9,FALSE))="","",(VLOOKUP($B79,'HICM and Narrative Backsheet'!$A$6:$AC$155,G$9,FALSE))),"")</f>
        <v>Established</v>
      </c>
      <c r="H79" s="76" t="str">
        <f ca="1">IFERROR(IF((VLOOKUP($B79,'HICM and Narrative Backsheet'!$A$6:$AC$155,H$9,FALSE))="","",(VLOOKUP($B79,'HICM and Narrative Backsheet'!$A$6:$AC$155,H$9,FALSE))),"")</f>
        <v>Established</v>
      </c>
      <c r="I79" s="76" t="str">
        <f ca="1">IFERROR(IF((VLOOKUP($B79,'HICM and Narrative Backsheet'!$A$6:$AC$155,I$9,FALSE))="","",(VLOOKUP($B79,'HICM and Narrative Backsheet'!$A$6:$AC$155,I$9,FALSE))),"")</f>
        <v>Established</v>
      </c>
      <c r="J79" s="76" t="str">
        <f ca="1">IFERROR(IF((VLOOKUP($B79,'HICM and Narrative Backsheet'!$A$6:$AC$155,J$9,FALSE))="","",(VLOOKUP($B79,'HICM and Narrative Backsheet'!$A$6:$AC$155,J$9,FALSE))),"")</f>
        <v>Plans in place</v>
      </c>
      <c r="K79" s="76" t="str">
        <f ca="1">IFERROR(IF((VLOOKUP($B79,'HICM and Narrative Backsheet'!$A$6:$AC$155,K$9,FALSE))="","",(VLOOKUP($B79,'HICM and Narrative Backsheet'!$A$6:$AC$155,K$9,FALSE))),"")</f>
        <v>Plans in place</v>
      </c>
      <c r="L79" s="29" t="str">
        <f ca="1">IFERROR(IF((VLOOKUP($B79,'HICM and Narrative Backsheet'!$A$6:$AC$155,L$9,FALSE))="","",(VLOOKUP($B79,'HICM and Narrative Backsheet'!$A$6:$AC$155,L$9,FALSE))),"")</f>
        <v>Plans in place</v>
      </c>
      <c r="M79" s="34" t="str">
        <f ca="1">IFERROR(IF((VLOOKUP($B79,'HICM and Narrative Backsheet'!$A$6:$AC$155,M$9,FALSE))="","",(VLOOKUP($B79,'HICM and Narrative Backsheet'!$A$6:$AC$155,M$9,FALSE))),"")</f>
        <v>Established</v>
      </c>
      <c r="N79" s="76" t="str">
        <f ca="1">IFERROR(IF((VLOOKUP($B79,'HICM and Narrative Backsheet'!$A$6:$AC$155,N$9,FALSE))="","",(VLOOKUP($B79,'HICM and Narrative Backsheet'!$A$6:$AC$155,N$9,FALSE))),"")</f>
        <v>Established</v>
      </c>
      <c r="O79" s="76" t="str">
        <f ca="1">IFERROR(IF((VLOOKUP($B79,'HICM and Narrative Backsheet'!$A$6:$AC$155,O$9,FALSE))="","",(VLOOKUP($B79,'HICM and Narrative Backsheet'!$A$6:$AC$155,O$9,FALSE))),"")</f>
        <v>Established</v>
      </c>
      <c r="P79" s="76" t="str">
        <f ca="1">IFERROR(IF((VLOOKUP($B79,'HICM and Narrative Backsheet'!$A$6:$AC$155,P$9,FALSE))="","",(VLOOKUP($B79,'HICM and Narrative Backsheet'!$A$6:$AC$155,P$9,FALSE))),"")</f>
        <v>Established</v>
      </c>
      <c r="Q79" s="76" t="str">
        <f ca="1">IFERROR(IF((VLOOKUP($B79,'HICM and Narrative Backsheet'!$A$6:$AC$155,Q$9,FALSE))="","",(VLOOKUP($B79,'HICM and Narrative Backsheet'!$A$6:$AC$155,Q$9,FALSE))),"")</f>
        <v>Established</v>
      </c>
      <c r="R79" s="76" t="str">
        <f ca="1">IFERROR(IF((VLOOKUP($B79,'HICM and Narrative Backsheet'!$A$6:$AC$155,R$9,FALSE))="","",(VLOOKUP($B79,'HICM and Narrative Backsheet'!$A$6:$AC$155,R$9,FALSE))),"")</f>
        <v>Established</v>
      </c>
      <c r="S79" s="76" t="str">
        <f ca="1">IFERROR(IF((VLOOKUP($B79,'HICM and Narrative Backsheet'!$A$6:$AC$155,S$9,FALSE))="","",(VLOOKUP($B79,'HICM and Narrative Backsheet'!$A$6:$AC$155,S$9,FALSE))),"")</f>
        <v>Established</v>
      </c>
      <c r="T79" s="76" t="str">
        <f ca="1">IFERROR(IF((VLOOKUP($B79,'HICM and Narrative Backsheet'!$A$6:$AC$155,T$9,FALSE))="","",(VLOOKUP($B79,'HICM and Narrative Backsheet'!$A$6:$AC$155,T$9,FALSE))),"")</f>
        <v>Plans in place</v>
      </c>
      <c r="U79" s="29" t="str">
        <f ca="1">IFERROR(IF((VLOOKUP($B79,'HICM and Narrative Backsheet'!$A$6:$AC$155,U$9,FALSE))="","",(VLOOKUP($B79,'HICM and Narrative Backsheet'!$A$6:$AC$155,U$9,FALSE))),"")</f>
        <v>Plans in place</v>
      </c>
      <c r="V79" s="90" t="str">
        <f ca="1">IFERROR(IF((VLOOKUP($B79,'HICM and Narrative Backsheet'!$A$6:$AC$155,V$9,FALSE))="","",(VLOOKUP($B79,'HICM and Narrative Backsheet'!$A$6:$AC$155,V$9,FALSE))),"")</f>
        <v>Established</v>
      </c>
      <c r="W79" s="76" t="str">
        <f ca="1">IFERROR(IF((VLOOKUP($B79,'HICM and Narrative Backsheet'!$A$6:$AC$155,W$9,FALSE))="","",(VLOOKUP($B79,'HICM and Narrative Backsheet'!$A$6:$AC$155,W$9,FALSE))),"")</f>
        <v>Established</v>
      </c>
      <c r="X79" s="76" t="str">
        <f ca="1">IFERROR(IF((VLOOKUP($B79,'HICM and Narrative Backsheet'!$A$6:$AC$155,X$9,FALSE))="","",(VLOOKUP($B79,'HICM and Narrative Backsheet'!$A$6:$AC$155,X$9,FALSE))),"")</f>
        <v>Established</v>
      </c>
      <c r="Y79" s="76" t="str">
        <f ca="1">IFERROR(IF((VLOOKUP($B79,'HICM and Narrative Backsheet'!$A$6:$AC$155,Y$9,FALSE))="","",(VLOOKUP($B79,'HICM and Narrative Backsheet'!$A$6:$AC$155,Y$9,FALSE))),"")</f>
        <v>Established</v>
      </c>
      <c r="Z79" s="76" t="str">
        <f ca="1">IFERROR(IF((VLOOKUP($B79,'HICM and Narrative Backsheet'!$A$6:$AC$155,Z$9,FALSE))="","",(VLOOKUP($B79,'HICM and Narrative Backsheet'!$A$6:$AC$155,Z$9,FALSE))),"")</f>
        <v>Established</v>
      </c>
      <c r="AA79" s="76" t="str">
        <f ca="1">IFERROR(IF((VLOOKUP($B79,'HICM and Narrative Backsheet'!$A$6:$AC$155,AA$9,FALSE))="","",(VLOOKUP($B79,'HICM and Narrative Backsheet'!$A$6:$AC$155,AA$9,FALSE))),"")</f>
        <v>Established</v>
      </c>
      <c r="AB79" s="76" t="str">
        <f ca="1">IFERROR(IF((VLOOKUP($B79,'HICM and Narrative Backsheet'!$A$6:$AC$155,AB$9,FALSE))="","",(VLOOKUP($B79,'HICM and Narrative Backsheet'!$A$6:$AC$155,AB$9,FALSE))),"")</f>
        <v>Established</v>
      </c>
      <c r="AC79" s="76" t="str">
        <f ca="1">IFERROR(IF((VLOOKUP($B79,'HICM and Narrative Backsheet'!$A$6:$AC$155,AC$9,FALSE))="","",(VLOOKUP($B79,'HICM and Narrative Backsheet'!$A$6:$AC$155,AC$9,FALSE))),"")</f>
        <v>Plans in place</v>
      </c>
      <c r="AD79" s="29" t="str">
        <f ca="1">IFERROR(IF((VLOOKUP($B79,'HICM and Narrative Backsheet'!$A$6:$AC$155,AD$9,FALSE))="","",(VLOOKUP($B79,'HICM and Narrative Backsheet'!$A$6:$AC$155,AD$9,FALSE))),"")</f>
        <v>Established</v>
      </c>
    </row>
    <row r="80" spans="1:30">
      <c r="A80" s="42">
        <v>54</v>
      </c>
      <c r="B80" s="34" t="str">
        <f t="shared" ca="1" si="11"/>
        <v>E06000019</v>
      </c>
      <c r="C80" s="83" t="str">
        <f ca="1">IFERROR(VLOOKUP($B80,'Org list'!$J$9:$K$636,2,0), "")</f>
        <v>Herefordshire, County of</v>
      </c>
      <c r="D80" s="34" t="str">
        <f ca="1">IFERROR(IF((VLOOKUP($B80,'HICM and Narrative Backsheet'!$A$6:$AC$155,D$9,FALSE))="","",(VLOOKUP($B80,'HICM and Narrative Backsheet'!$A$6:$AC$155,D$9,FALSE))),"")</f>
        <v>Established</v>
      </c>
      <c r="E80" s="76" t="str">
        <f ca="1">IFERROR(IF((VLOOKUP($B80,'HICM and Narrative Backsheet'!$A$6:$AC$155,E$9,FALSE))="","",(VLOOKUP($B80,'HICM and Narrative Backsheet'!$A$6:$AC$155,E$9,FALSE))),"")</f>
        <v>Not yet established</v>
      </c>
      <c r="F80" s="76" t="str">
        <f ca="1">IFERROR(IF((VLOOKUP($B80,'HICM and Narrative Backsheet'!$A$6:$AC$155,F$9,FALSE))="","",(VLOOKUP($B80,'HICM and Narrative Backsheet'!$A$6:$AC$155,F$9,FALSE))),"")</f>
        <v>Established</v>
      </c>
      <c r="G80" s="76" t="str">
        <f ca="1">IFERROR(IF((VLOOKUP($B80,'HICM and Narrative Backsheet'!$A$6:$AC$155,G$9,FALSE))="","",(VLOOKUP($B80,'HICM and Narrative Backsheet'!$A$6:$AC$155,G$9,FALSE))),"")</f>
        <v>Plans in place</v>
      </c>
      <c r="H80" s="76" t="str">
        <f ca="1">IFERROR(IF((VLOOKUP($B80,'HICM and Narrative Backsheet'!$A$6:$AC$155,H$9,FALSE))="","",(VLOOKUP($B80,'HICM and Narrative Backsheet'!$A$6:$AC$155,H$9,FALSE))),"")</f>
        <v>Established</v>
      </c>
      <c r="I80" s="76" t="str">
        <f ca="1">IFERROR(IF((VLOOKUP($B80,'HICM and Narrative Backsheet'!$A$6:$AC$155,I$9,FALSE))="","",(VLOOKUP($B80,'HICM and Narrative Backsheet'!$A$6:$AC$155,I$9,FALSE))),"")</f>
        <v>Not yet established</v>
      </c>
      <c r="J80" s="76" t="str">
        <f ca="1">IFERROR(IF((VLOOKUP($B80,'HICM and Narrative Backsheet'!$A$6:$AC$155,J$9,FALSE))="","",(VLOOKUP($B80,'HICM and Narrative Backsheet'!$A$6:$AC$155,J$9,FALSE))),"")</f>
        <v>Established</v>
      </c>
      <c r="K80" s="76" t="str">
        <f ca="1">IFERROR(IF((VLOOKUP($B80,'HICM and Narrative Backsheet'!$A$6:$AC$155,K$9,FALSE))="","",(VLOOKUP($B80,'HICM and Narrative Backsheet'!$A$6:$AC$155,K$9,FALSE))),"")</f>
        <v>Plans in place</v>
      </c>
      <c r="L80" s="29" t="str">
        <f ca="1">IFERROR(IF((VLOOKUP($B80,'HICM and Narrative Backsheet'!$A$6:$AC$155,L$9,FALSE))="","",(VLOOKUP($B80,'HICM and Narrative Backsheet'!$A$6:$AC$155,L$9,FALSE))),"")</f>
        <v>Established</v>
      </c>
      <c r="M80" s="34" t="str">
        <f ca="1">IFERROR(IF((VLOOKUP($B80,'HICM and Narrative Backsheet'!$A$6:$AC$155,M$9,FALSE))="","",(VLOOKUP($B80,'HICM and Narrative Backsheet'!$A$6:$AC$155,M$9,FALSE))),"")</f>
        <v>Established</v>
      </c>
      <c r="N80" s="76" t="str">
        <f ca="1">IFERROR(IF((VLOOKUP($B80,'HICM and Narrative Backsheet'!$A$6:$AC$155,N$9,FALSE))="","",(VLOOKUP($B80,'HICM and Narrative Backsheet'!$A$6:$AC$155,N$9,FALSE))),"")</f>
        <v>Plans in place</v>
      </c>
      <c r="O80" s="76" t="str">
        <f ca="1">IFERROR(IF((VLOOKUP($B80,'HICM and Narrative Backsheet'!$A$6:$AC$155,O$9,FALSE))="","",(VLOOKUP($B80,'HICM and Narrative Backsheet'!$A$6:$AC$155,O$9,FALSE))),"")</f>
        <v>Established</v>
      </c>
      <c r="P80" s="76" t="str">
        <f ca="1">IFERROR(IF((VLOOKUP($B80,'HICM and Narrative Backsheet'!$A$6:$AC$155,P$9,FALSE))="","",(VLOOKUP($B80,'HICM and Narrative Backsheet'!$A$6:$AC$155,P$9,FALSE))),"")</f>
        <v>Established</v>
      </c>
      <c r="Q80" s="76" t="str">
        <f ca="1">IFERROR(IF((VLOOKUP($B80,'HICM and Narrative Backsheet'!$A$6:$AC$155,Q$9,FALSE))="","",(VLOOKUP($B80,'HICM and Narrative Backsheet'!$A$6:$AC$155,Q$9,FALSE))),"")</f>
        <v>Established</v>
      </c>
      <c r="R80" s="76" t="str">
        <f ca="1">IFERROR(IF((VLOOKUP($B80,'HICM and Narrative Backsheet'!$A$6:$AC$155,R$9,FALSE))="","",(VLOOKUP($B80,'HICM and Narrative Backsheet'!$A$6:$AC$155,R$9,FALSE))),"")</f>
        <v>Not yet established</v>
      </c>
      <c r="S80" s="76" t="str">
        <f ca="1">IFERROR(IF((VLOOKUP($B80,'HICM and Narrative Backsheet'!$A$6:$AC$155,S$9,FALSE))="","",(VLOOKUP($B80,'HICM and Narrative Backsheet'!$A$6:$AC$155,S$9,FALSE))),"")</f>
        <v>Established</v>
      </c>
      <c r="T80" s="76" t="str">
        <f ca="1">IFERROR(IF((VLOOKUP($B80,'HICM and Narrative Backsheet'!$A$6:$AC$155,T$9,FALSE))="","",(VLOOKUP($B80,'HICM and Narrative Backsheet'!$A$6:$AC$155,T$9,FALSE))),"")</f>
        <v>Plans in place</v>
      </c>
      <c r="U80" s="29" t="str">
        <f ca="1">IFERROR(IF((VLOOKUP($B80,'HICM and Narrative Backsheet'!$A$6:$AC$155,U$9,FALSE))="","",(VLOOKUP($B80,'HICM and Narrative Backsheet'!$A$6:$AC$155,U$9,FALSE))),"")</f>
        <v>Established</v>
      </c>
      <c r="V80" s="90" t="str">
        <f ca="1">IFERROR(IF((VLOOKUP($B80,'HICM and Narrative Backsheet'!$A$6:$AC$155,V$9,FALSE))="","",(VLOOKUP($B80,'HICM and Narrative Backsheet'!$A$6:$AC$155,V$9,FALSE))),"")</f>
        <v>Established</v>
      </c>
      <c r="W80" s="76" t="str">
        <f ca="1">IFERROR(IF((VLOOKUP($B80,'HICM and Narrative Backsheet'!$A$6:$AC$155,W$9,FALSE))="","",(VLOOKUP($B80,'HICM and Narrative Backsheet'!$A$6:$AC$155,W$9,FALSE))),"")</f>
        <v>Plans in place</v>
      </c>
      <c r="X80" s="76" t="str">
        <f ca="1">IFERROR(IF((VLOOKUP($B80,'HICM and Narrative Backsheet'!$A$6:$AC$155,X$9,FALSE))="","",(VLOOKUP($B80,'HICM and Narrative Backsheet'!$A$6:$AC$155,X$9,FALSE))),"")</f>
        <v>Established</v>
      </c>
      <c r="Y80" s="76" t="str">
        <f ca="1">IFERROR(IF((VLOOKUP($B80,'HICM and Narrative Backsheet'!$A$6:$AC$155,Y$9,FALSE))="","",(VLOOKUP($B80,'HICM and Narrative Backsheet'!$A$6:$AC$155,Y$9,FALSE))),"")</f>
        <v>Established</v>
      </c>
      <c r="Z80" s="76" t="str">
        <f ca="1">IFERROR(IF((VLOOKUP($B80,'HICM and Narrative Backsheet'!$A$6:$AC$155,Z$9,FALSE))="","",(VLOOKUP($B80,'HICM and Narrative Backsheet'!$A$6:$AC$155,Z$9,FALSE))),"")</f>
        <v>Established</v>
      </c>
      <c r="AA80" s="76" t="str">
        <f ca="1">IFERROR(IF((VLOOKUP($B80,'HICM and Narrative Backsheet'!$A$6:$AC$155,AA$9,FALSE))="","",(VLOOKUP($B80,'HICM and Narrative Backsheet'!$A$6:$AC$155,AA$9,FALSE))),"")</f>
        <v>Plans in place</v>
      </c>
      <c r="AB80" s="76" t="str">
        <f ca="1">IFERROR(IF((VLOOKUP($B80,'HICM and Narrative Backsheet'!$A$6:$AC$155,AB$9,FALSE))="","",(VLOOKUP($B80,'HICM and Narrative Backsheet'!$A$6:$AC$155,AB$9,FALSE))),"")</f>
        <v>Established</v>
      </c>
      <c r="AC80" s="76" t="str">
        <f ca="1">IFERROR(IF((VLOOKUP($B80,'HICM and Narrative Backsheet'!$A$6:$AC$155,AC$9,FALSE))="","",(VLOOKUP($B80,'HICM and Narrative Backsheet'!$A$6:$AC$155,AC$9,FALSE))),"")</f>
        <v>Established</v>
      </c>
      <c r="AD80" s="29" t="str">
        <f ca="1">IFERROR(IF((VLOOKUP($B80,'HICM and Narrative Backsheet'!$A$6:$AC$155,AD$9,FALSE))="","",(VLOOKUP($B80,'HICM and Narrative Backsheet'!$A$6:$AC$155,AD$9,FALSE))),"")</f>
        <v>Mature</v>
      </c>
    </row>
    <row r="81" spans="1:30">
      <c r="A81" s="42">
        <v>55</v>
      </c>
      <c r="B81" s="34" t="str">
        <f t="shared" ca="1" si="11"/>
        <v>E10000015</v>
      </c>
      <c r="C81" s="83" t="str">
        <f ca="1">IFERROR(VLOOKUP($B81,'Org list'!$J$9:$K$636,2,0), "")</f>
        <v>Hertfordshire</v>
      </c>
      <c r="D81" s="34" t="str">
        <f ca="1">IFERROR(IF((VLOOKUP($B81,'HICM and Narrative Backsheet'!$A$6:$AC$155,D$9,FALSE))="","",(VLOOKUP($B81,'HICM and Narrative Backsheet'!$A$6:$AC$155,D$9,FALSE))),"")</f>
        <v>Established</v>
      </c>
      <c r="E81" s="76" t="str">
        <f ca="1">IFERROR(IF((VLOOKUP($B81,'HICM and Narrative Backsheet'!$A$6:$AC$155,E$9,FALSE))="","",(VLOOKUP($B81,'HICM and Narrative Backsheet'!$A$6:$AC$155,E$9,FALSE))),"")</f>
        <v>Plans in place</v>
      </c>
      <c r="F81" s="76" t="str">
        <f ca="1">IFERROR(IF((VLOOKUP($B81,'HICM and Narrative Backsheet'!$A$6:$AC$155,F$9,FALSE))="","",(VLOOKUP($B81,'HICM and Narrative Backsheet'!$A$6:$AC$155,F$9,FALSE))),"")</f>
        <v>Established</v>
      </c>
      <c r="G81" s="76" t="str">
        <f ca="1">IFERROR(IF((VLOOKUP($B81,'HICM and Narrative Backsheet'!$A$6:$AC$155,G$9,FALSE))="","",(VLOOKUP($B81,'HICM and Narrative Backsheet'!$A$6:$AC$155,G$9,FALSE))),"")</f>
        <v>Established</v>
      </c>
      <c r="H81" s="76" t="str">
        <f ca="1">IFERROR(IF((VLOOKUP($B81,'HICM and Narrative Backsheet'!$A$6:$AC$155,H$9,FALSE))="","",(VLOOKUP($B81,'HICM and Narrative Backsheet'!$A$6:$AC$155,H$9,FALSE))),"")</f>
        <v>Established</v>
      </c>
      <c r="I81" s="76" t="str">
        <f ca="1">IFERROR(IF((VLOOKUP($B81,'HICM and Narrative Backsheet'!$A$6:$AC$155,I$9,FALSE))="","",(VLOOKUP($B81,'HICM and Narrative Backsheet'!$A$6:$AC$155,I$9,FALSE))),"")</f>
        <v>Established</v>
      </c>
      <c r="J81" s="76" t="str">
        <f ca="1">IFERROR(IF((VLOOKUP($B81,'HICM and Narrative Backsheet'!$A$6:$AC$155,J$9,FALSE))="","",(VLOOKUP($B81,'HICM and Narrative Backsheet'!$A$6:$AC$155,J$9,FALSE))),"")</f>
        <v>Established</v>
      </c>
      <c r="K81" s="76" t="str">
        <f ca="1">IFERROR(IF((VLOOKUP($B81,'HICM and Narrative Backsheet'!$A$6:$AC$155,K$9,FALSE))="","",(VLOOKUP($B81,'HICM and Narrative Backsheet'!$A$6:$AC$155,K$9,FALSE))),"")</f>
        <v>Established</v>
      </c>
      <c r="L81" s="29" t="str">
        <f ca="1">IFERROR(IF((VLOOKUP($B81,'HICM and Narrative Backsheet'!$A$6:$AC$155,L$9,FALSE))="","",(VLOOKUP($B81,'HICM and Narrative Backsheet'!$A$6:$AC$155,L$9,FALSE))),"")</f>
        <v>Established</v>
      </c>
      <c r="M81" s="34" t="str">
        <f ca="1">IFERROR(IF((VLOOKUP($B81,'HICM and Narrative Backsheet'!$A$6:$AC$155,M$9,FALSE))="","",(VLOOKUP($B81,'HICM and Narrative Backsheet'!$A$6:$AC$155,M$9,FALSE))),"")</f>
        <v>Established</v>
      </c>
      <c r="N81" s="76" t="str">
        <f ca="1">IFERROR(IF((VLOOKUP($B81,'HICM and Narrative Backsheet'!$A$6:$AC$155,N$9,FALSE))="","",(VLOOKUP($B81,'HICM and Narrative Backsheet'!$A$6:$AC$155,N$9,FALSE))),"")</f>
        <v>Established</v>
      </c>
      <c r="O81" s="76" t="str">
        <f ca="1">IFERROR(IF((VLOOKUP($B81,'HICM and Narrative Backsheet'!$A$6:$AC$155,O$9,FALSE))="","",(VLOOKUP($B81,'HICM and Narrative Backsheet'!$A$6:$AC$155,O$9,FALSE))),"")</f>
        <v>Established</v>
      </c>
      <c r="P81" s="76" t="str">
        <f ca="1">IFERROR(IF((VLOOKUP($B81,'HICM and Narrative Backsheet'!$A$6:$AC$155,P$9,FALSE))="","",(VLOOKUP($B81,'HICM and Narrative Backsheet'!$A$6:$AC$155,P$9,FALSE))),"")</f>
        <v>Established</v>
      </c>
      <c r="Q81" s="76" t="str">
        <f ca="1">IFERROR(IF((VLOOKUP($B81,'HICM and Narrative Backsheet'!$A$6:$AC$155,Q$9,FALSE))="","",(VLOOKUP($B81,'HICM and Narrative Backsheet'!$A$6:$AC$155,Q$9,FALSE))),"")</f>
        <v>Established</v>
      </c>
      <c r="R81" s="76" t="str">
        <f ca="1">IFERROR(IF((VLOOKUP($B81,'HICM and Narrative Backsheet'!$A$6:$AC$155,R$9,FALSE))="","",(VLOOKUP($B81,'HICM and Narrative Backsheet'!$A$6:$AC$155,R$9,FALSE))),"")</f>
        <v>Established</v>
      </c>
      <c r="S81" s="76" t="str">
        <f ca="1">IFERROR(IF((VLOOKUP($B81,'HICM and Narrative Backsheet'!$A$6:$AC$155,S$9,FALSE))="","",(VLOOKUP($B81,'HICM and Narrative Backsheet'!$A$6:$AC$155,S$9,FALSE))),"")</f>
        <v>Established</v>
      </c>
      <c r="T81" s="76" t="str">
        <f ca="1">IFERROR(IF((VLOOKUP($B81,'HICM and Narrative Backsheet'!$A$6:$AC$155,T$9,FALSE))="","",(VLOOKUP($B81,'HICM and Narrative Backsheet'!$A$6:$AC$155,T$9,FALSE))),"")</f>
        <v>Established</v>
      </c>
      <c r="U81" s="29" t="str">
        <f ca="1">IFERROR(IF((VLOOKUP($B81,'HICM and Narrative Backsheet'!$A$6:$AC$155,U$9,FALSE))="","",(VLOOKUP($B81,'HICM and Narrative Backsheet'!$A$6:$AC$155,U$9,FALSE))),"")</f>
        <v>Established</v>
      </c>
      <c r="V81" s="90" t="str">
        <f ca="1">IFERROR(IF((VLOOKUP($B81,'HICM and Narrative Backsheet'!$A$6:$AC$155,V$9,FALSE))="","",(VLOOKUP($B81,'HICM and Narrative Backsheet'!$A$6:$AC$155,V$9,FALSE))),"")</f>
        <v>Established</v>
      </c>
      <c r="W81" s="76" t="str">
        <f ca="1">IFERROR(IF((VLOOKUP($B81,'HICM and Narrative Backsheet'!$A$6:$AC$155,W$9,FALSE))="","",(VLOOKUP($B81,'HICM and Narrative Backsheet'!$A$6:$AC$155,W$9,FALSE))),"")</f>
        <v>Established</v>
      </c>
      <c r="X81" s="76" t="str">
        <f ca="1">IFERROR(IF((VLOOKUP($B81,'HICM and Narrative Backsheet'!$A$6:$AC$155,X$9,FALSE))="","",(VLOOKUP($B81,'HICM and Narrative Backsheet'!$A$6:$AC$155,X$9,FALSE))),"")</f>
        <v>Established</v>
      </c>
      <c r="Y81" s="76" t="str">
        <f ca="1">IFERROR(IF((VLOOKUP($B81,'HICM and Narrative Backsheet'!$A$6:$AC$155,Y$9,FALSE))="","",(VLOOKUP($B81,'HICM and Narrative Backsheet'!$A$6:$AC$155,Y$9,FALSE))),"")</f>
        <v>Established</v>
      </c>
      <c r="Z81" s="76" t="str">
        <f ca="1">IFERROR(IF((VLOOKUP($B81,'HICM and Narrative Backsheet'!$A$6:$AC$155,Z$9,FALSE))="","",(VLOOKUP($B81,'HICM and Narrative Backsheet'!$A$6:$AC$155,Z$9,FALSE))),"")</f>
        <v>Established</v>
      </c>
      <c r="AA81" s="76" t="str">
        <f ca="1">IFERROR(IF((VLOOKUP($B81,'HICM and Narrative Backsheet'!$A$6:$AC$155,AA$9,FALSE))="","",(VLOOKUP($B81,'HICM and Narrative Backsheet'!$A$6:$AC$155,AA$9,FALSE))),"")</f>
        <v>Established</v>
      </c>
      <c r="AB81" s="76" t="str">
        <f ca="1">IFERROR(IF((VLOOKUP($B81,'HICM and Narrative Backsheet'!$A$6:$AC$155,AB$9,FALSE))="","",(VLOOKUP($B81,'HICM and Narrative Backsheet'!$A$6:$AC$155,AB$9,FALSE))),"")</f>
        <v>Established</v>
      </c>
      <c r="AC81" s="76" t="str">
        <f ca="1">IFERROR(IF((VLOOKUP($B81,'HICM and Narrative Backsheet'!$A$6:$AC$155,AC$9,FALSE))="","",(VLOOKUP($B81,'HICM and Narrative Backsheet'!$A$6:$AC$155,AC$9,FALSE))),"")</f>
        <v>Established</v>
      </c>
      <c r="AD81" s="29" t="str">
        <f ca="1">IFERROR(IF((VLOOKUP($B81,'HICM and Narrative Backsheet'!$A$6:$AC$155,AD$9,FALSE))="","",(VLOOKUP($B81,'HICM and Narrative Backsheet'!$A$6:$AC$155,AD$9,FALSE))),"")</f>
        <v>Established</v>
      </c>
    </row>
    <row r="82" spans="1:30">
      <c r="A82" s="42">
        <v>56</v>
      </c>
      <c r="B82" s="34" t="str">
        <f t="shared" ca="1" si="11"/>
        <v>E09000017</v>
      </c>
      <c r="C82" s="83" t="str">
        <f ca="1">IFERROR(VLOOKUP($B82,'Org list'!$J$9:$K$636,2,0), "")</f>
        <v>Hillingdon</v>
      </c>
      <c r="D82" s="34" t="str">
        <f ca="1">IFERROR(IF((VLOOKUP($B82,'HICM and Narrative Backsheet'!$A$6:$AC$155,D$9,FALSE))="","",(VLOOKUP($B82,'HICM and Narrative Backsheet'!$A$6:$AC$155,D$9,FALSE))),"")</f>
        <v>Established</v>
      </c>
      <c r="E82" s="76" t="str">
        <f ca="1">IFERROR(IF((VLOOKUP($B82,'HICM and Narrative Backsheet'!$A$6:$AC$155,E$9,FALSE))="","",(VLOOKUP($B82,'HICM and Narrative Backsheet'!$A$6:$AC$155,E$9,FALSE))),"")</f>
        <v>Established</v>
      </c>
      <c r="F82" s="76" t="str">
        <f ca="1">IFERROR(IF((VLOOKUP($B82,'HICM and Narrative Backsheet'!$A$6:$AC$155,F$9,FALSE))="","",(VLOOKUP($B82,'HICM and Narrative Backsheet'!$A$6:$AC$155,F$9,FALSE))),"")</f>
        <v>Plans in place</v>
      </c>
      <c r="G82" s="76" t="str">
        <f ca="1">IFERROR(IF((VLOOKUP($B82,'HICM and Narrative Backsheet'!$A$6:$AC$155,G$9,FALSE))="","",(VLOOKUP($B82,'HICM and Narrative Backsheet'!$A$6:$AC$155,G$9,FALSE))),"")</f>
        <v>Plans in place</v>
      </c>
      <c r="H82" s="76" t="str">
        <f ca="1">IFERROR(IF((VLOOKUP($B82,'HICM and Narrative Backsheet'!$A$6:$AC$155,H$9,FALSE))="","",(VLOOKUP($B82,'HICM and Narrative Backsheet'!$A$6:$AC$155,H$9,FALSE))),"")</f>
        <v>Plans in place</v>
      </c>
      <c r="I82" s="76" t="str">
        <f ca="1">IFERROR(IF((VLOOKUP($B82,'HICM and Narrative Backsheet'!$A$6:$AC$155,I$9,FALSE))="","",(VLOOKUP($B82,'HICM and Narrative Backsheet'!$A$6:$AC$155,I$9,FALSE))),"")</f>
        <v>Plans in place</v>
      </c>
      <c r="J82" s="76" t="str">
        <f ca="1">IFERROR(IF((VLOOKUP($B82,'HICM and Narrative Backsheet'!$A$6:$AC$155,J$9,FALSE))="","",(VLOOKUP($B82,'HICM and Narrative Backsheet'!$A$6:$AC$155,J$9,FALSE))),"")</f>
        <v>Plans in place</v>
      </c>
      <c r="K82" s="76" t="str">
        <f ca="1">IFERROR(IF((VLOOKUP($B82,'HICM and Narrative Backsheet'!$A$6:$AC$155,K$9,FALSE))="","",(VLOOKUP($B82,'HICM and Narrative Backsheet'!$A$6:$AC$155,K$9,FALSE))),"")</f>
        <v>Plans in place</v>
      </c>
      <c r="L82" s="29" t="str">
        <f ca="1">IFERROR(IF((VLOOKUP($B82,'HICM and Narrative Backsheet'!$A$6:$AC$155,L$9,FALSE))="","",(VLOOKUP($B82,'HICM and Narrative Backsheet'!$A$6:$AC$155,L$9,FALSE))),"")</f>
        <v>Plans in place</v>
      </c>
      <c r="M82" s="34" t="str">
        <f ca="1">IFERROR(IF((VLOOKUP($B82,'HICM and Narrative Backsheet'!$A$6:$AC$155,M$9,FALSE))="","",(VLOOKUP($B82,'HICM and Narrative Backsheet'!$A$6:$AC$155,M$9,FALSE))),"")</f>
        <v>Established</v>
      </c>
      <c r="N82" s="76" t="str">
        <f ca="1">IFERROR(IF((VLOOKUP($B82,'HICM and Narrative Backsheet'!$A$6:$AC$155,N$9,FALSE))="","",(VLOOKUP($B82,'HICM and Narrative Backsheet'!$A$6:$AC$155,N$9,FALSE))),"")</f>
        <v>Established</v>
      </c>
      <c r="O82" s="76" t="str">
        <f ca="1">IFERROR(IF((VLOOKUP($B82,'HICM and Narrative Backsheet'!$A$6:$AC$155,O$9,FALSE))="","",(VLOOKUP($B82,'HICM and Narrative Backsheet'!$A$6:$AC$155,O$9,FALSE))),"")</f>
        <v>Established</v>
      </c>
      <c r="P82" s="76" t="str">
        <f ca="1">IFERROR(IF((VLOOKUP($B82,'HICM and Narrative Backsheet'!$A$6:$AC$155,P$9,FALSE))="","",(VLOOKUP($B82,'HICM and Narrative Backsheet'!$A$6:$AC$155,P$9,FALSE))),"")</f>
        <v>Plans in place</v>
      </c>
      <c r="Q82" s="76" t="str">
        <f ca="1">IFERROR(IF((VLOOKUP($B82,'HICM and Narrative Backsheet'!$A$6:$AC$155,Q$9,FALSE))="","",(VLOOKUP($B82,'HICM and Narrative Backsheet'!$A$6:$AC$155,Q$9,FALSE))),"")</f>
        <v>Plans in place</v>
      </c>
      <c r="R82" s="76" t="str">
        <f ca="1">IFERROR(IF((VLOOKUP($B82,'HICM and Narrative Backsheet'!$A$6:$AC$155,R$9,FALSE))="","",(VLOOKUP($B82,'HICM and Narrative Backsheet'!$A$6:$AC$155,R$9,FALSE))),"")</f>
        <v>Plans in place</v>
      </c>
      <c r="S82" s="76" t="str">
        <f ca="1">IFERROR(IF((VLOOKUP($B82,'HICM and Narrative Backsheet'!$A$6:$AC$155,S$9,FALSE))="","",(VLOOKUP($B82,'HICM and Narrative Backsheet'!$A$6:$AC$155,S$9,FALSE))),"")</f>
        <v>Plans in place</v>
      </c>
      <c r="T82" s="76" t="str">
        <f ca="1">IFERROR(IF((VLOOKUP($B82,'HICM and Narrative Backsheet'!$A$6:$AC$155,T$9,FALSE))="","",(VLOOKUP($B82,'HICM and Narrative Backsheet'!$A$6:$AC$155,T$9,FALSE))),"")</f>
        <v>Established</v>
      </c>
      <c r="U82" s="29" t="str">
        <f ca="1">IFERROR(IF((VLOOKUP($B82,'HICM and Narrative Backsheet'!$A$6:$AC$155,U$9,FALSE))="","",(VLOOKUP($B82,'HICM and Narrative Backsheet'!$A$6:$AC$155,U$9,FALSE))),"")</f>
        <v>Plans in place</v>
      </c>
      <c r="V82" s="90" t="str">
        <f ca="1">IFERROR(IF((VLOOKUP($B82,'HICM and Narrative Backsheet'!$A$6:$AC$155,V$9,FALSE))="","",(VLOOKUP($B82,'HICM and Narrative Backsheet'!$A$6:$AC$155,V$9,FALSE))),"")</f>
        <v>Established</v>
      </c>
      <c r="W82" s="76" t="str">
        <f ca="1">IFERROR(IF((VLOOKUP($B82,'HICM and Narrative Backsheet'!$A$6:$AC$155,W$9,FALSE))="","",(VLOOKUP($B82,'HICM and Narrative Backsheet'!$A$6:$AC$155,W$9,FALSE))),"")</f>
        <v>Established</v>
      </c>
      <c r="X82" s="76" t="str">
        <f ca="1">IFERROR(IF((VLOOKUP($B82,'HICM and Narrative Backsheet'!$A$6:$AC$155,X$9,FALSE))="","",(VLOOKUP($B82,'HICM and Narrative Backsheet'!$A$6:$AC$155,X$9,FALSE))),"")</f>
        <v>Established</v>
      </c>
      <c r="Y82" s="76" t="str">
        <f ca="1">IFERROR(IF((VLOOKUP($B82,'HICM and Narrative Backsheet'!$A$6:$AC$155,Y$9,FALSE))="","",(VLOOKUP($B82,'HICM and Narrative Backsheet'!$A$6:$AC$155,Y$9,FALSE))),"")</f>
        <v>Established</v>
      </c>
      <c r="Z82" s="76" t="str">
        <f ca="1">IFERROR(IF((VLOOKUP($B82,'HICM and Narrative Backsheet'!$A$6:$AC$155,Z$9,FALSE))="","",(VLOOKUP($B82,'HICM and Narrative Backsheet'!$A$6:$AC$155,Z$9,FALSE))),"")</f>
        <v>Plans in place</v>
      </c>
      <c r="AA82" s="76" t="str">
        <f ca="1">IFERROR(IF((VLOOKUP($B82,'HICM and Narrative Backsheet'!$A$6:$AC$155,AA$9,FALSE))="","",(VLOOKUP($B82,'HICM and Narrative Backsheet'!$A$6:$AC$155,AA$9,FALSE))),"")</f>
        <v>Plans in place</v>
      </c>
      <c r="AB82" s="76" t="str">
        <f ca="1">IFERROR(IF((VLOOKUP($B82,'HICM and Narrative Backsheet'!$A$6:$AC$155,AB$9,FALSE))="","",(VLOOKUP($B82,'HICM and Narrative Backsheet'!$A$6:$AC$155,AB$9,FALSE))),"")</f>
        <v>Plans in place</v>
      </c>
      <c r="AC82" s="76" t="str">
        <f ca="1">IFERROR(IF((VLOOKUP($B82,'HICM and Narrative Backsheet'!$A$6:$AC$155,AC$9,FALSE))="","",(VLOOKUP($B82,'HICM and Narrative Backsheet'!$A$6:$AC$155,AC$9,FALSE))),"")</f>
        <v>Mature</v>
      </c>
      <c r="AD82" s="29" t="str">
        <f ca="1">IFERROR(IF((VLOOKUP($B82,'HICM and Narrative Backsheet'!$A$6:$AC$155,AD$9,FALSE))="","",(VLOOKUP($B82,'HICM and Narrative Backsheet'!$A$6:$AC$155,AD$9,FALSE))),"")</f>
        <v>Established</v>
      </c>
    </row>
    <row r="83" spans="1:30">
      <c r="A83" s="42">
        <v>57</v>
      </c>
      <c r="B83" s="34" t="str">
        <f t="shared" ca="1" si="11"/>
        <v>E09000018</v>
      </c>
      <c r="C83" s="83" t="str">
        <f ca="1">IFERROR(VLOOKUP($B83,'Org list'!$J$9:$K$636,2,0), "")</f>
        <v>Hounslow</v>
      </c>
      <c r="D83" s="34" t="str">
        <f ca="1">IFERROR(IF((VLOOKUP($B83,'HICM and Narrative Backsheet'!$A$6:$AC$155,D$9,FALSE))="","",(VLOOKUP($B83,'HICM and Narrative Backsheet'!$A$6:$AC$155,D$9,FALSE))),"")</f>
        <v>Established</v>
      </c>
      <c r="E83" s="76" t="str">
        <f ca="1">IFERROR(IF((VLOOKUP($B83,'HICM and Narrative Backsheet'!$A$6:$AC$155,E$9,FALSE))="","",(VLOOKUP($B83,'HICM and Narrative Backsheet'!$A$6:$AC$155,E$9,FALSE))),"")</f>
        <v>Established</v>
      </c>
      <c r="F83" s="76" t="str">
        <f ca="1">IFERROR(IF((VLOOKUP($B83,'HICM and Narrative Backsheet'!$A$6:$AC$155,F$9,FALSE))="","",(VLOOKUP($B83,'HICM and Narrative Backsheet'!$A$6:$AC$155,F$9,FALSE))),"")</f>
        <v>Established</v>
      </c>
      <c r="G83" s="76" t="str">
        <f ca="1">IFERROR(IF((VLOOKUP($B83,'HICM and Narrative Backsheet'!$A$6:$AC$155,G$9,FALSE))="","",(VLOOKUP($B83,'HICM and Narrative Backsheet'!$A$6:$AC$155,G$9,FALSE))),"")</f>
        <v>Established</v>
      </c>
      <c r="H83" s="76" t="str">
        <f ca="1">IFERROR(IF((VLOOKUP($B83,'HICM and Narrative Backsheet'!$A$6:$AC$155,H$9,FALSE))="","",(VLOOKUP($B83,'HICM and Narrative Backsheet'!$A$6:$AC$155,H$9,FALSE))),"")</f>
        <v>Established</v>
      </c>
      <c r="I83" s="76" t="str">
        <f ca="1">IFERROR(IF((VLOOKUP($B83,'HICM and Narrative Backsheet'!$A$6:$AC$155,I$9,FALSE))="","",(VLOOKUP($B83,'HICM and Narrative Backsheet'!$A$6:$AC$155,I$9,FALSE))),"")</f>
        <v>Established</v>
      </c>
      <c r="J83" s="76" t="str">
        <f ca="1">IFERROR(IF((VLOOKUP($B83,'HICM and Narrative Backsheet'!$A$6:$AC$155,J$9,FALSE))="","",(VLOOKUP($B83,'HICM and Narrative Backsheet'!$A$6:$AC$155,J$9,FALSE))),"")</f>
        <v>Established</v>
      </c>
      <c r="K83" s="76" t="str">
        <f ca="1">IFERROR(IF((VLOOKUP($B83,'HICM and Narrative Backsheet'!$A$6:$AC$155,K$9,FALSE))="","",(VLOOKUP($B83,'HICM and Narrative Backsheet'!$A$6:$AC$155,K$9,FALSE))),"")</f>
        <v>Established</v>
      </c>
      <c r="L83" s="29" t="str">
        <f ca="1">IFERROR(IF((VLOOKUP($B83,'HICM and Narrative Backsheet'!$A$6:$AC$155,L$9,FALSE))="","",(VLOOKUP($B83,'HICM and Narrative Backsheet'!$A$6:$AC$155,L$9,FALSE))),"")</f>
        <v>Established</v>
      </c>
      <c r="M83" s="34" t="str">
        <f ca="1">IFERROR(IF((VLOOKUP($B83,'HICM and Narrative Backsheet'!$A$6:$AC$155,M$9,FALSE))="","",(VLOOKUP($B83,'HICM and Narrative Backsheet'!$A$6:$AC$155,M$9,FALSE))),"")</f>
        <v>Mature</v>
      </c>
      <c r="N83" s="76" t="str">
        <f ca="1">IFERROR(IF((VLOOKUP($B83,'HICM and Narrative Backsheet'!$A$6:$AC$155,N$9,FALSE))="","",(VLOOKUP($B83,'HICM and Narrative Backsheet'!$A$6:$AC$155,N$9,FALSE))),"")</f>
        <v>Established</v>
      </c>
      <c r="O83" s="76" t="str">
        <f ca="1">IFERROR(IF((VLOOKUP($B83,'HICM and Narrative Backsheet'!$A$6:$AC$155,O$9,FALSE))="","",(VLOOKUP($B83,'HICM and Narrative Backsheet'!$A$6:$AC$155,O$9,FALSE))),"")</f>
        <v>Established</v>
      </c>
      <c r="P83" s="76" t="str">
        <f ca="1">IFERROR(IF((VLOOKUP($B83,'HICM and Narrative Backsheet'!$A$6:$AC$155,P$9,FALSE))="","",(VLOOKUP($B83,'HICM and Narrative Backsheet'!$A$6:$AC$155,P$9,FALSE))),"")</f>
        <v>Mature</v>
      </c>
      <c r="Q83" s="76" t="str">
        <f ca="1">IFERROR(IF((VLOOKUP($B83,'HICM and Narrative Backsheet'!$A$6:$AC$155,Q$9,FALSE))="","",(VLOOKUP($B83,'HICM and Narrative Backsheet'!$A$6:$AC$155,Q$9,FALSE))),"")</f>
        <v>Mature</v>
      </c>
      <c r="R83" s="76" t="str">
        <f ca="1">IFERROR(IF((VLOOKUP($B83,'HICM and Narrative Backsheet'!$A$6:$AC$155,R$9,FALSE))="","",(VLOOKUP($B83,'HICM and Narrative Backsheet'!$A$6:$AC$155,R$9,FALSE))),"")</f>
        <v>Established</v>
      </c>
      <c r="S83" s="76" t="str">
        <f ca="1">IFERROR(IF((VLOOKUP($B83,'HICM and Narrative Backsheet'!$A$6:$AC$155,S$9,FALSE))="","",(VLOOKUP($B83,'HICM and Narrative Backsheet'!$A$6:$AC$155,S$9,FALSE))),"")</f>
        <v>Established</v>
      </c>
      <c r="T83" s="76" t="str">
        <f ca="1">IFERROR(IF((VLOOKUP($B83,'HICM and Narrative Backsheet'!$A$6:$AC$155,T$9,FALSE))="","",(VLOOKUP($B83,'HICM and Narrative Backsheet'!$A$6:$AC$155,T$9,FALSE))),"")</f>
        <v>Established</v>
      </c>
      <c r="U83" s="29" t="str">
        <f ca="1">IFERROR(IF((VLOOKUP($B83,'HICM and Narrative Backsheet'!$A$6:$AC$155,U$9,FALSE))="","",(VLOOKUP($B83,'HICM and Narrative Backsheet'!$A$6:$AC$155,U$9,FALSE))),"")</f>
        <v>Established</v>
      </c>
      <c r="V83" s="90" t="str">
        <f ca="1">IFERROR(IF((VLOOKUP($B83,'HICM and Narrative Backsheet'!$A$6:$AC$155,V$9,FALSE))="","",(VLOOKUP($B83,'HICM and Narrative Backsheet'!$A$6:$AC$155,V$9,FALSE))),"")</f>
        <v>Mature</v>
      </c>
      <c r="W83" s="76" t="str">
        <f ca="1">IFERROR(IF((VLOOKUP($B83,'HICM and Narrative Backsheet'!$A$6:$AC$155,W$9,FALSE))="","",(VLOOKUP($B83,'HICM and Narrative Backsheet'!$A$6:$AC$155,W$9,FALSE))),"")</f>
        <v>Established</v>
      </c>
      <c r="X83" s="76" t="str">
        <f ca="1">IFERROR(IF((VLOOKUP($B83,'HICM and Narrative Backsheet'!$A$6:$AC$155,X$9,FALSE))="","",(VLOOKUP($B83,'HICM and Narrative Backsheet'!$A$6:$AC$155,X$9,FALSE))),"")</f>
        <v>Established</v>
      </c>
      <c r="Y83" s="76" t="str">
        <f ca="1">IFERROR(IF((VLOOKUP($B83,'HICM and Narrative Backsheet'!$A$6:$AC$155,Y$9,FALSE))="","",(VLOOKUP($B83,'HICM and Narrative Backsheet'!$A$6:$AC$155,Y$9,FALSE))),"")</f>
        <v>Mature</v>
      </c>
      <c r="Z83" s="76" t="str">
        <f ca="1">IFERROR(IF((VLOOKUP($B83,'HICM and Narrative Backsheet'!$A$6:$AC$155,Z$9,FALSE))="","",(VLOOKUP($B83,'HICM and Narrative Backsheet'!$A$6:$AC$155,Z$9,FALSE))),"")</f>
        <v>Mature</v>
      </c>
      <c r="AA83" s="76" t="str">
        <f ca="1">IFERROR(IF((VLOOKUP($B83,'HICM and Narrative Backsheet'!$A$6:$AC$155,AA$9,FALSE))="","",(VLOOKUP($B83,'HICM and Narrative Backsheet'!$A$6:$AC$155,AA$9,FALSE))),"")</f>
        <v>Established</v>
      </c>
      <c r="AB83" s="76" t="str">
        <f ca="1">IFERROR(IF((VLOOKUP($B83,'HICM and Narrative Backsheet'!$A$6:$AC$155,AB$9,FALSE))="","",(VLOOKUP($B83,'HICM and Narrative Backsheet'!$A$6:$AC$155,AB$9,FALSE))),"")</f>
        <v>Established</v>
      </c>
      <c r="AC83" s="76" t="str">
        <f ca="1">IFERROR(IF((VLOOKUP($B83,'HICM and Narrative Backsheet'!$A$6:$AC$155,AC$9,FALSE))="","",(VLOOKUP($B83,'HICM and Narrative Backsheet'!$A$6:$AC$155,AC$9,FALSE))),"")</f>
        <v>Established</v>
      </c>
      <c r="AD83" s="29" t="str">
        <f ca="1">IFERROR(IF((VLOOKUP($B83,'HICM and Narrative Backsheet'!$A$6:$AC$155,AD$9,FALSE))="","",(VLOOKUP($B83,'HICM and Narrative Backsheet'!$A$6:$AC$155,AD$9,FALSE))),"")</f>
        <v>Established</v>
      </c>
    </row>
    <row r="84" spans="1:30">
      <c r="A84" s="42">
        <v>58</v>
      </c>
      <c r="B84" s="34" t="str">
        <f t="shared" ca="1" si="11"/>
        <v>E06000046</v>
      </c>
      <c r="C84" s="83" t="str">
        <f ca="1">IFERROR(VLOOKUP($B84,'Org list'!$J$9:$K$636,2,0), "")</f>
        <v>Isle of Wight</v>
      </c>
      <c r="D84" s="34" t="str">
        <f ca="1">IFERROR(IF((VLOOKUP($B84,'HICM and Narrative Backsheet'!$A$6:$AC$155,D$9,FALSE))="","",(VLOOKUP($B84,'HICM and Narrative Backsheet'!$A$6:$AC$155,D$9,FALSE))),"")</f>
        <v>Plans in place</v>
      </c>
      <c r="E84" s="76" t="str">
        <f ca="1">IFERROR(IF((VLOOKUP($B84,'HICM and Narrative Backsheet'!$A$6:$AC$155,E$9,FALSE))="","",(VLOOKUP($B84,'HICM and Narrative Backsheet'!$A$6:$AC$155,E$9,FALSE))),"")</f>
        <v>Plans in place</v>
      </c>
      <c r="F84" s="76" t="str">
        <f ca="1">IFERROR(IF((VLOOKUP($B84,'HICM and Narrative Backsheet'!$A$6:$AC$155,F$9,FALSE))="","",(VLOOKUP($B84,'HICM and Narrative Backsheet'!$A$6:$AC$155,F$9,FALSE))),"")</f>
        <v>Plans in place</v>
      </c>
      <c r="G84" s="76" t="str">
        <f ca="1">IFERROR(IF((VLOOKUP($B84,'HICM and Narrative Backsheet'!$A$6:$AC$155,G$9,FALSE))="","",(VLOOKUP($B84,'HICM and Narrative Backsheet'!$A$6:$AC$155,G$9,FALSE))),"")</f>
        <v>Not yet established</v>
      </c>
      <c r="H84" s="76" t="str">
        <f ca="1">IFERROR(IF((VLOOKUP($B84,'HICM and Narrative Backsheet'!$A$6:$AC$155,H$9,FALSE))="","",(VLOOKUP($B84,'HICM and Narrative Backsheet'!$A$6:$AC$155,H$9,FALSE))),"")</f>
        <v>Plans in place</v>
      </c>
      <c r="I84" s="76" t="str">
        <f ca="1">IFERROR(IF((VLOOKUP($B84,'HICM and Narrative Backsheet'!$A$6:$AC$155,I$9,FALSE))="","",(VLOOKUP($B84,'HICM and Narrative Backsheet'!$A$6:$AC$155,I$9,FALSE))),"")</f>
        <v>Plans in place</v>
      </c>
      <c r="J84" s="76" t="str">
        <f ca="1">IFERROR(IF((VLOOKUP($B84,'HICM and Narrative Backsheet'!$A$6:$AC$155,J$9,FALSE))="","",(VLOOKUP($B84,'HICM and Narrative Backsheet'!$A$6:$AC$155,J$9,FALSE))),"")</f>
        <v>Plans in place</v>
      </c>
      <c r="K84" s="76" t="str">
        <f ca="1">IFERROR(IF((VLOOKUP($B84,'HICM and Narrative Backsheet'!$A$6:$AC$155,K$9,FALSE))="","",(VLOOKUP($B84,'HICM and Narrative Backsheet'!$A$6:$AC$155,K$9,FALSE))),"")</f>
        <v>Plans in place</v>
      </c>
      <c r="L84" s="29" t="str">
        <f ca="1">IFERROR(IF((VLOOKUP($B84,'HICM and Narrative Backsheet'!$A$6:$AC$155,L$9,FALSE))="","",(VLOOKUP($B84,'HICM and Narrative Backsheet'!$A$6:$AC$155,L$9,FALSE))),"")</f>
        <v>Plans in place</v>
      </c>
      <c r="M84" s="34" t="str">
        <f ca="1">IFERROR(IF((VLOOKUP($B84,'HICM and Narrative Backsheet'!$A$6:$AC$155,M$9,FALSE))="","",(VLOOKUP($B84,'HICM and Narrative Backsheet'!$A$6:$AC$155,M$9,FALSE))),"")</f>
        <v>Plans in place</v>
      </c>
      <c r="N84" s="76" t="str">
        <f ca="1">IFERROR(IF((VLOOKUP($B84,'HICM and Narrative Backsheet'!$A$6:$AC$155,N$9,FALSE))="","",(VLOOKUP($B84,'HICM and Narrative Backsheet'!$A$6:$AC$155,N$9,FALSE))),"")</f>
        <v>Plans in place</v>
      </c>
      <c r="O84" s="76" t="str">
        <f ca="1">IFERROR(IF((VLOOKUP($B84,'HICM and Narrative Backsheet'!$A$6:$AC$155,O$9,FALSE))="","",(VLOOKUP($B84,'HICM and Narrative Backsheet'!$A$6:$AC$155,O$9,FALSE))),"")</f>
        <v>Plans in place</v>
      </c>
      <c r="P84" s="76" t="str">
        <f ca="1">IFERROR(IF((VLOOKUP($B84,'HICM and Narrative Backsheet'!$A$6:$AC$155,P$9,FALSE))="","",(VLOOKUP($B84,'HICM and Narrative Backsheet'!$A$6:$AC$155,P$9,FALSE))),"")</f>
        <v>Plans in place</v>
      </c>
      <c r="Q84" s="76" t="str">
        <f ca="1">IFERROR(IF((VLOOKUP($B84,'HICM and Narrative Backsheet'!$A$6:$AC$155,Q$9,FALSE))="","",(VLOOKUP($B84,'HICM and Narrative Backsheet'!$A$6:$AC$155,Q$9,FALSE))),"")</f>
        <v>Established</v>
      </c>
      <c r="R84" s="76" t="str">
        <f ca="1">IFERROR(IF((VLOOKUP($B84,'HICM and Narrative Backsheet'!$A$6:$AC$155,R$9,FALSE))="","",(VLOOKUP($B84,'HICM and Narrative Backsheet'!$A$6:$AC$155,R$9,FALSE))),"")</f>
        <v>Plans in place</v>
      </c>
      <c r="S84" s="76" t="str">
        <f ca="1">IFERROR(IF((VLOOKUP($B84,'HICM and Narrative Backsheet'!$A$6:$AC$155,S$9,FALSE))="","",(VLOOKUP($B84,'HICM and Narrative Backsheet'!$A$6:$AC$155,S$9,FALSE))),"")</f>
        <v>Plans in place</v>
      </c>
      <c r="T84" s="76" t="str">
        <f ca="1">IFERROR(IF((VLOOKUP($B84,'HICM and Narrative Backsheet'!$A$6:$AC$155,T$9,FALSE))="","",(VLOOKUP($B84,'HICM and Narrative Backsheet'!$A$6:$AC$155,T$9,FALSE))),"")</f>
        <v>Plans in place</v>
      </c>
      <c r="U84" s="29" t="str">
        <f ca="1">IFERROR(IF((VLOOKUP($B84,'HICM and Narrative Backsheet'!$A$6:$AC$155,U$9,FALSE))="","",(VLOOKUP($B84,'HICM and Narrative Backsheet'!$A$6:$AC$155,U$9,FALSE))),"")</f>
        <v>Established</v>
      </c>
      <c r="V84" s="90" t="str">
        <f ca="1">IFERROR(IF((VLOOKUP($B84,'HICM and Narrative Backsheet'!$A$6:$AC$155,V$9,FALSE))="","",(VLOOKUP($B84,'HICM and Narrative Backsheet'!$A$6:$AC$155,V$9,FALSE))),"")</f>
        <v>Plans in place</v>
      </c>
      <c r="W84" s="76" t="str">
        <f ca="1">IFERROR(IF((VLOOKUP($B84,'HICM and Narrative Backsheet'!$A$6:$AC$155,W$9,FALSE))="","",(VLOOKUP($B84,'HICM and Narrative Backsheet'!$A$6:$AC$155,W$9,FALSE))),"")</f>
        <v>Plans in place</v>
      </c>
      <c r="X84" s="76" t="str">
        <f ca="1">IFERROR(IF((VLOOKUP($B84,'HICM and Narrative Backsheet'!$A$6:$AC$155,X$9,FALSE))="","",(VLOOKUP($B84,'HICM and Narrative Backsheet'!$A$6:$AC$155,X$9,FALSE))),"")</f>
        <v>Plans in place</v>
      </c>
      <c r="Y84" s="76" t="str">
        <f ca="1">IFERROR(IF((VLOOKUP($B84,'HICM and Narrative Backsheet'!$A$6:$AC$155,Y$9,FALSE))="","",(VLOOKUP($B84,'HICM and Narrative Backsheet'!$A$6:$AC$155,Y$9,FALSE))),"")</f>
        <v>Plans in place</v>
      </c>
      <c r="Z84" s="76" t="str">
        <f ca="1">IFERROR(IF((VLOOKUP($B84,'HICM and Narrative Backsheet'!$A$6:$AC$155,Z$9,FALSE))="","",(VLOOKUP($B84,'HICM and Narrative Backsheet'!$A$6:$AC$155,Z$9,FALSE))),"")</f>
        <v>Established</v>
      </c>
      <c r="AA84" s="76" t="str">
        <f ca="1">IFERROR(IF((VLOOKUP($B84,'HICM and Narrative Backsheet'!$A$6:$AC$155,AA$9,FALSE))="","",(VLOOKUP($B84,'HICM and Narrative Backsheet'!$A$6:$AC$155,AA$9,FALSE))),"")</f>
        <v>Plans in place</v>
      </c>
      <c r="AB84" s="76" t="str">
        <f ca="1">IFERROR(IF((VLOOKUP($B84,'HICM and Narrative Backsheet'!$A$6:$AC$155,AB$9,FALSE))="","",(VLOOKUP($B84,'HICM and Narrative Backsheet'!$A$6:$AC$155,AB$9,FALSE))),"")</f>
        <v>Plans in place</v>
      </c>
      <c r="AC84" s="76" t="str">
        <f ca="1">IFERROR(IF((VLOOKUP($B84,'HICM and Narrative Backsheet'!$A$6:$AC$155,AC$9,FALSE))="","",(VLOOKUP($B84,'HICM and Narrative Backsheet'!$A$6:$AC$155,AC$9,FALSE))),"")</f>
        <v>Established</v>
      </c>
      <c r="AD84" s="29" t="str">
        <f ca="1">IFERROR(IF((VLOOKUP($B84,'HICM and Narrative Backsheet'!$A$6:$AC$155,AD$9,FALSE))="","",(VLOOKUP($B84,'HICM and Narrative Backsheet'!$A$6:$AC$155,AD$9,FALSE))),"")</f>
        <v>Established</v>
      </c>
    </row>
    <row r="85" spans="1:30">
      <c r="A85" s="42">
        <v>59</v>
      </c>
      <c r="B85" s="34" t="str">
        <f t="shared" ca="1" si="11"/>
        <v>E09000019</v>
      </c>
      <c r="C85" s="83" t="str">
        <f ca="1">IFERROR(VLOOKUP($B85,'Org list'!$J$9:$K$636,2,0), "")</f>
        <v>Islington</v>
      </c>
      <c r="D85" s="34" t="str">
        <f ca="1">IFERROR(IF((VLOOKUP($B85,'HICM and Narrative Backsheet'!$A$6:$AC$155,D$9,FALSE))="","",(VLOOKUP($B85,'HICM and Narrative Backsheet'!$A$6:$AC$155,D$9,FALSE))),"")</f>
        <v>Plans in place</v>
      </c>
      <c r="E85" s="76" t="str">
        <f ca="1">IFERROR(IF((VLOOKUP($B85,'HICM and Narrative Backsheet'!$A$6:$AC$155,E$9,FALSE))="","",(VLOOKUP($B85,'HICM and Narrative Backsheet'!$A$6:$AC$155,E$9,FALSE))),"")</f>
        <v>Plans in place</v>
      </c>
      <c r="F85" s="76" t="str">
        <f ca="1">IFERROR(IF((VLOOKUP($B85,'HICM and Narrative Backsheet'!$A$6:$AC$155,F$9,FALSE))="","",(VLOOKUP($B85,'HICM and Narrative Backsheet'!$A$6:$AC$155,F$9,FALSE))),"")</f>
        <v>Mature</v>
      </c>
      <c r="G85" s="76" t="str">
        <f ca="1">IFERROR(IF((VLOOKUP($B85,'HICM and Narrative Backsheet'!$A$6:$AC$155,G$9,FALSE))="","",(VLOOKUP($B85,'HICM and Narrative Backsheet'!$A$6:$AC$155,G$9,FALSE))),"")</f>
        <v>Established</v>
      </c>
      <c r="H85" s="76" t="str">
        <f ca="1">IFERROR(IF((VLOOKUP($B85,'HICM and Narrative Backsheet'!$A$6:$AC$155,H$9,FALSE))="","",(VLOOKUP($B85,'HICM and Narrative Backsheet'!$A$6:$AC$155,H$9,FALSE))),"")</f>
        <v>Plans in place</v>
      </c>
      <c r="I85" s="76" t="str">
        <f ca="1">IFERROR(IF((VLOOKUP($B85,'HICM and Narrative Backsheet'!$A$6:$AC$155,I$9,FALSE))="","",(VLOOKUP($B85,'HICM and Narrative Backsheet'!$A$6:$AC$155,I$9,FALSE))),"")</f>
        <v>Plans in place</v>
      </c>
      <c r="J85" s="76" t="str">
        <f ca="1">IFERROR(IF((VLOOKUP($B85,'HICM and Narrative Backsheet'!$A$6:$AC$155,J$9,FALSE))="","",(VLOOKUP($B85,'HICM and Narrative Backsheet'!$A$6:$AC$155,J$9,FALSE))),"")</f>
        <v>Plans in place</v>
      </c>
      <c r="K85" s="76" t="str">
        <f ca="1">IFERROR(IF((VLOOKUP($B85,'HICM and Narrative Backsheet'!$A$6:$AC$155,K$9,FALSE))="","",(VLOOKUP($B85,'HICM and Narrative Backsheet'!$A$6:$AC$155,K$9,FALSE))),"")</f>
        <v>Established</v>
      </c>
      <c r="L85" s="29" t="str">
        <f ca="1">IFERROR(IF((VLOOKUP($B85,'HICM and Narrative Backsheet'!$A$6:$AC$155,L$9,FALSE))="","",(VLOOKUP($B85,'HICM and Narrative Backsheet'!$A$6:$AC$155,L$9,FALSE))),"")</f>
        <v>Established</v>
      </c>
      <c r="M85" s="34" t="str">
        <f ca="1">IFERROR(IF((VLOOKUP($B85,'HICM and Narrative Backsheet'!$A$6:$AC$155,M$9,FALSE))="","",(VLOOKUP($B85,'HICM and Narrative Backsheet'!$A$6:$AC$155,M$9,FALSE))),"")</f>
        <v>Established</v>
      </c>
      <c r="N85" s="76" t="str">
        <f ca="1">IFERROR(IF((VLOOKUP($B85,'HICM and Narrative Backsheet'!$A$6:$AC$155,N$9,FALSE))="","",(VLOOKUP($B85,'HICM and Narrative Backsheet'!$A$6:$AC$155,N$9,FALSE))),"")</f>
        <v>Established</v>
      </c>
      <c r="O85" s="76" t="str">
        <f ca="1">IFERROR(IF((VLOOKUP($B85,'HICM and Narrative Backsheet'!$A$6:$AC$155,O$9,FALSE))="","",(VLOOKUP($B85,'HICM and Narrative Backsheet'!$A$6:$AC$155,O$9,FALSE))),"")</f>
        <v>Mature</v>
      </c>
      <c r="P85" s="76" t="str">
        <f ca="1">IFERROR(IF((VLOOKUP($B85,'HICM and Narrative Backsheet'!$A$6:$AC$155,P$9,FALSE))="","",(VLOOKUP($B85,'HICM and Narrative Backsheet'!$A$6:$AC$155,P$9,FALSE))),"")</f>
        <v>Established</v>
      </c>
      <c r="Q85" s="76" t="str">
        <f ca="1">IFERROR(IF((VLOOKUP($B85,'HICM and Narrative Backsheet'!$A$6:$AC$155,Q$9,FALSE))="","",(VLOOKUP($B85,'HICM and Narrative Backsheet'!$A$6:$AC$155,Q$9,FALSE))),"")</f>
        <v>Plans in place</v>
      </c>
      <c r="R85" s="76" t="str">
        <f ca="1">IFERROR(IF((VLOOKUP($B85,'HICM and Narrative Backsheet'!$A$6:$AC$155,R$9,FALSE))="","",(VLOOKUP($B85,'HICM and Narrative Backsheet'!$A$6:$AC$155,R$9,FALSE))),"")</f>
        <v>Plans in place</v>
      </c>
      <c r="S85" s="76" t="str">
        <f ca="1">IFERROR(IF((VLOOKUP($B85,'HICM and Narrative Backsheet'!$A$6:$AC$155,S$9,FALSE))="","",(VLOOKUP($B85,'HICM and Narrative Backsheet'!$A$6:$AC$155,S$9,FALSE))),"")</f>
        <v>Established</v>
      </c>
      <c r="T85" s="76" t="str">
        <f ca="1">IFERROR(IF((VLOOKUP($B85,'HICM and Narrative Backsheet'!$A$6:$AC$155,T$9,FALSE))="","",(VLOOKUP($B85,'HICM and Narrative Backsheet'!$A$6:$AC$155,T$9,FALSE))),"")</f>
        <v>Established</v>
      </c>
      <c r="U85" s="29" t="str">
        <f ca="1">IFERROR(IF((VLOOKUP($B85,'HICM and Narrative Backsheet'!$A$6:$AC$155,U$9,FALSE))="","",(VLOOKUP($B85,'HICM and Narrative Backsheet'!$A$6:$AC$155,U$9,FALSE))),"")</f>
        <v>Established</v>
      </c>
      <c r="V85" s="90" t="str">
        <f ca="1">IFERROR(IF((VLOOKUP($B85,'HICM and Narrative Backsheet'!$A$6:$AC$155,V$9,FALSE))="","",(VLOOKUP($B85,'HICM and Narrative Backsheet'!$A$6:$AC$155,V$9,FALSE))),"")</f>
        <v>Established</v>
      </c>
      <c r="W85" s="76" t="str">
        <f ca="1">IFERROR(IF((VLOOKUP($B85,'HICM and Narrative Backsheet'!$A$6:$AC$155,W$9,FALSE))="","",(VLOOKUP($B85,'HICM and Narrative Backsheet'!$A$6:$AC$155,W$9,FALSE))),"")</f>
        <v>Established</v>
      </c>
      <c r="X85" s="76" t="str">
        <f ca="1">IFERROR(IF((VLOOKUP($B85,'HICM and Narrative Backsheet'!$A$6:$AC$155,X$9,FALSE))="","",(VLOOKUP($B85,'HICM and Narrative Backsheet'!$A$6:$AC$155,X$9,FALSE))),"")</f>
        <v>Mature</v>
      </c>
      <c r="Y85" s="76" t="str">
        <f ca="1">IFERROR(IF((VLOOKUP($B85,'HICM and Narrative Backsheet'!$A$6:$AC$155,Y$9,FALSE))="","",(VLOOKUP($B85,'HICM and Narrative Backsheet'!$A$6:$AC$155,Y$9,FALSE))),"")</f>
        <v>Established</v>
      </c>
      <c r="Z85" s="76" t="str">
        <f ca="1">IFERROR(IF((VLOOKUP($B85,'HICM and Narrative Backsheet'!$A$6:$AC$155,Z$9,FALSE))="","",(VLOOKUP($B85,'HICM and Narrative Backsheet'!$A$6:$AC$155,Z$9,FALSE))),"")</f>
        <v>Established</v>
      </c>
      <c r="AA85" s="76" t="str">
        <f ca="1">IFERROR(IF((VLOOKUP($B85,'HICM and Narrative Backsheet'!$A$6:$AC$155,AA$9,FALSE))="","",(VLOOKUP($B85,'HICM and Narrative Backsheet'!$A$6:$AC$155,AA$9,FALSE))),"")</f>
        <v>Established</v>
      </c>
      <c r="AB85" s="76" t="str">
        <f ca="1">IFERROR(IF((VLOOKUP($B85,'HICM and Narrative Backsheet'!$A$6:$AC$155,AB$9,FALSE))="","",(VLOOKUP($B85,'HICM and Narrative Backsheet'!$A$6:$AC$155,AB$9,FALSE))),"")</f>
        <v>Established</v>
      </c>
      <c r="AC85" s="76" t="str">
        <f ca="1">IFERROR(IF((VLOOKUP($B85,'HICM and Narrative Backsheet'!$A$6:$AC$155,AC$9,FALSE))="","",(VLOOKUP($B85,'HICM and Narrative Backsheet'!$A$6:$AC$155,AC$9,FALSE))),"")</f>
        <v>Established</v>
      </c>
      <c r="AD85" s="29" t="str">
        <f ca="1">IFERROR(IF((VLOOKUP($B85,'HICM and Narrative Backsheet'!$A$6:$AC$155,AD$9,FALSE))="","",(VLOOKUP($B85,'HICM and Narrative Backsheet'!$A$6:$AC$155,AD$9,FALSE))),"")</f>
        <v>Established</v>
      </c>
    </row>
    <row r="86" spans="1:30">
      <c r="A86" s="42">
        <v>60</v>
      </c>
      <c r="B86" s="34" t="str">
        <f t="shared" ca="1" si="11"/>
        <v>E09000020</v>
      </c>
      <c r="C86" s="83" t="str">
        <f ca="1">IFERROR(VLOOKUP($B86,'Org list'!$J$9:$K$636,2,0), "")</f>
        <v>Kensington and Chelsea</v>
      </c>
      <c r="D86" s="34" t="str">
        <f ca="1">IFERROR(IF((VLOOKUP($B86,'HICM and Narrative Backsheet'!$A$6:$AC$155,D$9,FALSE))="","",(VLOOKUP($B86,'HICM and Narrative Backsheet'!$A$6:$AC$155,D$9,FALSE))),"")</f>
        <v>Established</v>
      </c>
      <c r="E86" s="76" t="str">
        <f ca="1">IFERROR(IF((VLOOKUP($B86,'HICM and Narrative Backsheet'!$A$6:$AC$155,E$9,FALSE))="","",(VLOOKUP($B86,'HICM and Narrative Backsheet'!$A$6:$AC$155,E$9,FALSE))),"")</f>
        <v>Established</v>
      </c>
      <c r="F86" s="76" t="str">
        <f ca="1">IFERROR(IF((VLOOKUP($B86,'HICM and Narrative Backsheet'!$A$6:$AC$155,F$9,FALSE))="","",(VLOOKUP($B86,'HICM and Narrative Backsheet'!$A$6:$AC$155,F$9,FALSE))),"")</f>
        <v>Established</v>
      </c>
      <c r="G86" s="76" t="str">
        <f ca="1">IFERROR(IF((VLOOKUP($B86,'HICM and Narrative Backsheet'!$A$6:$AC$155,G$9,FALSE))="","",(VLOOKUP($B86,'HICM and Narrative Backsheet'!$A$6:$AC$155,G$9,FALSE))),"")</f>
        <v>Established</v>
      </c>
      <c r="H86" s="76" t="str">
        <f ca="1">IFERROR(IF((VLOOKUP($B86,'HICM and Narrative Backsheet'!$A$6:$AC$155,H$9,FALSE))="","",(VLOOKUP($B86,'HICM and Narrative Backsheet'!$A$6:$AC$155,H$9,FALSE))),"")</f>
        <v>Established</v>
      </c>
      <c r="I86" s="76" t="str">
        <f ca="1">IFERROR(IF((VLOOKUP($B86,'HICM and Narrative Backsheet'!$A$6:$AC$155,I$9,FALSE))="","",(VLOOKUP($B86,'HICM and Narrative Backsheet'!$A$6:$AC$155,I$9,FALSE))),"")</f>
        <v>Established</v>
      </c>
      <c r="J86" s="76" t="str">
        <f ca="1">IFERROR(IF((VLOOKUP($B86,'HICM and Narrative Backsheet'!$A$6:$AC$155,J$9,FALSE))="","",(VLOOKUP($B86,'HICM and Narrative Backsheet'!$A$6:$AC$155,J$9,FALSE))),"")</f>
        <v>Established</v>
      </c>
      <c r="K86" s="76" t="str">
        <f ca="1">IFERROR(IF((VLOOKUP($B86,'HICM and Narrative Backsheet'!$A$6:$AC$155,K$9,FALSE))="","",(VLOOKUP($B86,'HICM and Narrative Backsheet'!$A$6:$AC$155,K$9,FALSE))),"")</f>
        <v>Established</v>
      </c>
      <c r="L86" s="29" t="str">
        <f ca="1">IFERROR(IF((VLOOKUP($B86,'HICM and Narrative Backsheet'!$A$6:$AC$155,L$9,FALSE))="","",(VLOOKUP($B86,'HICM and Narrative Backsheet'!$A$6:$AC$155,L$9,FALSE))),"")</f>
        <v>Established</v>
      </c>
      <c r="M86" s="34" t="str">
        <f ca="1">IFERROR(IF((VLOOKUP($B86,'HICM and Narrative Backsheet'!$A$6:$AC$155,M$9,FALSE))="","",(VLOOKUP($B86,'HICM and Narrative Backsheet'!$A$6:$AC$155,M$9,FALSE))),"")</f>
        <v>Established</v>
      </c>
      <c r="N86" s="76" t="str">
        <f ca="1">IFERROR(IF((VLOOKUP($B86,'HICM and Narrative Backsheet'!$A$6:$AC$155,N$9,FALSE))="","",(VLOOKUP($B86,'HICM and Narrative Backsheet'!$A$6:$AC$155,N$9,FALSE))),"")</f>
        <v>Established</v>
      </c>
      <c r="O86" s="76" t="str">
        <f ca="1">IFERROR(IF((VLOOKUP($B86,'HICM and Narrative Backsheet'!$A$6:$AC$155,O$9,FALSE))="","",(VLOOKUP($B86,'HICM and Narrative Backsheet'!$A$6:$AC$155,O$9,FALSE))),"")</f>
        <v>Established</v>
      </c>
      <c r="P86" s="76" t="str">
        <f ca="1">IFERROR(IF((VLOOKUP($B86,'HICM and Narrative Backsheet'!$A$6:$AC$155,P$9,FALSE))="","",(VLOOKUP($B86,'HICM and Narrative Backsheet'!$A$6:$AC$155,P$9,FALSE))),"")</f>
        <v>Established</v>
      </c>
      <c r="Q86" s="76" t="str">
        <f ca="1">IFERROR(IF((VLOOKUP($B86,'HICM and Narrative Backsheet'!$A$6:$AC$155,Q$9,FALSE))="","",(VLOOKUP($B86,'HICM and Narrative Backsheet'!$A$6:$AC$155,Q$9,FALSE))),"")</f>
        <v>Established</v>
      </c>
      <c r="R86" s="76" t="str">
        <f ca="1">IFERROR(IF((VLOOKUP($B86,'HICM and Narrative Backsheet'!$A$6:$AC$155,R$9,FALSE))="","",(VLOOKUP($B86,'HICM and Narrative Backsheet'!$A$6:$AC$155,R$9,FALSE))),"")</f>
        <v>Established</v>
      </c>
      <c r="S86" s="76" t="str">
        <f ca="1">IFERROR(IF((VLOOKUP($B86,'HICM and Narrative Backsheet'!$A$6:$AC$155,S$9,FALSE))="","",(VLOOKUP($B86,'HICM and Narrative Backsheet'!$A$6:$AC$155,S$9,FALSE))),"")</f>
        <v>Established</v>
      </c>
      <c r="T86" s="76" t="str">
        <f ca="1">IFERROR(IF((VLOOKUP($B86,'HICM and Narrative Backsheet'!$A$6:$AC$155,T$9,FALSE))="","",(VLOOKUP($B86,'HICM and Narrative Backsheet'!$A$6:$AC$155,T$9,FALSE))),"")</f>
        <v>Established</v>
      </c>
      <c r="U86" s="29" t="str">
        <f ca="1">IFERROR(IF((VLOOKUP($B86,'HICM and Narrative Backsheet'!$A$6:$AC$155,U$9,FALSE))="","",(VLOOKUP($B86,'HICM and Narrative Backsheet'!$A$6:$AC$155,U$9,FALSE))),"")</f>
        <v>Established</v>
      </c>
      <c r="V86" s="90" t="str">
        <f ca="1">IFERROR(IF((VLOOKUP($B86,'HICM and Narrative Backsheet'!$A$6:$AC$155,V$9,FALSE))="","",(VLOOKUP($B86,'HICM and Narrative Backsheet'!$A$6:$AC$155,V$9,FALSE))),"")</f>
        <v>Established</v>
      </c>
      <c r="W86" s="76" t="str">
        <f ca="1">IFERROR(IF((VLOOKUP($B86,'HICM and Narrative Backsheet'!$A$6:$AC$155,W$9,FALSE))="","",(VLOOKUP($B86,'HICM and Narrative Backsheet'!$A$6:$AC$155,W$9,FALSE))),"")</f>
        <v>Established</v>
      </c>
      <c r="X86" s="76" t="str">
        <f ca="1">IFERROR(IF((VLOOKUP($B86,'HICM and Narrative Backsheet'!$A$6:$AC$155,X$9,FALSE))="","",(VLOOKUP($B86,'HICM and Narrative Backsheet'!$A$6:$AC$155,X$9,FALSE))),"")</f>
        <v>Established</v>
      </c>
      <c r="Y86" s="76" t="str">
        <f ca="1">IFERROR(IF((VLOOKUP($B86,'HICM and Narrative Backsheet'!$A$6:$AC$155,Y$9,FALSE))="","",(VLOOKUP($B86,'HICM and Narrative Backsheet'!$A$6:$AC$155,Y$9,FALSE))),"")</f>
        <v>Established</v>
      </c>
      <c r="Z86" s="76" t="str">
        <f ca="1">IFERROR(IF((VLOOKUP($B86,'HICM and Narrative Backsheet'!$A$6:$AC$155,Z$9,FALSE))="","",(VLOOKUP($B86,'HICM and Narrative Backsheet'!$A$6:$AC$155,Z$9,FALSE))),"")</f>
        <v>Established</v>
      </c>
      <c r="AA86" s="76" t="str">
        <f ca="1">IFERROR(IF((VLOOKUP($B86,'HICM and Narrative Backsheet'!$A$6:$AC$155,AA$9,FALSE))="","",(VLOOKUP($B86,'HICM and Narrative Backsheet'!$A$6:$AC$155,AA$9,FALSE))),"")</f>
        <v>Established</v>
      </c>
      <c r="AB86" s="76" t="str">
        <f ca="1">IFERROR(IF((VLOOKUP($B86,'HICM and Narrative Backsheet'!$A$6:$AC$155,AB$9,FALSE))="","",(VLOOKUP($B86,'HICM and Narrative Backsheet'!$A$6:$AC$155,AB$9,FALSE))),"")</f>
        <v>Established</v>
      </c>
      <c r="AC86" s="76" t="str">
        <f ca="1">IFERROR(IF((VLOOKUP($B86,'HICM and Narrative Backsheet'!$A$6:$AC$155,AC$9,FALSE))="","",(VLOOKUP($B86,'HICM and Narrative Backsheet'!$A$6:$AC$155,AC$9,FALSE))),"")</f>
        <v>Established</v>
      </c>
      <c r="AD86" s="29" t="str">
        <f ca="1">IFERROR(IF((VLOOKUP($B86,'HICM and Narrative Backsheet'!$A$6:$AC$155,AD$9,FALSE))="","",(VLOOKUP($B86,'HICM and Narrative Backsheet'!$A$6:$AC$155,AD$9,FALSE))),"")</f>
        <v>Established</v>
      </c>
    </row>
    <row r="87" spans="1:30">
      <c r="A87" s="42">
        <v>61</v>
      </c>
      <c r="B87" s="34" t="str">
        <f t="shared" ca="1" si="11"/>
        <v>E10000016</v>
      </c>
      <c r="C87" s="83" t="str">
        <f ca="1">IFERROR(VLOOKUP($B87,'Org list'!$J$9:$K$636,2,0), "")</f>
        <v>Kent</v>
      </c>
      <c r="D87" s="34" t="str">
        <f ca="1">IFERROR(IF((VLOOKUP($B87,'HICM and Narrative Backsheet'!$A$6:$AC$155,D$9,FALSE))="","",(VLOOKUP($B87,'HICM and Narrative Backsheet'!$A$6:$AC$155,D$9,FALSE))),"")</f>
        <v>Plans in place</v>
      </c>
      <c r="E87" s="76" t="str">
        <f ca="1">IFERROR(IF((VLOOKUP($B87,'HICM and Narrative Backsheet'!$A$6:$AC$155,E$9,FALSE))="","",(VLOOKUP($B87,'HICM and Narrative Backsheet'!$A$6:$AC$155,E$9,FALSE))),"")</f>
        <v>Plans in place</v>
      </c>
      <c r="F87" s="76" t="str">
        <f ca="1">IFERROR(IF((VLOOKUP($B87,'HICM and Narrative Backsheet'!$A$6:$AC$155,F$9,FALSE))="","",(VLOOKUP($B87,'HICM and Narrative Backsheet'!$A$6:$AC$155,F$9,FALSE))),"")</f>
        <v>Established</v>
      </c>
      <c r="G87" s="76" t="str">
        <f ca="1">IFERROR(IF((VLOOKUP($B87,'HICM and Narrative Backsheet'!$A$6:$AC$155,G$9,FALSE))="","",(VLOOKUP($B87,'HICM and Narrative Backsheet'!$A$6:$AC$155,G$9,FALSE))),"")</f>
        <v>Established</v>
      </c>
      <c r="H87" s="76" t="str">
        <f ca="1">IFERROR(IF((VLOOKUP($B87,'HICM and Narrative Backsheet'!$A$6:$AC$155,H$9,FALSE))="","",(VLOOKUP($B87,'HICM and Narrative Backsheet'!$A$6:$AC$155,H$9,FALSE))),"")</f>
        <v>Established</v>
      </c>
      <c r="I87" s="76" t="str">
        <f ca="1">IFERROR(IF((VLOOKUP($B87,'HICM and Narrative Backsheet'!$A$6:$AC$155,I$9,FALSE))="","",(VLOOKUP($B87,'HICM and Narrative Backsheet'!$A$6:$AC$155,I$9,FALSE))),"")</f>
        <v>Plans in place</v>
      </c>
      <c r="J87" s="76" t="str">
        <f ca="1">IFERROR(IF((VLOOKUP($B87,'HICM and Narrative Backsheet'!$A$6:$AC$155,J$9,FALSE))="","",(VLOOKUP($B87,'HICM and Narrative Backsheet'!$A$6:$AC$155,J$9,FALSE))),"")</f>
        <v>Plans in place</v>
      </c>
      <c r="K87" s="76" t="str">
        <f ca="1">IFERROR(IF((VLOOKUP($B87,'HICM and Narrative Backsheet'!$A$6:$AC$155,K$9,FALSE))="","",(VLOOKUP($B87,'HICM and Narrative Backsheet'!$A$6:$AC$155,K$9,FALSE))),"")</f>
        <v>Plans in place</v>
      </c>
      <c r="L87" s="29" t="str">
        <f ca="1">IFERROR(IF((VLOOKUP($B87,'HICM and Narrative Backsheet'!$A$6:$AC$155,L$9,FALSE))="","",(VLOOKUP($B87,'HICM and Narrative Backsheet'!$A$6:$AC$155,L$9,FALSE))),"")</f>
        <v>Not yet established</v>
      </c>
      <c r="M87" s="34" t="str">
        <f ca="1">IFERROR(IF((VLOOKUP($B87,'HICM and Narrative Backsheet'!$A$6:$AC$155,M$9,FALSE))="","",(VLOOKUP($B87,'HICM and Narrative Backsheet'!$A$6:$AC$155,M$9,FALSE))),"")</f>
        <v>Established</v>
      </c>
      <c r="N87" s="76" t="str">
        <f ca="1">IFERROR(IF((VLOOKUP($B87,'HICM and Narrative Backsheet'!$A$6:$AC$155,N$9,FALSE))="","",(VLOOKUP($B87,'HICM and Narrative Backsheet'!$A$6:$AC$155,N$9,FALSE))),"")</f>
        <v>Plans in place</v>
      </c>
      <c r="O87" s="76" t="str">
        <f ca="1">IFERROR(IF((VLOOKUP($B87,'HICM and Narrative Backsheet'!$A$6:$AC$155,O$9,FALSE))="","",(VLOOKUP($B87,'HICM and Narrative Backsheet'!$A$6:$AC$155,O$9,FALSE))),"")</f>
        <v>Established</v>
      </c>
      <c r="P87" s="76" t="str">
        <f ca="1">IFERROR(IF((VLOOKUP($B87,'HICM and Narrative Backsheet'!$A$6:$AC$155,P$9,FALSE))="","",(VLOOKUP($B87,'HICM and Narrative Backsheet'!$A$6:$AC$155,P$9,FALSE))),"")</f>
        <v>Established</v>
      </c>
      <c r="Q87" s="76" t="str">
        <f ca="1">IFERROR(IF((VLOOKUP($B87,'HICM and Narrative Backsheet'!$A$6:$AC$155,Q$9,FALSE))="","",(VLOOKUP($B87,'HICM and Narrative Backsheet'!$A$6:$AC$155,Q$9,FALSE))),"")</f>
        <v>Mature</v>
      </c>
      <c r="R87" s="76" t="str">
        <f ca="1">IFERROR(IF((VLOOKUP($B87,'HICM and Narrative Backsheet'!$A$6:$AC$155,R$9,FALSE))="","",(VLOOKUP($B87,'HICM and Narrative Backsheet'!$A$6:$AC$155,R$9,FALSE))),"")</f>
        <v>Plans in place</v>
      </c>
      <c r="S87" s="76" t="str">
        <f ca="1">IFERROR(IF((VLOOKUP($B87,'HICM and Narrative Backsheet'!$A$6:$AC$155,S$9,FALSE))="","",(VLOOKUP($B87,'HICM and Narrative Backsheet'!$A$6:$AC$155,S$9,FALSE))),"")</f>
        <v>Plans in place</v>
      </c>
      <c r="T87" s="76" t="str">
        <f ca="1">IFERROR(IF((VLOOKUP($B87,'HICM and Narrative Backsheet'!$A$6:$AC$155,T$9,FALSE))="","",(VLOOKUP($B87,'HICM and Narrative Backsheet'!$A$6:$AC$155,T$9,FALSE))),"")</f>
        <v>Plans in place</v>
      </c>
      <c r="U87" s="29" t="str">
        <f ca="1">IFERROR(IF((VLOOKUP($B87,'HICM and Narrative Backsheet'!$A$6:$AC$155,U$9,FALSE))="","",(VLOOKUP($B87,'HICM and Narrative Backsheet'!$A$6:$AC$155,U$9,FALSE))),"")</f>
        <v>Plans in place</v>
      </c>
      <c r="V87" s="90" t="str">
        <f ca="1">IFERROR(IF((VLOOKUP($B87,'HICM and Narrative Backsheet'!$A$6:$AC$155,V$9,FALSE))="","",(VLOOKUP($B87,'HICM and Narrative Backsheet'!$A$6:$AC$155,V$9,FALSE))),"")</f>
        <v>Established</v>
      </c>
      <c r="W87" s="76" t="str">
        <f ca="1">IFERROR(IF((VLOOKUP($B87,'HICM and Narrative Backsheet'!$A$6:$AC$155,W$9,FALSE))="","",(VLOOKUP($B87,'HICM and Narrative Backsheet'!$A$6:$AC$155,W$9,FALSE))),"")</f>
        <v>Established</v>
      </c>
      <c r="X87" s="76" t="str">
        <f ca="1">IFERROR(IF((VLOOKUP($B87,'HICM and Narrative Backsheet'!$A$6:$AC$155,X$9,FALSE))="","",(VLOOKUP($B87,'HICM and Narrative Backsheet'!$A$6:$AC$155,X$9,FALSE))),"")</f>
        <v>Mature</v>
      </c>
      <c r="Y87" s="76" t="str">
        <f ca="1">IFERROR(IF((VLOOKUP($B87,'HICM and Narrative Backsheet'!$A$6:$AC$155,Y$9,FALSE))="","",(VLOOKUP($B87,'HICM and Narrative Backsheet'!$A$6:$AC$155,Y$9,FALSE))),"")</f>
        <v>Mature</v>
      </c>
      <c r="Z87" s="76" t="str">
        <f ca="1">IFERROR(IF((VLOOKUP($B87,'HICM and Narrative Backsheet'!$A$6:$AC$155,Z$9,FALSE))="","",(VLOOKUP($B87,'HICM and Narrative Backsheet'!$A$6:$AC$155,Z$9,FALSE))),"")</f>
        <v>Mature</v>
      </c>
      <c r="AA87" s="76" t="str">
        <f ca="1">IFERROR(IF((VLOOKUP($B87,'HICM and Narrative Backsheet'!$A$6:$AC$155,AA$9,FALSE))="","",(VLOOKUP($B87,'HICM and Narrative Backsheet'!$A$6:$AC$155,AA$9,FALSE))),"")</f>
        <v>Established</v>
      </c>
      <c r="AB87" s="76" t="str">
        <f ca="1">IFERROR(IF((VLOOKUP($B87,'HICM and Narrative Backsheet'!$A$6:$AC$155,AB$9,FALSE))="","",(VLOOKUP($B87,'HICM and Narrative Backsheet'!$A$6:$AC$155,AB$9,FALSE))),"")</f>
        <v>Established</v>
      </c>
      <c r="AC87" s="76" t="str">
        <f ca="1">IFERROR(IF((VLOOKUP($B87,'HICM and Narrative Backsheet'!$A$6:$AC$155,AC$9,FALSE))="","",(VLOOKUP($B87,'HICM and Narrative Backsheet'!$A$6:$AC$155,AC$9,FALSE))),"")</f>
        <v>Established</v>
      </c>
      <c r="AD87" s="29" t="str">
        <f ca="1">IFERROR(IF((VLOOKUP($B87,'HICM and Narrative Backsheet'!$A$6:$AC$155,AD$9,FALSE))="","",(VLOOKUP($B87,'HICM and Narrative Backsheet'!$A$6:$AC$155,AD$9,FALSE))),"")</f>
        <v>Plans in place</v>
      </c>
    </row>
    <row r="88" spans="1:30">
      <c r="A88" s="42">
        <v>62</v>
      </c>
      <c r="B88" s="34" t="str">
        <f t="shared" ca="1" si="11"/>
        <v>E06000010</v>
      </c>
      <c r="C88" s="83" t="str">
        <f ca="1">IFERROR(VLOOKUP($B88,'Org list'!$J$9:$K$636,2,0), "")</f>
        <v>Kingston upon Hull, City of</v>
      </c>
      <c r="D88" s="34" t="str">
        <f ca="1">IFERROR(IF((VLOOKUP($B88,'HICM and Narrative Backsheet'!$A$6:$AC$155,D$9,FALSE))="","",(VLOOKUP($B88,'HICM and Narrative Backsheet'!$A$6:$AC$155,D$9,FALSE))),"")</f>
        <v>Plans in place</v>
      </c>
      <c r="E88" s="76" t="str">
        <f ca="1">IFERROR(IF((VLOOKUP($B88,'HICM and Narrative Backsheet'!$A$6:$AC$155,E$9,FALSE))="","",(VLOOKUP($B88,'HICM and Narrative Backsheet'!$A$6:$AC$155,E$9,FALSE))),"")</f>
        <v>Established</v>
      </c>
      <c r="F88" s="76" t="str">
        <f ca="1">IFERROR(IF((VLOOKUP($B88,'HICM and Narrative Backsheet'!$A$6:$AC$155,F$9,FALSE))="","",(VLOOKUP($B88,'HICM and Narrative Backsheet'!$A$6:$AC$155,F$9,FALSE))),"")</f>
        <v>Established</v>
      </c>
      <c r="G88" s="76" t="str">
        <f ca="1">IFERROR(IF((VLOOKUP($B88,'HICM and Narrative Backsheet'!$A$6:$AC$155,G$9,FALSE))="","",(VLOOKUP($B88,'HICM and Narrative Backsheet'!$A$6:$AC$155,G$9,FALSE))),"")</f>
        <v>Established</v>
      </c>
      <c r="H88" s="76" t="str">
        <f ca="1">IFERROR(IF((VLOOKUP($B88,'HICM and Narrative Backsheet'!$A$6:$AC$155,H$9,FALSE))="","",(VLOOKUP($B88,'HICM and Narrative Backsheet'!$A$6:$AC$155,H$9,FALSE))),"")</f>
        <v>Established</v>
      </c>
      <c r="I88" s="76" t="str">
        <f ca="1">IFERROR(IF((VLOOKUP($B88,'HICM and Narrative Backsheet'!$A$6:$AC$155,I$9,FALSE))="","",(VLOOKUP($B88,'HICM and Narrative Backsheet'!$A$6:$AC$155,I$9,FALSE))),"")</f>
        <v>Plans in place</v>
      </c>
      <c r="J88" s="76" t="str">
        <f ca="1">IFERROR(IF((VLOOKUP($B88,'HICM and Narrative Backsheet'!$A$6:$AC$155,J$9,FALSE))="","",(VLOOKUP($B88,'HICM and Narrative Backsheet'!$A$6:$AC$155,J$9,FALSE))),"")</f>
        <v>Established</v>
      </c>
      <c r="K88" s="76" t="str">
        <f ca="1">IFERROR(IF((VLOOKUP($B88,'HICM and Narrative Backsheet'!$A$6:$AC$155,K$9,FALSE))="","",(VLOOKUP($B88,'HICM and Narrative Backsheet'!$A$6:$AC$155,K$9,FALSE))),"")</f>
        <v>Plans in place</v>
      </c>
      <c r="L88" s="29" t="str">
        <f ca="1">IFERROR(IF((VLOOKUP($B88,'HICM and Narrative Backsheet'!$A$6:$AC$155,L$9,FALSE))="","",(VLOOKUP($B88,'HICM and Narrative Backsheet'!$A$6:$AC$155,L$9,FALSE))),"")</f>
        <v>Not yet established</v>
      </c>
      <c r="M88" s="34" t="str">
        <f ca="1">IFERROR(IF((VLOOKUP($B88,'HICM and Narrative Backsheet'!$A$6:$AC$155,M$9,FALSE))="","",(VLOOKUP($B88,'HICM and Narrative Backsheet'!$A$6:$AC$155,M$9,FALSE))),"")</f>
        <v>Plans in place</v>
      </c>
      <c r="N88" s="76" t="str">
        <f ca="1">IFERROR(IF((VLOOKUP($B88,'HICM and Narrative Backsheet'!$A$6:$AC$155,N$9,FALSE))="","",(VLOOKUP($B88,'HICM and Narrative Backsheet'!$A$6:$AC$155,N$9,FALSE))),"")</f>
        <v>Established</v>
      </c>
      <c r="O88" s="76" t="str">
        <f ca="1">IFERROR(IF((VLOOKUP($B88,'HICM and Narrative Backsheet'!$A$6:$AC$155,O$9,FALSE))="","",(VLOOKUP($B88,'HICM and Narrative Backsheet'!$A$6:$AC$155,O$9,FALSE))),"")</f>
        <v>Established</v>
      </c>
      <c r="P88" s="76" t="str">
        <f ca="1">IFERROR(IF((VLOOKUP($B88,'HICM and Narrative Backsheet'!$A$6:$AC$155,P$9,FALSE))="","",(VLOOKUP($B88,'HICM and Narrative Backsheet'!$A$6:$AC$155,P$9,FALSE))),"")</f>
        <v>Established</v>
      </c>
      <c r="Q88" s="76" t="str">
        <f ca="1">IFERROR(IF((VLOOKUP($B88,'HICM and Narrative Backsheet'!$A$6:$AC$155,Q$9,FALSE))="","",(VLOOKUP($B88,'HICM and Narrative Backsheet'!$A$6:$AC$155,Q$9,FALSE))),"")</f>
        <v>Established</v>
      </c>
      <c r="R88" s="76" t="str">
        <f ca="1">IFERROR(IF((VLOOKUP($B88,'HICM and Narrative Backsheet'!$A$6:$AC$155,R$9,FALSE))="","",(VLOOKUP($B88,'HICM and Narrative Backsheet'!$A$6:$AC$155,R$9,FALSE))),"")</f>
        <v>Established</v>
      </c>
      <c r="S88" s="76" t="str">
        <f ca="1">IFERROR(IF((VLOOKUP($B88,'HICM and Narrative Backsheet'!$A$6:$AC$155,S$9,FALSE))="","",(VLOOKUP($B88,'HICM and Narrative Backsheet'!$A$6:$AC$155,S$9,FALSE))),"")</f>
        <v>Established</v>
      </c>
      <c r="T88" s="76" t="str">
        <f ca="1">IFERROR(IF((VLOOKUP($B88,'HICM and Narrative Backsheet'!$A$6:$AC$155,T$9,FALSE))="","",(VLOOKUP($B88,'HICM and Narrative Backsheet'!$A$6:$AC$155,T$9,FALSE))),"")</f>
        <v>Established</v>
      </c>
      <c r="U88" s="29" t="str">
        <f ca="1">IFERROR(IF((VLOOKUP($B88,'HICM and Narrative Backsheet'!$A$6:$AC$155,U$9,FALSE))="","",(VLOOKUP($B88,'HICM and Narrative Backsheet'!$A$6:$AC$155,U$9,FALSE))),"")</f>
        <v>Plans in place</v>
      </c>
      <c r="V88" s="90" t="str">
        <f ca="1">IFERROR(IF((VLOOKUP($B88,'HICM and Narrative Backsheet'!$A$6:$AC$155,V$9,FALSE))="","",(VLOOKUP($B88,'HICM and Narrative Backsheet'!$A$6:$AC$155,V$9,FALSE))),"")</f>
        <v>Plans in place</v>
      </c>
      <c r="W88" s="76" t="str">
        <f ca="1">IFERROR(IF((VLOOKUP($B88,'HICM and Narrative Backsheet'!$A$6:$AC$155,W$9,FALSE))="","",(VLOOKUP($B88,'HICM and Narrative Backsheet'!$A$6:$AC$155,W$9,FALSE))),"")</f>
        <v>Established</v>
      </c>
      <c r="X88" s="76" t="str">
        <f ca="1">IFERROR(IF((VLOOKUP($B88,'HICM and Narrative Backsheet'!$A$6:$AC$155,X$9,FALSE))="","",(VLOOKUP($B88,'HICM and Narrative Backsheet'!$A$6:$AC$155,X$9,FALSE))),"")</f>
        <v>Established</v>
      </c>
      <c r="Y88" s="76" t="str">
        <f ca="1">IFERROR(IF((VLOOKUP($B88,'HICM and Narrative Backsheet'!$A$6:$AC$155,Y$9,FALSE))="","",(VLOOKUP($B88,'HICM and Narrative Backsheet'!$A$6:$AC$155,Y$9,FALSE))),"")</f>
        <v>Established</v>
      </c>
      <c r="Z88" s="76" t="str">
        <f ca="1">IFERROR(IF((VLOOKUP($B88,'HICM and Narrative Backsheet'!$A$6:$AC$155,Z$9,FALSE))="","",(VLOOKUP($B88,'HICM and Narrative Backsheet'!$A$6:$AC$155,Z$9,FALSE))),"")</f>
        <v>Established</v>
      </c>
      <c r="AA88" s="76" t="str">
        <f ca="1">IFERROR(IF((VLOOKUP($B88,'HICM and Narrative Backsheet'!$A$6:$AC$155,AA$9,FALSE))="","",(VLOOKUP($B88,'HICM and Narrative Backsheet'!$A$6:$AC$155,AA$9,FALSE))),"")</f>
        <v>Established</v>
      </c>
      <c r="AB88" s="76" t="str">
        <f ca="1">IFERROR(IF((VLOOKUP($B88,'HICM and Narrative Backsheet'!$A$6:$AC$155,AB$9,FALSE))="","",(VLOOKUP($B88,'HICM and Narrative Backsheet'!$A$6:$AC$155,AB$9,FALSE))),"")</f>
        <v>Established</v>
      </c>
      <c r="AC88" s="76" t="str">
        <f ca="1">IFERROR(IF((VLOOKUP($B88,'HICM and Narrative Backsheet'!$A$6:$AC$155,AC$9,FALSE))="","",(VLOOKUP($B88,'HICM and Narrative Backsheet'!$A$6:$AC$155,AC$9,FALSE))),"")</f>
        <v>Established</v>
      </c>
      <c r="AD88" s="29" t="str">
        <f ca="1">IFERROR(IF((VLOOKUP($B88,'HICM and Narrative Backsheet'!$A$6:$AC$155,AD$9,FALSE))="","",(VLOOKUP($B88,'HICM and Narrative Backsheet'!$A$6:$AC$155,AD$9,FALSE))),"")</f>
        <v>Plans in place</v>
      </c>
    </row>
    <row r="89" spans="1:30">
      <c r="A89" s="42">
        <v>63</v>
      </c>
      <c r="B89" s="34" t="str">
        <f t="shared" ca="1" si="11"/>
        <v>E09000021</v>
      </c>
      <c r="C89" s="83" t="str">
        <f ca="1">IFERROR(VLOOKUP($B89,'Org list'!$J$9:$K$636,2,0), "")</f>
        <v>Kingston upon Thames</v>
      </c>
      <c r="D89" s="34" t="str">
        <f ca="1">IFERROR(IF((VLOOKUP($B89,'HICM and Narrative Backsheet'!$A$6:$AC$155,D$9,FALSE))="","",(VLOOKUP($B89,'HICM and Narrative Backsheet'!$A$6:$AC$155,D$9,FALSE))),"")</f>
        <v>Established</v>
      </c>
      <c r="E89" s="76" t="str">
        <f ca="1">IFERROR(IF((VLOOKUP($B89,'HICM and Narrative Backsheet'!$A$6:$AC$155,E$9,FALSE))="","",(VLOOKUP($B89,'HICM and Narrative Backsheet'!$A$6:$AC$155,E$9,FALSE))),"")</f>
        <v>Established</v>
      </c>
      <c r="F89" s="76" t="str">
        <f ca="1">IFERROR(IF((VLOOKUP($B89,'HICM and Narrative Backsheet'!$A$6:$AC$155,F$9,FALSE))="","",(VLOOKUP($B89,'HICM and Narrative Backsheet'!$A$6:$AC$155,F$9,FALSE))),"")</f>
        <v>Plans in place</v>
      </c>
      <c r="G89" s="76" t="str">
        <f ca="1">IFERROR(IF((VLOOKUP($B89,'HICM and Narrative Backsheet'!$A$6:$AC$155,G$9,FALSE))="","",(VLOOKUP($B89,'HICM and Narrative Backsheet'!$A$6:$AC$155,G$9,FALSE))),"")</f>
        <v>Established</v>
      </c>
      <c r="H89" s="76" t="str">
        <f ca="1">IFERROR(IF((VLOOKUP($B89,'HICM and Narrative Backsheet'!$A$6:$AC$155,H$9,FALSE))="","",(VLOOKUP($B89,'HICM and Narrative Backsheet'!$A$6:$AC$155,H$9,FALSE))),"")</f>
        <v>Established</v>
      </c>
      <c r="I89" s="76" t="str">
        <f ca="1">IFERROR(IF((VLOOKUP($B89,'HICM and Narrative Backsheet'!$A$6:$AC$155,I$9,FALSE))="","",(VLOOKUP($B89,'HICM and Narrative Backsheet'!$A$6:$AC$155,I$9,FALSE))),"")</f>
        <v>Established</v>
      </c>
      <c r="J89" s="76" t="str">
        <f ca="1">IFERROR(IF((VLOOKUP($B89,'HICM and Narrative Backsheet'!$A$6:$AC$155,J$9,FALSE))="","",(VLOOKUP($B89,'HICM and Narrative Backsheet'!$A$6:$AC$155,J$9,FALSE))),"")</f>
        <v>Plans in place</v>
      </c>
      <c r="K89" s="76" t="str">
        <f ca="1">IFERROR(IF((VLOOKUP($B89,'HICM and Narrative Backsheet'!$A$6:$AC$155,K$9,FALSE))="","",(VLOOKUP($B89,'HICM and Narrative Backsheet'!$A$6:$AC$155,K$9,FALSE))),"")</f>
        <v>Mature</v>
      </c>
      <c r="L89" s="29" t="str">
        <f ca="1">IFERROR(IF((VLOOKUP($B89,'HICM and Narrative Backsheet'!$A$6:$AC$155,L$9,FALSE))="","",(VLOOKUP($B89,'HICM and Narrative Backsheet'!$A$6:$AC$155,L$9,FALSE))),"")</f>
        <v>Mature</v>
      </c>
      <c r="M89" s="34" t="str">
        <f ca="1">IFERROR(IF((VLOOKUP($B89,'HICM and Narrative Backsheet'!$A$6:$AC$155,M$9,FALSE))="","",(VLOOKUP($B89,'HICM and Narrative Backsheet'!$A$6:$AC$155,M$9,FALSE))),"")</f>
        <v>Established</v>
      </c>
      <c r="N89" s="76" t="str">
        <f ca="1">IFERROR(IF((VLOOKUP($B89,'HICM and Narrative Backsheet'!$A$6:$AC$155,N$9,FALSE))="","",(VLOOKUP($B89,'HICM and Narrative Backsheet'!$A$6:$AC$155,N$9,FALSE))),"")</f>
        <v>Established</v>
      </c>
      <c r="O89" s="76" t="str">
        <f ca="1">IFERROR(IF((VLOOKUP($B89,'HICM and Narrative Backsheet'!$A$6:$AC$155,O$9,FALSE))="","",(VLOOKUP($B89,'HICM and Narrative Backsheet'!$A$6:$AC$155,O$9,FALSE))),"")</f>
        <v>Established</v>
      </c>
      <c r="P89" s="76" t="str">
        <f ca="1">IFERROR(IF((VLOOKUP($B89,'HICM and Narrative Backsheet'!$A$6:$AC$155,P$9,FALSE))="","",(VLOOKUP($B89,'HICM and Narrative Backsheet'!$A$6:$AC$155,P$9,FALSE))),"")</f>
        <v>Mature</v>
      </c>
      <c r="Q89" s="76" t="str">
        <f ca="1">IFERROR(IF((VLOOKUP($B89,'HICM and Narrative Backsheet'!$A$6:$AC$155,Q$9,FALSE))="","",(VLOOKUP($B89,'HICM and Narrative Backsheet'!$A$6:$AC$155,Q$9,FALSE))),"")</f>
        <v>Established</v>
      </c>
      <c r="R89" s="76" t="str">
        <f ca="1">IFERROR(IF((VLOOKUP($B89,'HICM and Narrative Backsheet'!$A$6:$AC$155,R$9,FALSE))="","",(VLOOKUP($B89,'HICM and Narrative Backsheet'!$A$6:$AC$155,R$9,FALSE))),"")</f>
        <v>Established</v>
      </c>
      <c r="S89" s="76" t="str">
        <f ca="1">IFERROR(IF((VLOOKUP($B89,'HICM and Narrative Backsheet'!$A$6:$AC$155,S$9,FALSE))="","",(VLOOKUP($B89,'HICM and Narrative Backsheet'!$A$6:$AC$155,S$9,FALSE))),"")</f>
        <v>Established</v>
      </c>
      <c r="T89" s="76" t="str">
        <f ca="1">IFERROR(IF((VLOOKUP($B89,'HICM and Narrative Backsheet'!$A$6:$AC$155,T$9,FALSE))="","",(VLOOKUP($B89,'HICM and Narrative Backsheet'!$A$6:$AC$155,T$9,FALSE))),"")</f>
        <v>Mature</v>
      </c>
      <c r="U89" s="29" t="str">
        <f ca="1">IFERROR(IF((VLOOKUP($B89,'HICM and Narrative Backsheet'!$A$6:$AC$155,U$9,FALSE))="","",(VLOOKUP($B89,'HICM and Narrative Backsheet'!$A$6:$AC$155,U$9,FALSE))),"")</f>
        <v>Mature</v>
      </c>
      <c r="V89" s="90" t="str">
        <f ca="1">IFERROR(IF((VLOOKUP($B89,'HICM and Narrative Backsheet'!$A$6:$AC$155,V$9,FALSE))="","",(VLOOKUP($B89,'HICM and Narrative Backsheet'!$A$6:$AC$155,V$9,FALSE))),"")</f>
        <v>Mature</v>
      </c>
      <c r="W89" s="76" t="str">
        <f ca="1">IFERROR(IF((VLOOKUP($B89,'HICM and Narrative Backsheet'!$A$6:$AC$155,W$9,FALSE))="","",(VLOOKUP($B89,'HICM and Narrative Backsheet'!$A$6:$AC$155,W$9,FALSE))),"")</f>
        <v>Mature</v>
      </c>
      <c r="X89" s="76" t="str">
        <f ca="1">IFERROR(IF((VLOOKUP($B89,'HICM and Narrative Backsheet'!$A$6:$AC$155,X$9,FALSE))="","",(VLOOKUP($B89,'HICM and Narrative Backsheet'!$A$6:$AC$155,X$9,FALSE))),"")</f>
        <v>Established</v>
      </c>
      <c r="Y89" s="76" t="str">
        <f ca="1">IFERROR(IF((VLOOKUP($B89,'HICM and Narrative Backsheet'!$A$6:$AC$155,Y$9,FALSE))="","",(VLOOKUP($B89,'HICM and Narrative Backsheet'!$A$6:$AC$155,Y$9,FALSE))),"")</f>
        <v>Mature</v>
      </c>
      <c r="Z89" s="76" t="str">
        <f ca="1">IFERROR(IF((VLOOKUP($B89,'HICM and Narrative Backsheet'!$A$6:$AC$155,Z$9,FALSE))="","",(VLOOKUP($B89,'HICM and Narrative Backsheet'!$A$6:$AC$155,Z$9,FALSE))),"")</f>
        <v>Mature</v>
      </c>
      <c r="AA89" s="76" t="str">
        <f ca="1">IFERROR(IF((VLOOKUP($B89,'HICM and Narrative Backsheet'!$A$6:$AC$155,AA$9,FALSE))="","",(VLOOKUP($B89,'HICM and Narrative Backsheet'!$A$6:$AC$155,AA$9,FALSE))),"")</f>
        <v>Established</v>
      </c>
      <c r="AB89" s="76" t="str">
        <f ca="1">IFERROR(IF((VLOOKUP($B89,'HICM and Narrative Backsheet'!$A$6:$AC$155,AB$9,FALSE))="","",(VLOOKUP($B89,'HICM and Narrative Backsheet'!$A$6:$AC$155,AB$9,FALSE))),"")</f>
        <v>Mature</v>
      </c>
      <c r="AC89" s="76" t="str">
        <f ca="1">IFERROR(IF((VLOOKUP($B89,'HICM and Narrative Backsheet'!$A$6:$AC$155,AC$9,FALSE))="","",(VLOOKUP($B89,'HICM and Narrative Backsheet'!$A$6:$AC$155,AC$9,FALSE))),"")</f>
        <v>Mature</v>
      </c>
      <c r="AD89" s="29" t="str">
        <f ca="1">IFERROR(IF((VLOOKUP($B89,'HICM and Narrative Backsheet'!$A$6:$AC$155,AD$9,FALSE))="","",(VLOOKUP($B89,'HICM and Narrative Backsheet'!$A$6:$AC$155,AD$9,FALSE))),"")</f>
        <v>Mature</v>
      </c>
    </row>
    <row r="90" spans="1:30">
      <c r="A90" s="42">
        <v>64</v>
      </c>
      <c r="B90" s="34" t="str">
        <f t="shared" ca="1" si="11"/>
        <v>E08000034</v>
      </c>
      <c r="C90" s="83" t="str">
        <f ca="1">IFERROR(VLOOKUP($B90,'Org list'!$J$9:$K$636,2,0), "")</f>
        <v>Kirklees</v>
      </c>
      <c r="D90" s="34" t="str">
        <f ca="1">IFERROR(IF((VLOOKUP($B90,'HICM and Narrative Backsheet'!$A$6:$AC$155,D$9,FALSE))="","",(VLOOKUP($B90,'HICM and Narrative Backsheet'!$A$6:$AC$155,D$9,FALSE))),"")</f>
        <v>Plans in place</v>
      </c>
      <c r="E90" s="76" t="str">
        <f ca="1">IFERROR(IF((VLOOKUP($B90,'HICM and Narrative Backsheet'!$A$6:$AC$155,E$9,FALSE))="","",(VLOOKUP($B90,'HICM and Narrative Backsheet'!$A$6:$AC$155,E$9,FALSE))),"")</f>
        <v>Plans in place</v>
      </c>
      <c r="F90" s="76" t="str">
        <f ca="1">IFERROR(IF((VLOOKUP($B90,'HICM and Narrative Backsheet'!$A$6:$AC$155,F$9,FALSE))="","",(VLOOKUP($B90,'HICM and Narrative Backsheet'!$A$6:$AC$155,F$9,FALSE))),"")</f>
        <v>Established</v>
      </c>
      <c r="G90" s="76" t="str">
        <f ca="1">IFERROR(IF((VLOOKUP($B90,'HICM and Narrative Backsheet'!$A$6:$AC$155,G$9,FALSE))="","",(VLOOKUP($B90,'HICM and Narrative Backsheet'!$A$6:$AC$155,G$9,FALSE))),"")</f>
        <v>Plans in place</v>
      </c>
      <c r="H90" s="76" t="str">
        <f ca="1">IFERROR(IF((VLOOKUP($B90,'HICM and Narrative Backsheet'!$A$6:$AC$155,H$9,FALSE))="","",(VLOOKUP($B90,'HICM and Narrative Backsheet'!$A$6:$AC$155,H$9,FALSE))),"")</f>
        <v>Plans in place</v>
      </c>
      <c r="I90" s="76" t="str">
        <f ca="1">IFERROR(IF((VLOOKUP($B90,'HICM and Narrative Backsheet'!$A$6:$AC$155,I$9,FALSE))="","",(VLOOKUP($B90,'HICM and Narrative Backsheet'!$A$6:$AC$155,I$9,FALSE))),"")</f>
        <v>Plans in place</v>
      </c>
      <c r="J90" s="76" t="str">
        <f ca="1">IFERROR(IF((VLOOKUP($B90,'HICM and Narrative Backsheet'!$A$6:$AC$155,J$9,FALSE))="","",(VLOOKUP($B90,'HICM and Narrative Backsheet'!$A$6:$AC$155,J$9,FALSE))),"")</f>
        <v>Mature</v>
      </c>
      <c r="K90" s="76" t="str">
        <f ca="1">IFERROR(IF((VLOOKUP($B90,'HICM and Narrative Backsheet'!$A$6:$AC$155,K$9,FALSE))="","",(VLOOKUP($B90,'HICM and Narrative Backsheet'!$A$6:$AC$155,K$9,FALSE))),"")</f>
        <v>Mature</v>
      </c>
      <c r="L90" s="29" t="str">
        <f ca="1">IFERROR(IF((VLOOKUP($B90,'HICM and Narrative Backsheet'!$A$6:$AC$155,L$9,FALSE))="","",(VLOOKUP($B90,'HICM and Narrative Backsheet'!$A$6:$AC$155,L$9,FALSE))),"")</f>
        <v>Plans in place</v>
      </c>
      <c r="M90" s="34" t="str">
        <f ca="1">IFERROR(IF((VLOOKUP($B90,'HICM and Narrative Backsheet'!$A$6:$AC$155,M$9,FALSE))="","",(VLOOKUP($B90,'HICM and Narrative Backsheet'!$A$6:$AC$155,M$9,FALSE))),"")</f>
        <v>Established</v>
      </c>
      <c r="N90" s="76" t="str">
        <f ca="1">IFERROR(IF((VLOOKUP($B90,'HICM and Narrative Backsheet'!$A$6:$AC$155,N$9,FALSE))="","",(VLOOKUP($B90,'HICM and Narrative Backsheet'!$A$6:$AC$155,N$9,FALSE))),"")</f>
        <v>Established</v>
      </c>
      <c r="O90" s="76" t="str">
        <f ca="1">IFERROR(IF((VLOOKUP($B90,'HICM and Narrative Backsheet'!$A$6:$AC$155,O$9,FALSE))="","",(VLOOKUP($B90,'HICM and Narrative Backsheet'!$A$6:$AC$155,O$9,FALSE))),"")</f>
        <v>Established</v>
      </c>
      <c r="P90" s="76" t="str">
        <f ca="1">IFERROR(IF((VLOOKUP($B90,'HICM and Narrative Backsheet'!$A$6:$AC$155,P$9,FALSE))="","",(VLOOKUP($B90,'HICM and Narrative Backsheet'!$A$6:$AC$155,P$9,FALSE))),"")</f>
        <v>Established</v>
      </c>
      <c r="Q90" s="76" t="str">
        <f ca="1">IFERROR(IF((VLOOKUP($B90,'HICM and Narrative Backsheet'!$A$6:$AC$155,Q$9,FALSE))="","",(VLOOKUP($B90,'HICM and Narrative Backsheet'!$A$6:$AC$155,Q$9,FALSE))),"")</f>
        <v>Established</v>
      </c>
      <c r="R90" s="76" t="str">
        <f ca="1">IFERROR(IF((VLOOKUP($B90,'HICM and Narrative Backsheet'!$A$6:$AC$155,R$9,FALSE))="","",(VLOOKUP($B90,'HICM and Narrative Backsheet'!$A$6:$AC$155,R$9,FALSE))),"")</f>
        <v>Established</v>
      </c>
      <c r="S90" s="76" t="str">
        <f ca="1">IFERROR(IF((VLOOKUP($B90,'HICM and Narrative Backsheet'!$A$6:$AC$155,S$9,FALSE))="","",(VLOOKUP($B90,'HICM and Narrative Backsheet'!$A$6:$AC$155,S$9,FALSE))),"")</f>
        <v>Mature</v>
      </c>
      <c r="T90" s="76" t="str">
        <f ca="1">IFERROR(IF((VLOOKUP($B90,'HICM and Narrative Backsheet'!$A$6:$AC$155,T$9,FALSE))="","",(VLOOKUP($B90,'HICM and Narrative Backsheet'!$A$6:$AC$155,T$9,FALSE))),"")</f>
        <v>Mature</v>
      </c>
      <c r="U90" s="29" t="str">
        <f ca="1">IFERROR(IF((VLOOKUP($B90,'HICM and Narrative Backsheet'!$A$6:$AC$155,U$9,FALSE))="","",(VLOOKUP($B90,'HICM and Narrative Backsheet'!$A$6:$AC$155,U$9,FALSE))),"")</f>
        <v>Plans in place</v>
      </c>
      <c r="V90" s="90" t="str">
        <f ca="1">IFERROR(IF((VLOOKUP($B90,'HICM and Narrative Backsheet'!$A$6:$AC$155,V$9,FALSE))="","",(VLOOKUP($B90,'HICM and Narrative Backsheet'!$A$6:$AC$155,V$9,FALSE))),"")</f>
        <v>Established</v>
      </c>
      <c r="W90" s="76" t="str">
        <f ca="1">IFERROR(IF((VLOOKUP($B90,'HICM and Narrative Backsheet'!$A$6:$AC$155,W$9,FALSE))="","",(VLOOKUP($B90,'HICM and Narrative Backsheet'!$A$6:$AC$155,W$9,FALSE))),"")</f>
        <v>Established</v>
      </c>
      <c r="X90" s="76" t="str">
        <f ca="1">IFERROR(IF((VLOOKUP($B90,'HICM and Narrative Backsheet'!$A$6:$AC$155,X$9,FALSE))="","",(VLOOKUP($B90,'HICM and Narrative Backsheet'!$A$6:$AC$155,X$9,FALSE))),"")</f>
        <v>Established</v>
      </c>
      <c r="Y90" s="76" t="str">
        <f ca="1">IFERROR(IF((VLOOKUP($B90,'HICM and Narrative Backsheet'!$A$6:$AC$155,Y$9,FALSE))="","",(VLOOKUP($B90,'HICM and Narrative Backsheet'!$A$6:$AC$155,Y$9,FALSE))),"")</f>
        <v>Established</v>
      </c>
      <c r="Z90" s="76" t="str">
        <f ca="1">IFERROR(IF((VLOOKUP($B90,'HICM and Narrative Backsheet'!$A$6:$AC$155,Z$9,FALSE))="","",(VLOOKUP($B90,'HICM and Narrative Backsheet'!$A$6:$AC$155,Z$9,FALSE))),"")</f>
        <v>Established</v>
      </c>
      <c r="AA90" s="76" t="str">
        <f ca="1">IFERROR(IF((VLOOKUP($B90,'HICM and Narrative Backsheet'!$A$6:$AC$155,AA$9,FALSE))="","",(VLOOKUP($B90,'HICM and Narrative Backsheet'!$A$6:$AC$155,AA$9,FALSE))),"")</f>
        <v>Established</v>
      </c>
      <c r="AB90" s="76" t="str">
        <f ca="1">IFERROR(IF((VLOOKUP($B90,'HICM and Narrative Backsheet'!$A$6:$AC$155,AB$9,FALSE))="","",(VLOOKUP($B90,'HICM and Narrative Backsheet'!$A$6:$AC$155,AB$9,FALSE))),"")</f>
        <v>Mature</v>
      </c>
      <c r="AC90" s="76" t="str">
        <f ca="1">IFERROR(IF((VLOOKUP($B90,'HICM and Narrative Backsheet'!$A$6:$AC$155,AC$9,FALSE))="","",(VLOOKUP($B90,'HICM and Narrative Backsheet'!$A$6:$AC$155,AC$9,FALSE))),"")</f>
        <v>Mature</v>
      </c>
      <c r="AD90" s="29" t="str">
        <f ca="1">IFERROR(IF((VLOOKUP($B90,'HICM and Narrative Backsheet'!$A$6:$AC$155,AD$9,FALSE))="","",(VLOOKUP($B90,'HICM and Narrative Backsheet'!$A$6:$AC$155,AD$9,FALSE))),"")</f>
        <v>Plans in place</v>
      </c>
    </row>
    <row r="91" spans="1:30">
      <c r="A91" s="42">
        <v>65</v>
      </c>
      <c r="B91" s="34" t="str">
        <f t="shared" ca="1" si="11"/>
        <v>E08000011</v>
      </c>
      <c r="C91" s="83" t="str">
        <f ca="1">IFERROR(VLOOKUP($B91,'Org list'!$J$9:$K$636,2,0), "")</f>
        <v>Knowsley</v>
      </c>
      <c r="D91" s="34" t="str">
        <f ca="1">IFERROR(IF((VLOOKUP($B91,'HICM and Narrative Backsheet'!$A$6:$AC$155,D$9,FALSE))="","",(VLOOKUP($B91,'HICM and Narrative Backsheet'!$A$6:$AC$155,D$9,FALSE))),"")</f>
        <v>Mature</v>
      </c>
      <c r="E91" s="76" t="str">
        <f ca="1">IFERROR(IF((VLOOKUP($B91,'HICM and Narrative Backsheet'!$A$6:$AC$155,E$9,FALSE))="","",(VLOOKUP($B91,'HICM and Narrative Backsheet'!$A$6:$AC$155,E$9,FALSE))),"")</f>
        <v>Mature</v>
      </c>
      <c r="F91" s="76" t="str">
        <f ca="1">IFERROR(IF((VLOOKUP($B91,'HICM and Narrative Backsheet'!$A$6:$AC$155,F$9,FALSE))="","",(VLOOKUP($B91,'HICM and Narrative Backsheet'!$A$6:$AC$155,F$9,FALSE))),"")</f>
        <v>Mature</v>
      </c>
      <c r="G91" s="76" t="str">
        <f ca="1">IFERROR(IF((VLOOKUP($B91,'HICM and Narrative Backsheet'!$A$6:$AC$155,G$9,FALSE))="","",(VLOOKUP($B91,'HICM and Narrative Backsheet'!$A$6:$AC$155,G$9,FALSE))),"")</f>
        <v>Established</v>
      </c>
      <c r="H91" s="76" t="str">
        <f ca="1">IFERROR(IF((VLOOKUP($B91,'HICM and Narrative Backsheet'!$A$6:$AC$155,H$9,FALSE))="","",(VLOOKUP($B91,'HICM and Narrative Backsheet'!$A$6:$AC$155,H$9,FALSE))),"")</f>
        <v>Not yet established</v>
      </c>
      <c r="I91" s="76" t="str">
        <f ca="1">IFERROR(IF((VLOOKUP($B91,'HICM and Narrative Backsheet'!$A$6:$AC$155,I$9,FALSE))="","",(VLOOKUP($B91,'HICM and Narrative Backsheet'!$A$6:$AC$155,I$9,FALSE))),"")</f>
        <v>Plans in place</v>
      </c>
      <c r="J91" s="76" t="str">
        <f ca="1">IFERROR(IF((VLOOKUP($B91,'HICM and Narrative Backsheet'!$A$6:$AC$155,J$9,FALSE))="","",(VLOOKUP($B91,'HICM and Narrative Backsheet'!$A$6:$AC$155,J$9,FALSE))),"")</f>
        <v>Established</v>
      </c>
      <c r="K91" s="76" t="str">
        <f ca="1">IFERROR(IF((VLOOKUP($B91,'HICM and Narrative Backsheet'!$A$6:$AC$155,K$9,FALSE))="","",(VLOOKUP($B91,'HICM and Narrative Backsheet'!$A$6:$AC$155,K$9,FALSE))),"")</f>
        <v>Established</v>
      </c>
      <c r="L91" s="29" t="str">
        <f ca="1">IFERROR(IF((VLOOKUP($B91,'HICM and Narrative Backsheet'!$A$6:$AC$155,L$9,FALSE))="","",(VLOOKUP($B91,'HICM and Narrative Backsheet'!$A$6:$AC$155,L$9,FALSE))),"")</f>
        <v>Not yet established</v>
      </c>
      <c r="M91" s="34" t="str">
        <f ca="1">IFERROR(IF((VLOOKUP($B91,'HICM and Narrative Backsheet'!$A$6:$AC$155,M$9,FALSE))="","",(VLOOKUP($B91,'HICM and Narrative Backsheet'!$A$6:$AC$155,M$9,FALSE))),"")</f>
        <v>Mature</v>
      </c>
      <c r="N91" s="76" t="str">
        <f ca="1">IFERROR(IF((VLOOKUP($B91,'HICM and Narrative Backsheet'!$A$6:$AC$155,N$9,FALSE))="","",(VLOOKUP($B91,'HICM and Narrative Backsheet'!$A$6:$AC$155,N$9,FALSE))),"")</f>
        <v>Mature</v>
      </c>
      <c r="O91" s="76" t="str">
        <f ca="1">IFERROR(IF((VLOOKUP($B91,'HICM and Narrative Backsheet'!$A$6:$AC$155,O$9,FALSE))="","",(VLOOKUP($B91,'HICM and Narrative Backsheet'!$A$6:$AC$155,O$9,FALSE))),"")</f>
        <v>Mature</v>
      </c>
      <c r="P91" s="76" t="str">
        <f ca="1">IFERROR(IF((VLOOKUP($B91,'HICM and Narrative Backsheet'!$A$6:$AC$155,P$9,FALSE))="","",(VLOOKUP($B91,'HICM and Narrative Backsheet'!$A$6:$AC$155,P$9,FALSE))),"")</f>
        <v>Established</v>
      </c>
      <c r="Q91" s="76" t="str">
        <f ca="1">IFERROR(IF((VLOOKUP($B91,'HICM and Narrative Backsheet'!$A$6:$AC$155,Q$9,FALSE))="","",(VLOOKUP($B91,'HICM and Narrative Backsheet'!$A$6:$AC$155,Q$9,FALSE))),"")</f>
        <v>Not yet established</v>
      </c>
      <c r="R91" s="76" t="str">
        <f ca="1">IFERROR(IF((VLOOKUP($B91,'HICM and Narrative Backsheet'!$A$6:$AC$155,R$9,FALSE))="","",(VLOOKUP($B91,'HICM and Narrative Backsheet'!$A$6:$AC$155,R$9,FALSE))),"")</f>
        <v>Established</v>
      </c>
      <c r="S91" s="76" t="str">
        <f ca="1">IFERROR(IF((VLOOKUP($B91,'HICM and Narrative Backsheet'!$A$6:$AC$155,S$9,FALSE))="","",(VLOOKUP($B91,'HICM and Narrative Backsheet'!$A$6:$AC$155,S$9,FALSE))),"")</f>
        <v>Established</v>
      </c>
      <c r="T91" s="76" t="str">
        <f ca="1">IFERROR(IF((VLOOKUP($B91,'HICM and Narrative Backsheet'!$A$6:$AC$155,T$9,FALSE))="","",(VLOOKUP($B91,'HICM and Narrative Backsheet'!$A$6:$AC$155,T$9,FALSE))),"")</f>
        <v>Established</v>
      </c>
      <c r="U91" s="29" t="str">
        <f ca="1">IFERROR(IF((VLOOKUP($B91,'HICM and Narrative Backsheet'!$A$6:$AC$155,U$9,FALSE))="","",(VLOOKUP($B91,'HICM and Narrative Backsheet'!$A$6:$AC$155,U$9,FALSE))),"")</f>
        <v>Not yet established</v>
      </c>
      <c r="V91" s="90" t="str">
        <f ca="1">IFERROR(IF((VLOOKUP($B91,'HICM and Narrative Backsheet'!$A$6:$AC$155,V$9,FALSE))="","",(VLOOKUP($B91,'HICM and Narrative Backsheet'!$A$6:$AC$155,V$9,FALSE))),"")</f>
        <v>Mature</v>
      </c>
      <c r="W91" s="76" t="str">
        <f ca="1">IFERROR(IF((VLOOKUP($B91,'HICM and Narrative Backsheet'!$A$6:$AC$155,W$9,FALSE))="","",(VLOOKUP($B91,'HICM and Narrative Backsheet'!$A$6:$AC$155,W$9,FALSE))),"")</f>
        <v>Mature</v>
      </c>
      <c r="X91" s="76" t="str">
        <f ca="1">IFERROR(IF((VLOOKUP($B91,'HICM and Narrative Backsheet'!$A$6:$AC$155,X$9,FALSE))="","",(VLOOKUP($B91,'HICM and Narrative Backsheet'!$A$6:$AC$155,X$9,FALSE))),"")</f>
        <v>Mature</v>
      </c>
      <c r="Y91" s="76" t="str">
        <f ca="1">IFERROR(IF((VLOOKUP($B91,'HICM and Narrative Backsheet'!$A$6:$AC$155,Y$9,FALSE))="","",(VLOOKUP($B91,'HICM and Narrative Backsheet'!$A$6:$AC$155,Y$9,FALSE))),"")</f>
        <v>Established</v>
      </c>
      <c r="Z91" s="76" t="str">
        <f ca="1">IFERROR(IF((VLOOKUP($B91,'HICM and Narrative Backsheet'!$A$6:$AC$155,Z$9,FALSE))="","",(VLOOKUP($B91,'HICM and Narrative Backsheet'!$A$6:$AC$155,Z$9,FALSE))),"")</f>
        <v>Plans in place</v>
      </c>
      <c r="AA91" s="76" t="str">
        <f ca="1">IFERROR(IF((VLOOKUP($B91,'HICM and Narrative Backsheet'!$A$6:$AC$155,AA$9,FALSE))="","",(VLOOKUP($B91,'HICM and Narrative Backsheet'!$A$6:$AC$155,AA$9,FALSE))),"")</f>
        <v>Established</v>
      </c>
      <c r="AB91" s="76" t="str">
        <f ca="1">IFERROR(IF((VLOOKUP($B91,'HICM and Narrative Backsheet'!$A$6:$AC$155,AB$9,FALSE))="","",(VLOOKUP($B91,'HICM and Narrative Backsheet'!$A$6:$AC$155,AB$9,FALSE))),"")</f>
        <v>Established</v>
      </c>
      <c r="AC91" s="76" t="str">
        <f ca="1">IFERROR(IF((VLOOKUP($B91,'HICM and Narrative Backsheet'!$A$6:$AC$155,AC$9,FALSE))="","",(VLOOKUP($B91,'HICM and Narrative Backsheet'!$A$6:$AC$155,AC$9,FALSE))),"")</f>
        <v>Established</v>
      </c>
      <c r="AD91" s="29" t="str">
        <f ca="1">IFERROR(IF((VLOOKUP($B91,'HICM and Narrative Backsheet'!$A$6:$AC$155,AD$9,FALSE))="","",(VLOOKUP($B91,'HICM and Narrative Backsheet'!$A$6:$AC$155,AD$9,FALSE))),"")</f>
        <v>Not yet established</v>
      </c>
    </row>
    <row r="92" spans="1:30">
      <c r="A92" s="42">
        <v>66</v>
      </c>
      <c r="B92" s="34" t="str">
        <f t="shared" ca="1" si="11"/>
        <v>E09000022</v>
      </c>
      <c r="C92" s="83" t="str">
        <f ca="1">IFERROR(VLOOKUP($B92,'Org list'!$J$9:$K$636,2,0), "")</f>
        <v>Lambeth</v>
      </c>
      <c r="D92" s="34" t="str">
        <f ca="1">IFERROR(IF((VLOOKUP($B92,'HICM and Narrative Backsheet'!$A$6:$AC$155,D$9,FALSE))="","",(VLOOKUP($B92,'HICM and Narrative Backsheet'!$A$6:$AC$155,D$9,FALSE))),"")</f>
        <v>Established</v>
      </c>
      <c r="E92" s="76" t="str">
        <f ca="1">IFERROR(IF((VLOOKUP($B92,'HICM and Narrative Backsheet'!$A$6:$AC$155,E$9,FALSE))="","",(VLOOKUP($B92,'HICM and Narrative Backsheet'!$A$6:$AC$155,E$9,FALSE))),"")</f>
        <v>Established</v>
      </c>
      <c r="F92" s="76" t="str">
        <f ca="1">IFERROR(IF((VLOOKUP($B92,'HICM and Narrative Backsheet'!$A$6:$AC$155,F$9,FALSE))="","",(VLOOKUP($B92,'HICM and Narrative Backsheet'!$A$6:$AC$155,F$9,FALSE))),"")</f>
        <v>Established</v>
      </c>
      <c r="G92" s="76" t="str">
        <f ca="1">IFERROR(IF((VLOOKUP($B92,'HICM and Narrative Backsheet'!$A$6:$AC$155,G$9,FALSE))="","",(VLOOKUP($B92,'HICM and Narrative Backsheet'!$A$6:$AC$155,G$9,FALSE))),"")</f>
        <v>Established</v>
      </c>
      <c r="H92" s="76" t="str">
        <f ca="1">IFERROR(IF((VLOOKUP($B92,'HICM and Narrative Backsheet'!$A$6:$AC$155,H$9,FALSE))="","",(VLOOKUP($B92,'HICM and Narrative Backsheet'!$A$6:$AC$155,H$9,FALSE))),"")</f>
        <v>Plans in place</v>
      </c>
      <c r="I92" s="76" t="str">
        <f ca="1">IFERROR(IF((VLOOKUP($B92,'HICM and Narrative Backsheet'!$A$6:$AC$155,I$9,FALSE))="","",(VLOOKUP($B92,'HICM and Narrative Backsheet'!$A$6:$AC$155,I$9,FALSE))),"")</f>
        <v>Established</v>
      </c>
      <c r="J92" s="76" t="str">
        <f ca="1">IFERROR(IF((VLOOKUP($B92,'HICM and Narrative Backsheet'!$A$6:$AC$155,J$9,FALSE))="","",(VLOOKUP($B92,'HICM and Narrative Backsheet'!$A$6:$AC$155,J$9,FALSE))),"")</f>
        <v>Established</v>
      </c>
      <c r="K92" s="76" t="str">
        <f ca="1">IFERROR(IF((VLOOKUP($B92,'HICM and Narrative Backsheet'!$A$6:$AC$155,K$9,FALSE))="","",(VLOOKUP($B92,'HICM and Narrative Backsheet'!$A$6:$AC$155,K$9,FALSE))),"")</f>
        <v>Established</v>
      </c>
      <c r="L92" s="29" t="str">
        <f ca="1">IFERROR(IF((VLOOKUP($B92,'HICM and Narrative Backsheet'!$A$6:$AC$155,L$9,FALSE))="","",(VLOOKUP($B92,'HICM and Narrative Backsheet'!$A$6:$AC$155,L$9,FALSE))),"")</f>
        <v>Established</v>
      </c>
      <c r="M92" s="34" t="str">
        <f ca="1">IFERROR(IF((VLOOKUP($B92,'HICM and Narrative Backsheet'!$A$6:$AC$155,M$9,FALSE))="","",(VLOOKUP($B92,'HICM and Narrative Backsheet'!$A$6:$AC$155,M$9,FALSE))),"")</f>
        <v>Mature</v>
      </c>
      <c r="N92" s="76" t="str">
        <f ca="1">IFERROR(IF((VLOOKUP($B92,'HICM and Narrative Backsheet'!$A$6:$AC$155,N$9,FALSE))="","",(VLOOKUP($B92,'HICM and Narrative Backsheet'!$A$6:$AC$155,N$9,FALSE))),"")</f>
        <v>Mature</v>
      </c>
      <c r="O92" s="76" t="str">
        <f ca="1">IFERROR(IF((VLOOKUP($B92,'HICM and Narrative Backsheet'!$A$6:$AC$155,O$9,FALSE))="","",(VLOOKUP($B92,'HICM and Narrative Backsheet'!$A$6:$AC$155,O$9,FALSE))),"")</f>
        <v>Mature</v>
      </c>
      <c r="P92" s="76" t="str">
        <f ca="1">IFERROR(IF((VLOOKUP($B92,'HICM and Narrative Backsheet'!$A$6:$AC$155,P$9,FALSE))="","",(VLOOKUP($B92,'HICM and Narrative Backsheet'!$A$6:$AC$155,P$9,FALSE))),"")</f>
        <v>Mature</v>
      </c>
      <c r="Q92" s="76" t="str">
        <f ca="1">IFERROR(IF((VLOOKUP($B92,'HICM and Narrative Backsheet'!$A$6:$AC$155,Q$9,FALSE))="","",(VLOOKUP($B92,'HICM and Narrative Backsheet'!$A$6:$AC$155,Q$9,FALSE))),"")</f>
        <v>Mature</v>
      </c>
      <c r="R92" s="76" t="str">
        <f ca="1">IFERROR(IF((VLOOKUP($B92,'HICM and Narrative Backsheet'!$A$6:$AC$155,R$9,FALSE))="","",(VLOOKUP($B92,'HICM and Narrative Backsheet'!$A$6:$AC$155,R$9,FALSE))),"")</f>
        <v>Mature</v>
      </c>
      <c r="S92" s="76" t="str">
        <f ca="1">IFERROR(IF((VLOOKUP($B92,'HICM and Narrative Backsheet'!$A$6:$AC$155,S$9,FALSE))="","",(VLOOKUP($B92,'HICM and Narrative Backsheet'!$A$6:$AC$155,S$9,FALSE))),"")</f>
        <v>Mature</v>
      </c>
      <c r="T92" s="76" t="str">
        <f ca="1">IFERROR(IF((VLOOKUP($B92,'HICM and Narrative Backsheet'!$A$6:$AC$155,T$9,FALSE))="","",(VLOOKUP($B92,'HICM and Narrative Backsheet'!$A$6:$AC$155,T$9,FALSE))),"")</f>
        <v>Mature</v>
      </c>
      <c r="U92" s="29" t="str">
        <f ca="1">IFERROR(IF((VLOOKUP($B92,'HICM and Narrative Backsheet'!$A$6:$AC$155,U$9,FALSE))="","",(VLOOKUP($B92,'HICM and Narrative Backsheet'!$A$6:$AC$155,U$9,FALSE))),"")</f>
        <v>Mature</v>
      </c>
      <c r="V92" s="90" t="str">
        <f ca="1">IFERROR(IF((VLOOKUP($B92,'HICM and Narrative Backsheet'!$A$6:$AC$155,V$9,FALSE))="","",(VLOOKUP($B92,'HICM and Narrative Backsheet'!$A$6:$AC$155,V$9,FALSE))),"")</f>
        <v>Mature</v>
      </c>
      <c r="W92" s="76" t="str">
        <f ca="1">IFERROR(IF((VLOOKUP($B92,'HICM and Narrative Backsheet'!$A$6:$AC$155,W$9,FALSE))="","",(VLOOKUP($B92,'HICM and Narrative Backsheet'!$A$6:$AC$155,W$9,FALSE))),"")</f>
        <v>Mature</v>
      </c>
      <c r="X92" s="76" t="str">
        <f ca="1">IFERROR(IF((VLOOKUP($B92,'HICM and Narrative Backsheet'!$A$6:$AC$155,X$9,FALSE))="","",(VLOOKUP($B92,'HICM and Narrative Backsheet'!$A$6:$AC$155,X$9,FALSE))),"")</f>
        <v>Mature</v>
      </c>
      <c r="Y92" s="76" t="str">
        <f ca="1">IFERROR(IF((VLOOKUP($B92,'HICM and Narrative Backsheet'!$A$6:$AC$155,Y$9,FALSE))="","",(VLOOKUP($B92,'HICM and Narrative Backsheet'!$A$6:$AC$155,Y$9,FALSE))),"")</f>
        <v>Mature</v>
      </c>
      <c r="Z92" s="76" t="str">
        <f ca="1">IFERROR(IF((VLOOKUP($B92,'HICM and Narrative Backsheet'!$A$6:$AC$155,Z$9,FALSE))="","",(VLOOKUP($B92,'HICM and Narrative Backsheet'!$A$6:$AC$155,Z$9,FALSE))),"")</f>
        <v>Mature</v>
      </c>
      <c r="AA92" s="76" t="str">
        <f ca="1">IFERROR(IF((VLOOKUP($B92,'HICM and Narrative Backsheet'!$A$6:$AC$155,AA$9,FALSE))="","",(VLOOKUP($B92,'HICM and Narrative Backsheet'!$A$6:$AC$155,AA$9,FALSE))),"")</f>
        <v>Mature</v>
      </c>
      <c r="AB92" s="76" t="str">
        <f ca="1">IFERROR(IF((VLOOKUP($B92,'HICM and Narrative Backsheet'!$A$6:$AC$155,AB$9,FALSE))="","",(VLOOKUP($B92,'HICM and Narrative Backsheet'!$A$6:$AC$155,AB$9,FALSE))),"")</f>
        <v>Mature</v>
      </c>
      <c r="AC92" s="76" t="str">
        <f ca="1">IFERROR(IF((VLOOKUP($B92,'HICM and Narrative Backsheet'!$A$6:$AC$155,AC$9,FALSE))="","",(VLOOKUP($B92,'HICM and Narrative Backsheet'!$A$6:$AC$155,AC$9,FALSE))),"")</f>
        <v>Mature</v>
      </c>
      <c r="AD92" s="29" t="str">
        <f ca="1">IFERROR(IF((VLOOKUP($B92,'HICM and Narrative Backsheet'!$A$6:$AC$155,AD$9,FALSE))="","",(VLOOKUP($B92,'HICM and Narrative Backsheet'!$A$6:$AC$155,AD$9,FALSE))),"")</f>
        <v>Mature</v>
      </c>
    </row>
    <row r="93" spans="1:30">
      <c r="A93" s="42">
        <v>67</v>
      </c>
      <c r="B93" s="34" t="str">
        <f t="shared" ca="1" si="11"/>
        <v>E10000017</v>
      </c>
      <c r="C93" s="83" t="str">
        <f ca="1">IFERROR(VLOOKUP($B93,'Org list'!$J$9:$K$636,2,0), "")</f>
        <v>Lancashire</v>
      </c>
      <c r="D93" s="34" t="str">
        <f ca="1">IFERROR(IF((VLOOKUP($B93,'HICM and Narrative Backsheet'!$A$6:$AC$155,D$9,FALSE))="","",(VLOOKUP($B93,'HICM and Narrative Backsheet'!$A$6:$AC$155,D$9,FALSE))),"")</f>
        <v>Established</v>
      </c>
      <c r="E93" s="76" t="str">
        <f ca="1">IFERROR(IF((VLOOKUP($B93,'HICM and Narrative Backsheet'!$A$6:$AC$155,E$9,FALSE))="","",(VLOOKUP($B93,'HICM and Narrative Backsheet'!$A$6:$AC$155,E$9,FALSE))),"")</f>
        <v>Established</v>
      </c>
      <c r="F93" s="76" t="str">
        <f ca="1">IFERROR(IF((VLOOKUP($B93,'HICM and Narrative Backsheet'!$A$6:$AC$155,F$9,FALSE))="","",(VLOOKUP($B93,'HICM and Narrative Backsheet'!$A$6:$AC$155,F$9,FALSE))),"")</f>
        <v>Established</v>
      </c>
      <c r="G93" s="76" t="str">
        <f ca="1">IFERROR(IF((VLOOKUP($B93,'HICM and Narrative Backsheet'!$A$6:$AC$155,G$9,FALSE))="","",(VLOOKUP($B93,'HICM and Narrative Backsheet'!$A$6:$AC$155,G$9,FALSE))),"")</f>
        <v>Plans in place</v>
      </c>
      <c r="H93" s="76" t="str">
        <f ca="1">IFERROR(IF((VLOOKUP($B93,'HICM and Narrative Backsheet'!$A$6:$AC$155,H$9,FALSE))="","",(VLOOKUP($B93,'HICM and Narrative Backsheet'!$A$6:$AC$155,H$9,FALSE))),"")</f>
        <v>Plans in place</v>
      </c>
      <c r="I93" s="76" t="str">
        <f ca="1">IFERROR(IF((VLOOKUP($B93,'HICM and Narrative Backsheet'!$A$6:$AC$155,I$9,FALSE))="","",(VLOOKUP($B93,'HICM and Narrative Backsheet'!$A$6:$AC$155,I$9,FALSE))),"")</f>
        <v>Plans in place</v>
      </c>
      <c r="J93" s="76" t="str">
        <f ca="1">IFERROR(IF((VLOOKUP($B93,'HICM and Narrative Backsheet'!$A$6:$AC$155,J$9,FALSE))="","",(VLOOKUP($B93,'HICM and Narrative Backsheet'!$A$6:$AC$155,J$9,FALSE))),"")</f>
        <v>Established</v>
      </c>
      <c r="K93" s="76" t="str">
        <f ca="1">IFERROR(IF((VLOOKUP($B93,'HICM and Narrative Backsheet'!$A$6:$AC$155,K$9,FALSE))="","",(VLOOKUP($B93,'HICM and Narrative Backsheet'!$A$6:$AC$155,K$9,FALSE))),"")</f>
        <v>Established</v>
      </c>
      <c r="L93" s="29" t="str">
        <f ca="1">IFERROR(IF((VLOOKUP($B93,'HICM and Narrative Backsheet'!$A$6:$AC$155,L$9,FALSE))="","",(VLOOKUP($B93,'HICM and Narrative Backsheet'!$A$6:$AC$155,L$9,FALSE))),"")</f>
        <v>Established</v>
      </c>
      <c r="M93" s="34" t="str">
        <f ca="1">IFERROR(IF((VLOOKUP($B93,'HICM and Narrative Backsheet'!$A$6:$AC$155,M$9,FALSE))="","",(VLOOKUP($B93,'HICM and Narrative Backsheet'!$A$6:$AC$155,M$9,FALSE))),"")</f>
        <v>Established</v>
      </c>
      <c r="N93" s="76" t="str">
        <f ca="1">IFERROR(IF((VLOOKUP($B93,'HICM and Narrative Backsheet'!$A$6:$AC$155,N$9,FALSE))="","",(VLOOKUP($B93,'HICM and Narrative Backsheet'!$A$6:$AC$155,N$9,FALSE))),"")</f>
        <v>Established</v>
      </c>
      <c r="O93" s="76" t="str">
        <f ca="1">IFERROR(IF((VLOOKUP($B93,'HICM and Narrative Backsheet'!$A$6:$AC$155,O$9,FALSE))="","",(VLOOKUP($B93,'HICM and Narrative Backsheet'!$A$6:$AC$155,O$9,FALSE))),"")</f>
        <v>Established</v>
      </c>
      <c r="P93" s="76" t="str">
        <f ca="1">IFERROR(IF((VLOOKUP($B93,'HICM and Narrative Backsheet'!$A$6:$AC$155,P$9,FALSE))="","",(VLOOKUP($B93,'HICM and Narrative Backsheet'!$A$6:$AC$155,P$9,FALSE))),"")</f>
        <v>Established</v>
      </c>
      <c r="Q93" s="76" t="str">
        <f ca="1">IFERROR(IF((VLOOKUP($B93,'HICM and Narrative Backsheet'!$A$6:$AC$155,Q$9,FALSE))="","",(VLOOKUP($B93,'HICM and Narrative Backsheet'!$A$6:$AC$155,Q$9,FALSE))),"")</f>
        <v>Established</v>
      </c>
      <c r="R93" s="76" t="str">
        <f ca="1">IFERROR(IF((VLOOKUP($B93,'HICM and Narrative Backsheet'!$A$6:$AC$155,R$9,FALSE))="","",(VLOOKUP($B93,'HICM and Narrative Backsheet'!$A$6:$AC$155,R$9,FALSE))),"")</f>
        <v>Established</v>
      </c>
      <c r="S93" s="76" t="str">
        <f ca="1">IFERROR(IF((VLOOKUP($B93,'HICM and Narrative Backsheet'!$A$6:$AC$155,S$9,FALSE))="","",(VLOOKUP($B93,'HICM and Narrative Backsheet'!$A$6:$AC$155,S$9,FALSE))),"")</f>
        <v>Established</v>
      </c>
      <c r="T93" s="76" t="str">
        <f ca="1">IFERROR(IF((VLOOKUP($B93,'HICM and Narrative Backsheet'!$A$6:$AC$155,T$9,FALSE))="","",(VLOOKUP($B93,'HICM and Narrative Backsheet'!$A$6:$AC$155,T$9,FALSE))),"")</f>
        <v>Established</v>
      </c>
      <c r="U93" s="29" t="str">
        <f ca="1">IFERROR(IF((VLOOKUP($B93,'HICM and Narrative Backsheet'!$A$6:$AC$155,U$9,FALSE))="","",(VLOOKUP($B93,'HICM and Narrative Backsheet'!$A$6:$AC$155,U$9,FALSE))),"")</f>
        <v>Established</v>
      </c>
      <c r="V93" s="90" t="str">
        <f ca="1">IFERROR(IF((VLOOKUP($B93,'HICM and Narrative Backsheet'!$A$6:$AC$155,V$9,FALSE))="","",(VLOOKUP($B93,'HICM and Narrative Backsheet'!$A$6:$AC$155,V$9,FALSE))),"")</f>
        <v>Established</v>
      </c>
      <c r="W93" s="76" t="str">
        <f ca="1">IFERROR(IF((VLOOKUP($B93,'HICM and Narrative Backsheet'!$A$6:$AC$155,W$9,FALSE))="","",(VLOOKUP($B93,'HICM and Narrative Backsheet'!$A$6:$AC$155,W$9,FALSE))),"")</f>
        <v>Established</v>
      </c>
      <c r="X93" s="76" t="str">
        <f ca="1">IFERROR(IF((VLOOKUP($B93,'HICM and Narrative Backsheet'!$A$6:$AC$155,X$9,FALSE))="","",(VLOOKUP($B93,'HICM and Narrative Backsheet'!$A$6:$AC$155,X$9,FALSE))),"")</f>
        <v>Established</v>
      </c>
      <c r="Y93" s="76" t="str">
        <f ca="1">IFERROR(IF((VLOOKUP($B93,'HICM and Narrative Backsheet'!$A$6:$AC$155,Y$9,FALSE))="","",(VLOOKUP($B93,'HICM and Narrative Backsheet'!$A$6:$AC$155,Y$9,FALSE))),"")</f>
        <v>Established</v>
      </c>
      <c r="Z93" s="76" t="str">
        <f ca="1">IFERROR(IF((VLOOKUP($B93,'HICM and Narrative Backsheet'!$A$6:$AC$155,Z$9,FALSE))="","",(VLOOKUP($B93,'HICM and Narrative Backsheet'!$A$6:$AC$155,Z$9,FALSE))),"")</f>
        <v>Established</v>
      </c>
      <c r="AA93" s="76" t="str">
        <f ca="1">IFERROR(IF((VLOOKUP($B93,'HICM and Narrative Backsheet'!$A$6:$AC$155,AA$9,FALSE))="","",(VLOOKUP($B93,'HICM and Narrative Backsheet'!$A$6:$AC$155,AA$9,FALSE))),"")</f>
        <v>Established</v>
      </c>
      <c r="AB93" s="76" t="str">
        <f ca="1">IFERROR(IF((VLOOKUP($B93,'HICM and Narrative Backsheet'!$A$6:$AC$155,AB$9,FALSE))="","",(VLOOKUP($B93,'HICM and Narrative Backsheet'!$A$6:$AC$155,AB$9,FALSE))),"")</f>
        <v>Established</v>
      </c>
      <c r="AC93" s="76" t="str">
        <f ca="1">IFERROR(IF((VLOOKUP($B93,'HICM and Narrative Backsheet'!$A$6:$AC$155,AC$9,FALSE))="","",(VLOOKUP($B93,'HICM and Narrative Backsheet'!$A$6:$AC$155,AC$9,FALSE))),"")</f>
        <v>Established</v>
      </c>
      <c r="AD93" s="29" t="str">
        <f ca="1">IFERROR(IF((VLOOKUP($B93,'HICM and Narrative Backsheet'!$A$6:$AC$155,AD$9,FALSE))="","",(VLOOKUP($B93,'HICM and Narrative Backsheet'!$A$6:$AC$155,AD$9,FALSE))),"")</f>
        <v>Established</v>
      </c>
    </row>
    <row r="94" spans="1:30">
      <c r="A94" s="42">
        <v>68</v>
      </c>
      <c r="B94" s="34" t="str">
        <f t="shared" ca="1" si="11"/>
        <v>E08000035</v>
      </c>
      <c r="C94" s="83" t="str">
        <f ca="1">IFERROR(VLOOKUP($B94,'Org list'!$J$9:$K$636,2,0), "")</f>
        <v>Leeds</v>
      </c>
      <c r="D94" s="34" t="str">
        <f ca="1">IFERROR(IF((VLOOKUP($B94,'HICM and Narrative Backsheet'!$A$6:$AC$155,D$9,FALSE))="","",(VLOOKUP($B94,'HICM and Narrative Backsheet'!$A$6:$AC$155,D$9,FALSE))),"")</f>
        <v>Established</v>
      </c>
      <c r="E94" s="76" t="str">
        <f ca="1">IFERROR(IF((VLOOKUP($B94,'HICM and Narrative Backsheet'!$A$6:$AC$155,E$9,FALSE))="","",(VLOOKUP($B94,'HICM and Narrative Backsheet'!$A$6:$AC$155,E$9,FALSE))),"")</f>
        <v>Plans in place</v>
      </c>
      <c r="F94" s="76" t="str">
        <f ca="1">IFERROR(IF((VLOOKUP($B94,'HICM and Narrative Backsheet'!$A$6:$AC$155,F$9,FALSE))="","",(VLOOKUP($B94,'HICM and Narrative Backsheet'!$A$6:$AC$155,F$9,FALSE))),"")</f>
        <v>Established</v>
      </c>
      <c r="G94" s="76" t="str">
        <f ca="1">IFERROR(IF((VLOOKUP($B94,'HICM and Narrative Backsheet'!$A$6:$AC$155,G$9,FALSE))="","",(VLOOKUP($B94,'HICM and Narrative Backsheet'!$A$6:$AC$155,G$9,FALSE))),"")</f>
        <v>Established</v>
      </c>
      <c r="H94" s="76" t="str">
        <f ca="1">IFERROR(IF((VLOOKUP($B94,'HICM and Narrative Backsheet'!$A$6:$AC$155,H$9,FALSE))="","",(VLOOKUP($B94,'HICM and Narrative Backsheet'!$A$6:$AC$155,H$9,FALSE))),"")</f>
        <v>Not yet established</v>
      </c>
      <c r="I94" s="76" t="str">
        <f ca="1">IFERROR(IF((VLOOKUP($B94,'HICM and Narrative Backsheet'!$A$6:$AC$155,I$9,FALSE))="","",(VLOOKUP($B94,'HICM and Narrative Backsheet'!$A$6:$AC$155,I$9,FALSE))),"")</f>
        <v>Established</v>
      </c>
      <c r="J94" s="76" t="str">
        <f ca="1">IFERROR(IF((VLOOKUP($B94,'HICM and Narrative Backsheet'!$A$6:$AC$155,J$9,FALSE))="","",(VLOOKUP($B94,'HICM and Narrative Backsheet'!$A$6:$AC$155,J$9,FALSE))),"")</f>
        <v>Mature</v>
      </c>
      <c r="K94" s="76" t="str">
        <f ca="1">IFERROR(IF((VLOOKUP($B94,'HICM and Narrative Backsheet'!$A$6:$AC$155,K$9,FALSE))="","",(VLOOKUP($B94,'HICM and Narrative Backsheet'!$A$6:$AC$155,K$9,FALSE))),"")</f>
        <v>Established</v>
      </c>
      <c r="L94" s="29" t="str">
        <f ca="1">IFERROR(IF((VLOOKUP($B94,'HICM and Narrative Backsheet'!$A$6:$AC$155,L$9,FALSE))="","",(VLOOKUP($B94,'HICM and Narrative Backsheet'!$A$6:$AC$155,L$9,FALSE))),"")</f>
        <v>Established</v>
      </c>
      <c r="M94" s="34" t="str">
        <f ca="1">IFERROR(IF((VLOOKUP($B94,'HICM and Narrative Backsheet'!$A$6:$AC$155,M$9,FALSE))="","",(VLOOKUP($B94,'HICM and Narrative Backsheet'!$A$6:$AC$155,M$9,FALSE))),"")</f>
        <v>Mature</v>
      </c>
      <c r="N94" s="76" t="str">
        <f ca="1">IFERROR(IF((VLOOKUP($B94,'HICM and Narrative Backsheet'!$A$6:$AC$155,N$9,FALSE))="","",(VLOOKUP($B94,'HICM and Narrative Backsheet'!$A$6:$AC$155,N$9,FALSE))),"")</f>
        <v>Established</v>
      </c>
      <c r="O94" s="76" t="str">
        <f ca="1">IFERROR(IF((VLOOKUP($B94,'HICM and Narrative Backsheet'!$A$6:$AC$155,O$9,FALSE))="","",(VLOOKUP($B94,'HICM and Narrative Backsheet'!$A$6:$AC$155,O$9,FALSE))),"")</f>
        <v>Established</v>
      </c>
      <c r="P94" s="76" t="str">
        <f ca="1">IFERROR(IF((VLOOKUP($B94,'HICM and Narrative Backsheet'!$A$6:$AC$155,P$9,FALSE))="","",(VLOOKUP($B94,'HICM and Narrative Backsheet'!$A$6:$AC$155,P$9,FALSE))),"")</f>
        <v>Mature</v>
      </c>
      <c r="Q94" s="76" t="str">
        <f ca="1">IFERROR(IF((VLOOKUP($B94,'HICM and Narrative Backsheet'!$A$6:$AC$155,Q$9,FALSE))="","",(VLOOKUP($B94,'HICM and Narrative Backsheet'!$A$6:$AC$155,Q$9,FALSE))),"")</f>
        <v>Not yet established</v>
      </c>
      <c r="R94" s="76" t="str">
        <f ca="1">IFERROR(IF((VLOOKUP($B94,'HICM and Narrative Backsheet'!$A$6:$AC$155,R$9,FALSE))="","",(VLOOKUP($B94,'HICM and Narrative Backsheet'!$A$6:$AC$155,R$9,FALSE))),"")</f>
        <v>Mature</v>
      </c>
      <c r="S94" s="76" t="str">
        <f ca="1">IFERROR(IF((VLOOKUP($B94,'HICM and Narrative Backsheet'!$A$6:$AC$155,S$9,FALSE))="","",(VLOOKUP($B94,'HICM and Narrative Backsheet'!$A$6:$AC$155,S$9,FALSE))),"")</f>
        <v>Mature</v>
      </c>
      <c r="T94" s="76" t="str">
        <f ca="1">IFERROR(IF((VLOOKUP($B94,'HICM and Narrative Backsheet'!$A$6:$AC$155,T$9,FALSE))="","",(VLOOKUP($B94,'HICM and Narrative Backsheet'!$A$6:$AC$155,T$9,FALSE))),"")</f>
        <v>Mature</v>
      </c>
      <c r="U94" s="29" t="str">
        <f ca="1">IFERROR(IF((VLOOKUP($B94,'HICM and Narrative Backsheet'!$A$6:$AC$155,U$9,FALSE))="","",(VLOOKUP($B94,'HICM and Narrative Backsheet'!$A$6:$AC$155,U$9,FALSE))),"")</f>
        <v>Established</v>
      </c>
      <c r="V94" s="90" t="str">
        <f ca="1">IFERROR(IF((VLOOKUP($B94,'HICM and Narrative Backsheet'!$A$6:$AC$155,V$9,FALSE))="","",(VLOOKUP($B94,'HICM and Narrative Backsheet'!$A$6:$AC$155,V$9,FALSE))),"")</f>
        <v>Mature</v>
      </c>
      <c r="W94" s="76" t="str">
        <f ca="1">IFERROR(IF((VLOOKUP($B94,'HICM and Narrative Backsheet'!$A$6:$AC$155,W$9,FALSE))="","",(VLOOKUP($B94,'HICM and Narrative Backsheet'!$A$6:$AC$155,W$9,FALSE))),"")</f>
        <v>Established</v>
      </c>
      <c r="X94" s="76" t="str">
        <f ca="1">IFERROR(IF((VLOOKUP($B94,'HICM and Narrative Backsheet'!$A$6:$AC$155,X$9,FALSE))="","",(VLOOKUP($B94,'HICM and Narrative Backsheet'!$A$6:$AC$155,X$9,FALSE))),"")</f>
        <v>Established</v>
      </c>
      <c r="Y94" s="76" t="str">
        <f ca="1">IFERROR(IF((VLOOKUP($B94,'HICM and Narrative Backsheet'!$A$6:$AC$155,Y$9,FALSE))="","",(VLOOKUP($B94,'HICM and Narrative Backsheet'!$A$6:$AC$155,Y$9,FALSE))),"")</f>
        <v>Mature</v>
      </c>
      <c r="Z94" s="76" t="str">
        <f ca="1">IFERROR(IF((VLOOKUP($B94,'HICM and Narrative Backsheet'!$A$6:$AC$155,Z$9,FALSE))="","",(VLOOKUP($B94,'HICM and Narrative Backsheet'!$A$6:$AC$155,Z$9,FALSE))),"")</f>
        <v>Not yet established</v>
      </c>
      <c r="AA94" s="76" t="str">
        <f ca="1">IFERROR(IF((VLOOKUP($B94,'HICM and Narrative Backsheet'!$A$6:$AC$155,AA$9,FALSE))="","",(VLOOKUP($B94,'HICM and Narrative Backsheet'!$A$6:$AC$155,AA$9,FALSE))),"")</f>
        <v>Mature</v>
      </c>
      <c r="AB94" s="76" t="str">
        <f ca="1">IFERROR(IF((VLOOKUP($B94,'HICM and Narrative Backsheet'!$A$6:$AC$155,AB$9,FALSE))="","",(VLOOKUP($B94,'HICM and Narrative Backsheet'!$A$6:$AC$155,AB$9,FALSE))),"")</f>
        <v>Mature</v>
      </c>
      <c r="AC94" s="76" t="str">
        <f ca="1">IFERROR(IF((VLOOKUP($B94,'HICM and Narrative Backsheet'!$A$6:$AC$155,AC$9,FALSE))="","",(VLOOKUP($B94,'HICM and Narrative Backsheet'!$A$6:$AC$155,AC$9,FALSE))),"")</f>
        <v>Mature</v>
      </c>
      <c r="AD94" s="29" t="str">
        <f ca="1">IFERROR(IF((VLOOKUP($B94,'HICM and Narrative Backsheet'!$A$6:$AC$155,AD$9,FALSE))="","",(VLOOKUP($B94,'HICM and Narrative Backsheet'!$A$6:$AC$155,AD$9,FALSE))),"")</f>
        <v>Established</v>
      </c>
    </row>
    <row r="95" spans="1:30">
      <c r="A95" s="42">
        <v>69</v>
      </c>
      <c r="B95" s="34" t="str">
        <f t="shared" ca="1" si="11"/>
        <v>E06000016</v>
      </c>
      <c r="C95" s="83" t="str">
        <f ca="1">IFERROR(VLOOKUP($B95,'Org list'!$J$9:$K$636,2,0), "")</f>
        <v>Leicester</v>
      </c>
      <c r="D95" s="34" t="str">
        <f ca="1">IFERROR(IF((VLOOKUP($B95,'HICM and Narrative Backsheet'!$A$6:$AC$155,D$9,FALSE))="","",(VLOOKUP($B95,'HICM and Narrative Backsheet'!$A$6:$AC$155,D$9,FALSE))),"")</f>
        <v>Established</v>
      </c>
      <c r="E95" s="76" t="str">
        <f ca="1">IFERROR(IF((VLOOKUP($B95,'HICM and Narrative Backsheet'!$A$6:$AC$155,E$9,FALSE))="","",(VLOOKUP($B95,'HICM and Narrative Backsheet'!$A$6:$AC$155,E$9,FALSE))),"")</f>
        <v>Established</v>
      </c>
      <c r="F95" s="76" t="str">
        <f ca="1">IFERROR(IF((VLOOKUP($B95,'HICM and Narrative Backsheet'!$A$6:$AC$155,F$9,FALSE))="","",(VLOOKUP($B95,'HICM and Narrative Backsheet'!$A$6:$AC$155,F$9,FALSE))),"")</f>
        <v>Established</v>
      </c>
      <c r="G95" s="76" t="str">
        <f ca="1">IFERROR(IF((VLOOKUP($B95,'HICM and Narrative Backsheet'!$A$6:$AC$155,G$9,FALSE))="","",(VLOOKUP($B95,'HICM and Narrative Backsheet'!$A$6:$AC$155,G$9,FALSE))),"")</f>
        <v>Established</v>
      </c>
      <c r="H95" s="76" t="str">
        <f ca="1">IFERROR(IF((VLOOKUP($B95,'HICM and Narrative Backsheet'!$A$6:$AC$155,H$9,FALSE))="","",(VLOOKUP($B95,'HICM and Narrative Backsheet'!$A$6:$AC$155,H$9,FALSE))),"")</f>
        <v>Established</v>
      </c>
      <c r="I95" s="76" t="str">
        <f ca="1">IFERROR(IF((VLOOKUP($B95,'HICM and Narrative Backsheet'!$A$6:$AC$155,I$9,FALSE))="","",(VLOOKUP($B95,'HICM and Narrative Backsheet'!$A$6:$AC$155,I$9,FALSE))),"")</f>
        <v>Established</v>
      </c>
      <c r="J95" s="76" t="str">
        <f ca="1">IFERROR(IF((VLOOKUP($B95,'HICM and Narrative Backsheet'!$A$6:$AC$155,J$9,FALSE))="","",(VLOOKUP($B95,'HICM and Narrative Backsheet'!$A$6:$AC$155,J$9,FALSE))),"")</f>
        <v>Established</v>
      </c>
      <c r="K95" s="76" t="str">
        <f ca="1">IFERROR(IF((VLOOKUP($B95,'HICM and Narrative Backsheet'!$A$6:$AC$155,K$9,FALSE))="","",(VLOOKUP($B95,'HICM and Narrative Backsheet'!$A$6:$AC$155,K$9,FALSE))),"")</f>
        <v>Established</v>
      </c>
      <c r="L95" s="29" t="str">
        <f ca="1">IFERROR(IF((VLOOKUP($B95,'HICM and Narrative Backsheet'!$A$6:$AC$155,L$9,FALSE))="","",(VLOOKUP($B95,'HICM and Narrative Backsheet'!$A$6:$AC$155,L$9,FALSE))),"")</f>
        <v>Plans in place</v>
      </c>
      <c r="M95" s="34" t="str">
        <f ca="1">IFERROR(IF((VLOOKUP($B95,'HICM and Narrative Backsheet'!$A$6:$AC$155,M$9,FALSE))="","",(VLOOKUP($B95,'HICM and Narrative Backsheet'!$A$6:$AC$155,M$9,FALSE))),"")</f>
        <v>Mature</v>
      </c>
      <c r="N95" s="76" t="str">
        <f ca="1">IFERROR(IF((VLOOKUP($B95,'HICM and Narrative Backsheet'!$A$6:$AC$155,N$9,FALSE))="","",(VLOOKUP($B95,'HICM and Narrative Backsheet'!$A$6:$AC$155,N$9,FALSE))),"")</f>
        <v>Established</v>
      </c>
      <c r="O95" s="76" t="str">
        <f ca="1">IFERROR(IF((VLOOKUP($B95,'HICM and Narrative Backsheet'!$A$6:$AC$155,O$9,FALSE))="","",(VLOOKUP($B95,'HICM and Narrative Backsheet'!$A$6:$AC$155,O$9,FALSE))),"")</f>
        <v>Mature</v>
      </c>
      <c r="P95" s="76" t="str">
        <f ca="1">IFERROR(IF((VLOOKUP($B95,'HICM and Narrative Backsheet'!$A$6:$AC$155,P$9,FALSE))="","",(VLOOKUP($B95,'HICM and Narrative Backsheet'!$A$6:$AC$155,P$9,FALSE))),"")</f>
        <v>Established</v>
      </c>
      <c r="Q95" s="76" t="str">
        <f ca="1">IFERROR(IF((VLOOKUP($B95,'HICM and Narrative Backsheet'!$A$6:$AC$155,Q$9,FALSE))="","",(VLOOKUP($B95,'HICM and Narrative Backsheet'!$A$6:$AC$155,Q$9,FALSE))),"")</f>
        <v>Established</v>
      </c>
      <c r="R95" s="76" t="str">
        <f ca="1">IFERROR(IF((VLOOKUP($B95,'HICM and Narrative Backsheet'!$A$6:$AC$155,R$9,FALSE))="","",(VLOOKUP($B95,'HICM and Narrative Backsheet'!$A$6:$AC$155,R$9,FALSE))),"")</f>
        <v>Established</v>
      </c>
      <c r="S95" s="76" t="str">
        <f ca="1">IFERROR(IF((VLOOKUP($B95,'HICM and Narrative Backsheet'!$A$6:$AC$155,S$9,FALSE))="","",(VLOOKUP($B95,'HICM and Narrative Backsheet'!$A$6:$AC$155,S$9,FALSE))),"")</f>
        <v>Mature</v>
      </c>
      <c r="T95" s="76" t="str">
        <f ca="1">IFERROR(IF((VLOOKUP($B95,'HICM and Narrative Backsheet'!$A$6:$AC$155,T$9,FALSE))="","",(VLOOKUP($B95,'HICM and Narrative Backsheet'!$A$6:$AC$155,T$9,FALSE))),"")</f>
        <v>Mature</v>
      </c>
      <c r="U95" s="29" t="str">
        <f ca="1">IFERROR(IF((VLOOKUP($B95,'HICM and Narrative Backsheet'!$A$6:$AC$155,U$9,FALSE))="","",(VLOOKUP($B95,'HICM and Narrative Backsheet'!$A$6:$AC$155,U$9,FALSE))),"")</f>
        <v>Plans in place</v>
      </c>
      <c r="V95" s="90" t="str">
        <f ca="1">IFERROR(IF((VLOOKUP($B95,'HICM and Narrative Backsheet'!$A$6:$AC$155,V$9,FALSE))="","",(VLOOKUP($B95,'HICM and Narrative Backsheet'!$A$6:$AC$155,V$9,FALSE))),"")</f>
        <v>Mature</v>
      </c>
      <c r="W95" s="76" t="str">
        <f ca="1">IFERROR(IF((VLOOKUP($B95,'HICM and Narrative Backsheet'!$A$6:$AC$155,W$9,FALSE))="","",(VLOOKUP($B95,'HICM and Narrative Backsheet'!$A$6:$AC$155,W$9,FALSE))),"")</f>
        <v>Established</v>
      </c>
      <c r="X95" s="76" t="str">
        <f ca="1">IFERROR(IF((VLOOKUP($B95,'HICM and Narrative Backsheet'!$A$6:$AC$155,X$9,FALSE))="","",(VLOOKUP($B95,'HICM and Narrative Backsheet'!$A$6:$AC$155,X$9,FALSE))),"")</f>
        <v>Mature</v>
      </c>
      <c r="Y95" s="76" t="str">
        <f ca="1">IFERROR(IF((VLOOKUP($B95,'HICM and Narrative Backsheet'!$A$6:$AC$155,Y$9,FALSE))="","",(VLOOKUP($B95,'HICM and Narrative Backsheet'!$A$6:$AC$155,Y$9,FALSE))),"")</f>
        <v>Established</v>
      </c>
      <c r="Z95" s="76" t="str">
        <f ca="1">IFERROR(IF((VLOOKUP($B95,'HICM and Narrative Backsheet'!$A$6:$AC$155,Z$9,FALSE))="","",(VLOOKUP($B95,'HICM and Narrative Backsheet'!$A$6:$AC$155,Z$9,FALSE))),"")</f>
        <v>Mature</v>
      </c>
      <c r="AA95" s="76" t="str">
        <f ca="1">IFERROR(IF((VLOOKUP($B95,'HICM and Narrative Backsheet'!$A$6:$AC$155,AA$9,FALSE))="","",(VLOOKUP($B95,'HICM and Narrative Backsheet'!$A$6:$AC$155,AA$9,FALSE))),"")</f>
        <v>Established</v>
      </c>
      <c r="AB95" s="76" t="str">
        <f ca="1">IFERROR(IF((VLOOKUP($B95,'HICM and Narrative Backsheet'!$A$6:$AC$155,AB$9,FALSE))="","",(VLOOKUP($B95,'HICM and Narrative Backsheet'!$A$6:$AC$155,AB$9,FALSE))),"")</f>
        <v>Mature</v>
      </c>
      <c r="AC95" s="76" t="str">
        <f ca="1">IFERROR(IF((VLOOKUP($B95,'HICM and Narrative Backsheet'!$A$6:$AC$155,AC$9,FALSE))="","",(VLOOKUP($B95,'HICM and Narrative Backsheet'!$A$6:$AC$155,AC$9,FALSE))),"")</f>
        <v>Mature</v>
      </c>
      <c r="AD95" s="29" t="str">
        <f ca="1">IFERROR(IF((VLOOKUP($B95,'HICM and Narrative Backsheet'!$A$6:$AC$155,AD$9,FALSE))="","",(VLOOKUP($B95,'HICM and Narrative Backsheet'!$A$6:$AC$155,AD$9,FALSE))),"")</f>
        <v>Established</v>
      </c>
    </row>
    <row r="96" spans="1:30">
      <c r="A96" s="42">
        <v>70</v>
      </c>
      <c r="B96" s="34" t="str">
        <f t="shared" ca="1" si="11"/>
        <v>E10000018</v>
      </c>
      <c r="C96" s="83" t="str">
        <f ca="1">IFERROR(VLOOKUP($B96,'Org list'!$J$9:$K$636,2,0), "")</f>
        <v>Leicestershire</v>
      </c>
      <c r="D96" s="34" t="str">
        <f ca="1">IFERROR(IF((VLOOKUP($B96,'HICM and Narrative Backsheet'!$A$6:$AC$155,D$9,FALSE))="","",(VLOOKUP($B96,'HICM and Narrative Backsheet'!$A$6:$AC$155,D$9,FALSE))),"")</f>
        <v>Established</v>
      </c>
      <c r="E96" s="76" t="str">
        <f ca="1">IFERROR(IF((VLOOKUP($B96,'HICM and Narrative Backsheet'!$A$6:$AC$155,E$9,FALSE))="","",(VLOOKUP($B96,'HICM and Narrative Backsheet'!$A$6:$AC$155,E$9,FALSE))),"")</f>
        <v>Mature</v>
      </c>
      <c r="F96" s="76" t="str">
        <f ca="1">IFERROR(IF((VLOOKUP($B96,'HICM and Narrative Backsheet'!$A$6:$AC$155,F$9,FALSE))="","",(VLOOKUP($B96,'HICM and Narrative Backsheet'!$A$6:$AC$155,F$9,FALSE))),"")</f>
        <v>Established</v>
      </c>
      <c r="G96" s="76" t="str">
        <f ca="1">IFERROR(IF((VLOOKUP($B96,'HICM and Narrative Backsheet'!$A$6:$AC$155,G$9,FALSE))="","",(VLOOKUP($B96,'HICM and Narrative Backsheet'!$A$6:$AC$155,G$9,FALSE))),"")</f>
        <v>Established</v>
      </c>
      <c r="H96" s="76" t="str">
        <f ca="1">IFERROR(IF((VLOOKUP($B96,'HICM and Narrative Backsheet'!$A$6:$AC$155,H$9,FALSE))="","",(VLOOKUP($B96,'HICM and Narrative Backsheet'!$A$6:$AC$155,H$9,FALSE))),"")</f>
        <v>Established</v>
      </c>
      <c r="I96" s="76" t="str">
        <f ca="1">IFERROR(IF((VLOOKUP($B96,'HICM and Narrative Backsheet'!$A$6:$AC$155,I$9,FALSE))="","",(VLOOKUP($B96,'HICM and Narrative Backsheet'!$A$6:$AC$155,I$9,FALSE))),"")</f>
        <v>Plans in place</v>
      </c>
      <c r="J96" s="76" t="str">
        <f ca="1">IFERROR(IF((VLOOKUP($B96,'HICM and Narrative Backsheet'!$A$6:$AC$155,J$9,FALSE))="","",(VLOOKUP($B96,'HICM and Narrative Backsheet'!$A$6:$AC$155,J$9,FALSE))),"")</f>
        <v>Established</v>
      </c>
      <c r="K96" s="76" t="str">
        <f ca="1">IFERROR(IF((VLOOKUP($B96,'HICM and Narrative Backsheet'!$A$6:$AC$155,K$9,FALSE))="","",(VLOOKUP($B96,'HICM and Narrative Backsheet'!$A$6:$AC$155,K$9,FALSE))),"")</f>
        <v>Established</v>
      </c>
      <c r="L96" s="29" t="str">
        <f ca="1">IFERROR(IF((VLOOKUP($B96,'HICM and Narrative Backsheet'!$A$6:$AC$155,L$9,FALSE))="","",(VLOOKUP($B96,'HICM and Narrative Backsheet'!$A$6:$AC$155,L$9,FALSE))),"")</f>
        <v>Plans in place</v>
      </c>
      <c r="M96" s="34" t="str">
        <f ca="1">IFERROR(IF((VLOOKUP($B96,'HICM and Narrative Backsheet'!$A$6:$AC$155,M$9,FALSE))="","",(VLOOKUP($B96,'HICM and Narrative Backsheet'!$A$6:$AC$155,M$9,FALSE))),"")</f>
        <v>Established</v>
      </c>
      <c r="N96" s="76" t="str">
        <f ca="1">IFERROR(IF((VLOOKUP($B96,'HICM and Narrative Backsheet'!$A$6:$AC$155,N$9,FALSE))="","",(VLOOKUP($B96,'HICM and Narrative Backsheet'!$A$6:$AC$155,N$9,FALSE))),"")</f>
        <v>Mature</v>
      </c>
      <c r="O96" s="76" t="str">
        <f ca="1">IFERROR(IF((VLOOKUP($B96,'HICM and Narrative Backsheet'!$A$6:$AC$155,O$9,FALSE))="","",(VLOOKUP($B96,'HICM and Narrative Backsheet'!$A$6:$AC$155,O$9,FALSE))),"")</f>
        <v>Established</v>
      </c>
      <c r="P96" s="76" t="str">
        <f ca="1">IFERROR(IF((VLOOKUP($B96,'HICM and Narrative Backsheet'!$A$6:$AC$155,P$9,FALSE))="","",(VLOOKUP($B96,'HICM and Narrative Backsheet'!$A$6:$AC$155,P$9,FALSE))),"")</f>
        <v>Established</v>
      </c>
      <c r="Q96" s="76" t="str">
        <f ca="1">IFERROR(IF((VLOOKUP($B96,'HICM and Narrative Backsheet'!$A$6:$AC$155,Q$9,FALSE))="","",(VLOOKUP($B96,'HICM and Narrative Backsheet'!$A$6:$AC$155,Q$9,FALSE))),"")</f>
        <v>Mature</v>
      </c>
      <c r="R96" s="76" t="str">
        <f ca="1">IFERROR(IF((VLOOKUP($B96,'HICM and Narrative Backsheet'!$A$6:$AC$155,R$9,FALSE))="","",(VLOOKUP($B96,'HICM and Narrative Backsheet'!$A$6:$AC$155,R$9,FALSE))),"")</f>
        <v>Plans in place</v>
      </c>
      <c r="S96" s="76" t="str">
        <f ca="1">IFERROR(IF((VLOOKUP($B96,'HICM and Narrative Backsheet'!$A$6:$AC$155,S$9,FALSE))="","",(VLOOKUP($B96,'HICM and Narrative Backsheet'!$A$6:$AC$155,S$9,FALSE))),"")</f>
        <v>Mature</v>
      </c>
      <c r="T96" s="76" t="str">
        <f ca="1">IFERROR(IF((VLOOKUP($B96,'HICM and Narrative Backsheet'!$A$6:$AC$155,T$9,FALSE))="","",(VLOOKUP($B96,'HICM and Narrative Backsheet'!$A$6:$AC$155,T$9,FALSE))),"")</f>
        <v>Mature</v>
      </c>
      <c r="U96" s="29" t="str">
        <f ca="1">IFERROR(IF((VLOOKUP($B96,'HICM and Narrative Backsheet'!$A$6:$AC$155,U$9,FALSE))="","",(VLOOKUP($B96,'HICM and Narrative Backsheet'!$A$6:$AC$155,U$9,FALSE))),"")</f>
        <v>Plans in place</v>
      </c>
      <c r="V96" s="90" t="str">
        <f ca="1">IFERROR(IF((VLOOKUP($B96,'HICM and Narrative Backsheet'!$A$6:$AC$155,V$9,FALSE))="","",(VLOOKUP($B96,'HICM and Narrative Backsheet'!$A$6:$AC$155,V$9,FALSE))),"")</f>
        <v>Mature</v>
      </c>
      <c r="W96" s="76" t="str">
        <f ca="1">IFERROR(IF((VLOOKUP($B96,'HICM and Narrative Backsheet'!$A$6:$AC$155,W$9,FALSE))="","",(VLOOKUP($B96,'HICM and Narrative Backsheet'!$A$6:$AC$155,W$9,FALSE))),"")</f>
        <v>Mature</v>
      </c>
      <c r="X96" s="76" t="str">
        <f ca="1">IFERROR(IF((VLOOKUP($B96,'HICM and Narrative Backsheet'!$A$6:$AC$155,X$9,FALSE))="","",(VLOOKUP($B96,'HICM and Narrative Backsheet'!$A$6:$AC$155,X$9,FALSE))),"")</f>
        <v>Mature</v>
      </c>
      <c r="Y96" s="76" t="str">
        <f ca="1">IFERROR(IF((VLOOKUP($B96,'HICM and Narrative Backsheet'!$A$6:$AC$155,Y$9,FALSE))="","",(VLOOKUP($B96,'HICM and Narrative Backsheet'!$A$6:$AC$155,Y$9,FALSE))),"")</f>
        <v>Established</v>
      </c>
      <c r="Z96" s="76" t="str">
        <f ca="1">IFERROR(IF((VLOOKUP($B96,'HICM and Narrative Backsheet'!$A$6:$AC$155,Z$9,FALSE))="","",(VLOOKUP($B96,'HICM and Narrative Backsheet'!$A$6:$AC$155,Z$9,FALSE))),"")</f>
        <v>Mature</v>
      </c>
      <c r="AA96" s="76" t="str">
        <f ca="1">IFERROR(IF((VLOOKUP($B96,'HICM and Narrative Backsheet'!$A$6:$AC$155,AA$9,FALSE))="","",(VLOOKUP($B96,'HICM and Narrative Backsheet'!$A$6:$AC$155,AA$9,FALSE))),"")</f>
        <v>Established</v>
      </c>
      <c r="AB96" s="76" t="str">
        <f ca="1">IFERROR(IF((VLOOKUP($B96,'HICM and Narrative Backsheet'!$A$6:$AC$155,AB$9,FALSE))="","",(VLOOKUP($B96,'HICM and Narrative Backsheet'!$A$6:$AC$155,AB$9,FALSE))),"")</f>
        <v>Mature</v>
      </c>
      <c r="AC96" s="76" t="str">
        <f ca="1">IFERROR(IF((VLOOKUP($B96,'HICM and Narrative Backsheet'!$A$6:$AC$155,AC$9,FALSE))="","",(VLOOKUP($B96,'HICM and Narrative Backsheet'!$A$6:$AC$155,AC$9,FALSE))),"")</f>
        <v>Mature</v>
      </c>
      <c r="AD96" s="29" t="str">
        <f ca="1">IFERROR(IF((VLOOKUP($B96,'HICM and Narrative Backsheet'!$A$6:$AC$155,AD$9,FALSE))="","",(VLOOKUP($B96,'HICM and Narrative Backsheet'!$A$6:$AC$155,AD$9,FALSE))),"")</f>
        <v>Established</v>
      </c>
    </row>
    <row r="97" spans="1:30">
      <c r="A97" s="42">
        <v>71</v>
      </c>
      <c r="B97" s="34" t="str">
        <f t="shared" ca="1" si="11"/>
        <v>E09000023</v>
      </c>
      <c r="C97" s="83" t="str">
        <f ca="1">IFERROR(VLOOKUP($B97,'Org list'!$J$9:$K$636,2,0), "")</f>
        <v>Lewisham</v>
      </c>
      <c r="D97" s="34" t="str">
        <f ca="1">IFERROR(IF((VLOOKUP($B97,'HICM and Narrative Backsheet'!$A$6:$AC$155,D$9,FALSE))="","",(VLOOKUP($B97,'HICM and Narrative Backsheet'!$A$6:$AC$155,D$9,FALSE))),"")</f>
        <v>Plans in place</v>
      </c>
      <c r="E97" s="76" t="str">
        <f ca="1">IFERROR(IF((VLOOKUP($B97,'HICM and Narrative Backsheet'!$A$6:$AC$155,E$9,FALSE))="","",(VLOOKUP($B97,'HICM and Narrative Backsheet'!$A$6:$AC$155,E$9,FALSE))),"")</f>
        <v>Established</v>
      </c>
      <c r="F97" s="76" t="str">
        <f ca="1">IFERROR(IF((VLOOKUP($B97,'HICM and Narrative Backsheet'!$A$6:$AC$155,F$9,FALSE))="","",(VLOOKUP($B97,'HICM and Narrative Backsheet'!$A$6:$AC$155,F$9,FALSE))),"")</f>
        <v>Plans in place</v>
      </c>
      <c r="G97" s="76" t="str">
        <f ca="1">IFERROR(IF((VLOOKUP($B97,'HICM and Narrative Backsheet'!$A$6:$AC$155,G$9,FALSE))="","",(VLOOKUP($B97,'HICM and Narrative Backsheet'!$A$6:$AC$155,G$9,FALSE))),"")</f>
        <v>Established</v>
      </c>
      <c r="H97" s="76" t="str">
        <f ca="1">IFERROR(IF((VLOOKUP($B97,'HICM and Narrative Backsheet'!$A$6:$AC$155,H$9,FALSE))="","",(VLOOKUP($B97,'HICM and Narrative Backsheet'!$A$6:$AC$155,H$9,FALSE))),"")</f>
        <v>Not yet established</v>
      </c>
      <c r="I97" s="76" t="str">
        <f ca="1">IFERROR(IF((VLOOKUP($B97,'HICM and Narrative Backsheet'!$A$6:$AC$155,I$9,FALSE))="","",(VLOOKUP($B97,'HICM and Narrative Backsheet'!$A$6:$AC$155,I$9,FALSE))),"")</f>
        <v>Plans in place</v>
      </c>
      <c r="J97" s="76" t="str">
        <f ca="1">IFERROR(IF((VLOOKUP($B97,'HICM and Narrative Backsheet'!$A$6:$AC$155,J$9,FALSE))="","",(VLOOKUP($B97,'HICM and Narrative Backsheet'!$A$6:$AC$155,J$9,FALSE))),"")</f>
        <v>Plans in place</v>
      </c>
      <c r="K97" s="76" t="str">
        <f ca="1">IFERROR(IF((VLOOKUP($B97,'HICM and Narrative Backsheet'!$A$6:$AC$155,K$9,FALSE))="","",(VLOOKUP($B97,'HICM and Narrative Backsheet'!$A$6:$AC$155,K$9,FALSE))),"")</f>
        <v>Plans in place</v>
      </c>
      <c r="L97" s="29" t="str">
        <f ca="1">IFERROR(IF((VLOOKUP($B97,'HICM and Narrative Backsheet'!$A$6:$AC$155,L$9,FALSE))="","",(VLOOKUP($B97,'HICM and Narrative Backsheet'!$A$6:$AC$155,L$9,FALSE))),"")</f>
        <v>Not yet established</v>
      </c>
      <c r="M97" s="34" t="str">
        <f ca="1">IFERROR(IF((VLOOKUP($B97,'HICM and Narrative Backsheet'!$A$6:$AC$155,M$9,FALSE))="","",(VLOOKUP($B97,'HICM and Narrative Backsheet'!$A$6:$AC$155,M$9,FALSE))),"")</f>
        <v>Established</v>
      </c>
      <c r="N97" s="76" t="str">
        <f ca="1">IFERROR(IF((VLOOKUP($B97,'HICM and Narrative Backsheet'!$A$6:$AC$155,N$9,FALSE))="","",(VLOOKUP($B97,'HICM and Narrative Backsheet'!$A$6:$AC$155,N$9,FALSE))),"")</f>
        <v>Established</v>
      </c>
      <c r="O97" s="76" t="str">
        <f ca="1">IFERROR(IF((VLOOKUP($B97,'HICM and Narrative Backsheet'!$A$6:$AC$155,O$9,FALSE))="","",(VLOOKUP($B97,'HICM and Narrative Backsheet'!$A$6:$AC$155,O$9,FALSE))),"")</f>
        <v>Plans in place</v>
      </c>
      <c r="P97" s="76" t="str">
        <f ca="1">IFERROR(IF((VLOOKUP($B97,'HICM and Narrative Backsheet'!$A$6:$AC$155,P$9,FALSE))="","",(VLOOKUP($B97,'HICM and Narrative Backsheet'!$A$6:$AC$155,P$9,FALSE))),"")</f>
        <v>Established</v>
      </c>
      <c r="Q97" s="76" t="str">
        <f ca="1">IFERROR(IF((VLOOKUP($B97,'HICM and Narrative Backsheet'!$A$6:$AC$155,Q$9,FALSE))="","",(VLOOKUP($B97,'HICM and Narrative Backsheet'!$A$6:$AC$155,Q$9,FALSE))),"")</f>
        <v>Not yet established</v>
      </c>
      <c r="R97" s="76" t="str">
        <f ca="1">IFERROR(IF((VLOOKUP($B97,'HICM and Narrative Backsheet'!$A$6:$AC$155,R$9,FALSE))="","",(VLOOKUP($B97,'HICM and Narrative Backsheet'!$A$6:$AC$155,R$9,FALSE))),"")</f>
        <v>Plans in place</v>
      </c>
      <c r="S97" s="76" t="str">
        <f ca="1">IFERROR(IF((VLOOKUP($B97,'HICM and Narrative Backsheet'!$A$6:$AC$155,S$9,FALSE))="","",(VLOOKUP($B97,'HICM and Narrative Backsheet'!$A$6:$AC$155,S$9,FALSE))),"")</f>
        <v>Plans in place</v>
      </c>
      <c r="T97" s="76" t="str">
        <f ca="1">IFERROR(IF((VLOOKUP($B97,'HICM and Narrative Backsheet'!$A$6:$AC$155,T$9,FALSE))="","",(VLOOKUP($B97,'HICM and Narrative Backsheet'!$A$6:$AC$155,T$9,FALSE))),"")</f>
        <v>Plans in place</v>
      </c>
      <c r="U97" s="29" t="str">
        <f ca="1">IFERROR(IF((VLOOKUP($B97,'HICM and Narrative Backsheet'!$A$6:$AC$155,U$9,FALSE))="","",(VLOOKUP($B97,'HICM and Narrative Backsheet'!$A$6:$AC$155,U$9,FALSE))),"")</f>
        <v>Plans in place</v>
      </c>
      <c r="V97" s="90" t="str">
        <f ca="1">IFERROR(IF((VLOOKUP($B97,'HICM and Narrative Backsheet'!$A$6:$AC$155,V$9,FALSE))="","",(VLOOKUP($B97,'HICM and Narrative Backsheet'!$A$6:$AC$155,V$9,FALSE))),"")</f>
        <v>Established</v>
      </c>
      <c r="W97" s="76" t="str">
        <f ca="1">IFERROR(IF((VLOOKUP($B97,'HICM and Narrative Backsheet'!$A$6:$AC$155,W$9,FALSE))="","",(VLOOKUP($B97,'HICM and Narrative Backsheet'!$A$6:$AC$155,W$9,FALSE))),"")</f>
        <v>Established</v>
      </c>
      <c r="X97" s="76" t="str">
        <f ca="1">IFERROR(IF((VLOOKUP($B97,'HICM and Narrative Backsheet'!$A$6:$AC$155,X$9,FALSE))="","",(VLOOKUP($B97,'HICM and Narrative Backsheet'!$A$6:$AC$155,X$9,FALSE))),"")</f>
        <v>Plans in place</v>
      </c>
      <c r="Y97" s="76" t="str">
        <f ca="1">IFERROR(IF((VLOOKUP($B97,'HICM and Narrative Backsheet'!$A$6:$AC$155,Y$9,FALSE))="","",(VLOOKUP($B97,'HICM and Narrative Backsheet'!$A$6:$AC$155,Y$9,FALSE))),"")</f>
        <v>Established</v>
      </c>
      <c r="Z97" s="76" t="str">
        <f ca="1">IFERROR(IF((VLOOKUP($B97,'HICM and Narrative Backsheet'!$A$6:$AC$155,Z$9,FALSE))="","",(VLOOKUP($B97,'HICM and Narrative Backsheet'!$A$6:$AC$155,Z$9,FALSE))),"")</f>
        <v>Not yet established</v>
      </c>
      <c r="AA97" s="76" t="str">
        <f ca="1">IFERROR(IF((VLOOKUP($B97,'HICM and Narrative Backsheet'!$A$6:$AC$155,AA$9,FALSE))="","",(VLOOKUP($B97,'HICM and Narrative Backsheet'!$A$6:$AC$155,AA$9,FALSE))),"")</f>
        <v>Plans in place</v>
      </c>
      <c r="AB97" s="76" t="str">
        <f ca="1">IFERROR(IF((VLOOKUP($B97,'HICM and Narrative Backsheet'!$A$6:$AC$155,AB$9,FALSE))="","",(VLOOKUP($B97,'HICM and Narrative Backsheet'!$A$6:$AC$155,AB$9,FALSE))),"")</f>
        <v>Established</v>
      </c>
      <c r="AC97" s="76" t="str">
        <f ca="1">IFERROR(IF((VLOOKUP($B97,'HICM and Narrative Backsheet'!$A$6:$AC$155,AC$9,FALSE))="","",(VLOOKUP($B97,'HICM and Narrative Backsheet'!$A$6:$AC$155,AC$9,FALSE))),"")</f>
        <v>Plans in place</v>
      </c>
      <c r="AD97" s="29" t="str">
        <f ca="1">IFERROR(IF((VLOOKUP($B97,'HICM and Narrative Backsheet'!$A$6:$AC$155,AD$9,FALSE))="","",(VLOOKUP($B97,'HICM and Narrative Backsheet'!$A$6:$AC$155,AD$9,FALSE))),"")</f>
        <v>Plans in place</v>
      </c>
    </row>
    <row r="98" spans="1:30">
      <c r="A98" s="42">
        <v>72</v>
      </c>
      <c r="B98" s="34" t="str">
        <f t="shared" ca="1" si="11"/>
        <v>E10000019</v>
      </c>
      <c r="C98" s="83" t="str">
        <f ca="1">IFERROR(VLOOKUP($B98,'Org list'!$J$9:$K$636,2,0), "")</f>
        <v>Lincolnshire</v>
      </c>
      <c r="D98" s="34" t="str">
        <f ca="1">IFERROR(IF((VLOOKUP($B98,'HICM and Narrative Backsheet'!$A$6:$AC$155,D$9,FALSE))="","",(VLOOKUP($B98,'HICM and Narrative Backsheet'!$A$6:$AC$155,D$9,FALSE))),"")</f>
        <v>Established</v>
      </c>
      <c r="E98" s="76" t="str">
        <f ca="1">IFERROR(IF((VLOOKUP($B98,'HICM and Narrative Backsheet'!$A$6:$AC$155,E$9,FALSE))="","",(VLOOKUP($B98,'HICM and Narrative Backsheet'!$A$6:$AC$155,E$9,FALSE))),"")</f>
        <v>Established</v>
      </c>
      <c r="F98" s="76" t="str">
        <f ca="1">IFERROR(IF((VLOOKUP($B98,'HICM and Narrative Backsheet'!$A$6:$AC$155,F$9,FALSE))="","",(VLOOKUP($B98,'HICM and Narrative Backsheet'!$A$6:$AC$155,F$9,FALSE))),"")</f>
        <v>Established</v>
      </c>
      <c r="G98" s="76" t="str">
        <f ca="1">IFERROR(IF((VLOOKUP($B98,'HICM and Narrative Backsheet'!$A$6:$AC$155,G$9,FALSE))="","",(VLOOKUP($B98,'HICM and Narrative Backsheet'!$A$6:$AC$155,G$9,FALSE))),"")</f>
        <v>Established</v>
      </c>
      <c r="H98" s="76" t="str">
        <f ca="1">IFERROR(IF((VLOOKUP($B98,'HICM and Narrative Backsheet'!$A$6:$AC$155,H$9,FALSE))="","",(VLOOKUP($B98,'HICM and Narrative Backsheet'!$A$6:$AC$155,H$9,FALSE))),"")</f>
        <v>Plans in place</v>
      </c>
      <c r="I98" s="76" t="str">
        <f ca="1">IFERROR(IF((VLOOKUP($B98,'HICM and Narrative Backsheet'!$A$6:$AC$155,I$9,FALSE))="","",(VLOOKUP($B98,'HICM and Narrative Backsheet'!$A$6:$AC$155,I$9,FALSE))),"")</f>
        <v>Established</v>
      </c>
      <c r="J98" s="76" t="str">
        <f ca="1">IFERROR(IF((VLOOKUP($B98,'HICM and Narrative Backsheet'!$A$6:$AC$155,J$9,FALSE))="","",(VLOOKUP($B98,'HICM and Narrative Backsheet'!$A$6:$AC$155,J$9,FALSE))),"")</f>
        <v>Plans in place</v>
      </c>
      <c r="K98" s="76" t="str">
        <f ca="1">IFERROR(IF((VLOOKUP($B98,'HICM and Narrative Backsheet'!$A$6:$AC$155,K$9,FALSE))="","",(VLOOKUP($B98,'HICM and Narrative Backsheet'!$A$6:$AC$155,K$9,FALSE))),"")</f>
        <v>Plans in place</v>
      </c>
      <c r="L98" s="29" t="str">
        <f ca="1">IFERROR(IF((VLOOKUP($B98,'HICM and Narrative Backsheet'!$A$6:$AC$155,L$9,FALSE))="","",(VLOOKUP($B98,'HICM and Narrative Backsheet'!$A$6:$AC$155,L$9,FALSE))),"")</f>
        <v>Not yet established</v>
      </c>
      <c r="M98" s="34" t="str">
        <f ca="1">IFERROR(IF((VLOOKUP($B98,'HICM and Narrative Backsheet'!$A$6:$AC$155,M$9,FALSE))="","",(VLOOKUP($B98,'HICM and Narrative Backsheet'!$A$6:$AC$155,M$9,FALSE))),"")</f>
        <v>Established</v>
      </c>
      <c r="N98" s="76" t="str">
        <f ca="1">IFERROR(IF((VLOOKUP($B98,'HICM and Narrative Backsheet'!$A$6:$AC$155,N$9,FALSE))="","",(VLOOKUP($B98,'HICM and Narrative Backsheet'!$A$6:$AC$155,N$9,FALSE))),"")</f>
        <v>Established</v>
      </c>
      <c r="O98" s="76" t="str">
        <f ca="1">IFERROR(IF((VLOOKUP($B98,'HICM and Narrative Backsheet'!$A$6:$AC$155,O$9,FALSE))="","",(VLOOKUP($B98,'HICM and Narrative Backsheet'!$A$6:$AC$155,O$9,FALSE))),"")</f>
        <v>Established</v>
      </c>
      <c r="P98" s="76" t="str">
        <f ca="1">IFERROR(IF((VLOOKUP($B98,'HICM and Narrative Backsheet'!$A$6:$AC$155,P$9,FALSE))="","",(VLOOKUP($B98,'HICM and Narrative Backsheet'!$A$6:$AC$155,P$9,FALSE))),"")</f>
        <v>Established</v>
      </c>
      <c r="Q98" s="76" t="str">
        <f ca="1">IFERROR(IF((VLOOKUP($B98,'HICM and Narrative Backsheet'!$A$6:$AC$155,Q$9,FALSE))="","",(VLOOKUP($B98,'HICM and Narrative Backsheet'!$A$6:$AC$155,Q$9,FALSE))),"")</f>
        <v>Plans in place</v>
      </c>
      <c r="R98" s="76" t="str">
        <f ca="1">IFERROR(IF((VLOOKUP($B98,'HICM and Narrative Backsheet'!$A$6:$AC$155,R$9,FALSE))="","",(VLOOKUP($B98,'HICM and Narrative Backsheet'!$A$6:$AC$155,R$9,FALSE))),"")</f>
        <v>Established</v>
      </c>
      <c r="S98" s="76" t="str">
        <f ca="1">IFERROR(IF((VLOOKUP($B98,'HICM and Narrative Backsheet'!$A$6:$AC$155,S$9,FALSE))="","",(VLOOKUP($B98,'HICM and Narrative Backsheet'!$A$6:$AC$155,S$9,FALSE))),"")</f>
        <v>Plans in place</v>
      </c>
      <c r="T98" s="76" t="str">
        <f ca="1">IFERROR(IF((VLOOKUP($B98,'HICM and Narrative Backsheet'!$A$6:$AC$155,T$9,FALSE))="","",(VLOOKUP($B98,'HICM and Narrative Backsheet'!$A$6:$AC$155,T$9,FALSE))),"")</f>
        <v>Plans in place</v>
      </c>
      <c r="U98" s="29" t="str">
        <f ca="1">IFERROR(IF((VLOOKUP($B98,'HICM and Narrative Backsheet'!$A$6:$AC$155,U$9,FALSE))="","",(VLOOKUP($B98,'HICM and Narrative Backsheet'!$A$6:$AC$155,U$9,FALSE))),"")</f>
        <v>Plans in place</v>
      </c>
      <c r="V98" s="90" t="str">
        <f ca="1">IFERROR(IF((VLOOKUP($B98,'HICM and Narrative Backsheet'!$A$6:$AC$155,V$9,FALSE))="","",(VLOOKUP($B98,'HICM and Narrative Backsheet'!$A$6:$AC$155,V$9,FALSE))),"")</f>
        <v>Established</v>
      </c>
      <c r="W98" s="76" t="str">
        <f ca="1">IFERROR(IF((VLOOKUP($B98,'HICM and Narrative Backsheet'!$A$6:$AC$155,W$9,FALSE))="","",(VLOOKUP($B98,'HICM and Narrative Backsheet'!$A$6:$AC$155,W$9,FALSE))),"")</f>
        <v>Established</v>
      </c>
      <c r="X98" s="76" t="str">
        <f ca="1">IFERROR(IF((VLOOKUP($B98,'HICM and Narrative Backsheet'!$A$6:$AC$155,X$9,FALSE))="","",(VLOOKUP($B98,'HICM and Narrative Backsheet'!$A$6:$AC$155,X$9,FALSE))),"")</f>
        <v>Established</v>
      </c>
      <c r="Y98" s="76" t="str">
        <f ca="1">IFERROR(IF((VLOOKUP($B98,'HICM and Narrative Backsheet'!$A$6:$AC$155,Y$9,FALSE))="","",(VLOOKUP($B98,'HICM and Narrative Backsheet'!$A$6:$AC$155,Y$9,FALSE))),"")</f>
        <v>Established</v>
      </c>
      <c r="Z98" s="76" t="str">
        <f ca="1">IFERROR(IF((VLOOKUP($B98,'HICM and Narrative Backsheet'!$A$6:$AC$155,Z$9,FALSE))="","",(VLOOKUP($B98,'HICM and Narrative Backsheet'!$A$6:$AC$155,Z$9,FALSE))),"")</f>
        <v>Plans in place</v>
      </c>
      <c r="AA98" s="76" t="str">
        <f ca="1">IFERROR(IF((VLOOKUP($B98,'HICM and Narrative Backsheet'!$A$6:$AC$155,AA$9,FALSE))="","",(VLOOKUP($B98,'HICM and Narrative Backsheet'!$A$6:$AC$155,AA$9,FALSE))),"")</f>
        <v>Established</v>
      </c>
      <c r="AB98" s="76" t="str">
        <f ca="1">IFERROR(IF((VLOOKUP($B98,'HICM and Narrative Backsheet'!$A$6:$AC$155,AB$9,FALSE))="","",(VLOOKUP($B98,'HICM and Narrative Backsheet'!$A$6:$AC$155,AB$9,FALSE))),"")</f>
        <v>Plans in place</v>
      </c>
      <c r="AC98" s="76" t="str">
        <f ca="1">IFERROR(IF((VLOOKUP($B98,'HICM and Narrative Backsheet'!$A$6:$AC$155,AC$9,FALSE))="","",(VLOOKUP($B98,'HICM and Narrative Backsheet'!$A$6:$AC$155,AC$9,FALSE))),"")</f>
        <v>Plans in place</v>
      </c>
      <c r="AD98" s="29" t="str">
        <f ca="1">IFERROR(IF((VLOOKUP($B98,'HICM and Narrative Backsheet'!$A$6:$AC$155,AD$9,FALSE))="","",(VLOOKUP($B98,'HICM and Narrative Backsheet'!$A$6:$AC$155,AD$9,FALSE))),"")</f>
        <v>Plans in place</v>
      </c>
    </row>
    <row r="99" spans="1:30">
      <c r="A99" s="42">
        <v>73</v>
      </c>
      <c r="B99" s="34" t="str">
        <f t="shared" ca="1" si="11"/>
        <v>E08000012</v>
      </c>
      <c r="C99" s="83" t="str">
        <f ca="1">IFERROR(VLOOKUP($B99,'Org list'!$J$9:$K$636,2,0), "")</f>
        <v>Liverpool</v>
      </c>
      <c r="D99" s="34" t="str">
        <f ca="1">IFERROR(IF((VLOOKUP($B99,'HICM and Narrative Backsheet'!$A$6:$AC$155,D$9,FALSE))="","",(VLOOKUP($B99,'HICM and Narrative Backsheet'!$A$6:$AC$155,D$9,FALSE))),"")</f>
        <v>Plans in place</v>
      </c>
      <c r="E99" s="76" t="str">
        <f ca="1">IFERROR(IF((VLOOKUP($B99,'HICM and Narrative Backsheet'!$A$6:$AC$155,E$9,FALSE))="","",(VLOOKUP($B99,'HICM and Narrative Backsheet'!$A$6:$AC$155,E$9,FALSE))),"")</f>
        <v>Plans in place</v>
      </c>
      <c r="F99" s="76" t="str">
        <f ca="1">IFERROR(IF((VLOOKUP($B99,'HICM and Narrative Backsheet'!$A$6:$AC$155,F$9,FALSE))="","",(VLOOKUP($B99,'HICM and Narrative Backsheet'!$A$6:$AC$155,F$9,FALSE))),"")</f>
        <v>Plans in place</v>
      </c>
      <c r="G99" s="76" t="str">
        <f ca="1">IFERROR(IF((VLOOKUP($B99,'HICM and Narrative Backsheet'!$A$6:$AC$155,G$9,FALSE))="","",(VLOOKUP($B99,'HICM and Narrative Backsheet'!$A$6:$AC$155,G$9,FALSE))),"")</f>
        <v>Established</v>
      </c>
      <c r="H99" s="76" t="str">
        <f ca="1">IFERROR(IF((VLOOKUP($B99,'HICM and Narrative Backsheet'!$A$6:$AC$155,H$9,FALSE))="","",(VLOOKUP($B99,'HICM and Narrative Backsheet'!$A$6:$AC$155,H$9,FALSE))),"")</f>
        <v>Established</v>
      </c>
      <c r="I99" s="76" t="str">
        <f ca="1">IFERROR(IF((VLOOKUP($B99,'HICM and Narrative Backsheet'!$A$6:$AC$155,I$9,FALSE))="","",(VLOOKUP($B99,'HICM and Narrative Backsheet'!$A$6:$AC$155,I$9,FALSE))),"")</f>
        <v>Established</v>
      </c>
      <c r="J99" s="76" t="str">
        <f ca="1">IFERROR(IF((VLOOKUP($B99,'HICM and Narrative Backsheet'!$A$6:$AC$155,J$9,FALSE))="","",(VLOOKUP($B99,'HICM and Narrative Backsheet'!$A$6:$AC$155,J$9,FALSE))),"")</f>
        <v>Established</v>
      </c>
      <c r="K99" s="76" t="str">
        <f ca="1">IFERROR(IF((VLOOKUP($B99,'HICM and Narrative Backsheet'!$A$6:$AC$155,K$9,FALSE))="","",(VLOOKUP($B99,'HICM and Narrative Backsheet'!$A$6:$AC$155,K$9,FALSE))),"")</f>
        <v>Plans in place</v>
      </c>
      <c r="L99" s="29" t="str">
        <f ca="1">IFERROR(IF((VLOOKUP($B99,'HICM and Narrative Backsheet'!$A$6:$AC$155,L$9,FALSE))="","",(VLOOKUP($B99,'HICM and Narrative Backsheet'!$A$6:$AC$155,L$9,FALSE))),"")</f>
        <v>Plans in place</v>
      </c>
      <c r="M99" s="34" t="str">
        <f ca="1">IFERROR(IF((VLOOKUP($B99,'HICM and Narrative Backsheet'!$A$6:$AC$155,M$9,FALSE))="","",(VLOOKUP($B99,'HICM and Narrative Backsheet'!$A$6:$AC$155,M$9,FALSE))),"")</f>
        <v>Plans in place</v>
      </c>
      <c r="N99" s="76" t="str">
        <f ca="1">IFERROR(IF((VLOOKUP($B99,'HICM and Narrative Backsheet'!$A$6:$AC$155,N$9,FALSE))="","",(VLOOKUP($B99,'HICM and Narrative Backsheet'!$A$6:$AC$155,N$9,FALSE))),"")</f>
        <v>Plans in place</v>
      </c>
      <c r="O99" s="76" t="str">
        <f ca="1">IFERROR(IF((VLOOKUP($B99,'HICM and Narrative Backsheet'!$A$6:$AC$155,O$9,FALSE))="","",(VLOOKUP($B99,'HICM and Narrative Backsheet'!$A$6:$AC$155,O$9,FALSE))),"")</f>
        <v>Plans in place</v>
      </c>
      <c r="P99" s="76" t="str">
        <f ca="1">IFERROR(IF((VLOOKUP($B99,'HICM and Narrative Backsheet'!$A$6:$AC$155,P$9,FALSE))="","",(VLOOKUP($B99,'HICM and Narrative Backsheet'!$A$6:$AC$155,P$9,FALSE))),"")</f>
        <v>Established</v>
      </c>
      <c r="Q99" s="76" t="str">
        <f ca="1">IFERROR(IF((VLOOKUP($B99,'HICM and Narrative Backsheet'!$A$6:$AC$155,Q$9,FALSE))="","",(VLOOKUP($B99,'HICM and Narrative Backsheet'!$A$6:$AC$155,Q$9,FALSE))),"")</f>
        <v>Established</v>
      </c>
      <c r="R99" s="76" t="str">
        <f ca="1">IFERROR(IF((VLOOKUP($B99,'HICM and Narrative Backsheet'!$A$6:$AC$155,R$9,FALSE))="","",(VLOOKUP($B99,'HICM and Narrative Backsheet'!$A$6:$AC$155,R$9,FALSE))),"")</f>
        <v>Established</v>
      </c>
      <c r="S99" s="76" t="str">
        <f ca="1">IFERROR(IF((VLOOKUP($B99,'HICM and Narrative Backsheet'!$A$6:$AC$155,S$9,FALSE))="","",(VLOOKUP($B99,'HICM and Narrative Backsheet'!$A$6:$AC$155,S$9,FALSE))),"")</f>
        <v>Established</v>
      </c>
      <c r="T99" s="76" t="str">
        <f ca="1">IFERROR(IF((VLOOKUP($B99,'HICM and Narrative Backsheet'!$A$6:$AC$155,T$9,FALSE))="","",(VLOOKUP($B99,'HICM and Narrative Backsheet'!$A$6:$AC$155,T$9,FALSE))),"")</f>
        <v>Plans in place</v>
      </c>
      <c r="U99" s="29" t="str">
        <f ca="1">IFERROR(IF((VLOOKUP($B99,'HICM and Narrative Backsheet'!$A$6:$AC$155,U$9,FALSE))="","",(VLOOKUP($B99,'HICM and Narrative Backsheet'!$A$6:$AC$155,U$9,FALSE))),"")</f>
        <v>Plans in place</v>
      </c>
      <c r="V99" s="90" t="str">
        <f ca="1">IFERROR(IF((VLOOKUP($B99,'HICM and Narrative Backsheet'!$A$6:$AC$155,V$9,FALSE))="","",(VLOOKUP($B99,'HICM and Narrative Backsheet'!$A$6:$AC$155,V$9,FALSE))),"")</f>
        <v>Plans in place</v>
      </c>
      <c r="W99" s="76" t="str">
        <f ca="1">IFERROR(IF((VLOOKUP($B99,'HICM and Narrative Backsheet'!$A$6:$AC$155,W$9,FALSE))="","",(VLOOKUP($B99,'HICM and Narrative Backsheet'!$A$6:$AC$155,W$9,FALSE))),"")</f>
        <v>Established</v>
      </c>
      <c r="X99" s="76" t="str">
        <f ca="1">IFERROR(IF((VLOOKUP($B99,'HICM and Narrative Backsheet'!$A$6:$AC$155,X$9,FALSE))="","",(VLOOKUP($B99,'HICM and Narrative Backsheet'!$A$6:$AC$155,X$9,FALSE))),"")</f>
        <v>Plans in place</v>
      </c>
      <c r="Y99" s="76" t="str">
        <f ca="1">IFERROR(IF((VLOOKUP($B99,'HICM and Narrative Backsheet'!$A$6:$AC$155,Y$9,FALSE))="","",(VLOOKUP($B99,'HICM and Narrative Backsheet'!$A$6:$AC$155,Y$9,FALSE))),"")</f>
        <v>Established</v>
      </c>
      <c r="Z99" s="76" t="str">
        <f ca="1">IFERROR(IF((VLOOKUP($B99,'HICM and Narrative Backsheet'!$A$6:$AC$155,Z$9,FALSE))="","",(VLOOKUP($B99,'HICM and Narrative Backsheet'!$A$6:$AC$155,Z$9,FALSE))),"")</f>
        <v>Established</v>
      </c>
      <c r="AA99" s="76" t="str">
        <f ca="1">IFERROR(IF((VLOOKUP($B99,'HICM and Narrative Backsheet'!$A$6:$AC$155,AA$9,FALSE))="","",(VLOOKUP($B99,'HICM and Narrative Backsheet'!$A$6:$AC$155,AA$9,FALSE))),"")</f>
        <v>Established</v>
      </c>
      <c r="AB99" s="76" t="str">
        <f ca="1">IFERROR(IF((VLOOKUP($B99,'HICM and Narrative Backsheet'!$A$6:$AC$155,AB$9,FALSE))="","",(VLOOKUP($B99,'HICM and Narrative Backsheet'!$A$6:$AC$155,AB$9,FALSE))),"")</f>
        <v>Established</v>
      </c>
      <c r="AC99" s="76" t="str">
        <f ca="1">IFERROR(IF((VLOOKUP($B99,'HICM and Narrative Backsheet'!$A$6:$AC$155,AC$9,FALSE))="","",(VLOOKUP($B99,'HICM and Narrative Backsheet'!$A$6:$AC$155,AC$9,FALSE))),"")</f>
        <v>Established</v>
      </c>
      <c r="AD99" s="29" t="str">
        <f ca="1">IFERROR(IF((VLOOKUP($B99,'HICM and Narrative Backsheet'!$A$6:$AC$155,AD$9,FALSE))="","",(VLOOKUP($B99,'HICM and Narrative Backsheet'!$A$6:$AC$155,AD$9,FALSE))),"")</f>
        <v>Plans in place</v>
      </c>
    </row>
    <row r="100" spans="1:30">
      <c r="A100" s="42">
        <v>74</v>
      </c>
      <c r="B100" s="34" t="str">
        <f t="shared" ref="B100:B163" ca="1" si="12">IF($A100&gt;$AG$5-1,"",INDIRECT("'Comms by AT'!AA"&amp;$A100+$AG$4))</f>
        <v>E06000032</v>
      </c>
      <c r="C100" s="83" t="str">
        <f ca="1">IFERROR(VLOOKUP($B100,'Org list'!$J$9:$K$636,2,0), "")</f>
        <v>Luton</v>
      </c>
      <c r="D100" s="34" t="str">
        <f ca="1">IFERROR(IF((VLOOKUP($B100,'HICM and Narrative Backsheet'!$A$6:$AC$155,D$9,FALSE))="","",(VLOOKUP($B100,'HICM and Narrative Backsheet'!$A$6:$AC$155,D$9,FALSE))),"")</f>
        <v>Exemplary</v>
      </c>
      <c r="E100" s="76" t="str">
        <f ca="1">IFERROR(IF((VLOOKUP($B100,'HICM and Narrative Backsheet'!$A$6:$AC$155,E$9,FALSE))="","",(VLOOKUP($B100,'HICM and Narrative Backsheet'!$A$6:$AC$155,E$9,FALSE))),"")</f>
        <v>Mature</v>
      </c>
      <c r="F100" s="76" t="str">
        <f ca="1">IFERROR(IF((VLOOKUP($B100,'HICM and Narrative Backsheet'!$A$6:$AC$155,F$9,FALSE))="","",(VLOOKUP($B100,'HICM and Narrative Backsheet'!$A$6:$AC$155,F$9,FALSE))),"")</f>
        <v>Mature</v>
      </c>
      <c r="G100" s="76" t="str">
        <f ca="1">IFERROR(IF((VLOOKUP($B100,'HICM and Narrative Backsheet'!$A$6:$AC$155,G$9,FALSE))="","",(VLOOKUP($B100,'HICM and Narrative Backsheet'!$A$6:$AC$155,G$9,FALSE))),"")</f>
        <v>Mature</v>
      </c>
      <c r="H100" s="76" t="str">
        <f ca="1">IFERROR(IF((VLOOKUP($B100,'HICM and Narrative Backsheet'!$A$6:$AC$155,H$9,FALSE))="","",(VLOOKUP($B100,'HICM and Narrative Backsheet'!$A$6:$AC$155,H$9,FALSE))),"")</f>
        <v>Mature</v>
      </c>
      <c r="I100" s="76" t="str">
        <f ca="1">IFERROR(IF((VLOOKUP($B100,'HICM and Narrative Backsheet'!$A$6:$AC$155,I$9,FALSE))="","",(VLOOKUP($B100,'HICM and Narrative Backsheet'!$A$6:$AC$155,I$9,FALSE))),"")</f>
        <v>Plans in place</v>
      </c>
      <c r="J100" s="76" t="str">
        <f ca="1">IFERROR(IF((VLOOKUP($B100,'HICM and Narrative Backsheet'!$A$6:$AC$155,J$9,FALSE))="","",(VLOOKUP($B100,'HICM and Narrative Backsheet'!$A$6:$AC$155,J$9,FALSE))),"")</f>
        <v>Mature</v>
      </c>
      <c r="K100" s="76" t="str">
        <f ca="1">IFERROR(IF((VLOOKUP($B100,'HICM and Narrative Backsheet'!$A$6:$AC$155,K$9,FALSE))="","",(VLOOKUP($B100,'HICM and Narrative Backsheet'!$A$6:$AC$155,K$9,FALSE))),"")</f>
        <v>Established</v>
      </c>
      <c r="L100" s="29" t="str">
        <f ca="1">IFERROR(IF((VLOOKUP($B100,'HICM and Narrative Backsheet'!$A$6:$AC$155,L$9,FALSE))="","",(VLOOKUP($B100,'HICM and Narrative Backsheet'!$A$6:$AC$155,L$9,FALSE))),"")</f>
        <v>Plans in place</v>
      </c>
      <c r="M100" s="34" t="str">
        <f ca="1">IFERROR(IF((VLOOKUP($B100,'HICM and Narrative Backsheet'!$A$6:$AC$155,M$9,FALSE))="","",(VLOOKUP($B100,'HICM and Narrative Backsheet'!$A$6:$AC$155,M$9,FALSE))),"")</f>
        <v>Exemplary</v>
      </c>
      <c r="N100" s="76" t="str">
        <f ca="1">IFERROR(IF((VLOOKUP($B100,'HICM and Narrative Backsheet'!$A$6:$AC$155,N$9,FALSE))="","",(VLOOKUP($B100,'HICM and Narrative Backsheet'!$A$6:$AC$155,N$9,FALSE))),"")</f>
        <v>Mature</v>
      </c>
      <c r="O100" s="76" t="str">
        <f ca="1">IFERROR(IF((VLOOKUP($B100,'HICM and Narrative Backsheet'!$A$6:$AC$155,O$9,FALSE))="","",(VLOOKUP($B100,'HICM and Narrative Backsheet'!$A$6:$AC$155,O$9,FALSE))),"")</f>
        <v>Mature</v>
      </c>
      <c r="P100" s="76" t="str">
        <f ca="1">IFERROR(IF((VLOOKUP($B100,'HICM and Narrative Backsheet'!$A$6:$AC$155,P$9,FALSE))="","",(VLOOKUP($B100,'HICM and Narrative Backsheet'!$A$6:$AC$155,P$9,FALSE))),"")</f>
        <v>Mature</v>
      </c>
      <c r="Q100" s="76" t="str">
        <f ca="1">IFERROR(IF((VLOOKUP($B100,'HICM and Narrative Backsheet'!$A$6:$AC$155,Q$9,FALSE))="","",(VLOOKUP($B100,'HICM and Narrative Backsheet'!$A$6:$AC$155,Q$9,FALSE))),"")</f>
        <v>Mature</v>
      </c>
      <c r="R100" s="76" t="str">
        <f ca="1">IFERROR(IF((VLOOKUP($B100,'HICM and Narrative Backsheet'!$A$6:$AC$155,R$9,FALSE))="","",(VLOOKUP($B100,'HICM and Narrative Backsheet'!$A$6:$AC$155,R$9,FALSE))),"")</f>
        <v>Established</v>
      </c>
      <c r="S100" s="76" t="str">
        <f ca="1">IFERROR(IF((VLOOKUP($B100,'HICM and Narrative Backsheet'!$A$6:$AC$155,S$9,FALSE))="","",(VLOOKUP($B100,'HICM and Narrative Backsheet'!$A$6:$AC$155,S$9,FALSE))),"")</f>
        <v>Exemplary</v>
      </c>
      <c r="T100" s="76" t="str">
        <f ca="1">IFERROR(IF((VLOOKUP($B100,'HICM and Narrative Backsheet'!$A$6:$AC$155,T$9,FALSE))="","",(VLOOKUP($B100,'HICM and Narrative Backsheet'!$A$6:$AC$155,T$9,FALSE))),"")</f>
        <v>Established</v>
      </c>
      <c r="U100" s="29" t="str">
        <f ca="1">IFERROR(IF((VLOOKUP($B100,'HICM and Narrative Backsheet'!$A$6:$AC$155,U$9,FALSE))="","",(VLOOKUP($B100,'HICM and Narrative Backsheet'!$A$6:$AC$155,U$9,FALSE))),"")</f>
        <v>Established</v>
      </c>
      <c r="V100" s="90" t="str">
        <f ca="1">IFERROR(IF((VLOOKUP($B100,'HICM and Narrative Backsheet'!$A$6:$AC$155,V$9,FALSE))="","",(VLOOKUP($B100,'HICM and Narrative Backsheet'!$A$6:$AC$155,V$9,FALSE))),"")</f>
        <v>Exemplary</v>
      </c>
      <c r="W100" s="76" t="str">
        <f ca="1">IFERROR(IF((VLOOKUP($B100,'HICM and Narrative Backsheet'!$A$6:$AC$155,W$9,FALSE))="","",(VLOOKUP($B100,'HICM and Narrative Backsheet'!$A$6:$AC$155,W$9,FALSE))),"")</f>
        <v>Mature</v>
      </c>
      <c r="X100" s="76" t="str">
        <f ca="1">IFERROR(IF((VLOOKUP($B100,'HICM and Narrative Backsheet'!$A$6:$AC$155,X$9,FALSE))="","",(VLOOKUP($B100,'HICM and Narrative Backsheet'!$A$6:$AC$155,X$9,FALSE))),"")</f>
        <v>Mature</v>
      </c>
      <c r="Y100" s="76" t="str">
        <f ca="1">IFERROR(IF((VLOOKUP($B100,'HICM and Narrative Backsheet'!$A$6:$AC$155,Y$9,FALSE))="","",(VLOOKUP($B100,'HICM and Narrative Backsheet'!$A$6:$AC$155,Y$9,FALSE))),"")</f>
        <v>Mature</v>
      </c>
      <c r="Z100" s="76" t="str">
        <f ca="1">IFERROR(IF((VLOOKUP($B100,'HICM and Narrative Backsheet'!$A$6:$AC$155,Z$9,FALSE))="","",(VLOOKUP($B100,'HICM and Narrative Backsheet'!$A$6:$AC$155,Z$9,FALSE))),"")</f>
        <v>Mature</v>
      </c>
      <c r="AA100" s="76" t="str">
        <f ca="1">IFERROR(IF((VLOOKUP($B100,'HICM and Narrative Backsheet'!$A$6:$AC$155,AA$9,FALSE))="","",(VLOOKUP($B100,'HICM and Narrative Backsheet'!$A$6:$AC$155,AA$9,FALSE))),"")</f>
        <v>Established</v>
      </c>
      <c r="AB100" s="76" t="str">
        <f ca="1">IFERROR(IF((VLOOKUP($B100,'HICM and Narrative Backsheet'!$A$6:$AC$155,AB$9,FALSE))="","",(VLOOKUP($B100,'HICM and Narrative Backsheet'!$A$6:$AC$155,AB$9,FALSE))),"")</f>
        <v>Exemplary</v>
      </c>
      <c r="AC100" s="76" t="str">
        <f ca="1">IFERROR(IF((VLOOKUP($B100,'HICM and Narrative Backsheet'!$A$6:$AC$155,AC$9,FALSE))="","",(VLOOKUP($B100,'HICM and Narrative Backsheet'!$A$6:$AC$155,AC$9,FALSE))),"")</f>
        <v>Established</v>
      </c>
      <c r="AD100" s="29" t="str">
        <f ca="1">IFERROR(IF((VLOOKUP($B100,'HICM and Narrative Backsheet'!$A$6:$AC$155,AD$9,FALSE))="","",(VLOOKUP($B100,'HICM and Narrative Backsheet'!$A$6:$AC$155,AD$9,FALSE))),"")</f>
        <v>Established</v>
      </c>
    </row>
    <row r="101" spans="1:30">
      <c r="A101" s="42">
        <v>75</v>
      </c>
      <c r="B101" s="34" t="str">
        <f t="shared" ca="1" si="12"/>
        <v>E08000003</v>
      </c>
      <c r="C101" s="83" t="str">
        <f ca="1">IFERROR(VLOOKUP($B101,'Org list'!$J$9:$K$636,2,0), "")</f>
        <v>Manchester</v>
      </c>
      <c r="D101" s="34" t="str">
        <f ca="1">IFERROR(IF((VLOOKUP($B101,'HICM and Narrative Backsheet'!$A$6:$AC$155,D$9,FALSE))="","",(VLOOKUP($B101,'HICM and Narrative Backsheet'!$A$6:$AC$155,D$9,FALSE))),"")</f>
        <v>Plans in place</v>
      </c>
      <c r="E101" s="76" t="str">
        <f ca="1">IFERROR(IF((VLOOKUP($B101,'HICM and Narrative Backsheet'!$A$6:$AC$155,E$9,FALSE))="","",(VLOOKUP($B101,'HICM and Narrative Backsheet'!$A$6:$AC$155,E$9,FALSE))),"")</f>
        <v>Established</v>
      </c>
      <c r="F101" s="76" t="str">
        <f ca="1">IFERROR(IF((VLOOKUP($B101,'HICM and Narrative Backsheet'!$A$6:$AC$155,F$9,FALSE))="","",(VLOOKUP($B101,'HICM and Narrative Backsheet'!$A$6:$AC$155,F$9,FALSE))),"")</f>
        <v>Plans in place</v>
      </c>
      <c r="G101" s="76" t="str">
        <f ca="1">IFERROR(IF((VLOOKUP($B101,'HICM and Narrative Backsheet'!$A$6:$AC$155,G$9,FALSE))="","",(VLOOKUP($B101,'HICM and Narrative Backsheet'!$A$6:$AC$155,G$9,FALSE))),"")</f>
        <v>Plans in place</v>
      </c>
      <c r="H101" s="76" t="str">
        <f ca="1">IFERROR(IF((VLOOKUP($B101,'HICM and Narrative Backsheet'!$A$6:$AC$155,H$9,FALSE))="","",(VLOOKUP($B101,'HICM and Narrative Backsheet'!$A$6:$AC$155,H$9,FALSE))),"")</f>
        <v>Plans in place</v>
      </c>
      <c r="I101" s="76" t="str">
        <f ca="1">IFERROR(IF((VLOOKUP($B101,'HICM and Narrative Backsheet'!$A$6:$AC$155,I$9,FALSE))="","",(VLOOKUP($B101,'HICM and Narrative Backsheet'!$A$6:$AC$155,I$9,FALSE))),"")</f>
        <v>Plans in place</v>
      </c>
      <c r="J101" s="76" t="str">
        <f ca="1">IFERROR(IF((VLOOKUP($B101,'HICM and Narrative Backsheet'!$A$6:$AC$155,J$9,FALSE))="","",(VLOOKUP($B101,'HICM and Narrative Backsheet'!$A$6:$AC$155,J$9,FALSE))),"")</f>
        <v>Plans in place</v>
      </c>
      <c r="K101" s="76" t="str">
        <f ca="1">IFERROR(IF((VLOOKUP($B101,'HICM and Narrative Backsheet'!$A$6:$AC$155,K$9,FALSE))="","",(VLOOKUP($B101,'HICM and Narrative Backsheet'!$A$6:$AC$155,K$9,FALSE))),"")</f>
        <v>Plans in place</v>
      </c>
      <c r="L101" s="29" t="str">
        <f ca="1">IFERROR(IF((VLOOKUP($B101,'HICM and Narrative Backsheet'!$A$6:$AC$155,L$9,FALSE))="","",(VLOOKUP($B101,'HICM and Narrative Backsheet'!$A$6:$AC$155,L$9,FALSE))),"")</f>
        <v>Plans in place</v>
      </c>
      <c r="M101" s="34" t="str">
        <f ca="1">IFERROR(IF((VLOOKUP($B101,'HICM and Narrative Backsheet'!$A$6:$AC$155,M$9,FALSE))="","",(VLOOKUP($B101,'HICM and Narrative Backsheet'!$A$6:$AC$155,M$9,FALSE))),"")</f>
        <v>Plans in place</v>
      </c>
      <c r="N101" s="76" t="str">
        <f ca="1">IFERROR(IF((VLOOKUP($B101,'HICM and Narrative Backsheet'!$A$6:$AC$155,N$9,FALSE))="","",(VLOOKUP($B101,'HICM and Narrative Backsheet'!$A$6:$AC$155,N$9,FALSE))),"")</f>
        <v>Established</v>
      </c>
      <c r="O101" s="76" t="str">
        <f ca="1">IFERROR(IF((VLOOKUP($B101,'HICM and Narrative Backsheet'!$A$6:$AC$155,O$9,FALSE))="","",(VLOOKUP($B101,'HICM and Narrative Backsheet'!$A$6:$AC$155,O$9,FALSE))),"")</f>
        <v>Plans in place</v>
      </c>
      <c r="P101" s="76" t="str">
        <f ca="1">IFERROR(IF((VLOOKUP($B101,'HICM and Narrative Backsheet'!$A$6:$AC$155,P$9,FALSE))="","",(VLOOKUP($B101,'HICM and Narrative Backsheet'!$A$6:$AC$155,P$9,FALSE))),"")</f>
        <v>Plans in place</v>
      </c>
      <c r="Q101" s="76" t="str">
        <f ca="1">IFERROR(IF((VLOOKUP($B101,'HICM and Narrative Backsheet'!$A$6:$AC$155,Q$9,FALSE))="","",(VLOOKUP($B101,'HICM and Narrative Backsheet'!$A$6:$AC$155,Q$9,FALSE))),"")</f>
        <v>Plans in place</v>
      </c>
      <c r="R101" s="76" t="str">
        <f ca="1">IFERROR(IF((VLOOKUP($B101,'HICM and Narrative Backsheet'!$A$6:$AC$155,R$9,FALSE))="","",(VLOOKUP($B101,'HICM and Narrative Backsheet'!$A$6:$AC$155,R$9,FALSE))),"")</f>
        <v>Plans in place</v>
      </c>
      <c r="S101" s="76" t="str">
        <f ca="1">IFERROR(IF((VLOOKUP($B101,'HICM and Narrative Backsheet'!$A$6:$AC$155,S$9,FALSE))="","",(VLOOKUP($B101,'HICM and Narrative Backsheet'!$A$6:$AC$155,S$9,FALSE))),"")</f>
        <v>Plans in place</v>
      </c>
      <c r="T101" s="76" t="str">
        <f ca="1">IFERROR(IF((VLOOKUP($B101,'HICM and Narrative Backsheet'!$A$6:$AC$155,T$9,FALSE))="","",(VLOOKUP($B101,'HICM and Narrative Backsheet'!$A$6:$AC$155,T$9,FALSE))),"")</f>
        <v>Plans in place</v>
      </c>
      <c r="U101" s="29" t="str">
        <f ca="1">IFERROR(IF((VLOOKUP($B101,'HICM and Narrative Backsheet'!$A$6:$AC$155,U$9,FALSE))="","",(VLOOKUP($B101,'HICM and Narrative Backsheet'!$A$6:$AC$155,U$9,FALSE))),"")</f>
        <v>Plans in place</v>
      </c>
      <c r="V101" s="90" t="str">
        <f ca="1">IFERROR(IF((VLOOKUP($B101,'HICM and Narrative Backsheet'!$A$6:$AC$155,V$9,FALSE))="","",(VLOOKUP($B101,'HICM and Narrative Backsheet'!$A$6:$AC$155,V$9,FALSE))),"")</f>
        <v>Plans in place</v>
      </c>
      <c r="W101" s="76" t="str">
        <f ca="1">IFERROR(IF((VLOOKUP($B101,'HICM and Narrative Backsheet'!$A$6:$AC$155,W$9,FALSE))="","",(VLOOKUP($B101,'HICM and Narrative Backsheet'!$A$6:$AC$155,W$9,FALSE))),"")</f>
        <v>Established</v>
      </c>
      <c r="X101" s="76" t="str">
        <f ca="1">IFERROR(IF((VLOOKUP($B101,'HICM and Narrative Backsheet'!$A$6:$AC$155,X$9,FALSE))="","",(VLOOKUP($B101,'HICM and Narrative Backsheet'!$A$6:$AC$155,X$9,FALSE))),"")</f>
        <v>Plans in place</v>
      </c>
      <c r="Y101" s="76" t="str">
        <f ca="1">IFERROR(IF((VLOOKUP($B101,'HICM and Narrative Backsheet'!$A$6:$AC$155,Y$9,FALSE))="","",(VLOOKUP($B101,'HICM and Narrative Backsheet'!$A$6:$AC$155,Y$9,FALSE))),"")</f>
        <v>Plans in place</v>
      </c>
      <c r="Z101" s="76" t="str">
        <f ca="1">IFERROR(IF((VLOOKUP($B101,'HICM and Narrative Backsheet'!$A$6:$AC$155,Z$9,FALSE))="","",(VLOOKUP($B101,'HICM and Narrative Backsheet'!$A$6:$AC$155,Z$9,FALSE))),"")</f>
        <v>Plans in place</v>
      </c>
      <c r="AA101" s="76" t="str">
        <f ca="1">IFERROR(IF((VLOOKUP($B101,'HICM and Narrative Backsheet'!$A$6:$AC$155,AA$9,FALSE))="","",(VLOOKUP($B101,'HICM and Narrative Backsheet'!$A$6:$AC$155,AA$9,FALSE))),"")</f>
        <v>Plans in place</v>
      </c>
      <c r="AB101" s="76" t="str">
        <f ca="1">IFERROR(IF((VLOOKUP($B101,'HICM and Narrative Backsheet'!$A$6:$AC$155,AB$9,FALSE))="","",(VLOOKUP($B101,'HICM and Narrative Backsheet'!$A$6:$AC$155,AB$9,FALSE))),"")</f>
        <v>Plans in place</v>
      </c>
      <c r="AC101" s="76" t="str">
        <f ca="1">IFERROR(IF((VLOOKUP($B101,'HICM and Narrative Backsheet'!$A$6:$AC$155,AC$9,FALSE))="","",(VLOOKUP($B101,'HICM and Narrative Backsheet'!$A$6:$AC$155,AC$9,FALSE))),"")</f>
        <v>Plans in place</v>
      </c>
      <c r="AD101" s="29" t="str">
        <f ca="1">IFERROR(IF((VLOOKUP($B101,'HICM and Narrative Backsheet'!$A$6:$AC$155,AD$9,FALSE))="","",(VLOOKUP($B101,'HICM and Narrative Backsheet'!$A$6:$AC$155,AD$9,FALSE))),"")</f>
        <v>Plans in place</v>
      </c>
    </row>
    <row r="102" spans="1:30">
      <c r="A102" s="42">
        <v>76</v>
      </c>
      <c r="B102" s="34" t="str">
        <f t="shared" ca="1" si="12"/>
        <v>E06000035</v>
      </c>
      <c r="C102" s="83" t="str">
        <f ca="1">IFERROR(VLOOKUP($B102,'Org list'!$J$9:$K$636,2,0), "")</f>
        <v>Medway</v>
      </c>
      <c r="D102" s="34" t="str">
        <f ca="1">IFERROR(IF((VLOOKUP($B102,'HICM and Narrative Backsheet'!$A$6:$AC$155,D$9,FALSE))="","",(VLOOKUP($B102,'HICM and Narrative Backsheet'!$A$6:$AC$155,D$9,FALSE))),"")</f>
        <v>Plans in place</v>
      </c>
      <c r="E102" s="76" t="str">
        <f ca="1">IFERROR(IF((VLOOKUP($B102,'HICM and Narrative Backsheet'!$A$6:$AC$155,E$9,FALSE))="","",(VLOOKUP($B102,'HICM and Narrative Backsheet'!$A$6:$AC$155,E$9,FALSE))),"")</f>
        <v>Plans in place</v>
      </c>
      <c r="F102" s="76" t="str">
        <f ca="1">IFERROR(IF((VLOOKUP($B102,'HICM and Narrative Backsheet'!$A$6:$AC$155,F$9,FALSE))="","",(VLOOKUP($B102,'HICM and Narrative Backsheet'!$A$6:$AC$155,F$9,FALSE))),"")</f>
        <v>Established</v>
      </c>
      <c r="G102" s="76" t="str">
        <f ca="1">IFERROR(IF((VLOOKUP($B102,'HICM and Narrative Backsheet'!$A$6:$AC$155,G$9,FALSE))="","",(VLOOKUP($B102,'HICM and Narrative Backsheet'!$A$6:$AC$155,G$9,FALSE))),"")</f>
        <v>Established</v>
      </c>
      <c r="H102" s="76" t="str">
        <f ca="1">IFERROR(IF((VLOOKUP($B102,'HICM and Narrative Backsheet'!$A$6:$AC$155,H$9,FALSE))="","",(VLOOKUP($B102,'HICM and Narrative Backsheet'!$A$6:$AC$155,H$9,FALSE))),"")</f>
        <v>Plans in place</v>
      </c>
      <c r="I102" s="76" t="str">
        <f ca="1">IFERROR(IF((VLOOKUP($B102,'HICM and Narrative Backsheet'!$A$6:$AC$155,I$9,FALSE))="","",(VLOOKUP($B102,'HICM and Narrative Backsheet'!$A$6:$AC$155,I$9,FALSE))),"")</f>
        <v>Plans in place</v>
      </c>
      <c r="J102" s="76" t="str">
        <f ca="1">IFERROR(IF((VLOOKUP($B102,'HICM and Narrative Backsheet'!$A$6:$AC$155,J$9,FALSE))="","",(VLOOKUP($B102,'HICM and Narrative Backsheet'!$A$6:$AC$155,J$9,FALSE))),"")</f>
        <v>Established</v>
      </c>
      <c r="K102" s="76" t="str">
        <f ca="1">IFERROR(IF((VLOOKUP($B102,'HICM and Narrative Backsheet'!$A$6:$AC$155,K$9,FALSE))="","",(VLOOKUP($B102,'HICM and Narrative Backsheet'!$A$6:$AC$155,K$9,FALSE))),"")</f>
        <v>Established</v>
      </c>
      <c r="L102" s="29" t="str">
        <f ca="1">IFERROR(IF((VLOOKUP($B102,'HICM and Narrative Backsheet'!$A$6:$AC$155,L$9,FALSE))="","",(VLOOKUP($B102,'HICM and Narrative Backsheet'!$A$6:$AC$155,L$9,FALSE))),"")</f>
        <v>Plans in place</v>
      </c>
      <c r="M102" s="34" t="str">
        <f ca="1">IFERROR(IF((VLOOKUP($B102,'HICM and Narrative Backsheet'!$A$6:$AC$155,M$9,FALSE))="","",(VLOOKUP($B102,'HICM and Narrative Backsheet'!$A$6:$AC$155,M$9,FALSE))),"")</f>
        <v>Plans in place</v>
      </c>
      <c r="N102" s="76" t="str">
        <f ca="1">IFERROR(IF((VLOOKUP($B102,'HICM and Narrative Backsheet'!$A$6:$AC$155,N$9,FALSE))="","",(VLOOKUP($B102,'HICM and Narrative Backsheet'!$A$6:$AC$155,N$9,FALSE))),"")</f>
        <v>Plans in place</v>
      </c>
      <c r="O102" s="76" t="str">
        <f ca="1">IFERROR(IF((VLOOKUP($B102,'HICM and Narrative Backsheet'!$A$6:$AC$155,O$9,FALSE))="","",(VLOOKUP($B102,'HICM and Narrative Backsheet'!$A$6:$AC$155,O$9,FALSE))),"")</f>
        <v>Established</v>
      </c>
      <c r="P102" s="76" t="str">
        <f ca="1">IFERROR(IF((VLOOKUP($B102,'HICM and Narrative Backsheet'!$A$6:$AC$155,P$9,FALSE))="","",(VLOOKUP($B102,'HICM and Narrative Backsheet'!$A$6:$AC$155,P$9,FALSE))),"")</f>
        <v>Established</v>
      </c>
      <c r="Q102" s="76" t="str">
        <f ca="1">IFERROR(IF((VLOOKUP($B102,'HICM and Narrative Backsheet'!$A$6:$AC$155,Q$9,FALSE))="","",(VLOOKUP($B102,'HICM and Narrative Backsheet'!$A$6:$AC$155,Q$9,FALSE))),"")</f>
        <v>Plans in place</v>
      </c>
      <c r="R102" s="76" t="str">
        <f ca="1">IFERROR(IF((VLOOKUP($B102,'HICM and Narrative Backsheet'!$A$6:$AC$155,R$9,FALSE))="","",(VLOOKUP($B102,'HICM and Narrative Backsheet'!$A$6:$AC$155,R$9,FALSE))),"")</f>
        <v>Plans in place</v>
      </c>
      <c r="S102" s="76" t="str">
        <f ca="1">IFERROR(IF((VLOOKUP($B102,'HICM and Narrative Backsheet'!$A$6:$AC$155,S$9,FALSE))="","",(VLOOKUP($B102,'HICM and Narrative Backsheet'!$A$6:$AC$155,S$9,FALSE))),"")</f>
        <v>Established</v>
      </c>
      <c r="T102" s="76" t="str">
        <f ca="1">IFERROR(IF((VLOOKUP($B102,'HICM and Narrative Backsheet'!$A$6:$AC$155,T$9,FALSE))="","",(VLOOKUP($B102,'HICM and Narrative Backsheet'!$A$6:$AC$155,T$9,FALSE))),"")</f>
        <v>Established</v>
      </c>
      <c r="U102" s="29" t="str">
        <f ca="1">IFERROR(IF((VLOOKUP($B102,'HICM and Narrative Backsheet'!$A$6:$AC$155,U$9,FALSE))="","",(VLOOKUP($B102,'HICM and Narrative Backsheet'!$A$6:$AC$155,U$9,FALSE))),"")</f>
        <v>Plans in place</v>
      </c>
      <c r="V102" s="90" t="str">
        <f ca="1">IFERROR(IF((VLOOKUP($B102,'HICM and Narrative Backsheet'!$A$6:$AC$155,V$9,FALSE))="","",(VLOOKUP($B102,'HICM and Narrative Backsheet'!$A$6:$AC$155,V$9,FALSE))),"")</f>
        <v>Plans in place</v>
      </c>
      <c r="W102" s="76" t="str">
        <f ca="1">IFERROR(IF((VLOOKUP($B102,'HICM and Narrative Backsheet'!$A$6:$AC$155,W$9,FALSE))="","",(VLOOKUP($B102,'HICM and Narrative Backsheet'!$A$6:$AC$155,W$9,FALSE))),"")</f>
        <v>Plans in place</v>
      </c>
      <c r="X102" s="76" t="str">
        <f ca="1">IFERROR(IF((VLOOKUP($B102,'HICM and Narrative Backsheet'!$A$6:$AC$155,X$9,FALSE))="","",(VLOOKUP($B102,'HICM and Narrative Backsheet'!$A$6:$AC$155,X$9,FALSE))),"")</f>
        <v>Established</v>
      </c>
      <c r="Y102" s="76" t="str">
        <f ca="1">IFERROR(IF((VLOOKUP($B102,'HICM and Narrative Backsheet'!$A$6:$AC$155,Y$9,FALSE))="","",(VLOOKUP($B102,'HICM and Narrative Backsheet'!$A$6:$AC$155,Y$9,FALSE))),"")</f>
        <v>Established</v>
      </c>
      <c r="Z102" s="76" t="str">
        <f ca="1">IFERROR(IF((VLOOKUP($B102,'HICM and Narrative Backsheet'!$A$6:$AC$155,Z$9,FALSE))="","",(VLOOKUP($B102,'HICM and Narrative Backsheet'!$A$6:$AC$155,Z$9,FALSE))),"")</f>
        <v>Established</v>
      </c>
      <c r="AA102" s="76" t="str">
        <f ca="1">IFERROR(IF((VLOOKUP($B102,'HICM and Narrative Backsheet'!$A$6:$AC$155,AA$9,FALSE))="","",(VLOOKUP($B102,'HICM and Narrative Backsheet'!$A$6:$AC$155,AA$9,FALSE))),"")</f>
        <v>Plans in place</v>
      </c>
      <c r="AB102" s="76" t="str">
        <f ca="1">IFERROR(IF((VLOOKUP($B102,'HICM and Narrative Backsheet'!$A$6:$AC$155,AB$9,FALSE))="","",(VLOOKUP($B102,'HICM and Narrative Backsheet'!$A$6:$AC$155,AB$9,FALSE))),"")</f>
        <v>Established</v>
      </c>
      <c r="AC102" s="76" t="str">
        <f ca="1">IFERROR(IF((VLOOKUP($B102,'HICM and Narrative Backsheet'!$A$6:$AC$155,AC$9,FALSE))="","",(VLOOKUP($B102,'HICM and Narrative Backsheet'!$A$6:$AC$155,AC$9,FALSE))),"")</f>
        <v>Established</v>
      </c>
      <c r="AD102" s="29" t="str">
        <f ca="1">IFERROR(IF((VLOOKUP($B102,'HICM and Narrative Backsheet'!$A$6:$AC$155,AD$9,FALSE))="","",(VLOOKUP($B102,'HICM and Narrative Backsheet'!$A$6:$AC$155,AD$9,FALSE))),"")</f>
        <v>Plans in place</v>
      </c>
    </row>
    <row r="103" spans="1:30">
      <c r="A103" s="42">
        <v>77</v>
      </c>
      <c r="B103" s="34" t="str">
        <f t="shared" ca="1" si="12"/>
        <v>E09000024</v>
      </c>
      <c r="C103" s="83" t="str">
        <f ca="1">IFERROR(VLOOKUP($B103,'Org list'!$J$9:$K$636,2,0), "")</f>
        <v>Merton</v>
      </c>
      <c r="D103" s="34" t="str">
        <f ca="1">IFERROR(IF((VLOOKUP($B103,'HICM and Narrative Backsheet'!$A$6:$AC$155,D$9,FALSE))="","",(VLOOKUP($B103,'HICM and Narrative Backsheet'!$A$6:$AC$155,D$9,FALSE))),"")</f>
        <v>Not yet established</v>
      </c>
      <c r="E103" s="76" t="str">
        <f ca="1">IFERROR(IF((VLOOKUP($B103,'HICM and Narrative Backsheet'!$A$6:$AC$155,E$9,FALSE))="","",(VLOOKUP($B103,'HICM and Narrative Backsheet'!$A$6:$AC$155,E$9,FALSE))),"")</f>
        <v>Not yet established</v>
      </c>
      <c r="F103" s="76" t="str">
        <f ca="1">IFERROR(IF((VLOOKUP($B103,'HICM and Narrative Backsheet'!$A$6:$AC$155,F$9,FALSE))="","",(VLOOKUP($B103,'HICM and Narrative Backsheet'!$A$6:$AC$155,F$9,FALSE))),"")</f>
        <v>Plans in place</v>
      </c>
      <c r="G103" s="76" t="str">
        <f ca="1">IFERROR(IF((VLOOKUP($B103,'HICM and Narrative Backsheet'!$A$6:$AC$155,G$9,FALSE))="","",(VLOOKUP($B103,'HICM and Narrative Backsheet'!$A$6:$AC$155,G$9,FALSE))),"")</f>
        <v>Plans in place</v>
      </c>
      <c r="H103" s="76" t="str">
        <f ca="1">IFERROR(IF((VLOOKUP($B103,'HICM and Narrative Backsheet'!$A$6:$AC$155,H$9,FALSE))="","",(VLOOKUP($B103,'HICM and Narrative Backsheet'!$A$6:$AC$155,H$9,FALSE))),"")</f>
        <v>Not yet established</v>
      </c>
      <c r="I103" s="76" t="str">
        <f ca="1">IFERROR(IF((VLOOKUP($B103,'HICM and Narrative Backsheet'!$A$6:$AC$155,I$9,FALSE))="","",(VLOOKUP($B103,'HICM and Narrative Backsheet'!$A$6:$AC$155,I$9,FALSE))),"")</f>
        <v>Not yet established</v>
      </c>
      <c r="J103" s="76" t="str">
        <f ca="1">IFERROR(IF((VLOOKUP($B103,'HICM and Narrative Backsheet'!$A$6:$AC$155,J$9,FALSE))="","",(VLOOKUP($B103,'HICM and Narrative Backsheet'!$A$6:$AC$155,J$9,FALSE))),"")</f>
        <v>Not yet established</v>
      </c>
      <c r="K103" s="76" t="str">
        <f ca="1">IFERROR(IF((VLOOKUP($B103,'HICM and Narrative Backsheet'!$A$6:$AC$155,K$9,FALSE))="","",(VLOOKUP($B103,'HICM and Narrative Backsheet'!$A$6:$AC$155,K$9,FALSE))),"")</f>
        <v>Plans in place</v>
      </c>
      <c r="L103" s="29" t="str">
        <f ca="1">IFERROR(IF((VLOOKUP($B103,'HICM and Narrative Backsheet'!$A$6:$AC$155,L$9,FALSE))="","",(VLOOKUP($B103,'HICM and Narrative Backsheet'!$A$6:$AC$155,L$9,FALSE))),"")</f>
        <v>Plans in place</v>
      </c>
      <c r="M103" s="34" t="str">
        <f ca="1">IFERROR(IF((VLOOKUP($B103,'HICM and Narrative Backsheet'!$A$6:$AC$155,M$9,FALSE))="","",(VLOOKUP($B103,'HICM and Narrative Backsheet'!$A$6:$AC$155,M$9,FALSE))),"")</f>
        <v>Plans in place</v>
      </c>
      <c r="N103" s="76" t="str">
        <f ca="1">IFERROR(IF((VLOOKUP($B103,'HICM and Narrative Backsheet'!$A$6:$AC$155,N$9,FALSE))="","",(VLOOKUP($B103,'HICM and Narrative Backsheet'!$A$6:$AC$155,N$9,FALSE))),"")</f>
        <v>Plans in place</v>
      </c>
      <c r="O103" s="76" t="str">
        <f ca="1">IFERROR(IF((VLOOKUP($B103,'HICM and Narrative Backsheet'!$A$6:$AC$155,O$9,FALSE))="","",(VLOOKUP($B103,'HICM and Narrative Backsheet'!$A$6:$AC$155,O$9,FALSE))),"")</f>
        <v>Established</v>
      </c>
      <c r="P103" s="76" t="str">
        <f ca="1">IFERROR(IF((VLOOKUP($B103,'HICM and Narrative Backsheet'!$A$6:$AC$155,P$9,FALSE))="","",(VLOOKUP($B103,'HICM and Narrative Backsheet'!$A$6:$AC$155,P$9,FALSE))),"")</f>
        <v>Established</v>
      </c>
      <c r="Q103" s="76" t="str">
        <f ca="1">IFERROR(IF((VLOOKUP($B103,'HICM and Narrative Backsheet'!$A$6:$AC$155,Q$9,FALSE))="","",(VLOOKUP($B103,'HICM and Narrative Backsheet'!$A$6:$AC$155,Q$9,FALSE))),"")</f>
        <v>Plans in place</v>
      </c>
      <c r="R103" s="76" t="str">
        <f ca="1">IFERROR(IF((VLOOKUP($B103,'HICM and Narrative Backsheet'!$A$6:$AC$155,R$9,FALSE))="","",(VLOOKUP($B103,'HICM and Narrative Backsheet'!$A$6:$AC$155,R$9,FALSE))),"")</f>
        <v>Plans in place</v>
      </c>
      <c r="S103" s="76" t="str">
        <f ca="1">IFERROR(IF((VLOOKUP($B103,'HICM and Narrative Backsheet'!$A$6:$AC$155,S$9,FALSE))="","",(VLOOKUP($B103,'HICM and Narrative Backsheet'!$A$6:$AC$155,S$9,FALSE))),"")</f>
        <v>Plans in place</v>
      </c>
      <c r="T103" s="76" t="str">
        <f ca="1">IFERROR(IF((VLOOKUP($B103,'HICM and Narrative Backsheet'!$A$6:$AC$155,T$9,FALSE))="","",(VLOOKUP($B103,'HICM and Narrative Backsheet'!$A$6:$AC$155,T$9,FALSE))),"")</f>
        <v>Established</v>
      </c>
      <c r="U103" s="29" t="str">
        <f ca="1">IFERROR(IF((VLOOKUP($B103,'HICM and Narrative Backsheet'!$A$6:$AC$155,U$9,FALSE))="","",(VLOOKUP($B103,'HICM and Narrative Backsheet'!$A$6:$AC$155,U$9,FALSE))),"")</f>
        <v>Established</v>
      </c>
      <c r="V103" s="90" t="str">
        <f ca="1">IFERROR(IF((VLOOKUP($B103,'HICM and Narrative Backsheet'!$A$6:$AC$155,V$9,FALSE))="","",(VLOOKUP($B103,'HICM and Narrative Backsheet'!$A$6:$AC$155,V$9,FALSE))),"")</f>
        <v>Plans in place</v>
      </c>
      <c r="W103" s="76" t="str">
        <f ca="1">IFERROR(IF((VLOOKUP($B103,'HICM and Narrative Backsheet'!$A$6:$AC$155,W$9,FALSE))="","",(VLOOKUP($B103,'HICM and Narrative Backsheet'!$A$6:$AC$155,W$9,FALSE))),"")</f>
        <v>Established</v>
      </c>
      <c r="X103" s="76" t="str">
        <f ca="1">IFERROR(IF((VLOOKUP($B103,'HICM and Narrative Backsheet'!$A$6:$AC$155,X$9,FALSE))="","",(VLOOKUP($B103,'HICM and Narrative Backsheet'!$A$6:$AC$155,X$9,FALSE))),"")</f>
        <v>Established</v>
      </c>
      <c r="Y103" s="76" t="str">
        <f ca="1">IFERROR(IF((VLOOKUP($B103,'HICM and Narrative Backsheet'!$A$6:$AC$155,Y$9,FALSE))="","",(VLOOKUP($B103,'HICM and Narrative Backsheet'!$A$6:$AC$155,Y$9,FALSE))),"")</f>
        <v>Established</v>
      </c>
      <c r="Z103" s="76" t="str">
        <f ca="1">IFERROR(IF((VLOOKUP($B103,'HICM and Narrative Backsheet'!$A$6:$AC$155,Z$9,FALSE))="","",(VLOOKUP($B103,'HICM and Narrative Backsheet'!$A$6:$AC$155,Z$9,FALSE))),"")</f>
        <v>Plans in place</v>
      </c>
      <c r="AA103" s="76" t="str">
        <f ca="1">IFERROR(IF((VLOOKUP($B103,'HICM and Narrative Backsheet'!$A$6:$AC$155,AA$9,FALSE))="","",(VLOOKUP($B103,'HICM and Narrative Backsheet'!$A$6:$AC$155,AA$9,FALSE))),"")</f>
        <v>Plans in place</v>
      </c>
      <c r="AB103" s="76" t="str">
        <f ca="1">IFERROR(IF((VLOOKUP($B103,'HICM and Narrative Backsheet'!$A$6:$AC$155,AB$9,FALSE))="","",(VLOOKUP($B103,'HICM and Narrative Backsheet'!$A$6:$AC$155,AB$9,FALSE))),"")</f>
        <v>Plans in place</v>
      </c>
      <c r="AC103" s="76" t="str">
        <f ca="1">IFERROR(IF((VLOOKUP($B103,'HICM and Narrative Backsheet'!$A$6:$AC$155,AC$9,FALSE))="","",(VLOOKUP($B103,'HICM and Narrative Backsheet'!$A$6:$AC$155,AC$9,FALSE))),"")</f>
        <v>Established</v>
      </c>
      <c r="AD103" s="29" t="str">
        <f ca="1">IFERROR(IF((VLOOKUP($B103,'HICM and Narrative Backsheet'!$A$6:$AC$155,AD$9,FALSE))="","",(VLOOKUP($B103,'HICM and Narrative Backsheet'!$A$6:$AC$155,AD$9,FALSE))),"")</f>
        <v>Established</v>
      </c>
    </row>
    <row r="104" spans="1:30">
      <c r="A104" s="42">
        <v>78</v>
      </c>
      <c r="B104" s="34" t="str">
        <f t="shared" ca="1" si="12"/>
        <v>E06000002</v>
      </c>
      <c r="C104" s="83" t="str">
        <f ca="1">IFERROR(VLOOKUP($B104,'Org list'!$J$9:$K$636,2,0), "")</f>
        <v>Middlesbrough</v>
      </c>
      <c r="D104" s="34" t="str">
        <f ca="1">IFERROR(IF((VLOOKUP($B104,'HICM and Narrative Backsheet'!$A$6:$AC$155,D$9,FALSE))="","",(VLOOKUP($B104,'HICM and Narrative Backsheet'!$A$6:$AC$155,D$9,FALSE))),"")</f>
        <v>Plans in place</v>
      </c>
      <c r="E104" s="76" t="str">
        <f ca="1">IFERROR(IF((VLOOKUP($B104,'HICM and Narrative Backsheet'!$A$6:$AC$155,E$9,FALSE))="","",(VLOOKUP($B104,'HICM and Narrative Backsheet'!$A$6:$AC$155,E$9,FALSE))),"")</f>
        <v>Established</v>
      </c>
      <c r="F104" s="76" t="str">
        <f ca="1">IFERROR(IF((VLOOKUP($B104,'HICM and Narrative Backsheet'!$A$6:$AC$155,F$9,FALSE))="","",(VLOOKUP($B104,'HICM and Narrative Backsheet'!$A$6:$AC$155,F$9,FALSE))),"")</f>
        <v>Plans in place</v>
      </c>
      <c r="G104" s="76" t="str">
        <f ca="1">IFERROR(IF((VLOOKUP($B104,'HICM and Narrative Backsheet'!$A$6:$AC$155,G$9,FALSE))="","",(VLOOKUP($B104,'HICM and Narrative Backsheet'!$A$6:$AC$155,G$9,FALSE))),"")</f>
        <v>Plans in place</v>
      </c>
      <c r="H104" s="76" t="str">
        <f ca="1">IFERROR(IF((VLOOKUP($B104,'HICM and Narrative Backsheet'!$A$6:$AC$155,H$9,FALSE))="","",(VLOOKUP($B104,'HICM and Narrative Backsheet'!$A$6:$AC$155,H$9,FALSE))),"")</f>
        <v>Plans in place</v>
      </c>
      <c r="I104" s="76" t="str">
        <f ca="1">IFERROR(IF((VLOOKUP($B104,'HICM and Narrative Backsheet'!$A$6:$AC$155,I$9,FALSE))="","",(VLOOKUP($B104,'HICM and Narrative Backsheet'!$A$6:$AC$155,I$9,FALSE))),"")</f>
        <v>Plans in place</v>
      </c>
      <c r="J104" s="76" t="str">
        <f ca="1">IFERROR(IF((VLOOKUP($B104,'HICM and Narrative Backsheet'!$A$6:$AC$155,J$9,FALSE))="","",(VLOOKUP($B104,'HICM and Narrative Backsheet'!$A$6:$AC$155,J$9,FALSE))),"")</f>
        <v>Plans in place</v>
      </c>
      <c r="K104" s="76" t="str">
        <f ca="1">IFERROR(IF((VLOOKUP($B104,'HICM and Narrative Backsheet'!$A$6:$AC$155,K$9,FALSE))="","",(VLOOKUP($B104,'HICM and Narrative Backsheet'!$A$6:$AC$155,K$9,FALSE))),"")</f>
        <v>Established</v>
      </c>
      <c r="L104" s="29" t="str">
        <f ca="1">IFERROR(IF((VLOOKUP($B104,'HICM and Narrative Backsheet'!$A$6:$AC$155,L$9,FALSE))="","",(VLOOKUP($B104,'HICM and Narrative Backsheet'!$A$6:$AC$155,L$9,FALSE))),"")</f>
        <v>Plans in place</v>
      </c>
      <c r="M104" s="34" t="str">
        <f ca="1">IFERROR(IF((VLOOKUP($B104,'HICM and Narrative Backsheet'!$A$6:$AC$155,M$9,FALSE))="","",(VLOOKUP($B104,'HICM and Narrative Backsheet'!$A$6:$AC$155,M$9,FALSE))),"")</f>
        <v>Plans in place</v>
      </c>
      <c r="N104" s="76" t="str">
        <f ca="1">IFERROR(IF((VLOOKUP($B104,'HICM and Narrative Backsheet'!$A$6:$AC$155,N$9,FALSE))="","",(VLOOKUP($B104,'HICM and Narrative Backsheet'!$A$6:$AC$155,N$9,FALSE))),"")</f>
        <v>Established</v>
      </c>
      <c r="O104" s="76" t="str">
        <f ca="1">IFERROR(IF((VLOOKUP($B104,'HICM and Narrative Backsheet'!$A$6:$AC$155,O$9,FALSE))="","",(VLOOKUP($B104,'HICM and Narrative Backsheet'!$A$6:$AC$155,O$9,FALSE))),"")</f>
        <v>Established</v>
      </c>
      <c r="P104" s="76" t="str">
        <f ca="1">IFERROR(IF((VLOOKUP($B104,'HICM and Narrative Backsheet'!$A$6:$AC$155,P$9,FALSE))="","",(VLOOKUP($B104,'HICM and Narrative Backsheet'!$A$6:$AC$155,P$9,FALSE))),"")</f>
        <v>Plans in place</v>
      </c>
      <c r="Q104" s="76" t="str">
        <f ca="1">IFERROR(IF((VLOOKUP($B104,'HICM and Narrative Backsheet'!$A$6:$AC$155,Q$9,FALSE))="","",(VLOOKUP($B104,'HICM and Narrative Backsheet'!$A$6:$AC$155,Q$9,FALSE))),"")</f>
        <v>Plans in place</v>
      </c>
      <c r="R104" s="76" t="str">
        <f ca="1">IFERROR(IF((VLOOKUP($B104,'HICM and Narrative Backsheet'!$A$6:$AC$155,R$9,FALSE))="","",(VLOOKUP($B104,'HICM and Narrative Backsheet'!$A$6:$AC$155,R$9,FALSE))),"")</f>
        <v>Plans in place</v>
      </c>
      <c r="S104" s="76" t="str">
        <f ca="1">IFERROR(IF((VLOOKUP($B104,'HICM and Narrative Backsheet'!$A$6:$AC$155,S$9,FALSE))="","",(VLOOKUP($B104,'HICM and Narrative Backsheet'!$A$6:$AC$155,S$9,FALSE))),"")</f>
        <v>Established</v>
      </c>
      <c r="T104" s="76" t="str">
        <f ca="1">IFERROR(IF((VLOOKUP($B104,'HICM and Narrative Backsheet'!$A$6:$AC$155,T$9,FALSE))="","",(VLOOKUP($B104,'HICM and Narrative Backsheet'!$A$6:$AC$155,T$9,FALSE))),"")</f>
        <v>Established</v>
      </c>
      <c r="U104" s="29" t="str">
        <f ca="1">IFERROR(IF((VLOOKUP($B104,'HICM and Narrative Backsheet'!$A$6:$AC$155,U$9,FALSE))="","",(VLOOKUP($B104,'HICM and Narrative Backsheet'!$A$6:$AC$155,U$9,FALSE))),"")</f>
        <v>Plans in place</v>
      </c>
      <c r="V104" s="90" t="str">
        <f ca="1">IFERROR(IF((VLOOKUP($B104,'HICM and Narrative Backsheet'!$A$6:$AC$155,V$9,FALSE))="","",(VLOOKUP($B104,'HICM and Narrative Backsheet'!$A$6:$AC$155,V$9,FALSE))),"")</f>
        <v>Plans in place</v>
      </c>
      <c r="W104" s="76" t="str">
        <f ca="1">IFERROR(IF((VLOOKUP($B104,'HICM and Narrative Backsheet'!$A$6:$AC$155,W$9,FALSE))="","",(VLOOKUP($B104,'HICM and Narrative Backsheet'!$A$6:$AC$155,W$9,FALSE))),"")</f>
        <v>Established</v>
      </c>
      <c r="X104" s="76" t="str">
        <f ca="1">IFERROR(IF((VLOOKUP($B104,'HICM and Narrative Backsheet'!$A$6:$AC$155,X$9,FALSE))="","",(VLOOKUP($B104,'HICM and Narrative Backsheet'!$A$6:$AC$155,X$9,FALSE))),"")</f>
        <v>Established</v>
      </c>
      <c r="Y104" s="76" t="str">
        <f ca="1">IFERROR(IF((VLOOKUP($B104,'HICM and Narrative Backsheet'!$A$6:$AC$155,Y$9,FALSE))="","",(VLOOKUP($B104,'HICM and Narrative Backsheet'!$A$6:$AC$155,Y$9,FALSE))),"")</f>
        <v>Established</v>
      </c>
      <c r="Z104" s="76" t="str">
        <f ca="1">IFERROR(IF((VLOOKUP($B104,'HICM and Narrative Backsheet'!$A$6:$AC$155,Z$9,FALSE))="","",(VLOOKUP($B104,'HICM and Narrative Backsheet'!$A$6:$AC$155,Z$9,FALSE))),"")</f>
        <v>Plans in place</v>
      </c>
      <c r="AA104" s="76" t="str">
        <f ca="1">IFERROR(IF((VLOOKUP($B104,'HICM and Narrative Backsheet'!$A$6:$AC$155,AA$9,FALSE))="","",(VLOOKUP($B104,'HICM and Narrative Backsheet'!$A$6:$AC$155,AA$9,FALSE))),"")</f>
        <v>Plans in place</v>
      </c>
      <c r="AB104" s="76" t="str">
        <f ca="1">IFERROR(IF((VLOOKUP($B104,'HICM and Narrative Backsheet'!$A$6:$AC$155,AB$9,FALSE))="","",(VLOOKUP($B104,'HICM and Narrative Backsheet'!$A$6:$AC$155,AB$9,FALSE))),"")</f>
        <v>Established</v>
      </c>
      <c r="AC104" s="76" t="str">
        <f ca="1">IFERROR(IF((VLOOKUP($B104,'HICM and Narrative Backsheet'!$A$6:$AC$155,AC$9,FALSE))="","",(VLOOKUP($B104,'HICM and Narrative Backsheet'!$A$6:$AC$155,AC$9,FALSE))),"")</f>
        <v>Established</v>
      </c>
      <c r="AD104" s="29" t="str">
        <f ca="1">IFERROR(IF((VLOOKUP($B104,'HICM and Narrative Backsheet'!$A$6:$AC$155,AD$9,FALSE))="","",(VLOOKUP($B104,'HICM and Narrative Backsheet'!$A$6:$AC$155,AD$9,FALSE))),"")</f>
        <v>Established</v>
      </c>
    </row>
    <row r="105" spans="1:30">
      <c r="A105" s="42">
        <v>79</v>
      </c>
      <c r="B105" s="34" t="str">
        <f t="shared" ca="1" si="12"/>
        <v>E06000042</v>
      </c>
      <c r="C105" s="83" t="str">
        <f ca="1">IFERROR(VLOOKUP($B105,'Org list'!$J$9:$K$636,2,0), "")</f>
        <v>Milton Keynes</v>
      </c>
      <c r="D105" s="34" t="str">
        <f ca="1">IFERROR(IF((VLOOKUP($B105,'HICM and Narrative Backsheet'!$A$6:$AC$155,D$9,FALSE))="","",(VLOOKUP($B105,'HICM and Narrative Backsheet'!$A$6:$AC$155,D$9,FALSE))),"")</f>
        <v>Plans in place</v>
      </c>
      <c r="E105" s="76" t="str">
        <f ca="1">IFERROR(IF((VLOOKUP($B105,'HICM and Narrative Backsheet'!$A$6:$AC$155,E$9,FALSE))="","",(VLOOKUP($B105,'HICM and Narrative Backsheet'!$A$6:$AC$155,E$9,FALSE))),"")</f>
        <v>Established</v>
      </c>
      <c r="F105" s="76" t="str">
        <f ca="1">IFERROR(IF((VLOOKUP($B105,'HICM and Narrative Backsheet'!$A$6:$AC$155,F$9,FALSE))="","",(VLOOKUP($B105,'HICM and Narrative Backsheet'!$A$6:$AC$155,F$9,FALSE))),"")</f>
        <v>Established</v>
      </c>
      <c r="G105" s="76" t="str">
        <f ca="1">IFERROR(IF((VLOOKUP($B105,'HICM and Narrative Backsheet'!$A$6:$AC$155,G$9,FALSE))="","",(VLOOKUP($B105,'HICM and Narrative Backsheet'!$A$6:$AC$155,G$9,FALSE))),"")</f>
        <v>Plans in place</v>
      </c>
      <c r="H105" s="76" t="str">
        <f ca="1">IFERROR(IF((VLOOKUP($B105,'HICM and Narrative Backsheet'!$A$6:$AC$155,H$9,FALSE))="","",(VLOOKUP($B105,'HICM and Narrative Backsheet'!$A$6:$AC$155,H$9,FALSE))),"")</f>
        <v>Plans in place</v>
      </c>
      <c r="I105" s="76" t="str">
        <f ca="1">IFERROR(IF((VLOOKUP($B105,'HICM and Narrative Backsheet'!$A$6:$AC$155,I$9,FALSE))="","",(VLOOKUP($B105,'HICM and Narrative Backsheet'!$A$6:$AC$155,I$9,FALSE))),"")</f>
        <v>Plans in place</v>
      </c>
      <c r="J105" s="76" t="str">
        <f ca="1">IFERROR(IF((VLOOKUP($B105,'HICM and Narrative Backsheet'!$A$6:$AC$155,J$9,FALSE))="","",(VLOOKUP($B105,'HICM and Narrative Backsheet'!$A$6:$AC$155,J$9,FALSE))),"")</f>
        <v>Plans in place</v>
      </c>
      <c r="K105" s="76" t="str">
        <f ca="1">IFERROR(IF((VLOOKUP($B105,'HICM and Narrative Backsheet'!$A$6:$AC$155,K$9,FALSE))="","",(VLOOKUP($B105,'HICM and Narrative Backsheet'!$A$6:$AC$155,K$9,FALSE))),"")</f>
        <v>Plans in place</v>
      </c>
      <c r="L105" s="29" t="str">
        <f ca="1">IFERROR(IF((VLOOKUP($B105,'HICM and Narrative Backsheet'!$A$6:$AC$155,L$9,FALSE))="","",(VLOOKUP($B105,'HICM and Narrative Backsheet'!$A$6:$AC$155,L$9,FALSE))),"")</f>
        <v>Not yet established</v>
      </c>
      <c r="M105" s="34" t="str">
        <f ca="1">IFERROR(IF((VLOOKUP($B105,'HICM and Narrative Backsheet'!$A$6:$AC$155,M$9,FALSE))="","",(VLOOKUP($B105,'HICM and Narrative Backsheet'!$A$6:$AC$155,M$9,FALSE))),"")</f>
        <v>Established</v>
      </c>
      <c r="N105" s="76" t="str">
        <f ca="1">IFERROR(IF((VLOOKUP($B105,'HICM and Narrative Backsheet'!$A$6:$AC$155,N$9,FALSE))="","",(VLOOKUP($B105,'HICM and Narrative Backsheet'!$A$6:$AC$155,N$9,FALSE))),"")</f>
        <v>Established</v>
      </c>
      <c r="O105" s="76" t="str">
        <f ca="1">IFERROR(IF((VLOOKUP($B105,'HICM and Narrative Backsheet'!$A$6:$AC$155,O$9,FALSE))="","",(VLOOKUP($B105,'HICM and Narrative Backsheet'!$A$6:$AC$155,O$9,FALSE))),"")</f>
        <v>Established</v>
      </c>
      <c r="P105" s="76" t="str">
        <f ca="1">IFERROR(IF((VLOOKUP($B105,'HICM and Narrative Backsheet'!$A$6:$AC$155,P$9,FALSE))="","",(VLOOKUP($B105,'HICM and Narrative Backsheet'!$A$6:$AC$155,P$9,FALSE))),"")</f>
        <v>Established</v>
      </c>
      <c r="Q105" s="76" t="str">
        <f ca="1">IFERROR(IF((VLOOKUP($B105,'HICM and Narrative Backsheet'!$A$6:$AC$155,Q$9,FALSE))="","",(VLOOKUP($B105,'HICM and Narrative Backsheet'!$A$6:$AC$155,Q$9,FALSE))),"")</f>
        <v>Established</v>
      </c>
      <c r="R105" s="76" t="str">
        <f ca="1">IFERROR(IF((VLOOKUP($B105,'HICM and Narrative Backsheet'!$A$6:$AC$155,R$9,FALSE))="","",(VLOOKUP($B105,'HICM and Narrative Backsheet'!$A$6:$AC$155,R$9,FALSE))),"")</f>
        <v>Plans in place</v>
      </c>
      <c r="S105" s="76" t="str">
        <f ca="1">IFERROR(IF((VLOOKUP($B105,'HICM and Narrative Backsheet'!$A$6:$AC$155,S$9,FALSE))="","",(VLOOKUP($B105,'HICM and Narrative Backsheet'!$A$6:$AC$155,S$9,FALSE))),"")</f>
        <v>Plans in place</v>
      </c>
      <c r="T105" s="76" t="str">
        <f ca="1">IFERROR(IF((VLOOKUP($B105,'HICM and Narrative Backsheet'!$A$6:$AC$155,T$9,FALSE))="","",(VLOOKUP($B105,'HICM and Narrative Backsheet'!$A$6:$AC$155,T$9,FALSE))),"")</f>
        <v>Plans in place</v>
      </c>
      <c r="U105" s="29" t="str">
        <f ca="1">IFERROR(IF((VLOOKUP($B105,'HICM and Narrative Backsheet'!$A$6:$AC$155,U$9,FALSE))="","",(VLOOKUP($B105,'HICM and Narrative Backsheet'!$A$6:$AC$155,U$9,FALSE))),"")</f>
        <v>Plans in place</v>
      </c>
      <c r="V105" s="90" t="str">
        <f ca="1">IFERROR(IF((VLOOKUP($B105,'HICM and Narrative Backsheet'!$A$6:$AC$155,V$9,FALSE))="","",(VLOOKUP($B105,'HICM and Narrative Backsheet'!$A$6:$AC$155,V$9,FALSE))),"")</f>
        <v>Established</v>
      </c>
      <c r="W105" s="76" t="str">
        <f ca="1">IFERROR(IF((VLOOKUP($B105,'HICM and Narrative Backsheet'!$A$6:$AC$155,W$9,FALSE))="","",(VLOOKUP($B105,'HICM and Narrative Backsheet'!$A$6:$AC$155,W$9,FALSE))),"")</f>
        <v>Established</v>
      </c>
      <c r="X105" s="76" t="str">
        <f ca="1">IFERROR(IF((VLOOKUP($B105,'HICM and Narrative Backsheet'!$A$6:$AC$155,X$9,FALSE))="","",(VLOOKUP($B105,'HICM and Narrative Backsheet'!$A$6:$AC$155,X$9,FALSE))),"")</f>
        <v>Established</v>
      </c>
      <c r="Y105" s="76" t="str">
        <f ca="1">IFERROR(IF((VLOOKUP($B105,'HICM and Narrative Backsheet'!$A$6:$AC$155,Y$9,FALSE))="","",(VLOOKUP($B105,'HICM and Narrative Backsheet'!$A$6:$AC$155,Y$9,FALSE))),"")</f>
        <v>Established</v>
      </c>
      <c r="Z105" s="76" t="str">
        <f ca="1">IFERROR(IF((VLOOKUP($B105,'HICM and Narrative Backsheet'!$A$6:$AC$155,Z$9,FALSE))="","",(VLOOKUP($B105,'HICM and Narrative Backsheet'!$A$6:$AC$155,Z$9,FALSE))),"")</f>
        <v>Established</v>
      </c>
      <c r="AA105" s="76" t="str">
        <f ca="1">IFERROR(IF((VLOOKUP($B105,'HICM and Narrative Backsheet'!$A$6:$AC$155,AA$9,FALSE))="","",(VLOOKUP($B105,'HICM and Narrative Backsheet'!$A$6:$AC$155,AA$9,FALSE))),"")</f>
        <v>Established</v>
      </c>
      <c r="AB105" s="76" t="str">
        <f ca="1">IFERROR(IF((VLOOKUP($B105,'HICM and Narrative Backsheet'!$A$6:$AC$155,AB$9,FALSE))="","",(VLOOKUP($B105,'HICM and Narrative Backsheet'!$A$6:$AC$155,AB$9,FALSE))),"")</f>
        <v>Established</v>
      </c>
      <c r="AC105" s="76" t="str">
        <f ca="1">IFERROR(IF((VLOOKUP($B105,'HICM and Narrative Backsheet'!$A$6:$AC$155,AC$9,FALSE))="","",(VLOOKUP($B105,'HICM and Narrative Backsheet'!$A$6:$AC$155,AC$9,FALSE))),"")</f>
        <v>Established</v>
      </c>
      <c r="AD105" s="29" t="str">
        <f ca="1">IFERROR(IF((VLOOKUP($B105,'HICM and Narrative Backsheet'!$A$6:$AC$155,AD$9,FALSE))="","",(VLOOKUP($B105,'HICM and Narrative Backsheet'!$A$6:$AC$155,AD$9,FALSE))),"")</f>
        <v>Plans in place</v>
      </c>
    </row>
    <row r="106" spans="1:30">
      <c r="A106" s="42">
        <v>80</v>
      </c>
      <c r="B106" s="34" t="str">
        <f t="shared" ca="1" si="12"/>
        <v>E08000021</v>
      </c>
      <c r="C106" s="83" t="str">
        <f ca="1">IFERROR(VLOOKUP($B106,'Org list'!$J$9:$K$636,2,0), "")</f>
        <v>Newcastle upon Tyne</v>
      </c>
      <c r="D106" s="34" t="str">
        <f ca="1">IFERROR(IF((VLOOKUP($B106,'HICM and Narrative Backsheet'!$A$6:$AC$155,D$9,FALSE))="","",(VLOOKUP($B106,'HICM and Narrative Backsheet'!$A$6:$AC$155,D$9,FALSE))),"")</f>
        <v>Established</v>
      </c>
      <c r="E106" s="76" t="str">
        <f ca="1">IFERROR(IF((VLOOKUP($B106,'HICM and Narrative Backsheet'!$A$6:$AC$155,E$9,FALSE))="","",(VLOOKUP($B106,'HICM and Narrative Backsheet'!$A$6:$AC$155,E$9,FALSE))),"")</f>
        <v>Mature</v>
      </c>
      <c r="F106" s="76" t="str">
        <f ca="1">IFERROR(IF((VLOOKUP($B106,'HICM and Narrative Backsheet'!$A$6:$AC$155,F$9,FALSE))="","",(VLOOKUP($B106,'HICM and Narrative Backsheet'!$A$6:$AC$155,F$9,FALSE))),"")</f>
        <v>Plans in place</v>
      </c>
      <c r="G106" s="76" t="str">
        <f ca="1">IFERROR(IF((VLOOKUP($B106,'HICM and Narrative Backsheet'!$A$6:$AC$155,G$9,FALSE))="","",(VLOOKUP($B106,'HICM and Narrative Backsheet'!$A$6:$AC$155,G$9,FALSE))),"")</f>
        <v>Established</v>
      </c>
      <c r="H106" s="76" t="str">
        <f ca="1">IFERROR(IF((VLOOKUP($B106,'HICM and Narrative Backsheet'!$A$6:$AC$155,H$9,FALSE))="","",(VLOOKUP($B106,'HICM and Narrative Backsheet'!$A$6:$AC$155,H$9,FALSE))),"")</f>
        <v>Plans in place</v>
      </c>
      <c r="I106" s="76" t="str">
        <f ca="1">IFERROR(IF((VLOOKUP($B106,'HICM and Narrative Backsheet'!$A$6:$AC$155,I$9,FALSE))="","",(VLOOKUP($B106,'HICM and Narrative Backsheet'!$A$6:$AC$155,I$9,FALSE))),"")</f>
        <v>Plans in place</v>
      </c>
      <c r="J106" s="76" t="str">
        <f ca="1">IFERROR(IF((VLOOKUP($B106,'HICM and Narrative Backsheet'!$A$6:$AC$155,J$9,FALSE))="","",(VLOOKUP($B106,'HICM and Narrative Backsheet'!$A$6:$AC$155,J$9,FALSE))),"")</f>
        <v>Plans in place</v>
      </c>
      <c r="K106" s="76" t="str">
        <f ca="1">IFERROR(IF((VLOOKUP($B106,'HICM and Narrative Backsheet'!$A$6:$AC$155,K$9,FALSE))="","",(VLOOKUP($B106,'HICM and Narrative Backsheet'!$A$6:$AC$155,K$9,FALSE))),"")</f>
        <v>Plans in place</v>
      </c>
      <c r="L106" s="29" t="str">
        <f ca="1">IFERROR(IF((VLOOKUP($B106,'HICM and Narrative Backsheet'!$A$6:$AC$155,L$9,FALSE))="","",(VLOOKUP($B106,'HICM and Narrative Backsheet'!$A$6:$AC$155,L$9,FALSE))),"")</f>
        <v>Plans in place</v>
      </c>
      <c r="M106" s="34" t="str">
        <f ca="1">IFERROR(IF((VLOOKUP($B106,'HICM and Narrative Backsheet'!$A$6:$AC$155,M$9,FALSE))="","",(VLOOKUP($B106,'HICM and Narrative Backsheet'!$A$6:$AC$155,M$9,FALSE))),"")</f>
        <v>Established</v>
      </c>
      <c r="N106" s="76" t="str">
        <f ca="1">IFERROR(IF((VLOOKUP($B106,'HICM and Narrative Backsheet'!$A$6:$AC$155,N$9,FALSE))="","",(VLOOKUP($B106,'HICM and Narrative Backsheet'!$A$6:$AC$155,N$9,FALSE))),"")</f>
        <v>Mature</v>
      </c>
      <c r="O106" s="76" t="str">
        <f ca="1">IFERROR(IF((VLOOKUP($B106,'HICM and Narrative Backsheet'!$A$6:$AC$155,O$9,FALSE))="","",(VLOOKUP($B106,'HICM and Narrative Backsheet'!$A$6:$AC$155,O$9,FALSE))),"")</f>
        <v>Established</v>
      </c>
      <c r="P106" s="76" t="str">
        <f ca="1">IFERROR(IF((VLOOKUP($B106,'HICM and Narrative Backsheet'!$A$6:$AC$155,P$9,FALSE))="","",(VLOOKUP($B106,'HICM and Narrative Backsheet'!$A$6:$AC$155,P$9,FALSE))),"")</f>
        <v>Established</v>
      </c>
      <c r="Q106" s="76" t="str">
        <f ca="1">IFERROR(IF((VLOOKUP($B106,'HICM and Narrative Backsheet'!$A$6:$AC$155,Q$9,FALSE))="","",(VLOOKUP($B106,'HICM and Narrative Backsheet'!$A$6:$AC$155,Q$9,FALSE))),"")</f>
        <v>Plans in place</v>
      </c>
      <c r="R106" s="76" t="str">
        <f ca="1">IFERROR(IF((VLOOKUP($B106,'HICM and Narrative Backsheet'!$A$6:$AC$155,R$9,FALSE))="","",(VLOOKUP($B106,'HICM and Narrative Backsheet'!$A$6:$AC$155,R$9,FALSE))),"")</f>
        <v>Plans in place</v>
      </c>
      <c r="S106" s="76" t="str">
        <f ca="1">IFERROR(IF((VLOOKUP($B106,'HICM and Narrative Backsheet'!$A$6:$AC$155,S$9,FALSE))="","",(VLOOKUP($B106,'HICM and Narrative Backsheet'!$A$6:$AC$155,S$9,FALSE))),"")</f>
        <v>Established</v>
      </c>
      <c r="T106" s="76" t="str">
        <f ca="1">IFERROR(IF((VLOOKUP($B106,'HICM and Narrative Backsheet'!$A$6:$AC$155,T$9,FALSE))="","",(VLOOKUP($B106,'HICM and Narrative Backsheet'!$A$6:$AC$155,T$9,FALSE))),"")</f>
        <v>Plans in place</v>
      </c>
      <c r="U106" s="29" t="str">
        <f ca="1">IFERROR(IF((VLOOKUP($B106,'HICM and Narrative Backsheet'!$A$6:$AC$155,U$9,FALSE))="","",(VLOOKUP($B106,'HICM and Narrative Backsheet'!$A$6:$AC$155,U$9,FALSE))),"")</f>
        <v>Established</v>
      </c>
      <c r="V106" s="90" t="str">
        <f ca="1">IFERROR(IF((VLOOKUP($B106,'HICM and Narrative Backsheet'!$A$6:$AC$155,V$9,FALSE))="","",(VLOOKUP($B106,'HICM and Narrative Backsheet'!$A$6:$AC$155,V$9,FALSE))),"")</f>
        <v>Established</v>
      </c>
      <c r="W106" s="76" t="str">
        <f ca="1">IFERROR(IF((VLOOKUP($B106,'HICM and Narrative Backsheet'!$A$6:$AC$155,W$9,FALSE))="","",(VLOOKUP($B106,'HICM and Narrative Backsheet'!$A$6:$AC$155,W$9,FALSE))),"")</f>
        <v>Mature</v>
      </c>
      <c r="X106" s="76" t="str">
        <f ca="1">IFERROR(IF((VLOOKUP($B106,'HICM and Narrative Backsheet'!$A$6:$AC$155,X$9,FALSE))="","",(VLOOKUP($B106,'HICM and Narrative Backsheet'!$A$6:$AC$155,X$9,FALSE))),"")</f>
        <v>Established</v>
      </c>
      <c r="Y106" s="76" t="str">
        <f ca="1">IFERROR(IF((VLOOKUP($B106,'HICM and Narrative Backsheet'!$A$6:$AC$155,Y$9,FALSE))="","",(VLOOKUP($B106,'HICM and Narrative Backsheet'!$A$6:$AC$155,Y$9,FALSE))),"")</f>
        <v>Established</v>
      </c>
      <c r="Z106" s="76" t="str">
        <f ca="1">IFERROR(IF((VLOOKUP($B106,'HICM and Narrative Backsheet'!$A$6:$AC$155,Z$9,FALSE))="","",(VLOOKUP($B106,'HICM and Narrative Backsheet'!$A$6:$AC$155,Z$9,FALSE))),"")</f>
        <v>Plans in place</v>
      </c>
      <c r="AA106" s="76" t="str">
        <f ca="1">IFERROR(IF((VLOOKUP($B106,'HICM and Narrative Backsheet'!$A$6:$AC$155,AA$9,FALSE))="","",(VLOOKUP($B106,'HICM and Narrative Backsheet'!$A$6:$AC$155,AA$9,FALSE))),"")</f>
        <v>Plans in place</v>
      </c>
      <c r="AB106" s="76" t="str">
        <f ca="1">IFERROR(IF((VLOOKUP($B106,'HICM and Narrative Backsheet'!$A$6:$AC$155,AB$9,FALSE))="","",(VLOOKUP($B106,'HICM and Narrative Backsheet'!$A$6:$AC$155,AB$9,FALSE))),"")</f>
        <v>Established</v>
      </c>
      <c r="AC106" s="76" t="str">
        <f ca="1">IFERROR(IF((VLOOKUP($B106,'HICM and Narrative Backsheet'!$A$6:$AC$155,AC$9,FALSE))="","",(VLOOKUP($B106,'HICM and Narrative Backsheet'!$A$6:$AC$155,AC$9,FALSE))),"")</f>
        <v>Plans in place</v>
      </c>
      <c r="AD106" s="29" t="str">
        <f ca="1">IFERROR(IF((VLOOKUP($B106,'HICM and Narrative Backsheet'!$A$6:$AC$155,AD$9,FALSE))="","",(VLOOKUP($B106,'HICM and Narrative Backsheet'!$A$6:$AC$155,AD$9,FALSE))),"")</f>
        <v>Established</v>
      </c>
    </row>
    <row r="107" spans="1:30">
      <c r="A107" s="42">
        <v>81</v>
      </c>
      <c r="B107" s="34" t="str">
        <f t="shared" ca="1" si="12"/>
        <v>E09000025</v>
      </c>
      <c r="C107" s="83" t="str">
        <f ca="1">IFERROR(VLOOKUP($B107,'Org list'!$J$9:$K$636,2,0), "")</f>
        <v>Newham</v>
      </c>
      <c r="D107" s="34" t="str">
        <f ca="1">IFERROR(IF((VLOOKUP($B107,'HICM and Narrative Backsheet'!$A$6:$AC$155,D$9,FALSE))="","",(VLOOKUP($B107,'HICM and Narrative Backsheet'!$A$6:$AC$155,D$9,FALSE))),"")</f>
        <v>Plans in place</v>
      </c>
      <c r="E107" s="76" t="str">
        <f ca="1">IFERROR(IF((VLOOKUP($B107,'HICM and Narrative Backsheet'!$A$6:$AC$155,E$9,FALSE))="","",(VLOOKUP($B107,'HICM and Narrative Backsheet'!$A$6:$AC$155,E$9,FALSE))),"")</f>
        <v>Plans in place</v>
      </c>
      <c r="F107" s="76" t="str">
        <f ca="1">IFERROR(IF((VLOOKUP($B107,'HICM and Narrative Backsheet'!$A$6:$AC$155,F$9,FALSE))="","",(VLOOKUP($B107,'HICM and Narrative Backsheet'!$A$6:$AC$155,F$9,FALSE))),"")</f>
        <v>Plans in place</v>
      </c>
      <c r="G107" s="76" t="str">
        <f ca="1">IFERROR(IF((VLOOKUP($B107,'HICM and Narrative Backsheet'!$A$6:$AC$155,G$9,FALSE))="","",(VLOOKUP($B107,'HICM and Narrative Backsheet'!$A$6:$AC$155,G$9,FALSE))),"")</f>
        <v>Established</v>
      </c>
      <c r="H107" s="76" t="str">
        <f ca="1">IFERROR(IF((VLOOKUP($B107,'HICM and Narrative Backsheet'!$A$6:$AC$155,H$9,FALSE))="","",(VLOOKUP($B107,'HICM and Narrative Backsheet'!$A$6:$AC$155,H$9,FALSE))),"")</f>
        <v>Plans in place</v>
      </c>
      <c r="I107" s="76" t="str">
        <f ca="1">IFERROR(IF((VLOOKUP($B107,'HICM and Narrative Backsheet'!$A$6:$AC$155,I$9,FALSE))="","",(VLOOKUP($B107,'HICM and Narrative Backsheet'!$A$6:$AC$155,I$9,FALSE))),"")</f>
        <v>Not yet established</v>
      </c>
      <c r="J107" s="76" t="str">
        <f ca="1">IFERROR(IF((VLOOKUP($B107,'HICM and Narrative Backsheet'!$A$6:$AC$155,J$9,FALSE))="","",(VLOOKUP($B107,'HICM and Narrative Backsheet'!$A$6:$AC$155,J$9,FALSE))),"")</f>
        <v>Plans in place</v>
      </c>
      <c r="K107" s="76" t="str">
        <f ca="1">IFERROR(IF((VLOOKUP($B107,'HICM and Narrative Backsheet'!$A$6:$AC$155,K$9,FALSE))="","",(VLOOKUP($B107,'HICM and Narrative Backsheet'!$A$6:$AC$155,K$9,FALSE))),"")</f>
        <v>Plans in place</v>
      </c>
      <c r="L107" s="29" t="str">
        <f ca="1">IFERROR(IF((VLOOKUP($B107,'HICM and Narrative Backsheet'!$A$6:$AC$155,L$9,FALSE))="","",(VLOOKUP($B107,'HICM and Narrative Backsheet'!$A$6:$AC$155,L$9,FALSE))),"")</f>
        <v>Not yet established</v>
      </c>
      <c r="M107" s="34" t="str">
        <f ca="1">IFERROR(IF((VLOOKUP($B107,'HICM and Narrative Backsheet'!$A$6:$AC$155,M$9,FALSE))="","",(VLOOKUP($B107,'HICM and Narrative Backsheet'!$A$6:$AC$155,M$9,FALSE))),"")</f>
        <v>Established</v>
      </c>
      <c r="N107" s="76" t="str">
        <f ca="1">IFERROR(IF((VLOOKUP($B107,'HICM and Narrative Backsheet'!$A$6:$AC$155,N$9,FALSE))="","",(VLOOKUP($B107,'HICM and Narrative Backsheet'!$A$6:$AC$155,N$9,FALSE))),"")</f>
        <v>Established</v>
      </c>
      <c r="O107" s="76" t="str">
        <f ca="1">IFERROR(IF((VLOOKUP($B107,'HICM and Narrative Backsheet'!$A$6:$AC$155,O$9,FALSE))="","",(VLOOKUP($B107,'HICM and Narrative Backsheet'!$A$6:$AC$155,O$9,FALSE))),"")</f>
        <v>Established</v>
      </c>
      <c r="P107" s="76" t="str">
        <f ca="1">IFERROR(IF((VLOOKUP($B107,'HICM and Narrative Backsheet'!$A$6:$AC$155,P$9,FALSE))="","",(VLOOKUP($B107,'HICM and Narrative Backsheet'!$A$6:$AC$155,P$9,FALSE))),"")</f>
        <v>Established</v>
      </c>
      <c r="Q107" s="76" t="str">
        <f ca="1">IFERROR(IF((VLOOKUP($B107,'HICM and Narrative Backsheet'!$A$6:$AC$155,Q$9,FALSE))="","",(VLOOKUP($B107,'HICM and Narrative Backsheet'!$A$6:$AC$155,Q$9,FALSE))),"")</f>
        <v>Established</v>
      </c>
      <c r="R107" s="76" t="str">
        <f ca="1">IFERROR(IF((VLOOKUP($B107,'HICM and Narrative Backsheet'!$A$6:$AC$155,R$9,FALSE))="","",(VLOOKUP($B107,'HICM and Narrative Backsheet'!$A$6:$AC$155,R$9,FALSE))),"")</f>
        <v>Plans in place</v>
      </c>
      <c r="S107" s="76" t="str">
        <f ca="1">IFERROR(IF((VLOOKUP($B107,'HICM and Narrative Backsheet'!$A$6:$AC$155,S$9,FALSE))="","",(VLOOKUP($B107,'HICM and Narrative Backsheet'!$A$6:$AC$155,S$9,FALSE))),"")</f>
        <v>Established</v>
      </c>
      <c r="T107" s="76" t="str">
        <f ca="1">IFERROR(IF((VLOOKUP($B107,'HICM and Narrative Backsheet'!$A$6:$AC$155,T$9,FALSE))="","",(VLOOKUP($B107,'HICM and Narrative Backsheet'!$A$6:$AC$155,T$9,FALSE))),"")</f>
        <v>Established</v>
      </c>
      <c r="U107" s="29" t="str">
        <f ca="1">IFERROR(IF((VLOOKUP($B107,'HICM and Narrative Backsheet'!$A$6:$AC$155,U$9,FALSE))="","",(VLOOKUP($B107,'HICM and Narrative Backsheet'!$A$6:$AC$155,U$9,FALSE))),"")</f>
        <v>Plans in place</v>
      </c>
      <c r="V107" s="90" t="str">
        <f ca="1">IFERROR(IF((VLOOKUP($B107,'HICM and Narrative Backsheet'!$A$6:$AC$155,V$9,FALSE))="","",(VLOOKUP($B107,'HICM and Narrative Backsheet'!$A$6:$AC$155,V$9,FALSE))),"")</f>
        <v>Established</v>
      </c>
      <c r="W107" s="76" t="str">
        <f ca="1">IFERROR(IF((VLOOKUP($B107,'HICM and Narrative Backsheet'!$A$6:$AC$155,W$9,FALSE))="","",(VLOOKUP($B107,'HICM and Narrative Backsheet'!$A$6:$AC$155,W$9,FALSE))),"")</f>
        <v>Established</v>
      </c>
      <c r="X107" s="76" t="str">
        <f ca="1">IFERROR(IF((VLOOKUP($B107,'HICM and Narrative Backsheet'!$A$6:$AC$155,X$9,FALSE))="","",(VLOOKUP($B107,'HICM and Narrative Backsheet'!$A$6:$AC$155,X$9,FALSE))),"")</f>
        <v>Established</v>
      </c>
      <c r="Y107" s="76" t="str">
        <f ca="1">IFERROR(IF((VLOOKUP($B107,'HICM and Narrative Backsheet'!$A$6:$AC$155,Y$9,FALSE))="","",(VLOOKUP($B107,'HICM and Narrative Backsheet'!$A$6:$AC$155,Y$9,FALSE))),"")</f>
        <v>Established</v>
      </c>
      <c r="Z107" s="76" t="str">
        <f ca="1">IFERROR(IF((VLOOKUP($B107,'HICM and Narrative Backsheet'!$A$6:$AC$155,Z$9,FALSE))="","",(VLOOKUP($B107,'HICM and Narrative Backsheet'!$A$6:$AC$155,Z$9,FALSE))),"")</f>
        <v>Established</v>
      </c>
      <c r="AA107" s="76" t="str">
        <f ca="1">IFERROR(IF((VLOOKUP($B107,'HICM and Narrative Backsheet'!$A$6:$AC$155,AA$9,FALSE))="","",(VLOOKUP($B107,'HICM and Narrative Backsheet'!$A$6:$AC$155,AA$9,FALSE))),"")</f>
        <v>Plans in place</v>
      </c>
      <c r="AB107" s="76" t="str">
        <f ca="1">IFERROR(IF((VLOOKUP($B107,'HICM and Narrative Backsheet'!$A$6:$AC$155,AB$9,FALSE))="","",(VLOOKUP($B107,'HICM and Narrative Backsheet'!$A$6:$AC$155,AB$9,FALSE))),"")</f>
        <v>Established</v>
      </c>
      <c r="AC107" s="76" t="str">
        <f ca="1">IFERROR(IF((VLOOKUP($B107,'HICM and Narrative Backsheet'!$A$6:$AC$155,AC$9,FALSE))="","",(VLOOKUP($B107,'HICM and Narrative Backsheet'!$A$6:$AC$155,AC$9,FALSE))),"")</f>
        <v>Established</v>
      </c>
      <c r="AD107" s="29" t="str">
        <f ca="1">IFERROR(IF((VLOOKUP($B107,'HICM and Narrative Backsheet'!$A$6:$AC$155,AD$9,FALSE))="","",(VLOOKUP($B107,'HICM and Narrative Backsheet'!$A$6:$AC$155,AD$9,FALSE))),"")</f>
        <v>Established</v>
      </c>
    </row>
    <row r="108" spans="1:30">
      <c r="A108" s="42">
        <v>82</v>
      </c>
      <c r="B108" s="34" t="str">
        <f t="shared" ca="1" si="12"/>
        <v>E10000020</v>
      </c>
      <c r="C108" s="83" t="str">
        <f ca="1">IFERROR(VLOOKUP($B108,'Org list'!$J$9:$K$636,2,0), "")</f>
        <v>Norfolk</v>
      </c>
      <c r="D108" s="34" t="str">
        <f ca="1">IFERROR(IF((VLOOKUP($B108,'HICM and Narrative Backsheet'!$A$6:$AC$155,D$9,FALSE))="","",(VLOOKUP($B108,'HICM and Narrative Backsheet'!$A$6:$AC$155,D$9,FALSE))),"")</f>
        <v>Plans in place</v>
      </c>
      <c r="E108" s="76" t="str">
        <f ca="1">IFERROR(IF((VLOOKUP($B108,'HICM and Narrative Backsheet'!$A$6:$AC$155,E$9,FALSE))="","",(VLOOKUP($B108,'HICM and Narrative Backsheet'!$A$6:$AC$155,E$9,FALSE))),"")</f>
        <v>Plans in place</v>
      </c>
      <c r="F108" s="76" t="str">
        <f ca="1">IFERROR(IF((VLOOKUP($B108,'HICM and Narrative Backsheet'!$A$6:$AC$155,F$9,FALSE))="","",(VLOOKUP($B108,'HICM and Narrative Backsheet'!$A$6:$AC$155,F$9,FALSE))),"")</f>
        <v>Established</v>
      </c>
      <c r="G108" s="76" t="str">
        <f ca="1">IFERROR(IF((VLOOKUP($B108,'HICM and Narrative Backsheet'!$A$6:$AC$155,G$9,FALSE))="","",(VLOOKUP($B108,'HICM and Narrative Backsheet'!$A$6:$AC$155,G$9,FALSE))),"")</f>
        <v>Plans in place</v>
      </c>
      <c r="H108" s="76" t="str">
        <f ca="1">IFERROR(IF((VLOOKUP($B108,'HICM and Narrative Backsheet'!$A$6:$AC$155,H$9,FALSE))="","",(VLOOKUP($B108,'HICM and Narrative Backsheet'!$A$6:$AC$155,H$9,FALSE))),"")</f>
        <v>Plans in place</v>
      </c>
      <c r="I108" s="76" t="str">
        <f ca="1">IFERROR(IF((VLOOKUP($B108,'HICM and Narrative Backsheet'!$A$6:$AC$155,I$9,FALSE))="","",(VLOOKUP($B108,'HICM and Narrative Backsheet'!$A$6:$AC$155,I$9,FALSE))),"")</f>
        <v>Plans in place</v>
      </c>
      <c r="J108" s="76" t="str">
        <f ca="1">IFERROR(IF((VLOOKUP($B108,'HICM and Narrative Backsheet'!$A$6:$AC$155,J$9,FALSE))="","",(VLOOKUP($B108,'HICM and Narrative Backsheet'!$A$6:$AC$155,J$9,FALSE))),"")</f>
        <v>Plans in place</v>
      </c>
      <c r="K108" s="76" t="str">
        <f ca="1">IFERROR(IF((VLOOKUP($B108,'HICM and Narrative Backsheet'!$A$6:$AC$155,K$9,FALSE))="","",(VLOOKUP($B108,'HICM and Narrative Backsheet'!$A$6:$AC$155,K$9,FALSE))),"")</f>
        <v>Plans in place</v>
      </c>
      <c r="L108" s="29" t="str">
        <f ca="1">IFERROR(IF((VLOOKUP($B108,'HICM and Narrative Backsheet'!$A$6:$AC$155,L$9,FALSE))="","",(VLOOKUP($B108,'HICM and Narrative Backsheet'!$A$6:$AC$155,L$9,FALSE))),"")</f>
        <v>Plans in place</v>
      </c>
      <c r="M108" s="34" t="str">
        <f ca="1">IFERROR(IF((VLOOKUP($B108,'HICM and Narrative Backsheet'!$A$6:$AC$155,M$9,FALSE))="","",(VLOOKUP($B108,'HICM and Narrative Backsheet'!$A$6:$AC$155,M$9,FALSE))),"")</f>
        <v>Plans in place</v>
      </c>
      <c r="N108" s="76" t="str">
        <f ca="1">IFERROR(IF((VLOOKUP($B108,'HICM and Narrative Backsheet'!$A$6:$AC$155,N$9,FALSE))="","",(VLOOKUP($B108,'HICM and Narrative Backsheet'!$A$6:$AC$155,N$9,FALSE))),"")</f>
        <v>Plans in place</v>
      </c>
      <c r="O108" s="76" t="str">
        <f ca="1">IFERROR(IF((VLOOKUP($B108,'HICM and Narrative Backsheet'!$A$6:$AC$155,O$9,FALSE))="","",(VLOOKUP($B108,'HICM and Narrative Backsheet'!$A$6:$AC$155,O$9,FALSE))),"")</f>
        <v>Established</v>
      </c>
      <c r="P108" s="76" t="str">
        <f ca="1">IFERROR(IF((VLOOKUP($B108,'HICM and Narrative Backsheet'!$A$6:$AC$155,P$9,FALSE))="","",(VLOOKUP($B108,'HICM and Narrative Backsheet'!$A$6:$AC$155,P$9,FALSE))),"")</f>
        <v>Established</v>
      </c>
      <c r="Q108" s="76" t="str">
        <f ca="1">IFERROR(IF((VLOOKUP($B108,'HICM and Narrative Backsheet'!$A$6:$AC$155,Q$9,FALSE))="","",(VLOOKUP($B108,'HICM and Narrative Backsheet'!$A$6:$AC$155,Q$9,FALSE))),"")</f>
        <v>Plans in place</v>
      </c>
      <c r="R108" s="76" t="str">
        <f ca="1">IFERROR(IF((VLOOKUP($B108,'HICM and Narrative Backsheet'!$A$6:$AC$155,R$9,FALSE))="","",(VLOOKUP($B108,'HICM and Narrative Backsheet'!$A$6:$AC$155,R$9,FALSE))),"")</f>
        <v>Established</v>
      </c>
      <c r="S108" s="76" t="str">
        <f ca="1">IFERROR(IF((VLOOKUP($B108,'HICM and Narrative Backsheet'!$A$6:$AC$155,S$9,FALSE))="","",(VLOOKUP($B108,'HICM and Narrative Backsheet'!$A$6:$AC$155,S$9,FALSE))),"")</f>
        <v>Plans in place</v>
      </c>
      <c r="T108" s="76" t="str">
        <f ca="1">IFERROR(IF((VLOOKUP($B108,'HICM and Narrative Backsheet'!$A$6:$AC$155,T$9,FALSE))="","",(VLOOKUP($B108,'HICM and Narrative Backsheet'!$A$6:$AC$155,T$9,FALSE))),"")</f>
        <v>Plans in place</v>
      </c>
      <c r="U108" s="29" t="str">
        <f ca="1">IFERROR(IF((VLOOKUP($B108,'HICM and Narrative Backsheet'!$A$6:$AC$155,U$9,FALSE))="","",(VLOOKUP($B108,'HICM and Narrative Backsheet'!$A$6:$AC$155,U$9,FALSE))),"")</f>
        <v>Plans in place</v>
      </c>
      <c r="V108" s="90" t="str">
        <f ca="1">IFERROR(IF((VLOOKUP($B108,'HICM and Narrative Backsheet'!$A$6:$AC$155,V$9,FALSE))="","",(VLOOKUP($B108,'HICM and Narrative Backsheet'!$A$6:$AC$155,V$9,FALSE))),"")</f>
        <v>Established</v>
      </c>
      <c r="W108" s="76" t="str">
        <f ca="1">IFERROR(IF((VLOOKUP($B108,'HICM and Narrative Backsheet'!$A$6:$AC$155,W$9,FALSE))="","",(VLOOKUP($B108,'HICM and Narrative Backsheet'!$A$6:$AC$155,W$9,FALSE))),"")</f>
        <v>Established</v>
      </c>
      <c r="X108" s="76" t="str">
        <f ca="1">IFERROR(IF((VLOOKUP($B108,'HICM and Narrative Backsheet'!$A$6:$AC$155,X$9,FALSE))="","",(VLOOKUP($B108,'HICM and Narrative Backsheet'!$A$6:$AC$155,X$9,FALSE))),"")</f>
        <v>Established</v>
      </c>
      <c r="Y108" s="76" t="str">
        <f ca="1">IFERROR(IF((VLOOKUP($B108,'HICM and Narrative Backsheet'!$A$6:$AC$155,Y$9,FALSE))="","",(VLOOKUP($B108,'HICM and Narrative Backsheet'!$A$6:$AC$155,Y$9,FALSE))),"")</f>
        <v>Established</v>
      </c>
      <c r="Z108" s="76" t="str">
        <f ca="1">IFERROR(IF((VLOOKUP($B108,'HICM and Narrative Backsheet'!$A$6:$AC$155,Z$9,FALSE))="","",(VLOOKUP($B108,'HICM and Narrative Backsheet'!$A$6:$AC$155,Z$9,FALSE))),"")</f>
        <v>Plans in place</v>
      </c>
      <c r="AA108" s="76" t="str">
        <f ca="1">IFERROR(IF((VLOOKUP($B108,'HICM and Narrative Backsheet'!$A$6:$AC$155,AA$9,FALSE))="","",(VLOOKUP($B108,'HICM and Narrative Backsheet'!$A$6:$AC$155,AA$9,FALSE))),"")</f>
        <v>Established</v>
      </c>
      <c r="AB108" s="76" t="str">
        <f ca="1">IFERROR(IF((VLOOKUP($B108,'HICM and Narrative Backsheet'!$A$6:$AC$155,AB$9,FALSE))="","",(VLOOKUP($B108,'HICM and Narrative Backsheet'!$A$6:$AC$155,AB$9,FALSE))),"")</f>
        <v>Plans in place</v>
      </c>
      <c r="AC108" s="76" t="str">
        <f ca="1">IFERROR(IF((VLOOKUP($B108,'HICM and Narrative Backsheet'!$A$6:$AC$155,AC$9,FALSE))="","",(VLOOKUP($B108,'HICM and Narrative Backsheet'!$A$6:$AC$155,AC$9,FALSE))),"")</f>
        <v>Established</v>
      </c>
      <c r="AD108" s="29" t="str">
        <f ca="1">IFERROR(IF((VLOOKUP($B108,'HICM and Narrative Backsheet'!$A$6:$AC$155,AD$9,FALSE))="","",(VLOOKUP($B108,'HICM and Narrative Backsheet'!$A$6:$AC$155,AD$9,FALSE))),"")</f>
        <v>Established</v>
      </c>
    </row>
    <row r="109" spans="1:30">
      <c r="A109" s="42">
        <v>83</v>
      </c>
      <c r="B109" s="34" t="str">
        <f t="shared" ca="1" si="12"/>
        <v>E06000012</v>
      </c>
      <c r="C109" s="83" t="str">
        <f ca="1">IFERROR(VLOOKUP($B109,'Org list'!$J$9:$K$636,2,0), "")</f>
        <v>North East Lincolnshire</v>
      </c>
      <c r="D109" s="34" t="str">
        <f ca="1">IFERROR(IF((VLOOKUP($B109,'HICM and Narrative Backsheet'!$A$6:$AC$155,D$9,FALSE))="","",(VLOOKUP($B109,'HICM and Narrative Backsheet'!$A$6:$AC$155,D$9,FALSE))),"")</f>
        <v>Established</v>
      </c>
      <c r="E109" s="76" t="str">
        <f ca="1">IFERROR(IF((VLOOKUP($B109,'HICM and Narrative Backsheet'!$A$6:$AC$155,E$9,FALSE))="","",(VLOOKUP($B109,'HICM and Narrative Backsheet'!$A$6:$AC$155,E$9,FALSE))),"")</f>
        <v>Established</v>
      </c>
      <c r="F109" s="76" t="str">
        <f ca="1">IFERROR(IF((VLOOKUP($B109,'HICM and Narrative Backsheet'!$A$6:$AC$155,F$9,FALSE))="","",(VLOOKUP($B109,'HICM and Narrative Backsheet'!$A$6:$AC$155,F$9,FALSE))),"")</f>
        <v>Established</v>
      </c>
      <c r="G109" s="76" t="str">
        <f ca="1">IFERROR(IF((VLOOKUP($B109,'HICM and Narrative Backsheet'!$A$6:$AC$155,G$9,FALSE))="","",(VLOOKUP($B109,'HICM and Narrative Backsheet'!$A$6:$AC$155,G$9,FALSE))),"")</f>
        <v>Established</v>
      </c>
      <c r="H109" s="76" t="str">
        <f ca="1">IFERROR(IF((VLOOKUP($B109,'HICM and Narrative Backsheet'!$A$6:$AC$155,H$9,FALSE))="","",(VLOOKUP($B109,'HICM and Narrative Backsheet'!$A$6:$AC$155,H$9,FALSE))),"")</f>
        <v>Established</v>
      </c>
      <c r="I109" s="76" t="str">
        <f ca="1">IFERROR(IF((VLOOKUP($B109,'HICM and Narrative Backsheet'!$A$6:$AC$155,I$9,FALSE))="","",(VLOOKUP($B109,'HICM and Narrative Backsheet'!$A$6:$AC$155,I$9,FALSE))),"")</f>
        <v>Established</v>
      </c>
      <c r="J109" s="76" t="str">
        <f ca="1">IFERROR(IF((VLOOKUP($B109,'HICM and Narrative Backsheet'!$A$6:$AC$155,J$9,FALSE))="","",(VLOOKUP($B109,'HICM and Narrative Backsheet'!$A$6:$AC$155,J$9,FALSE))),"")</f>
        <v>Plans in place</v>
      </c>
      <c r="K109" s="76" t="str">
        <f ca="1">IFERROR(IF((VLOOKUP($B109,'HICM and Narrative Backsheet'!$A$6:$AC$155,K$9,FALSE))="","",(VLOOKUP($B109,'HICM and Narrative Backsheet'!$A$6:$AC$155,K$9,FALSE))),"")</f>
        <v>Established</v>
      </c>
      <c r="L109" s="29" t="str">
        <f ca="1">IFERROR(IF((VLOOKUP($B109,'HICM and Narrative Backsheet'!$A$6:$AC$155,L$9,FALSE))="","",(VLOOKUP($B109,'HICM and Narrative Backsheet'!$A$6:$AC$155,L$9,FALSE))),"")</f>
        <v>Plans in place</v>
      </c>
      <c r="M109" s="34" t="str">
        <f ca="1">IFERROR(IF((VLOOKUP($B109,'HICM and Narrative Backsheet'!$A$6:$AC$155,M$9,FALSE))="","",(VLOOKUP($B109,'HICM and Narrative Backsheet'!$A$6:$AC$155,M$9,FALSE))),"")</f>
        <v>Established</v>
      </c>
      <c r="N109" s="76" t="str">
        <f ca="1">IFERROR(IF((VLOOKUP($B109,'HICM and Narrative Backsheet'!$A$6:$AC$155,N$9,FALSE))="","",(VLOOKUP($B109,'HICM and Narrative Backsheet'!$A$6:$AC$155,N$9,FALSE))),"")</f>
        <v>Established</v>
      </c>
      <c r="O109" s="76" t="str">
        <f ca="1">IFERROR(IF((VLOOKUP($B109,'HICM and Narrative Backsheet'!$A$6:$AC$155,O$9,FALSE))="","",(VLOOKUP($B109,'HICM and Narrative Backsheet'!$A$6:$AC$155,O$9,FALSE))),"")</f>
        <v>Established</v>
      </c>
      <c r="P109" s="76" t="str">
        <f ca="1">IFERROR(IF((VLOOKUP($B109,'HICM and Narrative Backsheet'!$A$6:$AC$155,P$9,FALSE))="","",(VLOOKUP($B109,'HICM and Narrative Backsheet'!$A$6:$AC$155,P$9,FALSE))),"")</f>
        <v>Established</v>
      </c>
      <c r="Q109" s="76" t="str">
        <f ca="1">IFERROR(IF((VLOOKUP($B109,'HICM and Narrative Backsheet'!$A$6:$AC$155,Q$9,FALSE))="","",(VLOOKUP($B109,'HICM and Narrative Backsheet'!$A$6:$AC$155,Q$9,FALSE))),"")</f>
        <v>Established</v>
      </c>
      <c r="R109" s="76" t="str">
        <f ca="1">IFERROR(IF((VLOOKUP($B109,'HICM and Narrative Backsheet'!$A$6:$AC$155,R$9,FALSE))="","",(VLOOKUP($B109,'HICM and Narrative Backsheet'!$A$6:$AC$155,R$9,FALSE))),"")</f>
        <v>Established</v>
      </c>
      <c r="S109" s="76" t="str">
        <f ca="1">IFERROR(IF((VLOOKUP($B109,'HICM and Narrative Backsheet'!$A$6:$AC$155,S$9,FALSE))="","",(VLOOKUP($B109,'HICM and Narrative Backsheet'!$A$6:$AC$155,S$9,FALSE))),"")</f>
        <v>Plans in place</v>
      </c>
      <c r="T109" s="76" t="str">
        <f ca="1">IFERROR(IF((VLOOKUP($B109,'HICM and Narrative Backsheet'!$A$6:$AC$155,T$9,FALSE))="","",(VLOOKUP($B109,'HICM and Narrative Backsheet'!$A$6:$AC$155,T$9,FALSE))),"")</f>
        <v>Established</v>
      </c>
      <c r="U109" s="29" t="str">
        <f ca="1">IFERROR(IF((VLOOKUP($B109,'HICM and Narrative Backsheet'!$A$6:$AC$155,U$9,FALSE))="","",(VLOOKUP($B109,'HICM and Narrative Backsheet'!$A$6:$AC$155,U$9,FALSE))),"")</f>
        <v>Plans in place</v>
      </c>
      <c r="V109" s="90" t="str">
        <f ca="1">IFERROR(IF((VLOOKUP($B109,'HICM and Narrative Backsheet'!$A$6:$AC$155,V$9,FALSE))="","",(VLOOKUP($B109,'HICM and Narrative Backsheet'!$A$6:$AC$155,V$9,FALSE))),"")</f>
        <v>Established</v>
      </c>
      <c r="W109" s="76" t="str">
        <f ca="1">IFERROR(IF((VLOOKUP($B109,'HICM and Narrative Backsheet'!$A$6:$AC$155,W$9,FALSE))="","",(VLOOKUP($B109,'HICM and Narrative Backsheet'!$A$6:$AC$155,W$9,FALSE))),"")</f>
        <v>Established</v>
      </c>
      <c r="X109" s="76" t="str">
        <f ca="1">IFERROR(IF((VLOOKUP($B109,'HICM and Narrative Backsheet'!$A$6:$AC$155,X$9,FALSE))="","",(VLOOKUP($B109,'HICM and Narrative Backsheet'!$A$6:$AC$155,X$9,FALSE))),"")</f>
        <v>Established</v>
      </c>
      <c r="Y109" s="76" t="str">
        <f ca="1">IFERROR(IF((VLOOKUP($B109,'HICM and Narrative Backsheet'!$A$6:$AC$155,Y$9,FALSE))="","",(VLOOKUP($B109,'HICM and Narrative Backsheet'!$A$6:$AC$155,Y$9,FALSE))),"")</f>
        <v>Established</v>
      </c>
      <c r="Z109" s="76" t="str">
        <f ca="1">IFERROR(IF((VLOOKUP($B109,'HICM and Narrative Backsheet'!$A$6:$AC$155,Z$9,FALSE))="","",(VLOOKUP($B109,'HICM and Narrative Backsheet'!$A$6:$AC$155,Z$9,FALSE))),"")</f>
        <v>Established</v>
      </c>
      <c r="AA109" s="76" t="str">
        <f ca="1">IFERROR(IF((VLOOKUP($B109,'HICM and Narrative Backsheet'!$A$6:$AC$155,AA$9,FALSE))="","",(VLOOKUP($B109,'HICM and Narrative Backsheet'!$A$6:$AC$155,AA$9,FALSE))),"")</f>
        <v>Established</v>
      </c>
      <c r="AB109" s="76" t="str">
        <f ca="1">IFERROR(IF((VLOOKUP($B109,'HICM and Narrative Backsheet'!$A$6:$AC$155,AB$9,FALSE))="","",(VLOOKUP($B109,'HICM and Narrative Backsheet'!$A$6:$AC$155,AB$9,FALSE))),"")</f>
        <v>Plans in place</v>
      </c>
      <c r="AC109" s="76" t="str">
        <f ca="1">IFERROR(IF((VLOOKUP($B109,'HICM and Narrative Backsheet'!$A$6:$AC$155,AC$9,FALSE))="","",(VLOOKUP($B109,'HICM and Narrative Backsheet'!$A$6:$AC$155,AC$9,FALSE))),"")</f>
        <v>Established</v>
      </c>
      <c r="AD109" s="29" t="str">
        <f ca="1">IFERROR(IF((VLOOKUP($B109,'HICM and Narrative Backsheet'!$A$6:$AC$155,AD$9,FALSE))="","",(VLOOKUP($B109,'HICM and Narrative Backsheet'!$A$6:$AC$155,AD$9,FALSE))),"")</f>
        <v>Plans in place</v>
      </c>
    </row>
    <row r="110" spans="1:30">
      <c r="A110" s="42">
        <v>84</v>
      </c>
      <c r="B110" s="34" t="str">
        <f t="shared" ca="1" si="12"/>
        <v>E06000013</v>
      </c>
      <c r="C110" s="83" t="str">
        <f ca="1">IFERROR(VLOOKUP($B110,'Org list'!$J$9:$K$636,2,0), "")</f>
        <v>North Lincolnshire</v>
      </c>
      <c r="D110" s="34" t="str">
        <f ca="1">IFERROR(IF((VLOOKUP($B110,'HICM and Narrative Backsheet'!$A$6:$AC$155,D$9,FALSE))="","",(VLOOKUP($B110,'HICM and Narrative Backsheet'!$A$6:$AC$155,D$9,FALSE))),"")</f>
        <v>Not yet established</v>
      </c>
      <c r="E110" s="76" t="str">
        <f ca="1">IFERROR(IF((VLOOKUP($B110,'HICM and Narrative Backsheet'!$A$6:$AC$155,E$9,FALSE))="","",(VLOOKUP($B110,'HICM and Narrative Backsheet'!$A$6:$AC$155,E$9,FALSE))),"")</f>
        <v>Not yet established</v>
      </c>
      <c r="F110" s="76" t="str">
        <f ca="1">IFERROR(IF((VLOOKUP($B110,'HICM and Narrative Backsheet'!$A$6:$AC$155,F$9,FALSE))="","",(VLOOKUP($B110,'HICM and Narrative Backsheet'!$A$6:$AC$155,F$9,FALSE))),"")</f>
        <v>Established</v>
      </c>
      <c r="G110" s="76" t="str">
        <f ca="1">IFERROR(IF((VLOOKUP($B110,'HICM and Narrative Backsheet'!$A$6:$AC$155,G$9,FALSE))="","",(VLOOKUP($B110,'HICM and Narrative Backsheet'!$A$6:$AC$155,G$9,FALSE))),"")</f>
        <v>Plans in place</v>
      </c>
      <c r="H110" s="76" t="str">
        <f ca="1">IFERROR(IF((VLOOKUP($B110,'HICM and Narrative Backsheet'!$A$6:$AC$155,H$9,FALSE))="","",(VLOOKUP($B110,'HICM and Narrative Backsheet'!$A$6:$AC$155,H$9,FALSE))),"")</f>
        <v>Established</v>
      </c>
      <c r="I110" s="76" t="str">
        <f ca="1">IFERROR(IF((VLOOKUP($B110,'HICM and Narrative Backsheet'!$A$6:$AC$155,I$9,FALSE))="","",(VLOOKUP($B110,'HICM and Narrative Backsheet'!$A$6:$AC$155,I$9,FALSE))),"")</f>
        <v>Not yet established</v>
      </c>
      <c r="J110" s="76" t="str">
        <f ca="1">IFERROR(IF((VLOOKUP($B110,'HICM and Narrative Backsheet'!$A$6:$AC$155,J$9,FALSE))="","",(VLOOKUP($B110,'HICM and Narrative Backsheet'!$A$6:$AC$155,J$9,FALSE))),"")</f>
        <v>Established</v>
      </c>
      <c r="K110" s="76" t="str">
        <f ca="1">IFERROR(IF((VLOOKUP($B110,'HICM and Narrative Backsheet'!$A$6:$AC$155,K$9,FALSE))="","",(VLOOKUP($B110,'HICM and Narrative Backsheet'!$A$6:$AC$155,K$9,FALSE))),"")</f>
        <v>Established</v>
      </c>
      <c r="L110" s="29" t="str">
        <f ca="1">IFERROR(IF((VLOOKUP($B110,'HICM and Narrative Backsheet'!$A$6:$AC$155,L$9,FALSE))="","",(VLOOKUP($B110,'HICM and Narrative Backsheet'!$A$6:$AC$155,L$9,FALSE))),"")</f>
        <v>Plans in place</v>
      </c>
      <c r="M110" s="34" t="str">
        <f ca="1">IFERROR(IF((VLOOKUP($B110,'HICM and Narrative Backsheet'!$A$6:$AC$155,M$9,FALSE))="","",(VLOOKUP($B110,'HICM and Narrative Backsheet'!$A$6:$AC$155,M$9,FALSE))),"")</f>
        <v>Plans in place</v>
      </c>
      <c r="N110" s="76" t="str">
        <f ca="1">IFERROR(IF((VLOOKUP($B110,'HICM and Narrative Backsheet'!$A$6:$AC$155,N$9,FALSE))="","",(VLOOKUP($B110,'HICM and Narrative Backsheet'!$A$6:$AC$155,N$9,FALSE))),"")</f>
        <v>Plans in place</v>
      </c>
      <c r="O110" s="76" t="str">
        <f ca="1">IFERROR(IF((VLOOKUP($B110,'HICM and Narrative Backsheet'!$A$6:$AC$155,O$9,FALSE))="","",(VLOOKUP($B110,'HICM and Narrative Backsheet'!$A$6:$AC$155,O$9,FALSE))),"")</f>
        <v>Established</v>
      </c>
      <c r="P110" s="76" t="str">
        <f ca="1">IFERROR(IF((VLOOKUP($B110,'HICM and Narrative Backsheet'!$A$6:$AC$155,P$9,FALSE))="","",(VLOOKUP($B110,'HICM and Narrative Backsheet'!$A$6:$AC$155,P$9,FALSE))),"")</f>
        <v>Plans in place</v>
      </c>
      <c r="Q110" s="76" t="str">
        <f ca="1">IFERROR(IF((VLOOKUP($B110,'HICM and Narrative Backsheet'!$A$6:$AC$155,Q$9,FALSE))="","",(VLOOKUP($B110,'HICM and Narrative Backsheet'!$A$6:$AC$155,Q$9,FALSE))),"")</f>
        <v>Established</v>
      </c>
      <c r="R110" s="76" t="str">
        <f ca="1">IFERROR(IF((VLOOKUP($B110,'HICM and Narrative Backsheet'!$A$6:$AC$155,R$9,FALSE))="","",(VLOOKUP($B110,'HICM and Narrative Backsheet'!$A$6:$AC$155,R$9,FALSE))),"")</f>
        <v>Plans in place</v>
      </c>
      <c r="S110" s="76" t="str">
        <f ca="1">IFERROR(IF((VLOOKUP($B110,'HICM and Narrative Backsheet'!$A$6:$AC$155,S$9,FALSE))="","",(VLOOKUP($B110,'HICM and Narrative Backsheet'!$A$6:$AC$155,S$9,FALSE))),"")</f>
        <v>Established</v>
      </c>
      <c r="T110" s="76" t="str">
        <f ca="1">IFERROR(IF((VLOOKUP($B110,'HICM and Narrative Backsheet'!$A$6:$AC$155,T$9,FALSE))="","",(VLOOKUP($B110,'HICM and Narrative Backsheet'!$A$6:$AC$155,T$9,FALSE))),"")</f>
        <v>Established</v>
      </c>
      <c r="U110" s="29" t="str">
        <f ca="1">IFERROR(IF((VLOOKUP($B110,'HICM and Narrative Backsheet'!$A$6:$AC$155,U$9,FALSE))="","",(VLOOKUP($B110,'HICM and Narrative Backsheet'!$A$6:$AC$155,U$9,FALSE))),"")</f>
        <v>Plans in place</v>
      </c>
      <c r="V110" s="90" t="str">
        <f ca="1">IFERROR(IF((VLOOKUP($B110,'HICM and Narrative Backsheet'!$A$6:$AC$155,V$9,FALSE))="","",(VLOOKUP($B110,'HICM and Narrative Backsheet'!$A$6:$AC$155,V$9,FALSE))),"")</f>
        <v>Plans in place</v>
      </c>
      <c r="W110" s="76" t="str">
        <f ca="1">IFERROR(IF((VLOOKUP($B110,'HICM and Narrative Backsheet'!$A$6:$AC$155,W$9,FALSE))="","",(VLOOKUP($B110,'HICM and Narrative Backsheet'!$A$6:$AC$155,W$9,FALSE))),"")</f>
        <v>Established</v>
      </c>
      <c r="X110" s="76" t="str">
        <f ca="1">IFERROR(IF((VLOOKUP($B110,'HICM and Narrative Backsheet'!$A$6:$AC$155,X$9,FALSE))="","",(VLOOKUP($B110,'HICM and Narrative Backsheet'!$A$6:$AC$155,X$9,FALSE))),"")</f>
        <v>Established</v>
      </c>
      <c r="Y110" s="76" t="str">
        <f ca="1">IFERROR(IF((VLOOKUP($B110,'HICM and Narrative Backsheet'!$A$6:$AC$155,Y$9,FALSE))="","",(VLOOKUP($B110,'HICM and Narrative Backsheet'!$A$6:$AC$155,Y$9,FALSE))),"")</f>
        <v>Plans in place</v>
      </c>
      <c r="Z110" s="76" t="str">
        <f ca="1">IFERROR(IF((VLOOKUP($B110,'HICM and Narrative Backsheet'!$A$6:$AC$155,Z$9,FALSE))="","",(VLOOKUP($B110,'HICM and Narrative Backsheet'!$A$6:$AC$155,Z$9,FALSE))),"")</f>
        <v>Established</v>
      </c>
      <c r="AA110" s="76" t="str">
        <f ca="1">IFERROR(IF((VLOOKUP($B110,'HICM and Narrative Backsheet'!$A$6:$AC$155,AA$9,FALSE))="","",(VLOOKUP($B110,'HICM and Narrative Backsheet'!$A$6:$AC$155,AA$9,FALSE))),"")</f>
        <v>Plans in place</v>
      </c>
      <c r="AB110" s="76" t="str">
        <f ca="1">IFERROR(IF((VLOOKUP($B110,'HICM and Narrative Backsheet'!$A$6:$AC$155,AB$9,FALSE))="","",(VLOOKUP($B110,'HICM and Narrative Backsheet'!$A$6:$AC$155,AB$9,FALSE))),"")</f>
        <v>Established</v>
      </c>
      <c r="AC110" s="76" t="str">
        <f ca="1">IFERROR(IF((VLOOKUP($B110,'HICM and Narrative Backsheet'!$A$6:$AC$155,AC$9,FALSE))="","",(VLOOKUP($B110,'HICM and Narrative Backsheet'!$A$6:$AC$155,AC$9,FALSE))),"")</f>
        <v>Established</v>
      </c>
      <c r="AD110" s="29" t="str">
        <f ca="1">IFERROR(IF((VLOOKUP($B110,'HICM and Narrative Backsheet'!$A$6:$AC$155,AD$9,FALSE))="","",(VLOOKUP($B110,'HICM and Narrative Backsheet'!$A$6:$AC$155,AD$9,FALSE))),"")</f>
        <v>Plans in place</v>
      </c>
    </row>
    <row r="111" spans="1:30">
      <c r="A111" s="42">
        <v>85</v>
      </c>
      <c r="B111" s="34" t="str">
        <f t="shared" ca="1" si="12"/>
        <v>E06000024</v>
      </c>
      <c r="C111" s="83" t="str">
        <f ca="1">IFERROR(VLOOKUP($B111,'Org list'!$J$9:$K$636,2,0), "")</f>
        <v>North Somerset</v>
      </c>
      <c r="D111" s="34" t="str">
        <f ca="1">IFERROR(IF((VLOOKUP($B111,'HICM and Narrative Backsheet'!$A$6:$AC$155,D$9,FALSE))="","",(VLOOKUP($B111,'HICM and Narrative Backsheet'!$A$6:$AC$155,D$9,FALSE))),"")</f>
        <v>Established</v>
      </c>
      <c r="E111" s="76" t="str">
        <f ca="1">IFERROR(IF((VLOOKUP($B111,'HICM and Narrative Backsheet'!$A$6:$AC$155,E$9,FALSE))="","",(VLOOKUP($B111,'HICM and Narrative Backsheet'!$A$6:$AC$155,E$9,FALSE))),"")</f>
        <v>Established</v>
      </c>
      <c r="F111" s="76" t="str">
        <f ca="1">IFERROR(IF((VLOOKUP($B111,'HICM and Narrative Backsheet'!$A$6:$AC$155,F$9,FALSE))="","",(VLOOKUP($B111,'HICM and Narrative Backsheet'!$A$6:$AC$155,F$9,FALSE))),"")</f>
        <v>Established</v>
      </c>
      <c r="G111" s="76" t="str">
        <f ca="1">IFERROR(IF((VLOOKUP($B111,'HICM and Narrative Backsheet'!$A$6:$AC$155,G$9,FALSE))="","",(VLOOKUP($B111,'HICM and Narrative Backsheet'!$A$6:$AC$155,G$9,FALSE))),"")</f>
        <v>Established</v>
      </c>
      <c r="H111" s="76" t="str">
        <f ca="1">IFERROR(IF((VLOOKUP($B111,'HICM and Narrative Backsheet'!$A$6:$AC$155,H$9,FALSE))="","",(VLOOKUP($B111,'HICM and Narrative Backsheet'!$A$6:$AC$155,H$9,FALSE))),"")</f>
        <v>Established</v>
      </c>
      <c r="I111" s="76" t="str">
        <f ca="1">IFERROR(IF((VLOOKUP($B111,'HICM and Narrative Backsheet'!$A$6:$AC$155,I$9,FALSE))="","",(VLOOKUP($B111,'HICM and Narrative Backsheet'!$A$6:$AC$155,I$9,FALSE))),"")</f>
        <v>Plans in place</v>
      </c>
      <c r="J111" s="76" t="str">
        <f ca="1">IFERROR(IF((VLOOKUP($B111,'HICM and Narrative Backsheet'!$A$6:$AC$155,J$9,FALSE))="","",(VLOOKUP($B111,'HICM and Narrative Backsheet'!$A$6:$AC$155,J$9,FALSE))),"")</f>
        <v>Plans in place</v>
      </c>
      <c r="K111" s="76" t="str">
        <f ca="1">IFERROR(IF((VLOOKUP($B111,'HICM and Narrative Backsheet'!$A$6:$AC$155,K$9,FALSE))="","",(VLOOKUP($B111,'HICM and Narrative Backsheet'!$A$6:$AC$155,K$9,FALSE))),"")</f>
        <v>Plans in place</v>
      </c>
      <c r="L111" s="29" t="str">
        <f ca="1">IFERROR(IF((VLOOKUP($B111,'HICM and Narrative Backsheet'!$A$6:$AC$155,L$9,FALSE))="","",(VLOOKUP($B111,'HICM and Narrative Backsheet'!$A$6:$AC$155,L$9,FALSE))),"")</f>
        <v>Plans in place</v>
      </c>
      <c r="M111" s="34" t="str">
        <f ca="1">IFERROR(IF((VLOOKUP($B111,'HICM and Narrative Backsheet'!$A$6:$AC$155,M$9,FALSE))="","",(VLOOKUP($B111,'HICM and Narrative Backsheet'!$A$6:$AC$155,M$9,FALSE))),"")</f>
        <v>Established</v>
      </c>
      <c r="N111" s="76" t="str">
        <f ca="1">IFERROR(IF((VLOOKUP($B111,'HICM and Narrative Backsheet'!$A$6:$AC$155,N$9,FALSE))="","",(VLOOKUP($B111,'HICM and Narrative Backsheet'!$A$6:$AC$155,N$9,FALSE))),"")</f>
        <v>Established</v>
      </c>
      <c r="O111" s="76" t="str">
        <f ca="1">IFERROR(IF((VLOOKUP($B111,'HICM and Narrative Backsheet'!$A$6:$AC$155,O$9,FALSE))="","",(VLOOKUP($B111,'HICM and Narrative Backsheet'!$A$6:$AC$155,O$9,FALSE))),"")</f>
        <v>Established</v>
      </c>
      <c r="P111" s="76" t="str">
        <f ca="1">IFERROR(IF((VLOOKUP($B111,'HICM and Narrative Backsheet'!$A$6:$AC$155,P$9,FALSE))="","",(VLOOKUP($B111,'HICM and Narrative Backsheet'!$A$6:$AC$155,P$9,FALSE))),"")</f>
        <v>Established</v>
      </c>
      <c r="Q111" s="76" t="str">
        <f ca="1">IFERROR(IF((VLOOKUP($B111,'HICM and Narrative Backsheet'!$A$6:$AC$155,Q$9,FALSE))="","",(VLOOKUP($B111,'HICM and Narrative Backsheet'!$A$6:$AC$155,Q$9,FALSE))),"")</f>
        <v>Established</v>
      </c>
      <c r="R111" s="76" t="str">
        <f ca="1">IFERROR(IF((VLOOKUP($B111,'HICM and Narrative Backsheet'!$A$6:$AC$155,R$9,FALSE))="","",(VLOOKUP($B111,'HICM and Narrative Backsheet'!$A$6:$AC$155,R$9,FALSE))),"")</f>
        <v>Plans in place</v>
      </c>
      <c r="S111" s="76" t="str">
        <f ca="1">IFERROR(IF((VLOOKUP($B111,'HICM and Narrative Backsheet'!$A$6:$AC$155,S$9,FALSE))="","",(VLOOKUP($B111,'HICM and Narrative Backsheet'!$A$6:$AC$155,S$9,FALSE))),"")</f>
        <v>Plans in place</v>
      </c>
      <c r="T111" s="76" t="str">
        <f ca="1">IFERROR(IF((VLOOKUP($B111,'HICM and Narrative Backsheet'!$A$6:$AC$155,T$9,FALSE))="","",(VLOOKUP($B111,'HICM and Narrative Backsheet'!$A$6:$AC$155,T$9,FALSE))),"")</f>
        <v>Plans in place</v>
      </c>
      <c r="U111" s="29" t="str">
        <f ca="1">IFERROR(IF((VLOOKUP($B111,'HICM and Narrative Backsheet'!$A$6:$AC$155,U$9,FALSE))="","",(VLOOKUP($B111,'HICM and Narrative Backsheet'!$A$6:$AC$155,U$9,FALSE))),"")</f>
        <v>Plans in place</v>
      </c>
      <c r="V111" s="90" t="str">
        <f ca="1">IFERROR(IF((VLOOKUP($B111,'HICM and Narrative Backsheet'!$A$6:$AC$155,V$9,FALSE))="","",(VLOOKUP($B111,'HICM and Narrative Backsheet'!$A$6:$AC$155,V$9,FALSE))),"")</f>
        <v>Established</v>
      </c>
      <c r="W111" s="76" t="str">
        <f ca="1">IFERROR(IF((VLOOKUP($B111,'HICM and Narrative Backsheet'!$A$6:$AC$155,W$9,FALSE))="","",(VLOOKUP($B111,'HICM and Narrative Backsheet'!$A$6:$AC$155,W$9,FALSE))),"")</f>
        <v>Established</v>
      </c>
      <c r="X111" s="76" t="str">
        <f ca="1">IFERROR(IF((VLOOKUP($B111,'HICM and Narrative Backsheet'!$A$6:$AC$155,X$9,FALSE))="","",(VLOOKUP($B111,'HICM and Narrative Backsheet'!$A$6:$AC$155,X$9,FALSE))),"")</f>
        <v>Established</v>
      </c>
      <c r="Y111" s="76" t="str">
        <f ca="1">IFERROR(IF((VLOOKUP($B111,'HICM and Narrative Backsheet'!$A$6:$AC$155,Y$9,FALSE))="","",(VLOOKUP($B111,'HICM and Narrative Backsheet'!$A$6:$AC$155,Y$9,FALSE))),"")</f>
        <v>Established</v>
      </c>
      <c r="Z111" s="76" t="str">
        <f ca="1">IFERROR(IF((VLOOKUP($B111,'HICM and Narrative Backsheet'!$A$6:$AC$155,Z$9,FALSE))="","",(VLOOKUP($B111,'HICM and Narrative Backsheet'!$A$6:$AC$155,Z$9,FALSE))),"")</f>
        <v>Established</v>
      </c>
      <c r="AA111" s="76" t="str">
        <f ca="1">IFERROR(IF((VLOOKUP($B111,'HICM and Narrative Backsheet'!$A$6:$AC$155,AA$9,FALSE))="","",(VLOOKUP($B111,'HICM and Narrative Backsheet'!$A$6:$AC$155,AA$9,FALSE))),"")</f>
        <v>Established</v>
      </c>
      <c r="AB111" s="76" t="str">
        <f ca="1">IFERROR(IF((VLOOKUP($B111,'HICM and Narrative Backsheet'!$A$6:$AC$155,AB$9,FALSE))="","",(VLOOKUP($B111,'HICM and Narrative Backsheet'!$A$6:$AC$155,AB$9,FALSE))),"")</f>
        <v>Established</v>
      </c>
      <c r="AC111" s="76" t="str">
        <f ca="1">IFERROR(IF((VLOOKUP($B111,'HICM and Narrative Backsheet'!$A$6:$AC$155,AC$9,FALSE))="","",(VLOOKUP($B111,'HICM and Narrative Backsheet'!$A$6:$AC$155,AC$9,FALSE))),"")</f>
        <v>Established</v>
      </c>
      <c r="AD111" s="29" t="str">
        <f ca="1">IFERROR(IF((VLOOKUP($B111,'HICM and Narrative Backsheet'!$A$6:$AC$155,AD$9,FALSE))="","",(VLOOKUP($B111,'HICM and Narrative Backsheet'!$A$6:$AC$155,AD$9,FALSE))),"")</f>
        <v>Plans in place</v>
      </c>
    </row>
    <row r="112" spans="1:30">
      <c r="A112" s="42">
        <v>86</v>
      </c>
      <c r="B112" s="34" t="str">
        <f t="shared" ca="1" si="12"/>
        <v>E08000022</v>
      </c>
      <c r="C112" s="83" t="str">
        <f ca="1">IFERROR(VLOOKUP($B112,'Org list'!$J$9:$K$636,2,0), "")</f>
        <v>North Tyneside</v>
      </c>
      <c r="D112" s="34" t="str">
        <f ca="1">IFERROR(IF((VLOOKUP($B112,'HICM and Narrative Backsheet'!$A$6:$AC$155,D$9,FALSE))="","",(VLOOKUP($B112,'HICM and Narrative Backsheet'!$A$6:$AC$155,D$9,FALSE))),"")</f>
        <v>Plans in place</v>
      </c>
      <c r="E112" s="76" t="str">
        <f ca="1">IFERROR(IF((VLOOKUP($B112,'HICM and Narrative Backsheet'!$A$6:$AC$155,E$9,FALSE))="","",(VLOOKUP($B112,'HICM and Narrative Backsheet'!$A$6:$AC$155,E$9,FALSE))),"")</f>
        <v>Plans in place</v>
      </c>
      <c r="F112" s="76" t="str">
        <f ca="1">IFERROR(IF((VLOOKUP($B112,'HICM and Narrative Backsheet'!$A$6:$AC$155,F$9,FALSE))="","",(VLOOKUP($B112,'HICM and Narrative Backsheet'!$A$6:$AC$155,F$9,FALSE))),"")</f>
        <v>Established</v>
      </c>
      <c r="G112" s="76" t="str">
        <f ca="1">IFERROR(IF((VLOOKUP($B112,'HICM and Narrative Backsheet'!$A$6:$AC$155,G$9,FALSE))="","",(VLOOKUP($B112,'HICM and Narrative Backsheet'!$A$6:$AC$155,G$9,FALSE))),"")</f>
        <v>Established</v>
      </c>
      <c r="H112" s="76" t="str">
        <f ca="1">IFERROR(IF((VLOOKUP($B112,'HICM and Narrative Backsheet'!$A$6:$AC$155,H$9,FALSE))="","",(VLOOKUP($B112,'HICM and Narrative Backsheet'!$A$6:$AC$155,H$9,FALSE))),"")</f>
        <v>Established</v>
      </c>
      <c r="I112" s="76" t="str">
        <f ca="1">IFERROR(IF((VLOOKUP($B112,'HICM and Narrative Backsheet'!$A$6:$AC$155,I$9,FALSE))="","",(VLOOKUP($B112,'HICM and Narrative Backsheet'!$A$6:$AC$155,I$9,FALSE))),"")</f>
        <v>Established</v>
      </c>
      <c r="J112" s="76" t="str">
        <f ca="1">IFERROR(IF((VLOOKUP($B112,'HICM and Narrative Backsheet'!$A$6:$AC$155,J$9,FALSE))="","",(VLOOKUP($B112,'HICM and Narrative Backsheet'!$A$6:$AC$155,J$9,FALSE))),"")</f>
        <v>Mature</v>
      </c>
      <c r="K112" s="76" t="str">
        <f ca="1">IFERROR(IF((VLOOKUP($B112,'HICM and Narrative Backsheet'!$A$6:$AC$155,K$9,FALSE))="","",(VLOOKUP($B112,'HICM and Narrative Backsheet'!$A$6:$AC$155,K$9,FALSE))),"")</f>
        <v>Mature</v>
      </c>
      <c r="L112" s="29" t="str">
        <f ca="1">IFERROR(IF((VLOOKUP($B112,'HICM and Narrative Backsheet'!$A$6:$AC$155,L$9,FALSE))="","",(VLOOKUP($B112,'HICM and Narrative Backsheet'!$A$6:$AC$155,L$9,FALSE))),"")</f>
        <v>Established</v>
      </c>
      <c r="M112" s="34" t="str">
        <f ca="1">IFERROR(IF((VLOOKUP($B112,'HICM and Narrative Backsheet'!$A$6:$AC$155,M$9,FALSE))="","",(VLOOKUP($B112,'HICM and Narrative Backsheet'!$A$6:$AC$155,M$9,FALSE))),"")</f>
        <v>Established</v>
      </c>
      <c r="N112" s="76" t="str">
        <f ca="1">IFERROR(IF((VLOOKUP($B112,'HICM and Narrative Backsheet'!$A$6:$AC$155,N$9,FALSE))="","",(VLOOKUP($B112,'HICM and Narrative Backsheet'!$A$6:$AC$155,N$9,FALSE))),"")</f>
        <v>Mature</v>
      </c>
      <c r="O112" s="76" t="str">
        <f ca="1">IFERROR(IF((VLOOKUP($B112,'HICM and Narrative Backsheet'!$A$6:$AC$155,O$9,FALSE))="","",(VLOOKUP($B112,'HICM and Narrative Backsheet'!$A$6:$AC$155,O$9,FALSE))),"")</f>
        <v>Mature</v>
      </c>
      <c r="P112" s="76" t="str">
        <f ca="1">IFERROR(IF((VLOOKUP($B112,'HICM and Narrative Backsheet'!$A$6:$AC$155,P$9,FALSE))="","",(VLOOKUP($B112,'HICM and Narrative Backsheet'!$A$6:$AC$155,P$9,FALSE))),"")</f>
        <v>Established</v>
      </c>
      <c r="Q112" s="76" t="str">
        <f ca="1">IFERROR(IF((VLOOKUP($B112,'HICM and Narrative Backsheet'!$A$6:$AC$155,Q$9,FALSE))="","",(VLOOKUP($B112,'HICM and Narrative Backsheet'!$A$6:$AC$155,Q$9,FALSE))),"")</f>
        <v>Established</v>
      </c>
      <c r="R112" s="76" t="str">
        <f ca="1">IFERROR(IF((VLOOKUP($B112,'HICM and Narrative Backsheet'!$A$6:$AC$155,R$9,FALSE))="","",(VLOOKUP($B112,'HICM and Narrative Backsheet'!$A$6:$AC$155,R$9,FALSE))),"")</f>
        <v>Established</v>
      </c>
      <c r="S112" s="76" t="str">
        <f ca="1">IFERROR(IF((VLOOKUP($B112,'HICM and Narrative Backsheet'!$A$6:$AC$155,S$9,FALSE))="","",(VLOOKUP($B112,'HICM and Narrative Backsheet'!$A$6:$AC$155,S$9,FALSE))),"")</f>
        <v>Mature</v>
      </c>
      <c r="T112" s="76" t="str">
        <f ca="1">IFERROR(IF((VLOOKUP($B112,'HICM and Narrative Backsheet'!$A$6:$AC$155,T$9,FALSE))="","",(VLOOKUP($B112,'HICM and Narrative Backsheet'!$A$6:$AC$155,T$9,FALSE))),"")</f>
        <v>Mature</v>
      </c>
      <c r="U112" s="29" t="str">
        <f ca="1">IFERROR(IF((VLOOKUP($B112,'HICM and Narrative Backsheet'!$A$6:$AC$155,U$9,FALSE))="","",(VLOOKUP($B112,'HICM and Narrative Backsheet'!$A$6:$AC$155,U$9,FALSE))),"")</f>
        <v>Established</v>
      </c>
      <c r="V112" s="90" t="str">
        <f ca="1">IFERROR(IF((VLOOKUP($B112,'HICM and Narrative Backsheet'!$A$6:$AC$155,V$9,FALSE))="","",(VLOOKUP($B112,'HICM and Narrative Backsheet'!$A$6:$AC$155,V$9,FALSE))),"")</f>
        <v>Plans in place</v>
      </c>
      <c r="W112" s="76" t="str">
        <f ca="1">IFERROR(IF((VLOOKUP($B112,'HICM and Narrative Backsheet'!$A$6:$AC$155,W$9,FALSE))="","",(VLOOKUP($B112,'HICM and Narrative Backsheet'!$A$6:$AC$155,W$9,FALSE))),"")</f>
        <v>Mature</v>
      </c>
      <c r="X112" s="76" t="str">
        <f ca="1">IFERROR(IF((VLOOKUP($B112,'HICM and Narrative Backsheet'!$A$6:$AC$155,X$9,FALSE))="","",(VLOOKUP($B112,'HICM and Narrative Backsheet'!$A$6:$AC$155,X$9,FALSE))),"")</f>
        <v>Exemplary</v>
      </c>
      <c r="Y112" s="76" t="str">
        <f ca="1">IFERROR(IF((VLOOKUP($B112,'HICM and Narrative Backsheet'!$A$6:$AC$155,Y$9,FALSE))="","",(VLOOKUP($B112,'HICM and Narrative Backsheet'!$A$6:$AC$155,Y$9,FALSE))),"")</f>
        <v>Established</v>
      </c>
      <c r="Z112" s="76" t="str">
        <f ca="1">IFERROR(IF((VLOOKUP($B112,'HICM and Narrative Backsheet'!$A$6:$AC$155,Z$9,FALSE))="","",(VLOOKUP($B112,'HICM and Narrative Backsheet'!$A$6:$AC$155,Z$9,FALSE))),"")</f>
        <v>Established</v>
      </c>
      <c r="AA112" s="76" t="str">
        <f ca="1">IFERROR(IF((VLOOKUP($B112,'HICM and Narrative Backsheet'!$A$6:$AC$155,AA$9,FALSE))="","",(VLOOKUP($B112,'HICM and Narrative Backsheet'!$A$6:$AC$155,AA$9,FALSE))),"")</f>
        <v>Established</v>
      </c>
      <c r="AB112" s="76" t="str">
        <f ca="1">IFERROR(IF((VLOOKUP($B112,'HICM and Narrative Backsheet'!$A$6:$AC$155,AB$9,FALSE))="","",(VLOOKUP($B112,'HICM and Narrative Backsheet'!$A$6:$AC$155,AB$9,FALSE))),"")</f>
        <v>Mature</v>
      </c>
      <c r="AC112" s="76" t="str">
        <f ca="1">IFERROR(IF((VLOOKUP($B112,'HICM and Narrative Backsheet'!$A$6:$AC$155,AC$9,FALSE))="","",(VLOOKUP($B112,'HICM and Narrative Backsheet'!$A$6:$AC$155,AC$9,FALSE))),"")</f>
        <v>Mature</v>
      </c>
      <c r="AD112" s="29" t="str">
        <f ca="1">IFERROR(IF((VLOOKUP($B112,'HICM and Narrative Backsheet'!$A$6:$AC$155,AD$9,FALSE))="","",(VLOOKUP($B112,'HICM and Narrative Backsheet'!$A$6:$AC$155,AD$9,FALSE))),"")</f>
        <v>Established</v>
      </c>
    </row>
    <row r="113" spans="1:30">
      <c r="A113" s="42">
        <v>87</v>
      </c>
      <c r="B113" s="34" t="str">
        <f t="shared" ca="1" si="12"/>
        <v>E10000023</v>
      </c>
      <c r="C113" s="83" t="str">
        <f ca="1">IFERROR(VLOOKUP($B113,'Org list'!$J$9:$K$636,2,0), "")</f>
        <v>North Yorkshire</v>
      </c>
      <c r="D113" s="34" t="str">
        <f ca="1">IFERROR(IF((VLOOKUP($B113,'HICM and Narrative Backsheet'!$A$6:$AC$155,D$9,FALSE))="","",(VLOOKUP($B113,'HICM and Narrative Backsheet'!$A$6:$AC$155,D$9,FALSE))),"")</f>
        <v>Plans in place</v>
      </c>
      <c r="E113" s="76" t="str">
        <f ca="1">IFERROR(IF((VLOOKUP($B113,'HICM and Narrative Backsheet'!$A$6:$AC$155,E$9,FALSE))="","",(VLOOKUP($B113,'HICM and Narrative Backsheet'!$A$6:$AC$155,E$9,FALSE))),"")</f>
        <v>Plans in place</v>
      </c>
      <c r="F113" s="76" t="str">
        <f ca="1">IFERROR(IF((VLOOKUP($B113,'HICM and Narrative Backsheet'!$A$6:$AC$155,F$9,FALSE))="","",(VLOOKUP($B113,'HICM and Narrative Backsheet'!$A$6:$AC$155,F$9,FALSE))),"")</f>
        <v>Plans in place</v>
      </c>
      <c r="G113" s="76" t="str">
        <f ca="1">IFERROR(IF((VLOOKUP($B113,'HICM and Narrative Backsheet'!$A$6:$AC$155,G$9,FALSE))="","",(VLOOKUP($B113,'HICM and Narrative Backsheet'!$A$6:$AC$155,G$9,FALSE))),"")</f>
        <v>Plans in place</v>
      </c>
      <c r="H113" s="76" t="str">
        <f ca="1">IFERROR(IF((VLOOKUP($B113,'HICM and Narrative Backsheet'!$A$6:$AC$155,H$9,FALSE))="","",(VLOOKUP($B113,'HICM and Narrative Backsheet'!$A$6:$AC$155,H$9,FALSE))),"")</f>
        <v>Plans in place</v>
      </c>
      <c r="I113" s="76" t="str">
        <f ca="1">IFERROR(IF((VLOOKUP($B113,'HICM and Narrative Backsheet'!$A$6:$AC$155,I$9,FALSE))="","",(VLOOKUP($B113,'HICM and Narrative Backsheet'!$A$6:$AC$155,I$9,FALSE))),"")</f>
        <v>Plans in place</v>
      </c>
      <c r="J113" s="76" t="str">
        <f ca="1">IFERROR(IF((VLOOKUP($B113,'HICM and Narrative Backsheet'!$A$6:$AC$155,J$9,FALSE))="","",(VLOOKUP($B113,'HICM and Narrative Backsheet'!$A$6:$AC$155,J$9,FALSE))),"")</f>
        <v>Plans in place</v>
      </c>
      <c r="K113" s="76" t="str">
        <f ca="1">IFERROR(IF((VLOOKUP($B113,'HICM and Narrative Backsheet'!$A$6:$AC$155,K$9,FALSE))="","",(VLOOKUP($B113,'HICM and Narrative Backsheet'!$A$6:$AC$155,K$9,FALSE))),"")</f>
        <v>Plans in place</v>
      </c>
      <c r="L113" s="29" t="str">
        <f ca="1">IFERROR(IF((VLOOKUP($B113,'HICM and Narrative Backsheet'!$A$6:$AC$155,L$9,FALSE))="","",(VLOOKUP($B113,'HICM and Narrative Backsheet'!$A$6:$AC$155,L$9,FALSE))),"")</f>
        <v>Plans in place</v>
      </c>
      <c r="M113" s="34" t="str">
        <f ca="1">IFERROR(IF((VLOOKUP($B113,'HICM and Narrative Backsheet'!$A$6:$AC$155,M$9,FALSE))="","",(VLOOKUP($B113,'HICM and Narrative Backsheet'!$A$6:$AC$155,M$9,FALSE))),"")</f>
        <v>Established</v>
      </c>
      <c r="N113" s="76" t="str">
        <f ca="1">IFERROR(IF((VLOOKUP($B113,'HICM and Narrative Backsheet'!$A$6:$AC$155,N$9,FALSE))="","",(VLOOKUP($B113,'HICM and Narrative Backsheet'!$A$6:$AC$155,N$9,FALSE))),"")</f>
        <v>Established</v>
      </c>
      <c r="O113" s="76" t="str">
        <f ca="1">IFERROR(IF((VLOOKUP($B113,'HICM and Narrative Backsheet'!$A$6:$AC$155,O$9,FALSE))="","",(VLOOKUP($B113,'HICM and Narrative Backsheet'!$A$6:$AC$155,O$9,FALSE))),"")</f>
        <v>Established</v>
      </c>
      <c r="P113" s="76" t="str">
        <f ca="1">IFERROR(IF((VLOOKUP($B113,'HICM and Narrative Backsheet'!$A$6:$AC$155,P$9,FALSE))="","",(VLOOKUP($B113,'HICM and Narrative Backsheet'!$A$6:$AC$155,P$9,FALSE))),"")</f>
        <v>Plans in place</v>
      </c>
      <c r="Q113" s="76" t="str">
        <f ca="1">IFERROR(IF((VLOOKUP($B113,'HICM and Narrative Backsheet'!$A$6:$AC$155,Q$9,FALSE))="","",(VLOOKUP($B113,'HICM and Narrative Backsheet'!$A$6:$AC$155,Q$9,FALSE))),"")</f>
        <v>Plans in place</v>
      </c>
      <c r="R113" s="76" t="str">
        <f ca="1">IFERROR(IF((VLOOKUP($B113,'HICM and Narrative Backsheet'!$A$6:$AC$155,R$9,FALSE))="","",(VLOOKUP($B113,'HICM and Narrative Backsheet'!$A$6:$AC$155,R$9,FALSE))),"")</f>
        <v>Plans in place</v>
      </c>
      <c r="S113" s="76" t="str">
        <f ca="1">IFERROR(IF((VLOOKUP($B113,'HICM and Narrative Backsheet'!$A$6:$AC$155,S$9,FALSE))="","",(VLOOKUP($B113,'HICM and Narrative Backsheet'!$A$6:$AC$155,S$9,FALSE))),"")</f>
        <v>Plans in place</v>
      </c>
      <c r="T113" s="76" t="str">
        <f ca="1">IFERROR(IF((VLOOKUP($B113,'HICM and Narrative Backsheet'!$A$6:$AC$155,T$9,FALSE))="","",(VLOOKUP($B113,'HICM and Narrative Backsheet'!$A$6:$AC$155,T$9,FALSE))),"")</f>
        <v>Established</v>
      </c>
      <c r="U113" s="29" t="str">
        <f ca="1">IFERROR(IF((VLOOKUP($B113,'HICM and Narrative Backsheet'!$A$6:$AC$155,U$9,FALSE))="","",(VLOOKUP($B113,'HICM and Narrative Backsheet'!$A$6:$AC$155,U$9,FALSE))),"")</f>
        <v>Plans in place</v>
      </c>
      <c r="V113" s="90" t="str">
        <f ca="1">IFERROR(IF((VLOOKUP($B113,'HICM and Narrative Backsheet'!$A$6:$AC$155,V$9,FALSE))="","",(VLOOKUP($B113,'HICM and Narrative Backsheet'!$A$6:$AC$155,V$9,FALSE))),"")</f>
        <v>Established</v>
      </c>
      <c r="W113" s="76" t="str">
        <f ca="1">IFERROR(IF((VLOOKUP($B113,'HICM and Narrative Backsheet'!$A$6:$AC$155,W$9,FALSE))="","",(VLOOKUP($B113,'HICM and Narrative Backsheet'!$A$6:$AC$155,W$9,FALSE))),"")</f>
        <v>Established</v>
      </c>
      <c r="X113" s="76" t="str">
        <f ca="1">IFERROR(IF((VLOOKUP($B113,'HICM and Narrative Backsheet'!$A$6:$AC$155,X$9,FALSE))="","",(VLOOKUP($B113,'HICM and Narrative Backsheet'!$A$6:$AC$155,X$9,FALSE))),"")</f>
        <v>Established</v>
      </c>
      <c r="Y113" s="76" t="str">
        <f ca="1">IFERROR(IF((VLOOKUP($B113,'HICM and Narrative Backsheet'!$A$6:$AC$155,Y$9,FALSE))="","",(VLOOKUP($B113,'HICM and Narrative Backsheet'!$A$6:$AC$155,Y$9,FALSE))),"")</f>
        <v>Established</v>
      </c>
      <c r="Z113" s="76" t="str">
        <f ca="1">IFERROR(IF((VLOOKUP($B113,'HICM and Narrative Backsheet'!$A$6:$AC$155,Z$9,FALSE))="","",(VLOOKUP($B113,'HICM and Narrative Backsheet'!$A$6:$AC$155,Z$9,FALSE))),"")</f>
        <v>Plans in place</v>
      </c>
      <c r="AA113" s="76" t="str">
        <f ca="1">IFERROR(IF((VLOOKUP($B113,'HICM and Narrative Backsheet'!$A$6:$AC$155,AA$9,FALSE))="","",(VLOOKUP($B113,'HICM and Narrative Backsheet'!$A$6:$AC$155,AA$9,FALSE))),"")</f>
        <v>Established</v>
      </c>
      <c r="AB113" s="76" t="str">
        <f ca="1">IFERROR(IF((VLOOKUP($B113,'HICM and Narrative Backsheet'!$A$6:$AC$155,AB$9,FALSE))="","",(VLOOKUP($B113,'HICM and Narrative Backsheet'!$A$6:$AC$155,AB$9,FALSE))),"")</f>
        <v>Established</v>
      </c>
      <c r="AC113" s="76" t="str">
        <f ca="1">IFERROR(IF((VLOOKUP($B113,'HICM and Narrative Backsheet'!$A$6:$AC$155,AC$9,FALSE))="","",(VLOOKUP($B113,'HICM and Narrative Backsheet'!$A$6:$AC$155,AC$9,FALSE))),"")</f>
        <v>Established</v>
      </c>
      <c r="AD113" s="29" t="str">
        <f ca="1">IFERROR(IF((VLOOKUP($B113,'HICM and Narrative Backsheet'!$A$6:$AC$155,AD$9,FALSE))="","",(VLOOKUP($B113,'HICM and Narrative Backsheet'!$A$6:$AC$155,AD$9,FALSE))),"")</f>
        <v>Plans in place</v>
      </c>
    </row>
    <row r="114" spans="1:30">
      <c r="A114" s="42">
        <v>88</v>
      </c>
      <c r="B114" s="34" t="str">
        <f t="shared" ca="1" si="12"/>
        <v>E10000021</v>
      </c>
      <c r="C114" s="83" t="str">
        <f ca="1">IFERROR(VLOOKUP($B114,'Org list'!$J$9:$K$636,2,0), "")</f>
        <v>Northamptonshire</v>
      </c>
      <c r="D114" s="34" t="str">
        <f ca="1">IFERROR(IF((VLOOKUP($B114,'HICM and Narrative Backsheet'!$A$6:$AC$155,D$9,FALSE))="","",(VLOOKUP($B114,'HICM and Narrative Backsheet'!$A$6:$AC$155,D$9,FALSE))),"")</f>
        <v>Established</v>
      </c>
      <c r="E114" s="76" t="str">
        <f ca="1">IFERROR(IF((VLOOKUP($B114,'HICM and Narrative Backsheet'!$A$6:$AC$155,E$9,FALSE))="","",(VLOOKUP($B114,'HICM and Narrative Backsheet'!$A$6:$AC$155,E$9,FALSE))),"")</f>
        <v>Established</v>
      </c>
      <c r="F114" s="76" t="str">
        <f ca="1">IFERROR(IF((VLOOKUP($B114,'HICM and Narrative Backsheet'!$A$6:$AC$155,F$9,FALSE))="","",(VLOOKUP($B114,'HICM and Narrative Backsheet'!$A$6:$AC$155,F$9,FALSE))),"")</f>
        <v>Established</v>
      </c>
      <c r="G114" s="76" t="str">
        <f ca="1">IFERROR(IF((VLOOKUP($B114,'HICM and Narrative Backsheet'!$A$6:$AC$155,G$9,FALSE))="","",(VLOOKUP($B114,'HICM and Narrative Backsheet'!$A$6:$AC$155,G$9,FALSE))),"")</f>
        <v>Mature</v>
      </c>
      <c r="H114" s="76" t="str">
        <f ca="1">IFERROR(IF((VLOOKUP($B114,'HICM and Narrative Backsheet'!$A$6:$AC$155,H$9,FALSE))="","",(VLOOKUP($B114,'HICM and Narrative Backsheet'!$A$6:$AC$155,H$9,FALSE))),"")</f>
        <v>Plans in place</v>
      </c>
      <c r="I114" s="76" t="str">
        <f ca="1">IFERROR(IF((VLOOKUP($B114,'HICM and Narrative Backsheet'!$A$6:$AC$155,I$9,FALSE))="","",(VLOOKUP($B114,'HICM and Narrative Backsheet'!$A$6:$AC$155,I$9,FALSE))),"")</f>
        <v>Plans in place</v>
      </c>
      <c r="J114" s="76" t="str">
        <f ca="1">IFERROR(IF((VLOOKUP($B114,'HICM and Narrative Backsheet'!$A$6:$AC$155,J$9,FALSE))="","",(VLOOKUP($B114,'HICM and Narrative Backsheet'!$A$6:$AC$155,J$9,FALSE))),"")</f>
        <v>Established</v>
      </c>
      <c r="K114" s="76" t="str">
        <f ca="1">IFERROR(IF((VLOOKUP($B114,'HICM and Narrative Backsheet'!$A$6:$AC$155,K$9,FALSE))="","",(VLOOKUP($B114,'HICM and Narrative Backsheet'!$A$6:$AC$155,K$9,FALSE))),"")</f>
        <v>Established</v>
      </c>
      <c r="L114" s="29" t="str">
        <f ca="1">IFERROR(IF((VLOOKUP($B114,'HICM and Narrative Backsheet'!$A$6:$AC$155,L$9,FALSE))="","",(VLOOKUP($B114,'HICM and Narrative Backsheet'!$A$6:$AC$155,L$9,FALSE))),"")</f>
        <v>Not yet established</v>
      </c>
      <c r="M114" s="34" t="str">
        <f ca="1">IFERROR(IF((VLOOKUP($B114,'HICM and Narrative Backsheet'!$A$6:$AC$155,M$9,FALSE))="","",(VLOOKUP($B114,'HICM and Narrative Backsheet'!$A$6:$AC$155,M$9,FALSE))),"")</f>
        <v>Established</v>
      </c>
      <c r="N114" s="76" t="str">
        <f ca="1">IFERROR(IF((VLOOKUP($B114,'HICM and Narrative Backsheet'!$A$6:$AC$155,N$9,FALSE))="","",(VLOOKUP($B114,'HICM and Narrative Backsheet'!$A$6:$AC$155,N$9,FALSE))),"")</f>
        <v>Established</v>
      </c>
      <c r="O114" s="76" t="str">
        <f ca="1">IFERROR(IF((VLOOKUP($B114,'HICM and Narrative Backsheet'!$A$6:$AC$155,O$9,FALSE))="","",(VLOOKUP($B114,'HICM and Narrative Backsheet'!$A$6:$AC$155,O$9,FALSE))),"")</f>
        <v>Established</v>
      </c>
      <c r="P114" s="76" t="str">
        <f ca="1">IFERROR(IF((VLOOKUP($B114,'HICM and Narrative Backsheet'!$A$6:$AC$155,P$9,FALSE))="","",(VLOOKUP($B114,'HICM and Narrative Backsheet'!$A$6:$AC$155,P$9,FALSE))),"")</f>
        <v>Mature</v>
      </c>
      <c r="Q114" s="76" t="str">
        <f ca="1">IFERROR(IF((VLOOKUP($B114,'HICM and Narrative Backsheet'!$A$6:$AC$155,Q$9,FALSE))="","",(VLOOKUP($B114,'HICM and Narrative Backsheet'!$A$6:$AC$155,Q$9,FALSE))),"")</f>
        <v>Plans in place</v>
      </c>
      <c r="R114" s="76" t="str">
        <f ca="1">IFERROR(IF((VLOOKUP($B114,'HICM and Narrative Backsheet'!$A$6:$AC$155,R$9,FALSE))="","",(VLOOKUP($B114,'HICM and Narrative Backsheet'!$A$6:$AC$155,R$9,FALSE))),"")</f>
        <v>Established</v>
      </c>
      <c r="S114" s="76" t="str">
        <f ca="1">IFERROR(IF((VLOOKUP($B114,'HICM and Narrative Backsheet'!$A$6:$AC$155,S$9,FALSE))="","",(VLOOKUP($B114,'HICM and Narrative Backsheet'!$A$6:$AC$155,S$9,FALSE))),"")</f>
        <v>Established</v>
      </c>
      <c r="T114" s="76" t="str">
        <f ca="1">IFERROR(IF((VLOOKUP($B114,'HICM and Narrative Backsheet'!$A$6:$AC$155,T$9,FALSE))="","",(VLOOKUP($B114,'HICM and Narrative Backsheet'!$A$6:$AC$155,T$9,FALSE))),"")</f>
        <v>Established</v>
      </c>
      <c r="U114" s="29" t="str">
        <f ca="1">IFERROR(IF((VLOOKUP($B114,'HICM and Narrative Backsheet'!$A$6:$AC$155,U$9,FALSE))="","",(VLOOKUP($B114,'HICM and Narrative Backsheet'!$A$6:$AC$155,U$9,FALSE))),"")</f>
        <v>Established</v>
      </c>
      <c r="V114" s="90" t="str">
        <f ca="1">IFERROR(IF((VLOOKUP($B114,'HICM and Narrative Backsheet'!$A$6:$AC$155,V$9,FALSE))="","",(VLOOKUP($B114,'HICM and Narrative Backsheet'!$A$6:$AC$155,V$9,FALSE))),"")</f>
        <v>Established</v>
      </c>
      <c r="W114" s="76" t="str">
        <f ca="1">IFERROR(IF((VLOOKUP($B114,'HICM and Narrative Backsheet'!$A$6:$AC$155,W$9,FALSE))="","",(VLOOKUP($B114,'HICM and Narrative Backsheet'!$A$6:$AC$155,W$9,FALSE))),"")</f>
        <v>Established</v>
      </c>
      <c r="X114" s="76" t="str">
        <f ca="1">IFERROR(IF((VLOOKUP($B114,'HICM and Narrative Backsheet'!$A$6:$AC$155,X$9,FALSE))="","",(VLOOKUP($B114,'HICM and Narrative Backsheet'!$A$6:$AC$155,X$9,FALSE))),"")</f>
        <v>Established</v>
      </c>
      <c r="Y114" s="76" t="str">
        <f ca="1">IFERROR(IF((VLOOKUP($B114,'HICM and Narrative Backsheet'!$A$6:$AC$155,Y$9,FALSE))="","",(VLOOKUP($B114,'HICM and Narrative Backsheet'!$A$6:$AC$155,Y$9,FALSE))),"")</f>
        <v>Mature</v>
      </c>
      <c r="Z114" s="76" t="str">
        <f ca="1">IFERROR(IF((VLOOKUP($B114,'HICM and Narrative Backsheet'!$A$6:$AC$155,Z$9,FALSE))="","",(VLOOKUP($B114,'HICM and Narrative Backsheet'!$A$6:$AC$155,Z$9,FALSE))),"")</f>
        <v>Plans in place</v>
      </c>
      <c r="AA114" s="76" t="str">
        <f ca="1">IFERROR(IF((VLOOKUP($B114,'HICM and Narrative Backsheet'!$A$6:$AC$155,AA$9,FALSE))="","",(VLOOKUP($B114,'HICM and Narrative Backsheet'!$A$6:$AC$155,AA$9,FALSE))),"")</f>
        <v>Established</v>
      </c>
      <c r="AB114" s="76" t="str">
        <f ca="1">IFERROR(IF((VLOOKUP($B114,'HICM and Narrative Backsheet'!$A$6:$AC$155,AB$9,FALSE))="","",(VLOOKUP($B114,'HICM and Narrative Backsheet'!$A$6:$AC$155,AB$9,FALSE))),"")</f>
        <v>Established</v>
      </c>
      <c r="AC114" s="76" t="str">
        <f ca="1">IFERROR(IF((VLOOKUP($B114,'HICM and Narrative Backsheet'!$A$6:$AC$155,AC$9,FALSE))="","",(VLOOKUP($B114,'HICM and Narrative Backsheet'!$A$6:$AC$155,AC$9,FALSE))),"")</f>
        <v>Established</v>
      </c>
      <c r="AD114" s="29" t="str">
        <f ca="1">IFERROR(IF((VLOOKUP($B114,'HICM and Narrative Backsheet'!$A$6:$AC$155,AD$9,FALSE))="","",(VLOOKUP($B114,'HICM and Narrative Backsheet'!$A$6:$AC$155,AD$9,FALSE))),"")</f>
        <v>Established</v>
      </c>
    </row>
    <row r="115" spans="1:30">
      <c r="A115" s="42">
        <v>89</v>
      </c>
      <c r="B115" s="34" t="str">
        <f t="shared" ca="1" si="12"/>
        <v>E06000057</v>
      </c>
      <c r="C115" s="83" t="str">
        <f ca="1">IFERROR(VLOOKUP($B115,'Org list'!$J$9:$K$636,2,0), "")</f>
        <v>Northumberland</v>
      </c>
      <c r="D115" s="34" t="str">
        <f ca="1">IFERROR(IF((VLOOKUP($B115,'HICM and Narrative Backsheet'!$A$6:$AC$155,D$9,FALSE))="","",(VLOOKUP($B115,'HICM and Narrative Backsheet'!$A$6:$AC$155,D$9,FALSE))),"")</f>
        <v>Established</v>
      </c>
      <c r="E115" s="76" t="str">
        <f ca="1">IFERROR(IF((VLOOKUP($B115,'HICM and Narrative Backsheet'!$A$6:$AC$155,E$9,FALSE))="","",(VLOOKUP($B115,'HICM and Narrative Backsheet'!$A$6:$AC$155,E$9,FALSE))),"")</f>
        <v>Established</v>
      </c>
      <c r="F115" s="76" t="str">
        <f ca="1">IFERROR(IF((VLOOKUP($B115,'HICM and Narrative Backsheet'!$A$6:$AC$155,F$9,FALSE))="","",(VLOOKUP($B115,'HICM and Narrative Backsheet'!$A$6:$AC$155,F$9,FALSE))),"")</f>
        <v>Mature</v>
      </c>
      <c r="G115" s="76" t="str">
        <f ca="1">IFERROR(IF((VLOOKUP($B115,'HICM and Narrative Backsheet'!$A$6:$AC$155,G$9,FALSE))="","",(VLOOKUP($B115,'HICM and Narrative Backsheet'!$A$6:$AC$155,G$9,FALSE))),"")</f>
        <v>Plans in place</v>
      </c>
      <c r="H115" s="76" t="str">
        <f ca="1">IFERROR(IF((VLOOKUP($B115,'HICM and Narrative Backsheet'!$A$6:$AC$155,H$9,FALSE))="","",(VLOOKUP($B115,'HICM and Narrative Backsheet'!$A$6:$AC$155,H$9,FALSE))),"")</f>
        <v>Established</v>
      </c>
      <c r="I115" s="76" t="str">
        <f ca="1">IFERROR(IF((VLOOKUP($B115,'HICM and Narrative Backsheet'!$A$6:$AC$155,I$9,FALSE))="","",(VLOOKUP($B115,'HICM and Narrative Backsheet'!$A$6:$AC$155,I$9,FALSE))),"")</f>
        <v>Plans in place</v>
      </c>
      <c r="J115" s="76" t="str">
        <f ca="1">IFERROR(IF((VLOOKUP($B115,'HICM and Narrative Backsheet'!$A$6:$AC$155,J$9,FALSE))="","",(VLOOKUP($B115,'HICM and Narrative Backsheet'!$A$6:$AC$155,J$9,FALSE))),"")</f>
        <v>Established</v>
      </c>
      <c r="K115" s="76" t="str">
        <f ca="1">IFERROR(IF((VLOOKUP($B115,'HICM and Narrative Backsheet'!$A$6:$AC$155,K$9,FALSE))="","",(VLOOKUP($B115,'HICM and Narrative Backsheet'!$A$6:$AC$155,K$9,FALSE))),"")</f>
        <v>Established</v>
      </c>
      <c r="L115" s="29" t="str">
        <f ca="1">IFERROR(IF((VLOOKUP($B115,'HICM and Narrative Backsheet'!$A$6:$AC$155,L$9,FALSE))="","",(VLOOKUP($B115,'HICM and Narrative Backsheet'!$A$6:$AC$155,L$9,FALSE))),"")</f>
        <v>Plans in place</v>
      </c>
      <c r="M115" s="34" t="str">
        <f ca="1">IFERROR(IF((VLOOKUP($B115,'HICM and Narrative Backsheet'!$A$6:$AC$155,M$9,FALSE))="","",(VLOOKUP($B115,'HICM and Narrative Backsheet'!$A$6:$AC$155,M$9,FALSE))),"")</f>
        <v>Established</v>
      </c>
      <c r="N115" s="76" t="str">
        <f ca="1">IFERROR(IF((VLOOKUP($B115,'HICM and Narrative Backsheet'!$A$6:$AC$155,N$9,FALSE))="","",(VLOOKUP($B115,'HICM and Narrative Backsheet'!$A$6:$AC$155,N$9,FALSE))),"")</f>
        <v>Established</v>
      </c>
      <c r="O115" s="76" t="str">
        <f ca="1">IFERROR(IF((VLOOKUP($B115,'HICM and Narrative Backsheet'!$A$6:$AC$155,O$9,FALSE))="","",(VLOOKUP($B115,'HICM and Narrative Backsheet'!$A$6:$AC$155,O$9,FALSE))),"")</f>
        <v>Mature</v>
      </c>
      <c r="P115" s="76" t="str">
        <f ca="1">IFERROR(IF((VLOOKUP($B115,'HICM and Narrative Backsheet'!$A$6:$AC$155,P$9,FALSE))="","",(VLOOKUP($B115,'HICM and Narrative Backsheet'!$A$6:$AC$155,P$9,FALSE))),"")</f>
        <v>Plans in place</v>
      </c>
      <c r="Q115" s="76" t="str">
        <f ca="1">IFERROR(IF((VLOOKUP($B115,'HICM and Narrative Backsheet'!$A$6:$AC$155,Q$9,FALSE))="","",(VLOOKUP($B115,'HICM and Narrative Backsheet'!$A$6:$AC$155,Q$9,FALSE))),"")</f>
        <v>Established</v>
      </c>
      <c r="R115" s="76" t="str">
        <f ca="1">IFERROR(IF((VLOOKUP($B115,'HICM and Narrative Backsheet'!$A$6:$AC$155,R$9,FALSE))="","",(VLOOKUP($B115,'HICM and Narrative Backsheet'!$A$6:$AC$155,R$9,FALSE))),"")</f>
        <v>Plans in place</v>
      </c>
      <c r="S115" s="76" t="str">
        <f ca="1">IFERROR(IF((VLOOKUP($B115,'HICM and Narrative Backsheet'!$A$6:$AC$155,S$9,FALSE))="","",(VLOOKUP($B115,'HICM and Narrative Backsheet'!$A$6:$AC$155,S$9,FALSE))),"")</f>
        <v>Established</v>
      </c>
      <c r="T115" s="76" t="str">
        <f ca="1">IFERROR(IF((VLOOKUP($B115,'HICM and Narrative Backsheet'!$A$6:$AC$155,T$9,FALSE))="","",(VLOOKUP($B115,'HICM and Narrative Backsheet'!$A$6:$AC$155,T$9,FALSE))),"")</f>
        <v>Established</v>
      </c>
      <c r="U115" s="29" t="str">
        <f ca="1">IFERROR(IF((VLOOKUP($B115,'HICM and Narrative Backsheet'!$A$6:$AC$155,U$9,FALSE))="","",(VLOOKUP($B115,'HICM and Narrative Backsheet'!$A$6:$AC$155,U$9,FALSE))),"")</f>
        <v>Plans in place</v>
      </c>
      <c r="V115" s="90" t="str">
        <f ca="1">IFERROR(IF((VLOOKUP($B115,'HICM and Narrative Backsheet'!$A$6:$AC$155,V$9,FALSE))="","",(VLOOKUP($B115,'HICM and Narrative Backsheet'!$A$6:$AC$155,V$9,FALSE))),"")</f>
        <v>Established</v>
      </c>
      <c r="W115" s="76" t="str">
        <f ca="1">IFERROR(IF((VLOOKUP($B115,'HICM and Narrative Backsheet'!$A$6:$AC$155,W$9,FALSE))="","",(VLOOKUP($B115,'HICM and Narrative Backsheet'!$A$6:$AC$155,W$9,FALSE))),"")</f>
        <v>Established</v>
      </c>
      <c r="X115" s="76" t="str">
        <f ca="1">IFERROR(IF((VLOOKUP($B115,'HICM and Narrative Backsheet'!$A$6:$AC$155,X$9,FALSE))="","",(VLOOKUP($B115,'HICM and Narrative Backsheet'!$A$6:$AC$155,X$9,FALSE))),"")</f>
        <v>Mature</v>
      </c>
      <c r="Y115" s="76" t="str">
        <f ca="1">IFERROR(IF((VLOOKUP($B115,'HICM and Narrative Backsheet'!$A$6:$AC$155,Y$9,FALSE))="","",(VLOOKUP($B115,'HICM and Narrative Backsheet'!$A$6:$AC$155,Y$9,FALSE))),"")</f>
        <v>Plans in place</v>
      </c>
      <c r="Z115" s="76" t="str">
        <f ca="1">IFERROR(IF((VLOOKUP($B115,'HICM and Narrative Backsheet'!$A$6:$AC$155,Z$9,FALSE))="","",(VLOOKUP($B115,'HICM and Narrative Backsheet'!$A$6:$AC$155,Z$9,FALSE))),"")</f>
        <v>Established</v>
      </c>
      <c r="AA115" s="76" t="str">
        <f ca="1">IFERROR(IF((VLOOKUP($B115,'HICM and Narrative Backsheet'!$A$6:$AC$155,AA$9,FALSE))="","",(VLOOKUP($B115,'HICM and Narrative Backsheet'!$A$6:$AC$155,AA$9,FALSE))),"")</f>
        <v>Plans in place</v>
      </c>
      <c r="AB115" s="76" t="str">
        <f ca="1">IFERROR(IF((VLOOKUP($B115,'HICM and Narrative Backsheet'!$A$6:$AC$155,AB$9,FALSE))="","",(VLOOKUP($B115,'HICM and Narrative Backsheet'!$A$6:$AC$155,AB$9,FALSE))),"")</f>
        <v>Established</v>
      </c>
      <c r="AC115" s="76" t="str">
        <f ca="1">IFERROR(IF((VLOOKUP($B115,'HICM and Narrative Backsheet'!$A$6:$AC$155,AC$9,FALSE))="","",(VLOOKUP($B115,'HICM and Narrative Backsheet'!$A$6:$AC$155,AC$9,FALSE))),"")</f>
        <v>Established</v>
      </c>
      <c r="AD115" s="29" t="str">
        <f ca="1">IFERROR(IF((VLOOKUP($B115,'HICM and Narrative Backsheet'!$A$6:$AC$155,AD$9,FALSE))="","",(VLOOKUP($B115,'HICM and Narrative Backsheet'!$A$6:$AC$155,AD$9,FALSE))),"")</f>
        <v>Plans in place</v>
      </c>
    </row>
    <row r="116" spans="1:30">
      <c r="A116" s="42">
        <v>90</v>
      </c>
      <c r="B116" s="34" t="str">
        <f t="shared" ca="1" si="12"/>
        <v>E06000018</v>
      </c>
      <c r="C116" s="83" t="str">
        <f ca="1">IFERROR(VLOOKUP($B116,'Org list'!$J$9:$K$636,2,0), "")</f>
        <v>Nottingham</v>
      </c>
      <c r="D116" s="34" t="str">
        <f ca="1">IFERROR(IF((VLOOKUP($B116,'HICM and Narrative Backsheet'!$A$6:$AC$155,D$9,FALSE))="","",(VLOOKUP($B116,'HICM and Narrative Backsheet'!$A$6:$AC$155,D$9,FALSE))),"")</f>
        <v>Established</v>
      </c>
      <c r="E116" s="76" t="str">
        <f ca="1">IFERROR(IF((VLOOKUP($B116,'HICM and Narrative Backsheet'!$A$6:$AC$155,E$9,FALSE))="","",(VLOOKUP($B116,'HICM and Narrative Backsheet'!$A$6:$AC$155,E$9,FALSE))),"")</f>
        <v>Established</v>
      </c>
      <c r="F116" s="76" t="str">
        <f ca="1">IFERROR(IF((VLOOKUP($B116,'HICM and Narrative Backsheet'!$A$6:$AC$155,F$9,FALSE))="","",(VLOOKUP($B116,'HICM and Narrative Backsheet'!$A$6:$AC$155,F$9,FALSE))),"")</f>
        <v>Established</v>
      </c>
      <c r="G116" s="76" t="str">
        <f ca="1">IFERROR(IF((VLOOKUP($B116,'HICM and Narrative Backsheet'!$A$6:$AC$155,G$9,FALSE))="","",(VLOOKUP($B116,'HICM and Narrative Backsheet'!$A$6:$AC$155,G$9,FALSE))),"")</f>
        <v>Established</v>
      </c>
      <c r="H116" s="76" t="str">
        <f ca="1">IFERROR(IF((VLOOKUP($B116,'HICM and Narrative Backsheet'!$A$6:$AC$155,H$9,FALSE))="","",(VLOOKUP($B116,'HICM and Narrative Backsheet'!$A$6:$AC$155,H$9,FALSE))),"")</f>
        <v>Plans in place</v>
      </c>
      <c r="I116" s="76" t="str">
        <f ca="1">IFERROR(IF((VLOOKUP($B116,'HICM and Narrative Backsheet'!$A$6:$AC$155,I$9,FALSE))="","",(VLOOKUP($B116,'HICM and Narrative Backsheet'!$A$6:$AC$155,I$9,FALSE))),"")</f>
        <v>Plans in place</v>
      </c>
      <c r="J116" s="76" t="str">
        <f ca="1">IFERROR(IF((VLOOKUP($B116,'HICM and Narrative Backsheet'!$A$6:$AC$155,J$9,FALSE))="","",(VLOOKUP($B116,'HICM and Narrative Backsheet'!$A$6:$AC$155,J$9,FALSE))),"")</f>
        <v>Established</v>
      </c>
      <c r="K116" s="76" t="str">
        <f ca="1">IFERROR(IF((VLOOKUP($B116,'HICM and Narrative Backsheet'!$A$6:$AC$155,K$9,FALSE))="","",(VLOOKUP($B116,'HICM and Narrative Backsheet'!$A$6:$AC$155,K$9,FALSE))),"")</f>
        <v>Established</v>
      </c>
      <c r="L116" s="29" t="str">
        <f ca="1">IFERROR(IF((VLOOKUP($B116,'HICM and Narrative Backsheet'!$A$6:$AC$155,L$9,FALSE))="","",(VLOOKUP($B116,'HICM and Narrative Backsheet'!$A$6:$AC$155,L$9,FALSE))),"")</f>
        <v>Established</v>
      </c>
      <c r="M116" s="34" t="str">
        <f ca="1">IFERROR(IF((VLOOKUP($B116,'HICM and Narrative Backsheet'!$A$6:$AC$155,M$9,FALSE))="","",(VLOOKUP($B116,'HICM and Narrative Backsheet'!$A$6:$AC$155,M$9,FALSE))),"")</f>
        <v>Established</v>
      </c>
      <c r="N116" s="76" t="str">
        <f ca="1">IFERROR(IF((VLOOKUP($B116,'HICM and Narrative Backsheet'!$A$6:$AC$155,N$9,FALSE))="","",(VLOOKUP($B116,'HICM and Narrative Backsheet'!$A$6:$AC$155,N$9,FALSE))),"")</f>
        <v>Established</v>
      </c>
      <c r="O116" s="76" t="str">
        <f ca="1">IFERROR(IF((VLOOKUP($B116,'HICM and Narrative Backsheet'!$A$6:$AC$155,O$9,FALSE))="","",(VLOOKUP($B116,'HICM and Narrative Backsheet'!$A$6:$AC$155,O$9,FALSE))),"")</f>
        <v>Established</v>
      </c>
      <c r="P116" s="76" t="str">
        <f ca="1">IFERROR(IF((VLOOKUP($B116,'HICM and Narrative Backsheet'!$A$6:$AC$155,P$9,FALSE))="","",(VLOOKUP($B116,'HICM and Narrative Backsheet'!$A$6:$AC$155,P$9,FALSE))),"")</f>
        <v>Established</v>
      </c>
      <c r="Q116" s="76" t="str">
        <f ca="1">IFERROR(IF((VLOOKUP($B116,'HICM and Narrative Backsheet'!$A$6:$AC$155,Q$9,FALSE))="","",(VLOOKUP($B116,'HICM and Narrative Backsheet'!$A$6:$AC$155,Q$9,FALSE))),"")</f>
        <v>Established</v>
      </c>
      <c r="R116" s="76" t="str">
        <f ca="1">IFERROR(IF((VLOOKUP($B116,'HICM and Narrative Backsheet'!$A$6:$AC$155,R$9,FALSE))="","",(VLOOKUP($B116,'HICM and Narrative Backsheet'!$A$6:$AC$155,R$9,FALSE))),"")</f>
        <v>Established</v>
      </c>
      <c r="S116" s="76" t="str">
        <f ca="1">IFERROR(IF((VLOOKUP($B116,'HICM and Narrative Backsheet'!$A$6:$AC$155,S$9,FALSE))="","",(VLOOKUP($B116,'HICM and Narrative Backsheet'!$A$6:$AC$155,S$9,FALSE))),"")</f>
        <v>Established</v>
      </c>
      <c r="T116" s="76" t="str">
        <f ca="1">IFERROR(IF((VLOOKUP($B116,'HICM and Narrative Backsheet'!$A$6:$AC$155,T$9,FALSE))="","",(VLOOKUP($B116,'HICM and Narrative Backsheet'!$A$6:$AC$155,T$9,FALSE))),"")</f>
        <v>Established</v>
      </c>
      <c r="U116" s="29" t="str">
        <f ca="1">IFERROR(IF((VLOOKUP($B116,'HICM and Narrative Backsheet'!$A$6:$AC$155,U$9,FALSE))="","",(VLOOKUP($B116,'HICM and Narrative Backsheet'!$A$6:$AC$155,U$9,FALSE))),"")</f>
        <v>Mature</v>
      </c>
      <c r="V116" s="90" t="str">
        <f ca="1">IFERROR(IF((VLOOKUP($B116,'HICM and Narrative Backsheet'!$A$6:$AC$155,V$9,FALSE))="","",(VLOOKUP($B116,'HICM and Narrative Backsheet'!$A$6:$AC$155,V$9,FALSE))),"")</f>
        <v>Established</v>
      </c>
      <c r="W116" s="76" t="str">
        <f ca="1">IFERROR(IF((VLOOKUP($B116,'HICM and Narrative Backsheet'!$A$6:$AC$155,W$9,FALSE))="","",(VLOOKUP($B116,'HICM and Narrative Backsheet'!$A$6:$AC$155,W$9,FALSE))),"")</f>
        <v>Mature</v>
      </c>
      <c r="X116" s="76" t="str">
        <f ca="1">IFERROR(IF((VLOOKUP($B116,'HICM and Narrative Backsheet'!$A$6:$AC$155,X$9,FALSE))="","",(VLOOKUP($B116,'HICM and Narrative Backsheet'!$A$6:$AC$155,X$9,FALSE))),"")</f>
        <v>Established</v>
      </c>
      <c r="Y116" s="76" t="str">
        <f ca="1">IFERROR(IF((VLOOKUP($B116,'HICM and Narrative Backsheet'!$A$6:$AC$155,Y$9,FALSE))="","",(VLOOKUP($B116,'HICM and Narrative Backsheet'!$A$6:$AC$155,Y$9,FALSE))),"")</f>
        <v>Established</v>
      </c>
      <c r="Z116" s="76" t="str">
        <f ca="1">IFERROR(IF((VLOOKUP($B116,'HICM and Narrative Backsheet'!$A$6:$AC$155,Z$9,FALSE))="","",(VLOOKUP($B116,'HICM and Narrative Backsheet'!$A$6:$AC$155,Z$9,FALSE))),"")</f>
        <v>Established</v>
      </c>
      <c r="AA116" s="76" t="str">
        <f ca="1">IFERROR(IF((VLOOKUP($B116,'HICM and Narrative Backsheet'!$A$6:$AC$155,AA$9,FALSE))="","",(VLOOKUP($B116,'HICM and Narrative Backsheet'!$A$6:$AC$155,AA$9,FALSE))),"")</f>
        <v>Established</v>
      </c>
      <c r="AB116" s="76" t="str">
        <f ca="1">IFERROR(IF((VLOOKUP($B116,'HICM and Narrative Backsheet'!$A$6:$AC$155,AB$9,FALSE))="","",(VLOOKUP($B116,'HICM and Narrative Backsheet'!$A$6:$AC$155,AB$9,FALSE))),"")</f>
        <v>Established</v>
      </c>
      <c r="AC116" s="76" t="str">
        <f ca="1">IFERROR(IF((VLOOKUP($B116,'HICM and Narrative Backsheet'!$A$6:$AC$155,AC$9,FALSE))="","",(VLOOKUP($B116,'HICM and Narrative Backsheet'!$A$6:$AC$155,AC$9,FALSE))),"")</f>
        <v>Established</v>
      </c>
      <c r="AD116" s="29" t="str">
        <f ca="1">IFERROR(IF((VLOOKUP($B116,'HICM and Narrative Backsheet'!$A$6:$AC$155,AD$9,FALSE))="","",(VLOOKUP($B116,'HICM and Narrative Backsheet'!$A$6:$AC$155,AD$9,FALSE))),"")</f>
        <v>Mature</v>
      </c>
    </row>
    <row r="117" spans="1:30">
      <c r="A117" s="42">
        <v>91</v>
      </c>
      <c r="B117" s="34" t="str">
        <f t="shared" ca="1" si="12"/>
        <v>E10000024</v>
      </c>
      <c r="C117" s="83" t="str">
        <f ca="1">IFERROR(VLOOKUP($B117,'Org list'!$J$9:$K$636,2,0), "")</f>
        <v>Nottinghamshire</v>
      </c>
      <c r="D117" s="34" t="str">
        <f ca="1">IFERROR(IF((VLOOKUP($B117,'HICM and Narrative Backsheet'!$A$6:$AC$155,D$9,FALSE))="","",(VLOOKUP($B117,'HICM and Narrative Backsheet'!$A$6:$AC$155,D$9,FALSE))),"")</f>
        <v>Plans in place</v>
      </c>
      <c r="E117" s="76" t="str">
        <f ca="1">IFERROR(IF((VLOOKUP($B117,'HICM and Narrative Backsheet'!$A$6:$AC$155,E$9,FALSE))="","",(VLOOKUP($B117,'HICM and Narrative Backsheet'!$A$6:$AC$155,E$9,FALSE))),"")</f>
        <v>Established</v>
      </c>
      <c r="F117" s="76" t="str">
        <f ca="1">IFERROR(IF((VLOOKUP($B117,'HICM and Narrative Backsheet'!$A$6:$AC$155,F$9,FALSE))="","",(VLOOKUP($B117,'HICM and Narrative Backsheet'!$A$6:$AC$155,F$9,FALSE))),"")</f>
        <v>Established</v>
      </c>
      <c r="G117" s="76" t="str">
        <f ca="1">IFERROR(IF((VLOOKUP($B117,'HICM and Narrative Backsheet'!$A$6:$AC$155,G$9,FALSE))="","",(VLOOKUP($B117,'HICM and Narrative Backsheet'!$A$6:$AC$155,G$9,FALSE))),"")</f>
        <v>Established</v>
      </c>
      <c r="H117" s="76" t="str">
        <f ca="1">IFERROR(IF((VLOOKUP($B117,'HICM and Narrative Backsheet'!$A$6:$AC$155,H$9,FALSE))="","",(VLOOKUP($B117,'HICM and Narrative Backsheet'!$A$6:$AC$155,H$9,FALSE))),"")</f>
        <v>Plans in place</v>
      </c>
      <c r="I117" s="76" t="str">
        <f ca="1">IFERROR(IF((VLOOKUP($B117,'HICM and Narrative Backsheet'!$A$6:$AC$155,I$9,FALSE))="","",(VLOOKUP($B117,'HICM and Narrative Backsheet'!$A$6:$AC$155,I$9,FALSE))),"")</f>
        <v>Plans in place</v>
      </c>
      <c r="J117" s="76" t="str">
        <f ca="1">IFERROR(IF((VLOOKUP($B117,'HICM and Narrative Backsheet'!$A$6:$AC$155,J$9,FALSE))="","",(VLOOKUP($B117,'HICM and Narrative Backsheet'!$A$6:$AC$155,J$9,FALSE))),"")</f>
        <v>Plans in place</v>
      </c>
      <c r="K117" s="76" t="str">
        <f ca="1">IFERROR(IF((VLOOKUP($B117,'HICM and Narrative Backsheet'!$A$6:$AC$155,K$9,FALSE))="","",(VLOOKUP($B117,'HICM and Narrative Backsheet'!$A$6:$AC$155,K$9,FALSE))),"")</f>
        <v>Established</v>
      </c>
      <c r="L117" s="29" t="str">
        <f ca="1">IFERROR(IF((VLOOKUP($B117,'HICM and Narrative Backsheet'!$A$6:$AC$155,L$9,FALSE))="","",(VLOOKUP($B117,'HICM and Narrative Backsheet'!$A$6:$AC$155,L$9,FALSE))),"")</f>
        <v>Established</v>
      </c>
      <c r="M117" s="34" t="str">
        <f ca="1">IFERROR(IF((VLOOKUP($B117,'HICM and Narrative Backsheet'!$A$6:$AC$155,M$9,FALSE))="","",(VLOOKUP($B117,'HICM and Narrative Backsheet'!$A$6:$AC$155,M$9,FALSE))),"")</f>
        <v>Established</v>
      </c>
      <c r="N117" s="76" t="str">
        <f ca="1">IFERROR(IF((VLOOKUP($B117,'HICM and Narrative Backsheet'!$A$6:$AC$155,N$9,FALSE))="","",(VLOOKUP($B117,'HICM and Narrative Backsheet'!$A$6:$AC$155,N$9,FALSE))),"")</f>
        <v>Established</v>
      </c>
      <c r="O117" s="76" t="str">
        <f ca="1">IFERROR(IF((VLOOKUP($B117,'HICM and Narrative Backsheet'!$A$6:$AC$155,O$9,FALSE))="","",(VLOOKUP($B117,'HICM and Narrative Backsheet'!$A$6:$AC$155,O$9,FALSE))),"")</f>
        <v>Established</v>
      </c>
      <c r="P117" s="76" t="str">
        <f ca="1">IFERROR(IF((VLOOKUP($B117,'HICM and Narrative Backsheet'!$A$6:$AC$155,P$9,FALSE))="","",(VLOOKUP($B117,'HICM and Narrative Backsheet'!$A$6:$AC$155,P$9,FALSE))),"")</f>
        <v>Established</v>
      </c>
      <c r="Q117" s="76" t="str">
        <f ca="1">IFERROR(IF((VLOOKUP($B117,'HICM and Narrative Backsheet'!$A$6:$AC$155,Q$9,FALSE))="","",(VLOOKUP($B117,'HICM and Narrative Backsheet'!$A$6:$AC$155,Q$9,FALSE))),"")</f>
        <v>Established</v>
      </c>
      <c r="R117" s="76" t="str">
        <f ca="1">IFERROR(IF((VLOOKUP($B117,'HICM and Narrative Backsheet'!$A$6:$AC$155,R$9,FALSE))="","",(VLOOKUP($B117,'HICM and Narrative Backsheet'!$A$6:$AC$155,R$9,FALSE))),"")</f>
        <v>Established</v>
      </c>
      <c r="S117" s="76" t="str">
        <f ca="1">IFERROR(IF((VLOOKUP($B117,'HICM and Narrative Backsheet'!$A$6:$AC$155,S$9,FALSE))="","",(VLOOKUP($B117,'HICM and Narrative Backsheet'!$A$6:$AC$155,S$9,FALSE))),"")</f>
        <v>Established</v>
      </c>
      <c r="T117" s="76" t="str">
        <f ca="1">IFERROR(IF((VLOOKUP($B117,'HICM and Narrative Backsheet'!$A$6:$AC$155,T$9,FALSE))="","",(VLOOKUP($B117,'HICM and Narrative Backsheet'!$A$6:$AC$155,T$9,FALSE))),"")</f>
        <v>Established</v>
      </c>
      <c r="U117" s="29" t="str">
        <f ca="1">IFERROR(IF((VLOOKUP($B117,'HICM and Narrative Backsheet'!$A$6:$AC$155,U$9,FALSE))="","",(VLOOKUP($B117,'HICM and Narrative Backsheet'!$A$6:$AC$155,U$9,FALSE))),"")</f>
        <v>Established</v>
      </c>
      <c r="V117" s="90" t="str">
        <f ca="1">IFERROR(IF((VLOOKUP($B117,'HICM and Narrative Backsheet'!$A$6:$AC$155,V$9,FALSE))="","",(VLOOKUP($B117,'HICM and Narrative Backsheet'!$A$6:$AC$155,V$9,FALSE))),"")</f>
        <v>Established</v>
      </c>
      <c r="W117" s="76" t="str">
        <f ca="1">IFERROR(IF((VLOOKUP($B117,'HICM and Narrative Backsheet'!$A$6:$AC$155,W$9,FALSE))="","",(VLOOKUP($B117,'HICM and Narrative Backsheet'!$A$6:$AC$155,W$9,FALSE))),"")</f>
        <v>Established</v>
      </c>
      <c r="X117" s="76" t="str">
        <f ca="1">IFERROR(IF((VLOOKUP($B117,'HICM and Narrative Backsheet'!$A$6:$AC$155,X$9,FALSE))="","",(VLOOKUP($B117,'HICM and Narrative Backsheet'!$A$6:$AC$155,X$9,FALSE))),"")</f>
        <v>Established</v>
      </c>
      <c r="Y117" s="76" t="str">
        <f ca="1">IFERROR(IF((VLOOKUP($B117,'HICM and Narrative Backsheet'!$A$6:$AC$155,Y$9,FALSE))="","",(VLOOKUP($B117,'HICM and Narrative Backsheet'!$A$6:$AC$155,Y$9,FALSE))),"")</f>
        <v>Established</v>
      </c>
      <c r="Z117" s="76" t="str">
        <f ca="1">IFERROR(IF((VLOOKUP($B117,'HICM and Narrative Backsheet'!$A$6:$AC$155,Z$9,FALSE))="","",(VLOOKUP($B117,'HICM and Narrative Backsheet'!$A$6:$AC$155,Z$9,FALSE))),"")</f>
        <v>Established</v>
      </c>
      <c r="AA117" s="76" t="str">
        <f ca="1">IFERROR(IF((VLOOKUP($B117,'HICM and Narrative Backsheet'!$A$6:$AC$155,AA$9,FALSE))="","",(VLOOKUP($B117,'HICM and Narrative Backsheet'!$A$6:$AC$155,AA$9,FALSE))),"")</f>
        <v>Established</v>
      </c>
      <c r="AB117" s="76" t="str">
        <f ca="1">IFERROR(IF((VLOOKUP($B117,'HICM and Narrative Backsheet'!$A$6:$AC$155,AB$9,FALSE))="","",(VLOOKUP($B117,'HICM and Narrative Backsheet'!$A$6:$AC$155,AB$9,FALSE))),"")</f>
        <v>Established</v>
      </c>
      <c r="AC117" s="76" t="str">
        <f ca="1">IFERROR(IF((VLOOKUP($B117,'HICM and Narrative Backsheet'!$A$6:$AC$155,AC$9,FALSE))="","",(VLOOKUP($B117,'HICM and Narrative Backsheet'!$A$6:$AC$155,AC$9,FALSE))),"")</f>
        <v>Established</v>
      </c>
      <c r="AD117" s="29" t="str">
        <f ca="1">IFERROR(IF((VLOOKUP($B117,'HICM and Narrative Backsheet'!$A$6:$AC$155,AD$9,FALSE))="","",(VLOOKUP($B117,'HICM and Narrative Backsheet'!$A$6:$AC$155,AD$9,FALSE))),"")</f>
        <v>Established</v>
      </c>
    </row>
    <row r="118" spans="1:30">
      <c r="A118" s="42">
        <v>92</v>
      </c>
      <c r="B118" s="34" t="str">
        <f t="shared" ca="1" si="12"/>
        <v>E08000004</v>
      </c>
      <c r="C118" s="83" t="str">
        <f ca="1">IFERROR(VLOOKUP($B118,'Org list'!$J$9:$K$636,2,0), "")</f>
        <v>Oldham</v>
      </c>
      <c r="D118" s="34" t="str">
        <f ca="1">IFERROR(IF((VLOOKUP($B118,'HICM and Narrative Backsheet'!$A$6:$AC$155,D$9,FALSE))="","",(VLOOKUP($B118,'HICM and Narrative Backsheet'!$A$6:$AC$155,D$9,FALSE))),"")</f>
        <v>Established</v>
      </c>
      <c r="E118" s="76" t="str">
        <f ca="1">IFERROR(IF((VLOOKUP($B118,'HICM and Narrative Backsheet'!$A$6:$AC$155,E$9,FALSE))="","",(VLOOKUP($B118,'HICM and Narrative Backsheet'!$A$6:$AC$155,E$9,FALSE))),"")</f>
        <v>Established</v>
      </c>
      <c r="F118" s="76" t="str">
        <f ca="1">IFERROR(IF((VLOOKUP($B118,'HICM and Narrative Backsheet'!$A$6:$AC$155,F$9,FALSE))="","",(VLOOKUP($B118,'HICM and Narrative Backsheet'!$A$6:$AC$155,F$9,FALSE))),"")</f>
        <v>Established</v>
      </c>
      <c r="G118" s="76" t="str">
        <f ca="1">IFERROR(IF((VLOOKUP($B118,'HICM and Narrative Backsheet'!$A$6:$AC$155,G$9,FALSE))="","",(VLOOKUP($B118,'HICM and Narrative Backsheet'!$A$6:$AC$155,G$9,FALSE))),"")</f>
        <v>Established</v>
      </c>
      <c r="H118" s="76" t="str">
        <f ca="1">IFERROR(IF((VLOOKUP($B118,'HICM and Narrative Backsheet'!$A$6:$AC$155,H$9,FALSE))="","",(VLOOKUP($B118,'HICM and Narrative Backsheet'!$A$6:$AC$155,H$9,FALSE))),"")</f>
        <v>Not yet established</v>
      </c>
      <c r="I118" s="76" t="str">
        <f ca="1">IFERROR(IF((VLOOKUP($B118,'HICM and Narrative Backsheet'!$A$6:$AC$155,I$9,FALSE))="","",(VLOOKUP($B118,'HICM and Narrative Backsheet'!$A$6:$AC$155,I$9,FALSE))),"")</f>
        <v>Established</v>
      </c>
      <c r="J118" s="76" t="str">
        <f ca="1">IFERROR(IF((VLOOKUP($B118,'HICM and Narrative Backsheet'!$A$6:$AC$155,J$9,FALSE))="","",(VLOOKUP($B118,'HICM and Narrative Backsheet'!$A$6:$AC$155,J$9,FALSE))),"")</f>
        <v>Plans in place</v>
      </c>
      <c r="K118" s="76" t="str">
        <f ca="1">IFERROR(IF((VLOOKUP($B118,'HICM and Narrative Backsheet'!$A$6:$AC$155,K$9,FALSE))="","",(VLOOKUP($B118,'HICM and Narrative Backsheet'!$A$6:$AC$155,K$9,FALSE))),"")</f>
        <v>Not yet established</v>
      </c>
      <c r="L118" s="29" t="str">
        <f ca="1">IFERROR(IF((VLOOKUP($B118,'HICM and Narrative Backsheet'!$A$6:$AC$155,L$9,FALSE))="","",(VLOOKUP($B118,'HICM and Narrative Backsheet'!$A$6:$AC$155,L$9,FALSE))),"")</f>
        <v>Not yet established</v>
      </c>
      <c r="M118" s="34" t="str">
        <f ca="1">IFERROR(IF((VLOOKUP($B118,'HICM and Narrative Backsheet'!$A$6:$AC$155,M$9,FALSE))="","",(VLOOKUP($B118,'HICM and Narrative Backsheet'!$A$6:$AC$155,M$9,FALSE))),"")</f>
        <v>Established</v>
      </c>
      <c r="N118" s="76" t="str">
        <f ca="1">IFERROR(IF((VLOOKUP($B118,'HICM and Narrative Backsheet'!$A$6:$AC$155,N$9,FALSE))="","",(VLOOKUP($B118,'HICM and Narrative Backsheet'!$A$6:$AC$155,N$9,FALSE))),"")</f>
        <v>Established</v>
      </c>
      <c r="O118" s="76" t="str">
        <f ca="1">IFERROR(IF((VLOOKUP($B118,'HICM and Narrative Backsheet'!$A$6:$AC$155,O$9,FALSE))="","",(VLOOKUP($B118,'HICM and Narrative Backsheet'!$A$6:$AC$155,O$9,FALSE))),"")</f>
        <v>Established</v>
      </c>
      <c r="P118" s="76" t="str">
        <f ca="1">IFERROR(IF((VLOOKUP($B118,'HICM and Narrative Backsheet'!$A$6:$AC$155,P$9,FALSE))="","",(VLOOKUP($B118,'HICM and Narrative Backsheet'!$A$6:$AC$155,P$9,FALSE))),"")</f>
        <v>Established</v>
      </c>
      <c r="Q118" s="76" t="str">
        <f ca="1">IFERROR(IF((VLOOKUP($B118,'HICM and Narrative Backsheet'!$A$6:$AC$155,Q$9,FALSE))="","",(VLOOKUP($B118,'HICM and Narrative Backsheet'!$A$6:$AC$155,Q$9,FALSE))),"")</f>
        <v>Plans in place</v>
      </c>
      <c r="R118" s="76" t="str">
        <f ca="1">IFERROR(IF((VLOOKUP($B118,'HICM and Narrative Backsheet'!$A$6:$AC$155,R$9,FALSE))="","",(VLOOKUP($B118,'HICM and Narrative Backsheet'!$A$6:$AC$155,R$9,FALSE))),"")</f>
        <v>Established</v>
      </c>
      <c r="S118" s="76" t="str">
        <f ca="1">IFERROR(IF((VLOOKUP($B118,'HICM and Narrative Backsheet'!$A$6:$AC$155,S$9,FALSE))="","",(VLOOKUP($B118,'HICM and Narrative Backsheet'!$A$6:$AC$155,S$9,FALSE))),"")</f>
        <v>Established</v>
      </c>
      <c r="T118" s="76" t="str">
        <f ca="1">IFERROR(IF((VLOOKUP($B118,'HICM and Narrative Backsheet'!$A$6:$AC$155,T$9,FALSE))="","",(VLOOKUP($B118,'HICM and Narrative Backsheet'!$A$6:$AC$155,T$9,FALSE))),"")</f>
        <v>Not yet established</v>
      </c>
      <c r="U118" s="29" t="str">
        <f ca="1">IFERROR(IF((VLOOKUP($B118,'HICM and Narrative Backsheet'!$A$6:$AC$155,U$9,FALSE))="","",(VLOOKUP($B118,'HICM and Narrative Backsheet'!$A$6:$AC$155,U$9,FALSE))),"")</f>
        <v>Not yet established</v>
      </c>
      <c r="V118" s="90" t="str">
        <f ca="1">IFERROR(IF((VLOOKUP($B118,'HICM and Narrative Backsheet'!$A$6:$AC$155,V$9,FALSE))="","",(VLOOKUP($B118,'HICM and Narrative Backsheet'!$A$6:$AC$155,V$9,FALSE))),"")</f>
        <v>Established</v>
      </c>
      <c r="W118" s="76" t="str">
        <f ca="1">IFERROR(IF((VLOOKUP($B118,'HICM and Narrative Backsheet'!$A$6:$AC$155,W$9,FALSE))="","",(VLOOKUP($B118,'HICM and Narrative Backsheet'!$A$6:$AC$155,W$9,FALSE))),"")</f>
        <v>Established</v>
      </c>
      <c r="X118" s="76" t="str">
        <f ca="1">IFERROR(IF((VLOOKUP($B118,'HICM and Narrative Backsheet'!$A$6:$AC$155,X$9,FALSE))="","",(VLOOKUP($B118,'HICM and Narrative Backsheet'!$A$6:$AC$155,X$9,FALSE))),"")</f>
        <v>Established</v>
      </c>
      <c r="Y118" s="76" t="str">
        <f ca="1">IFERROR(IF((VLOOKUP($B118,'HICM and Narrative Backsheet'!$A$6:$AC$155,Y$9,FALSE))="","",(VLOOKUP($B118,'HICM and Narrative Backsheet'!$A$6:$AC$155,Y$9,FALSE))),"")</f>
        <v>Established</v>
      </c>
      <c r="Z118" s="76" t="str">
        <f ca="1">IFERROR(IF((VLOOKUP($B118,'HICM and Narrative Backsheet'!$A$6:$AC$155,Z$9,FALSE))="","",(VLOOKUP($B118,'HICM and Narrative Backsheet'!$A$6:$AC$155,Z$9,FALSE))),"")</f>
        <v>Plans in place</v>
      </c>
      <c r="AA118" s="76" t="str">
        <f ca="1">IFERROR(IF((VLOOKUP($B118,'HICM and Narrative Backsheet'!$A$6:$AC$155,AA$9,FALSE))="","",(VLOOKUP($B118,'HICM and Narrative Backsheet'!$A$6:$AC$155,AA$9,FALSE))),"")</f>
        <v>Mature</v>
      </c>
      <c r="AB118" s="76" t="str">
        <f ca="1">IFERROR(IF((VLOOKUP($B118,'HICM and Narrative Backsheet'!$A$6:$AC$155,AB$9,FALSE))="","",(VLOOKUP($B118,'HICM and Narrative Backsheet'!$A$6:$AC$155,AB$9,FALSE))),"")</f>
        <v>Established</v>
      </c>
      <c r="AC118" s="76" t="str">
        <f ca="1">IFERROR(IF((VLOOKUP($B118,'HICM and Narrative Backsheet'!$A$6:$AC$155,AC$9,FALSE))="","",(VLOOKUP($B118,'HICM and Narrative Backsheet'!$A$6:$AC$155,AC$9,FALSE))),"")</f>
        <v>Plans in place</v>
      </c>
      <c r="AD118" s="29" t="str">
        <f ca="1">IFERROR(IF((VLOOKUP($B118,'HICM and Narrative Backsheet'!$A$6:$AC$155,AD$9,FALSE))="","",(VLOOKUP($B118,'HICM and Narrative Backsheet'!$A$6:$AC$155,AD$9,FALSE))),"")</f>
        <v>Plans in place</v>
      </c>
    </row>
    <row r="119" spans="1:30">
      <c r="A119" s="42">
        <v>93</v>
      </c>
      <c r="B119" s="34" t="str">
        <f t="shared" ca="1" si="12"/>
        <v>E10000025</v>
      </c>
      <c r="C119" s="83" t="str">
        <f ca="1">IFERROR(VLOOKUP($B119,'Org list'!$J$9:$K$636,2,0), "")</f>
        <v>Oxfordshire</v>
      </c>
      <c r="D119" s="34" t="str">
        <f ca="1">IFERROR(IF((VLOOKUP($B119,'HICM and Narrative Backsheet'!$A$6:$AC$155,D$9,FALSE))="","",(VLOOKUP($B119,'HICM and Narrative Backsheet'!$A$6:$AC$155,D$9,FALSE))),"")</f>
        <v>Plans in place</v>
      </c>
      <c r="E119" s="76" t="str">
        <f ca="1">IFERROR(IF((VLOOKUP($B119,'HICM and Narrative Backsheet'!$A$6:$AC$155,E$9,FALSE))="","",(VLOOKUP($B119,'HICM and Narrative Backsheet'!$A$6:$AC$155,E$9,FALSE))),"")</f>
        <v>Plans in place</v>
      </c>
      <c r="F119" s="76" t="str">
        <f ca="1">IFERROR(IF((VLOOKUP($B119,'HICM and Narrative Backsheet'!$A$6:$AC$155,F$9,FALSE))="","",(VLOOKUP($B119,'HICM and Narrative Backsheet'!$A$6:$AC$155,F$9,FALSE))),"")</f>
        <v>Established</v>
      </c>
      <c r="G119" s="76" t="str">
        <f ca="1">IFERROR(IF((VLOOKUP($B119,'HICM and Narrative Backsheet'!$A$6:$AC$155,G$9,FALSE))="","",(VLOOKUP($B119,'HICM and Narrative Backsheet'!$A$6:$AC$155,G$9,FALSE))),"")</f>
        <v>Plans in place</v>
      </c>
      <c r="H119" s="76" t="str">
        <f ca="1">IFERROR(IF((VLOOKUP($B119,'HICM and Narrative Backsheet'!$A$6:$AC$155,H$9,FALSE))="","",(VLOOKUP($B119,'HICM and Narrative Backsheet'!$A$6:$AC$155,H$9,FALSE))),"")</f>
        <v>Established</v>
      </c>
      <c r="I119" s="76" t="str">
        <f ca="1">IFERROR(IF((VLOOKUP($B119,'HICM and Narrative Backsheet'!$A$6:$AC$155,I$9,FALSE))="","",(VLOOKUP($B119,'HICM and Narrative Backsheet'!$A$6:$AC$155,I$9,FALSE))),"")</f>
        <v>Plans in place</v>
      </c>
      <c r="J119" s="76" t="str">
        <f ca="1">IFERROR(IF((VLOOKUP($B119,'HICM and Narrative Backsheet'!$A$6:$AC$155,J$9,FALSE))="","",(VLOOKUP($B119,'HICM and Narrative Backsheet'!$A$6:$AC$155,J$9,FALSE))),"")</f>
        <v>Established</v>
      </c>
      <c r="K119" s="76" t="str">
        <f ca="1">IFERROR(IF((VLOOKUP($B119,'HICM and Narrative Backsheet'!$A$6:$AC$155,K$9,FALSE))="","",(VLOOKUP($B119,'HICM and Narrative Backsheet'!$A$6:$AC$155,K$9,FALSE))),"")</f>
        <v>Plans in place</v>
      </c>
      <c r="L119" s="29" t="str">
        <f ca="1">IFERROR(IF((VLOOKUP($B119,'HICM and Narrative Backsheet'!$A$6:$AC$155,L$9,FALSE))="","",(VLOOKUP($B119,'HICM and Narrative Backsheet'!$A$6:$AC$155,L$9,FALSE))),"")</f>
        <v>Plans in place</v>
      </c>
      <c r="M119" s="34" t="str">
        <f ca="1">IFERROR(IF((VLOOKUP($B119,'HICM and Narrative Backsheet'!$A$6:$AC$155,M$9,FALSE))="","",(VLOOKUP($B119,'HICM and Narrative Backsheet'!$A$6:$AC$155,M$9,FALSE))),"")</f>
        <v>Established</v>
      </c>
      <c r="N119" s="76" t="str">
        <f ca="1">IFERROR(IF((VLOOKUP($B119,'HICM and Narrative Backsheet'!$A$6:$AC$155,N$9,FALSE))="","",(VLOOKUP($B119,'HICM and Narrative Backsheet'!$A$6:$AC$155,N$9,FALSE))),"")</f>
        <v>Plans in place</v>
      </c>
      <c r="O119" s="76" t="str">
        <f ca="1">IFERROR(IF((VLOOKUP($B119,'HICM and Narrative Backsheet'!$A$6:$AC$155,O$9,FALSE))="","",(VLOOKUP($B119,'HICM and Narrative Backsheet'!$A$6:$AC$155,O$9,FALSE))),"")</f>
        <v>Established</v>
      </c>
      <c r="P119" s="76" t="str">
        <f ca="1">IFERROR(IF((VLOOKUP($B119,'HICM and Narrative Backsheet'!$A$6:$AC$155,P$9,FALSE))="","",(VLOOKUP($B119,'HICM and Narrative Backsheet'!$A$6:$AC$155,P$9,FALSE))),"")</f>
        <v>Established</v>
      </c>
      <c r="Q119" s="76" t="str">
        <f ca="1">IFERROR(IF((VLOOKUP($B119,'HICM and Narrative Backsheet'!$A$6:$AC$155,Q$9,FALSE))="","",(VLOOKUP($B119,'HICM and Narrative Backsheet'!$A$6:$AC$155,Q$9,FALSE))),"")</f>
        <v>Established</v>
      </c>
      <c r="R119" s="76" t="str">
        <f ca="1">IFERROR(IF((VLOOKUP($B119,'HICM and Narrative Backsheet'!$A$6:$AC$155,R$9,FALSE))="","",(VLOOKUP($B119,'HICM and Narrative Backsheet'!$A$6:$AC$155,R$9,FALSE))),"")</f>
        <v>Plans in place</v>
      </c>
      <c r="S119" s="76" t="str">
        <f ca="1">IFERROR(IF((VLOOKUP($B119,'HICM and Narrative Backsheet'!$A$6:$AC$155,S$9,FALSE))="","",(VLOOKUP($B119,'HICM and Narrative Backsheet'!$A$6:$AC$155,S$9,FALSE))),"")</f>
        <v>Established</v>
      </c>
      <c r="T119" s="76" t="str">
        <f ca="1">IFERROR(IF((VLOOKUP($B119,'HICM and Narrative Backsheet'!$A$6:$AC$155,T$9,FALSE))="","",(VLOOKUP($B119,'HICM and Narrative Backsheet'!$A$6:$AC$155,T$9,FALSE))),"")</f>
        <v>Plans in place</v>
      </c>
      <c r="U119" s="29" t="str">
        <f ca="1">IFERROR(IF((VLOOKUP($B119,'HICM and Narrative Backsheet'!$A$6:$AC$155,U$9,FALSE))="","",(VLOOKUP($B119,'HICM and Narrative Backsheet'!$A$6:$AC$155,U$9,FALSE))),"")</f>
        <v>Plans in place</v>
      </c>
      <c r="V119" s="90" t="str">
        <f ca="1">IFERROR(IF((VLOOKUP($B119,'HICM and Narrative Backsheet'!$A$6:$AC$155,V$9,FALSE))="","",(VLOOKUP($B119,'HICM and Narrative Backsheet'!$A$6:$AC$155,V$9,FALSE))),"")</f>
        <v>Mature</v>
      </c>
      <c r="W119" s="76" t="str">
        <f ca="1">IFERROR(IF((VLOOKUP($B119,'HICM and Narrative Backsheet'!$A$6:$AC$155,W$9,FALSE))="","",(VLOOKUP($B119,'HICM and Narrative Backsheet'!$A$6:$AC$155,W$9,FALSE))),"")</f>
        <v>Established</v>
      </c>
      <c r="X119" s="76" t="str">
        <f ca="1">IFERROR(IF((VLOOKUP($B119,'HICM and Narrative Backsheet'!$A$6:$AC$155,X$9,FALSE))="","",(VLOOKUP($B119,'HICM and Narrative Backsheet'!$A$6:$AC$155,X$9,FALSE))),"")</f>
        <v>Mature</v>
      </c>
      <c r="Y119" s="76" t="str">
        <f ca="1">IFERROR(IF((VLOOKUP($B119,'HICM and Narrative Backsheet'!$A$6:$AC$155,Y$9,FALSE))="","",(VLOOKUP($B119,'HICM and Narrative Backsheet'!$A$6:$AC$155,Y$9,FALSE))),"")</f>
        <v>Established</v>
      </c>
      <c r="Z119" s="76" t="str">
        <f ca="1">IFERROR(IF((VLOOKUP($B119,'HICM and Narrative Backsheet'!$A$6:$AC$155,Z$9,FALSE))="","",(VLOOKUP($B119,'HICM and Narrative Backsheet'!$A$6:$AC$155,Z$9,FALSE))),"")</f>
        <v>Established</v>
      </c>
      <c r="AA119" s="76" t="str">
        <f ca="1">IFERROR(IF((VLOOKUP($B119,'HICM and Narrative Backsheet'!$A$6:$AC$155,AA$9,FALSE))="","",(VLOOKUP($B119,'HICM and Narrative Backsheet'!$A$6:$AC$155,AA$9,FALSE))),"")</f>
        <v>Established</v>
      </c>
      <c r="AB119" s="76" t="str">
        <f ca="1">IFERROR(IF((VLOOKUP($B119,'HICM and Narrative Backsheet'!$A$6:$AC$155,AB$9,FALSE))="","",(VLOOKUP($B119,'HICM and Narrative Backsheet'!$A$6:$AC$155,AB$9,FALSE))),"")</f>
        <v>Established</v>
      </c>
      <c r="AC119" s="76" t="str">
        <f ca="1">IFERROR(IF((VLOOKUP($B119,'HICM and Narrative Backsheet'!$A$6:$AC$155,AC$9,FALSE))="","",(VLOOKUP($B119,'HICM and Narrative Backsheet'!$A$6:$AC$155,AC$9,FALSE))),"")</f>
        <v>Established</v>
      </c>
      <c r="AD119" s="29" t="str">
        <f ca="1">IFERROR(IF((VLOOKUP($B119,'HICM and Narrative Backsheet'!$A$6:$AC$155,AD$9,FALSE))="","",(VLOOKUP($B119,'HICM and Narrative Backsheet'!$A$6:$AC$155,AD$9,FALSE))),"")</f>
        <v>Established</v>
      </c>
    </row>
    <row r="120" spans="1:30">
      <c r="A120" s="42">
        <v>94</v>
      </c>
      <c r="B120" s="34" t="str">
        <f t="shared" ca="1" si="12"/>
        <v>E06000031</v>
      </c>
      <c r="C120" s="83" t="str">
        <f ca="1">IFERROR(VLOOKUP($B120,'Org list'!$J$9:$K$636,2,0), "")</f>
        <v>Peterborough</v>
      </c>
      <c r="D120" s="34" t="str">
        <f ca="1">IFERROR(IF((VLOOKUP($B120,'HICM and Narrative Backsheet'!$A$6:$AC$155,D$9,FALSE))="","",(VLOOKUP($B120,'HICM and Narrative Backsheet'!$A$6:$AC$155,D$9,FALSE))),"")</f>
        <v>Mature</v>
      </c>
      <c r="E120" s="76" t="str">
        <f ca="1">IFERROR(IF((VLOOKUP($B120,'HICM and Narrative Backsheet'!$A$6:$AC$155,E$9,FALSE))="","",(VLOOKUP($B120,'HICM and Narrative Backsheet'!$A$6:$AC$155,E$9,FALSE))),"")</f>
        <v>Established</v>
      </c>
      <c r="F120" s="76" t="str">
        <f ca="1">IFERROR(IF((VLOOKUP($B120,'HICM and Narrative Backsheet'!$A$6:$AC$155,F$9,FALSE))="","",(VLOOKUP($B120,'HICM and Narrative Backsheet'!$A$6:$AC$155,F$9,FALSE))),"")</f>
        <v>Plans in place</v>
      </c>
      <c r="G120" s="76" t="str">
        <f ca="1">IFERROR(IF((VLOOKUP($B120,'HICM and Narrative Backsheet'!$A$6:$AC$155,G$9,FALSE))="","",(VLOOKUP($B120,'HICM and Narrative Backsheet'!$A$6:$AC$155,G$9,FALSE))),"")</f>
        <v>Plans in place</v>
      </c>
      <c r="H120" s="76" t="str">
        <f ca="1">IFERROR(IF((VLOOKUP($B120,'HICM and Narrative Backsheet'!$A$6:$AC$155,H$9,FALSE))="","",(VLOOKUP($B120,'HICM and Narrative Backsheet'!$A$6:$AC$155,H$9,FALSE))),"")</f>
        <v>Not yet established</v>
      </c>
      <c r="I120" s="76" t="str">
        <f ca="1">IFERROR(IF((VLOOKUP($B120,'HICM and Narrative Backsheet'!$A$6:$AC$155,I$9,FALSE))="","",(VLOOKUP($B120,'HICM and Narrative Backsheet'!$A$6:$AC$155,I$9,FALSE))),"")</f>
        <v>Established</v>
      </c>
      <c r="J120" s="76" t="str">
        <f ca="1">IFERROR(IF((VLOOKUP($B120,'HICM and Narrative Backsheet'!$A$6:$AC$155,J$9,FALSE))="","",(VLOOKUP($B120,'HICM and Narrative Backsheet'!$A$6:$AC$155,J$9,FALSE))),"")</f>
        <v>Established</v>
      </c>
      <c r="K120" s="76" t="str">
        <f ca="1">IFERROR(IF((VLOOKUP($B120,'HICM and Narrative Backsheet'!$A$6:$AC$155,K$9,FALSE))="","",(VLOOKUP($B120,'HICM and Narrative Backsheet'!$A$6:$AC$155,K$9,FALSE))),"")</f>
        <v>Established</v>
      </c>
      <c r="L120" s="29" t="str">
        <f ca="1">IFERROR(IF((VLOOKUP($B120,'HICM and Narrative Backsheet'!$A$6:$AC$155,L$9,FALSE))="","",(VLOOKUP($B120,'HICM and Narrative Backsheet'!$A$6:$AC$155,L$9,FALSE))),"")</f>
        <v>Mature</v>
      </c>
      <c r="M120" s="34" t="str">
        <f ca="1">IFERROR(IF((VLOOKUP($B120,'HICM and Narrative Backsheet'!$A$6:$AC$155,M$9,FALSE))="","",(VLOOKUP($B120,'HICM and Narrative Backsheet'!$A$6:$AC$155,M$9,FALSE))),"")</f>
        <v>Mature</v>
      </c>
      <c r="N120" s="76" t="str">
        <f ca="1">IFERROR(IF((VLOOKUP($B120,'HICM and Narrative Backsheet'!$A$6:$AC$155,N$9,FALSE))="","",(VLOOKUP($B120,'HICM and Narrative Backsheet'!$A$6:$AC$155,N$9,FALSE))),"")</f>
        <v>Established</v>
      </c>
      <c r="O120" s="76" t="str">
        <f ca="1">IFERROR(IF((VLOOKUP($B120,'HICM and Narrative Backsheet'!$A$6:$AC$155,O$9,FALSE))="","",(VLOOKUP($B120,'HICM and Narrative Backsheet'!$A$6:$AC$155,O$9,FALSE))),"")</f>
        <v>Established</v>
      </c>
      <c r="P120" s="76" t="str">
        <f ca="1">IFERROR(IF((VLOOKUP($B120,'HICM and Narrative Backsheet'!$A$6:$AC$155,P$9,FALSE))="","",(VLOOKUP($B120,'HICM and Narrative Backsheet'!$A$6:$AC$155,P$9,FALSE))),"")</f>
        <v>Established</v>
      </c>
      <c r="Q120" s="76" t="str">
        <f ca="1">IFERROR(IF((VLOOKUP($B120,'HICM and Narrative Backsheet'!$A$6:$AC$155,Q$9,FALSE))="","",(VLOOKUP($B120,'HICM and Narrative Backsheet'!$A$6:$AC$155,Q$9,FALSE))),"")</f>
        <v>Plans in place</v>
      </c>
      <c r="R120" s="76" t="str">
        <f ca="1">IFERROR(IF((VLOOKUP($B120,'HICM and Narrative Backsheet'!$A$6:$AC$155,R$9,FALSE))="","",(VLOOKUP($B120,'HICM and Narrative Backsheet'!$A$6:$AC$155,R$9,FALSE))),"")</f>
        <v>Established</v>
      </c>
      <c r="S120" s="76" t="str">
        <f ca="1">IFERROR(IF((VLOOKUP($B120,'HICM and Narrative Backsheet'!$A$6:$AC$155,S$9,FALSE))="","",(VLOOKUP($B120,'HICM and Narrative Backsheet'!$A$6:$AC$155,S$9,FALSE))),"")</f>
        <v>Mature</v>
      </c>
      <c r="T120" s="76" t="str">
        <f ca="1">IFERROR(IF((VLOOKUP($B120,'HICM and Narrative Backsheet'!$A$6:$AC$155,T$9,FALSE))="","",(VLOOKUP($B120,'HICM and Narrative Backsheet'!$A$6:$AC$155,T$9,FALSE))),"")</f>
        <v>Mature</v>
      </c>
      <c r="U120" s="29" t="str">
        <f ca="1">IFERROR(IF((VLOOKUP($B120,'HICM and Narrative Backsheet'!$A$6:$AC$155,U$9,FALSE))="","",(VLOOKUP($B120,'HICM and Narrative Backsheet'!$A$6:$AC$155,U$9,FALSE))),"")</f>
        <v>Mature</v>
      </c>
      <c r="V120" s="90" t="str">
        <f ca="1">IFERROR(IF((VLOOKUP($B120,'HICM and Narrative Backsheet'!$A$6:$AC$155,V$9,FALSE))="","",(VLOOKUP($B120,'HICM and Narrative Backsheet'!$A$6:$AC$155,V$9,FALSE))),"")</f>
        <v>Mature</v>
      </c>
      <c r="W120" s="76" t="str">
        <f ca="1">IFERROR(IF((VLOOKUP($B120,'HICM and Narrative Backsheet'!$A$6:$AC$155,W$9,FALSE))="","",(VLOOKUP($B120,'HICM and Narrative Backsheet'!$A$6:$AC$155,W$9,FALSE))),"")</f>
        <v>Established</v>
      </c>
      <c r="X120" s="76" t="str">
        <f ca="1">IFERROR(IF((VLOOKUP($B120,'HICM and Narrative Backsheet'!$A$6:$AC$155,X$9,FALSE))="","",(VLOOKUP($B120,'HICM and Narrative Backsheet'!$A$6:$AC$155,X$9,FALSE))),"")</f>
        <v>Established</v>
      </c>
      <c r="Y120" s="76" t="str">
        <f ca="1">IFERROR(IF((VLOOKUP($B120,'HICM and Narrative Backsheet'!$A$6:$AC$155,Y$9,FALSE))="","",(VLOOKUP($B120,'HICM and Narrative Backsheet'!$A$6:$AC$155,Y$9,FALSE))),"")</f>
        <v>Established</v>
      </c>
      <c r="Z120" s="76" t="str">
        <f ca="1">IFERROR(IF((VLOOKUP($B120,'HICM and Narrative Backsheet'!$A$6:$AC$155,Z$9,FALSE))="","",(VLOOKUP($B120,'HICM and Narrative Backsheet'!$A$6:$AC$155,Z$9,FALSE))),"")</f>
        <v>Plans in place</v>
      </c>
      <c r="AA120" s="76" t="str">
        <f ca="1">IFERROR(IF((VLOOKUP($B120,'HICM and Narrative Backsheet'!$A$6:$AC$155,AA$9,FALSE))="","",(VLOOKUP($B120,'HICM and Narrative Backsheet'!$A$6:$AC$155,AA$9,FALSE))),"")</f>
        <v>Established</v>
      </c>
      <c r="AB120" s="76" t="str">
        <f ca="1">IFERROR(IF((VLOOKUP($B120,'HICM and Narrative Backsheet'!$A$6:$AC$155,AB$9,FALSE))="","",(VLOOKUP($B120,'HICM and Narrative Backsheet'!$A$6:$AC$155,AB$9,FALSE))),"")</f>
        <v>Mature</v>
      </c>
      <c r="AC120" s="76" t="str">
        <f ca="1">IFERROR(IF((VLOOKUP($B120,'HICM and Narrative Backsheet'!$A$6:$AC$155,AC$9,FALSE))="","",(VLOOKUP($B120,'HICM and Narrative Backsheet'!$A$6:$AC$155,AC$9,FALSE))),"")</f>
        <v>Mature</v>
      </c>
      <c r="AD120" s="29" t="str">
        <f ca="1">IFERROR(IF((VLOOKUP($B120,'HICM and Narrative Backsheet'!$A$6:$AC$155,AD$9,FALSE))="","",(VLOOKUP($B120,'HICM and Narrative Backsheet'!$A$6:$AC$155,AD$9,FALSE))),"")</f>
        <v>Established</v>
      </c>
    </row>
    <row r="121" spans="1:30">
      <c r="A121" s="42">
        <v>95</v>
      </c>
      <c r="B121" s="34" t="str">
        <f t="shared" ca="1" si="12"/>
        <v>E06000026</v>
      </c>
      <c r="C121" s="83" t="str">
        <f ca="1">IFERROR(VLOOKUP($B121,'Org list'!$J$9:$K$636,2,0), "")</f>
        <v>Plymouth</v>
      </c>
      <c r="D121" s="34" t="str">
        <f ca="1">IFERROR(IF((VLOOKUP($B121,'HICM and Narrative Backsheet'!$A$6:$AC$155,D$9,FALSE))="","",(VLOOKUP($B121,'HICM and Narrative Backsheet'!$A$6:$AC$155,D$9,FALSE))),"")</f>
        <v>Mature</v>
      </c>
      <c r="E121" s="76" t="str">
        <f ca="1">IFERROR(IF((VLOOKUP($B121,'HICM and Narrative Backsheet'!$A$6:$AC$155,E$9,FALSE))="","",(VLOOKUP($B121,'HICM and Narrative Backsheet'!$A$6:$AC$155,E$9,FALSE))),"")</f>
        <v>Mature</v>
      </c>
      <c r="F121" s="76" t="str">
        <f ca="1">IFERROR(IF((VLOOKUP($B121,'HICM and Narrative Backsheet'!$A$6:$AC$155,F$9,FALSE))="","",(VLOOKUP($B121,'HICM and Narrative Backsheet'!$A$6:$AC$155,F$9,FALSE))),"")</f>
        <v>Mature</v>
      </c>
      <c r="G121" s="76" t="str">
        <f ca="1">IFERROR(IF((VLOOKUP($B121,'HICM and Narrative Backsheet'!$A$6:$AC$155,G$9,FALSE))="","",(VLOOKUP($B121,'HICM and Narrative Backsheet'!$A$6:$AC$155,G$9,FALSE))),"")</f>
        <v>Established</v>
      </c>
      <c r="H121" s="76" t="str">
        <f ca="1">IFERROR(IF((VLOOKUP($B121,'HICM and Narrative Backsheet'!$A$6:$AC$155,H$9,FALSE))="","",(VLOOKUP($B121,'HICM and Narrative Backsheet'!$A$6:$AC$155,H$9,FALSE))),"")</f>
        <v>Plans in place</v>
      </c>
      <c r="I121" s="76" t="str">
        <f ca="1">IFERROR(IF((VLOOKUP($B121,'HICM and Narrative Backsheet'!$A$6:$AC$155,I$9,FALSE))="","",(VLOOKUP($B121,'HICM and Narrative Backsheet'!$A$6:$AC$155,I$9,FALSE))),"")</f>
        <v>Established</v>
      </c>
      <c r="J121" s="76" t="str">
        <f ca="1">IFERROR(IF((VLOOKUP($B121,'HICM and Narrative Backsheet'!$A$6:$AC$155,J$9,FALSE))="","",(VLOOKUP($B121,'HICM and Narrative Backsheet'!$A$6:$AC$155,J$9,FALSE))),"")</f>
        <v>Plans in place</v>
      </c>
      <c r="K121" s="76" t="str">
        <f ca="1">IFERROR(IF((VLOOKUP($B121,'HICM and Narrative Backsheet'!$A$6:$AC$155,K$9,FALSE))="","",(VLOOKUP($B121,'HICM and Narrative Backsheet'!$A$6:$AC$155,K$9,FALSE))),"")</f>
        <v>Plans in place</v>
      </c>
      <c r="L121" s="29" t="str">
        <f ca="1">IFERROR(IF((VLOOKUP($B121,'HICM and Narrative Backsheet'!$A$6:$AC$155,L$9,FALSE))="","",(VLOOKUP($B121,'HICM and Narrative Backsheet'!$A$6:$AC$155,L$9,FALSE))),"")</f>
        <v>Plans in place</v>
      </c>
      <c r="M121" s="34" t="str">
        <f ca="1">IFERROR(IF((VLOOKUP($B121,'HICM and Narrative Backsheet'!$A$6:$AC$155,M$9,FALSE))="","",(VLOOKUP($B121,'HICM and Narrative Backsheet'!$A$6:$AC$155,M$9,FALSE))),"")</f>
        <v>Mature</v>
      </c>
      <c r="N121" s="76" t="str">
        <f ca="1">IFERROR(IF((VLOOKUP($B121,'HICM and Narrative Backsheet'!$A$6:$AC$155,N$9,FALSE))="","",(VLOOKUP($B121,'HICM and Narrative Backsheet'!$A$6:$AC$155,N$9,FALSE))),"")</f>
        <v>Mature</v>
      </c>
      <c r="O121" s="76" t="str">
        <f ca="1">IFERROR(IF((VLOOKUP($B121,'HICM and Narrative Backsheet'!$A$6:$AC$155,O$9,FALSE))="","",(VLOOKUP($B121,'HICM and Narrative Backsheet'!$A$6:$AC$155,O$9,FALSE))),"")</f>
        <v>Mature</v>
      </c>
      <c r="P121" s="76" t="str">
        <f ca="1">IFERROR(IF((VLOOKUP($B121,'HICM and Narrative Backsheet'!$A$6:$AC$155,P$9,FALSE))="","",(VLOOKUP($B121,'HICM and Narrative Backsheet'!$A$6:$AC$155,P$9,FALSE))),"")</f>
        <v>Established</v>
      </c>
      <c r="Q121" s="76" t="str">
        <f ca="1">IFERROR(IF((VLOOKUP($B121,'HICM and Narrative Backsheet'!$A$6:$AC$155,Q$9,FALSE))="","",(VLOOKUP($B121,'HICM and Narrative Backsheet'!$A$6:$AC$155,Q$9,FALSE))),"")</f>
        <v>Plans in place</v>
      </c>
      <c r="R121" s="76" t="str">
        <f ca="1">IFERROR(IF((VLOOKUP($B121,'HICM and Narrative Backsheet'!$A$6:$AC$155,R$9,FALSE))="","",(VLOOKUP($B121,'HICM and Narrative Backsheet'!$A$6:$AC$155,R$9,FALSE))),"")</f>
        <v>Mature</v>
      </c>
      <c r="S121" s="76" t="str">
        <f ca="1">IFERROR(IF((VLOOKUP($B121,'HICM and Narrative Backsheet'!$A$6:$AC$155,S$9,FALSE))="","",(VLOOKUP($B121,'HICM and Narrative Backsheet'!$A$6:$AC$155,S$9,FALSE))),"")</f>
        <v>Plans in place</v>
      </c>
      <c r="T121" s="76" t="str">
        <f ca="1">IFERROR(IF((VLOOKUP($B121,'HICM and Narrative Backsheet'!$A$6:$AC$155,T$9,FALSE))="","",(VLOOKUP($B121,'HICM and Narrative Backsheet'!$A$6:$AC$155,T$9,FALSE))),"")</f>
        <v>Established</v>
      </c>
      <c r="U121" s="29" t="str">
        <f ca="1">IFERROR(IF((VLOOKUP($B121,'HICM and Narrative Backsheet'!$A$6:$AC$155,U$9,FALSE))="","",(VLOOKUP($B121,'HICM and Narrative Backsheet'!$A$6:$AC$155,U$9,FALSE))),"")</f>
        <v>Established</v>
      </c>
      <c r="V121" s="90" t="str">
        <f ca="1">IFERROR(IF((VLOOKUP($B121,'HICM and Narrative Backsheet'!$A$6:$AC$155,V$9,FALSE))="","",(VLOOKUP($B121,'HICM and Narrative Backsheet'!$A$6:$AC$155,V$9,FALSE))),"")</f>
        <v>Mature</v>
      </c>
      <c r="W121" s="76" t="str">
        <f ca="1">IFERROR(IF((VLOOKUP($B121,'HICM and Narrative Backsheet'!$A$6:$AC$155,W$9,FALSE))="","",(VLOOKUP($B121,'HICM and Narrative Backsheet'!$A$6:$AC$155,W$9,FALSE))),"")</f>
        <v>Mature</v>
      </c>
      <c r="X121" s="76" t="str">
        <f ca="1">IFERROR(IF((VLOOKUP($B121,'HICM and Narrative Backsheet'!$A$6:$AC$155,X$9,FALSE))="","",(VLOOKUP($B121,'HICM and Narrative Backsheet'!$A$6:$AC$155,X$9,FALSE))),"")</f>
        <v>Mature</v>
      </c>
      <c r="Y121" s="76" t="str">
        <f ca="1">IFERROR(IF((VLOOKUP($B121,'HICM and Narrative Backsheet'!$A$6:$AC$155,Y$9,FALSE))="","",(VLOOKUP($B121,'HICM and Narrative Backsheet'!$A$6:$AC$155,Y$9,FALSE))),"")</f>
        <v>Established</v>
      </c>
      <c r="Z121" s="76" t="str">
        <f ca="1">IFERROR(IF((VLOOKUP($B121,'HICM and Narrative Backsheet'!$A$6:$AC$155,Z$9,FALSE))="","",(VLOOKUP($B121,'HICM and Narrative Backsheet'!$A$6:$AC$155,Z$9,FALSE))),"")</f>
        <v>Plans in place</v>
      </c>
      <c r="AA121" s="76" t="str">
        <f ca="1">IFERROR(IF((VLOOKUP($B121,'HICM and Narrative Backsheet'!$A$6:$AC$155,AA$9,FALSE))="","",(VLOOKUP($B121,'HICM and Narrative Backsheet'!$A$6:$AC$155,AA$9,FALSE))),"")</f>
        <v>Mature</v>
      </c>
      <c r="AB121" s="76" t="str">
        <f ca="1">IFERROR(IF((VLOOKUP($B121,'HICM and Narrative Backsheet'!$A$6:$AC$155,AB$9,FALSE))="","",(VLOOKUP($B121,'HICM and Narrative Backsheet'!$A$6:$AC$155,AB$9,FALSE))),"")</f>
        <v>Established</v>
      </c>
      <c r="AC121" s="76" t="str">
        <f ca="1">IFERROR(IF((VLOOKUP($B121,'HICM and Narrative Backsheet'!$A$6:$AC$155,AC$9,FALSE))="","",(VLOOKUP($B121,'HICM and Narrative Backsheet'!$A$6:$AC$155,AC$9,FALSE))),"")</f>
        <v>Established</v>
      </c>
      <c r="AD121" s="29" t="str">
        <f ca="1">IFERROR(IF((VLOOKUP($B121,'HICM and Narrative Backsheet'!$A$6:$AC$155,AD$9,FALSE))="","",(VLOOKUP($B121,'HICM and Narrative Backsheet'!$A$6:$AC$155,AD$9,FALSE))),"")</f>
        <v>Established</v>
      </c>
    </row>
    <row r="122" spans="1:30">
      <c r="A122" s="42">
        <v>96</v>
      </c>
      <c r="B122" s="34" t="str">
        <f t="shared" ca="1" si="12"/>
        <v>E06000044</v>
      </c>
      <c r="C122" s="83" t="str">
        <f ca="1">IFERROR(VLOOKUP($B122,'Org list'!$J$9:$K$636,2,0), "")</f>
        <v>Portsmouth</v>
      </c>
      <c r="D122" s="34" t="str">
        <f ca="1">IFERROR(IF((VLOOKUP($B122,'HICM and Narrative Backsheet'!$A$6:$AC$155,D$9,FALSE))="","",(VLOOKUP($B122,'HICM and Narrative Backsheet'!$A$6:$AC$155,D$9,FALSE))),"")</f>
        <v>Plans in place</v>
      </c>
      <c r="E122" s="76" t="str">
        <f ca="1">IFERROR(IF((VLOOKUP($B122,'HICM and Narrative Backsheet'!$A$6:$AC$155,E$9,FALSE))="","",(VLOOKUP($B122,'HICM and Narrative Backsheet'!$A$6:$AC$155,E$9,FALSE))),"")</f>
        <v>Plans in place</v>
      </c>
      <c r="F122" s="76" t="str">
        <f ca="1">IFERROR(IF((VLOOKUP($B122,'HICM and Narrative Backsheet'!$A$6:$AC$155,F$9,FALSE))="","",(VLOOKUP($B122,'HICM and Narrative Backsheet'!$A$6:$AC$155,F$9,FALSE))),"")</f>
        <v>Established</v>
      </c>
      <c r="G122" s="76" t="str">
        <f ca="1">IFERROR(IF((VLOOKUP($B122,'HICM and Narrative Backsheet'!$A$6:$AC$155,G$9,FALSE))="","",(VLOOKUP($B122,'HICM and Narrative Backsheet'!$A$6:$AC$155,G$9,FALSE))),"")</f>
        <v>Established</v>
      </c>
      <c r="H122" s="76" t="str">
        <f ca="1">IFERROR(IF((VLOOKUP($B122,'HICM and Narrative Backsheet'!$A$6:$AC$155,H$9,FALSE))="","",(VLOOKUP($B122,'HICM and Narrative Backsheet'!$A$6:$AC$155,H$9,FALSE))),"")</f>
        <v>Plans in place</v>
      </c>
      <c r="I122" s="76" t="str">
        <f ca="1">IFERROR(IF((VLOOKUP($B122,'HICM and Narrative Backsheet'!$A$6:$AC$155,I$9,FALSE))="","",(VLOOKUP($B122,'HICM and Narrative Backsheet'!$A$6:$AC$155,I$9,FALSE))),"")</f>
        <v>Plans in place</v>
      </c>
      <c r="J122" s="76" t="str">
        <f ca="1">IFERROR(IF((VLOOKUP($B122,'HICM and Narrative Backsheet'!$A$6:$AC$155,J$9,FALSE))="","",(VLOOKUP($B122,'HICM and Narrative Backsheet'!$A$6:$AC$155,J$9,FALSE))),"")</f>
        <v>Plans in place</v>
      </c>
      <c r="K122" s="76" t="str">
        <f ca="1">IFERROR(IF((VLOOKUP($B122,'HICM and Narrative Backsheet'!$A$6:$AC$155,K$9,FALSE))="","",(VLOOKUP($B122,'HICM and Narrative Backsheet'!$A$6:$AC$155,K$9,FALSE))),"")</f>
        <v>Established</v>
      </c>
      <c r="L122" s="29" t="str">
        <f ca="1">IFERROR(IF((VLOOKUP($B122,'HICM and Narrative Backsheet'!$A$6:$AC$155,L$9,FALSE))="","",(VLOOKUP($B122,'HICM and Narrative Backsheet'!$A$6:$AC$155,L$9,FALSE))),"")</f>
        <v>Established</v>
      </c>
      <c r="M122" s="34" t="str">
        <f ca="1">IFERROR(IF((VLOOKUP($B122,'HICM and Narrative Backsheet'!$A$6:$AC$155,M$9,FALSE))="","",(VLOOKUP($B122,'HICM and Narrative Backsheet'!$A$6:$AC$155,M$9,FALSE))),"")</f>
        <v>Established</v>
      </c>
      <c r="N122" s="76" t="str">
        <f ca="1">IFERROR(IF((VLOOKUP($B122,'HICM and Narrative Backsheet'!$A$6:$AC$155,N$9,FALSE))="","",(VLOOKUP($B122,'HICM and Narrative Backsheet'!$A$6:$AC$155,N$9,FALSE))),"")</f>
        <v>Plans in place</v>
      </c>
      <c r="O122" s="76" t="str">
        <f ca="1">IFERROR(IF((VLOOKUP($B122,'HICM and Narrative Backsheet'!$A$6:$AC$155,O$9,FALSE))="","",(VLOOKUP($B122,'HICM and Narrative Backsheet'!$A$6:$AC$155,O$9,FALSE))),"")</f>
        <v>Established</v>
      </c>
      <c r="P122" s="76" t="str">
        <f ca="1">IFERROR(IF((VLOOKUP($B122,'HICM and Narrative Backsheet'!$A$6:$AC$155,P$9,FALSE))="","",(VLOOKUP($B122,'HICM and Narrative Backsheet'!$A$6:$AC$155,P$9,FALSE))),"")</f>
        <v>Established</v>
      </c>
      <c r="Q122" s="76" t="str">
        <f ca="1">IFERROR(IF((VLOOKUP($B122,'HICM and Narrative Backsheet'!$A$6:$AC$155,Q$9,FALSE))="","",(VLOOKUP($B122,'HICM and Narrative Backsheet'!$A$6:$AC$155,Q$9,FALSE))),"")</f>
        <v>Established</v>
      </c>
      <c r="R122" s="76" t="str">
        <f ca="1">IFERROR(IF((VLOOKUP($B122,'HICM and Narrative Backsheet'!$A$6:$AC$155,R$9,FALSE))="","",(VLOOKUP($B122,'HICM and Narrative Backsheet'!$A$6:$AC$155,R$9,FALSE))),"")</f>
        <v>Established</v>
      </c>
      <c r="S122" s="76" t="str">
        <f ca="1">IFERROR(IF((VLOOKUP($B122,'HICM and Narrative Backsheet'!$A$6:$AC$155,S$9,FALSE))="","",(VLOOKUP($B122,'HICM and Narrative Backsheet'!$A$6:$AC$155,S$9,FALSE))),"")</f>
        <v>Established</v>
      </c>
      <c r="T122" s="76" t="str">
        <f ca="1">IFERROR(IF((VLOOKUP($B122,'HICM and Narrative Backsheet'!$A$6:$AC$155,T$9,FALSE))="","",(VLOOKUP($B122,'HICM and Narrative Backsheet'!$A$6:$AC$155,T$9,FALSE))),"")</f>
        <v>Established</v>
      </c>
      <c r="U122" s="29" t="str">
        <f ca="1">IFERROR(IF((VLOOKUP($B122,'HICM and Narrative Backsheet'!$A$6:$AC$155,U$9,FALSE))="","",(VLOOKUP($B122,'HICM and Narrative Backsheet'!$A$6:$AC$155,U$9,FALSE))),"")</f>
        <v>Established</v>
      </c>
      <c r="V122" s="90" t="str">
        <f ca="1">IFERROR(IF((VLOOKUP($B122,'HICM and Narrative Backsheet'!$A$6:$AC$155,V$9,FALSE))="","",(VLOOKUP($B122,'HICM and Narrative Backsheet'!$A$6:$AC$155,V$9,FALSE))),"")</f>
        <v>Established</v>
      </c>
      <c r="W122" s="76" t="str">
        <f ca="1">IFERROR(IF((VLOOKUP($B122,'HICM and Narrative Backsheet'!$A$6:$AC$155,W$9,FALSE))="","",(VLOOKUP($B122,'HICM and Narrative Backsheet'!$A$6:$AC$155,W$9,FALSE))),"")</f>
        <v>Established</v>
      </c>
      <c r="X122" s="76" t="str">
        <f ca="1">IFERROR(IF((VLOOKUP($B122,'HICM and Narrative Backsheet'!$A$6:$AC$155,X$9,FALSE))="","",(VLOOKUP($B122,'HICM and Narrative Backsheet'!$A$6:$AC$155,X$9,FALSE))),"")</f>
        <v>Established</v>
      </c>
      <c r="Y122" s="76" t="str">
        <f ca="1">IFERROR(IF((VLOOKUP($B122,'HICM and Narrative Backsheet'!$A$6:$AC$155,Y$9,FALSE))="","",(VLOOKUP($B122,'HICM and Narrative Backsheet'!$A$6:$AC$155,Y$9,FALSE))),"")</f>
        <v>Established</v>
      </c>
      <c r="Z122" s="76" t="str">
        <f ca="1">IFERROR(IF((VLOOKUP($B122,'HICM and Narrative Backsheet'!$A$6:$AC$155,Z$9,FALSE))="","",(VLOOKUP($B122,'HICM and Narrative Backsheet'!$A$6:$AC$155,Z$9,FALSE))),"")</f>
        <v>Established</v>
      </c>
      <c r="AA122" s="76" t="str">
        <f ca="1">IFERROR(IF((VLOOKUP($B122,'HICM and Narrative Backsheet'!$A$6:$AC$155,AA$9,FALSE))="","",(VLOOKUP($B122,'HICM and Narrative Backsheet'!$A$6:$AC$155,AA$9,FALSE))),"")</f>
        <v>Established</v>
      </c>
      <c r="AB122" s="76" t="str">
        <f ca="1">IFERROR(IF((VLOOKUP($B122,'HICM and Narrative Backsheet'!$A$6:$AC$155,AB$9,FALSE))="","",(VLOOKUP($B122,'HICM and Narrative Backsheet'!$A$6:$AC$155,AB$9,FALSE))),"")</f>
        <v>Established</v>
      </c>
      <c r="AC122" s="76" t="str">
        <f ca="1">IFERROR(IF((VLOOKUP($B122,'HICM and Narrative Backsheet'!$A$6:$AC$155,AC$9,FALSE))="","",(VLOOKUP($B122,'HICM and Narrative Backsheet'!$A$6:$AC$155,AC$9,FALSE))),"")</f>
        <v>Established</v>
      </c>
      <c r="AD122" s="29" t="str">
        <f ca="1">IFERROR(IF((VLOOKUP($B122,'HICM and Narrative Backsheet'!$A$6:$AC$155,AD$9,FALSE))="","",(VLOOKUP($B122,'HICM and Narrative Backsheet'!$A$6:$AC$155,AD$9,FALSE))),"")</f>
        <v>Mature</v>
      </c>
    </row>
    <row r="123" spans="1:30">
      <c r="A123" s="42">
        <v>97</v>
      </c>
      <c r="B123" s="34" t="str">
        <f t="shared" ca="1" si="12"/>
        <v>E06000038</v>
      </c>
      <c r="C123" s="83" t="str">
        <f ca="1">IFERROR(VLOOKUP($B123,'Org list'!$J$9:$K$636,2,0), "")</f>
        <v>Reading</v>
      </c>
      <c r="D123" s="34" t="str">
        <f ca="1">IFERROR(IF((VLOOKUP($B123,'HICM and Narrative Backsheet'!$A$6:$AC$155,D$9,FALSE))="","",(VLOOKUP($B123,'HICM and Narrative Backsheet'!$A$6:$AC$155,D$9,FALSE))),"")</f>
        <v>Established</v>
      </c>
      <c r="E123" s="76" t="str">
        <f ca="1">IFERROR(IF((VLOOKUP($B123,'HICM and Narrative Backsheet'!$A$6:$AC$155,E$9,FALSE))="","",(VLOOKUP($B123,'HICM and Narrative Backsheet'!$A$6:$AC$155,E$9,FALSE))),"")</f>
        <v>Established</v>
      </c>
      <c r="F123" s="76" t="str">
        <f ca="1">IFERROR(IF((VLOOKUP($B123,'HICM and Narrative Backsheet'!$A$6:$AC$155,F$9,FALSE))="","",(VLOOKUP($B123,'HICM and Narrative Backsheet'!$A$6:$AC$155,F$9,FALSE))),"")</f>
        <v>Established</v>
      </c>
      <c r="G123" s="76" t="str">
        <f ca="1">IFERROR(IF((VLOOKUP($B123,'HICM and Narrative Backsheet'!$A$6:$AC$155,G$9,FALSE))="","",(VLOOKUP($B123,'HICM and Narrative Backsheet'!$A$6:$AC$155,G$9,FALSE))),"")</f>
        <v>Mature</v>
      </c>
      <c r="H123" s="76" t="str">
        <f ca="1">IFERROR(IF((VLOOKUP($B123,'HICM and Narrative Backsheet'!$A$6:$AC$155,H$9,FALSE))="","",(VLOOKUP($B123,'HICM and Narrative Backsheet'!$A$6:$AC$155,H$9,FALSE))),"")</f>
        <v>Plans in place</v>
      </c>
      <c r="I123" s="76" t="str">
        <f ca="1">IFERROR(IF((VLOOKUP($B123,'HICM and Narrative Backsheet'!$A$6:$AC$155,I$9,FALSE))="","",(VLOOKUP($B123,'HICM and Narrative Backsheet'!$A$6:$AC$155,I$9,FALSE))),"")</f>
        <v>Plans in place</v>
      </c>
      <c r="J123" s="76" t="str">
        <f ca="1">IFERROR(IF((VLOOKUP($B123,'HICM and Narrative Backsheet'!$A$6:$AC$155,J$9,FALSE))="","",(VLOOKUP($B123,'HICM and Narrative Backsheet'!$A$6:$AC$155,J$9,FALSE))),"")</f>
        <v>Established</v>
      </c>
      <c r="K123" s="76" t="str">
        <f ca="1">IFERROR(IF((VLOOKUP($B123,'HICM and Narrative Backsheet'!$A$6:$AC$155,K$9,FALSE))="","",(VLOOKUP($B123,'HICM and Narrative Backsheet'!$A$6:$AC$155,K$9,FALSE))),"")</f>
        <v>Mature</v>
      </c>
      <c r="L123" s="29" t="str">
        <f ca="1">IFERROR(IF((VLOOKUP($B123,'HICM and Narrative Backsheet'!$A$6:$AC$155,L$9,FALSE))="","",(VLOOKUP($B123,'HICM and Narrative Backsheet'!$A$6:$AC$155,L$9,FALSE))),"")</f>
        <v>Established</v>
      </c>
      <c r="M123" s="34" t="str">
        <f ca="1">IFERROR(IF((VLOOKUP($B123,'HICM and Narrative Backsheet'!$A$6:$AC$155,M$9,FALSE))="","",(VLOOKUP($B123,'HICM and Narrative Backsheet'!$A$6:$AC$155,M$9,FALSE))),"")</f>
        <v>Mature</v>
      </c>
      <c r="N123" s="76" t="str">
        <f ca="1">IFERROR(IF((VLOOKUP($B123,'HICM and Narrative Backsheet'!$A$6:$AC$155,N$9,FALSE))="","",(VLOOKUP($B123,'HICM and Narrative Backsheet'!$A$6:$AC$155,N$9,FALSE))),"")</f>
        <v>Mature</v>
      </c>
      <c r="O123" s="76" t="str">
        <f ca="1">IFERROR(IF((VLOOKUP($B123,'HICM and Narrative Backsheet'!$A$6:$AC$155,O$9,FALSE))="","",(VLOOKUP($B123,'HICM and Narrative Backsheet'!$A$6:$AC$155,O$9,FALSE))),"")</f>
        <v>Mature</v>
      </c>
      <c r="P123" s="76" t="str">
        <f ca="1">IFERROR(IF((VLOOKUP($B123,'HICM and Narrative Backsheet'!$A$6:$AC$155,P$9,FALSE))="","",(VLOOKUP($B123,'HICM and Narrative Backsheet'!$A$6:$AC$155,P$9,FALSE))),"")</f>
        <v>Mature</v>
      </c>
      <c r="Q123" s="76" t="str">
        <f ca="1">IFERROR(IF((VLOOKUP($B123,'HICM and Narrative Backsheet'!$A$6:$AC$155,Q$9,FALSE))="","",(VLOOKUP($B123,'HICM and Narrative Backsheet'!$A$6:$AC$155,Q$9,FALSE))),"")</f>
        <v>Established</v>
      </c>
      <c r="R123" s="76" t="str">
        <f ca="1">IFERROR(IF((VLOOKUP($B123,'HICM and Narrative Backsheet'!$A$6:$AC$155,R$9,FALSE))="","",(VLOOKUP($B123,'HICM and Narrative Backsheet'!$A$6:$AC$155,R$9,FALSE))),"")</f>
        <v>Established</v>
      </c>
      <c r="S123" s="76" t="str">
        <f ca="1">IFERROR(IF((VLOOKUP($B123,'HICM and Narrative Backsheet'!$A$6:$AC$155,S$9,FALSE))="","",(VLOOKUP($B123,'HICM and Narrative Backsheet'!$A$6:$AC$155,S$9,FALSE))),"")</f>
        <v>Mature</v>
      </c>
      <c r="T123" s="76" t="str">
        <f ca="1">IFERROR(IF((VLOOKUP($B123,'HICM and Narrative Backsheet'!$A$6:$AC$155,T$9,FALSE))="","",(VLOOKUP($B123,'HICM and Narrative Backsheet'!$A$6:$AC$155,T$9,FALSE))),"")</f>
        <v>Mature</v>
      </c>
      <c r="U123" s="29" t="str">
        <f ca="1">IFERROR(IF((VLOOKUP($B123,'HICM and Narrative Backsheet'!$A$6:$AC$155,U$9,FALSE))="","",(VLOOKUP($B123,'HICM and Narrative Backsheet'!$A$6:$AC$155,U$9,FALSE))),"")</f>
        <v>Mature</v>
      </c>
      <c r="V123" s="90" t="str">
        <f ca="1">IFERROR(IF((VLOOKUP($B123,'HICM and Narrative Backsheet'!$A$6:$AC$155,V$9,FALSE))="","",(VLOOKUP($B123,'HICM and Narrative Backsheet'!$A$6:$AC$155,V$9,FALSE))),"")</f>
        <v>Mature</v>
      </c>
      <c r="W123" s="76" t="str">
        <f ca="1">IFERROR(IF((VLOOKUP($B123,'HICM and Narrative Backsheet'!$A$6:$AC$155,W$9,FALSE))="","",(VLOOKUP($B123,'HICM and Narrative Backsheet'!$A$6:$AC$155,W$9,FALSE))),"")</f>
        <v>Mature</v>
      </c>
      <c r="X123" s="76" t="str">
        <f ca="1">IFERROR(IF((VLOOKUP($B123,'HICM and Narrative Backsheet'!$A$6:$AC$155,X$9,FALSE))="","",(VLOOKUP($B123,'HICM and Narrative Backsheet'!$A$6:$AC$155,X$9,FALSE))),"")</f>
        <v>Mature</v>
      </c>
      <c r="Y123" s="76" t="str">
        <f ca="1">IFERROR(IF((VLOOKUP($B123,'HICM and Narrative Backsheet'!$A$6:$AC$155,Y$9,FALSE))="","",(VLOOKUP($B123,'HICM and Narrative Backsheet'!$A$6:$AC$155,Y$9,FALSE))),"")</f>
        <v>Exemplary</v>
      </c>
      <c r="Z123" s="76" t="str">
        <f ca="1">IFERROR(IF((VLOOKUP($B123,'HICM and Narrative Backsheet'!$A$6:$AC$155,Z$9,FALSE))="","",(VLOOKUP($B123,'HICM and Narrative Backsheet'!$A$6:$AC$155,Z$9,FALSE))),"")</f>
        <v>Mature</v>
      </c>
      <c r="AA123" s="76" t="str">
        <f ca="1">IFERROR(IF((VLOOKUP($B123,'HICM and Narrative Backsheet'!$A$6:$AC$155,AA$9,FALSE))="","",(VLOOKUP($B123,'HICM and Narrative Backsheet'!$A$6:$AC$155,AA$9,FALSE))),"")</f>
        <v>Mature</v>
      </c>
      <c r="AB123" s="76" t="str">
        <f ca="1">IFERROR(IF((VLOOKUP($B123,'HICM and Narrative Backsheet'!$A$6:$AC$155,AB$9,FALSE))="","",(VLOOKUP($B123,'HICM and Narrative Backsheet'!$A$6:$AC$155,AB$9,FALSE))),"")</f>
        <v>Mature</v>
      </c>
      <c r="AC123" s="76" t="str">
        <f ca="1">IFERROR(IF((VLOOKUP($B123,'HICM and Narrative Backsheet'!$A$6:$AC$155,AC$9,FALSE))="","",(VLOOKUP($B123,'HICM and Narrative Backsheet'!$A$6:$AC$155,AC$9,FALSE))),"")</f>
        <v>Mature</v>
      </c>
      <c r="AD123" s="29" t="str">
        <f ca="1">IFERROR(IF((VLOOKUP($B123,'HICM and Narrative Backsheet'!$A$6:$AC$155,AD$9,FALSE))="","",(VLOOKUP($B123,'HICM and Narrative Backsheet'!$A$6:$AC$155,AD$9,FALSE))),"")</f>
        <v>Mature</v>
      </c>
    </row>
    <row r="124" spans="1:30">
      <c r="A124" s="42">
        <v>98</v>
      </c>
      <c r="B124" s="34" t="str">
        <f t="shared" ca="1" si="12"/>
        <v>E09000026</v>
      </c>
      <c r="C124" s="83" t="str">
        <f ca="1">IFERROR(VLOOKUP($B124,'Org list'!$J$9:$K$636,2,0), "")</f>
        <v>Redbridge</v>
      </c>
      <c r="D124" s="34" t="str">
        <f ca="1">IFERROR(IF((VLOOKUP($B124,'HICM and Narrative Backsheet'!$A$6:$AC$155,D$9,FALSE))="","",(VLOOKUP($B124,'HICM and Narrative Backsheet'!$A$6:$AC$155,D$9,FALSE))),"")</f>
        <v>Plans in place</v>
      </c>
      <c r="E124" s="76" t="str">
        <f ca="1">IFERROR(IF((VLOOKUP($B124,'HICM and Narrative Backsheet'!$A$6:$AC$155,E$9,FALSE))="","",(VLOOKUP($B124,'HICM and Narrative Backsheet'!$A$6:$AC$155,E$9,FALSE))),"")</f>
        <v>Established</v>
      </c>
      <c r="F124" s="76" t="str">
        <f ca="1">IFERROR(IF((VLOOKUP($B124,'HICM and Narrative Backsheet'!$A$6:$AC$155,F$9,FALSE))="","",(VLOOKUP($B124,'HICM and Narrative Backsheet'!$A$6:$AC$155,F$9,FALSE))),"")</f>
        <v>Plans in place</v>
      </c>
      <c r="G124" s="76" t="str">
        <f ca="1">IFERROR(IF((VLOOKUP($B124,'HICM and Narrative Backsheet'!$A$6:$AC$155,G$9,FALSE))="","",(VLOOKUP($B124,'HICM and Narrative Backsheet'!$A$6:$AC$155,G$9,FALSE))),"")</f>
        <v>Established</v>
      </c>
      <c r="H124" s="76" t="str">
        <f ca="1">IFERROR(IF((VLOOKUP($B124,'HICM and Narrative Backsheet'!$A$6:$AC$155,H$9,FALSE))="","",(VLOOKUP($B124,'HICM and Narrative Backsheet'!$A$6:$AC$155,H$9,FALSE))),"")</f>
        <v>Mature</v>
      </c>
      <c r="I124" s="76" t="str">
        <f ca="1">IFERROR(IF((VLOOKUP($B124,'HICM and Narrative Backsheet'!$A$6:$AC$155,I$9,FALSE))="","",(VLOOKUP($B124,'HICM and Narrative Backsheet'!$A$6:$AC$155,I$9,FALSE))),"")</f>
        <v>Established</v>
      </c>
      <c r="J124" s="76" t="str">
        <f ca="1">IFERROR(IF((VLOOKUP($B124,'HICM and Narrative Backsheet'!$A$6:$AC$155,J$9,FALSE))="","",(VLOOKUP($B124,'HICM and Narrative Backsheet'!$A$6:$AC$155,J$9,FALSE))),"")</f>
        <v>Established</v>
      </c>
      <c r="K124" s="76" t="str">
        <f ca="1">IFERROR(IF((VLOOKUP($B124,'HICM and Narrative Backsheet'!$A$6:$AC$155,K$9,FALSE))="","",(VLOOKUP($B124,'HICM and Narrative Backsheet'!$A$6:$AC$155,K$9,FALSE))),"")</f>
        <v>Plans in place</v>
      </c>
      <c r="L124" s="29" t="str">
        <f ca="1">IFERROR(IF((VLOOKUP($B124,'HICM and Narrative Backsheet'!$A$6:$AC$155,L$9,FALSE))="","",(VLOOKUP($B124,'HICM and Narrative Backsheet'!$A$6:$AC$155,L$9,FALSE))),"")</f>
        <v>Plans in place</v>
      </c>
      <c r="M124" s="34" t="str">
        <f ca="1">IFERROR(IF((VLOOKUP($B124,'HICM and Narrative Backsheet'!$A$6:$AC$155,M$9,FALSE))="","",(VLOOKUP($B124,'HICM and Narrative Backsheet'!$A$6:$AC$155,M$9,FALSE))),"")</f>
        <v>Established</v>
      </c>
      <c r="N124" s="76" t="str">
        <f ca="1">IFERROR(IF((VLOOKUP($B124,'HICM and Narrative Backsheet'!$A$6:$AC$155,N$9,FALSE))="","",(VLOOKUP($B124,'HICM and Narrative Backsheet'!$A$6:$AC$155,N$9,FALSE))),"")</f>
        <v>Established</v>
      </c>
      <c r="O124" s="76" t="str">
        <f ca="1">IFERROR(IF((VLOOKUP($B124,'HICM and Narrative Backsheet'!$A$6:$AC$155,O$9,FALSE))="","",(VLOOKUP($B124,'HICM and Narrative Backsheet'!$A$6:$AC$155,O$9,FALSE))),"")</f>
        <v>Established</v>
      </c>
      <c r="P124" s="76" t="str">
        <f ca="1">IFERROR(IF((VLOOKUP($B124,'HICM and Narrative Backsheet'!$A$6:$AC$155,P$9,FALSE))="","",(VLOOKUP($B124,'HICM and Narrative Backsheet'!$A$6:$AC$155,P$9,FALSE))),"")</f>
        <v>Mature</v>
      </c>
      <c r="Q124" s="76" t="str">
        <f ca="1">IFERROR(IF((VLOOKUP($B124,'HICM and Narrative Backsheet'!$A$6:$AC$155,Q$9,FALSE))="","",(VLOOKUP($B124,'HICM and Narrative Backsheet'!$A$6:$AC$155,Q$9,FALSE))),"")</f>
        <v>Mature</v>
      </c>
      <c r="R124" s="76" t="str">
        <f ca="1">IFERROR(IF((VLOOKUP($B124,'HICM and Narrative Backsheet'!$A$6:$AC$155,R$9,FALSE))="","",(VLOOKUP($B124,'HICM and Narrative Backsheet'!$A$6:$AC$155,R$9,FALSE))),"")</f>
        <v>Established</v>
      </c>
      <c r="S124" s="76" t="str">
        <f ca="1">IFERROR(IF((VLOOKUP($B124,'HICM and Narrative Backsheet'!$A$6:$AC$155,S$9,FALSE))="","",(VLOOKUP($B124,'HICM and Narrative Backsheet'!$A$6:$AC$155,S$9,FALSE))),"")</f>
        <v>Mature</v>
      </c>
      <c r="T124" s="76" t="str">
        <f ca="1">IFERROR(IF((VLOOKUP($B124,'HICM and Narrative Backsheet'!$A$6:$AC$155,T$9,FALSE))="","",(VLOOKUP($B124,'HICM and Narrative Backsheet'!$A$6:$AC$155,T$9,FALSE))),"")</f>
        <v>Established</v>
      </c>
      <c r="U124" s="29" t="str">
        <f ca="1">IFERROR(IF((VLOOKUP($B124,'HICM and Narrative Backsheet'!$A$6:$AC$155,U$9,FALSE))="","",(VLOOKUP($B124,'HICM and Narrative Backsheet'!$A$6:$AC$155,U$9,FALSE))),"")</f>
        <v>Plans in place</v>
      </c>
      <c r="V124" s="90" t="str">
        <f ca="1">IFERROR(IF((VLOOKUP($B124,'HICM and Narrative Backsheet'!$A$6:$AC$155,V$9,FALSE))="","",(VLOOKUP($B124,'HICM and Narrative Backsheet'!$A$6:$AC$155,V$9,FALSE))),"")</f>
        <v>Established</v>
      </c>
      <c r="W124" s="76" t="str">
        <f ca="1">IFERROR(IF((VLOOKUP($B124,'HICM and Narrative Backsheet'!$A$6:$AC$155,W$9,FALSE))="","",(VLOOKUP($B124,'HICM and Narrative Backsheet'!$A$6:$AC$155,W$9,FALSE))),"")</f>
        <v>Established</v>
      </c>
      <c r="X124" s="76" t="str">
        <f ca="1">IFERROR(IF((VLOOKUP($B124,'HICM and Narrative Backsheet'!$A$6:$AC$155,X$9,FALSE))="","",(VLOOKUP($B124,'HICM and Narrative Backsheet'!$A$6:$AC$155,X$9,FALSE))),"")</f>
        <v>Established</v>
      </c>
      <c r="Y124" s="76" t="str">
        <f ca="1">IFERROR(IF((VLOOKUP($B124,'HICM and Narrative Backsheet'!$A$6:$AC$155,Y$9,FALSE))="","",(VLOOKUP($B124,'HICM and Narrative Backsheet'!$A$6:$AC$155,Y$9,FALSE))),"")</f>
        <v>Mature</v>
      </c>
      <c r="Z124" s="76" t="str">
        <f ca="1">IFERROR(IF((VLOOKUP($B124,'HICM and Narrative Backsheet'!$A$6:$AC$155,Z$9,FALSE))="","",(VLOOKUP($B124,'HICM and Narrative Backsheet'!$A$6:$AC$155,Z$9,FALSE))),"")</f>
        <v>Mature</v>
      </c>
      <c r="AA124" s="76" t="str">
        <f ca="1">IFERROR(IF((VLOOKUP($B124,'HICM and Narrative Backsheet'!$A$6:$AC$155,AA$9,FALSE))="","",(VLOOKUP($B124,'HICM and Narrative Backsheet'!$A$6:$AC$155,AA$9,FALSE))),"")</f>
        <v>Established</v>
      </c>
      <c r="AB124" s="76" t="str">
        <f ca="1">IFERROR(IF((VLOOKUP($B124,'HICM and Narrative Backsheet'!$A$6:$AC$155,AB$9,FALSE))="","",(VLOOKUP($B124,'HICM and Narrative Backsheet'!$A$6:$AC$155,AB$9,FALSE))),"")</f>
        <v>Mature</v>
      </c>
      <c r="AC124" s="76" t="str">
        <f ca="1">IFERROR(IF((VLOOKUP($B124,'HICM and Narrative Backsheet'!$A$6:$AC$155,AC$9,FALSE))="","",(VLOOKUP($B124,'HICM and Narrative Backsheet'!$A$6:$AC$155,AC$9,FALSE))),"")</f>
        <v>Established</v>
      </c>
      <c r="AD124" s="29" t="str">
        <f ca="1">IFERROR(IF((VLOOKUP($B124,'HICM and Narrative Backsheet'!$A$6:$AC$155,AD$9,FALSE))="","",(VLOOKUP($B124,'HICM and Narrative Backsheet'!$A$6:$AC$155,AD$9,FALSE))),"")</f>
        <v>Established</v>
      </c>
    </row>
    <row r="125" spans="1:30">
      <c r="A125" s="42">
        <v>99</v>
      </c>
      <c r="B125" s="34" t="str">
        <f t="shared" ca="1" si="12"/>
        <v>E06000003</v>
      </c>
      <c r="C125" s="83" t="str">
        <f ca="1">IFERROR(VLOOKUP($B125,'Org list'!$J$9:$K$636,2,0), "")</f>
        <v>Redcar and Cleveland</v>
      </c>
      <c r="D125" s="34" t="str">
        <f ca="1">IFERROR(IF((VLOOKUP($B125,'HICM and Narrative Backsheet'!$A$6:$AC$155,D$9,FALSE))="","",(VLOOKUP($B125,'HICM and Narrative Backsheet'!$A$6:$AC$155,D$9,FALSE))),"")</f>
        <v>Plans in place</v>
      </c>
      <c r="E125" s="76" t="str">
        <f ca="1">IFERROR(IF((VLOOKUP($B125,'HICM and Narrative Backsheet'!$A$6:$AC$155,E$9,FALSE))="","",(VLOOKUP($B125,'HICM and Narrative Backsheet'!$A$6:$AC$155,E$9,FALSE))),"")</f>
        <v>Established</v>
      </c>
      <c r="F125" s="76" t="str">
        <f ca="1">IFERROR(IF((VLOOKUP($B125,'HICM and Narrative Backsheet'!$A$6:$AC$155,F$9,FALSE))="","",(VLOOKUP($B125,'HICM and Narrative Backsheet'!$A$6:$AC$155,F$9,FALSE))),"")</f>
        <v>Plans in place</v>
      </c>
      <c r="G125" s="76" t="str">
        <f ca="1">IFERROR(IF((VLOOKUP($B125,'HICM and Narrative Backsheet'!$A$6:$AC$155,G$9,FALSE))="","",(VLOOKUP($B125,'HICM and Narrative Backsheet'!$A$6:$AC$155,G$9,FALSE))),"")</f>
        <v>Plans in place</v>
      </c>
      <c r="H125" s="76" t="str">
        <f ca="1">IFERROR(IF((VLOOKUP($B125,'HICM and Narrative Backsheet'!$A$6:$AC$155,H$9,FALSE))="","",(VLOOKUP($B125,'HICM and Narrative Backsheet'!$A$6:$AC$155,H$9,FALSE))),"")</f>
        <v>Plans in place</v>
      </c>
      <c r="I125" s="76" t="str">
        <f ca="1">IFERROR(IF((VLOOKUP($B125,'HICM and Narrative Backsheet'!$A$6:$AC$155,I$9,FALSE))="","",(VLOOKUP($B125,'HICM and Narrative Backsheet'!$A$6:$AC$155,I$9,FALSE))),"")</f>
        <v>Plans in place</v>
      </c>
      <c r="J125" s="76" t="str">
        <f ca="1">IFERROR(IF((VLOOKUP($B125,'HICM and Narrative Backsheet'!$A$6:$AC$155,J$9,FALSE))="","",(VLOOKUP($B125,'HICM and Narrative Backsheet'!$A$6:$AC$155,J$9,FALSE))),"")</f>
        <v>Plans in place</v>
      </c>
      <c r="K125" s="76" t="str">
        <f ca="1">IFERROR(IF((VLOOKUP($B125,'HICM and Narrative Backsheet'!$A$6:$AC$155,K$9,FALSE))="","",(VLOOKUP($B125,'HICM and Narrative Backsheet'!$A$6:$AC$155,K$9,FALSE))),"")</f>
        <v>Established</v>
      </c>
      <c r="L125" s="29" t="str">
        <f ca="1">IFERROR(IF((VLOOKUP($B125,'HICM and Narrative Backsheet'!$A$6:$AC$155,L$9,FALSE))="","",(VLOOKUP($B125,'HICM and Narrative Backsheet'!$A$6:$AC$155,L$9,FALSE))),"")</f>
        <v>Plans in place</v>
      </c>
      <c r="M125" s="34" t="str">
        <f ca="1">IFERROR(IF((VLOOKUP($B125,'HICM and Narrative Backsheet'!$A$6:$AC$155,M$9,FALSE))="","",(VLOOKUP($B125,'HICM and Narrative Backsheet'!$A$6:$AC$155,M$9,FALSE))),"")</f>
        <v>Plans in place</v>
      </c>
      <c r="N125" s="76" t="str">
        <f ca="1">IFERROR(IF((VLOOKUP($B125,'HICM and Narrative Backsheet'!$A$6:$AC$155,N$9,FALSE))="","",(VLOOKUP($B125,'HICM and Narrative Backsheet'!$A$6:$AC$155,N$9,FALSE))),"")</f>
        <v>Established</v>
      </c>
      <c r="O125" s="76" t="str">
        <f ca="1">IFERROR(IF((VLOOKUP($B125,'HICM and Narrative Backsheet'!$A$6:$AC$155,O$9,FALSE))="","",(VLOOKUP($B125,'HICM and Narrative Backsheet'!$A$6:$AC$155,O$9,FALSE))),"")</f>
        <v>Established</v>
      </c>
      <c r="P125" s="76" t="str">
        <f ca="1">IFERROR(IF((VLOOKUP($B125,'HICM and Narrative Backsheet'!$A$6:$AC$155,P$9,FALSE))="","",(VLOOKUP($B125,'HICM and Narrative Backsheet'!$A$6:$AC$155,P$9,FALSE))),"")</f>
        <v>Plans in place</v>
      </c>
      <c r="Q125" s="76" t="str">
        <f ca="1">IFERROR(IF((VLOOKUP($B125,'HICM and Narrative Backsheet'!$A$6:$AC$155,Q$9,FALSE))="","",(VLOOKUP($B125,'HICM and Narrative Backsheet'!$A$6:$AC$155,Q$9,FALSE))),"")</f>
        <v>Plans in place</v>
      </c>
      <c r="R125" s="76" t="str">
        <f ca="1">IFERROR(IF((VLOOKUP($B125,'HICM and Narrative Backsheet'!$A$6:$AC$155,R$9,FALSE))="","",(VLOOKUP($B125,'HICM and Narrative Backsheet'!$A$6:$AC$155,R$9,FALSE))),"")</f>
        <v>Plans in place</v>
      </c>
      <c r="S125" s="76" t="str">
        <f ca="1">IFERROR(IF((VLOOKUP($B125,'HICM and Narrative Backsheet'!$A$6:$AC$155,S$9,FALSE))="","",(VLOOKUP($B125,'HICM and Narrative Backsheet'!$A$6:$AC$155,S$9,FALSE))),"")</f>
        <v>Established</v>
      </c>
      <c r="T125" s="76" t="str">
        <f ca="1">IFERROR(IF((VLOOKUP($B125,'HICM and Narrative Backsheet'!$A$6:$AC$155,T$9,FALSE))="","",(VLOOKUP($B125,'HICM and Narrative Backsheet'!$A$6:$AC$155,T$9,FALSE))),"")</f>
        <v>Established</v>
      </c>
      <c r="U125" s="29" t="str">
        <f ca="1">IFERROR(IF((VLOOKUP($B125,'HICM and Narrative Backsheet'!$A$6:$AC$155,U$9,FALSE))="","",(VLOOKUP($B125,'HICM and Narrative Backsheet'!$A$6:$AC$155,U$9,FALSE))),"")</f>
        <v>Plans in place</v>
      </c>
      <c r="V125" s="90" t="str">
        <f ca="1">IFERROR(IF((VLOOKUP($B125,'HICM and Narrative Backsheet'!$A$6:$AC$155,V$9,FALSE))="","",(VLOOKUP($B125,'HICM and Narrative Backsheet'!$A$6:$AC$155,V$9,FALSE))),"")</f>
        <v>Plans in place</v>
      </c>
      <c r="W125" s="76" t="str">
        <f ca="1">IFERROR(IF((VLOOKUP($B125,'HICM and Narrative Backsheet'!$A$6:$AC$155,W$9,FALSE))="","",(VLOOKUP($B125,'HICM and Narrative Backsheet'!$A$6:$AC$155,W$9,FALSE))),"")</f>
        <v>Established</v>
      </c>
      <c r="X125" s="76" t="str">
        <f ca="1">IFERROR(IF((VLOOKUP($B125,'HICM and Narrative Backsheet'!$A$6:$AC$155,X$9,FALSE))="","",(VLOOKUP($B125,'HICM and Narrative Backsheet'!$A$6:$AC$155,X$9,FALSE))),"")</f>
        <v>Established</v>
      </c>
      <c r="Y125" s="76" t="str">
        <f ca="1">IFERROR(IF((VLOOKUP($B125,'HICM and Narrative Backsheet'!$A$6:$AC$155,Y$9,FALSE))="","",(VLOOKUP($B125,'HICM and Narrative Backsheet'!$A$6:$AC$155,Y$9,FALSE))),"")</f>
        <v>Established</v>
      </c>
      <c r="Z125" s="76" t="str">
        <f ca="1">IFERROR(IF((VLOOKUP($B125,'HICM and Narrative Backsheet'!$A$6:$AC$155,Z$9,FALSE))="","",(VLOOKUP($B125,'HICM and Narrative Backsheet'!$A$6:$AC$155,Z$9,FALSE))),"")</f>
        <v>Plans in place</v>
      </c>
      <c r="AA125" s="76" t="str">
        <f ca="1">IFERROR(IF((VLOOKUP($B125,'HICM and Narrative Backsheet'!$A$6:$AC$155,AA$9,FALSE))="","",(VLOOKUP($B125,'HICM and Narrative Backsheet'!$A$6:$AC$155,AA$9,FALSE))),"")</f>
        <v>Established</v>
      </c>
      <c r="AB125" s="76" t="str">
        <f ca="1">IFERROR(IF((VLOOKUP($B125,'HICM and Narrative Backsheet'!$A$6:$AC$155,AB$9,FALSE))="","",(VLOOKUP($B125,'HICM and Narrative Backsheet'!$A$6:$AC$155,AB$9,FALSE))),"")</f>
        <v>Established</v>
      </c>
      <c r="AC125" s="76" t="str">
        <f ca="1">IFERROR(IF((VLOOKUP($B125,'HICM and Narrative Backsheet'!$A$6:$AC$155,AC$9,FALSE))="","",(VLOOKUP($B125,'HICM and Narrative Backsheet'!$A$6:$AC$155,AC$9,FALSE))),"")</f>
        <v>Established</v>
      </c>
      <c r="AD125" s="29" t="str">
        <f ca="1">IFERROR(IF((VLOOKUP($B125,'HICM and Narrative Backsheet'!$A$6:$AC$155,AD$9,FALSE))="","",(VLOOKUP($B125,'HICM and Narrative Backsheet'!$A$6:$AC$155,AD$9,FALSE))),"")</f>
        <v>Established</v>
      </c>
    </row>
    <row r="126" spans="1:30">
      <c r="A126" s="42">
        <v>100</v>
      </c>
      <c r="B126" s="34" t="str">
        <f t="shared" ca="1" si="12"/>
        <v>E09000027</v>
      </c>
      <c r="C126" s="83" t="str">
        <f ca="1">IFERROR(VLOOKUP($B126,'Org list'!$J$9:$K$636,2,0), "")</f>
        <v>Richmond upon Thames</v>
      </c>
      <c r="D126" s="34" t="str">
        <f ca="1">IFERROR(IF((VLOOKUP($B126,'HICM and Narrative Backsheet'!$A$6:$AC$155,D$9,FALSE))="","",(VLOOKUP($B126,'HICM and Narrative Backsheet'!$A$6:$AC$155,D$9,FALSE))),"")</f>
        <v>Established</v>
      </c>
      <c r="E126" s="76" t="str">
        <f ca="1">IFERROR(IF((VLOOKUP($B126,'HICM and Narrative Backsheet'!$A$6:$AC$155,E$9,FALSE))="","",(VLOOKUP($B126,'HICM and Narrative Backsheet'!$A$6:$AC$155,E$9,FALSE))),"")</f>
        <v>Established</v>
      </c>
      <c r="F126" s="76" t="str">
        <f ca="1">IFERROR(IF((VLOOKUP($B126,'HICM and Narrative Backsheet'!$A$6:$AC$155,F$9,FALSE))="","",(VLOOKUP($B126,'HICM and Narrative Backsheet'!$A$6:$AC$155,F$9,FALSE))),"")</f>
        <v>Established</v>
      </c>
      <c r="G126" s="76" t="str">
        <f ca="1">IFERROR(IF((VLOOKUP($B126,'HICM and Narrative Backsheet'!$A$6:$AC$155,G$9,FALSE))="","",(VLOOKUP($B126,'HICM and Narrative Backsheet'!$A$6:$AC$155,G$9,FALSE))),"")</f>
        <v>Established</v>
      </c>
      <c r="H126" s="76" t="str">
        <f ca="1">IFERROR(IF((VLOOKUP($B126,'HICM and Narrative Backsheet'!$A$6:$AC$155,H$9,FALSE))="","",(VLOOKUP($B126,'HICM and Narrative Backsheet'!$A$6:$AC$155,H$9,FALSE))),"")</f>
        <v>Established</v>
      </c>
      <c r="I126" s="76" t="str">
        <f ca="1">IFERROR(IF((VLOOKUP($B126,'HICM and Narrative Backsheet'!$A$6:$AC$155,I$9,FALSE))="","",(VLOOKUP($B126,'HICM and Narrative Backsheet'!$A$6:$AC$155,I$9,FALSE))),"")</f>
        <v>Established</v>
      </c>
      <c r="J126" s="76" t="str">
        <f ca="1">IFERROR(IF((VLOOKUP($B126,'HICM and Narrative Backsheet'!$A$6:$AC$155,J$9,FALSE))="","",(VLOOKUP($B126,'HICM and Narrative Backsheet'!$A$6:$AC$155,J$9,FALSE))),"")</f>
        <v>Established</v>
      </c>
      <c r="K126" s="76" t="str">
        <f ca="1">IFERROR(IF((VLOOKUP($B126,'HICM and Narrative Backsheet'!$A$6:$AC$155,K$9,FALSE))="","",(VLOOKUP($B126,'HICM and Narrative Backsheet'!$A$6:$AC$155,K$9,FALSE))),"")</f>
        <v>Established</v>
      </c>
      <c r="L126" s="29" t="str">
        <f ca="1">IFERROR(IF((VLOOKUP($B126,'HICM and Narrative Backsheet'!$A$6:$AC$155,L$9,FALSE))="","",(VLOOKUP($B126,'HICM and Narrative Backsheet'!$A$6:$AC$155,L$9,FALSE))),"")</f>
        <v>Mature</v>
      </c>
      <c r="M126" s="34" t="str">
        <f ca="1">IFERROR(IF((VLOOKUP($B126,'HICM and Narrative Backsheet'!$A$6:$AC$155,M$9,FALSE))="","",(VLOOKUP($B126,'HICM and Narrative Backsheet'!$A$6:$AC$155,M$9,FALSE))),"")</f>
        <v>Established</v>
      </c>
      <c r="N126" s="76" t="str">
        <f ca="1">IFERROR(IF((VLOOKUP($B126,'HICM and Narrative Backsheet'!$A$6:$AC$155,N$9,FALSE))="","",(VLOOKUP($B126,'HICM and Narrative Backsheet'!$A$6:$AC$155,N$9,FALSE))),"")</f>
        <v>Mature</v>
      </c>
      <c r="O126" s="76" t="str">
        <f ca="1">IFERROR(IF((VLOOKUP($B126,'HICM and Narrative Backsheet'!$A$6:$AC$155,O$9,FALSE))="","",(VLOOKUP($B126,'HICM and Narrative Backsheet'!$A$6:$AC$155,O$9,FALSE))),"")</f>
        <v>Established</v>
      </c>
      <c r="P126" s="76" t="str">
        <f ca="1">IFERROR(IF((VLOOKUP($B126,'HICM and Narrative Backsheet'!$A$6:$AC$155,P$9,FALSE))="","",(VLOOKUP($B126,'HICM and Narrative Backsheet'!$A$6:$AC$155,P$9,FALSE))),"")</f>
        <v>Mature</v>
      </c>
      <c r="Q126" s="76" t="str">
        <f ca="1">IFERROR(IF((VLOOKUP($B126,'HICM and Narrative Backsheet'!$A$6:$AC$155,Q$9,FALSE))="","",(VLOOKUP($B126,'HICM and Narrative Backsheet'!$A$6:$AC$155,Q$9,FALSE))),"")</f>
        <v>Mature</v>
      </c>
      <c r="R126" s="76" t="str">
        <f ca="1">IFERROR(IF((VLOOKUP($B126,'HICM and Narrative Backsheet'!$A$6:$AC$155,R$9,FALSE))="","",(VLOOKUP($B126,'HICM and Narrative Backsheet'!$A$6:$AC$155,R$9,FALSE))),"")</f>
        <v>Mature</v>
      </c>
      <c r="S126" s="76" t="str">
        <f ca="1">IFERROR(IF((VLOOKUP($B126,'HICM and Narrative Backsheet'!$A$6:$AC$155,S$9,FALSE))="","",(VLOOKUP($B126,'HICM and Narrative Backsheet'!$A$6:$AC$155,S$9,FALSE))),"")</f>
        <v>Mature</v>
      </c>
      <c r="T126" s="76" t="str">
        <f ca="1">IFERROR(IF((VLOOKUP($B126,'HICM and Narrative Backsheet'!$A$6:$AC$155,T$9,FALSE))="","",(VLOOKUP($B126,'HICM and Narrative Backsheet'!$A$6:$AC$155,T$9,FALSE))),"")</f>
        <v>Mature</v>
      </c>
      <c r="U126" s="29" t="str">
        <f ca="1">IFERROR(IF((VLOOKUP($B126,'HICM and Narrative Backsheet'!$A$6:$AC$155,U$9,FALSE))="","",(VLOOKUP($B126,'HICM and Narrative Backsheet'!$A$6:$AC$155,U$9,FALSE))),"")</f>
        <v>Exemplary</v>
      </c>
      <c r="V126" s="90" t="str">
        <f ca="1">IFERROR(IF((VLOOKUP($B126,'HICM and Narrative Backsheet'!$A$6:$AC$155,V$9,FALSE))="","",(VLOOKUP($B126,'HICM and Narrative Backsheet'!$A$6:$AC$155,V$9,FALSE))),"")</f>
        <v>Mature</v>
      </c>
      <c r="W126" s="76" t="str">
        <f ca="1">IFERROR(IF((VLOOKUP($B126,'HICM and Narrative Backsheet'!$A$6:$AC$155,W$9,FALSE))="","",(VLOOKUP($B126,'HICM and Narrative Backsheet'!$A$6:$AC$155,W$9,FALSE))),"")</f>
        <v>Mature</v>
      </c>
      <c r="X126" s="76" t="str">
        <f ca="1">IFERROR(IF((VLOOKUP($B126,'HICM and Narrative Backsheet'!$A$6:$AC$155,X$9,FALSE))="","",(VLOOKUP($B126,'HICM and Narrative Backsheet'!$A$6:$AC$155,X$9,FALSE))),"")</f>
        <v>Established</v>
      </c>
      <c r="Y126" s="76" t="str">
        <f ca="1">IFERROR(IF((VLOOKUP($B126,'HICM and Narrative Backsheet'!$A$6:$AC$155,Y$9,FALSE))="","",(VLOOKUP($B126,'HICM and Narrative Backsheet'!$A$6:$AC$155,Y$9,FALSE))),"")</f>
        <v>Mature</v>
      </c>
      <c r="Z126" s="76" t="str">
        <f ca="1">IFERROR(IF((VLOOKUP($B126,'HICM and Narrative Backsheet'!$A$6:$AC$155,Z$9,FALSE))="","",(VLOOKUP($B126,'HICM and Narrative Backsheet'!$A$6:$AC$155,Z$9,FALSE))),"")</f>
        <v>Mature</v>
      </c>
      <c r="AA126" s="76" t="str">
        <f ca="1">IFERROR(IF((VLOOKUP($B126,'HICM and Narrative Backsheet'!$A$6:$AC$155,AA$9,FALSE))="","",(VLOOKUP($B126,'HICM and Narrative Backsheet'!$A$6:$AC$155,AA$9,FALSE))),"")</f>
        <v>Established</v>
      </c>
      <c r="AB126" s="76" t="str">
        <f ca="1">IFERROR(IF((VLOOKUP($B126,'HICM and Narrative Backsheet'!$A$6:$AC$155,AB$9,FALSE))="","",(VLOOKUP($B126,'HICM and Narrative Backsheet'!$A$6:$AC$155,AB$9,FALSE))),"")</f>
        <v>Mature</v>
      </c>
      <c r="AC126" s="76" t="str">
        <f ca="1">IFERROR(IF((VLOOKUP($B126,'HICM and Narrative Backsheet'!$A$6:$AC$155,AC$9,FALSE))="","",(VLOOKUP($B126,'HICM and Narrative Backsheet'!$A$6:$AC$155,AC$9,FALSE))),"")</f>
        <v>Mature</v>
      </c>
      <c r="AD126" s="29" t="str">
        <f ca="1">IFERROR(IF((VLOOKUP($B126,'HICM and Narrative Backsheet'!$A$6:$AC$155,AD$9,FALSE))="","",(VLOOKUP($B126,'HICM and Narrative Backsheet'!$A$6:$AC$155,AD$9,FALSE))),"")</f>
        <v>Mature</v>
      </c>
    </row>
    <row r="127" spans="1:30">
      <c r="A127" s="42">
        <v>101</v>
      </c>
      <c r="B127" s="34" t="str">
        <f t="shared" ca="1" si="12"/>
        <v>E08000005</v>
      </c>
      <c r="C127" s="83" t="str">
        <f ca="1">IFERROR(VLOOKUP($B127,'Org list'!$J$9:$K$636,2,0), "")</f>
        <v>Rochdale</v>
      </c>
      <c r="D127" s="34" t="str">
        <f ca="1">IFERROR(IF((VLOOKUP($B127,'HICM and Narrative Backsheet'!$A$6:$AC$155,D$9,FALSE))="","",(VLOOKUP($B127,'HICM and Narrative Backsheet'!$A$6:$AC$155,D$9,FALSE))),"")</f>
        <v>Established</v>
      </c>
      <c r="E127" s="76" t="str">
        <f ca="1">IFERROR(IF((VLOOKUP($B127,'HICM and Narrative Backsheet'!$A$6:$AC$155,E$9,FALSE))="","",(VLOOKUP($B127,'HICM and Narrative Backsheet'!$A$6:$AC$155,E$9,FALSE))),"")</f>
        <v>Established</v>
      </c>
      <c r="F127" s="76" t="str">
        <f ca="1">IFERROR(IF((VLOOKUP($B127,'HICM and Narrative Backsheet'!$A$6:$AC$155,F$9,FALSE))="","",(VLOOKUP($B127,'HICM and Narrative Backsheet'!$A$6:$AC$155,F$9,FALSE))),"")</f>
        <v>Established</v>
      </c>
      <c r="G127" s="76" t="str">
        <f ca="1">IFERROR(IF((VLOOKUP($B127,'HICM and Narrative Backsheet'!$A$6:$AC$155,G$9,FALSE))="","",(VLOOKUP($B127,'HICM and Narrative Backsheet'!$A$6:$AC$155,G$9,FALSE))),"")</f>
        <v>Mature</v>
      </c>
      <c r="H127" s="76" t="str">
        <f ca="1">IFERROR(IF((VLOOKUP($B127,'HICM and Narrative Backsheet'!$A$6:$AC$155,H$9,FALSE))="","",(VLOOKUP($B127,'HICM and Narrative Backsheet'!$A$6:$AC$155,H$9,FALSE))),"")</f>
        <v>Plans in place</v>
      </c>
      <c r="I127" s="76" t="str">
        <f ca="1">IFERROR(IF((VLOOKUP($B127,'HICM and Narrative Backsheet'!$A$6:$AC$155,I$9,FALSE))="","",(VLOOKUP($B127,'HICM and Narrative Backsheet'!$A$6:$AC$155,I$9,FALSE))),"")</f>
        <v>Established</v>
      </c>
      <c r="J127" s="76" t="str">
        <f ca="1">IFERROR(IF((VLOOKUP($B127,'HICM and Narrative Backsheet'!$A$6:$AC$155,J$9,FALSE))="","",(VLOOKUP($B127,'HICM and Narrative Backsheet'!$A$6:$AC$155,J$9,FALSE))),"")</f>
        <v>Established</v>
      </c>
      <c r="K127" s="76" t="str">
        <f ca="1">IFERROR(IF((VLOOKUP($B127,'HICM and Narrative Backsheet'!$A$6:$AC$155,K$9,FALSE))="","",(VLOOKUP($B127,'HICM and Narrative Backsheet'!$A$6:$AC$155,K$9,FALSE))),"")</f>
        <v>Plans in place</v>
      </c>
      <c r="L127" s="29" t="str">
        <f ca="1">IFERROR(IF((VLOOKUP($B127,'HICM and Narrative Backsheet'!$A$6:$AC$155,L$9,FALSE))="","",(VLOOKUP($B127,'HICM and Narrative Backsheet'!$A$6:$AC$155,L$9,FALSE))),"")</f>
        <v>Not yet established</v>
      </c>
      <c r="M127" s="34" t="str">
        <f ca="1">IFERROR(IF((VLOOKUP($B127,'HICM and Narrative Backsheet'!$A$6:$AC$155,M$9,FALSE))="","",(VLOOKUP($B127,'HICM and Narrative Backsheet'!$A$6:$AC$155,M$9,FALSE))),"")</f>
        <v>Established</v>
      </c>
      <c r="N127" s="76" t="str">
        <f ca="1">IFERROR(IF((VLOOKUP($B127,'HICM and Narrative Backsheet'!$A$6:$AC$155,N$9,FALSE))="","",(VLOOKUP($B127,'HICM and Narrative Backsheet'!$A$6:$AC$155,N$9,FALSE))),"")</f>
        <v>Established</v>
      </c>
      <c r="O127" s="76" t="str">
        <f ca="1">IFERROR(IF((VLOOKUP($B127,'HICM and Narrative Backsheet'!$A$6:$AC$155,O$9,FALSE))="","",(VLOOKUP($B127,'HICM and Narrative Backsheet'!$A$6:$AC$155,O$9,FALSE))),"")</f>
        <v>Established</v>
      </c>
      <c r="P127" s="76" t="str">
        <f ca="1">IFERROR(IF((VLOOKUP($B127,'HICM and Narrative Backsheet'!$A$6:$AC$155,P$9,FALSE))="","",(VLOOKUP($B127,'HICM and Narrative Backsheet'!$A$6:$AC$155,P$9,FALSE))),"")</f>
        <v>Mature</v>
      </c>
      <c r="Q127" s="76" t="str">
        <f ca="1">IFERROR(IF((VLOOKUP($B127,'HICM and Narrative Backsheet'!$A$6:$AC$155,Q$9,FALSE))="","",(VLOOKUP($B127,'HICM and Narrative Backsheet'!$A$6:$AC$155,Q$9,FALSE))),"")</f>
        <v>Established</v>
      </c>
      <c r="R127" s="76" t="str">
        <f ca="1">IFERROR(IF((VLOOKUP($B127,'HICM and Narrative Backsheet'!$A$6:$AC$155,R$9,FALSE))="","",(VLOOKUP($B127,'HICM and Narrative Backsheet'!$A$6:$AC$155,R$9,FALSE))),"")</f>
        <v>Established</v>
      </c>
      <c r="S127" s="76" t="str">
        <f ca="1">IFERROR(IF((VLOOKUP($B127,'HICM and Narrative Backsheet'!$A$6:$AC$155,S$9,FALSE))="","",(VLOOKUP($B127,'HICM and Narrative Backsheet'!$A$6:$AC$155,S$9,FALSE))),"")</f>
        <v>Established</v>
      </c>
      <c r="T127" s="76" t="str">
        <f ca="1">IFERROR(IF((VLOOKUP($B127,'HICM and Narrative Backsheet'!$A$6:$AC$155,T$9,FALSE))="","",(VLOOKUP($B127,'HICM and Narrative Backsheet'!$A$6:$AC$155,T$9,FALSE))),"")</f>
        <v>Plans in place</v>
      </c>
      <c r="U127" s="29" t="str">
        <f ca="1">IFERROR(IF((VLOOKUP($B127,'HICM and Narrative Backsheet'!$A$6:$AC$155,U$9,FALSE))="","",(VLOOKUP($B127,'HICM and Narrative Backsheet'!$A$6:$AC$155,U$9,FALSE))),"")</f>
        <v>Plans in place</v>
      </c>
      <c r="V127" s="90" t="str">
        <f ca="1">IFERROR(IF((VLOOKUP($B127,'HICM and Narrative Backsheet'!$A$6:$AC$155,V$9,FALSE))="","",(VLOOKUP($B127,'HICM and Narrative Backsheet'!$A$6:$AC$155,V$9,FALSE))),"")</f>
        <v>Established</v>
      </c>
      <c r="W127" s="76" t="str">
        <f ca="1">IFERROR(IF((VLOOKUP($B127,'HICM and Narrative Backsheet'!$A$6:$AC$155,W$9,FALSE))="","",(VLOOKUP($B127,'HICM and Narrative Backsheet'!$A$6:$AC$155,W$9,FALSE))),"")</f>
        <v>Established</v>
      </c>
      <c r="X127" s="76" t="str">
        <f ca="1">IFERROR(IF((VLOOKUP($B127,'HICM and Narrative Backsheet'!$A$6:$AC$155,X$9,FALSE))="","",(VLOOKUP($B127,'HICM and Narrative Backsheet'!$A$6:$AC$155,X$9,FALSE))),"")</f>
        <v>Established</v>
      </c>
      <c r="Y127" s="76" t="str">
        <f ca="1">IFERROR(IF((VLOOKUP($B127,'HICM and Narrative Backsheet'!$A$6:$AC$155,Y$9,FALSE))="","",(VLOOKUP($B127,'HICM and Narrative Backsheet'!$A$6:$AC$155,Y$9,FALSE))),"")</f>
        <v>Mature</v>
      </c>
      <c r="Z127" s="76" t="str">
        <f ca="1">IFERROR(IF((VLOOKUP($B127,'HICM and Narrative Backsheet'!$A$6:$AC$155,Z$9,FALSE))="","",(VLOOKUP($B127,'HICM and Narrative Backsheet'!$A$6:$AC$155,Z$9,FALSE))),"")</f>
        <v>Established</v>
      </c>
      <c r="AA127" s="76" t="str">
        <f ca="1">IFERROR(IF((VLOOKUP($B127,'HICM and Narrative Backsheet'!$A$6:$AC$155,AA$9,FALSE))="","",(VLOOKUP($B127,'HICM and Narrative Backsheet'!$A$6:$AC$155,AA$9,FALSE))),"")</f>
        <v>Established</v>
      </c>
      <c r="AB127" s="76" t="str">
        <f ca="1">IFERROR(IF((VLOOKUP($B127,'HICM and Narrative Backsheet'!$A$6:$AC$155,AB$9,FALSE))="","",(VLOOKUP($B127,'HICM and Narrative Backsheet'!$A$6:$AC$155,AB$9,FALSE))),"")</f>
        <v>Established</v>
      </c>
      <c r="AC127" s="76" t="str">
        <f ca="1">IFERROR(IF((VLOOKUP($B127,'HICM and Narrative Backsheet'!$A$6:$AC$155,AC$9,FALSE))="","",(VLOOKUP($B127,'HICM and Narrative Backsheet'!$A$6:$AC$155,AC$9,FALSE))),"")</f>
        <v>Established</v>
      </c>
      <c r="AD127" s="29" t="str">
        <f ca="1">IFERROR(IF((VLOOKUP($B127,'HICM and Narrative Backsheet'!$A$6:$AC$155,AD$9,FALSE))="","",(VLOOKUP($B127,'HICM and Narrative Backsheet'!$A$6:$AC$155,AD$9,FALSE))),"")</f>
        <v>Plans in place</v>
      </c>
    </row>
    <row r="128" spans="1:30">
      <c r="A128" s="42">
        <v>102</v>
      </c>
      <c r="B128" s="34" t="str">
        <f t="shared" ca="1" si="12"/>
        <v>E08000018</v>
      </c>
      <c r="C128" s="83" t="str">
        <f ca="1">IFERROR(VLOOKUP($B128,'Org list'!$J$9:$K$636,2,0), "")</f>
        <v>Rotherham</v>
      </c>
      <c r="D128" s="34" t="str">
        <f ca="1">IFERROR(IF((VLOOKUP($B128,'HICM and Narrative Backsheet'!$A$6:$AC$155,D$9,FALSE))="","",(VLOOKUP($B128,'HICM and Narrative Backsheet'!$A$6:$AC$155,D$9,FALSE))),"")</f>
        <v>Plans in place</v>
      </c>
      <c r="E128" s="76" t="str">
        <f ca="1">IFERROR(IF((VLOOKUP($B128,'HICM and Narrative Backsheet'!$A$6:$AC$155,E$9,FALSE))="","",(VLOOKUP($B128,'HICM and Narrative Backsheet'!$A$6:$AC$155,E$9,FALSE))),"")</f>
        <v>Established</v>
      </c>
      <c r="F128" s="76" t="str">
        <f ca="1">IFERROR(IF((VLOOKUP($B128,'HICM and Narrative Backsheet'!$A$6:$AC$155,F$9,FALSE))="","",(VLOOKUP($B128,'HICM and Narrative Backsheet'!$A$6:$AC$155,F$9,FALSE))),"")</f>
        <v>Established</v>
      </c>
      <c r="G128" s="76" t="str">
        <f ca="1">IFERROR(IF((VLOOKUP($B128,'HICM and Narrative Backsheet'!$A$6:$AC$155,G$9,FALSE))="","",(VLOOKUP($B128,'HICM and Narrative Backsheet'!$A$6:$AC$155,G$9,FALSE))),"")</f>
        <v>Plans in place</v>
      </c>
      <c r="H128" s="76" t="str">
        <f ca="1">IFERROR(IF((VLOOKUP($B128,'HICM and Narrative Backsheet'!$A$6:$AC$155,H$9,FALSE))="","",(VLOOKUP($B128,'HICM and Narrative Backsheet'!$A$6:$AC$155,H$9,FALSE))),"")</f>
        <v>Established</v>
      </c>
      <c r="I128" s="76" t="str">
        <f ca="1">IFERROR(IF((VLOOKUP($B128,'HICM and Narrative Backsheet'!$A$6:$AC$155,I$9,FALSE))="","",(VLOOKUP($B128,'HICM and Narrative Backsheet'!$A$6:$AC$155,I$9,FALSE))),"")</f>
        <v>Plans in place</v>
      </c>
      <c r="J128" s="76" t="str">
        <f ca="1">IFERROR(IF((VLOOKUP($B128,'HICM and Narrative Backsheet'!$A$6:$AC$155,J$9,FALSE))="","",(VLOOKUP($B128,'HICM and Narrative Backsheet'!$A$6:$AC$155,J$9,FALSE))),"")</f>
        <v>Plans in place</v>
      </c>
      <c r="K128" s="76" t="str">
        <f ca="1">IFERROR(IF((VLOOKUP($B128,'HICM and Narrative Backsheet'!$A$6:$AC$155,K$9,FALSE))="","",(VLOOKUP($B128,'HICM and Narrative Backsheet'!$A$6:$AC$155,K$9,FALSE))),"")</f>
        <v>Established</v>
      </c>
      <c r="L128" s="29" t="str">
        <f ca="1">IFERROR(IF((VLOOKUP($B128,'HICM and Narrative Backsheet'!$A$6:$AC$155,L$9,FALSE))="","",(VLOOKUP($B128,'HICM and Narrative Backsheet'!$A$6:$AC$155,L$9,FALSE))),"")</f>
        <v>Plans in place</v>
      </c>
      <c r="M128" s="34" t="str">
        <f ca="1">IFERROR(IF((VLOOKUP($B128,'HICM and Narrative Backsheet'!$A$6:$AC$155,M$9,FALSE))="","",(VLOOKUP($B128,'HICM and Narrative Backsheet'!$A$6:$AC$155,M$9,FALSE))),"")</f>
        <v>Established</v>
      </c>
      <c r="N128" s="76" t="str">
        <f ca="1">IFERROR(IF((VLOOKUP($B128,'HICM and Narrative Backsheet'!$A$6:$AC$155,N$9,FALSE))="","",(VLOOKUP($B128,'HICM and Narrative Backsheet'!$A$6:$AC$155,N$9,FALSE))),"")</f>
        <v>Established</v>
      </c>
      <c r="O128" s="76" t="str">
        <f ca="1">IFERROR(IF((VLOOKUP($B128,'HICM and Narrative Backsheet'!$A$6:$AC$155,O$9,FALSE))="","",(VLOOKUP($B128,'HICM and Narrative Backsheet'!$A$6:$AC$155,O$9,FALSE))),"")</f>
        <v>Established</v>
      </c>
      <c r="P128" s="76" t="str">
        <f ca="1">IFERROR(IF((VLOOKUP($B128,'HICM and Narrative Backsheet'!$A$6:$AC$155,P$9,FALSE))="","",(VLOOKUP($B128,'HICM and Narrative Backsheet'!$A$6:$AC$155,P$9,FALSE))),"")</f>
        <v>Plans in place</v>
      </c>
      <c r="Q128" s="76" t="str">
        <f ca="1">IFERROR(IF((VLOOKUP($B128,'HICM and Narrative Backsheet'!$A$6:$AC$155,Q$9,FALSE))="","",(VLOOKUP($B128,'HICM and Narrative Backsheet'!$A$6:$AC$155,Q$9,FALSE))),"")</f>
        <v>Established</v>
      </c>
      <c r="R128" s="76" t="str">
        <f ca="1">IFERROR(IF((VLOOKUP($B128,'HICM and Narrative Backsheet'!$A$6:$AC$155,R$9,FALSE))="","",(VLOOKUP($B128,'HICM and Narrative Backsheet'!$A$6:$AC$155,R$9,FALSE))),"")</f>
        <v>Plans in place</v>
      </c>
      <c r="S128" s="76" t="str">
        <f ca="1">IFERROR(IF((VLOOKUP($B128,'HICM and Narrative Backsheet'!$A$6:$AC$155,S$9,FALSE))="","",(VLOOKUP($B128,'HICM and Narrative Backsheet'!$A$6:$AC$155,S$9,FALSE))),"")</f>
        <v>Plans in place</v>
      </c>
      <c r="T128" s="76" t="str">
        <f ca="1">IFERROR(IF((VLOOKUP($B128,'HICM and Narrative Backsheet'!$A$6:$AC$155,T$9,FALSE))="","",(VLOOKUP($B128,'HICM and Narrative Backsheet'!$A$6:$AC$155,T$9,FALSE))),"")</f>
        <v>Established</v>
      </c>
      <c r="U128" s="29" t="str">
        <f ca="1">IFERROR(IF((VLOOKUP($B128,'HICM and Narrative Backsheet'!$A$6:$AC$155,U$9,FALSE))="","",(VLOOKUP($B128,'HICM and Narrative Backsheet'!$A$6:$AC$155,U$9,FALSE))),"")</f>
        <v>Established</v>
      </c>
      <c r="V128" s="90" t="str">
        <f ca="1">IFERROR(IF((VLOOKUP($B128,'HICM and Narrative Backsheet'!$A$6:$AC$155,V$9,FALSE))="","",(VLOOKUP($B128,'HICM and Narrative Backsheet'!$A$6:$AC$155,V$9,FALSE))),"")</f>
        <v>Established</v>
      </c>
      <c r="W128" s="76" t="str">
        <f ca="1">IFERROR(IF((VLOOKUP($B128,'HICM and Narrative Backsheet'!$A$6:$AC$155,W$9,FALSE))="","",(VLOOKUP($B128,'HICM and Narrative Backsheet'!$A$6:$AC$155,W$9,FALSE))),"")</f>
        <v>Established</v>
      </c>
      <c r="X128" s="76" t="str">
        <f ca="1">IFERROR(IF((VLOOKUP($B128,'HICM and Narrative Backsheet'!$A$6:$AC$155,X$9,FALSE))="","",(VLOOKUP($B128,'HICM and Narrative Backsheet'!$A$6:$AC$155,X$9,FALSE))),"")</f>
        <v>Established</v>
      </c>
      <c r="Y128" s="76" t="str">
        <f ca="1">IFERROR(IF((VLOOKUP($B128,'HICM and Narrative Backsheet'!$A$6:$AC$155,Y$9,FALSE))="","",(VLOOKUP($B128,'HICM and Narrative Backsheet'!$A$6:$AC$155,Y$9,FALSE))),"")</f>
        <v>Plans in place</v>
      </c>
      <c r="Z128" s="76" t="str">
        <f ca="1">IFERROR(IF((VLOOKUP($B128,'HICM and Narrative Backsheet'!$A$6:$AC$155,Z$9,FALSE))="","",(VLOOKUP($B128,'HICM and Narrative Backsheet'!$A$6:$AC$155,Z$9,FALSE))),"")</f>
        <v>Established</v>
      </c>
      <c r="AA128" s="76" t="str">
        <f ca="1">IFERROR(IF((VLOOKUP($B128,'HICM and Narrative Backsheet'!$A$6:$AC$155,AA$9,FALSE))="","",(VLOOKUP($B128,'HICM and Narrative Backsheet'!$A$6:$AC$155,AA$9,FALSE))),"")</f>
        <v>Plans in place</v>
      </c>
      <c r="AB128" s="76" t="str">
        <f ca="1">IFERROR(IF((VLOOKUP($B128,'HICM and Narrative Backsheet'!$A$6:$AC$155,AB$9,FALSE))="","",(VLOOKUP($B128,'HICM and Narrative Backsheet'!$A$6:$AC$155,AB$9,FALSE))),"")</f>
        <v>Plans in place</v>
      </c>
      <c r="AC128" s="76" t="str">
        <f ca="1">IFERROR(IF((VLOOKUP($B128,'HICM and Narrative Backsheet'!$A$6:$AC$155,AC$9,FALSE))="","",(VLOOKUP($B128,'HICM and Narrative Backsheet'!$A$6:$AC$155,AC$9,FALSE))),"")</f>
        <v>Established</v>
      </c>
      <c r="AD128" s="29" t="str">
        <f ca="1">IFERROR(IF((VLOOKUP($B128,'HICM and Narrative Backsheet'!$A$6:$AC$155,AD$9,FALSE))="","",(VLOOKUP($B128,'HICM and Narrative Backsheet'!$A$6:$AC$155,AD$9,FALSE))),"")</f>
        <v>Established</v>
      </c>
    </row>
    <row r="129" spans="1:30">
      <c r="A129" s="42">
        <v>103</v>
      </c>
      <c r="B129" s="34" t="str">
        <f t="shared" ca="1" si="12"/>
        <v>E06000017</v>
      </c>
      <c r="C129" s="83" t="str">
        <f ca="1">IFERROR(VLOOKUP($B129,'Org list'!$J$9:$K$636,2,0), "")</f>
        <v>Rutland</v>
      </c>
      <c r="D129" s="34" t="str">
        <f ca="1">IFERROR(IF((VLOOKUP($B129,'HICM and Narrative Backsheet'!$A$6:$AC$155,D$9,FALSE))="","",(VLOOKUP($B129,'HICM and Narrative Backsheet'!$A$6:$AC$155,D$9,FALSE))),"")</f>
        <v>Mature</v>
      </c>
      <c r="E129" s="76" t="str">
        <f ca="1">IFERROR(IF((VLOOKUP($B129,'HICM and Narrative Backsheet'!$A$6:$AC$155,E$9,FALSE))="","",(VLOOKUP($B129,'HICM and Narrative Backsheet'!$A$6:$AC$155,E$9,FALSE))),"")</f>
        <v>Established</v>
      </c>
      <c r="F129" s="76" t="str">
        <f ca="1">IFERROR(IF((VLOOKUP($B129,'HICM and Narrative Backsheet'!$A$6:$AC$155,F$9,FALSE))="","",(VLOOKUP($B129,'HICM and Narrative Backsheet'!$A$6:$AC$155,F$9,FALSE))),"")</f>
        <v>Exemplary</v>
      </c>
      <c r="G129" s="76" t="str">
        <f ca="1">IFERROR(IF((VLOOKUP($B129,'HICM and Narrative Backsheet'!$A$6:$AC$155,G$9,FALSE))="","",(VLOOKUP($B129,'HICM and Narrative Backsheet'!$A$6:$AC$155,G$9,FALSE))),"")</f>
        <v>Mature</v>
      </c>
      <c r="H129" s="76" t="str">
        <f ca="1">IFERROR(IF((VLOOKUP($B129,'HICM and Narrative Backsheet'!$A$6:$AC$155,H$9,FALSE))="","",(VLOOKUP($B129,'HICM and Narrative Backsheet'!$A$6:$AC$155,H$9,FALSE))),"")</f>
        <v>Mature</v>
      </c>
      <c r="I129" s="76" t="str">
        <f ca="1">IFERROR(IF((VLOOKUP($B129,'HICM and Narrative Backsheet'!$A$6:$AC$155,I$9,FALSE))="","",(VLOOKUP($B129,'HICM and Narrative Backsheet'!$A$6:$AC$155,I$9,FALSE))),"")</f>
        <v>Established</v>
      </c>
      <c r="J129" s="76" t="str">
        <f ca="1">IFERROR(IF((VLOOKUP($B129,'HICM and Narrative Backsheet'!$A$6:$AC$155,J$9,FALSE))="","",(VLOOKUP($B129,'HICM and Narrative Backsheet'!$A$6:$AC$155,J$9,FALSE))),"")</f>
        <v>Established</v>
      </c>
      <c r="K129" s="76" t="str">
        <f ca="1">IFERROR(IF((VLOOKUP($B129,'HICM and Narrative Backsheet'!$A$6:$AC$155,K$9,FALSE))="","",(VLOOKUP($B129,'HICM and Narrative Backsheet'!$A$6:$AC$155,K$9,FALSE))),"")</f>
        <v>Established</v>
      </c>
      <c r="L129" s="29" t="str">
        <f ca="1">IFERROR(IF((VLOOKUP($B129,'HICM and Narrative Backsheet'!$A$6:$AC$155,L$9,FALSE))="","",(VLOOKUP($B129,'HICM and Narrative Backsheet'!$A$6:$AC$155,L$9,FALSE))),"")</f>
        <v>Plans in place</v>
      </c>
      <c r="M129" s="34" t="str">
        <f ca="1">IFERROR(IF((VLOOKUP($B129,'HICM and Narrative Backsheet'!$A$6:$AC$155,M$9,FALSE))="","",(VLOOKUP($B129,'HICM and Narrative Backsheet'!$A$6:$AC$155,M$9,FALSE))),"")</f>
        <v>Mature</v>
      </c>
      <c r="N129" s="76" t="str">
        <f ca="1">IFERROR(IF((VLOOKUP($B129,'HICM and Narrative Backsheet'!$A$6:$AC$155,N$9,FALSE))="","",(VLOOKUP($B129,'HICM and Narrative Backsheet'!$A$6:$AC$155,N$9,FALSE))),"")</f>
        <v>Established</v>
      </c>
      <c r="O129" s="76" t="str">
        <f ca="1">IFERROR(IF((VLOOKUP($B129,'HICM and Narrative Backsheet'!$A$6:$AC$155,O$9,FALSE))="","",(VLOOKUP($B129,'HICM and Narrative Backsheet'!$A$6:$AC$155,O$9,FALSE))),"")</f>
        <v>Exemplary</v>
      </c>
      <c r="P129" s="76" t="str">
        <f ca="1">IFERROR(IF((VLOOKUP($B129,'HICM and Narrative Backsheet'!$A$6:$AC$155,P$9,FALSE))="","",(VLOOKUP($B129,'HICM and Narrative Backsheet'!$A$6:$AC$155,P$9,FALSE))),"")</f>
        <v>Mature</v>
      </c>
      <c r="Q129" s="76" t="str">
        <f ca="1">IFERROR(IF((VLOOKUP($B129,'HICM and Narrative Backsheet'!$A$6:$AC$155,Q$9,FALSE))="","",(VLOOKUP($B129,'HICM and Narrative Backsheet'!$A$6:$AC$155,Q$9,FALSE))),"")</f>
        <v>Mature</v>
      </c>
      <c r="R129" s="76" t="str">
        <f ca="1">IFERROR(IF((VLOOKUP($B129,'HICM and Narrative Backsheet'!$A$6:$AC$155,R$9,FALSE))="","",(VLOOKUP($B129,'HICM and Narrative Backsheet'!$A$6:$AC$155,R$9,FALSE))),"")</f>
        <v>Mature</v>
      </c>
      <c r="S129" s="76" t="str">
        <f ca="1">IFERROR(IF((VLOOKUP($B129,'HICM and Narrative Backsheet'!$A$6:$AC$155,S$9,FALSE))="","",(VLOOKUP($B129,'HICM and Narrative Backsheet'!$A$6:$AC$155,S$9,FALSE))),"")</f>
        <v>Established</v>
      </c>
      <c r="T129" s="76" t="str">
        <f ca="1">IFERROR(IF((VLOOKUP($B129,'HICM and Narrative Backsheet'!$A$6:$AC$155,T$9,FALSE))="","",(VLOOKUP($B129,'HICM and Narrative Backsheet'!$A$6:$AC$155,T$9,FALSE))),"")</f>
        <v>Established</v>
      </c>
      <c r="U129" s="29" t="str">
        <f ca="1">IFERROR(IF((VLOOKUP($B129,'HICM and Narrative Backsheet'!$A$6:$AC$155,U$9,FALSE))="","",(VLOOKUP($B129,'HICM and Narrative Backsheet'!$A$6:$AC$155,U$9,FALSE))),"")</f>
        <v>Plans in place</v>
      </c>
      <c r="V129" s="90" t="str">
        <f ca="1">IFERROR(IF((VLOOKUP($B129,'HICM and Narrative Backsheet'!$A$6:$AC$155,V$9,FALSE))="","",(VLOOKUP($B129,'HICM and Narrative Backsheet'!$A$6:$AC$155,V$9,FALSE))),"")</f>
        <v>Mature</v>
      </c>
      <c r="W129" s="76" t="str">
        <f ca="1">IFERROR(IF((VLOOKUP($B129,'HICM and Narrative Backsheet'!$A$6:$AC$155,W$9,FALSE))="","",(VLOOKUP($B129,'HICM and Narrative Backsheet'!$A$6:$AC$155,W$9,FALSE))),"")</f>
        <v>Established</v>
      </c>
      <c r="X129" s="76" t="str">
        <f ca="1">IFERROR(IF((VLOOKUP($B129,'HICM and Narrative Backsheet'!$A$6:$AC$155,X$9,FALSE))="","",(VLOOKUP($B129,'HICM and Narrative Backsheet'!$A$6:$AC$155,X$9,FALSE))),"")</f>
        <v>Exemplary</v>
      </c>
      <c r="Y129" s="76" t="str">
        <f ca="1">IFERROR(IF((VLOOKUP($B129,'HICM and Narrative Backsheet'!$A$6:$AC$155,Y$9,FALSE))="","",(VLOOKUP($B129,'HICM and Narrative Backsheet'!$A$6:$AC$155,Y$9,FALSE))),"")</f>
        <v>Mature</v>
      </c>
      <c r="Z129" s="76" t="str">
        <f ca="1">IFERROR(IF((VLOOKUP($B129,'HICM and Narrative Backsheet'!$A$6:$AC$155,Z$9,FALSE))="","",(VLOOKUP($B129,'HICM and Narrative Backsheet'!$A$6:$AC$155,Z$9,FALSE))),"")</f>
        <v>Mature</v>
      </c>
      <c r="AA129" s="76" t="str">
        <f ca="1">IFERROR(IF((VLOOKUP($B129,'HICM and Narrative Backsheet'!$A$6:$AC$155,AA$9,FALSE))="","",(VLOOKUP($B129,'HICM and Narrative Backsheet'!$A$6:$AC$155,AA$9,FALSE))),"")</f>
        <v>Mature</v>
      </c>
      <c r="AB129" s="76" t="str">
        <f ca="1">IFERROR(IF((VLOOKUP($B129,'HICM and Narrative Backsheet'!$A$6:$AC$155,AB$9,FALSE))="","",(VLOOKUP($B129,'HICM and Narrative Backsheet'!$A$6:$AC$155,AB$9,FALSE))),"")</f>
        <v>Established</v>
      </c>
      <c r="AC129" s="76" t="str">
        <f ca="1">IFERROR(IF((VLOOKUP($B129,'HICM and Narrative Backsheet'!$A$6:$AC$155,AC$9,FALSE))="","",(VLOOKUP($B129,'HICM and Narrative Backsheet'!$A$6:$AC$155,AC$9,FALSE))),"")</f>
        <v>Mature</v>
      </c>
      <c r="AD129" s="29" t="str">
        <f ca="1">IFERROR(IF((VLOOKUP($B129,'HICM and Narrative Backsheet'!$A$6:$AC$155,AD$9,FALSE))="","",(VLOOKUP($B129,'HICM and Narrative Backsheet'!$A$6:$AC$155,AD$9,FALSE))),"")</f>
        <v>Established</v>
      </c>
    </row>
    <row r="130" spans="1:30">
      <c r="A130" s="42">
        <v>104</v>
      </c>
      <c r="B130" s="34" t="str">
        <f t="shared" ca="1" si="12"/>
        <v>E08000006</v>
      </c>
      <c r="C130" s="83" t="str">
        <f ca="1">IFERROR(VLOOKUP($B130,'Org list'!$J$9:$K$636,2,0), "")</f>
        <v>Salford</v>
      </c>
      <c r="D130" s="34" t="str">
        <f ca="1">IFERROR(IF((VLOOKUP($B130,'HICM and Narrative Backsheet'!$A$6:$AC$155,D$9,FALSE))="","",(VLOOKUP($B130,'HICM and Narrative Backsheet'!$A$6:$AC$155,D$9,FALSE))),"")</f>
        <v>Established</v>
      </c>
      <c r="E130" s="76" t="str">
        <f ca="1">IFERROR(IF((VLOOKUP($B130,'HICM and Narrative Backsheet'!$A$6:$AC$155,E$9,FALSE))="","",(VLOOKUP($B130,'HICM and Narrative Backsheet'!$A$6:$AC$155,E$9,FALSE))),"")</f>
        <v>Established</v>
      </c>
      <c r="F130" s="76" t="str">
        <f ca="1">IFERROR(IF((VLOOKUP($B130,'HICM and Narrative Backsheet'!$A$6:$AC$155,F$9,FALSE))="","",(VLOOKUP($B130,'HICM and Narrative Backsheet'!$A$6:$AC$155,F$9,FALSE))),"")</f>
        <v>Plans in place</v>
      </c>
      <c r="G130" s="76" t="str">
        <f ca="1">IFERROR(IF((VLOOKUP($B130,'HICM and Narrative Backsheet'!$A$6:$AC$155,G$9,FALSE))="","",(VLOOKUP($B130,'HICM and Narrative Backsheet'!$A$6:$AC$155,G$9,FALSE))),"")</f>
        <v>Established</v>
      </c>
      <c r="H130" s="76" t="str">
        <f ca="1">IFERROR(IF((VLOOKUP($B130,'HICM and Narrative Backsheet'!$A$6:$AC$155,H$9,FALSE))="","",(VLOOKUP($B130,'HICM and Narrative Backsheet'!$A$6:$AC$155,H$9,FALSE))),"")</f>
        <v>Established</v>
      </c>
      <c r="I130" s="76" t="str">
        <f ca="1">IFERROR(IF((VLOOKUP($B130,'HICM and Narrative Backsheet'!$A$6:$AC$155,I$9,FALSE))="","",(VLOOKUP($B130,'HICM and Narrative Backsheet'!$A$6:$AC$155,I$9,FALSE))),"")</f>
        <v>Plans in place</v>
      </c>
      <c r="J130" s="76" t="str">
        <f ca="1">IFERROR(IF((VLOOKUP($B130,'HICM and Narrative Backsheet'!$A$6:$AC$155,J$9,FALSE))="","",(VLOOKUP($B130,'HICM and Narrative Backsheet'!$A$6:$AC$155,J$9,FALSE))),"")</f>
        <v>Plans in place</v>
      </c>
      <c r="K130" s="76" t="str">
        <f ca="1">IFERROR(IF((VLOOKUP($B130,'HICM and Narrative Backsheet'!$A$6:$AC$155,K$9,FALSE))="","",(VLOOKUP($B130,'HICM and Narrative Backsheet'!$A$6:$AC$155,K$9,FALSE))),"")</f>
        <v>Established</v>
      </c>
      <c r="L130" s="29" t="str">
        <f ca="1">IFERROR(IF((VLOOKUP($B130,'HICM and Narrative Backsheet'!$A$6:$AC$155,L$9,FALSE))="","",(VLOOKUP($B130,'HICM and Narrative Backsheet'!$A$6:$AC$155,L$9,FALSE))),"")</f>
        <v>Plans in place</v>
      </c>
      <c r="M130" s="34" t="str">
        <f ca="1">IFERROR(IF((VLOOKUP($B130,'HICM and Narrative Backsheet'!$A$6:$AC$155,M$9,FALSE))="","",(VLOOKUP($B130,'HICM and Narrative Backsheet'!$A$6:$AC$155,M$9,FALSE))),"")</f>
        <v>Established</v>
      </c>
      <c r="N130" s="76" t="str">
        <f ca="1">IFERROR(IF((VLOOKUP($B130,'HICM and Narrative Backsheet'!$A$6:$AC$155,N$9,FALSE))="","",(VLOOKUP($B130,'HICM and Narrative Backsheet'!$A$6:$AC$155,N$9,FALSE))),"")</f>
        <v>Mature</v>
      </c>
      <c r="O130" s="76" t="str">
        <f ca="1">IFERROR(IF((VLOOKUP($B130,'HICM and Narrative Backsheet'!$A$6:$AC$155,O$9,FALSE))="","",(VLOOKUP($B130,'HICM and Narrative Backsheet'!$A$6:$AC$155,O$9,FALSE))),"")</f>
        <v>Plans in place</v>
      </c>
      <c r="P130" s="76" t="str">
        <f ca="1">IFERROR(IF((VLOOKUP($B130,'HICM and Narrative Backsheet'!$A$6:$AC$155,P$9,FALSE))="","",(VLOOKUP($B130,'HICM and Narrative Backsheet'!$A$6:$AC$155,P$9,FALSE))),"")</f>
        <v>Established</v>
      </c>
      <c r="Q130" s="76" t="str">
        <f ca="1">IFERROR(IF((VLOOKUP($B130,'HICM and Narrative Backsheet'!$A$6:$AC$155,Q$9,FALSE))="","",(VLOOKUP($B130,'HICM and Narrative Backsheet'!$A$6:$AC$155,Q$9,FALSE))),"")</f>
        <v>Established</v>
      </c>
      <c r="R130" s="76" t="str">
        <f ca="1">IFERROR(IF((VLOOKUP($B130,'HICM and Narrative Backsheet'!$A$6:$AC$155,R$9,FALSE))="","",(VLOOKUP($B130,'HICM and Narrative Backsheet'!$A$6:$AC$155,R$9,FALSE))),"")</f>
        <v>Plans in place</v>
      </c>
      <c r="S130" s="76" t="str">
        <f ca="1">IFERROR(IF((VLOOKUP($B130,'HICM and Narrative Backsheet'!$A$6:$AC$155,S$9,FALSE))="","",(VLOOKUP($B130,'HICM and Narrative Backsheet'!$A$6:$AC$155,S$9,FALSE))),"")</f>
        <v>Established</v>
      </c>
      <c r="T130" s="76" t="str">
        <f ca="1">IFERROR(IF((VLOOKUP($B130,'HICM and Narrative Backsheet'!$A$6:$AC$155,T$9,FALSE))="","",(VLOOKUP($B130,'HICM and Narrative Backsheet'!$A$6:$AC$155,T$9,FALSE))),"")</f>
        <v>Established</v>
      </c>
      <c r="U130" s="29" t="str">
        <f ca="1">IFERROR(IF((VLOOKUP($B130,'HICM and Narrative Backsheet'!$A$6:$AC$155,U$9,FALSE))="","",(VLOOKUP($B130,'HICM and Narrative Backsheet'!$A$6:$AC$155,U$9,FALSE))),"")</f>
        <v>Plans in place</v>
      </c>
      <c r="V130" s="90" t="str">
        <f ca="1">IFERROR(IF((VLOOKUP($B130,'HICM and Narrative Backsheet'!$A$6:$AC$155,V$9,FALSE))="","",(VLOOKUP($B130,'HICM and Narrative Backsheet'!$A$6:$AC$155,V$9,FALSE))),"")</f>
        <v>Established</v>
      </c>
      <c r="W130" s="76" t="str">
        <f ca="1">IFERROR(IF((VLOOKUP($B130,'HICM and Narrative Backsheet'!$A$6:$AC$155,W$9,FALSE))="","",(VLOOKUP($B130,'HICM and Narrative Backsheet'!$A$6:$AC$155,W$9,FALSE))),"")</f>
        <v>Mature</v>
      </c>
      <c r="X130" s="76" t="str">
        <f ca="1">IFERROR(IF((VLOOKUP($B130,'HICM and Narrative Backsheet'!$A$6:$AC$155,X$9,FALSE))="","",(VLOOKUP($B130,'HICM and Narrative Backsheet'!$A$6:$AC$155,X$9,FALSE))),"")</f>
        <v>Established</v>
      </c>
      <c r="Y130" s="76" t="str">
        <f ca="1">IFERROR(IF((VLOOKUP($B130,'HICM and Narrative Backsheet'!$A$6:$AC$155,Y$9,FALSE))="","",(VLOOKUP($B130,'HICM and Narrative Backsheet'!$A$6:$AC$155,Y$9,FALSE))),"")</f>
        <v>Established</v>
      </c>
      <c r="Z130" s="76" t="str">
        <f ca="1">IFERROR(IF((VLOOKUP($B130,'HICM and Narrative Backsheet'!$A$6:$AC$155,Z$9,FALSE))="","",(VLOOKUP($B130,'HICM and Narrative Backsheet'!$A$6:$AC$155,Z$9,FALSE))),"")</f>
        <v>Established</v>
      </c>
      <c r="AA130" s="76" t="str">
        <f ca="1">IFERROR(IF((VLOOKUP($B130,'HICM and Narrative Backsheet'!$A$6:$AC$155,AA$9,FALSE))="","",(VLOOKUP($B130,'HICM and Narrative Backsheet'!$A$6:$AC$155,AA$9,FALSE))),"")</f>
        <v>Established</v>
      </c>
      <c r="AB130" s="76" t="str">
        <f ca="1">IFERROR(IF((VLOOKUP($B130,'HICM and Narrative Backsheet'!$A$6:$AC$155,AB$9,FALSE))="","",(VLOOKUP($B130,'HICM and Narrative Backsheet'!$A$6:$AC$155,AB$9,FALSE))),"")</f>
        <v>Established</v>
      </c>
      <c r="AC130" s="76" t="str">
        <f ca="1">IFERROR(IF((VLOOKUP($B130,'HICM and Narrative Backsheet'!$A$6:$AC$155,AC$9,FALSE))="","",(VLOOKUP($B130,'HICM and Narrative Backsheet'!$A$6:$AC$155,AC$9,FALSE))),"")</f>
        <v>Established</v>
      </c>
      <c r="AD130" s="29" t="str">
        <f ca="1">IFERROR(IF((VLOOKUP($B130,'HICM and Narrative Backsheet'!$A$6:$AC$155,AD$9,FALSE))="","",(VLOOKUP($B130,'HICM and Narrative Backsheet'!$A$6:$AC$155,AD$9,FALSE))),"")</f>
        <v>Plans in place</v>
      </c>
    </row>
    <row r="131" spans="1:30">
      <c r="A131" s="42">
        <v>105</v>
      </c>
      <c r="B131" s="34" t="str">
        <f t="shared" ca="1" si="12"/>
        <v>E08000028</v>
      </c>
      <c r="C131" s="83" t="str">
        <f ca="1">IFERROR(VLOOKUP($B131,'Org list'!$J$9:$K$636,2,0), "")</f>
        <v>Sandwell</v>
      </c>
      <c r="D131" s="34" t="str">
        <f ca="1">IFERROR(IF((VLOOKUP($B131,'HICM and Narrative Backsheet'!$A$6:$AC$155,D$9,FALSE))="","",(VLOOKUP($B131,'HICM and Narrative Backsheet'!$A$6:$AC$155,D$9,FALSE))),"")</f>
        <v>Established</v>
      </c>
      <c r="E131" s="76" t="str">
        <f ca="1">IFERROR(IF((VLOOKUP($B131,'HICM and Narrative Backsheet'!$A$6:$AC$155,E$9,FALSE))="","",(VLOOKUP($B131,'HICM and Narrative Backsheet'!$A$6:$AC$155,E$9,FALSE))),"")</f>
        <v>Established</v>
      </c>
      <c r="F131" s="76" t="str">
        <f ca="1">IFERROR(IF((VLOOKUP($B131,'HICM and Narrative Backsheet'!$A$6:$AC$155,F$9,FALSE))="","",(VLOOKUP($B131,'HICM and Narrative Backsheet'!$A$6:$AC$155,F$9,FALSE))),"")</f>
        <v>Established</v>
      </c>
      <c r="G131" s="76" t="str">
        <f ca="1">IFERROR(IF((VLOOKUP($B131,'HICM and Narrative Backsheet'!$A$6:$AC$155,G$9,FALSE))="","",(VLOOKUP($B131,'HICM and Narrative Backsheet'!$A$6:$AC$155,G$9,FALSE))),"")</f>
        <v>Established</v>
      </c>
      <c r="H131" s="76" t="str">
        <f ca="1">IFERROR(IF((VLOOKUP($B131,'HICM and Narrative Backsheet'!$A$6:$AC$155,H$9,FALSE))="","",(VLOOKUP($B131,'HICM and Narrative Backsheet'!$A$6:$AC$155,H$9,FALSE))),"")</f>
        <v>Established</v>
      </c>
      <c r="I131" s="76" t="str">
        <f ca="1">IFERROR(IF((VLOOKUP($B131,'HICM and Narrative Backsheet'!$A$6:$AC$155,I$9,FALSE))="","",(VLOOKUP($B131,'HICM and Narrative Backsheet'!$A$6:$AC$155,I$9,FALSE))),"")</f>
        <v>Established</v>
      </c>
      <c r="J131" s="76" t="str">
        <f ca="1">IFERROR(IF((VLOOKUP($B131,'HICM and Narrative Backsheet'!$A$6:$AC$155,J$9,FALSE))="","",(VLOOKUP($B131,'HICM and Narrative Backsheet'!$A$6:$AC$155,J$9,FALSE))),"")</f>
        <v>Plans in place</v>
      </c>
      <c r="K131" s="76" t="str">
        <f ca="1">IFERROR(IF((VLOOKUP($B131,'HICM and Narrative Backsheet'!$A$6:$AC$155,K$9,FALSE))="","",(VLOOKUP($B131,'HICM and Narrative Backsheet'!$A$6:$AC$155,K$9,FALSE))),"")</f>
        <v>Established</v>
      </c>
      <c r="L131" s="29" t="str">
        <f ca="1">IFERROR(IF((VLOOKUP($B131,'HICM and Narrative Backsheet'!$A$6:$AC$155,L$9,FALSE))="","",(VLOOKUP($B131,'HICM and Narrative Backsheet'!$A$6:$AC$155,L$9,FALSE))),"")</f>
        <v>Plans in place</v>
      </c>
      <c r="M131" s="34" t="str">
        <f ca="1">IFERROR(IF((VLOOKUP($B131,'HICM and Narrative Backsheet'!$A$6:$AC$155,M$9,FALSE))="","",(VLOOKUP($B131,'HICM and Narrative Backsheet'!$A$6:$AC$155,M$9,FALSE))),"")</f>
        <v>Mature</v>
      </c>
      <c r="N131" s="76" t="str">
        <f ca="1">IFERROR(IF((VLOOKUP($B131,'HICM and Narrative Backsheet'!$A$6:$AC$155,N$9,FALSE))="","",(VLOOKUP($B131,'HICM and Narrative Backsheet'!$A$6:$AC$155,N$9,FALSE))),"")</f>
        <v>Established</v>
      </c>
      <c r="O131" s="76" t="str">
        <f ca="1">IFERROR(IF((VLOOKUP($B131,'HICM and Narrative Backsheet'!$A$6:$AC$155,O$9,FALSE))="","",(VLOOKUP($B131,'HICM and Narrative Backsheet'!$A$6:$AC$155,O$9,FALSE))),"")</f>
        <v>Mature</v>
      </c>
      <c r="P131" s="76" t="str">
        <f ca="1">IFERROR(IF((VLOOKUP($B131,'HICM and Narrative Backsheet'!$A$6:$AC$155,P$9,FALSE))="","",(VLOOKUP($B131,'HICM and Narrative Backsheet'!$A$6:$AC$155,P$9,FALSE))),"")</f>
        <v>Established</v>
      </c>
      <c r="Q131" s="76" t="str">
        <f ca="1">IFERROR(IF((VLOOKUP($B131,'HICM and Narrative Backsheet'!$A$6:$AC$155,Q$9,FALSE))="","",(VLOOKUP($B131,'HICM and Narrative Backsheet'!$A$6:$AC$155,Q$9,FALSE))),"")</f>
        <v>Mature</v>
      </c>
      <c r="R131" s="76" t="str">
        <f ca="1">IFERROR(IF((VLOOKUP($B131,'HICM and Narrative Backsheet'!$A$6:$AC$155,R$9,FALSE))="","",(VLOOKUP($B131,'HICM and Narrative Backsheet'!$A$6:$AC$155,R$9,FALSE))),"")</f>
        <v>Established</v>
      </c>
      <c r="S131" s="76" t="str">
        <f ca="1">IFERROR(IF((VLOOKUP($B131,'HICM and Narrative Backsheet'!$A$6:$AC$155,S$9,FALSE))="","",(VLOOKUP($B131,'HICM and Narrative Backsheet'!$A$6:$AC$155,S$9,FALSE))),"")</f>
        <v>Plans in place</v>
      </c>
      <c r="T131" s="76" t="str">
        <f ca="1">IFERROR(IF((VLOOKUP($B131,'HICM and Narrative Backsheet'!$A$6:$AC$155,T$9,FALSE))="","",(VLOOKUP($B131,'HICM and Narrative Backsheet'!$A$6:$AC$155,T$9,FALSE))),"")</f>
        <v>Established</v>
      </c>
      <c r="U131" s="29" t="str">
        <f ca="1">IFERROR(IF((VLOOKUP($B131,'HICM and Narrative Backsheet'!$A$6:$AC$155,U$9,FALSE))="","",(VLOOKUP($B131,'HICM and Narrative Backsheet'!$A$6:$AC$155,U$9,FALSE))),"")</f>
        <v>Established</v>
      </c>
      <c r="V131" s="90" t="str">
        <f ca="1">IFERROR(IF((VLOOKUP($B131,'HICM and Narrative Backsheet'!$A$6:$AC$155,V$9,FALSE))="","",(VLOOKUP($B131,'HICM and Narrative Backsheet'!$A$6:$AC$155,V$9,FALSE))),"")</f>
        <v>Mature</v>
      </c>
      <c r="W131" s="76" t="str">
        <f ca="1">IFERROR(IF((VLOOKUP($B131,'HICM and Narrative Backsheet'!$A$6:$AC$155,W$9,FALSE))="","",(VLOOKUP($B131,'HICM and Narrative Backsheet'!$A$6:$AC$155,W$9,FALSE))),"")</f>
        <v>Mature</v>
      </c>
      <c r="X131" s="76" t="str">
        <f ca="1">IFERROR(IF((VLOOKUP($B131,'HICM and Narrative Backsheet'!$A$6:$AC$155,X$9,FALSE))="","",(VLOOKUP($B131,'HICM and Narrative Backsheet'!$A$6:$AC$155,X$9,FALSE))),"")</f>
        <v>Mature</v>
      </c>
      <c r="Y131" s="76" t="str">
        <f ca="1">IFERROR(IF((VLOOKUP($B131,'HICM and Narrative Backsheet'!$A$6:$AC$155,Y$9,FALSE))="","",(VLOOKUP($B131,'HICM and Narrative Backsheet'!$A$6:$AC$155,Y$9,FALSE))),"")</f>
        <v>Established</v>
      </c>
      <c r="Z131" s="76" t="str">
        <f ca="1">IFERROR(IF((VLOOKUP($B131,'HICM and Narrative Backsheet'!$A$6:$AC$155,Z$9,FALSE))="","",(VLOOKUP($B131,'HICM and Narrative Backsheet'!$A$6:$AC$155,Z$9,FALSE))),"")</f>
        <v>Mature</v>
      </c>
      <c r="AA131" s="76" t="str">
        <f ca="1">IFERROR(IF((VLOOKUP($B131,'HICM and Narrative Backsheet'!$A$6:$AC$155,AA$9,FALSE))="","",(VLOOKUP($B131,'HICM and Narrative Backsheet'!$A$6:$AC$155,AA$9,FALSE))),"")</f>
        <v>Established</v>
      </c>
      <c r="AB131" s="76" t="str">
        <f ca="1">IFERROR(IF((VLOOKUP($B131,'HICM and Narrative Backsheet'!$A$6:$AC$155,AB$9,FALSE))="","",(VLOOKUP($B131,'HICM and Narrative Backsheet'!$A$6:$AC$155,AB$9,FALSE))),"")</f>
        <v>Established</v>
      </c>
      <c r="AC131" s="76" t="str">
        <f ca="1">IFERROR(IF((VLOOKUP($B131,'HICM and Narrative Backsheet'!$A$6:$AC$155,AC$9,FALSE))="","",(VLOOKUP($B131,'HICM and Narrative Backsheet'!$A$6:$AC$155,AC$9,FALSE))),"")</f>
        <v>Mature</v>
      </c>
      <c r="AD131" s="29" t="str">
        <f ca="1">IFERROR(IF((VLOOKUP($B131,'HICM and Narrative Backsheet'!$A$6:$AC$155,AD$9,FALSE))="","",(VLOOKUP($B131,'HICM and Narrative Backsheet'!$A$6:$AC$155,AD$9,FALSE))),"")</f>
        <v>Mature</v>
      </c>
    </row>
    <row r="132" spans="1:30">
      <c r="A132" s="42">
        <v>106</v>
      </c>
      <c r="B132" s="34" t="str">
        <f t="shared" ca="1" si="12"/>
        <v>E08000014</v>
      </c>
      <c r="C132" s="83" t="str">
        <f ca="1">IFERROR(VLOOKUP($B132,'Org list'!$J$9:$K$636,2,0), "")</f>
        <v>Sefton</v>
      </c>
      <c r="D132" s="34" t="str">
        <f ca="1">IFERROR(IF((VLOOKUP($B132,'HICM and Narrative Backsheet'!$A$6:$AC$155,D$9,FALSE))="","",(VLOOKUP($B132,'HICM and Narrative Backsheet'!$A$6:$AC$155,D$9,FALSE))),"")</f>
        <v>Plans in place</v>
      </c>
      <c r="E132" s="76" t="str">
        <f ca="1">IFERROR(IF((VLOOKUP($B132,'HICM and Narrative Backsheet'!$A$6:$AC$155,E$9,FALSE))="","",(VLOOKUP($B132,'HICM and Narrative Backsheet'!$A$6:$AC$155,E$9,FALSE))),"")</f>
        <v>Established</v>
      </c>
      <c r="F132" s="76" t="str">
        <f ca="1">IFERROR(IF((VLOOKUP($B132,'HICM and Narrative Backsheet'!$A$6:$AC$155,F$9,FALSE))="","",(VLOOKUP($B132,'HICM and Narrative Backsheet'!$A$6:$AC$155,F$9,FALSE))),"")</f>
        <v>Established</v>
      </c>
      <c r="G132" s="76" t="str">
        <f ca="1">IFERROR(IF((VLOOKUP($B132,'HICM and Narrative Backsheet'!$A$6:$AC$155,G$9,FALSE))="","",(VLOOKUP($B132,'HICM and Narrative Backsheet'!$A$6:$AC$155,G$9,FALSE))),"")</f>
        <v>Mature</v>
      </c>
      <c r="H132" s="76" t="str">
        <f ca="1">IFERROR(IF((VLOOKUP($B132,'HICM and Narrative Backsheet'!$A$6:$AC$155,H$9,FALSE))="","",(VLOOKUP($B132,'HICM and Narrative Backsheet'!$A$6:$AC$155,H$9,FALSE))),"")</f>
        <v>Plans in place</v>
      </c>
      <c r="I132" s="76" t="str">
        <f ca="1">IFERROR(IF((VLOOKUP($B132,'HICM and Narrative Backsheet'!$A$6:$AC$155,I$9,FALSE))="","",(VLOOKUP($B132,'HICM and Narrative Backsheet'!$A$6:$AC$155,I$9,FALSE))),"")</f>
        <v>Established</v>
      </c>
      <c r="J132" s="76" t="str">
        <f ca="1">IFERROR(IF((VLOOKUP($B132,'HICM and Narrative Backsheet'!$A$6:$AC$155,J$9,FALSE))="","",(VLOOKUP($B132,'HICM and Narrative Backsheet'!$A$6:$AC$155,J$9,FALSE))),"")</f>
        <v>Plans in place</v>
      </c>
      <c r="K132" s="76" t="str">
        <f ca="1">IFERROR(IF((VLOOKUP($B132,'HICM and Narrative Backsheet'!$A$6:$AC$155,K$9,FALSE))="","",(VLOOKUP($B132,'HICM and Narrative Backsheet'!$A$6:$AC$155,K$9,FALSE))),"")</f>
        <v>Plans in place</v>
      </c>
      <c r="L132" s="29" t="str">
        <f ca="1">IFERROR(IF((VLOOKUP($B132,'HICM and Narrative Backsheet'!$A$6:$AC$155,L$9,FALSE))="","",(VLOOKUP($B132,'HICM and Narrative Backsheet'!$A$6:$AC$155,L$9,FALSE))),"")</f>
        <v>Not yet established</v>
      </c>
      <c r="M132" s="34" t="str">
        <f ca="1">IFERROR(IF((VLOOKUP($B132,'HICM and Narrative Backsheet'!$A$6:$AC$155,M$9,FALSE))="","",(VLOOKUP($B132,'HICM and Narrative Backsheet'!$A$6:$AC$155,M$9,FALSE))),"")</f>
        <v>Plans in place</v>
      </c>
      <c r="N132" s="76" t="str">
        <f ca="1">IFERROR(IF((VLOOKUP($B132,'HICM and Narrative Backsheet'!$A$6:$AC$155,N$9,FALSE))="","",(VLOOKUP($B132,'HICM and Narrative Backsheet'!$A$6:$AC$155,N$9,FALSE))),"")</f>
        <v>Established</v>
      </c>
      <c r="O132" s="76" t="str">
        <f ca="1">IFERROR(IF((VLOOKUP($B132,'HICM and Narrative Backsheet'!$A$6:$AC$155,O$9,FALSE))="","",(VLOOKUP($B132,'HICM and Narrative Backsheet'!$A$6:$AC$155,O$9,FALSE))),"")</f>
        <v>Established</v>
      </c>
      <c r="P132" s="76" t="str">
        <f ca="1">IFERROR(IF((VLOOKUP($B132,'HICM and Narrative Backsheet'!$A$6:$AC$155,P$9,FALSE))="","",(VLOOKUP($B132,'HICM and Narrative Backsheet'!$A$6:$AC$155,P$9,FALSE))),"")</f>
        <v>Mature</v>
      </c>
      <c r="Q132" s="76" t="str">
        <f ca="1">IFERROR(IF((VLOOKUP($B132,'HICM and Narrative Backsheet'!$A$6:$AC$155,Q$9,FALSE))="","",(VLOOKUP($B132,'HICM and Narrative Backsheet'!$A$6:$AC$155,Q$9,FALSE))),"")</f>
        <v>Plans in place</v>
      </c>
      <c r="R132" s="76" t="str">
        <f ca="1">IFERROR(IF((VLOOKUP($B132,'HICM and Narrative Backsheet'!$A$6:$AC$155,R$9,FALSE))="","",(VLOOKUP($B132,'HICM and Narrative Backsheet'!$A$6:$AC$155,R$9,FALSE))),"")</f>
        <v>Established</v>
      </c>
      <c r="S132" s="76" t="str">
        <f ca="1">IFERROR(IF((VLOOKUP($B132,'HICM and Narrative Backsheet'!$A$6:$AC$155,S$9,FALSE))="","",(VLOOKUP($B132,'HICM and Narrative Backsheet'!$A$6:$AC$155,S$9,FALSE))),"")</f>
        <v>Plans in place</v>
      </c>
      <c r="T132" s="76" t="str">
        <f ca="1">IFERROR(IF((VLOOKUP($B132,'HICM and Narrative Backsheet'!$A$6:$AC$155,T$9,FALSE))="","",(VLOOKUP($B132,'HICM and Narrative Backsheet'!$A$6:$AC$155,T$9,FALSE))),"")</f>
        <v>Plans in place</v>
      </c>
      <c r="U132" s="29" t="str">
        <f ca="1">IFERROR(IF((VLOOKUP($B132,'HICM and Narrative Backsheet'!$A$6:$AC$155,U$9,FALSE))="","",(VLOOKUP($B132,'HICM and Narrative Backsheet'!$A$6:$AC$155,U$9,FALSE))),"")</f>
        <v>Not yet established</v>
      </c>
      <c r="V132" s="90" t="str">
        <f ca="1">IFERROR(IF((VLOOKUP($B132,'HICM and Narrative Backsheet'!$A$6:$AC$155,V$9,FALSE))="","",(VLOOKUP($B132,'HICM and Narrative Backsheet'!$A$6:$AC$155,V$9,FALSE))),"")</f>
        <v>Established</v>
      </c>
      <c r="W132" s="76" t="str">
        <f ca="1">IFERROR(IF((VLOOKUP($B132,'HICM and Narrative Backsheet'!$A$6:$AC$155,W$9,FALSE))="","",(VLOOKUP($B132,'HICM and Narrative Backsheet'!$A$6:$AC$155,W$9,FALSE))),"")</f>
        <v>Established</v>
      </c>
      <c r="X132" s="76" t="str">
        <f ca="1">IFERROR(IF((VLOOKUP($B132,'HICM and Narrative Backsheet'!$A$6:$AC$155,X$9,FALSE))="","",(VLOOKUP($B132,'HICM and Narrative Backsheet'!$A$6:$AC$155,X$9,FALSE))),"")</f>
        <v>Mature</v>
      </c>
      <c r="Y132" s="76" t="str">
        <f ca="1">IFERROR(IF((VLOOKUP($B132,'HICM and Narrative Backsheet'!$A$6:$AC$155,Y$9,FALSE))="","",(VLOOKUP($B132,'HICM and Narrative Backsheet'!$A$6:$AC$155,Y$9,FALSE))),"")</f>
        <v>Mature</v>
      </c>
      <c r="Z132" s="76" t="str">
        <f ca="1">IFERROR(IF((VLOOKUP($B132,'HICM and Narrative Backsheet'!$A$6:$AC$155,Z$9,FALSE))="","",(VLOOKUP($B132,'HICM and Narrative Backsheet'!$A$6:$AC$155,Z$9,FALSE))),"")</f>
        <v>Plans in place</v>
      </c>
      <c r="AA132" s="76" t="str">
        <f ca="1">IFERROR(IF((VLOOKUP($B132,'HICM and Narrative Backsheet'!$A$6:$AC$155,AA$9,FALSE))="","",(VLOOKUP($B132,'HICM and Narrative Backsheet'!$A$6:$AC$155,AA$9,FALSE))),"")</f>
        <v>Mature</v>
      </c>
      <c r="AB132" s="76" t="str">
        <f ca="1">IFERROR(IF((VLOOKUP($B132,'HICM and Narrative Backsheet'!$A$6:$AC$155,AB$9,FALSE))="","",(VLOOKUP($B132,'HICM and Narrative Backsheet'!$A$6:$AC$155,AB$9,FALSE))),"")</f>
        <v>Plans in place</v>
      </c>
      <c r="AC132" s="76" t="str">
        <f ca="1">IFERROR(IF((VLOOKUP($B132,'HICM and Narrative Backsheet'!$A$6:$AC$155,AC$9,FALSE))="","",(VLOOKUP($B132,'HICM and Narrative Backsheet'!$A$6:$AC$155,AC$9,FALSE))),"")</f>
        <v>Plans in place</v>
      </c>
      <c r="AD132" s="29" t="str">
        <f ca="1">IFERROR(IF((VLOOKUP($B132,'HICM and Narrative Backsheet'!$A$6:$AC$155,AD$9,FALSE))="","",(VLOOKUP($B132,'HICM and Narrative Backsheet'!$A$6:$AC$155,AD$9,FALSE))),"")</f>
        <v>Not yet established</v>
      </c>
    </row>
    <row r="133" spans="1:30">
      <c r="A133" s="42">
        <v>107</v>
      </c>
      <c r="B133" s="34" t="str">
        <f t="shared" ca="1" si="12"/>
        <v>E08000019</v>
      </c>
      <c r="C133" s="83" t="str">
        <f ca="1">IFERROR(VLOOKUP($B133,'Org list'!$J$9:$K$636,2,0), "")</f>
        <v>Sheffield</v>
      </c>
      <c r="D133" s="34" t="str">
        <f ca="1">IFERROR(IF((VLOOKUP($B133,'HICM and Narrative Backsheet'!$A$6:$AC$155,D$9,FALSE))="","",(VLOOKUP($B133,'HICM and Narrative Backsheet'!$A$6:$AC$155,D$9,FALSE))),"")</f>
        <v>Plans in place</v>
      </c>
      <c r="E133" s="76" t="str">
        <f ca="1">IFERROR(IF((VLOOKUP($B133,'HICM and Narrative Backsheet'!$A$6:$AC$155,E$9,FALSE))="","",(VLOOKUP($B133,'HICM and Narrative Backsheet'!$A$6:$AC$155,E$9,FALSE))),"")</f>
        <v>Established</v>
      </c>
      <c r="F133" s="76" t="str">
        <f ca="1">IFERROR(IF((VLOOKUP($B133,'HICM and Narrative Backsheet'!$A$6:$AC$155,F$9,FALSE))="","",(VLOOKUP($B133,'HICM and Narrative Backsheet'!$A$6:$AC$155,F$9,FALSE))),"")</f>
        <v>Established</v>
      </c>
      <c r="G133" s="76" t="str">
        <f ca="1">IFERROR(IF((VLOOKUP($B133,'HICM and Narrative Backsheet'!$A$6:$AC$155,G$9,FALSE))="","",(VLOOKUP($B133,'HICM and Narrative Backsheet'!$A$6:$AC$155,G$9,FALSE))),"")</f>
        <v>Established</v>
      </c>
      <c r="H133" s="76" t="str">
        <f ca="1">IFERROR(IF((VLOOKUP($B133,'HICM and Narrative Backsheet'!$A$6:$AC$155,H$9,FALSE))="","",(VLOOKUP($B133,'HICM and Narrative Backsheet'!$A$6:$AC$155,H$9,FALSE))),"")</f>
        <v>Plans in place</v>
      </c>
      <c r="I133" s="76" t="str">
        <f ca="1">IFERROR(IF((VLOOKUP($B133,'HICM and Narrative Backsheet'!$A$6:$AC$155,I$9,FALSE))="","",(VLOOKUP($B133,'HICM and Narrative Backsheet'!$A$6:$AC$155,I$9,FALSE))),"")</f>
        <v>Plans in place</v>
      </c>
      <c r="J133" s="76" t="str">
        <f ca="1">IFERROR(IF((VLOOKUP($B133,'HICM and Narrative Backsheet'!$A$6:$AC$155,J$9,FALSE))="","",(VLOOKUP($B133,'HICM and Narrative Backsheet'!$A$6:$AC$155,J$9,FALSE))),"")</f>
        <v>Plans in place</v>
      </c>
      <c r="K133" s="76" t="str">
        <f ca="1">IFERROR(IF((VLOOKUP($B133,'HICM and Narrative Backsheet'!$A$6:$AC$155,K$9,FALSE))="","",(VLOOKUP($B133,'HICM and Narrative Backsheet'!$A$6:$AC$155,K$9,FALSE))),"")</f>
        <v>Plans in place</v>
      </c>
      <c r="L133" s="29" t="str">
        <f ca="1">IFERROR(IF((VLOOKUP($B133,'HICM and Narrative Backsheet'!$A$6:$AC$155,L$9,FALSE))="","",(VLOOKUP($B133,'HICM and Narrative Backsheet'!$A$6:$AC$155,L$9,FALSE))),"")</f>
        <v>Established</v>
      </c>
      <c r="M133" s="34" t="str">
        <f ca="1">IFERROR(IF((VLOOKUP($B133,'HICM and Narrative Backsheet'!$A$6:$AC$155,M$9,FALSE))="","",(VLOOKUP($B133,'HICM and Narrative Backsheet'!$A$6:$AC$155,M$9,FALSE))),"")</f>
        <v>Plans in place</v>
      </c>
      <c r="N133" s="76" t="str">
        <f ca="1">IFERROR(IF((VLOOKUP($B133,'HICM and Narrative Backsheet'!$A$6:$AC$155,N$9,FALSE))="","",(VLOOKUP($B133,'HICM and Narrative Backsheet'!$A$6:$AC$155,N$9,FALSE))),"")</f>
        <v>Established</v>
      </c>
      <c r="O133" s="76" t="str">
        <f ca="1">IFERROR(IF((VLOOKUP($B133,'HICM and Narrative Backsheet'!$A$6:$AC$155,O$9,FALSE))="","",(VLOOKUP($B133,'HICM and Narrative Backsheet'!$A$6:$AC$155,O$9,FALSE))),"")</f>
        <v>Established</v>
      </c>
      <c r="P133" s="76" t="str">
        <f ca="1">IFERROR(IF((VLOOKUP($B133,'HICM and Narrative Backsheet'!$A$6:$AC$155,P$9,FALSE))="","",(VLOOKUP($B133,'HICM and Narrative Backsheet'!$A$6:$AC$155,P$9,FALSE))),"")</f>
        <v>Established</v>
      </c>
      <c r="Q133" s="76" t="str">
        <f ca="1">IFERROR(IF((VLOOKUP($B133,'HICM and Narrative Backsheet'!$A$6:$AC$155,Q$9,FALSE))="","",(VLOOKUP($B133,'HICM and Narrative Backsheet'!$A$6:$AC$155,Q$9,FALSE))),"")</f>
        <v>Plans in place</v>
      </c>
      <c r="R133" s="76" t="str">
        <f ca="1">IFERROR(IF((VLOOKUP($B133,'HICM and Narrative Backsheet'!$A$6:$AC$155,R$9,FALSE))="","",(VLOOKUP($B133,'HICM and Narrative Backsheet'!$A$6:$AC$155,R$9,FALSE))),"")</f>
        <v>Established</v>
      </c>
      <c r="S133" s="76" t="str">
        <f ca="1">IFERROR(IF((VLOOKUP($B133,'HICM and Narrative Backsheet'!$A$6:$AC$155,S$9,FALSE))="","",(VLOOKUP($B133,'HICM and Narrative Backsheet'!$A$6:$AC$155,S$9,FALSE))),"")</f>
        <v>Established</v>
      </c>
      <c r="T133" s="76" t="str">
        <f ca="1">IFERROR(IF((VLOOKUP($B133,'HICM and Narrative Backsheet'!$A$6:$AC$155,T$9,FALSE))="","",(VLOOKUP($B133,'HICM and Narrative Backsheet'!$A$6:$AC$155,T$9,FALSE))),"")</f>
        <v>Plans in place</v>
      </c>
      <c r="U133" s="29" t="str">
        <f ca="1">IFERROR(IF((VLOOKUP($B133,'HICM and Narrative Backsheet'!$A$6:$AC$155,U$9,FALSE))="","",(VLOOKUP($B133,'HICM and Narrative Backsheet'!$A$6:$AC$155,U$9,FALSE))),"")</f>
        <v>Established</v>
      </c>
      <c r="V133" s="90" t="str">
        <f ca="1">IFERROR(IF((VLOOKUP($B133,'HICM and Narrative Backsheet'!$A$6:$AC$155,V$9,FALSE))="","",(VLOOKUP($B133,'HICM and Narrative Backsheet'!$A$6:$AC$155,V$9,FALSE))),"")</f>
        <v>Established</v>
      </c>
      <c r="W133" s="76" t="str">
        <f ca="1">IFERROR(IF((VLOOKUP($B133,'HICM and Narrative Backsheet'!$A$6:$AC$155,W$9,FALSE))="","",(VLOOKUP($B133,'HICM and Narrative Backsheet'!$A$6:$AC$155,W$9,FALSE))),"")</f>
        <v>Mature</v>
      </c>
      <c r="X133" s="76" t="str">
        <f ca="1">IFERROR(IF((VLOOKUP($B133,'HICM and Narrative Backsheet'!$A$6:$AC$155,X$9,FALSE))="","",(VLOOKUP($B133,'HICM and Narrative Backsheet'!$A$6:$AC$155,X$9,FALSE))),"")</f>
        <v>Established</v>
      </c>
      <c r="Y133" s="76" t="str">
        <f ca="1">IFERROR(IF((VLOOKUP($B133,'HICM and Narrative Backsheet'!$A$6:$AC$155,Y$9,FALSE))="","",(VLOOKUP($B133,'HICM and Narrative Backsheet'!$A$6:$AC$155,Y$9,FALSE))),"")</f>
        <v>Mature</v>
      </c>
      <c r="Z133" s="76" t="str">
        <f ca="1">IFERROR(IF((VLOOKUP($B133,'HICM and Narrative Backsheet'!$A$6:$AC$155,Z$9,FALSE))="","",(VLOOKUP($B133,'HICM and Narrative Backsheet'!$A$6:$AC$155,Z$9,FALSE))),"")</f>
        <v>Established</v>
      </c>
      <c r="AA133" s="76" t="str">
        <f ca="1">IFERROR(IF((VLOOKUP($B133,'HICM and Narrative Backsheet'!$A$6:$AC$155,AA$9,FALSE))="","",(VLOOKUP($B133,'HICM and Narrative Backsheet'!$A$6:$AC$155,AA$9,FALSE))),"")</f>
        <v>Established</v>
      </c>
      <c r="AB133" s="76" t="str">
        <f ca="1">IFERROR(IF((VLOOKUP($B133,'HICM and Narrative Backsheet'!$A$6:$AC$155,AB$9,FALSE))="","",(VLOOKUP($B133,'HICM and Narrative Backsheet'!$A$6:$AC$155,AB$9,FALSE))),"")</f>
        <v>Established</v>
      </c>
      <c r="AC133" s="76" t="str">
        <f ca="1">IFERROR(IF((VLOOKUP($B133,'HICM and Narrative Backsheet'!$A$6:$AC$155,AC$9,FALSE))="","",(VLOOKUP($B133,'HICM and Narrative Backsheet'!$A$6:$AC$155,AC$9,FALSE))),"")</f>
        <v>Established</v>
      </c>
      <c r="AD133" s="29" t="str">
        <f ca="1">IFERROR(IF((VLOOKUP($B133,'HICM and Narrative Backsheet'!$A$6:$AC$155,AD$9,FALSE))="","",(VLOOKUP($B133,'HICM and Narrative Backsheet'!$A$6:$AC$155,AD$9,FALSE))),"")</f>
        <v>Established</v>
      </c>
    </row>
    <row r="134" spans="1:30">
      <c r="A134" s="42">
        <v>108</v>
      </c>
      <c r="B134" s="34" t="str">
        <f t="shared" ca="1" si="12"/>
        <v>E06000051</v>
      </c>
      <c r="C134" s="83" t="str">
        <f ca="1">IFERROR(VLOOKUP($B134,'Org list'!$J$9:$K$636,2,0), "")</f>
        <v>Shropshire</v>
      </c>
      <c r="D134" s="34" t="str">
        <f ca="1">IFERROR(IF((VLOOKUP($B134,'HICM and Narrative Backsheet'!$A$6:$AC$155,D$9,FALSE))="","",(VLOOKUP($B134,'HICM and Narrative Backsheet'!$A$6:$AC$155,D$9,FALSE))),"")</f>
        <v>Established</v>
      </c>
      <c r="E134" s="76" t="str">
        <f ca="1">IFERROR(IF((VLOOKUP($B134,'HICM and Narrative Backsheet'!$A$6:$AC$155,E$9,FALSE))="","",(VLOOKUP($B134,'HICM and Narrative Backsheet'!$A$6:$AC$155,E$9,FALSE))),"")</f>
        <v>Established</v>
      </c>
      <c r="F134" s="76" t="str">
        <f ca="1">IFERROR(IF((VLOOKUP($B134,'HICM and Narrative Backsheet'!$A$6:$AC$155,F$9,FALSE))="","",(VLOOKUP($B134,'HICM and Narrative Backsheet'!$A$6:$AC$155,F$9,FALSE))),"")</f>
        <v>Mature</v>
      </c>
      <c r="G134" s="76" t="str">
        <f ca="1">IFERROR(IF((VLOOKUP($B134,'HICM and Narrative Backsheet'!$A$6:$AC$155,G$9,FALSE))="","",(VLOOKUP($B134,'HICM and Narrative Backsheet'!$A$6:$AC$155,G$9,FALSE))),"")</f>
        <v>Mature</v>
      </c>
      <c r="H134" s="76" t="str">
        <f ca="1">IFERROR(IF((VLOOKUP($B134,'HICM and Narrative Backsheet'!$A$6:$AC$155,H$9,FALSE))="","",(VLOOKUP($B134,'HICM and Narrative Backsheet'!$A$6:$AC$155,H$9,FALSE))),"")</f>
        <v>Not yet established</v>
      </c>
      <c r="I134" s="76" t="str">
        <f ca="1">IFERROR(IF((VLOOKUP($B134,'HICM and Narrative Backsheet'!$A$6:$AC$155,I$9,FALSE))="","",(VLOOKUP($B134,'HICM and Narrative Backsheet'!$A$6:$AC$155,I$9,FALSE))),"")</f>
        <v>Established</v>
      </c>
      <c r="J134" s="76" t="str">
        <f ca="1">IFERROR(IF((VLOOKUP($B134,'HICM and Narrative Backsheet'!$A$6:$AC$155,J$9,FALSE))="","",(VLOOKUP($B134,'HICM and Narrative Backsheet'!$A$6:$AC$155,J$9,FALSE))),"")</f>
        <v>Established</v>
      </c>
      <c r="K134" s="76" t="str">
        <f ca="1">IFERROR(IF((VLOOKUP($B134,'HICM and Narrative Backsheet'!$A$6:$AC$155,K$9,FALSE))="","",(VLOOKUP($B134,'HICM and Narrative Backsheet'!$A$6:$AC$155,K$9,FALSE))),"")</f>
        <v>Established</v>
      </c>
      <c r="L134" s="29" t="str">
        <f ca="1">IFERROR(IF((VLOOKUP($B134,'HICM and Narrative Backsheet'!$A$6:$AC$155,L$9,FALSE))="","",(VLOOKUP($B134,'HICM and Narrative Backsheet'!$A$6:$AC$155,L$9,FALSE))),"")</f>
        <v>Not yet established</v>
      </c>
      <c r="M134" s="34" t="str">
        <f ca="1">IFERROR(IF((VLOOKUP($B134,'HICM and Narrative Backsheet'!$A$6:$AC$155,M$9,FALSE))="","",(VLOOKUP($B134,'HICM and Narrative Backsheet'!$A$6:$AC$155,M$9,FALSE))),"")</f>
        <v>Established</v>
      </c>
      <c r="N134" s="76" t="str">
        <f ca="1">IFERROR(IF((VLOOKUP($B134,'HICM and Narrative Backsheet'!$A$6:$AC$155,N$9,FALSE))="","",(VLOOKUP($B134,'HICM and Narrative Backsheet'!$A$6:$AC$155,N$9,FALSE))),"")</f>
        <v>Mature</v>
      </c>
      <c r="O134" s="76" t="str">
        <f ca="1">IFERROR(IF((VLOOKUP($B134,'HICM and Narrative Backsheet'!$A$6:$AC$155,O$9,FALSE))="","",(VLOOKUP($B134,'HICM and Narrative Backsheet'!$A$6:$AC$155,O$9,FALSE))),"")</f>
        <v>Mature</v>
      </c>
      <c r="P134" s="76" t="str">
        <f ca="1">IFERROR(IF((VLOOKUP($B134,'HICM and Narrative Backsheet'!$A$6:$AC$155,P$9,FALSE))="","",(VLOOKUP($B134,'HICM and Narrative Backsheet'!$A$6:$AC$155,P$9,FALSE))),"")</f>
        <v>Mature</v>
      </c>
      <c r="Q134" s="76" t="str">
        <f ca="1">IFERROR(IF((VLOOKUP($B134,'HICM and Narrative Backsheet'!$A$6:$AC$155,Q$9,FALSE))="","",(VLOOKUP($B134,'HICM and Narrative Backsheet'!$A$6:$AC$155,Q$9,FALSE))),"")</f>
        <v>Not yet established</v>
      </c>
      <c r="R134" s="76" t="str">
        <f ca="1">IFERROR(IF((VLOOKUP($B134,'HICM and Narrative Backsheet'!$A$6:$AC$155,R$9,FALSE))="","",(VLOOKUP($B134,'HICM and Narrative Backsheet'!$A$6:$AC$155,R$9,FALSE))),"")</f>
        <v>Mature</v>
      </c>
      <c r="S134" s="76" t="str">
        <f ca="1">IFERROR(IF((VLOOKUP($B134,'HICM and Narrative Backsheet'!$A$6:$AC$155,S$9,FALSE))="","",(VLOOKUP($B134,'HICM and Narrative Backsheet'!$A$6:$AC$155,S$9,FALSE))),"")</f>
        <v>Mature</v>
      </c>
      <c r="T134" s="76" t="str">
        <f ca="1">IFERROR(IF((VLOOKUP($B134,'HICM and Narrative Backsheet'!$A$6:$AC$155,T$9,FALSE))="","",(VLOOKUP($B134,'HICM and Narrative Backsheet'!$A$6:$AC$155,T$9,FALSE))),"")</f>
        <v>Established</v>
      </c>
      <c r="U134" s="29" t="str">
        <f ca="1">IFERROR(IF((VLOOKUP($B134,'HICM and Narrative Backsheet'!$A$6:$AC$155,U$9,FALSE))="","",(VLOOKUP($B134,'HICM and Narrative Backsheet'!$A$6:$AC$155,U$9,FALSE))),"")</f>
        <v>Plans in place</v>
      </c>
      <c r="V134" s="90" t="str">
        <f ca="1">IFERROR(IF((VLOOKUP($B134,'HICM and Narrative Backsheet'!$A$6:$AC$155,V$9,FALSE))="","",(VLOOKUP($B134,'HICM and Narrative Backsheet'!$A$6:$AC$155,V$9,FALSE))),"")</f>
        <v>Established</v>
      </c>
      <c r="W134" s="76" t="str">
        <f ca="1">IFERROR(IF((VLOOKUP($B134,'HICM and Narrative Backsheet'!$A$6:$AC$155,W$9,FALSE))="","",(VLOOKUP($B134,'HICM and Narrative Backsheet'!$A$6:$AC$155,W$9,FALSE))),"")</f>
        <v>Mature</v>
      </c>
      <c r="X134" s="76" t="str">
        <f ca="1">IFERROR(IF((VLOOKUP($B134,'HICM and Narrative Backsheet'!$A$6:$AC$155,X$9,FALSE))="","",(VLOOKUP($B134,'HICM and Narrative Backsheet'!$A$6:$AC$155,X$9,FALSE))),"")</f>
        <v>Mature</v>
      </c>
      <c r="Y134" s="76" t="str">
        <f ca="1">IFERROR(IF((VLOOKUP($B134,'HICM and Narrative Backsheet'!$A$6:$AC$155,Y$9,FALSE))="","",(VLOOKUP($B134,'HICM and Narrative Backsheet'!$A$6:$AC$155,Y$9,FALSE))),"")</f>
        <v>Mature</v>
      </c>
      <c r="Z134" s="76" t="str">
        <f ca="1">IFERROR(IF((VLOOKUP($B134,'HICM and Narrative Backsheet'!$A$6:$AC$155,Z$9,FALSE))="","",(VLOOKUP($B134,'HICM and Narrative Backsheet'!$A$6:$AC$155,Z$9,FALSE))),"")</f>
        <v>Plans in place</v>
      </c>
      <c r="AA134" s="76" t="str">
        <f ca="1">IFERROR(IF((VLOOKUP($B134,'HICM and Narrative Backsheet'!$A$6:$AC$155,AA$9,FALSE))="","",(VLOOKUP($B134,'HICM and Narrative Backsheet'!$A$6:$AC$155,AA$9,FALSE))),"")</f>
        <v>Mature</v>
      </c>
      <c r="AB134" s="76" t="str">
        <f ca="1">IFERROR(IF((VLOOKUP($B134,'HICM and Narrative Backsheet'!$A$6:$AC$155,AB$9,FALSE))="","",(VLOOKUP($B134,'HICM and Narrative Backsheet'!$A$6:$AC$155,AB$9,FALSE))),"")</f>
        <v>Mature</v>
      </c>
      <c r="AC134" s="76" t="str">
        <f ca="1">IFERROR(IF((VLOOKUP($B134,'HICM and Narrative Backsheet'!$A$6:$AC$155,AC$9,FALSE))="","",(VLOOKUP($B134,'HICM and Narrative Backsheet'!$A$6:$AC$155,AC$9,FALSE))),"")</f>
        <v>Mature</v>
      </c>
      <c r="AD134" s="29" t="str">
        <f ca="1">IFERROR(IF((VLOOKUP($B134,'HICM and Narrative Backsheet'!$A$6:$AC$155,AD$9,FALSE))="","",(VLOOKUP($B134,'HICM and Narrative Backsheet'!$A$6:$AC$155,AD$9,FALSE))),"")</f>
        <v>Plans in place</v>
      </c>
    </row>
    <row r="135" spans="1:30">
      <c r="A135" s="42">
        <v>109</v>
      </c>
      <c r="B135" s="34" t="str">
        <f t="shared" ca="1" si="12"/>
        <v>E06000039</v>
      </c>
      <c r="C135" s="83" t="str">
        <f ca="1">IFERROR(VLOOKUP($B135,'Org list'!$J$9:$K$636,2,0), "")</f>
        <v>Slough</v>
      </c>
      <c r="D135" s="34" t="str">
        <f ca="1">IFERROR(IF((VLOOKUP($B135,'HICM and Narrative Backsheet'!$A$6:$AC$155,D$9,FALSE))="","",(VLOOKUP($B135,'HICM and Narrative Backsheet'!$A$6:$AC$155,D$9,FALSE))),"")</f>
        <v>Established</v>
      </c>
      <c r="E135" s="76" t="str">
        <f ca="1">IFERROR(IF((VLOOKUP($B135,'HICM and Narrative Backsheet'!$A$6:$AC$155,E$9,FALSE))="","",(VLOOKUP($B135,'HICM and Narrative Backsheet'!$A$6:$AC$155,E$9,FALSE))),"")</f>
        <v>Established</v>
      </c>
      <c r="F135" s="76" t="str">
        <f ca="1">IFERROR(IF((VLOOKUP($B135,'HICM and Narrative Backsheet'!$A$6:$AC$155,F$9,FALSE))="","",(VLOOKUP($B135,'HICM and Narrative Backsheet'!$A$6:$AC$155,F$9,FALSE))),"")</f>
        <v>Established</v>
      </c>
      <c r="G135" s="76" t="str">
        <f ca="1">IFERROR(IF((VLOOKUP($B135,'HICM and Narrative Backsheet'!$A$6:$AC$155,G$9,FALSE))="","",(VLOOKUP($B135,'HICM and Narrative Backsheet'!$A$6:$AC$155,G$9,FALSE))),"")</f>
        <v>Established</v>
      </c>
      <c r="H135" s="76" t="str">
        <f ca="1">IFERROR(IF((VLOOKUP($B135,'HICM and Narrative Backsheet'!$A$6:$AC$155,H$9,FALSE))="","",(VLOOKUP($B135,'HICM and Narrative Backsheet'!$A$6:$AC$155,H$9,FALSE))),"")</f>
        <v>Plans in place</v>
      </c>
      <c r="I135" s="76" t="str">
        <f ca="1">IFERROR(IF((VLOOKUP($B135,'HICM and Narrative Backsheet'!$A$6:$AC$155,I$9,FALSE))="","",(VLOOKUP($B135,'HICM and Narrative Backsheet'!$A$6:$AC$155,I$9,FALSE))),"")</f>
        <v>Plans in place</v>
      </c>
      <c r="J135" s="76" t="str">
        <f ca="1">IFERROR(IF((VLOOKUP($B135,'HICM and Narrative Backsheet'!$A$6:$AC$155,J$9,FALSE))="","",(VLOOKUP($B135,'HICM and Narrative Backsheet'!$A$6:$AC$155,J$9,FALSE))),"")</f>
        <v>Established</v>
      </c>
      <c r="K135" s="76" t="str">
        <f ca="1">IFERROR(IF((VLOOKUP($B135,'HICM and Narrative Backsheet'!$A$6:$AC$155,K$9,FALSE))="","",(VLOOKUP($B135,'HICM and Narrative Backsheet'!$A$6:$AC$155,K$9,FALSE))),"")</f>
        <v>Established</v>
      </c>
      <c r="L135" s="29" t="str">
        <f ca="1">IFERROR(IF((VLOOKUP($B135,'HICM and Narrative Backsheet'!$A$6:$AC$155,L$9,FALSE))="","",(VLOOKUP($B135,'HICM and Narrative Backsheet'!$A$6:$AC$155,L$9,FALSE))),"")</f>
        <v>Established</v>
      </c>
      <c r="M135" s="34" t="str">
        <f ca="1">IFERROR(IF((VLOOKUP($B135,'HICM and Narrative Backsheet'!$A$6:$AC$155,M$9,FALSE))="","",(VLOOKUP($B135,'HICM and Narrative Backsheet'!$A$6:$AC$155,M$9,FALSE))),"")</f>
        <v>Established</v>
      </c>
      <c r="N135" s="76" t="str">
        <f ca="1">IFERROR(IF((VLOOKUP($B135,'HICM and Narrative Backsheet'!$A$6:$AC$155,N$9,FALSE))="","",(VLOOKUP($B135,'HICM and Narrative Backsheet'!$A$6:$AC$155,N$9,FALSE))),"")</f>
        <v>Established</v>
      </c>
      <c r="O135" s="76" t="str">
        <f ca="1">IFERROR(IF((VLOOKUP($B135,'HICM and Narrative Backsheet'!$A$6:$AC$155,O$9,FALSE))="","",(VLOOKUP($B135,'HICM and Narrative Backsheet'!$A$6:$AC$155,O$9,FALSE))),"")</f>
        <v>Established</v>
      </c>
      <c r="P135" s="76" t="str">
        <f ca="1">IFERROR(IF((VLOOKUP($B135,'HICM and Narrative Backsheet'!$A$6:$AC$155,P$9,FALSE))="","",(VLOOKUP($B135,'HICM and Narrative Backsheet'!$A$6:$AC$155,P$9,FALSE))),"")</f>
        <v>Established</v>
      </c>
      <c r="Q135" s="76" t="str">
        <f ca="1">IFERROR(IF((VLOOKUP($B135,'HICM and Narrative Backsheet'!$A$6:$AC$155,Q$9,FALSE))="","",(VLOOKUP($B135,'HICM and Narrative Backsheet'!$A$6:$AC$155,Q$9,FALSE))),"")</f>
        <v>Plans in place</v>
      </c>
      <c r="R135" s="76" t="str">
        <f ca="1">IFERROR(IF((VLOOKUP($B135,'HICM and Narrative Backsheet'!$A$6:$AC$155,R$9,FALSE))="","",(VLOOKUP($B135,'HICM and Narrative Backsheet'!$A$6:$AC$155,R$9,FALSE))),"")</f>
        <v>Plans in place</v>
      </c>
      <c r="S135" s="76" t="str">
        <f ca="1">IFERROR(IF((VLOOKUP($B135,'HICM and Narrative Backsheet'!$A$6:$AC$155,S$9,FALSE))="","",(VLOOKUP($B135,'HICM and Narrative Backsheet'!$A$6:$AC$155,S$9,FALSE))),"")</f>
        <v>Established</v>
      </c>
      <c r="T135" s="76" t="str">
        <f ca="1">IFERROR(IF((VLOOKUP($B135,'HICM and Narrative Backsheet'!$A$6:$AC$155,T$9,FALSE))="","",(VLOOKUP($B135,'HICM and Narrative Backsheet'!$A$6:$AC$155,T$9,FALSE))),"")</f>
        <v>Established</v>
      </c>
      <c r="U135" s="29" t="str">
        <f ca="1">IFERROR(IF((VLOOKUP($B135,'HICM and Narrative Backsheet'!$A$6:$AC$155,U$9,FALSE))="","",(VLOOKUP($B135,'HICM and Narrative Backsheet'!$A$6:$AC$155,U$9,FALSE))),"")</f>
        <v>Established</v>
      </c>
      <c r="V135" s="90" t="str">
        <f ca="1">IFERROR(IF((VLOOKUP($B135,'HICM and Narrative Backsheet'!$A$6:$AC$155,V$9,FALSE))="","",(VLOOKUP($B135,'HICM and Narrative Backsheet'!$A$6:$AC$155,V$9,FALSE))),"")</f>
        <v>Established</v>
      </c>
      <c r="W135" s="76" t="str">
        <f ca="1">IFERROR(IF((VLOOKUP($B135,'HICM and Narrative Backsheet'!$A$6:$AC$155,W$9,FALSE))="","",(VLOOKUP($B135,'HICM and Narrative Backsheet'!$A$6:$AC$155,W$9,FALSE))),"")</f>
        <v>Established</v>
      </c>
      <c r="X135" s="76" t="str">
        <f ca="1">IFERROR(IF((VLOOKUP($B135,'HICM and Narrative Backsheet'!$A$6:$AC$155,X$9,FALSE))="","",(VLOOKUP($B135,'HICM and Narrative Backsheet'!$A$6:$AC$155,X$9,FALSE))),"")</f>
        <v>Established</v>
      </c>
      <c r="Y135" s="76" t="str">
        <f ca="1">IFERROR(IF((VLOOKUP($B135,'HICM and Narrative Backsheet'!$A$6:$AC$155,Y$9,FALSE))="","",(VLOOKUP($B135,'HICM and Narrative Backsheet'!$A$6:$AC$155,Y$9,FALSE))),"")</f>
        <v>Established</v>
      </c>
      <c r="Z135" s="76" t="str">
        <f ca="1">IFERROR(IF((VLOOKUP($B135,'HICM and Narrative Backsheet'!$A$6:$AC$155,Z$9,FALSE))="","",(VLOOKUP($B135,'HICM and Narrative Backsheet'!$A$6:$AC$155,Z$9,FALSE))),"")</f>
        <v>Established</v>
      </c>
      <c r="AA135" s="76" t="str">
        <f ca="1">IFERROR(IF((VLOOKUP($B135,'HICM and Narrative Backsheet'!$A$6:$AC$155,AA$9,FALSE))="","",(VLOOKUP($B135,'HICM and Narrative Backsheet'!$A$6:$AC$155,AA$9,FALSE))),"")</f>
        <v>Established</v>
      </c>
      <c r="AB135" s="76" t="str">
        <f ca="1">IFERROR(IF((VLOOKUP($B135,'HICM and Narrative Backsheet'!$A$6:$AC$155,AB$9,FALSE))="","",(VLOOKUP($B135,'HICM and Narrative Backsheet'!$A$6:$AC$155,AB$9,FALSE))),"")</f>
        <v>Established</v>
      </c>
      <c r="AC135" s="76" t="str">
        <f ca="1">IFERROR(IF((VLOOKUP($B135,'HICM and Narrative Backsheet'!$A$6:$AC$155,AC$9,FALSE))="","",(VLOOKUP($B135,'HICM and Narrative Backsheet'!$A$6:$AC$155,AC$9,FALSE))),"")</f>
        <v>Established</v>
      </c>
      <c r="AD135" s="29" t="str">
        <f ca="1">IFERROR(IF((VLOOKUP($B135,'HICM and Narrative Backsheet'!$A$6:$AC$155,AD$9,FALSE))="","",(VLOOKUP($B135,'HICM and Narrative Backsheet'!$A$6:$AC$155,AD$9,FALSE))),"")</f>
        <v>Established</v>
      </c>
    </row>
    <row r="136" spans="1:30">
      <c r="A136" s="42">
        <v>110</v>
      </c>
      <c r="B136" s="34" t="str">
        <f t="shared" ca="1" si="12"/>
        <v>E08000029</v>
      </c>
      <c r="C136" s="83" t="str">
        <f ca="1">IFERROR(VLOOKUP($B136,'Org list'!$J$9:$K$636,2,0), "")</f>
        <v>Solihull</v>
      </c>
      <c r="D136" s="34" t="str">
        <f ca="1">IFERROR(IF((VLOOKUP($B136,'HICM and Narrative Backsheet'!$A$6:$AC$155,D$9,FALSE))="","",(VLOOKUP($B136,'HICM and Narrative Backsheet'!$A$6:$AC$155,D$9,FALSE))),"")</f>
        <v>Plans in place</v>
      </c>
      <c r="E136" s="76" t="str">
        <f ca="1">IFERROR(IF((VLOOKUP($B136,'HICM and Narrative Backsheet'!$A$6:$AC$155,E$9,FALSE))="","",(VLOOKUP($B136,'HICM and Narrative Backsheet'!$A$6:$AC$155,E$9,FALSE))),"")</f>
        <v>Plans in place</v>
      </c>
      <c r="F136" s="76" t="str">
        <f ca="1">IFERROR(IF((VLOOKUP($B136,'HICM and Narrative Backsheet'!$A$6:$AC$155,F$9,FALSE))="","",(VLOOKUP($B136,'HICM and Narrative Backsheet'!$A$6:$AC$155,F$9,FALSE))),"")</f>
        <v>Established</v>
      </c>
      <c r="G136" s="76" t="str">
        <f ca="1">IFERROR(IF((VLOOKUP($B136,'HICM and Narrative Backsheet'!$A$6:$AC$155,G$9,FALSE))="","",(VLOOKUP($B136,'HICM and Narrative Backsheet'!$A$6:$AC$155,G$9,FALSE))),"")</f>
        <v>Established</v>
      </c>
      <c r="H136" s="76" t="str">
        <f ca="1">IFERROR(IF((VLOOKUP($B136,'HICM and Narrative Backsheet'!$A$6:$AC$155,H$9,FALSE))="","",(VLOOKUP($B136,'HICM and Narrative Backsheet'!$A$6:$AC$155,H$9,FALSE))),"")</f>
        <v>Plans in place</v>
      </c>
      <c r="I136" s="76" t="str">
        <f ca="1">IFERROR(IF((VLOOKUP($B136,'HICM and Narrative Backsheet'!$A$6:$AC$155,I$9,FALSE))="","",(VLOOKUP($B136,'HICM and Narrative Backsheet'!$A$6:$AC$155,I$9,FALSE))),"")</f>
        <v>Plans in place</v>
      </c>
      <c r="J136" s="76" t="str">
        <f ca="1">IFERROR(IF((VLOOKUP($B136,'HICM and Narrative Backsheet'!$A$6:$AC$155,J$9,FALSE))="","",(VLOOKUP($B136,'HICM and Narrative Backsheet'!$A$6:$AC$155,J$9,FALSE))),"")</f>
        <v>Plans in place</v>
      </c>
      <c r="K136" s="76" t="str">
        <f ca="1">IFERROR(IF((VLOOKUP($B136,'HICM and Narrative Backsheet'!$A$6:$AC$155,K$9,FALSE))="","",(VLOOKUP($B136,'HICM and Narrative Backsheet'!$A$6:$AC$155,K$9,FALSE))),"")</f>
        <v>Plans in place</v>
      </c>
      <c r="L136" s="29" t="str">
        <f ca="1">IFERROR(IF((VLOOKUP($B136,'HICM and Narrative Backsheet'!$A$6:$AC$155,L$9,FALSE))="","",(VLOOKUP($B136,'HICM and Narrative Backsheet'!$A$6:$AC$155,L$9,FALSE))),"")</f>
        <v>Plans in place</v>
      </c>
      <c r="M136" s="34" t="str">
        <f ca="1">IFERROR(IF((VLOOKUP($B136,'HICM and Narrative Backsheet'!$A$6:$AC$155,M$9,FALSE))="","",(VLOOKUP($B136,'HICM and Narrative Backsheet'!$A$6:$AC$155,M$9,FALSE))),"")</f>
        <v>Plans in place</v>
      </c>
      <c r="N136" s="76" t="str">
        <f ca="1">IFERROR(IF((VLOOKUP($B136,'HICM and Narrative Backsheet'!$A$6:$AC$155,N$9,FALSE))="","",(VLOOKUP($B136,'HICM and Narrative Backsheet'!$A$6:$AC$155,N$9,FALSE))),"")</f>
        <v>Plans in place</v>
      </c>
      <c r="O136" s="76" t="str">
        <f ca="1">IFERROR(IF((VLOOKUP($B136,'HICM and Narrative Backsheet'!$A$6:$AC$155,O$9,FALSE))="","",(VLOOKUP($B136,'HICM and Narrative Backsheet'!$A$6:$AC$155,O$9,FALSE))),"")</f>
        <v>Established</v>
      </c>
      <c r="P136" s="76" t="str">
        <f ca="1">IFERROR(IF((VLOOKUP($B136,'HICM and Narrative Backsheet'!$A$6:$AC$155,P$9,FALSE))="","",(VLOOKUP($B136,'HICM and Narrative Backsheet'!$A$6:$AC$155,P$9,FALSE))),"")</f>
        <v>Established</v>
      </c>
      <c r="Q136" s="76" t="str">
        <f ca="1">IFERROR(IF((VLOOKUP($B136,'HICM and Narrative Backsheet'!$A$6:$AC$155,Q$9,FALSE))="","",(VLOOKUP($B136,'HICM and Narrative Backsheet'!$A$6:$AC$155,Q$9,FALSE))),"")</f>
        <v>Plans in place</v>
      </c>
      <c r="R136" s="76" t="str">
        <f ca="1">IFERROR(IF((VLOOKUP($B136,'HICM and Narrative Backsheet'!$A$6:$AC$155,R$9,FALSE))="","",(VLOOKUP($B136,'HICM and Narrative Backsheet'!$A$6:$AC$155,R$9,FALSE))),"")</f>
        <v>Plans in place</v>
      </c>
      <c r="S136" s="76" t="str">
        <f ca="1">IFERROR(IF((VLOOKUP($B136,'HICM and Narrative Backsheet'!$A$6:$AC$155,S$9,FALSE))="","",(VLOOKUP($B136,'HICM and Narrative Backsheet'!$A$6:$AC$155,S$9,FALSE))),"")</f>
        <v>Plans in place</v>
      </c>
      <c r="T136" s="76" t="str">
        <f ca="1">IFERROR(IF((VLOOKUP($B136,'HICM and Narrative Backsheet'!$A$6:$AC$155,T$9,FALSE))="","",(VLOOKUP($B136,'HICM and Narrative Backsheet'!$A$6:$AC$155,T$9,FALSE))),"")</f>
        <v>Plans in place</v>
      </c>
      <c r="U136" s="29" t="str">
        <f ca="1">IFERROR(IF((VLOOKUP($B136,'HICM and Narrative Backsheet'!$A$6:$AC$155,U$9,FALSE))="","",(VLOOKUP($B136,'HICM and Narrative Backsheet'!$A$6:$AC$155,U$9,FALSE))),"")</f>
        <v>Plans in place</v>
      </c>
      <c r="V136" s="90" t="str">
        <f ca="1">IFERROR(IF((VLOOKUP($B136,'HICM and Narrative Backsheet'!$A$6:$AC$155,V$9,FALSE))="","",(VLOOKUP($B136,'HICM and Narrative Backsheet'!$A$6:$AC$155,V$9,FALSE))),"")</f>
        <v>Plans in place</v>
      </c>
      <c r="W136" s="76" t="str">
        <f ca="1">IFERROR(IF((VLOOKUP($B136,'HICM and Narrative Backsheet'!$A$6:$AC$155,W$9,FALSE))="","",(VLOOKUP($B136,'HICM and Narrative Backsheet'!$A$6:$AC$155,W$9,FALSE))),"")</f>
        <v>Plans in place</v>
      </c>
      <c r="X136" s="76" t="str">
        <f ca="1">IFERROR(IF((VLOOKUP($B136,'HICM and Narrative Backsheet'!$A$6:$AC$155,X$9,FALSE))="","",(VLOOKUP($B136,'HICM and Narrative Backsheet'!$A$6:$AC$155,X$9,FALSE))),"")</f>
        <v>Established</v>
      </c>
      <c r="Y136" s="76" t="str">
        <f ca="1">IFERROR(IF((VLOOKUP($B136,'HICM and Narrative Backsheet'!$A$6:$AC$155,Y$9,FALSE))="","",(VLOOKUP($B136,'HICM and Narrative Backsheet'!$A$6:$AC$155,Y$9,FALSE))),"")</f>
        <v>Established</v>
      </c>
      <c r="Z136" s="76" t="str">
        <f ca="1">IFERROR(IF((VLOOKUP($B136,'HICM and Narrative Backsheet'!$A$6:$AC$155,Z$9,FALSE))="","",(VLOOKUP($B136,'HICM and Narrative Backsheet'!$A$6:$AC$155,Z$9,FALSE))),"")</f>
        <v>Plans in place</v>
      </c>
      <c r="AA136" s="76" t="str">
        <f ca="1">IFERROR(IF((VLOOKUP($B136,'HICM and Narrative Backsheet'!$A$6:$AC$155,AA$9,FALSE))="","",(VLOOKUP($B136,'HICM and Narrative Backsheet'!$A$6:$AC$155,AA$9,FALSE))),"")</f>
        <v>Plans in place</v>
      </c>
      <c r="AB136" s="76" t="str">
        <f ca="1">IFERROR(IF((VLOOKUP($B136,'HICM and Narrative Backsheet'!$A$6:$AC$155,AB$9,FALSE))="","",(VLOOKUP($B136,'HICM and Narrative Backsheet'!$A$6:$AC$155,AB$9,FALSE))),"")</f>
        <v>Plans in place</v>
      </c>
      <c r="AC136" s="76" t="str">
        <f ca="1">IFERROR(IF((VLOOKUP($B136,'HICM and Narrative Backsheet'!$A$6:$AC$155,AC$9,FALSE))="","",(VLOOKUP($B136,'HICM and Narrative Backsheet'!$A$6:$AC$155,AC$9,FALSE))),"")</f>
        <v>Plans in place</v>
      </c>
      <c r="AD136" s="29" t="str">
        <f ca="1">IFERROR(IF((VLOOKUP($B136,'HICM and Narrative Backsheet'!$A$6:$AC$155,AD$9,FALSE))="","",(VLOOKUP($B136,'HICM and Narrative Backsheet'!$A$6:$AC$155,AD$9,FALSE))),"")</f>
        <v>Plans in place</v>
      </c>
    </row>
    <row r="137" spans="1:30">
      <c r="A137" s="42">
        <v>111</v>
      </c>
      <c r="B137" s="34" t="str">
        <f t="shared" ca="1" si="12"/>
        <v>E10000027</v>
      </c>
      <c r="C137" s="83" t="str">
        <f ca="1">IFERROR(VLOOKUP($B137,'Org list'!$J$9:$K$636,2,0), "")</f>
        <v>Somerset</v>
      </c>
      <c r="D137" s="34" t="str">
        <f ca="1">IFERROR(IF((VLOOKUP($B137,'HICM and Narrative Backsheet'!$A$6:$AC$155,D$9,FALSE))="","",(VLOOKUP($B137,'HICM and Narrative Backsheet'!$A$6:$AC$155,D$9,FALSE))),"")</f>
        <v>Established</v>
      </c>
      <c r="E137" s="76" t="str">
        <f ca="1">IFERROR(IF((VLOOKUP($B137,'HICM and Narrative Backsheet'!$A$6:$AC$155,E$9,FALSE))="","",(VLOOKUP($B137,'HICM and Narrative Backsheet'!$A$6:$AC$155,E$9,FALSE))),"")</f>
        <v>Established</v>
      </c>
      <c r="F137" s="76" t="str">
        <f ca="1">IFERROR(IF((VLOOKUP($B137,'HICM and Narrative Backsheet'!$A$6:$AC$155,F$9,FALSE))="","",(VLOOKUP($B137,'HICM and Narrative Backsheet'!$A$6:$AC$155,F$9,FALSE))),"")</f>
        <v>Established</v>
      </c>
      <c r="G137" s="76" t="str">
        <f ca="1">IFERROR(IF((VLOOKUP($B137,'HICM and Narrative Backsheet'!$A$6:$AC$155,G$9,FALSE))="","",(VLOOKUP($B137,'HICM and Narrative Backsheet'!$A$6:$AC$155,G$9,FALSE))),"")</f>
        <v>Established</v>
      </c>
      <c r="H137" s="76" t="str">
        <f ca="1">IFERROR(IF((VLOOKUP($B137,'HICM and Narrative Backsheet'!$A$6:$AC$155,H$9,FALSE))="","",(VLOOKUP($B137,'HICM and Narrative Backsheet'!$A$6:$AC$155,H$9,FALSE))),"")</f>
        <v>Established</v>
      </c>
      <c r="I137" s="76" t="str">
        <f ca="1">IFERROR(IF((VLOOKUP($B137,'HICM and Narrative Backsheet'!$A$6:$AC$155,I$9,FALSE))="","",(VLOOKUP($B137,'HICM and Narrative Backsheet'!$A$6:$AC$155,I$9,FALSE))),"")</f>
        <v>Established</v>
      </c>
      <c r="J137" s="76" t="str">
        <f ca="1">IFERROR(IF((VLOOKUP($B137,'HICM and Narrative Backsheet'!$A$6:$AC$155,J$9,FALSE))="","",(VLOOKUP($B137,'HICM and Narrative Backsheet'!$A$6:$AC$155,J$9,FALSE))),"")</f>
        <v>Established</v>
      </c>
      <c r="K137" s="76" t="str">
        <f ca="1">IFERROR(IF((VLOOKUP($B137,'HICM and Narrative Backsheet'!$A$6:$AC$155,K$9,FALSE))="","",(VLOOKUP($B137,'HICM and Narrative Backsheet'!$A$6:$AC$155,K$9,FALSE))),"")</f>
        <v>Established</v>
      </c>
      <c r="L137" s="29" t="str">
        <f ca="1">IFERROR(IF((VLOOKUP($B137,'HICM and Narrative Backsheet'!$A$6:$AC$155,L$9,FALSE))="","",(VLOOKUP($B137,'HICM and Narrative Backsheet'!$A$6:$AC$155,L$9,FALSE))),"")</f>
        <v>Plans in place</v>
      </c>
      <c r="M137" s="34" t="str">
        <f ca="1">IFERROR(IF((VLOOKUP($B137,'HICM and Narrative Backsheet'!$A$6:$AC$155,M$9,FALSE))="","",(VLOOKUP($B137,'HICM and Narrative Backsheet'!$A$6:$AC$155,M$9,FALSE))),"")</f>
        <v>Established</v>
      </c>
      <c r="N137" s="76" t="str">
        <f ca="1">IFERROR(IF((VLOOKUP($B137,'HICM and Narrative Backsheet'!$A$6:$AC$155,N$9,FALSE))="","",(VLOOKUP($B137,'HICM and Narrative Backsheet'!$A$6:$AC$155,N$9,FALSE))),"")</f>
        <v>Established</v>
      </c>
      <c r="O137" s="76" t="str">
        <f ca="1">IFERROR(IF((VLOOKUP($B137,'HICM and Narrative Backsheet'!$A$6:$AC$155,O$9,FALSE))="","",(VLOOKUP($B137,'HICM and Narrative Backsheet'!$A$6:$AC$155,O$9,FALSE))),"")</f>
        <v>Established</v>
      </c>
      <c r="P137" s="76" t="str">
        <f ca="1">IFERROR(IF((VLOOKUP($B137,'HICM and Narrative Backsheet'!$A$6:$AC$155,P$9,FALSE))="","",(VLOOKUP($B137,'HICM and Narrative Backsheet'!$A$6:$AC$155,P$9,FALSE))),"")</f>
        <v>Established</v>
      </c>
      <c r="Q137" s="76" t="str">
        <f ca="1">IFERROR(IF((VLOOKUP($B137,'HICM and Narrative Backsheet'!$A$6:$AC$155,Q$9,FALSE))="","",(VLOOKUP($B137,'HICM and Narrative Backsheet'!$A$6:$AC$155,Q$9,FALSE))),"")</f>
        <v>Established</v>
      </c>
      <c r="R137" s="76" t="str">
        <f ca="1">IFERROR(IF((VLOOKUP($B137,'HICM and Narrative Backsheet'!$A$6:$AC$155,R$9,FALSE))="","",(VLOOKUP($B137,'HICM and Narrative Backsheet'!$A$6:$AC$155,R$9,FALSE))),"")</f>
        <v>Established</v>
      </c>
      <c r="S137" s="76" t="str">
        <f ca="1">IFERROR(IF((VLOOKUP($B137,'HICM and Narrative Backsheet'!$A$6:$AC$155,S$9,FALSE))="","",(VLOOKUP($B137,'HICM and Narrative Backsheet'!$A$6:$AC$155,S$9,FALSE))),"")</f>
        <v>Established</v>
      </c>
      <c r="T137" s="76" t="str">
        <f ca="1">IFERROR(IF((VLOOKUP($B137,'HICM and Narrative Backsheet'!$A$6:$AC$155,T$9,FALSE))="","",(VLOOKUP($B137,'HICM and Narrative Backsheet'!$A$6:$AC$155,T$9,FALSE))),"")</f>
        <v>Established</v>
      </c>
      <c r="U137" s="29" t="str">
        <f ca="1">IFERROR(IF((VLOOKUP($B137,'HICM and Narrative Backsheet'!$A$6:$AC$155,U$9,FALSE))="","",(VLOOKUP($B137,'HICM and Narrative Backsheet'!$A$6:$AC$155,U$9,FALSE))),"")</f>
        <v>Plans in place</v>
      </c>
      <c r="V137" s="90" t="str">
        <f ca="1">IFERROR(IF((VLOOKUP($B137,'HICM and Narrative Backsheet'!$A$6:$AC$155,V$9,FALSE))="","",(VLOOKUP($B137,'HICM and Narrative Backsheet'!$A$6:$AC$155,V$9,FALSE))),"")</f>
        <v>Mature</v>
      </c>
      <c r="W137" s="76" t="str">
        <f ca="1">IFERROR(IF((VLOOKUP($B137,'HICM and Narrative Backsheet'!$A$6:$AC$155,W$9,FALSE))="","",(VLOOKUP($B137,'HICM and Narrative Backsheet'!$A$6:$AC$155,W$9,FALSE))),"")</f>
        <v>Mature</v>
      </c>
      <c r="X137" s="76" t="str">
        <f ca="1">IFERROR(IF((VLOOKUP($B137,'HICM and Narrative Backsheet'!$A$6:$AC$155,X$9,FALSE))="","",(VLOOKUP($B137,'HICM and Narrative Backsheet'!$A$6:$AC$155,X$9,FALSE))),"")</f>
        <v>Mature</v>
      </c>
      <c r="Y137" s="76" t="str">
        <f ca="1">IFERROR(IF((VLOOKUP($B137,'HICM and Narrative Backsheet'!$A$6:$AC$155,Y$9,FALSE))="","",(VLOOKUP($B137,'HICM and Narrative Backsheet'!$A$6:$AC$155,Y$9,FALSE))),"")</f>
        <v>Mature</v>
      </c>
      <c r="Z137" s="76" t="str">
        <f ca="1">IFERROR(IF((VLOOKUP($B137,'HICM and Narrative Backsheet'!$A$6:$AC$155,Z$9,FALSE))="","",(VLOOKUP($B137,'HICM and Narrative Backsheet'!$A$6:$AC$155,Z$9,FALSE))),"")</f>
        <v>Established</v>
      </c>
      <c r="AA137" s="76" t="str">
        <f ca="1">IFERROR(IF((VLOOKUP($B137,'HICM and Narrative Backsheet'!$A$6:$AC$155,AA$9,FALSE))="","",(VLOOKUP($B137,'HICM and Narrative Backsheet'!$A$6:$AC$155,AA$9,FALSE))),"")</f>
        <v>Established</v>
      </c>
      <c r="AB137" s="76" t="str">
        <f ca="1">IFERROR(IF((VLOOKUP($B137,'HICM and Narrative Backsheet'!$A$6:$AC$155,AB$9,FALSE))="","",(VLOOKUP($B137,'HICM and Narrative Backsheet'!$A$6:$AC$155,AB$9,FALSE))),"")</f>
        <v>Mature</v>
      </c>
      <c r="AC137" s="76" t="str">
        <f ca="1">IFERROR(IF((VLOOKUP($B137,'HICM and Narrative Backsheet'!$A$6:$AC$155,AC$9,FALSE))="","",(VLOOKUP($B137,'HICM and Narrative Backsheet'!$A$6:$AC$155,AC$9,FALSE))),"")</f>
        <v>Established</v>
      </c>
      <c r="AD137" s="29" t="str">
        <f ca="1">IFERROR(IF((VLOOKUP($B137,'HICM and Narrative Backsheet'!$A$6:$AC$155,AD$9,FALSE))="","",(VLOOKUP($B137,'HICM and Narrative Backsheet'!$A$6:$AC$155,AD$9,FALSE))),"")</f>
        <v>Established</v>
      </c>
    </row>
    <row r="138" spans="1:30">
      <c r="A138" s="42">
        <v>112</v>
      </c>
      <c r="B138" s="34" t="str">
        <f t="shared" ca="1" si="12"/>
        <v>E06000025</v>
      </c>
      <c r="C138" s="83" t="str">
        <f ca="1">IFERROR(VLOOKUP($B138,'Org list'!$J$9:$K$636,2,0), "")</f>
        <v>South Gloucestershire</v>
      </c>
      <c r="D138" s="34" t="str">
        <f ca="1">IFERROR(IF((VLOOKUP($B138,'HICM and Narrative Backsheet'!$A$6:$AC$155,D$9,FALSE))="","",(VLOOKUP($B138,'HICM and Narrative Backsheet'!$A$6:$AC$155,D$9,FALSE))),"")</f>
        <v>Established</v>
      </c>
      <c r="E138" s="76" t="str">
        <f ca="1">IFERROR(IF((VLOOKUP($B138,'HICM and Narrative Backsheet'!$A$6:$AC$155,E$9,FALSE))="","",(VLOOKUP($B138,'HICM and Narrative Backsheet'!$A$6:$AC$155,E$9,FALSE))),"")</f>
        <v>Established</v>
      </c>
      <c r="F138" s="76" t="str">
        <f ca="1">IFERROR(IF((VLOOKUP($B138,'HICM and Narrative Backsheet'!$A$6:$AC$155,F$9,FALSE))="","",(VLOOKUP($B138,'HICM and Narrative Backsheet'!$A$6:$AC$155,F$9,FALSE))),"")</f>
        <v>Established</v>
      </c>
      <c r="G138" s="76" t="str">
        <f ca="1">IFERROR(IF((VLOOKUP($B138,'HICM and Narrative Backsheet'!$A$6:$AC$155,G$9,FALSE))="","",(VLOOKUP($B138,'HICM and Narrative Backsheet'!$A$6:$AC$155,G$9,FALSE))),"")</f>
        <v>Established</v>
      </c>
      <c r="H138" s="76" t="str">
        <f ca="1">IFERROR(IF((VLOOKUP($B138,'HICM and Narrative Backsheet'!$A$6:$AC$155,H$9,FALSE))="","",(VLOOKUP($B138,'HICM and Narrative Backsheet'!$A$6:$AC$155,H$9,FALSE))),"")</f>
        <v>Plans in place</v>
      </c>
      <c r="I138" s="76" t="str">
        <f ca="1">IFERROR(IF((VLOOKUP($B138,'HICM and Narrative Backsheet'!$A$6:$AC$155,I$9,FALSE))="","",(VLOOKUP($B138,'HICM and Narrative Backsheet'!$A$6:$AC$155,I$9,FALSE))),"")</f>
        <v>Plans in place</v>
      </c>
      <c r="J138" s="76" t="str">
        <f ca="1">IFERROR(IF((VLOOKUP($B138,'HICM and Narrative Backsheet'!$A$6:$AC$155,J$9,FALSE))="","",(VLOOKUP($B138,'HICM and Narrative Backsheet'!$A$6:$AC$155,J$9,FALSE))),"")</f>
        <v>Plans in place</v>
      </c>
      <c r="K138" s="76" t="str">
        <f ca="1">IFERROR(IF((VLOOKUP($B138,'HICM and Narrative Backsheet'!$A$6:$AC$155,K$9,FALSE))="","",(VLOOKUP($B138,'HICM and Narrative Backsheet'!$A$6:$AC$155,K$9,FALSE))),"")</f>
        <v>Established</v>
      </c>
      <c r="L138" s="29" t="str">
        <f ca="1">IFERROR(IF((VLOOKUP($B138,'HICM and Narrative Backsheet'!$A$6:$AC$155,L$9,FALSE))="","",(VLOOKUP($B138,'HICM and Narrative Backsheet'!$A$6:$AC$155,L$9,FALSE))),"")</f>
        <v>Plans in place</v>
      </c>
      <c r="M138" s="34" t="str">
        <f ca="1">IFERROR(IF((VLOOKUP($B138,'HICM and Narrative Backsheet'!$A$6:$AC$155,M$9,FALSE))="","",(VLOOKUP($B138,'HICM and Narrative Backsheet'!$A$6:$AC$155,M$9,FALSE))),"")</f>
        <v>Mature</v>
      </c>
      <c r="N138" s="76" t="str">
        <f ca="1">IFERROR(IF((VLOOKUP($B138,'HICM and Narrative Backsheet'!$A$6:$AC$155,N$9,FALSE))="","",(VLOOKUP($B138,'HICM and Narrative Backsheet'!$A$6:$AC$155,N$9,FALSE))),"")</f>
        <v>Mature</v>
      </c>
      <c r="O138" s="76" t="str">
        <f ca="1">IFERROR(IF((VLOOKUP($B138,'HICM and Narrative Backsheet'!$A$6:$AC$155,O$9,FALSE))="","",(VLOOKUP($B138,'HICM and Narrative Backsheet'!$A$6:$AC$155,O$9,FALSE))),"")</f>
        <v>Mature</v>
      </c>
      <c r="P138" s="76" t="str">
        <f ca="1">IFERROR(IF((VLOOKUP($B138,'HICM and Narrative Backsheet'!$A$6:$AC$155,P$9,FALSE))="","",(VLOOKUP($B138,'HICM and Narrative Backsheet'!$A$6:$AC$155,P$9,FALSE))),"")</f>
        <v>Mature</v>
      </c>
      <c r="Q138" s="76" t="str">
        <f ca="1">IFERROR(IF((VLOOKUP($B138,'HICM and Narrative Backsheet'!$A$6:$AC$155,Q$9,FALSE))="","",(VLOOKUP($B138,'HICM and Narrative Backsheet'!$A$6:$AC$155,Q$9,FALSE))),"")</f>
        <v>Established</v>
      </c>
      <c r="R138" s="76" t="str">
        <f ca="1">IFERROR(IF((VLOOKUP($B138,'HICM and Narrative Backsheet'!$A$6:$AC$155,R$9,FALSE))="","",(VLOOKUP($B138,'HICM and Narrative Backsheet'!$A$6:$AC$155,R$9,FALSE))),"")</f>
        <v>Plans in place</v>
      </c>
      <c r="S138" s="76" t="str">
        <f ca="1">IFERROR(IF((VLOOKUP($B138,'HICM and Narrative Backsheet'!$A$6:$AC$155,S$9,FALSE))="","",(VLOOKUP($B138,'HICM and Narrative Backsheet'!$A$6:$AC$155,S$9,FALSE))),"")</f>
        <v>Established</v>
      </c>
      <c r="T138" s="76" t="str">
        <f ca="1">IFERROR(IF((VLOOKUP($B138,'HICM and Narrative Backsheet'!$A$6:$AC$155,T$9,FALSE))="","",(VLOOKUP($B138,'HICM and Narrative Backsheet'!$A$6:$AC$155,T$9,FALSE))),"")</f>
        <v>Established</v>
      </c>
      <c r="U138" s="29" t="str">
        <f ca="1">IFERROR(IF((VLOOKUP($B138,'HICM and Narrative Backsheet'!$A$6:$AC$155,U$9,FALSE))="","",(VLOOKUP($B138,'HICM and Narrative Backsheet'!$A$6:$AC$155,U$9,FALSE))),"")</f>
        <v>Plans in place</v>
      </c>
      <c r="V138" s="90" t="str">
        <f ca="1">IFERROR(IF((VLOOKUP($B138,'HICM and Narrative Backsheet'!$A$6:$AC$155,V$9,FALSE))="","",(VLOOKUP($B138,'HICM and Narrative Backsheet'!$A$6:$AC$155,V$9,FALSE))),"")</f>
        <v>Mature</v>
      </c>
      <c r="W138" s="76" t="str">
        <f ca="1">IFERROR(IF((VLOOKUP($B138,'HICM and Narrative Backsheet'!$A$6:$AC$155,W$9,FALSE))="","",(VLOOKUP($B138,'HICM and Narrative Backsheet'!$A$6:$AC$155,W$9,FALSE))),"")</f>
        <v>Mature</v>
      </c>
      <c r="X138" s="76" t="str">
        <f ca="1">IFERROR(IF((VLOOKUP($B138,'HICM and Narrative Backsheet'!$A$6:$AC$155,X$9,FALSE))="","",(VLOOKUP($B138,'HICM and Narrative Backsheet'!$A$6:$AC$155,X$9,FALSE))),"")</f>
        <v>Mature</v>
      </c>
      <c r="Y138" s="76" t="str">
        <f ca="1">IFERROR(IF((VLOOKUP($B138,'HICM and Narrative Backsheet'!$A$6:$AC$155,Y$9,FALSE))="","",(VLOOKUP($B138,'HICM and Narrative Backsheet'!$A$6:$AC$155,Y$9,FALSE))),"")</f>
        <v>Mature</v>
      </c>
      <c r="Z138" s="76" t="str">
        <f ca="1">IFERROR(IF((VLOOKUP($B138,'HICM and Narrative Backsheet'!$A$6:$AC$155,Z$9,FALSE))="","",(VLOOKUP($B138,'HICM and Narrative Backsheet'!$A$6:$AC$155,Z$9,FALSE))),"")</f>
        <v>Established</v>
      </c>
      <c r="AA138" s="76" t="str">
        <f ca="1">IFERROR(IF((VLOOKUP($B138,'HICM and Narrative Backsheet'!$A$6:$AC$155,AA$9,FALSE))="","",(VLOOKUP($B138,'HICM and Narrative Backsheet'!$A$6:$AC$155,AA$9,FALSE))),"")</f>
        <v>Plans in place</v>
      </c>
      <c r="AB138" s="76" t="str">
        <f ca="1">IFERROR(IF((VLOOKUP($B138,'HICM and Narrative Backsheet'!$A$6:$AC$155,AB$9,FALSE))="","",(VLOOKUP($B138,'HICM and Narrative Backsheet'!$A$6:$AC$155,AB$9,FALSE))),"")</f>
        <v>Established</v>
      </c>
      <c r="AC138" s="76" t="str">
        <f ca="1">IFERROR(IF((VLOOKUP($B138,'HICM and Narrative Backsheet'!$A$6:$AC$155,AC$9,FALSE))="","",(VLOOKUP($B138,'HICM and Narrative Backsheet'!$A$6:$AC$155,AC$9,FALSE))),"")</f>
        <v>Established</v>
      </c>
      <c r="AD138" s="29" t="str">
        <f ca="1">IFERROR(IF((VLOOKUP($B138,'HICM and Narrative Backsheet'!$A$6:$AC$155,AD$9,FALSE))="","",(VLOOKUP($B138,'HICM and Narrative Backsheet'!$A$6:$AC$155,AD$9,FALSE))),"")</f>
        <v>Established</v>
      </c>
    </row>
    <row r="139" spans="1:30">
      <c r="A139" s="42">
        <v>113</v>
      </c>
      <c r="B139" s="34" t="str">
        <f t="shared" ca="1" si="12"/>
        <v>E08000023</v>
      </c>
      <c r="C139" s="83" t="str">
        <f ca="1">IFERROR(VLOOKUP($B139,'Org list'!$J$9:$K$636,2,0), "")</f>
        <v>South Tyneside</v>
      </c>
      <c r="D139" s="34" t="str">
        <f ca="1">IFERROR(IF((VLOOKUP($B139,'HICM and Narrative Backsheet'!$A$6:$AC$155,D$9,FALSE))="","",(VLOOKUP($B139,'HICM and Narrative Backsheet'!$A$6:$AC$155,D$9,FALSE))),"")</f>
        <v>Mature</v>
      </c>
      <c r="E139" s="76" t="str">
        <f ca="1">IFERROR(IF((VLOOKUP($B139,'HICM and Narrative Backsheet'!$A$6:$AC$155,E$9,FALSE))="","",(VLOOKUP($B139,'HICM and Narrative Backsheet'!$A$6:$AC$155,E$9,FALSE))),"")</f>
        <v>Plans in place</v>
      </c>
      <c r="F139" s="76" t="str">
        <f ca="1">IFERROR(IF((VLOOKUP($B139,'HICM and Narrative Backsheet'!$A$6:$AC$155,F$9,FALSE))="","",(VLOOKUP($B139,'HICM and Narrative Backsheet'!$A$6:$AC$155,F$9,FALSE))),"")</f>
        <v>Plans in place</v>
      </c>
      <c r="G139" s="76" t="str">
        <f ca="1">IFERROR(IF((VLOOKUP($B139,'HICM and Narrative Backsheet'!$A$6:$AC$155,G$9,FALSE))="","",(VLOOKUP($B139,'HICM and Narrative Backsheet'!$A$6:$AC$155,G$9,FALSE))),"")</f>
        <v>Plans in place</v>
      </c>
      <c r="H139" s="76" t="str">
        <f ca="1">IFERROR(IF((VLOOKUP($B139,'HICM and Narrative Backsheet'!$A$6:$AC$155,H$9,FALSE))="","",(VLOOKUP($B139,'HICM and Narrative Backsheet'!$A$6:$AC$155,H$9,FALSE))),"")</f>
        <v>Plans in place</v>
      </c>
      <c r="I139" s="76" t="str">
        <f ca="1">IFERROR(IF((VLOOKUP($B139,'HICM and Narrative Backsheet'!$A$6:$AC$155,I$9,FALSE))="","",(VLOOKUP($B139,'HICM and Narrative Backsheet'!$A$6:$AC$155,I$9,FALSE))),"")</f>
        <v>Plans in place</v>
      </c>
      <c r="J139" s="76" t="str">
        <f ca="1">IFERROR(IF((VLOOKUP($B139,'HICM and Narrative Backsheet'!$A$6:$AC$155,J$9,FALSE))="","",(VLOOKUP($B139,'HICM and Narrative Backsheet'!$A$6:$AC$155,J$9,FALSE))),"")</f>
        <v>Plans in place</v>
      </c>
      <c r="K139" s="76" t="str">
        <f ca="1">IFERROR(IF((VLOOKUP($B139,'HICM and Narrative Backsheet'!$A$6:$AC$155,K$9,FALSE))="","",(VLOOKUP($B139,'HICM and Narrative Backsheet'!$A$6:$AC$155,K$9,FALSE))),"")</f>
        <v>Plans in place</v>
      </c>
      <c r="L139" s="29" t="str">
        <f ca="1">IFERROR(IF((VLOOKUP($B139,'HICM and Narrative Backsheet'!$A$6:$AC$155,L$9,FALSE))="","",(VLOOKUP($B139,'HICM and Narrative Backsheet'!$A$6:$AC$155,L$9,FALSE))),"")</f>
        <v>Plans in place</v>
      </c>
      <c r="M139" s="34" t="str">
        <f ca="1">IFERROR(IF((VLOOKUP($B139,'HICM and Narrative Backsheet'!$A$6:$AC$155,M$9,FALSE))="","",(VLOOKUP($B139,'HICM and Narrative Backsheet'!$A$6:$AC$155,M$9,FALSE))),"")</f>
        <v>Mature</v>
      </c>
      <c r="N139" s="76" t="str">
        <f ca="1">IFERROR(IF((VLOOKUP($B139,'HICM and Narrative Backsheet'!$A$6:$AC$155,N$9,FALSE))="","",(VLOOKUP($B139,'HICM and Narrative Backsheet'!$A$6:$AC$155,N$9,FALSE))),"")</f>
        <v>Established</v>
      </c>
      <c r="O139" s="76" t="str">
        <f ca="1">IFERROR(IF((VLOOKUP($B139,'HICM and Narrative Backsheet'!$A$6:$AC$155,O$9,FALSE))="","",(VLOOKUP($B139,'HICM and Narrative Backsheet'!$A$6:$AC$155,O$9,FALSE))),"")</f>
        <v>Established</v>
      </c>
      <c r="P139" s="76" t="str">
        <f ca="1">IFERROR(IF((VLOOKUP($B139,'HICM and Narrative Backsheet'!$A$6:$AC$155,P$9,FALSE))="","",(VLOOKUP($B139,'HICM and Narrative Backsheet'!$A$6:$AC$155,P$9,FALSE))),"")</f>
        <v>Established</v>
      </c>
      <c r="Q139" s="76" t="str">
        <f ca="1">IFERROR(IF((VLOOKUP($B139,'HICM and Narrative Backsheet'!$A$6:$AC$155,Q$9,FALSE))="","",(VLOOKUP($B139,'HICM and Narrative Backsheet'!$A$6:$AC$155,Q$9,FALSE))),"")</f>
        <v>Established</v>
      </c>
      <c r="R139" s="76" t="str">
        <f ca="1">IFERROR(IF((VLOOKUP($B139,'HICM and Narrative Backsheet'!$A$6:$AC$155,R$9,FALSE))="","",(VLOOKUP($B139,'HICM and Narrative Backsheet'!$A$6:$AC$155,R$9,FALSE))),"")</f>
        <v>Established</v>
      </c>
      <c r="S139" s="76" t="str">
        <f ca="1">IFERROR(IF((VLOOKUP($B139,'HICM and Narrative Backsheet'!$A$6:$AC$155,S$9,FALSE))="","",(VLOOKUP($B139,'HICM and Narrative Backsheet'!$A$6:$AC$155,S$9,FALSE))),"")</f>
        <v>Established</v>
      </c>
      <c r="T139" s="76" t="str">
        <f ca="1">IFERROR(IF((VLOOKUP($B139,'HICM and Narrative Backsheet'!$A$6:$AC$155,T$9,FALSE))="","",(VLOOKUP($B139,'HICM and Narrative Backsheet'!$A$6:$AC$155,T$9,FALSE))),"")</f>
        <v>Established</v>
      </c>
      <c r="U139" s="29" t="str">
        <f ca="1">IFERROR(IF((VLOOKUP($B139,'HICM and Narrative Backsheet'!$A$6:$AC$155,U$9,FALSE))="","",(VLOOKUP($B139,'HICM and Narrative Backsheet'!$A$6:$AC$155,U$9,FALSE))),"")</f>
        <v>Established</v>
      </c>
      <c r="V139" s="90" t="str">
        <f ca="1">IFERROR(IF((VLOOKUP($B139,'HICM and Narrative Backsheet'!$A$6:$AC$155,V$9,FALSE))="","",(VLOOKUP($B139,'HICM and Narrative Backsheet'!$A$6:$AC$155,V$9,FALSE))),"")</f>
        <v>Mature</v>
      </c>
      <c r="W139" s="76" t="str">
        <f ca="1">IFERROR(IF((VLOOKUP($B139,'HICM and Narrative Backsheet'!$A$6:$AC$155,W$9,FALSE))="","",(VLOOKUP($B139,'HICM and Narrative Backsheet'!$A$6:$AC$155,W$9,FALSE))),"")</f>
        <v>Established</v>
      </c>
      <c r="X139" s="76" t="str">
        <f ca="1">IFERROR(IF((VLOOKUP($B139,'HICM and Narrative Backsheet'!$A$6:$AC$155,X$9,FALSE))="","",(VLOOKUP($B139,'HICM and Narrative Backsheet'!$A$6:$AC$155,X$9,FALSE))),"")</f>
        <v>Established</v>
      </c>
      <c r="Y139" s="76" t="str">
        <f ca="1">IFERROR(IF((VLOOKUP($B139,'HICM and Narrative Backsheet'!$A$6:$AC$155,Y$9,FALSE))="","",(VLOOKUP($B139,'HICM and Narrative Backsheet'!$A$6:$AC$155,Y$9,FALSE))),"")</f>
        <v>Established</v>
      </c>
      <c r="Z139" s="76" t="str">
        <f ca="1">IFERROR(IF((VLOOKUP($B139,'HICM and Narrative Backsheet'!$A$6:$AC$155,Z$9,FALSE))="","",(VLOOKUP($B139,'HICM and Narrative Backsheet'!$A$6:$AC$155,Z$9,FALSE))),"")</f>
        <v>Established</v>
      </c>
      <c r="AA139" s="76" t="str">
        <f ca="1">IFERROR(IF((VLOOKUP($B139,'HICM and Narrative Backsheet'!$A$6:$AC$155,AA$9,FALSE))="","",(VLOOKUP($B139,'HICM and Narrative Backsheet'!$A$6:$AC$155,AA$9,FALSE))),"")</f>
        <v>Established</v>
      </c>
      <c r="AB139" s="76" t="str">
        <f ca="1">IFERROR(IF((VLOOKUP($B139,'HICM and Narrative Backsheet'!$A$6:$AC$155,AB$9,FALSE))="","",(VLOOKUP($B139,'HICM and Narrative Backsheet'!$A$6:$AC$155,AB$9,FALSE))),"")</f>
        <v>Established</v>
      </c>
      <c r="AC139" s="76" t="str">
        <f ca="1">IFERROR(IF((VLOOKUP($B139,'HICM and Narrative Backsheet'!$A$6:$AC$155,AC$9,FALSE))="","",(VLOOKUP($B139,'HICM and Narrative Backsheet'!$A$6:$AC$155,AC$9,FALSE))),"")</f>
        <v>Established</v>
      </c>
      <c r="AD139" s="29" t="str">
        <f ca="1">IFERROR(IF((VLOOKUP($B139,'HICM and Narrative Backsheet'!$A$6:$AC$155,AD$9,FALSE))="","",(VLOOKUP($B139,'HICM and Narrative Backsheet'!$A$6:$AC$155,AD$9,FALSE))),"")</f>
        <v>Established</v>
      </c>
    </row>
    <row r="140" spans="1:30">
      <c r="A140" s="42">
        <v>114</v>
      </c>
      <c r="B140" s="34" t="str">
        <f t="shared" ca="1" si="12"/>
        <v>E06000045</v>
      </c>
      <c r="C140" s="83" t="str">
        <f ca="1">IFERROR(VLOOKUP($B140,'Org list'!$J$9:$K$636,2,0), "")</f>
        <v>Southampton</v>
      </c>
      <c r="D140" s="34" t="str">
        <f ca="1">IFERROR(IF((VLOOKUP($B140,'HICM and Narrative Backsheet'!$A$6:$AC$155,D$9,FALSE))="","",(VLOOKUP($B140,'HICM and Narrative Backsheet'!$A$6:$AC$155,D$9,FALSE))),"")</f>
        <v>Established</v>
      </c>
      <c r="E140" s="76" t="str">
        <f ca="1">IFERROR(IF((VLOOKUP($B140,'HICM and Narrative Backsheet'!$A$6:$AC$155,E$9,FALSE))="","",(VLOOKUP($B140,'HICM and Narrative Backsheet'!$A$6:$AC$155,E$9,FALSE))),"")</f>
        <v>Established</v>
      </c>
      <c r="F140" s="76" t="str">
        <f ca="1">IFERROR(IF((VLOOKUP($B140,'HICM and Narrative Backsheet'!$A$6:$AC$155,F$9,FALSE))="","",(VLOOKUP($B140,'HICM and Narrative Backsheet'!$A$6:$AC$155,F$9,FALSE))),"")</f>
        <v>Established</v>
      </c>
      <c r="G140" s="76" t="str">
        <f ca="1">IFERROR(IF((VLOOKUP($B140,'HICM and Narrative Backsheet'!$A$6:$AC$155,G$9,FALSE))="","",(VLOOKUP($B140,'HICM and Narrative Backsheet'!$A$6:$AC$155,G$9,FALSE))),"")</f>
        <v>Established</v>
      </c>
      <c r="H140" s="76" t="str">
        <f ca="1">IFERROR(IF((VLOOKUP($B140,'HICM and Narrative Backsheet'!$A$6:$AC$155,H$9,FALSE))="","",(VLOOKUP($B140,'HICM and Narrative Backsheet'!$A$6:$AC$155,H$9,FALSE))),"")</f>
        <v>Plans in place</v>
      </c>
      <c r="I140" s="76" t="str">
        <f ca="1">IFERROR(IF((VLOOKUP($B140,'HICM and Narrative Backsheet'!$A$6:$AC$155,I$9,FALSE))="","",(VLOOKUP($B140,'HICM and Narrative Backsheet'!$A$6:$AC$155,I$9,FALSE))),"")</f>
        <v>Plans in place</v>
      </c>
      <c r="J140" s="76" t="str">
        <f ca="1">IFERROR(IF((VLOOKUP($B140,'HICM and Narrative Backsheet'!$A$6:$AC$155,J$9,FALSE))="","",(VLOOKUP($B140,'HICM and Narrative Backsheet'!$A$6:$AC$155,J$9,FALSE))),"")</f>
        <v>Established</v>
      </c>
      <c r="K140" s="76" t="str">
        <f ca="1">IFERROR(IF((VLOOKUP($B140,'HICM and Narrative Backsheet'!$A$6:$AC$155,K$9,FALSE))="","",(VLOOKUP($B140,'HICM and Narrative Backsheet'!$A$6:$AC$155,K$9,FALSE))),"")</f>
        <v>Established</v>
      </c>
      <c r="L140" s="29" t="str">
        <f ca="1">IFERROR(IF((VLOOKUP($B140,'HICM and Narrative Backsheet'!$A$6:$AC$155,L$9,FALSE))="","",(VLOOKUP($B140,'HICM and Narrative Backsheet'!$A$6:$AC$155,L$9,FALSE))),"")</f>
        <v>Plans in place</v>
      </c>
      <c r="M140" s="34" t="str">
        <f ca="1">IFERROR(IF((VLOOKUP($B140,'HICM and Narrative Backsheet'!$A$6:$AC$155,M$9,FALSE))="","",(VLOOKUP($B140,'HICM and Narrative Backsheet'!$A$6:$AC$155,M$9,FALSE))),"")</f>
        <v>Established</v>
      </c>
      <c r="N140" s="76" t="str">
        <f ca="1">IFERROR(IF((VLOOKUP($B140,'HICM and Narrative Backsheet'!$A$6:$AC$155,N$9,FALSE))="","",(VLOOKUP($B140,'HICM and Narrative Backsheet'!$A$6:$AC$155,N$9,FALSE))),"")</f>
        <v>Established</v>
      </c>
      <c r="O140" s="76" t="str">
        <f ca="1">IFERROR(IF((VLOOKUP($B140,'HICM and Narrative Backsheet'!$A$6:$AC$155,O$9,FALSE))="","",(VLOOKUP($B140,'HICM and Narrative Backsheet'!$A$6:$AC$155,O$9,FALSE))),"")</f>
        <v>Mature</v>
      </c>
      <c r="P140" s="76" t="str">
        <f ca="1">IFERROR(IF((VLOOKUP($B140,'HICM and Narrative Backsheet'!$A$6:$AC$155,P$9,FALSE))="","",(VLOOKUP($B140,'HICM and Narrative Backsheet'!$A$6:$AC$155,P$9,FALSE))),"")</f>
        <v>Established</v>
      </c>
      <c r="Q140" s="76" t="str">
        <f ca="1">IFERROR(IF((VLOOKUP($B140,'HICM and Narrative Backsheet'!$A$6:$AC$155,Q$9,FALSE))="","",(VLOOKUP($B140,'HICM and Narrative Backsheet'!$A$6:$AC$155,Q$9,FALSE))),"")</f>
        <v>Plans in place</v>
      </c>
      <c r="R140" s="76" t="str">
        <f ca="1">IFERROR(IF((VLOOKUP($B140,'HICM and Narrative Backsheet'!$A$6:$AC$155,R$9,FALSE))="","",(VLOOKUP($B140,'HICM and Narrative Backsheet'!$A$6:$AC$155,R$9,FALSE))),"")</f>
        <v>Established</v>
      </c>
      <c r="S140" s="76" t="str">
        <f ca="1">IFERROR(IF((VLOOKUP($B140,'HICM and Narrative Backsheet'!$A$6:$AC$155,S$9,FALSE))="","",(VLOOKUP($B140,'HICM and Narrative Backsheet'!$A$6:$AC$155,S$9,FALSE))),"")</f>
        <v>Established</v>
      </c>
      <c r="T140" s="76" t="str">
        <f ca="1">IFERROR(IF((VLOOKUP($B140,'HICM and Narrative Backsheet'!$A$6:$AC$155,T$9,FALSE))="","",(VLOOKUP($B140,'HICM and Narrative Backsheet'!$A$6:$AC$155,T$9,FALSE))),"")</f>
        <v>Established</v>
      </c>
      <c r="U140" s="29" t="str">
        <f ca="1">IFERROR(IF((VLOOKUP($B140,'HICM and Narrative Backsheet'!$A$6:$AC$155,U$9,FALSE))="","",(VLOOKUP($B140,'HICM and Narrative Backsheet'!$A$6:$AC$155,U$9,FALSE))),"")</f>
        <v>Established</v>
      </c>
      <c r="V140" s="90" t="str">
        <f ca="1">IFERROR(IF((VLOOKUP($B140,'HICM and Narrative Backsheet'!$A$6:$AC$155,V$9,FALSE))="","",(VLOOKUP($B140,'HICM and Narrative Backsheet'!$A$6:$AC$155,V$9,FALSE))),"")</f>
        <v>Established</v>
      </c>
      <c r="W140" s="76" t="str">
        <f ca="1">IFERROR(IF((VLOOKUP($B140,'HICM and Narrative Backsheet'!$A$6:$AC$155,W$9,FALSE))="","",(VLOOKUP($B140,'HICM and Narrative Backsheet'!$A$6:$AC$155,W$9,FALSE))),"")</f>
        <v>Established</v>
      </c>
      <c r="X140" s="76" t="str">
        <f ca="1">IFERROR(IF((VLOOKUP($B140,'HICM and Narrative Backsheet'!$A$6:$AC$155,X$9,FALSE))="","",(VLOOKUP($B140,'HICM and Narrative Backsheet'!$A$6:$AC$155,X$9,FALSE))),"")</f>
        <v>Mature</v>
      </c>
      <c r="Y140" s="76" t="str">
        <f ca="1">IFERROR(IF((VLOOKUP($B140,'HICM and Narrative Backsheet'!$A$6:$AC$155,Y$9,FALSE))="","",(VLOOKUP($B140,'HICM and Narrative Backsheet'!$A$6:$AC$155,Y$9,FALSE))),"")</f>
        <v>Mature</v>
      </c>
      <c r="Z140" s="76" t="str">
        <f ca="1">IFERROR(IF((VLOOKUP($B140,'HICM and Narrative Backsheet'!$A$6:$AC$155,Z$9,FALSE))="","",(VLOOKUP($B140,'HICM and Narrative Backsheet'!$A$6:$AC$155,Z$9,FALSE))),"")</f>
        <v>Plans in place</v>
      </c>
      <c r="AA140" s="76" t="str">
        <f ca="1">IFERROR(IF((VLOOKUP($B140,'HICM and Narrative Backsheet'!$A$6:$AC$155,AA$9,FALSE))="","",(VLOOKUP($B140,'HICM and Narrative Backsheet'!$A$6:$AC$155,AA$9,FALSE))),"")</f>
        <v>Established</v>
      </c>
      <c r="AB140" s="76" t="str">
        <f ca="1">IFERROR(IF((VLOOKUP($B140,'HICM and Narrative Backsheet'!$A$6:$AC$155,AB$9,FALSE))="","",(VLOOKUP($B140,'HICM and Narrative Backsheet'!$A$6:$AC$155,AB$9,FALSE))),"")</f>
        <v>Mature</v>
      </c>
      <c r="AC140" s="76" t="str">
        <f ca="1">IFERROR(IF((VLOOKUP($B140,'HICM and Narrative Backsheet'!$A$6:$AC$155,AC$9,FALSE))="","",(VLOOKUP($B140,'HICM and Narrative Backsheet'!$A$6:$AC$155,AC$9,FALSE))),"")</f>
        <v>Mature</v>
      </c>
      <c r="AD140" s="29" t="str">
        <f ca="1">IFERROR(IF((VLOOKUP($B140,'HICM and Narrative Backsheet'!$A$6:$AC$155,AD$9,FALSE))="","",(VLOOKUP($B140,'HICM and Narrative Backsheet'!$A$6:$AC$155,AD$9,FALSE))),"")</f>
        <v>Established</v>
      </c>
    </row>
    <row r="141" spans="1:30">
      <c r="A141" s="42">
        <v>115</v>
      </c>
      <c r="B141" s="34" t="str">
        <f t="shared" ca="1" si="12"/>
        <v>E06000033</v>
      </c>
      <c r="C141" s="83" t="str">
        <f ca="1">IFERROR(VLOOKUP($B141,'Org list'!$J$9:$K$636,2,0), "")</f>
        <v>Southend-on-Sea</v>
      </c>
      <c r="D141" s="34" t="str">
        <f ca="1">IFERROR(IF((VLOOKUP($B141,'HICM and Narrative Backsheet'!$A$6:$AC$155,D$9,FALSE))="","",(VLOOKUP($B141,'HICM and Narrative Backsheet'!$A$6:$AC$155,D$9,FALSE))),"")</f>
        <v>Established</v>
      </c>
      <c r="E141" s="76" t="str">
        <f ca="1">IFERROR(IF((VLOOKUP($B141,'HICM and Narrative Backsheet'!$A$6:$AC$155,E$9,FALSE))="","",(VLOOKUP($B141,'HICM and Narrative Backsheet'!$A$6:$AC$155,E$9,FALSE))),"")</f>
        <v>Established</v>
      </c>
      <c r="F141" s="76" t="str">
        <f ca="1">IFERROR(IF((VLOOKUP($B141,'HICM and Narrative Backsheet'!$A$6:$AC$155,F$9,FALSE))="","",(VLOOKUP($B141,'HICM and Narrative Backsheet'!$A$6:$AC$155,F$9,FALSE))),"")</f>
        <v>Established</v>
      </c>
      <c r="G141" s="76" t="str">
        <f ca="1">IFERROR(IF((VLOOKUP($B141,'HICM and Narrative Backsheet'!$A$6:$AC$155,G$9,FALSE))="","",(VLOOKUP($B141,'HICM and Narrative Backsheet'!$A$6:$AC$155,G$9,FALSE))),"")</f>
        <v>Established</v>
      </c>
      <c r="H141" s="76" t="str">
        <f ca="1">IFERROR(IF((VLOOKUP($B141,'HICM and Narrative Backsheet'!$A$6:$AC$155,H$9,FALSE))="","",(VLOOKUP($B141,'HICM and Narrative Backsheet'!$A$6:$AC$155,H$9,FALSE))),"")</f>
        <v>Not yet established</v>
      </c>
      <c r="I141" s="76" t="str">
        <f ca="1">IFERROR(IF((VLOOKUP($B141,'HICM and Narrative Backsheet'!$A$6:$AC$155,I$9,FALSE))="","",(VLOOKUP($B141,'HICM and Narrative Backsheet'!$A$6:$AC$155,I$9,FALSE))),"")</f>
        <v>Plans in place</v>
      </c>
      <c r="J141" s="76" t="str">
        <f ca="1">IFERROR(IF((VLOOKUP($B141,'HICM and Narrative Backsheet'!$A$6:$AC$155,J$9,FALSE))="","",(VLOOKUP($B141,'HICM and Narrative Backsheet'!$A$6:$AC$155,J$9,FALSE))),"")</f>
        <v>Not yet established</v>
      </c>
      <c r="K141" s="76" t="str">
        <f ca="1">IFERROR(IF((VLOOKUP($B141,'HICM and Narrative Backsheet'!$A$6:$AC$155,K$9,FALSE))="","",(VLOOKUP($B141,'HICM and Narrative Backsheet'!$A$6:$AC$155,K$9,FALSE))),"")</f>
        <v>Plans in place</v>
      </c>
      <c r="L141" s="29" t="str">
        <f ca="1">IFERROR(IF((VLOOKUP($B141,'HICM and Narrative Backsheet'!$A$6:$AC$155,L$9,FALSE))="","",(VLOOKUP($B141,'HICM and Narrative Backsheet'!$A$6:$AC$155,L$9,FALSE))),"")</f>
        <v>Plans in place</v>
      </c>
      <c r="M141" s="34" t="str">
        <f ca="1">IFERROR(IF((VLOOKUP($B141,'HICM and Narrative Backsheet'!$A$6:$AC$155,M$9,FALSE))="","",(VLOOKUP($B141,'HICM and Narrative Backsheet'!$A$6:$AC$155,M$9,FALSE))),"")</f>
        <v>Established</v>
      </c>
      <c r="N141" s="76" t="str">
        <f ca="1">IFERROR(IF((VLOOKUP($B141,'HICM and Narrative Backsheet'!$A$6:$AC$155,N$9,FALSE))="","",(VLOOKUP($B141,'HICM and Narrative Backsheet'!$A$6:$AC$155,N$9,FALSE))),"")</f>
        <v>Established</v>
      </c>
      <c r="O141" s="76" t="str">
        <f ca="1">IFERROR(IF((VLOOKUP($B141,'HICM and Narrative Backsheet'!$A$6:$AC$155,O$9,FALSE))="","",(VLOOKUP($B141,'HICM and Narrative Backsheet'!$A$6:$AC$155,O$9,FALSE))),"")</f>
        <v>Established</v>
      </c>
      <c r="P141" s="76" t="str">
        <f ca="1">IFERROR(IF((VLOOKUP($B141,'HICM and Narrative Backsheet'!$A$6:$AC$155,P$9,FALSE))="","",(VLOOKUP($B141,'HICM and Narrative Backsheet'!$A$6:$AC$155,P$9,FALSE))),"")</f>
        <v>Established</v>
      </c>
      <c r="Q141" s="76" t="str">
        <f ca="1">IFERROR(IF((VLOOKUP($B141,'HICM and Narrative Backsheet'!$A$6:$AC$155,Q$9,FALSE))="","",(VLOOKUP($B141,'HICM and Narrative Backsheet'!$A$6:$AC$155,Q$9,FALSE))),"")</f>
        <v>Not yet established</v>
      </c>
      <c r="R141" s="76" t="str">
        <f ca="1">IFERROR(IF((VLOOKUP($B141,'HICM and Narrative Backsheet'!$A$6:$AC$155,R$9,FALSE))="","",(VLOOKUP($B141,'HICM and Narrative Backsheet'!$A$6:$AC$155,R$9,FALSE))),"")</f>
        <v>Plans in place</v>
      </c>
      <c r="S141" s="76" t="str">
        <f ca="1">IFERROR(IF((VLOOKUP($B141,'HICM and Narrative Backsheet'!$A$6:$AC$155,S$9,FALSE))="","",(VLOOKUP($B141,'HICM and Narrative Backsheet'!$A$6:$AC$155,S$9,FALSE))),"")</f>
        <v>Not yet established</v>
      </c>
      <c r="T141" s="76" t="str">
        <f ca="1">IFERROR(IF((VLOOKUP($B141,'HICM and Narrative Backsheet'!$A$6:$AC$155,T$9,FALSE))="","",(VLOOKUP($B141,'HICM and Narrative Backsheet'!$A$6:$AC$155,T$9,FALSE))),"")</f>
        <v>Plans in place</v>
      </c>
      <c r="U141" s="29" t="str">
        <f ca="1">IFERROR(IF((VLOOKUP($B141,'HICM and Narrative Backsheet'!$A$6:$AC$155,U$9,FALSE))="","",(VLOOKUP($B141,'HICM and Narrative Backsheet'!$A$6:$AC$155,U$9,FALSE))),"")</f>
        <v>Plans in place</v>
      </c>
      <c r="V141" s="90" t="str">
        <f ca="1">IFERROR(IF((VLOOKUP($B141,'HICM and Narrative Backsheet'!$A$6:$AC$155,V$9,FALSE))="","",(VLOOKUP($B141,'HICM and Narrative Backsheet'!$A$6:$AC$155,V$9,FALSE))),"")</f>
        <v>Established</v>
      </c>
      <c r="W141" s="76" t="str">
        <f ca="1">IFERROR(IF((VLOOKUP($B141,'HICM and Narrative Backsheet'!$A$6:$AC$155,W$9,FALSE))="","",(VLOOKUP($B141,'HICM and Narrative Backsheet'!$A$6:$AC$155,W$9,FALSE))),"")</f>
        <v>Established</v>
      </c>
      <c r="X141" s="76" t="str">
        <f ca="1">IFERROR(IF((VLOOKUP($B141,'HICM and Narrative Backsheet'!$A$6:$AC$155,X$9,FALSE))="","",(VLOOKUP($B141,'HICM and Narrative Backsheet'!$A$6:$AC$155,X$9,FALSE))),"")</f>
        <v>Established</v>
      </c>
      <c r="Y141" s="76" t="str">
        <f ca="1">IFERROR(IF((VLOOKUP($B141,'HICM and Narrative Backsheet'!$A$6:$AC$155,Y$9,FALSE))="","",(VLOOKUP($B141,'HICM and Narrative Backsheet'!$A$6:$AC$155,Y$9,FALSE))),"")</f>
        <v>Established</v>
      </c>
      <c r="Z141" s="76" t="str">
        <f ca="1">IFERROR(IF((VLOOKUP($B141,'HICM and Narrative Backsheet'!$A$6:$AC$155,Z$9,FALSE))="","",(VLOOKUP($B141,'HICM and Narrative Backsheet'!$A$6:$AC$155,Z$9,FALSE))),"")</f>
        <v>Not yet established</v>
      </c>
      <c r="AA141" s="76" t="str">
        <f ca="1">IFERROR(IF((VLOOKUP($B141,'HICM and Narrative Backsheet'!$A$6:$AC$155,AA$9,FALSE))="","",(VLOOKUP($B141,'HICM and Narrative Backsheet'!$A$6:$AC$155,AA$9,FALSE))),"")</f>
        <v>Established</v>
      </c>
      <c r="AB141" s="76" t="str">
        <f ca="1">IFERROR(IF((VLOOKUP($B141,'HICM and Narrative Backsheet'!$A$6:$AC$155,AB$9,FALSE))="","",(VLOOKUP($B141,'HICM and Narrative Backsheet'!$A$6:$AC$155,AB$9,FALSE))),"")</f>
        <v>Plans in place</v>
      </c>
      <c r="AC141" s="76" t="str">
        <f ca="1">IFERROR(IF((VLOOKUP($B141,'HICM and Narrative Backsheet'!$A$6:$AC$155,AC$9,FALSE))="","",(VLOOKUP($B141,'HICM and Narrative Backsheet'!$A$6:$AC$155,AC$9,FALSE))),"")</f>
        <v>Established</v>
      </c>
      <c r="AD141" s="29" t="str">
        <f ca="1">IFERROR(IF((VLOOKUP($B141,'HICM and Narrative Backsheet'!$A$6:$AC$155,AD$9,FALSE))="","",(VLOOKUP($B141,'HICM and Narrative Backsheet'!$A$6:$AC$155,AD$9,FALSE))),"")</f>
        <v>Established</v>
      </c>
    </row>
    <row r="142" spans="1:30">
      <c r="A142" s="42">
        <v>116</v>
      </c>
      <c r="B142" s="34" t="str">
        <f t="shared" ca="1" si="12"/>
        <v>E09000028</v>
      </c>
      <c r="C142" s="83" t="str">
        <f ca="1">IFERROR(VLOOKUP($B142,'Org list'!$J$9:$K$636,2,0), "")</f>
        <v>Southwark</v>
      </c>
      <c r="D142" s="34" t="str">
        <f ca="1">IFERROR(IF((VLOOKUP($B142,'HICM and Narrative Backsheet'!$A$6:$AC$155,D$9,FALSE))="","",(VLOOKUP($B142,'HICM and Narrative Backsheet'!$A$6:$AC$155,D$9,FALSE))),"")</f>
        <v>Plans in place</v>
      </c>
      <c r="E142" s="76" t="str">
        <f ca="1">IFERROR(IF((VLOOKUP($B142,'HICM and Narrative Backsheet'!$A$6:$AC$155,E$9,FALSE))="","",(VLOOKUP($B142,'HICM and Narrative Backsheet'!$A$6:$AC$155,E$9,FALSE))),"")</f>
        <v>Not yet established</v>
      </c>
      <c r="F142" s="76" t="str">
        <f ca="1">IFERROR(IF((VLOOKUP($B142,'HICM and Narrative Backsheet'!$A$6:$AC$155,F$9,FALSE))="","",(VLOOKUP($B142,'HICM and Narrative Backsheet'!$A$6:$AC$155,F$9,FALSE))),"")</f>
        <v>Established</v>
      </c>
      <c r="G142" s="76" t="str">
        <f ca="1">IFERROR(IF((VLOOKUP($B142,'HICM and Narrative Backsheet'!$A$6:$AC$155,G$9,FALSE))="","",(VLOOKUP($B142,'HICM and Narrative Backsheet'!$A$6:$AC$155,G$9,FALSE))),"")</f>
        <v>Established</v>
      </c>
      <c r="H142" s="76" t="str">
        <f ca="1">IFERROR(IF((VLOOKUP($B142,'HICM and Narrative Backsheet'!$A$6:$AC$155,H$9,FALSE))="","",(VLOOKUP($B142,'HICM and Narrative Backsheet'!$A$6:$AC$155,H$9,FALSE))),"")</f>
        <v>Established</v>
      </c>
      <c r="I142" s="76" t="str">
        <f ca="1">IFERROR(IF((VLOOKUP($B142,'HICM and Narrative Backsheet'!$A$6:$AC$155,I$9,FALSE))="","",(VLOOKUP($B142,'HICM and Narrative Backsheet'!$A$6:$AC$155,I$9,FALSE))),"")</f>
        <v>Established</v>
      </c>
      <c r="J142" s="76" t="str">
        <f ca="1">IFERROR(IF((VLOOKUP($B142,'HICM and Narrative Backsheet'!$A$6:$AC$155,J$9,FALSE))="","",(VLOOKUP($B142,'HICM and Narrative Backsheet'!$A$6:$AC$155,J$9,FALSE))),"")</f>
        <v>Established</v>
      </c>
      <c r="K142" s="76" t="str">
        <f ca="1">IFERROR(IF((VLOOKUP($B142,'HICM and Narrative Backsheet'!$A$6:$AC$155,K$9,FALSE))="","",(VLOOKUP($B142,'HICM and Narrative Backsheet'!$A$6:$AC$155,K$9,FALSE))),"")</f>
        <v>Plans in place</v>
      </c>
      <c r="L142" s="29" t="str">
        <f ca="1">IFERROR(IF((VLOOKUP($B142,'HICM and Narrative Backsheet'!$A$6:$AC$155,L$9,FALSE))="","",(VLOOKUP($B142,'HICM and Narrative Backsheet'!$A$6:$AC$155,L$9,FALSE))),"")</f>
        <v>Plans in place</v>
      </c>
      <c r="M142" s="34" t="str">
        <f ca="1">IFERROR(IF((VLOOKUP($B142,'HICM and Narrative Backsheet'!$A$6:$AC$155,M$9,FALSE))="","",(VLOOKUP($B142,'HICM and Narrative Backsheet'!$A$6:$AC$155,M$9,FALSE))),"")</f>
        <v>Plans in place</v>
      </c>
      <c r="N142" s="76" t="str">
        <f ca="1">IFERROR(IF((VLOOKUP($B142,'HICM and Narrative Backsheet'!$A$6:$AC$155,N$9,FALSE))="","",(VLOOKUP($B142,'HICM and Narrative Backsheet'!$A$6:$AC$155,N$9,FALSE))),"")</f>
        <v>Plans in place</v>
      </c>
      <c r="O142" s="76" t="str">
        <f ca="1">IFERROR(IF((VLOOKUP($B142,'HICM and Narrative Backsheet'!$A$6:$AC$155,O$9,FALSE))="","",(VLOOKUP($B142,'HICM and Narrative Backsheet'!$A$6:$AC$155,O$9,FALSE))),"")</f>
        <v>Established</v>
      </c>
      <c r="P142" s="76" t="str">
        <f ca="1">IFERROR(IF((VLOOKUP($B142,'HICM and Narrative Backsheet'!$A$6:$AC$155,P$9,FALSE))="","",(VLOOKUP($B142,'HICM and Narrative Backsheet'!$A$6:$AC$155,P$9,FALSE))),"")</f>
        <v>Established</v>
      </c>
      <c r="Q142" s="76" t="str">
        <f ca="1">IFERROR(IF((VLOOKUP($B142,'HICM and Narrative Backsheet'!$A$6:$AC$155,Q$9,FALSE))="","",(VLOOKUP($B142,'HICM and Narrative Backsheet'!$A$6:$AC$155,Q$9,FALSE))),"")</f>
        <v>Established</v>
      </c>
      <c r="R142" s="76" t="str">
        <f ca="1">IFERROR(IF((VLOOKUP($B142,'HICM and Narrative Backsheet'!$A$6:$AC$155,R$9,FALSE))="","",(VLOOKUP($B142,'HICM and Narrative Backsheet'!$A$6:$AC$155,R$9,FALSE))),"")</f>
        <v>Established</v>
      </c>
      <c r="S142" s="76" t="str">
        <f ca="1">IFERROR(IF((VLOOKUP($B142,'HICM and Narrative Backsheet'!$A$6:$AC$155,S$9,FALSE))="","",(VLOOKUP($B142,'HICM and Narrative Backsheet'!$A$6:$AC$155,S$9,FALSE))),"")</f>
        <v>Established</v>
      </c>
      <c r="T142" s="76" t="str">
        <f ca="1">IFERROR(IF((VLOOKUP($B142,'HICM and Narrative Backsheet'!$A$6:$AC$155,T$9,FALSE))="","",(VLOOKUP($B142,'HICM and Narrative Backsheet'!$A$6:$AC$155,T$9,FALSE))),"")</f>
        <v>Established</v>
      </c>
      <c r="U142" s="29" t="str">
        <f ca="1">IFERROR(IF((VLOOKUP($B142,'HICM and Narrative Backsheet'!$A$6:$AC$155,U$9,FALSE))="","",(VLOOKUP($B142,'HICM and Narrative Backsheet'!$A$6:$AC$155,U$9,FALSE))),"")</f>
        <v>Established</v>
      </c>
      <c r="V142" s="90" t="str">
        <f ca="1">IFERROR(IF((VLOOKUP($B142,'HICM and Narrative Backsheet'!$A$6:$AC$155,V$9,FALSE))="","",(VLOOKUP($B142,'HICM and Narrative Backsheet'!$A$6:$AC$155,V$9,FALSE))),"")</f>
        <v>Plans in place</v>
      </c>
      <c r="W142" s="76" t="str">
        <f ca="1">IFERROR(IF((VLOOKUP($B142,'HICM and Narrative Backsheet'!$A$6:$AC$155,W$9,FALSE))="","",(VLOOKUP($B142,'HICM and Narrative Backsheet'!$A$6:$AC$155,W$9,FALSE))),"")</f>
        <v>Plans in place</v>
      </c>
      <c r="X142" s="76" t="str">
        <f ca="1">IFERROR(IF((VLOOKUP($B142,'HICM and Narrative Backsheet'!$A$6:$AC$155,X$9,FALSE))="","",(VLOOKUP($B142,'HICM and Narrative Backsheet'!$A$6:$AC$155,X$9,FALSE))),"")</f>
        <v>Established</v>
      </c>
      <c r="Y142" s="76" t="str">
        <f ca="1">IFERROR(IF((VLOOKUP($B142,'HICM and Narrative Backsheet'!$A$6:$AC$155,Y$9,FALSE))="","",(VLOOKUP($B142,'HICM and Narrative Backsheet'!$A$6:$AC$155,Y$9,FALSE))),"")</f>
        <v>Established</v>
      </c>
      <c r="Z142" s="76" t="str">
        <f ca="1">IFERROR(IF((VLOOKUP($B142,'HICM and Narrative Backsheet'!$A$6:$AC$155,Z$9,FALSE))="","",(VLOOKUP($B142,'HICM and Narrative Backsheet'!$A$6:$AC$155,Z$9,FALSE))),"")</f>
        <v>Established</v>
      </c>
      <c r="AA142" s="76" t="str">
        <f ca="1">IFERROR(IF((VLOOKUP($B142,'HICM and Narrative Backsheet'!$A$6:$AC$155,AA$9,FALSE))="","",(VLOOKUP($B142,'HICM and Narrative Backsheet'!$A$6:$AC$155,AA$9,FALSE))),"")</f>
        <v>Established</v>
      </c>
      <c r="AB142" s="76" t="str">
        <f ca="1">IFERROR(IF((VLOOKUP($B142,'HICM and Narrative Backsheet'!$A$6:$AC$155,AB$9,FALSE))="","",(VLOOKUP($B142,'HICM and Narrative Backsheet'!$A$6:$AC$155,AB$9,FALSE))),"")</f>
        <v>Established</v>
      </c>
      <c r="AC142" s="76" t="str">
        <f ca="1">IFERROR(IF((VLOOKUP($B142,'HICM and Narrative Backsheet'!$A$6:$AC$155,AC$9,FALSE))="","",(VLOOKUP($B142,'HICM and Narrative Backsheet'!$A$6:$AC$155,AC$9,FALSE))),"")</f>
        <v>Established</v>
      </c>
      <c r="AD142" s="29" t="str">
        <f ca="1">IFERROR(IF((VLOOKUP($B142,'HICM and Narrative Backsheet'!$A$6:$AC$155,AD$9,FALSE))="","",(VLOOKUP($B142,'HICM and Narrative Backsheet'!$A$6:$AC$155,AD$9,FALSE))),"")</f>
        <v>Mature</v>
      </c>
    </row>
    <row r="143" spans="1:30">
      <c r="A143" s="42">
        <v>117</v>
      </c>
      <c r="B143" s="34" t="str">
        <f t="shared" ca="1" si="12"/>
        <v>E08000013</v>
      </c>
      <c r="C143" s="83" t="str">
        <f ca="1">IFERROR(VLOOKUP($B143,'Org list'!$J$9:$K$636,2,0), "")</f>
        <v>St. Helens</v>
      </c>
      <c r="D143" s="34" t="str">
        <f ca="1">IFERROR(IF((VLOOKUP($B143,'HICM and Narrative Backsheet'!$A$6:$AC$155,D$9,FALSE))="","",(VLOOKUP($B143,'HICM and Narrative Backsheet'!$A$6:$AC$155,D$9,FALSE))),"")</f>
        <v>Mature</v>
      </c>
      <c r="E143" s="76" t="str">
        <f ca="1">IFERROR(IF((VLOOKUP($B143,'HICM and Narrative Backsheet'!$A$6:$AC$155,E$9,FALSE))="","",(VLOOKUP($B143,'HICM and Narrative Backsheet'!$A$6:$AC$155,E$9,FALSE))),"")</f>
        <v>Established</v>
      </c>
      <c r="F143" s="76" t="str">
        <f ca="1">IFERROR(IF((VLOOKUP($B143,'HICM and Narrative Backsheet'!$A$6:$AC$155,F$9,FALSE))="","",(VLOOKUP($B143,'HICM and Narrative Backsheet'!$A$6:$AC$155,F$9,FALSE))),"")</f>
        <v>Mature</v>
      </c>
      <c r="G143" s="76" t="str">
        <f ca="1">IFERROR(IF((VLOOKUP($B143,'HICM and Narrative Backsheet'!$A$6:$AC$155,G$9,FALSE))="","",(VLOOKUP($B143,'HICM and Narrative Backsheet'!$A$6:$AC$155,G$9,FALSE))),"")</f>
        <v>Established</v>
      </c>
      <c r="H143" s="76" t="str">
        <f ca="1">IFERROR(IF((VLOOKUP($B143,'HICM and Narrative Backsheet'!$A$6:$AC$155,H$9,FALSE))="","",(VLOOKUP($B143,'HICM and Narrative Backsheet'!$A$6:$AC$155,H$9,FALSE))),"")</f>
        <v>Established</v>
      </c>
      <c r="I143" s="76" t="str">
        <f ca="1">IFERROR(IF((VLOOKUP($B143,'HICM and Narrative Backsheet'!$A$6:$AC$155,I$9,FALSE))="","",(VLOOKUP($B143,'HICM and Narrative Backsheet'!$A$6:$AC$155,I$9,FALSE))),"")</f>
        <v>Established</v>
      </c>
      <c r="J143" s="76" t="str">
        <f ca="1">IFERROR(IF((VLOOKUP($B143,'HICM and Narrative Backsheet'!$A$6:$AC$155,J$9,FALSE))="","",(VLOOKUP($B143,'HICM and Narrative Backsheet'!$A$6:$AC$155,J$9,FALSE))),"")</f>
        <v>Mature</v>
      </c>
      <c r="K143" s="76" t="str">
        <f ca="1">IFERROR(IF((VLOOKUP($B143,'HICM and Narrative Backsheet'!$A$6:$AC$155,K$9,FALSE))="","",(VLOOKUP($B143,'HICM and Narrative Backsheet'!$A$6:$AC$155,K$9,FALSE))),"")</f>
        <v>Mature</v>
      </c>
      <c r="L143" s="29" t="str">
        <f ca="1">IFERROR(IF((VLOOKUP($B143,'HICM and Narrative Backsheet'!$A$6:$AC$155,L$9,FALSE))="","",(VLOOKUP($B143,'HICM and Narrative Backsheet'!$A$6:$AC$155,L$9,FALSE))),"")</f>
        <v>Established</v>
      </c>
      <c r="M143" s="34" t="str">
        <f ca="1">IFERROR(IF((VLOOKUP($B143,'HICM and Narrative Backsheet'!$A$6:$AC$155,M$9,FALSE))="","",(VLOOKUP($B143,'HICM and Narrative Backsheet'!$A$6:$AC$155,M$9,FALSE))),"")</f>
        <v>Mature</v>
      </c>
      <c r="N143" s="76" t="str">
        <f ca="1">IFERROR(IF((VLOOKUP($B143,'HICM and Narrative Backsheet'!$A$6:$AC$155,N$9,FALSE))="","",(VLOOKUP($B143,'HICM and Narrative Backsheet'!$A$6:$AC$155,N$9,FALSE))),"")</f>
        <v>Established</v>
      </c>
      <c r="O143" s="76" t="str">
        <f ca="1">IFERROR(IF((VLOOKUP($B143,'HICM and Narrative Backsheet'!$A$6:$AC$155,O$9,FALSE))="","",(VLOOKUP($B143,'HICM and Narrative Backsheet'!$A$6:$AC$155,O$9,FALSE))),"")</f>
        <v>Mature</v>
      </c>
      <c r="P143" s="76" t="str">
        <f ca="1">IFERROR(IF((VLOOKUP($B143,'HICM and Narrative Backsheet'!$A$6:$AC$155,P$9,FALSE))="","",(VLOOKUP($B143,'HICM and Narrative Backsheet'!$A$6:$AC$155,P$9,FALSE))),"")</f>
        <v>Established</v>
      </c>
      <c r="Q143" s="76" t="str">
        <f ca="1">IFERROR(IF((VLOOKUP($B143,'HICM and Narrative Backsheet'!$A$6:$AC$155,Q$9,FALSE))="","",(VLOOKUP($B143,'HICM and Narrative Backsheet'!$A$6:$AC$155,Q$9,FALSE))),"")</f>
        <v>Established</v>
      </c>
      <c r="R143" s="76" t="str">
        <f ca="1">IFERROR(IF((VLOOKUP($B143,'HICM and Narrative Backsheet'!$A$6:$AC$155,R$9,FALSE))="","",(VLOOKUP($B143,'HICM and Narrative Backsheet'!$A$6:$AC$155,R$9,FALSE))),"")</f>
        <v>Established</v>
      </c>
      <c r="S143" s="76" t="str">
        <f ca="1">IFERROR(IF((VLOOKUP($B143,'HICM and Narrative Backsheet'!$A$6:$AC$155,S$9,FALSE))="","",(VLOOKUP($B143,'HICM and Narrative Backsheet'!$A$6:$AC$155,S$9,FALSE))),"")</f>
        <v>Mature</v>
      </c>
      <c r="T143" s="76" t="str">
        <f ca="1">IFERROR(IF((VLOOKUP($B143,'HICM and Narrative Backsheet'!$A$6:$AC$155,T$9,FALSE))="","",(VLOOKUP($B143,'HICM and Narrative Backsheet'!$A$6:$AC$155,T$9,FALSE))),"")</f>
        <v>Mature</v>
      </c>
      <c r="U143" s="29" t="str">
        <f ca="1">IFERROR(IF((VLOOKUP($B143,'HICM and Narrative Backsheet'!$A$6:$AC$155,U$9,FALSE))="","",(VLOOKUP($B143,'HICM and Narrative Backsheet'!$A$6:$AC$155,U$9,FALSE))),"")</f>
        <v>Established</v>
      </c>
      <c r="V143" s="90" t="str">
        <f ca="1">IFERROR(IF((VLOOKUP($B143,'HICM and Narrative Backsheet'!$A$6:$AC$155,V$9,FALSE))="","",(VLOOKUP($B143,'HICM and Narrative Backsheet'!$A$6:$AC$155,V$9,FALSE))),"")</f>
        <v>Mature</v>
      </c>
      <c r="W143" s="76" t="str">
        <f ca="1">IFERROR(IF((VLOOKUP($B143,'HICM and Narrative Backsheet'!$A$6:$AC$155,W$9,FALSE))="","",(VLOOKUP($B143,'HICM and Narrative Backsheet'!$A$6:$AC$155,W$9,FALSE))),"")</f>
        <v>Mature</v>
      </c>
      <c r="X143" s="76" t="str">
        <f ca="1">IFERROR(IF((VLOOKUP($B143,'HICM and Narrative Backsheet'!$A$6:$AC$155,X$9,FALSE))="","",(VLOOKUP($B143,'HICM and Narrative Backsheet'!$A$6:$AC$155,X$9,FALSE))),"")</f>
        <v>Mature</v>
      </c>
      <c r="Y143" s="76" t="str">
        <f ca="1">IFERROR(IF((VLOOKUP($B143,'HICM and Narrative Backsheet'!$A$6:$AC$155,Y$9,FALSE))="","",(VLOOKUP($B143,'HICM and Narrative Backsheet'!$A$6:$AC$155,Y$9,FALSE))),"")</f>
        <v>Established</v>
      </c>
      <c r="Z143" s="76" t="str">
        <f ca="1">IFERROR(IF((VLOOKUP($B143,'HICM and Narrative Backsheet'!$A$6:$AC$155,Z$9,FALSE))="","",(VLOOKUP($B143,'HICM and Narrative Backsheet'!$A$6:$AC$155,Z$9,FALSE))),"")</f>
        <v>Established</v>
      </c>
      <c r="AA143" s="76" t="str">
        <f ca="1">IFERROR(IF((VLOOKUP($B143,'HICM and Narrative Backsheet'!$A$6:$AC$155,AA$9,FALSE))="","",(VLOOKUP($B143,'HICM and Narrative Backsheet'!$A$6:$AC$155,AA$9,FALSE))),"")</f>
        <v>Established</v>
      </c>
      <c r="AB143" s="76" t="str">
        <f ca="1">IFERROR(IF((VLOOKUP($B143,'HICM and Narrative Backsheet'!$A$6:$AC$155,AB$9,FALSE))="","",(VLOOKUP($B143,'HICM and Narrative Backsheet'!$A$6:$AC$155,AB$9,FALSE))),"")</f>
        <v>Mature</v>
      </c>
      <c r="AC143" s="76" t="str">
        <f ca="1">IFERROR(IF((VLOOKUP($B143,'HICM and Narrative Backsheet'!$A$6:$AC$155,AC$9,FALSE))="","",(VLOOKUP($B143,'HICM and Narrative Backsheet'!$A$6:$AC$155,AC$9,FALSE))),"")</f>
        <v>Mature</v>
      </c>
      <c r="AD143" s="29" t="str">
        <f ca="1">IFERROR(IF((VLOOKUP($B143,'HICM and Narrative Backsheet'!$A$6:$AC$155,AD$9,FALSE))="","",(VLOOKUP($B143,'HICM and Narrative Backsheet'!$A$6:$AC$155,AD$9,FALSE))),"")</f>
        <v>Established</v>
      </c>
    </row>
    <row r="144" spans="1:30">
      <c r="A144" s="42">
        <v>118</v>
      </c>
      <c r="B144" s="34" t="str">
        <f t="shared" ca="1" si="12"/>
        <v>E10000028</v>
      </c>
      <c r="C144" s="83" t="str">
        <f ca="1">IFERROR(VLOOKUP($B144,'Org list'!$J$9:$K$636,2,0), "")</f>
        <v>Staffordshire</v>
      </c>
      <c r="D144" s="34" t="str">
        <f ca="1">IFERROR(IF((VLOOKUP($B144,'HICM and Narrative Backsheet'!$A$6:$AC$155,D$9,FALSE))="","",(VLOOKUP($B144,'HICM and Narrative Backsheet'!$A$6:$AC$155,D$9,FALSE))),"")</f>
        <v>Established</v>
      </c>
      <c r="E144" s="76" t="str">
        <f ca="1">IFERROR(IF((VLOOKUP($B144,'HICM and Narrative Backsheet'!$A$6:$AC$155,E$9,FALSE))="","",(VLOOKUP($B144,'HICM and Narrative Backsheet'!$A$6:$AC$155,E$9,FALSE))),"")</f>
        <v>Established</v>
      </c>
      <c r="F144" s="76" t="str">
        <f ca="1">IFERROR(IF((VLOOKUP($B144,'HICM and Narrative Backsheet'!$A$6:$AC$155,F$9,FALSE))="","",(VLOOKUP($B144,'HICM and Narrative Backsheet'!$A$6:$AC$155,F$9,FALSE))),"")</f>
        <v>Established</v>
      </c>
      <c r="G144" s="76" t="str">
        <f ca="1">IFERROR(IF((VLOOKUP($B144,'HICM and Narrative Backsheet'!$A$6:$AC$155,G$9,FALSE))="","",(VLOOKUP($B144,'HICM and Narrative Backsheet'!$A$6:$AC$155,G$9,FALSE))),"")</f>
        <v>Plans in place</v>
      </c>
      <c r="H144" s="76" t="str">
        <f ca="1">IFERROR(IF((VLOOKUP($B144,'HICM and Narrative Backsheet'!$A$6:$AC$155,H$9,FALSE))="","",(VLOOKUP($B144,'HICM and Narrative Backsheet'!$A$6:$AC$155,H$9,FALSE))),"")</f>
        <v>Established</v>
      </c>
      <c r="I144" s="76" t="str">
        <f ca="1">IFERROR(IF((VLOOKUP($B144,'HICM and Narrative Backsheet'!$A$6:$AC$155,I$9,FALSE))="","",(VLOOKUP($B144,'HICM and Narrative Backsheet'!$A$6:$AC$155,I$9,FALSE))),"")</f>
        <v>Plans in place</v>
      </c>
      <c r="J144" s="76" t="str">
        <f ca="1">IFERROR(IF((VLOOKUP($B144,'HICM and Narrative Backsheet'!$A$6:$AC$155,J$9,FALSE))="","",(VLOOKUP($B144,'HICM and Narrative Backsheet'!$A$6:$AC$155,J$9,FALSE))),"")</f>
        <v>Established</v>
      </c>
      <c r="K144" s="76" t="str">
        <f ca="1">IFERROR(IF((VLOOKUP($B144,'HICM and Narrative Backsheet'!$A$6:$AC$155,K$9,FALSE))="","",(VLOOKUP($B144,'HICM and Narrative Backsheet'!$A$6:$AC$155,K$9,FALSE))),"")</f>
        <v>Established</v>
      </c>
      <c r="L144" s="29" t="str">
        <f ca="1">IFERROR(IF((VLOOKUP($B144,'HICM and Narrative Backsheet'!$A$6:$AC$155,L$9,FALSE))="","",(VLOOKUP($B144,'HICM and Narrative Backsheet'!$A$6:$AC$155,L$9,FALSE))),"")</f>
        <v>Plans in place</v>
      </c>
      <c r="M144" s="34" t="str">
        <f ca="1">IFERROR(IF((VLOOKUP($B144,'HICM and Narrative Backsheet'!$A$6:$AC$155,M$9,FALSE))="","",(VLOOKUP($B144,'HICM and Narrative Backsheet'!$A$6:$AC$155,M$9,FALSE))),"")</f>
        <v>Established</v>
      </c>
      <c r="N144" s="76" t="str">
        <f ca="1">IFERROR(IF((VLOOKUP($B144,'HICM and Narrative Backsheet'!$A$6:$AC$155,N$9,FALSE))="","",(VLOOKUP($B144,'HICM and Narrative Backsheet'!$A$6:$AC$155,N$9,FALSE))),"")</f>
        <v>Established</v>
      </c>
      <c r="O144" s="76" t="str">
        <f ca="1">IFERROR(IF((VLOOKUP($B144,'HICM and Narrative Backsheet'!$A$6:$AC$155,O$9,FALSE))="","",(VLOOKUP($B144,'HICM and Narrative Backsheet'!$A$6:$AC$155,O$9,FALSE))),"")</f>
        <v>Established</v>
      </c>
      <c r="P144" s="76" t="str">
        <f ca="1">IFERROR(IF((VLOOKUP($B144,'HICM and Narrative Backsheet'!$A$6:$AC$155,P$9,FALSE))="","",(VLOOKUP($B144,'HICM and Narrative Backsheet'!$A$6:$AC$155,P$9,FALSE))),"")</f>
        <v>Established</v>
      </c>
      <c r="Q144" s="76" t="str">
        <f ca="1">IFERROR(IF((VLOOKUP($B144,'HICM and Narrative Backsheet'!$A$6:$AC$155,Q$9,FALSE))="","",(VLOOKUP($B144,'HICM and Narrative Backsheet'!$A$6:$AC$155,Q$9,FALSE))),"")</f>
        <v>Established</v>
      </c>
      <c r="R144" s="76" t="str">
        <f ca="1">IFERROR(IF((VLOOKUP($B144,'HICM and Narrative Backsheet'!$A$6:$AC$155,R$9,FALSE))="","",(VLOOKUP($B144,'HICM and Narrative Backsheet'!$A$6:$AC$155,R$9,FALSE))),"")</f>
        <v>Plans in place</v>
      </c>
      <c r="S144" s="76" t="str">
        <f ca="1">IFERROR(IF((VLOOKUP($B144,'HICM and Narrative Backsheet'!$A$6:$AC$155,S$9,FALSE))="","",(VLOOKUP($B144,'HICM and Narrative Backsheet'!$A$6:$AC$155,S$9,FALSE))),"")</f>
        <v>Established</v>
      </c>
      <c r="T144" s="76" t="str">
        <f ca="1">IFERROR(IF((VLOOKUP($B144,'HICM and Narrative Backsheet'!$A$6:$AC$155,T$9,FALSE))="","",(VLOOKUP($B144,'HICM and Narrative Backsheet'!$A$6:$AC$155,T$9,FALSE))),"")</f>
        <v>Established</v>
      </c>
      <c r="U144" s="29" t="str">
        <f ca="1">IFERROR(IF((VLOOKUP($B144,'HICM and Narrative Backsheet'!$A$6:$AC$155,U$9,FALSE))="","",(VLOOKUP($B144,'HICM and Narrative Backsheet'!$A$6:$AC$155,U$9,FALSE))),"")</f>
        <v>Plans in place</v>
      </c>
      <c r="V144" s="90" t="str">
        <f ca="1">IFERROR(IF((VLOOKUP($B144,'HICM and Narrative Backsheet'!$A$6:$AC$155,V$9,FALSE))="","",(VLOOKUP($B144,'HICM and Narrative Backsheet'!$A$6:$AC$155,V$9,FALSE))),"")</f>
        <v>Established</v>
      </c>
      <c r="W144" s="76" t="str">
        <f ca="1">IFERROR(IF((VLOOKUP($B144,'HICM and Narrative Backsheet'!$A$6:$AC$155,W$9,FALSE))="","",(VLOOKUP($B144,'HICM and Narrative Backsheet'!$A$6:$AC$155,W$9,FALSE))),"")</f>
        <v>Established</v>
      </c>
      <c r="X144" s="76" t="str">
        <f ca="1">IFERROR(IF((VLOOKUP($B144,'HICM and Narrative Backsheet'!$A$6:$AC$155,X$9,FALSE))="","",(VLOOKUP($B144,'HICM and Narrative Backsheet'!$A$6:$AC$155,X$9,FALSE))),"")</f>
        <v>Established</v>
      </c>
      <c r="Y144" s="76" t="str">
        <f ca="1">IFERROR(IF((VLOOKUP($B144,'HICM and Narrative Backsheet'!$A$6:$AC$155,Y$9,FALSE))="","",(VLOOKUP($B144,'HICM and Narrative Backsheet'!$A$6:$AC$155,Y$9,FALSE))),"")</f>
        <v>Established</v>
      </c>
      <c r="Z144" s="76" t="str">
        <f ca="1">IFERROR(IF((VLOOKUP($B144,'HICM and Narrative Backsheet'!$A$6:$AC$155,Z$9,FALSE))="","",(VLOOKUP($B144,'HICM and Narrative Backsheet'!$A$6:$AC$155,Z$9,FALSE))),"")</f>
        <v>Established</v>
      </c>
      <c r="AA144" s="76" t="str">
        <f ca="1">IFERROR(IF((VLOOKUP($B144,'HICM and Narrative Backsheet'!$A$6:$AC$155,AA$9,FALSE))="","",(VLOOKUP($B144,'HICM and Narrative Backsheet'!$A$6:$AC$155,AA$9,FALSE))),"")</f>
        <v>Established</v>
      </c>
      <c r="AB144" s="76" t="str">
        <f ca="1">IFERROR(IF((VLOOKUP($B144,'HICM and Narrative Backsheet'!$A$6:$AC$155,AB$9,FALSE))="","",(VLOOKUP($B144,'HICM and Narrative Backsheet'!$A$6:$AC$155,AB$9,FALSE))),"")</f>
        <v>Mature</v>
      </c>
      <c r="AC144" s="76" t="str">
        <f ca="1">IFERROR(IF((VLOOKUP($B144,'HICM and Narrative Backsheet'!$A$6:$AC$155,AC$9,FALSE))="","",(VLOOKUP($B144,'HICM and Narrative Backsheet'!$A$6:$AC$155,AC$9,FALSE))),"")</f>
        <v>Established</v>
      </c>
      <c r="AD144" s="29" t="str">
        <f ca="1">IFERROR(IF((VLOOKUP($B144,'HICM and Narrative Backsheet'!$A$6:$AC$155,AD$9,FALSE))="","",(VLOOKUP($B144,'HICM and Narrative Backsheet'!$A$6:$AC$155,AD$9,FALSE))),"")</f>
        <v>Established</v>
      </c>
    </row>
    <row r="145" spans="1:30">
      <c r="A145" s="42">
        <v>119</v>
      </c>
      <c r="B145" s="34" t="str">
        <f t="shared" ca="1" si="12"/>
        <v>E08000007</v>
      </c>
      <c r="C145" s="83" t="str">
        <f ca="1">IFERROR(VLOOKUP($B145,'Org list'!$J$9:$K$636,2,0), "")</f>
        <v>Stockport</v>
      </c>
      <c r="D145" s="34" t="str">
        <f ca="1">IFERROR(IF((VLOOKUP($B145,'HICM and Narrative Backsheet'!$A$6:$AC$155,D$9,FALSE))="","",(VLOOKUP($B145,'HICM and Narrative Backsheet'!$A$6:$AC$155,D$9,FALSE))),"")</f>
        <v>Plans in place</v>
      </c>
      <c r="E145" s="76" t="str">
        <f ca="1">IFERROR(IF((VLOOKUP($B145,'HICM and Narrative Backsheet'!$A$6:$AC$155,E$9,FALSE))="","",(VLOOKUP($B145,'HICM and Narrative Backsheet'!$A$6:$AC$155,E$9,FALSE))),"")</f>
        <v>Plans in place</v>
      </c>
      <c r="F145" s="76" t="str">
        <f ca="1">IFERROR(IF((VLOOKUP($B145,'HICM and Narrative Backsheet'!$A$6:$AC$155,F$9,FALSE))="","",(VLOOKUP($B145,'HICM and Narrative Backsheet'!$A$6:$AC$155,F$9,FALSE))),"")</f>
        <v>Established</v>
      </c>
      <c r="G145" s="76" t="str">
        <f ca="1">IFERROR(IF((VLOOKUP($B145,'HICM and Narrative Backsheet'!$A$6:$AC$155,G$9,FALSE))="","",(VLOOKUP($B145,'HICM and Narrative Backsheet'!$A$6:$AC$155,G$9,FALSE))),"")</f>
        <v>Plans in place</v>
      </c>
      <c r="H145" s="76" t="str">
        <f ca="1">IFERROR(IF((VLOOKUP($B145,'HICM and Narrative Backsheet'!$A$6:$AC$155,H$9,FALSE))="","",(VLOOKUP($B145,'HICM and Narrative Backsheet'!$A$6:$AC$155,H$9,FALSE))),"")</f>
        <v>Established</v>
      </c>
      <c r="I145" s="76" t="str">
        <f ca="1">IFERROR(IF((VLOOKUP($B145,'HICM and Narrative Backsheet'!$A$6:$AC$155,I$9,FALSE))="","",(VLOOKUP($B145,'HICM and Narrative Backsheet'!$A$6:$AC$155,I$9,FALSE))),"")</f>
        <v>Plans in place</v>
      </c>
      <c r="J145" s="76" t="str">
        <f ca="1">IFERROR(IF((VLOOKUP($B145,'HICM and Narrative Backsheet'!$A$6:$AC$155,J$9,FALSE))="","",(VLOOKUP($B145,'HICM and Narrative Backsheet'!$A$6:$AC$155,J$9,FALSE))),"")</f>
        <v>Established</v>
      </c>
      <c r="K145" s="76" t="str">
        <f ca="1">IFERROR(IF((VLOOKUP($B145,'HICM and Narrative Backsheet'!$A$6:$AC$155,K$9,FALSE))="","",(VLOOKUP($B145,'HICM and Narrative Backsheet'!$A$6:$AC$155,K$9,FALSE))),"")</f>
        <v>Plans in place</v>
      </c>
      <c r="L145" s="29" t="str">
        <f ca="1">IFERROR(IF((VLOOKUP($B145,'HICM and Narrative Backsheet'!$A$6:$AC$155,L$9,FALSE))="","",(VLOOKUP($B145,'HICM and Narrative Backsheet'!$A$6:$AC$155,L$9,FALSE))),"")</f>
        <v>Plans in place</v>
      </c>
      <c r="M145" s="34" t="str">
        <f ca="1">IFERROR(IF((VLOOKUP($B145,'HICM and Narrative Backsheet'!$A$6:$AC$155,M$9,FALSE))="","",(VLOOKUP($B145,'HICM and Narrative Backsheet'!$A$6:$AC$155,M$9,FALSE))),"")</f>
        <v>Established</v>
      </c>
      <c r="N145" s="76" t="str">
        <f ca="1">IFERROR(IF((VLOOKUP($B145,'HICM and Narrative Backsheet'!$A$6:$AC$155,N$9,FALSE))="","",(VLOOKUP($B145,'HICM and Narrative Backsheet'!$A$6:$AC$155,N$9,FALSE))),"")</f>
        <v>Established</v>
      </c>
      <c r="O145" s="76" t="str">
        <f ca="1">IFERROR(IF((VLOOKUP($B145,'HICM and Narrative Backsheet'!$A$6:$AC$155,O$9,FALSE))="","",(VLOOKUP($B145,'HICM and Narrative Backsheet'!$A$6:$AC$155,O$9,FALSE))),"")</f>
        <v>Established</v>
      </c>
      <c r="P145" s="76" t="str">
        <f ca="1">IFERROR(IF((VLOOKUP($B145,'HICM and Narrative Backsheet'!$A$6:$AC$155,P$9,FALSE))="","",(VLOOKUP($B145,'HICM and Narrative Backsheet'!$A$6:$AC$155,P$9,FALSE))),"")</f>
        <v>Established</v>
      </c>
      <c r="Q145" s="76" t="str">
        <f ca="1">IFERROR(IF((VLOOKUP($B145,'HICM and Narrative Backsheet'!$A$6:$AC$155,Q$9,FALSE))="","",(VLOOKUP($B145,'HICM and Narrative Backsheet'!$A$6:$AC$155,Q$9,FALSE))),"")</f>
        <v>Established</v>
      </c>
      <c r="R145" s="76" t="str">
        <f ca="1">IFERROR(IF((VLOOKUP($B145,'HICM and Narrative Backsheet'!$A$6:$AC$155,R$9,FALSE))="","",(VLOOKUP($B145,'HICM and Narrative Backsheet'!$A$6:$AC$155,R$9,FALSE))),"")</f>
        <v>Established</v>
      </c>
      <c r="S145" s="76" t="str">
        <f ca="1">IFERROR(IF((VLOOKUP($B145,'HICM and Narrative Backsheet'!$A$6:$AC$155,S$9,FALSE))="","",(VLOOKUP($B145,'HICM and Narrative Backsheet'!$A$6:$AC$155,S$9,FALSE))),"")</f>
        <v>Established</v>
      </c>
      <c r="T145" s="76" t="str">
        <f ca="1">IFERROR(IF((VLOOKUP($B145,'HICM and Narrative Backsheet'!$A$6:$AC$155,T$9,FALSE))="","",(VLOOKUP($B145,'HICM and Narrative Backsheet'!$A$6:$AC$155,T$9,FALSE))),"")</f>
        <v>Plans in place</v>
      </c>
      <c r="U145" s="29" t="str">
        <f ca="1">IFERROR(IF((VLOOKUP($B145,'HICM and Narrative Backsheet'!$A$6:$AC$155,U$9,FALSE))="","",(VLOOKUP($B145,'HICM and Narrative Backsheet'!$A$6:$AC$155,U$9,FALSE))),"")</f>
        <v>Plans in place</v>
      </c>
      <c r="V145" s="90" t="str">
        <f ca="1">IFERROR(IF((VLOOKUP($B145,'HICM and Narrative Backsheet'!$A$6:$AC$155,V$9,FALSE))="","",(VLOOKUP($B145,'HICM and Narrative Backsheet'!$A$6:$AC$155,V$9,FALSE))),"")</f>
        <v>Established</v>
      </c>
      <c r="W145" s="76" t="str">
        <f ca="1">IFERROR(IF((VLOOKUP($B145,'HICM and Narrative Backsheet'!$A$6:$AC$155,W$9,FALSE))="","",(VLOOKUP($B145,'HICM and Narrative Backsheet'!$A$6:$AC$155,W$9,FALSE))),"")</f>
        <v>Established</v>
      </c>
      <c r="X145" s="76" t="str">
        <f ca="1">IFERROR(IF((VLOOKUP($B145,'HICM and Narrative Backsheet'!$A$6:$AC$155,X$9,FALSE))="","",(VLOOKUP($B145,'HICM and Narrative Backsheet'!$A$6:$AC$155,X$9,FALSE))),"")</f>
        <v>Established</v>
      </c>
      <c r="Y145" s="76" t="str">
        <f ca="1">IFERROR(IF((VLOOKUP($B145,'HICM and Narrative Backsheet'!$A$6:$AC$155,Y$9,FALSE))="","",(VLOOKUP($B145,'HICM and Narrative Backsheet'!$A$6:$AC$155,Y$9,FALSE))),"")</f>
        <v>Established</v>
      </c>
      <c r="Z145" s="76" t="str">
        <f ca="1">IFERROR(IF((VLOOKUP($B145,'HICM and Narrative Backsheet'!$A$6:$AC$155,Z$9,FALSE))="","",(VLOOKUP($B145,'HICM and Narrative Backsheet'!$A$6:$AC$155,Z$9,FALSE))),"")</f>
        <v>Established</v>
      </c>
      <c r="AA145" s="76" t="str">
        <f ca="1">IFERROR(IF((VLOOKUP($B145,'HICM and Narrative Backsheet'!$A$6:$AC$155,AA$9,FALSE))="","",(VLOOKUP($B145,'HICM and Narrative Backsheet'!$A$6:$AC$155,AA$9,FALSE))),"")</f>
        <v>Established</v>
      </c>
      <c r="AB145" s="76" t="str">
        <f ca="1">IFERROR(IF((VLOOKUP($B145,'HICM and Narrative Backsheet'!$A$6:$AC$155,AB$9,FALSE))="","",(VLOOKUP($B145,'HICM and Narrative Backsheet'!$A$6:$AC$155,AB$9,FALSE))),"")</f>
        <v>Established</v>
      </c>
      <c r="AC145" s="76" t="str">
        <f ca="1">IFERROR(IF((VLOOKUP($B145,'HICM and Narrative Backsheet'!$A$6:$AC$155,AC$9,FALSE))="","",(VLOOKUP($B145,'HICM and Narrative Backsheet'!$A$6:$AC$155,AC$9,FALSE))),"")</f>
        <v>Plans in place</v>
      </c>
      <c r="AD145" s="29" t="str">
        <f ca="1">IFERROR(IF((VLOOKUP($B145,'HICM and Narrative Backsheet'!$A$6:$AC$155,AD$9,FALSE))="","",(VLOOKUP($B145,'HICM and Narrative Backsheet'!$A$6:$AC$155,AD$9,FALSE))),"")</f>
        <v>Established</v>
      </c>
    </row>
    <row r="146" spans="1:30">
      <c r="A146" s="42">
        <v>120</v>
      </c>
      <c r="B146" s="34" t="str">
        <f t="shared" ca="1" si="12"/>
        <v>E06000004</v>
      </c>
      <c r="C146" s="83" t="str">
        <f ca="1">IFERROR(VLOOKUP($B146,'Org list'!$J$9:$K$636,2,0), "")</f>
        <v>Stockton-on-Tees</v>
      </c>
      <c r="D146" s="34" t="str">
        <f ca="1">IFERROR(IF((VLOOKUP($B146,'HICM and Narrative Backsheet'!$A$6:$AC$155,D$9,FALSE))="","",(VLOOKUP($B146,'HICM and Narrative Backsheet'!$A$6:$AC$155,D$9,FALSE))),"")</f>
        <v>Established</v>
      </c>
      <c r="E146" s="76" t="str">
        <f ca="1">IFERROR(IF((VLOOKUP($B146,'HICM and Narrative Backsheet'!$A$6:$AC$155,E$9,FALSE))="","",(VLOOKUP($B146,'HICM and Narrative Backsheet'!$A$6:$AC$155,E$9,FALSE))),"")</f>
        <v>Mature</v>
      </c>
      <c r="F146" s="76" t="str">
        <f ca="1">IFERROR(IF((VLOOKUP($B146,'HICM and Narrative Backsheet'!$A$6:$AC$155,F$9,FALSE))="","",(VLOOKUP($B146,'HICM and Narrative Backsheet'!$A$6:$AC$155,F$9,FALSE))),"")</f>
        <v>Mature</v>
      </c>
      <c r="G146" s="76" t="str">
        <f ca="1">IFERROR(IF((VLOOKUP($B146,'HICM and Narrative Backsheet'!$A$6:$AC$155,G$9,FALSE))="","",(VLOOKUP($B146,'HICM and Narrative Backsheet'!$A$6:$AC$155,G$9,FALSE))),"")</f>
        <v>Established</v>
      </c>
      <c r="H146" s="76" t="str">
        <f ca="1">IFERROR(IF((VLOOKUP($B146,'HICM and Narrative Backsheet'!$A$6:$AC$155,H$9,FALSE))="","",(VLOOKUP($B146,'HICM and Narrative Backsheet'!$A$6:$AC$155,H$9,FALSE))),"")</f>
        <v>Plans in place</v>
      </c>
      <c r="I146" s="76" t="str">
        <f ca="1">IFERROR(IF((VLOOKUP($B146,'HICM and Narrative Backsheet'!$A$6:$AC$155,I$9,FALSE))="","",(VLOOKUP($B146,'HICM and Narrative Backsheet'!$A$6:$AC$155,I$9,FALSE))),"")</f>
        <v>Established</v>
      </c>
      <c r="J146" s="76" t="str">
        <f ca="1">IFERROR(IF((VLOOKUP($B146,'HICM and Narrative Backsheet'!$A$6:$AC$155,J$9,FALSE))="","",(VLOOKUP($B146,'HICM and Narrative Backsheet'!$A$6:$AC$155,J$9,FALSE))),"")</f>
        <v>Established</v>
      </c>
      <c r="K146" s="76" t="str">
        <f ca="1">IFERROR(IF((VLOOKUP($B146,'HICM and Narrative Backsheet'!$A$6:$AC$155,K$9,FALSE))="","",(VLOOKUP($B146,'HICM and Narrative Backsheet'!$A$6:$AC$155,K$9,FALSE))),"")</f>
        <v>Established</v>
      </c>
      <c r="L146" s="29" t="str">
        <f ca="1">IFERROR(IF((VLOOKUP($B146,'HICM and Narrative Backsheet'!$A$6:$AC$155,L$9,FALSE))="","",(VLOOKUP($B146,'HICM and Narrative Backsheet'!$A$6:$AC$155,L$9,FALSE))),"")</f>
        <v>Plans in place</v>
      </c>
      <c r="M146" s="34" t="str">
        <f ca="1">IFERROR(IF((VLOOKUP($B146,'HICM and Narrative Backsheet'!$A$6:$AC$155,M$9,FALSE))="","",(VLOOKUP($B146,'HICM and Narrative Backsheet'!$A$6:$AC$155,M$9,FALSE))),"")</f>
        <v>Mature</v>
      </c>
      <c r="N146" s="76" t="str">
        <f ca="1">IFERROR(IF((VLOOKUP($B146,'HICM and Narrative Backsheet'!$A$6:$AC$155,N$9,FALSE))="","",(VLOOKUP($B146,'HICM and Narrative Backsheet'!$A$6:$AC$155,N$9,FALSE))),"")</f>
        <v>Exemplary</v>
      </c>
      <c r="O146" s="76" t="str">
        <f ca="1">IFERROR(IF((VLOOKUP($B146,'HICM and Narrative Backsheet'!$A$6:$AC$155,O$9,FALSE))="","",(VLOOKUP($B146,'HICM and Narrative Backsheet'!$A$6:$AC$155,O$9,FALSE))),"")</f>
        <v>Exemplary</v>
      </c>
      <c r="P146" s="76" t="str">
        <f ca="1">IFERROR(IF((VLOOKUP($B146,'HICM and Narrative Backsheet'!$A$6:$AC$155,P$9,FALSE))="","",(VLOOKUP($B146,'HICM and Narrative Backsheet'!$A$6:$AC$155,P$9,FALSE))),"")</f>
        <v>Mature</v>
      </c>
      <c r="Q146" s="76" t="str">
        <f ca="1">IFERROR(IF((VLOOKUP($B146,'HICM and Narrative Backsheet'!$A$6:$AC$155,Q$9,FALSE))="","",(VLOOKUP($B146,'HICM and Narrative Backsheet'!$A$6:$AC$155,Q$9,FALSE))),"")</f>
        <v>Established</v>
      </c>
      <c r="R146" s="76" t="str">
        <f ca="1">IFERROR(IF((VLOOKUP($B146,'HICM and Narrative Backsheet'!$A$6:$AC$155,R$9,FALSE))="","",(VLOOKUP($B146,'HICM and Narrative Backsheet'!$A$6:$AC$155,R$9,FALSE))),"")</f>
        <v>Mature</v>
      </c>
      <c r="S146" s="76" t="str">
        <f ca="1">IFERROR(IF((VLOOKUP($B146,'HICM and Narrative Backsheet'!$A$6:$AC$155,S$9,FALSE))="","",(VLOOKUP($B146,'HICM and Narrative Backsheet'!$A$6:$AC$155,S$9,FALSE))),"")</f>
        <v>Mature</v>
      </c>
      <c r="T146" s="76" t="str">
        <f ca="1">IFERROR(IF((VLOOKUP($B146,'HICM and Narrative Backsheet'!$A$6:$AC$155,T$9,FALSE))="","",(VLOOKUP($B146,'HICM and Narrative Backsheet'!$A$6:$AC$155,T$9,FALSE))),"")</f>
        <v>Mature</v>
      </c>
      <c r="U146" s="29" t="str">
        <f ca="1">IFERROR(IF((VLOOKUP($B146,'HICM and Narrative Backsheet'!$A$6:$AC$155,U$9,FALSE))="","",(VLOOKUP($B146,'HICM and Narrative Backsheet'!$A$6:$AC$155,U$9,FALSE))),"")</f>
        <v>Plans in place</v>
      </c>
      <c r="V146" s="90" t="str">
        <f ca="1">IFERROR(IF((VLOOKUP($B146,'HICM and Narrative Backsheet'!$A$6:$AC$155,V$9,FALSE))="","",(VLOOKUP($B146,'HICM and Narrative Backsheet'!$A$6:$AC$155,V$9,FALSE))),"")</f>
        <v>Mature</v>
      </c>
      <c r="W146" s="76" t="str">
        <f ca="1">IFERROR(IF((VLOOKUP($B146,'HICM and Narrative Backsheet'!$A$6:$AC$155,W$9,FALSE))="","",(VLOOKUP($B146,'HICM and Narrative Backsheet'!$A$6:$AC$155,W$9,FALSE))),"")</f>
        <v>Exemplary</v>
      </c>
      <c r="X146" s="76" t="str">
        <f ca="1">IFERROR(IF((VLOOKUP($B146,'HICM and Narrative Backsheet'!$A$6:$AC$155,X$9,FALSE))="","",(VLOOKUP($B146,'HICM and Narrative Backsheet'!$A$6:$AC$155,X$9,FALSE))),"")</f>
        <v>Exemplary</v>
      </c>
      <c r="Y146" s="76" t="str">
        <f ca="1">IFERROR(IF((VLOOKUP($B146,'HICM and Narrative Backsheet'!$A$6:$AC$155,Y$9,FALSE))="","",(VLOOKUP($B146,'HICM and Narrative Backsheet'!$A$6:$AC$155,Y$9,FALSE))),"")</f>
        <v>Mature</v>
      </c>
      <c r="Z146" s="76" t="str">
        <f ca="1">IFERROR(IF((VLOOKUP($B146,'HICM and Narrative Backsheet'!$A$6:$AC$155,Z$9,FALSE))="","",(VLOOKUP($B146,'HICM and Narrative Backsheet'!$A$6:$AC$155,Z$9,FALSE))),"")</f>
        <v>Established</v>
      </c>
      <c r="AA146" s="76" t="str">
        <f ca="1">IFERROR(IF((VLOOKUP($B146,'HICM and Narrative Backsheet'!$A$6:$AC$155,AA$9,FALSE))="","",(VLOOKUP($B146,'HICM and Narrative Backsheet'!$A$6:$AC$155,AA$9,FALSE))),"")</f>
        <v>Mature</v>
      </c>
      <c r="AB146" s="76" t="str">
        <f ca="1">IFERROR(IF((VLOOKUP($B146,'HICM and Narrative Backsheet'!$A$6:$AC$155,AB$9,FALSE))="","",(VLOOKUP($B146,'HICM and Narrative Backsheet'!$A$6:$AC$155,AB$9,FALSE))),"")</f>
        <v>Mature</v>
      </c>
      <c r="AC146" s="76" t="str">
        <f ca="1">IFERROR(IF((VLOOKUP($B146,'HICM and Narrative Backsheet'!$A$6:$AC$155,AC$9,FALSE))="","",(VLOOKUP($B146,'HICM and Narrative Backsheet'!$A$6:$AC$155,AC$9,FALSE))),"")</f>
        <v>Mature</v>
      </c>
      <c r="AD146" s="29" t="str">
        <f ca="1">IFERROR(IF((VLOOKUP($B146,'HICM and Narrative Backsheet'!$A$6:$AC$155,AD$9,FALSE))="","",(VLOOKUP($B146,'HICM and Narrative Backsheet'!$A$6:$AC$155,AD$9,FALSE))),"")</f>
        <v>Plans in place</v>
      </c>
    </row>
    <row r="147" spans="1:30">
      <c r="A147" s="42">
        <v>121</v>
      </c>
      <c r="B147" s="34" t="str">
        <f t="shared" ca="1" si="12"/>
        <v>E06000021</v>
      </c>
      <c r="C147" s="83" t="str">
        <f ca="1">IFERROR(VLOOKUP($B147,'Org list'!$J$9:$K$636,2,0), "")</f>
        <v>Stoke-on-Trent</v>
      </c>
      <c r="D147" s="34" t="str">
        <f ca="1">IFERROR(IF((VLOOKUP($B147,'HICM and Narrative Backsheet'!$A$6:$AC$155,D$9,FALSE))="","",(VLOOKUP($B147,'HICM and Narrative Backsheet'!$A$6:$AC$155,D$9,FALSE))),"")</f>
        <v>Established</v>
      </c>
      <c r="E147" s="76" t="str">
        <f ca="1">IFERROR(IF((VLOOKUP($B147,'HICM and Narrative Backsheet'!$A$6:$AC$155,E$9,FALSE))="","",(VLOOKUP($B147,'HICM and Narrative Backsheet'!$A$6:$AC$155,E$9,FALSE))),"")</f>
        <v>Established</v>
      </c>
      <c r="F147" s="76" t="str">
        <f ca="1">IFERROR(IF((VLOOKUP($B147,'HICM and Narrative Backsheet'!$A$6:$AC$155,F$9,FALSE))="","",(VLOOKUP($B147,'HICM and Narrative Backsheet'!$A$6:$AC$155,F$9,FALSE))),"")</f>
        <v>Established</v>
      </c>
      <c r="G147" s="76" t="str">
        <f ca="1">IFERROR(IF((VLOOKUP($B147,'HICM and Narrative Backsheet'!$A$6:$AC$155,G$9,FALSE))="","",(VLOOKUP($B147,'HICM and Narrative Backsheet'!$A$6:$AC$155,G$9,FALSE))),"")</f>
        <v>Established</v>
      </c>
      <c r="H147" s="76" t="str">
        <f ca="1">IFERROR(IF((VLOOKUP($B147,'HICM and Narrative Backsheet'!$A$6:$AC$155,H$9,FALSE))="","",(VLOOKUP($B147,'HICM and Narrative Backsheet'!$A$6:$AC$155,H$9,FALSE))),"")</f>
        <v>Established</v>
      </c>
      <c r="I147" s="76" t="str">
        <f ca="1">IFERROR(IF((VLOOKUP($B147,'HICM and Narrative Backsheet'!$A$6:$AC$155,I$9,FALSE))="","",(VLOOKUP($B147,'HICM and Narrative Backsheet'!$A$6:$AC$155,I$9,FALSE))),"")</f>
        <v>Plans in place</v>
      </c>
      <c r="J147" s="76" t="str">
        <f ca="1">IFERROR(IF((VLOOKUP($B147,'HICM and Narrative Backsheet'!$A$6:$AC$155,J$9,FALSE))="","",(VLOOKUP($B147,'HICM and Narrative Backsheet'!$A$6:$AC$155,J$9,FALSE))),"")</f>
        <v>Established</v>
      </c>
      <c r="K147" s="76" t="str">
        <f ca="1">IFERROR(IF((VLOOKUP($B147,'HICM and Narrative Backsheet'!$A$6:$AC$155,K$9,FALSE))="","",(VLOOKUP($B147,'HICM and Narrative Backsheet'!$A$6:$AC$155,K$9,FALSE))),"")</f>
        <v>Established</v>
      </c>
      <c r="L147" s="29" t="str">
        <f ca="1">IFERROR(IF((VLOOKUP($B147,'HICM and Narrative Backsheet'!$A$6:$AC$155,L$9,FALSE))="","",(VLOOKUP($B147,'HICM and Narrative Backsheet'!$A$6:$AC$155,L$9,FALSE))),"")</f>
        <v>Plans in place</v>
      </c>
      <c r="M147" s="34" t="str">
        <f ca="1">IFERROR(IF((VLOOKUP($B147,'HICM and Narrative Backsheet'!$A$6:$AC$155,M$9,FALSE))="","",(VLOOKUP($B147,'HICM and Narrative Backsheet'!$A$6:$AC$155,M$9,FALSE))),"")</f>
        <v>Established</v>
      </c>
      <c r="N147" s="76" t="str">
        <f ca="1">IFERROR(IF((VLOOKUP($B147,'HICM and Narrative Backsheet'!$A$6:$AC$155,N$9,FALSE))="","",(VLOOKUP($B147,'HICM and Narrative Backsheet'!$A$6:$AC$155,N$9,FALSE))),"")</f>
        <v>Established</v>
      </c>
      <c r="O147" s="76" t="str">
        <f ca="1">IFERROR(IF((VLOOKUP($B147,'HICM and Narrative Backsheet'!$A$6:$AC$155,O$9,FALSE))="","",(VLOOKUP($B147,'HICM and Narrative Backsheet'!$A$6:$AC$155,O$9,FALSE))),"")</f>
        <v>Established</v>
      </c>
      <c r="P147" s="76" t="str">
        <f ca="1">IFERROR(IF((VLOOKUP($B147,'HICM and Narrative Backsheet'!$A$6:$AC$155,P$9,FALSE))="","",(VLOOKUP($B147,'HICM and Narrative Backsheet'!$A$6:$AC$155,P$9,FALSE))),"")</f>
        <v>Established</v>
      </c>
      <c r="Q147" s="76" t="str">
        <f ca="1">IFERROR(IF((VLOOKUP($B147,'HICM and Narrative Backsheet'!$A$6:$AC$155,Q$9,FALSE))="","",(VLOOKUP($B147,'HICM and Narrative Backsheet'!$A$6:$AC$155,Q$9,FALSE))),"")</f>
        <v>Established</v>
      </c>
      <c r="R147" s="76" t="str">
        <f ca="1">IFERROR(IF((VLOOKUP($B147,'HICM and Narrative Backsheet'!$A$6:$AC$155,R$9,FALSE))="","",(VLOOKUP($B147,'HICM and Narrative Backsheet'!$A$6:$AC$155,R$9,FALSE))),"")</f>
        <v>Plans in place</v>
      </c>
      <c r="S147" s="76" t="str">
        <f ca="1">IFERROR(IF((VLOOKUP($B147,'HICM and Narrative Backsheet'!$A$6:$AC$155,S$9,FALSE))="","",(VLOOKUP($B147,'HICM and Narrative Backsheet'!$A$6:$AC$155,S$9,FALSE))),"")</f>
        <v>Established</v>
      </c>
      <c r="T147" s="76" t="str">
        <f ca="1">IFERROR(IF((VLOOKUP($B147,'HICM and Narrative Backsheet'!$A$6:$AC$155,T$9,FALSE))="","",(VLOOKUP($B147,'HICM and Narrative Backsheet'!$A$6:$AC$155,T$9,FALSE))),"")</f>
        <v>Established</v>
      </c>
      <c r="U147" s="29" t="str">
        <f ca="1">IFERROR(IF((VLOOKUP($B147,'HICM and Narrative Backsheet'!$A$6:$AC$155,U$9,FALSE))="","",(VLOOKUP($B147,'HICM and Narrative Backsheet'!$A$6:$AC$155,U$9,FALSE))),"")</f>
        <v>Established</v>
      </c>
      <c r="V147" s="90" t="str">
        <f ca="1">IFERROR(IF((VLOOKUP($B147,'HICM and Narrative Backsheet'!$A$6:$AC$155,V$9,FALSE))="","",(VLOOKUP($B147,'HICM and Narrative Backsheet'!$A$6:$AC$155,V$9,FALSE))),"")</f>
        <v>Established</v>
      </c>
      <c r="W147" s="76" t="str">
        <f ca="1">IFERROR(IF((VLOOKUP($B147,'HICM and Narrative Backsheet'!$A$6:$AC$155,W$9,FALSE))="","",(VLOOKUP($B147,'HICM and Narrative Backsheet'!$A$6:$AC$155,W$9,FALSE))),"")</f>
        <v>Established</v>
      </c>
      <c r="X147" s="76" t="str">
        <f ca="1">IFERROR(IF((VLOOKUP($B147,'HICM and Narrative Backsheet'!$A$6:$AC$155,X$9,FALSE))="","",(VLOOKUP($B147,'HICM and Narrative Backsheet'!$A$6:$AC$155,X$9,FALSE))),"")</f>
        <v>Established</v>
      </c>
      <c r="Y147" s="76" t="str">
        <f ca="1">IFERROR(IF((VLOOKUP($B147,'HICM and Narrative Backsheet'!$A$6:$AC$155,Y$9,FALSE))="","",(VLOOKUP($B147,'HICM and Narrative Backsheet'!$A$6:$AC$155,Y$9,FALSE))),"")</f>
        <v>Established</v>
      </c>
      <c r="Z147" s="76" t="str">
        <f ca="1">IFERROR(IF((VLOOKUP($B147,'HICM and Narrative Backsheet'!$A$6:$AC$155,Z$9,FALSE))="","",(VLOOKUP($B147,'HICM and Narrative Backsheet'!$A$6:$AC$155,Z$9,FALSE))),"")</f>
        <v>Established</v>
      </c>
      <c r="AA147" s="76" t="str">
        <f ca="1">IFERROR(IF((VLOOKUP($B147,'HICM and Narrative Backsheet'!$A$6:$AC$155,AA$9,FALSE))="","",(VLOOKUP($B147,'HICM and Narrative Backsheet'!$A$6:$AC$155,AA$9,FALSE))),"")</f>
        <v>Established</v>
      </c>
      <c r="AB147" s="76" t="str">
        <f ca="1">IFERROR(IF((VLOOKUP($B147,'HICM and Narrative Backsheet'!$A$6:$AC$155,AB$9,FALSE))="","",(VLOOKUP($B147,'HICM and Narrative Backsheet'!$A$6:$AC$155,AB$9,FALSE))),"")</f>
        <v>Established</v>
      </c>
      <c r="AC147" s="76" t="str">
        <f ca="1">IFERROR(IF((VLOOKUP($B147,'HICM and Narrative Backsheet'!$A$6:$AC$155,AC$9,FALSE))="","",(VLOOKUP($B147,'HICM and Narrative Backsheet'!$A$6:$AC$155,AC$9,FALSE))),"")</f>
        <v>Established</v>
      </c>
      <c r="AD147" s="29" t="str">
        <f ca="1">IFERROR(IF((VLOOKUP($B147,'HICM and Narrative Backsheet'!$A$6:$AC$155,AD$9,FALSE))="","",(VLOOKUP($B147,'HICM and Narrative Backsheet'!$A$6:$AC$155,AD$9,FALSE))),"")</f>
        <v>Established</v>
      </c>
    </row>
    <row r="148" spans="1:30">
      <c r="A148" s="42">
        <v>122</v>
      </c>
      <c r="B148" s="34" t="str">
        <f t="shared" ca="1" si="12"/>
        <v>E10000029</v>
      </c>
      <c r="C148" s="83" t="str">
        <f ca="1">IFERROR(VLOOKUP($B148,'Org list'!$J$9:$K$636,2,0), "")</f>
        <v>Suffolk</v>
      </c>
      <c r="D148" s="34" t="str">
        <f ca="1">IFERROR(IF((VLOOKUP($B148,'HICM and Narrative Backsheet'!$A$6:$AC$155,D$9,FALSE))="","",(VLOOKUP($B148,'HICM and Narrative Backsheet'!$A$6:$AC$155,D$9,FALSE))),"")</f>
        <v>Established</v>
      </c>
      <c r="E148" s="76" t="str">
        <f ca="1">IFERROR(IF((VLOOKUP($B148,'HICM and Narrative Backsheet'!$A$6:$AC$155,E$9,FALSE))="","",(VLOOKUP($B148,'HICM and Narrative Backsheet'!$A$6:$AC$155,E$9,FALSE))),"")</f>
        <v>Established</v>
      </c>
      <c r="F148" s="76" t="str">
        <f ca="1">IFERROR(IF((VLOOKUP($B148,'HICM and Narrative Backsheet'!$A$6:$AC$155,F$9,FALSE))="","",(VLOOKUP($B148,'HICM and Narrative Backsheet'!$A$6:$AC$155,F$9,FALSE))),"")</f>
        <v>Established</v>
      </c>
      <c r="G148" s="76" t="str">
        <f ca="1">IFERROR(IF((VLOOKUP($B148,'HICM and Narrative Backsheet'!$A$6:$AC$155,G$9,FALSE))="","",(VLOOKUP($B148,'HICM and Narrative Backsheet'!$A$6:$AC$155,G$9,FALSE))),"")</f>
        <v>Plans in place</v>
      </c>
      <c r="H148" s="76" t="str">
        <f ca="1">IFERROR(IF((VLOOKUP($B148,'HICM and Narrative Backsheet'!$A$6:$AC$155,H$9,FALSE))="","",(VLOOKUP($B148,'HICM and Narrative Backsheet'!$A$6:$AC$155,H$9,FALSE))),"")</f>
        <v>Plans in place</v>
      </c>
      <c r="I148" s="76" t="str">
        <f ca="1">IFERROR(IF((VLOOKUP($B148,'HICM and Narrative Backsheet'!$A$6:$AC$155,I$9,FALSE))="","",(VLOOKUP($B148,'HICM and Narrative Backsheet'!$A$6:$AC$155,I$9,FALSE))),"")</f>
        <v>Plans in place</v>
      </c>
      <c r="J148" s="76" t="str">
        <f ca="1">IFERROR(IF((VLOOKUP($B148,'HICM and Narrative Backsheet'!$A$6:$AC$155,J$9,FALSE))="","",(VLOOKUP($B148,'HICM and Narrative Backsheet'!$A$6:$AC$155,J$9,FALSE))),"")</f>
        <v>Established</v>
      </c>
      <c r="K148" s="76" t="str">
        <f ca="1">IFERROR(IF((VLOOKUP($B148,'HICM and Narrative Backsheet'!$A$6:$AC$155,K$9,FALSE))="","",(VLOOKUP($B148,'HICM and Narrative Backsheet'!$A$6:$AC$155,K$9,FALSE))),"")</f>
        <v>Established</v>
      </c>
      <c r="L148" s="29" t="str">
        <f ca="1">IFERROR(IF((VLOOKUP($B148,'HICM and Narrative Backsheet'!$A$6:$AC$155,L$9,FALSE))="","",(VLOOKUP($B148,'HICM and Narrative Backsheet'!$A$6:$AC$155,L$9,FALSE))),"")</f>
        <v>Plans in place</v>
      </c>
      <c r="M148" s="34" t="str">
        <f ca="1">IFERROR(IF((VLOOKUP($B148,'HICM and Narrative Backsheet'!$A$6:$AC$155,M$9,FALSE))="","",(VLOOKUP($B148,'HICM and Narrative Backsheet'!$A$6:$AC$155,M$9,FALSE))),"")</f>
        <v>Established</v>
      </c>
      <c r="N148" s="76" t="str">
        <f ca="1">IFERROR(IF((VLOOKUP($B148,'HICM and Narrative Backsheet'!$A$6:$AC$155,N$9,FALSE))="","",(VLOOKUP($B148,'HICM and Narrative Backsheet'!$A$6:$AC$155,N$9,FALSE))),"")</f>
        <v>Established</v>
      </c>
      <c r="O148" s="76" t="str">
        <f ca="1">IFERROR(IF((VLOOKUP($B148,'HICM and Narrative Backsheet'!$A$6:$AC$155,O$9,FALSE))="","",(VLOOKUP($B148,'HICM and Narrative Backsheet'!$A$6:$AC$155,O$9,FALSE))),"")</f>
        <v>Established</v>
      </c>
      <c r="P148" s="76" t="str">
        <f ca="1">IFERROR(IF((VLOOKUP($B148,'HICM and Narrative Backsheet'!$A$6:$AC$155,P$9,FALSE))="","",(VLOOKUP($B148,'HICM and Narrative Backsheet'!$A$6:$AC$155,P$9,FALSE))),"")</f>
        <v>Plans in place</v>
      </c>
      <c r="Q148" s="76" t="str">
        <f ca="1">IFERROR(IF((VLOOKUP($B148,'HICM and Narrative Backsheet'!$A$6:$AC$155,Q$9,FALSE))="","",(VLOOKUP($B148,'HICM and Narrative Backsheet'!$A$6:$AC$155,Q$9,FALSE))),"")</f>
        <v>Plans in place</v>
      </c>
      <c r="R148" s="76" t="str">
        <f ca="1">IFERROR(IF((VLOOKUP($B148,'HICM and Narrative Backsheet'!$A$6:$AC$155,R$9,FALSE))="","",(VLOOKUP($B148,'HICM and Narrative Backsheet'!$A$6:$AC$155,R$9,FALSE))),"")</f>
        <v>Plans in place</v>
      </c>
      <c r="S148" s="76" t="str">
        <f ca="1">IFERROR(IF((VLOOKUP($B148,'HICM and Narrative Backsheet'!$A$6:$AC$155,S$9,FALSE))="","",(VLOOKUP($B148,'HICM and Narrative Backsheet'!$A$6:$AC$155,S$9,FALSE))),"")</f>
        <v>Established</v>
      </c>
      <c r="T148" s="76" t="str">
        <f ca="1">IFERROR(IF((VLOOKUP($B148,'HICM and Narrative Backsheet'!$A$6:$AC$155,T$9,FALSE))="","",(VLOOKUP($B148,'HICM and Narrative Backsheet'!$A$6:$AC$155,T$9,FALSE))),"")</f>
        <v>Established</v>
      </c>
      <c r="U148" s="29" t="str">
        <f ca="1">IFERROR(IF((VLOOKUP($B148,'HICM and Narrative Backsheet'!$A$6:$AC$155,U$9,FALSE))="","",(VLOOKUP($B148,'HICM and Narrative Backsheet'!$A$6:$AC$155,U$9,FALSE))),"")</f>
        <v>Established</v>
      </c>
      <c r="V148" s="90" t="str">
        <f ca="1">IFERROR(IF((VLOOKUP($B148,'HICM and Narrative Backsheet'!$A$6:$AC$155,V$9,FALSE))="","",(VLOOKUP($B148,'HICM and Narrative Backsheet'!$A$6:$AC$155,V$9,FALSE))),"")</f>
        <v>Established</v>
      </c>
      <c r="W148" s="76" t="str">
        <f ca="1">IFERROR(IF((VLOOKUP($B148,'HICM and Narrative Backsheet'!$A$6:$AC$155,W$9,FALSE))="","",(VLOOKUP($B148,'HICM and Narrative Backsheet'!$A$6:$AC$155,W$9,FALSE))),"")</f>
        <v>Established</v>
      </c>
      <c r="X148" s="76" t="str">
        <f ca="1">IFERROR(IF((VLOOKUP($B148,'HICM and Narrative Backsheet'!$A$6:$AC$155,X$9,FALSE))="","",(VLOOKUP($B148,'HICM and Narrative Backsheet'!$A$6:$AC$155,X$9,FALSE))),"")</f>
        <v>Established</v>
      </c>
      <c r="Y148" s="76" t="str">
        <f ca="1">IFERROR(IF((VLOOKUP($B148,'HICM and Narrative Backsheet'!$A$6:$AC$155,Y$9,FALSE))="","",(VLOOKUP($B148,'HICM and Narrative Backsheet'!$A$6:$AC$155,Y$9,FALSE))),"")</f>
        <v>Established</v>
      </c>
      <c r="Z148" s="76" t="str">
        <f ca="1">IFERROR(IF((VLOOKUP($B148,'HICM and Narrative Backsheet'!$A$6:$AC$155,Z$9,FALSE))="","",(VLOOKUP($B148,'HICM and Narrative Backsheet'!$A$6:$AC$155,Z$9,FALSE))),"")</f>
        <v>Established</v>
      </c>
      <c r="AA148" s="76" t="str">
        <f ca="1">IFERROR(IF((VLOOKUP($B148,'HICM and Narrative Backsheet'!$A$6:$AC$155,AA$9,FALSE))="","",(VLOOKUP($B148,'HICM and Narrative Backsheet'!$A$6:$AC$155,AA$9,FALSE))),"")</f>
        <v>Established</v>
      </c>
      <c r="AB148" s="76" t="str">
        <f ca="1">IFERROR(IF((VLOOKUP($B148,'HICM and Narrative Backsheet'!$A$6:$AC$155,AB$9,FALSE))="","",(VLOOKUP($B148,'HICM and Narrative Backsheet'!$A$6:$AC$155,AB$9,FALSE))),"")</f>
        <v>Established</v>
      </c>
      <c r="AC148" s="76" t="str">
        <f ca="1">IFERROR(IF((VLOOKUP($B148,'HICM and Narrative Backsheet'!$A$6:$AC$155,AC$9,FALSE))="","",(VLOOKUP($B148,'HICM and Narrative Backsheet'!$A$6:$AC$155,AC$9,FALSE))),"")</f>
        <v>Established</v>
      </c>
      <c r="AD148" s="29" t="str">
        <f ca="1">IFERROR(IF((VLOOKUP($B148,'HICM and Narrative Backsheet'!$A$6:$AC$155,AD$9,FALSE))="","",(VLOOKUP($B148,'HICM and Narrative Backsheet'!$A$6:$AC$155,AD$9,FALSE))),"")</f>
        <v>Established</v>
      </c>
    </row>
    <row r="149" spans="1:30">
      <c r="A149" s="42">
        <v>123</v>
      </c>
      <c r="B149" s="34" t="str">
        <f t="shared" ca="1" si="12"/>
        <v>E08000024</v>
      </c>
      <c r="C149" s="83" t="str">
        <f ca="1">IFERROR(VLOOKUP($B149,'Org list'!$J$9:$K$636,2,0), "")</f>
        <v>Sunderland</v>
      </c>
      <c r="D149" s="34" t="str">
        <f ca="1">IFERROR(IF((VLOOKUP($B149,'HICM and Narrative Backsheet'!$A$6:$AC$155,D$9,FALSE))="","",(VLOOKUP($B149,'HICM and Narrative Backsheet'!$A$6:$AC$155,D$9,FALSE))),"")</f>
        <v>Plans in place</v>
      </c>
      <c r="E149" s="76" t="str">
        <f ca="1">IFERROR(IF((VLOOKUP($B149,'HICM and Narrative Backsheet'!$A$6:$AC$155,E$9,FALSE))="","",(VLOOKUP($B149,'HICM and Narrative Backsheet'!$A$6:$AC$155,E$9,FALSE))),"")</f>
        <v>Mature</v>
      </c>
      <c r="F149" s="76" t="str">
        <f ca="1">IFERROR(IF((VLOOKUP($B149,'HICM and Narrative Backsheet'!$A$6:$AC$155,F$9,FALSE))="","",(VLOOKUP($B149,'HICM and Narrative Backsheet'!$A$6:$AC$155,F$9,FALSE))),"")</f>
        <v>Mature</v>
      </c>
      <c r="G149" s="76" t="str">
        <f ca="1">IFERROR(IF((VLOOKUP($B149,'HICM and Narrative Backsheet'!$A$6:$AC$155,G$9,FALSE))="","",(VLOOKUP($B149,'HICM and Narrative Backsheet'!$A$6:$AC$155,G$9,FALSE))),"")</f>
        <v>Exemplary</v>
      </c>
      <c r="H149" s="76" t="str">
        <f ca="1">IFERROR(IF((VLOOKUP($B149,'HICM and Narrative Backsheet'!$A$6:$AC$155,H$9,FALSE))="","",(VLOOKUP($B149,'HICM and Narrative Backsheet'!$A$6:$AC$155,H$9,FALSE))),"")</f>
        <v>Mature</v>
      </c>
      <c r="I149" s="76" t="str">
        <f ca="1">IFERROR(IF((VLOOKUP($B149,'HICM and Narrative Backsheet'!$A$6:$AC$155,I$9,FALSE))="","",(VLOOKUP($B149,'HICM and Narrative Backsheet'!$A$6:$AC$155,I$9,FALSE))),"")</f>
        <v>Established</v>
      </c>
      <c r="J149" s="76" t="str">
        <f ca="1">IFERROR(IF((VLOOKUP($B149,'HICM and Narrative Backsheet'!$A$6:$AC$155,J$9,FALSE))="","",(VLOOKUP($B149,'HICM and Narrative Backsheet'!$A$6:$AC$155,J$9,FALSE))),"")</f>
        <v>Established</v>
      </c>
      <c r="K149" s="76" t="str">
        <f ca="1">IFERROR(IF((VLOOKUP($B149,'HICM and Narrative Backsheet'!$A$6:$AC$155,K$9,FALSE))="","",(VLOOKUP($B149,'HICM and Narrative Backsheet'!$A$6:$AC$155,K$9,FALSE))),"")</f>
        <v>Mature</v>
      </c>
      <c r="L149" s="29" t="str">
        <f ca="1">IFERROR(IF((VLOOKUP($B149,'HICM and Narrative Backsheet'!$A$6:$AC$155,L$9,FALSE))="","",(VLOOKUP($B149,'HICM and Narrative Backsheet'!$A$6:$AC$155,L$9,FALSE))),"")</f>
        <v>Established</v>
      </c>
      <c r="M149" s="34" t="str">
        <f ca="1">IFERROR(IF((VLOOKUP($B149,'HICM and Narrative Backsheet'!$A$6:$AC$155,M$9,FALSE))="","",(VLOOKUP($B149,'HICM and Narrative Backsheet'!$A$6:$AC$155,M$9,FALSE))),"")</f>
        <v>Plans in place</v>
      </c>
      <c r="N149" s="76" t="str">
        <f ca="1">IFERROR(IF((VLOOKUP($B149,'HICM and Narrative Backsheet'!$A$6:$AC$155,N$9,FALSE))="","",(VLOOKUP($B149,'HICM and Narrative Backsheet'!$A$6:$AC$155,N$9,FALSE))),"")</f>
        <v>Mature</v>
      </c>
      <c r="O149" s="76" t="str">
        <f ca="1">IFERROR(IF((VLOOKUP($B149,'HICM and Narrative Backsheet'!$A$6:$AC$155,O$9,FALSE))="","",(VLOOKUP($B149,'HICM and Narrative Backsheet'!$A$6:$AC$155,O$9,FALSE))),"")</f>
        <v>Mature</v>
      </c>
      <c r="P149" s="76" t="str">
        <f ca="1">IFERROR(IF((VLOOKUP($B149,'HICM and Narrative Backsheet'!$A$6:$AC$155,P$9,FALSE))="","",(VLOOKUP($B149,'HICM and Narrative Backsheet'!$A$6:$AC$155,P$9,FALSE))),"")</f>
        <v>Exemplary</v>
      </c>
      <c r="Q149" s="76" t="str">
        <f ca="1">IFERROR(IF((VLOOKUP($B149,'HICM and Narrative Backsheet'!$A$6:$AC$155,Q$9,FALSE))="","",(VLOOKUP($B149,'HICM and Narrative Backsheet'!$A$6:$AC$155,Q$9,FALSE))),"")</f>
        <v>Mature</v>
      </c>
      <c r="R149" s="76" t="str">
        <f ca="1">IFERROR(IF((VLOOKUP($B149,'HICM and Narrative Backsheet'!$A$6:$AC$155,R$9,FALSE))="","",(VLOOKUP($B149,'HICM and Narrative Backsheet'!$A$6:$AC$155,R$9,FALSE))),"")</f>
        <v>Established</v>
      </c>
      <c r="S149" s="76" t="str">
        <f ca="1">IFERROR(IF((VLOOKUP($B149,'HICM and Narrative Backsheet'!$A$6:$AC$155,S$9,FALSE))="","",(VLOOKUP($B149,'HICM and Narrative Backsheet'!$A$6:$AC$155,S$9,FALSE))),"")</f>
        <v>Established</v>
      </c>
      <c r="T149" s="76" t="str">
        <f ca="1">IFERROR(IF((VLOOKUP($B149,'HICM and Narrative Backsheet'!$A$6:$AC$155,T$9,FALSE))="","",(VLOOKUP($B149,'HICM and Narrative Backsheet'!$A$6:$AC$155,T$9,FALSE))),"")</f>
        <v>Mature</v>
      </c>
      <c r="U149" s="29" t="str">
        <f ca="1">IFERROR(IF((VLOOKUP($B149,'HICM and Narrative Backsheet'!$A$6:$AC$155,U$9,FALSE))="","",(VLOOKUP($B149,'HICM and Narrative Backsheet'!$A$6:$AC$155,U$9,FALSE))),"")</f>
        <v>Established</v>
      </c>
      <c r="V149" s="90" t="str">
        <f ca="1">IFERROR(IF((VLOOKUP($B149,'HICM and Narrative Backsheet'!$A$6:$AC$155,V$9,FALSE))="","",(VLOOKUP($B149,'HICM and Narrative Backsheet'!$A$6:$AC$155,V$9,FALSE))),"")</f>
        <v>Plans in place</v>
      </c>
      <c r="W149" s="76" t="str">
        <f ca="1">IFERROR(IF((VLOOKUP($B149,'HICM and Narrative Backsheet'!$A$6:$AC$155,W$9,FALSE))="","",(VLOOKUP($B149,'HICM and Narrative Backsheet'!$A$6:$AC$155,W$9,FALSE))),"")</f>
        <v>Mature</v>
      </c>
      <c r="X149" s="76" t="str">
        <f ca="1">IFERROR(IF((VLOOKUP($B149,'HICM and Narrative Backsheet'!$A$6:$AC$155,X$9,FALSE))="","",(VLOOKUP($B149,'HICM and Narrative Backsheet'!$A$6:$AC$155,X$9,FALSE))),"")</f>
        <v>Mature</v>
      </c>
      <c r="Y149" s="76" t="str">
        <f ca="1">IFERROR(IF((VLOOKUP($B149,'HICM and Narrative Backsheet'!$A$6:$AC$155,Y$9,FALSE))="","",(VLOOKUP($B149,'HICM and Narrative Backsheet'!$A$6:$AC$155,Y$9,FALSE))),"")</f>
        <v>Exemplary</v>
      </c>
      <c r="Z149" s="76" t="str">
        <f ca="1">IFERROR(IF((VLOOKUP($B149,'HICM and Narrative Backsheet'!$A$6:$AC$155,Z$9,FALSE))="","",(VLOOKUP($B149,'HICM and Narrative Backsheet'!$A$6:$AC$155,Z$9,FALSE))),"")</f>
        <v>Mature</v>
      </c>
      <c r="AA149" s="76" t="str">
        <f ca="1">IFERROR(IF((VLOOKUP($B149,'HICM and Narrative Backsheet'!$A$6:$AC$155,AA$9,FALSE))="","",(VLOOKUP($B149,'HICM and Narrative Backsheet'!$A$6:$AC$155,AA$9,FALSE))),"")</f>
        <v>Established</v>
      </c>
      <c r="AB149" s="76" t="str">
        <f ca="1">IFERROR(IF((VLOOKUP($B149,'HICM and Narrative Backsheet'!$A$6:$AC$155,AB$9,FALSE))="","",(VLOOKUP($B149,'HICM and Narrative Backsheet'!$A$6:$AC$155,AB$9,FALSE))),"")</f>
        <v>Established</v>
      </c>
      <c r="AC149" s="76" t="str">
        <f ca="1">IFERROR(IF((VLOOKUP($B149,'HICM and Narrative Backsheet'!$A$6:$AC$155,AC$9,FALSE))="","",(VLOOKUP($B149,'HICM and Narrative Backsheet'!$A$6:$AC$155,AC$9,FALSE))),"")</f>
        <v>Exemplary</v>
      </c>
      <c r="AD149" s="29" t="str">
        <f ca="1">IFERROR(IF((VLOOKUP($B149,'HICM and Narrative Backsheet'!$A$6:$AC$155,AD$9,FALSE))="","",(VLOOKUP($B149,'HICM and Narrative Backsheet'!$A$6:$AC$155,AD$9,FALSE))),"")</f>
        <v>Established</v>
      </c>
    </row>
    <row r="150" spans="1:30">
      <c r="A150" s="42">
        <v>124</v>
      </c>
      <c r="B150" s="34" t="str">
        <f t="shared" ca="1" si="12"/>
        <v>E10000030</v>
      </c>
      <c r="C150" s="83" t="str">
        <f ca="1">IFERROR(VLOOKUP($B150,'Org list'!$J$9:$K$636,2,0), "")</f>
        <v>Surrey</v>
      </c>
      <c r="D150" s="34" t="str">
        <f ca="1">IFERROR(IF((VLOOKUP($B150,'HICM and Narrative Backsheet'!$A$6:$AC$155,D$9,FALSE))="","",(VLOOKUP($B150,'HICM and Narrative Backsheet'!$A$6:$AC$155,D$9,FALSE))),"")</f>
        <v>Established</v>
      </c>
      <c r="E150" s="76" t="str">
        <f ca="1">IFERROR(IF((VLOOKUP($B150,'HICM and Narrative Backsheet'!$A$6:$AC$155,E$9,FALSE))="","",(VLOOKUP($B150,'HICM and Narrative Backsheet'!$A$6:$AC$155,E$9,FALSE))),"")</f>
        <v>Mature</v>
      </c>
      <c r="F150" s="76" t="str">
        <f ca="1">IFERROR(IF((VLOOKUP($B150,'HICM and Narrative Backsheet'!$A$6:$AC$155,F$9,FALSE))="","",(VLOOKUP($B150,'HICM and Narrative Backsheet'!$A$6:$AC$155,F$9,FALSE))),"")</f>
        <v>Established</v>
      </c>
      <c r="G150" s="76" t="str">
        <f ca="1">IFERROR(IF((VLOOKUP($B150,'HICM and Narrative Backsheet'!$A$6:$AC$155,G$9,FALSE))="","",(VLOOKUP($B150,'HICM and Narrative Backsheet'!$A$6:$AC$155,G$9,FALSE))),"")</f>
        <v>Established</v>
      </c>
      <c r="H150" s="76" t="str">
        <f ca="1">IFERROR(IF((VLOOKUP($B150,'HICM and Narrative Backsheet'!$A$6:$AC$155,H$9,FALSE))="","",(VLOOKUP($B150,'HICM and Narrative Backsheet'!$A$6:$AC$155,H$9,FALSE))),"")</f>
        <v>Established</v>
      </c>
      <c r="I150" s="76" t="str">
        <f ca="1">IFERROR(IF((VLOOKUP($B150,'HICM and Narrative Backsheet'!$A$6:$AC$155,I$9,FALSE))="","",(VLOOKUP($B150,'HICM and Narrative Backsheet'!$A$6:$AC$155,I$9,FALSE))),"")</f>
        <v>Plans in place</v>
      </c>
      <c r="J150" s="76" t="str">
        <f ca="1">IFERROR(IF((VLOOKUP($B150,'HICM and Narrative Backsheet'!$A$6:$AC$155,J$9,FALSE))="","",(VLOOKUP($B150,'HICM and Narrative Backsheet'!$A$6:$AC$155,J$9,FALSE))),"")</f>
        <v>Mature</v>
      </c>
      <c r="K150" s="76" t="str">
        <f ca="1">IFERROR(IF((VLOOKUP($B150,'HICM and Narrative Backsheet'!$A$6:$AC$155,K$9,FALSE))="","",(VLOOKUP($B150,'HICM and Narrative Backsheet'!$A$6:$AC$155,K$9,FALSE))),"")</f>
        <v>Established</v>
      </c>
      <c r="L150" s="29" t="str">
        <f ca="1">IFERROR(IF((VLOOKUP($B150,'HICM and Narrative Backsheet'!$A$6:$AC$155,L$9,FALSE))="","",(VLOOKUP($B150,'HICM and Narrative Backsheet'!$A$6:$AC$155,L$9,FALSE))),"")</f>
        <v>Plans in place</v>
      </c>
      <c r="M150" s="34" t="str">
        <f ca="1">IFERROR(IF((VLOOKUP($B150,'HICM and Narrative Backsheet'!$A$6:$AC$155,M$9,FALSE))="","",(VLOOKUP($B150,'HICM and Narrative Backsheet'!$A$6:$AC$155,M$9,FALSE))),"")</f>
        <v>Established</v>
      </c>
      <c r="N150" s="76" t="str">
        <f ca="1">IFERROR(IF((VLOOKUP($B150,'HICM and Narrative Backsheet'!$A$6:$AC$155,N$9,FALSE))="","",(VLOOKUP($B150,'HICM and Narrative Backsheet'!$A$6:$AC$155,N$9,FALSE))),"")</f>
        <v>Mature</v>
      </c>
      <c r="O150" s="76" t="str">
        <f ca="1">IFERROR(IF((VLOOKUP($B150,'HICM and Narrative Backsheet'!$A$6:$AC$155,O$9,FALSE))="","",(VLOOKUP($B150,'HICM and Narrative Backsheet'!$A$6:$AC$155,O$9,FALSE))),"")</f>
        <v>Established</v>
      </c>
      <c r="P150" s="76" t="str">
        <f ca="1">IFERROR(IF((VLOOKUP($B150,'HICM and Narrative Backsheet'!$A$6:$AC$155,P$9,FALSE))="","",(VLOOKUP($B150,'HICM and Narrative Backsheet'!$A$6:$AC$155,P$9,FALSE))),"")</f>
        <v>Established</v>
      </c>
      <c r="Q150" s="76" t="str">
        <f ca="1">IFERROR(IF((VLOOKUP($B150,'HICM and Narrative Backsheet'!$A$6:$AC$155,Q$9,FALSE))="","",(VLOOKUP($B150,'HICM and Narrative Backsheet'!$A$6:$AC$155,Q$9,FALSE))),"")</f>
        <v>Established</v>
      </c>
      <c r="R150" s="76" t="str">
        <f ca="1">IFERROR(IF((VLOOKUP($B150,'HICM and Narrative Backsheet'!$A$6:$AC$155,R$9,FALSE))="","",(VLOOKUP($B150,'HICM and Narrative Backsheet'!$A$6:$AC$155,R$9,FALSE))),"")</f>
        <v>Plans in place</v>
      </c>
      <c r="S150" s="76" t="str">
        <f ca="1">IFERROR(IF((VLOOKUP($B150,'HICM and Narrative Backsheet'!$A$6:$AC$155,S$9,FALSE))="","",(VLOOKUP($B150,'HICM and Narrative Backsheet'!$A$6:$AC$155,S$9,FALSE))),"")</f>
        <v>Mature</v>
      </c>
      <c r="T150" s="76" t="str">
        <f ca="1">IFERROR(IF((VLOOKUP($B150,'HICM and Narrative Backsheet'!$A$6:$AC$155,T$9,FALSE))="","",(VLOOKUP($B150,'HICM and Narrative Backsheet'!$A$6:$AC$155,T$9,FALSE))),"")</f>
        <v>Established</v>
      </c>
      <c r="U150" s="29" t="str">
        <f ca="1">IFERROR(IF((VLOOKUP($B150,'HICM and Narrative Backsheet'!$A$6:$AC$155,U$9,FALSE))="","",(VLOOKUP($B150,'HICM and Narrative Backsheet'!$A$6:$AC$155,U$9,FALSE))),"")</f>
        <v>Established</v>
      </c>
      <c r="V150" s="90" t="str">
        <f ca="1">IFERROR(IF((VLOOKUP($B150,'HICM and Narrative Backsheet'!$A$6:$AC$155,V$9,FALSE))="","",(VLOOKUP($B150,'HICM and Narrative Backsheet'!$A$6:$AC$155,V$9,FALSE))),"")</f>
        <v>Mature</v>
      </c>
      <c r="W150" s="76" t="str">
        <f ca="1">IFERROR(IF((VLOOKUP($B150,'HICM and Narrative Backsheet'!$A$6:$AC$155,W$9,FALSE))="","",(VLOOKUP($B150,'HICM and Narrative Backsheet'!$A$6:$AC$155,W$9,FALSE))),"")</f>
        <v>Mature</v>
      </c>
      <c r="X150" s="76" t="str">
        <f ca="1">IFERROR(IF((VLOOKUP($B150,'HICM and Narrative Backsheet'!$A$6:$AC$155,X$9,FALSE))="","",(VLOOKUP($B150,'HICM and Narrative Backsheet'!$A$6:$AC$155,X$9,FALSE))),"")</f>
        <v>Mature</v>
      </c>
      <c r="Y150" s="76" t="str">
        <f ca="1">IFERROR(IF((VLOOKUP($B150,'HICM and Narrative Backsheet'!$A$6:$AC$155,Y$9,FALSE))="","",(VLOOKUP($B150,'HICM and Narrative Backsheet'!$A$6:$AC$155,Y$9,FALSE))),"")</f>
        <v>Established</v>
      </c>
      <c r="Z150" s="76" t="str">
        <f ca="1">IFERROR(IF((VLOOKUP($B150,'HICM and Narrative Backsheet'!$A$6:$AC$155,Z$9,FALSE))="","",(VLOOKUP($B150,'HICM and Narrative Backsheet'!$A$6:$AC$155,Z$9,FALSE))),"")</f>
        <v>Established</v>
      </c>
      <c r="AA150" s="76" t="str">
        <f ca="1">IFERROR(IF((VLOOKUP($B150,'HICM and Narrative Backsheet'!$A$6:$AC$155,AA$9,FALSE))="","",(VLOOKUP($B150,'HICM and Narrative Backsheet'!$A$6:$AC$155,AA$9,FALSE))),"")</f>
        <v>Plans in place</v>
      </c>
      <c r="AB150" s="76" t="str">
        <f ca="1">IFERROR(IF((VLOOKUP($B150,'HICM and Narrative Backsheet'!$A$6:$AC$155,AB$9,FALSE))="","",(VLOOKUP($B150,'HICM and Narrative Backsheet'!$A$6:$AC$155,AB$9,FALSE))),"")</f>
        <v>Mature</v>
      </c>
      <c r="AC150" s="76" t="str">
        <f ca="1">IFERROR(IF((VLOOKUP($B150,'HICM and Narrative Backsheet'!$A$6:$AC$155,AC$9,FALSE))="","",(VLOOKUP($B150,'HICM and Narrative Backsheet'!$A$6:$AC$155,AC$9,FALSE))),"")</f>
        <v>Established</v>
      </c>
      <c r="AD150" s="29" t="str">
        <f ca="1">IFERROR(IF((VLOOKUP($B150,'HICM and Narrative Backsheet'!$A$6:$AC$155,AD$9,FALSE))="","",(VLOOKUP($B150,'HICM and Narrative Backsheet'!$A$6:$AC$155,AD$9,FALSE))),"")</f>
        <v>Established</v>
      </c>
    </row>
    <row r="151" spans="1:30">
      <c r="A151" s="42">
        <v>125</v>
      </c>
      <c r="B151" s="34" t="str">
        <f t="shared" ca="1" si="12"/>
        <v>E09000029</v>
      </c>
      <c r="C151" s="83" t="str">
        <f ca="1">IFERROR(VLOOKUP($B151,'Org list'!$J$9:$K$636,2,0), "")</f>
        <v>Sutton</v>
      </c>
      <c r="D151" s="34" t="str">
        <f ca="1">IFERROR(IF((VLOOKUP($B151,'HICM and Narrative Backsheet'!$A$6:$AC$155,D$9,FALSE))="","",(VLOOKUP($B151,'HICM and Narrative Backsheet'!$A$6:$AC$155,D$9,FALSE))),"")</f>
        <v>Established</v>
      </c>
      <c r="E151" s="76" t="str">
        <f ca="1">IFERROR(IF((VLOOKUP($B151,'HICM and Narrative Backsheet'!$A$6:$AC$155,E$9,FALSE))="","",(VLOOKUP($B151,'HICM and Narrative Backsheet'!$A$6:$AC$155,E$9,FALSE))),"")</f>
        <v>Established</v>
      </c>
      <c r="F151" s="76" t="str">
        <f ca="1">IFERROR(IF((VLOOKUP($B151,'HICM and Narrative Backsheet'!$A$6:$AC$155,F$9,FALSE))="","",(VLOOKUP($B151,'HICM and Narrative Backsheet'!$A$6:$AC$155,F$9,FALSE))),"")</f>
        <v>Established</v>
      </c>
      <c r="G151" s="76" t="str">
        <f ca="1">IFERROR(IF((VLOOKUP($B151,'HICM and Narrative Backsheet'!$A$6:$AC$155,G$9,FALSE))="","",(VLOOKUP($B151,'HICM and Narrative Backsheet'!$A$6:$AC$155,G$9,FALSE))),"")</f>
        <v>Established</v>
      </c>
      <c r="H151" s="76" t="str">
        <f ca="1">IFERROR(IF((VLOOKUP($B151,'HICM and Narrative Backsheet'!$A$6:$AC$155,H$9,FALSE))="","",(VLOOKUP($B151,'HICM and Narrative Backsheet'!$A$6:$AC$155,H$9,FALSE))),"")</f>
        <v>Established</v>
      </c>
      <c r="I151" s="76" t="str">
        <f ca="1">IFERROR(IF((VLOOKUP($B151,'HICM and Narrative Backsheet'!$A$6:$AC$155,I$9,FALSE))="","",(VLOOKUP($B151,'HICM and Narrative Backsheet'!$A$6:$AC$155,I$9,FALSE))),"")</f>
        <v>Established</v>
      </c>
      <c r="J151" s="76" t="str">
        <f ca="1">IFERROR(IF((VLOOKUP($B151,'HICM and Narrative Backsheet'!$A$6:$AC$155,J$9,FALSE))="","",(VLOOKUP($B151,'HICM and Narrative Backsheet'!$A$6:$AC$155,J$9,FALSE))),"")</f>
        <v>Plans in place</v>
      </c>
      <c r="K151" s="76" t="str">
        <f ca="1">IFERROR(IF((VLOOKUP($B151,'HICM and Narrative Backsheet'!$A$6:$AC$155,K$9,FALSE))="","",(VLOOKUP($B151,'HICM and Narrative Backsheet'!$A$6:$AC$155,K$9,FALSE))),"")</f>
        <v>Exemplary</v>
      </c>
      <c r="L151" s="29" t="str">
        <f ca="1">IFERROR(IF((VLOOKUP($B151,'HICM and Narrative Backsheet'!$A$6:$AC$155,L$9,FALSE))="","",(VLOOKUP($B151,'HICM and Narrative Backsheet'!$A$6:$AC$155,L$9,FALSE))),"")</f>
        <v>Exemplary</v>
      </c>
      <c r="M151" s="34" t="str">
        <f ca="1">IFERROR(IF((VLOOKUP($B151,'HICM and Narrative Backsheet'!$A$6:$AC$155,M$9,FALSE))="","",(VLOOKUP($B151,'HICM and Narrative Backsheet'!$A$6:$AC$155,M$9,FALSE))),"")</f>
        <v>Established</v>
      </c>
      <c r="N151" s="76" t="str">
        <f ca="1">IFERROR(IF((VLOOKUP($B151,'HICM and Narrative Backsheet'!$A$6:$AC$155,N$9,FALSE))="","",(VLOOKUP($B151,'HICM and Narrative Backsheet'!$A$6:$AC$155,N$9,FALSE))),"")</f>
        <v>Established</v>
      </c>
      <c r="O151" s="76" t="str">
        <f ca="1">IFERROR(IF((VLOOKUP($B151,'HICM and Narrative Backsheet'!$A$6:$AC$155,O$9,FALSE))="","",(VLOOKUP($B151,'HICM and Narrative Backsheet'!$A$6:$AC$155,O$9,FALSE))),"")</f>
        <v>Established</v>
      </c>
      <c r="P151" s="76" t="str">
        <f ca="1">IFERROR(IF((VLOOKUP($B151,'HICM and Narrative Backsheet'!$A$6:$AC$155,P$9,FALSE))="","",(VLOOKUP($B151,'HICM and Narrative Backsheet'!$A$6:$AC$155,P$9,FALSE))),"")</f>
        <v>Established</v>
      </c>
      <c r="Q151" s="76" t="str">
        <f ca="1">IFERROR(IF((VLOOKUP($B151,'HICM and Narrative Backsheet'!$A$6:$AC$155,Q$9,FALSE))="","",(VLOOKUP($B151,'HICM and Narrative Backsheet'!$A$6:$AC$155,Q$9,FALSE))),"")</f>
        <v>Established</v>
      </c>
      <c r="R151" s="76" t="str">
        <f ca="1">IFERROR(IF((VLOOKUP($B151,'HICM and Narrative Backsheet'!$A$6:$AC$155,R$9,FALSE))="","",(VLOOKUP($B151,'HICM and Narrative Backsheet'!$A$6:$AC$155,R$9,FALSE))),"")</f>
        <v>Established</v>
      </c>
      <c r="S151" s="76" t="str">
        <f ca="1">IFERROR(IF((VLOOKUP($B151,'HICM and Narrative Backsheet'!$A$6:$AC$155,S$9,FALSE))="","",(VLOOKUP($B151,'HICM and Narrative Backsheet'!$A$6:$AC$155,S$9,FALSE))),"")</f>
        <v>Plans in place</v>
      </c>
      <c r="T151" s="76" t="str">
        <f ca="1">IFERROR(IF((VLOOKUP($B151,'HICM and Narrative Backsheet'!$A$6:$AC$155,T$9,FALSE))="","",(VLOOKUP($B151,'HICM and Narrative Backsheet'!$A$6:$AC$155,T$9,FALSE))),"")</f>
        <v>Exemplary</v>
      </c>
      <c r="U151" s="29" t="str">
        <f ca="1">IFERROR(IF((VLOOKUP($B151,'HICM and Narrative Backsheet'!$A$6:$AC$155,U$9,FALSE))="","",(VLOOKUP($B151,'HICM and Narrative Backsheet'!$A$6:$AC$155,U$9,FALSE))),"")</f>
        <v>Exemplary</v>
      </c>
      <c r="V151" s="90" t="str">
        <f ca="1">IFERROR(IF((VLOOKUP($B151,'HICM and Narrative Backsheet'!$A$6:$AC$155,V$9,FALSE))="","",(VLOOKUP($B151,'HICM and Narrative Backsheet'!$A$6:$AC$155,V$9,FALSE))),"")</f>
        <v>Established</v>
      </c>
      <c r="W151" s="76" t="str">
        <f ca="1">IFERROR(IF((VLOOKUP($B151,'HICM and Narrative Backsheet'!$A$6:$AC$155,W$9,FALSE))="","",(VLOOKUP($B151,'HICM and Narrative Backsheet'!$A$6:$AC$155,W$9,FALSE))),"")</f>
        <v>Established</v>
      </c>
      <c r="X151" s="76" t="str">
        <f ca="1">IFERROR(IF((VLOOKUP($B151,'HICM and Narrative Backsheet'!$A$6:$AC$155,X$9,FALSE))="","",(VLOOKUP($B151,'HICM and Narrative Backsheet'!$A$6:$AC$155,X$9,FALSE))),"")</f>
        <v>Established</v>
      </c>
      <c r="Y151" s="76" t="str">
        <f ca="1">IFERROR(IF((VLOOKUP($B151,'HICM and Narrative Backsheet'!$A$6:$AC$155,Y$9,FALSE))="","",(VLOOKUP($B151,'HICM and Narrative Backsheet'!$A$6:$AC$155,Y$9,FALSE))),"")</f>
        <v>Established</v>
      </c>
      <c r="Z151" s="76" t="str">
        <f ca="1">IFERROR(IF((VLOOKUP($B151,'HICM and Narrative Backsheet'!$A$6:$AC$155,Z$9,FALSE))="","",(VLOOKUP($B151,'HICM and Narrative Backsheet'!$A$6:$AC$155,Z$9,FALSE))),"")</f>
        <v>Established</v>
      </c>
      <c r="AA151" s="76" t="str">
        <f ca="1">IFERROR(IF((VLOOKUP($B151,'HICM and Narrative Backsheet'!$A$6:$AC$155,AA$9,FALSE))="","",(VLOOKUP($B151,'HICM and Narrative Backsheet'!$A$6:$AC$155,AA$9,FALSE))),"")</f>
        <v>Established</v>
      </c>
      <c r="AB151" s="76" t="str">
        <f ca="1">IFERROR(IF((VLOOKUP($B151,'HICM and Narrative Backsheet'!$A$6:$AC$155,AB$9,FALSE))="","",(VLOOKUP($B151,'HICM and Narrative Backsheet'!$A$6:$AC$155,AB$9,FALSE))),"")</f>
        <v>Established</v>
      </c>
      <c r="AC151" s="76" t="str">
        <f ca="1">IFERROR(IF((VLOOKUP($B151,'HICM and Narrative Backsheet'!$A$6:$AC$155,AC$9,FALSE))="","",(VLOOKUP($B151,'HICM and Narrative Backsheet'!$A$6:$AC$155,AC$9,FALSE))),"")</f>
        <v>Exemplary</v>
      </c>
      <c r="AD151" s="29" t="str">
        <f ca="1">IFERROR(IF((VLOOKUP($B151,'HICM and Narrative Backsheet'!$A$6:$AC$155,AD$9,FALSE))="","",(VLOOKUP($B151,'HICM and Narrative Backsheet'!$A$6:$AC$155,AD$9,FALSE))),"")</f>
        <v>Exemplary</v>
      </c>
    </row>
    <row r="152" spans="1:30">
      <c r="A152" s="42">
        <v>126</v>
      </c>
      <c r="B152" s="34" t="str">
        <f t="shared" ca="1" si="12"/>
        <v>E06000030</v>
      </c>
      <c r="C152" s="83" t="str">
        <f ca="1">IFERROR(VLOOKUP($B152,'Org list'!$J$9:$K$636,2,0), "")</f>
        <v>Swindon</v>
      </c>
      <c r="D152" s="34" t="str">
        <f ca="1">IFERROR(IF((VLOOKUP($B152,'HICM and Narrative Backsheet'!$A$6:$AC$155,D$9,FALSE))="","",(VLOOKUP($B152,'HICM and Narrative Backsheet'!$A$6:$AC$155,D$9,FALSE))),"")</f>
        <v>Plans in place</v>
      </c>
      <c r="E152" s="76" t="str">
        <f ca="1">IFERROR(IF((VLOOKUP($B152,'HICM and Narrative Backsheet'!$A$6:$AC$155,E$9,FALSE))="","",(VLOOKUP($B152,'HICM and Narrative Backsheet'!$A$6:$AC$155,E$9,FALSE))),"")</f>
        <v>Plans in place</v>
      </c>
      <c r="F152" s="76" t="str">
        <f ca="1">IFERROR(IF((VLOOKUP($B152,'HICM and Narrative Backsheet'!$A$6:$AC$155,F$9,FALSE))="","",(VLOOKUP($B152,'HICM and Narrative Backsheet'!$A$6:$AC$155,F$9,FALSE))),"")</f>
        <v>Plans in place</v>
      </c>
      <c r="G152" s="76" t="str">
        <f ca="1">IFERROR(IF((VLOOKUP($B152,'HICM and Narrative Backsheet'!$A$6:$AC$155,G$9,FALSE))="","",(VLOOKUP($B152,'HICM and Narrative Backsheet'!$A$6:$AC$155,G$9,FALSE))),"")</f>
        <v>Plans in place</v>
      </c>
      <c r="H152" s="76" t="str">
        <f ca="1">IFERROR(IF((VLOOKUP($B152,'HICM and Narrative Backsheet'!$A$6:$AC$155,H$9,FALSE))="","",(VLOOKUP($B152,'HICM and Narrative Backsheet'!$A$6:$AC$155,H$9,FALSE))),"")</f>
        <v>Plans in place</v>
      </c>
      <c r="I152" s="76" t="str">
        <f ca="1">IFERROR(IF((VLOOKUP($B152,'HICM and Narrative Backsheet'!$A$6:$AC$155,I$9,FALSE))="","",(VLOOKUP($B152,'HICM and Narrative Backsheet'!$A$6:$AC$155,I$9,FALSE))),"")</f>
        <v>Plans in place</v>
      </c>
      <c r="J152" s="76" t="str">
        <f ca="1">IFERROR(IF((VLOOKUP($B152,'HICM and Narrative Backsheet'!$A$6:$AC$155,J$9,FALSE))="","",(VLOOKUP($B152,'HICM and Narrative Backsheet'!$A$6:$AC$155,J$9,FALSE))),"")</f>
        <v>Plans in place</v>
      </c>
      <c r="K152" s="76" t="str">
        <f ca="1">IFERROR(IF((VLOOKUP($B152,'HICM and Narrative Backsheet'!$A$6:$AC$155,K$9,FALSE))="","",(VLOOKUP($B152,'HICM and Narrative Backsheet'!$A$6:$AC$155,K$9,FALSE))),"")</f>
        <v>Plans in place</v>
      </c>
      <c r="L152" s="29" t="str">
        <f ca="1">IFERROR(IF((VLOOKUP($B152,'HICM and Narrative Backsheet'!$A$6:$AC$155,L$9,FALSE))="","",(VLOOKUP($B152,'HICM and Narrative Backsheet'!$A$6:$AC$155,L$9,FALSE))),"")</f>
        <v>Plans in place</v>
      </c>
      <c r="M152" s="34" t="str">
        <f ca="1">IFERROR(IF((VLOOKUP($B152,'HICM and Narrative Backsheet'!$A$6:$AC$155,M$9,FALSE))="","",(VLOOKUP($B152,'HICM and Narrative Backsheet'!$A$6:$AC$155,M$9,FALSE))),"")</f>
        <v>Plans in place</v>
      </c>
      <c r="N152" s="76" t="str">
        <f ca="1">IFERROR(IF((VLOOKUP($B152,'HICM and Narrative Backsheet'!$A$6:$AC$155,N$9,FALSE))="","",(VLOOKUP($B152,'HICM and Narrative Backsheet'!$A$6:$AC$155,N$9,FALSE))),"")</f>
        <v>Plans in place</v>
      </c>
      <c r="O152" s="76" t="str">
        <f ca="1">IFERROR(IF((VLOOKUP($B152,'HICM and Narrative Backsheet'!$A$6:$AC$155,O$9,FALSE))="","",(VLOOKUP($B152,'HICM and Narrative Backsheet'!$A$6:$AC$155,O$9,FALSE))),"")</f>
        <v>Plans in place</v>
      </c>
      <c r="P152" s="76" t="str">
        <f ca="1">IFERROR(IF((VLOOKUP($B152,'HICM and Narrative Backsheet'!$A$6:$AC$155,P$9,FALSE))="","",(VLOOKUP($B152,'HICM and Narrative Backsheet'!$A$6:$AC$155,P$9,FALSE))),"")</f>
        <v>Established</v>
      </c>
      <c r="Q152" s="76" t="str">
        <f ca="1">IFERROR(IF((VLOOKUP($B152,'HICM and Narrative Backsheet'!$A$6:$AC$155,Q$9,FALSE))="","",(VLOOKUP($B152,'HICM and Narrative Backsheet'!$A$6:$AC$155,Q$9,FALSE))),"")</f>
        <v>Established</v>
      </c>
      <c r="R152" s="76" t="str">
        <f ca="1">IFERROR(IF((VLOOKUP($B152,'HICM and Narrative Backsheet'!$A$6:$AC$155,R$9,FALSE))="","",(VLOOKUP($B152,'HICM and Narrative Backsheet'!$A$6:$AC$155,R$9,FALSE))),"")</f>
        <v>Established</v>
      </c>
      <c r="S152" s="76" t="str">
        <f ca="1">IFERROR(IF((VLOOKUP($B152,'HICM and Narrative Backsheet'!$A$6:$AC$155,S$9,FALSE))="","",(VLOOKUP($B152,'HICM and Narrative Backsheet'!$A$6:$AC$155,S$9,FALSE))),"")</f>
        <v>Plans in place</v>
      </c>
      <c r="T152" s="76" t="str">
        <f ca="1">IFERROR(IF((VLOOKUP($B152,'HICM and Narrative Backsheet'!$A$6:$AC$155,T$9,FALSE))="","",(VLOOKUP($B152,'HICM and Narrative Backsheet'!$A$6:$AC$155,T$9,FALSE))),"")</f>
        <v>Established</v>
      </c>
      <c r="U152" s="29" t="str">
        <f ca="1">IFERROR(IF((VLOOKUP($B152,'HICM and Narrative Backsheet'!$A$6:$AC$155,U$9,FALSE))="","",(VLOOKUP($B152,'HICM and Narrative Backsheet'!$A$6:$AC$155,U$9,FALSE))),"")</f>
        <v>Plans in place</v>
      </c>
      <c r="V152" s="90" t="str">
        <f ca="1">IFERROR(IF((VLOOKUP($B152,'HICM and Narrative Backsheet'!$A$6:$AC$155,V$9,FALSE))="","",(VLOOKUP($B152,'HICM and Narrative Backsheet'!$A$6:$AC$155,V$9,FALSE))),"")</f>
        <v>Established</v>
      </c>
      <c r="W152" s="76" t="str">
        <f ca="1">IFERROR(IF((VLOOKUP($B152,'HICM and Narrative Backsheet'!$A$6:$AC$155,W$9,FALSE))="","",(VLOOKUP($B152,'HICM and Narrative Backsheet'!$A$6:$AC$155,W$9,FALSE))),"")</f>
        <v>Established</v>
      </c>
      <c r="X152" s="76" t="str">
        <f ca="1">IFERROR(IF((VLOOKUP($B152,'HICM and Narrative Backsheet'!$A$6:$AC$155,X$9,FALSE))="","",(VLOOKUP($B152,'HICM and Narrative Backsheet'!$A$6:$AC$155,X$9,FALSE))),"")</f>
        <v>Established</v>
      </c>
      <c r="Y152" s="76" t="str">
        <f ca="1">IFERROR(IF((VLOOKUP($B152,'HICM and Narrative Backsheet'!$A$6:$AC$155,Y$9,FALSE))="","",(VLOOKUP($B152,'HICM and Narrative Backsheet'!$A$6:$AC$155,Y$9,FALSE))),"")</f>
        <v>Established</v>
      </c>
      <c r="Z152" s="76" t="str">
        <f ca="1">IFERROR(IF((VLOOKUP($B152,'HICM and Narrative Backsheet'!$A$6:$AC$155,Z$9,FALSE))="","",(VLOOKUP($B152,'HICM and Narrative Backsheet'!$A$6:$AC$155,Z$9,FALSE))),"")</f>
        <v>Established</v>
      </c>
      <c r="AA152" s="76" t="str">
        <f ca="1">IFERROR(IF((VLOOKUP($B152,'HICM and Narrative Backsheet'!$A$6:$AC$155,AA$9,FALSE))="","",(VLOOKUP($B152,'HICM and Narrative Backsheet'!$A$6:$AC$155,AA$9,FALSE))),"")</f>
        <v>Established</v>
      </c>
      <c r="AB152" s="76" t="str">
        <f ca="1">IFERROR(IF((VLOOKUP($B152,'HICM and Narrative Backsheet'!$A$6:$AC$155,AB$9,FALSE))="","",(VLOOKUP($B152,'HICM and Narrative Backsheet'!$A$6:$AC$155,AB$9,FALSE))),"")</f>
        <v>Established</v>
      </c>
      <c r="AC152" s="76" t="str">
        <f ca="1">IFERROR(IF((VLOOKUP($B152,'HICM and Narrative Backsheet'!$A$6:$AC$155,AC$9,FALSE))="","",(VLOOKUP($B152,'HICM and Narrative Backsheet'!$A$6:$AC$155,AC$9,FALSE))),"")</f>
        <v>Established</v>
      </c>
      <c r="AD152" s="29" t="str">
        <f ca="1">IFERROR(IF((VLOOKUP($B152,'HICM and Narrative Backsheet'!$A$6:$AC$155,AD$9,FALSE))="","",(VLOOKUP($B152,'HICM and Narrative Backsheet'!$A$6:$AC$155,AD$9,FALSE))),"")</f>
        <v>Plans in place</v>
      </c>
    </row>
    <row r="153" spans="1:30">
      <c r="A153" s="42">
        <v>127</v>
      </c>
      <c r="B153" s="34" t="str">
        <f t="shared" ca="1" si="12"/>
        <v>E08000008</v>
      </c>
      <c r="C153" s="83" t="str">
        <f ca="1">IFERROR(VLOOKUP($B153,'Org list'!$J$9:$K$636,2,0), "")</f>
        <v>Tameside</v>
      </c>
      <c r="D153" s="34" t="str">
        <f ca="1">IFERROR(IF((VLOOKUP($B153,'HICM and Narrative Backsheet'!$A$6:$AC$155,D$9,FALSE))="","",(VLOOKUP($B153,'HICM and Narrative Backsheet'!$A$6:$AC$155,D$9,FALSE))),"")</f>
        <v>Plans in place</v>
      </c>
      <c r="E153" s="76" t="str">
        <f ca="1">IFERROR(IF((VLOOKUP($B153,'HICM and Narrative Backsheet'!$A$6:$AC$155,E$9,FALSE))="","",(VLOOKUP($B153,'HICM and Narrative Backsheet'!$A$6:$AC$155,E$9,FALSE))),"")</f>
        <v>Established</v>
      </c>
      <c r="F153" s="76" t="str">
        <f ca="1">IFERROR(IF((VLOOKUP($B153,'HICM and Narrative Backsheet'!$A$6:$AC$155,F$9,FALSE))="","",(VLOOKUP($B153,'HICM and Narrative Backsheet'!$A$6:$AC$155,F$9,FALSE))),"")</f>
        <v>Mature</v>
      </c>
      <c r="G153" s="76" t="str">
        <f ca="1">IFERROR(IF((VLOOKUP($B153,'HICM and Narrative Backsheet'!$A$6:$AC$155,G$9,FALSE))="","",(VLOOKUP($B153,'HICM and Narrative Backsheet'!$A$6:$AC$155,G$9,FALSE))),"")</f>
        <v>Mature</v>
      </c>
      <c r="H153" s="76" t="str">
        <f ca="1">IFERROR(IF((VLOOKUP($B153,'HICM and Narrative Backsheet'!$A$6:$AC$155,H$9,FALSE))="","",(VLOOKUP($B153,'HICM and Narrative Backsheet'!$A$6:$AC$155,H$9,FALSE))),"")</f>
        <v>Established</v>
      </c>
      <c r="I153" s="76" t="str">
        <f ca="1">IFERROR(IF((VLOOKUP($B153,'HICM and Narrative Backsheet'!$A$6:$AC$155,I$9,FALSE))="","",(VLOOKUP($B153,'HICM and Narrative Backsheet'!$A$6:$AC$155,I$9,FALSE))),"")</f>
        <v>Mature</v>
      </c>
      <c r="J153" s="76" t="str">
        <f ca="1">IFERROR(IF((VLOOKUP($B153,'HICM and Narrative Backsheet'!$A$6:$AC$155,J$9,FALSE))="","",(VLOOKUP($B153,'HICM and Narrative Backsheet'!$A$6:$AC$155,J$9,FALSE))),"")</f>
        <v>Established</v>
      </c>
      <c r="K153" s="76" t="str">
        <f ca="1">IFERROR(IF((VLOOKUP($B153,'HICM and Narrative Backsheet'!$A$6:$AC$155,K$9,FALSE))="","",(VLOOKUP($B153,'HICM and Narrative Backsheet'!$A$6:$AC$155,K$9,FALSE))),"")</f>
        <v>Mature</v>
      </c>
      <c r="L153" s="29" t="str">
        <f ca="1">IFERROR(IF((VLOOKUP($B153,'HICM and Narrative Backsheet'!$A$6:$AC$155,L$9,FALSE))="","",(VLOOKUP($B153,'HICM and Narrative Backsheet'!$A$6:$AC$155,L$9,FALSE))),"")</f>
        <v>Plans in place</v>
      </c>
      <c r="M153" s="34" t="str">
        <f ca="1">IFERROR(IF((VLOOKUP($B153,'HICM and Narrative Backsheet'!$A$6:$AC$155,M$9,FALSE))="","",(VLOOKUP($B153,'HICM and Narrative Backsheet'!$A$6:$AC$155,M$9,FALSE))),"")</f>
        <v>Plans in place</v>
      </c>
      <c r="N153" s="76" t="str">
        <f ca="1">IFERROR(IF((VLOOKUP($B153,'HICM and Narrative Backsheet'!$A$6:$AC$155,N$9,FALSE))="","",(VLOOKUP($B153,'HICM and Narrative Backsheet'!$A$6:$AC$155,N$9,FALSE))),"")</f>
        <v>Mature</v>
      </c>
      <c r="O153" s="76" t="str">
        <f ca="1">IFERROR(IF((VLOOKUP($B153,'HICM and Narrative Backsheet'!$A$6:$AC$155,O$9,FALSE))="","",(VLOOKUP($B153,'HICM and Narrative Backsheet'!$A$6:$AC$155,O$9,FALSE))),"")</f>
        <v>Mature</v>
      </c>
      <c r="P153" s="76" t="str">
        <f ca="1">IFERROR(IF((VLOOKUP($B153,'HICM and Narrative Backsheet'!$A$6:$AC$155,P$9,FALSE))="","",(VLOOKUP($B153,'HICM and Narrative Backsheet'!$A$6:$AC$155,P$9,FALSE))),"")</f>
        <v>Mature</v>
      </c>
      <c r="Q153" s="76" t="str">
        <f ca="1">IFERROR(IF((VLOOKUP($B153,'HICM and Narrative Backsheet'!$A$6:$AC$155,Q$9,FALSE))="","",(VLOOKUP($B153,'HICM and Narrative Backsheet'!$A$6:$AC$155,Q$9,FALSE))),"")</f>
        <v>Established</v>
      </c>
      <c r="R153" s="76" t="str">
        <f ca="1">IFERROR(IF((VLOOKUP($B153,'HICM and Narrative Backsheet'!$A$6:$AC$155,R$9,FALSE))="","",(VLOOKUP($B153,'HICM and Narrative Backsheet'!$A$6:$AC$155,R$9,FALSE))),"")</f>
        <v>Mature</v>
      </c>
      <c r="S153" s="76" t="str">
        <f ca="1">IFERROR(IF((VLOOKUP($B153,'HICM and Narrative Backsheet'!$A$6:$AC$155,S$9,FALSE))="","",(VLOOKUP($B153,'HICM and Narrative Backsheet'!$A$6:$AC$155,S$9,FALSE))),"")</f>
        <v>Established</v>
      </c>
      <c r="T153" s="76" t="str">
        <f ca="1">IFERROR(IF((VLOOKUP($B153,'HICM and Narrative Backsheet'!$A$6:$AC$155,T$9,FALSE))="","",(VLOOKUP($B153,'HICM and Narrative Backsheet'!$A$6:$AC$155,T$9,FALSE))),"")</f>
        <v>Mature</v>
      </c>
      <c r="U153" s="29" t="str">
        <f ca="1">IFERROR(IF((VLOOKUP($B153,'HICM and Narrative Backsheet'!$A$6:$AC$155,U$9,FALSE))="","",(VLOOKUP($B153,'HICM and Narrative Backsheet'!$A$6:$AC$155,U$9,FALSE))),"")</f>
        <v>Plans in place</v>
      </c>
      <c r="V153" s="90" t="str">
        <f ca="1">IFERROR(IF((VLOOKUP($B153,'HICM and Narrative Backsheet'!$A$6:$AC$155,V$9,FALSE))="","",(VLOOKUP($B153,'HICM and Narrative Backsheet'!$A$6:$AC$155,V$9,FALSE))),"")</f>
        <v>Plans in place</v>
      </c>
      <c r="W153" s="76" t="str">
        <f ca="1">IFERROR(IF((VLOOKUP($B153,'HICM and Narrative Backsheet'!$A$6:$AC$155,W$9,FALSE))="","",(VLOOKUP($B153,'HICM and Narrative Backsheet'!$A$6:$AC$155,W$9,FALSE))),"")</f>
        <v>Mature</v>
      </c>
      <c r="X153" s="76" t="str">
        <f ca="1">IFERROR(IF((VLOOKUP($B153,'HICM and Narrative Backsheet'!$A$6:$AC$155,X$9,FALSE))="","",(VLOOKUP($B153,'HICM and Narrative Backsheet'!$A$6:$AC$155,X$9,FALSE))),"")</f>
        <v>Mature</v>
      </c>
      <c r="Y153" s="76" t="str">
        <f ca="1">IFERROR(IF((VLOOKUP($B153,'HICM and Narrative Backsheet'!$A$6:$AC$155,Y$9,FALSE))="","",(VLOOKUP($B153,'HICM and Narrative Backsheet'!$A$6:$AC$155,Y$9,FALSE))),"")</f>
        <v>Mature</v>
      </c>
      <c r="Z153" s="76" t="str">
        <f ca="1">IFERROR(IF((VLOOKUP($B153,'HICM and Narrative Backsheet'!$A$6:$AC$155,Z$9,FALSE))="","",(VLOOKUP($B153,'HICM and Narrative Backsheet'!$A$6:$AC$155,Z$9,FALSE))),"")</f>
        <v>Established</v>
      </c>
      <c r="AA153" s="76" t="str">
        <f ca="1">IFERROR(IF((VLOOKUP($B153,'HICM and Narrative Backsheet'!$A$6:$AC$155,AA$9,FALSE))="","",(VLOOKUP($B153,'HICM and Narrative Backsheet'!$A$6:$AC$155,AA$9,FALSE))),"")</f>
        <v>Mature</v>
      </c>
      <c r="AB153" s="76" t="str">
        <f ca="1">IFERROR(IF((VLOOKUP($B153,'HICM and Narrative Backsheet'!$A$6:$AC$155,AB$9,FALSE))="","",(VLOOKUP($B153,'HICM and Narrative Backsheet'!$A$6:$AC$155,AB$9,FALSE))),"")</f>
        <v>Mature</v>
      </c>
      <c r="AC153" s="76" t="str">
        <f ca="1">IFERROR(IF((VLOOKUP($B153,'HICM and Narrative Backsheet'!$A$6:$AC$155,AC$9,FALSE))="","",(VLOOKUP($B153,'HICM and Narrative Backsheet'!$A$6:$AC$155,AC$9,FALSE))),"")</f>
        <v>Mature</v>
      </c>
      <c r="AD153" s="29" t="str">
        <f ca="1">IFERROR(IF((VLOOKUP($B153,'HICM and Narrative Backsheet'!$A$6:$AC$155,AD$9,FALSE))="","",(VLOOKUP($B153,'HICM and Narrative Backsheet'!$A$6:$AC$155,AD$9,FALSE))),"")</f>
        <v>Established</v>
      </c>
    </row>
    <row r="154" spans="1:30">
      <c r="A154" s="42">
        <v>128</v>
      </c>
      <c r="B154" s="34" t="str">
        <f t="shared" ca="1" si="12"/>
        <v>E06000020</v>
      </c>
      <c r="C154" s="83" t="str">
        <f ca="1">IFERROR(VLOOKUP($B154,'Org list'!$J$9:$K$636,2,0), "")</f>
        <v>Telford and Wrekin</v>
      </c>
      <c r="D154" s="34" t="str">
        <f ca="1">IFERROR(IF((VLOOKUP($B154,'HICM and Narrative Backsheet'!$A$6:$AC$155,D$9,FALSE))="","",(VLOOKUP($B154,'HICM and Narrative Backsheet'!$A$6:$AC$155,D$9,FALSE))),"")</f>
        <v>Not yet established</v>
      </c>
      <c r="E154" s="76" t="str">
        <f ca="1">IFERROR(IF((VLOOKUP($B154,'HICM and Narrative Backsheet'!$A$6:$AC$155,E$9,FALSE))="","",(VLOOKUP($B154,'HICM and Narrative Backsheet'!$A$6:$AC$155,E$9,FALSE))),"")</f>
        <v>Established</v>
      </c>
      <c r="F154" s="76" t="str">
        <f ca="1">IFERROR(IF((VLOOKUP($B154,'HICM and Narrative Backsheet'!$A$6:$AC$155,F$9,FALSE))="","",(VLOOKUP($B154,'HICM and Narrative Backsheet'!$A$6:$AC$155,F$9,FALSE))),"")</f>
        <v>Mature</v>
      </c>
      <c r="G154" s="76" t="str">
        <f ca="1">IFERROR(IF((VLOOKUP($B154,'HICM and Narrative Backsheet'!$A$6:$AC$155,G$9,FALSE))="","",(VLOOKUP($B154,'HICM and Narrative Backsheet'!$A$6:$AC$155,G$9,FALSE))),"")</f>
        <v>Mature</v>
      </c>
      <c r="H154" s="76" t="str">
        <f ca="1">IFERROR(IF((VLOOKUP($B154,'HICM and Narrative Backsheet'!$A$6:$AC$155,H$9,FALSE))="","",(VLOOKUP($B154,'HICM and Narrative Backsheet'!$A$6:$AC$155,H$9,FALSE))),"")</f>
        <v>Plans in place</v>
      </c>
      <c r="I154" s="76" t="str">
        <f ca="1">IFERROR(IF((VLOOKUP($B154,'HICM and Narrative Backsheet'!$A$6:$AC$155,I$9,FALSE))="","",(VLOOKUP($B154,'HICM and Narrative Backsheet'!$A$6:$AC$155,I$9,FALSE))),"")</f>
        <v>Established</v>
      </c>
      <c r="J154" s="76" t="str">
        <f ca="1">IFERROR(IF((VLOOKUP($B154,'HICM and Narrative Backsheet'!$A$6:$AC$155,J$9,FALSE))="","",(VLOOKUP($B154,'HICM and Narrative Backsheet'!$A$6:$AC$155,J$9,FALSE))),"")</f>
        <v>Established</v>
      </c>
      <c r="K154" s="76" t="str">
        <f ca="1">IFERROR(IF((VLOOKUP($B154,'HICM and Narrative Backsheet'!$A$6:$AC$155,K$9,FALSE))="","",(VLOOKUP($B154,'HICM and Narrative Backsheet'!$A$6:$AC$155,K$9,FALSE))),"")</f>
        <v>Plans in place</v>
      </c>
      <c r="L154" s="29" t="str">
        <f ca="1">IFERROR(IF((VLOOKUP($B154,'HICM and Narrative Backsheet'!$A$6:$AC$155,L$9,FALSE))="","",(VLOOKUP($B154,'HICM and Narrative Backsheet'!$A$6:$AC$155,L$9,FALSE))),"")</f>
        <v>Not yet established</v>
      </c>
      <c r="M154" s="34" t="str">
        <f ca="1">IFERROR(IF((VLOOKUP($B154,'HICM and Narrative Backsheet'!$A$6:$AC$155,M$9,FALSE))="","",(VLOOKUP($B154,'HICM and Narrative Backsheet'!$A$6:$AC$155,M$9,FALSE))),"")</f>
        <v>Plans in place</v>
      </c>
      <c r="N154" s="76" t="str">
        <f ca="1">IFERROR(IF((VLOOKUP($B154,'HICM and Narrative Backsheet'!$A$6:$AC$155,N$9,FALSE))="","",(VLOOKUP($B154,'HICM and Narrative Backsheet'!$A$6:$AC$155,N$9,FALSE))),"")</f>
        <v>Established</v>
      </c>
      <c r="O154" s="76" t="str">
        <f ca="1">IFERROR(IF((VLOOKUP($B154,'HICM and Narrative Backsheet'!$A$6:$AC$155,O$9,FALSE))="","",(VLOOKUP($B154,'HICM and Narrative Backsheet'!$A$6:$AC$155,O$9,FALSE))),"")</f>
        <v>Mature</v>
      </c>
      <c r="P154" s="76" t="str">
        <f ca="1">IFERROR(IF((VLOOKUP($B154,'HICM and Narrative Backsheet'!$A$6:$AC$155,P$9,FALSE))="","",(VLOOKUP($B154,'HICM and Narrative Backsheet'!$A$6:$AC$155,P$9,FALSE))),"")</f>
        <v>Mature</v>
      </c>
      <c r="Q154" s="76" t="str">
        <f ca="1">IFERROR(IF((VLOOKUP($B154,'HICM and Narrative Backsheet'!$A$6:$AC$155,Q$9,FALSE))="","",(VLOOKUP($B154,'HICM and Narrative Backsheet'!$A$6:$AC$155,Q$9,FALSE))),"")</f>
        <v>Established</v>
      </c>
      <c r="R154" s="76" t="str">
        <f ca="1">IFERROR(IF((VLOOKUP($B154,'HICM and Narrative Backsheet'!$A$6:$AC$155,R$9,FALSE))="","",(VLOOKUP($B154,'HICM and Narrative Backsheet'!$A$6:$AC$155,R$9,FALSE))),"")</f>
        <v>Established</v>
      </c>
      <c r="S154" s="76" t="str">
        <f ca="1">IFERROR(IF((VLOOKUP($B154,'HICM and Narrative Backsheet'!$A$6:$AC$155,S$9,FALSE))="","",(VLOOKUP($B154,'HICM and Narrative Backsheet'!$A$6:$AC$155,S$9,FALSE))),"")</f>
        <v>Established</v>
      </c>
      <c r="T154" s="76" t="str">
        <f ca="1">IFERROR(IF((VLOOKUP($B154,'HICM and Narrative Backsheet'!$A$6:$AC$155,T$9,FALSE))="","",(VLOOKUP($B154,'HICM and Narrative Backsheet'!$A$6:$AC$155,T$9,FALSE))),"")</f>
        <v>Established</v>
      </c>
      <c r="U154" s="29" t="str">
        <f ca="1">IFERROR(IF((VLOOKUP($B154,'HICM and Narrative Backsheet'!$A$6:$AC$155,U$9,FALSE))="","",(VLOOKUP($B154,'HICM and Narrative Backsheet'!$A$6:$AC$155,U$9,FALSE))),"")</f>
        <v>Plans in place</v>
      </c>
      <c r="V154" s="90" t="str">
        <f ca="1">IFERROR(IF((VLOOKUP($B154,'HICM and Narrative Backsheet'!$A$6:$AC$155,V$9,FALSE))="","",(VLOOKUP($B154,'HICM and Narrative Backsheet'!$A$6:$AC$155,V$9,FALSE))),"")</f>
        <v>Plans in place</v>
      </c>
      <c r="W154" s="76" t="str">
        <f ca="1">IFERROR(IF((VLOOKUP($B154,'HICM and Narrative Backsheet'!$A$6:$AC$155,W$9,FALSE))="","",(VLOOKUP($B154,'HICM and Narrative Backsheet'!$A$6:$AC$155,W$9,FALSE))),"")</f>
        <v>Established</v>
      </c>
      <c r="X154" s="76" t="str">
        <f ca="1">IFERROR(IF((VLOOKUP($B154,'HICM and Narrative Backsheet'!$A$6:$AC$155,X$9,FALSE))="","",(VLOOKUP($B154,'HICM and Narrative Backsheet'!$A$6:$AC$155,X$9,FALSE))),"")</f>
        <v>Mature</v>
      </c>
      <c r="Y154" s="76" t="str">
        <f ca="1">IFERROR(IF((VLOOKUP($B154,'HICM and Narrative Backsheet'!$A$6:$AC$155,Y$9,FALSE))="","",(VLOOKUP($B154,'HICM and Narrative Backsheet'!$A$6:$AC$155,Y$9,FALSE))),"")</f>
        <v>Mature</v>
      </c>
      <c r="Z154" s="76" t="str">
        <f ca="1">IFERROR(IF((VLOOKUP($B154,'HICM and Narrative Backsheet'!$A$6:$AC$155,Z$9,FALSE))="","",(VLOOKUP($B154,'HICM and Narrative Backsheet'!$A$6:$AC$155,Z$9,FALSE))),"")</f>
        <v>Established</v>
      </c>
      <c r="AA154" s="76" t="str">
        <f ca="1">IFERROR(IF((VLOOKUP($B154,'HICM and Narrative Backsheet'!$A$6:$AC$155,AA$9,FALSE))="","",(VLOOKUP($B154,'HICM and Narrative Backsheet'!$A$6:$AC$155,AA$9,FALSE))),"")</f>
        <v>Established</v>
      </c>
      <c r="AB154" s="76" t="str">
        <f ca="1">IFERROR(IF((VLOOKUP($B154,'HICM and Narrative Backsheet'!$A$6:$AC$155,AB$9,FALSE))="","",(VLOOKUP($B154,'HICM and Narrative Backsheet'!$A$6:$AC$155,AB$9,FALSE))),"")</f>
        <v>Established</v>
      </c>
      <c r="AC154" s="76" t="str">
        <f ca="1">IFERROR(IF((VLOOKUP($B154,'HICM and Narrative Backsheet'!$A$6:$AC$155,AC$9,FALSE))="","",(VLOOKUP($B154,'HICM and Narrative Backsheet'!$A$6:$AC$155,AC$9,FALSE))),"")</f>
        <v>Established</v>
      </c>
      <c r="AD154" s="29" t="str">
        <f ca="1">IFERROR(IF((VLOOKUP($B154,'HICM and Narrative Backsheet'!$A$6:$AC$155,AD$9,FALSE))="","",(VLOOKUP($B154,'HICM and Narrative Backsheet'!$A$6:$AC$155,AD$9,FALSE))),"")</f>
        <v>Plans in place</v>
      </c>
    </row>
    <row r="155" spans="1:30">
      <c r="A155" s="42">
        <v>129</v>
      </c>
      <c r="B155" s="34" t="str">
        <f t="shared" ca="1" si="12"/>
        <v>E06000034</v>
      </c>
      <c r="C155" s="83" t="str">
        <f ca="1">IFERROR(VLOOKUP($B155,'Org list'!$J$9:$K$636,2,0), "")</f>
        <v>Thurrock</v>
      </c>
      <c r="D155" s="34" t="str">
        <f ca="1">IFERROR(IF((VLOOKUP($B155,'HICM and Narrative Backsheet'!$A$6:$AC$155,D$9,FALSE))="","",(VLOOKUP($B155,'HICM and Narrative Backsheet'!$A$6:$AC$155,D$9,FALSE))),"")</f>
        <v>Plans in place</v>
      </c>
      <c r="E155" s="76" t="str">
        <f ca="1">IFERROR(IF((VLOOKUP($B155,'HICM and Narrative Backsheet'!$A$6:$AC$155,E$9,FALSE))="","",(VLOOKUP($B155,'HICM and Narrative Backsheet'!$A$6:$AC$155,E$9,FALSE))),"")</f>
        <v>Plans in place</v>
      </c>
      <c r="F155" s="76" t="str">
        <f ca="1">IFERROR(IF((VLOOKUP($B155,'HICM and Narrative Backsheet'!$A$6:$AC$155,F$9,FALSE))="","",(VLOOKUP($B155,'HICM and Narrative Backsheet'!$A$6:$AC$155,F$9,FALSE))),"")</f>
        <v>Plans in place</v>
      </c>
      <c r="G155" s="76" t="str">
        <f ca="1">IFERROR(IF((VLOOKUP($B155,'HICM and Narrative Backsheet'!$A$6:$AC$155,G$9,FALSE))="","",(VLOOKUP($B155,'HICM and Narrative Backsheet'!$A$6:$AC$155,G$9,FALSE))),"")</f>
        <v>Plans in place</v>
      </c>
      <c r="H155" s="76" t="str">
        <f ca="1">IFERROR(IF((VLOOKUP($B155,'HICM and Narrative Backsheet'!$A$6:$AC$155,H$9,FALSE))="","",(VLOOKUP($B155,'HICM and Narrative Backsheet'!$A$6:$AC$155,H$9,FALSE))),"")</f>
        <v>Not yet established</v>
      </c>
      <c r="I155" s="76" t="str">
        <f ca="1">IFERROR(IF((VLOOKUP($B155,'HICM and Narrative Backsheet'!$A$6:$AC$155,I$9,FALSE))="","",(VLOOKUP($B155,'HICM and Narrative Backsheet'!$A$6:$AC$155,I$9,FALSE))),"")</f>
        <v>Plans in place</v>
      </c>
      <c r="J155" s="76" t="str">
        <f ca="1">IFERROR(IF((VLOOKUP($B155,'HICM and Narrative Backsheet'!$A$6:$AC$155,J$9,FALSE))="","",(VLOOKUP($B155,'HICM and Narrative Backsheet'!$A$6:$AC$155,J$9,FALSE))),"")</f>
        <v>Established</v>
      </c>
      <c r="K155" s="76" t="str">
        <f ca="1">IFERROR(IF((VLOOKUP($B155,'HICM and Narrative Backsheet'!$A$6:$AC$155,K$9,FALSE))="","",(VLOOKUP($B155,'HICM and Narrative Backsheet'!$A$6:$AC$155,K$9,FALSE))),"")</f>
        <v>Established</v>
      </c>
      <c r="L155" s="29" t="str">
        <f ca="1">IFERROR(IF((VLOOKUP($B155,'HICM and Narrative Backsheet'!$A$6:$AC$155,L$9,FALSE))="","",(VLOOKUP($B155,'HICM and Narrative Backsheet'!$A$6:$AC$155,L$9,FALSE))),"")</f>
        <v>Established</v>
      </c>
      <c r="M155" s="34" t="str">
        <f ca="1">IFERROR(IF((VLOOKUP($B155,'HICM and Narrative Backsheet'!$A$6:$AC$155,M$9,FALSE))="","",(VLOOKUP($B155,'HICM and Narrative Backsheet'!$A$6:$AC$155,M$9,FALSE))),"")</f>
        <v>Plans in place</v>
      </c>
      <c r="N155" s="76" t="str">
        <f ca="1">IFERROR(IF((VLOOKUP($B155,'HICM and Narrative Backsheet'!$A$6:$AC$155,N$9,FALSE))="","",(VLOOKUP($B155,'HICM and Narrative Backsheet'!$A$6:$AC$155,N$9,FALSE))),"")</f>
        <v>Established</v>
      </c>
      <c r="O155" s="76" t="str">
        <f ca="1">IFERROR(IF((VLOOKUP($B155,'HICM and Narrative Backsheet'!$A$6:$AC$155,O$9,FALSE))="","",(VLOOKUP($B155,'HICM and Narrative Backsheet'!$A$6:$AC$155,O$9,FALSE))),"")</f>
        <v>Plans in place</v>
      </c>
      <c r="P155" s="76" t="str">
        <f ca="1">IFERROR(IF((VLOOKUP($B155,'HICM and Narrative Backsheet'!$A$6:$AC$155,P$9,FALSE))="","",(VLOOKUP($B155,'HICM and Narrative Backsheet'!$A$6:$AC$155,P$9,FALSE))),"")</f>
        <v>Established</v>
      </c>
      <c r="Q155" s="76" t="str">
        <f ca="1">IFERROR(IF((VLOOKUP($B155,'HICM and Narrative Backsheet'!$A$6:$AC$155,Q$9,FALSE))="","",(VLOOKUP($B155,'HICM and Narrative Backsheet'!$A$6:$AC$155,Q$9,FALSE))),"")</f>
        <v>Not yet established</v>
      </c>
      <c r="R155" s="76" t="str">
        <f ca="1">IFERROR(IF((VLOOKUP($B155,'HICM and Narrative Backsheet'!$A$6:$AC$155,R$9,FALSE))="","",(VLOOKUP($B155,'HICM and Narrative Backsheet'!$A$6:$AC$155,R$9,FALSE))),"")</f>
        <v>Plans in place</v>
      </c>
      <c r="S155" s="76" t="str">
        <f ca="1">IFERROR(IF((VLOOKUP($B155,'HICM and Narrative Backsheet'!$A$6:$AC$155,S$9,FALSE))="","",(VLOOKUP($B155,'HICM and Narrative Backsheet'!$A$6:$AC$155,S$9,FALSE))),"")</f>
        <v>Established</v>
      </c>
      <c r="T155" s="76" t="str">
        <f ca="1">IFERROR(IF((VLOOKUP($B155,'HICM and Narrative Backsheet'!$A$6:$AC$155,T$9,FALSE))="","",(VLOOKUP($B155,'HICM and Narrative Backsheet'!$A$6:$AC$155,T$9,FALSE))),"")</f>
        <v>Established</v>
      </c>
      <c r="U155" s="29" t="str">
        <f ca="1">IFERROR(IF((VLOOKUP($B155,'HICM and Narrative Backsheet'!$A$6:$AC$155,U$9,FALSE))="","",(VLOOKUP($B155,'HICM and Narrative Backsheet'!$A$6:$AC$155,U$9,FALSE))),"")</f>
        <v>Established</v>
      </c>
      <c r="V155" s="90" t="str">
        <f ca="1">IFERROR(IF((VLOOKUP($B155,'HICM and Narrative Backsheet'!$A$6:$AC$155,V$9,FALSE))="","",(VLOOKUP($B155,'HICM and Narrative Backsheet'!$A$6:$AC$155,V$9,FALSE))),"")</f>
        <v>Plans in place</v>
      </c>
      <c r="W155" s="76" t="str">
        <f ca="1">IFERROR(IF((VLOOKUP($B155,'HICM and Narrative Backsheet'!$A$6:$AC$155,W$9,FALSE))="","",(VLOOKUP($B155,'HICM and Narrative Backsheet'!$A$6:$AC$155,W$9,FALSE))),"")</f>
        <v>Established</v>
      </c>
      <c r="X155" s="76" t="str">
        <f ca="1">IFERROR(IF((VLOOKUP($B155,'HICM and Narrative Backsheet'!$A$6:$AC$155,X$9,FALSE))="","",(VLOOKUP($B155,'HICM and Narrative Backsheet'!$A$6:$AC$155,X$9,FALSE))),"")</f>
        <v>Established</v>
      </c>
      <c r="Y155" s="76" t="str">
        <f ca="1">IFERROR(IF((VLOOKUP($B155,'HICM and Narrative Backsheet'!$A$6:$AC$155,Y$9,FALSE))="","",(VLOOKUP($B155,'HICM and Narrative Backsheet'!$A$6:$AC$155,Y$9,FALSE))),"")</f>
        <v>Established</v>
      </c>
      <c r="Z155" s="76" t="str">
        <f ca="1">IFERROR(IF((VLOOKUP($B155,'HICM and Narrative Backsheet'!$A$6:$AC$155,Z$9,FALSE))="","",(VLOOKUP($B155,'HICM and Narrative Backsheet'!$A$6:$AC$155,Z$9,FALSE))),"")</f>
        <v>Not yet established</v>
      </c>
      <c r="AA155" s="76" t="str">
        <f ca="1">IFERROR(IF((VLOOKUP($B155,'HICM and Narrative Backsheet'!$A$6:$AC$155,AA$9,FALSE))="","",(VLOOKUP($B155,'HICM and Narrative Backsheet'!$A$6:$AC$155,AA$9,FALSE))),"")</f>
        <v>Established</v>
      </c>
      <c r="AB155" s="76" t="str">
        <f ca="1">IFERROR(IF((VLOOKUP($B155,'HICM and Narrative Backsheet'!$A$6:$AC$155,AB$9,FALSE))="","",(VLOOKUP($B155,'HICM and Narrative Backsheet'!$A$6:$AC$155,AB$9,FALSE))),"")</f>
        <v>Established</v>
      </c>
      <c r="AC155" s="76" t="str">
        <f ca="1">IFERROR(IF((VLOOKUP($B155,'HICM and Narrative Backsheet'!$A$6:$AC$155,AC$9,FALSE))="","",(VLOOKUP($B155,'HICM and Narrative Backsheet'!$A$6:$AC$155,AC$9,FALSE))),"")</f>
        <v>Established</v>
      </c>
      <c r="AD155" s="29" t="str">
        <f ca="1">IFERROR(IF((VLOOKUP($B155,'HICM and Narrative Backsheet'!$A$6:$AC$155,AD$9,FALSE))="","",(VLOOKUP($B155,'HICM and Narrative Backsheet'!$A$6:$AC$155,AD$9,FALSE))),"")</f>
        <v>Established</v>
      </c>
    </row>
    <row r="156" spans="1:30">
      <c r="A156" s="42">
        <v>130</v>
      </c>
      <c r="B156" s="34" t="str">
        <f t="shared" ca="1" si="12"/>
        <v>E06000027</v>
      </c>
      <c r="C156" s="83" t="str">
        <f ca="1">IFERROR(VLOOKUP($B156,'Org list'!$J$9:$K$636,2,0), "")</f>
        <v>Torbay</v>
      </c>
      <c r="D156" s="34" t="str">
        <f ca="1">IFERROR(IF((VLOOKUP($B156,'HICM and Narrative Backsheet'!$A$6:$AC$155,D$9,FALSE))="","",(VLOOKUP($B156,'HICM and Narrative Backsheet'!$A$6:$AC$155,D$9,FALSE))),"")</f>
        <v>Exemplary</v>
      </c>
      <c r="E156" s="76" t="str">
        <f ca="1">IFERROR(IF((VLOOKUP($B156,'HICM and Narrative Backsheet'!$A$6:$AC$155,E$9,FALSE))="","",(VLOOKUP($B156,'HICM and Narrative Backsheet'!$A$6:$AC$155,E$9,FALSE))),"")</f>
        <v>Mature</v>
      </c>
      <c r="F156" s="76" t="str">
        <f ca="1">IFERROR(IF((VLOOKUP($B156,'HICM and Narrative Backsheet'!$A$6:$AC$155,F$9,FALSE))="","",(VLOOKUP($B156,'HICM and Narrative Backsheet'!$A$6:$AC$155,F$9,FALSE))),"")</f>
        <v>Established</v>
      </c>
      <c r="G156" s="76" t="str">
        <f ca="1">IFERROR(IF((VLOOKUP($B156,'HICM and Narrative Backsheet'!$A$6:$AC$155,G$9,FALSE))="","",(VLOOKUP($B156,'HICM and Narrative Backsheet'!$A$6:$AC$155,G$9,FALSE))),"")</f>
        <v>Established</v>
      </c>
      <c r="H156" s="76" t="str">
        <f ca="1">IFERROR(IF((VLOOKUP($B156,'HICM and Narrative Backsheet'!$A$6:$AC$155,H$9,FALSE))="","",(VLOOKUP($B156,'HICM and Narrative Backsheet'!$A$6:$AC$155,H$9,FALSE))),"")</f>
        <v>Established</v>
      </c>
      <c r="I156" s="76" t="str">
        <f ca="1">IFERROR(IF((VLOOKUP($B156,'HICM and Narrative Backsheet'!$A$6:$AC$155,I$9,FALSE))="","",(VLOOKUP($B156,'HICM and Narrative Backsheet'!$A$6:$AC$155,I$9,FALSE))),"")</f>
        <v>Exemplary</v>
      </c>
      <c r="J156" s="76" t="str">
        <f ca="1">IFERROR(IF((VLOOKUP($B156,'HICM and Narrative Backsheet'!$A$6:$AC$155,J$9,FALSE))="","",(VLOOKUP($B156,'HICM and Narrative Backsheet'!$A$6:$AC$155,J$9,FALSE))),"")</f>
        <v>Mature</v>
      </c>
      <c r="K156" s="76" t="str">
        <f ca="1">IFERROR(IF((VLOOKUP($B156,'HICM and Narrative Backsheet'!$A$6:$AC$155,K$9,FALSE))="","",(VLOOKUP($B156,'HICM and Narrative Backsheet'!$A$6:$AC$155,K$9,FALSE))),"")</f>
        <v>Established</v>
      </c>
      <c r="L156" s="29" t="str">
        <f ca="1">IFERROR(IF((VLOOKUP($B156,'HICM and Narrative Backsheet'!$A$6:$AC$155,L$9,FALSE))="","",(VLOOKUP($B156,'HICM and Narrative Backsheet'!$A$6:$AC$155,L$9,FALSE))),"")</f>
        <v>Not yet established</v>
      </c>
      <c r="M156" s="34" t="str">
        <f ca="1">IFERROR(IF((VLOOKUP($B156,'HICM and Narrative Backsheet'!$A$6:$AC$155,M$9,FALSE))="","",(VLOOKUP($B156,'HICM and Narrative Backsheet'!$A$6:$AC$155,M$9,FALSE))),"")</f>
        <v>Exemplary</v>
      </c>
      <c r="N156" s="76" t="str">
        <f ca="1">IFERROR(IF((VLOOKUP($B156,'HICM and Narrative Backsheet'!$A$6:$AC$155,N$9,FALSE))="","",(VLOOKUP($B156,'HICM and Narrative Backsheet'!$A$6:$AC$155,N$9,FALSE))),"")</f>
        <v>Mature</v>
      </c>
      <c r="O156" s="76" t="str">
        <f ca="1">IFERROR(IF((VLOOKUP($B156,'HICM and Narrative Backsheet'!$A$6:$AC$155,O$9,FALSE))="","",(VLOOKUP($B156,'HICM and Narrative Backsheet'!$A$6:$AC$155,O$9,FALSE))),"")</f>
        <v>Established</v>
      </c>
      <c r="P156" s="76" t="str">
        <f ca="1">IFERROR(IF((VLOOKUP($B156,'HICM and Narrative Backsheet'!$A$6:$AC$155,P$9,FALSE))="","",(VLOOKUP($B156,'HICM and Narrative Backsheet'!$A$6:$AC$155,P$9,FALSE))),"")</f>
        <v>Established</v>
      </c>
      <c r="Q156" s="76" t="str">
        <f ca="1">IFERROR(IF((VLOOKUP($B156,'HICM and Narrative Backsheet'!$A$6:$AC$155,Q$9,FALSE))="","",(VLOOKUP($B156,'HICM and Narrative Backsheet'!$A$6:$AC$155,Q$9,FALSE))),"")</f>
        <v>Established</v>
      </c>
      <c r="R156" s="76" t="str">
        <f ca="1">IFERROR(IF((VLOOKUP($B156,'HICM and Narrative Backsheet'!$A$6:$AC$155,R$9,FALSE))="","",(VLOOKUP($B156,'HICM and Narrative Backsheet'!$A$6:$AC$155,R$9,FALSE))),"")</f>
        <v>Exemplary</v>
      </c>
      <c r="S156" s="76" t="str">
        <f ca="1">IFERROR(IF((VLOOKUP($B156,'HICM and Narrative Backsheet'!$A$6:$AC$155,S$9,FALSE))="","",(VLOOKUP($B156,'HICM and Narrative Backsheet'!$A$6:$AC$155,S$9,FALSE))),"")</f>
        <v>Mature</v>
      </c>
      <c r="T156" s="76" t="str">
        <f ca="1">IFERROR(IF((VLOOKUP($B156,'HICM and Narrative Backsheet'!$A$6:$AC$155,T$9,FALSE))="","",(VLOOKUP($B156,'HICM and Narrative Backsheet'!$A$6:$AC$155,T$9,FALSE))),"")</f>
        <v>Established</v>
      </c>
      <c r="U156" s="29" t="str">
        <f ca="1">IFERROR(IF((VLOOKUP($B156,'HICM and Narrative Backsheet'!$A$6:$AC$155,U$9,FALSE))="","",(VLOOKUP($B156,'HICM and Narrative Backsheet'!$A$6:$AC$155,U$9,FALSE))),"")</f>
        <v>Not yet established</v>
      </c>
      <c r="V156" s="90" t="str">
        <f ca="1">IFERROR(IF((VLOOKUP($B156,'HICM and Narrative Backsheet'!$A$6:$AC$155,V$9,FALSE))="","",(VLOOKUP($B156,'HICM and Narrative Backsheet'!$A$6:$AC$155,V$9,FALSE))),"")</f>
        <v>Exemplary</v>
      </c>
      <c r="W156" s="76" t="str">
        <f ca="1">IFERROR(IF((VLOOKUP($B156,'HICM and Narrative Backsheet'!$A$6:$AC$155,W$9,FALSE))="","",(VLOOKUP($B156,'HICM and Narrative Backsheet'!$A$6:$AC$155,W$9,FALSE))),"")</f>
        <v>Mature</v>
      </c>
      <c r="X156" s="76" t="str">
        <f ca="1">IFERROR(IF((VLOOKUP($B156,'HICM and Narrative Backsheet'!$A$6:$AC$155,X$9,FALSE))="","",(VLOOKUP($B156,'HICM and Narrative Backsheet'!$A$6:$AC$155,X$9,FALSE))),"")</f>
        <v>Established</v>
      </c>
      <c r="Y156" s="76" t="str">
        <f ca="1">IFERROR(IF((VLOOKUP($B156,'HICM and Narrative Backsheet'!$A$6:$AC$155,Y$9,FALSE))="","",(VLOOKUP($B156,'HICM and Narrative Backsheet'!$A$6:$AC$155,Y$9,FALSE))),"")</f>
        <v>Established</v>
      </c>
      <c r="Z156" s="76" t="str">
        <f ca="1">IFERROR(IF((VLOOKUP($B156,'HICM and Narrative Backsheet'!$A$6:$AC$155,Z$9,FALSE))="","",(VLOOKUP($B156,'HICM and Narrative Backsheet'!$A$6:$AC$155,Z$9,FALSE))),"")</f>
        <v>Established</v>
      </c>
      <c r="AA156" s="76" t="str">
        <f ca="1">IFERROR(IF((VLOOKUP($B156,'HICM and Narrative Backsheet'!$A$6:$AC$155,AA$9,FALSE))="","",(VLOOKUP($B156,'HICM and Narrative Backsheet'!$A$6:$AC$155,AA$9,FALSE))),"")</f>
        <v>Exemplary</v>
      </c>
      <c r="AB156" s="76" t="str">
        <f ca="1">IFERROR(IF((VLOOKUP($B156,'HICM and Narrative Backsheet'!$A$6:$AC$155,AB$9,FALSE))="","",(VLOOKUP($B156,'HICM and Narrative Backsheet'!$A$6:$AC$155,AB$9,FALSE))),"")</f>
        <v>Mature</v>
      </c>
      <c r="AC156" s="76" t="str">
        <f ca="1">IFERROR(IF((VLOOKUP($B156,'HICM and Narrative Backsheet'!$A$6:$AC$155,AC$9,FALSE))="","",(VLOOKUP($B156,'HICM and Narrative Backsheet'!$A$6:$AC$155,AC$9,FALSE))),"")</f>
        <v>Established</v>
      </c>
      <c r="AD156" s="29" t="str">
        <f ca="1">IFERROR(IF((VLOOKUP($B156,'HICM and Narrative Backsheet'!$A$6:$AC$155,AD$9,FALSE))="","",(VLOOKUP($B156,'HICM and Narrative Backsheet'!$A$6:$AC$155,AD$9,FALSE))),"")</f>
        <v>Not yet established</v>
      </c>
    </row>
    <row r="157" spans="1:30">
      <c r="A157" s="42">
        <v>131</v>
      </c>
      <c r="B157" s="34" t="str">
        <f t="shared" ca="1" si="12"/>
        <v>E09000030</v>
      </c>
      <c r="C157" s="83" t="str">
        <f ca="1">IFERROR(VLOOKUP($B157,'Org list'!$J$9:$K$636,2,0), "")</f>
        <v>Tower Hamlets</v>
      </c>
      <c r="D157" s="34" t="str">
        <f ca="1">IFERROR(IF((VLOOKUP($B157,'HICM and Narrative Backsheet'!$A$6:$AC$155,D$9,FALSE))="","",(VLOOKUP($B157,'HICM and Narrative Backsheet'!$A$6:$AC$155,D$9,FALSE))),"")</f>
        <v>Plans in place</v>
      </c>
      <c r="E157" s="76" t="str">
        <f ca="1">IFERROR(IF((VLOOKUP($B157,'HICM and Narrative Backsheet'!$A$6:$AC$155,E$9,FALSE))="","",(VLOOKUP($B157,'HICM and Narrative Backsheet'!$A$6:$AC$155,E$9,FALSE))),"")</f>
        <v>Plans in place</v>
      </c>
      <c r="F157" s="76" t="str">
        <f ca="1">IFERROR(IF((VLOOKUP($B157,'HICM and Narrative Backsheet'!$A$6:$AC$155,F$9,FALSE))="","",(VLOOKUP($B157,'HICM and Narrative Backsheet'!$A$6:$AC$155,F$9,FALSE))),"")</f>
        <v>Plans in place</v>
      </c>
      <c r="G157" s="76" t="str">
        <f ca="1">IFERROR(IF((VLOOKUP($B157,'HICM and Narrative Backsheet'!$A$6:$AC$155,G$9,FALSE))="","",(VLOOKUP($B157,'HICM and Narrative Backsheet'!$A$6:$AC$155,G$9,FALSE))),"")</f>
        <v>Established</v>
      </c>
      <c r="H157" s="76" t="str">
        <f ca="1">IFERROR(IF((VLOOKUP($B157,'HICM and Narrative Backsheet'!$A$6:$AC$155,H$9,FALSE))="","",(VLOOKUP($B157,'HICM and Narrative Backsheet'!$A$6:$AC$155,H$9,FALSE))),"")</f>
        <v>Plans in place</v>
      </c>
      <c r="I157" s="76" t="str">
        <f ca="1">IFERROR(IF((VLOOKUP($B157,'HICM and Narrative Backsheet'!$A$6:$AC$155,I$9,FALSE))="","",(VLOOKUP($B157,'HICM and Narrative Backsheet'!$A$6:$AC$155,I$9,FALSE))),"")</f>
        <v>Not yet established</v>
      </c>
      <c r="J157" s="76" t="str">
        <f ca="1">IFERROR(IF((VLOOKUP($B157,'HICM and Narrative Backsheet'!$A$6:$AC$155,J$9,FALSE))="","",(VLOOKUP($B157,'HICM and Narrative Backsheet'!$A$6:$AC$155,J$9,FALSE))),"")</f>
        <v>Exemplary</v>
      </c>
      <c r="K157" s="76" t="str">
        <f ca="1">IFERROR(IF((VLOOKUP($B157,'HICM and Narrative Backsheet'!$A$6:$AC$155,K$9,FALSE))="","",(VLOOKUP($B157,'HICM and Narrative Backsheet'!$A$6:$AC$155,K$9,FALSE))),"")</f>
        <v>Established</v>
      </c>
      <c r="L157" s="29" t="str">
        <f ca="1">IFERROR(IF((VLOOKUP($B157,'HICM and Narrative Backsheet'!$A$6:$AC$155,L$9,FALSE))="","",(VLOOKUP($B157,'HICM and Narrative Backsheet'!$A$6:$AC$155,L$9,FALSE))),"")</f>
        <v>Plans in place</v>
      </c>
      <c r="M157" s="34" t="str">
        <f ca="1">IFERROR(IF((VLOOKUP($B157,'HICM and Narrative Backsheet'!$A$6:$AC$155,M$9,FALSE))="","",(VLOOKUP($B157,'HICM and Narrative Backsheet'!$A$6:$AC$155,M$9,FALSE))),"")</f>
        <v>Plans in place</v>
      </c>
      <c r="N157" s="76" t="str">
        <f ca="1">IFERROR(IF((VLOOKUP($B157,'HICM and Narrative Backsheet'!$A$6:$AC$155,N$9,FALSE))="","",(VLOOKUP($B157,'HICM and Narrative Backsheet'!$A$6:$AC$155,N$9,FALSE))),"")</f>
        <v>Plans in place</v>
      </c>
      <c r="O157" s="76" t="str">
        <f ca="1">IFERROR(IF((VLOOKUP($B157,'HICM and Narrative Backsheet'!$A$6:$AC$155,O$9,FALSE))="","",(VLOOKUP($B157,'HICM and Narrative Backsheet'!$A$6:$AC$155,O$9,FALSE))),"")</f>
        <v>Plans in place</v>
      </c>
      <c r="P157" s="76" t="str">
        <f ca="1">IFERROR(IF((VLOOKUP($B157,'HICM and Narrative Backsheet'!$A$6:$AC$155,P$9,FALSE))="","",(VLOOKUP($B157,'HICM and Narrative Backsheet'!$A$6:$AC$155,P$9,FALSE))),"")</f>
        <v>Established</v>
      </c>
      <c r="Q157" s="76" t="str">
        <f ca="1">IFERROR(IF((VLOOKUP($B157,'HICM and Narrative Backsheet'!$A$6:$AC$155,Q$9,FALSE))="","",(VLOOKUP($B157,'HICM and Narrative Backsheet'!$A$6:$AC$155,Q$9,FALSE))),"")</f>
        <v>Plans in place</v>
      </c>
      <c r="R157" s="76" t="str">
        <f ca="1">IFERROR(IF((VLOOKUP($B157,'HICM and Narrative Backsheet'!$A$6:$AC$155,R$9,FALSE))="","",(VLOOKUP($B157,'HICM and Narrative Backsheet'!$A$6:$AC$155,R$9,FALSE))),"")</f>
        <v>Not yet established</v>
      </c>
      <c r="S157" s="76" t="str">
        <f ca="1">IFERROR(IF((VLOOKUP($B157,'HICM and Narrative Backsheet'!$A$6:$AC$155,S$9,FALSE))="","",(VLOOKUP($B157,'HICM and Narrative Backsheet'!$A$6:$AC$155,S$9,FALSE))),"")</f>
        <v>Exemplary</v>
      </c>
      <c r="T157" s="76" t="str">
        <f ca="1">IFERROR(IF((VLOOKUP($B157,'HICM and Narrative Backsheet'!$A$6:$AC$155,T$9,FALSE))="","",(VLOOKUP($B157,'HICM and Narrative Backsheet'!$A$6:$AC$155,T$9,FALSE))),"")</f>
        <v>Established</v>
      </c>
      <c r="U157" s="29" t="str">
        <f ca="1">IFERROR(IF((VLOOKUP($B157,'HICM and Narrative Backsheet'!$A$6:$AC$155,U$9,FALSE))="","",(VLOOKUP($B157,'HICM and Narrative Backsheet'!$A$6:$AC$155,U$9,FALSE))),"")</f>
        <v>Plans in place</v>
      </c>
      <c r="V157" s="90" t="str">
        <f ca="1">IFERROR(IF((VLOOKUP($B157,'HICM and Narrative Backsheet'!$A$6:$AC$155,V$9,FALSE))="","",(VLOOKUP($B157,'HICM and Narrative Backsheet'!$A$6:$AC$155,V$9,FALSE))),"")</f>
        <v>Established</v>
      </c>
      <c r="W157" s="76" t="str">
        <f ca="1">IFERROR(IF((VLOOKUP($B157,'HICM and Narrative Backsheet'!$A$6:$AC$155,W$9,FALSE))="","",(VLOOKUP($B157,'HICM and Narrative Backsheet'!$A$6:$AC$155,W$9,FALSE))),"")</f>
        <v>Plans in place</v>
      </c>
      <c r="X157" s="76" t="str">
        <f ca="1">IFERROR(IF((VLOOKUP($B157,'HICM and Narrative Backsheet'!$A$6:$AC$155,X$9,FALSE))="","",(VLOOKUP($B157,'HICM and Narrative Backsheet'!$A$6:$AC$155,X$9,FALSE))),"")</f>
        <v>Established</v>
      </c>
      <c r="Y157" s="76" t="str">
        <f ca="1">IFERROR(IF((VLOOKUP($B157,'HICM and Narrative Backsheet'!$A$6:$AC$155,Y$9,FALSE))="","",(VLOOKUP($B157,'HICM and Narrative Backsheet'!$A$6:$AC$155,Y$9,FALSE))),"")</f>
        <v>Established</v>
      </c>
      <c r="Z157" s="76" t="str">
        <f ca="1">IFERROR(IF((VLOOKUP($B157,'HICM and Narrative Backsheet'!$A$6:$AC$155,Z$9,FALSE))="","",(VLOOKUP($B157,'HICM and Narrative Backsheet'!$A$6:$AC$155,Z$9,FALSE))),"")</f>
        <v>Plans in place</v>
      </c>
      <c r="AA157" s="76" t="str">
        <f ca="1">IFERROR(IF((VLOOKUP($B157,'HICM and Narrative Backsheet'!$A$6:$AC$155,AA$9,FALSE))="","",(VLOOKUP($B157,'HICM and Narrative Backsheet'!$A$6:$AC$155,AA$9,FALSE))),"")</f>
        <v>Plans in place</v>
      </c>
      <c r="AB157" s="76" t="str">
        <f ca="1">IFERROR(IF((VLOOKUP($B157,'HICM and Narrative Backsheet'!$A$6:$AC$155,AB$9,FALSE))="","",(VLOOKUP($B157,'HICM and Narrative Backsheet'!$A$6:$AC$155,AB$9,FALSE))),"")</f>
        <v>Exemplary</v>
      </c>
      <c r="AC157" s="76" t="str">
        <f ca="1">IFERROR(IF((VLOOKUP($B157,'HICM and Narrative Backsheet'!$A$6:$AC$155,AC$9,FALSE))="","",(VLOOKUP($B157,'HICM and Narrative Backsheet'!$A$6:$AC$155,AC$9,FALSE))),"")</f>
        <v>Established</v>
      </c>
      <c r="AD157" s="29" t="str">
        <f ca="1">IFERROR(IF((VLOOKUP($B157,'HICM and Narrative Backsheet'!$A$6:$AC$155,AD$9,FALSE))="","",(VLOOKUP($B157,'HICM and Narrative Backsheet'!$A$6:$AC$155,AD$9,FALSE))),"")</f>
        <v>Plans in place</v>
      </c>
    </row>
    <row r="158" spans="1:30">
      <c r="A158" s="42">
        <v>132</v>
      </c>
      <c r="B158" s="34" t="str">
        <f t="shared" ca="1" si="12"/>
        <v>E08000009</v>
      </c>
      <c r="C158" s="83" t="str">
        <f ca="1">IFERROR(VLOOKUP($B158,'Org list'!$J$9:$K$636,2,0), "")</f>
        <v>Trafford</v>
      </c>
      <c r="D158" s="34" t="str">
        <f ca="1">IFERROR(IF((VLOOKUP($B158,'HICM and Narrative Backsheet'!$A$6:$AC$155,D$9,FALSE))="","",(VLOOKUP($B158,'HICM and Narrative Backsheet'!$A$6:$AC$155,D$9,FALSE))),"")</f>
        <v>Plans in place</v>
      </c>
      <c r="E158" s="76" t="str">
        <f ca="1">IFERROR(IF((VLOOKUP($B158,'HICM and Narrative Backsheet'!$A$6:$AC$155,E$9,FALSE))="","",(VLOOKUP($B158,'HICM and Narrative Backsheet'!$A$6:$AC$155,E$9,FALSE))),"")</f>
        <v>Established</v>
      </c>
      <c r="F158" s="76" t="str">
        <f ca="1">IFERROR(IF((VLOOKUP($B158,'HICM and Narrative Backsheet'!$A$6:$AC$155,F$9,FALSE))="","",(VLOOKUP($B158,'HICM and Narrative Backsheet'!$A$6:$AC$155,F$9,FALSE))),"")</f>
        <v>Established</v>
      </c>
      <c r="G158" s="76" t="str">
        <f ca="1">IFERROR(IF((VLOOKUP($B158,'HICM and Narrative Backsheet'!$A$6:$AC$155,G$9,FALSE))="","",(VLOOKUP($B158,'HICM and Narrative Backsheet'!$A$6:$AC$155,G$9,FALSE))),"")</f>
        <v>Established</v>
      </c>
      <c r="H158" s="76" t="str">
        <f ca="1">IFERROR(IF((VLOOKUP($B158,'HICM and Narrative Backsheet'!$A$6:$AC$155,H$9,FALSE))="","",(VLOOKUP($B158,'HICM and Narrative Backsheet'!$A$6:$AC$155,H$9,FALSE))),"")</f>
        <v>Established</v>
      </c>
      <c r="I158" s="76" t="str">
        <f ca="1">IFERROR(IF((VLOOKUP($B158,'HICM and Narrative Backsheet'!$A$6:$AC$155,I$9,FALSE))="","",(VLOOKUP($B158,'HICM and Narrative Backsheet'!$A$6:$AC$155,I$9,FALSE))),"")</f>
        <v>Established</v>
      </c>
      <c r="J158" s="76" t="str">
        <f ca="1">IFERROR(IF((VLOOKUP($B158,'HICM and Narrative Backsheet'!$A$6:$AC$155,J$9,FALSE))="","",(VLOOKUP($B158,'HICM and Narrative Backsheet'!$A$6:$AC$155,J$9,FALSE))),"")</f>
        <v>Established</v>
      </c>
      <c r="K158" s="76" t="str">
        <f ca="1">IFERROR(IF((VLOOKUP($B158,'HICM and Narrative Backsheet'!$A$6:$AC$155,K$9,FALSE))="","",(VLOOKUP($B158,'HICM and Narrative Backsheet'!$A$6:$AC$155,K$9,FALSE))),"")</f>
        <v>Plans in place</v>
      </c>
      <c r="L158" s="29" t="str">
        <f ca="1">IFERROR(IF((VLOOKUP($B158,'HICM and Narrative Backsheet'!$A$6:$AC$155,L$9,FALSE))="","",(VLOOKUP($B158,'HICM and Narrative Backsheet'!$A$6:$AC$155,L$9,FALSE))),"")</f>
        <v>Plans in place</v>
      </c>
      <c r="M158" s="34" t="str">
        <f ca="1">IFERROR(IF((VLOOKUP($B158,'HICM and Narrative Backsheet'!$A$6:$AC$155,M$9,FALSE))="","",(VLOOKUP($B158,'HICM and Narrative Backsheet'!$A$6:$AC$155,M$9,FALSE))),"")</f>
        <v>Established</v>
      </c>
      <c r="N158" s="76" t="str">
        <f ca="1">IFERROR(IF((VLOOKUP($B158,'HICM and Narrative Backsheet'!$A$6:$AC$155,N$9,FALSE))="","",(VLOOKUP($B158,'HICM and Narrative Backsheet'!$A$6:$AC$155,N$9,FALSE))),"")</f>
        <v>Established</v>
      </c>
      <c r="O158" s="76" t="str">
        <f ca="1">IFERROR(IF((VLOOKUP($B158,'HICM and Narrative Backsheet'!$A$6:$AC$155,O$9,FALSE))="","",(VLOOKUP($B158,'HICM and Narrative Backsheet'!$A$6:$AC$155,O$9,FALSE))),"")</f>
        <v>Established</v>
      </c>
      <c r="P158" s="76" t="str">
        <f ca="1">IFERROR(IF((VLOOKUP($B158,'HICM and Narrative Backsheet'!$A$6:$AC$155,P$9,FALSE))="","",(VLOOKUP($B158,'HICM and Narrative Backsheet'!$A$6:$AC$155,P$9,FALSE))),"")</f>
        <v>Established</v>
      </c>
      <c r="Q158" s="76" t="str">
        <f ca="1">IFERROR(IF((VLOOKUP($B158,'HICM and Narrative Backsheet'!$A$6:$AC$155,Q$9,FALSE))="","",(VLOOKUP($B158,'HICM and Narrative Backsheet'!$A$6:$AC$155,Q$9,FALSE))),"")</f>
        <v>Established</v>
      </c>
      <c r="R158" s="76" t="str">
        <f ca="1">IFERROR(IF((VLOOKUP($B158,'HICM and Narrative Backsheet'!$A$6:$AC$155,R$9,FALSE))="","",(VLOOKUP($B158,'HICM and Narrative Backsheet'!$A$6:$AC$155,R$9,FALSE))),"")</f>
        <v>Established</v>
      </c>
      <c r="S158" s="76" t="str">
        <f ca="1">IFERROR(IF((VLOOKUP($B158,'HICM and Narrative Backsheet'!$A$6:$AC$155,S$9,FALSE))="","",(VLOOKUP($B158,'HICM and Narrative Backsheet'!$A$6:$AC$155,S$9,FALSE))),"")</f>
        <v>Established</v>
      </c>
      <c r="T158" s="76" t="str">
        <f ca="1">IFERROR(IF((VLOOKUP($B158,'HICM and Narrative Backsheet'!$A$6:$AC$155,T$9,FALSE))="","",(VLOOKUP($B158,'HICM and Narrative Backsheet'!$A$6:$AC$155,T$9,FALSE))),"")</f>
        <v>Established</v>
      </c>
      <c r="U158" s="29" t="str">
        <f ca="1">IFERROR(IF((VLOOKUP($B158,'HICM and Narrative Backsheet'!$A$6:$AC$155,U$9,FALSE))="","",(VLOOKUP($B158,'HICM and Narrative Backsheet'!$A$6:$AC$155,U$9,FALSE))),"")</f>
        <v>Plans in place</v>
      </c>
      <c r="V158" s="90" t="str">
        <f ca="1">IFERROR(IF((VLOOKUP($B158,'HICM and Narrative Backsheet'!$A$6:$AC$155,V$9,FALSE))="","",(VLOOKUP($B158,'HICM and Narrative Backsheet'!$A$6:$AC$155,V$9,FALSE))),"")</f>
        <v>Established</v>
      </c>
      <c r="W158" s="76" t="str">
        <f ca="1">IFERROR(IF((VLOOKUP($B158,'HICM and Narrative Backsheet'!$A$6:$AC$155,W$9,FALSE))="","",(VLOOKUP($B158,'HICM and Narrative Backsheet'!$A$6:$AC$155,W$9,FALSE))),"")</f>
        <v>Established</v>
      </c>
      <c r="X158" s="76" t="str">
        <f ca="1">IFERROR(IF((VLOOKUP($B158,'HICM and Narrative Backsheet'!$A$6:$AC$155,X$9,FALSE))="","",(VLOOKUP($B158,'HICM and Narrative Backsheet'!$A$6:$AC$155,X$9,FALSE))),"")</f>
        <v>Established</v>
      </c>
      <c r="Y158" s="76" t="str">
        <f ca="1">IFERROR(IF((VLOOKUP($B158,'HICM and Narrative Backsheet'!$A$6:$AC$155,Y$9,FALSE))="","",(VLOOKUP($B158,'HICM and Narrative Backsheet'!$A$6:$AC$155,Y$9,FALSE))),"")</f>
        <v>Established</v>
      </c>
      <c r="Z158" s="76" t="str">
        <f ca="1">IFERROR(IF((VLOOKUP($B158,'HICM and Narrative Backsheet'!$A$6:$AC$155,Z$9,FALSE))="","",(VLOOKUP($B158,'HICM and Narrative Backsheet'!$A$6:$AC$155,Z$9,FALSE))),"")</f>
        <v>Established</v>
      </c>
      <c r="AA158" s="76" t="str">
        <f ca="1">IFERROR(IF((VLOOKUP($B158,'HICM and Narrative Backsheet'!$A$6:$AC$155,AA$9,FALSE))="","",(VLOOKUP($B158,'HICM and Narrative Backsheet'!$A$6:$AC$155,AA$9,FALSE))),"")</f>
        <v>Established</v>
      </c>
      <c r="AB158" s="76" t="str">
        <f ca="1">IFERROR(IF((VLOOKUP($B158,'HICM and Narrative Backsheet'!$A$6:$AC$155,AB$9,FALSE))="","",(VLOOKUP($B158,'HICM and Narrative Backsheet'!$A$6:$AC$155,AB$9,FALSE))),"")</f>
        <v>Established</v>
      </c>
      <c r="AC158" s="76" t="str">
        <f ca="1">IFERROR(IF((VLOOKUP($B158,'HICM and Narrative Backsheet'!$A$6:$AC$155,AC$9,FALSE))="","",(VLOOKUP($B158,'HICM and Narrative Backsheet'!$A$6:$AC$155,AC$9,FALSE))),"")</f>
        <v>Established</v>
      </c>
      <c r="AD158" s="29" t="str">
        <f ca="1">IFERROR(IF((VLOOKUP($B158,'HICM and Narrative Backsheet'!$A$6:$AC$155,AD$9,FALSE))="","",(VLOOKUP($B158,'HICM and Narrative Backsheet'!$A$6:$AC$155,AD$9,FALSE))),"")</f>
        <v>Established</v>
      </c>
    </row>
    <row r="159" spans="1:30">
      <c r="A159" s="42">
        <v>133</v>
      </c>
      <c r="B159" s="34" t="str">
        <f t="shared" ca="1" si="12"/>
        <v>E08000036</v>
      </c>
      <c r="C159" s="83" t="str">
        <f ca="1">IFERROR(VLOOKUP($B159,'Org list'!$J$9:$K$636,2,0), "")</f>
        <v>Wakefield</v>
      </c>
      <c r="D159" s="34" t="str">
        <f ca="1">IFERROR(IF((VLOOKUP($B159,'HICM and Narrative Backsheet'!$A$6:$AC$155,D$9,FALSE))="","",(VLOOKUP($B159,'HICM and Narrative Backsheet'!$A$6:$AC$155,D$9,FALSE))),"")</f>
        <v>Established</v>
      </c>
      <c r="E159" s="76" t="str">
        <f ca="1">IFERROR(IF((VLOOKUP($B159,'HICM and Narrative Backsheet'!$A$6:$AC$155,E$9,FALSE))="","",(VLOOKUP($B159,'HICM and Narrative Backsheet'!$A$6:$AC$155,E$9,FALSE))),"")</f>
        <v>Plans in place</v>
      </c>
      <c r="F159" s="76" t="str">
        <f ca="1">IFERROR(IF((VLOOKUP($B159,'HICM and Narrative Backsheet'!$A$6:$AC$155,F$9,FALSE))="","",(VLOOKUP($B159,'HICM and Narrative Backsheet'!$A$6:$AC$155,F$9,FALSE))),"")</f>
        <v>Plans in place</v>
      </c>
      <c r="G159" s="76" t="str">
        <f ca="1">IFERROR(IF((VLOOKUP($B159,'HICM and Narrative Backsheet'!$A$6:$AC$155,G$9,FALSE))="","",(VLOOKUP($B159,'HICM and Narrative Backsheet'!$A$6:$AC$155,G$9,FALSE))),"")</f>
        <v>Plans in place</v>
      </c>
      <c r="H159" s="76" t="str">
        <f ca="1">IFERROR(IF((VLOOKUP($B159,'HICM and Narrative Backsheet'!$A$6:$AC$155,H$9,FALSE))="","",(VLOOKUP($B159,'HICM and Narrative Backsheet'!$A$6:$AC$155,H$9,FALSE))),"")</f>
        <v>Plans in place</v>
      </c>
      <c r="I159" s="76" t="str">
        <f ca="1">IFERROR(IF((VLOOKUP($B159,'HICM and Narrative Backsheet'!$A$6:$AC$155,I$9,FALSE))="","",(VLOOKUP($B159,'HICM and Narrative Backsheet'!$A$6:$AC$155,I$9,FALSE))),"")</f>
        <v>Plans in place</v>
      </c>
      <c r="J159" s="76" t="str">
        <f ca="1">IFERROR(IF((VLOOKUP($B159,'HICM and Narrative Backsheet'!$A$6:$AC$155,J$9,FALSE))="","",(VLOOKUP($B159,'HICM and Narrative Backsheet'!$A$6:$AC$155,J$9,FALSE))),"")</f>
        <v>Established</v>
      </c>
      <c r="K159" s="76" t="str">
        <f ca="1">IFERROR(IF((VLOOKUP($B159,'HICM and Narrative Backsheet'!$A$6:$AC$155,K$9,FALSE))="","",(VLOOKUP($B159,'HICM and Narrative Backsheet'!$A$6:$AC$155,K$9,FALSE))),"")</f>
        <v>Established</v>
      </c>
      <c r="L159" s="29" t="str">
        <f ca="1">IFERROR(IF((VLOOKUP($B159,'HICM and Narrative Backsheet'!$A$6:$AC$155,L$9,FALSE))="","",(VLOOKUP($B159,'HICM and Narrative Backsheet'!$A$6:$AC$155,L$9,FALSE))),"")</f>
        <v>Established</v>
      </c>
      <c r="M159" s="34" t="str">
        <f ca="1">IFERROR(IF((VLOOKUP($B159,'HICM and Narrative Backsheet'!$A$6:$AC$155,M$9,FALSE))="","",(VLOOKUP($B159,'HICM and Narrative Backsheet'!$A$6:$AC$155,M$9,FALSE))),"")</f>
        <v>Established</v>
      </c>
      <c r="N159" s="76" t="str">
        <f ca="1">IFERROR(IF((VLOOKUP($B159,'HICM and Narrative Backsheet'!$A$6:$AC$155,N$9,FALSE))="","",(VLOOKUP($B159,'HICM and Narrative Backsheet'!$A$6:$AC$155,N$9,FALSE))),"")</f>
        <v>Established</v>
      </c>
      <c r="O159" s="76" t="str">
        <f ca="1">IFERROR(IF((VLOOKUP($B159,'HICM and Narrative Backsheet'!$A$6:$AC$155,O$9,FALSE))="","",(VLOOKUP($B159,'HICM and Narrative Backsheet'!$A$6:$AC$155,O$9,FALSE))),"")</f>
        <v>Plans in place</v>
      </c>
      <c r="P159" s="76" t="str">
        <f ca="1">IFERROR(IF((VLOOKUP($B159,'HICM and Narrative Backsheet'!$A$6:$AC$155,P$9,FALSE))="","",(VLOOKUP($B159,'HICM and Narrative Backsheet'!$A$6:$AC$155,P$9,FALSE))),"")</f>
        <v>Plans in place</v>
      </c>
      <c r="Q159" s="76" t="str">
        <f ca="1">IFERROR(IF((VLOOKUP($B159,'HICM and Narrative Backsheet'!$A$6:$AC$155,Q$9,FALSE))="","",(VLOOKUP($B159,'HICM and Narrative Backsheet'!$A$6:$AC$155,Q$9,FALSE))),"")</f>
        <v>Plans in place</v>
      </c>
      <c r="R159" s="76" t="str">
        <f ca="1">IFERROR(IF((VLOOKUP($B159,'HICM and Narrative Backsheet'!$A$6:$AC$155,R$9,FALSE))="","",(VLOOKUP($B159,'HICM and Narrative Backsheet'!$A$6:$AC$155,R$9,FALSE))),"")</f>
        <v>Plans in place</v>
      </c>
      <c r="S159" s="76" t="str">
        <f ca="1">IFERROR(IF((VLOOKUP($B159,'HICM and Narrative Backsheet'!$A$6:$AC$155,S$9,FALSE))="","",(VLOOKUP($B159,'HICM and Narrative Backsheet'!$A$6:$AC$155,S$9,FALSE))),"")</f>
        <v>Established</v>
      </c>
      <c r="T159" s="76" t="str">
        <f ca="1">IFERROR(IF((VLOOKUP($B159,'HICM and Narrative Backsheet'!$A$6:$AC$155,T$9,FALSE))="","",(VLOOKUP($B159,'HICM and Narrative Backsheet'!$A$6:$AC$155,T$9,FALSE))),"")</f>
        <v>Established</v>
      </c>
      <c r="U159" s="29" t="str">
        <f ca="1">IFERROR(IF((VLOOKUP($B159,'HICM and Narrative Backsheet'!$A$6:$AC$155,U$9,FALSE))="","",(VLOOKUP($B159,'HICM and Narrative Backsheet'!$A$6:$AC$155,U$9,FALSE))),"")</f>
        <v>Established</v>
      </c>
      <c r="V159" s="90" t="str">
        <f ca="1">IFERROR(IF((VLOOKUP($B159,'HICM and Narrative Backsheet'!$A$6:$AC$155,V$9,FALSE))="","",(VLOOKUP($B159,'HICM and Narrative Backsheet'!$A$6:$AC$155,V$9,FALSE))),"")</f>
        <v>Established</v>
      </c>
      <c r="W159" s="76" t="str">
        <f ca="1">IFERROR(IF((VLOOKUP($B159,'HICM and Narrative Backsheet'!$A$6:$AC$155,W$9,FALSE))="","",(VLOOKUP($B159,'HICM and Narrative Backsheet'!$A$6:$AC$155,W$9,FALSE))),"")</f>
        <v>Established</v>
      </c>
      <c r="X159" s="76" t="str">
        <f ca="1">IFERROR(IF((VLOOKUP($B159,'HICM and Narrative Backsheet'!$A$6:$AC$155,X$9,FALSE))="","",(VLOOKUP($B159,'HICM and Narrative Backsheet'!$A$6:$AC$155,X$9,FALSE))),"")</f>
        <v>Plans in place</v>
      </c>
      <c r="Y159" s="76" t="str">
        <f ca="1">IFERROR(IF((VLOOKUP($B159,'HICM and Narrative Backsheet'!$A$6:$AC$155,Y$9,FALSE))="","",(VLOOKUP($B159,'HICM and Narrative Backsheet'!$A$6:$AC$155,Y$9,FALSE))),"")</f>
        <v>Established</v>
      </c>
      <c r="Z159" s="76" t="str">
        <f ca="1">IFERROR(IF((VLOOKUP($B159,'HICM and Narrative Backsheet'!$A$6:$AC$155,Z$9,FALSE))="","",(VLOOKUP($B159,'HICM and Narrative Backsheet'!$A$6:$AC$155,Z$9,FALSE))),"")</f>
        <v>Established</v>
      </c>
      <c r="AA159" s="76" t="str">
        <f ca="1">IFERROR(IF((VLOOKUP($B159,'HICM and Narrative Backsheet'!$A$6:$AC$155,AA$9,FALSE))="","",(VLOOKUP($B159,'HICM and Narrative Backsheet'!$A$6:$AC$155,AA$9,FALSE))),"")</f>
        <v>Established</v>
      </c>
      <c r="AB159" s="76" t="str">
        <f ca="1">IFERROR(IF((VLOOKUP($B159,'HICM and Narrative Backsheet'!$A$6:$AC$155,AB$9,FALSE))="","",(VLOOKUP($B159,'HICM and Narrative Backsheet'!$A$6:$AC$155,AB$9,FALSE))),"")</f>
        <v>Established</v>
      </c>
      <c r="AC159" s="76" t="str">
        <f ca="1">IFERROR(IF((VLOOKUP($B159,'HICM and Narrative Backsheet'!$A$6:$AC$155,AC$9,FALSE))="","",(VLOOKUP($B159,'HICM and Narrative Backsheet'!$A$6:$AC$155,AC$9,FALSE))),"")</f>
        <v>Established</v>
      </c>
      <c r="AD159" s="29" t="str">
        <f ca="1">IFERROR(IF((VLOOKUP($B159,'HICM and Narrative Backsheet'!$A$6:$AC$155,AD$9,FALSE))="","",(VLOOKUP($B159,'HICM and Narrative Backsheet'!$A$6:$AC$155,AD$9,FALSE))),"")</f>
        <v>Established</v>
      </c>
    </row>
    <row r="160" spans="1:30">
      <c r="A160" s="42">
        <v>134</v>
      </c>
      <c r="B160" s="34" t="str">
        <f t="shared" ca="1" si="12"/>
        <v>E08000030</v>
      </c>
      <c r="C160" s="83" t="str">
        <f ca="1">IFERROR(VLOOKUP($B160,'Org list'!$J$9:$K$636,2,0), "")</f>
        <v>Walsall</v>
      </c>
      <c r="D160" s="34" t="str">
        <f ca="1">IFERROR(IF((VLOOKUP($B160,'HICM and Narrative Backsheet'!$A$6:$AC$155,D$9,FALSE))="","",(VLOOKUP($B160,'HICM and Narrative Backsheet'!$A$6:$AC$155,D$9,FALSE))),"")</f>
        <v>Plans in place</v>
      </c>
      <c r="E160" s="76" t="str">
        <f ca="1">IFERROR(IF((VLOOKUP($B160,'HICM and Narrative Backsheet'!$A$6:$AC$155,E$9,FALSE))="","",(VLOOKUP($B160,'HICM and Narrative Backsheet'!$A$6:$AC$155,E$9,FALSE))),"")</f>
        <v>Established</v>
      </c>
      <c r="F160" s="76" t="str">
        <f ca="1">IFERROR(IF((VLOOKUP($B160,'HICM and Narrative Backsheet'!$A$6:$AC$155,F$9,FALSE))="","",(VLOOKUP($B160,'HICM and Narrative Backsheet'!$A$6:$AC$155,F$9,FALSE))),"")</f>
        <v>Established</v>
      </c>
      <c r="G160" s="76" t="str">
        <f ca="1">IFERROR(IF((VLOOKUP($B160,'HICM and Narrative Backsheet'!$A$6:$AC$155,G$9,FALSE))="","",(VLOOKUP($B160,'HICM and Narrative Backsheet'!$A$6:$AC$155,G$9,FALSE))),"")</f>
        <v>Established</v>
      </c>
      <c r="H160" s="76" t="str">
        <f ca="1">IFERROR(IF((VLOOKUP($B160,'HICM and Narrative Backsheet'!$A$6:$AC$155,H$9,FALSE))="","",(VLOOKUP($B160,'HICM and Narrative Backsheet'!$A$6:$AC$155,H$9,FALSE))),"")</f>
        <v>Plans in place</v>
      </c>
      <c r="I160" s="76" t="str">
        <f ca="1">IFERROR(IF((VLOOKUP($B160,'HICM and Narrative Backsheet'!$A$6:$AC$155,I$9,FALSE))="","",(VLOOKUP($B160,'HICM and Narrative Backsheet'!$A$6:$AC$155,I$9,FALSE))),"")</f>
        <v>Plans in place</v>
      </c>
      <c r="J160" s="76" t="str">
        <f ca="1">IFERROR(IF((VLOOKUP($B160,'HICM and Narrative Backsheet'!$A$6:$AC$155,J$9,FALSE))="","",(VLOOKUP($B160,'HICM and Narrative Backsheet'!$A$6:$AC$155,J$9,FALSE))),"")</f>
        <v>Plans in place</v>
      </c>
      <c r="K160" s="76" t="str">
        <f ca="1">IFERROR(IF((VLOOKUP($B160,'HICM and Narrative Backsheet'!$A$6:$AC$155,K$9,FALSE))="","",(VLOOKUP($B160,'HICM and Narrative Backsheet'!$A$6:$AC$155,K$9,FALSE))),"")</f>
        <v>Mature</v>
      </c>
      <c r="L160" s="29" t="str">
        <f ca="1">IFERROR(IF((VLOOKUP($B160,'HICM and Narrative Backsheet'!$A$6:$AC$155,L$9,FALSE))="","",(VLOOKUP($B160,'HICM and Narrative Backsheet'!$A$6:$AC$155,L$9,FALSE))),"")</f>
        <v>Not yet established</v>
      </c>
      <c r="M160" s="34" t="str">
        <f ca="1">IFERROR(IF((VLOOKUP($B160,'HICM and Narrative Backsheet'!$A$6:$AC$155,M$9,FALSE))="","",(VLOOKUP($B160,'HICM and Narrative Backsheet'!$A$6:$AC$155,M$9,FALSE))),"")</f>
        <v>Established</v>
      </c>
      <c r="N160" s="76" t="str">
        <f ca="1">IFERROR(IF((VLOOKUP($B160,'HICM and Narrative Backsheet'!$A$6:$AC$155,N$9,FALSE))="","",(VLOOKUP($B160,'HICM and Narrative Backsheet'!$A$6:$AC$155,N$9,FALSE))),"")</f>
        <v>Established</v>
      </c>
      <c r="O160" s="76" t="str">
        <f ca="1">IFERROR(IF((VLOOKUP($B160,'HICM and Narrative Backsheet'!$A$6:$AC$155,O$9,FALSE))="","",(VLOOKUP($B160,'HICM and Narrative Backsheet'!$A$6:$AC$155,O$9,FALSE))),"")</f>
        <v>Established</v>
      </c>
      <c r="P160" s="76" t="str">
        <f ca="1">IFERROR(IF((VLOOKUP($B160,'HICM and Narrative Backsheet'!$A$6:$AC$155,P$9,FALSE))="","",(VLOOKUP($B160,'HICM and Narrative Backsheet'!$A$6:$AC$155,P$9,FALSE))),"")</f>
        <v>Established</v>
      </c>
      <c r="Q160" s="76" t="str">
        <f ca="1">IFERROR(IF((VLOOKUP($B160,'HICM and Narrative Backsheet'!$A$6:$AC$155,Q$9,FALSE))="","",(VLOOKUP($B160,'HICM and Narrative Backsheet'!$A$6:$AC$155,Q$9,FALSE))),"")</f>
        <v>Plans in place</v>
      </c>
      <c r="R160" s="76" t="str">
        <f ca="1">IFERROR(IF((VLOOKUP($B160,'HICM and Narrative Backsheet'!$A$6:$AC$155,R$9,FALSE))="","",(VLOOKUP($B160,'HICM and Narrative Backsheet'!$A$6:$AC$155,R$9,FALSE))),"")</f>
        <v>Plans in place</v>
      </c>
      <c r="S160" s="76" t="str">
        <f ca="1">IFERROR(IF((VLOOKUP($B160,'HICM and Narrative Backsheet'!$A$6:$AC$155,S$9,FALSE))="","",(VLOOKUP($B160,'HICM and Narrative Backsheet'!$A$6:$AC$155,S$9,FALSE))),"")</f>
        <v>Established</v>
      </c>
      <c r="T160" s="76" t="str">
        <f ca="1">IFERROR(IF((VLOOKUP($B160,'HICM and Narrative Backsheet'!$A$6:$AC$155,T$9,FALSE))="","",(VLOOKUP($B160,'HICM and Narrative Backsheet'!$A$6:$AC$155,T$9,FALSE))),"")</f>
        <v>Mature</v>
      </c>
      <c r="U160" s="29" t="str">
        <f ca="1">IFERROR(IF((VLOOKUP($B160,'HICM and Narrative Backsheet'!$A$6:$AC$155,U$9,FALSE))="","",(VLOOKUP($B160,'HICM and Narrative Backsheet'!$A$6:$AC$155,U$9,FALSE))),"")</f>
        <v>Not yet established</v>
      </c>
      <c r="V160" s="90" t="str">
        <f ca="1">IFERROR(IF((VLOOKUP($B160,'HICM and Narrative Backsheet'!$A$6:$AC$155,V$9,FALSE))="","",(VLOOKUP($B160,'HICM and Narrative Backsheet'!$A$6:$AC$155,V$9,FALSE))),"")</f>
        <v>Established</v>
      </c>
      <c r="W160" s="76" t="str">
        <f ca="1">IFERROR(IF((VLOOKUP($B160,'HICM and Narrative Backsheet'!$A$6:$AC$155,W$9,FALSE))="","",(VLOOKUP($B160,'HICM and Narrative Backsheet'!$A$6:$AC$155,W$9,FALSE))),"")</f>
        <v>Established</v>
      </c>
      <c r="X160" s="76" t="str">
        <f ca="1">IFERROR(IF((VLOOKUP($B160,'HICM and Narrative Backsheet'!$A$6:$AC$155,X$9,FALSE))="","",(VLOOKUP($B160,'HICM and Narrative Backsheet'!$A$6:$AC$155,X$9,FALSE))),"")</f>
        <v>Mature</v>
      </c>
      <c r="Y160" s="76" t="str">
        <f ca="1">IFERROR(IF((VLOOKUP($B160,'HICM and Narrative Backsheet'!$A$6:$AC$155,Y$9,FALSE))="","",(VLOOKUP($B160,'HICM and Narrative Backsheet'!$A$6:$AC$155,Y$9,FALSE))),"")</f>
        <v>Mature</v>
      </c>
      <c r="Z160" s="76" t="str">
        <f ca="1">IFERROR(IF((VLOOKUP($B160,'HICM and Narrative Backsheet'!$A$6:$AC$155,Z$9,FALSE))="","",(VLOOKUP($B160,'HICM and Narrative Backsheet'!$A$6:$AC$155,Z$9,FALSE))),"")</f>
        <v>Established</v>
      </c>
      <c r="AA160" s="76" t="str">
        <f ca="1">IFERROR(IF((VLOOKUP($B160,'HICM and Narrative Backsheet'!$A$6:$AC$155,AA$9,FALSE))="","",(VLOOKUP($B160,'HICM and Narrative Backsheet'!$A$6:$AC$155,AA$9,FALSE))),"")</f>
        <v>Established</v>
      </c>
      <c r="AB160" s="76" t="str">
        <f ca="1">IFERROR(IF((VLOOKUP($B160,'HICM and Narrative Backsheet'!$A$6:$AC$155,AB$9,FALSE))="","",(VLOOKUP($B160,'HICM and Narrative Backsheet'!$A$6:$AC$155,AB$9,FALSE))),"")</f>
        <v>Established</v>
      </c>
      <c r="AC160" s="76" t="str">
        <f ca="1">IFERROR(IF((VLOOKUP($B160,'HICM and Narrative Backsheet'!$A$6:$AC$155,AC$9,FALSE))="","",(VLOOKUP($B160,'HICM and Narrative Backsheet'!$A$6:$AC$155,AC$9,FALSE))),"")</f>
        <v>Mature</v>
      </c>
      <c r="AD160" s="29" t="str">
        <f ca="1">IFERROR(IF((VLOOKUP($B160,'HICM and Narrative Backsheet'!$A$6:$AC$155,AD$9,FALSE))="","",(VLOOKUP($B160,'HICM and Narrative Backsheet'!$A$6:$AC$155,AD$9,FALSE))),"")</f>
        <v>Not yet established</v>
      </c>
    </row>
    <row r="161" spans="1:30">
      <c r="A161" s="42">
        <v>135</v>
      </c>
      <c r="B161" s="34" t="str">
        <f t="shared" ca="1" si="12"/>
        <v>E09000031</v>
      </c>
      <c r="C161" s="83" t="str">
        <f ca="1">IFERROR(VLOOKUP($B161,'Org list'!$J$9:$K$636,2,0), "")</f>
        <v>Waltham Forest</v>
      </c>
      <c r="D161" s="34" t="str">
        <f ca="1">IFERROR(IF((VLOOKUP($B161,'HICM and Narrative Backsheet'!$A$6:$AC$155,D$9,FALSE))="","",(VLOOKUP($B161,'HICM and Narrative Backsheet'!$A$6:$AC$155,D$9,FALSE))),"")</f>
        <v>Plans in place</v>
      </c>
      <c r="E161" s="76" t="str">
        <f ca="1">IFERROR(IF((VLOOKUP($B161,'HICM and Narrative Backsheet'!$A$6:$AC$155,E$9,FALSE))="","",(VLOOKUP($B161,'HICM and Narrative Backsheet'!$A$6:$AC$155,E$9,FALSE))),"")</f>
        <v>Plans in place</v>
      </c>
      <c r="F161" s="76" t="str">
        <f ca="1">IFERROR(IF((VLOOKUP($B161,'HICM and Narrative Backsheet'!$A$6:$AC$155,F$9,FALSE))="","",(VLOOKUP($B161,'HICM and Narrative Backsheet'!$A$6:$AC$155,F$9,FALSE))),"")</f>
        <v>Established</v>
      </c>
      <c r="G161" s="76" t="str">
        <f ca="1">IFERROR(IF((VLOOKUP($B161,'HICM and Narrative Backsheet'!$A$6:$AC$155,G$9,FALSE))="","",(VLOOKUP($B161,'HICM and Narrative Backsheet'!$A$6:$AC$155,G$9,FALSE))),"")</f>
        <v>Established</v>
      </c>
      <c r="H161" s="76" t="str">
        <f ca="1">IFERROR(IF((VLOOKUP($B161,'HICM and Narrative Backsheet'!$A$6:$AC$155,H$9,FALSE))="","",(VLOOKUP($B161,'HICM and Narrative Backsheet'!$A$6:$AC$155,H$9,FALSE))),"")</f>
        <v>Plans in place</v>
      </c>
      <c r="I161" s="76" t="str">
        <f ca="1">IFERROR(IF((VLOOKUP($B161,'HICM and Narrative Backsheet'!$A$6:$AC$155,I$9,FALSE))="","",(VLOOKUP($B161,'HICM and Narrative Backsheet'!$A$6:$AC$155,I$9,FALSE))),"")</f>
        <v>Plans in place</v>
      </c>
      <c r="J161" s="76" t="str">
        <f ca="1">IFERROR(IF((VLOOKUP($B161,'HICM and Narrative Backsheet'!$A$6:$AC$155,J$9,FALSE))="","",(VLOOKUP($B161,'HICM and Narrative Backsheet'!$A$6:$AC$155,J$9,FALSE))),"")</f>
        <v>Plans in place</v>
      </c>
      <c r="K161" s="76" t="str">
        <f ca="1">IFERROR(IF((VLOOKUP($B161,'HICM and Narrative Backsheet'!$A$6:$AC$155,K$9,FALSE))="","",(VLOOKUP($B161,'HICM and Narrative Backsheet'!$A$6:$AC$155,K$9,FALSE))),"")</f>
        <v>Established</v>
      </c>
      <c r="L161" s="29" t="str">
        <f ca="1">IFERROR(IF((VLOOKUP($B161,'HICM and Narrative Backsheet'!$A$6:$AC$155,L$9,FALSE))="","",(VLOOKUP($B161,'HICM and Narrative Backsheet'!$A$6:$AC$155,L$9,FALSE))),"")</f>
        <v>Established</v>
      </c>
      <c r="M161" s="34" t="str">
        <f ca="1">IFERROR(IF((VLOOKUP($B161,'HICM and Narrative Backsheet'!$A$6:$AC$155,M$9,FALSE))="","",(VLOOKUP($B161,'HICM and Narrative Backsheet'!$A$6:$AC$155,M$9,FALSE))),"")</f>
        <v>Established</v>
      </c>
      <c r="N161" s="76" t="str">
        <f ca="1">IFERROR(IF((VLOOKUP($B161,'HICM and Narrative Backsheet'!$A$6:$AC$155,N$9,FALSE))="","",(VLOOKUP($B161,'HICM and Narrative Backsheet'!$A$6:$AC$155,N$9,FALSE))),"")</f>
        <v>Established</v>
      </c>
      <c r="O161" s="76" t="str">
        <f ca="1">IFERROR(IF((VLOOKUP($B161,'HICM and Narrative Backsheet'!$A$6:$AC$155,O$9,FALSE))="","",(VLOOKUP($B161,'HICM and Narrative Backsheet'!$A$6:$AC$155,O$9,FALSE))),"")</f>
        <v>Established</v>
      </c>
      <c r="P161" s="76" t="str">
        <f ca="1">IFERROR(IF((VLOOKUP($B161,'HICM and Narrative Backsheet'!$A$6:$AC$155,P$9,FALSE))="","",(VLOOKUP($B161,'HICM and Narrative Backsheet'!$A$6:$AC$155,P$9,FALSE))),"")</f>
        <v>Established</v>
      </c>
      <c r="Q161" s="76" t="str">
        <f ca="1">IFERROR(IF((VLOOKUP($B161,'HICM and Narrative Backsheet'!$A$6:$AC$155,Q$9,FALSE))="","",(VLOOKUP($B161,'HICM and Narrative Backsheet'!$A$6:$AC$155,Q$9,FALSE))),"")</f>
        <v>Plans in place</v>
      </c>
      <c r="R161" s="76" t="str">
        <f ca="1">IFERROR(IF((VLOOKUP($B161,'HICM and Narrative Backsheet'!$A$6:$AC$155,R$9,FALSE))="","",(VLOOKUP($B161,'HICM and Narrative Backsheet'!$A$6:$AC$155,R$9,FALSE))),"")</f>
        <v>Established</v>
      </c>
      <c r="S161" s="76" t="str">
        <f ca="1">IFERROR(IF((VLOOKUP($B161,'HICM and Narrative Backsheet'!$A$6:$AC$155,S$9,FALSE))="","",(VLOOKUP($B161,'HICM and Narrative Backsheet'!$A$6:$AC$155,S$9,FALSE))),"")</f>
        <v>Established</v>
      </c>
      <c r="T161" s="76" t="str">
        <f ca="1">IFERROR(IF((VLOOKUP($B161,'HICM and Narrative Backsheet'!$A$6:$AC$155,T$9,FALSE))="","",(VLOOKUP($B161,'HICM and Narrative Backsheet'!$A$6:$AC$155,T$9,FALSE))),"")</f>
        <v>Established</v>
      </c>
      <c r="U161" s="29" t="str">
        <f ca="1">IFERROR(IF((VLOOKUP($B161,'HICM and Narrative Backsheet'!$A$6:$AC$155,U$9,FALSE))="","",(VLOOKUP($B161,'HICM and Narrative Backsheet'!$A$6:$AC$155,U$9,FALSE))),"")</f>
        <v>Established</v>
      </c>
      <c r="V161" s="90" t="str">
        <f ca="1">IFERROR(IF((VLOOKUP($B161,'HICM and Narrative Backsheet'!$A$6:$AC$155,V$9,FALSE))="","",(VLOOKUP($B161,'HICM and Narrative Backsheet'!$A$6:$AC$155,V$9,FALSE))),"")</f>
        <v>Established</v>
      </c>
      <c r="W161" s="76" t="str">
        <f ca="1">IFERROR(IF((VLOOKUP($B161,'HICM and Narrative Backsheet'!$A$6:$AC$155,W$9,FALSE))="","",(VLOOKUP($B161,'HICM and Narrative Backsheet'!$A$6:$AC$155,W$9,FALSE))),"")</f>
        <v>Established</v>
      </c>
      <c r="X161" s="76" t="str">
        <f ca="1">IFERROR(IF((VLOOKUP($B161,'HICM and Narrative Backsheet'!$A$6:$AC$155,X$9,FALSE))="","",(VLOOKUP($B161,'HICM and Narrative Backsheet'!$A$6:$AC$155,X$9,FALSE))),"")</f>
        <v>Established</v>
      </c>
      <c r="Y161" s="76" t="str">
        <f ca="1">IFERROR(IF((VLOOKUP($B161,'HICM and Narrative Backsheet'!$A$6:$AC$155,Y$9,FALSE))="","",(VLOOKUP($B161,'HICM and Narrative Backsheet'!$A$6:$AC$155,Y$9,FALSE))),"")</f>
        <v>Established</v>
      </c>
      <c r="Z161" s="76" t="str">
        <f ca="1">IFERROR(IF((VLOOKUP($B161,'HICM and Narrative Backsheet'!$A$6:$AC$155,Z$9,FALSE))="","",(VLOOKUP($B161,'HICM and Narrative Backsheet'!$A$6:$AC$155,Z$9,FALSE))),"")</f>
        <v>Plans in place</v>
      </c>
      <c r="AA161" s="76" t="str">
        <f ca="1">IFERROR(IF((VLOOKUP($B161,'HICM and Narrative Backsheet'!$A$6:$AC$155,AA$9,FALSE))="","",(VLOOKUP($B161,'HICM and Narrative Backsheet'!$A$6:$AC$155,AA$9,FALSE))),"")</f>
        <v>Established</v>
      </c>
      <c r="AB161" s="76" t="str">
        <f ca="1">IFERROR(IF((VLOOKUP($B161,'HICM and Narrative Backsheet'!$A$6:$AC$155,AB$9,FALSE))="","",(VLOOKUP($B161,'HICM and Narrative Backsheet'!$A$6:$AC$155,AB$9,FALSE))),"")</f>
        <v>Established</v>
      </c>
      <c r="AC161" s="76" t="str">
        <f ca="1">IFERROR(IF((VLOOKUP($B161,'HICM and Narrative Backsheet'!$A$6:$AC$155,AC$9,FALSE))="","",(VLOOKUP($B161,'HICM and Narrative Backsheet'!$A$6:$AC$155,AC$9,FALSE))),"")</f>
        <v>Established</v>
      </c>
      <c r="AD161" s="29" t="str">
        <f ca="1">IFERROR(IF((VLOOKUP($B161,'HICM and Narrative Backsheet'!$A$6:$AC$155,AD$9,FALSE))="","",(VLOOKUP($B161,'HICM and Narrative Backsheet'!$A$6:$AC$155,AD$9,FALSE))),"")</f>
        <v>Established</v>
      </c>
    </row>
    <row r="162" spans="1:30">
      <c r="A162" s="42">
        <v>136</v>
      </c>
      <c r="B162" s="34" t="str">
        <f t="shared" ca="1" si="12"/>
        <v>E09000032</v>
      </c>
      <c r="C162" s="83" t="str">
        <f ca="1">IFERROR(VLOOKUP($B162,'Org list'!$J$9:$K$636,2,0), "")</f>
        <v>Wandsworth</v>
      </c>
      <c r="D162" s="34" t="str">
        <f ca="1">IFERROR(IF((VLOOKUP($B162,'HICM and Narrative Backsheet'!$A$6:$AC$155,D$9,FALSE))="","",(VLOOKUP($B162,'HICM and Narrative Backsheet'!$A$6:$AC$155,D$9,FALSE))),"")</f>
        <v>Plans in place</v>
      </c>
      <c r="E162" s="76" t="str">
        <f ca="1">IFERROR(IF((VLOOKUP($B162,'HICM and Narrative Backsheet'!$A$6:$AC$155,E$9,FALSE))="","",(VLOOKUP($B162,'HICM and Narrative Backsheet'!$A$6:$AC$155,E$9,FALSE))),"")</f>
        <v>Plans in place</v>
      </c>
      <c r="F162" s="76" t="str">
        <f ca="1">IFERROR(IF((VLOOKUP($B162,'HICM and Narrative Backsheet'!$A$6:$AC$155,F$9,FALSE))="","",(VLOOKUP($B162,'HICM and Narrative Backsheet'!$A$6:$AC$155,F$9,FALSE))),"")</f>
        <v>Plans in place</v>
      </c>
      <c r="G162" s="76" t="str">
        <f ca="1">IFERROR(IF((VLOOKUP($B162,'HICM and Narrative Backsheet'!$A$6:$AC$155,G$9,FALSE))="","",(VLOOKUP($B162,'HICM and Narrative Backsheet'!$A$6:$AC$155,G$9,FALSE))),"")</f>
        <v>Plans in place</v>
      </c>
      <c r="H162" s="76" t="str">
        <f ca="1">IFERROR(IF((VLOOKUP($B162,'HICM and Narrative Backsheet'!$A$6:$AC$155,H$9,FALSE))="","",(VLOOKUP($B162,'HICM and Narrative Backsheet'!$A$6:$AC$155,H$9,FALSE))),"")</f>
        <v>Plans in place</v>
      </c>
      <c r="I162" s="76" t="str">
        <f ca="1">IFERROR(IF((VLOOKUP($B162,'HICM and Narrative Backsheet'!$A$6:$AC$155,I$9,FALSE))="","",(VLOOKUP($B162,'HICM and Narrative Backsheet'!$A$6:$AC$155,I$9,FALSE))),"")</f>
        <v>Not yet established</v>
      </c>
      <c r="J162" s="76" t="str">
        <f ca="1">IFERROR(IF((VLOOKUP($B162,'HICM and Narrative Backsheet'!$A$6:$AC$155,J$9,FALSE))="","",(VLOOKUP($B162,'HICM and Narrative Backsheet'!$A$6:$AC$155,J$9,FALSE))),"")</f>
        <v>Not yet established</v>
      </c>
      <c r="K162" s="76" t="str">
        <f ca="1">IFERROR(IF((VLOOKUP($B162,'HICM and Narrative Backsheet'!$A$6:$AC$155,K$9,FALSE))="","",(VLOOKUP($B162,'HICM and Narrative Backsheet'!$A$6:$AC$155,K$9,FALSE))),"")</f>
        <v>Plans in place</v>
      </c>
      <c r="L162" s="29" t="str">
        <f ca="1">IFERROR(IF((VLOOKUP($B162,'HICM and Narrative Backsheet'!$A$6:$AC$155,L$9,FALSE))="","",(VLOOKUP($B162,'HICM and Narrative Backsheet'!$A$6:$AC$155,L$9,FALSE))),"")</f>
        <v>Established</v>
      </c>
      <c r="M162" s="34" t="str">
        <f ca="1">IFERROR(IF((VLOOKUP($B162,'HICM and Narrative Backsheet'!$A$6:$AC$155,M$9,FALSE))="","",(VLOOKUP($B162,'HICM and Narrative Backsheet'!$A$6:$AC$155,M$9,FALSE))),"")</f>
        <v>Plans in place</v>
      </c>
      <c r="N162" s="76" t="str">
        <f ca="1">IFERROR(IF((VLOOKUP($B162,'HICM and Narrative Backsheet'!$A$6:$AC$155,N$9,FALSE))="","",(VLOOKUP($B162,'HICM and Narrative Backsheet'!$A$6:$AC$155,N$9,FALSE))),"")</f>
        <v>Established</v>
      </c>
      <c r="O162" s="76" t="str">
        <f ca="1">IFERROR(IF((VLOOKUP($B162,'HICM and Narrative Backsheet'!$A$6:$AC$155,O$9,FALSE))="","",(VLOOKUP($B162,'HICM and Narrative Backsheet'!$A$6:$AC$155,O$9,FALSE))),"")</f>
        <v>Plans in place</v>
      </c>
      <c r="P162" s="76" t="str">
        <f ca="1">IFERROR(IF((VLOOKUP($B162,'HICM and Narrative Backsheet'!$A$6:$AC$155,P$9,FALSE))="","",(VLOOKUP($B162,'HICM and Narrative Backsheet'!$A$6:$AC$155,P$9,FALSE))),"")</f>
        <v>Plans in place</v>
      </c>
      <c r="Q162" s="76" t="str">
        <f ca="1">IFERROR(IF((VLOOKUP($B162,'HICM and Narrative Backsheet'!$A$6:$AC$155,Q$9,FALSE))="","",(VLOOKUP($B162,'HICM and Narrative Backsheet'!$A$6:$AC$155,Q$9,FALSE))),"")</f>
        <v>Plans in place</v>
      </c>
      <c r="R162" s="76" t="str">
        <f ca="1">IFERROR(IF((VLOOKUP($B162,'HICM and Narrative Backsheet'!$A$6:$AC$155,R$9,FALSE))="","",(VLOOKUP($B162,'HICM and Narrative Backsheet'!$A$6:$AC$155,R$9,FALSE))),"")</f>
        <v>Plans in place</v>
      </c>
      <c r="S162" s="76" t="str">
        <f ca="1">IFERROR(IF((VLOOKUP($B162,'HICM and Narrative Backsheet'!$A$6:$AC$155,S$9,FALSE))="","",(VLOOKUP($B162,'HICM and Narrative Backsheet'!$A$6:$AC$155,S$9,FALSE))),"")</f>
        <v>Plans in place</v>
      </c>
      <c r="T162" s="76" t="str">
        <f ca="1">IFERROR(IF((VLOOKUP($B162,'HICM and Narrative Backsheet'!$A$6:$AC$155,T$9,FALSE))="","",(VLOOKUP($B162,'HICM and Narrative Backsheet'!$A$6:$AC$155,T$9,FALSE))),"")</f>
        <v>Plans in place</v>
      </c>
      <c r="U162" s="29" t="str">
        <f ca="1">IFERROR(IF((VLOOKUP($B162,'HICM and Narrative Backsheet'!$A$6:$AC$155,U$9,FALSE))="","",(VLOOKUP($B162,'HICM and Narrative Backsheet'!$A$6:$AC$155,U$9,FALSE))),"")</f>
        <v>Established</v>
      </c>
      <c r="V162" s="90" t="str">
        <f ca="1">IFERROR(IF((VLOOKUP($B162,'HICM and Narrative Backsheet'!$A$6:$AC$155,V$9,FALSE))="","",(VLOOKUP($B162,'HICM and Narrative Backsheet'!$A$6:$AC$155,V$9,FALSE))),"")</f>
        <v>Plans in place</v>
      </c>
      <c r="W162" s="76" t="str">
        <f ca="1">IFERROR(IF((VLOOKUP($B162,'HICM and Narrative Backsheet'!$A$6:$AC$155,W$9,FALSE))="","",(VLOOKUP($B162,'HICM and Narrative Backsheet'!$A$6:$AC$155,W$9,FALSE))),"")</f>
        <v>Established</v>
      </c>
      <c r="X162" s="76" t="str">
        <f ca="1">IFERROR(IF((VLOOKUP($B162,'HICM and Narrative Backsheet'!$A$6:$AC$155,X$9,FALSE))="","",(VLOOKUP($B162,'HICM and Narrative Backsheet'!$A$6:$AC$155,X$9,FALSE))),"")</f>
        <v>Plans in place</v>
      </c>
      <c r="Y162" s="76" t="str">
        <f ca="1">IFERROR(IF((VLOOKUP($B162,'HICM and Narrative Backsheet'!$A$6:$AC$155,Y$9,FALSE))="","",(VLOOKUP($B162,'HICM and Narrative Backsheet'!$A$6:$AC$155,Y$9,FALSE))),"")</f>
        <v>Plans in place</v>
      </c>
      <c r="Z162" s="76" t="str">
        <f ca="1">IFERROR(IF((VLOOKUP($B162,'HICM and Narrative Backsheet'!$A$6:$AC$155,Z$9,FALSE))="","",(VLOOKUP($B162,'HICM and Narrative Backsheet'!$A$6:$AC$155,Z$9,FALSE))),"")</f>
        <v>Plans in place</v>
      </c>
      <c r="AA162" s="76" t="str">
        <f ca="1">IFERROR(IF((VLOOKUP($B162,'HICM and Narrative Backsheet'!$A$6:$AC$155,AA$9,FALSE))="","",(VLOOKUP($B162,'HICM and Narrative Backsheet'!$A$6:$AC$155,AA$9,FALSE))),"")</f>
        <v>Plans in place</v>
      </c>
      <c r="AB162" s="76" t="str">
        <f ca="1">IFERROR(IF((VLOOKUP($B162,'HICM and Narrative Backsheet'!$A$6:$AC$155,AB$9,FALSE))="","",(VLOOKUP($B162,'HICM and Narrative Backsheet'!$A$6:$AC$155,AB$9,FALSE))),"")</f>
        <v>Plans in place</v>
      </c>
      <c r="AC162" s="76" t="str">
        <f ca="1">IFERROR(IF((VLOOKUP($B162,'HICM and Narrative Backsheet'!$A$6:$AC$155,AC$9,FALSE))="","",(VLOOKUP($B162,'HICM and Narrative Backsheet'!$A$6:$AC$155,AC$9,FALSE))),"")</f>
        <v>Plans in place</v>
      </c>
      <c r="AD162" s="29" t="str">
        <f ca="1">IFERROR(IF((VLOOKUP($B162,'HICM and Narrative Backsheet'!$A$6:$AC$155,AD$9,FALSE))="","",(VLOOKUP($B162,'HICM and Narrative Backsheet'!$A$6:$AC$155,AD$9,FALSE))),"")</f>
        <v>Established</v>
      </c>
    </row>
    <row r="163" spans="1:30">
      <c r="A163" s="42">
        <v>137</v>
      </c>
      <c r="B163" s="34" t="str">
        <f t="shared" ca="1" si="12"/>
        <v>E06000007</v>
      </c>
      <c r="C163" s="83" t="str">
        <f ca="1">IFERROR(VLOOKUP($B163,'Org list'!$J$9:$K$636,2,0), "")</f>
        <v>Warrington</v>
      </c>
      <c r="D163" s="34" t="str">
        <f ca="1">IFERROR(IF((VLOOKUP($B163,'HICM and Narrative Backsheet'!$A$6:$AC$155,D$9,FALSE))="","",(VLOOKUP($B163,'HICM and Narrative Backsheet'!$A$6:$AC$155,D$9,FALSE))),"")</f>
        <v>Established</v>
      </c>
      <c r="E163" s="76" t="str">
        <f ca="1">IFERROR(IF((VLOOKUP($B163,'HICM and Narrative Backsheet'!$A$6:$AC$155,E$9,FALSE))="","",(VLOOKUP($B163,'HICM and Narrative Backsheet'!$A$6:$AC$155,E$9,FALSE))),"")</f>
        <v>Established</v>
      </c>
      <c r="F163" s="76" t="str">
        <f ca="1">IFERROR(IF((VLOOKUP($B163,'HICM and Narrative Backsheet'!$A$6:$AC$155,F$9,FALSE))="","",(VLOOKUP($B163,'HICM and Narrative Backsheet'!$A$6:$AC$155,F$9,FALSE))),"")</f>
        <v>Established</v>
      </c>
      <c r="G163" s="76" t="str">
        <f ca="1">IFERROR(IF((VLOOKUP($B163,'HICM and Narrative Backsheet'!$A$6:$AC$155,G$9,FALSE))="","",(VLOOKUP($B163,'HICM and Narrative Backsheet'!$A$6:$AC$155,G$9,FALSE))),"")</f>
        <v>Plans in place</v>
      </c>
      <c r="H163" s="76" t="str">
        <f ca="1">IFERROR(IF((VLOOKUP($B163,'HICM and Narrative Backsheet'!$A$6:$AC$155,H$9,FALSE))="","",(VLOOKUP($B163,'HICM and Narrative Backsheet'!$A$6:$AC$155,H$9,FALSE))),"")</f>
        <v>Established</v>
      </c>
      <c r="I163" s="76" t="str">
        <f ca="1">IFERROR(IF((VLOOKUP($B163,'HICM and Narrative Backsheet'!$A$6:$AC$155,I$9,FALSE))="","",(VLOOKUP($B163,'HICM and Narrative Backsheet'!$A$6:$AC$155,I$9,FALSE))),"")</f>
        <v>Plans in place</v>
      </c>
      <c r="J163" s="76" t="str">
        <f ca="1">IFERROR(IF((VLOOKUP($B163,'HICM and Narrative Backsheet'!$A$6:$AC$155,J$9,FALSE))="","",(VLOOKUP($B163,'HICM and Narrative Backsheet'!$A$6:$AC$155,J$9,FALSE))),"")</f>
        <v>Established</v>
      </c>
      <c r="K163" s="76" t="str">
        <f ca="1">IFERROR(IF((VLOOKUP($B163,'HICM and Narrative Backsheet'!$A$6:$AC$155,K$9,FALSE))="","",(VLOOKUP($B163,'HICM and Narrative Backsheet'!$A$6:$AC$155,K$9,FALSE))),"")</f>
        <v>Established</v>
      </c>
      <c r="L163" s="29" t="str">
        <f ca="1">IFERROR(IF((VLOOKUP($B163,'HICM and Narrative Backsheet'!$A$6:$AC$155,L$9,FALSE))="","",(VLOOKUP($B163,'HICM and Narrative Backsheet'!$A$6:$AC$155,L$9,FALSE))),"")</f>
        <v>Established</v>
      </c>
      <c r="M163" s="34" t="str">
        <f ca="1">IFERROR(IF((VLOOKUP($B163,'HICM and Narrative Backsheet'!$A$6:$AC$155,M$9,FALSE))="","",(VLOOKUP($B163,'HICM and Narrative Backsheet'!$A$6:$AC$155,M$9,FALSE))),"")</f>
        <v>Established</v>
      </c>
      <c r="N163" s="76" t="str">
        <f ca="1">IFERROR(IF((VLOOKUP($B163,'HICM and Narrative Backsheet'!$A$6:$AC$155,N$9,FALSE))="","",(VLOOKUP($B163,'HICM and Narrative Backsheet'!$A$6:$AC$155,N$9,FALSE))),"")</f>
        <v>Established</v>
      </c>
      <c r="O163" s="76" t="str">
        <f ca="1">IFERROR(IF((VLOOKUP($B163,'HICM and Narrative Backsheet'!$A$6:$AC$155,O$9,FALSE))="","",(VLOOKUP($B163,'HICM and Narrative Backsheet'!$A$6:$AC$155,O$9,FALSE))),"")</f>
        <v>Established</v>
      </c>
      <c r="P163" s="76" t="str">
        <f ca="1">IFERROR(IF((VLOOKUP($B163,'HICM and Narrative Backsheet'!$A$6:$AC$155,P$9,FALSE))="","",(VLOOKUP($B163,'HICM and Narrative Backsheet'!$A$6:$AC$155,P$9,FALSE))),"")</f>
        <v>Established</v>
      </c>
      <c r="Q163" s="76" t="str">
        <f ca="1">IFERROR(IF((VLOOKUP($B163,'HICM and Narrative Backsheet'!$A$6:$AC$155,Q$9,FALSE))="","",(VLOOKUP($B163,'HICM and Narrative Backsheet'!$A$6:$AC$155,Q$9,FALSE))),"")</f>
        <v>Established</v>
      </c>
      <c r="R163" s="76" t="str">
        <f ca="1">IFERROR(IF((VLOOKUP($B163,'HICM and Narrative Backsheet'!$A$6:$AC$155,R$9,FALSE))="","",(VLOOKUP($B163,'HICM and Narrative Backsheet'!$A$6:$AC$155,R$9,FALSE))),"")</f>
        <v>Established</v>
      </c>
      <c r="S163" s="76" t="str">
        <f ca="1">IFERROR(IF((VLOOKUP($B163,'HICM and Narrative Backsheet'!$A$6:$AC$155,S$9,FALSE))="","",(VLOOKUP($B163,'HICM and Narrative Backsheet'!$A$6:$AC$155,S$9,FALSE))),"")</f>
        <v>Established</v>
      </c>
      <c r="T163" s="76" t="str">
        <f ca="1">IFERROR(IF((VLOOKUP($B163,'HICM and Narrative Backsheet'!$A$6:$AC$155,T$9,FALSE))="","",(VLOOKUP($B163,'HICM and Narrative Backsheet'!$A$6:$AC$155,T$9,FALSE))),"")</f>
        <v>Established</v>
      </c>
      <c r="U163" s="29" t="str">
        <f ca="1">IFERROR(IF((VLOOKUP($B163,'HICM and Narrative Backsheet'!$A$6:$AC$155,U$9,FALSE))="","",(VLOOKUP($B163,'HICM and Narrative Backsheet'!$A$6:$AC$155,U$9,FALSE))),"")</f>
        <v>Established</v>
      </c>
      <c r="V163" s="90" t="str">
        <f ca="1">IFERROR(IF((VLOOKUP($B163,'HICM and Narrative Backsheet'!$A$6:$AC$155,V$9,FALSE))="","",(VLOOKUP($B163,'HICM and Narrative Backsheet'!$A$6:$AC$155,V$9,FALSE))),"")</f>
        <v>Established</v>
      </c>
      <c r="W163" s="76" t="str">
        <f ca="1">IFERROR(IF((VLOOKUP($B163,'HICM and Narrative Backsheet'!$A$6:$AC$155,W$9,FALSE))="","",(VLOOKUP($B163,'HICM and Narrative Backsheet'!$A$6:$AC$155,W$9,FALSE))),"")</f>
        <v>Established</v>
      </c>
      <c r="X163" s="76" t="str">
        <f ca="1">IFERROR(IF((VLOOKUP($B163,'HICM and Narrative Backsheet'!$A$6:$AC$155,X$9,FALSE))="","",(VLOOKUP($B163,'HICM and Narrative Backsheet'!$A$6:$AC$155,X$9,FALSE))),"")</f>
        <v>Established</v>
      </c>
      <c r="Y163" s="76" t="str">
        <f ca="1">IFERROR(IF((VLOOKUP($B163,'HICM and Narrative Backsheet'!$A$6:$AC$155,Y$9,FALSE))="","",(VLOOKUP($B163,'HICM and Narrative Backsheet'!$A$6:$AC$155,Y$9,FALSE))),"")</f>
        <v>Established</v>
      </c>
      <c r="Z163" s="76" t="str">
        <f ca="1">IFERROR(IF((VLOOKUP($B163,'HICM and Narrative Backsheet'!$A$6:$AC$155,Z$9,FALSE))="","",(VLOOKUP($B163,'HICM and Narrative Backsheet'!$A$6:$AC$155,Z$9,FALSE))),"")</f>
        <v>Established</v>
      </c>
      <c r="AA163" s="76" t="str">
        <f ca="1">IFERROR(IF((VLOOKUP($B163,'HICM and Narrative Backsheet'!$A$6:$AC$155,AA$9,FALSE))="","",(VLOOKUP($B163,'HICM and Narrative Backsheet'!$A$6:$AC$155,AA$9,FALSE))),"")</f>
        <v>Established</v>
      </c>
      <c r="AB163" s="76" t="str">
        <f ca="1">IFERROR(IF((VLOOKUP($B163,'HICM and Narrative Backsheet'!$A$6:$AC$155,AB$9,FALSE))="","",(VLOOKUP($B163,'HICM and Narrative Backsheet'!$A$6:$AC$155,AB$9,FALSE))),"")</f>
        <v>Established</v>
      </c>
      <c r="AC163" s="76" t="str">
        <f ca="1">IFERROR(IF((VLOOKUP($B163,'HICM and Narrative Backsheet'!$A$6:$AC$155,AC$9,FALSE))="","",(VLOOKUP($B163,'HICM and Narrative Backsheet'!$A$6:$AC$155,AC$9,FALSE))),"")</f>
        <v>Established</v>
      </c>
      <c r="AD163" s="29" t="str">
        <f ca="1">IFERROR(IF((VLOOKUP($B163,'HICM and Narrative Backsheet'!$A$6:$AC$155,AD$9,FALSE))="","",(VLOOKUP($B163,'HICM and Narrative Backsheet'!$A$6:$AC$155,AD$9,FALSE))),"")</f>
        <v>Mature</v>
      </c>
    </row>
    <row r="164" spans="1:30">
      <c r="A164" s="42">
        <v>138</v>
      </c>
      <c r="B164" s="34" t="str">
        <f t="shared" ref="B164:B175" ca="1" si="13">IF($A164&gt;$AG$5-1,"",INDIRECT("'Comms by AT'!AA"&amp;$A164+$AG$4))</f>
        <v>E10000031</v>
      </c>
      <c r="C164" s="83" t="str">
        <f ca="1">IFERROR(VLOOKUP($B164,'Org list'!$J$9:$K$636,2,0), "")</f>
        <v>Warwickshire</v>
      </c>
      <c r="D164" s="34" t="str">
        <f ca="1">IFERROR(IF((VLOOKUP($B164,'HICM and Narrative Backsheet'!$A$6:$AC$155,D$9,FALSE))="","",(VLOOKUP($B164,'HICM and Narrative Backsheet'!$A$6:$AC$155,D$9,FALSE))),"")</f>
        <v>Established</v>
      </c>
      <c r="E164" s="76" t="str">
        <f ca="1">IFERROR(IF((VLOOKUP($B164,'HICM and Narrative Backsheet'!$A$6:$AC$155,E$9,FALSE))="","",(VLOOKUP($B164,'HICM and Narrative Backsheet'!$A$6:$AC$155,E$9,FALSE))),"")</f>
        <v>Established</v>
      </c>
      <c r="F164" s="76" t="str">
        <f ca="1">IFERROR(IF((VLOOKUP($B164,'HICM and Narrative Backsheet'!$A$6:$AC$155,F$9,FALSE))="","",(VLOOKUP($B164,'HICM and Narrative Backsheet'!$A$6:$AC$155,F$9,FALSE))),"")</f>
        <v>Mature</v>
      </c>
      <c r="G164" s="76" t="str">
        <f ca="1">IFERROR(IF((VLOOKUP($B164,'HICM and Narrative Backsheet'!$A$6:$AC$155,G$9,FALSE))="","",(VLOOKUP($B164,'HICM and Narrative Backsheet'!$A$6:$AC$155,G$9,FALSE))),"")</f>
        <v>Established</v>
      </c>
      <c r="H164" s="76" t="str">
        <f ca="1">IFERROR(IF((VLOOKUP($B164,'HICM and Narrative Backsheet'!$A$6:$AC$155,H$9,FALSE))="","",(VLOOKUP($B164,'HICM and Narrative Backsheet'!$A$6:$AC$155,H$9,FALSE))),"")</f>
        <v>Established</v>
      </c>
      <c r="I164" s="76" t="str">
        <f ca="1">IFERROR(IF((VLOOKUP($B164,'HICM and Narrative Backsheet'!$A$6:$AC$155,I$9,FALSE))="","",(VLOOKUP($B164,'HICM and Narrative Backsheet'!$A$6:$AC$155,I$9,FALSE))),"")</f>
        <v>Plans in place</v>
      </c>
      <c r="J164" s="76" t="str">
        <f ca="1">IFERROR(IF((VLOOKUP($B164,'HICM and Narrative Backsheet'!$A$6:$AC$155,J$9,FALSE))="","",(VLOOKUP($B164,'HICM and Narrative Backsheet'!$A$6:$AC$155,J$9,FALSE))),"")</f>
        <v>Established</v>
      </c>
      <c r="K164" s="76" t="str">
        <f ca="1">IFERROR(IF((VLOOKUP($B164,'HICM and Narrative Backsheet'!$A$6:$AC$155,K$9,FALSE))="","",(VLOOKUP($B164,'HICM and Narrative Backsheet'!$A$6:$AC$155,K$9,FALSE))),"")</f>
        <v>Plans in place</v>
      </c>
      <c r="L164" s="29" t="str">
        <f ca="1">IFERROR(IF((VLOOKUP($B164,'HICM and Narrative Backsheet'!$A$6:$AC$155,L$9,FALSE))="","",(VLOOKUP($B164,'HICM and Narrative Backsheet'!$A$6:$AC$155,L$9,FALSE))),"")</f>
        <v>Plans in place</v>
      </c>
      <c r="M164" s="34" t="str">
        <f ca="1">IFERROR(IF((VLOOKUP($B164,'HICM and Narrative Backsheet'!$A$6:$AC$155,M$9,FALSE))="","",(VLOOKUP($B164,'HICM and Narrative Backsheet'!$A$6:$AC$155,M$9,FALSE))),"")</f>
        <v>Established</v>
      </c>
      <c r="N164" s="76" t="str">
        <f ca="1">IFERROR(IF((VLOOKUP($B164,'HICM and Narrative Backsheet'!$A$6:$AC$155,N$9,FALSE))="","",(VLOOKUP($B164,'HICM and Narrative Backsheet'!$A$6:$AC$155,N$9,FALSE))),"")</f>
        <v>Established</v>
      </c>
      <c r="O164" s="76" t="str">
        <f ca="1">IFERROR(IF((VLOOKUP($B164,'HICM and Narrative Backsheet'!$A$6:$AC$155,O$9,FALSE))="","",(VLOOKUP($B164,'HICM and Narrative Backsheet'!$A$6:$AC$155,O$9,FALSE))),"")</f>
        <v>Mature</v>
      </c>
      <c r="P164" s="76" t="str">
        <f ca="1">IFERROR(IF((VLOOKUP($B164,'HICM and Narrative Backsheet'!$A$6:$AC$155,P$9,FALSE))="","",(VLOOKUP($B164,'HICM and Narrative Backsheet'!$A$6:$AC$155,P$9,FALSE))),"")</f>
        <v>Established</v>
      </c>
      <c r="Q164" s="76" t="str">
        <f ca="1">IFERROR(IF((VLOOKUP($B164,'HICM and Narrative Backsheet'!$A$6:$AC$155,Q$9,FALSE))="","",(VLOOKUP($B164,'HICM and Narrative Backsheet'!$A$6:$AC$155,Q$9,FALSE))),"")</f>
        <v>Established</v>
      </c>
      <c r="R164" s="76" t="str">
        <f ca="1">IFERROR(IF((VLOOKUP($B164,'HICM and Narrative Backsheet'!$A$6:$AC$155,R$9,FALSE))="","",(VLOOKUP($B164,'HICM and Narrative Backsheet'!$A$6:$AC$155,R$9,FALSE))),"")</f>
        <v>Established</v>
      </c>
      <c r="S164" s="76" t="str">
        <f ca="1">IFERROR(IF((VLOOKUP($B164,'HICM and Narrative Backsheet'!$A$6:$AC$155,S$9,FALSE))="","",(VLOOKUP($B164,'HICM and Narrative Backsheet'!$A$6:$AC$155,S$9,FALSE))),"")</f>
        <v>Mature</v>
      </c>
      <c r="T164" s="76" t="str">
        <f ca="1">IFERROR(IF((VLOOKUP($B164,'HICM and Narrative Backsheet'!$A$6:$AC$155,T$9,FALSE))="","",(VLOOKUP($B164,'HICM and Narrative Backsheet'!$A$6:$AC$155,T$9,FALSE))),"")</f>
        <v>Plans in place</v>
      </c>
      <c r="U164" s="29" t="str">
        <f ca="1">IFERROR(IF((VLOOKUP($B164,'HICM and Narrative Backsheet'!$A$6:$AC$155,U$9,FALSE))="","",(VLOOKUP($B164,'HICM and Narrative Backsheet'!$A$6:$AC$155,U$9,FALSE))),"")</f>
        <v>Established</v>
      </c>
      <c r="V164" s="90" t="str">
        <f ca="1">IFERROR(IF((VLOOKUP($B164,'HICM and Narrative Backsheet'!$A$6:$AC$155,V$9,FALSE))="","",(VLOOKUP($B164,'HICM and Narrative Backsheet'!$A$6:$AC$155,V$9,FALSE))),"")</f>
        <v>Mature</v>
      </c>
      <c r="W164" s="76" t="str">
        <f ca="1">IFERROR(IF((VLOOKUP($B164,'HICM and Narrative Backsheet'!$A$6:$AC$155,W$9,FALSE))="","",(VLOOKUP($B164,'HICM and Narrative Backsheet'!$A$6:$AC$155,W$9,FALSE))),"")</f>
        <v>Mature</v>
      </c>
      <c r="X164" s="76" t="str">
        <f ca="1">IFERROR(IF((VLOOKUP($B164,'HICM and Narrative Backsheet'!$A$6:$AC$155,X$9,FALSE))="","",(VLOOKUP($B164,'HICM and Narrative Backsheet'!$A$6:$AC$155,X$9,FALSE))),"")</f>
        <v>Mature</v>
      </c>
      <c r="Y164" s="76" t="str">
        <f ca="1">IFERROR(IF((VLOOKUP($B164,'HICM and Narrative Backsheet'!$A$6:$AC$155,Y$9,FALSE))="","",(VLOOKUP($B164,'HICM and Narrative Backsheet'!$A$6:$AC$155,Y$9,FALSE))),"")</f>
        <v>Mature</v>
      </c>
      <c r="Z164" s="76" t="str">
        <f ca="1">IFERROR(IF((VLOOKUP($B164,'HICM and Narrative Backsheet'!$A$6:$AC$155,Z$9,FALSE))="","",(VLOOKUP($B164,'HICM and Narrative Backsheet'!$A$6:$AC$155,Z$9,FALSE))),"")</f>
        <v>Established</v>
      </c>
      <c r="AA164" s="76" t="str">
        <f ca="1">IFERROR(IF((VLOOKUP($B164,'HICM and Narrative Backsheet'!$A$6:$AC$155,AA$9,FALSE))="","",(VLOOKUP($B164,'HICM and Narrative Backsheet'!$A$6:$AC$155,AA$9,FALSE))),"")</f>
        <v>Established</v>
      </c>
      <c r="AB164" s="76" t="str">
        <f ca="1">IFERROR(IF((VLOOKUP($B164,'HICM and Narrative Backsheet'!$A$6:$AC$155,AB$9,FALSE))="","",(VLOOKUP($B164,'HICM and Narrative Backsheet'!$A$6:$AC$155,AB$9,FALSE))),"")</f>
        <v>Mature</v>
      </c>
      <c r="AC164" s="76" t="str">
        <f ca="1">IFERROR(IF((VLOOKUP($B164,'HICM and Narrative Backsheet'!$A$6:$AC$155,AC$9,FALSE))="","",(VLOOKUP($B164,'HICM and Narrative Backsheet'!$A$6:$AC$155,AC$9,FALSE))),"")</f>
        <v>Established</v>
      </c>
      <c r="AD164" s="29" t="str">
        <f ca="1">IFERROR(IF((VLOOKUP($B164,'HICM and Narrative Backsheet'!$A$6:$AC$155,AD$9,FALSE))="","",(VLOOKUP($B164,'HICM and Narrative Backsheet'!$A$6:$AC$155,AD$9,FALSE))),"")</f>
        <v>Established</v>
      </c>
    </row>
    <row r="165" spans="1:30">
      <c r="A165" s="42">
        <v>139</v>
      </c>
      <c r="B165" s="34" t="str">
        <f t="shared" ca="1" si="13"/>
        <v>E06000037</v>
      </c>
      <c r="C165" s="83" t="str">
        <f ca="1">IFERROR(VLOOKUP($B165,'Org list'!$J$9:$K$636,2,0), "")</f>
        <v>West Berkshire</v>
      </c>
      <c r="D165" s="34" t="str">
        <f ca="1">IFERROR(IF((VLOOKUP($B165,'HICM and Narrative Backsheet'!$A$6:$AC$155,D$9,FALSE))="","",(VLOOKUP($B165,'HICM and Narrative Backsheet'!$A$6:$AC$155,D$9,FALSE))),"")</f>
        <v>Established</v>
      </c>
      <c r="E165" s="76" t="str">
        <f ca="1">IFERROR(IF((VLOOKUP($B165,'HICM and Narrative Backsheet'!$A$6:$AC$155,E$9,FALSE))="","",(VLOOKUP($B165,'HICM and Narrative Backsheet'!$A$6:$AC$155,E$9,FALSE))),"")</f>
        <v>Mature</v>
      </c>
      <c r="F165" s="76" t="str">
        <f ca="1">IFERROR(IF((VLOOKUP($B165,'HICM and Narrative Backsheet'!$A$6:$AC$155,F$9,FALSE))="","",(VLOOKUP($B165,'HICM and Narrative Backsheet'!$A$6:$AC$155,F$9,FALSE))),"")</f>
        <v>Established</v>
      </c>
      <c r="G165" s="76" t="str">
        <f ca="1">IFERROR(IF((VLOOKUP($B165,'HICM and Narrative Backsheet'!$A$6:$AC$155,G$9,FALSE))="","",(VLOOKUP($B165,'HICM and Narrative Backsheet'!$A$6:$AC$155,G$9,FALSE))),"")</f>
        <v>Established</v>
      </c>
      <c r="H165" s="76" t="str">
        <f ca="1">IFERROR(IF((VLOOKUP($B165,'HICM and Narrative Backsheet'!$A$6:$AC$155,H$9,FALSE))="","",(VLOOKUP($B165,'HICM and Narrative Backsheet'!$A$6:$AC$155,H$9,FALSE))),"")</f>
        <v>Established</v>
      </c>
      <c r="I165" s="76" t="str">
        <f ca="1">IFERROR(IF((VLOOKUP($B165,'HICM and Narrative Backsheet'!$A$6:$AC$155,I$9,FALSE))="","",(VLOOKUP($B165,'HICM and Narrative Backsheet'!$A$6:$AC$155,I$9,FALSE))),"")</f>
        <v>Established</v>
      </c>
      <c r="J165" s="76" t="str">
        <f ca="1">IFERROR(IF((VLOOKUP($B165,'HICM and Narrative Backsheet'!$A$6:$AC$155,J$9,FALSE))="","",(VLOOKUP($B165,'HICM and Narrative Backsheet'!$A$6:$AC$155,J$9,FALSE))),"")</f>
        <v>Established</v>
      </c>
      <c r="K165" s="76" t="str">
        <f ca="1">IFERROR(IF((VLOOKUP($B165,'HICM and Narrative Backsheet'!$A$6:$AC$155,K$9,FALSE))="","",(VLOOKUP($B165,'HICM and Narrative Backsheet'!$A$6:$AC$155,K$9,FALSE))),"")</f>
        <v>Mature</v>
      </c>
      <c r="L165" s="29" t="str">
        <f ca="1">IFERROR(IF((VLOOKUP($B165,'HICM and Narrative Backsheet'!$A$6:$AC$155,L$9,FALSE))="","",(VLOOKUP($B165,'HICM and Narrative Backsheet'!$A$6:$AC$155,L$9,FALSE))),"")</f>
        <v>Plans in place</v>
      </c>
      <c r="M165" s="34" t="str">
        <f ca="1">IFERROR(IF((VLOOKUP($B165,'HICM and Narrative Backsheet'!$A$6:$AC$155,M$9,FALSE))="","",(VLOOKUP($B165,'HICM and Narrative Backsheet'!$A$6:$AC$155,M$9,FALSE))),"")</f>
        <v>Established</v>
      </c>
      <c r="N165" s="76" t="str">
        <f ca="1">IFERROR(IF((VLOOKUP($B165,'HICM and Narrative Backsheet'!$A$6:$AC$155,N$9,FALSE))="","",(VLOOKUP($B165,'HICM and Narrative Backsheet'!$A$6:$AC$155,N$9,FALSE))),"")</f>
        <v>Mature</v>
      </c>
      <c r="O165" s="76" t="str">
        <f ca="1">IFERROR(IF((VLOOKUP($B165,'HICM and Narrative Backsheet'!$A$6:$AC$155,O$9,FALSE))="","",(VLOOKUP($B165,'HICM and Narrative Backsheet'!$A$6:$AC$155,O$9,FALSE))),"")</f>
        <v>Established</v>
      </c>
      <c r="P165" s="76" t="str">
        <f ca="1">IFERROR(IF((VLOOKUP($B165,'HICM and Narrative Backsheet'!$A$6:$AC$155,P$9,FALSE))="","",(VLOOKUP($B165,'HICM and Narrative Backsheet'!$A$6:$AC$155,P$9,FALSE))),"")</f>
        <v>Established</v>
      </c>
      <c r="Q165" s="76" t="str">
        <f ca="1">IFERROR(IF((VLOOKUP($B165,'HICM and Narrative Backsheet'!$A$6:$AC$155,Q$9,FALSE))="","",(VLOOKUP($B165,'HICM and Narrative Backsheet'!$A$6:$AC$155,Q$9,FALSE))),"")</f>
        <v>Mature</v>
      </c>
      <c r="R165" s="76" t="str">
        <f ca="1">IFERROR(IF((VLOOKUP($B165,'HICM and Narrative Backsheet'!$A$6:$AC$155,R$9,FALSE))="","",(VLOOKUP($B165,'HICM and Narrative Backsheet'!$A$6:$AC$155,R$9,FALSE))),"")</f>
        <v>Established</v>
      </c>
      <c r="S165" s="76" t="str">
        <f ca="1">IFERROR(IF((VLOOKUP($B165,'HICM and Narrative Backsheet'!$A$6:$AC$155,S$9,FALSE))="","",(VLOOKUP($B165,'HICM and Narrative Backsheet'!$A$6:$AC$155,S$9,FALSE))),"")</f>
        <v>Established</v>
      </c>
      <c r="T165" s="76" t="str">
        <f ca="1">IFERROR(IF((VLOOKUP($B165,'HICM and Narrative Backsheet'!$A$6:$AC$155,T$9,FALSE))="","",(VLOOKUP($B165,'HICM and Narrative Backsheet'!$A$6:$AC$155,T$9,FALSE))),"")</f>
        <v>Mature</v>
      </c>
      <c r="U165" s="29" t="str">
        <f ca="1">IFERROR(IF((VLOOKUP($B165,'HICM and Narrative Backsheet'!$A$6:$AC$155,U$9,FALSE))="","",(VLOOKUP($B165,'HICM and Narrative Backsheet'!$A$6:$AC$155,U$9,FALSE))),"")</f>
        <v>Established</v>
      </c>
      <c r="V165" s="90" t="str">
        <f ca="1">IFERROR(IF((VLOOKUP($B165,'HICM and Narrative Backsheet'!$A$6:$AC$155,V$9,FALSE))="","",(VLOOKUP($B165,'HICM and Narrative Backsheet'!$A$6:$AC$155,V$9,FALSE))),"")</f>
        <v>Established</v>
      </c>
      <c r="W165" s="76" t="str">
        <f ca="1">IFERROR(IF((VLOOKUP($B165,'HICM and Narrative Backsheet'!$A$6:$AC$155,W$9,FALSE))="","",(VLOOKUP($B165,'HICM and Narrative Backsheet'!$A$6:$AC$155,W$9,FALSE))),"")</f>
        <v>Mature</v>
      </c>
      <c r="X165" s="76" t="str">
        <f ca="1">IFERROR(IF((VLOOKUP($B165,'HICM and Narrative Backsheet'!$A$6:$AC$155,X$9,FALSE))="","",(VLOOKUP($B165,'HICM and Narrative Backsheet'!$A$6:$AC$155,X$9,FALSE))),"")</f>
        <v>Mature</v>
      </c>
      <c r="Y165" s="76" t="str">
        <f ca="1">IFERROR(IF((VLOOKUP($B165,'HICM and Narrative Backsheet'!$A$6:$AC$155,Y$9,FALSE))="","",(VLOOKUP($B165,'HICM and Narrative Backsheet'!$A$6:$AC$155,Y$9,FALSE))),"")</f>
        <v>Mature</v>
      </c>
      <c r="Z165" s="76" t="str">
        <f ca="1">IFERROR(IF((VLOOKUP($B165,'HICM and Narrative Backsheet'!$A$6:$AC$155,Z$9,FALSE))="","",(VLOOKUP($B165,'HICM and Narrative Backsheet'!$A$6:$AC$155,Z$9,FALSE))),"")</f>
        <v>Mature</v>
      </c>
      <c r="AA165" s="76" t="str">
        <f ca="1">IFERROR(IF((VLOOKUP($B165,'HICM and Narrative Backsheet'!$A$6:$AC$155,AA$9,FALSE))="","",(VLOOKUP($B165,'HICM and Narrative Backsheet'!$A$6:$AC$155,AA$9,FALSE))),"")</f>
        <v>Established</v>
      </c>
      <c r="AB165" s="76" t="str">
        <f ca="1">IFERROR(IF((VLOOKUP($B165,'HICM and Narrative Backsheet'!$A$6:$AC$155,AB$9,FALSE))="","",(VLOOKUP($B165,'HICM and Narrative Backsheet'!$A$6:$AC$155,AB$9,FALSE))),"")</f>
        <v>Established</v>
      </c>
      <c r="AC165" s="76" t="str">
        <f ca="1">IFERROR(IF((VLOOKUP($B165,'HICM and Narrative Backsheet'!$A$6:$AC$155,AC$9,FALSE))="","",(VLOOKUP($B165,'HICM and Narrative Backsheet'!$A$6:$AC$155,AC$9,FALSE))),"")</f>
        <v>Mature</v>
      </c>
      <c r="AD165" s="29" t="str">
        <f ca="1">IFERROR(IF((VLOOKUP($B165,'HICM and Narrative Backsheet'!$A$6:$AC$155,AD$9,FALSE))="","",(VLOOKUP($B165,'HICM and Narrative Backsheet'!$A$6:$AC$155,AD$9,FALSE))),"")</f>
        <v>Established</v>
      </c>
    </row>
    <row r="166" spans="1:30">
      <c r="A166" s="42">
        <v>140</v>
      </c>
      <c r="B166" s="34" t="str">
        <f t="shared" ca="1" si="13"/>
        <v>E10000032</v>
      </c>
      <c r="C166" s="83" t="str">
        <f ca="1">IFERROR(VLOOKUP($B166,'Org list'!$J$9:$K$636,2,0), "")</f>
        <v>West Sussex</v>
      </c>
      <c r="D166" s="34" t="str">
        <f ca="1">IFERROR(IF((VLOOKUP($B166,'HICM and Narrative Backsheet'!$A$6:$AC$155,D$9,FALSE))="","",(VLOOKUP($B166,'HICM and Narrative Backsheet'!$A$6:$AC$155,D$9,FALSE))),"")</f>
        <v>Plans in place</v>
      </c>
      <c r="E166" s="76" t="str">
        <f ca="1">IFERROR(IF((VLOOKUP($B166,'HICM and Narrative Backsheet'!$A$6:$AC$155,E$9,FALSE))="","",(VLOOKUP($B166,'HICM and Narrative Backsheet'!$A$6:$AC$155,E$9,FALSE))),"")</f>
        <v>Plans in place</v>
      </c>
      <c r="F166" s="76" t="str">
        <f ca="1">IFERROR(IF((VLOOKUP($B166,'HICM and Narrative Backsheet'!$A$6:$AC$155,F$9,FALSE))="","",(VLOOKUP($B166,'HICM and Narrative Backsheet'!$A$6:$AC$155,F$9,FALSE))),"")</f>
        <v>Plans in place</v>
      </c>
      <c r="G166" s="76" t="str">
        <f ca="1">IFERROR(IF((VLOOKUP($B166,'HICM and Narrative Backsheet'!$A$6:$AC$155,G$9,FALSE))="","",(VLOOKUP($B166,'HICM and Narrative Backsheet'!$A$6:$AC$155,G$9,FALSE))),"")</f>
        <v>Plans in place</v>
      </c>
      <c r="H166" s="76" t="str">
        <f ca="1">IFERROR(IF((VLOOKUP($B166,'HICM and Narrative Backsheet'!$A$6:$AC$155,H$9,FALSE))="","",(VLOOKUP($B166,'HICM and Narrative Backsheet'!$A$6:$AC$155,H$9,FALSE))),"")</f>
        <v>Plans in place</v>
      </c>
      <c r="I166" s="76" t="str">
        <f ca="1">IFERROR(IF((VLOOKUP($B166,'HICM and Narrative Backsheet'!$A$6:$AC$155,I$9,FALSE))="","",(VLOOKUP($B166,'HICM and Narrative Backsheet'!$A$6:$AC$155,I$9,FALSE))),"")</f>
        <v>Plans in place</v>
      </c>
      <c r="J166" s="76" t="str">
        <f ca="1">IFERROR(IF((VLOOKUP($B166,'HICM and Narrative Backsheet'!$A$6:$AC$155,J$9,FALSE))="","",(VLOOKUP($B166,'HICM and Narrative Backsheet'!$A$6:$AC$155,J$9,FALSE))),"")</f>
        <v>Established</v>
      </c>
      <c r="K166" s="76" t="str">
        <f ca="1">IFERROR(IF((VLOOKUP($B166,'HICM and Narrative Backsheet'!$A$6:$AC$155,K$9,FALSE))="","",(VLOOKUP($B166,'HICM and Narrative Backsheet'!$A$6:$AC$155,K$9,FALSE))),"")</f>
        <v>Plans in place</v>
      </c>
      <c r="L166" s="29" t="str">
        <f ca="1">IFERROR(IF((VLOOKUP($B166,'HICM and Narrative Backsheet'!$A$6:$AC$155,L$9,FALSE))="","",(VLOOKUP($B166,'HICM and Narrative Backsheet'!$A$6:$AC$155,L$9,FALSE))),"")</f>
        <v>Plans in place</v>
      </c>
      <c r="M166" s="34" t="str">
        <f ca="1">IFERROR(IF((VLOOKUP($B166,'HICM and Narrative Backsheet'!$A$6:$AC$155,M$9,FALSE))="","",(VLOOKUP($B166,'HICM and Narrative Backsheet'!$A$6:$AC$155,M$9,FALSE))),"")</f>
        <v>Established</v>
      </c>
      <c r="N166" s="76" t="str">
        <f ca="1">IFERROR(IF((VLOOKUP($B166,'HICM and Narrative Backsheet'!$A$6:$AC$155,N$9,FALSE))="","",(VLOOKUP($B166,'HICM and Narrative Backsheet'!$A$6:$AC$155,N$9,FALSE))),"")</f>
        <v>Established</v>
      </c>
      <c r="O166" s="76" t="str">
        <f ca="1">IFERROR(IF((VLOOKUP($B166,'HICM and Narrative Backsheet'!$A$6:$AC$155,O$9,FALSE))="","",(VLOOKUP($B166,'HICM and Narrative Backsheet'!$A$6:$AC$155,O$9,FALSE))),"")</f>
        <v>Established</v>
      </c>
      <c r="P166" s="76" t="str">
        <f ca="1">IFERROR(IF((VLOOKUP($B166,'HICM and Narrative Backsheet'!$A$6:$AC$155,P$9,FALSE))="","",(VLOOKUP($B166,'HICM and Narrative Backsheet'!$A$6:$AC$155,P$9,FALSE))),"")</f>
        <v>Established</v>
      </c>
      <c r="Q166" s="76" t="str">
        <f ca="1">IFERROR(IF((VLOOKUP($B166,'HICM and Narrative Backsheet'!$A$6:$AC$155,Q$9,FALSE))="","",(VLOOKUP($B166,'HICM and Narrative Backsheet'!$A$6:$AC$155,Q$9,FALSE))),"")</f>
        <v>Established</v>
      </c>
      <c r="R166" s="76" t="str">
        <f ca="1">IFERROR(IF((VLOOKUP($B166,'HICM and Narrative Backsheet'!$A$6:$AC$155,R$9,FALSE))="","",(VLOOKUP($B166,'HICM and Narrative Backsheet'!$A$6:$AC$155,R$9,FALSE))),"")</f>
        <v>Plans in place</v>
      </c>
      <c r="S166" s="76" t="str">
        <f ca="1">IFERROR(IF((VLOOKUP($B166,'HICM and Narrative Backsheet'!$A$6:$AC$155,S$9,FALSE))="","",(VLOOKUP($B166,'HICM and Narrative Backsheet'!$A$6:$AC$155,S$9,FALSE))),"")</f>
        <v>Established</v>
      </c>
      <c r="T166" s="76" t="str">
        <f ca="1">IFERROR(IF((VLOOKUP($B166,'HICM and Narrative Backsheet'!$A$6:$AC$155,T$9,FALSE))="","",(VLOOKUP($B166,'HICM and Narrative Backsheet'!$A$6:$AC$155,T$9,FALSE))),"")</f>
        <v>Established</v>
      </c>
      <c r="U166" s="29" t="str">
        <f ca="1">IFERROR(IF((VLOOKUP($B166,'HICM and Narrative Backsheet'!$A$6:$AC$155,U$9,FALSE))="","",(VLOOKUP($B166,'HICM and Narrative Backsheet'!$A$6:$AC$155,U$9,FALSE))),"")</f>
        <v>Plans in place</v>
      </c>
      <c r="V166" s="90" t="str">
        <f ca="1">IFERROR(IF((VLOOKUP($B166,'HICM and Narrative Backsheet'!$A$6:$AC$155,V$9,FALSE))="","",(VLOOKUP($B166,'HICM and Narrative Backsheet'!$A$6:$AC$155,V$9,FALSE))),"")</f>
        <v>Established</v>
      </c>
      <c r="W166" s="76" t="str">
        <f ca="1">IFERROR(IF((VLOOKUP($B166,'HICM and Narrative Backsheet'!$A$6:$AC$155,W$9,FALSE))="","",(VLOOKUP($B166,'HICM and Narrative Backsheet'!$A$6:$AC$155,W$9,FALSE))),"")</f>
        <v>Established</v>
      </c>
      <c r="X166" s="76" t="str">
        <f ca="1">IFERROR(IF((VLOOKUP($B166,'HICM and Narrative Backsheet'!$A$6:$AC$155,X$9,FALSE))="","",(VLOOKUP($B166,'HICM and Narrative Backsheet'!$A$6:$AC$155,X$9,FALSE))),"")</f>
        <v>Established</v>
      </c>
      <c r="Y166" s="76" t="str">
        <f ca="1">IFERROR(IF((VLOOKUP($B166,'HICM and Narrative Backsheet'!$A$6:$AC$155,Y$9,FALSE))="","",(VLOOKUP($B166,'HICM and Narrative Backsheet'!$A$6:$AC$155,Y$9,FALSE))),"")</f>
        <v>Established</v>
      </c>
      <c r="Z166" s="76" t="str">
        <f ca="1">IFERROR(IF((VLOOKUP($B166,'HICM and Narrative Backsheet'!$A$6:$AC$155,Z$9,FALSE))="","",(VLOOKUP($B166,'HICM and Narrative Backsheet'!$A$6:$AC$155,Z$9,FALSE))),"")</f>
        <v>Established</v>
      </c>
      <c r="AA166" s="76" t="str">
        <f ca="1">IFERROR(IF((VLOOKUP($B166,'HICM and Narrative Backsheet'!$A$6:$AC$155,AA$9,FALSE))="","",(VLOOKUP($B166,'HICM and Narrative Backsheet'!$A$6:$AC$155,AA$9,FALSE))),"")</f>
        <v>Established</v>
      </c>
      <c r="AB166" s="76" t="str">
        <f ca="1">IFERROR(IF((VLOOKUP($B166,'HICM and Narrative Backsheet'!$A$6:$AC$155,AB$9,FALSE))="","",(VLOOKUP($B166,'HICM and Narrative Backsheet'!$A$6:$AC$155,AB$9,FALSE))),"")</f>
        <v>Mature</v>
      </c>
      <c r="AC166" s="76" t="str">
        <f ca="1">IFERROR(IF((VLOOKUP($B166,'HICM and Narrative Backsheet'!$A$6:$AC$155,AC$9,FALSE))="","",(VLOOKUP($B166,'HICM and Narrative Backsheet'!$A$6:$AC$155,AC$9,FALSE))),"")</f>
        <v>Established</v>
      </c>
      <c r="AD166" s="29" t="str">
        <f ca="1">IFERROR(IF((VLOOKUP($B166,'HICM and Narrative Backsheet'!$A$6:$AC$155,AD$9,FALSE))="","",(VLOOKUP($B166,'HICM and Narrative Backsheet'!$A$6:$AC$155,AD$9,FALSE))),"")</f>
        <v>Established</v>
      </c>
    </row>
    <row r="167" spans="1:30">
      <c r="A167" s="42">
        <v>141</v>
      </c>
      <c r="B167" s="34" t="str">
        <f t="shared" ca="1" si="13"/>
        <v>E09000033</v>
      </c>
      <c r="C167" s="83" t="str">
        <f ca="1">IFERROR(VLOOKUP($B167,'Org list'!$J$9:$K$636,2,0), "")</f>
        <v>Westminster</v>
      </c>
      <c r="D167" s="34" t="str">
        <f ca="1">IFERROR(IF((VLOOKUP($B167,'HICM and Narrative Backsheet'!$A$6:$AC$155,D$9,FALSE))="","",(VLOOKUP($B167,'HICM and Narrative Backsheet'!$A$6:$AC$155,D$9,FALSE))),"")</f>
        <v>Established</v>
      </c>
      <c r="E167" s="76" t="str">
        <f ca="1">IFERROR(IF((VLOOKUP($B167,'HICM and Narrative Backsheet'!$A$6:$AC$155,E$9,FALSE))="","",(VLOOKUP($B167,'HICM and Narrative Backsheet'!$A$6:$AC$155,E$9,FALSE))),"")</f>
        <v>Established</v>
      </c>
      <c r="F167" s="76" t="str">
        <f ca="1">IFERROR(IF((VLOOKUP($B167,'HICM and Narrative Backsheet'!$A$6:$AC$155,F$9,FALSE))="","",(VLOOKUP($B167,'HICM and Narrative Backsheet'!$A$6:$AC$155,F$9,FALSE))),"")</f>
        <v>Established</v>
      </c>
      <c r="G167" s="76" t="str">
        <f ca="1">IFERROR(IF((VLOOKUP($B167,'HICM and Narrative Backsheet'!$A$6:$AC$155,G$9,FALSE))="","",(VLOOKUP($B167,'HICM and Narrative Backsheet'!$A$6:$AC$155,G$9,FALSE))),"")</f>
        <v>Established</v>
      </c>
      <c r="H167" s="76" t="str">
        <f ca="1">IFERROR(IF((VLOOKUP($B167,'HICM and Narrative Backsheet'!$A$6:$AC$155,H$9,FALSE))="","",(VLOOKUP($B167,'HICM and Narrative Backsheet'!$A$6:$AC$155,H$9,FALSE))),"")</f>
        <v>Established</v>
      </c>
      <c r="I167" s="76" t="str">
        <f ca="1">IFERROR(IF((VLOOKUP($B167,'HICM and Narrative Backsheet'!$A$6:$AC$155,I$9,FALSE))="","",(VLOOKUP($B167,'HICM and Narrative Backsheet'!$A$6:$AC$155,I$9,FALSE))),"")</f>
        <v>Established</v>
      </c>
      <c r="J167" s="76" t="str">
        <f ca="1">IFERROR(IF((VLOOKUP($B167,'HICM and Narrative Backsheet'!$A$6:$AC$155,J$9,FALSE))="","",(VLOOKUP($B167,'HICM and Narrative Backsheet'!$A$6:$AC$155,J$9,FALSE))),"")</f>
        <v>Established</v>
      </c>
      <c r="K167" s="76" t="str">
        <f ca="1">IFERROR(IF((VLOOKUP($B167,'HICM and Narrative Backsheet'!$A$6:$AC$155,K$9,FALSE))="","",(VLOOKUP($B167,'HICM and Narrative Backsheet'!$A$6:$AC$155,K$9,FALSE))),"")</f>
        <v>Established</v>
      </c>
      <c r="L167" s="29" t="str">
        <f ca="1">IFERROR(IF((VLOOKUP($B167,'HICM and Narrative Backsheet'!$A$6:$AC$155,L$9,FALSE))="","",(VLOOKUP($B167,'HICM and Narrative Backsheet'!$A$6:$AC$155,L$9,FALSE))),"")</f>
        <v>Established</v>
      </c>
      <c r="M167" s="34" t="str">
        <f ca="1">IFERROR(IF((VLOOKUP($B167,'HICM and Narrative Backsheet'!$A$6:$AC$155,M$9,FALSE))="","",(VLOOKUP($B167,'HICM and Narrative Backsheet'!$A$6:$AC$155,M$9,FALSE))),"")</f>
        <v>Established</v>
      </c>
      <c r="N167" s="76" t="str">
        <f ca="1">IFERROR(IF((VLOOKUP($B167,'HICM and Narrative Backsheet'!$A$6:$AC$155,N$9,FALSE))="","",(VLOOKUP($B167,'HICM and Narrative Backsheet'!$A$6:$AC$155,N$9,FALSE))),"")</f>
        <v>Established</v>
      </c>
      <c r="O167" s="76" t="str">
        <f ca="1">IFERROR(IF((VLOOKUP($B167,'HICM and Narrative Backsheet'!$A$6:$AC$155,O$9,FALSE))="","",(VLOOKUP($B167,'HICM and Narrative Backsheet'!$A$6:$AC$155,O$9,FALSE))),"")</f>
        <v>Established</v>
      </c>
      <c r="P167" s="76" t="str">
        <f ca="1">IFERROR(IF((VLOOKUP($B167,'HICM and Narrative Backsheet'!$A$6:$AC$155,P$9,FALSE))="","",(VLOOKUP($B167,'HICM and Narrative Backsheet'!$A$6:$AC$155,P$9,FALSE))),"")</f>
        <v>Established</v>
      </c>
      <c r="Q167" s="76" t="str">
        <f ca="1">IFERROR(IF((VLOOKUP($B167,'HICM and Narrative Backsheet'!$A$6:$AC$155,Q$9,FALSE))="","",(VLOOKUP($B167,'HICM and Narrative Backsheet'!$A$6:$AC$155,Q$9,FALSE))),"")</f>
        <v>Established</v>
      </c>
      <c r="R167" s="76" t="str">
        <f ca="1">IFERROR(IF((VLOOKUP($B167,'HICM and Narrative Backsheet'!$A$6:$AC$155,R$9,FALSE))="","",(VLOOKUP($B167,'HICM and Narrative Backsheet'!$A$6:$AC$155,R$9,FALSE))),"")</f>
        <v>Established</v>
      </c>
      <c r="S167" s="76" t="str">
        <f ca="1">IFERROR(IF((VLOOKUP($B167,'HICM and Narrative Backsheet'!$A$6:$AC$155,S$9,FALSE))="","",(VLOOKUP($B167,'HICM and Narrative Backsheet'!$A$6:$AC$155,S$9,FALSE))),"")</f>
        <v>Established</v>
      </c>
      <c r="T167" s="76" t="str">
        <f ca="1">IFERROR(IF((VLOOKUP($B167,'HICM and Narrative Backsheet'!$A$6:$AC$155,T$9,FALSE))="","",(VLOOKUP($B167,'HICM and Narrative Backsheet'!$A$6:$AC$155,T$9,FALSE))),"")</f>
        <v>Established</v>
      </c>
      <c r="U167" s="29" t="str">
        <f ca="1">IFERROR(IF((VLOOKUP($B167,'HICM and Narrative Backsheet'!$A$6:$AC$155,U$9,FALSE))="","",(VLOOKUP($B167,'HICM and Narrative Backsheet'!$A$6:$AC$155,U$9,FALSE))),"")</f>
        <v>Established</v>
      </c>
      <c r="V167" s="90" t="str">
        <f ca="1">IFERROR(IF((VLOOKUP($B167,'HICM and Narrative Backsheet'!$A$6:$AC$155,V$9,FALSE))="","",(VLOOKUP($B167,'HICM and Narrative Backsheet'!$A$6:$AC$155,V$9,FALSE))),"")</f>
        <v>Established</v>
      </c>
      <c r="W167" s="76" t="str">
        <f ca="1">IFERROR(IF((VLOOKUP($B167,'HICM and Narrative Backsheet'!$A$6:$AC$155,W$9,FALSE))="","",(VLOOKUP($B167,'HICM and Narrative Backsheet'!$A$6:$AC$155,W$9,FALSE))),"")</f>
        <v>Established</v>
      </c>
      <c r="X167" s="76" t="str">
        <f ca="1">IFERROR(IF((VLOOKUP($B167,'HICM and Narrative Backsheet'!$A$6:$AC$155,X$9,FALSE))="","",(VLOOKUP($B167,'HICM and Narrative Backsheet'!$A$6:$AC$155,X$9,FALSE))),"")</f>
        <v>Established</v>
      </c>
      <c r="Y167" s="76" t="str">
        <f ca="1">IFERROR(IF((VLOOKUP($B167,'HICM and Narrative Backsheet'!$A$6:$AC$155,Y$9,FALSE))="","",(VLOOKUP($B167,'HICM and Narrative Backsheet'!$A$6:$AC$155,Y$9,FALSE))),"")</f>
        <v>Established</v>
      </c>
      <c r="Z167" s="76" t="str">
        <f ca="1">IFERROR(IF((VLOOKUP($B167,'HICM and Narrative Backsheet'!$A$6:$AC$155,Z$9,FALSE))="","",(VLOOKUP($B167,'HICM and Narrative Backsheet'!$A$6:$AC$155,Z$9,FALSE))),"")</f>
        <v>Established</v>
      </c>
      <c r="AA167" s="76" t="str">
        <f ca="1">IFERROR(IF((VLOOKUP($B167,'HICM and Narrative Backsheet'!$A$6:$AC$155,AA$9,FALSE))="","",(VLOOKUP($B167,'HICM and Narrative Backsheet'!$A$6:$AC$155,AA$9,FALSE))),"")</f>
        <v>Established</v>
      </c>
      <c r="AB167" s="76" t="str">
        <f ca="1">IFERROR(IF((VLOOKUP($B167,'HICM and Narrative Backsheet'!$A$6:$AC$155,AB$9,FALSE))="","",(VLOOKUP($B167,'HICM and Narrative Backsheet'!$A$6:$AC$155,AB$9,FALSE))),"")</f>
        <v>Established</v>
      </c>
      <c r="AC167" s="76" t="str">
        <f ca="1">IFERROR(IF((VLOOKUP($B167,'HICM and Narrative Backsheet'!$A$6:$AC$155,AC$9,FALSE))="","",(VLOOKUP($B167,'HICM and Narrative Backsheet'!$A$6:$AC$155,AC$9,FALSE))),"")</f>
        <v>Established</v>
      </c>
      <c r="AD167" s="29" t="str">
        <f ca="1">IFERROR(IF((VLOOKUP($B167,'HICM and Narrative Backsheet'!$A$6:$AC$155,AD$9,FALSE))="","",(VLOOKUP($B167,'HICM and Narrative Backsheet'!$A$6:$AC$155,AD$9,FALSE))),"")</f>
        <v>Established</v>
      </c>
    </row>
    <row r="168" spans="1:30">
      <c r="A168" s="42">
        <v>142</v>
      </c>
      <c r="B168" s="34" t="str">
        <f t="shared" ca="1" si="13"/>
        <v>E08000010</v>
      </c>
      <c r="C168" s="83" t="str">
        <f ca="1">IFERROR(VLOOKUP($B168,'Org list'!$J$9:$K$636,2,0), "")</f>
        <v>Wigan</v>
      </c>
      <c r="D168" s="34" t="str">
        <f ca="1">IFERROR(IF((VLOOKUP($B168,'HICM and Narrative Backsheet'!$A$6:$AC$155,D$9,FALSE))="","",(VLOOKUP($B168,'HICM and Narrative Backsheet'!$A$6:$AC$155,D$9,FALSE))),"")</f>
        <v>Established</v>
      </c>
      <c r="E168" s="76" t="str">
        <f ca="1">IFERROR(IF((VLOOKUP($B168,'HICM and Narrative Backsheet'!$A$6:$AC$155,E$9,FALSE))="","",(VLOOKUP($B168,'HICM and Narrative Backsheet'!$A$6:$AC$155,E$9,FALSE))),"")</f>
        <v>Established</v>
      </c>
      <c r="F168" s="76" t="str">
        <f ca="1">IFERROR(IF((VLOOKUP($B168,'HICM and Narrative Backsheet'!$A$6:$AC$155,F$9,FALSE))="","",(VLOOKUP($B168,'HICM and Narrative Backsheet'!$A$6:$AC$155,F$9,FALSE))),"")</f>
        <v>Exemplary</v>
      </c>
      <c r="G168" s="76" t="str">
        <f ca="1">IFERROR(IF((VLOOKUP($B168,'HICM and Narrative Backsheet'!$A$6:$AC$155,G$9,FALSE))="","",(VLOOKUP($B168,'HICM and Narrative Backsheet'!$A$6:$AC$155,G$9,FALSE))),"")</f>
        <v>Established</v>
      </c>
      <c r="H168" s="76" t="str">
        <f ca="1">IFERROR(IF((VLOOKUP($B168,'HICM and Narrative Backsheet'!$A$6:$AC$155,H$9,FALSE))="","",(VLOOKUP($B168,'HICM and Narrative Backsheet'!$A$6:$AC$155,H$9,FALSE))),"")</f>
        <v>Established</v>
      </c>
      <c r="I168" s="76" t="str">
        <f ca="1">IFERROR(IF((VLOOKUP($B168,'HICM and Narrative Backsheet'!$A$6:$AC$155,I$9,FALSE))="","",(VLOOKUP($B168,'HICM and Narrative Backsheet'!$A$6:$AC$155,I$9,FALSE))),"")</f>
        <v>Plans in place</v>
      </c>
      <c r="J168" s="76" t="str">
        <f ca="1">IFERROR(IF((VLOOKUP($B168,'HICM and Narrative Backsheet'!$A$6:$AC$155,J$9,FALSE))="","",(VLOOKUP($B168,'HICM and Narrative Backsheet'!$A$6:$AC$155,J$9,FALSE))),"")</f>
        <v>Established</v>
      </c>
      <c r="K168" s="76" t="str">
        <f ca="1">IFERROR(IF((VLOOKUP($B168,'HICM and Narrative Backsheet'!$A$6:$AC$155,K$9,FALSE))="","",(VLOOKUP($B168,'HICM and Narrative Backsheet'!$A$6:$AC$155,K$9,FALSE))),"")</f>
        <v>Established</v>
      </c>
      <c r="L168" s="29" t="str">
        <f ca="1">IFERROR(IF((VLOOKUP($B168,'HICM and Narrative Backsheet'!$A$6:$AC$155,L$9,FALSE))="","",(VLOOKUP($B168,'HICM and Narrative Backsheet'!$A$6:$AC$155,L$9,FALSE))),"")</f>
        <v>Plans in place</v>
      </c>
      <c r="M168" s="34" t="str">
        <f ca="1">IFERROR(IF((VLOOKUP($B168,'HICM and Narrative Backsheet'!$A$6:$AC$155,M$9,FALSE))="","",(VLOOKUP($B168,'HICM and Narrative Backsheet'!$A$6:$AC$155,M$9,FALSE))),"")</f>
        <v>Established</v>
      </c>
      <c r="N168" s="76" t="str">
        <f ca="1">IFERROR(IF((VLOOKUP($B168,'HICM and Narrative Backsheet'!$A$6:$AC$155,N$9,FALSE))="","",(VLOOKUP($B168,'HICM and Narrative Backsheet'!$A$6:$AC$155,N$9,FALSE))),"")</f>
        <v>Established</v>
      </c>
      <c r="O168" s="76" t="str">
        <f ca="1">IFERROR(IF((VLOOKUP($B168,'HICM and Narrative Backsheet'!$A$6:$AC$155,O$9,FALSE))="","",(VLOOKUP($B168,'HICM and Narrative Backsheet'!$A$6:$AC$155,O$9,FALSE))),"")</f>
        <v>Exemplary</v>
      </c>
      <c r="P168" s="76" t="str">
        <f ca="1">IFERROR(IF((VLOOKUP($B168,'HICM and Narrative Backsheet'!$A$6:$AC$155,P$9,FALSE))="","",(VLOOKUP($B168,'HICM and Narrative Backsheet'!$A$6:$AC$155,P$9,FALSE))),"")</f>
        <v>Established</v>
      </c>
      <c r="Q168" s="76" t="str">
        <f ca="1">IFERROR(IF((VLOOKUP($B168,'HICM and Narrative Backsheet'!$A$6:$AC$155,Q$9,FALSE))="","",(VLOOKUP($B168,'HICM and Narrative Backsheet'!$A$6:$AC$155,Q$9,FALSE))),"")</f>
        <v>Established</v>
      </c>
      <c r="R168" s="76" t="str">
        <f ca="1">IFERROR(IF((VLOOKUP($B168,'HICM and Narrative Backsheet'!$A$6:$AC$155,R$9,FALSE))="","",(VLOOKUP($B168,'HICM and Narrative Backsheet'!$A$6:$AC$155,R$9,FALSE))),"")</f>
        <v>Plans in place</v>
      </c>
      <c r="S168" s="76" t="str">
        <f ca="1">IFERROR(IF((VLOOKUP($B168,'HICM and Narrative Backsheet'!$A$6:$AC$155,S$9,FALSE))="","",(VLOOKUP($B168,'HICM and Narrative Backsheet'!$A$6:$AC$155,S$9,FALSE))),"")</f>
        <v>Established</v>
      </c>
      <c r="T168" s="76" t="str">
        <f ca="1">IFERROR(IF((VLOOKUP($B168,'HICM and Narrative Backsheet'!$A$6:$AC$155,T$9,FALSE))="","",(VLOOKUP($B168,'HICM and Narrative Backsheet'!$A$6:$AC$155,T$9,FALSE))),"")</f>
        <v>Established</v>
      </c>
      <c r="U168" s="29" t="str">
        <f ca="1">IFERROR(IF((VLOOKUP($B168,'HICM and Narrative Backsheet'!$A$6:$AC$155,U$9,FALSE))="","",(VLOOKUP($B168,'HICM and Narrative Backsheet'!$A$6:$AC$155,U$9,FALSE))),"")</f>
        <v>Plans in place</v>
      </c>
      <c r="V168" s="90" t="str">
        <f ca="1">IFERROR(IF((VLOOKUP($B168,'HICM and Narrative Backsheet'!$A$6:$AC$155,V$9,FALSE))="","",(VLOOKUP($B168,'HICM and Narrative Backsheet'!$A$6:$AC$155,V$9,FALSE))),"")</f>
        <v>Established</v>
      </c>
      <c r="W168" s="76" t="str">
        <f ca="1">IFERROR(IF((VLOOKUP($B168,'HICM and Narrative Backsheet'!$A$6:$AC$155,W$9,FALSE))="","",(VLOOKUP($B168,'HICM and Narrative Backsheet'!$A$6:$AC$155,W$9,FALSE))),"")</f>
        <v>Established</v>
      </c>
      <c r="X168" s="76" t="str">
        <f ca="1">IFERROR(IF((VLOOKUP($B168,'HICM and Narrative Backsheet'!$A$6:$AC$155,X$9,FALSE))="","",(VLOOKUP($B168,'HICM and Narrative Backsheet'!$A$6:$AC$155,X$9,FALSE))),"")</f>
        <v>Exemplary</v>
      </c>
      <c r="Y168" s="76" t="str">
        <f ca="1">IFERROR(IF((VLOOKUP($B168,'HICM and Narrative Backsheet'!$A$6:$AC$155,Y$9,FALSE))="","",(VLOOKUP($B168,'HICM and Narrative Backsheet'!$A$6:$AC$155,Y$9,FALSE))),"")</f>
        <v>Established</v>
      </c>
      <c r="Z168" s="76" t="str">
        <f ca="1">IFERROR(IF((VLOOKUP($B168,'HICM and Narrative Backsheet'!$A$6:$AC$155,Z$9,FALSE))="","",(VLOOKUP($B168,'HICM and Narrative Backsheet'!$A$6:$AC$155,Z$9,FALSE))),"")</f>
        <v>Established</v>
      </c>
      <c r="AA168" s="76" t="str">
        <f ca="1">IFERROR(IF((VLOOKUP($B168,'HICM and Narrative Backsheet'!$A$6:$AC$155,AA$9,FALSE))="","",(VLOOKUP($B168,'HICM and Narrative Backsheet'!$A$6:$AC$155,AA$9,FALSE))),"")</f>
        <v>Established</v>
      </c>
      <c r="AB168" s="76" t="str">
        <f ca="1">IFERROR(IF((VLOOKUP($B168,'HICM and Narrative Backsheet'!$A$6:$AC$155,AB$9,FALSE))="","",(VLOOKUP($B168,'HICM and Narrative Backsheet'!$A$6:$AC$155,AB$9,FALSE))),"")</f>
        <v>Established</v>
      </c>
      <c r="AC168" s="76" t="str">
        <f ca="1">IFERROR(IF((VLOOKUP($B168,'HICM and Narrative Backsheet'!$A$6:$AC$155,AC$9,FALSE))="","",(VLOOKUP($B168,'HICM and Narrative Backsheet'!$A$6:$AC$155,AC$9,FALSE))),"")</f>
        <v>Mature</v>
      </c>
      <c r="AD168" s="29" t="str">
        <f ca="1">IFERROR(IF((VLOOKUP($B168,'HICM and Narrative Backsheet'!$A$6:$AC$155,AD$9,FALSE))="","",(VLOOKUP($B168,'HICM and Narrative Backsheet'!$A$6:$AC$155,AD$9,FALSE))),"")</f>
        <v>Established</v>
      </c>
    </row>
    <row r="169" spans="1:30">
      <c r="A169" s="42">
        <v>143</v>
      </c>
      <c r="B169" s="34" t="str">
        <f t="shared" ca="1" si="13"/>
        <v>E06000054</v>
      </c>
      <c r="C169" s="83" t="str">
        <f ca="1">IFERROR(VLOOKUP($B169,'Org list'!$J$9:$K$636,2,0), "")</f>
        <v>Wiltshire</v>
      </c>
      <c r="D169" s="34" t="str">
        <f ca="1">IFERROR(IF((VLOOKUP($B169,'HICM and Narrative Backsheet'!$A$6:$AC$155,D$9,FALSE))="","",(VLOOKUP($B169,'HICM and Narrative Backsheet'!$A$6:$AC$155,D$9,FALSE))),"")</f>
        <v>Mature</v>
      </c>
      <c r="E169" s="76" t="str">
        <f ca="1">IFERROR(IF((VLOOKUP($B169,'HICM and Narrative Backsheet'!$A$6:$AC$155,E$9,FALSE))="","",(VLOOKUP($B169,'HICM and Narrative Backsheet'!$A$6:$AC$155,E$9,FALSE))),"")</f>
        <v>Established</v>
      </c>
      <c r="F169" s="76" t="str">
        <f ca="1">IFERROR(IF((VLOOKUP($B169,'HICM and Narrative Backsheet'!$A$6:$AC$155,F$9,FALSE))="","",(VLOOKUP($B169,'HICM and Narrative Backsheet'!$A$6:$AC$155,F$9,FALSE))),"")</f>
        <v>Established</v>
      </c>
      <c r="G169" s="76" t="str">
        <f ca="1">IFERROR(IF((VLOOKUP($B169,'HICM and Narrative Backsheet'!$A$6:$AC$155,G$9,FALSE))="","",(VLOOKUP($B169,'HICM and Narrative Backsheet'!$A$6:$AC$155,G$9,FALSE))),"")</f>
        <v>Established</v>
      </c>
      <c r="H169" s="76" t="str">
        <f ca="1">IFERROR(IF((VLOOKUP($B169,'HICM and Narrative Backsheet'!$A$6:$AC$155,H$9,FALSE))="","",(VLOOKUP($B169,'HICM and Narrative Backsheet'!$A$6:$AC$155,H$9,FALSE))),"")</f>
        <v>Plans in place</v>
      </c>
      <c r="I169" s="76" t="str">
        <f ca="1">IFERROR(IF((VLOOKUP($B169,'HICM and Narrative Backsheet'!$A$6:$AC$155,I$9,FALSE))="","",(VLOOKUP($B169,'HICM and Narrative Backsheet'!$A$6:$AC$155,I$9,FALSE))),"")</f>
        <v>Plans in place</v>
      </c>
      <c r="J169" s="76" t="str">
        <f ca="1">IFERROR(IF((VLOOKUP($B169,'HICM and Narrative Backsheet'!$A$6:$AC$155,J$9,FALSE))="","",(VLOOKUP($B169,'HICM and Narrative Backsheet'!$A$6:$AC$155,J$9,FALSE))),"")</f>
        <v>Established</v>
      </c>
      <c r="K169" s="76" t="str">
        <f ca="1">IFERROR(IF((VLOOKUP($B169,'HICM and Narrative Backsheet'!$A$6:$AC$155,K$9,FALSE))="","",(VLOOKUP($B169,'HICM and Narrative Backsheet'!$A$6:$AC$155,K$9,FALSE))),"")</f>
        <v>Established</v>
      </c>
      <c r="L169" s="29" t="str">
        <f ca="1">IFERROR(IF((VLOOKUP($B169,'HICM and Narrative Backsheet'!$A$6:$AC$155,L$9,FALSE))="","",(VLOOKUP($B169,'HICM and Narrative Backsheet'!$A$6:$AC$155,L$9,FALSE))),"")</f>
        <v>Not yet established</v>
      </c>
      <c r="M169" s="34" t="str">
        <f ca="1">IFERROR(IF((VLOOKUP($B169,'HICM and Narrative Backsheet'!$A$6:$AC$155,M$9,FALSE))="","",(VLOOKUP($B169,'HICM and Narrative Backsheet'!$A$6:$AC$155,M$9,FALSE))),"")</f>
        <v>Mature</v>
      </c>
      <c r="N169" s="76" t="str">
        <f ca="1">IFERROR(IF((VLOOKUP($B169,'HICM and Narrative Backsheet'!$A$6:$AC$155,N$9,FALSE))="","",(VLOOKUP($B169,'HICM and Narrative Backsheet'!$A$6:$AC$155,N$9,FALSE))),"")</f>
        <v>Established</v>
      </c>
      <c r="O169" s="76" t="str">
        <f ca="1">IFERROR(IF((VLOOKUP($B169,'HICM and Narrative Backsheet'!$A$6:$AC$155,O$9,FALSE))="","",(VLOOKUP($B169,'HICM and Narrative Backsheet'!$A$6:$AC$155,O$9,FALSE))),"")</f>
        <v>Established</v>
      </c>
      <c r="P169" s="76" t="str">
        <f ca="1">IFERROR(IF((VLOOKUP($B169,'HICM and Narrative Backsheet'!$A$6:$AC$155,P$9,FALSE))="","",(VLOOKUP($B169,'HICM and Narrative Backsheet'!$A$6:$AC$155,P$9,FALSE))),"")</f>
        <v>Established</v>
      </c>
      <c r="Q169" s="76" t="str">
        <f ca="1">IFERROR(IF((VLOOKUP($B169,'HICM and Narrative Backsheet'!$A$6:$AC$155,Q$9,FALSE))="","",(VLOOKUP($B169,'HICM and Narrative Backsheet'!$A$6:$AC$155,Q$9,FALSE))),"")</f>
        <v>Plans in place</v>
      </c>
      <c r="R169" s="76" t="str">
        <f ca="1">IFERROR(IF((VLOOKUP($B169,'HICM and Narrative Backsheet'!$A$6:$AC$155,R$9,FALSE))="","",(VLOOKUP($B169,'HICM and Narrative Backsheet'!$A$6:$AC$155,R$9,FALSE))),"")</f>
        <v>Plans in place</v>
      </c>
      <c r="S169" s="76" t="str">
        <f ca="1">IFERROR(IF((VLOOKUP($B169,'HICM and Narrative Backsheet'!$A$6:$AC$155,S$9,FALSE))="","",(VLOOKUP($B169,'HICM and Narrative Backsheet'!$A$6:$AC$155,S$9,FALSE))),"")</f>
        <v>Established</v>
      </c>
      <c r="T169" s="76" t="str">
        <f ca="1">IFERROR(IF((VLOOKUP($B169,'HICM and Narrative Backsheet'!$A$6:$AC$155,T$9,FALSE))="","",(VLOOKUP($B169,'HICM and Narrative Backsheet'!$A$6:$AC$155,T$9,FALSE))),"")</f>
        <v>Established</v>
      </c>
      <c r="U169" s="29" t="str">
        <f ca="1">IFERROR(IF((VLOOKUP($B169,'HICM and Narrative Backsheet'!$A$6:$AC$155,U$9,FALSE))="","",(VLOOKUP($B169,'HICM and Narrative Backsheet'!$A$6:$AC$155,U$9,FALSE))),"")</f>
        <v>Not yet established</v>
      </c>
      <c r="V169" s="90" t="str">
        <f ca="1">IFERROR(IF((VLOOKUP($B169,'HICM and Narrative Backsheet'!$A$6:$AC$155,V$9,FALSE))="","",(VLOOKUP($B169,'HICM and Narrative Backsheet'!$A$6:$AC$155,V$9,FALSE))),"")</f>
        <v>Mature</v>
      </c>
      <c r="W169" s="76" t="str">
        <f ca="1">IFERROR(IF((VLOOKUP($B169,'HICM and Narrative Backsheet'!$A$6:$AC$155,W$9,FALSE))="","",(VLOOKUP($B169,'HICM and Narrative Backsheet'!$A$6:$AC$155,W$9,FALSE))),"")</f>
        <v>Mature</v>
      </c>
      <c r="X169" s="76" t="str">
        <f ca="1">IFERROR(IF((VLOOKUP($B169,'HICM and Narrative Backsheet'!$A$6:$AC$155,X$9,FALSE))="","",(VLOOKUP($B169,'HICM and Narrative Backsheet'!$A$6:$AC$155,X$9,FALSE))),"")</f>
        <v>Mature</v>
      </c>
      <c r="Y169" s="76" t="str">
        <f ca="1">IFERROR(IF((VLOOKUP($B169,'HICM and Narrative Backsheet'!$A$6:$AC$155,Y$9,FALSE))="","",(VLOOKUP($B169,'HICM and Narrative Backsheet'!$A$6:$AC$155,Y$9,FALSE))),"")</f>
        <v>Mature</v>
      </c>
      <c r="Z169" s="76" t="str">
        <f ca="1">IFERROR(IF((VLOOKUP($B169,'HICM and Narrative Backsheet'!$A$6:$AC$155,Z$9,FALSE))="","",(VLOOKUP($B169,'HICM and Narrative Backsheet'!$A$6:$AC$155,Z$9,FALSE))),"")</f>
        <v>Established</v>
      </c>
      <c r="AA169" s="76" t="str">
        <f ca="1">IFERROR(IF((VLOOKUP($B169,'HICM and Narrative Backsheet'!$A$6:$AC$155,AA$9,FALSE))="","",(VLOOKUP($B169,'HICM and Narrative Backsheet'!$A$6:$AC$155,AA$9,FALSE))),"")</f>
        <v>Established</v>
      </c>
      <c r="AB169" s="76" t="str">
        <f ca="1">IFERROR(IF((VLOOKUP($B169,'HICM and Narrative Backsheet'!$A$6:$AC$155,AB$9,FALSE))="","",(VLOOKUP($B169,'HICM and Narrative Backsheet'!$A$6:$AC$155,AB$9,FALSE))),"")</f>
        <v>Mature</v>
      </c>
      <c r="AC169" s="76" t="str">
        <f ca="1">IFERROR(IF((VLOOKUP($B169,'HICM and Narrative Backsheet'!$A$6:$AC$155,AC$9,FALSE))="","",(VLOOKUP($B169,'HICM and Narrative Backsheet'!$A$6:$AC$155,AC$9,FALSE))),"")</f>
        <v>Mature</v>
      </c>
      <c r="AD169" s="29" t="str">
        <f ca="1">IFERROR(IF((VLOOKUP($B169,'HICM and Narrative Backsheet'!$A$6:$AC$155,AD$9,FALSE))="","",(VLOOKUP($B169,'HICM and Narrative Backsheet'!$A$6:$AC$155,AD$9,FALSE))),"")</f>
        <v>Not yet established</v>
      </c>
    </row>
    <row r="170" spans="1:30">
      <c r="A170" s="42">
        <v>144</v>
      </c>
      <c r="B170" s="34" t="str">
        <f t="shared" ca="1" si="13"/>
        <v>E06000040</v>
      </c>
      <c r="C170" s="83" t="str">
        <f ca="1">IFERROR(VLOOKUP($B170,'Org list'!$J$9:$K$636,2,0), "")</f>
        <v>Windsor and Maidenhead</v>
      </c>
      <c r="D170" s="34" t="str">
        <f ca="1">IFERROR(IF((VLOOKUP($B170,'HICM and Narrative Backsheet'!$A$6:$AC$155,D$9,FALSE))="","",(VLOOKUP($B170,'HICM and Narrative Backsheet'!$A$6:$AC$155,D$9,FALSE))),"")</f>
        <v>Established</v>
      </c>
      <c r="E170" s="76" t="str">
        <f ca="1">IFERROR(IF((VLOOKUP($B170,'HICM and Narrative Backsheet'!$A$6:$AC$155,E$9,FALSE))="","",(VLOOKUP($B170,'HICM and Narrative Backsheet'!$A$6:$AC$155,E$9,FALSE))),"")</f>
        <v>Established</v>
      </c>
      <c r="F170" s="76" t="str">
        <f ca="1">IFERROR(IF((VLOOKUP($B170,'HICM and Narrative Backsheet'!$A$6:$AC$155,F$9,FALSE))="","",(VLOOKUP($B170,'HICM and Narrative Backsheet'!$A$6:$AC$155,F$9,FALSE))),"")</f>
        <v>Established</v>
      </c>
      <c r="G170" s="76" t="str">
        <f ca="1">IFERROR(IF((VLOOKUP($B170,'HICM and Narrative Backsheet'!$A$6:$AC$155,G$9,FALSE))="","",(VLOOKUP($B170,'HICM and Narrative Backsheet'!$A$6:$AC$155,G$9,FALSE))),"")</f>
        <v>Established</v>
      </c>
      <c r="H170" s="76" t="str">
        <f ca="1">IFERROR(IF((VLOOKUP($B170,'HICM and Narrative Backsheet'!$A$6:$AC$155,H$9,FALSE))="","",(VLOOKUP($B170,'HICM and Narrative Backsheet'!$A$6:$AC$155,H$9,FALSE))),"")</f>
        <v>Plans in place</v>
      </c>
      <c r="I170" s="76" t="str">
        <f ca="1">IFERROR(IF((VLOOKUP($B170,'HICM and Narrative Backsheet'!$A$6:$AC$155,I$9,FALSE))="","",(VLOOKUP($B170,'HICM and Narrative Backsheet'!$A$6:$AC$155,I$9,FALSE))),"")</f>
        <v>Plans in place</v>
      </c>
      <c r="J170" s="76" t="str">
        <f ca="1">IFERROR(IF((VLOOKUP($B170,'HICM and Narrative Backsheet'!$A$6:$AC$155,J$9,FALSE))="","",(VLOOKUP($B170,'HICM and Narrative Backsheet'!$A$6:$AC$155,J$9,FALSE))),"")</f>
        <v>Established</v>
      </c>
      <c r="K170" s="76" t="str">
        <f ca="1">IFERROR(IF((VLOOKUP($B170,'HICM and Narrative Backsheet'!$A$6:$AC$155,K$9,FALSE))="","",(VLOOKUP($B170,'HICM and Narrative Backsheet'!$A$6:$AC$155,K$9,FALSE))),"")</f>
        <v>Established</v>
      </c>
      <c r="L170" s="29" t="str">
        <f ca="1">IFERROR(IF((VLOOKUP($B170,'HICM and Narrative Backsheet'!$A$6:$AC$155,L$9,FALSE))="","",(VLOOKUP($B170,'HICM and Narrative Backsheet'!$A$6:$AC$155,L$9,FALSE))),"")</f>
        <v>Established</v>
      </c>
      <c r="M170" s="34" t="str">
        <f ca="1">IFERROR(IF((VLOOKUP($B170,'HICM and Narrative Backsheet'!$A$6:$AC$155,M$9,FALSE))="","",(VLOOKUP($B170,'HICM and Narrative Backsheet'!$A$6:$AC$155,M$9,FALSE))),"")</f>
        <v>Established</v>
      </c>
      <c r="N170" s="76" t="str">
        <f ca="1">IFERROR(IF((VLOOKUP($B170,'HICM and Narrative Backsheet'!$A$6:$AC$155,N$9,FALSE))="","",(VLOOKUP($B170,'HICM and Narrative Backsheet'!$A$6:$AC$155,N$9,FALSE))),"")</f>
        <v>Established</v>
      </c>
      <c r="O170" s="76" t="str">
        <f ca="1">IFERROR(IF((VLOOKUP($B170,'HICM and Narrative Backsheet'!$A$6:$AC$155,O$9,FALSE))="","",(VLOOKUP($B170,'HICM and Narrative Backsheet'!$A$6:$AC$155,O$9,FALSE))),"")</f>
        <v>Established</v>
      </c>
      <c r="P170" s="76" t="str">
        <f ca="1">IFERROR(IF((VLOOKUP($B170,'HICM and Narrative Backsheet'!$A$6:$AC$155,P$9,FALSE))="","",(VLOOKUP($B170,'HICM and Narrative Backsheet'!$A$6:$AC$155,P$9,FALSE))),"")</f>
        <v>Established</v>
      </c>
      <c r="Q170" s="76" t="str">
        <f ca="1">IFERROR(IF((VLOOKUP($B170,'HICM and Narrative Backsheet'!$A$6:$AC$155,Q$9,FALSE))="","",(VLOOKUP($B170,'HICM and Narrative Backsheet'!$A$6:$AC$155,Q$9,FALSE))),"")</f>
        <v>Plans in place</v>
      </c>
      <c r="R170" s="76" t="str">
        <f ca="1">IFERROR(IF((VLOOKUP($B170,'HICM and Narrative Backsheet'!$A$6:$AC$155,R$9,FALSE))="","",(VLOOKUP($B170,'HICM and Narrative Backsheet'!$A$6:$AC$155,R$9,FALSE))),"")</f>
        <v>Established</v>
      </c>
      <c r="S170" s="76" t="str">
        <f ca="1">IFERROR(IF((VLOOKUP($B170,'HICM and Narrative Backsheet'!$A$6:$AC$155,S$9,FALSE))="","",(VLOOKUP($B170,'HICM and Narrative Backsheet'!$A$6:$AC$155,S$9,FALSE))),"")</f>
        <v>Established</v>
      </c>
      <c r="T170" s="76" t="str">
        <f ca="1">IFERROR(IF((VLOOKUP($B170,'HICM and Narrative Backsheet'!$A$6:$AC$155,T$9,FALSE))="","",(VLOOKUP($B170,'HICM and Narrative Backsheet'!$A$6:$AC$155,T$9,FALSE))),"")</f>
        <v>Established</v>
      </c>
      <c r="U170" s="29" t="str">
        <f ca="1">IFERROR(IF((VLOOKUP($B170,'HICM and Narrative Backsheet'!$A$6:$AC$155,U$9,FALSE))="","",(VLOOKUP($B170,'HICM and Narrative Backsheet'!$A$6:$AC$155,U$9,FALSE))),"")</f>
        <v>Established</v>
      </c>
      <c r="V170" s="90" t="str">
        <f ca="1">IFERROR(IF((VLOOKUP($B170,'HICM and Narrative Backsheet'!$A$6:$AC$155,V$9,FALSE))="","",(VLOOKUP($B170,'HICM and Narrative Backsheet'!$A$6:$AC$155,V$9,FALSE))),"")</f>
        <v>Established</v>
      </c>
      <c r="W170" s="76" t="str">
        <f ca="1">IFERROR(IF((VLOOKUP($B170,'HICM and Narrative Backsheet'!$A$6:$AC$155,W$9,FALSE))="","",(VLOOKUP($B170,'HICM and Narrative Backsheet'!$A$6:$AC$155,W$9,FALSE))),"")</f>
        <v>Established</v>
      </c>
      <c r="X170" s="76" t="str">
        <f ca="1">IFERROR(IF((VLOOKUP($B170,'HICM and Narrative Backsheet'!$A$6:$AC$155,X$9,FALSE))="","",(VLOOKUP($B170,'HICM and Narrative Backsheet'!$A$6:$AC$155,X$9,FALSE))),"")</f>
        <v>Established</v>
      </c>
      <c r="Y170" s="76" t="str">
        <f ca="1">IFERROR(IF((VLOOKUP($B170,'HICM and Narrative Backsheet'!$A$6:$AC$155,Y$9,FALSE))="","",(VLOOKUP($B170,'HICM and Narrative Backsheet'!$A$6:$AC$155,Y$9,FALSE))),"")</f>
        <v>Established</v>
      </c>
      <c r="Z170" s="76" t="str">
        <f ca="1">IFERROR(IF((VLOOKUP($B170,'HICM and Narrative Backsheet'!$A$6:$AC$155,Z$9,FALSE))="","",(VLOOKUP($B170,'HICM and Narrative Backsheet'!$A$6:$AC$155,Z$9,FALSE))),"")</f>
        <v>Established</v>
      </c>
      <c r="AA170" s="76" t="str">
        <f ca="1">IFERROR(IF((VLOOKUP($B170,'HICM and Narrative Backsheet'!$A$6:$AC$155,AA$9,FALSE))="","",(VLOOKUP($B170,'HICM and Narrative Backsheet'!$A$6:$AC$155,AA$9,FALSE))),"")</f>
        <v>Established</v>
      </c>
      <c r="AB170" s="76" t="str">
        <f ca="1">IFERROR(IF((VLOOKUP($B170,'HICM and Narrative Backsheet'!$A$6:$AC$155,AB$9,FALSE))="","",(VLOOKUP($B170,'HICM and Narrative Backsheet'!$A$6:$AC$155,AB$9,FALSE))),"")</f>
        <v>Established</v>
      </c>
      <c r="AC170" s="76" t="str">
        <f ca="1">IFERROR(IF((VLOOKUP($B170,'HICM and Narrative Backsheet'!$A$6:$AC$155,AC$9,FALSE))="","",(VLOOKUP($B170,'HICM and Narrative Backsheet'!$A$6:$AC$155,AC$9,FALSE))),"")</f>
        <v>Established</v>
      </c>
      <c r="AD170" s="29" t="str">
        <f ca="1">IFERROR(IF((VLOOKUP($B170,'HICM and Narrative Backsheet'!$A$6:$AC$155,AD$9,FALSE))="","",(VLOOKUP($B170,'HICM and Narrative Backsheet'!$A$6:$AC$155,AD$9,FALSE))),"")</f>
        <v>Established</v>
      </c>
    </row>
    <row r="171" spans="1:30">
      <c r="A171" s="42">
        <v>145</v>
      </c>
      <c r="B171" s="34" t="str">
        <f t="shared" ca="1" si="13"/>
        <v>E08000015</v>
      </c>
      <c r="C171" s="83" t="str">
        <f ca="1">IFERROR(VLOOKUP($B171,'Org list'!$J$9:$K$636,2,0), "")</f>
        <v>Wirral</v>
      </c>
      <c r="D171" s="34" t="str">
        <f ca="1">IFERROR(IF((VLOOKUP($B171,'HICM and Narrative Backsheet'!$A$6:$AC$155,D$9,FALSE))="","",(VLOOKUP($B171,'HICM and Narrative Backsheet'!$A$6:$AC$155,D$9,FALSE))),"")</f>
        <v>Established</v>
      </c>
      <c r="E171" s="76" t="str">
        <f ca="1">IFERROR(IF((VLOOKUP($B171,'HICM and Narrative Backsheet'!$A$6:$AC$155,E$9,FALSE))="","",(VLOOKUP($B171,'HICM and Narrative Backsheet'!$A$6:$AC$155,E$9,FALSE))),"")</f>
        <v>Established</v>
      </c>
      <c r="F171" s="76" t="str">
        <f ca="1">IFERROR(IF((VLOOKUP($B171,'HICM and Narrative Backsheet'!$A$6:$AC$155,F$9,FALSE))="","",(VLOOKUP($B171,'HICM and Narrative Backsheet'!$A$6:$AC$155,F$9,FALSE))),"")</f>
        <v>Established</v>
      </c>
      <c r="G171" s="76" t="str">
        <f ca="1">IFERROR(IF((VLOOKUP($B171,'HICM and Narrative Backsheet'!$A$6:$AC$155,G$9,FALSE))="","",(VLOOKUP($B171,'HICM and Narrative Backsheet'!$A$6:$AC$155,G$9,FALSE))),"")</f>
        <v>Established</v>
      </c>
      <c r="H171" s="76" t="str">
        <f ca="1">IFERROR(IF((VLOOKUP($B171,'HICM and Narrative Backsheet'!$A$6:$AC$155,H$9,FALSE))="","",(VLOOKUP($B171,'HICM and Narrative Backsheet'!$A$6:$AC$155,H$9,FALSE))),"")</f>
        <v>Established</v>
      </c>
      <c r="I171" s="76" t="str">
        <f ca="1">IFERROR(IF((VLOOKUP($B171,'HICM and Narrative Backsheet'!$A$6:$AC$155,I$9,FALSE))="","",(VLOOKUP($B171,'HICM and Narrative Backsheet'!$A$6:$AC$155,I$9,FALSE))),"")</f>
        <v>Established</v>
      </c>
      <c r="J171" s="76" t="str">
        <f ca="1">IFERROR(IF((VLOOKUP($B171,'HICM and Narrative Backsheet'!$A$6:$AC$155,J$9,FALSE))="","",(VLOOKUP($B171,'HICM and Narrative Backsheet'!$A$6:$AC$155,J$9,FALSE))),"")</f>
        <v>Established</v>
      </c>
      <c r="K171" s="76" t="str">
        <f ca="1">IFERROR(IF((VLOOKUP($B171,'HICM and Narrative Backsheet'!$A$6:$AC$155,K$9,FALSE))="","",(VLOOKUP($B171,'HICM and Narrative Backsheet'!$A$6:$AC$155,K$9,FALSE))),"")</f>
        <v>Established</v>
      </c>
      <c r="L171" s="29" t="str">
        <f ca="1">IFERROR(IF((VLOOKUP($B171,'HICM and Narrative Backsheet'!$A$6:$AC$155,L$9,FALSE))="","",(VLOOKUP($B171,'HICM and Narrative Backsheet'!$A$6:$AC$155,L$9,FALSE))),"")</f>
        <v>Plans in place</v>
      </c>
      <c r="M171" s="34" t="str">
        <f ca="1">IFERROR(IF((VLOOKUP($B171,'HICM and Narrative Backsheet'!$A$6:$AC$155,M$9,FALSE))="","",(VLOOKUP($B171,'HICM and Narrative Backsheet'!$A$6:$AC$155,M$9,FALSE))),"")</f>
        <v>Established</v>
      </c>
      <c r="N171" s="76" t="str">
        <f ca="1">IFERROR(IF((VLOOKUP($B171,'HICM and Narrative Backsheet'!$A$6:$AC$155,N$9,FALSE))="","",(VLOOKUP($B171,'HICM and Narrative Backsheet'!$A$6:$AC$155,N$9,FALSE))),"")</f>
        <v>Established</v>
      </c>
      <c r="O171" s="76" t="str">
        <f ca="1">IFERROR(IF((VLOOKUP($B171,'HICM and Narrative Backsheet'!$A$6:$AC$155,O$9,FALSE))="","",(VLOOKUP($B171,'HICM and Narrative Backsheet'!$A$6:$AC$155,O$9,FALSE))),"")</f>
        <v>Established</v>
      </c>
      <c r="P171" s="76" t="str">
        <f ca="1">IFERROR(IF((VLOOKUP($B171,'HICM and Narrative Backsheet'!$A$6:$AC$155,P$9,FALSE))="","",(VLOOKUP($B171,'HICM and Narrative Backsheet'!$A$6:$AC$155,P$9,FALSE))),"")</f>
        <v>Established</v>
      </c>
      <c r="Q171" s="76" t="str">
        <f ca="1">IFERROR(IF((VLOOKUP($B171,'HICM and Narrative Backsheet'!$A$6:$AC$155,Q$9,FALSE))="","",(VLOOKUP($B171,'HICM and Narrative Backsheet'!$A$6:$AC$155,Q$9,FALSE))),"")</f>
        <v>Mature</v>
      </c>
      <c r="R171" s="76" t="str">
        <f ca="1">IFERROR(IF((VLOOKUP($B171,'HICM and Narrative Backsheet'!$A$6:$AC$155,R$9,FALSE))="","",(VLOOKUP($B171,'HICM and Narrative Backsheet'!$A$6:$AC$155,R$9,FALSE))),"")</f>
        <v>Established</v>
      </c>
      <c r="S171" s="76" t="str">
        <f ca="1">IFERROR(IF((VLOOKUP($B171,'HICM and Narrative Backsheet'!$A$6:$AC$155,S$9,FALSE))="","",(VLOOKUP($B171,'HICM and Narrative Backsheet'!$A$6:$AC$155,S$9,FALSE))),"")</f>
        <v>Established</v>
      </c>
      <c r="T171" s="76" t="str">
        <f ca="1">IFERROR(IF((VLOOKUP($B171,'HICM and Narrative Backsheet'!$A$6:$AC$155,T$9,FALSE))="","",(VLOOKUP($B171,'HICM and Narrative Backsheet'!$A$6:$AC$155,T$9,FALSE))),"")</f>
        <v>Mature</v>
      </c>
      <c r="U171" s="29" t="str">
        <f ca="1">IFERROR(IF((VLOOKUP($B171,'HICM and Narrative Backsheet'!$A$6:$AC$155,U$9,FALSE))="","",(VLOOKUP($B171,'HICM and Narrative Backsheet'!$A$6:$AC$155,U$9,FALSE))),"")</f>
        <v>Established</v>
      </c>
      <c r="V171" s="90" t="str">
        <f ca="1">IFERROR(IF((VLOOKUP($B171,'HICM and Narrative Backsheet'!$A$6:$AC$155,V$9,FALSE))="","",(VLOOKUP($B171,'HICM and Narrative Backsheet'!$A$6:$AC$155,V$9,FALSE))),"")</f>
        <v>Established</v>
      </c>
      <c r="W171" s="76" t="str">
        <f ca="1">IFERROR(IF((VLOOKUP($B171,'HICM and Narrative Backsheet'!$A$6:$AC$155,W$9,FALSE))="","",(VLOOKUP($B171,'HICM and Narrative Backsheet'!$A$6:$AC$155,W$9,FALSE))),"")</f>
        <v>Mature</v>
      </c>
      <c r="X171" s="76" t="str">
        <f ca="1">IFERROR(IF((VLOOKUP($B171,'HICM and Narrative Backsheet'!$A$6:$AC$155,X$9,FALSE))="","",(VLOOKUP($B171,'HICM and Narrative Backsheet'!$A$6:$AC$155,X$9,FALSE))),"")</f>
        <v>Mature</v>
      </c>
      <c r="Y171" s="76" t="str">
        <f ca="1">IFERROR(IF((VLOOKUP($B171,'HICM and Narrative Backsheet'!$A$6:$AC$155,Y$9,FALSE))="","",(VLOOKUP($B171,'HICM and Narrative Backsheet'!$A$6:$AC$155,Y$9,FALSE))),"")</f>
        <v>Mature</v>
      </c>
      <c r="Z171" s="76" t="str">
        <f ca="1">IFERROR(IF((VLOOKUP($B171,'HICM and Narrative Backsheet'!$A$6:$AC$155,Z$9,FALSE))="","",(VLOOKUP($B171,'HICM and Narrative Backsheet'!$A$6:$AC$155,Z$9,FALSE))),"")</f>
        <v>Mature</v>
      </c>
      <c r="AA171" s="76" t="str">
        <f ca="1">IFERROR(IF((VLOOKUP($B171,'HICM and Narrative Backsheet'!$A$6:$AC$155,AA$9,FALSE))="","",(VLOOKUP($B171,'HICM and Narrative Backsheet'!$A$6:$AC$155,AA$9,FALSE))),"")</f>
        <v>Mature</v>
      </c>
      <c r="AB171" s="76" t="str">
        <f ca="1">IFERROR(IF((VLOOKUP($B171,'HICM and Narrative Backsheet'!$A$6:$AC$155,AB$9,FALSE))="","",(VLOOKUP($B171,'HICM and Narrative Backsheet'!$A$6:$AC$155,AB$9,FALSE))),"")</f>
        <v>Mature</v>
      </c>
      <c r="AC171" s="76" t="str">
        <f ca="1">IFERROR(IF((VLOOKUP($B171,'HICM and Narrative Backsheet'!$A$6:$AC$155,AC$9,FALSE))="","",(VLOOKUP($B171,'HICM and Narrative Backsheet'!$A$6:$AC$155,AC$9,FALSE))),"")</f>
        <v>Mature</v>
      </c>
      <c r="AD171" s="29" t="str">
        <f ca="1">IFERROR(IF((VLOOKUP($B171,'HICM and Narrative Backsheet'!$A$6:$AC$155,AD$9,FALSE))="","",(VLOOKUP($B171,'HICM and Narrative Backsheet'!$A$6:$AC$155,AD$9,FALSE))),"")</f>
        <v>Established</v>
      </c>
    </row>
    <row r="172" spans="1:30">
      <c r="A172" s="42">
        <v>146</v>
      </c>
      <c r="B172" s="34" t="str">
        <f t="shared" ca="1" si="13"/>
        <v>E06000041</v>
      </c>
      <c r="C172" s="83" t="str">
        <f ca="1">IFERROR(VLOOKUP($B172,'Org list'!$J$9:$K$636,2,0), "")</f>
        <v>Wokingham</v>
      </c>
      <c r="D172" s="34" t="str">
        <f ca="1">IFERROR(IF((VLOOKUP($B172,'HICM and Narrative Backsheet'!$A$6:$AC$155,D$9,FALSE))="","",(VLOOKUP($B172,'HICM and Narrative Backsheet'!$A$6:$AC$155,D$9,FALSE))),"")</f>
        <v>Established</v>
      </c>
      <c r="E172" s="76" t="str">
        <f ca="1">IFERROR(IF((VLOOKUP($B172,'HICM and Narrative Backsheet'!$A$6:$AC$155,E$9,FALSE))="","",(VLOOKUP($B172,'HICM and Narrative Backsheet'!$A$6:$AC$155,E$9,FALSE))),"")</f>
        <v>Mature</v>
      </c>
      <c r="F172" s="76" t="str">
        <f ca="1">IFERROR(IF((VLOOKUP($B172,'HICM and Narrative Backsheet'!$A$6:$AC$155,F$9,FALSE))="","",(VLOOKUP($B172,'HICM and Narrative Backsheet'!$A$6:$AC$155,F$9,FALSE))),"")</f>
        <v>Mature</v>
      </c>
      <c r="G172" s="76" t="str">
        <f ca="1">IFERROR(IF((VLOOKUP($B172,'HICM and Narrative Backsheet'!$A$6:$AC$155,G$9,FALSE))="","",(VLOOKUP($B172,'HICM and Narrative Backsheet'!$A$6:$AC$155,G$9,FALSE))),"")</f>
        <v>Mature</v>
      </c>
      <c r="H172" s="76" t="str">
        <f ca="1">IFERROR(IF((VLOOKUP($B172,'HICM and Narrative Backsheet'!$A$6:$AC$155,H$9,FALSE))="","",(VLOOKUP($B172,'HICM and Narrative Backsheet'!$A$6:$AC$155,H$9,FALSE))),"")</f>
        <v>Mature</v>
      </c>
      <c r="I172" s="76" t="str">
        <f ca="1">IFERROR(IF((VLOOKUP($B172,'HICM and Narrative Backsheet'!$A$6:$AC$155,I$9,FALSE))="","",(VLOOKUP($B172,'HICM and Narrative Backsheet'!$A$6:$AC$155,I$9,FALSE))),"")</f>
        <v>Plans in place</v>
      </c>
      <c r="J172" s="76" t="str">
        <f ca="1">IFERROR(IF((VLOOKUP($B172,'HICM and Narrative Backsheet'!$A$6:$AC$155,J$9,FALSE))="","",(VLOOKUP($B172,'HICM and Narrative Backsheet'!$A$6:$AC$155,J$9,FALSE))),"")</f>
        <v>Mature</v>
      </c>
      <c r="K172" s="76" t="str">
        <f ca="1">IFERROR(IF((VLOOKUP($B172,'HICM and Narrative Backsheet'!$A$6:$AC$155,K$9,FALSE))="","",(VLOOKUP($B172,'HICM and Narrative Backsheet'!$A$6:$AC$155,K$9,FALSE))),"")</f>
        <v>Mature</v>
      </c>
      <c r="L172" s="29" t="str">
        <f ca="1">IFERROR(IF((VLOOKUP($B172,'HICM and Narrative Backsheet'!$A$6:$AC$155,L$9,FALSE))="","",(VLOOKUP($B172,'HICM and Narrative Backsheet'!$A$6:$AC$155,L$9,FALSE))),"")</f>
        <v>Plans in place</v>
      </c>
      <c r="M172" s="34" t="str">
        <f ca="1">IFERROR(IF((VLOOKUP($B172,'HICM and Narrative Backsheet'!$A$6:$AC$155,M$9,FALSE))="","",(VLOOKUP($B172,'HICM and Narrative Backsheet'!$A$6:$AC$155,M$9,FALSE))),"")</f>
        <v>Established</v>
      </c>
      <c r="N172" s="76" t="str">
        <f ca="1">IFERROR(IF((VLOOKUP($B172,'HICM and Narrative Backsheet'!$A$6:$AC$155,N$9,FALSE))="","",(VLOOKUP($B172,'HICM and Narrative Backsheet'!$A$6:$AC$155,N$9,FALSE))),"")</f>
        <v>Mature</v>
      </c>
      <c r="O172" s="76" t="str">
        <f ca="1">IFERROR(IF((VLOOKUP($B172,'HICM and Narrative Backsheet'!$A$6:$AC$155,O$9,FALSE))="","",(VLOOKUP($B172,'HICM and Narrative Backsheet'!$A$6:$AC$155,O$9,FALSE))),"")</f>
        <v>Mature</v>
      </c>
      <c r="P172" s="76" t="str">
        <f ca="1">IFERROR(IF((VLOOKUP($B172,'HICM and Narrative Backsheet'!$A$6:$AC$155,P$9,FALSE))="","",(VLOOKUP($B172,'HICM and Narrative Backsheet'!$A$6:$AC$155,P$9,FALSE))),"")</f>
        <v>Mature</v>
      </c>
      <c r="Q172" s="76" t="str">
        <f ca="1">IFERROR(IF((VLOOKUP($B172,'HICM and Narrative Backsheet'!$A$6:$AC$155,Q$9,FALSE))="","",(VLOOKUP($B172,'HICM and Narrative Backsheet'!$A$6:$AC$155,Q$9,FALSE))),"")</f>
        <v>Mature</v>
      </c>
      <c r="R172" s="76" t="str">
        <f ca="1">IFERROR(IF((VLOOKUP($B172,'HICM and Narrative Backsheet'!$A$6:$AC$155,R$9,FALSE))="","",(VLOOKUP($B172,'HICM and Narrative Backsheet'!$A$6:$AC$155,R$9,FALSE))),"")</f>
        <v>Established</v>
      </c>
      <c r="S172" s="76" t="str">
        <f ca="1">IFERROR(IF((VLOOKUP($B172,'HICM and Narrative Backsheet'!$A$6:$AC$155,S$9,FALSE))="","",(VLOOKUP($B172,'HICM and Narrative Backsheet'!$A$6:$AC$155,S$9,FALSE))),"")</f>
        <v>Mature</v>
      </c>
      <c r="T172" s="76" t="str">
        <f ca="1">IFERROR(IF((VLOOKUP($B172,'HICM and Narrative Backsheet'!$A$6:$AC$155,T$9,FALSE))="","",(VLOOKUP($B172,'HICM and Narrative Backsheet'!$A$6:$AC$155,T$9,FALSE))),"")</f>
        <v>Mature</v>
      </c>
      <c r="U172" s="29" t="str">
        <f ca="1">IFERROR(IF((VLOOKUP($B172,'HICM and Narrative Backsheet'!$A$6:$AC$155,U$9,FALSE))="","",(VLOOKUP($B172,'HICM and Narrative Backsheet'!$A$6:$AC$155,U$9,FALSE))),"")</f>
        <v>Plans in place</v>
      </c>
      <c r="V172" s="90" t="str">
        <f ca="1">IFERROR(IF((VLOOKUP($B172,'HICM and Narrative Backsheet'!$A$6:$AC$155,V$9,FALSE))="","",(VLOOKUP($B172,'HICM and Narrative Backsheet'!$A$6:$AC$155,V$9,FALSE))),"")</f>
        <v>Mature</v>
      </c>
      <c r="W172" s="76" t="str">
        <f ca="1">IFERROR(IF((VLOOKUP($B172,'HICM and Narrative Backsheet'!$A$6:$AC$155,W$9,FALSE))="","",(VLOOKUP($B172,'HICM and Narrative Backsheet'!$A$6:$AC$155,W$9,FALSE))),"")</f>
        <v>Mature</v>
      </c>
      <c r="X172" s="76" t="str">
        <f ca="1">IFERROR(IF((VLOOKUP($B172,'HICM and Narrative Backsheet'!$A$6:$AC$155,X$9,FALSE))="","",(VLOOKUP($B172,'HICM and Narrative Backsheet'!$A$6:$AC$155,X$9,FALSE))),"")</f>
        <v>Mature</v>
      </c>
      <c r="Y172" s="76" t="str">
        <f ca="1">IFERROR(IF((VLOOKUP($B172,'HICM and Narrative Backsheet'!$A$6:$AC$155,Y$9,FALSE))="","",(VLOOKUP($B172,'HICM and Narrative Backsheet'!$A$6:$AC$155,Y$9,FALSE))),"")</f>
        <v>Mature</v>
      </c>
      <c r="Z172" s="76" t="str">
        <f ca="1">IFERROR(IF((VLOOKUP($B172,'HICM and Narrative Backsheet'!$A$6:$AC$155,Z$9,FALSE))="","",(VLOOKUP($B172,'HICM and Narrative Backsheet'!$A$6:$AC$155,Z$9,FALSE))),"")</f>
        <v>Mature</v>
      </c>
      <c r="AA172" s="76" t="str">
        <f ca="1">IFERROR(IF((VLOOKUP($B172,'HICM and Narrative Backsheet'!$A$6:$AC$155,AA$9,FALSE))="","",(VLOOKUP($B172,'HICM and Narrative Backsheet'!$A$6:$AC$155,AA$9,FALSE))),"")</f>
        <v>Established</v>
      </c>
      <c r="AB172" s="76" t="str">
        <f ca="1">IFERROR(IF((VLOOKUP($B172,'HICM and Narrative Backsheet'!$A$6:$AC$155,AB$9,FALSE))="","",(VLOOKUP($B172,'HICM and Narrative Backsheet'!$A$6:$AC$155,AB$9,FALSE))),"")</f>
        <v>Mature</v>
      </c>
      <c r="AC172" s="76" t="str">
        <f ca="1">IFERROR(IF((VLOOKUP($B172,'HICM and Narrative Backsheet'!$A$6:$AC$155,AC$9,FALSE))="","",(VLOOKUP($B172,'HICM and Narrative Backsheet'!$A$6:$AC$155,AC$9,FALSE))),"")</f>
        <v>Mature</v>
      </c>
      <c r="AD172" s="29" t="str">
        <f ca="1">IFERROR(IF((VLOOKUP($B172,'HICM and Narrative Backsheet'!$A$6:$AC$155,AD$9,FALSE))="","",(VLOOKUP($B172,'HICM and Narrative Backsheet'!$A$6:$AC$155,AD$9,FALSE))),"")</f>
        <v>Established</v>
      </c>
    </row>
    <row r="173" spans="1:30">
      <c r="A173" s="42">
        <v>147</v>
      </c>
      <c r="B173" s="34" t="str">
        <f t="shared" ca="1" si="13"/>
        <v>E08000031</v>
      </c>
      <c r="C173" s="83" t="str">
        <f ca="1">IFERROR(VLOOKUP($B173,'Org list'!$J$9:$K$636,2,0), "")</f>
        <v>Wolverhampton</v>
      </c>
      <c r="D173" s="34" t="str">
        <f ca="1">IFERROR(IF((VLOOKUP($B173,'HICM and Narrative Backsheet'!$A$6:$AC$155,D$9,FALSE))="","",(VLOOKUP($B173,'HICM and Narrative Backsheet'!$A$6:$AC$155,D$9,FALSE))),"")</f>
        <v>Established</v>
      </c>
      <c r="E173" s="76" t="str">
        <f ca="1">IFERROR(IF((VLOOKUP($B173,'HICM and Narrative Backsheet'!$A$6:$AC$155,E$9,FALSE))="","",(VLOOKUP($B173,'HICM and Narrative Backsheet'!$A$6:$AC$155,E$9,FALSE))),"")</f>
        <v>Established</v>
      </c>
      <c r="F173" s="76" t="str">
        <f ca="1">IFERROR(IF((VLOOKUP($B173,'HICM and Narrative Backsheet'!$A$6:$AC$155,F$9,FALSE))="","",(VLOOKUP($B173,'HICM and Narrative Backsheet'!$A$6:$AC$155,F$9,FALSE))),"")</f>
        <v>Established</v>
      </c>
      <c r="G173" s="76" t="str">
        <f ca="1">IFERROR(IF((VLOOKUP($B173,'HICM and Narrative Backsheet'!$A$6:$AC$155,G$9,FALSE))="","",(VLOOKUP($B173,'HICM and Narrative Backsheet'!$A$6:$AC$155,G$9,FALSE))),"")</f>
        <v>Established</v>
      </c>
      <c r="H173" s="76" t="str">
        <f ca="1">IFERROR(IF((VLOOKUP($B173,'HICM and Narrative Backsheet'!$A$6:$AC$155,H$9,FALSE))="","",(VLOOKUP($B173,'HICM and Narrative Backsheet'!$A$6:$AC$155,H$9,FALSE))),"")</f>
        <v>Established</v>
      </c>
      <c r="I173" s="76" t="str">
        <f ca="1">IFERROR(IF((VLOOKUP($B173,'HICM and Narrative Backsheet'!$A$6:$AC$155,I$9,FALSE))="","",(VLOOKUP($B173,'HICM and Narrative Backsheet'!$A$6:$AC$155,I$9,FALSE))),"")</f>
        <v>Established</v>
      </c>
      <c r="J173" s="76" t="str">
        <f ca="1">IFERROR(IF((VLOOKUP($B173,'HICM and Narrative Backsheet'!$A$6:$AC$155,J$9,FALSE))="","",(VLOOKUP($B173,'HICM and Narrative Backsheet'!$A$6:$AC$155,J$9,FALSE))),"")</f>
        <v>Mature</v>
      </c>
      <c r="K173" s="76" t="str">
        <f ca="1">IFERROR(IF((VLOOKUP($B173,'HICM and Narrative Backsheet'!$A$6:$AC$155,K$9,FALSE))="","",(VLOOKUP($B173,'HICM and Narrative Backsheet'!$A$6:$AC$155,K$9,FALSE))),"")</f>
        <v>Established</v>
      </c>
      <c r="L173" s="29" t="str">
        <f ca="1">IFERROR(IF((VLOOKUP($B173,'HICM and Narrative Backsheet'!$A$6:$AC$155,L$9,FALSE))="","",(VLOOKUP($B173,'HICM and Narrative Backsheet'!$A$6:$AC$155,L$9,FALSE))),"")</f>
        <v>Established</v>
      </c>
      <c r="M173" s="34" t="str">
        <f ca="1">IFERROR(IF((VLOOKUP($B173,'HICM and Narrative Backsheet'!$A$6:$AC$155,M$9,FALSE))="","",(VLOOKUP($B173,'HICM and Narrative Backsheet'!$A$6:$AC$155,M$9,FALSE))),"")</f>
        <v>Mature</v>
      </c>
      <c r="N173" s="76" t="str">
        <f ca="1">IFERROR(IF((VLOOKUP($B173,'HICM and Narrative Backsheet'!$A$6:$AC$155,N$9,FALSE))="","",(VLOOKUP($B173,'HICM and Narrative Backsheet'!$A$6:$AC$155,N$9,FALSE))),"")</f>
        <v>Mature</v>
      </c>
      <c r="O173" s="76" t="str">
        <f ca="1">IFERROR(IF((VLOOKUP($B173,'HICM and Narrative Backsheet'!$A$6:$AC$155,O$9,FALSE))="","",(VLOOKUP($B173,'HICM and Narrative Backsheet'!$A$6:$AC$155,O$9,FALSE))),"")</f>
        <v>Mature</v>
      </c>
      <c r="P173" s="76" t="str">
        <f ca="1">IFERROR(IF((VLOOKUP($B173,'HICM and Narrative Backsheet'!$A$6:$AC$155,P$9,FALSE))="","",(VLOOKUP($B173,'HICM and Narrative Backsheet'!$A$6:$AC$155,P$9,FALSE))),"")</f>
        <v>Established</v>
      </c>
      <c r="Q173" s="76" t="str">
        <f ca="1">IFERROR(IF((VLOOKUP($B173,'HICM and Narrative Backsheet'!$A$6:$AC$155,Q$9,FALSE))="","",(VLOOKUP($B173,'HICM and Narrative Backsheet'!$A$6:$AC$155,Q$9,FALSE))),"")</f>
        <v>Mature</v>
      </c>
      <c r="R173" s="76" t="str">
        <f ca="1">IFERROR(IF((VLOOKUP($B173,'HICM and Narrative Backsheet'!$A$6:$AC$155,R$9,FALSE))="","",(VLOOKUP($B173,'HICM and Narrative Backsheet'!$A$6:$AC$155,R$9,FALSE))),"")</f>
        <v>Established</v>
      </c>
      <c r="S173" s="76" t="str">
        <f ca="1">IFERROR(IF((VLOOKUP($B173,'HICM and Narrative Backsheet'!$A$6:$AC$155,S$9,FALSE))="","",(VLOOKUP($B173,'HICM and Narrative Backsheet'!$A$6:$AC$155,S$9,FALSE))),"")</f>
        <v>Mature</v>
      </c>
      <c r="T173" s="76" t="str">
        <f ca="1">IFERROR(IF((VLOOKUP($B173,'HICM and Narrative Backsheet'!$A$6:$AC$155,T$9,FALSE))="","",(VLOOKUP($B173,'HICM and Narrative Backsheet'!$A$6:$AC$155,T$9,FALSE))),"")</f>
        <v>Established</v>
      </c>
      <c r="U173" s="29" t="str">
        <f ca="1">IFERROR(IF((VLOOKUP($B173,'HICM and Narrative Backsheet'!$A$6:$AC$155,U$9,FALSE))="","",(VLOOKUP($B173,'HICM and Narrative Backsheet'!$A$6:$AC$155,U$9,FALSE))),"")</f>
        <v>Mature</v>
      </c>
      <c r="V173" s="90" t="str">
        <f ca="1">IFERROR(IF((VLOOKUP($B173,'HICM and Narrative Backsheet'!$A$6:$AC$155,V$9,FALSE))="","",(VLOOKUP($B173,'HICM and Narrative Backsheet'!$A$6:$AC$155,V$9,FALSE))),"")</f>
        <v>Mature</v>
      </c>
      <c r="W173" s="76" t="str">
        <f ca="1">IFERROR(IF((VLOOKUP($B173,'HICM and Narrative Backsheet'!$A$6:$AC$155,W$9,FALSE))="","",(VLOOKUP($B173,'HICM and Narrative Backsheet'!$A$6:$AC$155,W$9,FALSE))),"")</f>
        <v>Mature</v>
      </c>
      <c r="X173" s="76" t="str">
        <f ca="1">IFERROR(IF((VLOOKUP($B173,'HICM and Narrative Backsheet'!$A$6:$AC$155,X$9,FALSE))="","",(VLOOKUP($B173,'HICM and Narrative Backsheet'!$A$6:$AC$155,X$9,FALSE))),"")</f>
        <v>Mature</v>
      </c>
      <c r="Y173" s="76" t="str">
        <f ca="1">IFERROR(IF((VLOOKUP($B173,'HICM and Narrative Backsheet'!$A$6:$AC$155,Y$9,FALSE))="","",(VLOOKUP($B173,'HICM and Narrative Backsheet'!$A$6:$AC$155,Y$9,FALSE))),"")</f>
        <v>Mature</v>
      </c>
      <c r="Z173" s="76" t="str">
        <f ca="1">IFERROR(IF((VLOOKUP($B173,'HICM and Narrative Backsheet'!$A$6:$AC$155,Z$9,FALSE))="","",(VLOOKUP($B173,'HICM and Narrative Backsheet'!$A$6:$AC$155,Z$9,FALSE))),"")</f>
        <v>Mature</v>
      </c>
      <c r="AA173" s="76" t="str">
        <f ca="1">IFERROR(IF((VLOOKUP($B173,'HICM and Narrative Backsheet'!$A$6:$AC$155,AA$9,FALSE))="","",(VLOOKUP($B173,'HICM and Narrative Backsheet'!$A$6:$AC$155,AA$9,FALSE))),"")</f>
        <v>Mature</v>
      </c>
      <c r="AB173" s="76" t="str">
        <f ca="1">IFERROR(IF((VLOOKUP($B173,'HICM and Narrative Backsheet'!$A$6:$AC$155,AB$9,FALSE))="","",(VLOOKUP($B173,'HICM and Narrative Backsheet'!$A$6:$AC$155,AB$9,FALSE))),"")</f>
        <v>Mature</v>
      </c>
      <c r="AC173" s="76" t="str">
        <f ca="1">IFERROR(IF((VLOOKUP($B173,'HICM and Narrative Backsheet'!$A$6:$AC$155,AC$9,FALSE))="","",(VLOOKUP($B173,'HICM and Narrative Backsheet'!$A$6:$AC$155,AC$9,FALSE))),"")</f>
        <v>Mature</v>
      </c>
      <c r="AD173" s="29" t="str">
        <f ca="1">IFERROR(IF((VLOOKUP($B173,'HICM and Narrative Backsheet'!$A$6:$AC$155,AD$9,FALSE))="","",(VLOOKUP($B173,'HICM and Narrative Backsheet'!$A$6:$AC$155,AD$9,FALSE))),"")</f>
        <v>Mature</v>
      </c>
    </row>
    <row r="174" spans="1:30">
      <c r="A174" s="42">
        <v>148</v>
      </c>
      <c r="B174" s="34" t="str">
        <f t="shared" ca="1" si="13"/>
        <v>E10000034</v>
      </c>
      <c r="C174" s="83" t="str">
        <f ca="1">IFERROR(VLOOKUP($B174,'Org list'!$J$9:$K$636,2,0), "")</f>
        <v>Worcestershire</v>
      </c>
      <c r="D174" s="34" t="str">
        <f ca="1">IFERROR(IF((VLOOKUP($B174,'HICM and Narrative Backsheet'!$A$6:$AC$155,D$9,FALSE))="","",(VLOOKUP($B174,'HICM and Narrative Backsheet'!$A$6:$AC$155,D$9,FALSE))),"")</f>
        <v>Plans in place</v>
      </c>
      <c r="E174" s="76" t="str">
        <f ca="1">IFERROR(IF((VLOOKUP($B174,'HICM and Narrative Backsheet'!$A$6:$AC$155,E$9,FALSE))="","",(VLOOKUP($B174,'HICM and Narrative Backsheet'!$A$6:$AC$155,E$9,FALSE))),"")</f>
        <v>Mature</v>
      </c>
      <c r="F174" s="76" t="str">
        <f ca="1">IFERROR(IF((VLOOKUP($B174,'HICM and Narrative Backsheet'!$A$6:$AC$155,F$9,FALSE))="","",(VLOOKUP($B174,'HICM and Narrative Backsheet'!$A$6:$AC$155,F$9,FALSE))),"")</f>
        <v>Plans in place</v>
      </c>
      <c r="G174" s="76" t="str">
        <f ca="1">IFERROR(IF((VLOOKUP($B174,'HICM and Narrative Backsheet'!$A$6:$AC$155,G$9,FALSE))="","",(VLOOKUP($B174,'HICM and Narrative Backsheet'!$A$6:$AC$155,G$9,FALSE))),"")</f>
        <v>Established</v>
      </c>
      <c r="H174" s="76" t="str">
        <f ca="1">IFERROR(IF((VLOOKUP($B174,'HICM and Narrative Backsheet'!$A$6:$AC$155,H$9,FALSE))="","",(VLOOKUP($B174,'HICM and Narrative Backsheet'!$A$6:$AC$155,H$9,FALSE))),"")</f>
        <v>Plans in place</v>
      </c>
      <c r="I174" s="76" t="str">
        <f ca="1">IFERROR(IF((VLOOKUP($B174,'HICM and Narrative Backsheet'!$A$6:$AC$155,I$9,FALSE))="","",(VLOOKUP($B174,'HICM and Narrative Backsheet'!$A$6:$AC$155,I$9,FALSE))),"")</f>
        <v>Established</v>
      </c>
      <c r="J174" s="76" t="str">
        <f ca="1">IFERROR(IF((VLOOKUP($B174,'HICM and Narrative Backsheet'!$A$6:$AC$155,J$9,FALSE))="","",(VLOOKUP($B174,'HICM and Narrative Backsheet'!$A$6:$AC$155,J$9,FALSE))),"")</f>
        <v>Plans in place</v>
      </c>
      <c r="K174" s="76" t="str">
        <f ca="1">IFERROR(IF((VLOOKUP($B174,'HICM and Narrative Backsheet'!$A$6:$AC$155,K$9,FALSE))="","",(VLOOKUP($B174,'HICM and Narrative Backsheet'!$A$6:$AC$155,K$9,FALSE))),"")</f>
        <v>Plans in place</v>
      </c>
      <c r="L174" s="29" t="str">
        <f ca="1">IFERROR(IF((VLOOKUP($B174,'HICM and Narrative Backsheet'!$A$6:$AC$155,L$9,FALSE))="","",(VLOOKUP($B174,'HICM and Narrative Backsheet'!$A$6:$AC$155,L$9,FALSE))),"")</f>
        <v>Established</v>
      </c>
      <c r="M174" s="34" t="str">
        <f ca="1">IFERROR(IF((VLOOKUP($B174,'HICM and Narrative Backsheet'!$A$6:$AC$155,M$9,FALSE))="","",(VLOOKUP($B174,'HICM and Narrative Backsheet'!$A$6:$AC$155,M$9,FALSE))),"")</f>
        <v>Plans in place</v>
      </c>
      <c r="N174" s="76" t="str">
        <f ca="1">IFERROR(IF((VLOOKUP($B174,'HICM and Narrative Backsheet'!$A$6:$AC$155,N$9,FALSE))="","",(VLOOKUP($B174,'HICM and Narrative Backsheet'!$A$6:$AC$155,N$9,FALSE))),"")</f>
        <v>Mature</v>
      </c>
      <c r="O174" s="76" t="str">
        <f ca="1">IFERROR(IF((VLOOKUP($B174,'HICM and Narrative Backsheet'!$A$6:$AC$155,O$9,FALSE))="","",(VLOOKUP($B174,'HICM and Narrative Backsheet'!$A$6:$AC$155,O$9,FALSE))),"")</f>
        <v>Plans in place</v>
      </c>
      <c r="P174" s="76" t="str">
        <f ca="1">IFERROR(IF((VLOOKUP($B174,'HICM and Narrative Backsheet'!$A$6:$AC$155,P$9,FALSE))="","",(VLOOKUP($B174,'HICM and Narrative Backsheet'!$A$6:$AC$155,P$9,FALSE))),"")</f>
        <v>Established</v>
      </c>
      <c r="Q174" s="76" t="str">
        <f ca="1">IFERROR(IF((VLOOKUP($B174,'HICM and Narrative Backsheet'!$A$6:$AC$155,Q$9,FALSE))="","",(VLOOKUP($B174,'HICM and Narrative Backsheet'!$A$6:$AC$155,Q$9,FALSE))),"")</f>
        <v>Plans in place</v>
      </c>
      <c r="R174" s="76" t="str">
        <f ca="1">IFERROR(IF((VLOOKUP($B174,'HICM and Narrative Backsheet'!$A$6:$AC$155,R$9,FALSE))="","",(VLOOKUP($B174,'HICM and Narrative Backsheet'!$A$6:$AC$155,R$9,FALSE))),"")</f>
        <v>Established</v>
      </c>
      <c r="S174" s="76" t="str">
        <f ca="1">IFERROR(IF((VLOOKUP($B174,'HICM and Narrative Backsheet'!$A$6:$AC$155,S$9,FALSE))="","",(VLOOKUP($B174,'HICM and Narrative Backsheet'!$A$6:$AC$155,S$9,FALSE))),"")</f>
        <v>Plans in place</v>
      </c>
      <c r="T174" s="76" t="str">
        <f ca="1">IFERROR(IF((VLOOKUP($B174,'HICM and Narrative Backsheet'!$A$6:$AC$155,T$9,FALSE))="","",(VLOOKUP($B174,'HICM and Narrative Backsheet'!$A$6:$AC$155,T$9,FALSE))),"")</f>
        <v>Plans in place</v>
      </c>
      <c r="U174" s="29" t="str">
        <f ca="1">IFERROR(IF((VLOOKUP($B174,'HICM and Narrative Backsheet'!$A$6:$AC$155,U$9,FALSE))="","",(VLOOKUP($B174,'HICM and Narrative Backsheet'!$A$6:$AC$155,U$9,FALSE))),"")</f>
        <v>Established</v>
      </c>
      <c r="V174" s="90" t="str">
        <f ca="1">IFERROR(IF((VLOOKUP($B174,'HICM and Narrative Backsheet'!$A$6:$AC$155,V$9,FALSE))="","",(VLOOKUP($B174,'HICM and Narrative Backsheet'!$A$6:$AC$155,V$9,FALSE))),"")</f>
        <v>Plans in place</v>
      </c>
      <c r="W174" s="76" t="str">
        <f ca="1">IFERROR(IF((VLOOKUP($B174,'HICM and Narrative Backsheet'!$A$6:$AC$155,W$9,FALSE))="","",(VLOOKUP($B174,'HICM and Narrative Backsheet'!$A$6:$AC$155,W$9,FALSE))),"")</f>
        <v>Mature</v>
      </c>
      <c r="X174" s="76" t="str">
        <f ca="1">IFERROR(IF((VLOOKUP($B174,'HICM and Narrative Backsheet'!$A$6:$AC$155,X$9,FALSE))="","",(VLOOKUP($B174,'HICM and Narrative Backsheet'!$A$6:$AC$155,X$9,FALSE))),"")</f>
        <v>Plans in place</v>
      </c>
      <c r="Y174" s="76" t="str">
        <f ca="1">IFERROR(IF((VLOOKUP($B174,'HICM and Narrative Backsheet'!$A$6:$AC$155,Y$9,FALSE))="","",(VLOOKUP($B174,'HICM and Narrative Backsheet'!$A$6:$AC$155,Y$9,FALSE))),"")</f>
        <v>Established</v>
      </c>
      <c r="Z174" s="76" t="str">
        <f ca="1">IFERROR(IF((VLOOKUP($B174,'HICM and Narrative Backsheet'!$A$6:$AC$155,Z$9,FALSE))="","",(VLOOKUP($B174,'HICM and Narrative Backsheet'!$A$6:$AC$155,Z$9,FALSE))),"")</f>
        <v>Plans in place</v>
      </c>
      <c r="AA174" s="76" t="str">
        <f ca="1">IFERROR(IF((VLOOKUP($B174,'HICM and Narrative Backsheet'!$A$6:$AC$155,AA$9,FALSE))="","",(VLOOKUP($B174,'HICM and Narrative Backsheet'!$A$6:$AC$155,AA$9,FALSE))),"")</f>
        <v>Established</v>
      </c>
      <c r="AB174" s="76" t="str">
        <f ca="1">IFERROR(IF((VLOOKUP($B174,'HICM and Narrative Backsheet'!$A$6:$AC$155,AB$9,FALSE))="","",(VLOOKUP($B174,'HICM and Narrative Backsheet'!$A$6:$AC$155,AB$9,FALSE))),"")</f>
        <v>Plans in place</v>
      </c>
      <c r="AC174" s="76" t="str">
        <f ca="1">IFERROR(IF((VLOOKUP($B174,'HICM and Narrative Backsheet'!$A$6:$AC$155,AC$9,FALSE))="","",(VLOOKUP($B174,'HICM and Narrative Backsheet'!$A$6:$AC$155,AC$9,FALSE))),"")</f>
        <v>Plans in place</v>
      </c>
      <c r="AD174" s="29" t="str">
        <f ca="1">IFERROR(IF((VLOOKUP($B174,'HICM and Narrative Backsheet'!$A$6:$AC$155,AD$9,FALSE))="","",(VLOOKUP($B174,'HICM and Narrative Backsheet'!$A$6:$AC$155,AD$9,FALSE))),"")</f>
        <v>Established</v>
      </c>
    </row>
    <row r="175" spans="1:30" ht="15.75" thickBot="1">
      <c r="A175" s="42">
        <v>149</v>
      </c>
      <c r="B175" s="33" t="str">
        <f t="shared" ca="1" si="13"/>
        <v>E06000014</v>
      </c>
      <c r="C175" s="84" t="str">
        <f ca="1">IFERROR(VLOOKUP($B175,'Org list'!$J$9:$K$636,2,0), "")</f>
        <v>York</v>
      </c>
      <c r="D175" s="33" t="str">
        <f ca="1">IFERROR(IF((VLOOKUP($B175,'HICM and Narrative Backsheet'!$A$6:$AC$155,D$9,FALSE))="","",(VLOOKUP($B175,'HICM and Narrative Backsheet'!$A$6:$AC$155,D$9,FALSE))),"")</f>
        <v>Plans in place</v>
      </c>
      <c r="E175" s="77" t="str">
        <f ca="1">IFERROR(IF((VLOOKUP($B175,'HICM and Narrative Backsheet'!$A$6:$AC$155,E$9,FALSE))="","",(VLOOKUP($B175,'HICM and Narrative Backsheet'!$A$6:$AC$155,E$9,FALSE))),"")</f>
        <v>Plans in place</v>
      </c>
      <c r="F175" s="77" t="str">
        <f ca="1">IFERROR(IF((VLOOKUP($B175,'HICM and Narrative Backsheet'!$A$6:$AC$155,F$9,FALSE))="","",(VLOOKUP($B175,'HICM and Narrative Backsheet'!$A$6:$AC$155,F$9,FALSE))),"")</f>
        <v>Plans in place</v>
      </c>
      <c r="G175" s="77" t="str">
        <f ca="1">IFERROR(IF((VLOOKUP($B175,'HICM and Narrative Backsheet'!$A$6:$AC$155,G$9,FALSE))="","",(VLOOKUP($B175,'HICM and Narrative Backsheet'!$A$6:$AC$155,G$9,FALSE))),"")</f>
        <v>Plans in place</v>
      </c>
      <c r="H175" s="77" t="str">
        <f ca="1">IFERROR(IF((VLOOKUP($B175,'HICM and Narrative Backsheet'!$A$6:$AC$155,H$9,FALSE))="","",(VLOOKUP($B175,'HICM and Narrative Backsheet'!$A$6:$AC$155,H$9,FALSE))),"")</f>
        <v>Plans in place</v>
      </c>
      <c r="I175" s="77" t="str">
        <f ca="1">IFERROR(IF((VLOOKUP($B175,'HICM and Narrative Backsheet'!$A$6:$AC$155,I$9,FALSE))="","",(VLOOKUP($B175,'HICM and Narrative Backsheet'!$A$6:$AC$155,I$9,FALSE))),"")</f>
        <v>Plans in place</v>
      </c>
      <c r="J175" s="77" t="str">
        <f ca="1">IFERROR(IF((VLOOKUP($B175,'HICM and Narrative Backsheet'!$A$6:$AC$155,J$9,FALSE))="","",(VLOOKUP($B175,'HICM and Narrative Backsheet'!$A$6:$AC$155,J$9,FALSE))),"")</f>
        <v>Plans in place</v>
      </c>
      <c r="K175" s="77" t="str">
        <f ca="1">IFERROR(IF((VLOOKUP($B175,'HICM and Narrative Backsheet'!$A$6:$AC$155,K$9,FALSE))="","",(VLOOKUP($B175,'HICM and Narrative Backsheet'!$A$6:$AC$155,K$9,FALSE))),"")</f>
        <v>Established</v>
      </c>
      <c r="L175" s="30" t="str">
        <f ca="1">IFERROR(IF((VLOOKUP($B175,'HICM and Narrative Backsheet'!$A$6:$AC$155,L$9,FALSE))="","",(VLOOKUP($B175,'HICM and Narrative Backsheet'!$A$6:$AC$155,L$9,FALSE))),"")</f>
        <v>Not yet established</v>
      </c>
      <c r="M175" s="33" t="str">
        <f ca="1">IFERROR(IF((VLOOKUP($B175,'HICM and Narrative Backsheet'!$A$6:$AC$155,M$9,FALSE))="","",(VLOOKUP($B175,'HICM and Narrative Backsheet'!$A$6:$AC$155,M$9,FALSE))),"")</f>
        <v>Established</v>
      </c>
      <c r="N175" s="77" t="str">
        <f ca="1">IFERROR(IF((VLOOKUP($B175,'HICM and Narrative Backsheet'!$A$6:$AC$155,N$9,FALSE))="","",(VLOOKUP($B175,'HICM and Narrative Backsheet'!$A$6:$AC$155,N$9,FALSE))),"")</f>
        <v>Plans in place</v>
      </c>
      <c r="O175" s="77" t="str">
        <f ca="1">IFERROR(IF((VLOOKUP($B175,'HICM and Narrative Backsheet'!$A$6:$AC$155,O$9,FALSE))="","",(VLOOKUP($B175,'HICM and Narrative Backsheet'!$A$6:$AC$155,O$9,FALSE))),"")</f>
        <v>Established</v>
      </c>
      <c r="P175" s="77" t="str">
        <f ca="1">IFERROR(IF((VLOOKUP($B175,'HICM and Narrative Backsheet'!$A$6:$AC$155,P$9,FALSE))="","",(VLOOKUP($B175,'HICM and Narrative Backsheet'!$A$6:$AC$155,P$9,FALSE))),"")</f>
        <v>Established</v>
      </c>
      <c r="Q175" s="77" t="str">
        <f ca="1">IFERROR(IF((VLOOKUP($B175,'HICM and Narrative Backsheet'!$A$6:$AC$155,Q$9,FALSE))="","",(VLOOKUP($B175,'HICM and Narrative Backsheet'!$A$6:$AC$155,Q$9,FALSE))),"")</f>
        <v>Plans in place</v>
      </c>
      <c r="R175" s="77" t="str">
        <f ca="1">IFERROR(IF((VLOOKUP($B175,'HICM and Narrative Backsheet'!$A$6:$AC$155,R$9,FALSE))="","",(VLOOKUP($B175,'HICM and Narrative Backsheet'!$A$6:$AC$155,R$9,FALSE))),"")</f>
        <v>Plans in place</v>
      </c>
      <c r="S175" s="77" t="str">
        <f ca="1">IFERROR(IF((VLOOKUP($B175,'HICM and Narrative Backsheet'!$A$6:$AC$155,S$9,FALSE))="","",(VLOOKUP($B175,'HICM and Narrative Backsheet'!$A$6:$AC$155,S$9,FALSE))),"")</f>
        <v>Plans in place</v>
      </c>
      <c r="T175" s="77" t="str">
        <f ca="1">IFERROR(IF((VLOOKUP($B175,'HICM and Narrative Backsheet'!$A$6:$AC$155,T$9,FALSE))="","",(VLOOKUP($B175,'HICM and Narrative Backsheet'!$A$6:$AC$155,T$9,FALSE))),"")</f>
        <v>Established</v>
      </c>
      <c r="U175" s="30" t="str">
        <f ca="1">IFERROR(IF((VLOOKUP($B175,'HICM and Narrative Backsheet'!$A$6:$AC$155,U$9,FALSE))="","",(VLOOKUP($B175,'HICM and Narrative Backsheet'!$A$6:$AC$155,U$9,FALSE))),"")</f>
        <v>Not yet established</v>
      </c>
      <c r="V175" s="91" t="str">
        <f ca="1">IFERROR(IF((VLOOKUP($B175,'HICM and Narrative Backsheet'!$A$6:$AC$155,V$9,FALSE))="","",(VLOOKUP($B175,'HICM and Narrative Backsheet'!$A$6:$AC$155,V$9,FALSE))),"")</f>
        <v>Established</v>
      </c>
      <c r="W175" s="77" t="str">
        <f ca="1">IFERROR(IF((VLOOKUP($B175,'HICM and Narrative Backsheet'!$A$6:$AC$155,W$9,FALSE))="","",(VLOOKUP($B175,'HICM and Narrative Backsheet'!$A$6:$AC$155,W$9,FALSE))),"")</f>
        <v>Plans in place</v>
      </c>
      <c r="X175" s="77" t="str">
        <f ca="1">IFERROR(IF((VLOOKUP($B175,'HICM and Narrative Backsheet'!$A$6:$AC$155,X$9,FALSE))="","",(VLOOKUP($B175,'HICM and Narrative Backsheet'!$A$6:$AC$155,X$9,FALSE))),"")</f>
        <v>Established</v>
      </c>
      <c r="Y175" s="77" t="str">
        <f ca="1">IFERROR(IF((VLOOKUP($B175,'HICM and Narrative Backsheet'!$A$6:$AC$155,Y$9,FALSE))="","",(VLOOKUP($B175,'HICM and Narrative Backsheet'!$A$6:$AC$155,Y$9,FALSE))),"")</f>
        <v>Established</v>
      </c>
      <c r="Z175" s="77" t="str">
        <f ca="1">IFERROR(IF((VLOOKUP($B175,'HICM and Narrative Backsheet'!$A$6:$AC$155,Z$9,FALSE))="","",(VLOOKUP($B175,'HICM and Narrative Backsheet'!$A$6:$AC$155,Z$9,FALSE))),"")</f>
        <v>Plans in place</v>
      </c>
      <c r="AA175" s="77" t="str">
        <f ca="1">IFERROR(IF((VLOOKUP($B175,'HICM and Narrative Backsheet'!$A$6:$AC$155,AA$9,FALSE))="","",(VLOOKUP($B175,'HICM and Narrative Backsheet'!$A$6:$AC$155,AA$9,FALSE))),"")</f>
        <v>Plans in place</v>
      </c>
      <c r="AB175" s="77" t="str">
        <f ca="1">IFERROR(IF((VLOOKUP($B175,'HICM and Narrative Backsheet'!$A$6:$AC$155,AB$9,FALSE))="","",(VLOOKUP($B175,'HICM and Narrative Backsheet'!$A$6:$AC$155,AB$9,FALSE))),"")</f>
        <v>Plans in place</v>
      </c>
      <c r="AC175" s="77" t="str">
        <f ca="1">IFERROR(IF((VLOOKUP($B175,'HICM and Narrative Backsheet'!$A$6:$AC$155,AC$9,FALSE))="","",(VLOOKUP($B175,'HICM and Narrative Backsheet'!$A$6:$AC$155,AC$9,FALSE))),"")</f>
        <v>Established</v>
      </c>
      <c r="AD175" s="30" t="str">
        <f ca="1">IFERROR(IF((VLOOKUP($B175,'HICM and Narrative Backsheet'!$A$6:$AC$155,AD$9,FALSE))="","",(VLOOKUP($B175,'HICM and Narrative Backsheet'!$A$6:$AC$155,AD$9,FALSE))),"")</f>
        <v>Not yet established</v>
      </c>
    </row>
  </sheetData>
  <sheetProtection password="DCA1" sheet="1" objects="1" scenarios="1"/>
  <mergeCells count="13">
    <mergeCell ref="B1:AC1"/>
    <mergeCell ref="B2:AC2"/>
    <mergeCell ref="B10:B11"/>
    <mergeCell ref="B24:B25"/>
    <mergeCell ref="C24:C25"/>
    <mergeCell ref="B12:B22"/>
    <mergeCell ref="C10:C11"/>
    <mergeCell ref="D10:L10"/>
    <mergeCell ref="M10:U10"/>
    <mergeCell ref="V10:AD10"/>
    <mergeCell ref="M24:U24"/>
    <mergeCell ref="V24:AD24"/>
    <mergeCell ref="D24:L24"/>
  </mergeCells>
  <pageMargins left="0.7" right="0.7" top="0.75" bottom="0.75" header="0.3" footer="0.3"/>
  <ignoredErrors>
    <ignoredError sqref="D14:AD14 D16:AD16 D18:AD18 D20:AD20"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2</xdr:col>
                    <xdr:colOff>704850</xdr:colOff>
                    <xdr:row>2</xdr:row>
                    <xdr:rowOff>142875</xdr:rowOff>
                  </from>
                  <to>
                    <xdr:col>4</xdr:col>
                    <xdr:colOff>1143000</xdr:colOff>
                    <xdr:row>4</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BO155"/>
  <sheetViews>
    <sheetView zoomScale="80" zoomScaleNormal="80" workbookViewId="0">
      <selection activeCell="C5" sqref="C5"/>
    </sheetView>
  </sheetViews>
  <sheetFormatPr defaultRowHeight="15"/>
  <cols>
    <col min="1" max="2" width="9.140625" style="149"/>
    <col min="3" max="3" width="9.140625" style="149" customWidth="1"/>
    <col min="4" max="16384" width="9.140625" style="149"/>
  </cols>
  <sheetData>
    <row r="1" spans="1:67">
      <c r="A1" s="149">
        <v>1</v>
      </c>
      <c r="B1" s="149">
        <v>2</v>
      </c>
      <c r="C1" s="149">
        <v>3</v>
      </c>
      <c r="D1" s="149">
        <v>4</v>
      </c>
      <c r="E1" s="149">
        <v>5</v>
      </c>
      <c r="F1" s="149">
        <v>6</v>
      </c>
      <c r="G1" s="149">
        <v>7</v>
      </c>
      <c r="H1" s="149">
        <v>8</v>
      </c>
      <c r="I1" s="149">
        <v>9</v>
      </c>
      <c r="J1" s="149">
        <v>10</v>
      </c>
      <c r="K1" s="149">
        <v>11</v>
      </c>
      <c r="L1" s="149">
        <v>12</v>
      </c>
      <c r="M1" s="149">
        <v>13</v>
      </c>
      <c r="N1" s="149">
        <v>14</v>
      </c>
      <c r="O1" s="149">
        <v>15</v>
      </c>
      <c r="P1" s="149">
        <v>16</v>
      </c>
      <c r="Q1" s="149">
        <v>17</v>
      </c>
      <c r="R1" s="149">
        <v>18</v>
      </c>
      <c r="S1" s="149">
        <v>19</v>
      </c>
      <c r="T1" s="149">
        <v>20</v>
      </c>
      <c r="U1" s="149">
        <v>21</v>
      </c>
      <c r="V1" s="149">
        <v>22</v>
      </c>
      <c r="W1" s="149">
        <v>23</v>
      </c>
      <c r="X1" s="149">
        <v>24</v>
      </c>
      <c r="Y1" s="149">
        <v>25</v>
      </c>
      <c r="Z1" s="149">
        <v>26</v>
      </c>
      <c r="AA1" s="149">
        <v>27</v>
      </c>
      <c r="AB1" s="149">
        <v>28</v>
      </c>
      <c r="AC1" s="149">
        <v>29</v>
      </c>
      <c r="AD1" s="149">
        <v>30</v>
      </c>
      <c r="AE1" s="149">
        <v>31</v>
      </c>
      <c r="AF1" s="149">
        <v>32</v>
      </c>
      <c r="AG1" s="149">
        <v>33</v>
      </c>
      <c r="AH1" s="149">
        <v>34</v>
      </c>
      <c r="AI1" s="149">
        <v>35</v>
      </c>
      <c r="AJ1" s="149">
        <v>36</v>
      </c>
      <c r="AK1" s="149">
        <v>37</v>
      </c>
      <c r="AL1" s="149">
        <v>38</v>
      </c>
      <c r="AM1" s="149">
        <v>39</v>
      </c>
      <c r="AN1" s="149">
        <v>40</v>
      </c>
      <c r="AO1" s="149">
        <v>41</v>
      </c>
      <c r="AP1" s="149">
        <v>42</v>
      </c>
      <c r="AQ1" s="149">
        <v>43</v>
      </c>
      <c r="AR1" s="149">
        <v>44</v>
      </c>
      <c r="AS1" s="149">
        <v>45</v>
      </c>
      <c r="AT1" s="149">
        <v>46</v>
      </c>
      <c r="AU1" s="149">
        <v>47</v>
      </c>
      <c r="AV1" s="151">
        <v>48</v>
      </c>
      <c r="AW1" s="151">
        <v>49</v>
      </c>
      <c r="AX1" s="151">
        <v>50</v>
      </c>
      <c r="AY1" s="151">
        <v>51</v>
      </c>
      <c r="AZ1" s="151">
        <v>52</v>
      </c>
      <c r="BA1" s="151">
        <v>53</v>
      </c>
      <c r="BB1" s="151">
        <v>54</v>
      </c>
      <c r="BC1" s="151">
        <v>55</v>
      </c>
      <c r="BD1" s="151">
        <v>56</v>
      </c>
      <c r="BE1" s="151">
        <v>57</v>
      </c>
      <c r="BF1" s="151">
        <v>58</v>
      </c>
      <c r="BG1" s="151">
        <v>59</v>
      </c>
      <c r="BH1" s="151">
        <v>60</v>
      </c>
      <c r="BI1" s="151">
        <v>61</v>
      </c>
      <c r="BJ1" s="151">
        <v>62</v>
      </c>
      <c r="BK1" s="151">
        <v>63</v>
      </c>
      <c r="BL1" s="151">
        <v>64</v>
      </c>
      <c r="BM1" s="151">
        <v>65</v>
      </c>
      <c r="BN1" s="151">
        <v>66</v>
      </c>
      <c r="BO1" s="151">
        <v>67</v>
      </c>
    </row>
    <row r="3" spans="1:67">
      <c r="C3" s="149">
        <v>39</v>
      </c>
      <c r="D3" s="149">
        <v>40</v>
      </c>
      <c r="E3" s="149">
        <v>41</v>
      </c>
      <c r="F3" s="149">
        <v>42</v>
      </c>
      <c r="G3" s="149">
        <v>43</v>
      </c>
      <c r="H3" s="149">
        <v>44</v>
      </c>
      <c r="I3" s="149">
        <v>45</v>
      </c>
      <c r="J3" s="149">
        <v>46</v>
      </c>
      <c r="K3" s="149">
        <v>47</v>
      </c>
      <c r="L3" s="149">
        <v>48</v>
      </c>
      <c r="M3" s="149">
        <v>49</v>
      </c>
      <c r="N3" s="149">
        <v>50</v>
      </c>
      <c r="O3" s="149">
        <v>51</v>
      </c>
      <c r="P3" s="149">
        <v>52</v>
      </c>
      <c r="Q3" s="149">
        <v>53</v>
      </c>
      <c r="R3" s="149">
        <v>54</v>
      </c>
      <c r="S3" s="149">
        <v>55</v>
      </c>
      <c r="T3" s="149">
        <v>56</v>
      </c>
      <c r="U3" s="149">
        <v>57</v>
      </c>
      <c r="V3" s="149">
        <v>58</v>
      </c>
      <c r="W3" s="149">
        <v>59</v>
      </c>
      <c r="X3" s="149">
        <v>60</v>
      </c>
      <c r="Y3" s="149">
        <v>61</v>
      </c>
      <c r="Z3" s="149">
        <v>62</v>
      </c>
      <c r="AA3" s="149">
        <v>63</v>
      </c>
      <c r="AB3" s="149">
        <v>64</v>
      </c>
      <c r="AC3" s="149">
        <v>65</v>
      </c>
      <c r="AD3" s="149">
        <v>66</v>
      </c>
      <c r="AE3" s="149">
        <v>67</v>
      </c>
      <c r="AF3" s="149">
        <v>68</v>
      </c>
      <c r="AG3" s="149">
        <v>69</v>
      </c>
      <c r="AH3" s="149">
        <v>70</v>
      </c>
      <c r="AI3" s="149">
        <v>71</v>
      </c>
      <c r="AJ3" s="149">
        <v>72</v>
      </c>
      <c r="AK3" s="149">
        <v>73</v>
      </c>
      <c r="AL3" s="149">
        <v>74</v>
      </c>
      <c r="AM3" s="149">
        <v>75</v>
      </c>
      <c r="AN3" s="149">
        <v>76</v>
      </c>
      <c r="AO3" s="149">
        <v>77</v>
      </c>
      <c r="AP3" s="149">
        <v>78</v>
      </c>
      <c r="AQ3" s="149">
        <v>79</v>
      </c>
      <c r="AR3" s="149">
        <v>80</v>
      </c>
      <c r="AS3" s="149">
        <v>81</v>
      </c>
      <c r="AT3" s="149">
        <v>82</v>
      </c>
      <c r="AU3" s="149">
        <v>83</v>
      </c>
      <c r="AV3" s="149">
        <v>84</v>
      </c>
      <c r="AW3" s="149">
        <v>85</v>
      </c>
      <c r="AX3" s="149">
        <v>86</v>
      </c>
      <c r="AY3" s="149">
        <v>87</v>
      </c>
      <c r="AZ3" s="149">
        <v>88</v>
      </c>
      <c r="BA3" s="149">
        <v>89</v>
      </c>
      <c r="BB3" s="149">
        <v>90</v>
      </c>
      <c r="BC3" s="149">
        <v>91</v>
      </c>
      <c r="BD3" s="149">
        <v>92</v>
      </c>
      <c r="BE3" s="149">
        <v>93</v>
      </c>
      <c r="BF3" s="149">
        <v>94</v>
      </c>
      <c r="BG3" s="149">
        <v>95</v>
      </c>
      <c r="BH3" s="149">
        <v>96</v>
      </c>
      <c r="BI3" s="149">
        <v>97</v>
      </c>
      <c r="BJ3" s="149">
        <v>98</v>
      </c>
      <c r="BK3" s="149">
        <v>99</v>
      </c>
      <c r="BL3" s="149">
        <v>100</v>
      </c>
      <c r="BM3" s="149">
        <v>101</v>
      </c>
      <c r="BN3" s="149">
        <v>102</v>
      </c>
      <c r="BO3" s="149">
        <v>103</v>
      </c>
    </row>
    <row r="5" spans="1:67">
      <c r="A5" s="149" t="s">
        <v>560</v>
      </c>
      <c r="B5" s="149" t="s">
        <v>17</v>
      </c>
      <c r="C5" s="149" t="s">
        <v>1056</v>
      </c>
      <c r="D5" s="149" t="s">
        <v>1057</v>
      </c>
      <c r="E5" s="149" t="s">
        <v>1058</v>
      </c>
      <c r="F5" s="149" t="s">
        <v>1059</v>
      </c>
      <c r="G5" s="149" t="s">
        <v>1060</v>
      </c>
      <c r="H5" s="149" t="s">
        <v>1061</v>
      </c>
      <c r="I5" s="149" t="s">
        <v>1062</v>
      </c>
      <c r="J5" s="149" t="s">
        <v>1063</v>
      </c>
      <c r="K5" s="149" t="s">
        <v>1064</v>
      </c>
      <c r="L5" s="149" t="s">
        <v>1065</v>
      </c>
      <c r="M5" s="149" t="s">
        <v>1066</v>
      </c>
      <c r="N5" s="149" t="s">
        <v>1067</v>
      </c>
      <c r="O5" s="149" t="s">
        <v>1068</v>
      </c>
      <c r="P5" s="149" t="s">
        <v>1069</v>
      </c>
      <c r="Q5" s="149" t="s">
        <v>1070</v>
      </c>
      <c r="R5" s="149" t="s">
        <v>1071</v>
      </c>
      <c r="S5" s="149" t="s">
        <v>1072</v>
      </c>
      <c r="T5" s="149" t="s">
        <v>1073</v>
      </c>
      <c r="U5" s="149" t="s">
        <v>1074</v>
      </c>
      <c r="V5" s="149" t="s">
        <v>1075</v>
      </c>
      <c r="W5" s="149" t="s">
        <v>1076</v>
      </c>
      <c r="X5" s="149" t="s">
        <v>1077</v>
      </c>
      <c r="Y5" s="149" t="s">
        <v>1078</v>
      </c>
      <c r="Z5" s="149" t="s">
        <v>1079</v>
      </c>
      <c r="AA5" s="149" t="s">
        <v>1080</v>
      </c>
      <c r="AB5" s="149" t="s">
        <v>1081</v>
      </c>
      <c r="AC5" s="149" t="s">
        <v>1082</v>
      </c>
      <c r="AD5" s="149" t="s">
        <v>1083</v>
      </c>
      <c r="AE5" s="149" t="s">
        <v>1084</v>
      </c>
      <c r="AF5" s="149" t="s">
        <v>1085</v>
      </c>
      <c r="AG5" s="149" t="s">
        <v>1086</v>
      </c>
      <c r="AH5" s="149" t="s">
        <v>1087</v>
      </c>
      <c r="AI5" s="149" t="s">
        <v>1088</v>
      </c>
      <c r="AJ5" s="149" t="s">
        <v>1089</v>
      </c>
      <c r="AK5" s="149" t="s">
        <v>1090</v>
      </c>
      <c r="AL5" s="149" t="s">
        <v>1091</v>
      </c>
      <c r="AM5" s="149" t="s">
        <v>1092</v>
      </c>
      <c r="AN5" s="149" t="s">
        <v>1093</v>
      </c>
      <c r="AO5" s="149" t="s">
        <v>1094</v>
      </c>
      <c r="AP5" s="149" t="s">
        <v>1095</v>
      </c>
      <c r="AQ5" s="149" t="s">
        <v>1096</v>
      </c>
      <c r="AR5" s="149" t="s">
        <v>1097</v>
      </c>
      <c r="AS5" s="149" t="s">
        <v>1098</v>
      </c>
      <c r="AT5" s="149" t="s">
        <v>1099</v>
      </c>
      <c r="AU5" s="149" t="s">
        <v>1100</v>
      </c>
      <c r="AV5" s="149" t="s">
        <v>1101</v>
      </c>
      <c r="AW5" s="149" t="s">
        <v>1102</v>
      </c>
      <c r="AX5" s="149" t="s">
        <v>1103</v>
      </c>
      <c r="AY5" s="149" t="s">
        <v>1104</v>
      </c>
      <c r="AZ5" s="149" t="s">
        <v>1105</v>
      </c>
      <c r="BA5" s="149" t="s">
        <v>1106</v>
      </c>
      <c r="BB5" s="149" t="s">
        <v>1107</v>
      </c>
      <c r="BC5" s="149" t="s">
        <v>1108</v>
      </c>
      <c r="BD5" s="149" t="s">
        <v>1109</v>
      </c>
      <c r="BE5" s="149" t="s">
        <v>1110</v>
      </c>
      <c r="BF5" s="149" t="s">
        <v>1111</v>
      </c>
      <c r="BG5" s="149" t="s">
        <v>1112</v>
      </c>
      <c r="BH5" s="149" t="s">
        <v>1113</v>
      </c>
      <c r="BI5" s="149" t="s">
        <v>1114</v>
      </c>
      <c r="BJ5" s="149" t="s">
        <v>1115</v>
      </c>
      <c r="BK5" s="149" t="s">
        <v>1116</v>
      </c>
      <c r="BL5" s="149" t="s">
        <v>1117</v>
      </c>
      <c r="BM5" s="149" t="s">
        <v>1118</v>
      </c>
      <c r="BN5" s="149" t="s">
        <v>547</v>
      </c>
      <c r="BO5" s="149" t="s">
        <v>548</v>
      </c>
    </row>
    <row r="6" spans="1:67">
      <c r="A6" s="149" t="s">
        <v>21</v>
      </c>
      <c r="B6" s="149" t="s">
        <v>22</v>
      </c>
      <c r="C6" s="149" t="str">
        <f>IFERROR(IF((VLOOKUP($A6,'Q3 Raw Data'!$A$9:$CZ$158,C$3,FALSE))="","",(VLOOKUP($A6,'Q3 Raw Data'!$A$9:$CZ$158,C$3,FALSE))),"")</f>
        <v>Established</v>
      </c>
      <c r="D6" s="149" t="str">
        <f>IFERROR(IF((VLOOKUP($A6,'Q3 Raw Data'!$A$9:$CZ$158,D$3,FALSE))="","",(VLOOKUP($A6,'Q3 Raw Data'!$A$9:$CZ$158,D$3,FALSE))),"")</f>
        <v>Established</v>
      </c>
      <c r="E6" s="149" t="str">
        <f>IFERROR(IF((VLOOKUP($A6,'Q3 Raw Data'!$A$9:$CZ$158,E$3,FALSE))="","",(VLOOKUP($A6,'Q3 Raw Data'!$A$9:$CZ$158,E$3,FALSE))),"")</f>
        <v>Mature</v>
      </c>
      <c r="F6" s="149" t="str">
        <f>IFERROR(IF((VLOOKUP($A6,'Q3 Raw Data'!$A$9:$CZ$158,F$3,FALSE))="","",(VLOOKUP($A6,'Q3 Raw Data'!$A$9:$CZ$158,F$3,FALSE))),"")</f>
        <v>Established</v>
      </c>
      <c r="G6" s="149" t="str">
        <f>IFERROR(IF((VLOOKUP($A6,'Q3 Raw Data'!$A$9:$CZ$158,G$3,FALSE))="","",(VLOOKUP($A6,'Q3 Raw Data'!$A$9:$CZ$158,G$3,FALSE))),"")</f>
        <v>Established</v>
      </c>
      <c r="H6" s="149" t="str">
        <f>IFERROR(IF((VLOOKUP($A6,'Q3 Raw Data'!$A$9:$CZ$158,H$3,FALSE))="","",(VLOOKUP($A6,'Q3 Raw Data'!$A$9:$CZ$158,H$3,FALSE))),"")</f>
        <v>Established</v>
      </c>
      <c r="I6" s="149" t="str">
        <f>IFERROR(IF((VLOOKUP($A6,'Q3 Raw Data'!$A$9:$CZ$158,I$3,FALSE))="","",(VLOOKUP($A6,'Q3 Raw Data'!$A$9:$CZ$158,I$3,FALSE))),"")</f>
        <v>Mature</v>
      </c>
      <c r="J6" s="149" t="str">
        <f>IFERROR(IF((VLOOKUP($A6,'Q3 Raw Data'!$A$9:$CZ$158,J$3,FALSE))="","",(VLOOKUP($A6,'Q3 Raw Data'!$A$9:$CZ$158,J$3,FALSE))),"")</f>
        <v>Established</v>
      </c>
      <c r="K6" s="149" t="str">
        <f>IFERROR(IF((VLOOKUP($A6,'Q3 Raw Data'!$A$9:$CZ$158,K$3,FALSE))="","",(VLOOKUP($A6,'Q3 Raw Data'!$A$9:$CZ$158,K$3,FALSE))),"")</f>
        <v>Plans in place</v>
      </c>
      <c r="L6" s="149" t="str">
        <f>IFERROR(IF((VLOOKUP($A6,'Q3 Raw Data'!$A$9:$CZ$158,L$3,FALSE))="","",(VLOOKUP($A6,'Q3 Raw Data'!$A$9:$CZ$158,L$3,FALSE))),"")</f>
        <v>Established</v>
      </c>
      <c r="M6" s="149" t="str">
        <f>IFERROR(IF((VLOOKUP($A6,'Q3 Raw Data'!$A$9:$CZ$158,M$3,FALSE))="","",(VLOOKUP($A6,'Q3 Raw Data'!$A$9:$CZ$158,M$3,FALSE))),"")</f>
        <v>Established</v>
      </c>
      <c r="N6" s="149" t="str">
        <f>IFERROR(IF((VLOOKUP($A6,'Q3 Raw Data'!$A$9:$CZ$158,N$3,FALSE))="","",(VLOOKUP($A6,'Q3 Raw Data'!$A$9:$CZ$158,N$3,FALSE))),"")</f>
        <v>Exemplary</v>
      </c>
      <c r="O6" s="149" t="str">
        <f>IFERROR(IF((VLOOKUP($A6,'Q3 Raw Data'!$A$9:$CZ$158,O$3,FALSE))="","",(VLOOKUP($A6,'Q3 Raw Data'!$A$9:$CZ$158,O$3,FALSE))),"")</f>
        <v>Mature</v>
      </c>
      <c r="P6" s="149" t="str">
        <f>IFERROR(IF((VLOOKUP($A6,'Q3 Raw Data'!$A$9:$CZ$158,P$3,FALSE))="","",(VLOOKUP($A6,'Q3 Raw Data'!$A$9:$CZ$158,P$3,FALSE))),"")</f>
        <v>Mature</v>
      </c>
      <c r="Q6" s="149" t="str">
        <f>IFERROR(IF((VLOOKUP($A6,'Q3 Raw Data'!$A$9:$CZ$158,Q$3,FALSE))="","",(VLOOKUP($A6,'Q3 Raw Data'!$A$9:$CZ$158,Q$3,FALSE))),"")</f>
        <v>Mature</v>
      </c>
      <c r="R6" s="149" t="str">
        <f>IFERROR(IF((VLOOKUP($A6,'Q3 Raw Data'!$A$9:$CZ$158,R$3,FALSE))="","",(VLOOKUP($A6,'Q3 Raw Data'!$A$9:$CZ$158,R$3,FALSE))),"")</f>
        <v>Mature</v>
      </c>
      <c r="S6" s="149" t="str">
        <f>IFERROR(IF((VLOOKUP($A6,'Q3 Raw Data'!$A$9:$CZ$158,S$3,FALSE))="","",(VLOOKUP($A6,'Q3 Raw Data'!$A$9:$CZ$158,S$3,FALSE))),"")</f>
        <v>Established</v>
      </c>
      <c r="T6" s="149" t="str">
        <f>IFERROR(IF((VLOOKUP($A6,'Q3 Raw Data'!$A$9:$CZ$158,T$3,FALSE))="","",(VLOOKUP($A6,'Q3 Raw Data'!$A$9:$CZ$158,T$3,FALSE))),"")</f>
        <v>Established</v>
      </c>
      <c r="U6" s="149" t="str">
        <f>IFERROR(IF((VLOOKUP($A6,'Q3 Raw Data'!$A$9:$CZ$158,U$3,FALSE))="","",(VLOOKUP($A6,'Q3 Raw Data'!$A$9:$CZ$158,U$3,FALSE))),"")</f>
        <v>Mature</v>
      </c>
      <c r="V6" s="149" t="str">
        <f>IFERROR(IF((VLOOKUP($A6,'Q3 Raw Data'!$A$9:$CZ$158,V$3,FALSE))="","",(VLOOKUP($A6,'Q3 Raw Data'!$A$9:$CZ$158,V$3,FALSE))),"")</f>
        <v>Mature</v>
      </c>
      <c r="W6" s="149" t="str">
        <f>IFERROR(IF((VLOOKUP($A6,'Q3 Raw Data'!$A$9:$CZ$158,W$3,FALSE))="","",(VLOOKUP($A6,'Q3 Raw Data'!$A$9:$CZ$158,W$3,FALSE))),"")</f>
        <v>Exemplary</v>
      </c>
      <c r="X6" s="149" t="str">
        <f>IFERROR(IF((VLOOKUP($A6,'Q3 Raw Data'!$A$9:$CZ$158,X$3,FALSE))="","",(VLOOKUP($A6,'Q3 Raw Data'!$A$9:$CZ$158,X$3,FALSE))),"")</f>
        <v>Mature</v>
      </c>
      <c r="Y6" s="149" t="str">
        <f>IFERROR(IF((VLOOKUP($A6,'Q3 Raw Data'!$A$9:$CZ$158,Y$3,FALSE))="","",(VLOOKUP($A6,'Q3 Raw Data'!$A$9:$CZ$158,Y$3,FALSE))),"")</f>
        <v>Mature</v>
      </c>
      <c r="Z6" s="149" t="str">
        <f>IFERROR(IF((VLOOKUP($A6,'Q3 Raw Data'!$A$9:$CZ$158,Z$3,FALSE))="","",(VLOOKUP($A6,'Q3 Raw Data'!$A$9:$CZ$158,Z$3,FALSE))),"")</f>
        <v>Mature</v>
      </c>
      <c r="AA6" s="149" t="str">
        <f>IFERROR(IF((VLOOKUP($A6,'Q3 Raw Data'!$A$9:$CZ$158,AA$3,FALSE))="","",(VLOOKUP($A6,'Q3 Raw Data'!$A$9:$CZ$158,AA$3,FALSE))),"")</f>
        <v>Mature</v>
      </c>
      <c r="AB6" s="151" t="str">
        <f>IFERROR(IF((VLOOKUP($A6,'Q3 Raw Data'!$A$9:$CZ$158,AB$3,FALSE))="","",(VLOOKUP($A6,'Q3 Raw Data'!$A$9:$CZ$158,AB$3,FALSE))),"")</f>
        <v>Established</v>
      </c>
      <c r="AC6" s="151" t="str">
        <f>IFERROR(IF((VLOOKUP($A6,'Q3 Raw Data'!$A$9:$CZ$158,AC$3,FALSE))="","",(VLOOKUP($A6,'Q3 Raw Data'!$A$9:$CZ$158,AC$3,FALSE))),"")</f>
        <v>Established</v>
      </c>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row>
    <row r="7" spans="1:67">
      <c r="A7" s="149" t="s">
        <v>31</v>
      </c>
      <c r="B7" s="149" t="s">
        <v>32</v>
      </c>
      <c r="C7" s="149" t="str">
        <f>IFERROR(IF((VLOOKUP($A7,'Q3 Raw Data'!$A$9:$CZ$158,C$3,FALSE))="","",(VLOOKUP($A7,'Q3 Raw Data'!$A$9:$CZ$158,C$3,FALSE))),"")</f>
        <v>Established</v>
      </c>
      <c r="D7" s="149" t="str">
        <f>IFERROR(IF((VLOOKUP($A7,'Q3 Raw Data'!$A$9:$CZ$158,D$3,FALSE))="","",(VLOOKUP($A7,'Q3 Raw Data'!$A$9:$CZ$158,D$3,FALSE))),"")</f>
        <v>Established</v>
      </c>
      <c r="E7" s="149" t="str">
        <f>IFERROR(IF((VLOOKUP($A7,'Q3 Raw Data'!$A$9:$CZ$158,E$3,FALSE))="","",(VLOOKUP($A7,'Q3 Raw Data'!$A$9:$CZ$158,E$3,FALSE))),"")</f>
        <v>Mature</v>
      </c>
      <c r="F7" s="149" t="str">
        <f>IFERROR(IF((VLOOKUP($A7,'Q3 Raw Data'!$A$9:$CZ$158,F$3,FALSE))="","",(VLOOKUP($A7,'Q3 Raw Data'!$A$9:$CZ$158,F$3,FALSE))),"")</f>
        <v>Established</v>
      </c>
      <c r="G7" s="149" t="str">
        <f>IFERROR(IF((VLOOKUP($A7,'Q3 Raw Data'!$A$9:$CZ$158,G$3,FALSE))="","",(VLOOKUP($A7,'Q3 Raw Data'!$A$9:$CZ$158,G$3,FALSE))),"")</f>
        <v>Mature</v>
      </c>
      <c r="H7" s="149" t="str">
        <f>IFERROR(IF((VLOOKUP($A7,'Q3 Raw Data'!$A$9:$CZ$158,H$3,FALSE))="","",(VLOOKUP($A7,'Q3 Raw Data'!$A$9:$CZ$158,H$3,FALSE))),"")</f>
        <v>Mature</v>
      </c>
      <c r="I7" s="149" t="str">
        <f>IFERROR(IF((VLOOKUP($A7,'Q3 Raw Data'!$A$9:$CZ$158,I$3,FALSE))="","",(VLOOKUP($A7,'Q3 Raw Data'!$A$9:$CZ$158,I$3,FALSE))),"")</f>
        <v>Established</v>
      </c>
      <c r="J7" s="149" t="str">
        <f>IFERROR(IF((VLOOKUP($A7,'Q3 Raw Data'!$A$9:$CZ$158,J$3,FALSE))="","",(VLOOKUP($A7,'Q3 Raw Data'!$A$9:$CZ$158,J$3,FALSE))),"")</f>
        <v>Plans in place</v>
      </c>
      <c r="K7" s="149" t="str">
        <f>IFERROR(IF((VLOOKUP($A7,'Q3 Raw Data'!$A$9:$CZ$158,K$3,FALSE))="","",(VLOOKUP($A7,'Q3 Raw Data'!$A$9:$CZ$158,K$3,FALSE))),"")</f>
        <v>Plans in place</v>
      </c>
      <c r="L7" s="149" t="str">
        <f>IFERROR(IF((VLOOKUP($A7,'Q3 Raw Data'!$A$9:$CZ$158,L$3,FALSE))="","",(VLOOKUP($A7,'Q3 Raw Data'!$A$9:$CZ$158,L$3,FALSE))),"")</f>
        <v>Plans in place</v>
      </c>
      <c r="M7" s="149" t="str">
        <f>IFERROR(IF((VLOOKUP($A7,'Q3 Raw Data'!$A$9:$CZ$158,M$3,FALSE))="","",(VLOOKUP($A7,'Q3 Raw Data'!$A$9:$CZ$158,M$3,FALSE))),"")</f>
        <v>Established</v>
      </c>
      <c r="N7" s="149" t="str">
        <f>IFERROR(IF((VLOOKUP($A7,'Q3 Raw Data'!$A$9:$CZ$158,N$3,FALSE))="","",(VLOOKUP($A7,'Q3 Raw Data'!$A$9:$CZ$158,N$3,FALSE))),"")</f>
        <v>Mature</v>
      </c>
      <c r="O7" s="149" t="str">
        <f>IFERROR(IF((VLOOKUP($A7,'Q3 Raw Data'!$A$9:$CZ$158,O$3,FALSE))="","",(VLOOKUP($A7,'Q3 Raw Data'!$A$9:$CZ$158,O$3,FALSE))),"")</f>
        <v>Established</v>
      </c>
      <c r="P7" s="149" t="str">
        <f>IFERROR(IF((VLOOKUP($A7,'Q3 Raw Data'!$A$9:$CZ$158,P$3,FALSE))="","",(VLOOKUP($A7,'Q3 Raw Data'!$A$9:$CZ$158,P$3,FALSE))),"")</f>
        <v>Mature</v>
      </c>
      <c r="Q7" s="149" t="str">
        <f>IFERROR(IF((VLOOKUP($A7,'Q3 Raw Data'!$A$9:$CZ$158,Q$3,FALSE))="","",(VLOOKUP($A7,'Q3 Raw Data'!$A$9:$CZ$158,Q$3,FALSE))),"")</f>
        <v>Mature</v>
      </c>
      <c r="R7" s="149" t="str">
        <f>IFERROR(IF((VLOOKUP($A7,'Q3 Raw Data'!$A$9:$CZ$158,R$3,FALSE))="","",(VLOOKUP($A7,'Q3 Raw Data'!$A$9:$CZ$158,R$3,FALSE))),"")</f>
        <v>Established</v>
      </c>
      <c r="S7" s="149" t="str">
        <f>IFERROR(IF((VLOOKUP($A7,'Q3 Raw Data'!$A$9:$CZ$158,S$3,FALSE))="","",(VLOOKUP($A7,'Q3 Raw Data'!$A$9:$CZ$158,S$3,FALSE))),"")</f>
        <v>Established</v>
      </c>
      <c r="T7" s="149" t="str">
        <f>IFERROR(IF((VLOOKUP($A7,'Q3 Raw Data'!$A$9:$CZ$158,T$3,FALSE))="","",(VLOOKUP($A7,'Q3 Raw Data'!$A$9:$CZ$158,T$3,FALSE))),"")</f>
        <v>Established</v>
      </c>
      <c r="U7" s="149" t="str">
        <f>IFERROR(IF((VLOOKUP($A7,'Q3 Raw Data'!$A$9:$CZ$158,U$3,FALSE))="","",(VLOOKUP($A7,'Q3 Raw Data'!$A$9:$CZ$158,U$3,FALSE))),"")</f>
        <v>Established</v>
      </c>
      <c r="V7" s="149" t="str">
        <f>IFERROR(IF((VLOOKUP($A7,'Q3 Raw Data'!$A$9:$CZ$158,V$3,FALSE))="","",(VLOOKUP($A7,'Q3 Raw Data'!$A$9:$CZ$158,V$3,FALSE))),"")</f>
        <v>Established</v>
      </c>
      <c r="W7" s="149" t="str">
        <f>IFERROR(IF((VLOOKUP($A7,'Q3 Raw Data'!$A$9:$CZ$158,W$3,FALSE))="","",(VLOOKUP($A7,'Q3 Raw Data'!$A$9:$CZ$158,W$3,FALSE))),"")</f>
        <v>Mature</v>
      </c>
      <c r="X7" s="149" t="str">
        <f>IFERROR(IF((VLOOKUP($A7,'Q3 Raw Data'!$A$9:$CZ$158,X$3,FALSE))="","",(VLOOKUP($A7,'Q3 Raw Data'!$A$9:$CZ$158,X$3,FALSE))),"")</f>
        <v>Established</v>
      </c>
      <c r="Y7" s="149" t="str">
        <f>IFERROR(IF((VLOOKUP($A7,'Q3 Raw Data'!$A$9:$CZ$158,Y$3,FALSE))="","",(VLOOKUP($A7,'Q3 Raw Data'!$A$9:$CZ$158,Y$3,FALSE))),"")</f>
        <v>Mature</v>
      </c>
      <c r="Z7" s="149" t="str">
        <f>IFERROR(IF((VLOOKUP($A7,'Q3 Raw Data'!$A$9:$CZ$158,Z$3,FALSE))="","",(VLOOKUP($A7,'Q3 Raw Data'!$A$9:$CZ$158,Z$3,FALSE))),"")</f>
        <v>Mature</v>
      </c>
      <c r="AA7" s="149" t="str">
        <f>IFERROR(IF((VLOOKUP($A7,'Q3 Raw Data'!$A$9:$CZ$158,AA$3,FALSE))="","",(VLOOKUP($A7,'Q3 Raw Data'!$A$9:$CZ$158,AA$3,FALSE))),"")</f>
        <v>Established</v>
      </c>
      <c r="AB7" s="151" t="str">
        <f>IFERROR(IF((VLOOKUP($A7,'Q3 Raw Data'!$A$9:$CZ$158,AB$3,FALSE))="","",(VLOOKUP($A7,'Q3 Raw Data'!$A$9:$CZ$158,AB$3,FALSE))),"")</f>
        <v>Established</v>
      </c>
      <c r="AC7" s="151" t="str">
        <f>IFERROR(IF((VLOOKUP($A7,'Q3 Raw Data'!$A$9:$CZ$158,AC$3,FALSE))="","",(VLOOKUP($A7,'Q3 Raw Data'!$A$9:$CZ$158,AC$3,FALSE))),"")</f>
        <v>Established</v>
      </c>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row>
    <row r="8" spans="1:67">
      <c r="A8" s="149" t="s">
        <v>41</v>
      </c>
      <c r="B8" s="149" t="s">
        <v>42</v>
      </c>
      <c r="C8" s="149" t="str">
        <f>IFERROR(IF((VLOOKUP($A8,'Q3 Raw Data'!$A$9:$CZ$158,C$3,FALSE))="","",(VLOOKUP($A8,'Q3 Raw Data'!$A$9:$CZ$158,C$3,FALSE))),"")</f>
        <v>Established</v>
      </c>
      <c r="D8" s="149" t="str">
        <f>IFERROR(IF((VLOOKUP($A8,'Q3 Raw Data'!$A$9:$CZ$158,D$3,FALSE))="","",(VLOOKUP($A8,'Q3 Raw Data'!$A$9:$CZ$158,D$3,FALSE))),"")</f>
        <v>Established</v>
      </c>
      <c r="E8" s="149" t="str">
        <f>IFERROR(IF((VLOOKUP($A8,'Q3 Raw Data'!$A$9:$CZ$158,E$3,FALSE))="","",(VLOOKUP($A8,'Q3 Raw Data'!$A$9:$CZ$158,E$3,FALSE))),"")</f>
        <v>Established</v>
      </c>
      <c r="F8" s="149" t="str">
        <f>IFERROR(IF((VLOOKUP($A8,'Q3 Raw Data'!$A$9:$CZ$158,F$3,FALSE))="","",(VLOOKUP($A8,'Q3 Raw Data'!$A$9:$CZ$158,F$3,FALSE))),"")</f>
        <v>Plans in place</v>
      </c>
      <c r="G8" s="149" t="str">
        <f>IFERROR(IF((VLOOKUP($A8,'Q3 Raw Data'!$A$9:$CZ$158,G$3,FALSE))="","",(VLOOKUP($A8,'Q3 Raw Data'!$A$9:$CZ$158,G$3,FALSE))),"")</f>
        <v>Mature</v>
      </c>
      <c r="H8" s="149" t="str">
        <f>IFERROR(IF((VLOOKUP($A8,'Q3 Raw Data'!$A$9:$CZ$158,H$3,FALSE))="","",(VLOOKUP($A8,'Q3 Raw Data'!$A$9:$CZ$158,H$3,FALSE))),"")</f>
        <v>Established</v>
      </c>
      <c r="I8" s="149" t="str">
        <f>IFERROR(IF((VLOOKUP($A8,'Q3 Raw Data'!$A$9:$CZ$158,I$3,FALSE))="","",(VLOOKUP($A8,'Q3 Raw Data'!$A$9:$CZ$158,I$3,FALSE))),"")</f>
        <v>Established</v>
      </c>
      <c r="J8" s="149" t="str">
        <f>IFERROR(IF((VLOOKUP($A8,'Q3 Raw Data'!$A$9:$CZ$158,J$3,FALSE))="","",(VLOOKUP($A8,'Q3 Raw Data'!$A$9:$CZ$158,J$3,FALSE))),"")</f>
        <v>Established</v>
      </c>
      <c r="K8" s="149" t="str">
        <f>IFERROR(IF((VLOOKUP($A8,'Q3 Raw Data'!$A$9:$CZ$158,K$3,FALSE))="","",(VLOOKUP($A8,'Q3 Raw Data'!$A$9:$CZ$158,K$3,FALSE))),"")</f>
        <v>Plans in place</v>
      </c>
      <c r="L8" s="149" t="str">
        <f>IFERROR(IF((VLOOKUP($A8,'Q3 Raw Data'!$A$9:$CZ$158,L$3,FALSE))="","",(VLOOKUP($A8,'Q3 Raw Data'!$A$9:$CZ$158,L$3,FALSE))),"")</f>
        <v>Mature</v>
      </c>
      <c r="M8" s="149" t="str">
        <f>IFERROR(IF((VLOOKUP($A8,'Q3 Raw Data'!$A$9:$CZ$158,M$3,FALSE))="","",(VLOOKUP($A8,'Q3 Raw Data'!$A$9:$CZ$158,M$3,FALSE))),"")</f>
        <v>Established</v>
      </c>
      <c r="N8" s="149" t="str">
        <f>IFERROR(IF((VLOOKUP($A8,'Q3 Raw Data'!$A$9:$CZ$158,N$3,FALSE))="","",(VLOOKUP($A8,'Q3 Raw Data'!$A$9:$CZ$158,N$3,FALSE))),"")</f>
        <v>Mature</v>
      </c>
      <c r="O8" s="149" t="str">
        <f>IFERROR(IF((VLOOKUP($A8,'Q3 Raw Data'!$A$9:$CZ$158,O$3,FALSE))="","",(VLOOKUP($A8,'Q3 Raw Data'!$A$9:$CZ$158,O$3,FALSE))),"")</f>
        <v>Established</v>
      </c>
      <c r="P8" s="149" t="str">
        <f>IFERROR(IF((VLOOKUP($A8,'Q3 Raw Data'!$A$9:$CZ$158,P$3,FALSE))="","",(VLOOKUP($A8,'Q3 Raw Data'!$A$9:$CZ$158,P$3,FALSE))),"")</f>
        <v>Mature</v>
      </c>
      <c r="Q8" s="149" t="str">
        <f>IFERROR(IF((VLOOKUP($A8,'Q3 Raw Data'!$A$9:$CZ$158,Q$3,FALSE))="","",(VLOOKUP($A8,'Q3 Raw Data'!$A$9:$CZ$158,Q$3,FALSE))),"")</f>
        <v>Mature</v>
      </c>
      <c r="R8" s="149" t="str">
        <f>IFERROR(IF((VLOOKUP($A8,'Q3 Raw Data'!$A$9:$CZ$158,R$3,FALSE))="","",(VLOOKUP($A8,'Q3 Raw Data'!$A$9:$CZ$158,R$3,FALSE))),"")</f>
        <v>Mature</v>
      </c>
      <c r="S8" s="149" t="str">
        <f>IFERROR(IF((VLOOKUP($A8,'Q3 Raw Data'!$A$9:$CZ$158,S$3,FALSE))="","",(VLOOKUP($A8,'Q3 Raw Data'!$A$9:$CZ$158,S$3,FALSE))),"")</f>
        <v>Established</v>
      </c>
      <c r="T8" s="149" t="str">
        <f>IFERROR(IF((VLOOKUP($A8,'Q3 Raw Data'!$A$9:$CZ$158,T$3,FALSE))="","",(VLOOKUP($A8,'Q3 Raw Data'!$A$9:$CZ$158,T$3,FALSE))),"")</f>
        <v>Established</v>
      </c>
      <c r="U8" s="149" t="str">
        <f>IFERROR(IF((VLOOKUP($A8,'Q3 Raw Data'!$A$9:$CZ$158,U$3,FALSE))="","",(VLOOKUP($A8,'Q3 Raw Data'!$A$9:$CZ$158,U$3,FALSE))),"")</f>
        <v>Mature</v>
      </c>
      <c r="V8" s="149" t="str">
        <f>IFERROR(IF((VLOOKUP($A8,'Q3 Raw Data'!$A$9:$CZ$158,V$3,FALSE))="","",(VLOOKUP($A8,'Q3 Raw Data'!$A$9:$CZ$158,V$3,FALSE))),"")</f>
        <v>Mature</v>
      </c>
      <c r="W8" s="149" t="str">
        <f>IFERROR(IF((VLOOKUP($A8,'Q3 Raw Data'!$A$9:$CZ$158,W$3,FALSE))="","",(VLOOKUP($A8,'Q3 Raw Data'!$A$9:$CZ$158,W$3,FALSE))),"")</f>
        <v>Mature</v>
      </c>
      <c r="X8" s="149" t="str">
        <f>IFERROR(IF((VLOOKUP($A8,'Q3 Raw Data'!$A$9:$CZ$158,X$3,FALSE))="","",(VLOOKUP($A8,'Q3 Raw Data'!$A$9:$CZ$158,X$3,FALSE))),"")</f>
        <v>Established</v>
      </c>
      <c r="Y8" s="149" t="str">
        <f>IFERROR(IF((VLOOKUP($A8,'Q3 Raw Data'!$A$9:$CZ$158,Y$3,FALSE))="","",(VLOOKUP($A8,'Q3 Raw Data'!$A$9:$CZ$158,Y$3,FALSE))),"")</f>
        <v>Mature</v>
      </c>
      <c r="Z8" s="149" t="str">
        <f>IFERROR(IF((VLOOKUP($A8,'Q3 Raw Data'!$A$9:$CZ$158,Z$3,FALSE))="","",(VLOOKUP($A8,'Q3 Raw Data'!$A$9:$CZ$158,Z$3,FALSE))),"")</f>
        <v>Mature</v>
      </c>
      <c r="AA8" s="149" t="str">
        <f>IFERROR(IF((VLOOKUP($A8,'Q3 Raw Data'!$A$9:$CZ$158,AA$3,FALSE))="","",(VLOOKUP($A8,'Q3 Raw Data'!$A$9:$CZ$158,AA$3,FALSE))),"")</f>
        <v>Mature</v>
      </c>
      <c r="AB8" s="151" t="str">
        <f>IFERROR(IF((VLOOKUP($A8,'Q3 Raw Data'!$A$9:$CZ$158,AB$3,FALSE))="","",(VLOOKUP($A8,'Q3 Raw Data'!$A$9:$CZ$158,AB$3,FALSE))),"")</f>
        <v>Established</v>
      </c>
      <c r="AC8" s="151" t="str">
        <f>IFERROR(IF((VLOOKUP($A8,'Q3 Raw Data'!$A$9:$CZ$158,AC$3,FALSE))="","",(VLOOKUP($A8,'Q3 Raw Data'!$A$9:$CZ$158,AC$3,FALSE))),"")</f>
        <v>Established</v>
      </c>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row>
    <row r="9" spans="1:67">
      <c r="A9" s="149" t="s">
        <v>51</v>
      </c>
      <c r="B9" s="149" t="s">
        <v>52</v>
      </c>
      <c r="C9" s="149" t="str">
        <f>IFERROR(IF((VLOOKUP($A9,'Q3 Raw Data'!$A$9:$CZ$158,C$3,FALSE))="","",(VLOOKUP($A9,'Q3 Raw Data'!$A$9:$CZ$158,C$3,FALSE))),"")</f>
        <v>Established</v>
      </c>
      <c r="D9" s="149" t="str">
        <f>IFERROR(IF((VLOOKUP($A9,'Q3 Raw Data'!$A$9:$CZ$158,D$3,FALSE))="","",(VLOOKUP($A9,'Q3 Raw Data'!$A$9:$CZ$158,D$3,FALSE))),"")</f>
        <v>Established</v>
      </c>
      <c r="E9" s="149" t="str">
        <f>IFERROR(IF((VLOOKUP($A9,'Q3 Raw Data'!$A$9:$CZ$158,E$3,FALSE))="","",(VLOOKUP($A9,'Q3 Raw Data'!$A$9:$CZ$158,E$3,FALSE))),"")</f>
        <v>Established</v>
      </c>
      <c r="F9" s="149" t="str">
        <f>IFERROR(IF((VLOOKUP($A9,'Q3 Raw Data'!$A$9:$CZ$158,F$3,FALSE))="","",(VLOOKUP($A9,'Q3 Raw Data'!$A$9:$CZ$158,F$3,FALSE))),"")</f>
        <v>Established</v>
      </c>
      <c r="G9" s="149" t="str">
        <f>IFERROR(IF((VLOOKUP($A9,'Q3 Raw Data'!$A$9:$CZ$158,G$3,FALSE))="","",(VLOOKUP($A9,'Q3 Raw Data'!$A$9:$CZ$158,G$3,FALSE))),"")</f>
        <v>Established</v>
      </c>
      <c r="H9" s="149" t="str">
        <f>IFERROR(IF((VLOOKUP($A9,'Q3 Raw Data'!$A$9:$CZ$158,H$3,FALSE))="","",(VLOOKUP($A9,'Q3 Raw Data'!$A$9:$CZ$158,H$3,FALSE))),"")</f>
        <v>Plans in place</v>
      </c>
      <c r="I9" s="149" t="str">
        <f>IFERROR(IF((VLOOKUP($A9,'Q3 Raw Data'!$A$9:$CZ$158,I$3,FALSE))="","",(VLOOKUP($A9,'Q3 Raw Data'!$A$9:$CZ$158,I$3,FALSE))),"")</f>
        <v>Established</v>
      </c>
      <c r="J9" s="149" t="str">
        <f>IFERROR(IF((VLOOKUP($A9,'Q3 Raw Data'!$A$9:$CZ$158,J$3,FALSE))="","",(VLOOKUP($A9,'Q3 Raw Data'!$A$9:$CZ$158,J$3,FALSE))),"")</f>
        <v>Established</v>
      </c>
      <c r="K9" s="149" t="str">
        <f>IFERROR(IF((VLOOKUP($A9,'Q3 Raw Data'!$A$9:$CZ$158,K$3,FALSE))="","",(VLOOKUP($A9,'Q3 Raw Data'!$A$9:$CZ$158,K$3,FALSE))),"")</f>
        <v>Established</v>
      </c>
      <c r="L9" s="149" t="str">
        <f>IFERROR(IF((VLOOKUP($A9,'Q3 Raw Data'!$A$9:$CZ$158,L$3,FALSE))="","",(VLOOKUP($A9,'Q3 Raw Data'!$A$9:$CZ$158,L$3,FALSE))),"")</f>
        <v>Established</v>
      </c>
      <c r="M9" s="149" t="str">
        <f>IFERROR(IF((VLOOKUP($A9,'Q3 Raw Data'!$A$9:$CZ$158,M$3,FALSE))="","",(VLOOKUP($A9,'Q3 Raw Data'!$A$9:$CZ$158,M$3,FALSE))),"")</f>
        <v>Established</v>
      </c>
      <c r="N9" s="149" t="str">
        <f>IFERROR(IF((VLOOKUP($A9,'Q3 Raw Data'!$A$9:$CZ$158,N$3,FALSE))="","",(VLOOKUP($A9,'Q3 Raw Data'!$A$9:$CZ$158,N$3,FALSE))),"")</f>
        <v>Established</v>
      </c>
      <c r="O9" s="149" t="str">
        <f>IFERROR(IF((VLOOKUP($A9,'Q3 Raw Data'!$A$9:$CZ$158,O$3,FALSE))="","",(VLOOKUP($A9,'Q3 Raw Data'!$A$9:$CZ$158,O$3,FALSE))),"")</f>
        <v>Established</v>
      </c>
      <c r="P9" s="149" t="str">
        <f>IFERROR(IF((VLOOKUP($A9,'Q3 Raw Data'!$A$9:$CZ$158,P$3,FALSE))="","",(VLOOKUP($A9,'Q3 Raw Data'!$A$9:$CZ$158,P$3,FALSE))),"")</f>
        <v>Established</v>
      </c>
      <c r="Q9" s="149" t="str">
        <f>IFERROR(IF((VLOOKUP($A9,'Q3 Raw Data'!$A$9:$CZ$158,Q$3,FALSE))="","",(VLOOKUP($A9,'Q3 Raw Data'!$A$9:$CZ$158,Q$3,FALSE))),"")</f>
        <v>Plans in place</v>
      </c>
      <c r="R9" s="149" t="str">
        <f>IFERROR(IF((VLOOKUP($A9,'Q3 Raw Data'!$A$9:$CZ$158,R$3,FALSE))="","",(VLOOKUP($A9,'Q3 Raw Data'!$A$9:$CZ$158,R$3,FALSE))),"")</f>
        <v>Established</v>
      </c>
      <c r="S9" s="149" t="str">
        <f>IFERROR(IF((VLOOKUP($A9,'Q3 Raw Data'!$A$9:$CZ$158,S$3,FALSE))="","",(VLOOKUP($A9,'Q3 Raw Data'!$A$9:$CZ$158,S$3,FALSE))),"")</f>
        <v>Established</v>
      </c>
      <c r="T9" s="149" t="str">
        <f>IFERROR(IF((VLOOKUP($A9,'Q3 Raw Data'!$A$9:$CZ$158,T$3,FALSE))="","",(VLOOKUP($A9,'Q3 Raw Data'!$A$9:$CZ$158,T$3,FALSE))),"")</f>
        <v>Established</v>
      </c>
      <c r="U9" s="149" t="str">
        <f>IFERROR(IF((VLOOKUP($A9,'Q3 Raw Data'!$A$9:$CZ$158,U$3,FALSE))="","",(VLOOKUP($A9,'Q3 Raw Data'!$A$9:$CZ$158,U$3,FALSE))),"")</f>
        <v>Established</v>
      </c>
      <c r="V9" s="149" t="str">
        <f>IFERROR(IF((VLOOKUP($A9,'Q3 Raw Data'!$A$9:$CZ$158,V$3,FALSE))="","",(VLOOKUP($A9,'Q3 Raw Data'!$A$9:$CZ$158,V$3,FALSE))),"")</f>
        <v>Established</v>
      </c>
      <c r="W9" s="149" t="str">
        <f>IFERROR(IF((VLOOKUP($A9,'Q3 Raw Data'!$A$9:$CZ$158,W$3,FALSE))="","",(VLOOKUP($A9,'Q3 Raw Data'!$A$9:$CZ$158,W$3,FALSE))),"")</f>
        <v>Established</v>
      </c>
      <c r="X9" s="149" t="str">
        <f>IFERROR(IF((VLOOKUP($A9,'Q3 Raw Data'!$A$9:$CZ$158,X$3,FALSE))="","",(VLOOKUP($A9,'Q3 Raw Data'!$A$9:$CZ$158,X$3,FALSE))),"")</f>
        <v>Established</v>
      </c>
      <c r="Y9" s="149" t="str">
        <f>IFERROR(IF((VLOOKUP($A9,'Q3 Raw Data'!$A$9:$CZ$158,Y$3,FALSE))="","",(VLOOKUP($A9,'Q3 Raw Data'!$A$9:$CZ$158,Y$3,FALSE))),"")</f>
        <v>Established</v>
      </c>
      <c r="Z9" s="149" t="str">
        <f>IFERROR(IF((VLOOKUP($A9,'Q3 Raw Data'!$A$9:$CZ$158,Z$3,FALSE))="","",(VLOOKUP($A9,'Q3 Raw Data'!$A$9:$CZ$158,Z$3,FALSE))),"")</f>
        <v>Established</v>
      </c>
      <c r="AA9" s="149" t="str">
        <f>IFERROR(IF((VLOOKUP($A9,'Q3 Raw Data'!$A$9:$CZ$158,AA$3,FALSE))="","",(VLOOKUP($A9,'Q3 Raw Data'!$A$9:$CZ$158,AA$3,FALSE))),"")</f>
        <v>Established</v>
      </c>
      <c r="AB9" s="151" t="str">
        <f>IFERROR(IF((VLOOKUP($A9,'Q3 Raw Data'!$A$9:$CZ$158,AB$3,FALSE))="","",(VLOOKUP($A9,'Q3 Raw Data'!$A$9:$CZ$158,AB$3,FALSE))),"")</f>
        <v>Established</v>
      </c>
      <c r="AC9" s="151" t="str">
        <f>IFERROR(IF((VLOOKUP($A9,'Q3 Raw Data'!$A$9:$CZ$158,AC$3,FALSE))="","",(VLOOKUP($A9,'Q3 Raw Data'!$A$9:$CZ$158,AC$3,FALSE))),"")</f>
        <v>Established</v>
      </c>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row>
    <row r="10" spans="1:67">
      <c r="A10" s="149" t="s">
        <v>61</v>
      </c>
      <c r="B10" s="149" t="s">
        <v>62</v>
      </c>
      <c r="C10" s="149" t="str">
        <f>IFERROR(IF((VLOOKUP($A10,'Q3 Raw Data'!$A$9:$CZ$158,C$3,FALSE))="","",(VLOOKUP($A10,'Q3 Raw Data'!$A$9:$CZ$158,C$3,FALSE))),"")</f>
        <v>Established</v>
      </c>
      <c r="D10" s="149" t="str">
        <f>IFERROR(IF((VLOOKUP($A10,'Q3 Raw Data'!$A$9:$CZ$158,D$3,FALSE))="","",(VLOOKUP($A10,'Q3 Raw Data'!$A$9:$CZ$158,D$3,FALSE))),"")</f>
        <v>Established</v>
      </c>
      <c r="E10" s="149" t="str">
        <f>IFERROR(IF((VLOOKUP($A10,'Q3 Raw Data'!$A$9:$CZ$158,E$3,FALSE))="","",(VLOOKUP($A10,'Q3 Raw Data'!$A$9:$CZ$158,E$3,FALSE))),"")</f>
        <v>Plans in place</v>
      </c>
      <c r="F10" s="149" t="str">
        <f>IFERROR(IF((VLOOKUP($A10,'Q3 Raw Data'!$A$9:$CZ$158,F$3,FALSE))="","",(VLOOKUP($A10,'Q3 Raw Data'!$A$9:$CZ$158,F$3,FALSE))),"")</f>
        <v>Established</v>
      </c>
      <c r="G10" s="149" t="str">
        <f>IFERROR(IF((VLOOKUP($A10,'Q3 Raw Data'!$A$9:$CZ$158,G$3,FALSE))="","",(VLOOKUP($A10,'Q3 Raw Data'!$A$9:$CZ$158,G$3,FALSE))),"")</f>
        <v>Plans in place</v>
      </c>
      <c r="H10" s="149" t="str">
        <f>IFERROR(IF((VLOOKUP($A10,'Q3 Raw Data'!$A$9:$CZ$158,H$3,FALSE))="","",(VLOOKUP($A10,'Q3 Raw Data'!$A$9:$CZ$158,H$3,FALSE))),"")</f>
        <v>Established</v>
      </c>
      <c r="I10" s="149" t="str">
        <f>IFERROR(IF((VLOOKUP($A10,'Q3 Raw Data'!$A$9:$CZ$158,I$3,FALSE))="","",(VLOOKUP($A10,'Q3 Raw Data'!$A$9:$CZ$158,I$3,FALSE))),"")</f>
        <v>Plans in place</v>
      </c>
      <c r="J10" s="149" t="str">
        <f>IFERROR(IF((VLOOKUP($A10,'Q3 Raw Data'!$A$9:$CZ$158,J$3,FALSE))="","",(VLOOKUP($A10,'Q3 Raw Data'!$A$9:$CZ$158,J$3,FALSE))),"")</f>
        <v>Established</v>
      </c>
      <c r="K10" s="149" t="str">
        <f>IFERROR(IF((VLOOKUP($A10,'Q3 Raw Data'!$A$9:$CZ$158,K$3,FALSE))="","",(VLOOKUP($A10,'Q3 Raw Data'!$A$9:$CZ$158,K$3,FALSE))),"")</f>
        <v>Plans in place</v>
      </c>
      <c r="L10" s="149" t="str">
        <f>IFERROR(IF((VLOOKUP($A10,'Q3 Raw Data'!$A$9:$CZ$158,L$3,FALSE))="","",(VLOOKUP($A10,'Q3 Raw Data'!$A$9:$CZ$158,L$3,FALSE))),"")</f>
        <v>Established</v>
      </c>
      <c r="M10" s="149" t="str">
        <f>IFERROR(IF((VLOOKUP($A10,'Q3 Raw Data'!$A$9:$CZ$158,M$3,FALSE))="","",(VLOOKUP($A10,'Q3 Raw Data'!$A$9:$CZ$158,M$3,FALSE))),"")</f>
        <v>Mature</v>
      </c>
      <c r="N10" s="149" t="str">
        <f>IFERROR(IF((VLOOKUP($A10,'Q3 Raw Data'!$A$9:$CZ$158,N$3,FALSE))="","",(VLOOKUP($A10,'Q3 Raw Data'!$A$9:$CZ$158,N$3,FALSE))),"")</f>
        <v>Plans in place</v>
      </c>
      <c r="O10" s="149" t="str">
        <f>IFERROR(IF((VLOOKUP($A10,'Q3 Raw Data'!$A$9:$CZ$158,O$3,FALSE))="","",(VLOOKUP($A10,'Q3 Raw Data'!$A$9:$CZ$158,O$3,FALSE))),"")</f>
        <v>Plans in place</v>
      </c>
      <c r="P10" s="149" t="str">
        <f>IFERROR(IF((VLOOKUP($A10,'Q3 Raw Data'!$A$9:$CZ$158,P$3,FALSE))="","",(VLOOKUP($A10,'Q3 Raw Data'!$A$9:$CZ$158,P$3,FALSE))),"")</f>
        <v>Plans in place</v>
      </c>
      <c r="Q10" s="149" t="str">
        <f>IFERROR(IF((VLOOKUP($A10,'Q3 Raw Data'!$A$9:$CZ$158,Q$3,FALSE))="","",(VLOOKUP($A10,'Q3 Raw Data'!$A$9:$CZ$158,Q$3,FALSE))),"")</f>
        <v>Established</v>
      </c>
      <c r="R10" s="149" t="str">
        <f>IFERROR(IF((VLOOKUP($A10,'Q3 Raw Data'!$A$9:$CZ$158,R$3,FALSE))="","",(VLOOKUP($A10,'Q3 Raw Data'!$A$9:$CZ$158,R$3,FALSE))),"")</f>
        <v>Plans in place</v>
      </c>
      <c r="S10" s="149" t="str">
        <f>IFERROR(IF((VLOOKUP($A10,'Q3 Raw Data'!$A$9:$CZ$158,S$3,FALSE))="","",(VLOOKUP($A10,'Q3 Raw Data'!$A$9:$CZ$158,S$3,FALSE))),"")</f>
        <v>Established</v>
      </c>
      <c r="T10" s="149" t="str">
        <f>IFERROR(IF((VLOOKUP($A10,'Q3 Raw Data'!$A$9:$CZ$158,T$3,FALSE))="","",(VLOOKUP($A10,'Q3 Raw Data'!$A$9:$CZ$158,T$3,FALSE))),"")</f>
        <v>Established</v>
      </c>
      <c r="U10" s="149" t="str">
        <f>IFERROR(IF((VLOOKUP($A10,'Q3 Raw Data'!$A$9:$CZ$158,U$3,FALSE))="","",(VLOOKUP($A10,'Q3 Raw Data'!$A$9:$CZ$158,U$3,FALSE))),"")</f>
        <v>Mature</v>
      </c>
      <c r="V10" s="149" t="str">
        <f>IFERROR(IF((VLOOKUP($A10,'Q3 Raw Data'!$A$9:$CZ$158,V$3,FALSE))="","",(VLOOKUP($A10,'Q3 Raw Data'!$A$9:$CZ$158,V$3,FALSE))),"")</f>
        <v>Mature</v>
      </c>
      <c r="W10" s="149" t="str">
        <f>IFERROR(IF((VLOOKUP($A10,'Q3 Raw Data'!$A$9:$CZ$158,W$3,FALSE))="","",(VLOOKUP($A10,'Q3 Raw Data'!$A$9:$CZ$158,W$3,FALSE))),"")</f>
        <v>Plans in place</v>
      </c>
      <c r="X10" s="149" t="str">
        <f>IFERROR(IF((VLOOKUP($A10,'Q3 Raw Data'!$A$9:$CZ$158,X$3,FALSE))="","",(VLOOKUP($A10,'Q3 Raw Data'!$A$9:$CZ$158,X$3,FALSE))),"")</f>
        <v>Established</v>
      </c>
      <c r="Y10" s="149" t="str">
        <f>IFERROR(IF((VLOOKUP($A10,'Q3 Raw Data'!$A$9:$CZ$158,Y$3,FALSE))="","",(VLOOKUP($A10,'Q3 Raw Data'!$A$9:$CZ$158,Y$3,FALSE))),"")</f>
        <v>Plans in place</v>
      </c>
      <c r="Z10" s="149" t="str">
        <f>IFERROR(IF((VLOOKUP($A10,'Q3 Raw Data'!$A$9:$CZ$158,Z$3,FALSE))="","",(VLOOKUP($A10,'Q3 Raw Data'!$A$9:$CZ$158,Z$3,FALSE))),"")</f>
        <v>Mature</v>
      </c>
      <c r="AA10" s="149" t="str">
        <f>IFERROR(IF((VLOOKUP($A10,'Q3 Raw Data'!$A$9:$CZ$158,AA$3,FALSE))="","",(VLOOKUP($A10,'Q3 Raw Data'!$A$9:$CZ$158,AA$3,FALSE))),"")</f>
        <v>Plans in place</v>
      </c>
      <c r="AB10" s="151" t="str">
        <f>IFERROR(IF((VLOOKUP($A10,'Q3 Raw Data'!$A$9:$CZ$158,AB$3,FALSE))="","",(VLOOKUP($A10,'Q3 Raw Data'!$A$9:$CZ$158,AB$3,FALSE))),"")</f>
        <v>Mature</v>
      </c>
      <c r="AC10" s="151" t="str">
        <f>IFERROR(IF((VLOOKUP($A10,'Q3 Raw Data'!$A$9:$CZ$158,AC$3,FALSE))="","",(VLOOKUP($A10,'Q3 Raw Data'!$A$9:$CZ$158,AC$3,FALSE))),"")</f>
        <v>Established</v>
      </c>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row>
    <row r="11" spans="1:67">
      <c r="A11" s="149" t="s">
        <v>69</v>
      </c>
      <c r="B11" s="149" t="s">
        <v>70</v>
      </c>
      <c r="C11" s="149" t="str">
        <f>IFERROR(IF((VLOOKUP($A11,'Q3 Raw Data'!$A$9:$CZ$158,C$3,FALSE))="","",(VLOOKUP($A11,'Q3 Raw Data'!$A$9:$CZ$158,C$3,FALSE))),"")</f>
        <v>Plans in place</v>
      </c>
      <c r="D11" s="149" t="str">
        <f>IFERROR(IF((VLOOKUP($A11,'Q3 Raw Data'!$A$9:$CZ$158,D$3,FALSE))="","",(VLOOKUP($A11,'Q3 Raw Data'!$A$9:$CZ$158,D$3,FALSE))),"")</f>
        <v>Mature</v>
      </c>
      <c r="E11" s="149" t="str">
        <f>IFERROR(IF((VLOOKUP($A11,'Q3 Raw Data'!$A$9:$CZ$158,E$3,FALSE))="","",(VLOOKUP($A11,'Q3 Raw Data'!$A$9:$CZ$158,E$3,FALSE))),"")</f>
        <v>Established</v>
      </c>
      <c r="F11" s="149" t="str">
        <f>IFERROR(IF((VLOOKUP($A11,'Q3 Raw Data'!$A$9:$CZ$158,F$3,FALSE))="","",(VLOOKUP($A11,'Q3 Raw Data'!$A$9:$CZ$158,F$3,FALSE))),"")</f>
        <v>Exemplary</v>
      </c>
      <c r="G11" s="149" t="str">
        <f>IFERROR(IF((VLOOKUP($A11,'Q3 Raw Data'!$A$9:$CZ$158,G$3,FALSE))="","",(VLOOKUP($A11,'Q3 Raw Data'!$A$9:$CZ$158,G$3,FALSE))),"")</f>
        <v>Mature</v>
      </c>
      <c r="H11" s="149" t="str">
        <f>IFERROR(IF((VLOOKUP($A11,'Q3 Raw Data'!$A$9:$CZ$158,H$3,FALSE))="","",(VLOOKUP($A11,'Q3 Raw Data'!$A$9:$CZ$158,H$3,FALSE))),"")</f>
        <v>Plans in place</v>
      </c>
      <c r="I11" s="149" t="str">
        <f>IFERROR(IF((VLOOKUP($A11,'Q3 Raw Data'!$A$9:$CZ$158,I$3,FALSE))="","",(VLOOKUP($A11,'Q3 Raw Data'!$A$9:$CZ$158,I$3,FALSE))),"")</f>
        <v>Mature</v>
      </c>
      <c r="J11" s="149" t="str">
        <f>IFERROR(IF((VLOOKUP($A11,'Q3 Raw Data'!$A$9:$CZ$158,J$3,FALSE))="","",(VLOOKUP($A11,'Q3 Raw Data'!$A$9:$CZ$158,J$3,FALSE))),"")</f>
        <v>Established</v>
      </c>
      <c r="K11" s="149" t="str">
        <f>IFERROR(IF((VLOOKUP($A11,'Q3 Raw Data'!$A$9:$CZ$158,K$3,FALSE))="","",(VLOOKUP($A11,'Q3 Raw Data'!$A$9:$CZ$158,K$3,FALSE))),"")</f>
        <v>Plans in place</v>
      </c>
      <c r="L11" s="149" t="str">
        <f>IFERROR(IF((VLOOKUP($A11,'Q3 Raw Data'!$A$9:$CZ$158,L$3,FALSE))="","",(VLOOKUP($A11,'Q3 Raw Data'!$A$9:$CZ$158,L$3,FALSE))),"")</f>
        <v>Established</v>
      </c>
      <c r="M11" s="149" t="str">
        <f>IFERROR(IF((VLOOKUP($A11,'Q3 Raw Data'!$A$9:$CZ$158,M$3,FALSE))="","",(VLOOKUP($A11,'Q3 Raw Data'!$A$9:$CZ$158,M$3,FALSE))),"")</f>
        <v>Mature</v>
      </c>
      <c r="N11" s="149" t="str">
        <f>IFERROR(IF((VLOOKUP($A11,'Q3 Raw Data'!$A$9:$CZ$158,N$3,FALSE))="","",(VLOOKUP($A11,'Q3 Raw Data'!$A$9:$CZ$158,N$3,FALSE))),"")</f>
        <v>Mature</v>
      </c>
      <c r="O11" s="149" t="str">
        <f>IFERROR(IF((VLOOKUP($A11,'Q3 Raw Data'!$A$9:$CZ$158,O$3,FALSE))="","",(VLOOKUP($A11,'Q3 Raw Data'!$A$9:$CZ$158,O$3,FALSE))),"")</f>
        <v>Exemplary</v>
      </c>
      <c r="P11" s="149" t="str">
        <f>IFERROR(IF((VLOOKUP($A11,'Q3 Raw Data'!$A$9:$CZ$158,P$3,FALSE))="","",(VLOOKUP($A11,'Q3 Raw Data'!$A$9:$CZ$158,P$3,FALSE))),"")</f>
        <v>Mature</v>
      </c>
      <c r="Q11" s="149" t="str">
        <f>IFERROR(IF((VLOOKUP($A11,'Q3 Raw Data'!$A$9:$CZ$158,Q$3,FALSE))="","",(VLOOKUP($A11,'Q3 Raw Data'!$A$9:$CZ$158,Q$3,FALSE))),"")</f>
        <v>Established</v>
      </c>
      <c r="R11" s="149" t="str">
        <f>IFERROR(IF((VLOOKUP($A11,'Q3 Raw Data'!$A$9:$CZ$158,R$3,FALSE))="","",(VLOOKUP($A11,'Q3 Raw Data'!$A$9:$CZ$158,R$3,FALSE))),"")</f>
        <v>Mature</v>
      </c>
      <c r="S11" s="149" t="str">
        <f>IFERROR(IF((VLOOKUP($A11,'Q3 Raw Data'!$A$9:$CZ$158,S$3,FALSE))="","",(VLOOKUP($A11,'Q3 Raw Data'!$A$9:$CZ$158,S$3,FALSE))),"")</f>
        <v>Mature</v>
      </c>
      <c r="T11" s="149" t="str">
        <f>IFERROR(IF((VLOOKUP($A11,'Q3 Raw Data'!$A$9:$CZ$158,T$3,FALSE))="","",(VLOOKUP($A11,'Q3 Raw Data'!$A$9:$CZ$158,T$3,FALSE))),"")</f>
        <v>Established</v>
      </c>
      <c r="U11" s="149" t="str">
        <f>IFERROR(IF((VLOOKUP($A11,'Q3 Raw Data'!$A$9:$CZ$158,U$3,FALSE))="","",(VLOOKUP($A11,'Q3 Raw Data'!$A$9:$CZ$158,U$3,FALSE))),"")</f>
        <v>Established</v>
      </c>
      <c r="V11" s="149" t="str">
        <f>IFERROR(IF((VLOOKUP($A11,'Q3 Raw Data'!$A$9:$CZ$158,V$3,FALSE))="","",(VLOOKUP($A11,'Q3 Raw Data'!$A$9:$CZ$158,V$3,FALSE))),"")</f>
        <v>Mature</v>
      </c>
      <c r="W11" s="149" t="str">
        <f>IFERROR(IF((VLOOKUP($A11,'Q3 Raw Data'!$A$9:$CZ$158,W$3,FALSE))="","",(VLOOKUP($A11,'Q3 Raw Data'!$A$9:$CZ$158,W$3,FALSE))),"")</f>
        <v>Mature</v>
      </c>
      <c r="X11" s="149" t="str">
        <f>IFERROR(IF((VLOOKUP($A11,'Q3 Raw Data'!$A$9:$CZ$158,X$3,FALSE))="","",(VLOOKUP($A11,'Q3 Raw Data'!$A$9:$CZ$158,X$3,FALSE))),"")</f>
        <v>Exemplary</v>
      </c>
      <c r="Y11" s="149" t="str">
        <f>IFERROR(IF((VLOOKUP($A11,'Q3 Raw Data'!$A$9:$CZ$158,Y$3,FALSE))="","",(VLOOKUP($A11,'Q3 Raw Data'!$A$9:$CZ$158,Y$3,FALSE))),"")</f>
        <v>Mature</v>
      </c>
      <c r="Z11" s="149" t="str">
        <f>IFERROR(IF((VLOOKUP($A11,'Q3 Raw Data'!$A$9:$CZ$158,Z$3,FALSE))="","",(VLOOKUP($A11,'Q3 Raw Data'!$A$9:$CZ$158,Z$3,FALSE))),"")</f>
        <v>Established</v>
      </c>
      <c r="AA11" s="149" t="str">
        <f>IFERROR(IF((VLOOKUP($A11,'Q3 Raw Data'!$A$9:$CZ$158,AA$3,FALSE))="","",(VLOOKUP($A11,'Q3 Raw Data'!$A$9:$CZ$158,AA$3,FALSE))),"")</f>
        <v>Mature</v>
      </c>
      <c r="AB11" s="151" t="str">
        <f>IFERROR(IF((VLOOKUP($A11,'Q3 Raw Data'!$A$9:$CZ$158,AB$3,FALSE))="","",(VLOOKUP($A11,'Q3 Raw Data'!$A$9:$CZ$158,AB$3,FALSE))),"")</f>
        <v>Mature</v>
      </c>
      <c r="AC11" s="151" t="str">
        <f>IFERROR(IF((VLOOKUP($A11,'Q3 Raw Data'!$A$9:$CZ$158,AC$3,FALSE))="","",(VLOOKUP($A11,'Q3 Raw Data'!$A$9:$CZ$158,AC$3,FALSE))),"")</f>
        <v>Established</v>
      </c>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row>
    <row r="12" spans="1:67">
      <c r="A12" s="149" t="s">
        <v>77</v>
      </c>
      <c r="B12" s="149" t="s">
        <v>78</v>
      </c>
      <c r="C12" s="149" t="str">
        <f>IFERROR(IF((VLOOKUP($A12,'Q3 Raw Data'!$A$9:$CZ$158,C$3,FALSE))="","",(VLOOKUP($A12,'Q3 Raw Data'!$A$9:$CZ$158,C$3,FALSE))),"")</f>
        <v>Plans in place</v>
      </c>
      <c r="D12" s="149" t="str">
        <f>IFERROR(IF((VLOOKUP($A12,'Q3 Raw Data'!$A$9:$CZ$158,D$3,FALSE))="","",(VLOOKUP($A12,'Q3 Raw Data'!$A$9:$CZ$158,D$3,FALSE))),"")</f>
        <v>Plans in place</v>
      </c>
      <c r="E12" s="149" t="str">
        <f>IFERROR(IF((VLOOKUP($A12,'Q3 Raw Data'!$A$9:$CZ$158,E$3,FALSE))="","",(VLOOKUP($A12,'Q3 Raw Data'!$A$9:$CZ$158,E$3,FALSE))),"")</f>
        <v>Plans in place</v>
      </c>
      <c r="F12" s="149" t="str">
        <f>IFERROR(IF((VLOOKUP($A12,'Q3 Raw Data'!$A$9:$CZ$158,F$3,FALSE))="","",(VLOOKUP($A12,'Q3 Raw Data'!$A$9:$CZ$158,F$3,FALSE))),"")</f>
        <v>Plans in place</v>
      </c>
      <c r="G12" s="149" t="str">
        <f>IFERROR(IF((VLOOKUP($A12,'Q3 Raw Data'!$A$9:$CZ$158,G$3,FALSE))="","",(VLOOKUP($A12,'Q3 Raw Data'!$A$9:$CZ$158,G$3,FALSE))),"")</f>
        <v>Plans in place</v>
      </c>
      <c r="H12" s="149" t="str">
        <f>IFERROR(IF((VLOOKUP($A12,'Q3 Raw Data'!$A$9:$CZ$158,H$3,FALSE))="","",(VLOOKUP($A12,'Q3 Raw Data'!$A$9:$CZ$158,H$3,FALSE))),"")</f>
        <v>Plans in place</v>
      </c>
      <c r="I12" s="149" t="str">
        <f>IFERROR(IF((VLOOKUP($A12,'Q3 Raw Data'!$A$9:$CZ$158,I$3,FALSE))="","",(VLOOKUP($A12,'Q3 Raw Data'!$A$9:$CZ$158,I$3,FALSE))),"")</f>
        <v>Plans in place</v>
      </c>
      <c r="J12" s="149" t="str">
        <f>IFERROR(IF((VLOOKUP($A12,'Q3 Raw Data'!$A$9:$CZ$158,J$3,FALSE))="","",(VLOOKUP($A12,'Q3 Raw Data'!$A$9:$CZ$158,J$3,FALSE))),"")</f>
        <v>Plans in place</v>
      </c>
      <c r="K12" s="149" t="str">
        <f>IFERROR(IF((VLOOKUP($A12,'Q3 Raw Data'!$A$9:$CZ$158,K$3,FALSE))="","",(VLOOKUP($A12,'Q3 Raw Data'!$A$9:$CZ$158,K$3,FALSE))),"")</f>
        <v>Not yet established</v>
      </c>
      <c r="L12" s="149" t="str">
        <f>IFERROR(IF((VLOOKUP($A12,'Q3 Raw Data'!$A$9:$CZ$158,L$3,FALSE))="","",(VLOOKUP($A12,'Q3 Raw Data'!$A$9:$CZ$158,L$3,FALSE))),"")</f>
        <v>Established</v>
      </c>
      <c r="M12" s="149" t="str">
        <f>IFERROR(IF((VLOOKUP($A12,'Q3 Raw Data'!$A$9:$CZ$158,M$3,FALSE))="","",(VLOOKUP($A12,'Q3 Raw Data'!$A$9:$CZ$158,M$3,FALSE))),"")</f>
        <v>Established</v>
      </c>
      <c r="N12" s="149" t="str">
        <f>IFERROR(IF((VLOOKUP($A12,'Q3 Raw Data'!$A$9:$CZ$158,N$3,FALSE))="","",(VLOOKUP($A12,'Q3 Raw Data'!$A$9:$CZ$158,N$3,FALSE))),"")</f>
        <v>Established</v>
      </c>
      <c r="O12" s="149" t="str">
        <f>IFERROR(IF((VLOOKUP($A12,'Q3 Raw Data'!$A$9:$CZ$158,O$3,FALSE))="","",(VLOOKUP($A12,'Q3 Raw Data'!$A$9:$CZ$158,O$3,FALSE))),"")</f>
        <v>Established</v>
      </c>
      <c r="P12" s="149" t="str">
        <f>IFERROR(IF((VLOOKUP($A12,'Q3 Raw Data'!$A$9:$CZ$158,P$3,FALSE))="","",(VLOOKUP($A12,'Q3 Raw Data'!$A$9:$CZ$158,P$3,FALSE))),"")</f>
        <v>Plans in place</v>
      </c>
      <c r="Q12" s="149" t="str">
        <f>IFERROR(IF((VLOOKUP($A12,'Q3 Raw Data'!$A$9:$CZ$158,Q$3,FALSE))="","",(VLOOKUP($A12,'Q3 Raw Data'!$A$9:$CZ$158,Q$3,FALSE))),"")</f>
        <v>Plans in place</v>
      </c>
      <c r="R12" s="149" t="str">
        <f>IFERROR(IF((VLOOKUP($A12,'Q3 Raw Data'!$A$9:$CZ$158,R$3,FALSE))="","",(VLOOKUP($A12,'Q3 Raw Data'!$A$9:$CZ$158,R$3,FALSE))),"")</f>
        <v>Established</v>
      </c>
      <c r="S12" s="149" t="str">
        <f>IFERROR(IF((VLOOKUP($A12,'Q3 Raw Data'!$A$9:$CZ$158,S$3,FALSE))="","",(VLOOKUP($A12,'Q3 Raw Data'!$A$9:$CZ$158,S$3,FALSE))),"")</f>
        <v>Established</v>
      </c>
      <c r="T12" s="149" t="str">
        <f>IFERROR(IF((VLOOKUP($A12,'Q3 Raw Data'!$A$9:$CZ$158,T$3,FALSE))="","",(VLOOKUP($A12,'Q3 Raw Data'!$A$9:$CZ$158,T$3,FALSE))),"")</f>
        <v>Plans in place</v>
      </c>
      <c r="U12" s="149" t="str">
        <f>IFERROR(IF((VLOOKUP($A12,'Q3 Raw Data'!$A$9:$CZ$158,U$3,FALSE))="","",(VLOOKUP($A12,'Q3 Raw Data'!$A$9:$CZ$158,U$3,FALSE))),"")</f>
        <v>Established</v>
      </c>
      <c r="V12" s="149" t="str">
        <f>IFERROR(IF((VLOOKUP($A12,'Q3 Raw Data'!$A$9:$CZ$158,V$3,FALSE))="","",(VLOOKUP($A12,'Q3 Raw Data'!$A$9:$CZ$158,V$3,FALSE))),"")</f>
        <v>Established</v>
      </c>
      <c r="W12" s="149" t="str">
        <f>IFERROR(IF((VLOOKUP($A12,'Q3 Raw Data'!$A$9:$CZ$158,W$3,FALSE))="","",(VLOOKUP($A12,'Q3 Raw Data'!$A$9:$CZ$158,W$3,FALSE))),"")</f>
        <v>Established</v>
      </c>
      <c r="X12" s="149" t="str">
        <f>IFERROR(IF((VLOOKUP($A12,'Q3 Raw Data'!$A$9:$CZ$158,X$3,FALSE))="","",(VLOOKUP($A12,'Q3 Raw Data'!$A$9:$CZ$158,X$3,FALSE))),"")</f>
        <v>Established</v>
      </c>
      <c r="Y12" s="149" t="str">
        <f>IFERROR(IF((VLOOKUP($A12,'Q3 Raw Data'!$A$9:$CZ$158,Y$3,FALSE))="","",(VLOOKUP($A12,'Q3 Raw Data'!$A$9:$CZ$158,Y$3,FALSE))),"")</f>
        <v>Established</v>
      </c>
      <c r="Z12" s="149" t="str">
        <f>IFERROR(IF((VLOOKUP($A12,'Q3 Raw Data'!$A$9:$CZ$158,Z$3,FALSE))="","",(VLOOKUP($A12,'Q3 Raw Data'!$A$9:$CZ$158,Z$3,FALSE))),"")</f>
        <v>Established</v>
      </c>
      <c r="AA12" s="149" t="str">
        <f>IFERROR(IF((VLOOKUP($A12,'Q3 Raw Data'!$A$9:$CZ$158,AA$3,FALSE))="","",(VLOOKUP($A12,'Q3 Raw Data'!$A$9:$CZ$158,AA$3,FALSE))),"")</f>
        <v>Established</v>
      </c>
      <c r="AB12" s="151" t="str">
        <f>IFERROR(IF((VLOOKUP($A12,'Q3 Raw Data'!$A$9:$CZ$158,AB$3,FALSE))="","",(VLOOKUP($A12,'Q3 Raw Data'!$A$9:$CZ$158,AB$3,FALSE))),"")</f>
        <v>Established</v>
      </c>
      <c r="AC12" s="151" t="str">
        <f>IFERROR(IF((VLOOKUP($A12,'Q3 Raw Data'!$A$9:$CZ$158,AC$3,FALSE))="","",(VLOOKUP($A12,'Q3 Raw Data'!$A$9:$CZ$158,AC$3,FALSE))),"")</f>
        <v>Plans in place</v>
      </c>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row>
    <row r="13" spans="1:67">
      <c r="A13" s="149" t="s">
        <v>85</v>
      </c>
      <c r="B13" s="149" t="s">
        <v>86</v>
      </c>
      <c r="C13" s="149" t="str">
        <f>IFERROR(IF((VLOOKUP($A13,'Q3 Raw Data'!$A$9:$CZ$158,C$3,FALSE))="","",(VLOOKUP($A13,'Q3 Raw Data'!$A$9:$CZ$158,C$3,FALSE))),"")</f>
        <v>Mature</v>
      </c>
      <c r="D13" s="149" t="str">
        <f>IFERROR(IF((VLOOKUP($A13,'Q3 Raw Data'!$A$9:$CZ$158,D$3,FALSE))="","",(VLOOKUP($A13,'Q3 Raw Data'!$A$9:$CZ$158,D$3,FALSE))),"")</f>
        <v>Established</v>
      </c>
      <c r="E13" s="149" t="str">
        <f>IFERROR(IF((VLOOKUP($A13,'Q3 Raw Data'!$A$9:$CZ$158,E$3,FALSE))="","",(VLOOKUP($A13,'Q3 Raw Data'!$A$9:$CZ$158,E$3,FALSE))),"")</f>
        <v>Established</v>
      </c>
      <c r="F13" s="149" t="str">
        <f>IFERROR(IF((VLOOKUP($A13,'Q3 Raw Data'!$A$9:$CZ$158,F$3,FALSE))="","",(VLOOKUP($A13,'Q3 Raw Data'!$A$9:$CZ$158,F$3,FALSE))),"")</f>
        <v>Established</v>
      </c>
      <c r="G13" s="149" t="str">
        <f>IFERROR(IF((VLOOKUP($A13,'Q3 Raw Data'!$A$9:$CZ$158,G$3,FALSE))="","",(VLOOKUP($A13,'Q3 Raw Data'!$A$9:$CZ$158,G$3,FALSE))),"")</f>
        <v>Established</v>
      </c>
      <c r="H13" s="149" t="str">
        <f>IFERROR(IF((VLOOKUP($A13,'Q3 Raw Data'!$A$9:$CZ$158,H$3,FALSE))="","",(VLOOKUP($A13,'Q3 Raw Data'!$A$9:$CZ$158,H$3,FALSE))),"")</f>
        <v>Established</v>
      </c>
      <c r="I13" s="149" t="str">
        <f>IFERROR(IF((VLOOKUP($A13,'Q3 Raw Data'!$A$9:$CZ$158,I$3,FALSE))="","",(VLOOKUP($A13,'Q3 Raw Data'!$A$9:$CZ$158,I$3,FALSE))),"")</f>
        <v>Plans in place</v>
      </c>
      <c r="J13" s="149" t="str">
        <f>IFERROR(IF((VLOOKUP($A13,'Q3 Raw Data'!$A$9:$CZ$158,J$3,FALSE))="","",(VLOOKUP($A13,'Q3 Raw Data'!$A$9:$CZ$158,J$3,FALSE))),"")</f>
        <v>Plans in place</v>
      </c>
      <c r="K13" s="149" t="str">
        <f>IFERROR(IF((VLOOKUP($A13,'Q3 Raw Data'!$A$9:$CZ$158,K$3,FALSE))="","",(VLOOKUP($A13,'Q3 Raw Data'!$A$9:$CZ$158,K$3,FALSE))),"")</f>
        <v>Plans in place</v>
      </c>
      <c r="L13" s="149" t="str">
        <f>IFERROR(IF((VLOOKUP($A13,'Q3 Raw Data'!$A$9:$CZ$158,L$3,FALSE))="","",(VLOOKUP($A13,'Q3 Raw Data'!$A$9:$CZ$158,L$3,FALSE))),"")</f>
        <v>Mature</v>
      </c>
      <c r="M13" s="149" t="str">
        <f>IFERROR(IF((VLOOKUP($A13,'Q3 Raw Data'!$A$9:$CZ$158,M$3,FALSE))="","",(VLOOKUP($A13,'Q3 Raw Data'!$A$9:$CZ$158,M$3,FALSE))),"")</f>
        <v>Established</v>
      </c>
      <c r="N13" s="149" t="str">
        <f>IFERROR(IF((VLOOKUP($A13,'Q3 Raw Data'!$A$9:$CZ$158,N$3,FALSE))="","",(VLOOKUP($A13,'Q3 Raw Data'!$A$9:$CZ$158,N$3,FALSE))),"")</f>
        <v>Established</v>
      </c>
      <c r="O13" s="149" t="str">
        <f>IFERROR(IF((VLOOKUP($A13,'Q3 Raw Data'!$A$9:$CZ$158,O$3,FALSE))="","",(VLOOKUP($A13,'Q3 Raw Data'!$A$9:$CZ$158,O$3,FALSE))),"")</f>
        <v>Established</v>
      </c>
      <c r="P13" s="149" t="str">
        <f>IFERROR(IF((VLOOKUP($A13,'Q3 Raw Data'!$A$9:$CZ$158,P$3,FALSE))="","",(VLOOKUP($A13,'Q3 Raw Data'!$A$9:$CZ$158,P$3,FALSE))),"")</f>
        <v>Established</v>
      </c>
      <c r="Q13" s="149" t="str">
        <f>IFERROR(IF((VLOOKUP($A13,'Q3 Raw Data'!$A$9:$CZ$158,Q$3,FALSE))="","",(VLOOKUP($A13,'Q3 Raw Data'!$A$9:$CZ$158,Q$3,FALSE))),"")</f>
        <v>Established</v>
      </c>
      <c r="R13" s="149" t="str">
        <f>IFERROR(IF((VLOOKUP($A13,'Q3 Raw Data'!$A$9:$CZ$158,R$3,FALSE))="","",(VLOOKUP($A13,'Q3 Raw Data'!$A$9:$CZ$158,R$3,FALSE))),"")</f>
        <v>Established</v>
      </c>
      <c r="S13" s="149" t="str">
        <f>IFERROR(IF((VLOOKUP($A13,'Q3 Raw Data'!$A$9:$CZ$158,S$3,FALSE))="","",(VLOOKUP($A13,'Q3 Raw Data'!$A$9:$CZ$158,S$3,FALSE))),"")</f>
        <v>Plans in place</v>
      </c>
      <c r="T13" s="149" t="str">
        <f>IFERROR(IF((VLOOKUP($A13,'Q3 Raw Data'!$A$9:$CZ$158,T$3,FALSE))="","",(VLOOKUP($A13,'Q3 Raw Data'!$A$9:$CZ$158,T$3,FALSE))),"")</f>
        <v>Plans in place</v>
      </c>
      <c r="U13" s="149" t="str">
        <f>IFERROR(IF((VLOOKUP($A13,'Q3 Raw Data'!$A$9:$CZ$158,U$3,FALSE))="","",(VLOOKUP($A13,'Q3 Raw Data'!$A$9:$CZ$158,U$3,FALSE))),"")</f>
        <v>Mature</v>
      </c>
      <c r="V13" s="149" t="str">
        <f>IFERROR(IF((VLOOKUP($A13,'Q3 Raw Data'!$A$9:$CZ$158,V$3,FALSE))="","",(VLOOKUP($A13,'Q3 Raw Data'!$A$9:$CZ$158,V$3,FALSE))),"")</f>
        <v>Established</v>
      </c>
      <c r="W13" s="149" t="str">
        <f>IFERROR(IF((VLOOKUP($A13,'Q3 Raw Data'!$A$9:$CZ$158,W$3,FALSE))="","",(VLOOKUP($A13,'Q3 Raw Data'!$A$9:$CZ$158,W$3,FALSE))),"")</f>
        <v>Established</v>
      </c>
      <c r="X13" s="149" t="str">
        <f>IFERROR(IF((VLOOKUP($A13,'Q3 Raw Data'!$A$9:$CZ$158,X$3,FALSE))="","",(VLOOKUP($A13,'Q3 Raw Data'!$A$9:$CZ$158,X$3,FALSE))),"")</f>
        <v>Established</v>
      </c>
      <c r="Y13" s="149" t="str">
        <f>IFERROR(IF((VLOOKUP($A13,'Q3 Raw Data'!$A$9:$CZ$158,Y$3,FALSE))="","",(VLOOKUP($A13,'Q3 Raw Data'!$A$9:$CZ$158,Y$3,FALSE))),"")</f>
        <v>Established</v>
      </c>
      <c r="Z13" s="149" t="str">
        <f>IFERROR(IF((VLOOKUP($A13,'Q3 Raw Data'!$A$9:$CZ$158,Z$3,FALSE))="","",(VLOOKUP($A13,'Q3 Raw Data'!$A$9:$CZ$158,Z$3,FALSE))),"")</f>
        <v>Established</v>
      </c>
      <c r="AA13" s="149" t="str">
        <f>IFERROR(IF((VLOOKUP($A13,'Q3 Raw Data'!$A$9:$CZ$158,AA$3,FALSE))="","",(VLOOKUP($A13,'Q3 Raw Data'!$A$9:$CZ$158,AA$3,FALSE))),"")</f>
        <v>Established</v>
      </c>
      <c r="AB13" s="151" t="str">
        <f>IFERROR(IF((VLOOKUP($A13,'Q3 Raw Data'!$A$9:$CZ$158,AB$3,FALSE))="","",(VLOOKUP($A13,'Q3 Raw Data'!$A$9:$CZ$158,AB$3,FALSE))),"")</f>
        <v>Plans in place</v>
      </c>
      <c r="AC13" s="151" t="str">
        <f>IFERROR(IF((VLOOKUP($A13,'Q3 Raw Data'!$A$9:$CZ$158,AC$3,FALSE))="","",(VLOOKUP($A13,'Q3 Raw Data'!$A$9:$CZ$158,AC$3,FALSE))),"")</f>
        <v>Established</v>
      </c>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row>
    <row r="14" spans="1:67">
      <c r="A14" s="149" t="s">
        <v>93</v>
      </c>
      <c r="B14" s="149" t="s">
        <v>94</v>
      </c>
      <c r="C14" s="149" t="str">
        <f>IFERROR(IF((VLOOKUP($A14,'Q3 Raw Data'!$A$9:$CZ$158,C$3,FALSE))="","",(VLOOKUP($A14,'Q3 Raw Data'!$A$9:$CZ$158,C$3,FALSE))),"")</f>
        <v>Mature</v>
      </c>
      <c r="D14" s="149" t="str">
        <f>IFERROR(IF((VLOOKUP($A14,'Q3 Raw Data'!$A$9:$CZ$158,D$3,FALSE))="","",(VLOOKUP($A14,'Q3 Raw Data'!$A$9:$CZ$158,D$3,FALSE))),"")</f>
        <v>Established</v>
      </c>
      <c r="E14" s="149" t="str">
        <f>IFERROR(IF((VLOOKUP($A14,'Q3 Raw Data'!$A$9:$CZ$158,E$3,FALSE))="","",(VLOOKUP($A14,'Q3 Raw Data'!$A$9:$CZ$158,E$3,FALSE))),"")</f>
        <v>Established</v>
      </c>
      <c r="F14" s="149" t="str">
        <f>IFERROR(IF((VLOOKUP($A14,'Q3 Raw Data'!$A$9:$CZ$158,F$3,FALSE))="","",(VLOOKUP($A14,'Q3 Raw Data'!$A$9:$CZ$158,F$3,FALSE))),"")</f>
        <v>Established</v>
      </c>
      <c r="G14" s="149" t="str">
        <f>IFERROR(IF((VLOOKUP($A14,'Q3 Raw Data'!$A$9:$CZ$158,G$3,FALSE))="","",(VLOOKUP($A14,'Q3 Raw Data'!$A$9:$CZ$158,G$3,FALSE))),"")</f>
        <v>Mature</v>
      </c>
      <c r="H14" s="149" t="str">
        <f>IFERROR(IF((VLOOKUP($A14,'Q3 Raw Data'!$A$9:$CZ$158,H$3,FALSE))="","",(VLOOKUP($A14,'Q3 Raw Data'!$A$9:$CZ$158,H$3,FALSE))),"")</f>
        <v>Plans in place</v>
      </c>
      <c r="I14" s="149" t="str">
        <f>IFERROR(IF((VLOOKUP($A14,'Q3 Raw Data'!$A$9:$CZ$158,I$3,FALSE))="","",(VLOOKUP($A14,'Q3 Raw Data'!$A$9:$CZ$158,I$3,FALSE))),"")</f>
        <v>Established</v>
      </c>
      <c r="J14" s="149" t="str">
        <f>IFERROR(IF((VLOOKUP($A14,'Q3 Raw Data'!$A$9:$CZ$158,J$3,FALSE))="","",(VLOOKUP($A14,'Q3 Raw Data'!$A$9:$CZ$158,J$3,FALSE))),"")</f>
        <v>Established</v>
      </c>
      <c r="K14" s="149" t="str">
        <f>IFERROR(IF((VLOOKUP($A14,'Q3 Raw Data'!$A$9:$CZ$158,K$3,FALSE))="","",(VLOOKUP($A14,'Q3 Raw Data'!$A$9:$CZ$158,K$3,FALSE))),"")</f>
        <v>Established</v>
      </c>
      <c r="L14" s="149" t="str">
        <f>IFERROR(IF((VLOOKUP($A14,'Q3 Raw Data'!$A$9:$CZ$158,L$3,FALSE))="","",(VLOOKUP($A14,'Q3 Raw Data'!$A$9:$CZ$158,L$3,FALSE))),"")</f>
        <v>Mature</v>
      </c>
      <c r="M14" s="149" t="str">
        <f>IFERROR(IF((VLOOKUP($A14,'Q3 Raw Data'!$A$9:$CZ$158,M$3,FALSE))="","",(VLOOKUP($A14,'Q3 Raw Data'!$A$9:$CZ$158,M$3,FALSE))),"")</f>
        <v>Established</v>
      </c>
      <c r="N14" s="149" t="str">
        <f>IFERROR(IF((VLOOKUP($A14,'Q3 Raw Data'!$A$9:$CZ$158,N$3,FALSE))="","",(VLOOKUP($A14,'Q3 Raw Data'!$A$9:$CZ$158,N$3,FALSE))),"")</f>
        <v>Established</v>
      </c>
      <c r="O14" s="149" t="str">
        <f>IFERROR(IF((VLOOKUP($A14,'Q3 Raw Data'!$A$9:$CZ$158,O$3,FALSE))="","",(VLOOKUP($A14,'Q3 Raw Data'!$A$9:$CZ$158,O$3,FALSE))),"")</f>
        <v>Established</v>
      </c>
      <c r="P14" s="149" t="str">
        <f>IFERROR(IF((VLOOKUP($A14,'Q3 Raw Data'!$A$9:$CZ$158,P$3,FALSE))="","",(VLOOKUP($A14,'Q3 Raw Data'!$A$9:$CZ$158,P$3,FALSE))),"")</f>
        <v>Mature</v>
      </c>
      <c r="Q14" s="149" t="str">
        <f>IFERROR(IF((VLOOKUP($A14,'Q3 Raw Data'!$A$9:$CZ$158,Q$3,FALSE))="","",(VLOOKUP($A14,'Q3 Raw Data'!$A$9:$CZ$158,Q$3,FALSE))),"")</f>
        <v>Plans in place</v>
      </c>
      <c r="R14" s="149" t="str">
        <f>IFERROR(IF((VLOOKUP($A14,'Q3 Raw Data'!$A$9:$CZ$158,R$3,FALSE))="","",(VLOOKUP($A14,'Q3 Raw Data'!$A$9:$CZ$158,R$3,FALSE))),"")</f>
        <v>Established</v>
      </c>
      <c r="S14" s="149" t="str">
        <f>IFERROR(IF((VLOOKUP($A14,'Q3 Raw Data'!$A$9:$CZ$158,S$3,FALSE))="","",(VLOOKUP($A14,'Q3 Raw Data'!$A$9:$CZ$158,S$3,FALSE))),"")</f>
        <v>Established</v>
      </c>
      <c r="T14" s="149" t="str">
        <f>IFERROR(IF((VLOOKUP($A14,'Q3 Raw Data'!$A$9:$CZ$158,T$3,FALSE))="","",(VLOOKUP($A14,'Q3 Raw Data'!$A$9:$CZ$158,T$3,FALSE))),"")</f>
        <v>Established</v>
      </c>
      <c r="U14" s="149" t="str">
        <f>IFERROR(IF((VLOOKUP($A14,'Q3 Raw Data'!$A$9:$CZ$158,U$3,FALSE))="","",(VLOOKUP($A14,'Q3 Raw Data'!$A$9:$CZ$158,U$3,FALSE))),"")</f>
        <v>Mature</v>
      </c>
      <c r="V14" s="149" t="str">
        <f>IFERROR(IF((VLOOKUP($A14,'Q3 Raw Data'!$A$9:$CZ$158,V$3,FALSE))="","",(VLOOKUP($A14,'Q3 Raw Data'!$A$9:$CZ$158,V$3,FALSE))),"")</f>
        <v>Established</v>
      </c>
      <c r="W14" s="149" t="str">
        <f>IFERROR(IF((VLOOKUP($A14,'Q3 Raw Data'!$A$9:$CZ$158,W$3,FALSE))="","",(VLOOKUP($A14,'Q3 Raw Data'!$A$9:$CZ$158,W$3,FALSE))),"")</f>
        <v>Established</v>
      </c>
      <c r="X14" s="149" t="str">
        <f>IFERROR(IF((VLOOKUP($A14,'Q3 Raw Data'!$A$9:$CZ$158,X$3,FALSE))="","",(VLOOKUP($A14,'Q3 Raw Data'!$A$9:$CZ$158,X$3,FALSE))),"")</f>
        <v>Established</v>
      </c>
      <c r="Y14" s="149" t="str">
        <f>IFERROR(IF((VLOOKUP($A14,'Q3 Raw Data'!$A$9:$CZ$158,Y$3,FALSE))="","",(VLOOKUP($A14,'Q3 Raw Data'!$A$9:$CZ$158,Y$3,FALSE))),"")</f>
        <v>Mature</v>
      </c>
      <c r="Z14" s="149" t="str">
        <f>IFERROR(IF((VLOOKUP($A14,'Q3 Raw Data'!$A$9:$CZ$158,Z$3,FALSE))="","",(VLOOKUP($A14,'Q3 Raw Data'!$A$9:$CZ$158,Z$3,FALSE))),"")</f>
        <v>Plans in place</v>
      </c>
      <c r="AA14" s="149" t="str">
        <f>IFERROR(IF((VLOOKUP($A14,'Q3 Raw Data'!$A$9:$CZ$158,AA$3,FALSE))="","",(VLOOKUP($A14,'Q3 Raw Data'!$A$9:$CZ$158,AA$3,FALSE))),"")</f>
        <v>Established</v>
      </c>
      <c r="AB14" s="151" t="str">
        <f>IFERROR(IF((VLOOKUP($A14,'Q3 Raw Data'!$A$9:$CZ$158,AB$3,FALSE))="","",(VLOOKUP($A14,'Q3 Raw Data'!$A$9:$CZ$158,AB$3,FALSE))),"")</f>
        <v>Established</v>
      </c>
      <c r="AC14" s="151" t="str">
        <f>IFERROR(IF((VLOOKUP($A14,'Q3 Raw Data'!$A$9:$CZ$158,AC$3,FALSE))="","",(VLOOKUP($A14,'Q3 Raw Data'!$A$9:$CZ$158,AC$3,FALSE))),"")</f>
        <v>Established</v>
      </c>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row>
    <row r="15" spans="1:67">
      <c r="A15" s="149" t="s">
        <v>671</v>
      </c>
      <c r="B15" s="149" t="s">
        <v>672</v>
      </c>
      <c r="C15" s="149" t="str">
        <f>IFERROR(IF((VLOOKUP($A15,'Q3 Raw Data'!$A$9:$CZ$158,C$3,FALSE))="","",(VLOOKUP($A15,'Q3 Raw Data'!$A$9:$CZ$158,C$3,FALSE))),"")</f>
        <v>Established</v>
      </c>
      <c r="D15" s="149" t="str">
        <f>IFERROR(IF((VLOOKUP($A15,'Q3 Raw Data'!$A$9:$CZ$158,D$3,FALSE))="","",(VLOOKUP($A15,'Q3 Raw Data'!$A$9:$CZ$158,D$3,FALSE))),"")</f>
        <v>Mature</v>
      </c>
      <c r="E15" s="149" t="str">
        <f>IFERROR(IF((VLOOKUP($A15,'Q3 Raw Data'!$A$9:$CZ$158,E$3,FALSE))="","",(VLOOKUP($A15,'Q3 Raw Data'!$A$9:$CZ$158,E$3,FALSE))),"")</f>
        <v>Established</v>
      </c>
      <c r="F15" s="149" t="str">
        <f>IFERROR(IF((VLOOKUP($A15,'Q3 Raw Data'!$A$9:$CZ$158,F$3,FALSE))="","",(VLOOKUP($A15,'Q3 Raw Data'!$A$9:$CZ$158,F$3,FALSE))),"")</f>
        <v>Plans in place</v>
      </c>
      <c r="G15" s="149" t="str">
        <f>IFERROR(IF((VLOOKUP($A15,'Q3 Raw Data'!$A$9:$CZ$158,G$3,FALSE))="","",(VLOOKUP($A15,'Q3 Raw Data'!$A$9:$CZ$158,G$3,FALSE))),"")</f>
        <v>Plans in place</v>
      </c>
      <c r="H15" s="149" t="str">
        <f>IFERROR(IF((VLOOKUP($A15,'Q3 Raw Data'!$A$9:$CZ$158,H$3,FALSE))="","",(VLOOKUP($A15,'Q3 Raw Data'!$A$9:$CZ$158,H$3,FALSE))),"")</f>
        <v>Established</v>
      </c>
      <c r="I15" s="149" t="str">
        <f>IFERROR(IF((VLOOKUP($A15,'Q3 Raw Data'!$A$9:$CZ$158,I$3,FALSE))="","",(VLOOKUP($A15,'Q3 Raw Data'!$A$9:$CZ$158,I$3,FALSE))),"")</f>
        <v>Plans in place</v>
      </c>
      <c r="J15" s="149" t="str">
        <f>IFERROR(IF((VLOOKUP($A15,'Q3 Raw Data'!$A$9:$CZ$158,J$3,FALSE))="","",(VLOOKUP($A15,'Q3 Raw Data'!$A$9:$CZ$158,J$3,FALSE))),"")</f>
        <v>Established</v>
      </c>
      <c r="K15" s="149" t="str">
        <f>IFERROR(IF((VLOOKUP($A15,'Q3 Raw Data'!$A$9:$CZ$158,K$3,FALSE))="","",(VLOOKUP($A15,'Q3 Raw Data'!$A$9:$CZ$158,K$3,FALSE))),"")</f>
        <v>Established</v>
      </c>
      <c r="L15" s="149" t="str">
        <f>IFERROR(IF((VLOOKUP($A15,'Q3 Raw Data'!$A$9:$CZ$158,L$3,FALSE))="","",(VLOOKUP($A15,'Q3 Raw Data'!$A$9:$CZ$158,L$3,FALSE))),"")</f>
        <v>Established</v>
      </c>
      <c r="M15" s="149" t="str">
        <f>IFERROR(IF((VLOOKUP($A15,'Q3 Raw Data'!$A$9:$CZ$158,M$3,FALSE))="","",(VLOOKUP($A15,'Q3 Raw Data'!$A$9:$CZ$158,M$3,FALSE))),"")</f>
        <v>Mature</v>
      </c>
      <c r="N15" s="149" t="str">
        <f>IFERROR(IF((VLOOKUP($A15,'Q3 Raw Data'!$A$9:$CZ$158,N$3,FALSE))="","",(VLOOKUP($A15,'Q3 Raw Data'!$A$9:$CZ$158,N$3,FALSE))),"")</f>
        <v>Mature</v>
      </c>
      <c r="O15" s="149" t="str">
        <f>IFERROR(IF((VLOOKUP($A15,'Q3 Raw Data'!$A$9:$CZ$158,O$3,FALSE))="","",(VLOOKUP($A15,'Q3 Raw Data'!$A$9:$CZ$158,O$3,FALSE))),"")</f>
        <v>Established</v>
      </c>
      <c r="P15" s="149" t="str">
        <f>IFERROR(IF((VLOOKUP($A15,'Q3 Raw Data'!$A$9:$CZ$158,P$3,FALSE))="","",(VLOOKUP($A15,'Q3 Raw Data'!$A$9:$CZ$158,P$3,FALSE))),"")</f>
        <v>Plans in place</v>
      </c>
      <c r="Q15" s="149" t="str">
        <f>IFERROR(IF((VLOOKUP($A15,'Q3 Raw Data'!$A$9:$CZ$158,Q$3,FALSE))="","",(VLOOKUP($A15,'Q3 Raw Data'!$A$9:$CZ$158,Q$3,FALSE))),"")</f>
        <v>Mature</v>
      </c>
      <c r="R15" s="149" t="str">
        <f>IFERROR(IF((VLOOKUP($A15,'Q3 Raw Data'!$A$9:$CZ$158,R$3,FALSE))="","",(VLOOKUP($A15,'Q3 Raw Data'!$A$9:$CZ$158,R$3,FALSE))),"")</f>
        <v>Established</v>
      </c>
      <c r="S15" s="149" t="str">
        <f>IFERROR(IF((VLOOKUP($A15,'Q3 Raw Data'!$A$9:$CZ$158,S$3,FALSE))="","",(VLOOKUP($A15,'Q3 Raw Data'!$A$9:$CZ$158,S$3,FALSE))),"")</f>
        <v>Established</v>
      </c>
      <c r="T15" s="149" t="str">
        <f>IFERROR(IF((VLOOKUP($A15,'Q3 Raw Data'!$A$9:$CZ$158,T$3,FALSE))="","",(VLOOKUP($A15,'Q3 Raw Data'!$A$9:$CZ$158,T$3,FALSE))),"")</f>
        <v>Established</v>
      </c>
      <c r="U15" s="149" t="str">
        <f>IFERROR(IF((VLOOKUP($A15,'Q3 Raw Data'!$A$9:$CZ$158,U$3,FALSE))="","",(VLOOKUP($A15,'Q3 Raw Data'!$A$9:$CZ$158,U$3,FALSE))),"")</f>
        <v>Mature</v>
      </c>
      <c r="V15" s="149" t="str">
        <f>IFERROR(IF((VLOOKUP($A15,'Q3 Raw Data'!$A$9:$CZ$158,V$3,FALSE))="","",(VLOOKUP($A15,'Q3 Raw Data'!$A$9:$CZ$158,V$3,FALSE))),"")</f>
        <v>Mature</v>
      </c>
      <c r="W15" s="149" t="str">
        <f>IFERROR(IF((VLOOKUP($A15,'Q3 Raw Data'!$A$9:$CZ$158,W$3,FALSE))="","",(VLOOKUP($A15,'Q3 Raw Data'!$A$9:$CZ$158,W$3,FALSE))),"")</f>
        <v>Mature</v>
      </c>
      <c r="X15" s="149" t="str">
        <f>IFERROR(IF((VLOOKUP($A15,'Q3 Raw Data'!$A$9:$CZ$158,X$3,FALSE))="","",(VLOOKUP($A15,'Q3 Raw Data'!$A$9:$CZ$158,X$3,FALSE))),"")</f>
        <v>Established</v>
      </c>
      <c r="Y15" s="149" t="str">
        <f>IFERROR(IF((VLOOKUP($A15,'Q3 Raw Data'!$A$9:$CZ$158,Y$3,FALSE))="","",(VLOOKUP($A15,'Q3 Raw Data'!$A$9:$CZ$158,Y$3,FALSE))),"")</f>
        <v>Established</v>
      </c>
      <c r="Z15" s="149" t="str">
        <f>IFERROR(IF((VLOOKUP($A15,'Q3 Raw Data'!$A$9:$CZ$158,Z$3,FALSE))="","",(VLOOKUP($A15,'Q3 Raw Data'!$A$9:$CZ$158,Z$3,FALSE))),"")</f>
        <v>Mature</v>
      </c>
      <c r="AA15" s="149" t="str">
        <f>IFERROR(IF((VLOOKUP($A15,'Q3 Raw Data'!$A$9:$CZ$158,AA$3,FALSE))="","",(VLOOKUP($A15,'Q3 Raw Data'!$A$9:$CZ$158,AA$3,FALSE))),"")</f>
        <v>Established</v>
      </c>
      <c r="AB15" s="151" t="str">
        <f>IFERROR(IF((VLOOKUP($A15,'Q3 Raw Data'!$A$9:$CZ$158,AB$3,FALSE))="","",(VLOOKUP($A15,'Q3 Raw Data'!$A$9:$CZ$158,AB$3,FALSE))),"")</f>
        <v>Established</v>
      </c>
      <c r="AC15" s="151" t="str">
        <f>IFERROR(IF((VLOOKUP($A15,'Q3 Raw Data'!$A$9:$CZ$158,AC$3,FALSE))="","",(VLOOKUP($A15,'Q3 Raw Data'!$A$9:$CZ$158,AC$3,FALSE))),"")</f>
        <v>Established</v>
      </c>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row>
    <row r="16" spans="1:67">
      <c r="A16" s="149" t="s">
        <v>103</v>
      </c>
      <c r="B16" s="149" t="s">
        <v>104</v>
      </c>
      <c r="C16" s="149" t="str">
        <f>IFERROR(IF((VLOOKUP($A16,'Q3 Raw Data'!$A$9:$CZ$158,C$3,FALSE))="","",(VLOOKUP($A16,'Q3 Raw Data'!$A$9:$CZ$158,C$3,FALSE))),"")</f>
        <v>Established</v>
      </c>
      <c r="D16" s="149" t="str">
        <f>IFERROR(IF((VLOOKUP($A16,'Q3 Raw Data'!$A$9:$CZ$158,D$3,FALSE))="","",(VLOOKUP($A16,'Q3 Raw Data'!$A$9:$CZ$158,D$3,FALSE))),"")</f>
        <v>Established</v>
      </c>
      <c r="E16" s="149" t="str">
        <f>IFERROR(IF((VLOOKUP($A16,'Q3 Raw Data'!$A$9:$CZ$158,E$3,FALSE))="","",(VLOOKUP($A16,'Q3 Raw Data'!$A$9:$CZ$158,E$3,FALSE))),"")</f>
        <v>Established</v>
      </c>
      <c r="F16" s="149" t="str">
        <f>IFERROR(IF((VLOOKUP($A16,'Q3 Raw Data'!$A$9:$CZ$158,F$3,FALSE))="","",(VLOOKUP($A16,'Q3 Raw Data'!$A$9:$CZ$158,F$3,FALSE))),"")</f>
        <v>Established</v>
      </c>
      <c r="G16" s="149" t="str">
        <f>IFERROR(IF((VLOOKUP($A16,'Q3 Raw Data'!$A$9:$CZ$158,G$3,FALSE))="","",(VLOOKUP($A16,'Q3 Raw Data'!$A$9:$CZ$158,G$3,FALSE))),"")</f>
        <v>Plans in place</v>
      </c>
      <c r="H16" s="149" t="str">
        <f>IFERROR(IF((VLOOKUP($A16,'Q3 Raw Data'!$A$9:$CZ$158,H$3,FALSE))="","",(VLOOKUP($A16,'Q3 Raw Data'!$A$9:$CZ$158,H$3,FALSE))),"")</f>
        <v>Established</v>
      </c>
      <c r="I16" s="149" t="str">
        <f>IFERROR(IF((VLOOKUP($A16,'Q3 Raw Data'!$A$9:$CZ$158,I$3,FALSE))="","",(VLOOKUP($A16,'Q3 Raw Data'!$A$9:$CZ$158,I$3,FALSE))),"")</f>
        <v>Established</v>
      </c>
      <c r="J16" s="149" t="str">
        <f>IFERROR(IF((VLOOKUP($A16,'Q3 Raw Data'!$A$9:$CZ$158,J$3,FALSE))="","",(VLOOKUP($A16,'Q3 Raw Data'!$A$9:$CZ$158,J$3,FALSE))),"")</f>
        <v>Established</v>
      </c>
      <c r="K16" s="149" t="str">
        <f>IFERROR(IF((VLOOKUP($A16,'Q3 Raw Data'!$A$9:$CZ$158,K$3,FALSE))="","",(VLOOKUP($A16,'Q3 Raw Data'!$A$9:$CZ$158,K$3,FALSE))),"")</f>
        <v>Established</v>
      </c>
      <c r="L16" s="149" t="str">
        <f>IFERROR(IF((VLOOKUP($A16,'Q3 Raw Data'!$A$9:$CZ$158,L$3,FALSE))="","",(VLOOKUP($A16,'Q3 Raw Data'!$A$9:$CZ$158,L$3,FALSE))),"")</f>
        <v>Established</v>
      </c>
      <c r="M16" s="149" t="str">
        <f>IFERROR(IF((VLOOKUP($A16,'Q3 Raw Data'!$A$9:$CZ$158,M$3,FALSE))="","",(VLOOKUP($A16,'Q3 Raw Data'!$A$9:$CZ$158,M$3,FALSE))),"")</f>
        <v>Established</v>
      </c>
      <c r="N16" s="149" t="str">
        <f>IFERROR(IF((VLOOKUP($A16,'Q3 Raw Data'!$A$9:$CZ$158,N$3,FALSE))="","",(VLOOKUP($A16,'Q3 Raw Data'!$A$9:$CZ$158,N$3,FALSE))),"")</f>
        <v>Established</v>
      </c>
      <c r="O16" s="149" t="str">
        <f>IFERROR(IF((VLOOKUP($A16,'Q3 Raw Data'!$A$9:$CZ$158,O$3,FALSE))="","",(VLOOKUP($A16,'Q3 Raw Data'!$A$9:$CZ$158,O$3,FALSE))),"")</f>
        <v>Established</v>
      </c>
      <c r="P16" s="149" t="str">
        <f>IFERROR(IF((VLOOKUP($A16,'Q3 Raw Data'!$A$9:$CZ$158,P$3,FALSE))="","",(VLOOKUP($A16,'Q3 Raw Data'!$A$9:$CZ$158,P$3,FALSE))),"")</f>
        <v>Plans in place</v>
      </c>
      <c r="Q16" s="149" t="str">
        <f>IFERROR(IF((VLOOKUP($A16,'Q3 Raw Data'!$A$9:$CZ$158,Q$3,FALSE))="","",(VLOOKUP($A16,'Q3 Raw Data'!$A$9:$CZ$158,Q$3,FALSE))),"")</f>
        <v>Established</v>
      </c>
      <c r="R16" s="149" t="str">
        <f>IFERROR(IF((VLOOKUP($A16,'Q3 Raw Data'!$A$9:$CZ$158,R$3,FALSE))="","",(VLOOKUP($A16,'Q3 Raw Data'!$A$9:$CZ$158,R$3,FALSE))),"")</f>
        <v>Established</v>
      </c>
      <c r="S16" s="149" t="str">
        <f>IFERROR(IF((VLOOKUP($A16,'Q3 Raw Data'!$A$9:$CZ$158,S$3,FALSE))="","",(VLOOKUP($A16,'Q3 Raw Data'!$A$9:$CZ$158,S$3,FALSE))),"")</f>
        <v>Established</v>
      </c>
      <c r="T16" s="149" t="str">
        <f>IFERROR(IF((VLOOKUP($A16,'Q3 Raw Data'!$A$9:$CZ$158,T$3,FALSE))="","",(VLOOKUP($A16,'Q3 Raw Data'!$A$9:$CZ$158,T$3,FALSE))),"")</f>
        <v>Established</v>
      </c>
      <c r="U16" s="149" t="str">
        <f>IFERROR(IF((VLOOKUP($A16,'Q3 Raw Data'!$A$9:$CZ$158,U$3,FALSE))="","",(VLOOKUP($A16,'Q3 Raw Data'!$A$9:$CZ$158,U$3,FALSE))),"")</f>
        <v>Established</v>
      </c>
      <c r="V16" s="149" t="str">
        <f>IFERROR(IF((VLOOKUP($A16,'Q3 Raw Data'!$A$9:$CZ$158,V$3,FALSE))="","",(VLOOKUP($A16,'Q3 Raw Data'!$A$9:$CZ$158,V$3,FALSE))),"")</f>
        <v>Established</v>
      </c>
      <c r="W16" s="149" t="str">
        <f>IFERROR(IF((VLOOKUP($A16,'Q3 Raw Data'!$A$9:$CZ$158,W$3,FALSE))="","",(VLOOKUP($A16,'Q3 Raw Data'!$A$9:$CZ$158,W$3,FALSE))),"")</f>
        <v>Established</v>
      </c>
      <c r="X16" s="149" t="str">
        <f>IFERROR(IF((VLOOKUP($A16,'Q3 Raw Data'!$A$9:$CZ$158,X$3,FALSE))="","",(VLOOKUP($A16,'Q3 Raw Data'!$A$9:$CZ$158,X$3,FALSE))),"")</f>
        <v>Established</v>
      </c>
      <c r="Y16" s="149" t="str">
        <f>IFERROR(IF((VLOOKUP($A16,'Q3 Raw Data'!$A$9:$CZ$158,Y$3,FALSE))="","",(VLOOKUP($A16,'Q3 Raw Data'!$A$9:$CZ$158,Y$3,FALSE))),"")</f>
        <v>Plans in place</v>
      </c>
      <c r="Z16" s="149" t="str">
        <f>IFERROR(IF((VLOOKUP($A16,'Q3 Raw Data'!$A$9:$CZ$158,Z$3,FALSE))="","",(VLOOKUP($A16,'Q3 Raw Data'!$A$9:$CZ$158,Z$3,FALSE))),"")</f>
        <v>Established</v>
      </c>
      <c r="AA16" s="149" t="str">
        <f>IFERROR(IF((VLOOKUP($A16,'Q3 Raw Data'!$A$9:$CZ$158,AA$3,FALSE))="","",(VLOOKUP($A16,'Q3 Raw Data'!$A$9:$CZ$158,AA$3,FALSE))),"")</f>
        <v>Established</v>
      </c>
      <c r="AB16" s="151" t="str">
        <f>IFERROR(IF((VLOOKUP($A16,'Q3 Raw Data'!$A$9:$CZ$158,AB$3,FALSE))="","",(VLOOKUP($A16,'Q3 Raw Data'!$A$9:$CZ$158,AB$3,FALSE))),"")</f>
        <v>Established</v>
      </c>
      <c r="AC16" s="151" t="str">
        <f>IFERROR(IF((VLOOKUP($A16,'Q3 Raw Data'!$A$9:$CZ$158,AC$3,FALSE))="","",(VLOOKUP($A16,'Q3 Raw Data'!$A$9:$CZ$158,AC$3,FALSE))),"")</f>
        <v>Established</v>
      </c>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row>
    <row r="17" spans="1:67">
      <c r="A17" s="149" t="s">
        <v>109</v>
      </c>
      <c r="B17" s="149" t="s">
        <v>110</v>
      </c>
      <c r="C17" s="149" t="str">
        <f>IFERROR(IF((VLOOKUP($A17,'Q3 Raw Data'!$A$9:$CZ$158,C$3,FALSE))="","",(VLOOKUP($A17,'Q3 Raw Data'!$A$9:$CZ$158,C$3,FALSE))),"")</f>
        <v>Established</v>
      </c>
      <c r="D17" s="149" t="str">
        <f>IFERROR(IF((VLOOKUP($A17,'Q3 Raw Data'!$A$9:$CZ$158,D$3,FALSE))="","",(VLOOKUP($A17,'Q3 Raw Data'!$A$9:$CZ$158,D$3,FALSE))),"")</f>
        <v>Plans in place</v>
      </c>
      <c r="E17" s="149" t="str">
        <f>IFERROR(IF((VLOOKUP($A17,'Q3 Raw Data'!$A$9:$CZ$158,E$3,FALSE))="","",(VLOOKUP($A17,'Q3 Raw Data'!$A$9:$CZ$158,E$3,FALSE))),"")</f>
        <v>Established</v>
      </c>
      <c r="F17" s="149" t="str">
        <f>IFERROR(IF((VLOOKUP($A17,'Q3 Raw Data'!$A$9:$CZ$158,F$3,FALSE))="","",(VLOOKUP($A17,'Q3 Raw Data'!$A$9:$CZ$158,F$3,FALSE))),"")</f>
        <v>Established</v>
      </c>
      <c r="G17" s="149" t="str">
        <f>IFERROR(IF((VLOOKUP($A17,'Q3 Raw Data'!$A$9:$CZ$158,G$3,FALSE))="","",(VLOOKUP($A17,'Q3 Raw Data'!$A$9:$CZ$158,G$3,FALSE))),"")</f>
        <v>Plans in place</v>
      </c>
      <c r="H17" s="149" t="str">
        <f>IFERROR(IF((VLOOKUP($A17,'Q3 Raw Data'!$A$9:$CZ$158,H$3,FALSE))="","",(VLOOKUP($A17,'Q3 Raw Data'!$A$9:$CZ$158,H$3,FALSE))),"")</f>
        <v>Plans in place</v>
      </c>
      <c r="I17" s="149" t="str">
        <f>IFERROR(IF((VLOOKUP($A17,'Q3 Raw Data'!$A$9:$CZ$158,I$3,FALSE))="","",(VLOOKUP($A17,'Q3 Raw Data'!$A$9:$CZ$158,I$3,FALSE))),"")</f>
        <v>Established</v>
      </c>
      <c r="J17" s="149" t="str">
        <f>IFERROR(IF((VLOOKUP($A17,'Q3 Raw Data'!$A$9:$CZ$158,J$3,FALSE))="","",(VLOOKUP($A17,'Q3 Raw Data'!$A$9:$CZ$158,J$3,FALSE))),"")</f>
        <v>Established</v>
      </c>
      <c r="K17" s="149" t="str">
        <f>IFERROR(IF((VLOOKUP($A17,'Q3 Raw Data'!$A$9:$CZ$158,K$3,FALSE))="","",(VLOOKUP($A17,'Q3 Raw Data'!$A$9:$CZ$158,K$3,FALSE))),"")</f>
        <v>Established</v>
      </c>
      <c r="L17" s="149" t="str">
        <f>IFERROR(IF((VLOOKUP($A17,'Q3 Raw Data'!$A$9:$CZ$158,L$3,FALSE))="","",(VLOOKUP($A17,'Q3 Raw Data'!$A$9:$CZ$158,L$3,FALSE))),"")</f>
        <v>Established</v>
      </c>
      <c r="M17" s="149" t="str">
        <f>IFERROR(IF((VLOOKUP($A17,'Q3 Raw Data'!$A$9:$CZ$158,M$3,FALSE))="","",(VLOOKUP($A17,'Q3 Raw Data'!$A$9:$CZ$158,M$3,FALSE))),"")</f>
        <v>Established</v>
      </c>
      <c r="N17" s="149" t="str">
        <f>IFERROR(IF((VLOOKUP($A17,'Q3 Raw Data'!$A$9:$CZ$158,N$3,FALSE))="","",(VLOOKUP($A17,'Q3 Raw Data'!$A$9:$CZ$158,N$3,FALSE))),"")</f>
        <v>Established</v>
      </c>
      <c r="O17" s="149" t="str">
        <f>IFERROR(IF((VLOOKUP($A17,'Q3 Raw Data'!$A$9:$CZ$158,O$3,FALSE))="","",(VLOOKUP($A17,'Q3 Raw Data'!$A$9:$CZ$158,O$3,FALSE))),"")</f>
        <v>Established</v>
      </c>
      <c r="P17" s="149" t="str">
        <f>IFERROR(IF((VLOOKUP($A17,'Q3 Raw Data'!$A$9:$CZ$158,P$3,FALSE))="","",(VLOOKUP($A17,'Q3 Raw Data'!$A$9:$CZ$158,P$3,FALSE))),"")</f>
        <v>Plans in place</v>
      </c>
      <c r="Q17" s="149" t="str">
        <f>IFERROR(IF((VLOOKUP($A17,'Q3 Raw Data'!$A$9:$CZ$158,Q$3,FALSE))="","",(VLOOKUP($A17,'Q3 Raw Data'!$A$9:$CZ$158,Q$3,FALSE))),"")</f>
        <v>Plans in place</v>
      </c>
      <c r="R17" s="149" t="str">
        <f>IFERROR(IF((VLOOKUP($A17,'Q3 Raw Data'!$A$9:$CZ$158,R$3,FALSE))="","",(VLOOKUP($A17,'Q3 Raw Data'!$A$9:$CZ$158,R$3,FALSE))),"")</f>
        <v>Established</v>
      </c>
      <c r="S17" s="149" t="str">
        <f>IFERROR(IF((VLOOKUP($A17,'Q3 Raw Data'!$A$9:$CZ$158,S$3,FALSE))="","",(VLOOKUP($A17,'Q3 Raw Data'!$A$9:$CZ$158,S$3,FALSE))),"")</f>
        <v>Established</v>
      </c>
      <c r="T17" s="149" t="str">
        <f>IFERROR(IF((VLOOKUP($A17,'Q3 Raw Data'!$A$9:$CZ$158,T$3,FALSE))="","",(VLOOKUP($A17,'Q3 Raw Data'!$A$9:$CZ$158,T$3,FALSE))),"")</f>
        <v>Established</v>
      </c>
      <c r="U17" s="149" t="str">
        <f>IFERROR(IF((VLOOKUP($A17,'Q3 Raw Data'!$A$9:$CZ$158,U$3,FALSE))="","",(VLOOKUP($A17,'Q3 Raw Data'!$A$9:$CZ$158,U$3,FALSE))),"")</f>
        <v>Established</v>
      </c>
      <c r="V17" s="149" t="str">
        <f>IFERROR(IF((VLOOKUP($A17,'Q3 Raw Data'!$A$9:$CZ$158,V$3,FALSE))="","",(VLOOKUP($A17,'Q3 Raw Data'!$A$9:$CZ$158,V$3,FALSE))),"")</f>
        <v>Established</v>
      </c>
      <c r="W17" s="149" t="str">
        <f>IFERROR(IF((VLOOKUP($A17,'Q3 Raw Data'!$A$9:$CZ$158,W$3,FALSE))="","",(VLOOKUP($A17,'Q3 Raw Data'!$A$9:$CZ$158,W$3,FALSE))),"")</f>
        <v>Established</v>
      </c>
      <c r="X17" s="149" t="str">
        <f>IFERROR(IF((VLOOKUP($A17,'Q3 Raw Data'!$A$9:$CZ$158,X$3,FALSE))="","",(VLOOKUP($A17,'Q3 Raw Data'!$A$9:$CZ$158,X$3,FALSE))),"")</f>
        <v>Established</v>
      </c>
      <c r="Y17" s="149" t="str">
        <f>IFERROR(IF((VLOOKUP($A17,'Q3 Raw Data'!$A$9:$CZ$158,Y$3,FALSE))="","",(VLOOKUP($A17,'Q3 Raw Data'!$A$9:$CZ$158,Y$3,FALSE))),"")</f>
        <v>Established</v>
      </c>
      <c r="Z17" s="149" t="str">
        <f>IFERROR(IF((VLOOKUP($A17,'Q3 Raw Data'!$A$9:$CZ$158,Z$3,FALSE))="","",(VLOOKUP($A17,'Q3 Raw Data'!$A$9:$CZ$158,Z$3,FALSE))),"")</f>
        <v>Established</v>
      </c>
      <c r="AA17" s="149" t="str">
        <f>IFERROR(IF((VLOOKUP($A17,'Q3 Raw Data'!$A$9:$CZ$158,AA$3,FALSE))="","",(VLOOKUP($A17,'Q3 Raw Data'!$A$9:$CZ$158,AA$3,FALSE))),"")</f>
        <v>Established</v>
      </c>
      <c r="AB17" s="151" t="str">
        <f>IFERROR(IF((VLOOKUP($A17,'Q3 Raw Data'!$A$9:$CZ$158,AB$3,FALSE))="","",(VLOOKUP($A17,'Q3 Raw Data'!$A$9:$CZ$158,AB$3,FALSE))),"")</f>
        <v>Established</v>
      </c>
      <c r="AC17" s="151" t="str">
        <f>IFERROR(IF((VLOOKUP($A17,'Q3 Raw Data'!$A$9:$CZ$158,AC$3,FALSE))="","",(VLOOKUP($A17,'Q3 Raw Data'!$A$9:$CZ$158,AC$3,FALSE))),"")</f>
        <v>Established</v>
      </c>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row>
    <row r="18" spans="1:67">
      <c r="A18" s="149" t="s">
        <v>115</v>
      </c>
      <c r="B18" s="149" t="s">
        <v>116</v>
      </c>
      <c r="C18" s="149" t="str">
        <f>IFERROR(IF((VLOOKUP($A18,'Q3 Raw Data'!$A$9:$CZ$158,C$3,FALSE))="","",(VLOOKUP($A18,'Q3 Raw Data'!$A$9:$CZ$158,C$3,FALSE))),"")</f>
        <v>Established</v>
      </c>
      <c r="D18" s="149" t="str">
        <f>IFERROR(IF((VLOOKUP($A18,'Q3 Raw Data'!$A$9:$CZ$158,D$3,FALSE))="","",(VLOOKUP($A18,'Q3 Raw Data'!$A$9:$CZ$158,D$3,FALSE))),"")</f>
        <v>Established</v>
      </c>
      <c r="E18" s="149" t="str">
        <f>IFERROR(IF((VLOOKUP($A18,'Q3 Raw Data'!$A$9:$CZ$158,E$3,FALSE))="","",(VLOOKUP($A18,'Q3 Raw Data'!$A$9:$CZ$158,E$3,FALSE))),"")</f>
        <v>Established</v>
      </c>
      <c r="F18" s="149" t="str">
        <f>IFERROR(IF((VLOOKUP($A18,'Q3 Raw Data'!$A$9:$CZ$158,F$3,FALSE))="","",(VLOOKUP($A18,'Q3 Raw Data'!$A$9:$CZ$158,F$3,FALSE))),"")</f>
        <v>Plans in place</v>
      </c>
      <c r="G18" s="149" t="str">
        <f>IFERROR(IF((VLOOKUP($A18,'Q3 Raw Data'!$A$9:$CZ$158,G$3,FALSE))="","",(VLOOKUP($A18,'Q3 Raw Data'!$A$9:$CZ$158,G$3,FALSE))),"")</f>
        <v>Established</v>
      </c>
      <c r="H18" s="149" t="str">
        <f>IFERROR(IF((VLOOKUP($A18,'Q3 Raw Data'!$A$9:$CZ$158,H$3,FALSE))="","",(VLOOKUP($A18,'Q3 Raw Data'!$A$9:$CZ$158,H$3,FALSE))),"")</f>
        <v>Established</v>
      </c>
      <c r="I18" s="149" t="str">
        <f>IFERROR(IF((VLOOKUP($A18,'Q3 Raw Data'!$A$9:$CZ$158,I$3,FALSE))="","",(VLOOKUP($A18,'Q3 Raw Data'!$A$9:$CZ$158,I$3,FALSE))),"")</f>
        <v>Established</v>
      </c>
      <c r="J18" s="149" t="str">
        <f>IFERROR(IF((VLOOKUP($A18,'Q3 Raw Data'!$A$9:$CZ$158,J$3,FALSE))="","",(VLOOKUP($A18,'Q3 Raw Data'!$A$9:$CZ$158,J$3,FALSE))),"")</f>
        <v>Established</v>
      </c>
      <c r="K18" s="149" t="str">
        <f>IFERROR(IF((VLOOKUP($A18,'Q3 Raw Data'!$A$9:$CZ$158,K$3,FALSE))="","",(VLOOKUP($A18,'Q3 Raw Data'!$A$9:$CZ$158,K$3,FALSE))),"")</f>
        <v>Plans in place</v>
      </c>
      <c r="L18" s="149" t="str">
        <f>IFERROR(IF((VLOOKUP($A18,'Q3 Raw Data'!$A$9:$CZ$158,L$3,FALSE))="","",(VLOOKUP($A18,'Q3 Raw Data'!$A$9:$CZ$158,L$3,FALSE))),"")</f>
        <v>Established</v>
      </c>
      <c r="M18" s="149" t="str">
        <f>IFERROR(IF((VLOOKUP($A18,'Q3 Raw Data'!$A$9:$CZ$158,M$3,FALSE))="","",(VLOOKUP($A18,'Q3 Raw Data'!$A$9:$CZ$158,M$3,FALSE))),"")</f>
        <v>Established</v>
      </c>
      <c r="N18" s="149" t="str">
        <f>IFERROR(IF((VLOOKUP($A18,'Q3 Raw Data'!$A$9:$CZ$158,N$3,FALSE))="","",(VLOOKUP($A18,'Q3 Raw Data'!$A$9:$CZ$158,N$3,FALSE))),"")</f>
        <v>Established</v>
      </c>
      <c r="O18" s="149" t="str">
        <f>IFERROR(IF((VLOOKUP($A18,'Q3 Raw Data'!$A$9:$CZ$158,O$3,FALSE))="","",(VLOOKUP($A18,'Q3 Raw Data'!$A$9:$CZ$158,O$3,FALSE))),"")</f>
        <v>Established</v>
      </c>
      <c r="P18" s="149" t="str">
        <f>IFERROR(IF((VLOOKUP($A18,'Q3 Raw Data'!$A$9:$CZ$158,P$3,FALSE))="","",(VLOOKUP($A18,'Q3 Raw Data'!$A$9:$CZ$158,P$3,FALSE))),"")</f>
        <v>Established</v>
      </c>
      <c r="Q18" s="149" t="str">
        <f>IFERROR(IF((VLOOKUP($A18,'Q3 Raw Data'!$A$9:$CZ$158,Q$3,FALSE))="","",(VLOOKUP($A18,'Q3 Raw Data'!$A$9:$CZ$158,Q$3,FALSE))),"")</f>
        <v>Established</v>
      </c>
      <c r="R18" s="149" t="str">
        <f>IFERROR(IF((VLOOKUP($A18,'Q3 Raw Data'!$A$9:$CZ$158,R$3,FALSE))="","",(VLOOKUP($A18,'Q3 Raw Data'!$A$9:$CZ$158,R$3,FALSE))),"")</f>
        <v>Established</v>
      </c>
      <c r="S18" s="149" t="str">
        <f>IFERROR(IF((VLOOKUP($A18,'Q3 Raw Data'!$A$9:$CZ$158,S$3,FALSE))="","",(VLOOKUP($A18,'Q3 Raw Data'!$A$9:$CZ$158,S$3,FALSE))),"")</f>
        <v>Established</v>
      </c>
      <c r="T18" s="149" t="str">
        <f>IFERROR(IF((VLOOKUP($A18,'Q3 Raw Data'!$A$9:$CZ$158,T$3,FALSE))="","",(VLOOKUP($A18,'Q3 Raw Data'!$A$9:$CZ$158,T$3,FALSE))),"")</f>
        <v>Plans in place</v>
      </c>
      <c r="U18" s="149" t="str">
        <f>IFERROR(IF((VLOOKUP($A18,'Q3 Raw Data'!$A$9:$CZ$158,U$3,FALSE))="","",(VLOOKUP($A18,'Q3 Raw Data'!$A$9:$CZ$158,U$3,FALSE))),"")</f>
        <v>Established</v>
      </c>
      <c r="V18" s="149" t="str">
        <f>IFERROR(IF((VLOOKUP($A18,'Q3 Raw Data'!$A$9:$CZ$158,V$3,FALSE))="","",(VLOOKUP($A18,'Q3 Raw Data'!$A$9:$CZ$158,V$3,FALSE))),"")</f>
        <v>Established</v>
      </c>
      <c r="W18" s="149" t="str">
        <f>IFERROR(IF((VLOOKUP($A18,'Q3 Raw Data'!$A$9:$CZ$158,W$3,FALSE))="","",(VLOOKUP($A18,'Q3 Raw Data'!$A$9:$CZ$158,W$3,FALSE))),"")</f>
        <v>Established</v>
      </c>
      <c r="X18" s="149" t="str">
        <f>IFERROR(IF((VLOOKUP($A18,'Q3 Raw Data'!$A$9:$CZ$158,X$3,FALSE))="","",(VLOOKUP($A18,'Q3 Raw Data'!$A$9:$CZ$158,X$3,FALSE))),"")</f>
        <v>Established</v>
      </c>
      <c r="Y18" s="149" t="str">
        <f>IFERROR(IF((VLOOKUP($A18,'Q3 Raw Data'!$A$9:$CZ$158,Y$3,FALSE))="","",(VLOOKUP($A18,'Q3 Raw Data'!$A$9:$CZ$158,Y$3,FALSE))),"")</f>
        <v>Established</v>
      </c>
      <c r="Z18" s="149" t="str">
        <f>IFERROR(IF((VLOOKUP($A18,'Q3 Raw Data'!$A$9:$CZ$158,Z$3,FALSE))="","",(VLOOKUP($A18,'Q3 Raw Data'!$A$9:$CZ$158,Z$3,FALSE))),"")</f>
        <v>Established</v>
      </c>
      <c r="AA18" s="149" t="str">
        <f>IFERROR(IF((VLOOKUP($A18,'Q3 Raw Data'!$A$9:$CZ$158,AA$3,FALSE))="","",(VLOOKUP($A18,'Q3 Raw Data'!$A$9:$CZ$158,AA$3,FALSE))),"")</f>
        <v>Established</v>
      </c>
      <c r="AB18" s="151" t="str">
        <f>IFERROR(IF((VLOOKUP($A18,'Q3 Raw Data'!$A$9:$CZ$158,AB$3,FALSE))="","",(VLOOKUP($A18,'Q3 Raw Data'!$A$9:$CZ$158,AB$3,FALSE))),"")</f>
        <v>Established</v>
      </c>
      <c r="AC18" s="151" t="str">
        <f>IFERROR(IF((VLOOKUP($A18,'Q3 Raw Data'!$A$9:$CZ$158,AC$3,FALSE))="","",(VLOOKUP($A18,'Q3 Raw Data'!$A$9:$CZ$158,AC$3,FALSE))),"")</f>
        <v>Plans in place</v>
      </c>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row>
    <row r="19" spans="1:67">
      <c r="A19" s="149" t="s">
        <v>119</v>
      </c>
      <c r="B19" s="149" t="s">
        <v>120</v>
      </c>
      <c r="C19" s="149" t="str">
        <f>IFERROR(IF((VLOOKUP($A19,'Q3 Raw Data'!$A$9:$CZ$158,C$3,FALSE))="","",(VLOOKUP($A19,'Q3 Raw Data'!$A$9:$CZ$158,C$3,FALSE))),"")</f>
        <v>Established</v>
      </c>
      <c r="D19" s="149" t="str">
        <f>IFERROR(IF((VLOOKUP($A19,'Q3 Raw Data'!$A$9:$CZ$158,D$3,FALSE))="","",(VLOOKUP($A19,'Q3 Raw Data'!$A$9:$CZ$158,D$3,FALSE))),"")</f>
        <v>Established</v>
      </c>
      <c r="E19" s="149" t="str">
        <f>IFERROR(IF((VLOOKUP($A19,'Q3 Raw Data'!$A$9:$CZ$158,E$3,FALSE))="","",(VLOOKUP($A19,'Q3 Raw Data'!$A$9:$CZ$158,E$3,FALSE))),"")</f>
        <v>Mature</v>
      </c>
      <c r="F19" s="149" t="str">
        <f>IFERROR(IF((VLOOKUP($A19,'Q3 Raw Data'!$A$9:$CZ$158,F$3,FALSE))="","",(VLOOKUP($A19,'Q3 Raw Data'!$A$9:$CZ$158,F$3,FALSE))),"")</f>
        <v>Established</v>
      </c>
      <c r="G19" s="149" t="str">
        <f>IFERROR(IF((VLOOKUP($A19,'Q3 Raw Data'!$A$9:$CZ$158,G$3,FALSE))="","",(VLOOKUP($A19,'Q3 Raw Data'!$A$9:$CZ$158,G$3,FALSE))),"")</f>
        <v>Established</v>
      </c>
      <c r="H19" s="149" t="str">
        <f>IFERROR(IF((VLOOKUP($A19,'Q3 Raw Data'!$A$9:$CZ$158,H$3,FALSE))="","",(VLOOKUP($A19,'Q3 Raw Data'!$A$9:$CZ$158,H$3,FALSE))),"")</f>
        <v>Established</v>
      </c>
      <c r="I19" s="149" t="str">
        <f>IFERROR(IF((VLOOKUP($A19,'Q3 Raw Data'!$A$9:$CZ$158,I$3,FALSE))="","",(VLOOKUP($A19,'Q3 Raw Data'!$A$9:$CZ$158,I$3,FALSE))),"")</f>
        <v>Plans in place</v>
      </c>
      <c r="J19" s="149" t="str">
        <f>IFERROR(IF((VLOOKUP($A19,'Q3 Raw Data'!$A$9:$CZ$158,J$3,FALSE))="","",(VLOOKUP($A19,'Q3 Raw Data'!$A$9:$CZ$158,J$3,FALSE))),"")</f>
        <v>Plans in place</v>
      </c>
      <c r="K19" s="149" t="str">
        <f>IFERROR(IF((VLOOKUP($A19,'Q3 Raw Data'!$A$9:$CZ$158,K$3,FALSE))="","",(VLOOKUP($A19,'Q3 Raw Data'!$A$9:$CZ$158,K$3,FALSE))),"")</f>
        <v>Plans in place</v>
      </c>
      <c r="L19" s="149" t="str">
        <f>IFERROR(IF((VLOOKUP($A19,'Q3 Raw Data'!$A$9:$CZ$158,L$3,FALSE))="","",(VLOOKUP($A19,'Q3 Raw Data'!$A$9:$CZ$158,L$3,FALSE))),"")</f>
        <v>Established</v>
      </c>
      <c r="M19" s="149" t="str">
        <f>IFERROR(IF((VLOOKUP($A19,'Q3 Raw Data'!$A$9:$CZ$158,M$3,FALSE))="","",(VLOOKUP($A19,'Q3 Raw Data'!$A$9:$CZ$158,M$3,FALSE))),"")</f>
        <v>Established</v>
      </c>
      <c r="N19" s="149" t="str">
        <f>IFERROR(IF((VLOOKUP($A19,'Q3 Raw Data'!$A$9:$CZ$158,N$3,FALSE))="","",(VLOOKUP($A19,'Q3 Raw Data'!$A$9:$CZ$158,N$3,FALSE))),"")</f>
        <v>Mature</v>
      </c>
      <c r="O19" s="149" t="str">
        <f>IFERROR(IF((VLOOKUP($A19,'Q3 Raw Data'!$A$9:$CZ$158,O$3,FALSE))="","",(VLOOKUP($A19,'Q3 Raw Data'!$A$9:$CZ$158,O$3,FALSE))),"")</f>
        <v>Mature</v>
      </c>
      <c r="P19" s="149" t="str">
        <f>IFERROR(IF((VLOOKUP($A19,'Q3 Raw Data'!$A$9:$CZ$158,P$3,FALSE))="","",(VLOOKUP($A19,'Q3 Raw Data'!$A$9:$CZ$158,P$3,FALSE))),"")</f>
        <v>Established</v>
      </c>
      <c r="Q19" s="149" t="str">
        <f>IFERROR(IF((VLOOKUP($A19,'Q3 Raw Data'!$A$9:$CZ$158,Q$3,FALSE))="","",(VLOOKUP($A19,'Q3 Raw Data'!$A$9:$CZ$158,Q$3,FALSE))),"")</f>
        <v>Established</v>
      </c>
      <c r="R19" s="149" t="str">
        <f>IFERROR(IF((VLOOKUP($A19,'Q3 Raw Data'!$A$9:$CZ$158,R$3,FALSE))="","",(VLOOKUP($A19,'Q3 Raw Data'!$A$9:$CZ$158,R$3,FALSE))),"")</f>
        <v>Established</v>
      </c>
      <c r="S19" s="149" t="str">
        <f>IFERROR(IF((VLOOKUP($A19,'Q3 Raw Data'!$A$9:$CZ$158,S$3,FALSE))="","",(VLOOKUP($A19,'Q3 Raw Data'!$A$9:$CZ$158,S$3,FALSE))),"")</f>
        <v>Established</v>
      </c>
      <c r="T19" s="149" t="str">
        <f>IFERROR(IF((VLOOKUP($A19,'Q3 Raw Data'!$A$9:$CZ$158,T$3,FALSE))="","",(VLOOKUP($A19,'Q3 Raw Data'!$A$9:$CZ$158,T$3,FALSE))),"")</f>
        <v>Established</v>
      </c>
      <c r="U19" s="149" t="str">
        <f>IFERROR(IF((VLOOKUP($A19,'Q3 Raw Data'!$A$9:$CZ$158,U$3,FALSE))="","",(VLOOKUP($A19,'Q3 Raw Data'!$A$9:$CZ$158,U$3,FALSE))),"")</f>
        <v>Mature</v>
      </c>
      <c r="V19" s="149" t="str">
        <f>IFERROR(IF((VLOOKUP($A19,'Q3 Raw Data'!$A$9:$CZ$158,V$3,FALSE))="","",(VLOOKUP($A19,'Q3 Raw Data'!$A$9:$CZ$158,V$3,FALSE))),"")</f>
        <v>Established</v>
      </c>
      <c r="W19" s="149" t="str">
        <f>IFERROR(IF((VLOOKUP($A19,'Q3 Raw Data'!$A$9:$CZ$158,W$3,FALSE))="","",(VLOOKUP($A19,'Q3 Raw Data'!$A$9:$CZ$158,W$3,FALSE))),"")</f>
        <v>Mature</v>
      </c>
      <c r="X19" s="149" t="str">
        <f>IFERROR(IF((VLOOKUP($A19,'Q3 Raw Data'!$A$9:$CZ$158,X$3,FALSE))="","",(VLOOKUP($A19,'Q3 Raw Data'!$A$9:$CZ$158,X$3,FALSE))),"")</f>
        <v>Mature</v>
      </c>
      <c r="Y19" s="149" t="str">
        <f>IFERROR(IF((VLOOKUP($A19,'Q3 Raw Data'!$A$9:$CZ$158,Y$3,FALSE))="","",(VLOOKUP($A19,'Q3 Raw Data'!$A$9:$CZ$158,Y$3,FALSE))),"")</f>
        <v>Established</v>
      </c>
      <c r="Z19" s="149" t="str">
        <f>IFERROR(IF((VLOOKUP($A19,'Q3 Raw Data'!$A$9:$CZ$158,Z$3,FALSE))="","",(VLOOKUP($A19,'Q3 Raw Data'!$A$9:$CZ$158,Z$3,FALSE))),"")</f>
        <v>Established</v>
      </c>
      <c r="AA19" s="149" t="str">
        <f>IFERROR(IF((VLOOKUP($A19,'Q3 Raw Data'!$A$9:$CZ$158,AA$3,FALSE))="","",(VLOOKUP($A19,'Q3 Raw Data'!$A$9:$CZ$158,AA$3,FALSE))),"")</f>
        <v>Established</v>
      </c>
      <c r="AB19" s="151" t="str">
        <f>IFERROR(IF((VLOOKUP($A19,'Q3 Raw Data'!$A$9:$CZ$158,AB$3,FALSE))="","",(VLOOKUP($A19,'Q3 Raw Data'!$A$9:$CZ$158,AB$3,FALSE))),"")</f>
        <v>Established</v>
      </c>
      <c r="AC19" s="151" t="str">
        <f>IFERROR(IF((VLOOKUP($A19,'Q3 Raw Data'!$A$9:$CZ$158,AC$3,FALSE))="","",(VLOOKUP($A19,'Q3 Raw Data'!$A$9:$CZ$158,AC$3,FALSE))),"")</f>
        <v>Established</v>
      </c>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row>
    <row r="20" spans="1:67">
      <c r="A20" s="149" t="s">
        <v>125</v>
      </c>
      <c r="B20" s="149" t="s">
        <v>126</v>
      </c>
      <c r="C20" s="149" t="str">
        <f>IFERROR(IF((VLOOKUP($A20,'Q3 Raw Data'!$A$9:$CZ$158,C$3,FALSE))="","",(VLOOKUP($A20,'Q3 Raw Data'!$A$9:$CZ$158,C$3,FALSE))),"")</f>
        <v>Established</v>
      </c>
      <c r="D20" s="149" t="str">
        <f>IFERROR(IF((VLOOKUP($A20,'Q3 Raw Data'!$A$9:$CZ$158,D$3,FALSE))="","",(VLOOKUP($A20,'Q3 Raw Data'!$A$9:$CZ$158,D$3,FALSE))),"")</f>
        <v>Established</v>
      </c>
      <c r="E20" s="149" t="str">
        <f>IFERROR(IF((VLOOKUP($A20,'Q3 Raw Data'!$A$9:$CZ$158,E$3,FALSE))="","",(VLOOKUP($A20,'Q3 Raw Data'!$A$9:$CZ$158,E$3,FALSE))),"")</f>
        <v>Plans in place</v>
      </c>
      <c r="F20" s="149" t="str">
        <f>IFERROR(IF((VLOOKUP($A20,'Q3 Raw Data'!$A$9:$CZ$158,F$3,FALSE))="","",(VLOOKUP($A20,'Q3 Raw Data'!$A$9:$CZ$158,F$3,FALSE))),"")</f>
        <v>Established</v>
      </c>
      <c r="G20" s="149" t="str">
        <f>IFERROR(IF((VLOOKUP($A20,'Q3 Raw Data'!$A$9:$CZ$158,G$3,FALSE))="","",(VLOOKUP($A20,'Q3 Raw Data'!$A$9:$CZ$158,G$3,FALSE))),"")</f>
        <v>Plans in place</v>
      </c>
      <c r="H20" s="149" t="str">
        <f>IFERROR(IF((VLOOKUP($A20,'Q3 Raw Data'!$A$9:$CZ$158,H$3,FALSE))="","",(VLOOKUP($A20,'Q3 Raw Data'!$A$9:$CZ$158,H$3,FALSE))),"")</f>
        <v>Plans in place</v>
      </c>
      <c r="I20" s="149" t="str">
        <f>IFERROR(IF((VLOOKUP($A20,'Q3 Raw Data'!$A$9:$CZ$158,I$3,FALSE))="","",(VLOOKUP($A20,'Q3 Raw Data'!$A$9:$CZ$158,I$3,FALSE))),"")</f>
        <v>Established</v>
      </c>
      <c r="J20" s="149" t="str">
        <f>IFERROR(IF((VLOOKUP($A20,'Q3 Raw Data'!$A$9:$CZ$158,J$3,FALSE))="","",(VLOOKUP($A20,'Q3 Raw Data'!$A$9:$CZ$158,J$3,FALSE))),"")</f>
        <v>Plans in place</v>
      </c>
      <c r="K20" s="149" t="str">
        <f>IFERROR(IF((VLOOKUP($A20,'Q3 Raw Data'!$A$9:$CZ$158,K$3,FALSE))="","",(VLOOKUP($A20,'Q3 Raw Data'!$A$9:$CZ$158,K$3,FALSE))),"")</f>
        <v>Established</v>
      </c>
      <c r="L20" s="149" t="str">
        <f>IFERROR(IF((VLOOKUP($A20,'Q3 Raw Data'!$A$9:$CZ$158,L$3,FALSE))="","",(VLOOKUP($A20,'Q3 Raw Data'!$A$9:$CZ$158,L$3,FALSE))),"")</f>
        <v>Established</v>
      </c>
      <c r="M20" s="149" t="str">
        <f>IFERROR(IF((VLOOKUP($A20,'Q3 Raw Data'!$A$9:$CZ$158,M$3,FALSE))="","",(VLOOKUP($A20,'Q3 Raw Data'!$A$9:$CZ$158,M$3,FALSE))),"")</f>
        <v>Established</v>
      </c>
      <c r="N20" s="149" t="str">
        <f>IFERROR(IF((VLOOKUP($A20,'Q3 Raw Data'!$A$9:$CZ$158,N$3,FALSE))="","",(VLOOKUP($A20,'Q3 Raw Data'!$A$9:$CZ$158,N$3,FALSE))),"")</f>
        <v>Established</v>
      </c>
      <c r="O20" s="149" t="str">
        <f>IFERROR(IF((VLOOKUP($A20,'Q3 Raw Data'!$A$9:$CZ$158,O$3,FALSE))="","",(VLOOKUP($A20,'Q3 Raw Data'!$A$9:$CZ$158,O$3,FALSE))),"")</f>
        <v>Mature</v>
      </c>
      <c r="P20" s="149" t="str">
        <f>IFERROR(IF((VLOOKUP($A20,'Q3 Raw Data'!$A$9:$CZ$158,P$3,FALSE))="","",(VLOOKUP($A20,'Q3 Raw Data'!$A$9:$CZ$158,P$3,FALSE))),"")</f>
        <v>Established</v>
      </c>
      <c r="Q20" s="149" t="str">
        <f>IFERROR(IF((VLOOKUP($A20,'Q3 Raw Data'!$A$9:$CZ$158,Q$3,FALSE))="","",(VLOOKUP($A20,'Q3 Raw Data'!$A$9:$CZ$158,Q$3,FALSE))),"")</f>
        <v>Plans in place</v>
      </c>
      <c r="R20" s="149" t="str">
        <f>IFERROR(IF((VLOOKUP($A20,'Q3 Raw Data'!$A$9:$CZ$158,R$3,FALSE))="","",(VLOOKUP($A20,'Q3 Raw Data'!$A$9:$CZ$158,R$3,FALSE))),"")</f>
        <v>Mature</v>
      </c>
      <c r="S20" s="149" t="str">
        <f>IFERROR(IF((VLOOKUP($A20,'Q3 Raw Data'!$A$9:$CZ$158,S$3,FALSE))="","",(VLOOKUP($A20,'Q3 Raw Data'!$A$9:$CZ$158,S$3,FALSE))),"")</f>
        <v>Established</v>
      </c>
      <c r="T20" s="149" t="str">
        <f>IFERROR(IF((VLOOKUP($A20,'Q3 Raw Data'!$A$9:$CZ$158,T$3,FALSE))="","",(VLOOKUP($A20,'Q3 Raw Data'!$A$9:$CZ$158,T$3,FALSE))),"")</f>
        <v>Mature</v>
      </c>
      <c r="U20" s="149" t="str">
        <f>IFERROR(IF((VLOOKUP($A20,'Q3 Raw Data'!$A$9:$CZ$158,U$3,FALSE))="","",(VLOOKUP($A20,'Q3 Raw Data'!$A$9:$CZ$158,U$3,FALSE))),"")</f>
        <v>Established</v>
      </c>
      <c r="V20" s="149" t="str">
        <f>IFERROR(IF((VLOOKUP($A20,'Q3 Raw Data'!$A$9:$CZ$158,V$3,FALSE))="","",(VLOOKUP($A20,'Q3 Raw Data'!$A$9:$CZ$158,V$3,FALSE))),"")</f>
        <v>Mature</v>
      </c>
      <c r="W20" s="149" t="str">
        <f>IFERROR(IF((VLOOKUP($A20,'Q3 Raw Data'!$A$9:$CZ$158,W$3,FALSE))="","",(VLOOKUP($A20,'Q3 Raw Data'!$A$9:$CZ$158,W$3,FALSE))),"")</f>
        <v>Established</v>
      </c>
      <c r="X20" s="149" t="str">
        <f>IFERROR(IF((VLOOKUP($A20,'Q3 Raw Data'!$A$9:$CZ$158,X$3,FALSE))="","",(VLOOKUP($A20,'Q3 Raw Data'!$A$9:$CZ$158,X$3,FALSE))),"")</f>
        <v>Mature</v>
      </c>
      <c r="Y20" s="149" t="str">
        <f>IFERROR(IF((VLOOKUP($A20,'Q3 Raw Data'!$A$9:$CZ$158,Y$3,FALSE))="","",(VLOOKUP($A20,'Q3 Raw Data'!$A$9:$CZ$158,Y$3,FALSE))),"")</f>
        <v>Established</v>
      </c>
      <c r="Z20" s="149" t="str">
        <f>IFERROR(IF((VLOOKUP($A20,'Q3 Raw Data'!$A$9:$CZ$158,Z$3,FALSE))="","",(VLOOKUP($A20,'Q3 Raw Data'!$A$9:$CZ$158,Z$3,FALSE))),"")</f>
        <v>Plans in place</v>
      </c>
      <c r="AA20" s="149" t="str">
        <f>IFERROR(IF((VLOOKUP($A20,'Q3 Raw Data'!$A$9:$CZ$158,AA$3,FALSE))="","",(VLOOKUP($A20,'Q3 Raw Data'!$A$9:$CZ$158,AA$3,FALSE))),"")</f>
        <v>Mature</v>
      </c>
      <c r="AB20" s="151" t="str">
        <f>IFERROR(IF((VLOOKUP($A20,'Q3 Raw Data'!$A$9:$CZ$158,AB$3,FALSE))="","",(VLOOKUP($A20,'Q3 Raw Data'!$A$9:$CZ$158,AB$3,FALSE))),"")</f>
        <v>Established</v>
      </c>
      <c r="AC20" s="151" t="str">
        <f>IFERROR(IF((VLOOKUP($A20,'Q3 Raw Data'!$A$9:$CZ$158,AC$3,FALSE))="","",(VLOOKUP($A20,'Q3 Raw Data'!$A$9:$CZ$158,AC$3,FALSE))),"")</f>
        <v>Mature</v>
      </c>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151"/>
      <c r="BO20" s="151"/>
    </row>
    <row r="21" spans="1:67">
      <c r="A21" s="149" t="s">
        <v>129</v>
      </c>
      <c r="B21" s="149" t="s">
        <v>130</v>
      </c>
      <c r="C21" s="149" t="str">
        <f>IFERROR(IF((VLOOKUP($A21,'Q3 Raw Data'!$A$9:$CZ$158,C$3,FALSE))="","",(VLOOKUP($A21,'Q3 Raw Data'!$A$9:$CZ$158,C$3,FALSE))),"")</f>
        <v>Established</v>
      </c>
      <c r="D21" s="149" t="str">
        <f>IFERROR(IF((VLOOKUP($A21,'Q3 Raw Data'!$A$9:$CZ$158,D$3,FALSE))="","",(VLOOKUP($A21,'Q3 Raw Data'!$A$9:$CZ$158,D$3,FALSE))),"")</f>
        <v>Established</v>
      </c>
      <c r="E21" s="149" t="str">
        <f>IFERROR(IF((VLOOKUP($A21,'Q3 Raw Data'!$A$9:$CZ$158,E$3,FALSE))="","",(VLOOKUP($A21,'Q3 Raw Data'!$A$9:$CZ$158,E$3,FALSE))),"")</f>
        <v>Established</v>
      </c>
      <c r="F21" s="149" t="str">
        <f>IFERROR(IF((VLOOKUP($A21,'Q3 Raw Data'!$A$9:$CZ$158,F$3,FALSE))="","",(VLOOKUP($A21,'Q3 Raw Data'!$A$9:$CZ$158,F$3,FALSE))),"")</f>
        <v>Established</v>
      </c>
      <c r="G21" s="149" t="str">
        <f>IFERROR(IF((VLOOKUP($A21,'Q3 Raw Data'!$A$9:$CZ$158,G$3,FALSE))="","",(VLOOKUP($A21,'Q3 Raw Data'!$A$9:$CZ$158,G$3,FALSE))),"")</f>
        <v>Plans in place</v>
      </c>
      <c r="H21" s="149" t="str">
        <f>IFERROR(IF((VLOOKUP($A21,'Q3 Raw Data'!$A$9:$CZ$158,H$3,FALSE))="","",(VLOOKUP($A21,'Q3 Raw Data'!$A$9:$CZ$158,H$3,FALSE))),"")</f>
        <v>Plans in place</v>
      </c>
      <c r="I21" s="149" t="str">
        <f>IFERROR(IF((VLOOKUP($A21,'Q3 Raw Data'!$A$9:$CZ$158,I$3,FALSE))="","",(VLOOKUP($A21,'Q3 Raw Data'!$A$9:$CZ$158,I$3,FALSE))),"")</f>
        <v>Plans in place</v>
      </c>
      <c r="J21" s="149" t="str">
        <f>IFERROR(IF((VLOOKUP($A21,'Q3 Raw Data'!$A$9:$CZ$158,J$3,FALSE))="","",(VLOOKUP($A21,'Q3 Raw Data'!$A$9:$CZ$158,J$3,FALSE))),"")</f>
        <v>Plans in place</v>
      </c>
      <c r="K21" s="149" t="str">
        <f>IFERROR(IF((VLOOKUP($A21,'Q3 Raw Data'!$A$9:$CZ$158,K$3,FALSE))="","",(VLOOKUP($A21,'Q3 Raw Data'!$A$9:$CZ$158,K$3,FALSE))),"")</f>
        <v>Plans in place</v>
      </c>
      <c r="L21" s="149" t="str">
        <f>IFERROR(IF((VLOOKUP($A21,'Q3 Raw Data'!$A$9:$CZ$158,L$3,FALSE))="","",(VLOOKUP($A21,'Q3 Raw Data'!$A$9:$CZ$158,L$3,FALSE))),"")</f>
        <v>Established</v>
      </c>
      <c r="M21" s="149" t="str">
        <f>IFERROR(IF((VLOOKUP($A21,'Q3 Raw Data'!$A$9:$CZ$158,M$3,FALSE))="","",(VLOOKUP($A21,'Q3 Raw Data'!$A$9:$CZ$158,M$3,FALSE))),"")</f>
        <v>Mature</v>
      </c>
      <c r="N21" s="149" t="str">
        <f>IFERROR(IF((VLOOKUP($A21,'Q3 Raw Data'!$A$9:$CZ$158,N$3,FALSE))="","",(VLOOKUP($A21,'Q3 Raw Data'!$A$9:$CZ$158,N$3,FALSE))),"")</f>
        <v>Mature</v>
      </c>
      <c r="O21" s="149" t="str">
        <f>IFERROR(IF((VLOOKUP($A21,'Q3 Raw Data'!$A$9:$CZ$158,O$3,FALSE))="","",(VLOOKUP($A21,'Q3 Raw Data'!$A$9:$CZ$158,O$3,FALSE))),"")</f>
        <v>Mature</v>
      </c>
      <c r="P21" s="149" t="str">
        <f>IFERROR(IF((VLOOKUP($A21,'Q3 Raw Data'!$A$9:$CZ$158,P$3,FALSE))="","",(VLOOKUP($A21,'Q3 Raw Data'!$A$9:$CZ$158,P$3,FALSE))),"")</f>
        <v>Established</v>
      </c>
      <c r="Q21" s="149" t="str">
        <f>IFERROR(IF((VLOOKUP($A21,'Q3 Raw Data'!$A$9:$CZ$158,Q$3,FALSE))="","",(VLOOKUP($A21,'Q3 Raw Data'!$A$9:$CZ$158,Q$3,FALSE))),"")</f>
        <v>Plans in place</v>
      </c>
      <c r="R21" s="149" t="str">
        <f>IFERROR(IF((VLOOKUP($A21,'Q3 Raw Data'!$A$9:$CZ$158,R$3,FALSE))="","",(VLOOKUP($A21,'Q3 Raw Data'!$A$9:$CZ$158,R$3,FALSE))),"")</f>
        <v>Established</v>
      </c>
      <c r="S21" s="149" t="str">
        <f>IFERROR(IF((VLOOKUP($A21,'Q3 Raw Data'!$A$9:$CZ$158,S$3,FALSE))="","",(VLOOKUP($A21,'Q3 Raw Data'!$A$9:$CZ$158,S$3,FALSE))),"")</f>
        <v>Plans in place</v>
      </c>
      <c r="T21" s="149" t="str">
        <f>IFERROR(IF((VLOOKUP($A21,'Q3 Raw Data'!$A$9:$CZ$158,T$3,FALSE))="","",(VLOOKUP($A21,'Q3 Raw Data'!$A$9:$CZ$158,T$3,FALSE))),"")</f>
        <v>Plans in place</v>
      </c>
      <c r="U21" s="149" t="str">
        <f>IFERROR(IF((VLOOKUP($A21,'Q3 Raw Data'!$A$9:$CZ$158,U$3,FALSE))="","",(VLOOKUP($A21,'Q3 Raw Data'!$A$9:$CZ$158,U$3,FALSE))),"")</f>
        <v>Mature</v>
      </c>
      <c r="V21" s="149" t="str">
        <f>IFERROR(IF((VLOOKUP($A21,'Q3 Raw Data'!$A$9:$CZ$158,V$3,FALSE))="","",(VLOOKUP($A21,'Q3 Raw Data'!$A$9:$CZ$158,V$3,FALSE))),"")</f>
        <v>Mature</v>
      </c>
      <c r="W21" s="149" t="str">
        <f>IFERROR(IF((VLOOKUP($A21,'Q3 Raw Data'!$A$9:$CZ$158,W$3,FALSE))="","",(VLOOKUP($A21,'Q3 Raw Data'!$A$9:$CZ$158,W$3,FALSE))),"")</f>
        <v>Mature</v>
      </c>
      <c r="X21" s="149" t="str">
        <f>IFERROR(IF((VLOOKUP($A21,'Q3 Raw Data'!$A$9:$CZ$158,X$3,FALSE))="","",(VLOOKUP($A21,'Q3 Raw Data'!$A$9:$CZ$158,X$3,FALSE))),"")</f>
        <v>Mature</v>
      </c>
      <c r="Y21" s="149" t="str">
        <f>IFERROR(IF((VLOOKUP($A21,'Q3 Raw Data'!$A$9:$CZ$158,Y$3,FALSE))="","",(VLOOKUP($A21,'Q3 Raw Data'!$A$9:$CZ$158,Y$3,FALSE))),"")</f>
        <v>Established</v>
      </c>
      <c r="Z21" s="149" t="str">
        <f>IFERROR(IF((VLOOKUP($A21,'Q3 Raw Data'!$A$9:$CZ$158,Z$3,FALSE))="","",(VLOOKUP($A21,'Q3 Raw Data'!$A$9:$CZ$158,Z$3,FALSE))),"")</f>
        <v>Established</v>
      </c>
      <c r="AA21" s="149" t="str">
        <f>IFERROR(IF((VLOOKUP($A21,'Q3 Raw Data'!$A$9:$CZ$158,AA$3,FALSE))="","",(VLOOKUP($A21,'Q3 Raw Data'!$A$9:$CZ$158,AA$3,FALSE))),"")</f>
        <v>Established</v>
      </c>
      <c r="AB21" s="151" t="str">
        <f>IFERROR(IF((VLOOKUP($A21,'Q3 Raw Data'!$A$9:$CZ$158,AB$3,FALSE))="","",(VLOOKUP($A21,'Q3 Raw Data'!$A$9:$CZ$158,AB$3,FALSE))),"")</f>
        <v>Plans in place</v>
      </c>
      <c r="AC21" s="151" t="str">
        <f>IFERROR(IF((VLOOKUP($A21,'Q3 Raw Data'!$A$9:$CZ$158,AC$3,FALSE))="","",(VLOOKUP($A21,'Q3 Raw Data'!$A$9:$CZ$158,AC$3,FALSE))),"")</f>
        <v>Established</v>
      </c>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row>
    <row r="22" spans="1:67">
      <c r="A22" s="149" t="s">
        <v>131</v>
      </c>
      <c r="B22" s="149" t="s">
        <v>132</v>
      </c>
      <c r="C22" s="149" t="str">
        <f>IFERROR(IF((VLOOKUP($A22,'Q3 Raw Data'!$A$9:$CZ$158,C$3,FALSE))="","",(VLOOKUP($A22,'Q3 Raw Data'!$A$9:$CZ$158,C$3,FALSE))),"")</f>
        <v>Established</v>
      </c>
      <c r="D22" s="149" t="str">
        <f>IFERROR(IF((VLOOKUP($A22,'Q3 Raw Data'!$A$9:$CZ$158,D$3,FALSE))="","",(VLOOKUP($A22,'Q3 Raw Data'!$A$9:$CZ$158,D$3,FALSE))),"")</f>
        <v>Mature</v>
      </c>
      <c r="E22" s="149" t="str">
        <f>IFERROR(IF((VLOOKUP($A22,'Q3 Raw Data'!$A$9:$CZ$158,E$3,FALSE))="","",(VLOOKUP($A22,'Q3 Raw Data'!$A$9:$CZ$158,E$3,FALSE))),"")</f>
        <v>Mature</v>
      </c>
      <c r="F22" s="149" t="str">
        <f>IFERROR(IF((VLOOKUP($A22,'Q3 Raw Data'!$A$9:$CZ$158,F$3,FALSE))="","",(VLOOKUP($A22,'Q3 Raw Data'!$A$9:$CZ$158,F$3,FALSE))),"")</f>
        <v>Mature</v>
      </c>
      <c r="G22" s="149" t="str">
        <f>IFERROR(IF((VLOOKUP($A22,'Q3 Raw Data'!$A$9:$CZ$158,G$3,FALSE))="","",(VLOOKUP($A22,'Q3 Raw Data'!$A$9:$CZ$158,G$3,FALSE))),"")</f>
        <v>Established</v>
      </c>
      <c r="H22" s="149" t="str">
        <f>IFERROR(IF((VLOOKUP($A22,'Q3 Raw Data'!$A$9:$CZ$158,H$3,FALSE))="","",(VLOOKUP($A22,'Q3 Raw Data'!$A$9:$CZ$158,H$3,FALSE))),"")</f>
        <v>Established</v>
      </c>
      <c r="I22" s="149" t="str">
        <f>IFERROR(IF((VLOOKUP($A22,'Q3 Raw Data'!$A$9:$CZ$158,I$3,FALSE))="","",(VLOOKUP($A22,'Q3 Raw Data'!$A$9:$CZ$158,I$3,FALSE))),"")</f>
        <v>Mature</v>
      </c>
      <c r="J22" s="149" t="str">
        <f>IFERROR(IF((VLOOKUP($A22,'Q3 Raw Data'!$A$9:$CZ$158,J$3,FALSE))="","",(VLOOKUP($A22,'Q3 Raw Data'!$A$9:$CZ$158,J$3,FALSE))),"")</f>
        <v>Established</v>
      </c>
      <c r="K22" s="149" t="str">
        <f>IFERROR(IF((VLOOKUP($A22,'Q3 Raw Data'!$A$9:$CZ$158,K$3,FALSE))="","",(VLOOKUP($A22,'Q3 Raw Data'!$A$9:$CZ$158,K$3,FALSE))),"")</f>
        <v>Established</v>
      </c>
      <c r="L22" s="149" t="str">
        <f>IFERROR(IF((VLOOKUP($A22,'Q3 Raw Data'!$A$9:$CZ$158,L$3,FALSE))="","",(VLOOKUP($A22,'Q3 Raw Data'!$A$9:$CZ$158,L$3,FALSE))),"")</f>
        <v>Mature</v>
      </c>
      <c r="M22" s="149" t="str">
        <f>IFERROR(IF((VLOOKUP($A22,'Q3 Raw Data'!$A$9:$CZ$158,M$3,FALSE))="","",(VLOOKUP($A22,'Q3 Raw Data'!$A$9:$CZ$158,M$3,FALSE))),"")</f>
        <v>Mature</v>
      </c>
      <c r="N22" s="149" t="str">
        <f>IFERROR(IF((VLOOKUP($A22,'Q3 Raw Data'!$A$9:$CZ$158,N$3,FALSE))="","",(VLOOKUP($A22,'Q3 Raw Data'!$A$9:$CZ$158,N$3,FALSE))),"")</f>
        <v>Exemplary</v>
      </c>
      <c r="O22" s="149" t="str">
        <f>IFERROR(IF((VLOOKUP($A22,'Q3 Raw Data'!$A$9:$CZ$158,O$3,FALSE))="","",(VLOOKUP($A22,'Q3 Raw Data'!$A$9:$CZ$158,O$3,FALSE))),"")</f>
        <v>Mature</v>
      </c>
      <c r="P22" s="149" t="str">
        <f>IFERROR(IF((VLOOKUP($A22,'Q3 Raw Data'!$A$9:$CZ$158,P$3,FALSE))="","",(VLOOKUP($A22,'Q3 Raw Data'!$A$9:$CZ$158,P$3,FALSE))),"")</f>
        <v>Established</v>
      </c>
      <c r="Q22" s="149" t="str">
        <f>IFERROR(IF((VLOOKUP($A22,'Q3 Raw Data'!$A$9:$CZ$158,Q$3,FALSE))="","",(VLOOKUP($A22,'Q3 Raw Data'!$A$9:$CZ$158,Q$3,FALSE))),"")</f>
        <v>Mature</v>
      </c>
      <c r="R22" s="149" t="str">
        <f>IFERROR(IF((VLOOKUP($A22,'Q3 Raw Data'!$A$9:$CZ$158,R$3,FALSE))="","",(VLOOKUP($A22,'Q3 Raw Data'!$A$9:$CZ$158,R$3,FALSE))),"")</f>
        <v>Mature</v>
      </c>
      <c r="S22" s="149" t="str">
        <f>IFERROR(IF((VLOOKUP($A22,'Q3 Raw Data'!$A$9:$CZ$158,S$3,FALSE))="","",(VLOOKUP($A22,'Q3 Raw Data'!$A$9:$CZ$158,S$3,FALSE))),"")</f>
        <v>Established</v>
      </c>
      <c r="T22" s="149" t="str">
        <f>IFERROR(IF((VLOOKUP($A22,'Q3 Raw Data'!$A$9:$CZ$158,T$3,FALSE))="","",(VLOOKUP($A22,'Q3 Raw Data'!$A$9:$CZ$158,T$3,FALSE))),"")</f>
        <v>Established</v>
      </c>
      <c r="U22" s="149" t="str">
        <f>IFERROR(IF((VLOOKUP($A22,'Q3 Raw Data'!$A$9:$CZ$158,U$3,FALSE))="","",(VLOOKUP($A22,'Q3 Raw Data'!$A$9:$CZ$158,U$3,FALSE))),"")</f>
        <v>Mature</v>
      </c>
      <c r="V22" s="149" t="str">
        <f>IFERROR(IF((VLOOKUP($A22,'Q3 Raw Data'!$A$9:$CZ$158,V$3,FALSE))="","",(VLOOKUP($A22,'Q3 Raw Data'!$A$9:$CZ$158,V$3,FALSE))),"")</f>
        <v>Mature</v>
      </c>
      <c r="W22" s="149" t="str">
        <f>IFERROR(IF((VLOOKUP($A22,'Q3 Raw Data'!$A$9:$CZ$158,W$3,FALSE))="","",(VLOOKUP($A22,'Q3 Raw Data'!$A$9:$CZ$158,W$3,FALSE))),"")</f>
        <v>Exemplary</v>
      </c>
      <c r="X22" s="149" t="str">
        <f>IFERROR(IF((VLOOKUP($A22,'Q3 Raw Data'!$A$9:$CZ$158,X$3,FALSE))="","",(VLOOKUP($A22,'Q3 Raw Data'!$A$9:$CZ$158,X$3,FALSE))),"")</f>
        <v>Mature</v>
      </c>
      <c r="Y22" s="149" t="str">
        <f>IFERROR(IF((VLOOKUP($A22,'Q3 Raw Data'!$A$9:$CZ$158,Y$3,FALSE))="","",(VLOOKUP($A22,'Q3 Raw Data'!$A$9:$CZ$158,Y$3,FALSE))),"")</f>
        <v>Established</v>
      </c>
      <c r="Z22" s="149" t="str">
        <f>IFERROR(IF((VLOOKUP($A22,'Q3 Raw Data'!$A$9:$CZ$158,Z$3,FALSE))="","",(VLOOKUP($A22,'Q3 Raw Data'!$A$9:$CZ$158,Z$3,FALSE))),"")</f>
        <v>Mature</v>
      </c>
      <c r="AA22" s="149" t="str">
        <f>IFERROR(IF((VLOOKUP($A22,'Q3 Raw Data'!$A$9:$CZ$158,AA$3,FALSE))="","",(VLOOKUP($A22,'Q3 Raw Data'!$A$9:$CZ$158,AA$3,FALSE))),"")</f>
        <v>Mature</v>
      </c>
      <c r="AB22" s="151" t="str">
        <f>IFERROR(IF((VLOOKUP($A22,'Q3 Raw Data'!$A$9:$CZ$158,AB$3,FALSE))="","",(VLOOKUP($A22,'Q3 Raw Data'!$A$9:$CZ$158,AB$3,FALSE))),"")</f>
        <v>Established</v>
      </c>
      <c r="AC22" s="151" t="str">
        <f>IFERROR(IF((VLOOKUP($A22,'Q3 Raw Data'!$A$9:$CZ$158,AC$3,FALSE))="","",(VLOOKUP($A22,'Q3 Raw Data'!$A$9:$CZ$158,AC$3,FALSE))),"")</f>
        <v>Established</v>
      </c>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c r="BM22" s="151"/>
      <c r="BN22" s="151"/>
      <c r="BO22" s="151"/>
    </row>
    <row r="23" spans="1:67">
      <c r="A23" s="149" t="s">
        <v>135</v>
      </c>
      <c r="B23" s="149" t="s">
        <v>136</v>
      </c>
      <c r="C23" s="149" t="str">
        <f>IFERROR(IF((VLOOKUP($A23,'Q3 Raw Data'!$A$9:$CZ$158,C$3,FALSE))="","",(VLOOKUP($A23,'Q3 Raw Data'!$A$9:$CZ$158,C$3,FALSE))),"")</f>
        <v>Established</v>
      </c>
      <c r="D23" s="149" t="str">
        <f>IFERROR(IF((VLOOKUP($A23,'Q3 Raw Data'!$A$9:$CZ$158,D$3,FALSE))="","",(VLOOKUP($A23,'Q3 Raw Data'!$A$9:$CZ$158,D$3,FALSE))),"")</f>
        <v>Established</v>
      </c>
      <c r="E23" s="149" t="str">
        <f>IFERROR(IF((VLOOKUP($A23,'Q3 Raw Data'!$A$9:$CZ$158,E$3,FALSE))="","",(VLOOKUP($A23,'Q3 Raw Data'!$A$9:$CZ$158,E$3,FALSE))),"")</f>
        <v>Plans in place</v>
      </c>
      <c r="F23" s="149" t="str">
        <f>IFERROR(IF((VLOOKUP($A23,'Q3 Raw Data'!$A$9:$CZ$158,F$3,FALSE))="","",(VLOOKUP($A23,'Q3 Raw Data'!$A$9:$CZ$158,F$3,FALSE))),"")</f>
        <v>Plans in place</v>
      </c>
      <c r="G23" s="149" t="str">
        <f>IFERROR(IF((VLOOKUP($A23,'Q3 Raw Data'!$A$9:$CZ$158,G$3,FALSE))="","",(VLOOKUP($A23,'Q3 Raw Data'!$A$9:$CZ$158,G$3,FALSE))),"")</f>
        <v>Plans in place</v>
      </c>
      <c r="H23" s="149" t="str">
        <f>IFERROR(IF((VLOOKUP($A23,'Q3 Raw Data'!$A$9:$CZ$158,H$3,FALSE))="","",(VLOOKUP($A23,'Q3 Raw Data'!$A$9:$CZ$158,H$3,FALSE))),"")</f>
        <v>Plans in place</v>
      </c>
      <c r="I23" s="149" t="str">
        <f>IFERROR(IF((VLOOKUP($A23,'Q3 Raw Data'!$A$9:$CZ$158,I$3,FALSE))="","",(VLOOKUP($A23,'Q3 Raw Data'!$A$9:$CZ$158,I$3,FALSE))),"")</f>
        <v>Established</v>
      </c>
      <c r="J23" s="149" t="str">
        <f>IFERROR(IF((VLOOKUP($A23,'Q3 Raw Data'!$A$9:$CZ$158,J$3,FALSE))="","",(VLOOKUP($A23,'Q3 Raw Data'!$A$9:$CZ$158,J$3,FALSE))),"")</f>
        <v>Established</v>
      </c>
      <c r="K23" s="149" t="str">
        <f>IFERROR(IF((VLOOKUP($A23,'Q3 Raw Data'!$A$9:$CZ$158,K$3,FALSE))="","",(VLOOKUP($A23,'Q3 Raw Data'!$A$9:$CZ$158,K$3,FALSE))),"")</f>
        <v>Plans in place</v>
      </c>
      <c r="L23" s="149" t="str">
        <f>IFERROR(IF((VLOOKUP($A23,'Q3 Raw Data'!$A$9:$CZ$158,L$3,FALSE))="","",(VLOOKUP($A23,'Q3 Raw Data'!$A$9:$CZ$158,L$3,FALSE))),"")</f>
        <v>Established</v>
      </c>
      <c r="M23" s="149" t="str">
        <f>IFERROR(IF((VLOOKUP($A23,'Q3 Raw Data'!$A$9:$CZ$158,M$3,FALSE))="","",(VLOOKUP($A23,'Q3 Raw Data'!$A$9:$CZ$158,M$3,FALSE))),"")</f>
        <v>Established</v>
      </c>
      <c r="N23" s="149" t="str">
        <f>IFERROR(IF((VLOOKUP($A23,'Q3 Raw Data'!$A$9:$CZ$158,N$3,FALSE))="","",(VLOOKUP($A23,'Q3 Raw Data'!$A$9:$CZ$158,N$3,FALSE))),"")</f>
        <v>Plans in place</v>
      </c>
      <c r="O23" s="149" t="str">
        <f>IFERROR(IF((VLOOKUP($A23,'Q3 Raw Data'!$A$9:$CZ$158,O$3,FALSE))="","",(VLOOKUP($A23,'Q3 Raw Data'!$A$9:$CZ$158,O$3,FALSE))),"")</f>
        <v>Plans in place</v>
      </c>
      <c r="P23" s="149" t="str">
        <f>IFERROR(IF((VLOOKUP($A23,'Q3 Raw Data'!$A$9:$CZ$158,P$3,FALSE))="","",(VLOOKUP($A23,'Q3 Raw Data'!$A$9:$CZ$158,P$3,FALSE))),"")</f>
        <v>Plans in place</v>
      </c>
      <c r="Q23" s="149" t="str">
        <f>IFERROR(IF((VLOOKUP($A23,'Q3 Raw Data'!$A$9:$CZ$158,Q$3,FALSE))="","",(VLOOKUP($A23,'Q3 Raw Data'!$A$9:$CZ$158,Q$3,FALSE))),"")</f>
        <v>Plans in place</v>
      </c>
      <c r="R23" s="149" t="str">
        <f>IFERROR(IF((VLOOKUP($A23,'Q3 Raw Data'!$A$9:$CZ$158,R$3,FALSE))="","",(VLOOKUP($A23,'Q3 Raw Data'!$A$9:$CZ$158,R$3,FALSE))),"")</f>
        <v>Established</v>
      </c>
      <c r="S23" s="149" t="str">
        <f>IFERROR(IF((VLOOKUP($A23,'Q3 Raw Data'!$A$9:$CZ$158,S$3,FALSE))="","",(VLOOKUP($A23,'Q3 Raw Data'!$A$9:$CZ$158,S$3,FALSE))),"")</f>
        <v>Established</v>
      </c>
      <c r="T23" s="149" t="str">
        <f>IFERROR(IF((VLOOKUP($A23,'Q3 Raw Data'!$A$9:$CZ$158,T$3,FALSE))="","",(VLOOKUP($A23,'Q3 Raw Data'!$A$9:$CZ$158,T$3,FALSE))),"")</f>
        <v>Plans in place</v>
      </c>
      <c r="U23" s="149" t="str">
        <f>IFERROR(IF((VLOOKUP($A23,'Q3 Raw Data'!$A$9:$CZ$158,U$3,FALSE))="","",(VLOOKUP($A23,'Q3 Raw Data'!$A$9:$CZ$158,U$3,FALSE))),"")</f>
        <v>Established</v>
      </c>
      <c r="V23" s="149" t="str">
        <f>IFERROR(IF((VLOOKUP($A23,'Q3 Raw Data'!$A$9:$CZ$158,V$3,FALSE))="","",(VLOOKUP($A23,'Q3 Raw Data'!$A$9:$CZ$158,V$3,FALSE))),"")</f>
        <v>Established</v>
      </c>
      <c r="W23" s="149" t="str">
        <f>IFERROR(IF((VLOOKUP($A23,'Q3 Raw Data'!$A$9:$CZ$158,W$3,FALSE))="","",(VLOOKUP($A23,'Q3 Raw Data'!$A$9:$CZ$158,W$3,FALSE))),"")</f>
        <v>Plans in place</v>
      </c>
      <c r="X23" s="149" t="str">
        <f>IFERROR(IF((VLOOKUP($A23,'Q3 Raw Data'!$A$9:$CZ$158,X$3,FALSE))="","",(VLOOKUP($A23,'Q3 Raw Data'!$A$9:$CZ$158,X$3,FALSE))),"")</f>
        <v>Established</v>
      </c>
      <c r="Y23" s="149" t="str">
        <f>IFERROR(IF((VLOOKUP($A23,'Q3 Raw Data'!$A$9:$CZ$158,Y$3,FALSE))="","",(VLOOKUP($A23,'Q3 Raw Data'!$A$9:$CZ$158,Y$3,FALSE))),"")</f>
        <v>Plans in place</v>
      </c>
      <c r="Z23" s="149" t="str">
        <f>IFERROR(IF((VLOOKUP($A23,'Q3 Raw Data'!$A$9:$CZ$158,Z$3,FALSE))="","",(VLOOKUP($A23,'Q3 Raw Data'!$A$9:$CZ$158,Z$3,FALSE))),"")</f>
        <v>Plans in place</v>
      </c>
      <c r="AA23" s="149" t="str">
        <f>IFERROR(IF((VLOOKUP($A23,'Q3 Raw Data'!$A$9:$CZ$158,AA$3,FALSE))="","",(VLOOKUP($A23,'Q3 Raw Data'!$A$9:$CZ$158,AA$3,FALSE))),"")</f>
        <v>Established</v>
      </c>
      <c r="AB23" s="151" t="str">
        <f>IFERROR(IF((VLOOKUP($A23,'Q3 Raw Data'!$A$9:$CZ$158,AB$3,FALSE))="","",(VLOOKUP($A23,'Q3 Raw Data'!$A$9:$CZ$158,AB$3,FALSE))),"")</f>
        <v>Established</v>
      </c>
      <c r="AC23" s="151" t="str">
        <f>IFERROR(IF((VLOOKUP($A23,'Q3 Raw Data'!$A$9:$CZ$158,AC$3,FALSE))="","",(VLOOKUP($A23,'Q3 Raw Data'!$A$9:$CZ$158,AC$3,FALSE))),"")</f>
        <v>Plans in place</v>
      </c>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row>
    <row r="24" spans="1:67">
      <c r="A24" s="149" t="s">
        <v>711</v>
      </c>
      <c r="B24" s="149" t="s">
        <v>712</v>
      </c>
      <c r="C24" s="149" t="str">
        <f>IFERROR(IF((VLOOKUP($A24,'Q3 Raw Data'!$A$9:$CZ$158,C$3,FALSE))="","",(VLOOKUP($A24,'Q3 Raw Data'!$A$9:$CZ$158,C$3,FALSE))),"")</f>
        <v>Plans in place</v>
      </c>
      <c r="D24" s="149" t="str">
        <f>IFERROR(IF((VLOOKUP($A24,'Q3 Raw Data'!$A$9:$CZ$158,D$3,FALSE))="","",(VLOOKUP($A24,'Q3 Raw Data'!$A$9:$CZ$158,D$3,FALSE))),"")</f>
        <v>Established</v>
      </c>
      <c r="E24" s="149" t="str">
        <f>IFERROR(IF((VLOOKUP($A24,'Q3 Raw Data'!$A$9:$CZ$158,E$3,FALSE))="","",(VLOOKUP($A24,'Q3 Raw Data'!$A$9:$CZ$158,E$3,FALSE))),"")</f>
        <v>Mature</v>
      </c>
      <c r="F24" s="149" t="str">
        <f>IFERROR(IF((VLOOKUP($A24,'Q3 Raw Data'!$A$9:$CZ$158,F$3,FALSE))="","",(VLOOKUP($A24,'Q3 Raw Data'!$A$9:$CZ$158,F$3,FALSE))),"")</f>
        <v>Plans in place</v>
      </c>
      <c r="G24" s="149" t="str">
        <f>IFERROR(IF((VLOOKUP($A24,'Q3 Raw Data'!$A$9:$CZ$158,G$3,FALSE))="","",(VLOOKUP($A24,'Q3 Raw Data'!$A$9:$CZ$158,G$3,FALSE))),"")</f>
        <v>Established</v>
      </c>
      <c r="H24" s="149" t="str">
        <f>IFERROR(IF((VLOOKUP($A24,'Q3 Raw Data'!$A$9:$CZ$158,H$3,FALSE))="","",(VLOOKUP($A24,'Q3 Raw Data'!$A$9:$CZ$158,H$3,FALSE))),"")</f>
        <v>Established</v>
      </c>
      <c r="I24" s="149" t="str">
        <f>IFERROR(IF((VLOOKUP($A24,'Q3 Raw Data'!$A$9:$CZ$158,I$3,FALSE))="","",(VLOOKUP($A24,'Q3 Raw Data'!$A$9:$CZ$158,I$3,FALSE))),"")</f>
        <v>Plans in place</v>
      </c>
      <c r="J24" s="149" t="str">
        <f>IFERROR(IF((VLOOKUP($A24,'Q3 Raw Data'!$A$9:$CZ$158,J$3,FALSE))="","",(VLOOKUP($A24,'Q3 Raw Data'!$A$9:$CZ$158,J$3,FALSE))),"")</f>
        <v>Established</v>
      </c>
      <c r="K24" s="149" t="str">
        <f>IFERROR(IF((VLOOKUP($A24,'Q3 Raw Data'!$A$9:$CZ$158,K$3,FALSE))="","",(VLOOKUP($A24,'Q3 Raw Data'!$A$9:$CZ$158,K$3,FALSE))),"")</f>
        <v>Plans in place</v>
      </c>
      <c r="L24" s="149" t="str">
        <f>IFERROR(IF((VLOOKUP($A24,'Q3 Raw Data'!$A$9:$CZ$158,L$3,FALSE))="","",(VLOOKUP($A24,'Q3 Raw Data'!$A$9:$CZ$158,L$3,FALSE))),"")</f>
        <v>Plans in place</v>
      </c>
      <c r="M24" s="149" t="str">
        <f>IFERROR(IF((VLOOKUP($A24,'Q3 Raw Data'!$A$9:$CZ$158,M$3,FALSE))="","",(VLOOKUP($A24,'Q3 Raw Data'!$A$9:$CZ$158,M$3,FALSE))),"")</f>
        <v>Established</v>
      </c>
      <c r="N24" s="149" t="str">
        <f>IFERROR(IF((VLOOKUP($A24,'Q3 Raw Data'!$A$9:$CZ$158,N$3,FALSE))="","",(VLOOKUP($A24,'Q3 Raw Data'!$A$9:$CZ$158,N$3,FALSE))),"")</f>
        <v>Mature</v>
      </c>
      <c r="O24" s="149" t="str">
        <f>IFERROR(IF((VLOOKUP($A24,'Q3 Raw Data'!$A$9:$CZ$158,O$3,FALSE))="","",(VLOOKUP($A24,'Q3 Raw Data'!$A$9:$CZ$158,O$3,FALSE))),"")</f>
        <v>Established</v>
      </c>
      <c r="P24" s="149" t="str">
        <f>IFERROR(IF((VLOOKUP($A24,'Q3 Raw Data'!$A$9:$CZ$158,P$3,FALSE))="","",(VLOOKUP($A24,'Q3 Raw Data'!$A$9:$CZ$158,P$3,FALSE))),"")</f>
        <v>Established</v>
      </c>
      <c r="Q24" s="149" t="str">
        <f>IFERROR(IF((VLOOKUP($A24,'Q3 Raw Data'!$A$9:$CZ$158,Q$3,FALSE))="","",(VLOOKUP($A24,'Q3 Raw Data'!$A$9:$CZ$158,Q$3,FALSE))),"")</f>
        <v>Established</v>
      </c>
      <c r="R24" s="149" t="str">
        <f>IFERROR(IF((VLOOKUP($A24,'Q3 Raw Data'!$A$9:$CZ$158,R$3,FALSE))="","",(VLOOKUP($A24,'Q3 Raw Data'!$A$9:$CZ$158,R$3,FALSE))),"")</f>
        <v>Established</v>
      </c>
      <c r="S24" s="149" t="str">
        <f>IFERROR(IF((VLOOKUP($A24,'Q3 Raw Data'!$A$9:$CZ$158,S$3,FALSE))="","",(VLOOKUP($A24,'Q3 Raw Data'!$A$9:$CZ$158,S$3,FALSE))),"")</f>
        <v>Mature</v>
      </c>
      <c r="T24" s="149" t="str">
        <f>IFERROR(IF((VLOOKUP($A24,'Q3 Raw Data'!$A$9:$CZ$158,T$3,FALSE))="","",(VLOOKUP($A24,'Q3 Raw Data'!$A$9:$CZ$158,T$3,FALSE))),"")</f>
        <v>Plans in place</v>
      </c>
      <c r="U24" s="149" t="str">
        <f>IFERROR(IF((VLOOKUP($A24,'Q3 Raw Data'!$A$9:$CZ$158,U$3,FALSE))="","",(VLOOKUP($A24,'Q3 Raw Data'!$A$9:$CZ$158,U$3,FALSE))),"")</f>
        <v>Established</v>
      </c>
      <c r="V24" s="149" t="str">
        <f>IFERROR(IF((VLOOKUP($A24,'Q3 Raw Data'!$A$9:$CZ$158,V$3,FALSE))="","",(VLOOKUP($A24,'Q3 Raw Data'!$A$9:$CZ$158,V$3,FALSE))),"")</f>
        <v>Established</v>
      </c>
      <c r="W24" s="149" t="str">
        <f>IFERROR(IF((VLOOKUP($A24,'Q3 Raw Data'!$A$9:$CZ$158,W$3,FALSE))="","",(VLOOKUP($A24,'Q3 Raw Data'!$A$9:$CZ$158,W$3,FALSE))),"")</f>
        <v>Mature</v>
      </c>
      <c r="X24" s="149" t="str">
        <f>IFERROR(IF((VLOOKUP($A24,'Q3 Raw Data'!$A$9:$CZ$158,X$3,FALSE))="","",(VLOOKUP($A24,'Q3 Raw Data'!$A$9:$CZ$158,X$3,FALSE))),"")</f>
        <v>Established</v>
      </c>
      <c r="Y24" s="149" t="str">
        <f>IFERROR(IF((VLOOKUP($A24,'Q3 Raw Data'!$A$9:$CZ$158,Y$3,FALSE))="","",(VLOOKUP($A24,'Q3 Raw Data'!$A$9:$CZ$158,Y$3,FALSE))),"")</f>
        <v>Established</v>
      </c>
      <c r="Z24" s="149" t="str">
        <f>IFERROR(IF((VLOOKUP($A24,'Q3 Raw Data'!$A$9:$CZ$158,Z$3,FALSE))="","",(VLOOKUP($A24,'Q3 Raw Data'!$A$9:$CZ$158,Z$3,FALSE))),"")</f>
        <v>Established</v>
      </c>
      <c r="AA24" s="149" t="str">
        <f>IFERROR(IF((VLOOKUP($A24,'Q3 Raw Data'!$A$9:$CZ$158,AA$3,FALSE))="","",(VLOOKUP($A24,'Q3 Raw Data'!$A$9:$CZ$158,AA$3,FALSE))),"")</f>
        <v>Established</v>
      </c>
      <c r="AB24" s="151" t="str">
        <f>IFERROR(IF((VLOOKUP($A24,'Q3 Raw Data'!$A$9:$CZ$158,AB$3,FALSE))="","",(VLOOKUP($A24,'Q3 Raw Data'!$A$9:$CZ$158,AB$3,FALSE))),"")</f>
        <v>Mature</v>
      </c>
      <c r="AC24" s="151" t="str">
        <f>IFERROR(IF((VLOOKUP($A24,'Q3 Raw Data'!$A$9:$CZ$158,AC$3,FALSE))="","",(VLOOKUP($A24,'Q3 Raw Data'!$A$9:$CZ$158,AC$3,FALSE))),"")</f>
        <v>Plans in place</v>
      </c>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row>
    <row r="25" spans="1:67">
      <c r="A25" s="149" t="s">
        <v>139</v>
      </c>
      <c r="B25" s="149" t="s">
        <v>140</v>
      </c>
      <c r="C25" s="149" t="str">
        <f>IFERROR(IF((VLOOKUP($A25,'Q3 Raw Data'!$A$9:$CZ$158,C$3,FALSE))="","",(VLOOKUP($A25,'Q3 Raw Data'!$A$9:$CZ$158,C$3,FALSE))),"")</f>
        <v>Established</v>
      </c>
      <c r="D25" s="149" t="str">
        <f>IFERROR(IF((VLOOKUP($A25,'Q3 Raw Data'!$A$9:$CZ$158,D$3,FALSE))="","",(VLOOKUP($A25,'Q3 Raw Data'!$A$9:$CZ$158,D$3,FALSE))),"")</f>
        <v>Established</v>
      </c>
      <c r="E25" s="149" t="str">
        <f>IFERROR(IF((VLOOKUP($A25,'Q3 Raw Data'!$A$9:$CZ$158,E$3,FALSE))="","",(VLOOKUP($A25,'Q3 Raw Data'!$A$9:$CZ$158,E$3,FALSE))),"")</f>
        <v>Established</v>
      </c>
      <c r="F25" s="149" t="str">
        <f>IFERROR(IF((VLOOKUP($A25,'Q3 Raw Data'!$A$9:$CZ$158,F$3,FALSE))="","",(VLOOKUP($A25,'Q3 Raw Data'!$A$9:$CZ$158,F$3,FALSE))),"")</f>
        <v>Established</v>
      </c>
      <c r="G25" s="149" t="str">
        <f>IFERROR(IF((VLOOKUP($A25,'Q3 Raw Data'!$A$9:$CZ$158,G$3,FALSE))="","",(VLOOKUP($A25,'Q3 Raw Data'!$A$9:$CZ$158,G$3,FALSE))),"")</f>
        <v>Plans in place</v>
      </c>
      <c r="H25" s="149" t="str">
        <f>IFERROR(IF((VLOOKUP($A25,'Q3 Raw Data'!$A$9:$CZ$158,H$3,FALSE))="","",(VLOOKUP($A25,'Q3 Raw Data'!$A$9:$CZ$158,H$3,FALSE))),"")</f>
        <v>Plans in place</v>
      </c>
      <c r="I25" s="149" t="str">
        <f>IFERROR(IF((VLOOKUP($A25,'Q3 Raw Data'!$A$9:$CZ$158,I$3,FALSE))="","",(VLOOKUP($A25,'Q3 Raw Data'!$A$9:$CZ$158,I$3,FALSE))),"")</f>
        <v>Mature</v>
      </c>
      <c r="J25" s="149" t="str">
        <f>IFERROR(IF((VLOOKUP($A25,'Q3 Raw Data'!$A$9:$CZ$158,J$3,FALSE))="","",(VLOOKUP($A25,'Q3 Raw Data'!$A$9:$CZ$158,J$3,FALSE))),"")</f>
        <v>Mature</v>
      </c>
      <c r="K25" s="149" t="str">
        <f>IFERROR(IF((VLOOKUP($A25,'Q3 Raw Data'!$A$9:$CZ$158,K$3,FALSE))="","",(VLOOKUP($A25,'Q3 Raw Data'!$A$9:$CZ$158,K$3,FALSE))),"")</f>
        <v>Plans in place</v>
      </c>
      <c r="L25" s="149" t="str">
        <f>IFERROR(IF((VLOOKUP($A25,'Q3 Raw Data'!$A$9:$CZ$158,L$3,FALSE))="","",(VLOOKUP($A25,'Q3 Raw Data'!$A$9:$CZ$158,L$3,FALSE))),"")</f>
        <v>Established</v>
      </c>
      <c r="M25" s="149" t="str">
        <f>IFERROR(IF((VLOOKUP($A25,'Q3 Raw Data'!$A$9:$CZ$158,M$3,FALSE))="","",(VLOOKUP($A25,'Q3 Raw Data'!$A$9:$CZ$158,M$3,FALSE))),"")</f>
        <v>Established</v>
      </c>
      <c r="N25" s="149" t="str">
        <f>IFERROR(IF((VLOOKUP($A25,'Q3 Raw Data'!$A$9:$CZ$158,N$3,FALSE))="","",(VLOOKUP($A25,'Q3 Raw Data'!$A$9:$CZ$158,N$3,FALSE))),"")</f>
        <v>Established</v>
      </c>
      <c r="O25" s="149" t="str">
        <f>IFERROR(IF((VLOOKUP($A25,'Q3 Raw Data'!$A$9:$CZ$158,O$3,FALSE))="","",(VLOOKUP($A25,'Q3 Raw Data'!$A$9:$CZ$158,O$3,FALSE))),"")</f>
        <v>Established</v>
      </c>
      <c r="P25" s="149" t="str">
        <f>IFERROR(IF((VLOOKUP($A25,'Q3 Raw Data'!$A$9:$CZ$158,P$3,FALSE))="","",(VLOOKUP($A25,'Q3 Raw Data'!$A$9:$CZ$158,P$3,FALSE))),"")</f>
        <v>Plans in place</v>
      </c>
      <c r="Q25" s="149" t="str">
        <f>IFERROR(IF((VLOOKUP($A25,'Q3 Raw Data'!$A$9:$CZ$158,Q$3,FALSE))="","",(VLOOKUP($A25,'Q3 Raw Data'!$A$9:$CZ$158,Q$3,FALSE))),"")</f>
        <v>Plans in place</v>
      </c>
      <c r="R25" s="149" t="str">
        <f>IFERROR(IF((VLOOKUP($A25,'Q3 Raw Data'!$A$9:$CZ$158,R$3,FALSE))="","",(VLOOKUP($A25,'Q3 Raw Data'!$A$9:$CZ$158,R$3,FALSE))),"")</f>
        <v>Mature</v>
      </c>
      <c r="S25" s="149" t="str">
        <f>IFERROR(IF((VLOOKUP($A25,'Q3 Raw Data'!$A$9:$CZ$158,S$3,FALSE))="","",(VLOOKUP($A25,'Q3 Raw Data'!$A$9:$CZ$158,S$3,FALSE))),"")</f>
        <v>Mature</v>
      </c>
      <c r="T25" s="149" t="str">
        <f>IFERROR(IF((VLOOKUP($A25,'Q3 Raw Data'!$A$9:$CZ$158,T$3,FALSE))="","",(VLOOKUP($A25,'Q3 Raw Data'!$A$9:$CZ$158,T$3,FALSE))),"")</f>
        <v>Plans in place</v>
      </c>
      <c r="U25" s="149" t="str">
        <f>IFERROR(IF((VLOOKUP($A25,'Q3 Raw Data'!$A$9:$CZ$158,U$3,FALSE))="","",(VLOOKUP($A25,'Q3 Raw Data'!$A$9:$CZ$158,U$3,FALSE))),"")</f>
        <v>Established</v>
      </c>
      <c r="V25" s="149" t="str">
        <f>IFERROR(IF((VLOOKUP($A25,'Q3 Raw Data'!$A$9:$CZ$158,V$3,FALSE))="","",(VLOOKUP($A25,'Q3 Raw Data'!$A$9:$CZ$158,V$3,FALSE))),"")</f>
        <v>Established</v>
      </c>
      <c r="W25" s="149" t="str">
        <f>IFERROR(IF((VLOOKUP($A25,'Q3 Raw Data'!$A$9:$CZ$158,W$3,FALSE))="","",(VLOOKUP($A25,'Q3 Raw Data'!$A$9:$CZ$158,W$3,FALSE))),"")</f>
        <v>Established</v>
      </c>
      <c r="X25" s="149" t="str">
        <f>IFERROR(IF((VLOOKUP($A25,'Q3 Raw Data'!$A$9:$CZ$158,X$3,FALSE))="","",(VLOOKUP($A25,'Q3 Raw Data'!$A$9:$CZ$158,X$3,FALSE))),"")</f>
        <v>Established</v>
      </c>
      <c r="Y25" s="149" t="str">
        <f>IFERROR(IF((VLOOKUP($A25,'Q3 Raw Data'!$A$9:$CZ$158,Y$3,FALSE))="","",(VLOOKUP($A25,'Q3 Raw Data'!$A$9:$CZ$158,Y$3,FALSE))),"")</f>
        <v>Established</v>
      </c>
      <c r="Z25" s="149" t="str">
        <f>IFERROR(IF((VLOOKUP($A25,'Q3 Raw Data'!$A$9:$CZ$158,Z$3,FALSE))="","",(VLOOKUP($A25,'Q3 Raw Data'!$A$9:$CZ$158,Z$3,FALSE))),"")</f>
        <v>Established</v>
      </c>
      <c r="AA25" s="149" t="str">
        <f>IFERROR(IF((VLOOKUP($A25,'Q3 Raw Data'!$A$9:$CZ$158,AA$3,FALSE))="","",(VLOOKUP($A25,'Q3 Raw Data'!$A$9:$CZ$158,AA$3,FALSE))),"")</f>
        <v>Mature</v>
      </c>
      <c r="AB25" s="151" t="str">
        <f>IFERROR(IF((VLOOKUP($A25,'Q3 Raw Data'!$A$9:$CZ$158,AB$3,FALSE))="","",(VLOOKUP($A25,'Q3 Raw Data'!$A$9:$CZ$158,AB$3,FALSE))),"")</f>
        <v>Mature</v>
      </c>
      <c r="AC25" s="151" t="str">
        <f>IFERROR(IF((VLOOKUP($A25,'Q3 Raw Data'!$A$9:$CZ$158,AC$3,FALSE))="","",(VLOOKUP($A25,'Q3 Raw Data'!$A$9:$CZ$158,AC$3,FALSE))),"")</f>
        <v>Established</v>
      </c>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row>
    <row r="26" spans="1:67">
      <c r="A26" s="149" t="s">
        <v>141</v>
      </c>
      <c r="B26" s="149" t="s">
        <v>142</v>
      </c>
      <c r="C26" s="149" t="str">
        <f>IFERROR(IF((VLOOKUP($A26,'Q3 Raw Data'!$A$9:$CZ$158,C$3,FALSE))="","",(VLOOKUP($A26,'Q3 Raw Data'!$A$9:$CZ$158,C$3,FALSE))),"")</f>
        <v>Mature</v>
      </c>
      <c r="D26" s="149" t="str">
        <f>IFERROR(IF((VLOOKUP($A26,'Q3 Raw Data'!$A$9:$CZ$158,D$3,FALSE))="","",(VLOOKUP($A26,'Q3 Raw Data'!$A$9:$CZ$158,D$3,FALSE))),"")</f>
        <v>Established</v>
      </c>
      <c r="E26" s="149" t="str">
        <f>IFERROR(IF((VLOOKUP($A26,'Q3 Raw Data'!$A$9:$CZ$158,E$3,FALSE))="","",(VLOOKUP($A26,'Q3 Raw Data'!$A$9:$CZ$158,E$3,FALSE))),"")</f>
        <v>Plans in place</v>
      </c>
      <c r="F26" s="149" t="str">
        <f>IFERROR(IF((VLOOKUP($A26,'Q3 Raw Data'!$A$9:$CZ$158,F$3,FALSE))="","",(VLOOKUP($A26,'Q3 Raw Data'!$A$9:$CZ$158,F$3,FALSE))),"")</f>
        <v>Plans in place</v>
      </c>
      <c r="G26" s="149" t="str">
        <f>IFERROR(IF((VLOOKUP($A26,'Q3 Raw Data'!$A$9:$CZ$158,G$3,FALSE))="","",(VLOOKUP($A26,'Q3 Raw Data'!$A$9:$CZ$158,G$3,FALSE))),"")</f>
        <v>Not yet established</v>
      </c>
      <c r="H26" s="149" t="str">
        <f>IFERROR(IF((VLOOKUP($A26,'Q3 Raw Data'!$A$9:$CZ$158,H$3,FALSE))="","",(VLOOKUP($A26,'Q3 Raw Data'!$A$9:$CZ$158,H$3,FALSE))),"")</f>
        <v>Plans in place</v>
      </c>
      <c r="I26" s="149" t="str">
        <f>IFERROR(IF((VLOOKUP($A26,'Q3 Raw Data'!$A$9:$CZ$158,I$3,FALSE))="","",(VLOOKUP($A26,'Q3 Raw Data'!$A$9:$CZ$158,I$3,FALSE))),"")</f>
        <v>Established</v>
      </c>
      <c r="J26" s="149" t="str">
        <f>IFERROR(IF((VLOOKUP($A26,'Q3 Raw Data'!$A$9:$CZ$158,J$3,FALSE))="","",(VLOOKUP($A26,'Q3 Raw Data'!$A$9:$CZ$158,J$3,FALSE))),"")</f>
        <v>Established</v>
      </c>
      <c r="K26" s="149" t="str">
        <f>IFERROR(IF((VLOOKUP($A26,'Q3 Raw Data'!$A$9:$CZ$158,K$3,FALSE))="","",(VLOOKUP($A26,'Q3 Raw Data'!$A$9:$CZ$158,K$3,FALSE))),"")</f>
        <v>Mature</v>
      </c>
      <c r="L26" s="149" t="str">
        <f>IFERROR(IF((VLOOKUP($A26,'Q3 Raw Data'!$A$9:$CZ$158,L$3,FALSE))="","",(VLOOKUP($A26,'Q3 Raw Data'!$A$9:$CZ$158,L$3,FALSE))),"")</f>
        <v>Mature</v>
      </c>
      <c r="M26" s="149" t="str">
        <f>IFERROR(IF((VLOOKUP($A26,'Q3 Raw Data'!$A$9:$CZ$158,M$3,FALSE))="","",(VLOOKUP($A26,'Q3 Raw Data'!$A$9:$CZ$158,M$3,FALSE))),"")</f>
        <v>Established</v>
      </c>
      <c r="N26" s="149" t="str">
        <f>IFERROR(IF((VLOOKUP($A26,'Q3 Raw Data'!$A$9:$CZ$158,N$3,FALSE))="","",(VLOOKUP($A26,'Q3 Raw Data'!$A$9:$CZ$158,N$3,FALSE))),"")</f>
        <v>Established</v>
      </c>
      <c r="O26" s="149" t="str">
        <f>IFERROR(IF((VLOOKUP($A26,'Q3 Raw Data'!$A$9:$CZ$158,O$3,FALSE))="","",(VLOOKUP($A26,'Q3 Raw Data'!$A$9:$CZ$158,O$3,FALSE))),"")</f>
        <v>Established</v>
      </c>
      <c r="P26" s="149" t="str">
        <f>IFERROR(IF((VLOOKUP($A26,'Q3 Raw Data'!$A$9:$CZ$158,P$3,FALSE))="","",(VLOOKUP($A26,'Q3 Raw Data'!$A$9:$CZ$158,P$3,FALSE))),"")</f>
        <v>Plans in place</v>
      </c>
      <c r="Q26" s="149" t="str">
        <f>IFERROR(IF((VLOOKUP($A26,'Q3 Raw Data'!$A$9:$CZ$158,Q$3,FALSE))="","",(VLOOKUP($A26,'Q3 Raw Data'!$A$9:$CZ$158,Q$3,FALSE))),"")</f>
        <v>Established</v>
      </c>
      <c r="R26" s="149" t="str">
        <f>IFERROR(IF((VLOOKUP($A26,'Q3 Raw Data'!$A$9:$CZ$158,R$3,FALSE))="","",(VLOOKUP($A26,'Q3 Raw Data'!$A$9:$CZ$158,R$3,FALSE))),"")</f>
        <v>Mature</v>
      </c>
      <c r="S26" s="149" t="str">
        <f>IFERROR(IF((VLOOKUP($A26,'Q3 Raw Data'!$A$9:$CZ$158,S$3,FALSE))="","",(VLOOKUP($A26,'Q3 Raw Data'!$A$9:$CZ$158,S$3,FALSE))),"")</f>
        <v>Mature</v>
      </c>
      <c r="T26" s="149" t="str">
        <f>IFERROR(IF((VLOOKUP($A26,'Q3 Raw Data'!$A$9:$CZ$158,T$3,FALSE))="","",(VLOOKUP($A26,'Q3 Raw Data'!$A$9:$CZ$158,T$3,FALSE))),"")</f>
        <v>Mature</v>
      </c>
      <c r="U26" s="149" t="str">
        <f>IFERROR(IF((VLOOKUP($A26,'Q3 Raw Data'!$A$9:$CZ$158,U$3,FALSE))="","",(VLOOKUP($A26,'Q3 Raw Data'!$A$9:$CZ$158,U$3,FALSE))),"")</f>
        <v>Mature</v>
      </c>
      <c r="V26" s="149" t="str">
        <f>IFERROR(IF((VLOOKUP($A26,'Q3 Raw Data'!$A$9:$CZ$158,V$3,FALSE))="","",(VLOOKUP($A26,'Q3 Raw Data'!$A$9:$CZ$158,V$3,FALSE))),"")</f>
        <v>Established</v>
      </c>
      <c r="W26" s="149" t="str">
        <f>IFERROR(IF((VLOOKUP($A26,'Q3 Raw Data'!$A$9:$CZ$158,W$3,FALSE))="","",(VLOOKUP($A26,'Q3 Raw Data'!$A$9:$CZ$158,W$3,FALSE))),"")</f>
        <v>Established</v>
      </c>
      <c r="X26" s="149" t="str">
        <f>IFERROR(IF((VLOOKUP($A26,'Q3 Raw Data'!$A$9:$CZ$158,X$3,FALSE))="","",(VLOOKUP($A26,'Q3 Raw Data'!$A$9:$CZ$158,X$3,FALSE))),"")</f>
        <v>Established</v>
      </c>
      <c r="Y26" s="149" t="str">
        <f>IFERROR(IF((VLOOKUP($A26,'Q3 Raw Data'!$A$9:$CZ$158,Y$3,FALSE))="","",(VLOOKUP($A26,'Q3 Raw Data'!$A$9:$CZ$158,Y$3,FALSE))),"")</f>
        <v>Plans in place</v>
      </c>
      <c r="Z26" s="149" t="str">
        <f>IFERROR(IF((VLOOKUP($A26,'Q3 Raw Data'!$A$9:$CZ$158,Z$3,FALSE))="","",(VLOOKUP($A26,'Q3 Raw Data'!$A$9:$CZ$158,Z$3,FALSE))),"")</f>
        <v>Established</v>
      </c>
      <c r="AA26" s="149" t="str">
        <f>IFERROR(IF((VLOOKUP($A26,'Q3 Raw Data'!$A$9:$CZ$158,AA$3,FALSE))="","",(VLOOKUP($A26,'Q3 Raw Data'!$A$9:$CZ$158,AA$3,FALSE))),"")</f>
        <v>Mature</v>
      </c>
      <c r="AB26" s="151" t="str">
        <f>IFERROR(IF((VLOOKUP($A26,'Q3 Raw Data'!$A$9:$CZ$158,AB$3,FALSE))="","",(VLOOKUP($A26,'Q3 Raw Data'!$A$9:$CZ$158,AB$3,FALSE))),"")</f>
        <v>Mature</v>
      </c>
      <c r="AC26" s="151" t="str">
        <f>IFERROR(IF((VLOOKUP($A26,'Q3 Raw Data'!$A$9:$CZ$158,AC$3,FALSE))="","",(VLOOKUP($A26,'Q3 Raw Data'!$A$9:$CZ$158,AC$3,FALSE))),"")</f>
        <v>Established</v>
      </c>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row>
    <row r="27" spans="1:67">
      <c r="A27" s="149" t="s">
        <v>143</v>
      </c>
      <c r="B27" s="149" t="s">
        <v>144</v>
      </c>
      <c r="C27" s="149" t="str">
        <f>IFERROR(IF((VLOOKUP($A27,'Q3 Raw Data'!$A$9:$CZ$158,C$3,FALSE))="","",(VLOOKUP($A27,'Q3 Raw Data'!$A$9:$CZ$158,C$3,FALSE))),"")</f>
        <v>Established</v>
      </c>
      <c r="D27" s="149" t="str">
        <f>IFERROR(IF((VLOOKUP($A27,'Q3 Raw Data'!$A$9:$CZ$158,D$3,FALSE))="","",(VLOOKUP($A27,'Q3 Raw Data'!$A$9:$CZ$158,D$3,FALSE))),"")</f>
        <v>Established</v>
      </c>
      <c r="E27" s="149" t="str">
        <f>IFERROR(IF((VLOOKUP($A27,'Q3 Raw Data'!$A$9:$CZ$158,E$3,FALSE))="","",(VLOOKUP($A27,'Q3 Raw Data'!$A$9:$CZ$158,E$3,FALSE))),"")</f>
        <v>Plans in place</v>
      </c>
      <c r="F27" s="149" t="str">
        <f>IFERROR(IF((VLOOKUP($A27,'Q3 Raw Data'!$A$9:$CZ$158,F$3,FALSE))="","",(VLOOKUP($A27,'Q3 Raw Data'!$A$9:$CZ$158,F$3,FALSE))),"")</f>
        <v>Plans in place</v>
      </c>
      <c r="G27" s="149" t="str">
        <f>IFERROR(IF((VLOOKUP($A27,'Q3 Raw Data'!$A$9:$CZ$158,G$3,FALSE))="","",(VLOOKUP($A27,'Q3 Raw Data'!$A$9:$CZ$158,G$3,FALSE))),"")</f>
        <v>Plans in place</v>
      </c>
      <c r="H27" s="149" t="str">
        <f>IFERROR(IF((VLOOKUP($A27,'Q3 Raw Data'!$A$9:$CZ$158,H$3,FALSE))="","",(VLOOKUP($A27,'Q3 Raw Data'!$A$9:$CZ$158,H$3,FALSE))),"")</f>
        <v>Not yet established</v>
      </c>
      <c r="I27" s="149" t="str">
        <f>IFERROR(IF((VLOOKUP($A27,'Q3 Raw Data'!$A$9:$CZ$158,I$3,FALSE))="","",(VLOOKUP($A27,'Q3 Raw Data'!$A$9:$CZ$158,I$3,FALSE))),"")</f>
        <v>Established</v>
      </c>
      <c r="J27" s="149" t="str">
        <f>IFERROR(IF((VLOOKUP($A27,'Q3 Raw Data'!$A$9:$CZ$158,J$3,FALSE))="","",(VLOOKUP($A27,'Q3 Raw Data'!$A$9:$CZ$158,J$3,FALSE))),"")</f>
        <v>Established</v>
      </c>
      <c r="K27" s="149" t="str">
        <f>IFERROR(IF((VLOOKUP($A27,'Q3 Raw Data'!$A$9:$CZ$158,K$3,FALSE))="","",(VLOOKUP($A27,'Q3 Raw Data'!$A$9:$CZ$158,K$3,FALSE))),"")</f>
        <v>Not yet established</v>
      </c>
      <c r="L27" s="149" t="str">
        <f>IFERROR(IF((VLOOKUP($A27,'Q3 Raw Data'!$A$9:$CZ$158,L$3,FALSE))="","",(VLOOKUP($A27,'Q3 Raw Data'!$A$9:$CZ$158,L$3,FALSE))),"")</f>
        <v>Established</v>
      </c>
      <c r="M27" s="149" t="str">
        <f>IFERROR(IF((VLOOKUP($A27,'Q3 Raw Data'!$A$9:$CZ$158,M$3,FALSE))="","",(VLOOKUP($A27,'Q3 Raw Data'!$A$9:$CZ$158,M$3,FALSE))),"")</f>
        <v>Established</v>
      </c>
      <c r="N27" s="149" t="str">
        <f>IFERROR(IF((VLOOKUP($A27,'Q3 Raw Data'!$A$9:$CZ$158,N$3,FALSE))="","",(VLOOKUP($A27,'Q3 Raw Data'!$A$9:$CZ$158,N$3,FALSE))),"")</f>
        <v>Plans in place</v>
      </c>
      <c r="O27" s="149" t="str">
        <f>IFERROR(IF((VLOOKUP($A27,'Q3 Raw Data'!$A$9:$CZ$158,O$3,FALSE))="","",(VLOOKUP($A27,'Q3 Raw Data'!$A$9:$CZ$158,O$3,FALSE))),"")</f>
        <v>Established</v>
      </c>
      <c r="P27" s="149" t="str">
        <f>IFERROR(IF((VLOOKUP($A27,'Q3 Raw Data'!$A$9:$CZ$158,P$3,FALSE))="","",(VLOOKUP($A27,'Q3 Raw Data'!$A$9:$CZ$158,P$3,FALSE))),"")</f>
        <v>Plans in place</v>
      </c>
      <c r="Q27" s="149" t="str">
        <f>IFERROR(IF((VLOOKUP($A27,'Q3 Raw Data'!$A$9:$CZ$158,Q$3,FALSE))="","",(VLOOKUP($A27,'Q3 Raw Data'!$A$9:$CZ$158,Q$3,FALSE))),"")</f>
        <v>Plans in place</v>
      </c>
      <c r="R27" s="149" t="str">
        <f>IFERROR(IF((VLOOKUP($A27,'Q3 Raw Data'!$A$9:$CZ$158,R$3,FALSE))="","",(VLOOKUP($A27,'Q3 Raw Data'!$A$9:$CZ$158,R$3,FALSE))),"")</f>
        <v>Established</v>
      </c>
      <c r="S27" s="149" t="str">
        <f>IFERROR(IF((VLOOKUP($A27,'Q3 Raw Data'!$A$9:$CZ$158,S$3,FALSE))="","",(VLOOKUP($A27,'Q3 Raw Data'!$A$9:$CZ$158,S$3,FALSE))),"")</f>
        <v>Established</v>
      </c>
      <c r="T27" s="149" t="str">
        <f>IFERROR(IF((VLOOKUP($A27,'Q3 Raw Data'!$A$9:$CZ$158,T$3,FALSE))="","",(VLOOKUP($A27,'Q3 Raw Data'!$A$9:$CZ$158,T$3,FALSE))),"")</f>
        <v>Not yet established</v>
      </c>
      <c r="U27" s="149" t="str">
        <f>IFERROR(IF((VLOOKUP($A27,'Q3 Raw Data'!$A$9:$CZ$158,U$3,FALSE))="","",(VLOOKUP($A27,'Q3 Raw Data'!$A$9:$CZ$158,U$3,FALSE))),"")</f>
        <v>Established</v>
      </c>
      <c r="V27" s="149" t="str">
        <f>IFERROR(IF((VLOOKUP($A27,'Q3 Raw Data'!$A$9:$CZ$158,V$3,FALSE))="","",(VLOOKUP($A27,'Q3 Raw Data'!$A$9:$CZ$158,V$3,FALSE))),"")</f>
        <v>Established</v>
      </c>
      <c r="W27" s="149" t="str">
        <f>IFERROR(IF((VLOOKUP($A27,'Q3 Raw Data'!$A$9:$CZ$158,W$3,FALSE))="","",(VLOOKUP($A27,'Q3 Raw Data'!$A$9:$CZ$158,W$3,FALSE))),"")</f>
        <v>Plans in place</v>
      </c>
      <c r="X27" s="149" t="str">
        <f>IFERROR(IF((VLOOKUP($A27,'Q3 Raw Data'!$A$9:$CZ$158,X$3,FALSE))="","",(VLOOKUP($A27,'Q3 Raw Data'!$A$9:$CZ$158,X$3,FALSE))),"")</f>
        <v>Established</v>
      </c>
      <c r="Y27" s="149" t="str">
        <f>IFERROR(IF((VLOOKUP($A27,'Q3 Raw Data'!$A$9:$CZ$158,Y$3,FALSE))="","",(VLOOKUP($A27,'Q3 Raw Data'!$A$9:$CZ$158,Y$3,FALSE))),"")</f>
        <v>Plans in place</v>
      </c>
      <c r="Z27" s="149" t="str">
        <f>IFERROR(IF((VLOOKUP($A27,'Q3 Raw Data'!$A$9:$CZ$158,Z$3,FALSE))="","",(VLOOKUP($A27,'Q3 Raw Data'!$A$9:$CZ$158,Z$3,FALSE))),"")</f>
        <v>Plans in place</v>
      </c>
      <c r="AA27" s="149" t="str">
        <f>IFERROR(IF((VLOOKUP($A27,'Q3 Raw Data'!$A$9:$CZ$158,AA$3,FALSE))="","",(VLOOKUP($A27,'Q3 Raw Data'!$A$9:$CZ$158,AA$3,FALSE))),"")</f>
        <v>Established</v>
      </c>
      <c r="AB27" s="151" t="str">
        <f>IFERROR(IF((VLOOKUP($A27,'Q3 Raw Data'!$A$9:$CZ$158,AB$3,FALSE))="","",(VLOOKUP($A27,'Q3 Raw Data'!$A$9:$CZ$158,AB$3,FALSE))),"")</f>
        <v>Established</v>
      </c>
      <c r="AC27" s="151" t="str">
        <f>IFERROR(IF((VLOOKUP($A27,'Q3 Raw Data'!$A$9:$CZ$158,AC$3,FALSE))="","",(VLOOKUP($A27,'Q3 Raw Data'!$A$9:$CZ$158,AC$3,FALSE))),"")</f>
        <v>Not yet established</v>
      </c>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row>
    <row r="28" spans="1:67">
      <c r="A28" s="149" t="s">
        <v>145</v>
      </c>
      <c r="B28" s="149" t="s">
        <v>146</v>
      </c>
      <c r="C28" s="149" t="str">
        <f>IFERROR(IF((VLOOKUP($A28,'Q3 Raw Data'!$A$9:$CZ$158,C$3,FALSE))="","",(VLOOKUP($A28,'Q3 Raw Data'!$A$9:$CZ$158,C$3,FALSE))),"")</f>
        <v>Established</v>
      </c>
      <c r="D28" s="149" t="str">
        <f>IFERROR(IF((VLOOKUP($A28,'Q3 Raw Data'!$A$9:$CZ$158,D$3,FALSE))="","",(VLOOKUP($A28,'Q3 Raw Data'!$A$9:$CZ$158,D$3,FALSE))),"")</f>
        <v>Established</v>
      </c>
      <c r="E28" s="149" t="str">
        <f>IFERROR(IF((VLOOKUP($A28,'Q3 Raw Data'!$A$9:$CZ$158,E$3,FALSE))="","",(VLOOKUP($A28,'Q3 Raw Data'!$A$9:$CZ$158,E$3,FALSE))),"")</f>
        <v>Established</v>
      </c>
      <c r="F28" s="149" t="str">
        <f>IFERROR(IF((VLOOKUP($A28,'Q3 Raw Data'!$A$9:$CZ$158,F$3,FALSE))="","",(VLOOKUP($A28,'Q3 Raw Data'!$A$9:$CZ$158,F$3,FALSE))),"")</f>
        <v>Plans in place</v>
      </c>
      <c r="G28" s="149" t="str">
        <f>IFERROR(IF((VLOOKUP($A28,'Q3 Raw Data'!$A$9:$CZ$158,G$3,FALSE))="","",(VLOOKUP($A28,'Q3 Raw Data'!$A$9:$CZ$158,G$3,FALSE))),"")</f>
        <v>Established</v>
      </c>
      <c r="H28" s="149" t="str">
        <f>IFERROR(IF((VLOOKUP($A28,'Q3 Raw Data'!$A$9:$CZ$158,H$3,FALSE))="","",(VLOOKUP($A28,'Q3 Raw Data'!$A$9:$CZ$158,H$3,FALSE))),"")</f>
        <v>Plans in place</v>
      </c>
      <c r="I28" s="149" t="str">
        <f>IFERROR(IF((VLOOKUP($A28,'Q3 Raw Data'!$A$9:$CZ$158,I$3,FALSE))="","",(VLOOKUP($A28,'Q3 Raw Data'!$A$9:$CZ$158,I$3,FALSE))),"")</f>
        <v>Established</v>
      </c>
      <c r="J28" s="149" t="str">
        <f>IFERROR(IF((VLOOKUP($A28,'Q3 Raw Data'!$A$9:$CZ$158,J$3,FALSE))="","",(VLOOKUP($A28,'Q3 Raw Data'!$A$9:$CZ$158,J$3,FALSE))),"")</f>
        <v>Established</v>
      </c>
      <c r="K28" s="149" t="str">
        <f>IFERROR(IF((VLOOKUP($A28,'Q3 Raw Data'!$A$9:$CZ$158,K$3,FALSE))="","",(VLOOKUP($A28,'Q3 Raw Data'!$A$9:$CZ$158,K$3,FALSE))),"")</f>
        <v>Plans in place</v>
      </c>
      <c r="L28" s="149" t="str">
        <f>IFERROR(IF((VLOOKUP($A28,'Q3 Raw Data'!$A$9:$CZ$158,L$3,FALSE))="","",(VLOOKUP($A28,'Q3 Raw Data'!$A$9:$CZ$158,L$3,FALSE))),"")</f>
        <v>Established</v>
      </c>
      <c r="M28" s="149" t="str">
        <f>IFERROR(IF((VLOOKUP($A28,'Q3 Raw Data'!$A$9:$CZ$158,M$3,FALSE))="","",(VLOOKUP($A28,'Q3 Raw Data'!$A$9:$CZ$158,M$3,FALSE))),"")</f>
        <v>Plans in place</v>
      </c>
      <c r="N28" s="149" t="str">
        <f>IFERROR(IF((VLOOKUP($A28,'Q3 Raw Data'!$A$9:$CZ$158,N$3,FALSE))="","",(VLOOKUP($A28,'Q3 Raw Data'!$A$9:$CZ$158,N$3,FALSE))),"")</f>
        <v>Established</v>
      </c>
      <c r="O28" s="149" t="str">
        <f>IFERROR(IF((VLOOKUP($A28,'Q3 Raw Data'!$A$9:$CZ$158,O$3,FALSE))="","",(VLOOKUP($A28,'Q3 Raw Data'!$A$9:$CZ$158,O$3,FALSE))),"")</f>
        <v>Plans in place</v>
      </c>
      <c r="P28" s="149" t="str">
        <f>IFERROR(IF((VLOOKUP($A28,'Q3 Raw Data'!$A$9:$CZ$158,P$3,FALSE))="","",(VLOOKUP($A28,'Q3 Raw Data'!$A$9:$CZ$158,P$3,FALSE))),"")</f>
        <v>Established</v>
      </c>
      <c r="Q28" s="149" t="str">
        <f>IFERROR(IF((VLOOKUP($A28,'Q3 Raw Data'!$A$9:$CZ$158,Q$3,FALSE))="","",(VLOOKUP($A28,'Q3 Raw Data'!$A$9:$CZ$158,Q$3,FALSE))),"")</f>
        <v>Established</v>
      </c>
      <c r="R28" s="149" t="str">
        <f>IFERROR(IF((VLOOKUP($A28,'Q3 Raw Data'!$A$9:$CZ$158,R$3,FALSE))="","",(VLOOKUP($A28,'Q3 Raw Data'!$A$9:$CZ$158,R$3,FALSE))),"")</f>
        <v>Established</v>
      </c>
      <c r="S28" s="149" t="str">
        <f>IFERROR(IF((VLOOKUP($A28,'Q3 Raw Data'!$A$9:$CZ$158,S$3,FALSE))="","",(VLOOKUP($A28,'Q3 Raw Data'!$A$9:$CZ$158,S$3,FALSE))),"")</f>
        <v>Established</v>
      </c>
      <c r="T28" s="149" t="str">
        <f>IFERROR(IF((VLOOKUP($A28,'Q3 Raw Data'!$A$9:$CZ$158,T$3,FALSE))="","",(VLOOKUP($A28,'Q3 Raw Data'!$A$9:$CZ$158,T$3,FALSE))),"")</f>
        <v>Established</v>
      </c>
      <c r="U28" s="149" t="str">
        <f>IFERROR(IF((VLOOKUP($A28,'Q3 Raw Data'!$A$9:$CZ$158,U$3,FALSE))="","",(VLOOKUP($A28,'Q3 Raw Data'!$A$9:$CZ$158,U$3,FALSE))),"")</f>
        <v>Established</v>
      </c>
      <c r="V28" s="149" t="str">
        <f>IFERROR(IF((VLOOKUP($A28,'Q3 Raw Data'!$A$9:$CZ$158,V$3,FALSE))="","",(VLOOKUP($A28,'Q3 Raw Data'!$A$9:$CZ$158,V$3,FALSE))),"")</f>
        <v>Established</v>
      </c>
      <c r="W28" s="149" t="str">
        <f>IFERROR(IF((VLOOKUP($A28,'Q3 Raw Data'!$A$9:$CZ$158,W$3,FALSE))="","",(VLOOKUP($A28,'Q3 Raw Data'!$A$9:$CZ$158,W$3,FALSE))),"")</f>
        <v>Established</v>
      </c>
      <c r="X28" s="149" t="str">
        <f>IFERROR(IF((VLOOKUP($A28,'Q3 Raw Data'!$A$9:$CZ$158,X$3,FALSE))="","",(VLOOKUP($A28,'Q3 Raw Data'!$A$9:$CZ$158,X$3,FALSE))),"")</f>
        <v>Established</v>
      </c>
      <c r="Y28" s="149" t="str">
        <f>IFERROR(IF((VLOOKUP($A28,'Q3 Raw Data'!$A$9:$CZ$158,Y$3,FALSE))="","",(VLOOKUP($A28,'Q3 Raw Data'!$A$9:$CZ$158,Y$3,FALSE))),"")</f>
        <v>Established</v>
      </c>
      <c r="Z28" s="149" t="str">
        <f>IFERROR(IF((VLOOKUP($A28,'Q3 Raw Data'!$A$9:$CZ$158,Z$3,FALSE))="","",(VLOOKUP($A28,'Q3 Raw Data'!$A$9:$CZ$158,Z$3,FALSE))),"")</f>
        <v>Established</v>
      </c>
      <c r="AA28" s="149" t="str">
        <f>IFERROR(IF((VLOOKUP($A28,'Q3 Raw Data'!$A$9:$CZ$158,AA$3,FALSE))="","",(VLOOKUP($A28,'Q3 Raw Data'!$A$9:$CZ$158,AA$3,FALSE))),"")</f>
        <v>Established</v>
      </c>
      <c r="AB28" s="151" t="str">
        <f>IFERROR(IF((VLOOKUP($A28,'Q3 Raw Data'!$A$9:$CZ$158,AB$3,FALSE))="","",(VLOOKUP($A28,'Q3 Raw Data'!$A$9:$CZ$158,AB$3,FALSE))),"")</f>
        <v>Established</v>
      </c>
      <c r="AC28" s="151" t="str">
        <f>IFERROR(IF((VLOOKUP($A28,'Q3 Raw Data'!$A$9:$CZ$158,AC$3,FALSE))="","",(VLOOKUP($A28,'Q3 Raw Data'!$A$9:$CZ$158,AC$3,FALSE))),"")</f>
        <v>Established</v>
      </c>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row>
    <row r="29" spans="1:67">
      <c r="A29" s="149" t="s">
        <v>149</v>
      </c>
      <c r="B29" s="149" t="s">
        <v>150</v>
      </c>
      <c r="C29" s="149" t="str">
        <f>IFERROR(IF((VLOOKUP($A29,'Q3 Raw Data'!$A$9:$CZ$158,C$3,FALSE))="","",(VLOOKUP($A29,'Q3 Raw Data'!$A$9:$CZ$158,C$3,FALSE))),"")</f>
        <v>Mature</v>
      </c>
      <c r="D29" s="149" t="str">
        <f>IFERROR(IF((VLOOKUP($A29,'Q3 Raw Data'!$A$9:$CZ$158,D$3,FALSE))="","",(VLOOKUP($A29,'Q3 Raw Data'!$A$9:$CZ$158,D$3,FALSE))),"")</f>
        <v>Established</v>
      </c>
      <c r="E29" s="149" t="str">
        <f>IFERROR(IF((VLOOKUP($A29,'Q3 Raw Data'!$A$9:$CZ$158,E$3,FALSE))="","",(VLOOKUP($A29,'Q3 Raw Data'!$A$9:$CZ$158,E$3,FALSE))),"")</f>
        <v>Mature</v>
      </c>
      <c r="F29" s="149" t="str">
        <f>IFERROR(IF((VLOOKUP($A29,'Q3 Raw Data'!$A$9:$CZ$158,F$3,FALSE))="","",(VLOOKUP($A29,'Q3 Raw Data'!$A$9:$CZ$158,F$3,FALSE))),"")</f>
        <v>Mature</v>
      </c>
      <c r="G29" s="149" t="str">
        <f>IFERROR(IF((VLOOKUP($A29,'Q3 Raw Data'!$A$9:$CZ$158,G$3,FALSE))="","",(VLOOKUP($A29,'Q3 Raw Data'!$A$9:$CZ$158,G$3,FALSE))),"")</f>
        <v>Mature</v>
      </c>
      <c r="H29" s="149" t="str">
        <f>IFERROR(IF((VLOOKUP($A29,'Q3 Raw Data'!$A$9:$CZ$158,H$3,FALSE))="","",(VLOOKUP($A29,'Q3 Raw Data'!$A$9:$CZ$158,H$3,FALSE))),"")</f>
        <v>Established</v>
      </c>
      <c r="I29" s="149" t="str">
        <f>IFERROR(IF((VLOOKUP($A29,'Q3 Raw Data'!$A$9:$CZ$158,I$3,FALSE))="","",(VLOOKUP($A29,'Q3 Raw Data'!$A$9:$CZ$158,I$3,FALSE))),"")</f>
        <v>Mature</v>
      </c>
      <c r="J29" s="149" t="str">
        <f>IFERROR(IF((VLOOKUP($A29,'Q3 Raw Data'!$A$9:$CZ$158,J$3,FALSE))="","",(VLOOKUP($A29,'Q3 Raw Data'!$A$9:$CZ$158,J$3,FALSE))),"")</f>
        <v>Established</v>
      </c>
      <c r="K29" s="149" t="str">
        <f>IFERROR(IF((VLOOKUP($A29,'Q3 Raw Data'!$A$9:$CZ$158,K$3,FALSE))="","",(VLOOKUP($A29,'Q3 Raw Data'!$A$9:$CZ$158,K$3,FALSE))),"")</f>
        <v>Plans in place</v>
      </c>
      <c r="L29" s="149" t="str">
        <f>IFERROR(IF((VLOOKUP($A29,'Q3 Raw Data'!$A$9:$CZ$158,L$3,FALSE))="","",(VLOOKUP($A29,'Q3 Raw Data'!$A$9:$CZ$158,L$3,FALSE))),"")</f>
        <v>Mature</v>
      </c>
      <c r="M29" s="149" t="str">
        <f>IFERROR(IF((VLOOKUP($A29,'Q3 Raw Data'!$A$9:$CZ$158,M$3,FALSE))="","",(VLOOKUP($A29,'Q3 Raw Data'!$A$9:$CZ$158,M$3,FALSE))),"")</f>
        <v>Established</v>
      </c>
      <c r="N29" s="149" t="str">
        <f>IFERROR(IF((VLOOKUP($A29,'Q3 Raw Data'!$A$9:$CZ$158,N$3,FALSE))="","",(VLOOKUP($A29,'Q3 Raw Data'!$A$9:$CZ$158,N$3,FALSE))),"")</f>
        <v>Mature</v>
      </c>
      <c r="O29" s="149" t="str">
        <f>IFERROR(IF((VLOOKUP($A29,'Q3 Raw Data'!$A$9:$CZ$158,O$3,FALSE))="","",(VLOOKUP($A29,'Q3 Raw Data'!$A$9:$CZ$158,O$3,FALSE))),"")</f>
        <v>Mature</v>
      </c>
      <c r="P29" s="149" t="str">
        <f>IFERROR(IF((VLOOKUP($A29,'Q3 Raw Data'!$A$9:$CZ$158,P$3,FALSE))="","",(VLOOKUP($A29,'Q3 Raw Data'!$A$9:$CZ$158,P$3,FALSE))),"")</f>
        <v>Mature</v>
      </c>
      <c r="Q29" s="149" t="str">
        <f>IFERROR(IF((VLOOKUP($A29,'Q3 Raw Data'!$A$9:$CZ$158,Q$3,FALSE))="","",(VLOOKUP($A29,'Q3 Raw Data'!$A$9:$CZ$158,Q$3,FALSE))),"")</f>
        <v>Established</v>
      </c>
      <c r="R29" s="149" t="str">
        <f>IFERROR(IF((VLOOKUP($A29,'Q3 Raw Data'!$A$9:$CZ$158,R$3,FALSE))="","",(VLOOKUP($A29,'Q3 Raw Data'!$A$9:$CZ$158,R$3,FALSE))),"")</f>
        <v>Mature</v>
      </c>
      <c r="S29" s="149" t="str">
        <f>IFERROR(IF((VLOOKUP($A29,'Q3 Raw Data'!$A$9:$CZ$158,S$3,FALSE))="","",(VLOOKUP($A29,'Q3 Raw Data'!$A$9:$CZ$158,S$3,FALSE))),"")</f>
        <v>Established</v>
      </c>
      <c r="T29" s="149" t="str">
        <f>IFERROR(IF((VLOOKUP($A29,'Q3 Raw Data'!$A$9:$CZ$158,T$3,FALSE))="","",(VLOOKUP($A29,'Q3 Raw Data'!$A$9:$CZ$158,T$3,FALSE))),"")</f>
        <v>Mature</v>
      </c>
      <c r="U29" s="149" t="str">
        <f>IFERROR(IF((VLOOKUP($A29,'Q3 Raw Data'!$A$9:$CZ$158,U$3,FALSE))="","",(VLOOKUP($A29,'Q3 Raw Data'!$A$9:$CZ$158,U$3,FALSE))),"")</f>
        <v>Mature</v>
      </c>
      <c r="V29" s="149" t="str">
        <f>IFERROR(IF((VLOOKUP($A29,'Q3 Raw Data'!$A$9:$CZ$158,V$3,FALSE))="","",(VLOOKUP($A29,'Q3 Raw Data'!$A$9:$CZ$158,V$3,FALSE))),"")</f>
        <v>Mature</v>
      </c>
      <c r="W29" s="149" t="str">
        <f>IFERROR(IF((VLOOKUP($A29,'Q3 Raw Data'!$A$9:$CZ$158,W$3,FALSE))="","",(VLOOKUP($A29,'Q3 Raw Data'!$A$9:$CZ$158,W$3,FALSE))),"")</f>
        <v>Mature</v>
      </c>
      <c r="X29" s="149" t="str">
        <f>IFERROR(IF((VLOOKUP($A29,'Q3 Raw Data'!$A$9:$CZ$158,X$3,FALSE))="","",(VLOOKUP($A29,'Q3 Raw Data'!$A$9:$CZ$158,X$3,FALSE))),"")</f>
        <v>Mature</v>
      </c>
      <c r="Y29" s="149" t="str">
        <f>IFERROR(IF((VLOOKUP($A29,'Q3 Raw Data'!$A$9:$CZ$158,Y$3,FALSE))="","",(VLOOKUP($A29,'Q3 Raw Data'!$A$9:$CZ$158,Y$3,FALSE))),"")</f>
        <v>Mature</v>
      </c>
      <c r="Z29" s="149" t="str">
        <f>IFERROR(IF((VLOOKUP($A29,'Q3 Raw Data'!$A$9:$CZ$158,Z$3,FALSE))="","",(VLOOKUP($A29,'Q3 Raw Data'!$A$9:$CZ$158,Z$3,FALSE))),"")</f>
        <v>Mature</v>
      </c>
      <c r="AA29" s="149" t="str">
        <f>IFERROR(IF((VLOOKUP($A29,'Q3 Raw Data'!$A$9:$CZ$158,AA$3,FALSE))="","",(VLOOKUP($A29,'Q3 Raw Data'!$A$9:$CZ$158,AA$3,FALSE))),"")</f>
        <v>Mature</v>
      </c>
      <c r="AB29" s="151" t="str">
        <f>IFERROR(IF((VLOOKUP($A29,'Q3 Raw Data'!$A$9:$CZ$158,AB$3,FALSE))="","",(VLOOKUP($A29,'Q3 Raw Data'!$A$9:$CZ$158,AB$3,FALSE))),"")</f>
        <v>Mature</v>
      </c>
      <c r="AC29" s="151" t="str">
        <f>IFERROR(IF((VLOOKUP($A29,'Q3 Raw Data'!$A$9:$CZ$158,AC$3,FALSE))="","",(VLOOKUP($A29,'Q3 Raw Data'!$A$9:$CZ$158,AC$3,FALSE))),"")</f>
        <v>Mature</v>
      </c>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row>
    <row r="30" spans="1:67">
      <c r="A30" s="149" t="s">
        <v>151</v>
      </c>
      <c r="B30" s="149" t="s">
        <v>152</v>
      </c>
      <c r="C30" s="149" t="str">
        <f>IFERROR(IF((VLOOKUP($A30,'Q3 Raw Data'!$A$9:$CZ$158,C$3,FALSE))="","",(VLOOKUP($A30,'Q3 Raw Data'!$A$9:$CZ$158,C$3,FALSE))),"")</f>
        <v>Mature</v>
      </c>
      <c r="D30" s="149" t="str">
        <f>IFERROR(IF((VLOOKUP($A30,'Q3 Raw Data'!$A$9:$CZ$158,D$3,FALSE))="","",(VLOOKUP($A30,'Q3 Raw Data'!$A$9:$CZ$158,D$3,FALSE))),"")</f>
        <v>Mature</v>
      </c>
      <c r="E30" s="149" t="str">
        <f>IFERROR(IF((VLOOKUP($A30,'Q3 Raw Data'!$A$9:$CZ$158,E$3,FALSE))="","",(VLOOKUP($A30,'Q3 Raw Data'!$A$9:$CZ$158,E$3,FALSE))),"")</f>
        <v>Mature</v>
      </c>
      <c r="F30" s="149" t="str">
        <f>IFERROR(IF((VLOOKUP($A30,'Q3 Raw Data'!$A$9:$CZ$158,F$3,FALSE))="","",(VLOOKUP($A30,'Q3 Raw Data'!$A$9:$CZ$158,F$3,FALSE))),"")</f>
        <v>Established</v>
      </c>
      <c r="G30" s="149" t="str">
        <f>IFERROR(IF((VLOOKUP($A30,'Q3 Raw Data'!$A$9:$CZ$158,G$3,FALSE))="","",(VLOOKUP($A30,'Q3 Raw Data'!$A$9:$CZ$158,G$3,FALSE))),"")</f>
        <v>Plans in place</v>
      </c>
      <c r="H30" s="149" t="str">
        <f>IFERROR(IF((VLOOKUP($A30,'Q3 Raw Data'!$A$9:$CZ$158,H$3,FALSE))="","",(VLOOKUP($A30,'Q3 Raw Data'!$A$9:$CZ$158,H$3,FALSE))),"")</f>
        <v>Mature</v>
      </c>
      <c r="I30" s="149" t="str">
        <f>IFERROR(IF((VLOOKUP($A30,'Q3 Raw Data'!$A$9:$CZ$158,I$3,FALSE))="","",(VLOOKUP($A30,'Q3 Raw Data'!$A$9:$CZ$158,I$3,FALSE))),"")</f>
        <v>Mature</v>
      </c>
      <c r="J30" s="149" t="str">
        <f>IFERROR(IF((VLOOKUP($A30,'Q3 Raw Data'!$A$9:$CZ$158,J$3,FALSE))="","",(VLOOKUP($A30,'Q3 Raw Data'!$A$9:$CZ$158,J$3,FALSE))),"")</f>
        <v>Established</v>
      </c>
      <c r="K30" s="149" t="str">
        <f>IFERROR(IF((VLOOKUP($A30,'Q3 Raw Data'!$A$9:$CZ$158,K$3,FALSE))="","",(VLOOKUP($A30,'Q3 Raw Data'!$A$9:$CZ$158,K$3,FALSE))),"")</f>
        <v>Mature</v>
      </c>
      <c r="L30" s="149" t="str">
        <f>IFERROR(IF((VLOOKUP($A30,'Q3 Raw Data'!$A$9:$CZ$158,L$3,FALSE))="","",(VLOOKUP($A30,'Q3 Raw Data'!$A$9:$CZ$158,L$3,FALSE))),"")</f>
        <v>Mature</v>
      </c>
      <c r="M30" s="149" t="str">
        <f>IFERROR(IF((VLOOKUP($A30,'Q3 Raw Data'!$A$9:$CZ$158,M$3,FALSE))="","",(VLOOKUP($A30,'Q3 Raw Data'!$A$9:$CZ$158,M$3,FALSE))),"")</f>
        <v>Mature</v>
      </c>
      <c r="N30" s="149" t="str">
        <f>IFERROR(IF((VLOOKUP($A30,'Q3 Raw Data'!$A$9:$CZ$158,N$3,FALSE))="","",(VLOOKUP($A30,'Q3 Raw Data'!$A$9:$CZ$158,N$3,FALSE))),"")</f>
        <v>Mature</v>
      </c>
      <c r="O30" s="149" t="str">
        <f>IFERROR(IF((VLOOKUP($A30,'Q3 Raw Data'!$A$9:$CZ$158,O$3,FALSE))="","",(VLOOKUP($A30,'Q3 Raw Data'!$A$9:$CZ$158,O$3,FALSE))),"")</f>
        <v>Mature</v>
      </c>
      <c r="P30" s="149" t="str">
        <f>IFERROR(IF((VLOOKUP($A30,'Q3 Raw Data'!$A$9:$CZ$158,P$3,FALSE))="","",(VLOOKUP($A30,'Q3 Raw Data'!$A$9:$CZ$158,P$3,FALSE))),"")</f>
        <v>Established</v>
      </c>
      <c r="Q30" s="149" t="str">
        <f>IFERROR(IF((VLOOKUP($A30,'Q3 Raw Data'!$A$9:$CZ$158,Q$3,FALSE))="","",(VLOOKUP($A30,'Q3 Raw Data'!$A$9:$CZ$158,Q$3,FALSE))),"")</f>
        <v>Mature</v>
      </c>
      <c r="R30" s="149" t="str">
        <f>IFERROR(IF((VLOOKUP($A30,'Q3 Raw Data'!$A$9:$CZ$158,R$3,FALSE))="","",(VLOOKUP($A30,'Q3 Raw Data'!$A$9:$CZ$158,R$3,FALSE))),"")</f>
        <v>Mature</v>
      </c>
      <c r="S30" s="149" t="str">
        <f>IFERROR(IF((VLOOKUP($A30,'Q3 Raw Data'!$A$9:$CZ$158,S$3,FALSE))="","",(VLOOKUP($A30,'Q3 Raw Data'!$A$9:$CZ$158,S$3,FALSE))),"")</f>
        <v>Mature</v>
      </c>
      <c r="T30" s="149" t="str">
        <f>IFERROR(IF((VLOOKUP($A30,'Q3 Raw Data'!$A$9:$CZ$158,T$3,FALSE))="","",(VLOOKUP($A30,'Q3 Raw Data'!$A$9:$CZ$158,T$3,FALSE))),"")</f>
        <v>Mature</v>
      </c>
      <c r="U30" s="149" t="str">
        <f>IFERROR(IF((VLOOKUP($A30,'Q3 Raw Data'!$A$9:$CZ$158,U$3,FALSE))="","",(VLOOKUP($A30,'Q3 Raw Data'!$A$9:$CZ$158,U$3,FALSE))),"")</f>
        <v>Mature</v>
      </c>
      <c r="V30" s="149" t="str">
        <f>IFERROR(IF((VLOOKUP($A30,'Q3 Raw Data'!$A$9:$CZ$158,V$3,FALSE))="","",(VLOOKUP($A30,'Q3 Raw Data'!$A$9:$CZ$158,V$3,FALSE))),"")</f>
        <v>Mature</v>
      </c>
      <c r="W30" s="149" t="str">
        <f>IFERROR(IF((VLOOKUP($A30,'Q3 Raw Data'!$A$9:$CZ$158,W$3,FALSE))="","",(VLOOKUP($A30,'Q3 Raw Data'!$A$9:$CZ$158,W$3,FALSE))),"")</f>
        <v>Mature</v>
      </c>
      <c r="X30" s="149" t="str">
        <f>IFERROR(IF((VLOOKUP($A30,'Q3 Raw Data'!$A$9:$CZ$158,X$3,FALSE))="","",(VLOOKUP($A30,'Q3 Raw Data'!$A$9:$CZ$158,X$3,FALSE))),"")</f>
        <v>Mature</v>
      </c>
      <c r="Y30" s="149" t="str">
        <f>IFERROR(IF((VLOOKUP($A30,'Q3 Raw Data'!$A$9:$CZ$158,Y$3,FALSE))="","",(VLOOKUP($A30,'Q3 Raw Data'!$A$9:$CZ$158,Y$3,FALSE))),"")</f>
        <v>Established</v>
      </c>
      <c r="Z30" s="149" t="str">
        <f>IFERROR(IF((VLOOKUP($A30,'Q3 Raw Data'!$A$9:$CZ$158,Z$3,FALSE))="","",(VLOOKUP($A30,'Q3 Raw Data'!$A$9:$CZ$158,Z$3,FALSE))),"")</f>
        <v>Mature</v>
      </c>
      <c r="AA30" s="149" t="str">
        <f>IFERROR(IF((VLOOKUP($A30,'Q3 Raw Data'!$A$9:$CZ$158,AA$3,FALSE))="","",(VLOOKUP($A30,'Q3 Raw Data'!$A$9:$CZ$158,AA$3,FALSE))),"")</f>
        <v>Mature</v>
      </c>
      <c r="AB30" s="151" t="str">
        <f>IFERROR(IF((VLOOKUP($A30,'Q3 Raw Data'!$A$9:$CZ$158,AB$3,FALSE))="","",(VLOOKUP($A30,'Q3 Raw Data'!$A$9:$CZ$158,AB$3,FALSE))),"")</f>
        <v>Mature</v>
      </c>
      <c r="AC30" s="151" t="str">
        <f>IFERROR(IF((VLOOKUP($A30,'Q3 Raw Data'!$A$9:$CZ$158,AC$3,FALSE))="","",(VLOOKUP($A30,'Q3 Raw Data'!$A$9:$CZ$158,AC$3,FALSE))),"")</f>
        <v>Mature</v>
      </c>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row>
    <row r="31" spans="1:67">
      <c r="A31" s="149" t="s">
        <v>155</v>
      </c>
      <c r="B31" s="149" t="s">
        <v>156</v>
      </c>
      <c r="C31" s="149" t="str">
        <f>IFERROR(IF((VLOOKUP($A31,'Q3 Raw Data'!$A$9:$CZ$158,C$3,FALSE))="","",(VLOOKUP($A31,'Q3 Raw Data'!$A$9:$CZ$158,C$3,FALSE))),"")</f>
        <v>Mature</v>
      </c>
      <c r="D31" s="149" t="str">
        <f>IFERROR(IF((VLOOKUP($A31,'Q3 Raw Data'!$A$9:$CZ$158,D$3,FALSE))="","",(VLOOKUP($A31,'Q3 Raw Data'!$A$9:$CZ$158,D$3,FALSE))),"")</f>
        <v>Not yet established</v>
      </c>
      <c r="E31" s="149" t="str">
        <f>IFERROR(IF((VLOOKUP($A31,'Q3 Raw Data'!$A$9:$CZ$158,E$3,FALSE))="","",(VLOOKUP($A31,'Q3 Raw Data'!$A$9:$CZ$158,E$3,FALSE))),"")</f>
        <v>Mature</v>
      </c>
      <c r="F31" s="149" t="str">
        <f>IFERROR(IF((VLOOKUP($A31,'Q3 Raw Data'!$A$9:$CZ$158,F$3,FALSE))="","",(VLOOKUP($A31,'Q3 Raw Data'!$A$9:$CZ$158,F$3,FALSE))),"")</f>
        <v>Mature</v>
      </c>
      <c r="G31" s="149" t="str">
        <f>IFERROR(IF((VLOOKUP($A31,'Q3 Raw Data'!$A$9:$CZ$158,G$3,FALSE))="","",(VLOOKUP($A31,'Q3 Raw Data'!$A$9:$CZ$158,G$3,FALSE))),"")</f>
        <v>Established</v>
      </c>
      <c r="H31" s="149" t="str">
        <f>IFERROR(IF((VLOOKUP($A31,'Q3 Raw Data'!$A$9:$CZ$158,H$3,FALSE))="","",(VLOOKUP($A31,'Q3 Raw Data'!$A$9:$CZ$158,H$3,FALSE))),"")</f>
        <v>Not yet established</v>
      </c>
      <c r="I31" s="149" t="str">
        <f>IFERROR(IF((VLOOKUP($A31,'Q3 Raw Data'!$A$9:$CZ$158,I$3,FALSE))="","",(VLOOKUP($A31,'Q3 Raw Data'!$A$9:$CZ$158,I$3,FALSE))),"")</f>
        <v>Established</v>
      </c>
      <c r="J31" s="149" t="str">
        <f>IFERROR(IF((VLOOKUP($A31,'Q3 Raw Data'!$A$9:$CZ$158,J$3,FALSE))="","",(VLOOKUP($A31,'Q3 Raw Data'!$A$9:$CZ$158,J$3,FALSE))),"")</f>
        <v>Not yet established</v>
      </c>
      <c r="K31" s="149" t="str">
        <f>IFERROR(IF((VLOOKUP($A31,'Q3 Raw Data'!$A$9:$CZ$158,K$3,FALSE))="","",(VLOOKUP($A31,'Q3 Raw Data'!$A$9:$CZ$158,K$3,FALSE))),"")</f>
        <v>Not yet established</v>
      </c>
      <c r="L31" s="149" t="str">
        <f>IFERROR(IF((VLOOKUP($A31,'Q3 Raw Data'!$A$9:$CZ$158,L$3,FALSE))="","",(VLOOKUP($A31,'Q3 Raw Data'!$A$9:$CZ$158,L$3,FALSE))),"")</f>
        <v>Exemplary</v>
      </c>
      <c r="M31" s="149" t="str">
        <f>IFERROR(IF((VLOOKUP($A31,'Q3 Raw Data'!$A$9:$CZ$158,M$3,FALSE))="","",(VLOOKUP($A31,'Q3 Raw Data'!$A$9:$CZ$158,M$3,FALSE))),"")</f>
        <v>Not yet established</v>
      </c>
      <c r="N31" s="149" t="str">
        <f>IFERROR(IF((VLOOKUP($A31,'Q3 Raw Data'!$A$9:$CZ$158,N$3,FALSE))="","",(VLOOKUP($A31,'Q3 Raw Data'!$A$9:$CZ$158,N$3,FALSE))),"")</f>
        <v>Mature</v>
      </c>
      <c r="O31" s="149" t="str">
        <f>IFERROR(IF((VLOOKUP($A31,'Q3 Raw Data'!$A$9:$CZ$158,O$3,FALSE))="","",(VLOOKUP($A31,'Q3 Raw Data'!$A$9:$CZ$158,O$3,FALSE))),"")</f>
        <v>Exemplary</v>
      </c>
      <c r="P31" s="149" t="str">
        <f>IFERROR(IF((VLOOKUP($A31,'Q3 Raw Data'!$A$9:$CZ$158,P$3,FALSE))="","",(VLOOKUP($A31,'Q3 Raw Data'!$A$9:$CZ$158,P$3,FALSE))),"")</f>
        <v>Established</v>
      </c>
      <c r="Q31" s="149" t="str">
        <f>IFERROR(IF((VLOOKUP($A31,'Q3 Raw Data'!$A$9:$CZ$158,Q$3,FALSE))="","",(VLOOKUP($A31,'Q3 Raw Data'!$A$9:$CZ$158,Q$3,FALSE))),"")</f>
        <v>Plans in place</v>
      </c>
      <c r="R31" s="149" t="str">
        <f>IFERROR(IF((VLOOKUP($A31,'Q3 Raw Data'!$A$9:$CZ$158,R$3,FALSE))="","",(VLOOKUP($A31,'Q3 Raw Data'!$A$9:$CZ$158,R$3,FALSE))),"")</f>
        <v>Mature</v>
      </c>
      <c r="S31" s="149" t="str">
        <f>IFERROR(IF((VLOOKUP($A31,'Q3 Raw Data'!$A$9:$CZ$158,S$3,FALSE))="","",(VLOOKUP($A31,'Q3 Raw Data'!$A$9:$CZ$158,S$3,FALSE))),"")</f>
        <v>Not yet established</v>
      </c>
      <c r="T31" s="149" t="str">
        <f>IFERROR(IF((VLOOKUP($A31,'Q3 Raw Data'!$A$9:$CZ$158,T$3,FALSE))="","",(VLOOKUP($A31,'Q3 Raw Data'!$A$9:$CZ$158,T$3,FALSE))),"")</f>
        <v>Not yet established</v>
      </c>
      <c r="U31" s="149" t="str">
        <f>IFERROR(IF((VLOOKUP($A31,'Q3 Raw Data'!$A$9:$CZ$158,U$3,FALSE))="","",(VLOOKUP($A31,'Q3 Raw Data'!$A$9:$CZ$158,U$3,FALSE))),"")</f>
        <v>Exemplary</v>
      </c>
      <c r="V31" s="149" t="str">
        <f>IFERROR(IF((VLOOKUP($A31,'Q3 Raw Data'!$A$9:$CZ$158,V$3,FALSE))="","",(VLOOKUP($A31,'Q3 Raw Data'!$A$9:$CZ$158,V$3,FALSE))),"")</f>
        <v>Not yet established</v>
      </c>
      <c r="W31" s="149" t="str">
        <f>IFERROR(IF((VLOOKUP($A31,'Q3 Raw Data'!$A$9:$CZ$158,W$3,FALSE))="","",(VLOOKUP($A31,'Q3 Raw Data'!$A$9:$CZ$158,W$3,FALSE))),"")</f>
        <v>Mature</v>
      </c>
      <c r="X31" s="149" t="str">
        <f>IFERROR(IF((VLOOKUP($A31,'Q3 Raw Data'!$A$9:$CZ$158,X$3,FALSE))="","",(VLOOKUP($A31,'Q3 Raw Data'!$A$9:$CZ$158,X$3,FALSE))),"")</f>
        <v>Exemplary</v>
      </c>
      <c r="Y31" s="149" t="str">
        <f>IFERROR(IF((VLOOKUP($A31,'Q3 Raw Data'!$A$9:$CZ$158,Y$3,FALSE))="","",(VLOOKUP($A31,'Q3 Raw Data'!$A$9:$CZ$158,Y$3,FALSE))),"")</f>
        <v>Established</v>
      </c>
      <c r="Z31" s="149" t="str">
        <f>IFERROR(IF((VLOOKUP($A31,'Q3 Raw Data'!$A$9:$CZ$158,Z$3,FALSE))="","",(VLOOKUP($A31,'Q3 Raw Data'!$A$9:$CZ$158,Z$3,FALSE))),"")</f>
        <v>Plans in place</v>
      </c>
      <c r="AA31" s="149" t="str">
        <f>IFERROR(IF((VLOOKUP($A31,'Q3 Raw Data'!$A$9:$CZ$158,AA$3,FALSE))="","",(VLOOKUP($A31,'Q3 Raw Data'!$A$9:$CZ$158,AA$3,FALSE))),"")</f>
        <v>Mature</v>
      </c>
      <c r="AB31" s="151" t="str">
        <f>IFERROR(IF((VLOOKUP($A31,'Q3 Raw Data'!$A$9:$CZ$158,AB$3,FALSE))="","",(VLOOKUP($A31,'Q3 Raw Data'!$A$9:$CZ$158,AB$3,FALSE))),"")</f>
        <v>Plans in place</v>
      </c>
      <c r="AC31" s="151" t="str">
        <f>IFERROR(IF((VLOOKUP($A31,'Q3 Raw Data'!$A$9:$CZ$158,AC$3,FALSE))="","",(VLOOKUP($A31,'Q3 Raw Data'!$A$9:$CZ$158,AC$3,FALSE))),"")</f>
        <v>Not yet established</v>
      </c>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row>
    <row r="32" spans="1:67">
      <c r="A32" s="149" t="s">
        <v>159</v>
      </c>
      <c r="B32" s="149" t="s">
        <v>160</v>
      </c>
      <c r="C32" s="149" t="str">
        <f>IFERROR(IF((VLOOKUP($A32,'Q3 Raw Data'!$A$9:$CZ$158,C$3,FALSE))="","",(VLOOKUP($A32,'Q3 Raw Data'!$A$9:$CZ$158,C$3,FALSE))),"")</f>
        <v>Established</v>
      </c>
      <c r="D32" s="149" t="str">
        <f>IFERROR(IF((VLOOKUP($A32,'Q3 Raw Data'!$A$9:$CZ$158,D$3,FALSE))="","",(VLOOKUP($A32,'Q3 Raw Data'!$A$9:$CZ$158,D$3,FALSE))),"")</f>
        <v>Established</v>
      </c>
      <c r="E32" s="149" t="str">
        <f>IFERROR(IF((VLOOKUP($A32,'Q3 Raw Data'!$A$9:$CZ$158,E$3,FALSE))="","",(VLOOKUP($A32,'Q3 Raw Data'!$A$9:$CZ$158,E$3,FALSE))),"")</f>
        <v>Established</v>
      </c>
      <c r="F32" s="149" t="str">
        <f>IFERROR(IF((VLOOKUP($A32,'Q3 Raw Data'!$A$9:$CZ$158,F$3,FALSE))="","",(VLOOKUP($A32,'Q3 Raw Data'!$A$9:$CZ$158,F$3,FALSE))),"")</f>
        <v>Established</v>
      </c>
      <c r="G32" s="149" t="str">
        <f>IFERROR(IF((VLOOKUP($A32,'Q3 Raw Data'!$A$9:$CZ$158,G$3,FALSE))="","",(VLOOKUP($A32,'Q3 Raw Data'!$A$9:$CZ$158,G$3,FALSE))),"")</f>
        <v>Established</v>
      </c>
      <c r="H32" s="149" t="str">
        <f>IFERROR(IF((VLOOKUP($A32,'Q3 Raw Data'!$A$9:$CZ$158,H$3,FALSE))="","",(VLOOKUP($A32,'Q3 Raw Data'!$A$9:$CZ$158,H$3,FALSE))),"")</f>
        <v>Plans in place</v>
      </c>
      <c r="I32" s="149" t="str">
        <f>IFERROR(IF((VLOOKUP($A32,'Q3 Raw Data'!$A$9:$CZ$158,I$3,FALSE))="","",(VLOOKUP($A32,'Q3 Raw Data'!$A$9:$CZ$158,I$3,FALSE))),"")</f>
        <v>Not yet established</v>
      </c>
      <c r="J32" s="149" t="str">
        <f>IFERROR(IF((VLOOKUP($A32,'Q3 Raw Data'!$A$9:$CZ$158,J$3,FALSE))="","",(VLOOKUP($A32,'Q3 Raw Data'!$A$9:$CZ$158,J$3,FALSE))),"")</f>
        <v>Not yet established</v>
      </c>
      <c r="K32" s="149" t="str">
        <f>IFERROR(IF((VLOOKUP($A32,'Q3 Raw Data'!$A$9:$CZ$158,K$3,FALSE))="","",(VLOOKUP($A32,'Q3 Raw Data'!$A$9:$CZ$158,K$3,FALSE))),"")</f>
        <v>Not yet established</v>
      </c>
      <c r="L32" s="149" t="str">
        <f>IFERROR(IF((VLOOKUP($A32,'Q3 Raw Data'!$A$9:$CZ$158,L$3,FALSE))="","",(VLOOKUP($A32,'Q3 Raw Data'!$A$9:$CZ$158,L$3,FALSE))),"")</f>
        <v>Established</v>
      </c>
      <c r="M32" s="149" t="str">
        <f>IFERROR(IF((VLOOKUP($A32,'Q3 Raw Data'!$A$9:$CZ$158,M$3,FALSE))="","",(VLOOKUP($A32,'Q3 Raw Data'!$A$9:$CZ$158,M$3,FALSE))),"")</f>
        <v>Established</v>
      </c>
      <c r="N32" s="149" t="str">
        <f>IFERROR(IF((VLOOKUP($A32,'Q3 Raw Data'!$A$9:$CZ$158,N$3,FALSE))="","",(VLOOKUP($A32,'Q3 Raw Data'!$A$9:$CZ$158,N$3,FALSE))),"")</f>
        <v>Established</v>
      </c>
      <c r="O32" s="149" t="str">
        <f>IFERROR(IF((VLOOKUP($A32,'Q3 Raw Data'!$A$9:$CZ$158,O$3,FALSE))="","",(VLOOKUP($A32,'Q3 Raw Data'!$A$9:$CZ$158,O$3,FALSE))),"")</f>
        <v>Established</v>
      </c>
      <c r="P32" s="149" t="str">
        <f>IFERROR(IF((VLOOKUP($A32,'Q3 Raw Data'!$A$9:$CZ$158,P$3,FALSE))="","",(VLOOKUP($A32,'Q3 Raw Data'!$A$9:$CZ$158,P$3,FALSE))),"")</f>
        <v>Established</v>
      </c>
      <c r="Q32" s="149" t="str">
        <f>IFERROR(IF((VLOOKUP($A32,'Q3 Raw Data'!$A$9:$CZ$158,Q$3,FALSE))="","",(VLOOKUP($A32,'Q3 Raw Data'!$A$9:$CZ$158,Q$3,FALSE))),"")</f>
        <v>Established</v>
      </c>
      <c r="R32" s="149" t="str">
        <f>IFERROR(IF((VLOOKUP($A32,'Q3 Raw Data'!$A$9:$CZ$158,R$3,FALSE))="","",(VLOOKUP($A32,'Q3 Raw Data'!$A$9:$CZ$158,R$3,FALSE))),"")</f>
        <v>Established</v>
      </c>
      <c r="S32" s="149" t="str">
        <f>IFERROR(IF((VLOOKUP($A32,'Q3 Raw Data'!$A$9:$CZ$158,S$3,FALSE))="","",(VLOOKUP($A32,'Q3 Raw Data'!$A$9:$CZ$158,S$3,FALSE))),"")</f>
        <v>Plans in place</v>
      </c>
      <c r="T32" s="149" t="str">
        <f>IFERROR(IF((VLOOKUP($A32,'Q3 Raw Data'!$A$9:$CZ$158,T$3,FALSE))="","",(VLOOKUP($A32,'Q3 Raw Data'!$A$9:$CZ$158,T$3,FALSE))),"")</f>
        <v>Plans in place</v>
      </c>
      <c r="U32" s="149" t="str">
        <f>IFERROR(IF((VLOOKUP($A32,'Q3 Raw Data'!$A$9:$CZ$158,U$3,FALSE))="","",(VLOOKUP($A32,'Q3 Raw Data'!$A$9:$CZ$158,U$3,FALSE))),"")</f>
        <v>Established</v>
      </c>
      <c r="V32" s="149" t="str">
        <f>IFERROR(IF((VLOOKUP($A32,'Q3 Raw Data'!$A$9:$CZ$158,V$3,FALSE))="","",(VLOOKUP($A32,'Q3 Raw Data'!$A$9:$CZ$158,V$3,FALSE))),"")</f>
        <v>Established</v>
      </c>
      <c r="W32" s="149" t="str">
        <f>IFERROR(IF((VLOOKUP($A32,'Q3 Raw Data'!$A$9:$CZ$158,W$3,FALSE))="","",(VLOOKUP($A32,'Q3 Raw Data'!$A$9:$CZ$158,W$3,FALSE))),"")</f>
        <v>Established</v>
      </c>
      <c r="X32" s="149" t="str">
        <f>IFERROR(IF((VLOOKUP($A32,'Q3 Raw Data'!$A$9:$CZ$158,X$3,FALSE))="","",(VLOOKUP($A32,'Q3 Raw Data'!$A$9:$CZ$158,X$3,FALSE))),"")</f>
        <v>Established</v>
      </c>
      <c r="Y32" s="149" t="str">
        <f>IFERROR(IF((VLOOKUP($A32,'Q3 Raw Data'!$A$9:$CZ$158,Y$3,FALSE))="","",(VLOOKUP($A32,'Q3 Raw Data'!$A$9:$CZ$158,Y$3,FALSE))),"")</f>
        <v>Established</v>
      </c>
      <c r="Z32" s="149" t="str">
        <f>IFERROR(IF((VLOOKUP($A32,'Q3 Raw Data'!$A$9:$CZ$158,Z$3,FALSE))="","",(VLOOKUP($A32,'Q3 Raw Data'!$A$9:$CZ$158,Z$3,FALSE))),"")</f>
        <v>Established</v>
      </c>
      <c r="AA32" s="149" t="str">
        <f>IFERROR(IF((VLOOKUP($A32,'Q3 Raw Data'!$A$9:$CZ$158,AA$3,FALSE))="","",(VLOOKUP($A32,'Q3 Raw Data'!$A$9:$CZ$158,AA$3,FALSE))),"")</f>
        <v>Established</v>
      </c>
      <c r="AB32" s="151" t="str">
        <f>IFERROR(IF((VLOOKUP($A32,'Q3 Raw Data'!$A$9:$CZ$158,AB$3,FALSE))="","",(VLOOKUP($A32,'Q3 Raw Data'!$A$9:$CZ$158,AB$3,FALSE))),"")</f>
        <v>Plans in place</v>
      </c>
      <c r="AC32" s="151" t="str">
        <f>IFERROR(IF((VLOOKUP($A32,'Q3 Raw Data'!$A$9:$CZ$158,AC$3,FALSE))="","",(VLOOKUP($A32,'Q3 Raw Data'!$A$9:$CZ$158,AC$3,FALSE))),"")</f>
        <v>Established</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row>
    <row r="33" spans="1:67">
      <c r="A33" s="149" t="s">
        <v>163</v>
      </c>
      <c r="B33" s="149" t="s">
        <v>164</v>
      </c>
      <c r="C33" s="149" t="str">
        <f>IFERROR(IF((VLOOKUP($A33,'Q3 Raw Data'!$A$9:$CZ$158,C$3,FALSE))="","",(VLOOKUP($A33,'Q3 Raw Data'!$A$9:$CZ$158,C$3,FALSE))),"")</f>
        <v>Plans in place</v>
      </c>
      <c r="D33" s="149" t="str">
        <f>IFERROR(IF((VLOOKUP($A33,'Q3 Raw Data'!$A$9:$CZ$158,D$3,FALSE))="","",(VLOOKUP($A33,'Q3 Raw Data'!$A$9:$CZ$158,D$3,FALSE))),"")</f>
        <v>Established</v>
      </c>
      <c r="E33" s="149" t="str">
        <f>IFERROR(IF((VLOOKUP($A33,'Q3 Raw Data'!$A$9:$CZ$158,E$3,FALSE))="","",(VLOOKUP($A33,'Q3 Raw Data'!$A$9:$CZ$158,E$3,FALSE))),"")</f>
        <v>Established</v>
      </c>
      <c r="F33" s="149" t="str">
        <f>IFERROR(IF((VLOOKUP($A33,'Q3 Raw Data'!$A$9:$CZ$158,F$3,FALSE))="","",(VLOOKUP($A33,'Q3 Raw Data'!$A$9:$CZ$158,F$3,FALSE))),"")</f>
        <v>Established</v>
      </c>
      <c r="G33" s="149" t="str">
        <f>IFERROR(IF((VLOOKUP($A33,'Q3 Raw Data'!$A$9:$CZ$158,G$3,FALSE))="","",(VLOOKUP($A33,'Q3 Raw Data'!$A$9:$CZ$158,G$3,FALSE))),"")</f>
        <v>Plans in place</v>
      </c>
      <c r="H33" s="149" t="str">
        <f>IFERROR(IF((VLOOKUP($A33,'Q3 Raw Data'!$A$9:$CZ$158,H$3,FALSE))="","",(VLOOKUP($A33,'Q3 Raw Data'!$A$9:$CZ$158,H$3,FALSE))),"")</f>
        <v>Established</v>
      </c>
      <c r="I33" s="149" t="str">
        <f>IFERROR(IF((VLOOKUP($A33,'Q3 Raw Data'!$A$9:$CZ$158,I$3,FALSE))="","",(VLOOKUP($A33,'Q3 Raw Data'!$A$9:$CZ$158,I$3,FALSE))),"")</f>
        <v>Plans in place</v>
      </c>
      <c r="J33" s="149" t="str">
        <f>IFERROR(IF((VLOOKUP($A33,'Q3 Raw Data'!$A$9:$CZ$158,J$3,FALSE))="","",(VLOOKUP($A33,'Q3 Raw Data'!$A$9:$CZ$158,J$3,FALSE))),"")</f>
        <v>Established</v>
      </c>
      <c r="K33" s="149" t="str">
        <f>IFERROR(IF((VLOOKUP($A33,'Q3 Raw Data'!$A$9:$CZ$158,K$3,FALSE))="","",(VLOOKUP($A33,'Q3 Raw Data'!$A$9:$CZ$158,K$3,FALSE))),"")</f>
        <v>Plans in place</v>
      </c>
      <c r="L33" s="149" t="str">
        <f>IFERROR(IF((VLOOKUP($A33,'Q3 Raw Data'!$A$9:$CZ$158,L$3,FALSE))="","",(VLOOKUP($A33,'Q3 Raw Data'!$A$9:$CZ$158,L$3,FALSE))),"")</f>
        <v>Established</v>
      </c>
      <c r="M33" s="149" t="str">
        <f>IFERROR(IF((VLOOKUP($A33,'Q3 Raw Data'!$A$9:$CZ$158,M$3,FALSE))="","",(VLOOKUP($A33,'Q3 Raw Data'!$A$9:$CZ$158,M$3,FALSE))),"")</f>
        <v>Mature</v>
      </c>
      <c r="N33" s="149" t="str">
        <f>IFERROR(IF((VLOOKUP($A33,'Q3 Raw Data'!$A$9:$CZ$158,N$3,FALSE))="","",(VLOOKUP($A33,'Q3 Raw Data'!$A$9:$CZ$158,N$3,FALSE))),"")</f>
        <v>Established</v>
      </c>
      <c r="O33" s="149" t="str">
        <f>IFERROR(IF((VLOOKUP($A33,'Q3 Raw Data'!$A$9:$CZ$158,O$3,FALSE))="","",(VLOOKUP($A33,'Q3 Raw Data'!$A$9:$CZ$158,O$3,FALSE))),"")</f>
        <v>Established</v>
      </c>
      <c r="P33" s="149" t="str">
        <f>IFERROR(IF((VLOOKUP($A33,'Q3 Raw Data'!$A$9:$CZ$158,P$3,FALSE))="","",(VLOOKUP($A33,'Q3 Raw Data'!$A$9:$CZ$158,P$3,FALSE))),"")</f>
        <v>Plans in place</v>
      </c>
      <c r="Q33" s="149" t="str">
        <f>IFERROR(IF((VLOOKUP($A33,'Q3 Raw Data'!$A$9:$CZ$158,Q$3,FALSE))="","",(VLOOKUP($A33,'Q3 Raw Data'!$A$9:$CZ$158,Q$3,FALSE))),"")</f>
        <v>Established</v>
      </c>
      <c r="R33" s="149" t="str">
        <f>IFERROR(IF((VLOOKUP($A33,'Q3 Raw Data'!$A$9:$CZ$158,R$3,FALSE))="","",(VLOOKUP($A33,'Q3 Raw Data'!$A$9:$CZ$158,R$3,FALSE))),"")</f>
        <v>Established</v>
      </c>
      <c r="S33" s="149" t="str">
        <f>IFERROR(IF((VLOOKUP($A33,'Q3 Raw Data'!$A$9:$CZ$158,S$3,FALSE))="","",(VLOOKUP($A33,'Q3 Raw Data'!$A$9:$CZ$158,S$3,FALSE))),"")</f>
        <v>Established</v>
      </c>
      <c r="T33" s="149" t="str">
        <f>IFERROR(IF((VLOOKUP($A33,'Q3 Raw Data'!$A$9:$CZ$158,T$3,FALSE))="","",(VLOOKUP($A33,'Q3 Raw Data'!$A$9:$CZ$158,T$3,FALSE))),"")</f>
        <v>Plans in place</v>
      </c>
      <c r="U33" s="149" t="str">
        <f>IFERROR(IF((VLOOKUP($A33,'Q3 Raw Data'!$A$9:$CZ$158,U$3,FALSE))="","",(VLOOKUP($A33,'Q3 Raw Data'!$A$9:$CZ$158,U$3,FALSE))),"")</f>
        <v>Established</v>
      </c>
      <c r="V33" s="149" t="str">
        <f>IFERROR(IF((VLOOKUP($A33,'Q3 Raw Data'!$A$9:$CZ$158,V$3,FALSE))="","",(VLOOKUP($A33,'Q3 Raw Data'!$A$9:$CZ$158,V$3,FALSE))),"")</f>
        <v>Mature</v>
      </c>
      <c r="W33" s="149" t="str">
        <f>IFERROR(IF((VLOOKUP($A33,'Q3 Raw Data'!$A$9:$CZ$158,W$3,FALSE))="","",(VLOOKUP($A33,'Q3 Raw Data'!$A$9:$CZ$158,W$3,FALSE))),"")</f>
        <v>Established</v>
      </c>
      <c r="X33" s="149" t="str">
        <f>IFERROR(IF((VLOOKUP($A33,'Q3 Raw Data'!$A$9:$CZ$158,X$3,FALSE))="","",(VLOOKUP($A33,'Q3 Raw Data'!$A$9:$CZ$158,X$3,FALSE))),"")</f>
        <v>Mature</v>
      </c>
      <c r="Y33" s="149" t="str">
        <f>IFERROR(IF((VLOOKUP($A33,'Q3 Raw Data'!$A$9:$CZ$158,Y$3,FALSE))="","",(VLOOKUP($A33,'Q3 Raw Data'!$A$9:$CZ$158,Y$3,FALSE))),"")</f>
        <v>Plans in place</v>
      </c>
      <c r="Z33" s="149" t="str">
        <f>IFERROR(IF((VLOOKUP($A33,'Q3 Raw Data'!$A$9:$CZ$158,Z$3,FALSE))="","",(VLOOKUP($A33,'Q3 Raw Data'!$A$9:$CZ$158,Z$3,FALSE))),"")</f>
        <v>Established</v>
      </c>
      <c r="AA33" s="149" t="str">
        <f>IFERROR(IF((VLOOKUP($A33,'Q3 Raw Data'!$A$9:$CZ$158,AA$3,FALSE))="","",(VLOOKUP($A33,'Q3 Raw Data'!$A$9:$CZ$158,AA$3,FALSE))),"")</f>
        <v>Established</v>
      </c>
      <c r="AB33" s="151" t="str">
        <f>IFERROR(IF((VLOOKUP($A33,'Q3 Raw Data'!$A$9:$CZ$158,AB$3,FALSE))="","",(VLOOKUP($A33,'Q3 Raw Data'!$A$9:$CZ$158,AB$3,FALSE))),"")</f>
        <v>Established</v>
      </c>
      <c r="AC33" s="151" t="str">
        <f>IFERROR(IF((VLOOKUP($A33,'Q3 Raw Data'!$A$9:$CZ$158,AC$3,FALSE))="","",(VLOOKUP($A33,'Q3 Raw Data'!$A$9:$CZ$158,AC$3,FALSE))),"")</f>
        <v>Established</v>
      </c>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row>
    <row r="34" spans="1:67">
      <c r="A34" s="149" t="s">
        <v>167</v>
      </c>
      <c r="B34" s="149" t="s">
        <v>168</v>
      </c>
      <c r="C34" s="184" t="str">
        <f>IFERROR(IF((VLOOKUP($A34,'Q3 Raw Data'!$A$9:$CZ$158,C$3,FALSE))="","",(VLOOKUP($A34,'Q3 Raw Data'!$A$9:$CZ$158,C$3,FALSE))),"")</f>
        <v>Established</v>
      </c>
      <c r="D34" s="184" t="str">
        <f>IFERROR(IF((VLOOKUP($A34,'Q3 Raw Data'!$A$9:$CZ$158,D$3,FALSE))="","",(VLOOKUP($A34,'Q3 Raw Data'!$A$9:$CZ$158,D$3,FALSE))),"")</f>
        <v>Established</v>
      </c>
      <c r="E34" s="184" t="str">
        <f>IFERROR(IF((VLOOKUP($A34,'Q3 Raw Data'!$A$9:$CZ$158,E$3,FALSE))="","",(VLOOKUP($A34,'Q3 Raw Data'!$A$9:$CZ$158,E$3,FALSE))),"")</f>
        <v>Mature</v>
      </c>
      <c r="F34" s="184" t="str">
        <f>IFERROR(IF((VLOOKUP($A34,'Q3 Raw Data'!$A$9:$CZ$158,F$3,FALSE))="","",(VLOOKUP($A34,'Q3 Raw Data'!$A$9:$CZ$158,F$3,FALSE))),"")</f>
        <v>Established</v>
      </c>
      <c r="G34" s="184" t="str">
        <f>IFERROR(IF((VLOOKUP($A34,'Q3 Raw Data'!$A$9:$CZ$158,G$3,FALSE))="","",(VLOOKUP($A34,'Q3 Raw Data'!$A$9:$CZ$158,G$3,FALSE))),"")</f>
        <v>Plans in place</v>
      </c>
      <c r="H34" s="184" t="str">
        <f>IFERROR(IF((VLOOKUP($A34,'Q3 Raw Data'!$A$9:$CZ$158,H$3,FALSE))="","",(VLOOKUP($A34,'Q3 Raw Data'!$A$9:$CZ$158,H$3,FALSE))),"")</f>
        <v>Plans in place</v>
      </c>
      <c r="I34" s="184" t="str">
        <f>IFERROR(IF((VLOOKUP($A34,'Q3 Raw Data'!$A$9:$CZ$158,I$3,FALSE))="","",(VLOOKUP($A34,'Q3 Raw Data'!$A$9:$CZ$158,I$3,FALSE))),"")</f>
        <v>Established</v>
      </c>
      <c r="J34" s="184" t="str">
        <f>IFERROR(IF((VLOOKUP($A34,'Q3 Raw Data'!$A$9:$CZ$158,J$3,FALSE))="","",(VLOOKUP($A34,'Q3 Raw Data'!$A$9:$CZ$158,J$3,FALSE))),"")</f>
        <v>Established</v>
      </c>
      <c r="K34" s="184" t="str">
        <f>IFERROR(IF((VLOOKUP($A34,'Q3 Raw Data'!$A$9:$CZ$158,K$3,FALSE))="","",(VLOOKUP($A34,'Q3 Raw Data'!$A$9:$CZ$158,K$3,FALSE))),"")</f>
        <v>Not yet established</v>
      </c>
      <c r="L34" s="184" t="str">
        <f>IFERROR(IF((VLOOKUP($A34,'Q3 Raw Data'!$A$9:$CZ$158,L$3,FALSE))="","",(VLOOKUP($A34,'Q3 Raw Data'!$A$9:$CZ$158,L$3,FALSE))),"")</f>
        <v>Established</v>
      </c>
      <c r="M34" s="184" t="str">
        <f>IFERROR(IF((VLOOKUP($A34,'Q3 Raw Data'!$A$9:$CZ$158,M$3,FALSE))="","",(VLOOKUP($A34,'Q3 Raw Data'!$A$9:$CZ$158,M$3,FALSE))),"")</f>
        <v>Established</v>
      </c>
      <c r="N34" s="184" t="str">
        <f>IFERROR(IF((VLOOKUP($A34,'Q3 Raw Data'!$A$9:$CZ$158,N$3,FALSE))="","",(VLOOKUP($A34,'Q3 Raw Data'!$A$9:$CZ$158,N$3,FALSE))),"")</f>
        <v>Mature</v>
      </c>
      <c r="O34" s="184" t="str">
        <f>IFERROR(IF((VLOOKUP($A34,'Q3 Raw Data'!$A$9:$CZ$158,O$3,FALSE))="","",(VLOOKUP($A34,'Q3 Raw Data'!$A$9:$CZ$158,O$3,FALSE))),"")</f>
        <v>Established</v>
      </c>
      <c r="P34" s="184" t="str">
        <f>IFERROR(IF((VLOOKUP($A34,'Q3 Raw Data'!$A$9:$CZ$158,P$3,FALSE))="","",(VLOOKUP($A34,'Q3 Raw Data'!$A$9:$CZ$158,P$3,FALSE))),"")</f>
        <v>Plans in place</v>
      </c>
      <c r="Q34" s="184" t="str">
        <f>IFERROR(IF((VLOOKUP($A34,'Q3 Raw Data'!$A$9:$CZ$158,Q$3,FALSE))="","",(VLOOKUP($A34,'Q3 Raw Data'!$A$9:$CZ$158,Q$3,FALSE))),"")</f>
        <v>Established</v>
      </c>
      <c r="R34" s="184" t="str">
        <f>IFERROR(IF((VLOOKUP($A34,'Q3 Raw Data'!$A$9:$CZ$158,R$3,FALSE))="","",(VLOOKUP($A34,'Q3 Raw Data'!$A$9:$CZ$158,R$3,FALSE))),"")</f>
        <v>Established</v>
      </c>
      <c r="S34" s="184" t="str">
        <f>IFERROR(IF((VLOOKUP($A34,'Q3 Raw Data'!$A$9:$CZ$158,S$3,FALSE))="","",(VLOOKUP($A34,'Q3 Raw Data'!$A$9:$CZ$158,S$3,FALSE))),"")</f>
        <v>Established</v>
      </c>
      <c r="T34" s="184" t="str">
        <f>IFERROR(IF((VLOOKUP($A34,'Q3 Raw Data'!$A$9:$CZ$158,T$3,FALSE))="","",(VLOOKUP($A34,'Q3 Raw Data'!$A$9:$CZ$158,T$3,FALSE))),"")</f>
        <v>Plans in place</v>
      </c>
      <c r="U34" s="184" t="str">
        <f>IFERROR(IF((VLOOKUP($A34,'Q3 Raw Data'!$A$9:$CZ$158,U$3,FALSE))="","",(VLOOKUP($A34,'Q3 Raw Data'!$A$9:$CZ$158,U$3,FALSE))),"")</f>
        <v>Established</v>
      </c>
      <c r="V34" s="184" t="str">
        <f>IFERROR(IF((VLOOKUP($A34,'Q3 Raw Data'!$A$9:$CZ$158,V$3,FALSE))="","",(VLOOKUP($A34,'Q3 Raw Data'!$A$9:$CZ$158,V$3,FALSE))),"")</f>
        <v>Established</v>
      </c>
      <c r="W34" s="184" t="str">
        <f>IFERROR(IF((VLOOKUP($A34,'Q3 Raw Data'!$A$9:$CZ$158,W$3,FALSE))="","",(VLOOKUP($A34,'Q3 Raw Data'!$A$9:$CZ$158,W$3,FALSE))),"")</f>
        <v>Mature</v>
      </c>
      <c r="X34" s="184" t="str">
        <f>IFERROR(IF((VLOOKUP($A34,'Q3 Raw Data'!$A$9:$CZ$158,X$3,FALSE))="","",(VLOOKUP($A34,'Q3 Raw Data'!$A$9:$CZ$158,X$3,FALSE))),"")</f>
        <v>Established</v>
      </c>
      <c r="Y34" s="184" t="str">
        <f>IFERROR(IF((VLOOKUP($A34,'Q3 Raw Data'!$A$9:$CZ$158,Y$3,FALSE))="","",(VLOOKUP($A34,'Q3 Raw Data'!$A$9:$CZ$158,Y$3,FALSE))),"")</f>
        <v>Plans in place</v>
      </c>
      <c r="Z34" s="184" t="str">
        <f>IFERROR(IF((VLOOKUP($A34,'Q3 Raw Data'!$A$9:$CZ$158,Z$3,FALSE))="","",(VLOOKUP($A34,'Q3 Raw Data'!$A$9:$CZ$158,Z$3,FALSE))),"")</f>
        <v>Established</v>
      </c>
      <c r="AA34" s="184" t="str">
        <f>IFERROR(IF((VLOOKUP($A34,'Q3 Raw Data'!$A$9:$CZ$158,AA$3,FALSE))="","",(VLOOKUP($A34,'Q3 Raw Data'!$A$9:$CZ$158,AA$3,FALSE))),"")</f>
        <v>Established</v>
      </c>
      <c r="AB34" s="184" t="str">
        <f>IFERROR(IF((VLOOKUP($A34,'Q3 Raw Data'!$A$9:$CZ$158,AB$3,FALSE))="","",(VLOOKUP($A34,'Q3 Raw Data'!$A$9:$CZ$158,AB$3,FALSE))),"")</f>
        <v>Established</v>
      </c>
      <c r="AC34" s="184" t="str">
        <f>IFERROR(IF((VLOOKUP($A34,'Q3 Raw Data'!$A$9:$CZ$158,AC$3,FALSE))="","",(VLOOKUP($A34,'Q3 Raw Data'!$A$9:$CZ$158,AC$3,FALSE))),"")</f>
        <v>Plans in place</v>
      </c>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51"/>
    </row>
    <row r="35" spans="1:67" s="184" customFormat="1">
      <c r="A35" s="184" t="s">
        <v>171</v>
      </c>
      <c r="B35" s="184" t="s">
        <v>172</v>
      </c>
      <c r="C35" s="184" t="str">
        <f>IFERROR(IF((VLOOKUP($A35,'Q3 Raw Data'!$A$9:$CZ$158,C$3,FALSE))="","",(VLOOKUP($A35,'Q3 Raw Data'!$A$9:$CZ$158,C$3,FALSE))),"")</f>
        <v>Established</v>
      </c>
      <c r="D35" s="184" t="str">
        <f>IFERROR(IF((VLOOKUP($A35,'Q3 Raw Data'!$A$9:$CZ$158,D$3,FALSE))="","",(VLOOKUP($A35,'Q3 Raw Data'!$A$9:$CZ$158,D$3,FALSE))),"")</f>
        <v>Established</v>
      </c>
      <c r="E35" s="184" t="str">
        <f>IFERROR(IF((VLOOKUP($A35,'Q3 Raw Data'!$A$9:$CZ$158,E$3,FALSE))="","",(VLOOKUP($A35,'Q3 Raw Data'!$A$9:$CZ$158,E$3,FALSE))),"")</f>
        <v>Established</v>
      </c>
      <c r="F35" s="184" t="str">
        <f>IFERROR(IF((VLOOKUP($A35,'Q3 Raw Data'!$A$9:$CZ$158,F$3,FALSE))="","",(VLOOKUP($A35,'Q3 Raw Data'!$A$9:$CZ$158,F$3,FALSE))),"")</f>
        <v>Established</v>
      </c>
      <c r="G35" s="184" t="str">
        <f>IFERROR(IF((VLOOKUP($A35,'Q3 Raw Data'!$A$9:$CZ$158,G$3,FALSE))="","",(VLOOKUP($A35,'Q3 Raw Data'!$A$9:$CZ$158,G$3,FALSE))),"")</f>
        <v>Established</v>
      </c>
      <c r="H35" s="184" t="str">
        <f>IFERROR(IF((VLOOKUP($A35,'Q3 Raw Data'!$A$9:$CZ$158,H$3,FALSE))="","",(VLOOKUP($A35,'Q3 Raw Data'!$A$9:$CZ$158,H$3,FALSE))),"")</f>
        <v>Established</v>
      </c>
      <c r="I35" s="184" t="str">
        <f>IFERROR(IF((VLOOKUP($A35,'Q3 Raw Data'!$A$9:$CZ$158,I$3,FALSE))="","",(VLOOKUP($A35,'Q3 Raw Data'!$A$9:$CZ$158,I$3,FALSE))),"")</f>
        <v>Established</v>
      </c>
      <c r="J35" s="184" t="str">
        <f>IFERROR(IF((VLOOKUP($A35,'Q3 Raw Data'!$A$9:$CZ$158,J$3,FALSE))="","",(VLOOKUP($A35,'Q3 Raw Data'!$A$9:$CZ$158,J$3,FALSE))),"")</f>
        <v>Established</v>
      </c>
      <c r="K35" s="184" t="str">
        <f>IFERROR(IF((VLOOKUP($A35,'Q3 Raw Data'!$A$9:$CZ$158,K$3,FALSE))="","",(VLOOKUP($A35,'Q3 Raw Data'!$A$9:$CZ$158,K$3,FALSE))),"")</f>
        <v>Not yet established</v>
      </c>
      <c r="L35" s="184" t="str">
        <f>IFERROR(IF((VLOOKUP($A35,'Q3 Raw Data'!$A$9:$CZ$158,L$3,FALSE))="","",(VLOOKUP($A35,'Q3 Raw Data'!$A$9:$CZ$158,L$3,FALSE))),"")</f>
        <v>Established</v>
      </c>
      <c r="M35" s="184" t="str">
        <f>IFERROR(IF((VLOOKUP($A35,'Q3 Raw Data'!$A$9:$CZ$158,M$3,FALSE))="","",(VLOOKUP($A35,'Q3 Raw Data'!$A$9:$CZ$158,M$3,FALSE))),"")</f>
        <v>Established</v>
      </c>
      <c r="N35" s="184" t="str">
        <f>IFERROR(IF((VLOOKUP($A35,'Q3 Raw Data'!$A$9:$CZ$158,N$3,FALSE))="","",(VLOOKUP($A35,'Q3 Raw Data'!$A$9:$CZ$158,N$3,FALSE))),"")</f>
        <v>Established</v>
      </c>
      <c r="O35" s="184" t="str">
        <f>IFERROR(IF((VLOOKUP($A35,'Q3 Raw Data'!$A$9:$CZ$158,O$3,FALSE))="","",(VLOOKUP($A35,'Q3 Raw Data'!$A$9:$CZ$158,O$3,FALSE))),"")</f>
        <v>Established</v>
      </c>
      <c r="P35" s="184" t="str">
        <f>IFERROR(IF((VLOOKUP($A35,'Q3 Raw Data'!$A$9:$CZ$158,P$3,FALSE))="","",(VLOOKUP($A35,'Q3 Raw Data'!$A$9:$CZ$158,P$3,FALSE))),"")</f>
        <v>Established</v>
      </c>
      <c r="Q35" s="184" t="str">
        <f>IFERROR(IF((VLOOKUP($A35,'Q3 Raw Data'!$A$9:$CZ$158,Q$3,FALSE))="","",(VLOOKUP($A35,'Q3 Raw Data'!$A$9:$CZ$158,Q$3,FALSE))),"")</f>
        <v>Established</v>
      </c>
      <c r="R35" s="184" t="str">
        <f>IFERROR(IF((VLOOKUP($A35,'Q3 Raw Data'!$A$9:$CZ$158,R$3,FALSE))="","",(VLOOKUP($A35,'Q3 Raw Data'!$A$9:$CZ$158,R$3,FALSE))),"")</f>
        <v>Established</v>
      </c>
      <c r="S35" s="184" t="str">
        <f>IFERROR(IF((VLOOKUP($A35,'Q3 Raw Data'!$A$9:$CZ$158,S$3,FALSE))="","",(VLOOKUP($A35,'Q3 Raw Data'!$A$9:$CZ$158,S$3,FALSE))),"")</f>
        <v>Established</v>
      </c>
      <c r="T35" s="184" t="str">
        <f>IFERROR(IF((VLOOKUP($A35,'Q3 Raw Data'!$A$9:$CZ$158,T$3,FALSE))="","",(VLOOKUP($A35,'Q3 Raw Data'!$A$9:$CZ$158,T$3,FALSE))),"")</f>
        <v>Not yet established</v>
      </c>
      <c r="U35" s="184" t="str">
        <f>IFERROR(IF((VLOOKUP($A35,'Q3 Raw Data'!$A$9:$CZ$158,U$3,FALSE))="","",(VLOOKUP($A35,'Q3 Raw Data'!$A$9:$CZ$158,U$3,FALSE))),"")</f>
        <v>Established</v>
      </c>
      <c r="V35" s="184" t="str">
        <f>IFERROR(IF((VLOOKUP($A35,'Q3 Raw Data'!$A$9:$CZ$158,V$3,FALSE))="","",(VLOOKUP($A35,'Q3 Raw Data'!$A$9:$CZ$158,V$3,FALSE))),"")</f>
        <v>Established</v>
      </c>
      <c r="W35" s="184" t="str">
        <f>IFERROR(IF((VLOOKUP($A35,'Q3 Raw Data'!$A$9:$CZ$158,W$3,FALSE))="","",(VLOOKUP($A35,'Q3 Raw Data'!$A$9:$CZ$158,W$3,FALSE))),"")</f>
        <v>Established</v>
      </c>
      <c r="X35" s="184" t="str">
        <f>IFERROR(IF((VLOOKUP($A35,'Q3 Raw Data'!$A$9:$CZ$158,X$3,FALSE))="","",(VLOOKUP($A35,'Q3 Raw Data'!$A$9:$CZ$158,X$3,FALSE))),"")</f>
        <v>Mature</v>
      </c>
      <c r="Y35" s="184" t="str">
        <f>IFERROR(IF((VLOOKUP($A35,'Q3 Raw Data'!$A$9:$CZ$158,Y$3,FALSE))="","",(VLOOKUP($A35,'Q3 Raw Data'!$A$9:$CZ$158,Y$3,FALSE))),"")</f>
        <v>Established</v>
      </c>
      <c r="Z35" s="184" t="str">
        <f>IFERROR(IF((VLOOKUP($A35,'Q3 Raw Data'!$A$9:$CZ$158,Z$3,FALSE))="","",(VLOOKUP($A35,'Q3 Raw Data'!$A$9:$CZ$158,Z$3,FALSE))),"")</f>
        <v>Mature</v>
      </c>
      <c r="AA35" s="184" t="str">
        <f>IFERROR(IF((VLOOKUP($A35,'Q3 Raw Data'!$A$9:$CZ$158,AA$3,FALSE))="","",(VLOOKUP($A35,'Q3 Raw Data'!$A$9:$CZ$158,AA$3,FALSE))),"")</f>
        <v>Established</v>
      </c>
      <c r="AB35" s="184" t="str">
        <f>IFERROR(IF((VLOOKUP($A35,'Q3 Raw Data'!$A$9:$CZ$158,AB$3,FALSE))="","",(VLOOKUP($A35,'Q3 Raw Data'!$A$9:$CZ$158,AB$3,FALSE))),"")</f>
        <v>Established</v>
      </c>
      <c r="AC35" s="184" t="str">
        <f>IFERROR(IF((VLOOKUP($A35,'Q3 Raw Data'!$A$9:$CZ$158,AC$3,FALSE))="","",(VLOOKUP($A35,'Q3 Raw Data'!$A$9:$CZ$158,AC$3,FALSE))),"")</f>
        <v>Not yet established</v>
      </c>
    </row>
    <row r="36" spans="1:67" s="184" customFormat="1">
      <c r="A36" s="184" t="s">
        <v>175</v>
      </c>
      <c r="B36" s="184" t="s">
        <v>176</v>
      </c>
      <c r="C36" s="184" t="str">
        <f>IFERROR(IF((VLOOKUP($A36,'Q3 Raw Data'!$A$9:$CZ$158,C$3,FALSE))="","",(VLOOKUP($A36,'Q3 Raw Data'!$A$9:$CZ$158,C$3,FALSE))),"")</f>
        <v>Established</v>
      </c>
      <c r="D36" s="184" t="str">
        <f>IFERROR(IF((VLOOKUP($A36,'Q3 Raw Data'!$A$9:$CZ$158,D$3,FALSE))="","",(VLOOKUP($A36,'Q3 Raw Data'!$A$9:$CZ$158,D$3,FALSE))),"")</f>
        <v>Established</v>
      </c>
      <c r="E36" s="184" t="str">
        <f>IFERROR(IF((VLOOKUP($A36,'Q3 Raw Data'!$A$9:$CZ$158,E$3,FALSE))="","",(VLOOKUP($A36,'Q3 Raw Data'!$A$9:$CZ$158,E$3,FALSE))),"")</f>
        <v>Plans in place</v>
      </c>
      <c r="F36" s="184" t="str">
        <f>IFERROR(IF((VLOOKUP($A36,'Q3 Raw Data'!$A$9:$CZ$158,F$3,FALSE))="","",(VLOOKUP($A36,'Q3 Raw Data'!$A$9:$CZ$158,F$3,FALSE))),"")</f>
        <v>Plans in place</v>
      </c>
      <c r="G36" s="184" t="str">
        <f>IFERROR(IF((VLOOKUP($A36,'Q3 Raw Data'!$A$9:$CZ$158,G$3,FALSE))="","",(VLOOKUP($A36,'Q3 Raw Data'!$A$9:$CZ$158,G$3,FALSE))),"")</f>
        <v>Plans in place</v>
      </c>
      <c r="H36" s="184" t="str">
        <f>IFERROR(IF((VLOOKUP($A36,'Q3 Raw Data'!$A$9:$CZ$158,H$3,FALSE))="","",(VLOOKUP($A36,'Q3 Raw Data'!$A$9:$CZ$158,H$3,FALSE))),"")</f>
        <v>Plans in place</v>
      </c>
      <c r="I36" s="184" t="str">
        <f>IFERROR(IF((VLOOKUP($A36,'Q3 Raw Data'!$A$9:$CZ$158,I$3,FALSE))="","",(VLOOKUP($A36,'Q3 Raw Data'!$A$9:$CZ$158,I$3,FALSE))),"")</f>
        <v>Plans in place</v>
      </c>
      <c r="J36" s="184" t="str">
        <f>IFERROR(IF((VLOOKUP($A36,'Q3 Raw Data'!$A$9:$CZ$158,J$3,FALSE))="","",(VLOOKUP($A36,'Q3 Raw Data'!$A$9:$CZ$158,J$3,FALSE))),"")</f>
        <v>Not yet established</v>
      </c>
      <c r="K36" s="184" t="str">
        <f>IFERROR(IF((VLOOKUP($A36,'Q3 Raw Data'!$A$9:$CZ$158,K$3,FALSE))="","",(VLOOKUP($A36,'Q3 Raw Data'!$A$9:$CZ$158,K$3,FALSE))),"")</f>
        <v>Not yet established</v>
      </c>
      <c r="L36" s="184" t="str">
        <f>IFERROR(IF((VLOOKUP($A36,'Q3 Raw Data'!$A$9:$CZ$158,L$3,FALSE))="","",(VLOOKUP($A36,'Q3 Raw Data'!$A$9:$CZ$158,L$3,FALSE))),"")</f>
        <v>Established</v>
      </c>
      <c r="M36" s="184" t="str">
        <f>IFERROR(IF((VLOOKUP($A36,'Q3 Raw Data'!$A$9:$CZ$158,M$3,FALSE))="","",(VLOOKUP($A36,'Q3 Raw Data'!$A$9:$CZ$158,M$3,FALSE))),"")</f>
        <v>Established</v>
      </c>
      <c r="N36" s="184" t="str">
        <f>IFERROR(IF((VLOOKUP($A36,'Q3 Raw Data'!$A$9:$CZ$158,N$3,FALSE))="","",(VLOOKUP($A36,'Q3 Raw Data'!$A$9:$CZ$158,N$3,FALSE))),"")</f>
        <v>Plans in place</v>
      </c>
      <c r="O36" s="184" t="str">
        <f>IFERROR(IF((VLOOKUP($A36,'Q3 Raw Data'!$A$9:$CZ$158,O$3,FALSE))="","",(VLOOKUP($A36,'Q3 Raw Data'!$A$9:$CZ$158,O$3,FALSE))),"")</f>
        <v>Plans in place</v>
      </c>
      <c r="P36" s="184" t="str">
        <f>IFERROR(IF((VLOOKUP($A36,'Q3 Raw Data'!$A$9:$CZ$158,P$3,FALSE))="","",(VLOOKUP($A36,'Q3 Raw Data'!$A$9:$CZ$158,P$3,FALSE))),"")</f>
        <v>Established</v>
      </c>
      <c r="Q36" s="184" t="str">
        <f>IFERROR(IF((VLOOKUP($A36,'Q3 Raw Data'!$A$9:$CZ$158,Q$3,FALSE))="","",(VLOOKUP($A36,'Q3 Raw Data'!$A$9:$CZ$158,Q$3,FALSE))),"")</f>
        <v>Plans in place</v>
      </c>
      <c r="R36" s="184" t="str">
        <f>IFERROR(IF((VLOOKUP($A36,'Q3 Raw Data'!$A$9:$CZ$158,R$3,FALSE))="","",(VLOOKUP($A36,'Q3 Raw Data'!$A$9:$CZ$158,R$3,FALSE))),"")</f>
        <v>Plans in place</v>
      </c>
      <c r="S36" s="184" t="str">
        <f>IFERROR(IF((VLOOKUP($A36,'Q3 Raw Data'!$A$9:$CZ$158,S$3,FALSE))="","",(VLOOKUP($A36,'Q3 Raw Data'!$A$9:$CZ$158,S$3,FALSE))),"")</f>
        <v>Plans in place</v>
      </c>
      <c r="T36" s="184" t="str">
        <f>IFERROR(IF((VLOOKUP($A36,'Q3 Raw Data'!$A$9:$CZ$158,T$3,FALSE))="","",(VLOOKUP($A36,'Q3 Raw Data'!$A$9:$CZ$158,T$3,FALSE))),"")</f>
        <v>Not yet established</v>
      </c>
      <c r="U36" s="184" t="str">
        <f>IFERROR(IF((VLOOKUP($A36,'Q3 Raw Data'!$A$9:$CZ$158,U$3,FALSE))="","",(VLOOKUP($A36,'Q3 Raw Data'!$A$9:$CZ$158,U$3,FALSE))),"")</f>
        <v>Established</v>
      </c>
      <c r="V36" s="184" t="str">
        <f>IFERROR(IF((VLOOKUP($A36,'Q3 Raw Data'!$A$9:$CZ$158,V$3,FALSE))="","",(VLOOKUP($A36,'Q3 Raw Data'!$A$9:$CZ$158,V$3,FALSE))),"")</f>
        <v>Established</v>
      </c>
      <c r="W36" s="184" t="str">
        <f>IFERROR(IF((VLOOKUP($A36,'Q3 Raw Data'!$A$9:$CZ$158,W$3,FALSE))="","",(VLOOKUP($A36,'Q3 Raw Data'!$A$9:$CZ$158,W$3,FALSE))),"")</f>
        <v>Established</v>
      </c>
      <c r="X36" s="184" t="str">
        <f>IFERROR(IF((VLOOKUP($A36,'Q3 Raw Data'!$A$9:$CZ$158,X$3,FALSE))="","",(VLOOKUP($A36,'Q3 Raw Data'!$A$9:$CZ$158,X$3,FALSE))),"")</f>
        <v>Established</v>
      </c>
      <c r="Y36" s="184" t="str">
        <f>IFERROR(IF((VLOOKUP($A36,'Q3 Raw Data'!$A$9:$CZ$158,Y$3,FALSE))="","",(VLOOKUP($A36,'Q3 Raw Data'!$A$9:$CZ$158,Y$3,FALSE))),"")</f>
        <v>Established</v>
      </c>
      <c r="Z36" s="184" t="str">
        <f>IFERROR(IF((VLOOKUP($A36,'Q3 Raw Data'!$A$9:$CZ$158,Z$3,FALSE))="","",(VLOOKUP($A36,'Q3 Raw Data'!$A$9:$CZ$158,Z$3,FALSE))),"")</f>
        <v>Plans in place</v>
      </c>
      <c r="AA36" s="184" t="str">
        <f>IFERROR(IF((VLOOKUP($A36,'Q3 Raw Data'!$A$9:$CZ$158,AA$3,FALSE))="","",(VLOOKUP($A36,'Q3 Raw Data'!$A$9:$CZ$158,AA$3,FALSE))),"")</f>
        <v>Established</v>
      </c>
      <c r="AB36" s="184" t="str">
        <f>IFERROR(IF((VLOOKUP($A36,'Q3 Raw Data'!$A$9:$CZ$158,AB$3,FALSE))="","",(VLOOKUP($A36,'Q3 Raw Data'!$A$9:$CZ$158,AB$3,FALSE))),"")</f>
        <v>Plans in place</v>
      </c>
      <c r="AC36" s="184" t="str">
        <f>IFERROR(IF((VLOOKUP($A36,'Q3 Raw Data'!$A$9:$CZ$158,AC$3,FALSE))="","",(VLOOKUP($A36,'Q3 Raw Data'!$A$9:$CZ$158,AC$3,FALSE))),"")</f>
        <v>Plans in place</v>
      </c>
    </row>
    <row r="37" spans="1:67" s="184" customFormat="1">
      <c r="A37" s="184" t="s">
        <v>179</v>
      </c>
      <c r="B37" s="184" t="s">
        <v>180</v>
      </c>
      <c r="C37" s="184" t="str">
        <f>IFERROR(IF((VLOOKUP($A37,'Q3 Raw Data'!$A$9:$CZ$158,C$3,FALSE))="","",(VLOOKUP($A37,'Q3 Raw Data'!$A$9:$CZ$158,C$3,FALSE))),"")</f>
        <v>Plans in place</v>
      </c>
      <c r="D37" s="184" t="str">
        <f>IFERROR(IF((VLOOKUP($A37,'Q3 Raw Data'!$A$9:$CZ$158,D$3,FALSE))="","",(VLOOKUP($A37,'Q3 Raw Data'!$A$9:$CZ$158,D$3,FALSE))),"")</f>
        <v>Not yet established</v>
      </c>
      <c r="E37" s="184" t="str">
        <f>IFERROR(IF((VLOOKUP($A37,'Q3 Raw Data'!$A$9:$CZ$158,E$3,FALSE))="","",(VLOOKUP($A37,'Q3 Raw Data'!$A$9:$CZ$158,E$3,FALSE))),"")</f>
        <v>Mature</v>
      </c>
      <c r="F37" s="184" t="str">
        <f>IFERROR(IF((VLOOKUP($A37,'Q3 Raw Data'!$A$9:$CZ$158,F$3,FALSE))="","",(VLOOKUP($A37,'Q3 Raw Data'!$A$9:$CZ$158,F$3,FALSE))),"")</f>
        <v>Plans in place</v>
      </c>
      <c r="G37" s="184" t="str">
        <f>IFERROR(IF((VLOOKUP($A37,'Q3 Raw Data'!$A$9:$CZ$158,G$3,FALSE))="","",(VLOOKUP($A37,'Q3 Raw Data'!$A$9:$CZ$158,G$3,FALSE))),"")</f>
        <v>Plans in place</v>
      </c>
      <c r="H37" s="184" t="str">
        <f>IFERROR(IF((VLOOKUP($A37,'Q3 Raw Data'!$A$9:$CZ$158,H$3,FALSE))="","",(VLOOKUP($A37,'Q3 Raw Data'!$A$9:$CZ$158,H$3,FALSE))),"")</f>
        <v>Not yet established</v>
      </c>
      <c r="I37" s="184" t="str">
        <f>IFERROR(IF((VLOOKUP($A37,'Q3 Raw Data'!$A$9:$CZ$158,I$3,FALSE))="","",(VLOOKUP($A37,'Q3 Raw Data'!$A$9:$CZ$158,I$3,FALSE))),"")</f>
        <v>Established</v>
      </c>
      <c r="J37" s="184" t="str">
        <f>IFERROR(IF((VLOOKUP($A37,'Q3 Raw Data'!$A$9:$CZ$158,J$3,FALSE))="","",(VLOOKUP($A37,'Q3 Raw Data'!$A$9:$CZ$158,J$3,FALSE))),"")</f>
        <v>Mature</v>
      </c>
      <c r="K37" s="184" t="str">
        <f>IFERROR(IF((VLOOKUP($A37,'Q3 Raw Data'!$A$9:$CZ$158,K$3,FALSE))="","",(VLOOKUP($A37,'Q3 Raw Data'!$A$9:$CZ$158,K$3,FALSE))),"")</f>
        <v>Plans in place</v>
      </c>
      <c r="L37" s="184" t="str">
        <f>IFERROR(IF((VLOOKUP($A37,'Q3 Raw Data'!$A$9:$CZ$158,L$3,FALSE))="","",(VLOOKUP($A37,'Q3 Raw Data'!$A$9:$CZ$158,L$3,FALSE))),"")</f>
        <v>Plans in place</v>
      </c>
      <c r="M37" s="184" t="str">
        <f>IFERROR(IF((VLOOKUP($A37,'Q3 Raw Data'!$A$9:$CZ$158,M$3,FALSE))="","",(VLOOKUP($A37,'Q3 Raw Data'!$A$9:$CZ$158,M$3,FALSE))),"")</f>
        <v>Plans in place</v>
      </c>
      <c r="N37" s="184" t="str">
        <f>IFERROR(IF((VLOOKUP($A37,'Q3 Raw Data'!$A$9:$CZ$158,N$3,FALSE))="","",(VLOOKUP($A37,'Q3 Raw Data'!$A$9:$CZ$158,N$3,FALSE))),"")</f>
        <v>Mature</v>
      </c>
      <c r="O37" s="184" t="str">
        <f>IFERROR(IF((VLOOKUP($A37,'Q3 Raw Data'!$A$9:$CZ$158,O$3,FALSE))="","",(VLOOKUP($A37,'Q3 Raw Data'!$A$9:$CZ$158,O$3,FALSE))),"")</f>
        <v>Plans in place</v>
      </c>
      <c r="P37" s="184" t="str">
        <f>IFERROR(IF((VLOOKUP($A37,'Q3 Raw Data'!$A$9:$CZ$158,P$3,FALSE))="","",(VLOOKUP($A37,'Q3 Raw Data'!$A$9:$CZ$158,P$3,FALSE))),"")</f>
        <v>Plans in place</v>
      </c>
      <c r="Q37" s="184" t="str">
        <f>IFERROR(IF((VLOOKUP($A37,'Q3 Raw Data'!$A$9:$CZ$158,Q$3,FALSE))="","",(VLOOKUP($A37,'Q3 Raw Data'!$A$9:$CZ$158,Q$3,FALSE))),"")</f>
        <v>Plans in place</v>
      </c>
      <c r="R37" s="184" t="str">
        <f>IFERROR(IF((VLOOKUP($A37,'Q3 Raw Data'!$A$9:$CZ$158,R$3,FALSE))="","",(VLOOKUP($A37,'Q3 Raw Data'!$A$9:$CZ$158,R$3,FALSE))),"")</f>
        <v>Established</v>
      </c>
      <c r="S37" s="184" t="str">
        <f>IFERROR(IF((VLOOKUP($A37,'Q3 Raw Data'!$A$9:$CZ$158,S$3,FALSE))="","",(VLOOKUP($A37,'Q3 Raw Data'!$A$9:$CZ$158,S$3,FALSE))),"")</f>
        <v>Mature</v>
      </c>
      <c r="T37" s="184" t="str">
        <f>IFERROR(IF((VLOOKUP($A37,'Q3 Raw Data'!$A$9:$CZ$158,T$3,FALSE))="","",(VLOOKUP($A37,'Q3 Raw Data'!$A$9:$CZ$158,T$3,FALSE))),"")</f>
        <v>Plans in place</v>
      </c>
      <c r="U37" s="184" t="str">
        <f>IFERROR(IF((VLOOKUP($A37,'Q3 Raw Data'!$A$9:$CZ$158,U$3,FALSE))="","",(VLOOKUP($A37,'Q3 Raw Data'!$A$9:$CZ$158,U$3,FALSE))),"")</f>
        <v>Plans in place</v>
      </c>
      <c r="V37" s="184" t="str">
        <f>IFERROR(IF((VLOOKUP($A37,'Q3 Raw Data'!$A$9:$CZ$158,V$3,FALSE))="","",(VLOOKUP($A37,'Q3 Raw Data'!$A$9:$CZ$158,V$3,FALSE))),"")</f>
        <v>Plans in place</v>
      </c>
      <c r="W37" s="184" t="str">
        <f>IFERROR(IF((VLOOKUP($A37,'Q3 Raw Data'!$A$9:$CZ$158,W$3,FALSE))="","",(VLOOKUP($A37,'Q3 Raw Data'!$A$9:$CZ$158,W$3,FALSE))),"")</f>
        <v>Mature</v>
      </c>
      <c r="X37" s="184" t="str">
        <f>IFERROR(IF((VLOOKUP($A37,'Q3 Raw Data'!$A$9:$CZ$158,X$3,FALSE))="","",(VLOOKUP($A37,'Q3 Raw Data'!$A$9:$CZ$158,X$3,FALSE))),"")</f>
        <v>Plans in place</v>
      </c>
      <c r="Y37" s="184" t="str">
        <f>IFERROR(IF((VLOOKUP($A37,'Q3 Raw Data'!$A$9:$CZ$158,Y$3,FALSE))="","",(VLOOKUP($A37,'Q3 Raw Data'!$A$9:$CZ$158,Y$3,FALSE))),"")</f>
        <v>Plans in place</v>
      </c>
      <c r="Z37" s="184" t="str">
        <f>IFERROR(IF((VLOOKUP($A37,'Q3 Raw Data'!$A$9:$CZ$158,Z$3,FALSE))="","",(VLOOKUP($A37,'Q3 Raw Data'!$A$9:$CZ$158,Z$3,FALSE))),"")</f>
        <v>Plans in place</v>
      </c>
      <c r="AA37" s="184" t="str">
        <f>IFERROR(IF((VLOOKUP($A37,'Q3 Raw Data'!$A$9:$CZ$158,AA$3,FALSE))="","",(VLOOKUP($A37,'Q3 Raw Data'!$A$9:$CZ$158,AA$3,FALSE))),"")</f>
        <v>Mature</v>
      </c>
      <c r="AB37" s="184" t="str">
        <f>IFERROR(IF((VLOOKUP($A37,'Q3 Raw Data'!$A$9:$CZ$158,AB$3,FALSE))="","",(VLOOKUP($A37,'Q3 Raw Data'!$A$9:$CZ$158,AB$3,FALSE))),"")</f>
        <v>Mature</v>
      </c>
      <c r="AC37" s="184" t="str">
        <f>IFERROR(IF((VLOOKUP($A37,'Q3 Raw Data'!$A$9:$CZ$158,AC$3,FALSE))="","",(VLOOKUP($A37,'Q3 Raw Data'!$A$9:$CZ$158,AC$3,FALSE))),"")</f>
        <v>Plans in place</v>
      </c>
    </row>
    <row r="38" spans="1:67" s="184" customFormat="1">
      <c r="A38" s="184" t="s">
        <v>183</v>
      </c>
      <c r="B38" s="184" t="s">
        <v>184</v>
      </c>
      <c r="C38" s="184" t="str">
        <f>IFERROR(IF((VLOOKUP($A38,'Q3 Raw Data'!$A$9:$CZ$158,C$3,FALSE))="","",(VLOOKUP($A38,'Q3 Raw Data'!$A$9:$CZ$158,C$3,FALSE))),"")</f>
        <v>Plans in place</v>
      </c>
      <c r="D38" s="184" t="str">
        <f>IFERROR(IF((VLOOKUP($A38,'Q3 Raw Data'!$A$9:$CZ$158,D$3,FALSE))="","",(VLOOKUP($A38,'Q3 Raw Data'!$A$9:$CZ$158,D$3,FALSE))),"")</f>
        <v>Plans in place</v>
      </c>
      <c r="E38" s="184" t="str">
        <f>IFERROR(IF((VLOOKUP($A38,'Q3 Raw Data'!$A$9:$CZ$158,E$3,FALSE))="","",(VLOOKUP($A38,'Q3 Raw Data'!$A$9:$CZ$158,E$3,FALSE))),"")</f>
        <v>Established</v>
      </c>
      <c r="F38" s="184" t="str">
        <f>IFERROR(IF((VLOOKUP($A38,'Q3 Raw Data'!$A$9:$CZ$158,F$3,FALSE))="","",(VLOOKUP($A38,'Q3 Raw Data'!$A$9:$CZ$158,F$3,FALSE))),"")</f>
        <v>Established</v>
      </c>
      <c r="G38" s="184" t="str">
        <f>IFERROR(IF((VLOOKUP($A38,'Q3 Raw Data'!$A$9:$CZ$158,G$3,FALSE))="","",(VLOOKUP($A38,'Q3 Raw Data'!$A$9:$CZ$158,G$3,FALSE))),"")</f>
        <v>Plans in place</v>
      </c>
      <c r="H38" s="184" t="str">
        <f>IFERROR(IF((VLOOKUP($A38,'Q3 Raw Data'!$A$9:$CZ$158,H$3,FALSE))="","",(VLOOKUP($A38,'Q3 Raw Data'!$A$9:$CZ$158,H$3,FALSE))),"")</f>
        <v>Plans in place</v>
      </c>
      <c r="I38" s="184" t="str">
        <f>IFERROR(IF((VLOOKUP($A38,'Q3 Raw Data'!$A$9:$CZ$158,I$3,FALSE))="","",(VLOOKUP($A38,'Q3 Raw Data'!$A$9:$CZ$158,I$3,FALSE))),"")</f>
        <v>Established</v>
      </c>
      <c r="J38" s="184" t="str">
        <f>IFERROR(IF((VLOOKUP($A38,'Q3 Raw Data'!$A$9:$CZ$158,J$3,FALSE))="","",(VLOOKUP($A38,'Q3 Raw Data'!$A$9:$CZ$158,J$3,FALSE))),"")</f>
        <v>Plans in place</v>
      </c>
      <c r="K38" s="184" t="str">
        <f>IFERROR(IF((VLOOKUP($A38,'Q3 Raw Data'!$A$9:$CZ$158,K$3,FALSE))="","",(VLOOKUP($A38,'Q3 Raw Data'!$A$9:$CZ$158,K$3,FALSE))),"")</f>
        <v>Not yet established</v>
      </c>
      <c r="L38" s="184" t="str">
        <f>IFERROR(IF((VLOOKUP($A38,'Q3 Raw Data'!$A$9:$CZ$158,L$3,FALSE))="","",(VLOOKUP($A38,'Q3 Raw Data'!$A$9:$CZ$158,L$3,FALSE))),"")</f>
        <v>Mature</v>
      </c>
      <c r="M38" s="184" t="str">
        <f>IFERROR(IF((VLOOKUP($A38,'Q3 Raw Data'!$A$9:$CZ$158,M$3,FALSE))="","",(VLOOKUP($A38,'Q3 Raw Data'!$A$9:$CZ$158,M$3,FALSE))),"")</f>
        <v>Mature</v>
      </c>
      <c r="N38" s="184" t="str">
        <f>IFERROR(IF((VLOOKUP($A38,'Q3 Raw Data'!$A$9:$CZ$158,N$3,FALSE))="","",(VLOOKUP($A38,'Q3 Raw Data'!$A$9:$CZ$158,N$3,FALSE))),"")</f>
        <v>Mature</v>
      </c>
      <c r="O38" s="184" t="str">
        <f>IFERROR(IF((VLOOKUP($A38,'Q3 Raw Data'!$A$9:$CZ$158,O$3,FALSE))="","",(VLOOKUP($A38,'Q3 Raw Data'!$A$9:$CZ$158,O$3,FALSE))),"")</f>
        <v>Exemplary</v>
      </c>
      <c r="P38" s="184" t="str">
        <f>IFERROR(IF((VLOOKUP($A38,'Q3 Raw Data'!$A$9:$CZ$158,P$3,FALSE))="","",(VLOOKUP($A38,'Q3 Raw Data'!$A$9:$CZ$158,P$3,FALSE))),"")</f>
        <v>Mature</v>
      </c>
      <c r="Q38" s="184" t="str">
        <f>IFERROR(IF((VLOOKUP($A38,'Q3 Raw Data'!$A$9:$CZ$158,Q$3,FALSE))="","",(VLOOKUP($A38,'Q3 Raw Data'!$A$9:$CZ$158,Q$3,FALSE))),"")</f>
        <v>Mature</v>
      </c>
      <c r="R38" s="184" t="str">
        <f>IFERROR(IF((VLOOKUP($A38,'Q3 Raw Data'!$A$9:$CZ$158,R$3,FALSE))="","",(VLOOKUP($A38,'Q3 Raw Data'!$A$9:$CZ$158,R$3,FALSE))),"")</f>
        <v>Mature</v>
      </c>
      <c r="S38" s="184" t="str">
        <f>IFERROR(IF((VLOOKUP($A38,'Q3 Raw Data'!$A$9:$CZ$158,S$3,FALSE))="","",(VLOOKUP($A38,'Q3 Raw Data'!$A$9:$CZ$158,S$3,FALSE))),"")</f>
        <v>Mature</v>
      </c>
      <c r="T38" s="184" t="str">
        <f>IFERROR(IF((VLOOKUP($A38,'Q3 Raw Data'!$A$9:$CZ$158,T$3,FALSE))="","",(VLOOKUP($A38,'Q3 Raw Data'!$A$9:$CZ$158,T$3,FALSE))),"")</f>
        <v>Plans in place</v>
      </c>
      <c r="U38" s="184" t="str">
        <f>IFERROR(IF((VLOOKUP($A38,'Q3 Raw Data'!$A$9:$CZ$158,U$3,FALSE))="","",(VLOOKUP($A38,'Q3 Raw Data'!$A$9:$CZ$158,U$3,FALSE))),"")</f>
        <v>Mature</v>
      </c>
      <c r="V38" s="184" t="str">
        <f>IFERROR(IF((VLOOKUP($A38,'Q3 Raw Data'!$A$9:$CZ$158,V$3,FALSE))="","",(VLOOKUP($A38,'Q3 Raw Data'!$A$9:$CZ$158,V$3,FALSE))),"")</f>
        <v>Mature</v>
      </c>
      <c r="W38" s="184" t="str">
        <f>IFERROR(IF((VLOOKUP($A38,'Q3 Raw Data'!$A$9:$CZ$158,W$3,FALSE))="","",(VLOOKUP($A38,'Q3 Raw Data'!$A$9:$CZ$158,W$3,FALSE))),"")</f>
        <v>Mature</v>
      </c>
      <c r="X38" s="184" t="str">
        <f>IFERROR(IF((VLOOKUP($A38,'Q3 Raw Data'!$A$9:$CZ$158,X$3,FALSE))="","",(VLOOKUP($A38,'Q3 Raw Data'!$A$9:$CZ$158,X$3,FALSE))),"")</f>
        <v>Exemplary</v>
      </c>
      <c r="Y38" s="184" t="str">
        <f>IFERROR(IF((VLOOKUP($A38,'Q3 Raw Data'!$A$9:$CZ$158,Y$3,FALSE))="","",(VLOOKUP($A38,'Q3 Raw Data'!$A$9:$CZ$158,Y$3,FALSE))),"")</f>
        <v>Mature</v>
      </c>
      <c r="Z38" s="184" t="str">
        <f>IFERROR(IF((VLOOKUP($A38,'Q3 Raw Data'!$A$9:$CZ$158,Z$3,FALSE))="","",(VLOOKUP($A38,'Q3 Raw Data'!$A$9:$CZ$158,Z$3,FALSE))),"")</f>
        <v>Mature</v>
      </c>
      <c r="AA38" s="184" t="str">
        <f>IFERROR(IF((VLOOKUP($A38,'Q3 Raw Data'!$A$9:$CZ$158,AA$3,FALSE))="","",(VLOOKUP($A38,'Q3 Raw Data'!$A$9:$CZ$158,AA$3,FALSE))),"")</f>
        <v>Mature</v>
      </c>
      <c r="AB38" s="184" t="str">
        <f>IFERROR(IF((VLOOKUP($A38,'Q3 Raw Data'!$A$9:$CZ$158,AB$3,FALSE))="","",(VLOOKUP($A38,'Q3 Raw Data'!$A$9:$CZ$158,AB$3,FALSE))),"")</f>
        <v>Mature</v>
      </c>
      <c r="AC38" s="184" t="str">
        <f>IFERROR(IF((VLOOKUP($A38,'Q3 Raw Data'!$A$9:$CZ$158,AC$3,FALSE))="","",(VLOOKUP($A38,'Q3 Raw Data'!$A$9:$CZ$158,AC$3,FALSE))),"")</f>
        <v>Plans in place</v>
      </c>
    </row>
    <row r="39" spans="1:67" s="184" customFormat="1">
      <c r="A39" s="184" t="s">
        <v>187</v>
      </c>
      <c r="B39" s="184" t="s">
        <v>188</v>
      </c>
      <c r="C39" s="184" t="str">
        <f>IFERROR(IF((VLOOKUP($A39,'Q3 Raw Data'!$A$9:$CZ$158,C$3,FALSE))="","",(VLOOKUP($A39,'Q3 Raw Data'!$A$9:$CZ$158,C$3,FALSE))),"")</f>
        <v>Plans in place</v>
      </c>
      <c r="D39" s="184" t="str">
        <f>IFERROR(IF((VLOOKUP($A39,'Q3 Raw Data'!$A$9:$CZ$158,D$3,FALSE))="","",(VLOOKUP($A39,'Q3 Raw Data'!$A$9:$CZ$158,D$3,FALSE))),"")</f>
        <v>Plans in place</v>
      </c>
      <c r="E39" s="184" t="str">
        <f>IFERROR(IF((VLOOKUP($A39,'Q3 Raw Data'!$A$9:$CZ$158,E$3,FALSE))="","",(VLOOKUP($A39,'Q3 Raw Data'!$A$9:$CZ$158,E$3,FALSE))),"")</f>
        <v>Established</v>
      </c>
      <c r="F39" s="184" t="str">
        <f>IFERROR(IF((VLOOKUP($A39,'Q3 Raw Data'!$A$9:$CZ$158,F$3,FALSE))="","",(VLOOKUP($A39,'Q3 Raw Data'!$A$9:$CZ$158,F$3,FALSE))),"")</f>
        <v>Established</v>
      </c>
      <c r="G39" s="184" t="str">
        <f>IFERROR(IF((VLOOKUP($A39,'Q3 Raw Data'!$A$9:$CZ$158,G$3,FALSE))="","",(VLOOKUP($A39,'Q3 Raw Data'!$A$9:$CZ$158,G$3,FALSE))),"")</f>
        <v>Plans in place</v>
      </c>
      <c r="H39" s="184" t="str">
        <f>IFERROR(IF((VLOOKUP($A39,'Q3 Raw Data'!$A$9:$CZ$158,H$3,FALSE))="","",(VLOOKUP($A39,'Q3 Raw Data'!$A$9:$CZ$158,H$3,FALSE))),"")</f>
        <v>Plans in place</v>
      </c>
      <c r="I39" s="184" t="str">
        <f>IFERROR(IF((VLOOKUP($A39,'Q3 Raw Data'!$A$9:$CZ$158,I$3,FALSE))="","",(VLOOKUP($A39,'Q3 Raw Data'!$A$9:$CZ$158,I$3,FALSE))),"")</f>
        <v>Plans in place</v>
      </c>
      <c r="J39" s="184" t="str">
        <f>IFERROR(IF((VLOOKUP($A39,'Q3 Raw Data'!$A$9:$CZ$158,J$3,FALSE))="","",(VLOOKUP($A39,'Q3 Raw Data'!$A$9:$CZ$158,J$3,FALSE))),"")</f>
        <v>Plans in place</v>
      </c>
      <c r="K39" s="184" t="str">
        <f>IFERROR(IF((VLOOKUP($A39,'Q3 Raw Data'!$A$9:$CZ$158,K$3,FALSE))="","",(VLOOKUP($A39,'Q3 Raw Data'!$A$9:$CZ$158,K$3,FALSE))),"")</f>
        <v>Plans in place</v>
      </c>
      <c r="L39" s="184" t="str">
        <f>IFERROR(IF((VLOOKUP($A39,'Q3 Raw Data'!$A$9:$CZ$158,L$3,FALSE))="","",(VLOOKUP($A39,'Q3 Raw Data'!$A$9:$CZ$158,L$3,FALSE))),"")</f>
        <v>Established</v>
      </c>
      <c r="M39" s="184" t="str">
        <f>IFERROR(IF((VLOOKUP($A39,'Q3 Raw Data'!$A$9:$CZ$158,M$3,FALSE))="","",(VLOOKUP($A39,'Q3 Raw Data'!$A$9:$CZ$158,M$3,FALSE))),"")</f>
        <v>Established</v>
      </c>
      <c r="N39" s="184" t="str">
        <f>IFERROR(IF((VLOOKUP($A39,'Q3 Raw Data'!$A$9:$CZ$158,N$3,FALSE))="","",(VLOOKUP($A39,'Q3 Raw Data'!$A$9:$CZ$158,N$3,FALSE))),"")</f>
        <v>Established</v>
      </c>
      <c r="O39" s="184" t="str">
        <f>IFERROR(IF((VLOOKUP($A39,'Q3 Raw Data'!$A$9:$CZ$158,O$3,FALSE))="","",(VLOOKUP($A39,'Q3 Raw Data'!$A$9:$CZ$158,O$3,FALSE))),"")</f>
        <v>Established</v>
      </c>
      <c r="P39" s="184" t="str">
        <f>IFERROR(IF((VLOOKUP($A39,'Q3 Raw Data'!$A$9:$CZ$158,P$3,FALSE))="","",(VLOOKUP($A39,'Q3 Raw Data'!$A$9:$CZ$158,P$3,FALSE))),"")</f>
        <v>Established</v>
      </c>
      <c r="Q39" s="184" t="str">
        <f>IFERROR(IF((VLOOKUP($A39,'Q3 Raw Data'!$A$9:$CZ$158,Q$3,FALSE))="","",(VLOOKUP($A39,'Q3 Raw Data'!$A$9:$CZ$158,Q$3,FALSE))),"")</f>
        <v>Established</v>
      </c>
      <c r="R39" s="184" t="str">
        <f>IFERROR(IF((VLOOKUP($A39,'Q3 Raw Data'!$A$9:$CZ$158,R$3,FALSE))="","",(VLOOKUP($A39,'Q3 Raw Data'!$A$9:$CZ$158,R$3,FALSE))),"")</f>
        <v>Established</v>
      </c>
      <c r="S39" s="184" t="str">
        <f>IFERROR(IF((VLOOKUP($A39,'Q3 Raw Data'!$A$9:$CZ$158,S$3,FALSE))="","",(VLOOKUP($A39,'Q3 Raw Data'!$A$9:$CZ$158,S$3,FALSE))),"")</f>
        <v>Established</v>
      </c>
      <c r="T39" s="184" t="str">
        <f>IFERROR(IF((VLOOKUP($A39,'Q3 Raw Data'!$A$9:$CZ$158,T$3,FALSE))="","",(VLOOKUP($A39,'Q3 Raw Data'!$A$9:$CZ$158,T$3,FALSE))),"")</f>
        <v>Established</v>
      </c>
      <c r="U39" s="184" t="str">
        <f>IFERROR(IF((VLOOKUP($A39,'Q3 Raw Data'!$A$9:$CZ$158,U$3,FALSE))="","",(VLOOKUP($A39,'Q3 Raw Data'!$A$9:$CZ$158,U$3,FALSE))),"")</f>
        <v>Mature</v>
      </c>
      <c r="V39" s="184" t="str">
        <f>IFERROR(IF((VLOOKUP($A39,'Q3 Raw Data'!$A$9:$CZ$158,V$3,FALSE))="","",(VLOOKUP($A39,'Q3 Raw Data'!$A$9:$CZ$158,V$3,FALSE))),"")</f>
        <v>Mature</v>
      </c>
      <c r="W39" s="184" t="str">
        <f>IFERROR(IF((VLOOKUP($A39,'Q3 Raw Data'!$A$9:$CZ$158,W$3,FALSE))="","",(VLOOKUP($A39,'Q3 Raw Data'!$A$9:$CZ$158,W$3,FALSE))),"")</f>
        <v>Mature</v>
      </c>
      <c r="X39" s="184" t="str">
        <f>IFERROR(IF((VLOOKUP($A39,'Q3 Raw Data'!$A$9:$CZ$158,X$3,FALSE))="","",(VLOOKUP($A39,'Q3 Raw Data'!$A$9:$CZ$158,X$3,FALSE))),"")</f>
        <v>Mature</v>
      </c>
      <c r="Y39" s="184" t="str">
        <f>IFERROR(IF((VLOOKUP($A39,'Q3 Raw Data'!$A$9:$CZ$158,Y$3,FALSE))="","",(VLOOKUP($A39,'Q3 Raw Data'!$A$9:$CZ$158,Y$3,FALSE))),"")</f>
        <v>Mature</v>
      </c>
      <c r="Z39" s="184" t="str">
        <f>IFERROR(IF((VLOOKUP($A39,'Q3 Raw Data'!$A$9:$CZ$158,Z$3,FALSE))="","",(VLOOKUP($A39,'Q3 Raw Data'!$A$9:$CZ$158,Z$3,FALSE))),"")</f>
        <v>Mature</v>
      </c>
      <c r="AA39" s="184" t="str">
        <f>IFERROR(IF((VLOOKUP($A39,'Q3 Raw Data'!$A$9:$CZ$158,AA$3,FALSE))="","",(VLOOKUP($A39,'Q3 Raw Data'!$A$9:$CZ$158,AA$3,FALSE))),"")</f>
        <v>Mature</v>
      </c>
      <c r="AB39" s="184" t="str">
        <f>IFERROR(IF((VLOOKUP($A39,'Q3 Raw Data'!$A$9:$CZ$158,AB$3,FALSE))="","",(VLOOKUP($A39,'Q3 Raw Data'!$A$9:$CZ$158,AB$3,FALSE))),"")</f>
        <v>Mature</v>
      </c>
      <c r="AC39" s="184" t="str">
        <f>IFERROR(IF((VLOOKUP($A39,'Q3 Raw Data'!$A$9:$CZ$158,AC$3,FALSE))="","",(VLOOKUP($A39,'Q3 Raw Data'!$A$9:$CZ$158,AC$3,FALSE))),"")</f>
        <v>Established</v>
      </c>
    </row>
    <row r="40" spans="1:67" s="184" customFormat="1">
      <c r="A40" s="184" t="s">
        <v>189</v>
      </c>
      <c r="B40" s="184" t="s">
        <v>190</v>
      </c>
      <c r="C40" s="184" t="str">
        <f>IFERROR(IF((VLOOKUP($A40,'Q3 Raw Data'!$A$9:$CZ$158,C$3,FALSE))="","",(VLOOKUP($A40,'Q3 Raw Data'!$A$9:$CZ$158,C$3,FALSE))),"")</f>
        <v>Established</v>
      </c>
      <c r="D40" s="184" t="str">
        <f>IFERROR(IF((VLOOKUP($A40,'Q3 Raw Data'!$A$9:$CZ$158,D$3,FALSE))="","",(VLOOKUP($A40,'Q3 Raw Data'!$A$9:$CZ$158,D$3,FALSE))),"")</f>
        <v>Established</v>
      </c>
      <c r="E40" s="184" t="str">
        <f>IFERROR(IF((VLOOKUP($A40,'Q3 Raw Data'!$A$9:$CZ$158,E$3,FALSE))="","",(VLOOKUP($A40,'Q3 Raw Data'!$A$9:$CZ$158,E$3,FALSE))),"")</f>
        <v>Mature</v>
      </c>
      <c r="F40" s="184" t="str">
        <f>IFERROR(IF((VLOOKUP($A40,'Q3 Raw Data'!$A$9:$CZ$158,F$3,FALSE))="","",(VLOOKUP($A40,'Q3 Raw Data'!$A$9:$CZ$158,F$3,FALSE))),"")</f>
        <v>Established</v>
      </c>
      <c r="G40" s="184" t="str">
        <f>IFERROR(IF((VLOOKUP($A40,'Q3 Raw Data'!$A$9:$CZ$158,G$3,FALSE))="","",(VLOOKUP($A40,'Q3 Raw Data'!$A$9:$CZ$158,G$3,FALSE))),"")</f>
        <v>Established</v>
      </c>
      <c r="H40" s="184" t="str">
        <f>IFERROR(IF((VLOOKUP($A40,'Q3 Raw Data'!$A$9:$CZ$158,H$3,FALSE))="","",(VLOOKUP($A40,'Q3 Raw Data'!$A$9:$CZ$158,H$3,FALSE))),"")</f>
        <v>Established</v>
      </c>
      <c r="I40" s="184" t="str">
        <f>IFERROR(IF((VLOOKUP($A40,'Q3 Raw Data'!$A$9:$CZ$158,I$3,FALSE))="","",(VLOOKUP($A40,'Q3 Raw Data'!$A$9:$CZ$158,I$3,FALSE))),"")</f>
        <v>Plans in place</v>
      </c>
      <c r="J40" s="184" t="str">
        <f>IFERROR(IF((VLOOKUP($A40,'Q3 Raw Data'!$A$9:$CZ$158,J$3,FALSE))="","",(VLOOKUP($A40,'Q3 Raw Data'!$A$9:$CZ$158,J$3,FALSE))),"")</f>
        <v>Established</v>
      </c>
      <c r="K40" s="184" t="str">
        <f>IFERROR(IF((VLOOKUP($A40,'Q3 Raw Data'!$A$9:$CZ$158,K$3,FALSE))="","",(VLOOKUP($A40,'Q3 Raw Data'!$A$9:$CZ$158,K$3,FALSE))),"")</f>
        <v>Established</v>
      </c>
      <c r="L40" s="184" t="str">
        <f>IFERROR(IF((VLOOKUP($A40,'Q3 Raw Data'!$A$9:$CZ$158,L$3,FALSE))="","",(VLOOKUP($A40,'Q3 Raw Data'!$A$9:$CZ$158,L$3,FALSE))),"")</f>
        <v>Mature</v>
      </c>
      <c r="M40" s="184" t="str">
        <f>IFERROR(IF((VLOOKUP($A40,'Q3 Raw Data'!$A$9:$CZ$158,M$3,FALSE))="","",(VLOOKUP($A40,'Q3 Raw Data'!$A$9:$CZ$158,M$3,FALSE))),"")</f>
        <v>Mature</v>
      </c>
      <c r="N40" s="184" t="str">
        <f>IFERROR(IF((VLOOKUP($A40,'Q3 Raw Data'!$A$9:$CZ$158,N$3,FALSE))="","",(VLOOKUP($A40,'Q3 Raw Data'!$A$9:$CZ$158,N$3,FALSE))),"")</f>
        <v>Mature</v>
      </c>
      <c r="O40" s="184" t="str">
        <f>IFERROR(IF((VLOOKUP($A40,'Q3 Raw Data'!$A$9:$CZ$158,O$3,FALSE))="","",(VLOOKUP($A40,'Q3 Raw Data'!$A$9:$CZ$158,O$3,FALSE))),"")</f>
        <v>Mature</v>
      </c>
      <c r="P40" s="184" t="str">
        <f>IFERROR(IF((VLOOKUP($A40,'Q3 Raw Data'!$A$9:$CZ$158,P$3,FALSE))="","",(VLOOKUP($A40,'Q3 Raw Data'!$A$9:$CZ$158,P$3,FALSE))),"")</f>
        <v>Mature</v>
      </c>
      <c r="Q40" s="184" t="str">
        <f>IFERROR(IF((VLOOKUP($A40,'Q3 Raw Data'!$A$9:$CZ$158,Q$3,FALSE))="","",(VLOOKUP($A40,'Q3 Raw Data'!$A$9:$CZ$158,Q$3,FALSE))),"")</f>
        <v>Established</v>
      </c>
      <c r="R40" s="184" t="str">
        <f>IFERROR(IF((VLOOKUP($A40,'Q3 Raw Data'!$A$9:$CZ$158,R$3,FALSE))="","",(VLOOKUP($A40,'Q3 Raw Data'!$A$9:$CZ$158,R$3,FALSE))),"")</f>
        <v>Plans in place</v>
      </c>
      <c r="S40" s="184" t="str">
        <f>IFERROR(IF((VLOOKUP($A40,'Q3 Raw Data'!$A$9:$CZ$158,S$3,FALSE))="","",(VLOOKUP($A40,'Q3 Raw Data'!$A$9:$CZ$158,S$3,FALSE))),"")</f>
        <v>Mature</v>
      </c>
      <c r="T40" s="184" t="str">
        <f>IFERROR(IF((VLOOKUP($A40,'Q3 Raw Data'!$A$9:$CZ$158,T$3,FALSE))="","",(VLOOKUP($A40,'Q3 Raw Data'!$A$9:$CZ$158,T$3,FALSE))),"")</f>
        <v>Established</v>
      </c>
      <c r="U40" s="184" t="str">
        <f>IFERROR(IF((VLOOKUP($A40,'Q3 Raw Data'!$A$9:$CZ$158,U$3,FALSE))="","",(VLOOKUP($A40,'Q3 Raw Data'!$A$9:$CZ$158,U$3,FALSE))),"")</f>
        <v>Mature</v>
      </c>
      <c r="V40" s="184" t="str">
        <f>IFERROR(IF((VLOOKUP($A40,'Q3 Raw Data'!$A$9:$CZ$158,V$3,FALSE))="","",(VLOOKUP($A40,'Q3 Raw Data'!$A$9:$CZ$158,V$3,FALSE))),"")</f>
        <v>Mature</v>
      </c>
      <c r="W40" s="184" t="str">
        <f>IFERROR(IF((VLOOKUP($A40,'Q3 Raw Data'!$A$9:$CZ$158,W$3,FALSE))="","",(VLOOKUP($A40,'Q3 Raw Data'!$A$9:$CZ$158,W$3,FALSE))),"")</f>
        <v>Mature</v>
      </c>
      <c r="X40" s="184" t="str">
        <f>IFERROR(IF((VLOOKUP($A40,'Q3 Raw Data'!$A$9:$CZ$158,X$3,FALSE))="","",(VLOOKUP($A40,'Q3 Raw Data'!$A$9:$CZ$158,X$3,FALSE))),"")</f>
        <v>Mature</v>
      </c>
      <c r="Y40" s="184" t="str">
        <f>IFERROR(IF((VLOOKUP($A40,'Q3 Raw Data'!$A$9:$CZ$158,Y$3,FALSE))="","",(VLOOKUP($A40,'Q3 Raw Data'!$A$9:$CZ$158,Y$3,FALSE))),"")</f>
        <v>Mature</v>
      </c>
      <c r="Z40" s="184" t="str">
        <f>IFERROR(IF((VLOOKUP($A40,'Q3 Raw Data'!$A$9:$CZ$158,Z$3,FALSE))="","",(VLOOKUP($A40,'Q3 Raw Data'!$A$9:$CZ$158,Z$3,FALSE))),"")</f>
        <v>Established</v>
      </c>
      <c r="AA40" s="184" t="str">
        <f>IFERROR(IF((VLOOKUP($A40,'Q3 Raw Data'!$A$9:$CZ$158,AA$3,FALSE))="","",(VLOOKUP($A40,'Q3 Raw Data'!$A$9:$CZ$158,AA$3,FALSE))),"")</f>
        <v>Plans in place</v>
      </c>
      <c r="AB40" s="184" t="str">
        <f>IFERROR(IF((VLOOKUP($A40,'Q3 Raw Data'!$A$9:$CZ$158,AB$3,FALSE))="","",(VLOOKUP($A40,'Q3 Raw Data'!$A$9:$CZ$158,AB$3,FALSE))),"")</f>
        <v>Established</v>
      </c>
      <c r="AC40" s="184" t="str">
        <f>IFERROR(IF((VLOOKUP($A40,'Q3 Raw Data'!$A$9:$CZ$158,AC$3,FALSE))="","",(VLOOKUP($A40,'Q3 Raw Data'!$A$9:$CZ$158,AC$3,FALSE))),"")</f>
        <v>Established</v>
      </c>
    </row>
    <row r="41" spans="1:67" s="184" customFormat="1">
      <c r="A41" s="184" t="s">
        <v>191</v>
      </c>
      <c r="B41" s="184" t="s">
        <v>192</v>
      </c>
      <c r="C41" s="184" t="str">
        <f>IFERROR(IF((VLOOKUP($A41,'Q3 Raw Data'!$A$9:$CZ$158,C$3,FALSE))="","",(VLOOKUP($A41,'Q3 Raw Data'!$A$9:$CZ$158,C$3,FALSE))),"")</f>
        <v>Plans in place</v>
      </c>
      <c r="D41" s="184" t="str">
        <f>IFERROR(IF((VLOOKUP($A41,'Q3 Raw Data'!$A$9:$CZ$158,D$3,FALSE))="","",(VLOOKUP($A41,'Q3 Raw Data'!$A$9:$CZ$158,D$3,FALSE))),"")</f>
        <v>Established</v>
      </c>
      <c r="E41" s="184" t="str">
        <f>IFERROR(IF((VLOOKUP($A41,'Q3 Raw Data'!$A$9:$CZ$158,E$3,FALSE))="","",(VLOOKUP($A41,'Q3 Raw Data'!$A$9:$CZ$158,E$3,FALSE))),"")</f>
        <v>Established</v>
      </c>
      <c r="F41" s="184" t="str">
        <f>IFERROR(IF((VLOOKUP($A41,'Q3 Raw Data'!$A$9:$CZ$158,F$3,FALSE))="","",(VLOOKUP($A41,'Q3 Raw Data'!$A$9:$CZ$158,F$3,FALSE))),"")</f>
        <v>Established</v>
      </c>
      <c r="G41" s="184" t="str">
        <f>IFERROR(IF((VLOOKUP($A41,'Q3 Raw Data'!$A$9:$CZ$158,G$3,FALSE))="","",(VLOOKUP($A41,'Q3 Raw Data'!$A$9:$CZ$158,G$3,FALSE))),"")</f>
        <v>Plans in place</v>
      </c>
      <c r="H41" s="184" t="str">
        <f>IFERROR(IF((VLOOKUP($A41,'Q3 Raw Data'!$A$9:$CZ$158,H$3,FALSE))="","",(VLOOKUP($A41,'Q3 Raw Data'!$A$9:$CZ$158,H$3,FALSE))),"")</f>
        <v>Plans in place</v>
      </c>
      <c r="I41" s="184" t="str">
        <f>IFERROR(IF((VLOOKUP($A41,'Q3 Raw Data'!$A$9:$CZ$158,I$3,FALSE))="","",(VLOOKUP($A41,'Q3 Raw Data'!$A$9:$CZ$158,I$3,FALSE))),"")</f>
        <v>Plans in place</v>
      </c>
      <c r="J41" s="184" t="str">
        <f>IFERROR(IF((VLOOKUP($A41,'Q3 Raw Data'!$A$9:$CZ$158,J$3,FALSE))="","",(VLOOKUP($A41,'Q3 Raw Data'!$A$9:$CZ$158,J$3,FALSE))),"")</f>
        <v>Established</v>
      </c>
      <c r="K41" s="184" t="str">
        <f>IFERROR(IF((VLOOKUP($A41,'Q3 Raw Data'!$A$9:$CZ$158,K$3,FALSE))="","",(VLOOKUP($A41,'Q3 Raw Data'!$A$9:$CZ$158,K$3,FALSE))),"")</f>
        <v>Established</v>
      </c>
      <c r="L41" s="184" t="str">
        <f>IFERROR(IF((VLOOKUP($A41,'Q3 Raw Data'!$A$9:$CZ$158,L$3,FALSE))="","",(VLOOKUP($A41,'Q3 Raw Data'!$A$9:$CZ$158,L$3,FALSE))),"")</f>
        <v>Plans in place</v>
      </c>
      <c r="M41" s="184" t="str">
        <f>IFERROR(IF((VLOOKUP($A41,'Q3 Raw Data'!$A$9:$CZ$158,M$3,FALSE))="","",(VLOOKUP($A41,'Q3 Raw Data'!$A$9:$CZ$158,M$3,FALSE))),"")</f>
        <v>Mature</v>
      </c>
      <c r="N41" s="184" t="str">
        <f>IFERROR(IF((VLOOKUP($A41,'Q3 Raw Data'!$A$9:$CZ$158,N$3,FALSE))="","",(VLOOKUP($A41,'Q3 Raw Data'!$A$9:$CZ$158,N$3,FALSE))),"")</f>
        <v>Established</v>
      </c>
      <c r="O41" s="184" t="str">
        <f>IFERROR(IF((VLOOKUP($A41,'Q3 Raw Data'!$A$9:$CZ$158,O$3,FALSE))="","",(VLOOKUP($A41,'Q3 Raw Data'!$A$9:$CZ$158,O$3,FALSE))),"")</f>
        <v>Established</v>
      </c>
      <c r="P41" s="184" t="str">
        <f>IFERROR(IF((VLOOKUP($A41,'Q3 Raw Data'!$A$9:$CZ$158,P$3,FALSE))="","",(VLOOKUP($A41,'Q3 Raw Data'!$A$9:$CZ$158,P$3,FALSE))),"")</f>
        <v>Established</v>
      </c>
      <c r="Q41" s="184" t="str">
        <f>IFERROR(IF((VLOOKUP($A41,'Q3 Raw Data'!$A$9:$CZ$158,Q$3,FALSE))="","",(VLOOKUP($A41,'Q3 Raw Data'!$A$9:$CZ$158,Q$3,FALSE))),"")</f>
        <v>Plans in place</v>
      </c>
      <c r="R41" s="184" t="str">
        <f>IFERROR(IF((VLOOKUP($A41,'Q3 Raw Data'!$A$9:$CZ$158,R$3,FALSE))="","",(VLOOKUP($A41,'Q3 Raw Data'!$A$9:$CZ$158,R$3,FALSE))),"")</f>
        <v>Established</v>
      </c>
      <c r="S41" s="184" t="str">
        <f>IFERROR(IF((VLOOKUP($A41,'Q3 Raw Data'!$A$9:$CZ$158,S$3,FALSE))="","",(VLOOKUP($A41,'Q3 Raw Data'!$A$9:$CZ$158,S$3,FALSE))),"")</f>
        <v>Established</v>
      </c>
      <c r="T41" s="184" t="str">
        <f>IFERROR(IF((VLOOKUP($A41,'Q3 Raw Data'!$A$9:$CZ$158,T$3,FALSE))="","",(VLOOKUP($A41,'Q3 Raw Data'!$A$9:$CZ$158,T$3,FALSE))),"")</f>
        <v>Established</v>
      </c>
      <c r="U41" s="184" t="str">
        <f>IFERROR(IF((VLOOKUP($A41,'Q3 Raw Data'!$A$9:$CZ$158,U$3,FALSE))="","",(VLOOKUP($A41,'Q3 Raw Data'!$A$9:$CZ$158,U$3,FALSE))),"")</f>
        <v>Established</v>
      </c>
      <c r="V41" s="184" t="str">
        <f>IFERROR(IF((VLOOKUP($A41,'Q3 Raw Data'!$A$9:$CZ$158,V$3,FALSE))="","",(VLOOKUP($A41,'Q3 Raw Data'!$A$9:$CZ$158,V$3,FALSE))),"")</f>
        <v>Mature</v>
      </c>
      <c r="W41" s="184" t="str">
        <f>IFERROR(IF((VLOOKUP($A41,'Q3 Raw Data'!$A$9:$CZ$158,W$3,FALSE))="","",(VLOOKUP($A41,'Q3 Raw Data'!$A$9:$CZ$158,W$3,FALSE))),"")</f>
        <v>Established</v>
      </c>
      <c r="X41" s="184" t="str">
        <f>IFERROR(IF((VLOOKUP($A41,'Q3 Raw Data'!$A$9:$CZ$158,X$3,FALSE))="","",(VLOOKUP($A41,'Q3 Raw Data'!$A$9:$CZ$158,X$3,FALSE))),"")</f>
        <v>Established</v>
      </c>
      <c r="Y41" s="184" t="str">
        <f>IFERROR(IF((VLOOKUP($A41,'Q3 Raw Data'!$A$9:$CZ$158,Y$3,FALSE))="","",(VLOOKUP($A41,'Q3 Raw Data'!$A$9:$CZ$158,Y$3,FALSE))),"")</f>
        <v>Established</v>
      </c>
      <c r="Z41" s="184" t="str">
        <f>IFERROR(IF((VLOOKUP($A41,'Q3 Raw Data'!$A$9:$CZ$158,Z$3,FALSE))="","",(VLOOKUP($A41,'Q3 Raw Data'!$A$9:$CZ$158,Z$3,FALSE))),"")</f>
        <v>Established</v>
      </c>
      <c r="AA41" s="184" t="str">
        <f>IFERROR(IF((VLOOKUP($A41,'Q3 Raw Data'!$A$9:$CZ$158,AA$3,FALSE))="","",(VLOOKUP($A41,'Q3 Raw Data'!$A$9:$CZ$158,AA$3,FALSE))),"")</f>
        <v>Established</v>
      </c>
      <c r="AB41" s="184" t="str">
        <f>IFERROR(IF((VLOOKUP($A41,'Q3 Raw Data'!$A$9:$CZ$158,AB$3,FALSE))="","",(VLOOKUP($A41,'Q3 Raw Data'!$A$9:$CZ$158,AB$3,FALSE))),"")</f>
        <v>Established</v>
      </c>
      <c r="AC41" s="184" t="str">
        <f>IFERROR(IF((VLOOKUP($A41,'Q3 Raw Data'!$A$9:$CZ$158,AC$3,FALSE))="","",(VLOOKUP($A41,'Q3 Raw Data'!$A$9:$CZ$158,AC$3,FALSE))),"")</f>
        <v>Established</v>
      </c>
    </row>
    <row r="42" spans="1:67" s="184" customFormat="1">
      <c r="A42" s="184" t="s">
        <v>193</v>
      </c>
      <c r="B42" s="184" t="s">
        <v>194</v>
      </c>
      <c r="C42" s="184" t="str">
        <f>IFERROR(IF((VLOOKUP($A42,'Q3 Raw Data'!$A$9:$CZ$158,C$3,FALSE))="","",(VLOOKUP($A42,'Q3 Raw Data'!$A$9:$CZ$158,C$3,FALSE))),"")</f>
        <v>Established</v>
      </c>
      <c r="D42" s="184" t="str">
        <f>IFERROR(IF((VLOOKUP($A42,'Q3 Raw Data'!$A$9:$CZ$158,D$3,FALSE))="","",(VLOOKUP($A42,'Q3 Raw Data'!$A$9:$CZ$158,D$3,FALSE))),"")</f>
        <v>Established</v>
      </c>
      <c r="E42" s="184" t="str">
        <f>IFERROR(IF((VLOOKUP($A42,'Q3 Raw Data'!$A$9:$CZ$158,E$3,FALSE))="","",(VLOOKUP($A42,'Q3 Raw Data'!$A$9:$CZ$158,E$3,FALSE))),"")</f>
        <v>Established</v>
      </c>
      <c r="F42" s="184" t="str">
        <f>IFERROR(IF((VLOOKUP($A42,'Q3 Raw Data'!$A$9:$CZ$158,F$3,FALSE))="","",(VLOOKUP($A42,'Q3 Raw Data'!$A$9:$CZ$158,F$3,FALSE))),"")</f>
        <v>Established</v>
      </c>
      <c r="G42" s="184" t="str">
        <f>IFERROR(IF((VLOOKUP($A42,'Q3 Raw Data'!$A$9:$CZ$158,G$3,FALSE))="","",(VLOOKUP($A42,'Q3 Raw Data'!$A$9:$CZ$158,G$3,FALSE))),"")</f>
        <v>Plans in place</v>
      </c>
      <c r="H42" s="184" t="str">
        <f>IFERROR(IF((VLOOKUP($A42,'Q3 Raw Data'!$A$9:$CZ$158,H$3,FALSE))="","",(VLOOKUP($A42,'Q3 Raw Data'!$A$9:$CZ$158,H$3,FALSE))),"")</f>
        <v>Established</v>
      </c>
      <c r="I42" s="184" t="str">
        <f>IFERROR(IF((VLOOKUP($A42,'Q3 Raw Data'!$A$9:$CZ$158,I$3,FALSE))="","",(VLOOKUP($A42,'Q3 Raw Data'!$A$9:$CZ$158,I$3,FALSE))),"")</f>
        <v>Established</v>
      </c>
      <c r="J42" s="184" t="str">
        <f>IFERROR(IF((VLOOKUP($A42,'Q3 Raw Data'!$A$9:$CZ$158,J$3,FALSE))="","",(VLOOKUP($A42,'Q3 Raw Data'!$A$9:$CZ$158,J$3,FALSE))),"")</f>
        <v>Established</v>
      </c>
      <c r="K42" s="184" t="str">
        <f>IFERROR(IF((VLOOKUP($A42,'Q3 Raw Data'!$A$9:$CZ$158,K$3,FALSE))="","",(VLOOKUP($A42,'Q3 Raw Data'!$A$9:$CZ$158,K$3,FALSE))),"")</f>
        <v>Established</v>
      </c>
      <c r="L42" s="184" t="str">
        <f>IFERROR(IF((VLOOKUP($A42,'Q3 Raw Data'!$A$9:$CZ$158,L$3,FALSE))="","",(VLOOKUP($A42,'Q3 Raw Data'!$A$9:$CZ$158,L$3,FALSE))),"")</f>
        <v>Established</v>
      </c>
      <c r="M42" s="184" t="str">
        <f>IFERROR(IF((VLOOKUP($A42,'Q3 Raw Data'!$A$9:$CZ$158,M$3,FALSE))="","",(VLOOKUP($A42,'Q3 Raw Data'!$A$9:$CZ$158,M$3,FALSE))),"")</f>
        <v>Established</v>
      </c>
      <c r="N42" s="184" t="str">
        <f>IFERROR(IF((VLOOKUP($A42,'Q3 Raw Data'!$A$9:$CZ$158,N$3,FALSE))="","",(VLOOKUP($A42,'Q3 Raw Data'!$A$9:$CZ$158,N$3,FALSE))),"")</f>
        <v>Established</v>
      </c>
      <c r="O42" s="184" t="str">
        <f>IFERROR(IF((VLOOKUP($A42,'Q3 Raw Data'!$A$9:$CZ$158,O$3,FALSE))="","",(VLOOKUP($A42,'Q3 Raw Data'!$A$9:$CZ$158,O$3,FALSE))),"")</f>
        <v>Established</v>
      </c>
      <c r="P42" s="184" t="str">
        <f>IFERROR(IF((VLOOKUP($A42,'Q3 Raw Data'!$A$9:$CZ$158,P$3,FALSE))="","",(VLOOKUP($A42,'Q3 Raw Data'!$A$9:$CZ$158,P$3,FALSE))),"")</f>
        <v>Plans in place</v>
      </c>
      <c r="Q42" s="184" t="str">
        <f>IFERROR(IF((VLOOKUP($A42,'Q3 Raw Data'!$A$9:$CZ$158,Q$3,FALSE))="","",(VLOOKUP($A42,'Q3 Raw Data'!$A$9:$CZ$158,Q$3,FALSE))),"")</f>
        <v>Established</v>
      </c>
      <c r="R42" s="184" t="str">
        <f>IFERROR(IF((VLOOKUP($A42,'Q3 Raw Data'!$A$9:$CZ$158,R$3,FALSE))="","",(VLOOKUP($A42,'Q3 Raw Data'!$A$9:$CZ$158,R$3,FALSE))),"")</f>
        <v>Established</v>
      </c>
      <c r="S42" s="184" t="str">
        <f>IFERROR(IF((VLOOKUP($A42,'Q3 Raw Data'!$A$9:$CZ$158,S$3,FALSE))="","",(VLOOKUP($A42,'Q3 Raw Data'!$A$9:$CZ$158,S$3,FALSE))),"")</f>
        <v>Established</v>
      </c>
      <c r="T42" s="184" t="str">
        <f>IFERROR(IF((VLOOKUP($A42,'Q3 Raw Data'!$A$9:$CZ$158,T$3,FALSE))="","",(VLOOKUP($A42,'Q3 Raw Data'!$A$9:$CZ$158,T$3,FALSE))),"")</f>
        <v>Established</v>
      </c>
      <c r="U42" s="184" t="str">
        <f>IFERROR(IF((VLOOKUP($A42,'Q3 Raw Data'!$A$9:$CZ$158,U$3,FALSE))="","",(VLOOKUP($A42,'Q3 Raw Data'!$A$9:$CZ$158,U$3,FALSE))),"")</f>
        <v>Established</v>
      </c>
      <c r="V42" s="184" t="str">
        <f>IFERROR(IF((VLOOKUP($A42,'Q3 Raw Data'!$A$9:$CZ$158,V$3,FALSE))="","",(VLOOKUP($A42,'Q3 Raw Data'!$A$9:$CZ$158,V$3,FALSE))),"")</f>
        <v>Established</v>
      </c>
      <c r="W42" s="184" t="str">
        <f>IFERROR(IF((VLOOKUP($A42,'Q3 Raw Data'!$A$9:$CZ$158,W$3,FALSE))="","",(VLOOKUP($A42,'Q3 Raw Data'!$A$9:$CZ$158,W$3,FALSE))),"")</f>
        <v>Established</v>
      </c>
      <c r="X42" s="184" t="str">
        <f>IFERROR(IF((VLOOKUP($A42,'Q3 Raw Data'!$A$9:$CZ$158,X$3,FALSE))="","",(VLOOKUP($A42,'Q3 Raw Data'!$A$9:$CZ$158,X$3,FALSE))),"")</f>
        <v>Established</v>
      </c>
      <c r="Y42" s="184" t="str">
        <f>IFERROR(IF((VLOOKUP($A42,'Q3 Raw Data'!$A$9:$CZ$158,Y$3,FALSE))="","",(VLOOKUP($A42,'Q3 Raw Data'!$A$9:$CZ$158,Y$3,FALSE))),"")</f>
        <v>Plans in place</v>
      </c>
      <c r="Z42" s="184" t="str">
        <f>IFERROR(IF((VLOOKUP($A42,'Q3 Raw Data'!$A$9:$CZ$158,Z$3,FALSE))="","",(VLOOKUP($A42,'Q3 Raw Data'!$A$9:$CZ$158,Z$3,FALSE))),"")</f>
        <v>Established</v>
      </c>
      <c r="AA42" s="184" t="str">
        <f>IFERROR(IF((VLOOKUP($A42,'Q3 Raw Data'!$A$9:$CZ$158,AA$3,FALSE))="","",(VLOOKUP($A42,'Q3 Raw Data'!$A$9:$CZ$158,AA$3,FALSE))),"")</f>
        <v>Established</v>
      </c>
      <c r="AB42" s="184" t="str">
        <f>IFERROR(IF((VLOOKUP($A42,'Q3 Raw Data'!$A$9:$CZ$158,AB$3,FALSE))="","",(VLOOKUP($A42,'Q3 Raw Data'!$A$9:$CZ$158,AB$3,FALSE))),"")</f>
        <v>Established</v>
      </c>
      <c r="AC42" s="184" t="str">
        <f>IFERROR(IF((VLOOKUP($A42,'Q3 Raw Data'!$A$9:$CZ$158,AC$3,FALSE))="","",(VLOOKUP($A42,'Q3 Raw Data'!$A$9:$CZ$158,AC$3,FALSE))),"")</f>
        <v>Established</v>
      </c>
    </row>
    <row r="43" spans="1:67" s="184" customFormat="1">
      <c r="A43" s="184" t="s">
        <v>195</v>
      </c>
      <c r="B43" s="184" t="s">
        <v>196</v>
      </c>
      <c r="C43" s="184" t="str">
        <f>IFERROR(IF((VLOOKUP($A43,'Q3 Raw Data'!$A$9:$CZ$158,C$3,FALSE))="","",(VLOOKUP($A43,'Q3 Raw Data'!$A$9:$CZ$158,C$3,FALSE))),"")</f>
        <v>Established</v>
      </c>
      <c r="D43" s="184" t="str">
        <f>IFERROR(IF((VLOOKUP($A43,'Q3 Raw Data'!$A$9:$CZ$158,D$3,FALSE))="","",(VLOOKUP($A43,'Q3 Raw Data'!$A$9:$CZ$158,D$3,FALSE))),"")</f>
        <v>Established</v>
      </c>
      <c r="E43" s="184" t="str">
        <f>IFERROR(IF((VLOOKUP($A43,'Q3 Raw Data'!$A$9:$CZ$158,E$3,FALSE))="","",(VLOOKUP($A43,'Q3 Raw Data'!$A$9:$CZ$158,E$3,FALSE))),"")</f>
        <v>Established</v>
      </c>
      <c r="F43" s="184" t="str">
        <f>IFERROR(IF((VLOOKUP($A43,'Q3 Raw Data'!$A$9:$CZ$158,F$3,FALSE))="","",(VLOOKUP($A43,'Q3 Raw Data'!$A$9:$CZ$158,F$3,FALSE))),"")</f>
        <v>Mature</v>
      </c>
      <c r="G43" s="184" t="str">
        <f>IFERROR(IF((VLOOKUP($A43,'Q3 Raw Data'!$A$9:$CZ$158,G$3,FALSE))="","",(VLOOKUP($A43,'Q3 Raw Data'!$A$9:$CZ$158,G$3,FALSE))),"")</f>
        <v>Mature</v>
      </c>
      <c r="H43" s="184" t="str">
        <f>IFERROR(IF((VLOOKUP($A43,'Q3 Raw Data'!$A$9:$CZ$158,H$3,FALSE))="","",(VLOOKUP($A43,'Q3 Raw Data'!$A$9:$CZ$158,H$3,FALSE))),"")</f>
        <v>Established</v>
      </c>
      <c r="I43" s="184" t="str">
        <f>IFERROR(IF((VLOOKUP($A43,'Q3 Raw Data'!$A$9:$CZ$158,I$3,FALSE))="","",(VLOOKUP($A43,'Q3 Raw Data'!$A$9:$CZ$158,I$3,FALSE))),"")</f>
        <v>Plans in place</v>
      </c>
      <c r="J43" s="184" t="str">
        <f>IFERROR(IF((VLOOKUP($A43,'Q3 Raw Data'!$A$9:$CZ$158,J$3,FALSE))="","",(VLOOKUP($A43,'Q3 Raw Data'!$A$9:$CZ$158,J$3,FALSE))),"")</f>
        <v>Established</v>
      </c>
      <c r="K43" s="184" t="str">
        <f>IFERROR(IF((VLOOKUP($A43,'Q3 Raw Data'!$A$9:$CZ$158,K$3,FALSE))="","",(VLOOKUP($A43,'Q3 Raw Data'!$A$9:$CZ$158,K$3,FALSE))),"")</f>
        <v>Not yet established</v>
      </c>
      <c r="L43" s="184" t="str">
        <f>IFERROR(IF((VLOOKUP($A43,'Q3 Raw Data'!$A$9:$CZ$158,L$3,FALSE))="","",(VLOOKUP($A43,'Q3 Raw Data'!$A$9:$CZ$158,L$3,FALSE))),"")</f>
        <v>Established</v>
      </c>
      <c r="M43" s="184" t="str">
        <f>IFERROR(IF((VLOOKUP($A43,'Q3 Raw Data'!$A$9:$CZ$158,M$3,FALSE))="","",(VLOOKUP($A43,'Q3 Raw Data'!$A$9:$CZ$158,M$3,FALSE))),"")</f>
        <v>Established</v>
      </c>
      <c r="N43" s="184" t="str">
        <f>IFERROR(IF((VLOOKUP($A43,'Q3 Raw Data'!$A$9:$CZ$158,N$3,FALSE))="","",(VLOOKUP($A43,'Q3 Raw Data'!$A$9:$CZ$158,N$3,FALSE))),"")</f>
        <v>Established</v>
      </c>
      <c r="O43" s="184" t="str">
        <f>IFERROR(IF((VLOOKUP($A43,'Q3 Raw Data'!$A$9:$CZ$158,O$3,FALSE))="","",(VLOOKUP($A43,'Q3 Raw Data'!$A$9:$CZ$158,O$3,FALSE))),"")</f>
        <v>Mature</v>
      </c>
      <c r="P43" s="184" t="str">
        <f>IFERROR(IF((VLOOKUP($A43,'Q3 Raw Data'!$A$9:$CZ$158,P$3,FALSE))="","",(VLOOKUP($A43,'Q3 Raw Data'!$A$9:$CZ$158,P$3,FALSE))),"")</f>
        <v>Mature</v>
      </c>
      <c r="Q43" s="184" t="str">
        <f>IFERROR(IF((VLOOKUP($A43,'Q3 Raw Data'!$A$9:$CZ$158,Q$3,FALSE))="","",(VLOOKUP($A43,'Q3 Raw Data'!$A$9:$CZ$158,Q$3,FALSE))),"")</f>
        <v>Established</v>
      </c>
      <c r="R43" s="184" t="str">
        <f>IFERROR(IF((VLOOKUP($A43,'Q3 Raw Data'!$A$9:$CZ$158,R$3,FALSE))="","",(VLOOKUP($A43,'Q3 Raw Data'!$A$9:$CZ$158,R$3,FALSE))),"")</f>
        <v>Plans in place</v>
      </c>
      <c r="S43" s="184" t="str">
        <f>IFERROR(IF((VLOOKUP($A43,'Q3 Raw Data'!$A$9:$CZ$158,S$3,FALSE))="","",(VLOOKUP($A43,'Q3 Raw Data'!$A$9:$CZ$158,S$3,FALSE))),"")</f>
        <v>Established</v>
      </c>
      <c r="T43" s="184" t="str">
        <f>IFERROR(IF((VLOOKUP($A43,'Q3 Raw Data'!$A$9:$CZ$158,T$3,FALSE))="","",(VLOOKUP($A43,'Q3 Raw Data'!$A$9:$CZ$158,T$3,FALSE))),"")</f>
        <v>Plans in place</v>
      </c>
      <c r="U43" s="184" t="str">
        <f>IFERROR(IF((VLOOKUP($A43,'Q3 Raw Data'!$A$9:$CZ$158,U$3,FALSE))="","",(VLOOKUP($A43,'Q3 Raw Data'!$A$9:$CZ$158,U$3,FALSE))),"")</f>
        <v>Established</v>
      </c>
      <c r="V43" s="184" t="str">
        <f>IFERROR(IF((VLOOKUP($A43,'Q3 Raw Data'!$A$9:$CZ$158,V$3,FALSE))="","",(VLOOKUP($A43,'Q3 Raw Data'!$A$9:$CZ$158,V$3,FALSE))),"")</f>
        <v>Established</v>
      </c>
      <c r="W43" s="184" t="str">
        <f>IFERROR(IF((VLOOKUP($A43,'Q3 Raw Data'!$A$9:$CZ$158,W$3,FALSE))="","",(VLOOKUP($A43,'Q3 Raw Data'!$A$9:$CZ$158,W$3,FALSE))),"")</f>
        <v>Mature</v>
      </c>
      <c r="X43" s="184" t="str">
        <f>IFERROR(IF((VLOOKUP($A43,'Q3 Raw Data'!$A$9:$CZ$158,X$3,FALSE))="","",(VLOOKUP($A43,'Q3 Raw Data'!$A$9:$CZ$158,X$3,FALSE))),"")</f>
        <v>Exemplary</v>
      </c>
      <c r="Y43" s="184" t="str">
        <f>IFERROR(IF((VLOOKUP($A43,'Q3 Raw Data'!$A$9:$CZ$158,Y$3,FALSE))="","",(VLOOKUP($A43,'Q3 Raw Data'!$A$9:$CZ$158,Y$3,FALSE))),"")</f>
        <v>Mature</v>
      </c>
      <c r="Z43" s="184" t="str">
        <f>IFERROR(IF((VLOOKUP($A43,'Q3 Raw Data'!$A$9:$CZ$158,Z$3,FALSE))="","",(VLOOKUP($A43,'Q3 Raw Data'!$A$9:$CZ$158,Z$3,FALSE))),"")</f>
        <v>Mature</v>
      </c>
      <c r="AA43" s="184" t="str">
        <f>IFERROR(IF((VLOOKUP($A43,'Q3 Raw Data'!$A$9:$CZ$158,AA$3,FALSE))="","",(VLOOKUP($A43,'Q3 Raw Data'!$A$9:$CZ$158,AA$3,FALSE))),"")</f>
        <v>Plans in place</v>
      </c>
      <c r="AB43" s="184" t="str">
        <f>IFERROR(IF((VLOOKUP($A43,'Q3 Raw Data'!$A$9:$CZ$158,AB$3,FALSE))="","",(VLOOKUP($A43,'Q3 Raw Data'!$A$9:$CZ$158,AB$3,FALSE))),"")</f>
        <v>Established</v>
      </c>
      <c r="AC43" s="184" t="str">
        <f>IFERROR(IF((VLOOKUP($A43,'Q3 Raw Data'!$A$9:$CZ$158,AC$3,FALSE))="","",(VLOOKUP($A43,'Q3 Raw Data'!$A$9:$CZ$158,AC$3,FALSE))),"")</f>
        <v>Plans in place</v>
      </c>
    </row>
    <row r="44" spans="1:67">
      <c r="A44" s="149" t="s">
        <v>199</v>
      </c>
      <c r="B44" s="149" t="s">
        <v>200</v>
      </c>
      <c r="C44" s="184" t="str">
        <f>IFERROR(IF((VLOOKUP($A44,'Q3 Raw Data'!$A$9:$CZ$158,C$3,FALSE))="","",(VLOOKUP($A44,'Q3 Raw Data'!$A$9:$CZ$158,C$3,FALSE))),"")</f>
        <v>Plans in place</v>
      </c>
      <c r="D44" s="184" t="str">
        <f>IFERROR(IF((VLOOKUP($A44,'Q3 Raw Data'!$A$9:$CZ$158,D$3,FALSE))="","",(VLOOKUP($A44,'Q3 Raw Data'!$A$9:$CZ$158,D$3,FALSE))),"")</f>
        <v>Plans in place</v>
      </c>
      <c r="E44" s="184" t="str">
        <f>IFERROR(IF((VLOOKUP($A44,'Q3 Raw Data'!$A$9:$CZ$158,E$3,FALSE))="","",(VLOOKUP($A44,'Q3 Raw Data'!$A$9:$CZ$158,E$3,FALSE))),"")</f>
        <v>Plans in place</v>
      </c>
      <c r="F44" s="184" t="str">
        <f>IFERROR(IF((VLOOKUP($A44,'Q3 Raw Data'!$A$9:$CZ$158,F$3,FALSE))="","",(VLOOKUP($A44,'Q3 Raw Data'!$A$9:$CZ$158,F$3,FALSE))),"")</f>
        <v>Plans in place</v>
      </c>
      <c r="G44" s="184" t="str">
        <f>IFERROR(IF((VLOOKUP($A44,'Q3 Raw Data'!$A$9:$CZ$158,G$3,FALSE))="","",(VLOOKUP($A44,'Q3 Raw Data'!$A$9:$CZ$158,G$3,FALSE))),"")</f>
        <v>Established</v>
      </c>
      <c r="H44" s="184" t="str">
        <f>IFERROR(IF((VLOOKUP($A44,'Q3 Raw Data'!$A$9:$CZ$158,H$3,FALSE))="","",(VLOOKUP($A44,'Q3 Raw Data'!$A$9:$CZ$158,H$3,FALSE))),"")</f>
        <v>Plans in place</v>
      </c>
      <c r="I44" s="184" t="str">
        <f>IFERROR(IF((VLOOKUP($A44,'Q3 Raw Data'!$A$9:$CZ$158,I$3,FALSE))="","",(VLOOKUP($A44,'Q3 Raw Data'!$A$9:$CZ$158,I$3,FALSE))),"")</f>
        <v>Plans in place</v>
      </c>
      <c r="J44" s="184" t="str">
        <f>IFERROR(IF((VLOOKUP($A44,'Q3 Raw Data'!$A$9:$CZ$158,J$3,FALSE))="","",(VLOOKUP($A44,'Q3 Raw Data'!$A$9:$CZ$158,J$3,FALSE))),"")</f>
        <v>Plans in place</v>
      </c>
      <c r="K44" s="184" t="str">
        <f>IFERROR(IF((VLOOKUP($A44,'Q3 Raw Data'!$A$9:$CZ$158,K$3,FALSE))="","",(VLOOKUP($A44,'Q3 Raw Data'!$A$9:$CZ$158,K$3,FALSE))),"")</f>
        <v>Plans in place</v>
      </c>
      <c r="L44" s="184" t="str">
        <f>IFERROR(IF((VLOOKUP($A44,'Q3 Raw Data'!$A$9:$CZ$158,L$3,FALSE))="","",(VLOOKUP($A44,'Q3 Raw Data'!$A$9:$CZ$158,L$3,FALSE))),"")</f>
        <v>Plans in place</v>
      </c>
      <c r="M44" s="184" t="str">
        <f>IFERROR(IF((VLOOKUP($A44,'Q3 Raw Data'!$A$9:$CZ$158,M$3,FALSE))="","",(VLOOKUP($A44,'Q3 Raw Data'!$A$9:$CZ$158,M$3,FALSE))),"")</f>
        <v>Established</v>
      </c>
      <c r="N44" s="184" t="str">
        <f>IFERROR(IF((VLOOKUP($A44,'Q3 Raw Data'!$A$9:$CZ$158,N$3,FALSE))="","",(VLOOKUP($A44,'Q3 Raw Data'!$A$9:$CZ$158,N$3,FALSE))),"")</f>
        <v>Established</v>
      </c>
      <c r="O44" s="184" t="str">
        <f>IFERROR(IF((VLOOKUP($A44,'Q3 Raw Data'!$A$9:$CZ$158,O$3,FALSE))="","",(VLOOKUP($A44,'Q3 Raw Data'!$A$9:$CZ$158,O$3,FALSE))),"")</f>
        <v>Established</v>
      </c>
      <c r="P44" s="184" t="str">
        <f>IFERROR(IF((VLOOKUP($A44,'Q3 Raw Data'!$A$9:$CZ$158,P$3,FALSE))="","",(VLOOKUP($A44,'Q3 Raw Data'!$A$9:$CZ$158,P$3,FALSE))),"")</f>
        <v>Established</v>
      </c>
      <c r="Q44" s="184" t="str">
        <f>IFERROR(IF((VLOOKUP($A44,'Q3 Raw Data'!$A$9:$CZ$158,Q$3,FALSE))="","",(VLOOKUP($A44,'Q3 Raw Data'!$A$9:$CZ$158,Q$3,FALSE))),"")</f>
        <v>Plans in place</v>
      </c>
      <c r="R44" s="184" t="str">
        <f>IFERROR(IF((VLOOKUP($A44,'Q3 Raw Data'!$A$9:$CZ$158,R$3,FALSE))="","",(VLOOKUP($A44,'Q3 Raw Data'!$A$9:$CZ$158,R$3,FALSE))),"")</f>
        <v>Established</v>
      </c>
      <c r="S44" s="184" t="str">
        <f>IFERROR(IF((VLOOKUP($A44,'Q3 Raw Data'!$A$9:$CZ$158,S$3,FALSE))="","",(VLOOKUP($A44,'Q3 Raw Data'!$A$9:$CZ$158,S$3,FALSE))),"")</f>
        <v>Established</v>
      </c>
      <c r="T44" s="184" t="str">
        <f>IFERROR(IF((VLOOKUP($A44,'Q3 Raw Data'!$A$9:$CZ$158,T$3,FALSE))="","",(VLOOKUP($A44,'Q3 Raw Data'!$A$9:$CZ$158,T$3,FALSE))),"")</f>
        <v>Plans in place</v>
      </c>
      <c r="U44" s="184" t="str">
        <f>IFERROR(IF((VLOOKUP($A44,'Q3 Raw Data'!$A$9:$CZ$158,U$3,FALSE))="","",(VLOOKUP($A44,'Q3 Raw Data'!$A$9:$CZ$158,U$3,FALSE))),"")</f>
        <v>Plans in place</v>
      </c>
      <c r="V44" s="184" t="str">
        <f>IFERROR(IF((VLOOKUP($A44,'Q3 Raw Data'!$A$9:$CZ$158,V$3,FALSE))="","",(VLOOKUP($A44,'Q3 Raw Data'!$A$9:$CZ$158,V$3,FALSE))),"")</f>
        <v>Established</v>
      </c>
      <c r="W44" s="184" t="str">
        <f>IFERROR(IF((VLOOKUP($A44,'Q3 Raw Data'!$A$9:$CZ$158,W$3,FALSE))="","",(VLOOKUP($A44,'Q3 Raw Data'!$A$9:$CZ$158,W$3,FALSE))),"")</f>
        <v>Established</v>
      </c>
      <c r="X44" s="184" t="str">
        <f>IFERROR(IF((VLOOKUP($A44,'Q3 Raw Data'!$A$9:$CZ$158,X$3,FALSE))="","",(VLOOKUP($A44,'Q3 Raw Data'!$A$9:$CZ$158,X$3,FALSE))),"")</f>
        <v>Established</v>
      </c>
      <c r="Y44" s="184" t="str">
        <f>IFERROR(IF((VLOOKUP($A44,'Q3 Raw Data'!$A$9:$CZ$158,Y$3,FALSE))="","",(VLOOKUP($A44,'Q3 Raw Data'!$A$9:$CZ$158,Y$3,FALSE))),"")</f>
        <v>Established</v>
      </c>
      <c r="Z44" s="184" t="str">
        <f>IFERROR(IF((VLOOKUP($A44,'Q3 Raw Data'!$A$9:$CZ$158,Z$3,FALSE))="","",(VLOOKUP($A44,'Q3 Raw Data'!$A$9:$CZ$158,Z$3,FALSE))),"")</f>
        <v>Plans in place</v>
      </c>
      <c r="AA44" s="184" t="str">
        <f>IFERROR(IF((VLOOKUP($A44,'Q3 Raw Data'!$A$9:$CZ$158,AA$3,FALSE))="","",(VLOOKUP($A44,'Q3 Raw Data'!$A$9:$CZ$158,AA$3,FALSE))),"")</f>
        <v>Established</v>
      </c>
      <c r="AB44" s="184" t="str">
        <f>IFERROR(IF((VLOOKUP($A44,'Q3 Raw Data'!$A$9:$CZ$158,AB$3,FALSE))="","",(VLOOKUP($A44,'Q3 Raw Data'!$A$9:$CZ$158,AB$3,FALSE))),"")</f>
        <v>Established</v>
      </c>
      <c r="AC44" s="184" t="str">
        <f>IFERROR(IF((VLOOKUP($A44,'Q3 Raw Data'!$A$9:$CZ$158,AC$3,FALSE))="","",(VLOOKUP($A44,'Q3 Raw Data'!$A$9:$CZ$158,AC$3,FALSE))),"")</f>
        <v>Plans in place</v>
      </c>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row>
    <row r="45" spans="1:67">
      <c r="A45" s="149" t="s">
        <v>203</v>
      </c>
      <c r="B45" s="149" t="s">
        <v>204</v>
      </c>
      <c r="C45" s="149" t="str">
        <f>IFERROR(IF((VLOOKUP($A45,'Q3 Raw Data'!$A$9:$CZ$158,C$3,FALSE))="","",(VLOOKUP($A45,'Q3 Raw Data'!$A$9:$CZ$158,C$3,FALSE))),"")</f>
        <v>Plans in place</v>
      </c>
      <c r="D45" s="149" t="str">
        <f>IFERROR(IF((VLOOKUP($A45,'Q3 Raw Data'!$A$9:$CZ$158,D$3,FALSE))="","",(VLOOKUP($A45,'Q3 Raw Data'!$A$9:$CZ$158,D$3,FALSE))),"")</f>
        <v>Established</v>
      </c>
      <c r="E45" s="149" t="str">
        <f>IFERROR(IF((VLOOKUP($A45,'Q3 Raw Data'!$A$9:$CZ$158,E$3,FALSE))="","",(VLOOKUP($A45,'Q3 Raw Data'!$A$9:$CZ$158,E$3,FALSE))),"")</f>
        <v>Plans in place</v>
      </c>
      <c r="F45" s="149" t="str">
        <f>IFERROR(IF((VLOOKUP($A45,'Q3 Raw Data'!$A$9:$CZ$158,F$3,FALSE))="","",(VLOOKUP($A45,'Q3 Raw Data'!$A$9:$CZ$158,F$3,FALSE))),"")</f>
        <v>Plans in place</v>
      </c>
      <c r="G45" s="149" t="str">
        <f>IFERROR(IF((VLOOKUP($A45,'Q3 Raw Data'!$A$9:$CZ$158,G$3,FALSE))="","",(VLOOKUP($A45,'Q3 Raw Data'!$A$9:$CZ$158,G$3,FALSE))),"")</f>
        <v>Plans in place</v>
      </c>
      <c r="H45" s="149" t="str">
        <f>IFERROR(IF((VLOOKUP($A45,'Q3 Raw Data'!$A$9:$CZ$158,H$3,FALSE))="","",(VLOOKUP($A45,'Q3 Raw Data'!$A$9:$CZ$158,H$3,FALSE))),"")</f>
        <v>Plans in place</v>
      </c>
      <c r="I45" s="149" t="str">
        <f>IFERROR(IF((VLOOKUP($A45,'Q3 Raw Data'!$A$9:$CZ$158,I$3,FALSE))="","",(VLOOKUP($A45,'Q3 Raw Data'!$A$9:$CZ$158,I$3,FALSE))),"")</f>
        <v>Established</v>
      </c>
      <c r="J45" s="149" t="str">
        <f>IFERROR(IF((VLOOKUP($A45,'Q3 Raw Data'!$A$9:$CZ$158,J$3,FALSE))="","",(VLOOKUP($A45,'Q3 Raw Data'!$A$9:$CZ$158,J$3,FALSE))),"")</f>
        <v>Established</v>
      </c>
      <c r="K45" s="149" t="str">
        <f>IFERROR(IF((VLOOKUP($A45,'Q3 Raw Data'!$A$9:$CZ$158,K$3,FALSE))="","",(VLOOKUP($A45,'Q3 Raw Data'!$A$9:$CZ$158,K$3,FALSE))),"")</f>
        <v>Not yet established</v>
      </c>
      <c r="L45" s="149" t="str">
        <f>IFERROR(IF((VLOOKUP($A45,'Q3 Raw Data'!$A$9:$CZ$158,L$3,FALSE))="","",(VLOOKUP($A45,'Q3 Raw Data'!$A$9:$CZ$158,L$3,FALSE))),"")</f>
        <v>Plans in place</v>
      </c>
      <c r="M45" s="149" t="str">
        <f>IFERROR(IF((VLOOKUP($A45,'Q3 Raw Data'!$A$9:$CZ$158,M$3,FALSE))="","",(VLOOKUP($A45,'Q3 Raw Data'!$A$9:$CZ$158,M$3,FALSE))),"")</f>
        <v>Established</v>
      </c>
      <c r="N45" s="149" t="str">
        <f>IFERROR(IF((VLOOKUP($A45,'Q3 Raw Data'!$A$9:$CZ$158,N$3,FALSE))="","",(VLOOKUP($A45,'Q3 Raw Data'!$A$9:$CZ$158,N$3,FALSE))),"")</f>
        <v>Established</v>
      </c>
      <c r="O45" s="149" t="str">
        <f>IFERROR(IF((VLOOKUP($A45,'Q3 Raw Data'!$A$9:$CZ$158,O$3,FALSE))="","",(VLOOKUP($A45,'Q3 Raw Data'!$A$9:$CZ$158,O$3,FALSE))),"")</f>
        <v>Plans in place</v>
      </c>
      <c r="P45" s="149" t="str">
        <f>IFERROR(IF((VLOOKUP($A45,'Q3 Raw Data'!$A$9:$CZ$158,P$3,FALSE))="","",(VLOOKUP($A45,'Q3 Raw Data'!$A$9:$CZ$158,P$3,FALSE))),"")</f>
        <v>Plans in place</v>
      </c>
      <c r="Q45" s="149" t="str">
        <f>IFERROR(IF((VLOOKUP($A45,'Q3 Raw Data'!$A$9:$CZ$158,Q$3,FALSE))="","",(VLOOKUP($A45,'Q3 Raw Data'!$A$9:$CZ$158,Q$3,FALSE))),"")</f>
        <v>Plans in place</v>
      </c>
      <c r="R45" s="149" t="str">
        <f>IFERROR(IF((VLOOKUP($A45,'Q3 Raw Data'!$A$9:$CZ$158,R$3,FALSE))="","",(VLOOKUP($A45,'Q3 Raw Data'!$A$9:$CZ$158,R$3,FALSE))),"")</f>
        <v>Established</v>
      </c>
      <c r="S45" s="149" t="str">
        <f>IFERROR(IF((VLOOKUP($A45,'Q3 Raw Data'!$A$9:$CZ$158,S$3,FALSE))="","",(VLOOKUP($A45,'Q3 Raw Data'!$A$9:$CZ$158,S$3,FALSE))),"")</f>
        <v>Plans in place</v>
      </c>
      <c r="T45" s="149" t="str">
        <f>IFERROR(IF((VLOOKUP($A45,'Q3 Raw Data'!$A$9:$CZ$158,T$3,FALSE))="","",(VLOOKUP($A45,'Q3 Raw Data'!$A$9:$CZ$158,T$3,FALSE))),"")</f>
        <v>Plans in place</v>
      </c>
      <c r="U45" s="149" t="str">
        <f>IFERROR(IF((VLOOKUP($A45,'Q3 Raw Data'!$A$9:$CZ$158,U$3,FALSE))="","",(VLOOKUP($A45,'Q3 Raw Data'!$A$9:$CZ$158,U$3,FALSE))),"")</f>
        <v>Plans in place</v>
      </c>
      <c r="V45" s="149" t="str">
        <f>IFERROR(IF((VLOOKUP($A45,'Q3 Raw Data'!$A$9:$CZ$158,V$3,FALSE))="","",(VLOOKUP($A45,'Q3 Raw Data'!$A$9:$CZ$158,V$3,FALSE))),"")</f>
        <v>Established</v>
      </c>
      <c r="W45" s="149" t="str">
        <f>IFERROR(IF((VLOOKUP($A45,'Q3 Raw Data'!$A$9:$CZ$158,W$3,FALSE))="","",(VLOOKUP($A45,'Q3 Raw Data'!$A$9:$CZ$158,W$3,FALSE))),"")</f>
        <v>Established</v>
      </c>
      <c r="X45" s="149" t="str">
        <f>IFERROR(IF((VLOOKUP($A45,'Q3 Raw Data'!$A$9:$CZ$158,X$3,FALSE))="","",(VLOOKUP($A45,'Q3 Raw Data'!$A$9:$CZ$158,X$3,FALSE))),"")</f>
        <v>Established</v>
      </c>
      <c r="Y45" s="149" t="str">
        <f>IFERROR(IF((VLOOKUP($A45,'Q3 Raw Data'!$A$9:$CZ$158,Y$3,FALSE))="","",(VLOOKUP($A45,'Q3 Raw Data'!$A$9:$CZ$158,Y$3,FALSE))),"")</f>
        <v>Plans in place</v>
      </c>
      <c r="Z45" s="149" t="str">
        <f>IFERROR(IF((VLOOKUP($A45,'Q3 Raw Data'!$A$9:$CZ$158,Z$3,FALSE))="","",(VLOOKUP($A45,'Q3 Raw Data'!$A$9:$CZ$158,Z$3,FALSE))),"")</f>
        <v>Established</v>
      </c>
      <c r="AA45" s="149" t="str">
        <f>IFERROR(IF((VLOOKUP($A45,'Q3 Raw Data'!$A$9:$CZ$158,AA$3,FALSE))="","",(VLOOKUP($A45,'Q3 Raw Data'!$A$9:$CZ$158,AA$3,FALSE))),"")</f>
        <v>Established</v>
      </c>
      <c r="AB45" s="151" t="str">
        <f>IFERROR(IF((VLOOKUP($A45,'Q3 Raw Data'!$A$9:$CZ$158,AB$3,FALSE))="","",(VLOOKUP($A45,'Q3 Raw Data'!$A$9:$CZ$158,AB$3,FALSE))),"")</f>
        <v>Plans in place</v>
      </c>
      <c r="AC45" s="151" t="str">
        <f>IFERROR(IF((VLOOKUP($A45,'Q3 Raw Data'!$A$9:$CZ$158,AC$3,FALSE))="","",(VLOOKUP($A45,'Q3 Raw Data'!$A$9:$CZ$158,AC$3,FALSE))),"")</f>
        <v>Plans in place</v>
      </c>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row>
    <row r="46" spans="1:67">
      <c r="A46" s="149" t="s">
        <v>205</v>
      </c>
      <c r="B46" s="149" t="s">
        <v>206</v>
      </c>
      <c r="C46" s="149" t="str">
        <f>IFERROR(IF((VLOOKUP($A46,'Q3 Raw Data'!$A$9:$CZ$158,C$3,FALSE))="","",(VLOOKUP($A46,'Q3 Raw Data'!$A$9:$CZ$158,C$3,FALSE))),"")</f>
        <v>Established</v>
      </c>
      <c r="D46" s="149" t="str">
        <f>IFERROR(IF((VLOOKUP($A46,'Q3 Raw Data'!$A$9:$CZ$158,D$3,FALSE))="","",(VLOOKUP($A46,'Q3 Raw Data'!$A$9:$CZ$158,D$3,FALSE))),"")</f>
        <v>Established</v>
      </c>
      <c r="E46" s="149" t="str">
        <f>IFERROR(IF((VLOOKUP($A46,'Q3 Raw Data'!$A$9:$CZ$158,E$3,FALSE))="","",(VLOOKUP($A46,'Q3 Raw Data'!$A$9:$CZ$158,E$3,FALSE))),"")</f>
        <v>Established</v>
      </c>
      <c r="F46" s="149" t="str">
        <f>IFERROR(IF((VLOOKUP($A46,'Q3 Raw Data'!$A$9:$CZ$158,F$3,FALSE))="","",(VLOOKUP($A46,'Q3 Raw Data'!$A$9:$CZ$158,F$3,FALSE))),"")</f>
        <v>Plans in place</v>
      </c>
      <c r="G46" s="149" t="str">
        <f>IFERROR(IF((VLOOKUP($A46,'Q3 Raw Data'!$A$9:$CZ$158,G$3,FALSE))="","",(VLOOKUP($A46,'Q3 Raw Data'!$A$9:$CZ$158,G$3,FALSE))),"")</f>
        <v>Established</v>
      </c>
      <c r="H46" s="149" t="str">
        <f>IFERROR(IF((VLOOKUP($A46,'Q3 Raw Data'!$A$9:$CZ$158,H$3,FALSE))="","",(VLOOKUP($A46,'Q3 Raw Data'!$A$9:$CZ$158,H$3,FALSE))),"")</f>
        <v>Established</v>
      </c>
      <c r="I46" s="149" t="str">
        <f>IFERROR(IF((VLOOKUP($A46,'Q3 Raw Data'!$A$9:$CZ$158,I$3,FALSE))="","",(VLOOKUP($A46,'Q3 Raw Data'!$A$9:$CZ$158,I$3,FALSE))),"")</f>
        <v>Established</v>
      </c>
      <c r="J46" s="149" t="str">
        <f>IFERROR(IF((VLOOKUP($A46,'Q3 Raw Data'!$A$9:$CZ$158,J$3,FALSE))="","",(VLOOKUP($A46,'Q3 Raw Data'!$A$9:$CZ$158,J$3,FALSE))),"")</f>
        <v>Established</v>
      </c>
      <c r="K46" s="149" t="str">
        <f>IFERROR(IF((VLOOKUP($A46,'Q3 Raw Data'!$A$9:$CZ$158,K$3,FALSE))="","",(VLOOKUP($A46,'Q3 Raw Data'!$A$9:$CZ$158,K$3,FALSE))),"")</f>
        <v>Not yet established</v>
      </c>
      <c r="L46" s="149" t="str">
        <f>IFERROR(IF((VLOOKUP($A46,'Q3 Raw Data'!$A$9:$CZ$158,L$3,FALSE))="","",(VLOOKUP($A46,'Q3 Raw Data'!$A$9:$CZ$158,L$3,FALSE))),"")</f>
        <v>Established</v>
      </c>
      <c r="M46" s="149" t="str">
        <f>IFERROR(IF((VLOOKUP($A46,'Q3 Raw Data'!$A$9:$CZ$158,M$3,FALSE))="","",(VLOOKUP($A46,'Q3 Raw Data'!$A$9:$CZ$158,M$3,FALSE))),"")</f>
        <v>Established</v>
      </c>
      <c r="N46" s="149" t="str">
        <f>IFERROR(IF((VLOOKUP($A46,'Q3 Raw Data'!$A$9:$CZ$158,N$3,FALSE))="","",(VLOOKUP($A46,'Q3 Raw Data'!$A$9:$CZ$158,N$3,FALSE))),"")</f>
        <v>Established</v>
      </c>
      <c r="O46" s="149" t="str">
        <f>IFERROR(IF((VLOOKUP($A46,'Q3 Raw Data'!$A$9:$CZ$158,O$3,FALSE))="","",(VLOOKUP($A46,'Q3 Raw Data'!$A$9:$CZ$158,O$3,FALSE))),"")</f>
        <v>Established</v>
      </c>
      <c r="P46" s="149" t="str">
        <f>IFERROR(IF((VLOOKUP($A46,'Q3 Raw Data'!$A$9:$CZ$158,P$3,FALSE))="","",(VLOOKUP($A46,'Q3 Raw Data'!$A$9:$CZ$158,P$3,FALSE))),"")</f>
        <v>Established</v>
      </c>
      <c r="Q46" s="149" t="str">
        <f>IFERROR(IF((VLOOKUP($A46,'Q3 Raw Data'!$A$9:$CZ$158,Q$3,FALSE))="","",(VLOOKUP($A46,'Q3 Raw Data'!$A$9:$CZ$158,Q$3,FALSE))),"")</f>
        <v>Established</v>
      </c>
      <c r="R46" s="149" t="str">
        <f>IFERROR(IF((VLOOKUP($A46,'Q3 Raw Data'!$A$9:$CZ$158,R$3,FALSE))="","",(VLOOKUP($A46,'Q3 Raw Data'!$A$9:$CZ$158,R$3,FALSE))),"")</f>
        <v>Established</v>
      </c>
      <c r="S46" s="149" t="str">
        <f>IFERROR(IF((VLOOKUP($A46,'Q3 Raw Data'!$A$9:$CZ$158,S$3,FALSE))="","",(VLOOKUP($A46,'Q3 Raw Data'!$A$9:$CZ$158,S$3,FALSE))),"")</f>
        <v>Established</v>
      </c>
      <c r="T46" s="149" t="str">
        <f>IFERROR(IF((VLOOKUP($A46,'Q3 Raw Data'!$A$9:$CZ$158,T$3,FALSE))="","",(VLOOKUP($A46,'Q3 Raw Data'!$A$9:$CZ$158,T$3,FALSE))),"")</f>
        <v>Plans in place</v>
      </c>
      <c r="U46" s="149" t="str">
        <f>IFERROR(IF((VLOOKUP($A46,'Q3 Raw Data'!$A$9:$CZ$158,U$3,FALSE))="","",(VLOOKUP($A46,'Q3 Raw Data'!$A$9:$CZ$158,U$3,FALSE))),"")</f>
        <v>Established</v>
      </c>
      <c r="V46" s="149" t="str">
        <f>IFERROR(IF((VLOOKUP($A46,'Q3 Raw Data'!$A$9:$CZ$158,V$3,FALSE))="","",(VLOOKUP($A46,'Q3 Raw Data'!$A$9:$CZ$158,V$3,FALSE))),"")</f>
        <v>Established</v>
      </c>
      <c r="W46" s="149" t="str">
        <f>IFERROR(IF((VLOOKUP($A46,'Q3 Raw Data'!$A$9:$CZ$158,W$3,FALSE))="","",(VLOOKUP($A46,'Q3 Raw Data'!$A$9:$CZ$158,W$3,FALSE))),"")</f>
        <v>Established</v>
      </c>
      <c r="X46" s="149" t="str">
        <f>IFERROR(IF((VLOOKUP($A46,'Q3 Raw Data'!$A$9:$CZ$158,X$3,FALSE))="","",(VLOOKUP($A46,'Q3 Raw Data'!$A$9:$CZ$158,X$3,FALSE))),"")</f>
        <v>Established</v>
      </c>
      <c r="Y46" s="149" t="str">
        <f>IFERROR(IF((VLOOKUP($A46,'Q3 Raw Data'!$A$9:$CZ$158,Y$3,FALSE))="","",(VLOOKUP($A46,'Q3 Raw Data'!$A$9:$CZ$158,Y$3,FALSE))),"")</f>
        <v>Established</v>
      </c>
      <c r="Z46" s="149" t="str">
        <f>IFERROR(IF((VLOOKUP($A46,'Q3 Raw Data'!$A$9:$CZ$158,Z$3,FALSE))="","",(VLOOKUP($A46,'Q3 Raw Data'!$A$9:$CZ$158,Z$3,FALSE))),"")</f>
        <v>Established</v>
      </c>
      <c r="AA46" s="149" t="str">
        <f>IFERROR(IF((VLOOKUP($A46,'Q3 Raw Data'!$A$9:$CZ$158,AA$3,FALSE))="","",(VLOOKUP($A46,'Q3 Raw Data'!$A$9:$CZ$158,AA$3,FALSE))),"")</f>
        <v>Established</v>
      </c>
      <c r="AB46" s="151" t="str">
        <f>IFERROR(IF((VLOOKUP($A46,'Q3 Raw Data'!$A$9:$CZ$158,AB$3,FALSE))="","",(VLOOKUP($A46,'Q3 Raw Data'!$A$9:$CZ$158,AB$3,FALSE))),"")</f>
        <v>Established</v>
      </c>
      <c r="AC46" s="151" t="str">
        <f>IFERROR(IF((VLOOKUP($A46,'Q3 Raw Data'!$A$9:$CZ$158,AC$3,FALSE))="","",(VLOOKUP($A46,'Q3 Raw Data'!$A$9:$CZ$158,AC$3,FALSE))),"")</f>
        <v>Plans in place</v>
      </c>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row>
    <row r="47" spans="1:67">
      <c r="A47" s="149" t="s">
        <v>207</v>
      </c>
      <c r="B47" s="149" t="s">
        <v>208</v>
      </c>
      <c r="C47" s="149" t="str">
        <f>IFERROR(IF((VLOOKUP($A47,'Q3 Raw Data'!$A$9:$CZ$158,C$3,FALSE))="","",(VLOOKUP($A47,'Q3 Raw Data'!$A$9:$CZ$158,C$3,FALSE))),"")</f>
        <v>Plans in place</v>
      </c>
      <c r="D47" s="149" t="str">
        <f>IFERROR(IF((VLOOKUP($A47,'Q3 Raw Data'!$A$9:$CZ$158,D$3,FALSE))="","",(VLOOKUP($A47,'Q3 Raw Data'!$A$9:$CZ$158,D$3,FALSE))),"")</f>
        <v>Plans in place</v>
      </c>
      <c r="E47" s="149" t="str">
        <f>IFERROR(IF((VLOOKUP($A47,'Q3 Raw Data'!$A$9:$CZ$158,E$3,FALSE))="","",(VLOOKUP($A47,'Q3 Raw Data'!$A$9:$CZ$158,E$3,FALSE))),"")</f>
        <v>Plans in place</v>
      </c>
      <c r="F47" s="149" t="str">
        <f>IFERROR(IF((VLOOKUP($A47,'Q3 Raw Data'!$A$9:$CZ$158,F$3,FALSE))="","",(VLOOKUP($A47,'Q3 Raw Data'!$A$9:$CZ$158,F$3,FALSE))),"")</f>
        <v>Established</v>
      </c>
      <c r="G47" s="149" t="str">
        <f>IFERROR(IF((VLOOKUP($A47,'Q3 Raw Data'!$A$9:$CZ$158,G$3,FALSE))="","",(VLOOKUP($A47,'Q3 Raw Data'!$A$9:$CZ$158,G$3,FALSE))),"")</f>
        <v>Plans in place</v>
      </c>
      <c r="H47" s="149" t="str">
        <f>IFERROR(IF((VLOOKUP($A47,'Q3 Raw Data'!$A$9:$CZ$158,H$3,FALSE))="","",(VLOOKUP($A47,'Q3 Raw Data'!$A$9:$CZ$158,H$3,FALSE))),"")</f>
        <v>Plans in place</v>
      </c>
      <c r="I47" s="149" t="str">
        <f>IFERROR(IF((VLOOKUP($A47,'Q3 Raw Data'!$A$9:$CZ$158,I$3,FALSE))="","",(VLOOKUP($A47,'Q3 Raw Data'!$A$9:$CZ$158,I$3,FALSE))),"")</f>
        <v>Established</v>
      </c>
      <c r="J47" s="149" t="str">
        <f>IFERROR(IF((VLOOKUP($A47,'Q3 Raw Data'!$A$9:$CZ$158,J$3,FALSE))="","",(VLOOKUP($A47,'Q3 Raw Data'!$A$9:$CZ$158,J$3,FALSE))),"")</f>
        <v>Established</v>
      </c>
      <c r="K47" s="149" t="str">
        <f>IFERROR(IF((VLOOKUP($A47,'Q3 Raw Data'!$A$9:$CZ$158,K$3,FALSE))="","",(VLOOKUP($A47,'Q3 Raw Data'!$A$9:$CZ$158,K$3,FALSE))),"")</f>
        <v>Not yet established</v>
      </c>
      <c r="L47" s="149" t="str">
        <f>IFERROR(IF((VLOOKUP($A47,'Q3 Raw Data'!$A$9:$CZ$158,L$3,FALSE))="","",(VLOOKUP($A47,'Q3 Raw Data'!$A$9:$CZ$158,L$3,FALSE))),"")</f>
        <v>Plans in place</v>
      </c>
      <c r="M47" s="149" t="str">
        <f>IFERROR(IF((VLOOKUP($A47,'Q3 Raw Data'!$A$9:$CZ$158,M$3,FALSE))="","",(VLOOKUP($A47,'Q3 Raw Data'!$A$9:$CZ$158,M$3,FALSE))),"")</f>
        <v>Established</v>
      </c>
      <c r="N47" s="149" t="str">
        <f>IFERROR(IF((VLOOKUP($A47,'Q3 Raw Data'!$A$9:$CZ$158,N$3,FALSE))="","",(VLOOKUP($A47,'Q3 Raw Data'!$A$9:$CZ$158,N$3,FALSE))),"")</f>
        <v>Plans in place</v>
      </c>
      <c r="O47" s="149" t="str">
        <f>IFERROR(IF((VLOOKUP($A47,'Q3 Raw Data'!$A$9:$CZ$158,O$3,FALSE))="","",(VLOOKUP($A47,'Q3 Raw Data'!$A$9:$CZ$158,O$3,FALSE))),"")</f>
        <v>Established</v>
      </c>
      <c r="P47" s="149" t="str">
        <f>IFERROR(IF((VLOOKUP($A47,'Q3 Raw Data'!$A$9:$CZ$158,P$3,FALSE))="","",(VLOOKUP($A47,'Q3 Raw Data'!$A$9:$CZ$158,P$3,FALSE))),"")</f>
        <v>Plans in place</v>
      </c>
      <c r="Q47" s="149" t="str">
        <f>IFERROR(IF((VLOOKUP($A47,'Q3 Raw Data'!$A$9:$CZ$158,Q$3,FALSE))="","",(VLOOKUP($A47,'Q3 Raw Data'!$A$9:$CZ$158,Q$3,FALSE))),"")</f>
        <v>Plans in place</v>
      </c>
      <c r="R47" s="149" t="str">
        <f>IFERROR(IF((VLOOKUP($A47,'Q3 Raw Data'!$A$9:$CZ$158,R$3,FALSE))="","",(VLOOKUP($A47,'Q3 Raw Data'!$A$9:$CZ$158,R$3,FALSE))),"")</f>
        <v>Established</v>
      </c>
      <c r="S47" s="149" t="str">
        <f>IFERROR(IF((VLOOKUP($A47,'Q3 Raw Data'!$A$9:$CZ$158,S$3,FALSE))="","",(VLOOKUP($A47,'Q3 Raw Data'!$A$9:$CZ$158,S$3,FALSE))),"")</f>
        <v>Mature</v>
      </c>
      <c r="T47" s="149" t="str">
        <f>IFERROR(IF((VLOOKUP($A47,'Q3 Raw Data'!$A$9:$CZ$158,T$3,FALSE))="","",(VLOOKUP($A47,'Q3 Raw Data'!$A$9:$CZ$158,T$3,FALSE))),"")</f>
        <v>Plans in place</v>
      </c>
      <c r="U47" s="149" t="str">
        <f>IFERROR(IF((VLOOKUP($A47,'Q3 Raw Data'!$A$9:$CZ$158,U$3,FALSE))="","",(VLOOKUP($A47,'Q3 Raw Data'!$A$9:$CZ$158,U$3,FALSE))),"")</f>
        <v>Established</v>
      </c>
      <c r="V47" s="149" t="str">
        <f>IFERROR(IF((VLOOKUP($A47,'Q3 Raw Data'!$A$9:$CZ$158,V$3,FALSE))="","",(VLOOKUP($A47,'Q3 Raw Data'!$A$9:$CZ$158,V$3,FALSE))),"")</f>
        <v>Established</v>
      </c>
      <c r="W47" s="149" t="str">
        <f>IFERROR(IF((VLOOKUP($A47,'Q3 Raw Data'!$A$9:$CZ$158,W$3,FALSE))="","",(VLOOKUP($A47,'Q3 Raw Data'!$A$9:$CZ$158,W$3,FALSE))),"")</f>
        <v>Plans in place</v>
      </c>
      <c r="X47" s="149" t="str">
        <f>IFERROR(IF((VLOOKUP($A47,'Q3 Raw Data'!$A$9:$CZ$158,X$3,FALSE))="","",(VLOOKUP($A47,'Q3 Raw Data'!$A$9:$CZ$158,X$3,FALSE))),"")</f>
        <v>Established</v>
      </c>
      <c r="Y47" s="149" t="str">
        <f>IFERROR(IF((VLOOKUP($A47,'Q3 Raw Data'!$A$9:$CZ$158,Y$3,FALSE))="","",(VLOOKUP($A47,'Q3 Raw Data'!$A$9:$CZ$158,Y$3,FALSE))),"")</f>
        <v>Plans in place</v>
      </c>
      <c r="Z47" s="149" t="str">
        <f>IFERROR(IF((VLOOKUP($A47,'Q3 Raw Data'!$A$9:$CZ$158,Z$3,FALSE))="","",(VLOOKUP($A47,'Q3 Raw Data'!$A$9:$CZ$158,Z$3,FALSE))),"")</f>
        <v>Plans in place</v>
      </c>
      <c r="AA47" s="149" t="str">
        <f>IFERROR(IF((VLOOKUP($A47,'Q3 Raw Data'!$A$9:$CZ$158,AA$3,FALSE))="","",(VLOOKUP($A47,'Q3 Raw Data'!$A$9:$CZ$158,AA$3,FALSE))),"")</f>
        <v>Established</v>
      </c>
      <c r="AB47" s="151" t="str">
        <f>IFERROR(IF((VLOOKUP($A47,'Q3 Raw Data'!$A$9:$CZ$158,AB$3,FALSE))="","",(VLOOKUP($A47,'Q3 Raw Data'!$A$9:$CZ$158,AB$3,FALSE))),"")</f>
        <v>Mature</v>
      </c>
      <c r="AC47" s="151" t="str">
        <f>IFERROR(IF((VLOOKUP($A47,'Q3 Raw Data'!$A$9:$CZ$158,AC$3,FALSE))="","",(VLOOKUP($A47,'Q3 Raw Data'!$A$9:$CZ$158,AC$3,FALSE))),"")</f>
        <v>Plans in place</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row>
    <row r="48" spans="1:67">
      <c r="A48" s="149" t="s">
        <v>211</v>
      </c>
      <c r="B48" s="149" t="s">
        <v>212</v>
      </c>
      <c r="C48" s="149" t="str">
        <f>IFERROR(IF((VLOOKUP($A48,'Q3 Raw Data'!$A$9:$CZ$158,C$3,FALSE))="","",(VLOOKUP($A48,'Q3 Raw Data'!$A$9:$CZ$158,C$3,FALSE))),"")</f>
        <v>Established</v>
      </c>
      <c r="D48" s="149" t="str">
        <f>IFERROR(IF((VLOOKUP($A48,'Q3 Raw Data'!$A$9:$CZ$158,D$3,FALSE))="","",(VLOOKUP($A48,'Q3 Raw Data'!$A$9:$CZ$158,D$3,FALSE))),"")</f>
        <v>Established</v>
      </c>
      <c r="E48" s="149" t="str">
        <f>IFERROR(IF((VLOOKUP($A48,'Q3 Raw Data'!$A$9:$CZ$158,E$3,FALSE))="","",(VLOOKUP($A48,'Q3 Raw Data'!$A$9:$CZ$158,E$3,FALSE))),"")</f>
        <v>Established</v>
      </c>
      <c r="F48" s="149" t="str">
        <f>IFERROR(IF((VLOOKUP($A48,'Q3 Raw Data'!$A$9:$CZ$158,F$3,FALSE))="","",(VLOOKUP($A48,'Q3 Raw Data'!$A$9:$CZ$158,F$3,FALSE))),"")</f>
        <v>Established</v>
      </c>
      <c r="G48" s="149" t="str">
        <f>IFERROR(IF((VLOOKUP($A48,'Q3 Raw Data'!$A$9:$CZ$158,G$3,FALSE))="","",(VLOOKUP($A48,'Q3 Raw Data'!$A$9:$CZ$158,G$3,FALSE))),"")</f>
        <v>Established</v>
      </c>
      <c r="H48" s="149" t="str">
        <f>IFERROR(IF((VLOOKUP($A48,'Q3 Raw Data'!$A$9:$CZ$158,H$3,FALSE))="","",(VLOOKUP($A48,'Q3 Raw Data'!$A$9:$CZ$158,H$3,FALSE))),"")</f>
        <v>Plans in place</v>
      </c>
      <c r="I48" s="149" t="str">
        <f>IFERROR(IF((VLOOKUP($A48,'Q3 Raw Data'!$A$9:$CZ$158,I$3,FALSE))="","",(VLOOKUP($A48,'Q3 Raw Data'!$A$9:$CZ$158,I$3,FALSE))),"")</f>
        <v>Plans in place</v>
      </c>
      <c r="J48" s="149" t="str">
        <f>IFERROR(IF((VLOOKUP($A48,'Q3 Raw Data'!$A$9:$CZ$158,J$3,FALSE))="","",(VLOOKUP($A48,'Q3 Raw Data'!$A$9:$CZ$158,J$3,FALSE))),"")</f>
        <v>Plans in place</v>
      </c>
      <c r="K48" s="149" t="str">
        <f>IFERROR(IF((VLOOKUP($A48,'Q3 Raw Data'!$A$9:$CZ$158,K$3,FALSE))="","",(VLOOKUP($A48,'Q3 Raw Data'!$A$9:$CZ$158,K$3,FALSE))),"")</f>
        <v>Plans in place</v>
      </c>
      <c r="L48" s="149" t="str">
        <f>IFERROR(IF((VLOOKUP($A48,'Q3 Raw Data'!$A$9:$CZ$158,L$3,FALSE))="","",(VLOOKUP($A48,'Q3 Raw Data'!$A$9:$CZ$158,L$3,FALSE))),"")</f>
        <v>Established</v>
      </c>
      <c r="M48" s="149" t="str">
        <f>IFERROR(IF((VLOOKUP($A48,'Q3 Raw Data'!$A$9:$CZ$158,M$3,FALSE))="","",(VLOOKUP($A48,'Q3 Raw Data'!$A$9:$CZ$158,M$3,FALSE))),"")</f>
        <v>Established</v>
      </c>
      <c r="N48" s="149" t="str">
        <f>IFERROR(IF((VLOOKUP($A48,'Q3 Raw Data'!$A$9:$CZ$158,N$3,FALSE))="","",(VLOOKUP($A48,'Q3 Raw Data'!$A$9:$CZ$158,N$3,FALSE))),"")</f>
        <v>Established</v>
      </c>
      <c r="O48" s="149" t="str">
        <f>IFERROR(IF((VLOOKUP($A48,'Q3 Raw Data'!$A$9:$CZ$158,O$3,FALSE))="","",(VLOOKUP($A48,'Q3 Raw Data'!$A$9:$CZ$158,O$3,FALSE))),"")</f>
        <v>Established</v>
      </c>
      <c r="P48" s="149" t="str">
        <f>IFERROR(IF((VLOOKUP($A48,'Q3 Raw Data'!$A$9:$CZ$158,P$3,FALSE))="","",(VLOOKUP($A48,'Q3 Raw Data'!$A$9:$CZ$158,P$3,FALSE))),"")</f>
        <v>Established</v>
      </c>
      <c r="Q48" s="149" t="str">
        <f>IFERROR(IF((VLOOKUP($A48,'Q3 Raw Data'!$A$9:$CZ$158,Q$3,FALSE))="","",(VLOOKUP($A48,'Q3 Raw Data'!$A$9:$CZ$158,Q$3,FALSE))),"")</f>
        <v>Plans in place</v>
      </c>
      <c r="R48" s="149" t="str">
        <f>IFERROR(IF((VLOOKUP($A48,'Q3 Raw Data'!$A$9:$CZ$158,R$3,FALSE))="","",(VLOOKUP($A48,'Q3 Raw Data'!$A$9:$CZ$158,R$3,FALSE))),"")</f>
        <v>Plans in place</v>
      </c>
      <c r="S48" s="149" t="str">
        <f>IFERROR(IF((VLOOKUP($A48,'Q3 Raw Data'!$A$9:$CZ$158,S$3,FALSE))="","",(VLOOKUP($A48,'Q3 Raw Data'!$A$9:$CZ$158,S$3,FALSE))),"")</f>
        <v>Plans in place</v>
      </c>
      <c r="T48" s="149" t="str">
        <f>IFERROR(IF((VLOOKUP($A48,'Q3 Raw Data'!$A$9:$CZ$158,T$3,FALSE))="","",(VLOOKUP($A48,'Q3 Raw Data'!$A$9:$CZ$158,T$3,FALSE))),"")</f>
        <v>Plans in place</v>
      </c>
      <c r="U48" s="149" t="str">
        <f>IFERROR(IF((VLOOKUP($A48,'Q3 Raw Data'!$A$9:$CZ$158,U$3,FALSE))="","",(VLOOKUP($A48,'Q3 Raw Data'!$A$9:$CZ$158,U$3,FALSE))),"")</f>
        <v>Established</v>
      </c>
      <c r="V48" s="149" t="str">
        <f>IFERROR(IF((VLOOKUP($A48,'Q3 Raw Data'!$A$9:$CZ$158,V$3,FALSE))="","",(VLOOKUP($A48,'Q3 Raw Data'!$A$9:$CZ$158,V$3,FALSE))),"")</f>
        <v>Established</v>
      </c>
      <c r="W48" s="149" t="str">
        <f>IFERROR(IF((VLOOKUP($A48,'Q3 Raw Data'!$A$9:$CZ$158,W$3,FALSE))="","",(VLOOKUP($A48,'Q3 Raw Data'!$A$9:$CZ$158,W$3,FALSE))),"")</f>
        <v>Established</v>
      </c>
      <c r="X48" s="149" t="str">
        <f>IFERROR(IF((VLOOKUP($A48,'Q3 Raw Data'!$A$9:$CZ$158,X$3,FALSE))="","",(VLOOKUP($A48,'Q3 Raw Data'!$A$9:$CZ$158,X$3,FALSE))),"")</f>
        <v>Established</v>
      </c>
      <c r="Y48" s="149" t="str">
        <f>IFERROR(IF((VLOOKUP($A48,'Q3 Raw Data'!$A$9:$CZ$158,Y$3,FALSE))="","",(VLOOKUP($A48,'Q3 Raw Data'!$A$9:$CZ$158,Y$3,FALSE))),"")</f>
        <v>Established</v>
      </c>
      <c r="Z48" s="149" t="str">
        <f>IFERROR(IF((VLOOKUP($A48,'Q3 Raw Data'!$A$9:$CZ$158,Z$3,FALSE))="","",(VLOOKUP($A48,'Q3 Raw Data'!$A$9:$CZ$158,Z$3,FALSE))),"")</f>
        <v>Plans in place</v>
      </c>
      <c r="AA48" s="149" t="str">
        <f>IFERROR(IF((VLOOKUP($A48,'Q3 Raw Data'!$A$9:$CZ$158,AA$3,FALSE))="","",(VLOOKUP($A48,'Q3 Raw Data'!$A$9:$CZ$158,AA$3,FALSE))),"")</f>
        <v>Plans in place</v>
      </c>
      <c r="AB48" s="151" t="str">
        <f>IFERROR(IF((VLOOKUP($A48,'Q3 Raw Data'!$A$9:$CZ$158,AB$3,FALSE))="","",(VLOOKUP($A48,'Q3 Raw Data'!$A$9:$CZ$158,AB$3,FALSE))),"")</f>
        <v>Plans in place</v>
      </c>
      <c r="AC48" s="151" t="str">
        <f>IFERROR(IF((VLOOKUP($A48,'Q3 Raw Data'!$A$9:$CZ$158,AC$3,FALSE))="","",(VLOOKUP($A48,'Q3 Raw Data'!$A$9:$CZ$158,AC$3,FALSE))),"")</f>
        <v>Established</v>
      </c>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row>
    <row r="49" spans="1:67">
      <c r="A49" s="149" t="s">
        <v>215</v>
      </c>
      <c r="B49" s="149" t="s">
        <v>216</v>
      </c>
      <c r="C49" s="149" t="str">
        <f>IFERROR(IF((VLOOKUP($A49,'Q3 Raw Data'!$A$9:$CZ$158,C$3,FALSE))="","",(VLOOKUP($A49,'Q3 Raw Data'!$A$9:$CZ$158,C$3,FALSE))),"")</f>
        <v>Mature</v>
      </c>
      <c r="D49" s="149" t="str">
        <f>IFERROR(IF((VLOOKUP($A49,'Q3 Raw Data'!$A$9:$CZ$158,D$3,FALSE))="","",(VLOOKUP($A49,'Q3 Raw Data'!$A$9:$CZ$158,D$3,FALSE))),"")</f>
        <v>Mature</v>
      </c>
      <c r="E49" s="149" t="str">
        <f>IFERROR(IF((VLOOKUP($A49,'Q3 Raw Data'!$A$9:$CZ$158,E$3,FALSE))="","",(VLOOKUP($A49,'Q3 Raw Data'!$A$9:$CZ$158,E$3,FALSE))),"")</f>
        <v>Established</v>
      </c>
      <c r="F49" s="149" t="str">
        <f>IFERROR(IF((VLOOKUP($A49,'Q3 Raw Data'!$A$9:$CZ$158,F$3,FALSE))="","",(VLOOKUP($A49,'Q3 Raw Data'!$A$9:$CZ$158,F$3,FALSE))),"")</f>
        <v>Plans in place</v>
      </c>
      <c r="G49" s="149" t="str">
        <f>IFERROR(IF((VLOOKUP($A49,'Q3 Raw Data'!$A$9:$CZ$158,G$3,FALSE))="","",(VLOOKUP($A49,'Q3 Raw Data'!$A$9:$CZ$158,G$3,FALSE))),"")</f>
        <v>Plans in place</v>
      </c>
      <c r="H49" s="149" t="str">
        <f>IFERROR(IF((VLOOKUP($A49,'Q3 Raw Data'!$A$9:$CZ$158,H$3,FALSE))="","",(VLOOKUP($A49,'Q3 Raw Data'!$A$9:$CZ$158,H$3,FALSE))),"")</f>
        <v>Plans in place</v>
      </c>
      <c r="I49" s="149" t="str">
        <f>IFERROR(IF((VLOOKUP($A49,'Q3 Raw Data'!$A$9:$CZ$158,I$3,FALSE))="","",(VLOOKUP($A49,'Q3 Raw Data'!$A$9:$CZ$158,I$3,FALSE))),"")</f>
        <v>Mature</v>
      </c>
      <c r="J49" s="149" t="str">
        <f>IFERROR(IF((VLOOKUP($A49,'Q3 Raw Data'!$A$9:$CZ$158,J$3,FALSE))="","",(VLOOKUP($A49,'Q3 Raw Data'!$A$9:$CZ$158,J$3,FALSE))),"")</f>
        <v>Mature</v>
      </c>
      <c r="K49" s="149" t="str">
        <f>IFERROR(IF((VLOOKUP($A49,'Q3 Raw Data'!$A$9:$CZ$158,K$3,FALSE))="","",(VLOOKUP($A49,'Q3 Raw Data'!$A$9:$CZ$158,K$3,FALSE))),"")</f>
        <v>Mature</v>
      </c>
      <c r="L49" s="149" t="str">
        <f>IFERROR(IF((VLOOKUP($A49,'Q3 Raw Data'!$A$9:$CZ$158,L$3,FALSE))="","",(VLOOKUP($A49,'Q3 Raw Data'!$A$9:$CZ$158,L$3,FALSE))),"")</f>
        <v>Mature</v>
      </c>
      <c r="M49" s="149" t="str">
        <f>IFERROR(IF((VLOOKUP($A49,'Q3 Raw Data'!$A$9:$CZ$158,M$3,FALSE))="","",(VLOOKUP($A49,'Q3 Raw Data'!$A$9:$CZ$158,M$3,FALSE))),"")</f>
        <v>Mature</v>
      </c>
      <c r="N49" s="149" t="str">
        <f>IFERROR(IF((VLOOKUP($A49,'Q3 Raw Data'!$A$9:$CZ$158,N$3,FALSE))="","",(VLOOKUP($A49,'Q3 Raw Data'!$A$9:$CZ$158,N$3,FALSE))),"")</f>
        <v>Established</v>
      </c>
      <c r="O49" s="149" t="str">
        <f>IFERROR(IF((VLOOKUP($A49,'Q3 Raw Data'!$A$9:$CZ$158,O$3,FALSE))="","",(VLOOKUP($A49,'Q3 Raw Data'!$A$9:$CZ$158,O$3,FALSE))),"")</f>
        <v>Plans in place</v>
      </c>
      <c r="P49" s="149" t="str">
        <f>IFERROR(IF((VLOOKUP($A49,'Q3 Raw Data'!$A$9:$CZ$158,P$3,FALSE))="","",(VLOOKUP($A49,'Q3 Raw Data'!$A$9:$CZ$158,P$3,FALSE))),"")</f>
        <v>Plans in place</v>
      </c>
      <c r="Q49" s="149" t="str">
        <f>IFERROR(IF((VLOOKUP($A49,'Q3 Raw Data'!$A$9:$CZ$158,Q$3,FALSE))="","",(VLOOKUP($A49,'Q3 Raw Data'!$A$9:$CZ$158,Q$3,FALSE))),"")</f>
        <v>Established</v>
      </c>
      <c r="R49" s="149" t="str">
        <f>IFERROR(IF((VLOOKUP($A49,'Q3 Raw Data'!$A$9:$CZ$158,R$3,FALSE))="","",(VLOOKUP($A49,'Q3 Raw Data'!$A$9:$CZ$158,R$3,FALSE))),"")</f>
        <v>Mature</v>
      </c>
      <c r="S49" s="149" t="str">
        <f>IFERROR(IF((VLOOKUP($A49,'Q3 Raw Data'!$A$9:$CZ$158,S$3,FALSE))="","",(VLOOKUP($A49,'Q3 Raw Data'!$A$9:$CZ$158,S$3,FALSE))),"")</f>
        <v>Mature</v>
      </c>
      <c r="T49" s="149" t="str">
        <f>IFERROR(IF((VLOOKUP($A49,'Q3 Raw Data'!$A$9:$CZ$158,T$3,FALSE))="","",(VLOOKUP($A49,'Q3 Raw Data'!$A$9:$CZ$158,T$3,FALSE))),"")</f>
        <v>Mature</v>
      </c>
      <c r="U49" s="149" t="str">
        <f>IFERROR(IF((VLOOKUP($A49,'Q3 Raw Data'!$A$9:$CZ$158,U$3,FALSE))="","",(VLOOKUP($A49,'Q3 Raw Data'!$A$9:$CZ$158,U$3,FALSE))),"")</f>
        <v>Mature</v>
      </c>
      <c r="V49" s="149" t="str">
        <f>IFERROR(IF((VLOOKUP($A49,'Q3 Raw Data'!$A$9:$CZ$158,V$3,FALSE))="","",(VLOOKUP($A49,'Q3 Raw Data'!$A$9:$CZ$158,V$3,FALSE))),"")</f>
        <v>Mature</v>
      </c>
      <c r="W49" s="149" t="str">
        <f>IFERROR(IF((VLOOKUP($A49,'Q3 Raw Data'!$A$9:$CZ$158,W$3,FALSE))="","",(VLOOKUP($A49,'Q3 Raw Data'!$A$9:$CZ$158,W$3,FALSE))),"")</f>
        <v>Mature</v>
      </c>
      <c r="X49" s="149" t="str">
        <f>IFERROR(IF((VLOOKUP($A49,'Q3 Raw Data'!$A$9:$CZ$158,X$3,FALSE))="","",(VLOOKUP($A49,'Q3 Raw Data'!$A$9:$CZ$158,X$3,FALSE))),"")</f>
        <v>Plans in place</v>
      </c>
      <c r="Y49" s="149" t="str">
        <f>IFERROR(IF((VLOOKUP($A49,'Q3 Raw Data'!$A$9:$CZ$158,Y$3,FALSE))="","",(VLOOKUP($A49,'Q3 Raw Data'!$A$9:$CZ$158,Y$3,FALSE))),"")</f>
        <v>Plans in place</v>
      </c>
      <c r="Z49" s="149" t="str">
        <f>IFERROR(IF((VLOOKUP($A49,'Q3 Raw Data'!$A$9:$CZ$158,Z$3,FALSE))="","",(VLOOKUP($A49,'Q3 Raw Data'!$A$9:$CZ$158,Z$3,FALSE))),"")</f>
        <v>Established</v>
      </c>
      <c r="AA49" s="149" t="str">
        <f>IFERROR(IF((VLOOKUP($A49,'Q3 Raw Data'!$A$9:$CZ$158,AA$3,FALSE))="","",(VLOOKUP($A49,'Q3 Raw Data'!$A$9:$CZ$158,AA$3,FALSE))),"")</f>
        <v>Mature</v>
      </c>
      <c r="AB49" s="151" t="str">
        <f>IFERROR(IF((VLOOKUP($A49,'Q3 Raw Data'!$A$9:$CZ$158,AB$3,FALSE))="","",(VLOOKUP($A49,'Q3 Raw Data'!$A$9:$CZ$158,AB$3,FALSE))),"")</f>
        <v>Mature</v>
      </c>
      <c r="AC49" s="151" t="str">
        <f>IFERROR(IF((VLOOKUP($A49,'Q3 Raw Data'!$A$9:$CZ$158,AC$3,FALSE))="","",(VLOOKUP($A49,'Q3 Raw Data'!$A$9:$CZ$158,AC$3,FALSE))),"")</f>
        <v>Mature</v>
      </c>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row>
    <row r="50" spans="1:67">
      <c r="A50" s="149" t="s">
        <v>219</v>
      </c>
      <c r="B50" s="149" t="s">
        <v>220</v>
      </c>
      <c r="C50" s="149" t="str">
        <f>IFERROR(IF((VLOOKUP($A50,'Q3 Raw Data'!$A$9:$CZ$158,C$3,FALSE))="","",(VLOOKUP($A50,'Q3 Raw Data'!$A$9:$CZ$158,C$3,FALSE))),"")</f>
        <v>Plans in place</v>
      </c>
      <c r="D50" s="149" t="str">
        <f>IFERROR(IF((VLOOKUP($A50,'Q3 Raw Data'!$A$9:$CZ$158,D$3,FALSE))="","",(VLOOKUP($A50,'Q3 Raw Data'!$A$9:$CZ$158,D$3,FALSE))),"")</f>
        <v>Established</v>
      </c>
      <c r="E50" s="149" t="str">
        <f>IFERROR(IF((VLOOKUP($A50,'Q3 Raw Data'!$A$9:$CZ$158,E$3,FALSE))="","",(VLOOKUP($A50,'Q3 Raw Data'!$A$9:$CZ$158,E$3,FALSE))),"")</f>
        <v>Established</v>
      </c>
      <c r="F50" s="149" t="str">
        <f>IFERROR(IF((VLOOKUP($A50,'Q3 Raw Data'!$A$9:$CZ$158,F$3,FALSE))="","",(VLOOKUP($A50,'Q3 Raw Data'!$A$9:$CZ$158,F$3,FALSE))),"")</f>
        <v>Established</v>
      </c>
      <c r="G50" s="149" t="str">
        <f>IFERROR(IF((VLOOKUP($A50,'Q3 Raw Data'!$A$9:$CZ$158,G$3,FALSE))="","",(VLOOKUP($A50,'Q3 Raw Data'!$A$9:$CZ$158,G$3,FALSE))),"")</f>
        <v>Plans in place</v>
      </c>
      <c r="H50" s="149" t="str">
        <f>IFERROR(IF((VLOOKUP($A50,'Q3 Raw Data'!$A$9:$CZ$158,H$3,FALSE))="","",(VLOOKUP($A50,'Q3 Raw Data'!$A$9:$CZ$158,H$3,FALSE))),"")</f>
        <v>Established</v>
      </c>
      <c r="I50" s="149" t="str">
        <f>IFERROR(IF((VLOOKUP($A50,'Q3 Raw Data'!$A$9:$CZ$158,I$3,FALSE))="","",(VLOOKUP($A50,'Q3 Raw Data'!$A$9:$CZ$158,I$3,FALSE))),"")</f>
        <v>Plans in place</v>
      </c>
      <c r="J50" s="149" t="str">
        <f>IFERROR(IF((VLOOKUP($A50,'Q3 Raw Data'!$A$9:$CZ$158,J$3,FALSE))="","",(VLOOKUP($A50,'Q3 Raw Data'!$A$9:$CZ$158,J$3,FALSE))),"")</f>
        <v>Mature</v>
      </c>
      <c r="K50" s="149" t="str">
        <f>IFERROR(IF((VLOOKUP($A50,'Q3 Raw Data'!$A$9:$CZ$158,K$3,FALSE))="","",(VLOOKUP($A50,'Q3 Raw Data'!$A$9:$CZ$158,K$3,FALSE))),"")</f>
        <v>Plans in place</v>
      </c>
      <c r="L50" s="149" t="str">
        <f>IFERROR(IF((VLOOKUP($A50,'Q3 Raw Data'!$A$9:$CZ$158,L$3,FALSE))="","",(VLOOKUP($A50,'Q3 Raw Data'!$A$9:$CZ$158,L$3,FALSE))),"")</f>
        <v>Established</v>
      </c>
      <c r="M50" s="149" t="str">
        <f>IFERROR(IF((VLOOKUP($A50,'Q3 Raw Data'!$A$9:$CZ$158,M$3,FALSE))="","",(VLOOKUP($A50,'Q3 Raw Data'!$A$9:$CZ$158,M$3,FALSE))),"")</f>
        <v>Established</v>
      </c>
      <c r="N50" s="149" t="str">
        <f>IFERROR(IF((VLOOKUP($A50,'Q3 Raw Data'!$A$9:$CZ$158,N$3,FALSE))="","",(VLOOKUP($A50,'Q3 Raw Data'!$A$9:$CZ$158,N$3,FALSE))),"")</f>
        <v>Established</v>
      </c>
      <c r="O50" s="149" t="str">
        <f>IFERROR(IF((VLOOKUP($A50,'Q3 Raw Data'!$A$9:$CZ$158,O$3,FALSE))="","",(VLOOKUP($A50,'Q3 Raw Data'!$A$9:$CZ$158,O$3,FALSE))),"")</f>
        <v>Established</v>
      </c>
      <c r="P50" s="149" t="str">
        <f>IFERROR(IF((VLOOKUP($A50,'Q3 Raw Data'!$A$9:$CZ$158,P$3,FALSE))="","",(VLOOKUP($A50,'Q3 Raw Data'!$A$9:$CZ$158,P$3,FALSE))),"")</f>
        <v>Plans in place</v>
      </c>
      <c r="Q50" s="149" t="str">
        <f>IFERROR(IF((VLOOKUP($A50,'Q3 Raw Data'!$A$9:$CZ$158,Q$3,FALSE))="","",(VLOOKUP($A50,'Q3 Raw Data'!$A$9:$CZ$158,Q$3,FALSE))),"")</f>
        <v>Established</v>
      </c>
      <c r="R50" s="149" t="str">
        <f>IFERROR(IF((VLOOKUP($A50,'Q3 Raw Data'!$A$9:$CZ$158,R$3,FALSE))="","",(VLOOKUP($A50,'Q3 Raw Data'!$A$9:$CZ$158,R$3,FALSE))),"")</f>
        <v>Plans in place</v>
      </c>
      <c r="S50" s="149" t="str">
        <f>IFERROR(IF((VLOOKUP($A50,'Q3 Raw Data'!$A$9:$CZ$158,S$3,FALSE))="","",(VLOOKUP($A50,'Q3 Raw Data'!$A$9:$CZ$158,S$3,FALSE))),"")</f>
        <v>Mature</v>
      </c>
      <c r="T50" s="149" t="str">
        <f>IFERROR(IF((VLOOKUP($A50,'Q3 Raw Data'!$A$9:$CZ$158,T$3,FALSE))="","",(VLOOKUP($A50,'Q3 Raw Data'!$A$9:$CZ$158,T$3,FALSE))),"")</f>
        <v>Plans in place</v>
      </c>
      <c r="U50" s="149" t="str">
        <f>IFERROR(IF((VLOOKUP($A50,'Q3 Raw Data'!$A$9:$CZ$158,U$3,FALSE))="","",(VLOOKUP($A50,'Q3 Raw Data'!$A$9:$CZ$158,U$3,FALSE))),"")</f>
        <v>Established</v>
      </c>
      <c r="V50" s="149" t="str">
        <f>IFERROR(IF((VLOOKUP($A50,'Q3 Raw Data'!$A$9:$CZ$158,V$3,FALSE))="","",(VLOOKUP($A50,'Q3 Raw Data'!$A$9:$CZ$158,V$3,FALSE))),"")</f>
        <v>Established</v>
      </c>
      <c r="W50" s="149" t="str">
        <f>IFERROR(IF((VLOOKUP($A50,'Q3 Raw Data'!$A$9:$CZ$158,W$3,FALSE))="","",(VLOOKUP($A50,'Q3 Raw Data'!$A$9:$CZ$158,W$3,FALSE))),"")</f>
        <v>Established</v>
      </c>
      <c r="X50" s="149" t="str">
        <f>IFERROR(IF((VLOOKUP($A50,'Q3 Raw Data'!$A$9:$CZ$158,X$3,FALSE))="","",(VLOOKUP($A50,'Q3 Raw Data'!$A$9:$CZ$158,X$3,FALSE))),"")</f>
        <v>Established</v>
      </c>
      <c r="Y50" s="149" t="str">
        <f>IFERROR(IF((VLOOKUP($A50,'Q3 Raw Data'!$A$9:$CZ$158,Y$3,FALSE))="","",(VLOOKUP($A50,'Q3 Raw Data'!$A$9:$CZ$158,Y$3,FALSE))),"")</f>
        <v>Plans in place</v>
      </c>
      <c r="Z50" s="149" t="str">
        <f>IFERROR(IF((VLOOKUP($A50,'Q3 Raw Data'!$A$9:$CZ$158,Z$3,FALSE))="","",(VLOOKUP($A50,'Q3 Raw Data'!$A$9:$CZ$158,Z$3,FALSE))),"")</f>
        <v>Established</v>
      </c>
      <c r="AA50" s="149" t="str">
        <f>IFERROR(IF((VLOOKUP($A50,'Q3 Raw Data'!$A$9:$CZ$158,AA$3,FALSE))="","",(VLOOKUP($A50,'Q3 Raw Data'!$A$9:$CZ$158,AA$3,FALSE))),"")</f>
        <v>Plans in place</v>
      </c>
      <c r="AB50" s="151" t="str">
        <f>IFERROR(IF((VLOOKUP($A50,'Q3 Raw Data'!$A$9:$CZ$158,AB$3,FALSE))="","",(VLOOKUP($A50,'Q3 Raw Data'!$A$9:$CZ$158,AB$3,FALSE))),"")</f>
        <v>Mature</v>
      </c>
      <c r="AC50" s="151" t="str">
        <f>IFERROR(IF((VLOOKUP($A50,'Q3 Raw Data'!$A$9:$CZ$158,AC$3,FALSE))="","",(VLOOKUP($A50,'Q3 Raw Data'!$A$9:$CZ$158,AC$3,FALSE))),"")</f>
        <v>Established</v>
      </c>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row>
    <row r="51" spans="1:67">
      <c r="A51" s="149" t="s">
        <v>221</v>
      </c>
      <c r="B51" s="149" t="s">
        <v>222</v>
      </c>
      <c r="C51" s="149" t="str">
        <f>IFERROR(IF((VLOOKUP($A51,'Q3 Raw Data'!$A$9:$CZ$158,C$3,FALSE))="","",(VLOOKUP($A51,'Q3 Raw Data'!$A$9:$CZ$158,C$3,FALSE))),"")</f>
        <v>Established</v>
      </c>
      <c r="D51" s="149" t="str">
        <f>IFERROR(IF((VLOOKUP($A51,'Q3 Raw Data'!$A$9:$CZ$158,D$3,FALSE))="","",(VLOOKUP($A51,'Q3 Raw Data'!$A$9:$CZ$158,D$3,FALSE))),"")</f>
        <v>Established</v>
      </c>
      <c r="E51" s="149" t="str">
        <f>IFERROR(IF((VLOOKUP($A51,'Q3 Raw Data'!$A$9:$CZ$158,E$3,FALSE))="","",(VLOOKUP($A51,'Q3 Raw Data'!$A$9:$CZ$158,E$3,FALSE))),"")</f>
        <v>Established</v>
      </c>
      <c r="F51" s="149" t="str">
        <f>IFERROR(IF((VLOOKUP($A51,'Q3 Raw Data'!$A$9:$CZ$158,F$3,FALSE))="","",(VLOOKUP($A51,'Q3 Raw Data'!$A$9:$CZ$158,F$3,FALSE))),"")</f>
        <v>Established</v>
      </c>
      <c r="G51" s="149" t="str">
        <f>IFERROR(IF((VLOOKUP($A51,'Q3 Raw Data'!$A$9:$CZ$158,G$3,FALSE))="","",(VLOOKUP($A51,'Q3 Raw Data'!$A$9:$CZ$158,G$3,FALSE))),"")</f>
        <v>Plans in place</v>
      </c>
      <c r="H51" s="149" t="str">
        <f>IFERROR(IF((VLOOKUP($A51,'Q3 Raw Data'!$A$9:$CZ$158,H$3,FALSE))="","",(VLOOKUP($A51,'Q3 Raw Data'!$A$9:$CZ$158,H$3,FALSE))),"")</f>
        <v>Established</v>
      </c>
      <c r="I51" s="149" t="str">
        <f>IFERROR(IF((VLOOKUP($A51,'Q3 Raw Data'!$A$9:$CZ$158,I$3,FALSE))="","",(VLOOKUP($A51,'Q3 Raw Data'!$A$9:$CZ$158,I$3,FALSE))),"")</f>
        <v>Established</v>
      </c>
      <c r="J51" s="149" t="str">
        <f>IFERROR(IF((VLOOKUP($A51,'Q3 Raw Data'!$A$9:$CZ$158,J$3,FALSE))="","",(VLOOKUP($A51,'Q3 Raw Data'!$A$9:$CZ$158,J$3,FALSE))),"")</f>
        <v>Established</v>
      </c>
      <c r="K51" s="149" t="str">
        <f>IFERROR(IF((VLOOKUP($A51,'Q3 Raw Data'!$A$9:$CZ$158,K$3,FALSE))="","",(VLOOKUP($A51,'Q3 Raw Data'!$A$9:$CZ$158,K$3,FALSE))),"")</f>
        <v>Established</v>
      </c>
      <c r="L51" s="149" t="str">
        <f>IFERROR(IF((VLOOKUP($A51,'Q3 Raw Data'!$A$9:$CZ$158,L$3,FALSE))="","",(VLOOKUP($A51,'Q3 Raw Data'!$A$9:$CZ$158,L$3,FALSE))),"")</f>
        <v>Established</v>
      </c>
      <c r="M51" s="149" t="str">
        <f>IFERROR(IF((VLOOKUP($A51,'Q3 Raw Data'!$A$9:$CZ$158,M$3,FALSE))="","",(VLOOKUP($A51,'Q3 Raw Data'!$A$9:$CZ$158,M$3,FALSE))),"")</f>
        <v>Established</v>
      </c>
      <c r="N51" s="149" t="str">
        <f>IFERROR(IF((VLOOKUP($A51,'Q3 Raw Data'!$A$9:$CZ$158,N$3,FALSE))="","",(VLOOKUP($A51,'Q3 Raw Data'!$A$9:$CZ$158,N$3,FALSE))),"")</f>
        <v>Established</v>
      </c>
      <c r="O51" s="149" t="str">
        <f>IFERROR(IF((VLOOKUP($A51,'Q3 Raw Data'!$A$9:$CZ$158,O$3,FALSE))="","",(VLOOKUP($A51,'Q3 Raw Data'!$A$9:$CZ$158,O$3,FALSE))),"")</f>
        <v>Established</v>
      </c>
      <c r="P51" s="149" t="str">
        <f>IFERROR(IF((VLOOKUP($A51,'Q3 Raw Data'!$A$9:$CZ$158,P$3,FALSE))="","",(VLOOKUP($A51,'Q3 Raw Data'!$A$9:$CZ$158,P$3,FALSE))),"")</f>
        <v>Established</v>
      </c>
      <c r="Q51" s="149" t="str">
        <f>IFERROR(IF((VLOOKUP($A51,'Q3 Raw Data'!$A$9:$CZ$158,Q$3,FALSE))="","",(VLOOKUP($A51,'Q3 Raw Data'!$A$9:$CZ$158,Q$3,FALSE))),"")</f>
        <v>Established</v>
      </c>
      <c r="R51" s="149" t="str">
        <f>IFERROR(IF((VLOOKUP($A51,'Q3 Raw Data'!$A$9:$CZ$158,R$3,FALSE))="","",(VLOOKUP($A51,'Q3 Raw Data'!$A$9:$CZ$158,R$3,FALSE))),"")</f>
        <v>Established</v>
      </c>
      <c r="S51" s="149" t="str">
        <f>IFERROR(IF((VLOOKUP($A51,'Q3 Raw Data'!$A$9:$CZ$158,S$3,FALSE))="","",(VLOOKUP($A51,'Q3 Raw Data'!$A$9:$CZ$158,S$3,FALSE))),"")</f>
        <v>Established</v>
      </c>
      <c r="T51" s="149" t="str">
        <f>IFERROR(IF((VLOOKUP($A51,'Q3 Raw Data'!$A$9:$CZ$158,T$3,FALSE))="","",(VLOOKUP($A51,'Q3 Raw Data'!$A$9:$CZ$158,T$3,FALSE))),"")</f>
        <v>Established</v>
      </c>
      <c r="U51" s="149" t="str">
        <f>IFERROR(IF((VLOOKUP($A51,'Q3 Raw Data'!$A$9:$CZ$158,U$3,FALSE))="","",(VLOOKUP($A51,'Q3 Raw Data'!$A$9:$CZ$158,U$3,FALSE))),"")</f>
        <v>Established</v>
      </c>
      <c r="V51" s="149" t="str">
        <f>IFERROR(IF((VLOOKUP($A51,'Q3 Raw Data'!$A$9:$CZ$158,V$3,FALSE))="","",(VLOOKUP($A51,'Q3 Raw Data'!$A$9:$CZ$158,V$3,FALSE))),"")</f>
        <v>Established</v>
      </c>
      <c r="W51" s="149" t="str">
        <f>IFERROR(IF((VLOOKUP($A51,'Q3 Raw Data'!$A$9:$CZ$158,W$3,FALSE))="","",(VLOOKUP($A51,'Q3 Raw Data'!$A$9:$CZ$158,W$3,FALSE))),"")</f>
        <v>Established</v>
      </c>
      <c r="X51" s="149" t="str">
        <f>IFERROR(IF((VLOOKUP($A51,'Q3 Raw Data'!$A$9:$CZ$158,X$3,FALSE))="","",(VLOOKUP($A51,'Q3 Raw Data'!$A$9:$CZ$158,X$3,FALSE))),"")</f>
        <v>Established</v>
      </c>
      <c r="Y51" s="149" t="str">
        <f>IFERROR(IF((VLOOKUP($A51,'Q3 Raw Data'!$A$9:$CZ$158,Y$3,FALSE))="","",(VLOOKUP($A51,'Q3 Raw Data'!$A$9:$CZ$158,Y$3,FALSE))),"")</f>
        <v>Established</v>
      </c>
      <c r="Z51" s="149" t="str">
        <f>IFERROR(IF((VLOOKUP($A51,'Q3 Raw Data'!$A$9:$CZ$158,Z$3,FALSE))="","",(VLOOKUP($A51,'Q3 Raw Data'!$A$9:$CZ$158,Z$3,FALSE))),"")</f>
        <v>Established</v>
      </c>
      <c r="AA51" s="149" t="str">
        <f>IFERROR(IF((VLOOKUP($A51,'Q3 Raw Data'!$A$9:$CZ$158,AA$3,FALSE))="","",(VLOOKUP($A51,'Q3 Raw Data'!$A$9:$CZ$158,AA$3,FALSE))),"")</f>
        <v>Established</v>
      </c>
      <c r="AB51" s="151" t="str">
        <f>IFERROR(IF((VLOOKUP($A51,'Q3 Raw Data'!$A$9:$CZ$158,AB$3,FALSE))="","",(VLOOKUP($A51,'Q3 Raw Data'!$A$9:$CZ$158,AB$3,FALSE))),"")</f>
        <v>Established</v>
      </c>
      <c r="AC51" s="151" t="str">
        <f>IFERROR(IF((VLOOKUP($A51,'Q3 Raw Data'!$A$9:$CZ$158,AC$3,FALSE))="","",(VLOOKUP($A51,'Q3 Raw Data'!$A$9:$CZ$158,AC$3,FALSE))),"")</f>
        <v>Established</v>
      </c>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row>
    <row r="52" spans="1:67">
      <c r="A52" s="149" t="s">
        <v>223</v>
      </c>
      <c r="B52" s="149" t="s">
        <v>224</v>
      </c>
      <c r="C52" s="149" t="str">
        <f>IFERROR(IF((VLOOKUP($A52,'Q3 Raw Data'!$A$9:$CZ$158,C$3,FALSE))="","",(VLOOKUP($A52,'Q3 Raw Data'!$A$9:$CZ$158,C$3,FALSE))),"")</f>
        <v>Established</v>
      </c>
      <c r="D52" s="149" t="str">
        <f>IFERROR(IF((VLOOKUP($A52,'Q3 Raw Data'!$A$9:$CZ$158,D$3,FALSE))="","",(VLOOKUP($A52,'Q3 Raw Data'!$A$9:$CZ$158,D$3,FALSE))),"")</f>
        <v>Established</v>
      </c>
      <c r="E52" s="149" t="str">
        <f>IFERROR(IF((VLOOKUP($A52,'Q3 Raw Data'!$A$9:$CZ$158,E$3,FALSE))="","",(VLOOKUP($A52,'Q3 Raw Data'!$A$9:$CZ$158,E$3,FALSE))),"")</f>
        <v>Established</v>
      </c>
      <c r="F52" s="149" t="str">
        <f>IFERROR(IF((VLOOKUP($A52,'Q3 Raw Data'!$A$9:$CZ$158,F$3,FALSE))="","",(VLOOKUP($A52,'Q3 Raw Data'!$A$9:$CZ$158,F$3,FALSE))),"")</f>
        <v>Plans in place</v>
      </c>
      <c r="G52" s="149" t="str">
        <f>IFERROR(IF((VLOOKUP($A52,'Q3 Raw Data'!$A$9:$CZ$158,G$3,FALSE))="","",(VLOOKUP($A52,'Q3 Raw Data'!$A$9:$CZ$158,G$3,FALSE))),"")</f>
        <v>Plans in place</v>
      </c>
      <c r="H52" s="149" t="str">
        <f>IFERROR(IF((VLOOKUP($A52,'Q3 Raw Data'!$A$9:$CZ$158,H$3,FALSE))="","",(VLOOKUP($A52,'Q3 Raw Data'!$A$9:$CZ$158,H$3,FALSE))),"")</f>
        <v>Plans in place</v>
      </c>
      <c r="I52" s="149" t="str">
        <f>IFERROR(IF((VLOOKUP($A52,'Q3 Raw Data'!$A$9:$CZ$158,I$3,FALSE))="","",(VLOOKUP($A52,'Q3 Raw Data'!$A$9:$CZ$158,I$3,FALSE))),"")</f>
        <v>Plans in place</v>
      </c>
      <c r="J52" s="149" t="str">
        <f>IFERROR(IF((VLOOKUP($A52,'Q3 Raw Data'!$A$9:$CZ$158,J$3,FALSE))="","",(VLOOKUP($A52,'Q3 Raw Data'!$A$9:$CZ$158,J$3,FALSE))),"")</f>
        <v>Plans in place</v>
      </c>
      <c r="K52" s="149" t="str">
        <f>IFERROR(IF((VLOOKUP($A52,'Q3 Raw Data'!$A$9:$CZ$158,K$3,FALSE))="","",(VLOOKUP($A52,'Q3 Raw Data'!$A$9:$CZ$158,K$3,FALSE))),"")</f>
        <v>Not yet established</v>
      </c>
      <c r="L52" s="149" t="str">
        <f>IFERROR(IF((VLOOKUP($A52,'Q3 Raw Data'!$A$9:$CZ$158,L$3,FALSE))="","",(VLOOKUP($A52,'Q3 Raw Data'!$A$9:$CZ$158,L$3,FALSE))),"")</f>
        <v>Mature</v>
      </c>
      <c r="M52" s="149" t="str">
        <f>IFERROR(IF((VLOOKUP($A52,'Q3 Raw Data'!$A$9:$CZ$158,M$3,FALSE))="","",(VLOOKUP($A52,'Q3 Raw Data'!$A$9:$CZ$158,M$3,FALSE))),"")</f>
        <v>Established</v>
      </c>
      <c r="N52" s="149" t="str">
        <f>IFERROR(IF((VLOOKUP($A52,'Q3 Raw Data'!$A$9:$CZ$158,N$3,FALSE))="","",(VLOOKUP($A52,'Q3 Raw Data'!$A$9:$CZ$158,N$3,FALSE))),"")</f>
        <v>Mature</v>
      </c>
      <c r="O52" s="149" t="str">
        <f>IFERROR(IF((VLOOKUP($A52,'Q3 Raw Data'!$A$9:$CZ$158,O$3,FALSE))="","",(VLOOKUP($A52,'Q3 Raw Data'!$A$9:$CZ$158,O$3,FALSE))),"")</f>
        <v>Established</v>
      </c>
      <c r="P52" s="149" t="str">
        <f>IFERROR(IF((VLOOKUP($A52,'Q3 Raw Data'!$A$9:$CZ$158,P$3,FALSE))="","",(VLOOKUP($A52,'Q3 Raw Data'!$A$9:$CZ$158,P$3,FALSE))),"")</f>
        <v>Established</v>
      </c>
      <c r="Q52" s="149" t="str">
        <f>IFERROR(IF((VLOOKUP($A52,'Q3 Raw Data'!$A$9:$CZ$158,Q$3,FALSE))="","",(VLOOKUP($A52,'Q3 Raw Data'!$A$9:$CZ$158,Q$3,FALSE))),"")</f>
        <v>Established</v>
      </c>
      <c r="R52" s="149" t="str">
        <f>IFERROR(IF((VLOOKUP($A52,'Q3 Raw Data'!$A$9:$CZ$158,R$3,FALSE))="","",(VLOOKUP($A52,'Q3 Raw Data'!$A$9:$CZ$158,R$3,FALSE))),"")</f>
        <v>Established</v>
      </c>
      <c r="S52" s="149" t="str">
        <f>IFERROR(IF((VLOOKUP($A52,'Q3 Raw Data'!$A$9:$CZ$158,S$3,FALSE))="","",(VLOOKUP($A52,'Q3 Raw Data'!$A$9:$CZ$158,S$3,FALSE))),"")</f>
        <v>Plans in place</v>
      </c>
      <c r="T52" s="149" t="str">
        <f>IFERROR(IF((VLOOKUP($A52,'Q3 Raw Data'!$A$9:$CZ$158,T$3,FALSE))="","",(VLOOKUP($A52,'Q3 Raw Data'!$A$9:$CZ$158,T$3,FALSE))),"")</f>
        <v>Not yet established</v>
      </c>
      <c r="U52" s="149" t="str">
        <f>IFERROR(IF((VLOOKUP($A52,'Q3 Raw Data'!$A$9:$CZ$158,U$3,FALSE))="","",(VLOOKUP($A52,'Q3 Raw Data'!$A$9:$CZ$158,U$3,FALSE))),"")</f>
        <v>Mature</v>
      </c>
      <c r="V52" s="149" t="str">
        <f>IFERROR(IF((VLOOKUP($A52,'Q3 Raw Data'!$A$9:$CZ$158,V$3,FALSE))="","",(VLOOKUP($A52,'Q3 Raw Data'!$A$9:$CZ$158,V$3,FALSE))),"")</f>
        <v>Established</v>
      </c>
      <c r="W52" s="149" t="str">
        <f>IFERROR(IF((VLOOKUP($A52,'Q3 Raw Data'!$A$9:$CZ$158,W$3,FALSE))="","",(VLOOKUP($A52,'Q3 Raw Data'!$A$9:$CZ$158,W$3,FALSE))),"")</f>
        <v>Mature</v>
      </c>
      <c r="X52" s="149" t="str">
        <f>IFERROR(IF((VLOOKUP($A52,'Q3 Raw Data'!$A$9:$CZ$158,X$3,FALSE))="","",(VLOOKUP($A52,'Q3 Raw Data'!$A$9:$CZ$158,X$3,FALSE))),"")</f>
        <v>Established</v>
      </c>
      <c r="Y52" s="149" t="str">
        <f>IFERROR(IF((VLOOKUP($A52,'Q3 Raw Data'!$A$9:$CZ$158,Y$3,FALSE))="","",(VLOOKUP($A52,'Q3 Raw Data'!$A$9:$CZ$158,Y$3,FALSE))),"")</f>
        <v>Established</v>
      </c>
      <c r="Z52" s="149" t="str">
        <f>IFERROR(IF((VLOOKUP($A52,'Q3 Raw Data'!$A$9:$CZ$158,Z$3,FALSE))="","",(VLOOKUP($A52,'Q3 Raw Data'!$A$9:$CZ$158,Z$3,FALSE))),"")</f>
        <v>Established</v>
      </c>
      <c r="AA52" s="149" t="str">
        <f>IFERROR(IF((VLOOKUP($A52,'Q3 Raw Data'!$A$9:$CZ$158,AA$3,FALSE))="","",(VLOOKUP($A52,'Q3 Raw Data'!$A$9:$CZ$158,AA$3,FALSE))),"")</f>
        <v>Established</v>
      </c>
      <c r="AB52" s="151" t="str">
        <f>IFERROR(IF((VLOOKUP($A52,'Q3 Raw Data'!$A$9:$CZ$158,AB$3,FALSE))="","",(VLOOKUP($A52,'Q3 Raw Data'!$A$9:$CZ$158,AB$3,FALSE))),"")</f>
        <v>Established</v>
      </c>
      <c r="AC52" s="151" t="str">
        <f>IFERROR(IF((VLOOKUP($A52,'Q3 Raw Data'!$A$9:$CZ$158,AC$3,FALSE))="","",(VLOOKUP($A52,'Q3 Raw Data'!$A$9:$CZ$158,AC$3,FALSE))),"")</f>
        <v>Plans in place</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row>
    <row r="53" spans="1:67">
      <c r="A53" s="149" t="s">
        <v>227</v>
      </c>
      <c r="B53" s="149" t="s">
        <v>228</v>
      </c>
      <c r="C53" s="149" t="str">
        <f>IFERROR(IF((VLOOKUP($A53,'Q3 Raw Data'!$A$9:$CZ$158,C$3,FALSE))="","",(VLOOKUP($A53,'Q3 Raw Data'!$A$9:$CZ$158,C$3,FALSE))),"")</f>
        <v>Mature</v>
      </c>
      <c r="D53" s="149" t="str">
        <f>IFERROR(IF((VLOOKUP($A53,'Q3 Raw Data'!$A$9:$CZ$158,D$3,FALSE))="","",(VLOOKUP($A53,'Q3 Raw Data'!$A$9:$CZ$158,D$3,FALSE))),"")</f>
        <v>Established</v>
      </c>
      <c r="E53" s="149" t="str">
        <f>IFERROR(IF((VLOOKUP($A53,'Q3 Raw Data'!$A$9:$CZ$158,E$3,FALSE))="","",(VLOOKUP($A53,'Q3 Raw Data'!$A$9:$CZ$158,E$3,FALSE))),"")</f>
        <v>Mature</v>
      </c>
      <c r="F53" s="149" t="str">
        <f>IFERROR(IF((VLOOKUP($A53,'Q3 Raw Data'!$A$9:$CZ$158,F$3,FALSE))="","",(VLOOKUP($A53,'Q3 Raw Data'!$A$9:$CZ$158,F$3,FALSE))),"")</f>
        <v>Plans in place</v>
      </c>
      <c r="G53" s="149" t="str">
        <f>IFERROR(IF((VLOOKUP($A53,'Q3 Raw Data'!$A$9:$CZ$158,G$3,FALSE))="","",(VLOOKUP($A53,'Q3 Raw Data'!$A$9:$CZ$158,G$3,FALSE))),"")</f>
        <v>Established</v>
      </c>
      <c r="H53" s="149" t="str">
        <f>IFERROR(IF((VLOOKUP($A53,'Q3 Raw Data'!$A$9:$CZ$158,H$3,FALSE))="","",(VLOOKUP($A53,'Q3 Raw Data'!$A$9:$CZ$158,H$3,FALSE))),"")</f>
        <v>Plans in place</v>
      </c>
      <c r="I53" s="149" t="str">
        <f>IFERROR(IF((VLOOKUP($A53,'Q3 Raw Data'!$A$9:$CZ$158,I$3,FALSE))="","",(VLOOKUP($A53,'Q3 Raw Data'!$A$9:$CZ$158,I$3,FALSE))),"")</f>
        <v>Mature</v>
      </c>
      <c r="J53" s="149" t="str">
        <f>IFERROR(IF((VLOOKUP($A53,'Q3 Raw Data'!$A$9:$CZ$158,J$3,FALSE))="","",(VLOOKUP($A53,'Q3 Raw Data'!$A$9:$CZ$158,J$3,FALSE))),"")</f>
        <v>Established</v>
      </c>
      <c r="K53" s="149" t="str">
        <f>IFERROR(IF((VLOOKUP($A53,'Q3 Raw Data'!$A$9:$CZ$158,K$3,FALSE))="","",(VLOOKUP($A53,'Q3 Raw Data'!$A$9:$CZ$158,K$3,FALSE))),"")</f>
        <v>Established</v>
      </c>
      <c r="L53" s="149" t="str">
        <f>IFERROR(IF((VLOOKUP($A53,'Q3 Raw Data'!$A$9:$CZ$158,L$3,FALSE))="","",(VLOOKUP($A53,'Q3 Raw Data'!$A$9:$CZ$158,L$3,FALSE))),"")</f>
        <v>Mature</v>
      </c>
      <c r="M53" s="149" t="str">
        <f>IFERROR(IF((VLOOKUP($A53,'Q3 Raw Data'!$A$9:$CZ$158,M$3,FALSE))="","",(VLOOKUP($A53,'Q3 Raw Data'!$A$9:$CZ$158,M$3,FALSE))),"")</f>
        <v>Established</v>
      </c>
      <c r="N53" s="149" t="str">
        <f>IFERROR(IF((VLOOKUP($A53,'Q3 Raw Data'!$A$9:$CZ$158,N$3,FALSE))="","",(VLOOKUP($A53,'Q3 Raw Data'!$A$9:$CZ$158,N$3,FALSE))),"")</f>
        <v>Mature</v>
      </c>
      <c r="O53" s="149" t="str">
        <f>IFERROR(IF((VLOOKUP($A53,'Q3 Raw Data'!$A$9:$CZ$158,O$3,FALSE))="","",(VLOOKUP($A53,'Q3 Raw Data'!$A$9:$CZ$158,O$3,FALSE))),"")</f>
        <v>Plans in place</v>
      </c>
      <c r="P53" s="149" t="str">
        <f>IFERROR(IF((VLOOKUP($A53,'Q3 Raw Data'!$A$9:$CZ$158,P$3,FALSE))="","",(VLOOKUP($A53,'Q3 Raw Data'!$A$9:$CZ$158,P$3,FALSE))),"")</f>
        <v>Established</v>
      </c>
      <c r="Q53" s="149" t="str">
        <f>IFERROR(IF((VLOOKUP($A53,'Q3 Raw Data'!$A$9:$CZ$158,Q$3,FALSE))="","",(VLOOKUP($A53,'Q3 Raw Data'!$A$9:$CZ$158,Q$3,FALSE))),"")</f>
        <v>Plans in place</v>
      </c>
      <c r="R53" s="149" t="str">
        <f>IFERROR(IF((VLOOKUP($A53,'Q3 Raw Data'!$A$9:$CZ$158,R$3,FALSE))="","",(VLOOKUP($A53,'Q3 Raw Data'!$A$9:$CZ$158,R$3,FALSE))),"")</f>
        <v>Mature</v>
      </c>
      <c r="S53" s="149" t="str">
        <f>IFERROR(IF((VLOOKUP($A53,'Q3 Raw Data'!$A$9:$CZ$158,S$3,FALSE))="","",(VLOOKUP($A53,'Q3 Raw Data'!$A$9:$CZ$158,S$3,FALSE))),"")</f>
        <v>Established</v>
      </c>
      <c r="T53" s="149" t="str">
        <f>IFERROR(IF((VLOOKUP($A53,'Q3 Raw Data'!$A$9:$CZ$158,T$3,FALSE))="","",(VLOOKUP($A53,'Q3 Raw Data'!$A$9:$CZ$158,T$3,FALSE))),"")</f>
        <v>Mature</v>
      </c>
      <c r="U53" s="149" t="str">
        <f>IFERROR(IF((VLOOKUP($A53,'Q3 Raw Data'!$A$9:$CZ$158,U$3,FALSE))="","",(VLOOKUP($A53,'Q3 Raw Data'!$A$9:$CZ$158,U$3,FALSE))),"")</f>
        <v>Mature</v>
      </c>
      <c r="V53" s="149" t="str">
        <f>IFERROR(IF((VLOOKUP($A53,'Q3 Raw Data'!$A$9:$CZ$158,V$3,FALSE))="","",(VLOOKUP($A53,'Q3 Raw Data'!$A$9:$CZ$158,V$3,FALSE))),"")</f>
        <v>Established</v>
      </c>
      <c r="W53" s="149" t="str">
        <f>IFERROR(IF((VLOOKUP($A53,'Q3 Raw Data'!$A$9:$CZ$158,W$3,FALSE))="","",(VLOOKUP($A53,'Q3 Raw Data'!$A$9:$CZ$158,W$3,FALSE))),"")</f>
        <v>Mature</v>
      </c>
      <c r="X53" s="149" t="str">
        <f>IFERROR(IF((VLOOKUP($A53,'Q3 Raw Data'!$A$9:$CZ$158,X$3,FALSE))="","",(VLOOKUP($A53,'Q3 Raw Data'!$A$9:$CZ$158,X$3,FALSE))),"")</f>
        <v>Established</v>
      </c>
      <c r="Y53" s="149" t="str">
        <f>IFERROR(IF((VLOOKUP($A53,'Q3 Raw Data'!$A$9:$CZ$158,Y$3,FALSE))="","",(VLOOKUP($A53,'Q3 Raw Data'!$A$9:$CZ$158,Y$3,FALSE))),"")</f>
        <v>Mature</v>
      </c>
      <c r="Z53" s="149" t="str">
        <f>IFERROR(IF((VLOOKUP($A53,'Q3 Raw Data'!$A$9:$CZ$158,Z$3,FALSE))="","",(VLOOKUP($A53,'Q3 Raw Data'!$A$9:$CZ$158,Z$3,FALSE))),"")</f>
        <v>Plans in place</v>
      </c>
      <c r="AA53" s="149" t="str">
        <f>IFERROR(IF((VLOOKUP($A53,'Q3 Raw Data'!$A$9:$CZ$158,AA$3,FALSE))="","",(VLOOKUP($A53,'Q3 Raw Data'!$A$9:$CZ$158,AA$3,FALSE))),"")</f>
        <v>Mature</v>
      </c>
      <c r="AB53" s="151" t="str">
        <f>IFERROR(IF((VLOOKUP($A53,'Q3 Raw Data'!$A$9:$CZ$158,AB$3,FALSE))="","",(VLOOKUP($A53,'Q3 Raw Data'!$A$9:$CZ$158,AB$3,FALSE))),"")</f>
        <v>Mature</v>
      </c>
      <c r="AC53" s="151" t="str">
        <f>IFERROR(IF((VLOOKUP($A53,'Q3 Raw Data'!$A$9:$CZ$158,AC$3,FALSE))="","",(VLOOKUP($A53,'Q3 Raw Data'!$A$9:$CZ$158,AC$3,FALSE))),"")</f>
        <v>Mature</v>
      </c>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row>
    <row r="54" spans="1:67">
      <c r="A54" s="149" t="s">
        <v>229</v>
      </c>
      <c r="B54" s="149" t="s">
        <v>230</v>
      </c>
      <c r="C54" s="149" t="str">
        <f>IFERROR(IF((VLOOKUP($A54,'Q3 Raw Data'!$A$9:$CZ$158,C$3,FALSE))="","",(VLOOKUP($A54,'Q3 Raw Data'!$A$9:$CZ$158,C$3,FALSE))),"")</f>
        <v>Established</v>
      </c>
      <c r="D54" s="149" t="str">
        <f>IFERROR(IF((VLOOKUP($A54,'Q3 Raw Data'!$A$9:$CZ$158,D$3,FALSE))="","",(VLOOKUP($A54,'Q3 Raw Data'!$A$9:$CZ$158,D$3,FALSE))),"")</f>
        <v>Established</v>
      </c>
      <c r="E54" s="149" t="str">
        <f>IFERROR(IF((VLOOKUP($A54,'Q3 Raw Data'!$A$9:$CZ$158,E$3,FALSE))="","",(VLOOKUP($A54,'Q3 Raw Data'!$A$9:$CZ$158,E$3,FALSE))),"")</f>
        <v>Established</v>
      </c>
      <c r="F54" s="149" t="str">
        <f>IFERROR(IF((VLOOKUP($A54,'Q3 Raw Data'!$A$9:$CZ$158,F$3,FALSE))="","",(VLOOKUP($A54,'Q3 Raw Data'!$A$9:$CZ$158,F$3,FALSE))),"")</f>
        <v>Established</v>
      </c>
      <c r="G54" s="149" t="str">
        <f>IFERROR(IF((VLOOKUP($A54,'Q3 Raw Data'!$A$9:$CZ$158,G$3,FALSE))="","",(VLOOKUP($A54,'Q3 Raw Data'!$A$9:$CZ$158,G$3,FALSE))),"")</f>
        <v>Established</v>
      </c>
      <c r="H54" s="149" t="str">
        <f>IFERROR(IF((VLOOKUP($A54,'Q3 Raw Data'!$A$9:$CZ$158,H$3,FALSE))="","",(VLOOKUP($A54,'Q3 Raw Data'!$A$9:$CZ$158,H$3,FALSE))),"")</f>
        <v>Established</v>
      </c>
      <c r="I54" s="149" t="str">
        <f>IFERROR(IF((VLOOKUP($A54,'Q3 Raw Data'!$A$9:$CZ$158,I$3,FALSE))="","",(VLOOKUP($A54,'Q3 Raw Data'!$A$9:$CZ$158,I$3,FALSE))),"")</f>
        <v>Established</v>
      </c>
      <c r="J54" s="149" t="str">
        <f>IFERROR(IF((VLOOKUP($A54,'Q3 Raw Data'!$A$9:$CZ$158,J$3,FALSE))="","",(VLOOKUP($A54,'Q3 Raw Data'!$A$9:$CZ$158,J$3,FALSE))),"")</f>
        <v>Established</v>
      </c>
      <c r="K54" s="149" t="str">
        <f>IFERROR(IF((VLOOKUP($A54,'Q3 Raw Data'!$A$9:$CZ$158,K$3,FALSE))="","",(VLOOKUP($A54,'Q3 Raw Data'!$A$9:$CZ$158,K$3,FALSE))),"")</f>
        <v>Established</v>
      </c>
      <c r="L54" s="149" t="str">
        <f>IFERROR(IF((VLOOKUP($A54,'Q3 Raw Data'!$A$9:$CZ$158,L$3,FALSE))="","",(VLOOKUP($A54,'Q3 Raw Data'!$A$9:$CZ$158,L$3,FALSE))),"")</f>
        <v>Established</v>
      </c>
      <c r="M54" s="149" t="str">
        <f>IFERROR(IF((VLOOKUP($A54,'Q3 Raw Data'!$A$9:$CZ$158,M$3,FALSE))="","",(VLOOKUP($A54,'Q3 Raw Data'!$A$9:$CZ$158,M$3,FALSE))),"")</f>
        <v>Established</v>
      </c>
      <c r="N54" s="149" t="str">
        <f>IFERROR(IF((VLOOKUP($A54,'Q3 Raw Data'!$A$9:$CZ$158,N$3,FALSE))="","",(VLOOKUP($A54,'Q3 Raw Data'!$A$9:$CZ$158,N$3,FALSE))),"")</f>
        <v>Established</v>
      </c>
      <c r="O54" s="149" t="str">
        <f>IFERROR(IF((VLOOKUP($A54,'Q3 Raw Data'!$A$9:$CZ$158,O$3,FALSE))="","",(VLOOKUP($A54,'Q3 Raw Data'!$A$9:$CZ$158,O$3,FALSE))),"")</f>
        <v>Established</v>
      </c>
      <c r="P54" s="149" t="str">
        <f>IFERROR(IF((VLOOKUP($A54,'Q3 Raw Data'!$A$9:$CZ$158,P$3,FALSE))="","",(VLOOKUP($A54,'Q3 Raw Data'!$A$9:$CZ$158,P$3,FALSE))),"")</f>
        <v>Established</v>
      </c>
      <c r="Q54" s="149" t="str">
        <f>IFERROR(IF((VLOOKUP($A54,'Q3 Raw Data'!$A$9:$CZ$158,Q$3,FALSE))="","",(VLOOKUP($A54,'Q3 Raw Data'!$A$9:$CZ$158,Q$3,FALSE))),"")</f>
        <v>Established</v>
      </c>
      <c r="R54" s="149" t="str">
        <f>IFERROR(IF((VLOOKUP($A54,'Q3 Raw Data'!$A$9:$CZ$158,R$3,FALSE))="","",(VLOOKUP($A54,'Q3 Raw Data'!$A$9:$CZ$158,R$3,FALSE))),"")</f>
        <v>Established</v>
      </c>
      <c r="S54" s="149" t="str">
        <f>IFERROR(IF((VLOOKUP($A54,'Q3 Raw Data'!$A$9:$CZ$158,S$3,FALSE))="","",(VLOOKUP($A54,'Q3 Raw Data'!$A$9:$CZ$158,S$3,FALSE))),"")</f>
        <v>Established</v>
      </c>
      <c r="T54" s="149" t="str">
        <f>IFERROR(IF((VLOOKUP($A54,'Q3 Raw Data'!$A$9:$CZ$158,T$3,FALSE))="","",(VLOOKUP($A54,'Q3 Raw Data'!$A$9:$CZ$158,T$3,FALSE))),"")</f>
        <v>Established</v>
      </c>
      <c r="U54" s="149" t="str">
        <f>IFERROR(IF((VLOOKUP($A54,'Q3 Raw Data'!$A$9:$CZ$158,U$3,FALSE))="","",(VLOOKUP($A54,'Q3 Raw Data'!$A$9:$CZ$158,U$3,FALSE))),"")</f>
        <v>Established</v>
      </c>
      <c r="V54" s="149" t="str">
        <f>IFERROR(IF((VLOOKUP($A54,'Q3 Raw Data'!$A$9:$CZ$158,V$3,FALSE))="","",(VLOOKUP($A54,'Q3 Raw Data'!$A$9:$CZ$158,V$3,FALSE))),"")</f>
        <v>Established</v>
      </c>
      <c r="W54" s="149" t="str">
        <f>IFERROR(IF((VLOOKUP($A54,'Q3 Raw Data'!$A$9:$CZ$158,W$3,FALSE))="","",(VLOOKUP($A54,'Q3 Raw Data'!$A$9:$CZ$158,W$3,FALSE))),"")</f>
        <v>Established</v>
      </c>
      <c r="X54" s="149" t="str">
        <f>IFERROR(IF((VLOOKUP($A54,'Q3 Raw Data'!$A$9:$CZ$158,X$3,FALSE))="","",(VLOOKUP($A54,'Q3 Raw Data'!$A$9:$CZ$158,X$3,FALSE))),"")</f>
        <v>Established</v>
      </c>
      <c r="Y54" s="149" t="str">
        <f>IFERROR(IF((VLOOKUP($A54,'Q3 Raw Data'!$A$9:$CZ$158,Y$3,FALSE))="","",(VLOOKUP($A54,'Q3 Raw Data'!$A$9:$CZ$158,Y$3,FALSE))),"")</f>
        <v>Established</v>
      </c>
      <c r="Z54" s="149" t="str">
        <f>IFERROR(IF((VLOOKUP($A54,'Q3 Raw Data'!$A$9:$CZ$158,Z$3,FALSE))="","",(VLOOKUP($A54,'Q3 Raw Data'!$A$9:$CZ$158,Z$3,FALSE))),"")</f>
        <v>Established</v>
      </c>
      <c r="AA54" s="149" t="str">
        <f>IFERROR(IF((VLOOKUP($A54,'Q3 Raw Data'!$A$9:$CZ$158,AA$3,FALSE))="","",(VLOOKUP($A54,'Q3 Raw Data'!$A$9:$CZ$158,AA$3,FALSE))),"")</f>
        <v>Established</v>
      </c>
      <c r="AB54" s="151" t="str">
        <f>IFERROR(IF((VLOOKUP($A54,'Q3 Raw Data'!$A$9:$CZ$158,AB$3,FALSE))="","",(VLOOKUP($A54,'Q3 Raw Data'!$A$9:$CZ$158,AB$3,FALSE))),"")</f>
        <v>Established</v>
      </c>
      <c r="AC54" s="151" t="str">
        <f>IFERROR(IF((VLOOKUP($A54,'Q3 Raw Data'!$A$9:$CZ$158,AC$3,FALSE))="","",(VLOOKUP($A54,'Q3 Raw Data'!$A$9:$CZ$158,AC$3,FALSE))),"")</f>
        <v>Established</v>
      </c>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row>
    <row r="55" spans="1:67">
      <c r="A55" s="149" t="s">
        <v>231</v>
      </c>
      <c r="B55" s="149" t="s">
        <v>232</v>
      </c>
      <c r="C55" s="149" t="str">
        <f>IFERROR(IF((VLOOKUP($A55,'Q3 Raw Data'!$A$9:$CZ$158,C$3,FALSE))="","",(VLOOKUP($A55,'Q3 Raw Data'!$A$9:$CZ$158,C$3,FALSE))),"")</f>
        <v>Plans in place</v>
      </c>
      <c r="D55" s="149" t="str">
        <f>IFERROR(IF((VLOOKUP($A55,'Q3 Raw Data'!$A$9:$CZ$158,D$3,FALSE))="","",(VLOOKUP($A55,'Q3 Raw Data'!$A$9:$CZ$158,D$3,FALSE))),"")</f>
        <v>Plans in place</v>
      </c>
      <c r="E55" s="149" t="str">
        <f>IFERROR(IF((VLOOKUP($A55,'Q3 Raw Data'!$A$9:$CZ$158,E$3,FALSE))="","",(VLOOKUP($A55,'Q3 Raw Data'!$A$9:$CZ$158,E$3,FALSE))),"")</f>
        <v>Established</v>
      </c>
      <c r="F55" s="149" t="str">
        <f>IFERROR(IF((VLOOKUP($A55,'Q3 Raw Data'!$A$9:$CZ$158,F$3,FALSE))="","",(VLOOKUP($A55,'Q3 Raw Data'!$A$9:$CZ$158,F$3,FALSE))),"")</f>
        <v>Plans in place</v>
      </c>
      <c r="G55" s="149" t="str">
        <f>IFERROR(IF((VLOOKUP($A55,'Q3 Raw Data'!$A$9:$CZ$158,G$3,FALSE))="","",(VLOOKUP($A55,'Q3 Raw Data'!$A$9:$CZ$158,G$3,FALSE))),"")</f>
        <v>Plans in place</v>
      </c>
      <c r="H55" s="149" t="str">
        <f>IFERROR(IF((VLOOKUP($A55,'Q3 Raw Data'!$A$9:$CZ$158,H$3,FALSE))="","",(VLOOKUP($A55,'Q3 Raw Data'!$A$9:$CZ$158,H$3,FALSE))),"")</f>
        <v>Established</v>
      </c>
      <c r="I55" s="149" t="str">
        <f>IFERROR(IF((VLOOKUP($A55,'Q3 Raw Data'!$A$9:$CZ$158,I$3,FALSE))="","",(VLOOKUP($A55,'Q3 Raw Data'!$A$9:$CZ$158,I$3,FALSE))),"")</f>
        <v>Established</v>
      </c>
      <c r="J55" s="149" t="str">
        <f>IFERROR(IF((VLOOKUP($A55,'Q3 Raw Data'!$A$9:$CZ$158,J$3,FALSE))="","",(VLOOKUP($A55,'Q3 Raw Data'!$A$9:$CZ$158,J$3,FALSE))),"")</f>
        <v>Plans in place</v>
      </c>
      <c r="K55" s="149" t="str">
        <f>IFERROR(IF((VLOOKUP($A55,'Q3 Raw Data'!$A$9:$CZ$158,K$3,FALSE))="","",(VLOOKUP($A55,'Q3 Raw Data'!$A$9:$CZ$158,K$3,FALSE))),"")</f>
        <v>Plans in place</v>
      </c>
      <c r="L55" s="149" t="str">
        <f>IFERROR(IF((VLOOKUP($A55,'Q3 Raw Data'!$A$9:$CZ$158,L$3,FALSE))="","",(VLOOKUP($A55,'Q3 Raw Data'!$A$9:$CZ$158,L$3,FALSE))),"")</f>
        <v>Plans in place</v>
      </c>
      <c r="M55" s="149" t="str">
        <f>IFERROR(IF((VLOOKUP($A55,'Q3 Raw Data'!$A$9:$CZ$158,M$3,FALSE))="","",(VLOOKUP($A55,'Q3 Raw Data'!$A$9:$CZ$158,M$3,FALSE))),"")</f>
        <v>Plans in place</v>
      </c>
      <c r="N55" s="149" t="str">
        <f>IFERROR(IF((VLOOKUP($A55,'Q3 Raw Data'!$A$9:$CZ$158,N$3,FALSE))="","",(VLOOKUP($A55,'Q3 Raw Data'!$A$9:$CZ$158,N$3,FALSE))),"")</f>
        <v>Established</v>
      </c>
      <c r="O55" s="149" t="str">
        <f>IFERROR(IF((VLOOKUP($A55,'Q3 Raw Data'!$A$9:$CZ$158,O$3,FALSE))="","",(VLOOKUP($A55,'Q3 Raw Data'!$A$9:$CZ$158,O$3,FALSE))),"")</f>
        <v>Plans in place</v>
      </c>
      <c r="P55" s="149" t="str">
        <f>IFERROR(IF((VLOOKUP($A55,'Q3 Raw Data'!$A$9:$CZ$158,P$3,FALSE))="","",(VLOOKUP($A55,'Q3 Raw Data'!$A$9:$CZ$158,P$3,FALSE))),"")</f>
        <v>Established</v>
      </c>
      <c r="Q55" s="149" t="str">
        <f>IFERROR(IF((VLOOKUP($A55,'Q3 Raw Data'!$A$9:$CZ$158,Q$3,FALSE))="","",(VLOOKUP($A55,'Q3 Raw Data'!$A$9:$CZ$158,Q$3,FALSE))),"")</f>
        <v>Established</v>
      </c>
      <c r="R55" s="149" t="str">
        <f>IFERROR(IF((VLOOKUP($A55,'Q3 Raw Data'!$A$9:$CZ$158,R$3,FALSE))="","",(VLOOKUP($A55,'Q3 Raw Data'!$A$9:$CZ$158,R$3,FALSE))),"")</f>
        <v>Established</v>
      </c>
      <c r="S55" s="149" t="str">
        <f>IFERROR(IF((VLOOKUP($A55,'Q3 Raw Data'!$A$9:$CZ$158,S$3,FALSE))="","",(VLOOKUP($A55,'Q3 Raw Data'!$A$9:$CZ$158,S$3,FALSE))),"")</f>
        <v>Established</v>
      </c>
      <c r="T55" s="149" t="str">
        <f>IFERROR(IF((VLOOKUP($A55,'Q3 Raw Data'!$A$9:$CZ$158,T$3,FALSE))="","",(VLOOKUP($A55,'Q3 Raw Data'!$A$9:$CZ$158,T$3,FALSE))),"")</f>
        <v>Established</v>
      </c>
      <c r="U55" s="149" t="str">
        <f>IFERROR(IF((VLOOKUP($A55,'Q3 Raw Data'!$A$9:$CZ$158,U$3,FALSE))="","",(VLOOKUP($A55,'Q3 Raw Data'!$A$9:$CZ$158,U$3,FALSE))),"")</f>
        <v>Established</v>
      </c>
      <c r="V55" s="149" t="str">
        <f>IFERROR(IF((VLOOKUP($A55,'Q3 Raw Data'!$A$9:$CZ$158,V$3,FALSE))="","",(VLOOKUP($A55,'Q3 Raw Data'!$A$9:$CZ$158,V$3,FALSE))),"")</f>
        <v>Plans in place</v>
      </c>
      <c r="W55" s="149" t="str">
        <f>IFERROR(IF((VLOOKUP($A55,'Q3 Raw Data'!$A$9:$CZ$158,W$3,FALSE))="","",(VLOOKUP($A55,'Q3 Raw Data'!$A$9:$CZ$158,W$3,FALSE))),"")</f>
        <v>Established</v>
      </c>
      <c r="X55" s="149" t="str">
        <f>IFERROR(IF((VLOOKUP($A55,'Q3 Raw Data'!$A$9:$CZ$158,X$3,FALSE))="","",(VLOOKUP($A55,'Q3 Raw Data'!$A$9:$CZ$158,X$3,FALSE))),"")</f>
        <v>Established</v>
      </c>
      <c r="Y55" s="149" t="str">
        <f>IFERROR(IF((VLOOKUP($A55,'Q3 Raw Data'!$A$9:$CZ$158,Y$3,FALSE))="","",(VLOOKUP($A55,'Q3 Raw Data'!$A$9:$CZ$158,Y$3,FALSE))),"")</f>
        <v>Established</v>
      </c>
      <c r="Z55" s="149" t="str">
        <f>IFERROR(IF((VLOOKUP($A55,'Q3 Raw Data'!$A$9:$CZ$158,Z$3,FALSE))="","",(VLOOKUP($A55,'Q3 Raw Data'!$A$9:$CZ$158,Z$3,FALSE))),"")</f>
        <v>Established</v>
      </c>
      <c r="AA55" s="149" t="str">
        <f>IFERROR(IF((VLOOKUP($A55,'Q3 Raw Data'!$A$9:$CZ$158,AA$3,FALSE))="","",(VLOOKUP($A55,'Q3 Raw Data'!$A$9:$CZ$158,AA$3,FALSE))),"")</f>
        <v>Mature</v>
      </c>
      <c r="AB55" s="151" t="str">
        <f>IFERROR(IF((VLOOKUP($A55,'Q3 Raw Data'!$A$9:$CZ$158,AB$3,FALSE))="","",(VLOOKUP($A55,'Q3 Raw Data'!$A$9:$CZ$158,AB$3,FALSE))),"")</f>
        <v>Established</v>
      </c>
      <c r="AC55" s="151" t="str">
        <f>IFERROR(IF((VLOOKUP($A55,'Q3 Raw Data'!$A$9:$CZ$158,AC$3,FALSE))="","",(VLOOKUP($A55,'Q3 Raw Data'!$A$9:$CZ$158,AC$3,FALSE))),"")</f>
        <v>Established</v>
      </c>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row>
    <row r="56" spans="1:67">
      <c r="A56" s="149" t="s">
        <v>233</v>
      </c>
      <c r="B56" s="149" t="s">
        <v>234</v>
      </c>
      <c r="C56" s="149" t="str">
        <f>IFERROR(IF((VLOOKUP($A56,'Q3 Raw Data'!$A$9:$CZ$158,C$3,FALSE))="","",(VLOOKUP($A56,'Q3 Raw Data'!$A$9:$CZ$158,C$3,FALSE))),"")</f>
        <v>Plans in place</v>
      </c>
      <c r="D56" s="149" t="str">
        <f>IFERROR(IF((VLOOKUP($A56,'Q3 Raw Data'!$A$9:$CZ$158,D$3,FALSE))="","",(VLOOKUP($A56,'Q3 Raw Data'!$A$9:$CZ$158,D$3,FALSE))),"")</f>
        <v>Plans in place</v>
      </c>
      <c r="E56" s="149" t="str">
        <f>IFERROR(IF((VLOOKUP($A56,'Q3 Raw Data'!$A$9:$CZ$158,E$3,FALSE))="","",(VLOOKUP($A56,'Q3 Raw Data'!$A$9:$CZ$158,E$3,FALSE))),"")</f>
        <v>Established</v>
      </c>
      <c r="F56" s="149" t="str">
        <f>IFERROR(IF((VLOOKUP($A56,'Q3 Raw Data'!$A$9:$CZ$158,F$3,FALSE))="","",(VLOOKUP($A56,'Q3 Raw Data'!$A$9:$CZ$158,F$3,FALSE))),"")</f>
        <v>Established</v>
      </c>
      <c r="G56" s="149" t="str">
        <f>IFERROR(IF((VLOOKUP($A56,'Q3 Raw Data'!$A$9:$CZ$158,G$3,FALSE))="","",(VLOOKUP($A56,'Q3 Raw Data'!$A$9:$CZ$158,G$3,FALSE))),"")</f>
        <v>Plans in place</v>
      </c>
      <c r="H56" s="149" t="str">
        <f>IFERROR(IF((VLOOKUP($A56,'Q3 Raw Data'!$A$9:$CZ$158,H$3,FALSE))="","",(VLOOKUP($A56,'Q3 Raw Data'!$A$9:$CZ$158,H$3,FALSE))),"")</f>
        <v>Plans in place</v>
      </c>
      <c r="I56" s="149" t="str">
        <f>IFERROR(IF((VLOOKUP($A56,'Q3 Raw Data'!$A$9:$CZ$158,I$3,FALSE))="","",(VLOOKUP($A56,'Q3 Raw Data'!$A$9:$CZ$158,I$3,FALSE))),"")</f>
        <v>Established</v>
      </c>
      <c r="J56" s="149" t="str">
        <f>IFERROR(IF((VLOOKUP($A56,'Q3 Raw Data'!$A$9:$CZ$158,J$3,FALSE))="","",(VLOOKUP($A56,'Q3 Raw Data'!$A$9:$CZ$158,J$3,FALSE))),"")</f>
        <v>Plans in place</v>
      </c>
      <c r="K56" s="149" t="str">
        <f>IFERROR(IF((VLOOKUP($A56,'Q3 Raw Data'!$A$9:$CZ$158,K$3,FALSE))="","",(VLOOKUP($A56,'Q3 Raw Data'!$A$9:$CZ$158,K$3,FALSE))),"")</f>
        <v>Plans in place</v>
      </c>
      <c r="L56" s="149" t="str">
        <f>IFERROR(IF((VLOOKUP($A56,'Q3 Raw Data'!$A$9:$CZ$158,L$3,FALSE))="","",(VLOOKUP($A56,'Q3 Raw Data'!$A$9:$CZ$158,L$3,FALSE))),"")</f>
        <v>Plans in place</v>
      </c>
      <c r="M56" s="149" t="str">
        <f>IFERROR(IF((VLOOKUP($A56,'Q3 Raw Data'!$A$9:$CZ$158,M$3,FALSE))="","",(VLOOKUP($A56,'Q3 Raw Data'!$A$9:$CZ$158,M$3,FALSE))),"")</f>
        <v>Plans in place</v>
      </c>
      <c r="N56" s="149" t="str">
        <f>IFERROR(IF((VLOOKUP($A56,'Q3 Raw Data'!$A$9:$CZ$158,N$3,FALSE))="","",(VLOOKUP($A56,'Q3 Raw Data'!$A$9:$CZ$158,N$3,FALSE))),"")</f>
        <v>Established</v>
      </c>
      <c r="O56" s="149" t="str">
        <f>IFERROR(IF((VLOOKUP($A56,'Q3 Raw Data'!$A$9:$CZ$158,O$3,FALSE))="","",(VLOOKUP($A56,'Q3 Raw Data'!$A$9:$CZ$158,O$3,FALSE))),"")</f>
        <v>Established</v>
      </c>
      <c r="P56" s="149" t="str">
        <f>IFERROR(IF((VLOOKUP($A56,'Q3 Raw Data'!$A$9:$CZ$158,P$3,FALSE))="","",(VLOOKUP($A56,'Q3 Raw Data'!$A$9:$CZ$158,P$3,FALSE))),"")</f>
        <v>Plans in place</v>
      </c>
      <c r="Q56" s="149" t="str">
        <f>IFERROR(IF((VLOOKUP($A56,'Q3 Raw Data'!$A$9:$CZ$158,Q$3,FALSE))="","",(VLOOKUP($A56,'Q3 Raw Data'!$A$9:$CZ$158,Q$3,FALSE))),"")</f>
        <v>Plans in place</v>
      </c>
      <c r="R56" s="149" t="str">
        <f>IFERROR(IF((VLOOKUP($A56,'Q3 Raw Data'!$A$9:$CZ$158,R$3,FALSE))="","",(VLOOKUP($A56,'Q3 Raw Data'!$A$9:$CZ$158,R$3,FALSE))),"")</f>
        <v>Established</v>
      </c>
      <c r="S56" s="149" t="str">
        <f>IFERROR(IF((VLOOKUP($A56,'Q3 Raw Data'!$A$9:$CZ$158,S$3,FALSE))="","",(VLOOKUP($A56,'Q3 Raw Data'!$A$9:$CZ$158,S$3,FALSE))),"")</f>
        <v>Plans in place</v>
      </c>
      <c r="T56" s="149" t="str">
        <f>IFERROR(IF((VLOOKUP($A56,'Q3 Raw Data'!$A$9:$CZ$158,T$3,FALSE))="","",(VLOOKUP($A56,'Q3 Raw Data'!$A$9:$CZ$158,T$3,FALSE))),"")</f>
        <v>Plans in place</v>
      </c>
      <c r="U56" s="149" t="str">
        <f>IFERROR(IF((VLOOKUP($A56,'Q3 Raw Data'!$A$9:$CZ$158,U$3,FALSE))="","",(VLOOKUP($A56,'Q3 Raw Data'!$A$9:$CZ$158,U$3,FALSE))),"")</f>
        <v>Established</v>
      </c>
      <c r="V56" s="149" t="str">
        <f>IFERROR(IF((VLOOKUP($A56,'Q3 Raw Data'!$A$9:$CZ$158,V$3,FALSE))="","",(VLOOKUP($A56,'Q3 Raw Data'!$A$9:$CZ$158,V$3,FALSE))),"")</f>
        <v>Plans in place</v>
      </c>
      <c r="W56" s="149" t="str">
        <f>IFERROR(IF((VLOOKUP($A56,'Q3 Raw Data'!$A$9:$CZ$158,W$3,FALSE))="","",(VLOOKUP($A56,'Q3 Raw Data'!$A$9:$CZ$158,W$3,FALSE))),"")</f>
        <v>Established</v>
      </c>
      <c r="X56" s="149" t="str">
        <f>IFERROR(IF((VLOOKUP($A56,'Q3 Raw Data'!$A$9:$CZ$158,X$3,FALSE))="","",(VLOOKUP($A56,'Q3 Raw Data'!$A$9:$CZ$158,X$3,FALSE))),"")</f>
        <v>Established</v>
      </c>
      <c r="Y56" s="149" t="str">
        <f>IFERROR(IF((VLOOKUP($A56,'Q3 Raw Data'!$A$9:$CZ$158,Y$3,FALSE))="","",(VLOOKUP($A56,'Q3 Raw Data'!$A$9:$CZ$158,Y$3,FALSE))),"")</f>
        <v>Plans in place</v>
      </c>
      <c r="Z56" s="149" t="str">
        <f>IFERROR(IF((VLOOKUP($A56,'Q3 Raw Data'!$A$9:$CZ$158,Z$3,FALSE))="","",(VLOOKUP($A56,'Q3 Raw Data'!$A$9:$CZ$158,Z$3,FALSE))),"")</f>
        <v>Plans in place</v>
      </c>
      <c r="AA56" s="149" t="str">
        <f>IFERROR(IF((VLOOKUP($A56,'Q3 Raw Data'!$A$9:$CZ$158,AA$3,FALSE))="","",(VLOOKUP($A56,'Q3 Raw Data'!$A$9:$CZ$158,AA$3,FALSE))),"")</f>
        <v>Established</v>
      </c>
      <c r="AB56" s="151" t="str">
        <f>IFERROR(IF((VLOOKUP($A56,'Q3 Raw Data'!$A$9:$CZ$158,AB$3,FALSE))="","",(VLOOKUP($A56,'Q3 Raw Data'!$A$9:$CZ$158,AB$3,FALSE))),"")</f>
        <v>Established</v>
      </c>
      <c r="AC56" s="151" t="str">
        <f>IFERROR(IF((VLOOKUP($A56,'Q3 Raw Data'!$A$9:$CZ$158,AC$3,FALSE))="","",(VLOOKUP($A56,'Q3 Raw Data'!$A$9:$CZ$158,AC$3,FALSE))),"")</f>
        <v>Plans in place</v>
      </c>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row>
    <row r="57" spans="1:67">
      <c r="A57" s="149" t="s">
        <v>235</v>
      </c>
      <c r="B57" s="149" t="s">
        <v>236</v>
      </c>
      <c r="C57" s="149" t="str">
        <f>IFERROR(IF((VLOOKUP($A57,'Q3 Raw Data'!$A$9:$CZ$158,C$3,FALSE))="","",(VLOOKUP($A57,'Q3 Raw Data'!$A$9:$CZ$158,C$3,FALSE))),"")</f>
        <v>Established</v>
      </c>
      <c r="D57" s="149" t="str">
        <f>IFERROR(IF((VLOOKUP($A57,'Q3 Raw Data'!$A$9:$CZ$158,D$3,FALSE))="","",(VLOOKUP($A57,'Q3 Raw Data'!$A$9:$CZ$158,D$3,FALSE))),"")</f>
        <v>Established</v>
      </c>
      <c r="E57" s="149" t="str">
        <f>IFERROR(IF((VLOOKUP($A57,'Q3 Raw Data'!$A$9:$CZ$158,E$3,FALSE))="","",(VLOOKUP($A57,'Q3 Raw Data'!$A$9:$CZ$158,E$3,FALSE))),"")</f>
        <v>Established</v>
      </c>
      <c r="F57" s="149" t="str">
        <f>IFERROR(IF((VLOOKUP($A57,'Q3 Raw Data'!$A$9:$CZ$158,F$3,FALSE))="","",(VLOOKUP($A57,'Q3 Raw Data'!$A$9:$CZ$158,F$3,FALSE))),"")</f>
        <v>Established</v>
      </c>
      <c r="G57" s="149" t="str">
        <f>IFERROR(IF((VLOOKUP($A57,'Q3 Raw Data'!$A$9:$CZ$158,G$3,FALSE))="","",(VLOOKUP($A57,'Q3 Raw Data'!$A$9:$CZ$158,G$3,FALSE))),"")</f>
        <v>Established</v>
      </c>
      <c r="H57" s="149" t="str">
        <f>IFERROR(IF((VLOOKUP($A57,'Q3 Raw Data'!$A$9:$CZ$158,H$3,FALSE))="","",(VLOOKUP($A57,'Q3 Raw Data'!$A$9:$CZ$158,H$3,FALSE))),"")</f>
        <v>Established</v>
      </c>
      <c r="I57" s="149" t="str">
        <f>IFERROR(IF((VLOOKUP($A57,'Q3 Raw Data'!$A$9:$CZ$158,I$3,FALSE))="","",(VLOOKUP($A57,'Q3 Raw Data'!$A$9:$CZ$158,I$3,FALSE))),"")</f>
        <v>Established</v>
      </c>
      <c r="J57" s="149" t="str">
        <f>IFERROR(IF((VLOOKUP($A57,'Q3 Raw Data'!$A$9:$CZ$158,J$3,FALSE))="","",(VLOOKUP($A57,'Q3 Raw Data'!$A$9:$CZ$158,J$3,FALSE))),"")</f>
        <v>Plans in place</v>
      </c>
      <c r="K57" s="149" t="str">
        <f>IFERROR(IF((VLOOKUP($A57,'Q3 Raw Data'!$A$9:$CZ$158,K$3,FALSE))="","",(VLOOKUP($A57,'Q3 Raw Data'!$A$9:$CZ$158,K$3,FALSE))),"")</f>
        <v>Plans in place</v>
      </c>
      <c r="L57" s="149" t="str">
        <f>IFERROR(IF((VLOOKUP($A57,'Q3 Raw Data'!$A$9:$CZ$158,L$3,FALSE))="","",(VLOOKUP($A57,'Q3 Raw Data'!$A$9:$CZ$158,L$3,FALSE))),"")</f>
        <v>Established</v>
      </c>
      <c r="M57" s="149" t="str">
        <f>IFERROR(IF((VLOOKUP($A57,'Q3 Raw Data'!$A$9:$CZ$158,M$3,FALSE))="","",(VLOOKUP($A57,'Q3 Raw Data'!$A$9:$CZ$158,M$3,FALSE))),"")</f>
        <v>Established</v>
      </c>
      <c r="N57" s="149" t="str">
        <f>IFERROR(IF((VLOOKUP($A57,'Q3 Raw Data'!$A$9:$CZ$158,N$3,FALSE))="","",(VLOOKUP($A57,'Q3 Raw Data'!$A$9:$CZ$158,N$3,FALSE))),"")</f>
        <v>Established</v>
      </c>
      <c r="O57" s="149" t="str">
        <f>IFERROR(IF((VLOOKUP($A57,'Q3 Raw Data'!$A$9:$CZ$158,O$3,FALSE))="","",(VLOOKUP($A57,'Q3 Raw Data'!$A$9:$CZ$158,O$3,FALSE))),"")</f>
        <v>Established</v>
      </c>
      <c r="P57" s="149" t="str">
        <f>IFERROR(IF((VLOOKUP($A57,'Q3 Raw Data'!$A$9:$CZ$158,P$3,FALSE))="","",(VLOOKUP($A57,'Q3 Raw Data'!$A$9:$CZ$158,P$3,FALSE))),"")</f>
        <v>Established</v>
      </c>
      <c r="Q57" s="149" t="str">
        <f>IFERROR(IF((VLOOKUP($A57,'Q3 Raw Data'!$A$9:$CZ$158,Q$3,FALSE))="","",(VLOOKUP($A57,'Q3 Raw Data'!$A$9:$CZ$158,Q$3,FALSE))),"")</f>
        <v>Established</v>
      </c>
      <c r="R57" s="149" t="str">
        <f>IFERROR(IF((VLOOKUP($A57,'Q3 Raw Data'!$A$9:$CZ$158,R$3,FALSE))="","",(VLOOKUP($A57,'Q3 Raw Data'!$A$9:$CZ$158,R$3,FALSE))),"")</f>
        <v>Established</v>
      </c>
      <c r="S57" s="149" t="str">
        <f>IFERROR(IF((VLOOKUP($A57,'Q3 Raw Data'!$A$9:$CZ$158,S$3,FALSE))="","",(VLOOKUP($A57,'Q3 Raw Data'!$A$9:$CZ$158,S$3,FALSE))),"")</f>
        <v>Established</v>
      </c>
      <c r="T57" s="149" t="str">
        <f>IFERROR(IF((VLOOKUP($A57,'Q3 Raw Data'!$A$9:$CZ$158,T$3,FALSE))="","",(VLOOKUP($A57,'Q3 Raw Data'!$A$9:$CZ$158,T$3,FALSE))),"")</f>
        <v>Established</v>
      </c>
      <c r="U57" s="149" t="str">
        <f>IFERROR(IF((VLOOKUP($A57,'Q3 Raw Data'!$A$9:$CZ$158,U$3,FALSE))="","",(VLOOKUP($A57,'Q3 Raw Data'!$A$9:$CZ$158,U$3,FALSE))),"")</f>
        <v>Established</v>
      </c>
      <c r="V57" s="149" t="str">
        <f>IFERROR(IF((VLOOKUP($A57,'Q3 Raw Data'!$A$9:$CZ$158,V$3,FALSE))="","",(VLOOKUP($A57,'Q3 Raw Data'!$A$9:$CZ$158,V$3,FALSE))),"")</f>
        <v>Established</v>
      </c>
      <c r="W57" s="149" t="str">
        <f>IFERROR(IF((VLOOKUP($A57,'Q3 Raw Data'!$A$9:$CZ$158,W$3,FALSE))="","",(VLOOKUP($A57,'Q3 Raw Data'!$A$9:$CZ$158,W$3,FALSE))),"")</f>
        <v>Established</v>
      </c>
      <c r="X57" s="149" t="str">
        <f>IFERROR(IF((VLOOKUP($A57,'Q3 Raw Data'!$A$9:$CZ$158,X$3,FALSE))="","",(VLOOKUP($A57,'Q3 Raw Data'!$A$9:$CZ$158,X$3,FALSE))),"")</f>
        <v>Established</v>
      </c>
      <c r="Y57" s="149" t="str">
        <f>IFERROR(IF((VLOOKUP($A57,'Q3 Raw Data'!$A$9:$CZ$158,Y$3,FALSE))="","",(VLOOKUP($A57,'Q3 Raw Data'!$A$9:$CZ$158,Y$3,FALSE))),"")</f>
        <v>Established</v>
      </c>
      <c r="Z57" s="149" t="str">
        <f>IFERROR(IF((VLOOKUP($A57,'Q3 Raw Data'!$A$9:$CZ$158,Z$3,FALSE))="","",(VLOOKUP($A57,'Q3 Raw Data'!$A$9:$CZ$158,Z$3,FALSE))),"")</f>
        <v>Established</v>
      </c>
      <c r="AA57" s="149" t="str">
        <f>IFERROR(IF((VLOOKUP($A57,'Q3 Raw Data'!$A$9:$CZ$158,AA$3,FALSE))="","",(VLOOKUP($A57,'Q3 Raw Data'!$A$9:$CZ$158,AA$3,FALSE))),"")</f>
        <v>Established</v>
      </c>
      <c r="AB57" s="151" t="str">
        <f>IFERROR(IF((VLOOKUP($A57,'Q3 Raw Data'!$A$9:$CZ$158,AB$3,FALSE))="","",(VLOOKUP($A57,'Q3 Raw Data'!$A$9:$CZ$158,AB$3,FALSE))),"")</f>
        <v>Established</v>
      </c>
      <c r="AC57" s="151" t="str">
        <f>IFERROR(IF((VLOOKUP($A57,'Q3 Raw Data'!$A$9:$CZ$158,AC$3,FALSE))="","",(VLOOKUP($A57,'Q3 Raw Data'!$A$9:$CZ$158,AC$3,FALSE))),"")</f>
        <v>Established</v>
      </c>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row>
    <row r="58" spans="1:67">
      <c r="A58" s="149" t="s">
        <v>237</v>
      </c>
      <c r="B58" s="149" t="s">
        <v>238</v>
      </c>
      <c r="C58" s="149" t="str">
        <f>IFERROR(IF((VLOOKUP($A58,'Q3 Raw Data'!$A$9:$CZ$158,C$3,FALSE))="","",(VLOOKUP($A58,'Q3 Raw Data'!$A$9:$CZ$158,C$3,FALSE))),"")</f>
        <v>Established</v>
      </c>
      <c r="D58" s="149" t="str">
        <f>IFERROR(IF((VLOOKUP($A58,'Q3 Raw Data'!$A$9:$CZ$158,D$3,FALSE))="","",(VLOOKUP($A58,'Q3 Raw Data'!$A$9:$CZ$158,D$3,FALSE))),"")</f>
        <v>Mature</v>
      </c>
      <c r="E58" s="149" t="str">
        <f>IFERROR(IF((VLOOKUP($A58,'Q3 Raw Data'!$A$9:$CZ$158,E$3,FALSE))="","",(VLOOKUP($A58,'Q3 Raw Data'!$A$9:$CZ$158,E$3,FALSE))),"")</f>
        <v>Mature</v>
      </c>
      <c r="F58" s="149" t="str">
        <f>IFERROR(IF((VLOOKUP($A58,'Q3 Raw Data'!$A$9:$CZ$158,F$3,FALSE))="","",(VLOOKUP($A58,'Q3 Raw Data'!$A$9:$CZ$158,F$3,FALSE))),"")</f>
        <v>Established</v>
      </c>
      <c r="G58" s="149" t="str">
        <f>IFERROR(IF((VLOOKUP($A58,'Q3 Raw Data'!$A$9:$CZ$158,G$3,FALSE))="","",(VLOOKUP($A58,'Q3 Raw Data'!$A$9:$CZ$158,G$3,FALSE))),"")</f>
        <v>Plans in place</v>
      </c>
      <c r="H58" s="149" t="str">
        <f>IFERROR(IF((VLOOKUP($A58,'Q3 Raw Data'!$A$9:$CZ$158,H$3,FALSE))="","",(VLOOKUP($A58,'Q3 Raw Data'!$A$9:$CZ$158,H$3,FALSE))),"")</f>
        <v>Established</v>
      </c>
      <c r="I58" s="149" t="str">
        <f>IFERROR(IF((VLOOKUP($A58,'Q3 Raw Data'!$A$9:$CZ$158,I$3,FALSE))="","",(VLOOKUP($A58,'Q3 Raw Data'!$A$9:$CZ$158,I$3,FALSE))),"")</f>
        <v>Established</v>
      </c>
      <c r="J58" s="149" t="str">
        <f>IFERROR(IF((VLOOKUP($A58,'Q3 Raw Data'!$A$9:$CZ$158,J$3,FALSE))="","",(VLOOKUP($A58,'Q3 Raw Data'!$A$9:$CZ$158,J$3,FALSE))),"")</f>
        <v>Established</v>
      </c>
      <c r="K58" s="149" t="str">
        <f>IFERROR(IF((VLOOKUP($A58,'Q3 Raw Data'!$A$9:$CZ$158,K$3,FALSE))="","",(VLOOKUP($A58,'Q3 Raw Data'!$A$9:$CZ$158,K$3,FALSE))),"")</f>
        <v>Plans in place</v>
      </c>
      <c r="L58" s="149" t="str">
        <f>IFERROR(IF((VLOOKUP($A58,'Q3 Raw Data'!$A$9:$CZ$158,L$3,FALSE))="","",(VLOOKUP($A58,'Q3 Raw Data'!$A$9:$CZ$158,L$3,FALSE))),"")</f>
        <v>Mature</v>
      </c>
      <c r="M58" s="149" t="str">
        <f>IFERROR(IF((VLOOKUP($A58,'Q3 Raw Data'!$A$9:$CZ$158,M$3,FALSE))="","",(VLOOKUP($A58,'Q3 Raw Data'!$A$9:$CZ$158,M$3,FALSE))),"")</f>
        <v>Exemplary</v>
      </c>
      <c r="N58" s="149" t="str">
        <f>IFERROR(IF((VLOOKUP($A58,'Q3 Raw Data'!$A$9:$CZ$158,N$3,FALSE))="","",(VLOOKUP($A58,'Q3 Raw Data'!$A$9:$CZ$158,N$3,FALSE))),"")</f>
        <v>Exemplary</v>
      </c>
      <c r="O58" s="149" t="str">
        <f>IFERROR(IF((VLOOKUP($A58,'Q3 Raw Data'!$A$9:$CZ$158,O$3,FALSE))="","",(VLOOKUP($A58,'Q3 Raw Data'!$A$9:$CZ$158,O$3,FALSE))),"")</f>
        <v>Mature</v>
      </c>
      <c r="P58" s="149" t="str">
        <f>IFERROR(IF((VLOOKUP($A58,'Q3 Raw Data'!$A$9:$CZ$158,P$3,FALSE))="","",(VLOOKUP($A58,'Q3 Raw Data'!$A$9:$CZ$158,P$3,FALSE))),"")</f>
        <v>Established</v>
      </c>
      <c r="Q58" s="149" t="str">
        <f>IFERROR(IF((VLOOKUP($A58,'Q3 Raw Data'!$A$9:$CZ$158,Q$3,FALSE))="","",(VLOOKUP($A58,'Q3 Raw Data'!$A$9:$CZ$158,Q$3,FALSE))),"")</f>
        <v>Mature</v>
      </c>
      <c r="R58" s="149" t="str">
        <f>IFERROR(IF((VLOOKUP($A58,'Q3 Raw Data'!$A$9:$CZ$158,R$3,FALSE))="","",(VLOOKUP($A58,'Q3 Raw Data'!$A$9:$CZ$158,R$3,FALSE))),"")</f>
        <v>Mature</v>
      </c>
      <c r="S58" s="149" t="str">
        <f>IFERROR(IF((VLOOKUP($A58,'Q3 Raw Data'!$A$9:$CZ$158,S$3,FALSE))="","",(VLOOKUP($A58,'Q3 Raw Data'!$A$9:$CZ$158,S$3,FALSE))),"")</f>
        <v>Mature</v>
      </c>
      <c r="T58" s="149" t="str">
        <f>IFERROR(IF((VLOOKUP($A58,'Q3 Raw Data'!$A$9:$CZ$158,T$3,FALSE))="","",(VLOOKUP($A58,'Q3 Raw Data'!$A$9:$CZ$158,T$3,FALSE))),"")</f>
        <v>Plans in place</v>
      </c>
      <c r="U58" s="149" t="str">
        <f>IFERROR(IF((VLOOKUP($A58,'Q3 Raw Data'!$A$9:$CZ$158,U$3,FALSE))="","",(VLOOKUP($A58,'Q3 Raw Data'!$A$9:$CZ$158,U$3,FALSE))),"")</f>
        <v>Mature</v>
      </c>
      <c r="V58" s="149" t="str">
        <f>IFERROR(IF((VLOOKUP($A58,'Q3 Raw Data'!$A$9:$CZ$158,V$3,FALSE))="","",(VLOOKUP($A58,'Q3 Raw Data'!$A$9:$CZ$158,V$3,FALSE))),"")</f>
        <v>Exemplary</v>
      </c>
      <c r="W58" s="149" t="str">
        <f>IFERROR(IF((VLOOKUP($A58,'Q3 Raw Data'!$A$9:$CZ$158,W$3,FALSE))="","",(VLOOKUP($A58,'Q3 Raw Data'!$A$9:$CZ$158,W$3,FALSE))),"")</f>
        <v>Exemplary</v>
      </c>
      <c r="X58" s="149" t="str">
        <f>IFERROR(IF((VLOOKUP($A58,'Q3 Raw Data'!$A$9:$CZ$158,X$3,FALSE))="","",(VLOOKUP($A58,'Q3 Raw Data'!$A$9:$CZ$158,X$3,FALSE))),"")</f>
        <v>Mature</v>
      </c>
      <c r="Y58" s="149" t="str">
        <f>IFERROR(IF((VLOOKUP($A58,'Q3 Raw Data'!$A$9:$CZ$158,Y$3,FALSE))="","",(VLOOKUP($A58,'Q3 Raw Data'!$A$9:$CZ$158,Y$3,FALSE))),"")</f>
        <v>Established</v>
      </c>
      <c r="Z58" s="149" t="str">
        <f>IFERROR(IF((VLOOKUP($A58,'Q3 Raw Data'!$A$9:$CZ$158,Z$3,FALSE))="","",(VLOOKUP($A58,'Q3 Raw Data'!$A$9:$CZ$158,Z$3,FALSE))),"")</f>
        <v>Mature</v>
      </c>
      <c r="AA58" s="149" t="str">
        <f>IFERROR(IF((VLOOKUP($A58,'Q3 Raw Data'!$A$9:$CZ$158,AA$3,FALSE))="","",(VLOOKUP($A58,'Q3 Raw Data'!$A$9:$CZ$158,AA$3,FALSE))),"")</f>
        <v>Mature</v>
      </c>
      <c r="AB58" s="151" t="str">
        <f>IFERROR(IF((VLOOKUP($A58,'Q3 Raw Data'!$A$9:$CZ$158,AB$3,FALSE))="","",(VLOOKUP($A58,'Q3 Raw Data'!$A$9:$CZ$158,AB$3,FALSE))),"")</f>
        <v>Mature</v>
      </c>
      <c r="AC58" s="151" t="str">
        <f>IFERROR(IF((VLOOKUP($A58,'Q3 Raw Data'!$A$9:$CZ$158,AC$3,FALSE))="","",(VLOOKUP($A58,'Q3 Raw Data'!$A$9:$CZ$158,AC$3,FALSE))),"")</f>
        <v>Established</v>
      </c>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row>
    <row r="59" spans="1:67">
      <c r="A59" s="149" t="s">
        <v>239</v>
      </c>
      <c r="B59" s="149" t="s">
        <v>240</v>
      </c>
      <c r="C59" s="149" t="str">
        <f>IFERROR(IF((VLOOKUP($A59,'Q3 Raw Data'!$A$9:$CZ$158,C$3,FALSE))="","",(VLOOKUP($A59,'Q3 Raw Data'!$A$9:$CZ$158,C$3,FALSE))),"")</f>
        <v>Established</v>
      </c>
      <c r="D59" s="149" t="str">
        <f>IFERROR(IF((VLOOKUP($A59,'Q3 Raw Data'!$A$9:$CZ$158,D$3,FALSE))="","",(VLOOKUP($A59,'Q3 Raw Data'!$A$9:$CZ$158,D$3,FALSE))),"")</f>
        <v>Established</v>
      </c>
      <c r="E59" s="149" t="str">
        <f>IFERROR(IF((VLOOKUP($A59,'Q3 Raw Data'!$A$9:$CZ$158,E$3,FALSE))="","",(VLOOKUP($A59,'Q3 Raw Data'!$A$9:$CZ$158,E$3,FALSE))),"")</f>
        <v>Established</v>
      </c>
      <c r="F59" s="149" t="str">
        <f>IFERROR(IF((VLOOKUP($A59,'Q3 Raw Data'!$A$9:$CZ$158,F$3,FALSE))="","",(VLOOKUP($A59,'Q3 Raw Data'!$A$9:$CZ$158,F$3,FALSE))),"")</f>
        <v>Established</v>
      </c>
      <c r="G59" s="149" t="str">
        <f>IFERROR(IF((VLOOKUP($A59,'Q3 Raw Data'!$A$9:$CZ$158,G$3,FALSE))="","",(VLOOKUP($A59,'Q3 Raw Data'!$A$9:$CZ$158,G$3,FALSE))),"")</f>
        <v>Established</v>
      </c>
      <c r="H59" s="149" t="str">
        <f>IFERROR(IF((VLOOKUP($A59,'Q3 Raw Data'!$A$9:$CZ$158,H$3,FALSE))="","",(VLOOKUP($A59,'Q3 Raw Data'!$A$9:$CZ$158,H$3,FALSE))),"")</f>
        <v>Established</v>
      </c>
      <c r="I59" s="149" t="str">
        <f>IFERROR(IF((VLOOKUP($A59,'Q3 Raw Data'!$A$9:$CZ$158,I$3,FALSE))="","",(VLOOKUP($A59,'Q3 Raw Data'!$A$9:$CZ$158,I$3,FALSE))),"")</f>
        <v>Plans in place</v>
      </c>
      <c r="J59" s="149" t="str">
        <f>IFERROR(IF((VLOOKUP($A59,'Q3 Raw Data'!$A$9:$CZ$158,J$3,FALSE))="","",(VLOOKUP($A59,'Q3 Raw Data'!$A$9:$CZ$158,J$3,FALSE))),"")</f>
        <v>Plans in place</v>
      </c>
      <c r="K59" s="149" t="str">
        <f>IFERROR(IF((VLOOKUP($A59,'Q3 Raw Data'!$A$9:$CZ$158,K$3,FALSE))="","",(VLOOKUP($A59,'Q3 Raw Data'!$A$9:$CZ$158,K$3,FALSE))),"")</f>
        <v>Plans in place</v>
      </c>
      <c r="L59" s="149" t="str">
        <f>IFERROR(IF((VLOOKUP($A59,'Q3 Raw Data'!$A$9:$CZ$158,L$3,FALSE))="","",(VLOOKUP($A59,'Q3 Raw Data'!$A$9:$CZ$158,L$3,FALSE))),"")</f>
        <v>Established</v>
      </c>
      <c r="M59" s="149" t="str">
        <f>IFERROR(IF((VLOOKUP($A59,'Q3 Raw Data'!$A$9:$CZ$158,M$3,FALSE))="","",(VLOOKUP($A59,'Q3 Raw Data'!$A$9:$CZ$158,M$3,FALSE))),"")</f>
        <v>Established</v>
      </c>
      <c r="N59" s="149" t="str">
        <f>IFERROR(IF((VLOOKUP($A59,'Q3 Raw Data'!$A$9:$CZ$158,N$3,FALSE))="","",(VLOOKUP($A59,'Q3 Raw Data'!$A$9:$CZ$158,N$3,FALSE))),"")</f>
        <v>Established</v>
      </c>
      <c r="O59" s="149" t="str">
        <f>IFERROR(IF((VLOOKUP($A59,'Q3 Raw Data'!$A$9:$CZ$158,O$3,FALSE))="","",(VLOOKUP($A59,'Q3 Raw Data'!$A$9:$CZ$158,O$3,FALSE))),"")</f>
        <v>Established</v>
      </c>
      <c r="P59" s="149" t="str">
        <f>IFERROR(IF((VLOOKUP($A59,'Q3 Raw Data'!$A$9:$CZ$158,P$3,FALSE))="","",(VLOOKUP($A59,'Q3 Raw Data'!$A$9:$CZ$158,P$3,FALSE))),"")</f>
        <v>Established</v>
      </c>
      <c r="Q59" s="149" t="str">
        <f>IFERROR(IF((VLOOKUP($A59,'Q3 Raw Data'!$A$9:$CZ$158,Q$3,FALSE))="","",(VLOOKUP($A59,'Q3 Raw Data'!$A$9:$CZ$158,Q$3,FALSE))),"")</f>
        <v>Established</v>
      </c>
      <c r="R59" s="149" t="str">
        <f>IFERROR(IF((VLOOKUP($A59,'Q3 Raw Data'!$A$9:$CZ$158,R$3,FALSE))="","",(VLOOKUP($A59,'Q3 Raw Data'!$A$9:$CZ$158,R$3,FALSE))),"")</f>
        <v>Established</v>
      </c>
      <c r="S59" s="149" t="str">
        <f>IFERROR(IF((VLOOKUP($A59,'Q3 Raw Data'!$A$9:$CZ$158,S$3,FALSE))="","",(VLOOKUP($A59,'Q3 Raw Data'!$A$9:$CZ$158,S$3,FALSE))),"")</f>
        <v>Plans in place</v>
      </c>
      <c r="T59" s="149" t="str">
        <f>IFERROR(IF((VLOOKUP($A59,'Q3 Raw Data'!$A$9:$CZ$158,T$3,FALSE))="","",(VLOOKUP($A59,'Q3 Raw Data'!$A$9:$CZ$158,T$3,FALSE))),"")</f>
        <v>Plans in place</v>
      </c>
      <c r="U59" s="149" t="str">
        <f>IFERROR(IF((VLOOKUP($A59,'Q3 Raw Data'!$A$9:$CZ$158,U$3,FALSE))="","",(VLOOKUP($A59,'Q3 Raw Data'!$A$9:$CZ$158,U$3,FALSE))),"")</f>
        <v>Established</v>
      </c>
      <c r="V59" s="149" t="str">
        <f>IFERROR(IF((VLOOKUP($A59,'Q3 Raw Data'!$A$9:$CZ$158,V$3,FALSE))="","",(VLOOKUP($A59,'Q3 Raw Data'!$A$9:$CZ$158,V$3,FALSE))),"")</f>
        <v>Established</v>
      </c>
      <c r="W59" s="149" t="str">
        <f>IFERROR(IF((VLOOKUP($A59,'Q3 Raw Data'!$A$9:$CZ$158,W$3,FALSE))="","",(VLOOKUP($A59,'Q3 Raw Data'!$A$9:$CZ$158,W$3,FALSE))),"")</f>
        <v>Established</v>
      </c>
      <c r="X59" s="149" t="str">
        <f>IFERROR(IF((VLOOKUP($A59,'Q3 Raw Data'!$A$9:$CZ$158,X$3,FALSE))="","",(VLOOKUP($A59,'Q3 Raw Data'!$A$9:$CZ$158,X$3,FALSE))),"")</f>
        <v>Established</v>
      </c>
      <c r="Y59" s="149" t="str">
        <f>IFERROR(IF((VLOOKUP($A59,'Q3 Raw Data'!$A$9:$CZ$158,Y$3,FALSE))="","",(VLOOKUP($A59,'Q3 Raw Data'!$A$9:$CZ$158,Y$3,FALSE))),"")</f>
        <v>Established</v>
      </c>
      <c r="Z59" s="149" t="str">
        <f>IFERROR(IF((VLOOKUP($A59,'Q3 Raw Data'!$A$9:$CZ$158,Z$3,FALSE))="","",(VLOOKUP($A59,'Q3 Raw Data'!$A$9:$CZ$158,Z$3,FALSE))),"")</f>
        <v>Established</v>
      </c>
      <c r="AA59" s="149" t="str">
        <f>IFERROR(IF((VLOOKUP($A59,'Q3 Raw Data'!$A$9:$CZ$158,AA$3,FALSE))="","",(VLOOKUP($A59,'Q3 Raw Data'!$A$9:$CZ$158,AA$3,FALSE))),"")</f>
        <v>Established</v>
      </c>
      <c r="AB59" s="151" t="str">
        <f>IFERROR(IF((VLOOKUP($A59,'Q3 Raw Data'!$A$9:$CZ$158,AB$3,FALSE))="","",(VLOOKUP($A59,'Q3 Raw Data'!$A$9:$CZ$158,AB$3,FALSE))),"")</f>
        <v>Plans in place</v>
      </c>
      <c r="AC59" s="151" t="str">
        <f>IFERROR(IF((VLOOKUP($A59,'Q3 Raw Data'!$A$9:$CZ$158,AC$3,FALSE))="","",(VLOOKUP($A59,'Q3 Raw Data'!$A$9:$CZ$158,AC$3,FALSE))),"")</f>
        <v>Established</v>
      </c>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row>
    <row r="60" spans="1:67">
      <c r="A60" s="149" t="s">
        <v>241</v>
      </c>
      <c r="B60" s="149" t="s">
        <v>242</v>
      </c>
      <c r="C60" s="149" t="str">
        <f>IFERROR(IF((VLOOKUP($A60,'Q3 Raw Data'!$A$9:$CZ$158,C$3,FALSE))="","",(VLOOKUP($A60,'Q3 Raw Data'!$A$9:$CZ$158,C$3,FALSE))),"")</f>
        <v>Established</v>
      </c>
      <c r="D60" s="149" t="str">
        <f>IFERROR(IF((VLOOKUP($A60,'Q3 Raw Data'!$A$9:$CZ$158,D$3,FALSE))="","",(VLOOKUP($A60,'Q3 Raw Data'!$A$9:$CZ$158,D$3,FALSE))),"")</f>
        <v>Not yet established</v>
      </c>
      <c r="E60" s="149" t="str">
        <f>IFERROR(IF((VLOOKUP($A60,'Q3 Raw Data'!$A$9:$CZ$158,E$3,FALSE))="","",(VLOOKUP($A60,'Q3 Raw Data'!$A$9:$CZ$158,E$3,FALSE))),"")</f>
        <v>Established</v>
      </c>
      <c r="F60" s="149" t="str">
        <f>IFERROR(IF((VLOOKUP($A60,'Q3 Raw Data'!$A$9:$CZ$158,F$3,FALSE))="","",(VLOOKUP($A60,'Q3 Raw Data'!$A$9:$CZ$158,F$3,FALSE))),"")</f>
        <v>Plans in place</v>
      </c>
      <c r="G60" s="149" t="str">
        <f>IFERROR(IF((VLOOKUP($A60,'Q3 Raw Data'!$A$9:$CZ$158,G$3,FALSE))="","",(VLOOKUP($A60,'Q3 Raw Data'!$A$9:$CZ$158,G$3,FALSE))),"")</f>
        <v>Established</v>
      </c>
      <c r="H60" s="149" t="str">
        <f>IFERROR(IF((VLOOKUP($A60,'Q3 Raw Data'!$A$9:$CZ$158,H$3,FALSE))="","",(VLOOKUP($A60,'Q3 Raw Data'!$A$9:$CZ$158,H$3,FALSE))),"")</f>
        <v>Not yet established</v>
      </c>
      <c r="I60" s="149" t="str">
        <f>IFERROR(IF((VLOOKUP($A60,'Q3 Raw Data'!$A$9:$CZ$158,I$3,FALSE))="","",(VLOOKUP($A60,'Q3 Raw Data'!$A$9:$CZ$158,I$3,FALSE))),"")</f>
        <v>Established</v>
      </c>
      <c r="J60" s="149" t="str">
        <f>IFERROR(IF((VLOOKUP($A60,'Q3 Raw Data'!$A$9:$CZ$158,J$3,FALSE))="","",(VLOOKUP($A60,'Q3 Raw Data'!$A$9:$CZ$158,J$3,FALSE))),"")</f>
        <v>Plans in place</v>
      </c>
      <c r="K60" s="149" t="str">
        <f>IFERROR(IF((VLOOKUP($A60,'Q3 Raw Data'!$A$9:$CZ$158,K$3,FALSE))="","",(VLOOKUP($A60,'Q3 Raw Data'!$A$9:$CZ$158,K$3,FALSE))),"")</f>
        <v>Established</v>
      </c>
      <c r="L60" s="149" t="str">
        <f>IFERROR(IF((VLOOKUP($A60,'Q3 Raw Data'!$A$9:$CZ$158,L$3,FALSE))="","",(VLOOKUP($A60,'Q3 Raw Data'!$A$9:$CZ$158,L$3,FALSE))),"")</f>
        <v>Established</v>
      </c>
      <c r="M60" s="149" t="str">
        <f>IFERROR(IF((VLOOKUP($A60,'Q3 Raw Data'!$A$9:$CZ$158,M$3,FALSE))="","",(VLOOKUP($A60,'Q3 Raw Data'!$A$9:$CZ$158,M$3,FALSE))),"")</f>
        <v>Plans in place</v>
      </c>
      <c r="N60" s="149" t="str">
        <f>IFERROR(IF((VLOOKUP($A60,'Q3 Raw Data'!$A$9:$CZ$158,N$3,FALSE))="","",(VLOOKUP($A60,'Q3 Raw Data'!$A$9:$CZ$158,N$3,FALSE))),"")</f>
        <v>Established</v>
      </c>
      <c r="O60" s="149" t="str">
        <f>IFERROR(IF((VLOOKUP($A60,'Q3 Raw Data'!$A$9:$CZ$158,O$3,FALSE))="","",(VLOOKUP($A60,'Q3 Raw Data'!$A$9:$CZ$158,O$3,FALSE))),"")</f>
        <v>Established</v>
      </c>
      <c r="P60" s="149" t="str">
        <f>IFERROR(IF((VLOOKUP($A60,'Q3 Raw Data'!$A$9:$CZ$158,P$3,FALSE))="","",(VLOOKUP($A60,'Q3 Raw Data'!$A$9:$CZ$158,P$3,FALSE))),"")</f>
        <v>Established</v>
      </c>
      <c r="Q60" s="149" t="str">
        <f>IFERROR(IF((VLOOKUP($A60,'Q3 Raw Data'!$A$9:$CZ$158,Q$3,FALSE))="","",(VLOOKUP($A60,'Q3 Raw Data'!$A$9:$CZ$158,Q$3,FALSE))),"")</f>
        <v>Not yet established</v>
      </c>
      <c r="R60" s="149" t="str">
        <f>IFERROR(IF((VLOOKUP($A60,'Q3 Raw Data'!$A$9:$CZ$158,R$3,FALSE))="","",(VLOOKUP($A60,'Q3 Raw Data'!$A$9:$CZ$158,R$3,FALSE))),"")</f>
        <v>Established</v>
      </c>
      <c r="S60" s="149" t="str">
        <f>IFERROR(IF((VLOOKUP($A60,'Q3 Raw Data'!$A$9:$CZ$158,S$3,FALSE))="","",(VLOOKUP($A60,'Q3 Raw Data'!$A$9:$CZ$158,S$3,FALSE))),"")</f>
        <v>Plans in place</v>
      </c>
      <c r="T60" s="149" t="str">
        <f>IFERROR(IF((VLOOKUP($A60,'Q3 Raw Data'!$A$9:$CZ$158,T$3,FALSE))="","",(VLOOKUP($A60,'Q3 Raw Data'!$A$9:$CZ$158,T$3,FALSE))),"")</f>
        <v>Established</v>
      </c>
      <c r="U60" s="149" t="str">
        <f>IFERROR(IF((VLOOKUP($A60,'Q3 Raw Data'!$A$9:$CZ$158,U$3,FALSE))="","",(VLOOKUP($A60,'Q3 Raw Data'!$A$9:$CZ$158,U$3,FALSE))),"")</f>
        <v>Established</v>
      </c>
      <c r="V60" s="149" t="str">
        <f>IFERROR(IF((VLOOKUP($A60,'Q3 Raw Data'!$A$9:$CZ$158,V$3,FALSE))="","",(VLOOKUP($A60,'Q3 Raw Data'!$A$9:$CZ$158,V$3,FALSE))),"")</f>
        <v>Plans in place</v>
      </c>
      <c r="W60" s="149" t="str">
        <f>IFERROR(IF((VLOOKUP($A60,'Q3 Raw Data'!$A$9:$CZ$158,W$3,FALSE))="","",(VLOOKUP($A60,'Q3 Raw Data'!$A$9:$CZ$158,W$3,FALSE))),"")</f>
        <v>Established</v>
      </c>
      <c r="X60" s="149" t="str">
        <f>IFERROR(IF((VLOOKUP($A60,'Q3 Raw Data'!$A$9:$CZ$158,X$3,FALSE))="","",(VLOOKUP($A60,'Q3 Raw Data'!$A$9:$CZ$158,X$3,FALSE))),"")</f>
        <v>Established</v>
      </c>
      <c r="Y60" s="149" t="str">
        <f>IFERROR(IF((VLOOKUP($A60,'Q3 Raw Data'!$A$9:$CZ$158,Y$3,FALSE))="","",(VLOOKUP($A60,'Q3 Raw Data'!$A$9:$CZ$158,Y$3,FALSE))),"")</f>
        <v>Established</v>
      </c>
      <c r="Z60" s="149" t="str">
        <f>IFERROR(IF((VLOOKUP($A60,'Q3 Raw Data'!$A$9:$CZ$158,Z$3,FALSE))="","",(VLOOKUP($A60,'Q3 Raw Data'!$A$9:$CZ$158,Z$3,FALSE))),"")</f>
        <v>Plans in place</v>
      </c>
      <c r="AA60" s="149" t="str">
        <f>IFERROR(IF((VLOOKUP($A60,'Q3 Raw Data'!$A$9:$CZ$158,AA$3,FALSE))="","",(VLOOKUP($A60,'Q3 Raw Data'!$A$9:$CZ$158,AA$3,FALSE))),"")</f>
        <v>Established</v>
      </c>
      <c r="AB60" s="151" t="str">
        <f>IFERROR(IF((VLOOKUP($A60,'Q3 Raw Data'!$A$9:$CZ$158,AB$3,FALSE))="","",(VLOOKUP($A60,'Q3 Raw Data'!$A$9:$CZ$158,AB$3,FALSE))),"")</f>
        <v>Established</v>
      </c>
      <c r="AC60" s="151" t="str">
        <f>IFERROR(IF((VLOOKUP($A60,'Q3 Raw Data'!$A$9:$CZ$158,AC$3,FALSE))="","",(VLOOKUP($A60,'Q3 Raw Data'!$A$9:$CZ$158,AC$3,FALSE))),"")</f>
        <v>Mature</v>
      </c>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row>
    <row r="61" spans="1:67">
      <c r="A61" s="149" t="s">
        <v>243</v>
      </c>
      <c r="B61" s="149" t="s">
        <v>244</v>
      </c>
      <c r="C61" s="149" t="str">
        <f>IFERROR(IF((VLOOKUP($A61,'Q3 Raw Data'!$A$9:$CZ$158,C$3,FALSE))="","",(VLOOKUP($A61,'Q3 Raw Data'!$A$9:$CZ$158,C$3,FALSE))),"")</f>
        <v>Established</v>
      </c>
      <c r="D61" s="149" t="str">
        <f>IFERROR(IF((VLOOKUP($A61,'Q3 Raw Data'!$A$9:$CZ$158,D$3,FALSE))="","",(VLOOKUP($A61,'Q3 Raw Data'!$A$9:$CZ$158,D$3,FALSE))),"")</f>
        <v>Plans in place</v>
      </c>
      <c r="E61" s="149" t="str">
        <f>IFERROR(IF((VLOOKUP($A61,'Q3 Raw Data'!$A$9:$CZ$158,E$3,FALSE))="","",(VLOOKUP($A61,'Q3 Raw Data'!$A$9:$CZ$158,E$3,FALSE))),"")</f>
        <v>Established</v>
      </c>
      <c r="F61" s="149" t="str">
        <f>IFERROR(IF((VLOOKUP($A61,'Q3 Raw Data'!$A$9:$CZ$158,F$3,FALSE))="","",(VLOOKUP($A61,'Q3 Raw Data'!$A$9:$CZ$158,F$3,FALSE))),"")</f>
        <v>Established</v>
      </c>
      <c r="G61" s="149" t="str">
        <f>IFERROR(IF((VLOOKUP($A61,'Q3 Raw Data'!$A$9:$CZ$158,G$3,FALSE))="","",(VLOOKUP($A61,'Q3 Raw Data'!$A$9:$CZ$158,G$3,FALSE))),"")</f>
        <v>Established</v>
      </c>
      <c r="H61" s="149" t="str">
        <f>IFERROR(IF((VLOOKUP($A61,'Q3 Raw Data'!$A$9:$CZ$158,H$3,FALSE))="","",(VLOOKUP($A61,'Q3 Raw Data'!$A$9:$CZ$158,H$3,FALSE))),"")</f>
        <v>Established</v>
      </c>
      <c r="I61" s="149" t="str">
        <f>IFERROR(IF((VLOOKUP($A61,'Q3 Raw Data'!$A$9:$CZ$158,I$3,FALSE))="","",(VLOOKUP($A61,'Q3 Raw Data'!$A$9:$CZ$158,I$3,FALSE))),"")</f>
        <v>Established</v>
      </c>
      <c r="J61" s="149" t="str">
        <f>IFERROR(IF((VLOOKUP($A61,'Q3 Raw Data'!$A$9:$CZ$158,J$3,FALSE))="","",(VLOOKUP($A61,'Q3 Raw Data'!$A$9:$CZ$158,J$3,FALSE))),"")</f>
        <v>Established</v>
      </c>
      <c r="K61" s="149" t="str">
        <f>IFERROR(IF((VLOOKUP($A61,'Q3 Raw Data'!$A$9:$CZ$158,K$3,FALSE))="","",(VLOOKUP($A61,'Q3 Raw Data'!$A$9:$CZ$158,K$3,FALSE))),"")</f>
        <v>Established</v>
      </c>
      <c r="L61" s="149" t="str">
        <f>IFERROR(IF((VLOOKUP($A61,'Q3 Raw Data'!$A$9:$CZ$158,L$3,FALSE))="","",(VLOOKUP($A61,'Q3 Raw Data'!$A$9:$CZ$158,L$3,FALSE))),"")</f>
        <v>Established</v>
      </c>
      <c r="M61" s="149" t="str">
        <f>IFERROR(IF((VLOOKUP($A61,'Q3 Raw Data'!$A$9:$CZ$158,M$3,FALSE))="","",(VLOOKUP($A61,'Q3 Raw Data'!$A$9:$CZ$158,M$3,FALSE))),"")</f>
        <v>Established</v>
      </c>
      <c r="N61" s="149" t="str">
        <f>IFERROR(IF((VLOOKUP($A61,'Q3 Raw Data'!$A$9:$CZ$158,N$3,FALSE))="","",(VLOOKUP($A61,'Q3 Raw Data'!$A$9:$CZ$158,N$3,FALSE))),"")</f>
        <v>Established</v>
      </c>
      <c r="O61" s="149" t="str">
        <f>IFERROR(IF((VLOOKUP($A61,'Q3 Raw Data'!$A$9:$CZ$158,O$3,FALSE))="","",(VLOOKUP($A61,'Q3 Raw Data'!$A$9:$CZ$158,O$3,FALSE))),"")</f>
        <v>Established</v>
      </c>
      <c r="P61" s="149" t="str">
        <f>IFERROR(IF((VLOOKUP($A61,'Q3 Raw Data'!$A$9:$CZ$158,P$3,FALSE))="","",(VLOOKUP($A61,'Q3 Raw Data'!$A$9:$CZ$158,P$3,FALSE))),"")</f>
        <v>Established</v>
      </c>
      <c r="Q61" s="149" t="str">
        <f>IFERROR(IF((VLOOKUP($A61,'Q3 Raw Data'!$A$9:$CZ$158,Q$3,FALSE))="","",(VLOOKUP($A61,'Q3 Raw Data'!$A$9:$CZ$158,Q$3,FALSE))),"")</f>
        <v>Established</v>
      </c>
      <c r="R61" s="149" t="str">
        <f>IFERROR(IF((VLOOKUP($A61,'Q3 Raw Data'!$A$9:$CZ$158,R$3,FALSE))="","",(VLOOKUP($A61,'Q3 Raw Data'!$A$9:$CZ$158,R$3,FALSE))),"")</f>
        <v>Established</v>
      </c>
      <c r="S61" s="149" t="str">
        <f>IFERROR(IF((VLOOKUP($A61,'Q3 Raw Data'!$A$9:$CZ$158,S$3,FALSE))="","",(VLOOKUP($A61,'Q3 Raw Data'!$A$9:$CZ$158,S$3,FALSE))),"")</f>
        <v>Established</v>
      </c>
      <c r="T61" s="149" t="str">
        <f>IFERROR(IF((VLOOKUP($A61,'Q3 Raw Data'!$A$9:$CZ$158,T$3,FALSE))="","",(VLOOKUP($A61,'Q3 Raw Data'!$A$9:$CZ$158,T$3,FALSE))),"")</f>
        <v>Established</v>
      </c>
      <c r="U61" s="149" t="str">
        <f>IFERROR(IF((VLOOKUP($A61,'Q3 Raw Data'!$A$9:$CZ$158,U$3,FALSE))="","",(VLOOKUP($A61,'Q3 Raw Data'!$A$9:$CZ$158,U$3,FALSE))),"")</f>
        <v>Established</v>
      </c>
      <c r="V61" s="149" t="str">
        <f>IFERROR(IF((VLOOKUP($A61,'Q3 Raw Data'!$A$9:$CZ$158,V$3,FALSE))="","",(VLOOKUP($A61,'Q3 Raw Data'!$A$9:$CZ$158,V$3,FALSE))),"")</f>
        <v>Established</v>
      </c>
      <c r="W61" s="149" t="str">
        <f>IFERROR(IF((VLOOKUP($A61,'Q3 Raw Data'!$A$9:$CZ$158,W$3,FALSE))="","",(VLOOKUP($A61,'Q3 Raw Data'!$A$9:$CZ$158,W$3,FALSE))),"")</f>
        <v>Established</v>
      </c>
      <c r="X61" s="149" t="str">
        <f>IFERROR(IF((VLOOKUP($A61,'Q3 Raw Data'!$A$9:$CZ$158,X$3,FALSE))="","",(VLOOKUP($A61,'Q3 Raw Data'!$A$9:$CZ$158,X$3,FALSE))),"")</f>
        <v>Established</v>
      </c>
      <c r="Y61" s="149" t="str">
        <f>IFERROR(IF((VLOOKUP($A61,'Q3 Raw Data'!$A$9:$CZ$158,Y$3,FALSE))="","",(VLOOKUP($A61,'Q3 Raw Data'!$A$9:$CZ$158,Y$3,FALSE))),"")</f>
        <v>Established</v>
      </c>
      <c r="Z61" s="149" t="str">
        <f>IFERROR(IF((VLOOKUP($A61,'Q3 Raw Data'!$A$9:$CZ$158,Z$3,FALSE))="","",(VLOOKUP($A61,'Q3 Raw Data'!$A$9:$CZ$158,Z$3,FALSE))),"")</f>
        <v>Established</v>
      </c>
      <c r="AA61" s="149" t="str">
        <f>IFERROR(IF((VLOOKUP($A61,'Q3 Raw Data'!$A$9:$CZ$158,AA$3,FALSE))="","",(VLOOKUP($A61,'Q3 Raw Data'!$A$9:$CZ$158,AA$3,FALSE))),"")</f>
        <v>Established</v>
      </c>
      <c r="AB61" s="151" t="str">
        <f>IFERROR(IF((VLOOKUP($A61,'Q3 Raw Data'!$A$9:$CZ$158,AB$3,FALSE))="","",(VLOOKUP($A61,'Q3 Raw Data'!$A$9:$CZ$158,AB$3,FALSE))),"")</f>
        <v>Established</v>
      </c>
      <c r="AC61" s="151" t="str">
        <f>IFERROR(IF((VLOOKUP($A61,'Q3 Raw Data'!$A$9:$CZ$158,AC$3,FALSE))="","",(VLOOKUP($A61,'Q3 Raw Data'!$A$9:$CZ$158,AC$3,FALSE))),"")</f>
        <v>Established</v>
      </c>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row>
    <row r="62" spans="1:67">
      <c r="A62" s="149" t="s">
        <v>247</v>
      </c>
      <c r="B62" s="149" t="s">
        <v>248</v>
      </c>
      <c r="C62" s="149" t="str">
        <f>IFERROR(IF((VLOOKUP($A62,'Q3 Raw Data'!$A$9:$CZ$158,C$3,FALSE))="","",(VLOOKUP($A62,'Q3 Raw Data'!$A$9:$CZ$158,C$3,FALSE))),"")</f>
        <v>Established</v>
      </c>
      <c r="D62" s="149" t="str">
        <f>IFERROR(IF((VLOOKUP($A62,'Q3 Raw Data'!$A$9:$CZ$158,D$3,FALSE))="","",(VLOOKUP($A62,'Q3 Raw Data'!$A$9:$CZ$158,D$3,FALSE))),"")</f>
        <v>Established</v>
      </c>
      <c r="E62" s="149" t="str">
        <f>IFERROR(IF((VLOOKUP($A62,'Q3 Raw Data'!$A$9:$CZ$158,E$3,FALSE))="","",(VLOOKUP($A62,'Q3 Raw Data'!$A$9:$CZ$158,E$3,FALSE))),"")</f>
        <v>Plans in place</v>
      </c>
      <c r="F62" s="149" t="str">
        <f>IFERROR(IF((VLOOKUP($A62,'Q3 Raw Data'!$A$9:$CZ$158,F$3,FALSE))="","",(VLOOKUP($A62,'Q3 Raw Data'!$A$9:$CZ$158,F$3,FALSE))),"")</f>
        <v>Plans in place</v>
      </c>
      <c r="G62" s="149" t="str">
        <f>IFERROR(IF((VLOOKUP($A62,'Q3 Raw Data'!$A$9:$CZ$158,G$3,FALSE))="","",(VLOOKUP($A62,'Q3 Raw Data'!$A$9:$CZ$158,G$3,FALSE))),"")</f>
        <v>Plans in place</v>
      </c>
      <c r="H62" s="149" t="str">
        <f>IFERROR(IF((VLOOKUP($A62,'Q3 Raw Data'!$A$9:$CZ$158,H$3,FALSE))="","",(VLOOKUP($A62,'Q3 Raw Data'!$A$9:$CZ$158,H$3,FALSE))),"")</f>
        <v>Plans in place</v>
      </c>
      <c r="I62" s="149" t="str">
        <f>IFERROR(IF((VLOOKUP($A62,'Q3 Raw Data'!$A$9:$CZ$158,I$3,FALSE))="","",(VLOOKUP($A62,'Q3 Raw Data'!$A$9:$CZ$158,I$3,FALSE))),"")</f>
        <v>Plans in place</v>
      </c>
      <c r="J62" s="149" t="str">
        <f>IFERROR(IF((VLOOKUP($A62,'Q3 Raw Data'!$A$9:$CZ$158,J$3,FALSE))="","",(VLOOKUP($A62,'Q3 Raw Data'!$A$9:$CZ$158,J$3,FALSE))),"")</f>
        <v>Plans in place</v>
      </c>
      <c r="K62" s="149" t="str">
        <f>IFERROR(IF((VLOOKUP($A62,'Q3 Raw Data'!$A$9:$CZ$158,K$3,FALSE))="","",(VLOOKUP($A62,'Q3 Raw Data'!$A$9:$CZ$158,K$3,FALSE))),"")</f>
        <v>Plans in place</v>
      </c>
      <c r="L62" s="149" t="str">
        <f>IFERROR(IF((VLOOKUP($A62,'Q3 Raw Data'!$A$9:$CZ$158,L$3,FALSE))="","",(VLOOKUP($A62,'Q3 Raw Data'!$A$9:$CZ$158,L$3,FALSE))),"")</f>
        <v>Established</v>
      </c>
      <c r="M62" s="149" t="str">
        <f>IFERROR(IF((VLOOKUP($A62,'Q3 Raw Data'!$A$9:$CZ$158,M$3,FALSE))="","",(VLOOKUP($A62,'Q3 Raw Data'!$A$9:$CZ$158,M$3,FALSE))),"")</f>
        <v>Established</v>
      </c>
      <c r="N62" s="149" t="str">
        <f>IFERROR(IF((VLOOKUP($A62,'Q3 Raw Data'!$A$9:$CZ$158,N$3,FALSE))="","",(VLOOKUP($A62,'Q3 Raw Data'!$A$9:$CZ$158,N$3,FALSE))),"")</f>
        <v>Established</v>
      </c>
      <c r="O62" s="149" t="str">
        <f>IFERROR(IF((VLOOKUP($A62,'Q3 Raw Data'!$A$9:$CZ$158,O$3,FALSE))="","",(VLOOKUP($A62,'Q3 Raw Data'!$A$9:$CZ$158,O$3,FALSE))),"")</f>
        <v>Plans in place</v>
      </c>
      <c r="P62" s="149" t="str">
        <f>IFERROR(IF((VLOOKUP($A62,'Q3 Raw Data'!$A$9:$CZ$158,P$3,FALSE))="","",(VLOOKUP($A62,'Q3 Raw Data'!$A$9:$CZ$158,P$3,FALSE))),"")</f>
        <v>Plans in place</v>
      </c>
      <c r="Q62" s="149" t="str">
        <f>IFERROR(IF((VLOOKUP($A62,'Q3 Raw Data'!$A$9:$CZ$158,Q$3,FALSE))="","",(VLOOKUP($A62,'Q3 Raw Data'!$A$9:$CZ$158,Q$3,FALSE))),"")</f>
        <v>Plans in place</v>
      </c>
      <c r="R62" s="149" t="str">
        <f>IFERROR(IF((VLOOKUP($A62,'Q3 Raw Data'!$A$9:$CZ$158,R$3,FALSE))="","",(VLOOKUP($A62,'Q3 Raw Data'!$A$9:$CZ$158,R$3,FALSE))),"")</f>
        <v>Plans in place</v>
      </c>
      <c r="S62" s="149" t="str">
        <f>IFERROR(IF((VLOOKUP($A62,'Q3 Raw Data'!$A$9:$CZ$158,S$3,FALSE))="","",(VLOOKUP($A62,'Q3 Raw Data'!$A$9:$CZ$158,S$3,FALSE))),"")</f>
        <v>Established</v>
      </c>
      <c r="T62" s="149" t="str">
        <f>IFERROR(IF((VLOOKUP($A62,'Q3 Raw Data'!$A$9:$CZ$158,T$3,FALSE))="","",(VLOOKUP($A62,'Q3 Raw Data'!$A$9:$CZ$158,T$3,FALSE))),"")</f>
        <v>Plans in place</v>
      </c>
      <c r="U62" s="149" t="str">
        <f>IFERROR(IF((VLOOKUP($A62,'Q3 Raw Data'!$A$9:$CZ$158,U$3,FALSE))="","",(VLOOKUP($A62,'Q3 Raw Data'!$A$9:$CZ$158,U$3,FALSE))),"")</f>
        <v>Established</v>
      </c>
      <c r="V62" s="149" t="str">
        <f>IFERROR(IF((VLOOKUP($A62,'Q3 Raw Data'!$A$9:$CZ$158,V$3,FALSE))="","",(VLOOKUP($A62,'Q3 Raw Data'!$A$9:$CZ$158,V$3,FALSE))),"")</f>
        <v>Established</v>
      </c>
      <c r="W62" s="149" t="str">
        <f>IFERROR(IF((VLOOKUP($A62,'Q3 Raw Data'!$A$9:$CZ$158,W$3,FALSE))="","",(VLOOKUP($A62,'Q3 Raw Data'!$A$9:$CZ$158,W$3,FALSE))),"")</f>
        <v>Established</v>
      </c>
      <c r="X62" s="149" t="str">
        <f>IFERROR(IF((VLOOKUP($A62,'Q3 Raw Data'!$A$9:$CZ$158,X$3,FALSE))="","",(VLOOKUP($A62,'Q3 Raw Data'!$A$9:$CZ$158,X$3,FALSE))),"")</f>
        <v>Established</v>
      </c>
      <c r="Y62" s="149" t="str">
        <f>IFERROR(IF((VLOOKUP($A62,'Q3 Raw Data'!$A$9:$CZ$158,Y$3,FALSE))="","",(VLOOKUP($A62,'Q3 Raw Data'!$A$9:$CZ$158,Y$3,FALSE))),"")</f>
        <v>Plans in place</v>
      </c>
      <c r="Z62" s="149" t="str">
        <f>IFERROR(IF((VLOOKUP($A62,'Q3 Raw Data'!$A$9:$CZ$158,Z$3,FALSE))="","",(VLOOKUP($A62,'Q3 Raw Data'!$A$9:$CZ$158,Z$3,FALSE))),"")</f>
        <v>Plans in place</v>
      </c>
      <c r="AA62" s="149" t="str">
        <f>IFERROR(IF((VLOOKUP($A62,'Q3 Raw Data'!$A$9:$CZ$158,AA$3,FALSE))="","",(VLOOKUP($A62,'Q3 Raw Data'!$A$9:$CZ$158,AA$3,FALSE))),"")</f>
        <v>Plans in place</v>
      </c>
      <c r="AB62" s="151" t="str">
        <f>IFERROR(IF((VLOOKUP($A62,'Q3 Raw Data'!$A$9:$CZ$158,AB$3,FALSE))="","",(VLOOKUP($A62,'Q3 Raw Data'!$A$9:$CZ$158,AB$3,FALSE))),"")</f>
        <v>Mature</v>
      </c>
      <c r="AC62" s="151" t="str">
        <f>IFERROR(IF((VLOOKUP($A62,'Q3 Raw Data'!$A$9:$CZ$158,AC$3,FALSE))="","",(VLOOKUP($A62,'Q3 Raw Data'!$A$9:$CZ$158,AC$3,FALSE))),"")</f>
        <v>Established</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row>
    <row r="63" spans="1:67">
      <c r="A63" s="149" t="s">
        <v>251</v>
      </c>
      <c r="B63" s="149" t="s">
        <v>252</v>
      </c>
      <c r="C63" s="149" t="str">
        <f>IFERROR(IF((VLOOKUP($A63,'Q3 Raw Data'!$A$9:$CZ$158,C$3,FALSE))="","",(VLOOKUP($A63,'Q3 Raw Data'!$A$9:$CZ$158,C$3,FALSE))),"")</f>
        <v>Established</v>
      </c>
      <c r="D63" s="149" t="str">
        <f>IFERROR(IF((VLOOKUP($A63,'Q3 Raw Data'!$A$9:$CZ$158,D$3,FALSE))="","",(VLOOKUP($A63,'Q3 Raw Data'!$A$9:$CZ$158,D$3,FALSE))),"")</f>
        <v>Established</v>
      </c>
      <c r="E63" s="149" t="str">
        <f>IFERROR(IF((VLOOKUP($A63,'Q3 Raw Data'!$A$9:$CZ$158,E$3,FALSE))="","",(VLOOKUP($A63,'Q3 Raw Data'!$A$9:$CZ$158,E$3,FALSE))),"")</f>
        <v>Established</v>
      </c>
      <c r="F63" s="149" t="str">
        <f>IFERROR(IF((VLOOKUP($A63,'Q3 Raw Data'!$A$9:$CZ$158,F$3,FALSE))="","",(VLOOKUP($A63,'Q3 Raw Data'!$A$9:$CZ$158,F$3,FALSE))),"")</f>
        <v>Established</v>
      </c>
      <c r="G63" s="149" t="str">
        <f>IFERROR(IF((VLOOKUP($A63,'Q3 Raw Data'!$A$9:$CZ$158,G$3,FALSE))="","",(VLOOKUP($A63,'Q3 Raw Data'!$A$9:$CZ$158,G$3,FALSE))),"")</f>
        <v>Established</v>
      </c>
      <c r="H63" s="149" t="str">
        <f>IFERROR(IF((VLOOKUP($A63,'Q3 Raw Data'!$A$9:$CZ$158,H$3,FALSE))="","",(VLOOKUP($A63,'Q3 Raw Data'!$A$9:$CZ$158,H$3,FALSE))),"")</f>
        <v>Established</v>
      </c>
      <c r="I63" s="149" t="str">
        <f>IFERROR(IF((VLOOKUP($A63,'Q3 Raw Data'!$A$9:$CZ$158,I$3,FALSE))="","",(VLOOKUP($A63,'Q3 Raw Data'!$A$9:$CZ$158,I$3,FALSE))),"")</f>
        <v>Established</v>
      </c>
      <c r="J63" s="149" t="str">
        <f>IFERROR(IF((VLOOKUP($A63,'Q3 Raw Data'!$A$9:$CZ$158,J$3,FALSE))="","",(VLOOKUP($A63,'Q3 Raw Data'!$A$9:$CZ$158,J$3,FALSE))),"")</f>
        <v>Established</v>
      </c>
      <c r="K63" s="149" t="str">
        <f>IFERROR(IF((VLOOKUP($A63,'Q3 Raw Data'!$A$9:$CZ$158,K$3,FALSE))="","",(VLOOKUP($A63,'Q3 Raw Data'!$A$9:$CZ$158,K$3,FALSE))),"")</f>
        <v>Established</v>
      </c>
      <c r="L63" s="149" t="str">
        <f>IFERROR(IF((VLOOKUP($A63,'Q3 Raw Data'!$A$9:$CZ$158,L$3,FALSE))="","",(VLOOKUP($A63,'Q3 Raw Data'!$A$9:$CZ$158,L$3,FALSE))),"")</f>
        <v>Mature</v>
      </c>
      <c r="M63" s="149" t="str">
        <f>IFERROR(IF((VLOOKUP($A63,'Q3 Raw Data'!$A$9:$CZ$158,M$3,FALSE))="","",(VLOOKUP($A63,'Q3 Raw Data'!$A$9:$CZ$158,M$3,FALSE))),"")</f>
        <v>Established</v>
      </c>
      <c r="N63" s="149" t="str">
        <f>IFERROR(IF((VLOOKUP($A63,'Q3 Raw Data'!$A$9:$CZ$158,N$3,FALSE))="","",(VLOOKUP($A63,'Q3 Raw Data'!$A$9:$CZ$158,N$3,FALSE))),"")</f>
        <v>Established</v>
      </c>
      <c r="O63" s="149" t="str">
        <f>IFERROR(IF((VLOOKUP($A63,'Q3 Raw Data'!$A$9:$CZ$158,O$3,FALSE))="","",(VLOOKUP($A63,'Q3 Raw Data'!$A$9:$CZ$158,O$3,FALSE))),"")</f>
        <v>Mature</v>
      </c>
      <c r="P63" s="149" t="str">
        <f>IFERROR(IF((VLOOKUP($A63,'Q3 Raw Data'!$A$9:$CZ$158,P$3,FALSE))="","",(VLOOKUP($A63,'Q3 Raw Data'!$A$9:$CZ$158,P$3,FALSE))),"")</f>
        <v>Mature</v>
      </c>
      <c r="Q63" s="149" t="str">
        <f>IFERROR(IF((VLOOKUP($A63,'Q3 Raw Data'!$A$9:$CZ$158,Q$3,FALSE))="","",(VLOOKUP($A63,'Q3 Raw Data'!$A$9:$CZ$158,Q$3,FALSE))),"")</f>
        <v>Established</v>
      </c>
      <c r="R63" s="149" t="str">
        <f>IFERROR(IF((VLOOKUP($A63,'Q3 Raw Data'!$A$9:$CZ$158,R$3,FALSE))="","",(VLOOKUP($A63,'Q3 Raw Data'!$A$9:$CZ$158,R$3,FALSE))),"")</f>
        <v>Established</v>
      </c>
      <c r="S63" s="149" t="str">
        <f>IFERROR(IF((VLOOKUP($A63,'Q3 Raw Data'!$A$9:$CZ$158,S$3,FALSE))="","",(VLOOKUP($A63,'Q3 Raw Data'!$A$9:$CZ$158,S$3,FALSE))),"")</f>
        <v>Established</v>
      </c>
      <c r="T63" s="149" t="str">
        <f>IFERROR(IF((VLOOKUP($A63,'Q3 Raw Data'!$A$9:$CZ$158,T$3,FALSE))="","",(VLOOKUP($A63,'Q3 Raw Data'!$A$9:$CZ$158,T$3,FALSE))),"")</f>
        <v>Established</v>
      </c>
      <c r="U63" s="149" t="str">
        <f>IFERROR(IF((VLOOKUP($A63,'Q3 Raw Data'!$A$9:$CZ$158,U$3,FALSE))="","",(VLOOKUP($A63,'Q3 Raw Data'!$A$9:$CZ$158,U$3,FALSE))),"")</f>
        <v>Mature</v>
      </c>
      <c r="V63" s="149" t="str">
        <f>IFERROR(IF((VLOOKUP($A63,'Q3 Raw Data'!$A$9:$CZ$158,V$3,FALSE))="","",(VLOOKUP($A63,'Q3 Raw Data'!$A$9:$CZ$158,V$3,FALSE))),"")</f>
        <v>Established</v>
      </c>
      <c r="W63" s="149" t="str">
        <f>IFERROR(IF((VLOOKUP($A63,'Q3 Raw Data'!$A$9:$CZ$158,W$3,FALSE))="","",(VLOOKUP($A63,'Q3 Raw Data'!$A$9:$CZ$158,W$3,FALSE))),"")</f>
        <v>Established</v>
      </c>
      <c r="X63" s="149" t="str">
        <f>IFERROR(IF((VLOOKUP($A63,'Q3 Raw Data'!$A$9:$CZ$158,X$3,FALSE))="","",(VLOOKUP($A63,'Q3 Raw Data'!$A$9:$CZ$158,X$3,FALSE))),"")</f>
        <v>Mature</v>
      </c>
      <c r="Y63" s="149" t="str">
        <f>IFERROR(IF((VLOOKUP($A63,'Q3 Raw Data'!$A$9:$CZ$158,Y$3,FALSE))="","",(VLOOKUP($A63,'Q3 Raw Data'!$A$9:$CZ$158,Y$3,FALSE))),"")</f>
        <v>Mature</v>
      </c>
      <c r="Z63" s="149" t="str">
        <f>IFERROR(IF((VLOOKUP($A63,'Q3 Raw Data'!$A$9:$CZ$158,Z$3,FALSE))="","",(VLOOKUP($A63,'Q3 Raw Data'!$A$9:$CZ$158,Z$3,FALSE))),"")</f>
        <v>Established</v>
      </c>
      <c r="AA63" s="149" t="str">
        <f>IFERROR(IF((VLOOKUP($A63,'Q3 Raw Data'!$A$9:$CZ$158,AA$3,FALSE))="","",(VLOOKUP($A63,'Q3 Raw Data'!$A$9:$CZ$158,AA$3,FALSE))),"")</f>
        <v>Established</v>
      </c>
      <c r="AB63" s="151" t="str">
        <f>IFERROR(IF((VLOOKUP($A63,'Q3 Raw Data'!$A$9:$CZ$158,AB$3,FALSE))="","",(VLOOKUP($A63,'Q3 Raw Data'!$A$9:$CZ$158,AB$3,FALSE))),"")</f>
        <v>Established</v>
      </c>
      <c r="AC63" s="151" t="str">
        <f>IFERROR(IF((VLOOKUP($A63,'Q3 Raw Data'!$A$9:$CZ$158,AC$3,FALSE))="","",(VLOOKUP($A63,'Q3 Raw Data'!$A$9:$CZ$158,AC$3,FALSE))),"")</f>
        <v>Established</v>
      </c>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row>
    <row r="64" spans="1:67">
      <c r="A64" s="149" t="s">
        <v>255</v>
      </c>
      <c r="B64" s="149" t="s">
        <v>256</v>
      </c>
      <c r="C64" s="149" t="str">
        <f>IFERROR(IF((VLOOKUP($A64,'Q3 Raw Data'!$A$9:$CZ$158,C$3,FALSE))="","",(VLOOKUP($A64,'Q3 Raw Data'!$A$9:$CZ$158,C$3,FALSE))),"")</f>
        <v>Plans in place</v>
      </c>
      <c r="D64" s="149" t="str">
        <f>IFERROR(IF((VLOOKUP($A64,'Q3 Raw Data'!$A$9:$CZ$158,D$3,FALSE))="","",(VLOOKUP($A64,'Q3 Raw Data'!$A$9:$CZ$158,D$3,FALSE))),"")</f>
        <v>Plans in place</v>
      </c>
      <c r="E64" s="149" t="str">
        <f>IFERROR(IF((VLOOKUP($A64,'Q3 Raw Data'!$A$9:$CZ$158,E$3,FALSE))="","",(VLOOKUP($A64,'Q3 Raw Data'!$A$9:$CZ$158,E$3,FALSE))),"")</f>
        <v>Plans in place</v>
      </c>
      <c r="F64" s="149" t="str">
        <f>IFERROR(IF((VLOOKUP($A64,'Q3 Raw Data'!$A$9:$CZ$158,F$3,FALSE))="","",(VLOOKUP($A64,'Q3 Raw Data'!$A$9:$CZ$158,F$3,FALSE))),"")</f>
        <v>Not yet established</v>
      </c>
      <c r="G64" s="149" t="str">
        <f>IFERROR(IF((VLOOKUP($A64,'Q3 Raw Data'!$A$9:$CZ$158,G$3,FALSE))="","",(VLOOKUP($A64,'Q3 Raw Data'!$A$9:$CZ$158,G$3,FALSE))),"")</f>
        <v>Plans in place</v>
      </c>
      <c r="H64" s="149" t="str">
        <f>IFERROR(IF((VLOOKUP($A64,'Q3 Raw Data'!$A$9:$CZ$158,H$3,FALSE))="","",(VLOOKUP($A64,'Q3 Raw Data'!$A$9:$CZ$158,H$3,FALSE))),"")</f>
        <v>Plans in place</v>
      </c>
      <c r="I64" s="149" t="str">
        <f>IFERROR(IF((VLOOKUP($A64,'Q3 Raw Data'!$A$9:$CZ$158,I$3,FALSE))="","",(VLOOKUP($A64,'Q3 Raw Data'!$A$9:$CZ$158,I$3,FALSE))),"")</f>
        <v>Plans in place</v>
      </c>
      <c r="J64" s="149" t="str">
        <f>IFERROR(IF((VLOOKUP($A64,'Q3 Raw Data'!$A$9:$CZ$158,J$3,FALSE))="","",(VLOOKUP($A64,'Q3 Raw Data'!$A$9:$CZ$158,J$3,FALSE))),"")</f>
        <v>Plans in place</v>
      </c>
      <c r="K64" s="149" t="str">
        <f>IFERROR(IF((VLOOKUP($A64,'Q3 Raw Data'!$A$9:$CZ$158,K$3,FALSE))="","",(VLOOKUP($A64,'Q3 Raw Data'!$A$9:$CZ$158,K$3,FALSE))),"")</f>
        <v>Plans in place</v>
      </c>
      <c r="L64" s="149" t="str">
        <f>IFERROR(IF((VLOOKUP($A64,'Q3 Raw Data'!$A$9:$CZ$158,L$3,FALSE))="","",(VLOOKUP($A64,'Q3 Raw Data'!$A$9:$CZ$158,L$3,FALSE))),"")</f>
        <v>Plans in place</v>
      </c>
      <c r="M64" s="149" t="str">
        <f>IFERROR(IF((VLOOKUP($A64,'Q3 Raw Data'!$A$9:$CZ$158,M$3,FALSE))="","",(VLOOKUP($A64,'Q3 Raw Data'!$A$9:$CZ$158,M$3,FALSE))),"")</f>
        <v>Plans in place</v>
      </c>
      <c r="N64" s="149" t="str">
        <f>IFERROR(IF((VLOOKUP($A64,'Q3 Raw Data'!$A$9:$CZ$158,N$3,FALSE))="","",(VLOOKUP($A64,'Q3 Raw Data'!$A$9:$CZ$158,N$3,FALSE))),"")</f>
        <v>Plans in place</v>
      </c>
      <c r="O64" s="149" t="str">
        <f>IFERROR(IF((VLOOKUP($A64,'Q3 Raw Data'!$A$9:$CZ$158,O$3,FALSE))="","",(VLOOKUP($A64,'Q3 Raw Data'!$A$9:$CZ$158,O$3,FALSE))),"")</f>
        <v>Plans in place</v>
      </c>
      <c r="P64" s="149" t="str">
        <f>IFERROR(IF((VLOOKUP($A64,'Q3 Raw Data'!$A$9:$CZ$158,P$3,FALSE))="","",(VLOOKUP($A64,'Q3 Raw Data'!$A$9:$CZ$158,P$3,FALSE))),"")</f>
        <v>Established</v>
      </c>
      <c r="Q64" s="149" t="str">
        <f>IFERROR(IF((VLOOKUP($A64,'Q3 Raw Data'!$A$9:$CZ$158,Q$3,FALSE))="","",(VLOOKUP($A64,'Q3 Raw Data'!$A$9:$CZ$158,Q$3,FALSE))),"")</f>
        <v>Plans in place</v>
      </c>
      <c r="R64" s="149" t="str">
        <f>IFERROR(IF((VLOOKUP($A64,'Q3 Raw Data'!$A$9:$CZ$158,R$3,FALSE))="","",(VLOOKUP($A64,'Q3 Raw Data'!$A$9:$CZ$158,R$3,FALSE))),"")</f>
        <v>Plans in place</v>
      </c>
      <c r="S64" s="149" t="str">
        <f>IFERROR(IF((VLOOKUP($A64,'Q3 Raw Data'!$A$9:$CZ$158,S$3,FALSE))="","",(VLOOKUP($A64,'Q3 Raw Data'!$A$9:$CZ$158,S$3,FALSE))),"")</f>
        <v>Plans in place</v>
      </c>
      <c r="T64" s="149" t="str">
        <f>IFERROR(IF((VLOOKUP($A64,'Q3 Raw Data'!$A$9:$CZ$158,T$3,FALSE))="","",(VLOOKUP($A64,'Q3 Raw Data'!$A$9:$CZ$158,T$3,FALSE))),"")</f>
        <v>Established</v>
      </c>
      <c r="U64" s="149" t="str">
        <f>IFERROR(IF((VLOOKUP($A64,'Q3 Raw Data'!$A$9:$CZ$158,U$3,FALSE))="","",(VLOOKUP($A64,'Q3 Raw Data'!$A$9:$CZ$158,U$3,FALSE))),"")</f>
        <v>Plans in place</v>
      </c>
      <c r="V64" s="149" t="str">
        <f>IFERROR(IF((VLOOKUP($A64,'Q3 Raw Data'!$A$9:$CZ$158,V$3,FALSE))="","",(VLOOKUP($A64,'Q3 Raw Data'!$A$9:$CZ$158,V$3,FALSE))),"")</f>
        <v>Plans in place</v>
      </c>
      <c r="W64" s="149" t="str">
        <f>IFERROR(IF((VLOOKUP($A64,'Q3 Raw Data'!$A$9:$CZ$158,W$3,FALSE))="","",(VLOOKUP($A64,'Q3 Raw Data'!$A$9:$CZ$158,W$3,FALSE))),"")</f>
        <v>Plans in place</v>
      </c>
      <c r="X64" s="149" t="str">
        <f>IFERROR(IF((VLOOKUP($A64,'Q3 Raw Data'!$A$9:$CZ$158,X$3,FALSE))="","",(VLOOKUP($A64,'Q3 Raw Data'!$A$9:$CZ$158,X$3,FALSE))),"")</f>
        <v>Plans in place</v>
      </c>
      <c r="Y64" s="149" t="str">
        <f>IFERROR(IF((VLOOKUP($A64,'Q3 Raw Data'!$A$9:$CZ$158,Y$3,FALSE))="","",(VLOOKUP($A64,'Q3 Raw Data'!$A$9:$CZ$158,Y$3,FALSE))),"")</f>
        <v>Established</v>
      </c>
      <c r="Z64" s="149" t="str">
        <f>IFERROR(IF((VLOOKUP($A64,'Q3 Raw Data'!$A$9:$CZ$158,Z$3,FALSE))="","",(VLOOKUP($A64,'Q3 Raw Data'!$A$9:$CZ$158,Z$3,FALSE))),"")</f>
        <v>Plans in place</v>
      </c>
      <c r="AA64" s="149" t="str">
        <f>IFERROR(IF((VLOOKUP($A64,'Q3 Raw Data'!$A$9:$CZ$158,AA$3,FALSE))="","",(VLOOKUP($A64,'Q3 Raw Data'!$A$9:$CZ$158,AA$3,FALSE))),"")</f>
        <v>Plans in place</v>
      </c>
      <c r="AB64" s="151" t="str">
        <f>IFERROR(IF((VLOOKUP($A64,'Q3 Raw Data'!$A$9:$CZ$158,AB$3,FALSE))="","",(VLOOKUP($A64,'Q3 Raw Data'!$A$9:$CZ$158,AB$3,FALSE))),"")</f>
        <v>Established</v>
      </c>
      <c r="AC64" s="151" t="str">
        <f>IFERROR(IF((VLOOKUP($A64,'Q3 Raw Data'!$A$9:$CZ$158,AC$3,FALSE))="","",(VLOOKUP($A64,'Q3 Raw Data'!$A$9:$CZ$158,AC$3,FALSE))),"")</f>
        <v>Established</v>
      </c>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row>
    <row r="65" spans="1:67">
      <c r="A65" s="149" t="s">
        <v>257</v>
      </c>
      <c r="B65" s="149" t="s">
        <v>258</v>
      </c>
      <c r="C65" s="149" t="str">
        <f>IFERROR(IF((VLOOKUP($A65,'Q3 Raw Data'!$A$9:$CZ$158,C$3,FALSE))="","",(VLOOKUP($A65,'Q3 Raw Data'!$A$9:$CZ$158,C$3,FALSE))),"")</f>
        <v>Plans in place</v>
      </c>
      <c r="D65" s="149" t="str">
        <f>IFERROR(IF((VLOOKUP($A65,'Q3 Raw Data'!$A$9:$CZ$158,D$3,FALSE))="","",(VLOOKUP($A65,'Q3 Raw Data'!$A$9:$CZ$158,D$3,FALSE))),"")</f>
        <v>Plans in place</v>
      </c>
      <c r="E65" s="149" t="str">
        <f>IFERROR(IF((VLOOKUP($A65,'Q3 Raw Data'!$A$9:$CZ$158,E$3,FALSE))="","",(VLOOKUP($A65,'Q3 Raw Data'!$A$9:$CZ$158,E$3,FALSE))),"")</f>
        <v>Mature</v>
      </c>
      <c r="F65" s="149" t="str">
        <f>IFERROR(IF((VLOOKUP($A65,'Q3 Raw Data'!$A$9:$CZ$158,F$3,FALSE))="","",(VLOOKUP($A65,'Q3 Raw Data'!$A$9:$CZ$158,F$3,FALSE))),"")</f>
        <v>Established</v>
      </c>
      <c r="G65" s="149" t="str">
        <f>IFERROR(IF((VLOOKUP($A65,'Q3 Raw Data'!$A$9:$CZ$158,G$3,FALSE))="","",(VLOOKUP($A65,'Q3 Raw Data'!$A$9:$CZ$158,G$3,FALSE))),"")</f>
        <v>Plans in place</v>
      </c>
      <c r="H65" s="149" t="str">
        <f>IFERROR(IF((VLOOKUP($A65,'Q3 Raw Data'!$A$9:$CZ$158,H$3,FALSE))="","",(VLOOKUP($A65,'Q3 Raw Data'!$A$9:$CZ$158,H$3,FALSE))),"")</f>
        <v>Plans in place</v>
      </c>
      <c r="I65" s="149" t="str">
        <f>IFERROR(IF((VLOOKUP($A65,'Q3 Raw Data'!$A$9:$CZ$158,I$3,FALSE))="","",(VLOOKUP($A65,'Q3 Raw Data'!$A$9:$CZ$158,I$3,FALSE))),"")</f>
        <v>Plans in place</v>
      </c>
      <c r="J65" s="149" t="str">
        <f>IFERROR(IF((VLOOKUP($A65,'Q3 Raw Data'!$A$9:$CZ$158,J$3,FALSE))="","",(VLOOKUP($A65,'Q3 Raw Data'!$A$9:$CZ$158,J$3,FALSE))),"")</f>
        <v>Established</v>
      </c>
      <c r="K65" s="149" t="str">
        <f>IFERROR(IF((VLOOKUP($A65,'Q3 Raw Data'!$A$9:$CZ$158,K$3,FALSE))="","",(VLOOKUP($A65,'Q3 Raw Data'!$A$9:$CZ$158,K$3,FALSE))),"")</f>
        <v>Established</v>
      </c>
      <c r="L65" s="149" t="str">
        <f>IFERROR(IF((VLOOKUP($A65,'Q3 Raw Data'!$A$9:$CZ$158,L$3,FALSE))="","",(VLOOKUP($A65,'Q3 Raw Data'!$A$9:$CZ$158,L$3,FALSE))),"")</f>
        <v>Established</v>
      </c>
      <c r="M65" s="149" t="str">
        <f>IFERROR(IF((VLOOKUP($A65,'Q3 Raw Data'!$A$9:$CZ$158,M$3,FALSE))="","",(VLOOKUP($A65,'Q3 Raw Data'!$A$9:$CZ$158,M$3,FALSE))),"")</f>
        <v>Established</v>
      </c>
      <c r="N65" s="149" t="str">
        <f>IFERROR(IF((VLOOKUP($A65,'Q3 Raw Data'!$A$9:$CZ$158,N$3,FALSE))="","",(VLOOKUP($A65,'Q3 Raw Data'!$A$9:$CZ$158,N$3,FALSE))),"")</f>
        <v>Mature</v>
      </c>
      <c r="O65" s="149" t="str">
        <f>IFERROR(IF((VLOOKUP($A65,'Q3 Raw Data'!$A$9:$CZ$158,O$3,FALSE))="","",(VLOOKUP($A65,'Q3 Raw Data'!$A$9:$CZ$158,O$3,FALSE))),"")</f>
        <v>Established</v>
      </c>
      <c r="P65" s="149" t="str">
        <f>IFERROR(IF((VLOOKUP($A65,'Q3 Raw Data'!$A$9:$CZ$158,P$3,FALSE))="","",(VLOOKUP($A65,'Q3 Raw Data'!$A$9:$CZ$158,P$3,FALSE))),"")</f>
        <v>Plans in place</v>
      </c>
      <c r="Q65" s="149" t="str">
        <f>IFERROR(IF((VLOOKUP($A65,'Q3 Raw Data'!$A$9:$CZ$158,Q$3,FALSE))="","",(VLOOKUP($A65,'Q3 Raw Data'!$A$9:$CZ$158,Q$3,FALSE))),"")</f>
        <v>Plans in place</v>
      </c>
      <c r="R65" s="149" t="str">
        <f>IFERROR(IF((VLOOKUP($A65,'Q3 Raw Data'!$A$9:$CZ$158,R$3,FALSE))="","",(VLOOKUP($A65,'Q3 Raw Data'!$A$9:$CZ$158,R$3,FALSE))),"")</f>
        <v>Established</v>
      </c>
      <c r="S65" s="149" t="str">
        <f>IFERROR(IF((VLOOKUP($A65,'Q3 Raw Data'!$A$9:$CZ$158,S$3,FALSE))="","",(VLOOKUP($A65,'Q3 Raw Data'!$A$9:$CZ$158,S$3,FALSE))),"")</f>
        <v>Established</v>
      </c>
      <c r="T65" s="149" t="str">
        <f>IFERROR(IF((VLOOKUP($A65,'Q3 Raw Data'!$A$9:$CZ$158,T$3,FALSE))="","",(VLOOKUP($A65,'Q3 Raw Data'!$A$9:$CZ$158,T$3,FALSE))),"")</f>
        <v>Established</v>
      </c>
      <c r="U65" s="149" t="str">
        <f>IFERROR(IF((VLOOKUP($A65,'Q3 Raw Data'!$A$9:$CZ$158,U$3,FALSE))="","",(VLOOKUP($A65,'Q3 Raw Data'!$A$9:$CZ$158,U$3,FALSE))),"")</f>
        <v>Established</v>
      </c>
      <c r="V65" s="149" t="str">
        <f>IFERROR(IF((VLOOKUP($A65,'Q3 Raw Data'!$A$9:$CZ$158,V$3,FALSE))="","",(VLOOKUP($A65,'Q3 Raw Data'!$A$9:$CZ$158,V$3,FALSE))),"")</f>
        <v>Established</v>
      </c>
      <c r="W65" s="149" t="str">
        <f>IFERROR(IF((VLOOKUP($A65,'Q3 Raw Data'!$A$9:$CZ$158,W$3,FALSE))="","",(VLOOKUP($A65,'Q3 Raw Data'!$A$9:$CZ$158,W$3,FALSE))),"")</f>
        <v>Mature</v>
      </c>
      <c r="X65" s="149" t="str">
        <f>IFERROR(IF((VLOOKUP($A65,'Q3 Raw Data'!$A$9:$CZ$158,X$3,FALSE))="","",(VLOOKUP($A65,'Q3 Raw Data'!$A$9:$CZ$158,X$3,FALSE))),"")</f>
        <v>Established</v>
      </c>
      <c r="Y65" s="149" t="str">
        <f>IFERROR(IF((VLOOKUP($A65,'Q3 Raw Data'!$A$9:$CZ$158,Y$3,FALSE))="","",(VLOOKUP($A65,'Q3 Raw Data'!$A$9:$CZ$158,Y$3,FALSE))),"")</f>
        <v>Established</v>
      </c>
      <c r="Z65" s="149" t="str">
        <f>IFERROR(IF((VLOOKUP($A65,'Q3 Raw Data'!$A$9:$CZ$158,Z$3,FALSE))="","",(VLOOKUP($A65,'Q3 Raw Data'!$A$9:$CZ$158,Z$3,FALSE))),"")</f>
        <v>Established</v>
      </c>
      <c r="AA65" s="149" t="str">
        <f>IFERROR(IF((VLOOKUP($A65,'Q3 Raw Data'!$A$9:$CZ$158,AA$3,FALSE))="","",(VLOOKUP($A65,'Q3 Raw Data'!$A$9:$CZ$158,AA$3,FALSE))),"")</f>
        <v>Established</v>
      </c>
      <c r="AB65" s="151" t="str">
        <f>IFERROR(IF((VLOOKUP($A65,'Q3 Raw Data'!$A$9:$CZ$158,AB$3,FALSE))="","",(VLOOKUP($A65,'Q3 Raw Data'!$A$9:$CZ$158,AB$3,FALSE))),"")</f>
        <v>Established</v>
      </c>
      <c r="AC65" s="151" t="str">
        <f>IFERROR(IF((VLOOKUP($A65,'Q3 Raw Data'!$A$9:$CZ$158,AC$3,FALSE))="","",(VLOOKUP($A65,'Q3 Raw Data'!$A$9:$CZ$158,AC$3,FALSE))),"")</f>
        <v>Established</v>
      </c>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row>
    <row r="66" spans="1:67">
      <c r="A66" s="149" t="s">
        <v>259</v>
      </c>
      <c r="B66" s="149" t="s">
        <v>260</v>
      </c>
      <c r="C66" s="149" t="str">
        <f>IFERROR(IF((VLOOKUP($A66,'Q3 Raw Data'!$A$9:$CZ$158,C$3,FALSE))="","",(VLOOKUP($A66,'Q3 Raw Data'!$A$9:$CZ$158,C$3,FALSE))),"")</f>
        <v>Established</v>
      </c>
      <c r="D66" s="149" t="str">
        <f>IFERROR(IF((VLOOKUP($A66,'Q3 Raw Data'!$A$9:$CZ$158,D$3,FALSE))="","",(VLOOKUP($A66,'Q3 Raw Data'!$A$9:$CZ$158,D$3,FALSE))),"")</f>
        <v>Established</v>
      </c>
      <c r="E66" s="149" t="str">
        <f>IFERROR(IF((VLOOKUP($A66,'Q3 Raw Data'!$A$9:$CZ$158,E$3,FALSE))="","",(VLOOKUP($A66,'Q3 Raw Data'!$A$9:$CZ$158,E$3,FALSE))),"")</f>
        <v>Established</v>
      </c>
      <c r="F66" s="149" t="str">
        <f>IFERROR(IF((VLOOKUP($A66,'Q3 Raw Data'!$A$9:$CZ$158,F$3,FALSE))="","",(VLOOKUP($A66,'Q3 Raw Data'!$A$9:$CZ$158,F$3,FALSE))),"")</f>
        <v>Established</v>
      </c>
      <c r="G66" s="149" t="str">
        <f>IFERROR(IF((VLOOKUP($A66,'Q3 Raw Data'!$A$9:$CZ$158,G$3,FALSE))="","",(VLOOKUP($A66,'Q3 Raw Data'!$A$9:$CZ$158,G$3,FALSE))),"")</f>
        <v>Established</v>
      </c>
      <c r="H66" s="149" t="str">
        <f>IFERROR(IF((VLOOKUP($A66,'Q3 Raw Data'!$A$9:$CZ$158,H$3,FALSE))="","",(VLOOKUP($A66,'Q3 Raw Data'!$A$9:$CZ$158,H$3,FALSE))),"")</f>
        <v>Established</v>
      </c>
      <c r="I66" s="149" t="str">
        <f>IFERROR(IF((VLOOKUP($A66,'Q3 Raw Data'!$A$9:$CZ$158,I$3,FALSE))="","",(VLOOKUP($A66,'Q3 Raw Data'!$A$9:$CZ$158,I$3,FALSE))),"")</f>
        <v>Established</v>
      </c>
      <c r="J66" s="149" t="str">
        <f>IFERROR(IF((VLOOKUP($A66,'Q3 Raw Data'!$A$9:$CZ$158,J$3,FALSE))="","",(VLOOKUP($A66,'Q3 Raw Data'!$A$9:$CZ$158,J$3,FALSE))),"")</f>
        <v>Established</v>
      </c>
      <c r="K66" s="149" t="str">
        <f>IFERROR(IF((VLOOKUP($A66,'Q3 Raw Data'!$A$9:$CZ$158,K$3,FALSE))="","",(VLOOKUP($A66,'Q3 Raw Data'!$A$9:$CZ$158,K$3,FALSE))),"")</f>
        <v>Established</v>
      </c>
      <c r="L66" s="149" t="str">
        <f>IFERROR(IF((VLOOKUP($A66,'Q3 Raw Data'!$A$9:$CZ$158,L$3,FALSE))="","",(VLOOKUP($A66,'Q3 Raw Data'!$A$9:$CZ$158,L$3,FALSE))),"")</f>
        <v>Established</v>
      </c>
      <c r="M66" s="149" t="str">
        <f>IFERROR(IF((VLOOKUP($A66,'Q3 Raw Data'!$A$9:$CZ$158,M$3,FALSE))="","",(VLOOKUP($A66,'Q3 Raw Data'!$A$9:$CZ$158,M$3,FALSE))),"")</f>
        <v>Established</v>
      </c>
      <c r="N66" s="149" t="str">
        <f>IFERROR(IF((VLOOKUP($A66,'Q3 Raw Data'!$A$9:$CZ$158,N$3,FALSE))="","",(VLOOKUP($A66,'Q3 Raw Data'!$A$9:$CZ$158,N$3,FALSE))),"")</f>
        <v>Established</v>
      </c>
      <c r="O66" s="149" t="str">
        <f>IFERROR(IF((VLOOKUP($A66,'Q3 Raw Data'!$A$9:$CZ$158,O$3,FALSE))="","",(VLOOKUP($A66,'Q3 Raw Data'!$A$9:$CZ$158,O$3,FALSE))),"")</f>
        <v>Established</v>
      </c>
      <c r="P66" s="149" t="str">
        <f>IFERROR(IF((VLOOKUP($A66,'Q3 Raw Data'!$A$9:$CZ$158,P$3,FALSE))="","",(VLOOKUP($A66,'Q3 Raw Data'!$A$9:$CZ$158,P$3,FALSE))),"")</f>
        <v>Established</v>
      </c>
      <c r="Q66" s="149" t="str">
        <f>IFERROR(IF((VLOOKUP($A66,'Q3 Raw Data'!$A$9:$CZ$158,Q$3,FALSE))="","",(VLOOKUP($A66,'Q3 Raw Data'!$A$9:$CZ$158,Q$3,FALSE))),"")</f>
        <v>Established</v>
      </c>
      <c r="R66" s="149" t="str">
        <f>IFERROR(IF((VLOOKUP($A66,'Q3 Raw Data'!$A$9:$CZ$158,R$3,FALSE))="","",(VLOOKUP($A66,'Q3 Raw Data'!$A$9:$CZ$158,R$3,FALSE))),"")</f>
        <v>Established</v>
      </c>
      <c r="S66" s="149" t="str">
        <f>IFERROR(IF((VLOOKUP($A66,'Q3 Raw Data'!$A$9:$CZ$158,S$3,FALSE))="","",(VLOOKUP($A66,'Q3 Raw Data'!$A$9:$CZ$158,S$3,FALSE))),"")</f>
        <v>Established</v>
      </c>
      <c r="T66" s="149" t="str">
        <f>IFERROR(IF((VLOOKUP($A66,'Q3 Raw Data'!$A$9:$CZ$158,T$3,FALSE))="","",(VLOOKUP($A66,'Q3 Raw Data'!$A$9:$CZ$158,T$3,FALSE))),"")</f>
        <v>Established</v>
      </c>
      <c r="U66" s="149" t="str">
        <f>IFERROR(IF((VLOOKUP($A66,'Q3 Raw Data'!$A$9:$CZ$158,U$3,FALSE))="","",(VLOOKUP($A66,'Q3 Raw Data'!$A$9:$CZ$158,U$3,FALSE))),"")</f>
        <v>Established</v>
      </c>
      <c r="V66" s="149" t="str">
        <f>IFERROR(IF((VLOOKUP($A66,'Q3 Raw Data'!$A$9:$CZ$158,V$3,FALSE))="","",(VLOOKUP($A66,'Q3 Raw Data'!$A$9:$CZ$158,V$3,FALSE))),"")</f>
        <v>Established</v>
      </c>
      <c r="W66" s="149" t="str">
        <f>IFERROR(IF((VLOOKUP($A66,'Q3 Raw Data'!$A$9:$CZ$158,W$3,FALSE))="","",(VLOOKUP($A66,'Q3 Raw Data'!$A$9:$CZ$158,W$3,FALSE))),"")</f>
        <v>Established</v>
      </c>
      <c r="X66" s="149" t="str">
        <f>IFERROR(IF((VLOOKUP($A66,'Q3 Raw Data'!$A$9:$CZ$158,X$3,FALSE))="","",(VLOOKUP($A66,'Q3 Raw Data'!$A$9:$CZ$158,X$3,FALSE))),"")</f>
        <v>Established</v>
      </c>
      <c r="Y66" s="149" t="str">
        <f>IFERROR(IF((VLOOKUP($A66,'Q3 Raw Data'!$A$9:$CZ$158,Y$3,FALSE))="","",(VLOOKUP($A66,'Q3 Raw Data'!$A$9:$CZ$158,Y$3,FALSE))),"")</f>
        <v>Established</v>
      </c>
      <c r="Z66" s="149" t="str">
        <f>IFERROR(IF((VLOOKUP($A66,'Q3 Raw Data'!$A$9:$CZ$158,Z$3,FALSE))="","",(VLOOKUP($A66,'Q3 Raw Data'!$A$9:$CZ$158,Z$3,FALSE))),"")</f>
        <v>Established</v>
      </c>
      <c r="AA66" s="149" t="str">
        <f>IFERROR(IF((VLOOKUP($A66,'Q3 Raw Data'!$A$9:$CZ$158,AA$3,FALSE))="","",(VLOOKUP($A66,'Q3 Raw Data'!$A$9:$CZ$158,AA$3,FALSE))),"")</f>
        <v>Established</v>
      </c>
      <c r="AB66" s="151" t="str">
        <f>IFERROR(IF((VLOOKUP($A66,'Q3 Raw Data'!$A$9:$CZ$158,AB$3,FALSE))="","",(VLOOKUP($A66,'Q3 Raw Data'!$A$9:$CZ$158,AB$3,FALSE))),"")</f>
        <v>Established</v>
      </c>
      <c r="AC66" s="151" t="str">
        <f>IFERROR(IF((VLOOKUP($A66,'Q3 Raw Data'!$A$9:$CZ$158,AC$3,FALSE))="","",(VLOOKUP($A66,'Q3 Raw Data'!$A$9:$CZ$158,AC$3,FALSE))),"")</f>
        <v>Established</v>
      </c>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row>
    <row r="67" spans="1:67">
      <c r="A67" s="149" t="s">
        <v>263</v>
      </c>
      <c r="B67" s="149" t="s">
        <v>264</v>
      </c>
      <c r="C67" s="149" t="str">
        <f>IFERROR(IF((VLOOKUP($A67,'Q3 Raw Data'!$A$9:$CZ$158,C$3,FALSE))="","",(VLOOKUP($A67,'Q3 Raw Data'!$A$9:$CZ$158,C$3,FALSE))),"")</f>
        <v>Plans in place</v>
      </c>
      <c r="D67" s="149" t="str">
        <f>IFERROR(IF((VLOOKUP($A67,'Q3 Raw Data'!$A$9:$CZ$158,D$3,FALSE))="","",(VLOOKUP($A67,'Q3 Raw Data'!$A$9:$CZ$158,D$3,FALSE))),"")</f>
        <v>Plans in place</v>
      </c>
      <c r="E67" s="149" t="str">
        <f>IFERROR(IF((VLOOKUP($A67,'Q3 Raw Data'!$A$9:$CZ$158,E$3,FALSE))="","",(VLOOKUP($A67,'Q3 Raw Data'!$A$9:$CZ$158,E$3,FALSE))),"")</f>
        <v>Established</v>
      </c>
      <c r="F67" s="149" t="str">
        <f>IFERROR(IF((VLOOKUP($A67,'Q3 Raw Data'!$A$9:$CZ$158,F$3,FALSE))="","",(VLOOKUP($A67,'Q3 Raw Data'!$A$9:$CZ$158,F$3,FALSE))),"")</f>
        <v>Established</v>
      </c>
      <c r="G67" s="149" t="str">
        <f>IFERROR(IF((VLOOKUP($A67,'Q3 Raw Data'!$A$9:$CZ$158,G$3,FALSE))="","",(VLOOKUP($A67,'Q3 Raw Data'!$A$9:$CZ$158,G$3,FALSE))),"")</f>
        <v>Established</v>
      </c>
      <c r="H67" s="149" t="str">
        <f>IFERROR(IF((VLOOKUP($A67,'Q3 Raw Data'!$A$9:$CZ$158,H$3,FALSE))="","",(VLOOKUP($A67,'Q3 Raw Data'!$A$9:$CZ$158,H$3,FALSE))),"")</f>
        <v>Plans in place</v>
      </c>
      <c r="I67" s="149" t="str">
        <f>IFERROR(IF((VLOOKUP($A67,'Q3 Raw Data'!$A$9:$CZ$158,I$3,FALSE))="","",(VLOOKUP($A67,'Q3 Raw Data'!$A$9:$CZ$158,I$3,FALSE))),"")</f>
        <v>Plans in place</v>
      </c>
      <c r="J67" s="149" t="str">
        <f>IFERROR(IF((VLOOKUP($A67,'Q3 Raw Data'!$A$9:$CZ$158,J$3,FALSE))="","",(VLOOKUP($A67,'Q3 Raw Data'!$A$9:$CZ$158,J$3,FALSE))),"")</f>
        <v>Plans in place</v>
      </c>
      <c r="K67" s="149" t="str">
        <f>IFERROR(IF((VLOOKUP($A67,'Q3 Raw Data'!$A$9:$CZ$158,K$3,FALSE))="","",(VLOOKUP($A67,'Q3 Raw Data'!$A$9:$CZ$158,K$3,FALSE))),"")</f>
        <v>Not yet established</v>
      </c>
      <c r="L67" s="149" t="str">
        <f>IFERROR(IF((VLOOKUP($A67,'Q3 Raw Data'!$A$9:$CZ$158,L$3,FALSE))="","",(VLOOKUP($A67,'Q3 Raw Data'!$A$9:$CZ$158,L$3,FALSE))),"")</f>
        <v>Established</v>
      </c>
      <c r="M67" s="149" t="str">
        <f>IFERROR(IF((VLOOKUP($A67,'Q3 Raw Data'!$A$9:$CZ$158,M$3,FALSE))="","",(VLOOKUP($A67,'Q3 Raw Data'!$A$9:$CZ$158,M$3,FALSE))),"")</f>
        <v>Plans in place</v>
      </c>
      <c r="N67" s="149" t="str">
        <f>IFERROR(IF((VLOOKUP($A67,'Q3 Raw Data'!$A$9:$CZ$158,N$3,FALSE))="","",(VLOOKUP($A67,'Q3 Raw Data'!$A$9:$CZ$158,N$3,FALSE))),"")</f>
        <v>Established</v>
      </c>
      <c r="O67" s="149" t="str">
        <f>IFERROR(IF((VLOOKUP($A67,'Q3 Raw Data'!$A$9:$CZ$158,O$3,FALSE))="","",(VLOOKUP($A67,'Q3 Raw Data'!$A$9:$CZ$158,O$3,FALSE))),"")</f>
        <v>Established</v>
      </c>
      <c r="P67" s="149" t="str">
        <f>IFERROR(IF((VLOOKUP($A67,'Q3 Raw Data'!$A$9:$CZ$158,P$3,FALSE))="","",(VLOOKUP($A67,'Q3 Raw Data'!$A$9:$CZ$158,P$3,FALSE))),"")</f>
        <v>Mature</v>
      </c>
      <c r="Q67" s="149" t="str">
        <f>IFERROR(IF((VLOOKUP($A67,'Q3 Raw Data'!$A$9:$CZ$158,Q$3,FALSE))="","",(VLOOKUP($A67,'Q3 Raw Data'!$A$9:$CZ$158,Q$3,FALSE))),"")</f>
        <v>Plans in place</v>
      </c>
      <c r="R67" s="149" t="str">
        <f>IFERROR(IF((VLOOKUP($A67,'Q3 Raw Data'!$A$9:$CZ$158,R$3,FALSE))="","",(VLOOKUP($A67,'Q3 Raw Data'!$A$9:$CZ$158,R$3,FALSE))),"")</f>
        <v>Plans in place</v>
      </c>
      <c r="S67" s="149" t="str">
        <f>IFERROR(IF((VLOOKUP($A67,'Q3 Raw Data'!$A$9:$CZ$158,S$3,FALSE))="","",(VLOOKUP($A67,'Q3 Raw Data'!$A$9:$CZ$158,S$3,FALSE))),"")</f>
        <v>Plans in place</v>
      </c>
      <c r="T67" s="149" t="str">
        <f>IFERROR(IF((VLOOKUP($A67,'Q3 Raw Data'!$A$9:$CZ$158,T$3,FALSE))="","",(VLOOKUP($A67,'Q3 Raw Data'!$A$9:$CZ$158,T$3,FALSE))),"")</f>
        <v>Plans in place</v>
      </c>
      <c r="U67" s="149" t="str">
        <f>IFERROR(IF((VLOOKUP($A67,'Q3 Raw Data'!$A$9:$CZ$158,U$3,FALSE))="","",(VLOOKUP($A67,'Q3 Raw Data'!$A$9:$CZ$158,U$3,FALSE))),"")</f>
        <v>Established</v>
      </c>
      <c r="V67" s="149" t="str">
        <f>IFERROR(IF((VLOOKUP($A67,'Q3 Raw Data'!$A$9:$CZ$158,V$3,FALSE))="","",(VLOOKUP($A67,'Q3 Raw Data'!$A$9:$CZ$158,V$3,FALSE))),"")</f>
        <v>Established</v>
      </c>
      <c r="W67" s="149" t="str">
        <f>IFERROR(IF((VLOOKUP($A67,'Q3 Raw Data'!$A$9:$CZ$158,W$3,FALSE))="","",(VLOOKUP($A67,'Q3 Raw Data'!$A$9:$CZ$158,W$3,FALSE))),"")</f>
        <v>Mature</v>
      </c>
      <c r="X67" s="149" t="str">
        <f>IFERROR(IF((VLOOKUP($A67,'Q3 Raw Data'!$A$9:$CZ$158,X$3,FALSE))="","",(VLOOKUP($A67,'Q3 Raw Data'!$A$9:$CZ$158,X$3,FALSE))),"")</f>
        <v>Mature</v>
      </c>
      <c r="Y67" s="149" t="str">
        <f>IFERROR(IF((VLOOKUP($A67,'Q3 Raw Data'!$A$9:$CZ$158,Y$3,FALSE))="","",(VLOOKUP($A67,'Q3 Raw Data'!$A$9:$CZ$158,Y$3,FALSE))),"")</f>
        <v>Mature</v>
      </c>
      <c r="Z67" s="149" t="str">
        <f>IFERROR(IF((VLOOKUP($A67,'Q3 Raw Data'!$A$9:$CZ$158,Z$3,FALSE))="","",(VLOOKUP($A67,'Q3 Raw Data'!$A$9:$CZ$158,Z$3,FALSE))),"")</f>
        <v>Established</v>
      </c>
      <c r="AA67" s="149" t="str">
        <f>IFERROR(IF((VLOOKUP($A67,'Q3 Raw Data'!$A$9:$CZ$158,AA$3,FALSE))="","",(VLOOKUP($A67,'Q3 Raw Data'!$A$9:$CZ$158,AA$3,FALSE))),"")</f>
        <v>Established</v>
      </c>
      <c r="AB67" s="151" t="str">
        <f>IFERROR(IF((VLOOKUP($A67,'Q3 Raw Data'!$A$9:$CZ$158,AB$3,FALSE))="","",(VLOOKUP($A67,'Q3 Raw Data'!$A$9:$CZ$158,AB$3,FALSE))),"")</f>
        <v>Established</v>
      </c>
      <c r="AC67" s="151" t="str">
        <f>IFERROR(IF((VLOOKUP($A67,'Q3 Raw Data'!$A$9:$CZ$158,AC$3,FALSE))="","",(VLOOKUP($A67,'Q3 Raw Data'!$A$9:$CZ$158,AC$3,FALSE))),"")</f>
        <v>Plans in place</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row>
    <row r="68" spans="1:67">
      <c r="A68" s="149" t="s">
        <v>265</v>
      </c>
      <c r="B68" s="149" t="s">
        <v>266</v>
      </c>
      <c r="C68" s="149" t="str">
        <f>IFERROR(IF((VLOOKUP($A68,'Q3 Raw Data'!$A$9:$CZ$158,C$3,FALSE))="","",(VLOOKUP($A68,'Q3 Raw Data'!$A$9:$CZ$158,C$3,FALSE))),"")</f>
        <v>Plans in place</v>
      </c>
      <c r="D68" s="149" t="str">
        <f>IFERROR(IF((VLOOKUP($A68,'Q3 Raw Data'!$A$9:$CZ$158,D$3,FALSE))="","",(VLOOKUP($A68,'Q3 Raw Data'!$A$9:$CZ$158,D$3,FALSE))),"")</f>
        <v>Established</v>
      </c>
      <c r="E68" s="149" t="str">
        <f>IFERROR(IF((VLOOKUP($A68,'Q3 Raw Data'!$A$9:$CZ$158,E$3,FALSE))="","",(VLOOKUP($A68,'Q3 Raw Data'!$A$9:$CZ$158,E$3,FALSE))),"")</f>
        <v>Established</v>
      </c>
      <c r="F68" s="149" t="str">
        <f>IFERROR(IF((VLOOKUP($A68,'Q3 Raw Data'!$A$9:$CZ$158,F$3,FALSE))="","",(VLOOKUP($A68,'Q3 Raw Data'!$A$9:$CZ$158,F$3,FALSE))),"")</f>
        <v>Established</v>
      </c>
      <c r="G68" s="149" t="str">
        <f>IFERROR(IF((VLOOKUP($A68,'Q3 Raw Data'!$A$9:$CZ$158,G$3,FALSE))="","",(VLOOKUP($A68,'Q3 Raw Data'!$A$9:$CZ$158,G$3,FALSE))),"")</f>
        <v>Established</v>
      </c>
      <c r="H68" s="149" t="str">
        <f>IFERROR(IF((VLOOKUP($A68,'Q3 Raw Data'!$A$9:$CZ$158,H$3,FALSE))="","",(VLOOKUP($A68,'Q3 Raw Data'!$A$9:$CZ$158,H$3,FALSE))),"")</f>
        <v>Plans in place</v>
      </c>
      <c r="I68" s="149" t="str">
        <f>IFERROR(IF((VLOOKUP($A68,'Q3 Raw Data'!$A$9:$CZ$158,I$3,FALSE))="","",(VLOOKUP($A68,'Q3 Raw Data'!$A$9:$CZ$158,I$3,FALSE))),"")</f>
        <v>Established</v>
      </c>
      <c r="J68" s="149" t="str">
        <f>IFERROR(IF((VLOOKUP($A68,'Q3 Raw Data'!$A$9:$CZ$158,J$3,FALSE))="","",(VLOOKUP($A68,'Q3 Raw Data'!$A$9:$CZ$158,J$3,FALSE))),"")</f>
        <v>Plans in place</v>
      </c>
      <c r="K68" s="149" t="str">
        <f>IFERROR(IF((VLOOKUP($A68,'Q3 Raw Data'!$A$9:$CZ$158,K$3,FALSE))="","",(VLOOKUP($A68,'Q3 Raw Data'!$A$9:$CZ$158,K$3,FALSE))),"")</f>
        <v>Not yet established</v>
      </c>
      <c r="L68" s="149" t="str">
        <f>IFERROR(IF((VLOOKUP($A68,'Q3 Raw Data'!$A$9:$CZ$158,L$3,FALSE))="","",(VLOOKUP($A68,'Q3 Raw Data'!$A$9:$CZ$158,L$3,FALSE))),"")</f>
        <v>Plans in place</v>
      </c>
      <c r="M68" s="149" t="str">
        <f>IFERROR(IF((VLOOKUP($A68,'Q3 Raw Data'!$A$9:$CZ$158,M$3,FALSE))="","",(VLOOKUP($A68,'Q3 Raw Data'!$A$9:$CZ$158,M$3,FALSE))),"")</f>
        <v>Established</v>
      </c>
      <c r="N68" s="149" t="str">
        <f>IFERROR(IF((VLOOKUP($A68,'Q3 Raw Data'!$A$9:$CZ$158,N$3,FALSE))="","",(VLOOKUP($A68,'Q3 Raw Data'!$A$9:$CZ$158,N$3,FALSE))),"")</f>
        <v>Established</v>
      </c>
      <c r="O68" s="149" t="str">
        <f>IFERROR(IF((VLOOKUP($A68,'Q3 Raw Data'!$A$9:$CZ$158,O$3,FALSE))="","",(VLOOKUP($A68,'Q3 Raw Data'!$A$9:$CZ$158,O$3,FALSE))),"")</f>
        <v>Established</v>
      </c>
      <c r="P68" s="149" t="str">
        <f>IFERROR(IF((VLOOKUP($A68,'Q3 Raw Data'!$A$9:$CZ$158,P$3,FALSE))="","",(VLOOKUP($A68,'Q3 Raw Data'!$A$9:$CZ$158,P$3,FALSE))),"")</f>
        <v>Established</v>
      </c>
      <c r="Q68" s="149" t="str">
        <f>IFERROR(IF((VLOOKUP($A68,'Q3 Raw Data'!$A$9:$CZ$158,Q$3,FALSE))="","",(VLOOKUP($A68,'Q3 Raw Data'!$A$9:$CZ$158,Q$3,FALSE))),"")</f>
        <v>Established</v>
      </c>
      <c r="R68" s="149" t="str">
        <f>IFERROR(IF((VLOOKUP($A68,'Q3 Raw Data'!$A$9:$CZ$158,R$3,FALSE))="","",(VLOOKUP($A68,'Q3 Raw Data'!$A$9:$CZ$158,R$3,FALSE))),"")</f>
        <v>Established</v>
      </c>
      <c r="S68" s="149" t="str">
        <f>IFERROR(IF((VLOOKUP($A68,'Q3 Raw Data'!$A$9:$CZ$158,S$3,FALSE))="","",(VLOOKUP($A68,'Q3 Raw Data'!$A$9:$CZ$158,S$3,FALSE))),"")</f>
        <v>Established</v>
      </c>
      <c r="T68" s="149" t="str">
        <f>IFERROR(IF((VLOOKUP($A68,'Q3 Raw Data'!$A$9:$CZ$158,T$3,FALSE))="","",(VLOOKUP($A68,'Q3 Raw Data'!$A$9:$CZ$158,T$3,FALSE))),"")</f>
        <v>Plans in place</v>
      </c>
      <c r="U68" s="149" t="str">
        <f>IFERROR(IF((VLOOKUP($A68,'Q3 Raw Data'!$A$9:$CZ$158,U$3,FALSE))="","",(VLOOKUP($A68,'Q3 Raw Data'!$A$9:$CZ$158,U$3,FALSE))),"")</f>
        <v>Plans in place</v>
      </c>
      <c r="V68" s="149" t="str">
        <f>IFERROR(IF((VLOOKUP($A68,'Q3 Raw Data'!$A$9:$CZ$158,V$3,FALSE))="","",(VLOOKUP($A68,'Q3 Raw Data'!$A$9:$CZ$158,V$3,FALSE))),"")</f>
        <v>Established</v>
      </c>
      <c r="W68" s="149" t="str">
        <f>IFERROR(IF((VLOOKUP($A68,'Q3 Raw Data'!$A$9:$CZ$158,W$3,FALSE))="","",(VLOOKUP($A68,'Q3 Raw Data'!$A$9:$CZ$158,W$3,FALSE))),"")</f>
        <v>Established</v>
      </c>
      <c r="X68" s="149" t="str">
        <f>IFERROR(IF((VLOOKUP($A68,'Q3 Raw Data'!$A$9:$CZ$158,X$3,FALSE))="","",(VLOOKUP($A68,'Q3 Raw Data'!$A$9:$CZ$158,X$3,FALSE))),"")</f>
        <v>Established</v>
      </c>
      <c r="Y68" s="149" t="str">
        <f>IFERROR(IF((VLOOKUP($A68,'Q3 Raw Data'!$A$9:$CZ$158,Y$3,FALSE))="","",(VLOOKUP($A68,'Q3 Raw Data'!$A$9:$CZ$158,Y$3,FALSE))),"")</f>
        <v>Established</v>
      </c>
      <c r="Z68" s="149" t="str">
        <f>IFERROR(IF((VLOOKUP($A68,'Q3 Raw Data'!$A$9:$CZ$158,Z$3,FALSE))="","",(VLOOKUP($A68,'Q3 Raw Data'!$A$9:$CZ$158,Z$3,FALSE))),"")</f>
        <v>Established</v>
      </c>
      <c r="AA68" s="149" t="str">
        <f>IFERROR(IF((VLOOKUP($A68,'Q3 Raw Data'!$A$9:$CZ$158,AA$3,FALSE))="","",(VLOOKUP($A68,'Q3 Raw Data'!$A$9:$CZ$158,AA$3,FALSE))),"")</f>
        <v>Established</v>
      </c>
      <c r="AB68" s="151" t="str">
        <f>IFERROR(IF((VLOOKUP($A68,'Q3 Raw Data'!$A$9:$CZ$158,AB$3,FALSE))="","",(VLOOKUP($A68,'Q3 Raw Data'!$A$9:$CZ$158,AB$3,FALSE))),"")</f>
        <v>Established</v>
      </c>
      <c r="AC68" s="151" t="str">
        <f>IFERROR(IF((VLOOKUP($A68,'Q3 Raw Data'!$A$9:$CZ$158,AC$3,FALSE))="","",(VLOOKUP($A68,'Q3 Raw Data'!$A$9:$CZ$158,AC$3,FALSE))),"")</f>
        <v>Plans in place</v>
      </c>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row>
    <row r="69" spans="1:67">
      <c r="A69" s="149" t="s">
        <v>269</v>
      </c>
      <c r="B69" s="149" t="s">
        <v>270</v>
      </c>
      <c r="C69" s="149" t="str">
        <f>IFERROR(IF((VLOOKUP($A69,'Q3 Raw Data'!$A$9:$CZ$158,C$3,FALSE))="","",(VLOOKUP($A69,'Q3 Raw Data'!$A$9:$CZ$158,C$3,FALSE))),"")</f>
        <v>Established</v>
      </c>
      <c r="D69" s="149" t="str">
        <f>IFERROR(IF((VLOOKUP($A69,'Q3 Raw Data'!$A$9:$CZ$158,D$3,FALSE))="","",(VLOOKUP($A69,'Q3 Raw Data'!$A$9:$CZ$158,D$3,FALSE))),"")</f>
        <v>Established</v>
      </c>
      <c r="E69" s="149" t="str">
        <f>IFERROR(IF((VLOOKUP($A69,'Q3 Raw Data'!$A$9:$CZ$158,E$3,FALSE))="","",(VLOOKUP($A69,'Q3 Raw Data'!$A$9:$CZ$158,E$3,FALSE))),"")</f>
        <v>Plans in place</v>
      </c>
      <c r="F69" s="149" t="str">
        <f>IFERROR(IF((VLOOKUP($A69,'Q3 Raw Data'!$A$9:$CZ$158,F$3,FALSE))="","",(VLOOKUP($A69,'Q3 Raw Data'!$A$9:$CZ$158,F$3,FALSE))),"")</f>
        <v>Established</v>
      </c>
      <c r="G69" s="149" t="str">
        <f>IFERROR(IF((VLOOKUP($A69,'Q3 Raw Data'!$A$9:$CZ$158,G$3,FALSE))="","",(VLOOKUP($A69,'Q3 Raw Data'!$A$9:$CZ$158,G$3,FALSE))),"")</f>
        <v>Established</v>
      </c>
      <c r="H69" s="149" t="str">
        <f>IFERROR(IF((VLOOKUP($A69,'Q3 Raw Data'!$A$9:$CZ$158,H$3,FALSE))="","",(VLOOKUP($A69,'Q3 Raw Data'!$A$9:$CZ$158,H$3,FALSE))),"")</f>
        <v>Established</v>
      </c>
      <c r="I69" s="149" t="str">
        <f>IFERROR(IF((VLOOKUP($A69,'Q3 Raw Data'!$A$9:$CZ$158,I$3,FALSE))="","",(VLOOKUP($A69,'Q3 Raw Data'!$A$9:$CZ$158,I$3,FALSE))),"")</f>
        <v>Plans in place</v>
      </c>
      <c r="J69" s="149" t="str">
        <f>IFERROR(IF((VLOOKUP($A69,'Q3 Raw Data'!$A$9:$CZ$158,J$3,FALSE))="","",(VLOOKUP($A69,'Q3 Raw Data'!$A$9:$CZ$158,J$3,FALSE))),"")</f>
        <v>Mature</v>
      </c>
      <c r="K69" s="149" t="str">
        <f>IFERROR(IF((VLOOKUP($A69,'Q3 Raw Data'!$A$9:$CZ$158,K$3,FALSE))="","",(VLOOKUP($A69,'Q3 Raw Data'!$A$9:$CZ$158,K$3,FALSE))),"")</f>
        <v>Mature</v>
      </c>
      <c r="L69" s="149" t="str">
        <f>IFERROR(IF((VLOOKUP($A69,'Q3 Raw Data'!$A$9:$CZ$158,L$3,FALSE))="","",(VLOOKUP($A69,'Q3 Raw Data'!$A$9:$CZ$158,L$3,FALSE))),"")</f>
        <v>Established</v>
      </c>
      <c r="M69" s="149" t="str">
        <f>IFERROR(IF((VLOOKUP($A69,'Q3 Raw Data'!$A$9:$CZ$158,M$3,FALSE))="","",(VLOOKUP($A69,'Q3 Raw Data'!$A$9:$CZ$158,M$3,FALSE))),"")</f>
        <v>Established</v>
      </c>
      <c r="N69" s="149" t="str">
        <f>IFERROR(IF((VLOOKUP($A69,'Q3 Raw Data'!$A$9:$CZ$158,N$3,FALSE))="","",(VLOOKUP($A69,'Q3 Raw Data'!$A$9:$CZ$158,N$3,FALSE))),"")</f>
        <v>Established</v>
      </c>
      <c r="O69" s="149" t="str">
        <f>IFERROR(IF((VLOOKUP($A69,'Q3 Raw Data'!$A$9:$CZ$158,O$3,FALSE))="","",(VLOOKUP($A69,'Q3 Raw Data'!$A$9:$CZ$158,O$3,FALSE))),"")</f>
        <v>Mature</v>
      </c>
      <c r="P69" s="149" t="str">
        <f>IFERROR(IF((VLOOKUP($A69,'Q3 Raw Data'!$A$9:$CZ$158,P$3,FALSE))="","",(VLOOKUP($A69,'Q3 Raw Data'!$A$9:$CZ$158,P$3,FALSE))),"")</f>
        <v>Established</v>
      </c>
      <c r="Q69" s="149" t="str">
        <f>IFERROR(IF((VLOOKUP($A69,'Q3 Raw Data'!$A$9:$CZ$158,Q$3,FALSE))="","",(VLOOKUP($A69,'Q3 Raw Data'!$A$9:$CZ$158,Q$3,FALSE))),"")</f>
        <v>Established</v>
      </c>
      <c r="R69" s="149" t="str">
        <f>IFERROR(IF((VLOOKUP($A69,'Q3 Raw Data'!$A$9:$CZ$158,R$3,FALSE))="","",(VLOOKUP($A69,'Q3 Raw Data'!$A$9:$CZ$158,R$3,FALSE))),"")</f>
        <v>Established</v>
      </c>
      <c r="S69" s="149" t="str">
        <f>IFERROR(IF((VLOOKUP($A69,'Q3 Raw Data'!$A$9:$CZ$158,S$3,FALSE))="","",(VLOOKUP($A69,'Q3 Raw Data'!$A$9:$CZ$158,S$3,FALSE))),"")</f>
        <v>Mature</v>
      </c>
      <c r="T69" s="149" t="str">
        <f>IFERROR(IF((VLOOKUP($A69,'Q3 Raw Data'!$A$9:$CZ$158,T$3,FALSE))="","",(VLOOKUP($A69,'Q3 Raw Data'!$A$9:$CZ$158,T$3,FALSE))),"")</f>
        <v>Mature</v>
      </c>
      <c r="U69" s="149" t="str">
        <f>IFERROR(IF((VLOOKUP($A69,'Q3 Raw Data'!$A$9:$CZ$158,U$3,FALSE))="","",(VLOOKUP($A69,'Q3 Raw Data'!$A$9:$CZ$158,U$3,FALSE))),"")</f>
        <v>Mature</v>
      </c>
      <c r="V69" s="149" t="str">
        <f>IFERROR(IF((VLOOKUP($A69,'Q3 Raw Data'!$A$9:$CZ$158,V$3,FALSE))="","",(VLOOKUP($A69,'Q3 Raw Data'!$A$9:$CZ$158,V$3,FALSE))),"")</f>
        <v>Mature</v>
      </c>
      <c r="W69" s="149" t="str">
        <f>IFERROR(IF((VLOOKUP($A69,'Q3 Raw Data'!$A$9:$CZ$158,W$3,FALSE))="","",(VLOOKUP($A69,'Q3 Raw Data'!$A$9:$CZ$158,W$3,FALSE))),"")</f>
        <v>Established</v>
      </c>
      <c r="X69" s="149" t="str">
        <f>IFERROR(IF((VLOOKUP($A69,'Q3 Raw Data'!$A$9:$CZ$158,X$3,FALSE))="","",(VLOOKUP($A69,'Q3 Raw Data'!$A$9:$CZ$158,X$3,FALSE))),"")</f>
        <v>Mature</v>
      </c>
      <c r="Y69" s="149" t="str">
        <f>IFERROR(IF((VLOOKUP($A69,'Q3 Raw Data'!$A$9:$CZ$158,Y$3,FALSE))="","",(VLOOKUP($A69,'Q3 Raw Data'!$A$9:$CZ$158,Y$3,FALSE))),"")</f>
        <v>Mature</v>
      </c>
      <c r="Z69" s="149" t="str">
        <f>IFERROR(IF((VLOOKUP($A69,'Q3 Raw Data'!$A$9:$CZ$158,Z$3,FALSE))="","",(VLOOKUP($A69,'Q3 Raw Data'!$A$9:$CZ$158,Z$3,FALSE))),"")</f>
        <v>Established</v>
      </c>
      <c r="AA69" s="149" t="str">
        <f>IFERROR(IF((VLOOKUP($A69,'Q3 Raw Data'!$A$9:$CZ$158,AA$3,FALSE))="","",(VLOOKUP($A69,'Q3 Raw Data'!$A$9:$CZ$158,AA$3,FALSE))),"")</f>
        <v>Mature</v>
      </c>
      <c r="AB69" s="151" t="str">
        <f>IFERROR(IF((VLOOKUP($A69,'Q3 Raw Data'!$A$9:$CZ$158,AB$3,FALSE))="","",(VLOOKUP($A69,'Q3 Raw Data'!$A$9:$CZ$158,AB$3,FALSE))),"")</f>
        <v>Mature</v>
      </c>
      <c r="AC69" s="151" t="str">
        <f>IFERROR(IF((VLOOKUP($A69,'Q3 Raw Data'!$A$9:$CZ$158,AC$3,FALSE))="","",(VLOOKUP($A69,'Q3 Raw Data'!$A$9:$CZ$158,AC$3,FALSE))),"")</f>
        <v>Mature</v>
      </c>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row>
    <row r="70" spans="1:67">
      <c r="A70" s="149" t="s">
        <v>271</v>
      </c>
      <c r="B70" s="149" t="s">
        <v>272</v>
      </c>
      <c r="C70" s="149" t="str">
        <f>IFERROR(IF((VLOOKUP($A70,'Q3 Raw Data'!$A$9:$CZ$158,C$3,FALSE))="","",(VLOOKUP($A70,'Q3 Raw Data'!$A$9:$CZ$158,C$3,FALSE))),"")</f>
        <v>Plans in place</v>
      </c>
      <c r="D70" s="149" t="str">
        <f>IFERROR(IF((VLOOKUP($A70,'Q3 Raw Data'!$A$9:$CZ$158,D$3,FALSE))="","",(VLOOKUP($A70,'Q3 Raw Data'!$A$9:$CZ$158,D$3,FALSE))),"")</f>
        <v>Plans in place</v>
      </c>
      <c r="E70" s="149" t="str">
        <f>IFERROR(IF((VLOOKUP($A70,'Q3 Raw Data'!$A$9:$CZ$158,E$3,FALSE))="","",(VLOOKUP($A70,'Q3 Raw Data'!$A$9:$CZ$158,E$3,FALSE))),"")</f>
        <v>Established</v>
      </c>
      <c r="F70" s="149" t="str">
        <f>IFERROR(IF((VLOOKUP($A70,'Q3 Raw Data'!$A$9:$CZ$158,F$3,FALSE))="","",(VLOOKUP($A70,'Q3 Raw Data'!$A$9:$CZ$158,F$3,FALSE))),"")</f>
        <v>Plans in place</v>
      </c>
      <c r="G70" s="149" t="str">
        <f>IFERROR(IF((VLOOKUP($A70,'Q3 Raw Data'!$A$9:$CZ$158,G$3,FALSE))="","",(VLOOKUP($A70,'Q3 Raw Data'!$A$9:$CZ$158,G$3,FALSE))),"")</f>
        <v>Plans in place</v>
      </c>
      <c r="H70" s="149" t="str">
        <f>IFERROR(IF((VLOOKUP($A70,'Q3 Raw Data'!$A$9:$CZ$158,H$3,FALSE))="","",(VLOOKUP($A70,'Q3 Raw Data'!$A$9:$CZ$158,H$3,FALSE))),"")</f>
        <v>Plans in place</v>
      </c>
      <c r="I70" s="149" t="str">
        <f>IFERROR(IF((VLOOKUP($A70,'Q3 Raw Data'!$A$9:$CZ$158,I$3,FALSE))="","",(VLOOKUP($A70,'Q3 Raw Data'!$A$9:$CZ$158,I$3,FALSE))),"")</f>
        <v>Mature</v>
      </c>
      <c r="J70" s="149" t="str">
        <f>IFERROR(IF((VLOOKUP($A70,'Q3 Raw Data'!$A$9:$CZ$158,J$3,FALSE))="","",(VLOOKUP($A70,'Q3 Raw Data'!$A$9:$CZ$158,J$3,FALSE))),"")</f>
        <v>Mature</v>
      </c>
      <c r="K70" s="149" t="str">
        <f>IFERROR(IF((VLOOKUP($A70,'Q3 Raw Data'!$A$9:$CZ$158,K$3,FALSE))="","",(VLOOKUP($A70,'Q3 Raw Data'!$A$9:$CZ$158,K$3,FALSE))),"")</f>
        <v>Plans in place</v>
      </c>
      <c r="L70" s="149" t="str">
        <f>IFERROR(IF((VLOOKUP($A70,'Q3 Raw Data'!$A$9:$CZ$158,L$3,FALSE))="","",(VLOOKUP($A70,'Q3 Raw Data'!$A$9:$CZ$158,L$3,FALSE))),"")</f>
        <v>Established</v>
      </c>
      <c r="M70" s="149" t="str">
        <f>IFERROR(IF((VLOOKUP($A70,'Q3 Raw Data'!$A$9:$CZ$158,M$3,FALSE))="","",(VLOOKUP($A70,'Q3 Raw Data'!$A$9:$CZ$158,M$3,FALSE))),"")</f>
        <v>Established</v>
      </c>
      <c r="N70" s="149" t="str">
        <f>IFERROR(IF((VLOOKUP($A70,'Q3 Raw Data'!$A$9:$CZ$158,N$3,FALSE))="","",(VLOOKUP($A70,'Q3 Raw Data'!$A$9:$CZ$158,N$3,FALSE))),"")</f>
        <v>Established</v>
      </c>
      <c r="O70" s="149" t="str">
        <f>IFERROR(IF((VLOOKUP($A70,'Q3 Raw Data'!$A$9:$CZ$158,O$3,FALSE))="","",(VLOOKUP($A70,'Q3 Raw Data'!$A$9:$CZ$158,O$3,FALSE))),"")</f>
        <v>Established</v>
      </c>
      <c r="P70" s="149" t="str">
        <f>IFERROR(IF((VLOOKUP($A70,'Q3 Raw Data'!$A$9:$CZ$158,P$3,FALSE))="","",(VLOOKUP($A70,'Q3 Raw Data'!$A$9:$CZ$158,P$3,FALSE))),"")</f>
        <v>Established</v>
      </c>
      <c r="Q70" s="149" t="str">
        <f>IFERROR(IF((VLOOKUP($A70,'Q3 Raw Data'!$A$9:$CZ$158,Q$3,FALSE))="","",(VLOOKUP($A70,'Q3 Raw Data'!$A$9:$CZ$158,Q$3,FALSE))),"")</f>
        <v>Established</v>
      </c>
      <c r="R70" s="149" t="str">
        <f>IFERROR(IF((VLOOKUP($A70,'Q3 Raw Data'!$A$9:$CZ$158,R$3,FALSE))="","",(VLOOKUP($A70,'Q3 Raw Data'!$A$9:$CZ$158,R$3,FALSE))),"")</f>
        <v>Mature</v>
      </c>
      <c r="S70" s="149" t="str">
        <f>IFERROR(IF((VLOOKUP($A70,'Q3 Raw Data'!$A$9:$CZ$158,S$3,FALSE))="","",(VLOOKUP($A70,'Q3 Raw Data'!$A$9:$CZ$158,S$3,FALSE))),"")</f>
        <v>Mature</v>
      </c>
      <c r="T70" s="149" t="str">
        <f>IFERROR(IF((VLOOKUP($A70,'Q3 Raw Data'!$A$9:$CZ$158,T$3,FALSE))="","",(VLOOKUP($A70,'Q3 Raw Data'!$A$9:$CZ$158,T$3,FALSE))),"")</f>
        <v>Plans in place</v>
      </c>
      <c r="U70" s="149" t="str">
        <f>IFERROR(IF((VLOOKUP($A70,'Q3 Raw Data'!$A$9:$CZ$158,U$3,FALSE))="","",(VLOOKUP($A70,'Q3 Raw Data'!$A$9:$CZ$158,U$3,FALSE))),"")</f>
        <v>Established</v>
      </c>
      <c r="V70" s="149" t="str">
        <f>IFERROR(IF((VLOOKUP($A70,'Q3 Raw Data'!$A$9:$CZ$158,V$3,FALSE))="","",(VLOOKUP($A70,'Q3 Raw Data'!$A$9:$CZ$158,V$3,FALSE))),"")</f>
        <v>Established</v>
      </c>
      <c r="W70" s="149" t="str">
        <f>IFERROR(IF((VLOOKUP($A70,'Q3 Raw Data'!$A$9:$CZ$158,W$3,FALSE))="","",(VLOOKUP($A70,'Q3 Raw Data'!$A$9:$CZ$158,W$3,FALSE))),"")</f>
        <v>Established</v>
      </c>
      <c r="X70" s="149" t="str">
        <f>IFERROR(IF((VLOOKUP($A70,'Q3 Raw Data'!$A$9:$CZ$158,X$3,FALSE))="","",(VLOOKUP($A70,'Q3 Raw Data'!$A$9:$CZ$158,X$3,FALSE))),"")</f>
        <v>Established</v>
      </c>
      <c r="Y70" s="149" t="str">
        <f>IFERROR(IF((VLOOKUP($A70,'Q3 Raw Data'!$A$9:$CZ$158,Y$3,FALSE))="","",(VLOOKUP($A70,'Q3 Raw Data'!$A$9:$CZ$158,Y$3,FALSE))),"")</f>
        <v>Established</v>
      </c>
      <c r="Z70" s="149" t="str">
        <f>IFERROR(IF((VLOOKUP($A70,'Q3 Raw Data'!$A$9:$CZ$158,Z$3,FALSE))="","",(VLOOKUP($A70,'Q3 Raw Data'!$A$9:$CZ$158,Z$3,FALSE))),"")</f>
        <v>Established</v>
      </c>
      <c r="AA70" s="149" t="str">
        <f>IFERROR(IF((VLOOKUP($A70,'Q3 Raw Data'!$A$9:$CZ$158,AA$3,FALSE))="","",(VLOOKUP($A70,'Q3 Raw Data'!$A$9:$CZ$158,AA$3,FALSE))),"")</f>
        <v>Mature</v>
      </c>
      <c r="AB70" s="151" t="str">
        <f>IFERROR(IF((VLOOKUP($A70,'Q3 Raw Data'!$A$9:$CZ$158,AB$3,FALSE))="","",(VLOOKUP($A70,'Q3 Raw Data'!$A$9:$CZ$158,AB$3,FALSE))),"")</f>
        <v>Mature</v>
      </c>
      <c r="AC70" s="151" t="str">
        <f>IFERROR(IF((VLOOKUP($A70,'Q3 Raw Data'!$A$9:$CZ$158,AC$3,FALSE))="","",(VLOOKUP($A70,'Q3 Raw Data'!$A$9:$CZ$158,AC$3,FALSE))),"")</f>
        <v>Plans in place</v>
      </c>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row>
    <row r="71" spans="1:67">
      <c r="A71" s="149" t="s">
        <v>273</v>
      </c>
      <c r="B71" s="149" t="s">
        <v>274</v>
      </c>
      <c r="C71" s="149" t="str">
        <f>IFERROR(IF((VLOOKUP($A71,'Q3 Raw Data'!$A$9:$CZ$158,C$3,FALSE))="","",(VLOOKUP($A71,'Q3 Raw Data'!$A$9:$CZ$158,C$3,FALSE))),"")</f>
        <v>Mature</v>
      </c>
      <c r="D71" s="149" t="str">
        <f>IFERROR(IF((VLOOKUP($A71,'Q3 Raw Data'!$A$9:$CZ$158,D$3,FALSE))="","",(VLOOKUP($A71,'Q3 Raw Data'!$A$9:$CZ$158,D$3,FALSE))),"")</f>
        <v>Mature</v>
      </c>
      <c r="E71" s="149" t="str">
        <f>IFERROR(IF((VLOOKUP($A71,'Q3 Raw Data'!$A$9:$CZ$158,E$3,FALSE))="","",(VLOOKUP($A71,'Q3 Raw Data'!$A$9:$CZ$158,E$3,FALSE))),"")</f>
        <v>Mature</v>
      </c>
      <c r="F71" s="149" t="str">
        <f>IFERROR(IF((VLOOKUP($A71,'Q3 Raw Data'!$A$9:$CZ$158,F$3,FALSE))="","",(VLOOKUP($A71,'Q3 Raw Data'!$A$9:$CZ$158,F$3,FALSE))),"")</f>
        <v>Established</v>
      </c>
      <c r="G71" s="149" t="str">
        <f>IFERROR(IF((VLOOKUP($A71,'Q3 Raw Data'!$A$9:$CZ$158,G$3,FALSE))="","",(VLOOKUP($A71,'Q3 Raw Data'!$A$9:$CZ$158,G$3,FALSE))),"")</f>
        <v>Not yet established</v>
      </c>
      <c r="H71" s="149" t="str">
        <f>IFERROR(IF((VLOOKUP($A71,'Q3 Raw Data'!$A$9:$CZ$158,H$3,FALSE))="","",(VLOOKUP($A71,'Q3 Raw Data'!$A$9:$CZ$158,H$3,FALSE))),"")</f>
        <v>Plans in place</v>
      </c>
      <c r="I71" s="149" t="str">
        <f>IFERROR(IF((VLOOKUP($A71,'Q3 Raw Data'!$A$9:$CZ$158,I$3,FALSE))="","",(VLOOKUP($A71,'Q3 Raw Data'!$A$9:$CZ$158,I$3,FALSE))),"")</f>
        <v>Established</v>
      </c>
      <c r="J71" s="149" t="str">
        <f>IFERROR(IF((VLOOKUP($A71,'Q3 Raw Data'!$A$9:$CZ$158,J$3,FALSE))="","",(VLOOKUP($A71,'Q3 Raw Data'!$A$9:$CZ$158,J$3,FALSE))),"")</f>
        <v>Established</v>
      </c>
      <c r="K71" s="149" t="str">
        <f>IFERROR(IF((VLOOKUP($A71,'Q3 Raw Data'!$A$9:$CZ$158,K$3,FALSE))="","",(VLOOKUP($A71,'Q3 Raw Data'!$A$9:$CZ$158,K$3,FALSE))),"")</f>
        <v>Not yet established</v>
      </c>
      <c r="L71" s="149" t="str">
        <f>IFERROR(IF((VLOOKUP($A71,'Q3 Raw Data'!$A$9:$CZ$158,L$3,FALSE))="","",(VLOOKUP($A71,'Q3 Raw Data'!$A$9:$CZ$158,L$3,FALSE))),"")</f>
        <v>Mature</v>
      </c>
      <c r="M71" s="149" t="str">
        <f>IFERROR(IF((VLOOKUP($A71,'Q3 Raw Data'!$A$9:$CZ$158,M$3,FALSE))="","",(VLOOKUP($A71,'Q3 Raw Data'!$A$9:$CZ$158,M$3,FALSE))),"")</f>
        <v>Mature</v>
      </c>
      <c r="N71" s="149" t="str">
        <f>IFERROR(IF((VLOOKUP($A71,'Q3 Raw Data'!$A$9:$CZ$158,N$3,FALSE))="","",(VLOOKUP($A71,'Q3 Raw Data'!$A$9:$CZ$158,N$3,FALSE))),"")</f>
        <v>Mature</v>
      </c>
      <c r="O71" s="149" t="str">
        <f>IFERROR(IF((VLOOKUP($A71,'Q3 Raw Data'!$A$9:$CZ$158,O$3,FALSE))="","",(VLOOKUP($A71,'Q3 Raw Data'!$A$9:$CZ$158,O$3,FALSE))),"")</f>
        <v>Established</v>
      </c>
      <c r="P71" s="149" t="str">
        <f>IFERROR(IF((VLOOKUP($A71,'Q3 Raw Data'!$A$9:$CZ$158,P$3,FALSE))="","",(VLOOKUP($A71,'Q3 Raw Data'!$A$9:$CZ$158,P$3,FALSE))),"")</f>
        <v>Not yet established</v>
      </c>
      <c r="Q71" s="149" t="str">
        <f>IFERROR(IF((VLOOKUP($A71,'Q3 Raw Data'!$A$9:$CZ$158,Q$3,FALSE))="","",(VLOOKUP($A71,'Q3 Raw Data'!$A$9:$CZ$158,Q$3,FALSE))),"")</f>
        <v>Established</v>
      </c>
      <c r="R71" s="149" t="str">
        <f>IFERROR(IF((VLOOKUP($A71,'Q3 Raw Data'!$A$9:$CZ$158,R$3,FALSE))="","",(VLOOKUP($A71,'Q3 Raw Data'!$A$9:$CZ$158,R$3,FALSE))),"")</f>
        <v>Established</v>
      </c>
      <c r="S71" s="149" t="str">
        <f>IFERROR(IF((VLOOKUP($A71,'Q3 Raw Data'!$A$9:$CZ$158,S$3,FALSE))="","",(VLOOKUP($A71,'Q3 Raw Data'!$A$9:$CZ$158,S$3,FALSE))),"")</f>
        <v>Established</v>
      </c>
      <c r="T71" s="149" t="str">
        <f>IFERROR(IF((VLOOKUP($A71,'Q3 Raw Data'!$A$9:$CZ$158,T$3,FALSE))="","",(VLOOKUP($A71,'Q3 Raw Data'!$A$9:$CZ$158,T$3,FALSE))),"")</f>
        <v>Not yet established</v>
      </c>
      <c r="U71" s="149" t="str">
        <f>IFERROR(IF((VLOOKUP($A71,'Q3 Raw Data'!$A$9:$CZ$158,U$3,FALSE))="","",(VLOOKUP($A71,'Q3 Raw Data'!$A$9:$CZ$158,U$3,FALSE))),"")</f>
        <v>Mature</v>
      </c>
      <c r="V71" s="149" t="str">
        <f>IFERROR(IF((VLOOKUP($A71,'Q3 Raw Data'!$A$9:$CZ$158,V$3,FALSE))="","",(VLOOKUP($A71,'Q3 Raw Data'!$A$9:$CZ$158,V$3,FALSE))),"")</f>
        <v>Mature</v>
      </c>
      <c r="W71" s="149" t="str">
        <f>IFERROR(IF((VLOOKUP($A71,'Q3 Raw Data'!$A$9:$CZ$158,W$3,FALSE))="","",(VLOOKUP($A71,'Q3 Raw Data'!$A$9:$CZ$158,W$3,FALSE))),"")</f>
        <v>Mature</v>
      </c>
      <c r="X71" s="149" t="str">
        <f>IFERROR(IF((VLOOKUP($A71,'Q3 Raw Data'!$A$9:$CZ$158,X$3,FALSE))="","",(VLOOKUP($A71,'Q3 Raw Data'!$A$9:$CZ$158,X$3,FALSE))),"")</f>
        <v>Established</v>
      </c>
      <c r="Y71" s="149" t="str">
        <f>IFERROR(IF((VLOOKUP($A71,'Q3 Raw Data'!$A$9:$CZ$158,Y$3,FALSE))="","",(VLOOKUP($A71,'Q3 Raw Data'!$A$9:$CZ$158,Y$3,FALSE))),"")</f>
        <v>Plans in place</v>
      </c>
      <c r="Z71" s="149" t="str">
        <f>IFERROR(IF((VLOOKUP($A71,'Q3 Raw Data'!$A$9:$CZ$158,Z$3,FALSE))="","",(VLOOKUP($A71,'Q3 Raw Data'!$A$9:$CZ$158,Z$3,FALSE))),"")</f>
        <v>Established</v>
      </c>
      <c r="AA71" s="149" t="str">
        <f>IFERROR(IF((VLOOKUP($A71,'Q3 Raw Data'!$A$9:$CZ$158,AA$3,FALSE))="","",(VLOOKUP($A71,'Q3 Raw Data'!$A$9:$CZ$158,AA$3,FALSE))),"")</f>
        <v>Established</v>
      </c>
      <c r="AB71" s="151" t="str">
        <f>IFERROR(IF((VLOOKUP($A71,'Q3 Raw Data'!$A$9:$CZ$158,AB$3,FALSE))="","",(VLOOKUP($A71,'Q3 Raw Data'!$A$9:$CZ$158,AB$3,FALSE))),"")</f>
        <v>Established</v>
      </c>
      <c r="AC71" s="151" t="str">
        <f>IFERROR(IF((VLOOKUP($A71,'Q3 Raw Data'!$A$9:$CZ$158,AC$3,FALSE))="","",(VLOOKUP($A71,'Q3 Raw Data'!$A$9:$CZ$158,AC$3,FALSE))),"")</f>
        <v>Not yet established</v>
      </c>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row>
    <row r="72" spans="1:67">
      <c r="A72" s="149" t="s">
        <v>277</v>
      </c>
      <c r="B72" s="149" t="s">
        <v>278</v>
      </c>
      <c r="C72" s="149" t="str">
        <f>IFERROR(IF((VLOOKUP($A72,'Q3 Raw Data'!$A$9:$CZ$158,C$3,FALSE))="","",(VLOOKUP($A72,'Q3 Raw Data'!$A$9:$CZ$158,C$3,FALSE))),"")</f>
        <v>Established</v>
      </c>
      <c r="D72" s="149" t="str">
        <f>IFERROR(IF((VLOOKUP($A72,'Q3 Raw Data'!$A$9:$CZ$158,D$3,FALSE))="","",(VLOOKUP($A72,'Q3 Raw Data'!$A$9:$CZ$158,D$3,FALSE))),"")</f>
        <v>Established</v>
      </c>
      <c r="E72" s="149" t="str">
        <f>IFERROR(IF((VLOOKUP($A72,'Q3 Raw Data'!$A$9:$CZ$158,E$3,FALSE))="","",(VLOOKUP($A72,'Q3 Raw Data'!$A$9:$CZ$158,E$3,FALSE))),"")</f>
        <v>Established</v>
      </c>
      <c r="F72" s="149" t="str">
        <f>IFERROR(IF((VLOOKUP($A72,'Q3 Raw Data'!$A$9:$CZ$158,F$3,FALSE))="","",(VLOOKUP($A72,'Q3 Raw Data'!$A$9:$CZ$158,F$3,FALSE))),"")</f>
        <v>Established</v>
      </c>
      <c r="G72" s="149" t="str">
        <f>IFERROR(IF((VLOOKUP($A72,'Q3 Raw Data'!$A$9:$CZ$158,G$3,FALSE))="","",(VLOOKUP($A72,'Q3 Raw Data'!$A$9:$CZ$158,G$3,FALSE))),"")</f>
        <v>Plans in place</v>
      </c>
      <c r="H72" s="149" t="str">
        <f>IFERROR(IF((VLOOKUP($A72,'Q3 Raw Data'!$A$9:$CZ$158,H$3,FALSE))="","",(VLOOKUP($A72,'Q3 Raw Data'!$A$9:$CZ$158,H$3,FALSE))),"")</f>
        <v>Established</v>
      </c>
      <c r="I72" s="149" t="str">
        <f>IFERROR(IF((VLOOKUP($A72,'Q3 Raw Data'!$A$9:$CZ$158,I$3,FALSE))="","",(VLOOKUP($A72,'Q3 Raw Data'!$A$9:$CZ$158,I$3,FALSE))),"")</f>
        <v>Established</v>
      </c>
      <c r="J72" s="149" t="str">
        <f>IFERROR(IF((VLOOKUP($A72,'Q3 Raw Data'!$A$9:$CZ$158,J$3,FALSE))="","",(VLOOKUP($A72,'Q3 Raw Data'!$A$9:$CZ$158,J$3,FALSE))),"")</f>
        <v>Established</v>
      </c>
      <c r="K72" s="149" t="str">
        <f>IFERROR(IF((VLOOKUP($A72,'Q3 Raw Data'!$A$9:$CZ$158,K$3,FALSE))="","",(VLOOKUP($A72,'Q3 Raw Data'!$A$9:$CZ$158,K$3,FALSE))),"")</f>
        <v>Established</v>
      </c>
      <c r="L72" s="149" t="str">
        <f>IFERROR(IF((VLOOKUP($A72,'Q3 Raw Data'!$A$9:$CZ$158,L$3,FALSE))="","",(VLOOKUP($A72,'Q3 Raw Data'!$A$9:$CZ$158,L$3,FALSE))),"")</f>
        <v>Mature</v>
      </c>
      <c r="M72" s="149" t="str">
        <f>IFERROR(IF((VLOOKUP($A72,'Q3 Raw Data'!$A$9:$CZ$158,M$3,FALSE))="","",(VLOOKUP($A72,'Q3 Raw Data'!$A$9:$CZ$158,M$3,FALSE))),"")</f>
        <v>Mature</v>
      </c>
      <c r="N72" s="149" t="str">
        <f>IFERROR(IF((VLOOKUP($A72,'Q3 Raw Data'!$A$9:$CZ$158,N$3,FALSE))="","",(VLOOKUP($A72,'Q3 Raw Data'!$A$9:$CZ$158,N$3,FALSE))),"")</f>
        <v>Mature</v>
      </c>
      <c r="O72" s="149" t="str">
        <f>IFERROR(IF((VLOOKUP($A72,'Q3 Raw Data'!$A$9:$CZ$158,O$3,FALSE))="","",(VLOOKUP($A72,'Q3 Raw Data'!$A$9:$CZ$158,O$3,FALSE))),"")</f>
        <v>Mature</v>
      </c>
      <c r="P72" s="149" t="str">
        <f>IFERROR(IF((VLOOKUP($A72,'Q3 Raw Data'!$A$9:$CZ$158,P$3,FALSE))="","",(VLOOKUP($A72,'Q3 Raw Data'!$A$9:$CZ$158,P$3,FALSE))),"")</f>
        <v>Mature</v>
      </c>
      <c r="Q72" s="149" t="str">
        <f>IFERROR(IF((VLOOKUP($A72,'Q3 Raw Data'!$A$9:$CZ$158,Q$3,FALSE))="","",(VLOOKUP($A72,'Q3 Raw Data'!$A$9:$CZ$158,Q$3,FALSE))),"")</f>
        <v>Mature</v>
      </c>
      <c r="R72" s="149" t="str">
        <f>IFERROR(IF((VLOOKUP($A72,'Q3 Raw Data'!$A$9:$CZ$158,R$3,FALSE))="","",(VLOOKUP($A72,'Q3 Raw Data'!$A$9:$CZ$158,R$3,FALSE))),"")</f>
        <v>Mature</v>
      </c>
      <c r="S72" s="149" t="str">
        <f>IFERROR(IF((VLOOKUP($A72,'Q3 Raw Data'!$A$9:$CZ$158,S$3,FALSE))="","",(VLOOKUP($A72,'Q3 Raw Data'!$A$9:$CZ$158,S$3,FALSE))),"")</f>
        <v>Mature</v>
      </c>
      <c r="T72" s="149" t="str">
        <f>IFERROR(IF((VLOOKUP($A72,'Q3 Raw Data'!$A$9:$CZ$158,T$3,FALSE))="","",(VLOOKUP($A72,'Q3 Raw Data'!$A$9:$CZ$158,T$3,FALSE))),"")</f>
        <v>Mature</v>
      </c>
      <c r="U72" s="149" t="str">
        <f>IFERROR(IF((VLOOKUP($A72,'Q3 Raw Data'!$A$9:$CZ$158,U$3,FALSE))="","",(VLOOKUP($A72,'Q3 Raw Data'!$A$9:$CZ$158,U$3,FALSE))),"")</f>
        <v>Mature</v>
      </c>
      <c r="V72" s="149" t="str">
        <f>IFERROR(IF((VLOOKUP($A72,'Q3 Raw Data'!$A$9:$CZ$158,V$3,FALSE))="","",(VLOOKUP($A72,'Q3 Raw Data'!$A$9:$CZ$158,V$3,FALSE))),"")</f>
        <v>Mature</v>
      </c>
      <c r="W72" s="149" t="str">
        <f>IFERROR(IF((VLOOKUP($A72,'Q3 Raw Data'!$A$9:$CZ$158,W$3,FALSE))="","",(VLOOKUP($A72,'Q3 Raw Data'!$A$9:$CZ$158,W$3,FALSE))),"")</f>
        <v>Mature</v>
      </c>
      <c r="X72" s="149" t="str">
        <f>IFERROR(IF((VLOOKUP($A72,'Q3 Raw Data'!$A$9:$CZ$158,X$3,FALSE))="","",(VLOOKUP($A72,'Q3 Raw Data'!$A$9:$CZ$158,X$3,FALSE))),"")</f>
        <v>Mature</v>
      </c>
      <c r="Y72" s="149" t="str">
        <f>IFERROR(IF((VLOOKUP($A72,'Q3 Raw Data'!$A$9:$CZ$158,Y$3,FALSE))="","",(VLOOKUP($A72,'Q3 Raw Data'!$A$9:$CZ$158,Y$3,FALSE))),"")</f>
        <v>Mature</v>
      </c>
      <c r="Z72" s="149" t="str">
        <f>IFERROR(IF((VLOOKUP($A72,'Q3 Raw Data'!$A$9:$CZ$158,Z$3,FALSE))="","",(VLOOKUP($A72,'Q3 Raw Data'!$A$9:$CZ$158,Z$3,FALSE))),"")</f>
        <v>Mature</v>
      </c>
      <c r="AA72" s="149" t="str">
        <f>IFERROR(IF((VLOOKUP($A72,'Q3 Raw Data'!$A$9:$CZ$158,AA$3,FALSE))="","",(VLOOKUP($A72,'Q3 Raw Data'!$A$9:$CZ$158,AA$3,FALSE))),"")</f>
        <v>Mature</v>
      </c>
      <c r="AB72" s="151" t="str">
        <f>IFERROR(IF((VLOOKUP($A72,'Q3 Raw Data'!$A$9:$CZ$158,AB$3,FALSE))="","",(VLOOKUP($A72,'Q3 Raw Data'!$A$9:$CZ$158,AB$3,FALSE))),"")</f>
        <v>Mature</v>
      </c>
      <c r="AC72" s="151" t="str">
        <f>IFERROR(IF((VLOOKUP($A72,'Q3 Raw Data'!$A$9:$CZ$158,AC$3,FALSE))="","",(VLOOKUP($A72,'Q3 Raw Data'!$A$9:$CZ$158,AC$3,FALSE))),"")</f>
        <v>Mature</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row>
    <row r="73" spans="1:67">
      <c r="A73" s="149" t="s">
        <v>279</v>
      </c>
      <c r="B73" s="149" t="s">
        <v>280</v>
      </c>
      <c r="C73" s="149" t="str">
        <f>IFERROR(IF((VLOOKUP($A73,'Q3 Raw Data'!$A$9:$CZ$158,C$3,FALSE))="","",(VLOOKUP($A73,'Q3 Raw Data'!$A$9:$CZ$158,C$3,FALSE))),"")</f>
        <v>Established</v>
      </c>
      <c r="D73" s="149" t="str">
        <f>IFERROR(IF((VLOOKUP($A73,'Q3 Raw Data'!$A$9:$CZ$158,D$3,FALSE))="","",(VLOOKUP($A73,'Q3 Raw Data'!$A$9:$CZ$158,D$3,FALSE))),"")</f>
        <v>Established</v>
      </c>
      <c r="E73" s="149" t="str">
        <f>IFERROR(IF((VLOOKUP($A73,'Q3 Raw Data'!$A$9:$CZ$158,E$3,FALSE))="","",(VLOOKUP($A73,'Q3 Raw Data'!$A$9:$CZ$158,E$3,FALSE))),"")</f>
        <v>Established</v>
      </c>
      <c r="F73" s="149" t="str">
        <f>IFERROR(IF((VLOOKUP($A73,'Q3 Raw Data'!$A$9:$CZ$158,F$3,FALSE))="","",(VLOOKUP($A73,'Q3 Raw Data'!$A$9:$CZ$158,F$3,FALSE))),"")</f>
        <v>Plans in place</v>
      </c>
      <c r="G73" s="149" t="str">
        <f>IFERROR(IF((VLOOKUP($A73,'Q3 Raw Data'!$A$9:$CZ$158,G$3,FALSE))="","",(VLOOKUP($A73,'Q3 Raw Data'!$A$9:$CZ$158,G$3,FALSE))),"")</f>
        <v>Plans in place</v>
      </c>
      <c r="H73" s="149" t="str">
        <f>IFERROR(IF((VLOOKUP($A73,'Q3 Raw Data'!$A$9:$CZ$158,H$3,FALSE))="","",(VLOOKUP($A73,'Q3 Raw Data'!$A$9:$CZ$158,H$3,FALSE))),"")</f>
        <v>Plans in place</v>
      </c>
      <c r="I73" s="149" t="str">
        <f>IFERROR(IF((VLOOKUP($A73,'Q3 Raw Data'!$A$9:$CZ$158,I$3,FALSE))="","",(VLOOKUP($A73,'Q3 Raw Data'!$A$9:$CZ$158,I$3,FALSE))),"")</f>
        <v>Established</v>
      </c>
      <c r="J73" s="149" t="str">
        <f>IFERROR(IF((VLOOKUP($A73,'Q3 Raw Data'!$A$9:$CZ$158,J$3,FALSE))="","",(VLOOKUP($A73,'Q3 Raw Data'!$A$9:$CZ$158,J$3,FALSE))),"")</f>
        <v>Established</v>
      </c>
      <c r="K73" s="149" t="str">
        <f>IFERROR(IF((VLOOKUP($A73,'Q3 Raw Data'!$A$9:$CZ$158,K$3,FALSE))="","",(VLOOKUP($A73,'Q3 Raw Data'!$A$9:$CZ$158,K$3,FALSE))),"")</f>
        <v>Established</v>
      </c>
      <c r="L73" s="149" t="str">
        <f>IFERROR(IF((VLOOKUP($A73,'Q3 Raw Data'!$A$9:$CZ$158,L$3,FALSE))="","",(VLOOKUP($A73,'Q3 Raw Data'!$A$9:$CZ$158,L$3,FALSE))),"")</f>
        <v>Established</v>
      </c>
      <c r="M73" s="149" t="str">
        <f>IFERROR(IF((VLOOKUP($A73,'Q3 Raw Data'!$A$9:$CZ$158,M$3,FALSE))="","",(VLOOKUP($A73,'Q3 Raw Data'!$A$9:$CZ$158,M$3,FALSE))),"")</f>
        <v>Established</v>
      </c>
      <c r="N73" s="149" t="str">
        <f>IFERROR(IF((VLOOKUP($A73,'Q3 Raw Data'!$A$9:$CZ$158,N$3,FALSE))="","",(VLOOKUP($A73,'Q3 Raw Data'!$A$9:$CZ$158,N$3,FALSE))),"")</f>
        <v>Established</v>
      </c>
      <c r="O73" s="149" t="str">
        <f>IFERROR(IF((VLOOKUP($A73,'Q3 Raw Data'!$A$9:$CZ$158,O$3,FALSE))="","",(VLOOKUP($A73,'Q3 Raw Data'!$A$9:$CZ$158,O$3,FALSE))),"")</f>
        <v>Established</v>
      </c>
      <c r="P73" s="149" t="str">
        <f>IFERROR(IF((VLOOKUP($A73,'Q3 Raw Data'!$A$9:$CZ$158,P$3,FALSE))="","",(VLOOKUP($A73,'Q3 Raw Data'!$A$9:$CZ$158,P$3,FALSE))),"")</f>
        <v>Established</v>
      </c>
      <c r="Q73" s="149" t="str">
        <f>IFERROR(IF((VLOOKUP($A73,'Q3 Raw Data'!$A$9:$CZ$158,Q$3,FALSE))="","",(VLOOKUP($A73,'Q3 Raw Data'!$A$9:$CZ$158,Q$3,FALSE))),"")</f>
        <v>Established</v>
      </c>
      <c r="R73" s="149" t="str">
        <f>IFERROR(IF((VLOOKUP($A73,'Q3 Raw Data'!$A$9:$CZ$158,R$3,FALSE))="","",(VLOOKUP($A73,'Q3 Raw Data'!$A$9:$CZ$158,R$3,FALSE))),"")</f>
        <v>Established</v>
      </c>
      <c r="S73" s="149" t="str">
        <f>IFERROR(IF((VLOOKUP($A73,'Q3 Raw Data'!$A$9:$CZ$158,S$3,FALSE))="","",(VLOOKUP($A73,'Q3 Raw Data'!$A$9:$CZ$158,S$3,FALSE))),"")</f>
        <v>Established</v>
      </c>
      <c r="T73" s="149" t="str">
        <f>IFERROR(IF((VLOOKUP($A73,'Q3 Raw Data'!$A$9:$CZ$158,T$3,FALSE))="","",(VLOOKUP($A73,'Q3 Raw Data'!$A$9:$CZ$158,T$3,FALSE))),"")</f>
        <v>Established</v>
      </c>
      <c r="U73" s="149" t="str">
        <f>IFERROR(IF((VLOOKUP($A73,'Q3 Raw Data'!$A$9:$CZ$158,U$3,FALSE))="","",(VLOOKUP($A73,'Q3 Raw Data'!$A$9:$CZ$158,U$3,FALSE))),"")</f>
        <v>Established</v>
      </c>
      <c r="V73" s="149" t="str">
        <f>IFERROR(IF((VLOOKUP($A73,'Q3 Raw Data'!$A$9:$CZ$158,V$3,FALSE))="","",(VLOOKUP($A73,'Q3 Raw Data'!$A$9:$CZ$158,V$3,FALSE))),"")</f>
        <v>Established</v>
      </c>
      <c r="W73" s="149" t="str">
        <f>IFERROR(IF((VLOOKUP($A73,'Q3 Raw Data'!$A$9:$CZ$158,W$3,FALSE))="","",(VLOOKUP($A73,'Q3 Raw Data'!$A$9:$CZ$158,W$3,FALSE))),"")</f>
        <v>Established</v>
      </c>
      <c r="X73" s="149" t="str">
        <f>IFERROR(IF((VLOOKUP($A73,'Q3 Raw Data'!$A$9:$CZ$158,X$3,FALSE))="","",(VLOOKUP($A73,'Q3 Raw Data'!$A$9:$CZ$158,X$3,FALSE))),"")</f>
        <v>Established</v>
      </c>
      <c r="Y73" s="149" t="str">
        <f>IFERROR(IF((VLOOKUP($A73,'Q3 Raw Data'!$A$9:$CZ$158,Y$3,FALSE))="","",(VLOOKUP($A73,'Q3 Raw Data'!$A$9:$CZ$158,Y$3,FALSE))),"")</f>
        <v>Established</v>
      </c>
      <c r="Z73" s="149" t="str">
        <f>IFERROR(IF((VLOOKUP($A73,'Q3 Raw Data'!$A$9:$CZ$158,Z$3,FALSE))="","",(VLOOKUP($A73,'Q3 Raw Data'!$A$9:$CZ$158,Z$3,FALSE))),"")</f>
        <v>Established</v>
      </c>
      <c r="AA73" s="149" t="str">
        <f>IFERROR(IF((VLOOKUP($A73,'Q3 Raw Data'!$A$9:$CZ$158,AA$3,FALSE))="","",(VLOOKUP($A73,'Q3 Raw Data'!$A$9:$CZ$158,AA$3,FALSE))),"")</f>
        <v>Established</v>
      </c>
      <c r="AB73" s="151" t="str">
        <f>IFERROR(IF((VLOOKUP($A73,'Q3 Raw Data'!$A$9:$CZ$158,AB$3,FALSE))="","",(VLOOKUP($A73,'Q3 Raw Data'!$A$9:$CZ$158,AB$3,FALSE))),"")</f>
        <v>Established</v>
      </c>
      <c r="AC73" s="151" t="str">
        <f>IFERROR(IF((VLOOKUP($A73,'Q3 Raw Data'!$A$9:$CZ$158,AC$3,FALSE))="","",(VLOOKUP($A73,'Q3 Raw Data'!$A$9:$CZ$158,AC$3,FALSE))),"")</f>
        <v>Established</v>
      </c>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row>
    <row r="74" spans="1:67">
      <c r="A74" s="149" t="s">
        <v>283</v>
      </c>
      <c r="B74" s="149" t="s">
        <v>284</v>
      </c>
      <c r="C74" s="149" t="str">
        <f>IFERROR(IF((VLOOKUP($A74,'Q3 Raw Data'!$A$9:$CZ$158,C$3,FALSE))="","",(VLOOKUP($A74,'Q3 Raw Data'!$A$9:$CZ$158,C$3,FALSE))),"")</f>
        <v>Established</v>
      </c>
      <c r="D74" s="149" t="str">
        <f>IFERROR(IF((VLOOKUP($A74,'Q3 Raw Data'!$A$9:$CZ$158,D$3,FALSE))="","",(VLOOKUP($A74,'Q3 Raw Data'!$A$9:$CZ$158,D$3,FALSE))),"")</f>
        <v>Plans in place</v>
      </c>
      <c r="E74" s="149" t="str">
        <f>IFERROR(IF((VLOOKUP($A74,'Q3 Raw Data'!$A$9:$CZ$158,E$3,FALSE))="","",(VLOOKUP($A74,'Q3 Raw Data'!$A$9:$CZ$158,E$3,FALSE))),"")</f>
        <v>Established</v>
      </c>
      <c r="F74" s="149" t="str">
        <f>IFERROR(IF((VLOOKUP($A74,'Q3 Raw Data'!$A$9:$CZ$158,F$3,FALSE))="","",(VLOOKUP($A74,'Q3 Raw Data'!$A$9:$CZ$158,F$3,FALSE))),"")</f>
        <v>Established</v>
      </c>
      <c r="G74" s="149" t="str">
        <f>IFERROR(IF((VLOOKUP($A74,'Q3 Raw Data'!$A$9:$CZ$158,G$3,FALSE))="","",(VLOOKUP($A74,'Q3 Raw Data'!$A$9:$CZ$158,G$3,FALSE))),"")</f>
        <v>Not yet established</v>
      </c>
      <c r="H74" s="149" t="str">
        <f>IFERROR(IF((VLOOKUP($A74,'Q3 Raw Data'!$A$9:$CZ$158,H$3,FALSE))="","",(VLOOKUP($A74,'Q3 Raw Data'!$A$9:$CZ$158,H$3,FALSE))),"")</f>
        <v>Established</v>
      </c>
      <c r="I74" s="149" t="str">
        <f>IFERROR(IF((VLOOKUP($A74,'Q3 Raw Data'!$A$9:$CZ$158,I$3,FALSE))="","",(VLOOKUP($A74,'Q3 Raw Data'!$A$9:$CZ$158,I$3,FALSE))),"")</f>
        <v>Mature</v>
      </c>
      <c r="J74" s="149" t="str">
        <f>IFERROR(IF((VLOOKUP($A74,'Q3 Raw Data'!$A$9:$CZ$158,J$3,FALSE))="","",(VLOOKUP($A74,'Q3 Raw Data'!$A$9:$CZ$158,J$3,FALSE))),"")</f>
        <v>Established</v>
      </c>
      <c r="K74" s="149" t="str">
        <f>IFERROR(IF((VLOOKUP($A74,'Q3 Raw Data'!$A$9:$CZ$158,K$3,FALSE))="","",(VLOOKUP($A74,'Q3 Raw Data'!$A$9:$CZ$158,K$3,FALSE))),"")</f>
        <v>Established</v>
      </c>
      <c r="L74" s="149" t="str">
        <f>IFERROR(IF((VLOOKUP($A74,'Q3 Raw Data'!$A$9:$CZ$158,L$3,FALSE))="","",(VLOOKUP($A74,'Q3 Raw Data'!$A$9:$CZ$158,L$3,FALSE))),"")</f>
        <v>Mature</v>
      </c>
      <c r="M74" s="149" t="str">
        <f>IFERROR(IF((VLOOKUP($A74,'Q3 Raw Data'!$A$9:$CZ$158,M$3,FALSE))="","",(VLOOKUP($A74,'Q3 Raw Data'!$A$9:$CZ$158,M$3,FALSE))),"")</f>
        <v>Established</v>
      </c>
      <c r="N74" s="149" t="str">
        <f>IFERROR(IF((VLOOKUP($A74,'Q3 Raw Data'!$A$9:$CZ$158,N$3,FALSE))="","",(VLOOKUP($A74,'Q3 Raw Data'!$A$9:$CZ$158,N$3,FALSE))),"")</f>
        <v>Established</v>
      </c>
      <c r="O74" s="149" t="str">
        <f>IFERROR(IF((VLOOKUP($A74,'Q3 Raw Data'!$A$9:$CZ$158,O$3,FALSE))="","",(VLOOKUP($A74,'Q3 Raw Data'!$A$9:$CZ$158,O$3,FALSE))),"")</f>
        <v>Mature</v>
      </c>
      <c r="P74" s="149" t="str">
        <f>IFERROR(IF((VLOOKUP($A74,'Q3 Raw Data'!$A$9:$CZ$158,P$3,FALSE))="","",(VLOOKUP($A74,'Q3 Raw Data'!$A$9:$CZ$158,P$3,FALSE))),"")</f>
        <v>Not yet established</v>
      </c>
      <c r="Q74" s="149" t="str">
        <f>IFERROR(IF((VLOOKUP($A74,'Q3 Raw Data'!$A$9:$CZ$158,Q$3,FALSE))="","",(VLOOKUP($A74,'Q3 Raw Data'!$A$9:$CZ$158,Q$3,FALSE))),"")</f>
        <v>Mature</v>
      </c>
      <c r="R74" s="149" t="str">
        <f>IFERROR(IF((VLOOKUP($A74,'Q3 Raw Data'!$A$9:$CZ$158,R$3,FALSE))="","",(VLOOKUP($A74,'Q3 Raw Data'!$A$9:$CZ$158,R$3,FALSE))),"")</f>
        <v>Mature</v>
      </c>
      <c r="S74" s="149" t="str">
        <f>IFERROR(IF((VLOOKUP($A74,'Q3 Raw Data'!$A$9:$CZ$158,S$3,FALSE))="","",(VLOOKUP($A74,'Q3 Raw Data'!$A$9:$CZ$158,S$3,FALSE))),"")</f>
        <v>Mature</v>
      </c>
      <c r="T74" s="149" t="str">
        <f>IFERROR(IF((VLOOKUP($A74,'Q3 Raw Data'!$A$9:$CZ$158,T$3,FALSE))="","",(VLOOKUP($A74,'Q3 Raw Data'!$A$9:$CZ$158,T$3,FALSE))),"")</f>
        <v>Established</v>
      </c>
      <c r="U74" s="149" t="str">
        <f>IFERROR(IF((VLOOKUP($A74,'Q3 Raw Data'!$A$9:$CZ$158,U$3,FALSE))="","",(VLOOKUP($A74,'Q3 Raw Data'!$A$9:$CZ$158,U$3,FALSE))),"")</f>
        <v>Mature</v>
      </c>
      <c r="V74" s="149" t="str">
        <f>IFERROR(IF((VLOOKUP($A74,'Q3 Raw Data'!$A$9:$CZ$158,V$3,FALSE))="","",(VLOOKUP($A74,'Q3 Raw Data'!$A$9:$CZ$158,V$3,FALSE))),"")</f>
        <v>Established</v>
      </c>
      <c r="W74" s="149" t="str">
        <f>IFERROR(IF((VLOOKUP($A74,'Q3 Raw Data'!$A$9:$CZ$158,W$3,FALSE))="","",(VLOOKUP($A74,'Q3 Raw Data'!$A$9:$CZ$158,W$3,FALSE))),"")</f>
        <v>Established</v>
      </c>
      <c r="X74" s="149" t="str">
        <f>IFERROR(IF((VLOOKUP($A74,'Q3 Raw Data'!$A$9:$CZ$158,X$3,FALSE))="","",(VLOOKUP($A74,'Q3 Raw Data'!$A$9:$CZ$158,X$3,FALSE))),"")</f>
        <v>Mature</v>
      </c>
      <c r="Y74" s="149" t="str">
        <f>IFERROR(IF((VLOOKUP($A74,'Q3 Raw Data'!$A$9:$CZ$158,Y$3,FALSE))="","",(VLOOKUP($A74,'Q3 Raw Data'!$A$9:$CZ$158,Y$3,FALSE))),"")</f>
        <v>Not yet established</v>
      </c>
      <c r="Z74" s="149" t="str">
        <f>IFERROR(IF((VLOOKUP($A74,'Q3 Raw Data'!$A$9:$CZ$158,Z$3,FALSE))="","",(VLOOKUP($A74,'Q3 Raw Data'!$A$9:$CZ$158,Z$3,FALSE))),"")</f>
        <v>Mature</v>
      </c>
      <c r="AA74" s="149" t="str">
        <f>IFERROR(IF((VLOOKUP($A74,'Q3 Raw Data'!$A$9:$CZ$158,AA$3,FALSE))="","",(VLOOKUP($A74,'Q3 Raw Data'!$A$9:$CZ$158,AA$3,FALSE))),"")</f>
        <v>Mature</v>
      </c>
      <c r="AB74" s="151" t="str">
        <f>IFERROR(IF((VLOOKUP($A74,'Q3 Raw Data'!$A$9:$CZ$158,AB$3,FALSE))="","",(VLOOKUP($A74,'Q3 Raw Data'!$A$9:$CZ$158,AB$3,FALSE))),"")</f>
        <v>Mature</v>
      </c>
      <c r="AC74" s="151" t="str">
        <f>IFERROR(IF((VLOOKUP($A74,'Q3 Raw Data'!$A$9:$CZ$158,AC$3,FALSE))="","",(VLOOKUP($A74,'Q3 Raw Data'!$A$9:$CZ$158,AC$3,FALSE))),"")</f>
        <v>Established</v>
      </c>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row>
    <row r="75" spans="1:67">
      <c r="A75" s="149" t="s">
        <v>287</v>
      </c>
      <c r="B75" s="149" t="s">
        <v>288</v>
      </c>
      <c r="C75" s="149" t="str">
        <f>IFERROR(IF((VLOOKUP($A75,'Q3 Raw Data'!$A$9:$CZ$158,C$3,FALSE))="","",(VLOOKUP($A75,'Q3 Raw Data'!$A$9:$CZ$158,C$3,FALSE))),"")</f>
        <v>Established</v>
      </c>
      <c r="D75" s="149" t="str">
        <f>IFERROR(IF((VLOOKUP($A75,'Q3 Raw Data'!$A$9:$CZ$158,D$3,FALSE))="","",(VLOOKUP($A75,'Q3 Raw Data'!$A$9:$CZ$158,D$3,FALSE))),"")</f>
        <v>Established</v>
      </c>
      <c r="E75" s="149" t="str">
        <f>IFERROR(IF((VLOOKUP($A75,'Q3 Raw Data'!$A$9:$CZ$158,E$3,FALSE))="","",(VLOOKUP($A75,'Q3 Raw Data'!$A$9:$CZ$158,E$3,FALSE))),"")</f>
        <v>Established</v>
      </c>
      <c r="F75" s="149" t="str">
        <f>IFERROR(IF((VLOOKUP($A75,'Q3 Raw Data'!$A$9:$CZ$158,F$3,FALSE))="","",(VLOOKUP($A75,'Q3 Raw Data'!$A$9:$CZ$158,F$3,FALSE))),"")</f>
        <v>Established</v>
      </c>
      <c r="G75" s="149" t="str">
        <f>IFERROR(IF((VLOOKUP($A75,'Q3 Raw Data'!$A$9:$CZ$158,G$3,FALSE))="","",(VLOOKUP($A75,'Q3 Raw Data'!$A$9:$CZ$158,G$3,FALSE))),"")</f>
        <v>Established</v>
      </c>
      <c r="H75" s="149" t="str">
        <f>IFERROR(IF((VLOOKUP($A75,'Q3 Raw Data'!$A$9:$CZ$158,H$3,FALSE))="","",(VLOOKUP($A75,'Q3 Raw Data'!$A$9:$CZ$158,H$3,FALSE))),"")</f>
        <v>Established</v>
      </c>
      <c r="I75" s="149" t="str">
        <f>IFERROR(IF((VLOOKUP($A75,'Q3 Raw Data'!$A$9:$CZ$158,I$3,FALSE))="","",(VLOOKUP($A75,'Q3 Raw Data'!$A$9:$CZ$158,I$3,FALSE))),"")</f>
        <v>Established</v>
      </c>
      <c r="J75" s="149" t="str">
        <f>IFERROR(IF((VLOOKUP($A75,'Q3 Raw Data'!$A$9:$CZ$158,J$3,FALSE))="","",(VLOOKUP($A75,'Q3 Raw Data'!$A$9:$CZ$158,J$3,FALSE))),"")</f>
        <v>Established</v>
      </c>
      <c r="K75" s="149" t="str">
        <f>IFERROR(IF((VLOOKUP($A75,'Q3 Raw Data'!$A$9:$CZ$158,K$3,FALSE))="","",(VLOOKUP($A75,'Q3 Raw Data'!$A$9:$CZ$158,K$3,FALSE))),"")</f>
        <v>Plans in place</v>
      </c>
      <c r="L75" s="149" t="str">
        <f>IFERROR(IF((VLOOKUP($A75,'Q3 Raw Data'!$A$9:$CZ$158,L$3,FALSE))="","",(VLOOKUP($A75,'Q3 Raw Data'!$A$9:$CZ$158,L$3,FALSE))),"")</f>
        <v>Mature</v>
      </c>
      <c r="M75" s="149" t="str">
        <f>IFERROR(IF((VLOOKUP($A75,'Q3 Raw Data'!$A$9:$CZ$158,M$3,FALSE))="","",(VLOOKUP($A75,'Q3 Raw Data'!$A$9:$CZ$158,M$3,FALSE))),"")</f>
        <v>Established</v>
      </c>
      <c r="N75" s="149" t="str">
        <f>IFERROR(IF((VLOOKUP($A75,'Q3 Raw Data'!$A$9:$CZ$158,N$3,FALSE))="","",(VLOOKUP($A75,'Q3 Raw Data'!$A$9:$CZ$158,N$3,FALSE))),"")</f>
        <v>Mature</v>
      </c>
      <c r="O75" s="149" t="str">
        <f>IFERROR(IF((VLOOKUP($A75,'Q3 Raw Data'!$A$9:$CZ$158,O$3,FALSE))="","",(VLOOKUP($A75,'Q3 Raw Data'!$A$9:$CZ$158,O$3,FALSE))),"")</f>
        <v>Established</v>
      </c>
      <c r="P75" s="149" t="str">
        <f>IFERROR(IF((VLOOKUP($A75,'Q3 Raw Data'!$A$9:$CZ$158,P$3,FALSE))="","",(VLOOKUP($A75,'Q3 Raw Data'!$A$9:$CZ$158,P$3,FALSE))),"")</f>
        <v>Established</v>
      </c>
      <c r="Q75" s="149" t="str">
        <f>IFERROR(IF((VLOOKUP($A75,'Q3 Raw Data'!$A$9:$CZ$158,Q$3,FALSE))="","",(VLOOKUP($A75,'Q3 Raw Data'!$A$9:$CZ$158,Q$3,FALSE))),"")</f>
        <v>Established</v>
      </c>
      <c r="R75" s="149" t="str">
        <f>IFERROR(IF((VLOOKUP($A75,'Q3 Raw Data'!$A$9:$CZ$158,R$3,FALSE))="","",(VLOOKUP($A75,'Q3 Raw Data'!$A$9:$CZ$158,R$3,FALSE))),"")</f>
        <v>Mature</v>
      </c>
      <c r="S75" s="149" t="str">
        <f>IFERROR(IF((VLOOKUP($A75,'Q3 Raw Data'!$A$9:$CZ$158,S$3,FALSE))="","",(VLOOKUP($A75,'Q3 Raw Data'!$A$9:$CZ$158,S$3,FALSE))),"")</f>
        <v>Mature</v>
      </c>
      <c r="T75" s="149" t="str">
        <f>IFERROR(IF((VLOOKUP($A75,'Q3 Raw Data'!$A$9:$CZ$158,T$3,FALSE))="","",(VLOOKUP($A75,'Q3 Raw Data'!$A$9:$CZ$158,T$3,FALSE))),"")</f>
        <v>Plans in place</v>
      </c>
      <c r="U75" s="149" t="str">
        <f>IFERROR(IF((VLOOKUP($A75,'Q3 Raw Data'!$A$9:$CZ$158,U$3,FALSE))="","",(VLOOKUP($A75,'Q3 Raw Data'!$A$9:$CZ$158,U$3,FALSE))),"")</f>
        <v>Mature</v>
      </c>
      <c r="V75" s="149" t="str">
        <f>IFERROR(IF((VLOOKUP($A75,'Q3 Raw Data'!$A$9:$CZ$158,V$3,FALSE))="","",(VLOOKUP($A75,'Q3 Raw Data'!$A$9:$CZ$158,V$3,FALSE))),"")</f>
        <v>Established</v>
      </c>
      <c r="W75" s="149" t="str">
        <f>IFERROR(IF((VLOOKUP($A75,'Q3 Raw Data'!$A$9:$CZ$158,W$3,FALSE))="","",(VLOOKUP($A75,'Q3 Raw Data'!$A$9:$CZ$158,W$3,FALSE))),"")</f>
        <v>Mature</v>
      </c>
      <c r="X75" s="149" t="str">
        <f>IFERROR(IF((VLOOKUP($A75,'Q3 Raw Data'!$A$9:$CZ$158,X$3,FALSE))="","",(VLOOKUP($A75,'Q3 Raw Data'!$A$9:$CZ$158,X$3,FALSE))),"")</f>
        <v>Established</v>
      </c>
      <c r="Y75" s="149" t="str">
        <f>IFERROR(IF((VLOOKUP($A75,'Q3 Raw Data'!$A$9:$CZ$158,Y$3,FALSE))="","",(VLOOKUP($A75,'Q3 Raw Data'!$A$9:$CZ$158,Y$3,FALSE))),"")</f>
        <v>Mature</v>
      </c>
      <c r="Z75" s="149" t="str">
        <f>IFERROR(IF((VLOOKUP($A75,'Q3 Raw Data'!$A$9:$CZ$158,Z$3,FALSE))="","",(VLOOKUP($A75,'Q3 Raw Data'!$A$9:$CZ$158,Z$3,FALSE))),"")</f>
        <v>Established</v>
      </c>
      <c r="AA75" s="149" t="str">
        <f>IFERROR(IF((VLOOKUP($A75,'Q3 Raw Data'!$A$9:$CZ$158,AA$3,FALSE))="","",(VLOOKUP($A75,'Q3 Raw Data'!$A$9:$CZ$158,AA$3,FALSE))),"")</f>
        <v>Mature</v>
      </c>
      <c r="AB75" s="151" t="str">
        <f>IFERROR(IF((VLOOKUP($A75,'Q3 Raw Data'!$A$9:$CZ$158,AB$3,FALSE))="","",(VLOOKUP($A75,'Q3 Raw Data'!$A$9:$CZ$158,AB$3,FALSE))),"")</f>
        <v>Mature</v>
      </c>
      <c r="AC75" s="151" t="str">
        <f>IFERROR(IF((VLOOKUP($A75,'Q3 Raw Data'!$A$9:$CZ$158,AC$3,FALSE))="","",(VLOOKUP($A75,'Q3 Raw Data'!$A$9:$CZ$158,AC$3,FALSE))),"")</f>
        <v>Established</v>
      </c>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row>
    <row r="76" spans="1:67">
      <c r="A76" s="149" t="s">
        <v>291</v>
      </c>
      <c r="B76" s="149" t="s">
        <v>292</v>
      </c>
      <c r="C76" s="149" t="str">
        <f>IFERROR(IF((VLOOKUP($A76,'Q3 Raw Data'!$A$9:$CZ$158,C$3,FALSE))="","",(VLOOKUP($A76,'Q3 Raw Data'!$A$9:$CZ$158,C$3,FALSE))),"")</f>
        <v>Established</v>
      </c>
      <c r="D76" s="149" t="str">
        <f>IFERROR(IF((VLOOKUP($A76,'Q3 Raw Data'!$A$9:$CZ$158,D$3,FALSE))="","",(VLOOKUP($A76,'Q3 Raw Data'!$A$9:$CZ$158,D$3,FALSE))),"")</f>
        <v>Mature</v>
      </c>
      <c r="E76" s="149" t="str">
        <f>IFERROR(IF((VLOOKUP($A76,'Q3 Raw Data'!$A$9:$CZ$158,E$3,FALSE))="","",(VLOOKUP($A76,'Q3 Raw Data'!$A$9:$CZ$158,E$3,FALSE))),"")</f>
        <v>Established</v>
      </c>
      <c r="F76" s="149" t="str">
        <f>IFERROR(IF((VLOOKUP($A76,'Q3 Raw Data'!$A$9:$CZ$158,F$3,FALSE))="","",(VLOOKUP($A76,'Q3 Raw Data'!$A$9:$CZ$158,F$3,FALSE))),"")</f>
        <v>Established</v>
      </c>
      <c r="G76" s="149" t="str">
        <f>IFERROR(IF((VLOOKUP($A76,'Q3 Raw Data'!$A$9:$CZ$158,G$3,FALSE))="","",(VLOOKUP($A76,'Q3 Raw Data'!$A$9:$CZ$158,G$3,FALSE))),"")</f>
        <v>Established</v>
      </c>
      <c r="H76" s="149" t="str">
        <f>IFERROR(IF((VLOOKUP($A76,'Q3 Raw Data'!$A$9:$CZ$158,H$3,FALSE))="","",(VLOOKUP($A76,'Q3 Raw Data'!$A$9:$CZ$158,H$3,FALSE))),"")</f>
        <v>Plans in place</v>
      </c>
      <c r="I76" s="149" t="str">
        <f>IFERROR(IF((VLOOKUP($A76,'Q3 Raw Data'!$A$9:$CZ$158,I$3,FALSE))="","",(VLOOKUP($A76,'Q3 Raw Data'!$A$9:$CZ$158,I$3,FALSE))),"")</f>
        <v>Established</v>
      </c>
      <c r="J76" s="149" t="str">
        <f>IFERROR(IF((VLOOKUP($A76,'Q3 Raw Data'!$A$9:$CZ$158,J$3,FALSE))="","",(VLOOKUP($A76,'Q3 Raw Data'!$A$9:$CZ$158,J$3,FALSE))),"")</f>
        <v>Established</v>
      </c>
      <c r="K76" s="149" t="str">
        <f>IFERROR(IF((VLOOKUP($A76,'Q3 Raw Data'!$A$9:$CZ$158,K$3,FALSE))="","",(VLOOKUP($A76,'Q3 Raw Data'!$A$9:$CZ$158,K$3,FALSE))),"")</f>
        <v>Plans in place</v>
      </c>
      <c r="L76" s="149" t="str">
        <f>IFERROR(IF((VLOOKUP($A76,'Q3 Raw Data'!$A$9:$CZ$158,L$3,FALSE))="","",(VLOOKUP($A76,'Q3 Raw Data'!$A$9:$CZ$158,L$3,FALSE))),"")</f>
        <v>Established</v>
      </c>
      <c r="M76" s="149" t="str">
        <f>IFERROR(IF((VLOOKUP($A76,'Q3 Raw Data'!$A$9:$CZ$158,M$3,FALSE))="","",(VLOOKUP($A76,'Q3 Raw Data'!$A$9:$CZ$158,M$3,FALSE))),"")</f>
        <v>Mature</v>
      </c>
      <c r="N76" s="149" t="str">
        <f>IFERROR(IF((VLOOKUP($A76,'Q3 Raw Data'!$A$9:$CZ$158,N$3,FALSE))="","",(VLOOKUP($A76,'Q3 Raw Data'!$A$9:$CZ$158,N$3,FALSE))),"")</f>
        <v>Established</v>
      </c>
      <c r="O76" s="149" t="str">
        <f>IFERROR(IF((VLOOKUP($A76,'Q3 Raw Data'!$A$9:$CZ$158,O$3,FALSE))="","",(VLOOKUP($A76,'Q3 Raw Data'!$A$9:$CZ$158,O$3,FALSE))),"")</f>
        <v>Established</v>
      </c>
      <c r="P76" s="149" t="str">
        <f>IFERROR(IF((VLOOKUP($A76,'Q3 Raw Data'!$A$9:$CZ$158,P$3,FALSE))="","",(VLOOKUP($A76,'Q3 Raw Data'!$A$9:$CZ$158,P$3,FALSE))),"")</f>
        <v>Mature</v>
      </c>
      <c r="Q76" s="149" t="str">
        <f>IFERROR(IF((VLOOKUP($A76,'Q3 Raw Data'!$A$9:$CZ$158,Q$3,FALSE))="","",(VLOOKUP($A76,'Q3 Raw Data'!$A$9:$CZ$158,Q$3,FALSE))),"")</f>
        <v>Plans in place</v>
      </c>
      <c r="R76" s="149" t="str">
        <f>IFERROR(IF((VLOOKUP($A76,'Q3 Raw Data'!$A$9:$CZ$158,R$3,FALSE))="","",(VLOOKUP($A76,'Q3 Raw Data'!$A$9:$CZ$158,R$3,FALSE))),"")</f>
        <v>Mature</v>
      </c>
      <c r="S76" s="149" t="str">
        <f>IFERROR(IF((VLOOKUP($A76,'Q3 Raw Data'!$A$9:$CZ$158,S$3,FALSE))="","",(VLOOKUP($A76,'Q3 Raw Data'!$A$9:$CZ$158,S$3,FALSE))),"")</f>
        <v>Mature</v>
      </c>
      <c r="T76" s="149" t="str">
        <f>IFERROR(IF((VLOOKUP($A76,'Q3 Raw Data'!$A$9:$CZ$158,T$3,FALSE))="","",(VLOOKUP($A76,'Q3 Raw Data'!$A$9:$CZ$158,T$3,FALSE))),"")</f>
        <v>Plans in place</v>
      </c>
      <c r="U76" s="149" t="str">
        <f>IFERROR(IF((VLOOKUP($A76,'Q3 Raw Data'!$A$9:$CZ$158,U$3,FALSE))="","",(VLOOKUP($A76,'Q3 Raw Data'!$A$9:$CZ$158,U$3,FALSE))),"")</f>
        <v>Mature</v>
      </c>
      <c r="V76" s="149" t="str">
        <f>IFERROR(IF((VLOOKUP($A76,'Q3 Raw Data'!$A$9:$CZ$158,V$3,FALSE))="","",(VLOOKUP($A76,'Q3 Raw Data'!$A$9:$CZ$158,V$3,FALSE))),"")</f>
        <v>Mature</v>
      </c>
      <c r="W76" s="149" t="str">
        <f>IFERROR(IF((VLOOKUP($A76,'Q3 Raw Data'!$A$9:$CZ$158,W$3,FALSE))="","",(VLOOKUP($A76,'Q3 Raw Data'!$A$9:$CZ$158,W$3,FALSE))),"")</f>
        <v>Mature</v>
      </c>
      <c r="X76" s="149" t="str">
        <f>IFERROR(IF((VLOOKUP($A76,'Q3 Raw Data'!$A$9:$CZ$158,X$3,FALSE))="","",(VLOOKUP($A76,'Q3 Raw Data'!$A$9:$CZ$158,X$3,FALSE))),"")</f>
        <v>Established</v>
      </c>
      <c r="Y76" s="149" t="str">
        <f>IFERROR(IF((VLOOKUP($A76,'Q3 Raw Data'!$A$9:$CZ$158,Y$3,FALSE))="","",(VLOOKUP($A76,'Q3 Raw Data'!$A$9:$CZ$158,Y$3,FALSE))),"")</f>
        <v>Mature</v>
      </c>
      <c r="Z76" s="149" t="str">
        <f>IFERROR(IF((VLOOKUP($A76,'Q3 Raw Data'!$A$9:$CZ$158,Z$3,FALSE))="","",(VLOOKUP($A76,'Q3 Raw Data'!$A$9:$CZ$158,Z$3,FALSE))),"")</f>
        <v>Established</v>
      </c>
      <c r="AA76" s="149" t="str">
        <f>IFERROR(IF((VLOOKUP($A76,'Q3 Raw Data'!$A$9:$CZ$158,AA$3,FALSE))="","",(VLOOKUP($A76,'Q3 Raw Data'!$A$9:$CZ$158,AA$3,FALSE))),"")</f>
        <v>Mature</v>
      </c>
      <c r="AB76" s="151" t="str">
        <f>IFERROR(IF((VLOOKUP($A76,'Q3 Raw Data'!$A$9:$CZ$158,AB$3,FALSE))="","",(VLOOKUP($A76,'Q3 Raw Data'!$A$9:$CZ$158,AB$3,FALSE))),"")</f>
        <v>Mature</v>
      </c>
      <c r="AC76" s="151" t="str">
        <f>IFERROR(IF((VLOOKUP($A76,'Q3 Raw Data'!$A$9:$CZ$158,AC$3,FALSE))="","",(VLOOKUP($A76,'Q3 Raw Data'!$A$9:$CZ$158,AC$3,FALSE))),"")</f>
        <v>Established</v>
      </c>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row>
    <row r="77" spans="1:67">
      <c r="A77" s="149" t="s">
        <v>293</v>
      </c>
      <c r="B77" s="149" t="s">
        <v>294</v>
      </c>
      <c r="C77" s="149" t="str">
        <f>IFERROR(IF((VLOOKUP($A77,'Q3 Raw Data'!$A$9:$CZ$158,C$3,FALSE))="","",(VLOOKUP($A77,'Q3 Raw Data'!$A$9:$CZ$158,C$3,FALSE))),"")</f>
        <v>Plans in place</v>
      </c>
      <c r="D77" s="149" t="str">
        <f>IFERROR(IF((VLOOKUP($A77,'Q3 Raw Data'!$A$9:$CZ$158,D$3,FALSE))="","",(VLOOKUP($A77,'Q3 Raw Data'!$A$9:$CZ$158,D$3,FALSE))),"")</f>
        <v>Established</v>
      </c>
      <c r="E77" s="149" t="str">
        <f>IFERROR(IF((VLOOKUP($A77,'Q3 Raw Data'!$A$9:$CZ$158,E$3,FALSE))="","",(VLOOKUP($A77,'Q3 Raw Data'!$A$9:$CZ$158,E$3,FALSE))),"")</f>
        <v>Plans in place</v>
      </c>
      <c r="F77" s="149" t="str">
        <f>IFERROR(IF((VLOOKUP($A77,'Q3 Raw Data'!$A$9:$CZ$158,F$3,FALSE))="","",(VLOOKUP($A77,'Q3 Raw Data'!$A$9:$CZ$158,F$3,FALSE))),"")</f>
        <v>Established</v>
      </c>
      <c r="G77" s="149" t="str">
        <f>IFERROR(IF((VLOOKUP($A77,'Q3 Raw Data'!$A$9:$CZ$158,G$3,FALSE))="","",(VLOOKUP($A77,'Q3 Raw Data'!$A$9:$CZ$158,G$3,FALSE))),"")</f>
        <v>Not yet established</v>
      </c>
      <c r="H77" s="149" t="str">
        <f>IFERROR(IF((VLOOKUP($A77,'Q3 Raw Data'!$A$9:$CZ$158,H$3,FALSE))="","",(VLOOKUP($A77,'Q3 Raw Data'!$A$9:$CZ$158,H$3,FALSE))),"")</f>
        <v>Plans in place</v>
      </c>
      <c r="I77" s="149" t="str">
        <f>IFERROR(IF((VLOOKUP($A77,'Q3 Raw Data'!$A$9:$CZ$158,I$3,FALSE))="","",(VLOOKUP($A77,'Q3 Raw Data'!$A$9:$CZ$158,I$3,FALSE))),"")</f>
        <v>Plans in place</v>
      </c>
      <c r="J77" s="149" t="str">
        <f>IFERROR(IF((VLOOKUP($A77,'Q3 Raw Data'!$A$9:$CZ$158,J$3,FALSE))="","",(VLOOKUP($A77,'Q3 Raw Data'!$A$9:$CZ$158,J$3,FALSE))),"")</f>
        <v>Plans in place</v>
      </c>
      <c r="K77" s="149" t="str">
        <f>IFERROR(IF((VLOOKUP($A77,'Q3 Raw Data'!$A$9:$CZ$158,K$3,FALSE))="","",(VLOOKUP($A77,'Q3 Raw Data'!$A$9:$CZ$158,K$3,FALSE))),"")</f>
        <v>Not yet established</v>
      </c>
      <c r="L77" s="149" t="str">
        <f>IFERROR(IF((VLOOKUP($A77,'Q3 Raw Data'!$A$9:$CZ$158,L$3,FALSE))="","",(VLOOKUP($A77,'Q3 Raw Data'!$A$9:$CZ$158,L$3,FALSE))),"")</f>
        <v>Established</v>
      </c>
      <c r="M77" s="149" t="str">
        <f>IFERROR(IF((VLOOKUP($A77,'Q3 Raw Data'!$A$9:$CZ$158,M$3,FALSE))="","",(VLOOKUP($A77,'Q3 Raw Data'!$A$9:$CZ$158,M$3,FALSE))),"")</f>
        <v>Established</v>
      </c>
      <c r="N77" s="149" t="str">
        <f>IFERROR(IF((VLOOKUP($A77,'Q3 Raw Data'!$A$9:$CZ$158,N$3,FALSE))="","",(VLOOKUP($A77,'Q3 Raw Data'!$A$9:$CZ$158,N$3,FALSE))),"")</f>
        <v>Plans in place</v>
      </c>
      <c r="O77" s="149" t="str">
        <f>IFERROR(IF((VLOOKUP($A77,'Q3 Raw Data'!$A$9:$CZ$158,O$3,FALSE))="","",(VLOOKUP($A77,'Q3 Raw Data'!$A$9:$CZ$158,O$3,FALSE))),"")</f>
        <v>Established</v>
      </c>
      <c r="P77" s="149" t="str">
        <f>IFERROR(IF((VLOOKUP($A77,'Q3 Raw Data'!$A$9:$CZ$158,P$3,FALSE))="","",(VLOOKUP($A77,'Q3 Raw Data'!$A$9:$CZ$158,P$3,FALSE))),"")</f>
        <v>Not yet established</v>
      </c>
      <c r="Q77" s="149" t="str">
        <f>IFERROR(IF((VLOOKUP($A77,'Q3 Raw Data'!$A$9:$CZ$158,Q$3,FALSE))="","",(VLOOKUP($A77,'Q3 Raw Data'!$A$9:$CZ$158,Q$3,FALSE))),"")</f>
        <v>Plans in place</v>
      </c>
      <c r="R77" s="149" t="str">
        <f>IFERROR(IF((VLOOKUP($A77,'Q3 Raw Data'!$A$9:$CZ$158,R$3,FALSE))="","",(VLOOKUP($A77,'Q3 Raw Data'!$A$9:$CZ$158,R$3,FALSE))),"")</f>
        <v>Plans in place</v>
      </c>
      <c r="S77" s="149" t="str">
        <f>IFERROR(IF((VLOOKUP($A77,'Q3 Raw Data'!$A$9:$CZ$158,S$3,FALSE))="","",(VLOOKUP($A77,'Q3 Raw Data'!$A$9:$CZ$158,S$3,FALSE))),"")</f>
        <v>Plans in place</v>
      </c>
      <c r="T77" s="149" t="str">
        <f>IFERROR(IF((VLOOKUP($A77,'Q3 Raw Data'!$A$9:$CZ$158,T$3,FALSE))="","",(VLOOKUP($A77,'Q3 Raw Data'!$A$9:$CZ$158,T$3,FALSE))),"")</f>
        <v>Plans in place</v>
      </c>
      <c r="U77" s="149" t="str">
        <f>IFERROR(IF((VLOOKUP($A77,'Q3 Raw Data'!$A$9:$CZ$158,U$3,FALSE))="","",(VLOOKUP($A77,'Q3 Raw Data'!$A$9:$CZ$158,U$3,FALSE))),"")</f>
        <v>Established</v>
      </c>
      <c r="V77" s="149" t="str">
        <f>IFERROR(IF((VLOOKUP($A77,'Q3 Raw Data'!$A$9:$CZ$158,V$3,FALSE))="","",(VLOOKUP($A77,'Q3 Raw Data'!$A$9:$CZ$158,V$3,FALSE))),"")</f>
        <v>Established</v>
      </c>
      <c r="W77" s="149" t="str">
        <f>IFERROR(IF((VLOOKUP($A77,'Q3 Raw Data'!$A$9:$CZ$158,W$3,FALSE))="","",(VLOOKUP($A77,'Q3 Raw Data'!$A$9:$CZ$158,W$3,FALSE))),"")</f>
        <v>Plans in place</v>
      </c>
      <c r="X77" s="149" t="str">
        <f>IFERROR(IF((VLOOKUP($A77,'Q3 Raw Data'!$A$9:$CZ$158,X$3,FALSE))="","",(VLOOKUP($A77,'Q3 Raw Data'!$A$9:$CZ$158,X$3,FALSE))),"")</f>
        <v>Established</v>
      </c>
      <c r="Y77" s="149" t="str">
        <f>IFERROR(IF((VLOOKUP($A77,'Q3 Raw Data'!$A$9:$CZ$158,Y$3,FALSE))="","",(VLOOKUP($A77,'Q3 Raw Data'!$A$9:$CZ$158,Y$3,FALSE))),"")</f>
        <v>Not yet established</v>
      </c>
      <c r="Z77" s="149" t="str">
        <f>IFERROR(IF((VLOOKUP($A77,'Q3 Raw Data'!$A$9:$CZ$158,Z$3,FALSE))="","",(VLOOKUP($A77,'Q3 Raw Data'!$A$9:$CZ$158,Z$3,FALSE))),"")</f>
        <v>Plans in place</v>
      </c>
      <c r="AA77" s="149" t="str">
        <f>IFERROR(IF((VLOOKUP($A77,'Q3 Raw Data'!$A$9:$CZ$158,AA$3,FALSE))="","",(VLOOKUP($A77,'Q3 Raw Data'!$A$9:$CZ$158,AA$3,FALSE))),"")</f>
        <v>Established</v>
      </c>
      <c r="AB77" s="151" t="str">
        <f>IFERROR(IF((VLOOKUP($A77,'Q3 Raw Data'!$A$9:$CZ$158,AB$3,FALSE))="","",(VLOOKUP($A77,'Q3 Raw Data'!$A$9:$CZ$158,AB$3,FALSE))),"")</f>
        <v>Plans in place</v>
      </c>
      <c r="AC77" s="151" t="str">
        <f>IFERROR(IF((VLOOKUP($A77,'Q3 Raw Data'!$A$9:$CZ$158,AC$3,FALSE))="","",(VLOOKUP($A77,'Q3 Raw Data'!$A$9:$CZ$158,AC$3,FALSE))),"")</f>
        <v>Plans in place</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row>
    <row r="78" spans="1:67">
      <c r="A78" s="149" t="s">
        <v>297</v>
      </c>
      <c r="B78" s="149" t="s">
        <v>298</v>
      </c>
      <c r="C78" s="149" t="str">
        <f>IFERROR(IF((VLOOKUP($A78,'Q3 Raw Data'!$A$9:$CZ$158,C$3,FALSE))="","",(VLOOKUP($A78,'Q3 Raw Data'!$A$9:$CZ$158,C$3,FALSE))),"")</f>
        <v>Established</v>
      </c>
      <c r="D78" s="149" t="str">
        <f>IFERROR(IF((VLOOKUP($A78,'Q3 Raw Data'!$A$9:$CZ$158,D$3,FALSE))="","",(VLOOKUP($A78,'Q3 Raw Data'!$A$9:$CZ$158,D$3,FALSE))),"")</f>
        <v>Established</v>
      </c>
      <c r="E78" s="149" t="str">
        <f>IFERROR(IF((VLOOKUP($A78,'Q3 Raw Data'!$A$9:$CZ$158,E$3,FALSE))="","",(VLOOKUP($A78,'Q3 Raw Data'!$A$9:$CZ$158,E$3,FALSE))),"")</f>
        <v>Established</v>
      </c>
      <c r="F78" s="149" t="str">
        <f>IFERROR(IF((VLOOKUP($A78,'Q3 Raw Data'!$A$9:$CZ$158,F$3,FALSE))="","",(VLOOKUP($A78,'Q3 Raw Data'!$A$9:$CZ$158,F$3,FALSE))),"")</f>
        <v>Established</v>
      </c>
      <c r="G78" s="149" t="str">
        <f>IFERROR(IF((VLOOKUP($A78,'Q3 Raw Data'!$A$9:$CZ$158,G$3,FALSE))="","",(VLOOKUP($A78,'Q3 Raw Data'!$A$9:$CZ$158,G$3,FALSE))),"")</f>
        <v>Plans in place</v>
      </c>
      <c r="H78" s="149" t="str">
        <f>IFERROR(IF((VLOOKUP($A78,'Q3 Raw Data'!$A$9:$CZ$158,H$3,FALSE))="","",(VLOOKUP($A78,'Q3 Raw Data'!$A$9:$CZ$158,H$3,FALSE))),"")</f>
        <v>Established</v>
      </c>
      <c r="I78" s="149" t="str">
        <f>IFERROR(IF((VLOOKUP($A78,'Q3 Raw Data'!$A$9:$CZ$158,I$3,FALSE))="","",(VLOOKUP($A78,'Q3 Raw Data'!$A$9:$CZ$158,I$3,FALSE))),"")</f>
        <v>Plans in place</v>
      </c>
      <c r="J78" s="149" t="str">
        <f>IFERROR(IF((VLOOKUP($A78,'Q3 Raw Data'!$A$9:$CZ$158,J$3,FALSE))="","",(VLOOKUP($A78,'Q3 Raw Data'!$A$9:$CZ$158,J$3,FALSE))),"")</f>
        <v>Plans in place</v>
      </c>
      <c r="K78" s="149" t="str">
        <f>IFERROR(IF((VLOOKUP($A78,'Q3 Raw Data'!$A$9:$CZ$158,K$3,FALSE))="","",(VLOOKUP($A78,'Q3 Raw Data'!$A$9:$CZ$158,K$3,FALSE))),"")</f>
        <v>Not yet established</v>
      </c>
      <c r="L78" s="149" t="str">
        <f>IFERROR(IF((VLOOKUP($A78,'Q3 Raw Data'!$A$9:$CZ$158,L$3,FALSE))="","",(VLOOKUP($A78,'Q3 Raw Data'!$A$9:$CZ$158,L$3,FALSE))),"")</f>
        <v>Established</v>
      </c>
      <c r="M78" s="149" t="str">
        <f>IFERROR(IF((VLOOKUP($A78,'Q3 Raw Data'!$A$9:$CZ$158,M$3,FALSE))="","",(VLOOKUP($A78,'Q3 Raw Data'!$A$9:$CZ$158,M$3,FALSE))),"")</f>
        <v>Established</v>
      </c>
      <c r="N78" s="149" t="str">
        <f>IFERROR(IF((VLOOKUP($A78,'Q3 Raw Data'!$A$9:$CZ$158,N$3,FALSE))="","",(VLOOKUP($A78,'Q3 Raw Data'!$A$9:$CZ$158,N$3,FALSE))),"")</f>
        <v>Established</v>
      </c>
      <c r="O78" s="149" t="str">
        <f>IFERROR(IF((VLOOKUP($A78,'Q3 Raw Data'!$A$9:$CZ$158,O$3,FALSE))="","",(VLOOKUP($A78,'Q3 Raw Data'!$A$9:$CZ$158,O$3,FALSE))),"")</f>
        <v>Established</v>
      </c>
      <c r="P78" s="149" t="str">
        <f>IFERROR(IF((VLOOKUP($A78,'Q3 Raw Data'!$A$9:$CZ$158,P$3,FALSE))="","",(VLOOKUP($A78,'Q3 Raw Data'!$A$9:$CZ$158,P$3,FALSE))),"")</f>
        <v>Plans in place</v>
      </c>
      <c r="Q78" s="149" t="str">
        <f>IFERROR(IF((VLOOKUP($A78,'Q3 Raw Data'!$A$9:$CZ$158,Q$3,FALSE))="","",(VLOOKUP($A78,'Q3 Raw Data'!$A$9:$CZ$158,Q$3,FALSE))),"")</f>
        <v>Established</v>
      </c>
      <c r="R78" s="149" t="str">
        <f>IFERROR(IF((VLOOKUP($A78,'Q3 Raw Data'!$A$9:$CZ$158,R$3,FALSE))="","",(VLOOKUP($A78,'Q3 Raw Data'!$A$9:$CZ$158,R$3,FALSE))),"")</f>
        <v>Plans in place</v>
      </c>
      <c r="S78" s="149" t="str">
        <f>IFERROR(IF((VLOOKUP($A78,'Q3 Raw Data'!$A$9:$CZ$158,S$3,FALSE))="","",(VLOOKUP($A78,'Q3 Raw Data'!$A$9:$CZ$158,S$3,FALSE))),"")</f>
        <v>Plans in place</v>
      </c>
      <c r="T78" s="149" t="str">
        <f>IFERROR(IF((VLOOKUP($A78,'Q3 Raw Data'!$A$9:$CZ$158,T$3,FALSE))="","",(VLOOKUP($A78,'Q3 Raw Data'!$A$9:$CZ$158,T$3,FALSE))),"")</f>
        <v>Plans in place</v>
      </c>
      <c r="U78" s="149" t="str">
        <f>IFERROR(IF((VLOOKUP($A78,'Q3 Raw Data'!$A$9:$CZ$158,U$3,FALSE))="","",(VLOOKUP($A78,'Q3 Raw Data'!$A$9:$CZ$158,U$3,FALSE))),"")</f>
        <v>Established</v>
      </c>
      <c r="V78" s="149" t="str">
        <f>IFERROR(IF((VLOOKUP($A78,'Q3 Raw Data'!$A$9:$CZ$158,V$3,FALSE))="","",(VLOOKUP($A78,'Q3 Raw Data'!$A$9:$CZ$158,V$3,FALSE))),"")</f>
        <v>Established</v>
      </c>
      <c r="W78" s="149" t="str">
        <f>IFERROR(IF((VLOOKUP($A78,'Q3 Raw Data'!$A$9:$CZ$158,W$3,FALSE))="","",(VLOOKUP($A78,'Q3 Raw Data'!$A$9:$CZ$158,W$3,FALSE))),"")</f>
        <v>Established</v>
      </c>
      <c r="X78" s="149" t="str">
        <f>IFERROR(IF((VLOOKUP($A78,'Q3 Raw Data'!$A$9:$CZ$158,X$3,FALSE))="","",(VLOOKUP($A78,'Q3 Raw Data'!$A$9:$CZ$158,X$3,FALSE))),"")</f>
        <v>Established</v>
      </c>
      <c r="Y78" s="149" t="str">
        <f>IFERROR(IF((VLOOKUP($A78,'Q3 Raw Data'!$A$9:$CZ$158,Y$3,FALSE))="","",(VLOOKUP($A78,'Q3 Raw Data'!$A$9:$CZ$158,Y$3,FALSE))),"")</f>
        <v>Plans in place</v>
      </c>
      <c r="Z78" s="149" t="str">
        <f>IFERROR(IF((VLOOKUP($A78,'Q3 Raw Data'!$A$9:$CZ$158,Z$3,FALSE))="","",(VLOOKUP($A78,'Q3 Raw Data'!$A$9:$CZ$158,Z$3,FALSE))),"")</f>
        <v>Established</v>
      </c>
      <c r="AA78" s="149" t="str">
        <f>IFERROR(IF((VLOOKUP($A78,'Q3 Raw Data'!$A$9:$CZ$158,AA$3,FALSE))="","",(VLOOKUP($A78,'Q3 Raw Data'!$A$9:$CZ$158,AA$3,FALSE))),"")</f>
        <v>Plans in place</v>
      </c>
      <c r="AB78" s="151" t="str">
        <f>IFERROR(IF((VLOOKUP($A78,'Q3 Raw Data'!$A$9:$CZ$158,AB$3,FALSE))="","",(VLOOKUP($A78,'Q3 Raw Data'!$A$9:$CZ$158,AB$3,FALSE))),"")</f>
        <v>Plans in place</v>
      </c>
      <c r="AC78" s="151" t="str">
        <f>IFERROR(IF((VLOOKUP($A78,'Q3 Raw Data'!$A$9:$CZ$158,AC$3,FALSE))="","",(VLOOKUP($A78,'Q3 Raw Data'!$A$9:$CZ$158,AC$3,FALSE))),"")</f>
        <v>Plans in place</v>
      </c>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row>
    <row r="79" spans="1:67">
      <c r="A79" s="149" t="s">
        <v>301</v>
      </c>
      <c r="B79" s="149" t="s">
        <v>302</v>
      </c>
      <c r="C79" s="149" t="str">
        <f>IFERROR(IF((VLOOKUP($A79,'Q3 Raw Data'!$A$9:$CZ$158,C$3,FALSE))="","",(VLOOKUP($A79,'Q3 Raw Data'!$A$9:$CZ$158,C$3,FALSE))),"")</f>
        <v>Plans in place</v>
      </c>
      <c r="D79" s="149" t="str">
        <f>IFERROR(IF((VLOOKUP($A79,'Q3 Raw Data'!$A$9:$CZ$158,D$3,FALSE))="","",(VLOOKUP($A79,'Q3 Raw Data'!$A$9:$CZ$158,D$3,FALSE))),"")</f>
        <v>Plans in place</v>
      </c>
      <c r="E79" s="149" t="str">
        <f>IFERROR(IF((VLOOKUP($A79,'Q3 Raw Data'!$A$9:$CZ$158,E$3,FALSE))="","",(VLOOKUP($A79,'Q3 Raw Data'!$A$9:$CZ$158,E$3,FALSE))),"")</f>
        <v>Plans in place</v>
      </c>
      <c r="F79" s="149" t="str">
        <f>IFERROR(IF((VLOOKUP($A79,'Q3 Raw Data'!$A$9:$CZ$158,F$3,FALSE))="","",(VLOOKUP($A79,'Q3 Raw Data'!$A$9:$CZ$158,F$3,FALSE))),"")</f>
        <v>Established</v>
      </c>
      <c r="G79" s="149" t="str">
        <f>IFERROR(IF((VLOOKUP($A79,'Q3 Raw Data'!$A$9:$CZ$158,G$3,FALSE))="","",(VLOOKUP($A79,'Q3 Raw Data'!$A$9:$CZ$158,G$3,FALSE))),"")</f>
        <v>Established</v>
      </c>
      <c r="H79" s="149" t="str">
        <f>IFERROR(IF((VLOOKUP($A79,'Q3 Raw Data'!$A$9:$CZ$158,H$3,FALSE))="","",(VLOOKUP($A79,'Q3 Raw Data'!$A$9:$CZ$158,H$3,FALSE))),"")</f>
        <v>Established</v>
      </c>
      <c r="I79" s="149" t="str">
        <f>IFERROR(IF((VLOOKUP($A79,'Q3 Raw Data'!$A$9:$CZ$158,I$3,FALSE))="","",(VLOOKUP($A79,'Q3 Raw Data'!$A$9:$CZ$158,I$3,FALSE))),"")</f>
        <v>Established</v>
      </c>
      <c r="J79" s="149" t="str">
        <f>IFERROR(IF((VLOOKUP($A79,'Q3 Raw Data'!$A$9:$CZ$158,J$3,FALSE))="","",(VLOOKUP($A79,'Q3 Raw Data'!$A$9:$CZ$158,J$3,FALSE))),"")</f>
        <v>Plans in place</v>
      </c>
      <c r="K79" s="149" t="str">
        <f>IFERROR(IF((VLOOKUP($A79,'Q3 Raw Data'!$A$9:$CZ$158,K$3,FALSE))="","",(VLOOKUP($A79,'Q3 Raw Data'!$A$9:$CZ$158,K$3,FALSE))),"")</f>
        <v>Plans in place</v>
      </c>
      <c r="L79" s="149" t="str">
        <f>IFERROR(IF((VLOOKUP($A79,'Q3 Raw Data'!$A$9:$CZ$158,L$3,FALSE))="","",(VLOOKUP($A79,'Q3 Raw Data'!$A$9:$CZ$158,L$3,FALSE))),"")</f>
        <v>Plans in place</v>
      </c>
      <c r="M79" s="149" t="str">
        <f>IFERROR(IF((VLOOKUP($A79,'Q3 Raw Data'!$A$9:$CZ$158,M$3,FALSE))="","",(VLOOKUP($A79,'Q3 Raw Data'!$A$9:$CZ$158,M$3,FALSE))),"")</f>
        <v>Plans in place</v>
      </c>
      <c r="N79" s="149" t="str">
        <f>IFERROR(IF((VLOOKUP($A79,'Q3 Raw Data'!$A$9:$CZ$158,N$3,FALSE))="","",(VLOOKUP($A79,'Q3 Raw Data'!$A$9:$CZ$158,N$3,FALSE))),"")</f>
        <v>Plans in place</v>
      </c>
      <c r="O79" s="149" t="str">
        <f>IFERROR(IF((VLOOKUP($A79,'Q3 Raw Data'!$A$9:$CZ$158,O$3,FALSE))="","",(VLOOKUP($A79,'Q3 Raw Data'!$A$9:$CZ$158,O$3,FALSE))),"")</f>
        <v>Established</v>
      </c>
      <c r="P79" s="149" t="str">
        <f>IFERROR(IF((VLOOKUP($A79,'Q3 Raw Data'!$A$9:$CZ$158,P$3,FALSE))="","",(VLOOKUP($A79,'Q3 Raw Data'!$A$9:$CZ$158,P$3,FALSE))),"")</f>
        <v>Established</v>
      </c>
      <c r="Q79" s="149" t="str">
        <f>IFERROR(IF((VLOOKUP($A79,'Q3 Raw Data'!$A$9:$CZ$158,Q$3,FALSE))="","",(VLOOKUP($A79,'Q3 Raw Data'!$A$9:$CZ$158,Q$3,FALSE))),"")</f>
        <v>Established</v>
      </c>
      <c r="R79" s="149" t="str">
        <f>IFERROR(IF((VLOOKUP($A79,'Q3 Raw Data'!$A$9:$CZ$158,R$3,FALSE))="","",(VLOOKUP($A79,'Q3 Raw Data'!$A$9:$CZ$158,R$3,FALSE))),"")</f>
        <v>Established</v>
      </c>
      <c r="S79" s="149" t="str">
        <f>IFERROR(IF((VLOOKUP($A79,'Q3 Raw Data'!$A$9:$CZ$158,S$3,FALSE))="","",(VLOOKUP($A79,'Q3 Raw Data'!$A$9:$CZ$158,S$3,FALSE))),"")</f>
        <v>Plans in place</v>
      </c>
      <c r="T79" s="149" t="str">
        <f>IFERROR(IF((VLOOKUP($A79,'Q3 Raw Data'!$A$9:$CZ$158,T$3,FALSE))="","",(VLOOKUP($A79,'Q3 Raw Data'!$A$9:$CZ$158,T$3,FALSE))),"")</f>
        <v>Plans in place</v>
      </c>
      <c r="U79" s="149" t="str">
        <f>IFERROR(IF((VLOOKUP($A79,'Q3 Raw Data'!$A$9:$CZ$158,U$3,FALSE))="","",(VLOOKUP($A79,'Q3 Raw Data'!$A$9:$CZ$158,U$3,FALSE))),"")</f>
        <v>Plans in place</v>
      </c>
      <c r="V79" s="149" t="str">
        <f>IFERROR(IF((VLOOKUP($A79,'Q3 Raw Data'!$A$9:$CZ$158,V$3,FALSE))="","",(VLOOKUP($A79,'Q3 Raw Data'!$A$9:$CZ$158,V$3,FALSE))),"")</f>
        <v>Established</v>
      </c>
      <c r="W79" s="149" t="str">
        <f>IFERROR(IF((VLOOKUP($A79,'Q3 Raw Data'!$A$9:$CZ$158,W$3,FALSE))="","",(VLOOKUP($A79,'Q3 Raw Data'!$A$9:$CZ$158,W$3,FALSE))),"")</f>
        <v>Plans in place</v>
      </c>
      <c r="X79" s="149" t="str">
        <f>IFERROR(IF((VLOOKUP($A79,'Q3 Raw Data'!$A$9:$CZ$158,X$3,FALSE))="","",(VLOOKUP($A79,'Q3 Raw Data'!$A$9:$CZ$158,X$3,FALSE))),"")</f>
        <v>Established</v>
      </c>
      <c r="Y79" s="149" t="str">
        <f>IFERROR(IF((VLOOKUP($A79,'Q3 Raw Data'!$A$9:$CZ$158,Y$3,FALSE))="","",(VLOOKUP($A79,'Q3 Raw Data'!$A$9:$CZ$158,Y$3,FALSE))),"")</f>
        <v>Established</v>
      </c>
      <c r="Z79" s="149" t="str">
        <f>IFERROR(IF((VLOOKUP($A79,'Q3 Raw Data'!$A$9:$CZ$158,Z$3,FALSE))="","",(VLOOKUP($A79,'Q3 Raw Data'!$A$9:$CZ$158,Z$3,FALSE))),"")</f>
        <v>Established</v>
      </c>
      <c r="AA79" s="149" t="str">
        <f>IFERROR(IF((VLOOKUP($A79,'Q3 Raw Data'!$A$9:$CZ$158,AA$3,FALSE))="","",(VLOOKUP($A79,'Q3 Raw Data'!$A$9:$CZ$158,AA$3,FALSE))),"")</f>
        <v>Established</v>
      </c>
      <c r="AB79" s="151" t="str">
        <f>IFERROR(IF((VLOOKUP($A79,'Q3 Raw Data'!$A$9:$CZ$158,AB$3,FALSE))="","",(VLOOKUP($A79,'Q3 Raw Data'!$A$9:$CZ$158,AB$3,FALSE))),"")</f>
        <v>Established</v>
      </c>
      <c r="AC79" s="151" t="str">
        <f>IFERROR(IF((VLOOKUP($A79,'Q3 Raw Data'!$A$9:$CZ$158,AC$3,FALSE))="","",(VLOOKUP($A79,'Q3 Raw Data'!$A$9:$CZ$158,AC$3,FALSE))),"")</f>
        <v>Plans in place</v>
      </c>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row>
    <row r="80" spans="1:67">
      <c r="A80" s="149" t="s">
        <v>303</v>
      </c>
      <c r="B80" s="149" t="s">
        <v>304</v>
      </c>
      <c r="C80" s="149" t="str">
        <f>IFERROR(IF((VLOOKUP($A80,'Q3 Raw Data'!$A$9:$CZ$158,C$3,FALSE))="","",(VLOOKUP($A80,'Q3 Raw Data'!$A$9:$CZ$158,C$3,FALSE))),"")</f>
        <v>Exemplary</v>
      </c>
      <c r="D80" s="149" t="str">
        <f>IFERROR(IF((VLOOKUP($A80,'Q3 Raw Data'!$A$9:$CZ$158,D$3,FALSE))="","",(VLOOKUP($A80,'Q3 Raw Data'!$A$9:$CZ$158,D$3,FALSE))),"")</f>
        <v>Mature</v>
      </c>
      <c r="E80" s="149" t="str">
        <f>IFERROR(IF((VLOOKUP($A80,'Q3 Raw Data'!$A$9:$CZ$158,E$3,FALSE))="","",(VLOOKUP($A80,'Q3 Raw Data'!$A$9:$CZ$158,E$3,FALSE))),"")</f>
        <v>Mature</v>
      </c>
      <c r="F80" s="149" t="str">
        <f>IFERROR(IF((VLOOKUP($A80,'Q3 Raw Data'!$A$9:$CZ$158,F$3,FALSE))="","",(VLOOKUP($A80,'Q3 Raw Data'!$A$9:$CZ$158,F$3,FALSE))),"")</f>
        <v>Mature</v>
      </c>
      <c r="G80" s="149" t="str">
        <f>IFERROR(IF((VLOOKUP($A80,'Q3 Raw Data'!$A$9:$CZ$158,G$3,FALSE))="","",(VLOOKUP($A80,'Q3 Raw Data'!$A$9:$CZ$158,G$3,FALSE))),"")</f>
        <v>Mature</v>
      </c>
      <c r="H80" s="149" t="str">
        <f>IFERROR(IF((VLOOKUP($A80,'Q3 Raw Data'!$A$9:$CZ$158,H$3,FALSE))="","",(VLOOKUP($A80,'Q3 Raw Data'!$A$9:$CZ$158,H$3,FALSE))),"")</f>
        <v>Plans in place</v>
      </c>
      <c r="I80" s="149" t="str">
        <f>IFERROR(IF((VLOOKUP($A80,'Q3 Raw Data'!$A$9:$CZ$158,I$3,FALSE))="","",(VLOOKUP($A80,'Q3 Raw Data'!$A$9:$CZ$158,I$3,FALSE))),"")</f>
        <v>Mature</v>
      </c>
      <c r="J80" s="149" t="str">
        <f>IFERROR(IF((VLOOKUP($A80,'Q3 Raw Data'!$A$9:$CZ$158,J$3,FALSE))="","",(VLOOKUP($A80,'Q3 Raw Data'!$A$9:$CZ$158,J$3,FALSE))),"")</f>
        <v>Established</v>
      </c>
      <c r="K80" s="149" t="str">
        <f>IFERROR(IF((VLOOKUP($A80,'Q3 Raw Data'!$A$9:$CZ$158,K$3,FALSE))="","",(VLOOKUP($A80,'Q3 Raw Data'!$A$9:$CZ$158,K$3,FALSE))),"")</f>
        <v>Plans in place</v>
      </c>
      <c r="L80" s="149" t="str">
        <f>IFERROR(IF((VLOOKUP($A80,'Q3 Raw Data'!$A$9:$CZ$158,L$3,FALSE))="","",(VLOOKUP($A80,'Q3 Raw Data'!$A$9:$CZ$158,L$3,FALSE))),"")</f>
        <v>Exemplary</v>
      </c>
      <c r="M80" s="149" t="str">
        <f>IFERROR(IF((VLOOKUP($A80,'Q3 Raw Data'!$A$9:$CZ$158,M$3,FALSE))="","",(VLOOKUP($A80,'Q3 Raw Data'!$A$9:$CZ$158,M$3,FALSE))),"")</f>
        <v>Mature</v>
      </c>
      <c r="N80" s="149" t="str">
        <f>IFERROR(IF((VLOOKUP($A80,'Q3 Raw Data'!$A$9:$CZ$158,N$3,FALSE))="","",(VLOOKUP($A80,'Q3 Raw Data'!$A$9:$CZ$158,N$3,FALSE))),"")</f>
        <v>Mature</v>
      </c>
      <c r="O80" s="149" t="str">
        <f>IFERROR(IF((VLOOKUP($A80,'Q3 Raw Data'!$A$9:$CZ$158,O$3,FALSE))="","",(VLOOKUP($A80,'Q3 Raw Data'!$A$9:$CZ$158,O$3,FALSE))),"")</f>
        <v>Mature</v>
      </c>
      <c r="P80" s="149" t="str">
        <f>IFERROR(IF((VLOOKUP($A80,'Q3 Raw Data'!$A$9:$CZ$158,P$3,FALSE))="","",(VLOOKUP($A80,'Q3 Raw Data'!$A$9:$CZ$158,P$3,FALSE))),"")</f>
        <v>Mature</v>
      </c>
      <c r="Q80" s="149" t="str">
        <f>IFERROR(IF((VLOOKUP($A80,'Q3 Raw Data'!$A$9:$CZ$158,Q$3,FALSE))="","",(VLOOKUP($A80,'Q3 Raw Data'!$A$9:$CZ$158,Q$3,FALSE))),"")</f>
        <v>Established</v>
      </c>
      <c r="R80" s="149" t="str">
        <f>IFERROR(IF((VLOOKUP($A80,'Q3 Raw Data'!$A$9:$CZ$158,R$3,FALSE))="","",(VLOOKUP($A80,'Q3 Raw Data'!$A$9:$CZ$158,R$3,FALSE))),"")</f>
        <v>Exemplary</v>
      </c>
      <c r="S80" s="149" t="str">
        <f>IFERROR(IF((VLOOKUP($A80,'Q3 Raw Data'!$A$9:$CZ$158,S$3,FALSE))="","",(VLOOKUP($A80,'Q3 Raw Data'!$A$9:$CZ$158,S$3,FALSE))),"")</f>
        <v>Established</v>
      </c>
      <c r="T80" s="149" t="str">
        <f>IFERROR(IF((VLOOKUP($A80,'Q3 Raw Data'!$A$9:$CZ$158,T$3,FALSE))="","",(VLOOKUP($A80,'Q3 Raw Data'!$A$9:$CZ$158,T$3,FALSE))),"")</f>
        <v>Established</v>
      </c>
      <c r="U80" s="149" t="str">
        <f>IFERROR(IF((VLOOKUP($A80,'Q3 Raw Data'!$A$9:$CZ$158,U$3,FALSE))="","",(VLOOKUP($A80,'Q3 Raw Data'!$A$9:$CZ$158,U$3,FALSE))),"")</f>
        <v>Exemplary</v>
      </c>
      <c r="V80" s="149" t="str">
        <f>IFERROR(IF((VLOOKUP($A80,'Q3 Raw Data'!$A$9:$CZ$158,V$3,FALSE))="","",(VLOOKUP($A80,'Q3 Raw Data'!$A$9:$CZ$158,V$3,FALSE))),"")</f>
        <v>Mature</v>
      </c>
      <c r="W80" s="149" t="str">
        <f>IFERROR(IF((VLOOKUP($A80,'Q3 Raw Data'!$A$9:$CZ$158,W$3,FALSE))="","",(VLOOKUP($A80,'Q3 Raw Data'!$A$9:$CZ$158,W$3,FALSE))),"")</f>
        <v>Mature</v>
      </c>
      <c r="X80" s="149" t="str">
        <f>IFERROR(IF((VLOOKUP($A80,'Q3 Raw Data'!$A$9:$CZ$158,X$3,FALSE))="","",(VLOOKUP($A80,'Q3 Raw Data'!$A$9:$CZ$158,X$3,FALSE))),"")</f>
        <v>Mature</v>
      </c>
      <c r="Y80" s="149" t="str">
        <f>IFERROR(IF((VLOOKUP($A80,'Q3 Raw Data'!$A$9:$CZ$158,Y$3,FALSE))="","",(VLOOKUP($A80,'Q3 Raw Data'!$A$9:$CZ$158,Y$3,FALSE))),"")</f>
        <v>Mature</v>
      </c>
      <c r="Z80" s="149" t="str">
        <f>IFERROR(IF((VLOOKUP($A80,'Q3 Raw Data'!$A$9:$CZ$158,Z$3,FALSE))="","",(VLOOKUP($A80,'Q3 Raw Data'!$A$9:$CZ$158,Z$3,FALSE))),"")</f>
        <v>Established</v>
      </c>
      <c r="AA80" s="149" t="str">
        <f>IFERROR(IF((VLOOKUP($A80,'Q3 Raw Data'!$A$9:$CZ$158,AA$3,FALSE))="","",(VLOOKUP($A80,'Q3 Raw Data'!$A$9:$CZ$158,AA$3,FALSE))),"")</f>
        <v>Exemplary</v>
      </c>
      <c r="AB80" s="151" t="str">
        <f>IFERROR(IF((VLOOKUP($A80,'Q3 Raw Data'!$A$9:$CZ$158,AB$3,FALSE))="","",(VLOOKUP($A80,'Q3 Raw Data'!$A$9:$CZ$158,AB$3,FALSE))),"")</f>
        <v>Established</v>
      </c>
      <c r="AC80" s="151" t="str">
        <f>IFERROR(IF((VLOOKUP($A80,'Q3 Raw Data'!$A$9:$CZ$158,AC$3,FALSE))="","",(VLOOKUP($A80,'Q3 Raw Data'!$A$9:$CZ$158,AC$3,FALSE))),"")</f>
        <v>Established</v>
      </c>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row>
    <row r="81" spans="1:67">
      <c r="A81" s="149" t="s">
        <v>874</v>
      </c>
      <c r="B81" s="149" t="s">
        <v>875</v>
      </c>
      <c r="C81" s="149" t="str">
        <f>IFERROR(IF((VLOOKUP($A81,'Q3 Raw Data'!$A$9:$CZ$158,C$3,FALSE))="","",(VLOOKUP($A81,'Q3 Raw Data'!$A$9:$CZ$158,C$3,FALSE))),"")</f>
        <v>Plans in place</v>
      </c>
      <c r="D81" s="149" t="str">
        <f>IFERROR(IF((VLOOKUP($A81,'Q3 Raw Data'!$A$9:$CZ$158,D$3,FALSE))="","",(VLOOKUP($A81,'Q3 Raw Data'!$A$9:$CZ$158,D$3,FALSE))),"")</f>
        <v>Established</v>
      </c>
      <c r="E81" s="149" t="str">
        <f>IFERROR(IF((VLOOKUP($A81,'Q3 Raw Data'!$A$9:$CZ$158,E$3,FALSE))="","",(VLOOKUP($A81,'Q3 Raw Data'!$A$9:$CZ$158,E$3,FALSE))),"")</f>
        <v>Plans in place</v>
      </c>
      <c r="F81" s="149" t="str">
        <f>IFERROR(IF((VLOOKUP($A81,'Q3 Raw Data'!$A$9:$CZ$158,F$3,FALSE))="","",(VLOOKUP($A81,'Q3 Raw Data'!$A$9:$CZ$158,F$3,FALSE))),"")</f>
        <v>Plans in place</v>
      </c>
      <c r="G81" s="149" t="str">
        <f>IFERROR(IF((VLOOKUP($A81,'Q3 Raw Data'!$A$9:$CZ$158,G$3,FALSE))="","",(VLOOKUP($A81,'Q3 Raw Data'!$A$9:$CZ$158,G$3,FALSE))),"")</f>
        <v>Plans in place</v>
      </c>
      <c r="H81" s="149" t="str">
        <f>IFERROR(IF((VLOOKUP($A81,'Q3 Raw Data'!$A$9:$CZ$158,H$3,FALSE))="","",(VLOOKUP($A81,'Q3 Raw Data'!$A$9:$CZ$158,H$3,FALSE))),"")</f>
        <v>Plans in place</v>
      </c>
      <c r="I81" s="149" t="str">
        <f>IFERROR(IF((VLOOKUP($A81,'Q3 Raw Data'!$A$9:$CZ$158,I$3,FALSE))="","",(VLOOKUP($A81,'Q3 Raw Data'!$A$9:$CZ$158,I$3,FALSE))),"")</f>
        <v>Plans in place</v>
      </c>
      <c r="J81" s="149" t="str">
        <f>IFERROR(IF((VLOOKUP($A81,'Q3 Raw Data'!$A$9:$CZ$158,J$3,FALSE))="","",(VLOOKUP($A81,'Q3 Raw Data'!$A$9:$CZ$158,J$3,FALSE))),"")</f>
        <v>Plans in place</v>
      </c>
      <c r="K81" s="149" t="str">
        <f>IFERROR(IF((VLOOKUP($A81,'Q3 Raw Data'!$A$9:$CZ$158,K$3,FALSE))="","",(VLOOKUP($A81,'Q3 Raw Data'!$A$9:$CZ$158,K$3,FALSE))),"")</f>
        <v>Plans in place</v>
      </c>
      <c r="L81" s="149" t="str">
        <f>IFERROR(IF((VLOOKUP($A81,'Q3 Raw Data'!$A$9:$CZ$158,L$3,FALSE))="","",(VLOOKUP($A81,'Q3 Raw Data'!$A$9:$CZ$158,L$3,FALSE))),"")</f>
        <v>Plans in place</v>
      </c>
      <c r="M81" s="149" t="str">
        <f>IFERROR(IF((VLOOKUP($A81,'Q3 Raw Data'!$A$9:$CZ$158,M$3,FALSE))="","",(VLOOKUP($A81,'Q3 Raw Data'!$A$9:$CZ$158,M$3,FALSE))),"")</f>
        <v>Established</v>
      </c>
      <c r="N81" s="149" t="str">
        <f>IFERROR(IF((VLOOKUP($A81,'Q3 Raw Data'!$A$9:$CZ$158,N$3,FALSE))="","",(VLOOKUP($A81,'Q3 Raw Data'!$A$9:$CZ$158,N$3,FALSE))),"")</f>
        <v>Plans in place</v>
      </c>
      <c r="O81" s="149" t="str">
        <f>IFERROR(IF((VLOOKUP($A81,'Q3 Raw Data'!$A$9:$CZ$158,O$3,FALSE))="","",(VLOOKUP($A81,'Q3 Raw Data'!$A$9:$CZ$158,O$3,FALSE))),"")</f>
        <v>Plans in place</v>
      </c>
      <c r="P81" s="149" t="str">
        <f>IFERROR(IF((VLOOKUP($A81,'Q3 Raw Data'!$A$9:$CZ$158,P$3,FALSE))="","",(VLOOKUP($A81,'Q3 Raw Data'!$A$9:$CZ$158,P$3,FALSE))),"")</f>
        <v>Plans in place</v>
      </c>
      <c r="Q81" s="149" t="str">
        <f>IFERROR(IF((VLOOKUP($A81,'Q3 Raw Data'!$A$9:$CZ$158,Q$3,FALSE))="","",(VLOOKUP($A81,'Q3 Raw Data'!$A$9:$CZ$158,Q$3,FALSE))),"")</f>
        <v>Plans in place</v>
      </c>
      <c r="R81" s="149" t="str">
        <f>IFERROR(IF((VLOOKUP($A81,'Q3 Raw Data'!$A$9:$CZ$158,R$3,FALSE))="","",(VLOOKUP($A81,'Q3 Raw Data'!$A$9:$CZ$158,R$3,FALSE))),"")</f>
        <v>Plans in place</v>
      </c>
      <c r="S81" s="149" t="str">
        <f>IFERROR(IF((VLOOKUP($A81,'Q3 Raw Data'!$A$9:$CZ$158,S$3,FALSE))="","",(VLOOKUP($A81,'Q3 Raw Data'!$A$9:$CZ$158,S$3,FALSE))),"")</f>
        <v>Plans in place</v>
      </c>
      <c r="T81" s="149" t="str">
        <f>IFERROR(IF((VLOOKUP($A81,'Q3 Raw Data'!$A$9:$CZ$158,T$3,FALSE))="","",(VLOOKUP($A81,'Q3 Raw Data'!$A$9:$CZ$158,T$3,FALSE))),"")</f>
        <v>Plans in place</v>
      </c>
      <c r="U81" s="149" t="str">
        <f>IFERROR(IF((VLOOKUP($A81,'Q3 Raw Data'!$A$9:$CZ$158,U$3,FALSE))="","",(VLOOKUP($A81,'Q3 Raw Data'!$A$9:$CZ$158,U$3,FALSE))),"")</f>
        <v>Plans in place</v>
      </c>
      <c r="V81" s="149" t="str">
        <f>IFERROR(IF((VLOOKUP($A81,'Q3 Raw Data'!$A$9:$CZ$158,V$3,FALSE))="","",(VLOOKUP($A81,'Q3 Raw Data'!$A$9:$CZ$158,V$3,FALSE))),"")</f>
        <v>Established</v>
      </c>
      <c r="W81" s="149" t="str">
        <f>IFERROR(IF((VLOOKUP($A81,'Q3 Raw Data'!$A$9:$CZ$158,W$3,FALSE))="","",(VLOOKUP($A81,'Q3 Raw Data'!$A$9:$CZ$158,W$3,FALSE))),"")</f>
        <v>Plans in place</v>
      </c>
      <c r="X81" s="149" t="str">
        <f>IFERROR(IF((VLOOKUP($A81,'Q3 Raw Data'!$A$9:$CZ$158,X$3,FALSE))="","",(VLOOKUP($A81,'Q3 Raw Data'!$A$9:$CZ$158,X$3,FALSE))),"")</f>
        <v>Plans in place</v>
      </c>
      <c r="Y81" s="149" t="str">
        <f>IFERROR(IF((VLOOKUP($A81,'Q3 Raw Data'!$A$9:$CZ$158,Y$3,FALSE))="","",(VLOOKUP($A81,'Q3 Raw Data'!$A$9:$CZ$158,Y$3,FALSE))),"")</f>
        <v>Plans in place</v>
      </c>
      <c r="Z81" s="149" t="str">
        <f>IFERROR(IF((VLOOKUP($A81,'Q3 Raw Data'!$A$9:$CZ$158,Z$3,FALSE))="","",(VLOOKUP($A81,'Q3 Raw Data'!$A$9:$CZ$158,Z$3,FALSE))),"")</f>
        <v>Plans in place</v>
      </c>
      <c r="AA81" s="149" t="str">
        <f>IFERROR(IF((VLOOKUP($A81,'Q3 Raw Data'!$A$9:$CZ$158,AA$3,FALSE))="","",(VLOOKUP($A81,'Q3 Raw Data'!$A$9:$CZ$158,AA$3,FALSE))),"")</f>
        <v>Plans in place</v>
      </c>
      <c r="AB81" s="151" t="str">
        <f>IFERROR(IF((VLOOKUP($A81,'Q3 Raw Data'!$A$9:$CZ$158,AB$3,FALSE))="","",(VLOOKUP($A81,'Q3 Raw Data'!$A$9:$CZ$158,AB$3,FALSE))),"")</f>
        <v>Plans in place</v>
      </c>
      <c r="AC81" s="151" t="str">
        <f>IFERROR(IF((VLOOKUP($A81,'Q3 Raw Data'!$A$9:$CZ$158,AC$3,FALSE))="","",(VLOOKUP($A81,'Q3 Raw Data'!$A$9:$CZ$158,AC$3,FALSE))),"")</f>
        <v>Plans in place</v>
      </c>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row>
    <row r="82" spans="1:67">
      <c r="A82" s="149" t="s">
        <v>309</v>
      </c>
      <c r="B82" s="149" t="s">
        <v>310</v>
      </c>
      <c r="C82" s="149" t="str">
        <f>IFERROR(IF((VLOOKUP($A82,'Q3 Raw Data'!$A$9:$CZ$158,C$3,FALSE))="","",(VLOOKUP($A82,'Q3 Raw Data'!$A$9:$CZ$158,C$3,FALSE))),"")</f>
        <v>Plans in place</v>
      </c>
      <c r="D82" s="149" t="str">
        <f>IFERROR(IF((VLOOKUP($A82,'Q3 Raw Data'!$A$9:$CZ$158,D$3,FALSE))="","",(VLOOKUP($A82,'Q3 Raw Data'!$A$9:$CZ$158,D$3,FALSE))),"")</f>
        <v>Plans in place</v>
      </c>
      <c r="E82" s="149" t="str">
        <f>IFERROR(IF((VLOOKUP($A82,'Q3 Raw Data'!$A$9:$CZ$158,E$3,FALSE))="","",(VLOOKUP($A82,'Q3 Raw Data'!$A$9:$CZ$158,E$3,FALSE))),"")</f>
        <v>Established</v>
      </c>
      <c r="F82" s="149" t="str">
        <f>IFERROR(IF((VLOOKUP($A82,'Q3 Raw Data'!$A$9:$CZ$158,F$3,FALSE))="","",(VLOOKUP($A82,'Q3 Raw Data'!$A$9:$CZ$158,F$3,FALSE))),"")</f>
        <v>Established</v>
      </c>
      <c r="G82" s="149" t="str">
        <f>IFERROR(IF((VLOOKUP($A82,'Q3 Raw Data'!$A$9:$CZ$158,G$3,FALSE))="","",(VLOOKUP($A82,'Q3 Raw Data'!$A$9:$CZ$158,G$3,FALSE))),"")</f>
        <v>Plans in place</v>
      </c>
      <c r="H82" s="149" t="str">
        <f>IFERROR(IF((VLOOKUP($A82,'Q3 Raw Data'!$A$9:$CZ$158,H$3,FALSE))="","",(VLOOKUP($A82,'Q3 Raw Data'!$A$9:$CZ$158,H$3,FALSE))),"")</f>
        <v>Plans in place</v>
      </c>
      <c r="I82" s="149" t="str">
        <f>IFERROR(IF((VLOOKUP($A82,'Q3 Raw Data'!$A$9:$CZ$158,I$3,FALSE))="","",(VLOOKUP($A82,'Q3 Raw Data'!$A$9:$CZ$158,I$3,FALSE))),"")</f>
        <v>Established</v>
      </c>
      <c r="J82" s="149" t="str">
        <f>IFERROR(IF((VLOOKUP($A82,'Q3 Raw Data'!$A$9:$CZ$158,J$3,FALSE))="","",(VLOOKUP($A82,'Q3 Raw Data'!$A$9:$CZ$158,J$3,FALSE))),"")</f>
        <v>Established</v>
      </c>
      <c r="K82" s="149" t="str">
        <f>IFERROR(IF((VLOOKUP($A82,'Q3 Raw Data'!$A$9:$CZ$158,K$3,FALSE))="","",(VLOOKUP($A82,'Q3 Raw Data'!$A$9:$CZ$158,K$3,FALSE))),"")</f>
        <v>Plans in place</v>
      </c>
      <c r="L82" s="149" t="str">
        <f>IFERROR(IF((VLOOKUP($A82,'Q3 Raw Data'!$A$9:$CZ$158,L$3,FALSE))="","",(VLOOKUP($A82,'Q3 Raw Data'!$A$9:$CZ$158,L$3,FALSE))),"")</f>
        <v>Plans in place</v>
      </c>
      <c r="M82" s="149" t="str">
        <f>IFERROR(IF((VLOOKUP($A82,'Q3 Raw Data'!$A$9:$CZ$158,M$3,FALSE))="","",(VLOOKUP($A82,'Q3 Raw Data'!$A$9:$CZ$158,M$3,FALSE))),"")</f>
        <v>Plans in place</v>
      </c>
      <c r="N82" s="149" t="str">
        <f>IFERROR(IF((VLOOKUP($A82,'Q3 Raw Data'!$A$9:$CZ$158,N$3,FALSE))="","",(VLOOKUP($A82,'Q3 Raw Data'!$A$9:$CZ$158,N$3,FALSE))),"")</f>
        <v>Established</v>
      </c>
      <c r="O82" s="149" t="str">
        <f>IFERROR(IF((VLOOKUP($A82,'Q3 Raw Data'!$A$9:$CZ$158,O$3,FALSE))="","",(VLOOKUP($A82,'Q3 Raw Data'!$A$9:$CZ$158,O$3,FALSE))),"")</f>
        <v>Established</v>
      </c>
      <c r="P82" s="149" t="str">
        <f>IFERROR(IF((VLOOKUP($A82,'Q3 Raw Data'!$A$9:$CZ$158,P$3,FALSE))="","",(VLOOKUP($A82,'Q3 Raw Data'!$A$9:$CZ$158,P$3,FALSE))),"")</f>
        <v>Plans in place</v>
      </c>
      <c r="Q82" s="149" t="str">
        <f>IFERROR(IF((VLOOKUP($A82,'Q3 Raw Data'!$A$9:$CZ$158,Q$3,FALSE))="","",(VLOOKUP($A82,'Q3 Raw Data'!$A$9:$CZ$158,Q$3,FALSE))),"")</f>
        <v>Plans in place</v>
      </c>
      <c r="R82" s="149" t="str">
        <f>IFERROR(IF((VLOOKUP($A82,'Q3 Raw Data'!$A$9:$CZ$158,R$3,FALSE))="","",(VLOOKUP($A82,'Q3 Raw Data'!$A$9:$CZ$158,R$3,FALSE))),"")</f>
        <v>Established</v>
      </c>
      <c r="S82" s="149" t="str">
        <f>IFERROR(IF((VLOOKUP($A82,'Q3 Raw Data'!$A$9:$CZ$158,S$3,FALSE))="","",(VLOOKUP($A82,'Q3 Raw Data'!$A$9:$CZ$158,S$3,FALSE))),"")</f>
        <v>Established</v>
      </c>
      <c r="T82" s="149" t="str">
        <f>IFERROR(IF((VLOOKUP($A82,'Q3 Raw Data'!$A$9:$CZ$158,T$3,FALSE))="","",(VLOOKUP($A82,'Q3 Raw Data'!$A$9:$CZ$158,T$3,FALSE))),"")</f>
        <v>Plans in place</v>
      </c>
      <c r="U82" s="149" t="str">
        <f>IFERROR(IF((VLOOKUP($A82,'Q3 Raw Data'!$A$9:$CZ$158,U$3,FALSE))="","",(VLOOKUP($A82,'Q3 Raw Data'!$A$9:$CZ$158,U$3,FALSE))),"")</f>
        <v>Plans in place</v>
      </c>
      <c r="V82" s="149" t="str">
        <f>IFERROR(IF((VLOOKUP($A82,'Q3 Raw Data'!$A$9:$CZ$158,V$3,FALSE))="","",(VLOOKUP($A82,'Q3 Raw Data'!$A$9:$CZ$158,V$3,FALSE))),"")</f>
        <v>Plans in place</v>
      </c>
      <c r="W82" s="149" t="str">
        <f>IFERROR(IF((VLOOKUP($A82,'Q3 Raw Data'!$A$9:$CZ$158,W$3,FALSE))="","",(VLOOKUP($A82,'Q3 Raw Data'!$A$9:$CZ$158,W$3,FALSE))),"")</f>
        <v>Established</v>
      </c>
      <c r="X82" s="149" t="str">
        <f>IFERROR(IF((VLOOKUP($A82,'Q3 Raw Data'!$A$9:$CZ$158,X$3,FALSE))="","",(VLOOKUP($A82,'Q3 Raw Data'!$A$9:$CZ$158,X$3,FALSE))),"")</f>
        <v>Established</v>
      </c>
      <c r="Y82" s="149" t="str">
        <f>IFERROR(IF((VLOOKUP($A82,'Q3 Raw Data'!$A$9:$CZ$158,Y$3,FALSE))="","",(VLOOKUP($A82,'Q3 Raw Data'!$A$9:$CZ$158,Y$3,FALSE))),"")</f>
        <v>Established</v>
      </c>
      <c r="Z82" s="149" t="str">
        <f>IFERROR(IF((VLOOKUP($A82,'Q3 Raw Data'!$A$9:$CZ$158,Z$3,FALSE))="","",(VLOOKUP($A82,'Q3 Raw Data'!$A$9:$CZ$158,Z$3,FALSE))),"")</f>
        <v>Plans in place</v>
      </c>
      <c r="AA82" s="149" t="str">
        <f>IFERROR(IF((VLOOKUP($A82,'Q3 Raw Data'!$A$9:$CZ$158,AA$3,FALSE))="","",(VLOOKUP($A82,'Q3 Raw Data'!$A$9:$CZ$158,AA$3,FALSE))),"")</f>
        <v>Established</v>
      </c>
      <c r="AB82" s="151" t="str">
        <f>IFERROR(IF((VLOOKUP($A82,'Q3 Raw Data'!$A$9:$CZ$158,AB$3,FALSE))="","",(VLOOKUP($A82,'Q3 Raw Data'!$A$9:$CZ$158,AB$3,FALSE))),"")</f>
        <v>Established</v>
      </c>
      <c r="AC82" s="151" t="str">
        <f>IFERROR(IF((VLOOKUP($A82,'Q3 Raw Data'!$A$9:$CZ$158,AC$3,FALSE))="","",(VLOOKUP($A82,'Q3 Raw Data'!$A$9:$CZ$158,AC$3,FALSE))),"")</f>
        <v>Plans in place</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row>
    <row r="83" spans="1:67">
      <c r="A83" s="149" t="s">
        <v>313</v>
      </c>
      <c r="B83" s="149" t="s">
        <v>314</v>
      </c>
      <c r="C83" s="149" t="str">
        <f>IFERROR(IF((VLOOKUP($A83,'Q3 Raw Data'!$A$9:$CZ$158,C$3,FALSE))="","",(VLOOKUP($A83,'Q3 Raw Data'!$A$9:$CZ$158,C$3,FALSE))),"")</f>
        <v>Not yet established</v>
      </c>
      <c r="D83" s="149" t="str">
        <f>IFERROR(IF((VLOOKUP($A83,'Q3 Raw Data'!$A$9:$CZ$158,D$3,FALSE))="","",(VLOOKUP($A83,'Q3 Raw Data'!$A$9:$CZ$158,D$3,FALSE))),"")</f>
        <v>Not yet established</v>
      </c>
      <c r="E83" s="149" t="str">
        <f>IFERROR(IF((VLOOKUP($A83,'Q3 Raw Data'!$A$9:$CZ$158,E$3,FALSE))="","",(VLOOKUP($A83,'Q3 Raw Data'!$A$9:$CZ$158,E$3,FALSE))),"")</f>
        <v>Plans in place</v>
      </c>
      <c r="F83" s="149" t="str">
        <f>IFERROR(IF((VLOOKUP($A83,'Q3 Raw Data'!$A$9:$CZ$158,F$3,FALSE))="","",(VLOOKUP($A83,'Q3 Raw Data'!$A$9:$CZ$158,F$3,FALSE))),"")</f>
        <v>Plans in place</v>
      </c>
      <c r="G83" s="149" t="str">
        <f>IFERROR(IF((VLOOKUP($A83,'Q3 Raw Data'!$A$9:$CZ$158,G$3,FALSE))="","",(VLOOKUP($A83,'Q3 Raw Data'!$A$9:$CZ$158,G$3,FALSE))),"")</f>
        <v>Not yet established</v>
      </c>
      <c r="H83" s="149" t="str">
        <f>IFERROR(IF((VLOOKUP($A83,'Q3 Raw Data'!$A$9:$CZ$158,H$3,FALSE))="","",(VLOOKUP($A83,'Q3 Raw Data'!$A$9:$CZ$158,H$3,FALSE))),"")</f>
        <v>Not yet established</v>
      </c>
      <c r="I83" s="149" t="str">
        <f>IFERROR(IF((VLOOKUP($A83,'Q3 Raw Data'!$A$9:$CZ$158,I$3,FALSE))="","",(VLOOKUP($A83,'Q3 Raw Data'!$A$9:$CZ$158,I$3,FALSE))),"")</f>
        <v>Not yet established</v>
      </c>
      <c r="J83" s="149" t="str">
        <f>IFERROR(IF((VLOOKUP($A83,'Q3 Raw Data'!$A$9:$CZ$158,J$3,FALSE))="","",(VLOOKUP($A83,'Q3 Raw Data'!$A$9:$CZ$158,J$3,FALSE))),"")</f>
        <v>Plans in place</v>
      </c>
      <c r="K83" s="149" t="str">
        <f>IFERROR(IF((VLOOKUP($A83,'Q3 Raw Data'!$A$9:$CZ$158,K$3,FALSE))="","",(VLOOKUP($A83,'Q3 Raw Data'!$A$9:$CZ$158,K$3,FALSE))),"")</f>
        <v>Plans in place</v>
      </c>
      <c r="L83" s="149" t="str">
        <f>IFERROR(IF((VLOOKUP($A83,'Q3 Raw Data'!$A$9:$CZ$158,L$3,FALSE))="","",(VLOOKUP($A83,'Q3 Raw Data'!$A$9:$CZ$158,L$3,FALSE))),"")</f>
        <v>Plans in place</v>
      </c>
      <c r="M83" s="149" t="str">
        <f>IFERROR(IF((VLOOKUP($A83,'Q3 Raw Data'!$A$9:$CZ$158,M$3,FALSE))="","",(VLOOKUP($A83,'Q3 Raw Data'!$A$9:$CZ$158,M$3,FALSE))),"")</f>
        <v>Plans in place</v>
      </c>
      <c r="N83" s="149" t="str">
        <f>IFERROR(IF((VLOOKUP($A83,'Q3 Raw Data'!$A$9:$CZ$158,N$3,FALSE))="","",(VLOOKUP($A83,'Q3 Raw Data'!$A$9:$CZ$158,N$3,FALSE))),"")</f>
        <v>Established</v>
      </c>
      <c r="O83" s="149" t="str">
        <f>IFERROR(IF((VLOOKUP($A83,'Q3 Raw Data'!$A$9:$CZ$158,O$3,FALSE))="","",(VLOOKUP($A83,'Q3 Raw Data'!$A$9:$CZ$158,O$3,FALSE))),"")</f>
        <v>Established</v>
      </c>
      <c r="P83" s="149" t="str">
        <f>IFERROR(IF((VLOOKUP($A83,'Q3 Raw Data'!$A$9:$CZ$158,P$3,FALSE))="","",(VLOOKUP($A83,'Q3 Raw Data'!$A$9:$CZ$158,P$3,FALSE))),"")</f>
        <v>Plans in place</v>
      </c>
      <c r="Q83" s="149" t="str">
        <f>IFERROR(IF((VLOOKUP($A83,'Q3 Raw Data'!$A$9:$CZ$158,Q$3,FALSE))="","",(VLOOKUP($A83,'Q3 Raw Data'!$A$9:$CZ$158,Q$3,FALSE))),"")</f>
        <v>Plans in place</v>
      </c>
      <c r="R83" s="149" t="str">
        <f>IFERROR(IF((VLOOKUP($A83,'Q3 Raw Data'!$A$9:$CZ$158,R$3,FALSE))="","",(VLOOKUP($A83,'Q3 Raw Data'!$A$9:$CZ$158,R$3,FALSE))),"")</f>
        <v>Plans in place</v>
      </c>
      <c r="S83" s="149" t="str">
        <f>IFERROR(IF((VLOOKUP($A83,'Q3 Raw Data'!$A$9:$CZ$158,S$3,FALSE))="","",(VLOOKUP($A83,'Q3 Raw Data'!$A$9:$CZ$158,S$3,FALSE))),"")</f>
        <v>Established</v>
      </c>
      <c r="T83" s="149" t="str">
        <f>IFERROR(IF((VLOOKUP($A83,'Q3 Raw Data'!$A$9:$CZ$158,T$3,FALSE))="","",(VLOOKUP($A83,'Q3 Raw Data'!$A$9:$CZ$158,T$3,FALSE))),"")</f>
        <v>Established</v>
      </c>
      <c r="U83" s="149" t="str">
        <f>IFERROR(IF((VLOOKUP($A83,'Q3 Raw Data'!$A$9:$CZ$158,U$3,FALSE))="","",(VLOOKUP($A83,'Q3 Raw Data'!$A$9:$CZ$158,U$3,FALSE))),"")</f>
        <v>Plans in place</v>
      </c>
      <c r="V83" s="149" t="str">
        <f>IFERROR(IF((VLOOKUP($A83,'Q3 Raw Data'!$A$9:$CZ$158,V$3,FALSE))="","",(VLOOKUP($A83,'Q3 Raw Data'!$A$9:$CZ$158,V$3,FALSE))),"")</f>
        <v>Established</v>
      </c>
      <c r="W83" s="149" t="str">
        <f>IFERROR(IF((VLOOKUP($A83,'Q3 Raw Data'!$A$9:$CZ$158,W$3,FALSE))="","",(VLOOKUP($A83,'Q3 Raw Data'!$A$9:$CZ$158,W$3,FALSE))),"")</f>
        <v>Established</v>
      </c>
      <c r="X83" s="149" t="str">
        <f>IFERROR(IF((VLOOKUP($A83,'Q3 Raw Data'!$A$9:$CZ$158,X$3,FALSE))="","",(VLOOKUP($A83,'Q3 Raw Data'!$A$9:$CZ$158,X$3,FALSE))),"")</f>
        <v>Established</v>
      </c>
      <c r="Y83" s="149" t="str">
        <f>IFERROR(IF((VLOOKUP($A83,'Q3 Raw Data'!$A$9:$CZ$158,Y$3,FALSE))="","",(VLOOKUP($A83,'Q3 Raw Data'!$A$9:$CZ$158,Y$3,FALSE))),"")</f>
        <v>Plans in place</v>
      </c>
      <c r="Z83" s="149" t="str">
        <f>IFERROR(IF((VLOOKUP($A83,'Q3 Raw Data'!$A$9:$CZ$158,Z$3,FALSE))="","",(VLOOKUP($A83,'Q3 Raw Data'!$A$9:$CZ$158,Z$3,FALSE))),"")</f>
        <v>Plans in place</v>
      </c>
      <c r="AA83" s="149" t="str">
        <f>IFERROR(IF((VLOOKUP($A83,'Q3 Raw Data'!$A$9:$CZ$158,AA$3,FALSE))="","",(VLOOKUP($A83,'Q3 Raw Data'!$A$9:$CZ$158,AA$3,FALSE))),"")</f>
        <v>Plans in place</v>
      </c>
      <c r="AB83" s="151" t="str">
        <f>IFERROR(IF((VLOOKUP($A83,'Q3 Raw Data'!$A$9:$CZ$158,AB$3,FALSE))="","",(VLOOKUP($A83,'Q3 Raw Data'!$A$9:$CZ$158,AB$3,FALSE))),"")</f>
        <v>Established</v>
      </c>
      <c r="AC83" s="151" t="str">
        <f>IFERROR(IF((VLOOKUP($A83,'Q3 Raw Data'!$A$9:$CZ$158,AC$3,FALSE))="","",(VLOOKUP($A83,'Q3 Raw Data'!$A$9:$CZ$158,AC$3,FALSE))),"")</f>
        <v>Established</v>
      </c>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row>
    <row r="84" spans="1:67">
      <c r="A84" s="149" t="s">
        <v>317</v>
      </c>
      <c r="B84" s="149" t="s">
        <v>318</v>
      </c>
      <c r="C84" s="149" t="str">
        <f>IFERROR(IF((VLOOKUP($A84,'Q3 Raw Data'!$A$9:$CZ$158,C$3,FALSE))="","",(VLOOKUP($A84,'Q3 Raw Data'!$A$9:$CZ$158,C$3,FALSE))),"")</f>
        <v>Plans in place</v>
      </c>
      <c r="D84" s="149" t="str">
        <f>IFERROR(IF((VLOOKUP($A84,'Q3 Raw Data'!$A$9:$CZ$158,D$3,FALSE))="","",(VLOOKUP($A84,'Q3 Raw Data'!$A$9:$CZ$158,D$3,FALSE))),"")</f>
        <v>Established</v>
      </c>
      <c r="E84" s="149" t="str">
        <f>IFERROR(IF((VLOOKUP($A84,'Q3 Raw Data'!$A$9:$CZ$158,E$3,FALSE))="","",(VLOOKUP($A84,'Q3 Raw Data'!$A$9:$CZ$158,E$3,FALSE))),"")</f>
        <v>Plans in place</v>
      </c>
      <c r="F84" s="149" t="str">
        <f>IFERROR(IF((VLOOKUP($A84,'Q3 Raw Data'!$A$9:$CZ$158,F$3,FALSE))="","",(VLOOKUP($A84,'Q3 Raw Data'!$A$9:$CZ$158,F$3,FALSE))),"")</f>
        <v>Plans in place</v>
      </c>
      <c r="G84" s="149" t="str">
        <f>IFERROR(IF((VLOOKUP($A84,'Q3 Raw Data'!$A$9:$CZ$158,G$3,FALSE))="","",(VLOOKUP($A84,'Q3 Raw Data'!$A$9:$CZ$158,G$3,FALSE))),"")</f>
        <v>Plans in place</v>
      </c>
      <c r="H84" s="149" t="str">
        <f>IFERROR(IF((VLOOKUP($A84,'Q3 Raw Data'!$A$9:$CZ$158,H$3,FALSE))="","",(VLOOKUP($A84,'Q3 Raw Data'!$A$9:$CZ$158,H$3,FALSE))),"")</f>
        <v>Plans in place</v>
      </c>
      <c r="I84" s="149" t="str">
        <f>IFERROR(IF((VLOOKUP($A84,'Q3 Raw Data'!$A$9:$CZ$158,I$3,FALSE))="","",(VLOOKUP($A84,'Q3 Raw Data'!$A$9:$CZ$158,I$3,FALSE))),"")</f>
        <v>Plans in place</v>
      </c>
      <c r="J84" s="149" t="str">
        <f>IFERROR(IF((VLOOKUP($A84,'Q3 Raw Data'!$A$9:$CZ$158,J$3,FALSE))="","",(VLOOKUP($A84,'Q3 Raw Data'!$A$9:$CZ$158,J$3,FALSE))),"")</f>
        <v>Established</v>
      </c>
      <c r="K84" s="149" t="str">
        <f>IFERROR(IF((VLOOKUP($A84,'Q3 Raw Data'!$A$9:$CZ$158,K$3,FALSE))="","",(VLOOKUP($A84,'Q3 Raw Data'!$A$9:$CZ$158,K$3,FALSE))),"")</f>
        <v>Plans in place</v>
      </c>
      <c r="L84" s="149" t="str">
        <f>IFERROR(IF((VLOOKUP($A84,'Q3 Raw Data'!$A$9:$CZ$158,L$3,FALSE))="","",(VLOOKUP($A84,'Q3 Raw Data'!$A$9:$CZ$158,L$3,FALSE))),"")</f>
        <v>Plans in place</v>
      </c>
      <c r="M84" s="149" t="str">
        <f>IFERROR(IF((VLOOKUP($A84,'Q3 Raw Data'!$A$9:$CZ$158,M$3,FALSE))="","",(VLOOKUP($A84,'Q3 Raw Data'!$A$9:$CZ$158,M$3,FALSE))),"")</f>
        <v>Established</v>
      </c>
      <c r="N84" s="149" t="str">
        <f>IFERROR(IF((VLOOKUP($A84,'Q3 Raw Data'!$A$9:$CZ$158,N$3,FALSE))="","",(VLOOKUP($A84,'Q3 Raw Data'!$A$9:$CZ$158,N$3,FALSE))),"")</f>
        <v>Established</v>
      </c>
      <c r="O84" s="149" t="str">
        <f>IFERROR(IF((VLOOKUP($A84,'Q3 Raw Data'!$A$9:$CZ$158,O$3,FALSE))="","",(VLOOKUP($A84,'Q3 Raw Data'!$A$9:$CZ$158,O$3,FALSE))),"")</f>
        <v>Plans in place</v>
      </c>
      <c r="P84" s="149" t="str">
        <f>IFERROR(IF((VLOOKUP($A84,'Q3 Raw Data'!$A$9:$CZ$158,P$3,FALSE))="","",(VLOOKUP($A84,'Q3 Raw Data'!$A$9:$CZ$158,P$3,FALSE))),"")</f>
        <v>Plans in place</v>
      </c>
      <c r="Q84" s="149" t="str">
        <f>IFERROR(IF((VLOOKUP($A84,'Q3 Raw Data'!$A$9:$CZ$158,Q$3,FALSE))="","",(VLOOKUP($A84,'Q3 Raw Data'!$A$9:$CZ$158,Q$3,FALSE))),"")</f>
        <v>Plans in place</v>
      </c>
      <c r="R84" s="149" t="str">
        <f>IFERROR(IF((VLOOKUP($A84,'Q3 Raw Data'!$A$9:$CZ$158,R$3,FALSE))="","",(VLOOKUP($A84,'Q3 Raw Data'!$A$9:$CZ$158,R$3,FALSE))),"")</f>
        <v>Established</v>
      </c>
      <c r="S84" s="149" t="str">
        <f>IFERROR(IF((VLOOKUP($A84,'Q3 Raw Data'!$A$9:$CZ$158,S$3,FALSE))="","",(VLOOKUP($A84,'Q3 Raw Data'!$A$9:$CZ$158,S$3,FALSE))),"")</f>
        <v>Established</v>
      </c>
      <c r="T84" s="149" t="str">
        <f>IFERROR(IF((VLOOKUP($A84,'Q3 Raw Data'!$A$9:$CZ$158,T$3,FALSE))="","",(VLOOKUP($A84,'Q3 Raw Data'!$A$9:$CZ$158,T$3,FALSE))),"")</f>
        <v>Plans in place</v>
      </c>
      <c r="U84" s="149" t="str">
        <f>IFERROR(IF((VLOOKUP($A84,'Q3 Raw Data'!$A$9:$CZ$158,U$3,FALSE))="","",(VLOOKUP($A84,'Q3 Raw Data'!$A$9:$CZ$158,U$3,FALSE))),"")</f>
        <v>Plans in place</v>
      </c>
      <c r="V84" s="149" t="str">
        <f>IFERROR(IF((VLOOKUP($A84,'Q3 Raw Data'!$A$9:$CZ$158,V$3,FALSE))="","",(VLOOKUP($A84,'Q3 Raw Data'!$A$9:$CZ$158,V$3,FALSE))),"")</f>
        <v>Established</v>
      </c>
      <c r="W84" s="149" t="str">
        <f>IFERROR(IF((VLOOKUP($A84,'Q3 Raw Data'!$A$9:$CZ$158,W$3,FALSE))="","",(VLOOKUP($A84,'Q3 Raw Data'!$A$9:$CZ$158,W$3,FALSE))),"")</f>
        <v>Established</v>
      </c>
      <c r="X84" s="149" t="str">
        <f>IFERROR(IF((VLOOKUP($A84,'Q3 Raw Data'!$A$9:$CZ$158,X$3,FALSE))="","",(VLOOKUP($A84,'Q3 Raw Data'!$A$9:$CZ$158,X$3,FALSE))),"")</f>
        <v>Established</v>
      </c>
      <c r="Y84" s="149" t="str">
        <f>IFERROR(IF((VLOOKUP($A84,'Q3 Raw Data'!$A$9:$CZ$158,Y$3,FALSE))="","",(VLOOKUP($A84,'Q3 Raw Data'!$A$9:$CZ$158,Y$3,FALSE))),"")</f>
        <v>Plans in place</v>
      </c>
      <c r="Z84" s="149" t="str">
        <f>IFERROR(IF((VLOOKUP($A84,'Q3 Raw Data'!$A$9:$CZ$158,Z$3,FALSE))="","",(VLOOKUP($A84,'Q3 Raw Data'!$A$9:$CZ$158,Z$3,FALSE))),"")</f>
        <v>Plans in place</v>
      </c>
      <c r="AA84" s="149" t="str">
        <f>IFERROR(IF((VLOOKUP($A84,'Q3 Raw Data'!$A$9:$CZ$158,AA$3,FALSE))="","",(VLOOKUP($A84,'Q3 Raw Data'!$A$9:$CZ$158,AA$3,FALSE))),"")</f>
        <v>Established</v>
      </c>
      <c r="AB84" s="151" t="str">
        <f>IFERROR(IF((VLOOKUP($A84,'Q3 Raw Data'!$A$9:$CZ$158,AB$3,FALSE))="","",(VLOOKUP($A84,'Q3 Raw Data'!$A$9:$CZ$158,AB$3,FALSE))),"")</f>
        <v>Established</v>
      </c>
      <c r="AC84" s="151" t="str">
        <f>IFERROR(IF((VLOOKUP($A84,'Q3 Raw Data'!$A$9:$CZ$158,AC$3,FALSE))="","",(VLOOKUP($A84,'Q3 Raw Data'!$A$9:$CZ$158,AC$3,FALSE))),"")</f>
        <v>Established</v>
      </c>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row>
    <row r="85" spans="1:67">
      <c r="A85" s="149" t="s">
        <v>319</v>
      </c>
      <c r="B85" s="149" t="s">
        <v>320</v>
      </c>
      <c r="C85" s="149" t="str">
        <f>IFERROR(IF((VLOOKUP($A85,'Q3 Raw Data'!$A$9:$CZ$158,C$3,FALSE))="","",(VLOOKUP($A85,'Q3 Raw Data'!$A$9:$CZ$158,C$3,FALSE))),"")</f>
        <v>Plans in place</v>
      </c>
      <c r="D85" s="149" t="str">
        <f>IFERROR(IF((VLOOKUP($A85,'Q3 Raw Data'!$A$9:$CZ$158,D$3,FALSE))="","",(VLOOKUP($A85,'Q3 Raw Data'!$A$9:$CZ$158,D$3,FALSE))),"")</f>
        <v>Established</v>
      </c>
      <c r="E85" s="149" t="str">
        <f>IFERROR(IF((VLOOKUP($A85,'Q3 Raw Data'!$A$9:$CZ$158,E$3,FALSE))="","",(VLOOKUP($A85,'Q3 Raw Data'!$A$9:$CZ$158,E$3,FALSE))),"")</f>
        <v>Established</v>
      </c>
      <c r="F85" s="149" t="str">
        <f>IFERROR(IF((VLOOKUP($A85,'Q3 Raw Data'!$A$9:$CZ$158,F$3,FALSE))="","",(VLOOKUP($A85,'Q3 Raw Data'!$A$9:$CZ$158,F$3,FALSE))),"")</f>
        <v>Plans in place</v>
      </c>
      <c r="G85" s="149" t="str">
        <f>IFERROR(IF((VLOOKUP($A85,'Q3 Raw Data'!$A$9:$CZ$158,G$3,FALSE))="","",(VLOOKUP($A85,'Q3 Raw Data'!$A$9:$CZ$158,G$3,FALSE))),"")</f>
        <v>Plans in place</v>
      </c>
      <c r="H85" s="149" t="str">
        <f>IFERROR(IF((VLOOKUP($A85,'Q3 Raw Data'!$A$9:$CZ$158,H$3,FALSE))="","",(VLOOKUP($A85,'Q3 Raw Data'!$A$9:$CZ$158,H$3,FALSE))),"")</f>
        <v>Plans in place</v>
      </c>
      <c r="I85" s="149" t="str">
        <f>IFERROR(IF((VLOOKUP($A85,'Q3 Raw Data'!$A$9:$CZ$158,I$3,FALSE))="","",(VLOOKUP($A85,'Q3 Raw Data'!$A$9:$CZ$158,I$3,FALSE))),"")</f>
        <v>Plans in place</v>
      </c>
      <c r="J85" s="149" t="str">
        <f>IFERROR(IF((VLOOKUP($A85,'Q3 Raw Data'!$A$9:$CZ$158,J$3,FALSE))="","",(VLOOKUP($A85,'Q3 Raw Data'!$A$9:$CZ$158,J$3,FALSE))),"")</f>
        <v>Plans in place</v>
      </c>
      <c r="K85" s="149" t="str">
        <f>IFERROR(IF((VLOOKUP($A85,'Q3 Raw Data'!$A$9:$CZ$158,K$3,FALSE))="","",(VLOOKUP($A85,'Q3 Raw Data'!$A$9:$CZ$158,K$3,FALSE))),"")</f>
        <v>Not yet established</v>
      </c>
      <c r="L85" s="149" t="str">
        <f>IFERROR(IF((VLOOKUP($A85,'Q3 Raw Data'!$A$9:$CZ$158,L$3,FALSE))="","",(VLOOKUP($A85,'Q3 Raw Data'!$A$9:$CZ$158,L$3,FALSE))),"")</f>
        <v>Established</v>
      </c>
      <c r="M85" s="149" t="str">
        <f>IFERROR(IF((VLOOKUP($A85,'Q3 Raw Data'!$A$9:$CZ$158,M$3,FALSE))="","",(VLOOKUP($A85,'Q3 Raw Data'!$A$9:$CZ$158,M$3,FALSE))),"")</f>
        <v>Established</v>
      </c>
      <c r="N85" s="149" t="str">
        <f>IFERROR(IF((VLOOKUP($A85,'Q3 Raw Data'!$A$9:$CZ$158,N$3,FALSE))="","",(VLOOKUP($A85,'Q3 Raw Data'!$A$9:$CZ$158,N$3,FALSE))),"")</f>
        <v>Established</v>
      </c>
      <c r="O85" s="149" t="str">
        <f>IFERROR(IF((VLOOKUP($A85,'Q3 Raw Data'!$A$9:$CZ$158,O$3,FALSE))="","",(VLOOKUP($A85,'Q3 Raw Data'!$A$9:$CZ$158,O$3,FALSE))),"")</f>
        <v>Established</v>
      </c>
      <c r="P85" s="149" t="str">
        <f>IFERROR(IF((VLOOKUP($A85,'Q3 Raw Data'!$A$9:$CZ$158,P$3,FALSE))="","",(VLOOKUP($A85,'Q3 Raw Data'!$A$9:$CZ$158,P$3,FALSE))),"")</f>
        <v>Established</v>
      </c>
      <c r="Q85" s="149" t="str">
        <f>IFERROR(IF((VLOOKUP($A85,'Q3 Raw Data'!$A$9:$CZ$158,Q$3,FALSE))="","",(VLOOKUP($A85,'Q3 Raw Data'!$A$9:$CZ$158,Q$3,FALSE))),"")</f>
        <v>Plans in place</v>
      </c>
      <c r="R85" s="149" t="str">
        <f>IFERROR(IF((VLOOKUP($A85,'Q3 Raw Data'!$A$9:$CZ$158,R$3,FALSE))="","",(VLOOKUP($A85,'Q3 Raw Data'!$A$9:$CZ$158,R$3,FALSE))),"")</f>
        <v>Plans in place</v>
      </c>
      <c r="S85" s="149" t="str">
        <f>IFERROR(IF((VLOOKUP($A85,'Q3 Raw Data'!$A$9:$CZ$158,S$3,FALSE))="","",(VLOOKUP($A85,'Q3 Raw Data'!$A$9:$CZ$158,S$3,FALSE))),"")</f>
        <v>Plans in place</v>
      </c>
      <c r="T85" s="149" t="str">
        <f>IFERROR(IF((VLOOKUP($A85,'Q3 Raw Data'!$A$9:$CZ$158,T$3,FALSE))="","",(VLOOKUP($A85,'Q3 Raw Data'!$A$9:$CZ$158,T$3,FALSE))),"")</f>
        <v>Plans in place</v>
      </c>
      <c r="U85" s="149" t="str">
        <f>IFERROR(IF((VLOOKUP($A85,'Q3 Raw Data'!$A$9:$CZ$158,U$3,FALSE))="","",(VLOOKUP($A85,'Q3 Raw Data'!$A$9:$CZ$158,U$3,FALSE))),"")</f>
        <v>Established</v>
      </c>
      <c r="V85" s="149" t="str">
        <f>IFERROR(IF((VLOOKUP($A85,'Q3 Raw Data'!$A$9:$CZ$158,V$3,FALSE))="","",(VLOOKUP($A85,'Q3 Raw Data'!$A$9:$CZ$158,V$3,FALSE))),"")</f>
        <v>Established</v>
      </c>
      <c r="W85" s="149" t="str">
        <f>IFERROR(IF((VLOOKUP($A85,'Q3 Raw Data'!$A$9:$CZ$158,W$3,FALSE))="","",(VLOOKUP($A85,'Q3 Raw Data'!$A$9:$CZ$158,W$3,FALSE))),"")</f>
        <v>Established</v>
      </c>
      <c r="X85" s="149" t="str">
        <f>IFERROR(IF((VLOOKUP($A85,'Q3 Raw Data'!$A$9:$CZ$158,X$3,FALSE))="","",(VLOOKUP($A85,'Q3 Raw Data'!$A$9:$CZ$158,X$3,FALSE))),"")</f>
        <v>Established</v>
      </c>
      <c r="Y85" s="149" t="str">
        <f>IFERROR(IF((VLOOKUP($A85,'Q3 Raw Data'!$A$9:$CZ$158,Y$3,FALSE))="","",(VLOOKUP($A85,'Q3 Raw Data'!$A$9:$CZ$158,Y$3,FALSE))),"")</f>
        <v>Established</v>
      </c>
      <c r="Z85" s="149" t="str">
        <f>IFERROR(IF((VLOOKUP($A85,'Q3 Raw Data'!$A$9:$CZ$158,Z$3,FALSE))="","",(VLOOKUP($A85,'Q3 Raw Data'!$A$9:$CZ$158,Z$3,FALSE))),"")</f>
        <v>Established</v>
      </c>
      <c r="AA85" s="149" t="str">
        <f>IFERROR(IF((VLOOKUP($A85,'Q3 Raw Data'!$A$9:$CZ$158,AA$3,FALSE))="","",(VLOOKUP($A85,'Q3 Raw Data'!$A$9:$CZ$158,AA$3,FALSE))),"")</f>
        <v>Established</v>
      </c>
      <c r="AB85" s="151" t="str">
        <f>IFERROR(IF((VLOOKUP($A85,'Q3 Raw Data'!$A$9:$CZ$158,AB$3,FALSE))="","",(VLOOKUP($A85,'Q3 Raw Data'!$A$9:$CZ$158,AB$3,FALSE))),"")</f>
        <v>Established</v>
      </c>
      <c r="AC85" s="151" t="str">
        <f>IFERROR(IF((VLOOKUP($A85,'Q3 Raw Data'!$A$9:$CZ$158,AC$3,FALSE))="","",(VLOOKUP($A85,'Q3 Raw Data'!$A$9:$CZ$158,AC$3,FALSE))),"")</f>
        <v>Plans in place</v>
      </c>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row>
    <row r="86" spans="1:67">
      <c r="A86" s="149" t="s">
        <v>323</v>
      </c>
      <c r="B86" s="149" t="s">
        <v>324</v>
      </c>
      <c r="C86" s="149" t="str">
        <f>IFERROR(IF((VLOOKUP($A86,'Q3 Raw Data'!$A$9:$CZ$158,C$3,FALSE))="","",(VLOOKUP($A86,'Q3 Raw Data'!$A$9:$CZ$158,C$3,FALSE))),"")</f>
        <v>Established</v>
      </c>
      <c r="D86" s="149" t="str">
        <f>IFERROR(IF((VLOOKUP($A86,'Q3 Raw Data'!$A$9:$CZ$158,D$3,FALSE))="","",(VLOOKUP($A86,'Q3 Raw Data'!$A$9:$CZ$158,D$3,FALSE))),"")</f>
        <v>Mature</v>
      </c>
      <c r="E86" s="149" t="str">
        <f>IFERROR(IF((VLOOKUP($A86,'Q3 Raw Data'!$A$9:$CZ$158,E$3,FALSE))="","",(VLOOKUP($A86,'Q3 Raw Data'!$A$9:$CZ$158,E$3,FALSE))),"")</f>
        <v>Plans in place</v>
      </c>
      <c r="F86" s="149" t="str">
        <f>IFERROR(IF((VLOOKUP($A86,'Q3 Raw Data'!$A$9:$CZ$158,F$3,FALSE))="","",(VLOOKUP($A86,'Q3 Raw Data'!$A$9:$CZ$158,F$3,FALSE))),"")</f>
        <v>Established</v>
      </c>
      <c r="G86" s="149" t="str">
        <f>IFERROR(IF((VLOOKUP($A86,'Q3 Raw Data'!$A$9:$CZ$158,G$3,FALSE))="","",(VLOOKUP($A86,'Q3 Raw Data'!$A$9:$CZ$158,G$3,FALSE))),"")</f>
        <v>Plans in place</v>
      </c>
      <c r="H86" s="149" t="str">
        <f>IFERROR(IF((VLOOKUP($A86,'Q3 Raw Data'!$A$9:$CZ$158,H$3,FALSE))="","",(VLOOKUP($A86,'Q3 Raw Data'!$A$9:$CZ$158,H$3,FALSE))),"")</f>
        <v>Plans in place</v>
      </c>
      <c r="I86" s="149" t="str">
        <f>IFERROR(IF((VLOOKUP($A86,'Q3 Raw Data'!$A$9:$CZ$158,I$3,FALSE))="","",(VLOOKUP($A86,'Q3 Raw Data'!$A$9:$CZ$158,I$3,FALSE))),"")</f>
        <v>Plans in place</v>
      </c>
      <c r="J86" s="149" t="str">
        <f>IFERROR(IF((VLOOKUP($A86,'Q3 Raw Data'!$A$9:$CZ$158,J$3,FALSE))="","",(VLOOKUP($A86,'Q3 Raw Data'!$A$9:$CZ$158,J$3,FALSE))),"")</f>
        <v>Plans in place</v>
      </c>
      <c r="K86" s="149" t="str">
        <f>IFERROR(IF((VLOOKUP($A86,'Q3 Raw Data'!$A$9:$CZ$158,K$3,FALSE))="","",(VLOOKUP($A86,'Q3 Raw Data'!$A$9:$CZ$158,K$3,FALSE))),"")</f>
        <v>Plans in place</v>
      </c>
      <c r="L86" s="149" t="str">
        <f>IFERROR(IF((VLOOKUP($A86,'Q3 Raw Data'!$A$9:$CZ$158,L$3,FALSE))="","",(VLOOKUP($A86,'Q3 Raw Data'!$A$9:$CZ$158,L$3,FALSE))),"")</f>
        <v>Established</v>
      </c>
      <c r="M86" s="149" t="str">
        <f>IFERROR(IF((VLOOKUP($A86,'Q3 Raw Data'!$A$9:$CZ$158,M$3,FALSE))="","",(VLOOKUP($A86,'Q3 Raw Data'!$A$9:$CZ$158,M$3,FALSE))),"")</f>
        <v>Mature</v>
      </c>
      <c r="N86" s="149" t="str">
        <f>IFERROR(IF((VLOOKUP($A86,'Q3 Raw Data'!$A$9:$CZ$158,N$3,FALSE))="","",(VLOOKUP($A86,'Q3 Raw Data'!$A$9:$CZ$158,N$3,FALSE))),"")</f>
        <v>Established</v>
      </c>
      <c r="O86" s="149" t="str">
        <f>IFERROR(IF((VLOOKUP($A86,'Q3 Raw Data'!$A$9:$CZ$158,O$3,FALSE))="","",(VLOOKUP($A86,'Q3 Raw Data'!$A$9:$CZ$158,O$3,FALSE))),"")</f>
        <v>Established</v>
      </c>
      <c r="P86" s="149" t="str">
        <f>IFERROR(IF((VLOOKUP($A86,'Q3 Raw Data'!$A$9:$CZ$158,P$3,FALSE))="","",(VLOOKUP($A86,'Q3 Raw Data'!$A$9:$CZ$158,P$3,FALSE))),"")</f>
        <v>Plans in place</v>
      </c>
      <c r="Q86" s="149" t="str">
        <f>IFERROR(IF((VLOOKUP($A86,'Q3 Raw Data'!$A$9:$CZ$158,Q$3,FALSE))="","",(VLOOKUP($A86,'Q3 Raw Data'!$A$9:$CZ$158,Q$3,FALSE))),"")</f>
        <v>Plans in place</v>
      </c>
      <c r="R86" s="149" t="str">
        <f>IFERROR(IF((VLOOKUP($A86,'Q3 Raw Data'!$A$9:$CZ$158,R$3,FALSE))="","",(VLOOKUP($A86,'Q3 Raw Data'!$A$9:$CZ$158,R$3,FALSE))),"")</f>
        <v>Established</v>
      </c>
      <c r="S86" s="149" t="str">
        <f>IFERROR(IF((VLOOKUP($A86,'Q3 Raw Data'!$A$9:$CZ$158,S$3,FALSE))="","",(VLOOKUP($A86,'Q3 Raw Data'!$A$9:$CZ$158,S$3,FALSE))),"")</f>
        <v>Plans in place</v>
      </c>
      <c r="T86" s="149" t="str">
        <f>IFERROR(IF((VLOOKUP($A86,'Q3 Raw Data'!$A$9:$CZ$158,T$3,FALSE))="","",(VLOOKUP($A86,'Q3 Raw Data'!$A$9:$CZ$158,T$3,FALSE))),"")</f>
        <v>Established</v>
      </c>
      <c r="U86" s="149" t="str">
        <f>IFERROR(IF((VLOOKUP($A86,'Q3 Raw Data'!$A$9:$CZ$158,U$3,FALSE))="","",(VLOOKUP($A86,'Q3 Raw Data'!$A$9:$CZ$158,U$3,FALSE))),"")</f>
        <v>Established</v>
      </c>
      <c r="V86" s="149" t="str">
        <f>IFERROR(IF((VLOOKUP($A86,'Q3 Raw Data'!$A$9:$CZ$158,V$3,FALSE))="","",(VLOOKUP($A86,'Q3 Raw Data'!$A$9:$CZ$158,V$3,FALSE))),"")</f>
        <v>Mature</v>
      </c>
      <c r="W86" s="149" t="str">
        <f>IFERROR(IF((VLOOKUP($A86,'Q3 Raw Data'!$A$9:$CZ$158,W$3,FALSE))="","",(VLOOKUP($A86,'Q3 Raw Data'!$A$9:$CZ$158,W$3,FALSE))),"")</f>
        <v>Established</v>
      </c>
      <c r="X86" s="149" t="str">
        <f>IFERROR(IF((VLOOKUP($A86,'Q3 Raw Data'!$A$9:$CZ$158,X$3,FALSE))="","",(VLOOKUP($A86,'Q3 Raw Data'!$A$9:$CZ$158,X$3,FALSE))),"")</f>
        <v>Established</v>
      </c>
      <c r="Y86" s="149" t="str">
        <f>IFERROR(IF((VLOOKUP($A86,'Q3 Raw Data'!$A$9:$CZ$158,Y$3,FALSE))="","",(VLOOKUP($A86,'Q3 Raw Data'!$A$9:$CZ$158,Y$3,FALSE))),"")</f>
        <v>Plans in place</v>
      </c>
      <c r="Z86" s="149" t="str">
        <f>IFERROR(IF((VLOOKUP($A86,'Q3 Raw Data'!$A$9:$CZ$158,Z$3,FALSE))="","",(VLOOKUP($A86,'Q3 Raw Data'!$A$9:$CZ$158,Z$3,FALSE))),"")</f>
        <v>Plans in place</v>
      </c>
      <c r="AA86" s="149" t="str">
        <f>IFERROR(IF((VLOOKUP($A86,'Q3 Raw Data'!$A$9:$CZ$158,AA$3,FALSE))="","",(VLOOKUP($A86,'Q3 Raw Data'!$A$9:$CZ$158,AA$3,FALSE))),"")</f>
        <v>Established</v>
      </c>
      <c r="AB86" s="151" t="str">
        <f>IFERROR(IF((VLOOKUP($A86,'Q3 Raw Data'!$A$9:$CZ$158,AB$3,FALSE))="","",(VLOOKUP($A86,'Q3 Raw Data'!$A$9:$CZ$158,AB$3,FALSE))),"")</f>
        <v>Plans in place</v>
      </c>
      <c r="AC86" s="151" t="str">
        <f>IFERROR(IF((VLOOKUP($A86,'Q3 Raw Data'!$A$9:$CZ$158,AC$3,FALSE))="","",(VLOOKUP($A86,'Q3 Raw Data'!$A$9:$CZ$158,AC$3,FALSE))),"")</f>
        <v>Established</v>
      </c>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row>
    <row r="87" spans="1:67">
      <c r="A87" s="149" t="s">
        <v>325</v>
      </c>
      <c r="B87" s="149" t="s">
        <v>326</v>
      </c>
      <c r="C87" s="149" t="str">
        <f>IFERROR(IF((VLOOKUP($A87,'Q3 Raw Data'!$A$9:$CZ$158,C$3,FALSE))="","",(VLOOKUP($A87,'Q3 Raw Data'!$A$9:$CZ$158,C$3,FALSE))),"")</f>
        <v>Plans in place</v>
      </c>
      <c r="D87" s="149" t="str">
        <f>IFERROR(IF((VLOOKUP($A87,'Q3 Raw Data'!$A$9:$CZ$158,D$3,FALSE))="","",(VLOOKUP($A87,'Q3 Raw Data'!$A$9:$CZ$158,D$3,FALSE))),"")</f>
        <v>Plans in place</v>
      </c>
      <c r="E87" s="149" t="str">
        <f>IFERROR(IF((VLOOKUP($A87,'Q3 Raw Data'!$A$9:$CZ$158,E$3,FALSE))="","",(VLOOKUP($A87,'Q3 Raw Data'!$A$9:$CZ$158,E$3,FALSE))),"")</f>
        <v>Plans in place</v>
      </c>
      <c r="F87" s="149" t="str">
        <f>IFERROR(IF((VLOOKUP($A87,'Q3 Raw Data'!$A$9:$CZ$158,F$3,FALSE))="","",(VLOOKUP($A87,'Q3 Raw Data'!$A$9:$CZ$158,F$3,FALSE))),"")</f>
        <v>Established</v>
      </c>
      <c r="G87" s="149" t="str">
        <f>IFERROR(IF((VLOOKUP($A87,'Q3 Raw Data'!$A$9:$CZ$158,G$3,FALSE))="","",(VLOOKUP($A87,'Q3 Raw Data'!$A$9:$CZ$158,G$3,FALSE))),"")</f>
        <v>Plans in place</v>
      </c>
      <c r="H87" s="149" t="str">
        <f>IFERROR(IF((VLOOKUP($A87,'Q3 Raw Data'!$A$9:$CZ$158,H$3,FALSE))="","",(VLOOKUP($A87,'Q3 Raw Data'!$A$9:$CZ$158,H$3,FALSE))),"")</f>
        <v>Not yet established</v>
      </c>
      <c r="I87" s="149" t="str">
        <f>IFERROR(IF((VLOOKUP($A87,'Q3 Raw Data'!$A$9:$CZ$158,I$3,FALSE))="","",(VLOOKUP($A87,'Q3 Raw Data'!$A$9:$CZ$158,I$3,FALSE))),"")</f>
        <v>Plans in place</v>
      </c>
      <c r="J87" s="149" t="str">
        <f>IFERROR(IF((VLOOKUP($A87,'Q3 Raw Data'!$A$9:$CZ$158,J$3,FALSE))="","",(VLOOKUP($A87,'Q3 Raw Data'!$A$9:$CZ$158,J$3,FALSE))),"")</f>
        <v>Plans in place</v>
      </c>
      <c r="K87" s="149" t="str">
        <f>IFERROR(IF((VLOOKUP($A87,'Q3 Raw Data'!$A$9:$CZ$158,K$3,FALSE))="","",(VLOOKUP($A87,'Q3 Raw Data'!$A$9:$CZ$158,K$3,FALSE))),"")</f>
        <v>Not yet established</v>
      </c>
      <c r="L87" s="149" t="str">
        <f>IFERROR(IF((VLOOKUP($A87,'Q3 Raw Data'!$A$9:$CZ$158,L$3,FALSE))="","",(VLOOKUP($A87,'Q3 Raw Data'!$A$9:$CZ$158,L$3,FALSE))),"")</f>
        <v>Established</v>
      </c>
      <c r="M87" s="149" t="str">
        <f>IFERROR(IF((VLOOKUP($A87,'Q3 Raw Data'!$A$9:$CZ$158,M$3,FALSE))="","",(VLOOKUP($A87,'Q3 Raw Data'!$A$9:$CZ$158,M$3,FALSE))),"")</f>
        <v>Established</v>
      </c>
      <c r="N87" s="149" t="str">
        <f>IFERROR(IF((VLOOKUP($A87,'Q3 Raw Data'!$A$9:$CZ$158,N$3,FALSE))="","",(VLOOKUP($A87,'Q3 Raw Data'!$A$9:$CZ$158,N$3,FALSE))),"")</f>
        <v>Established</v>
      </c>
      <c r="O87" s="149" t="str">
        <f>IFERROR(IF((VLOOKUP($A87,'Q3 Raw Data'!$A$9:$CZ$158,O$3,FALSE))="","",(VLOOKUP($A87,'Q3 Raw Data'!$A$9:$CZ$158,O$3,FALSE))),"")</f>
        <v>Established</v>
      </c>
      <c r="P87" s="149" t="str">
        <f>IFERROR(IF((VLOOKUP($A87,'Q3 Raw Data'!$A$9:$CZ$158,P$3,FALSE))="","",(VLOOKUP($A87,'Q3 Raw Data'!$A$9:$CZ$158,P$3,FALSE))),"")</f>
        <v>Established</v>
      </c>
      <c r="Q87" s="149" t="str">
        <f>IFERROR(IF((VLOOKUP($A87,'Q3 Raw Data'!$A$9:$CZ$158,Q$3,FALSE))="","",(VLOOKUP($A87,'Q3 Raw Data'!$A$9:$CZ$158,Q$3,FALSE))),"")</f>
        <v>Plans in place</v>
      </c>
      <c r="R87" s="149" t="str">
        <f>IFERROR(IF((VLOOKUP($A87,'Q3 Raw Data'!$A$9:$CZ$158,R$3,FALSE))="","",(VLOOKUP($A87,'Q3 Raw Data'!$A$9:$CZ$158,R$3,FALSE))),"")</f>
        <v>Established</v>
      </c>
      <c r="S87" s="149" t="str">
        <f>IFERROR(IF((VLOOKUP($A87,'Q3 Raw Data'!$A$9:$CZ$158,S$3,FALSE))="","",(VLOOKUP($A87,'Q3 Raw Data'!$A$9:$CZ$158,S$3,FALSE))),"")</f>
        <v>Established</v>
      </c>
      <c r="T87" s="149" t="str">
        <f>IFERROR(IF((VLOOKUP($A87,'Q3 Raw Data'!$A$9:$CZ$158,T$3,FALSE))="","",(VLOOKUP($A87,'Q3 Raw Data'!$A$9:$CZ$158,T$3,FALSE))),"")</f>
        <v>Plans in place</v>
      </c>
      <c r="U87" s="149" t="str">
        <f>IFERROR(IF((VLOOKUP($A87,'Q3 Raw Data'!$A$9:$CZ$158,U$3,FALSE))="","",(VLOOKUP($A87,'Q3 Raw Data'!$A$9:$CZ$158,U$3,FALSE))),"")</f>
        <v>Established</v>
      </c>
      <c r="V87" s="149" t="str">
        <f>IFERROR(IF((VLOOKUP($A87,'Q3 Raw Data'!$A$9:$CZ$158,V$3,FALSE))="","",(VLOOKUP($A87,'Q3 Raw Data'!$A$9:$CZ$158,V$3,FALSE))),"")</f>
        <v>Established</v>
      </c>
      <c r="W87" s="149" t="str">
        <f>IFERROR(IF((VLOOKUP($A87,'Q3 Raw Data'!$A$9:$CZ$158,W$3,FALSE))="","",(VLOOKUP($A87,'Q3 Raw Data'!$A$9:$CZ$158,W$3,FALSE))),"")</f>
        <v>Established</v>
      </c>
      <c r="X87" s="149" t="str">
        <f>IFERROR(IF((VLOOKUP($A87,'Q3 Raw Data'!$A$9:$CZ$158,X$3,FALSE))="","",(VLOOKUP($A87,'Q3 Raw Data'!$A$9:$CZ$158,X$3,FALSE))),"")</f>
        <v>Established</v>
      </c>
      <c r="Y87" s="149" t="str">
        <f>IFERROR(IF((VLOOKUP($A87,'Q3 Raw Data'!$A$9:$CZ$158,Y$3,FALSE))="","",(VLOOKUP($A87,'Q3 Raw Data'!$A$9:$CZ$158,Y$3,FALSE))),"")</f>
        <v>Established</v>
      </c>
      <c r="Z87" s="149" t="str">
        <f>IFERROR(IF((VLOOKUP($A87,'Q3 Raw Data'!$A$9:$CZ$158,Z$3,FALSE))="","",(VLOOKUP($A87,'Q3 Raw Data'!$A$9:$CZ$158,Z$3,FALSE))),"")</f>
        <v>Plans in place</v>
      </c>
      <c r="AA87" s="149" t="str">
        <f>IFERROR(IF((VLOOKUP($A87,'Q3 Raw Data'!$A$9:$CZ$158,AA$3,FALSE))="","",(VLOOKUP($A87,'Q3 Raw Data'!$A$9:$CZ$158,AA$3,FALSE))),"")</f>
        <v>Established</v>
      </c>
      <c r="AB87" s="151" t="str">
        <f>IFERROR(IF((VLOOKUP($A87,'Q3 Raw Data'!$A$9:$CZ$158,AB$3,FALSE))="","",(VLOOKUP($A87,'Q3 Raw Data'!$A$9:$CZ$158,AB$3,FALSE))),"")</f>
        <v>Established</v>
      </c>
      <c r="AC87" s="151" t="str">
        <f>IFERROR(IF((VLOOKUP($A87,'Q3 Raw Data'!$A$9:$CZ$158,AC$3,FALSE))="","",(VLOOKUP($A87,'Q3 Raw Data'!$A$9:$CZ$158,AC$3,FALSE))),"")</f>
        <v>Established</v>
      </c>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row>
    <row r="88" spans="1:67">
      <c r="A88" s="149" t="s">
        <v>327</v>
      </c>
      <c r="B88" s="149" t="s">
        <v>328</v>
      </c>
      <c r="C88" s="149" t="str">
        <f>IFERROR(IF((VLOOKUP($A88,'Q3 Raw Data'!$A$9:$CZ$158,C$3,FALSE))="","",(VLOOKUP($A88,'Q3 Raw Data'!$A$9:$CZ$158,C$3,FALSE))),"")</f>
        <v>Plans in place</v>
      </c>
      <c r="D88" s="149" t="str">
        <f>IFERROR(IF((VLOOKUP($A88,'Q3 Raw Data'!$A$9:$CZ$158,D$3,FALSE))="","",(VLOOKUP($A88,'Q3 Raw Data'!$A$9:$CZ$158,D$3,FALSE))),"")</f>
        <v>Plans in place</v>
      </c>
      <c r="E88" s="149" t="str">
        <f>IFERROR(IF((VLOOKUP($A88,'Q3 Raw Data'!$A$9:$CZ$158,E$3,FALSE))="","",(VLOOKUP($A88,'Q3 Raw Data'!$A$9:$CZ$158,E$3,FALSE))),"")</f>
        <v>Established</v>
      </c>
      <c r="F88" s="149" t="str">
        <f>IFERROR(IF((VLOOKUP($A88,'Q3 Raw Data'!$A$9:$CZ$158,F$3,FALSE))="","",(VLOOKUP($A88,'Q3 Raw Data'!$A$9:$CZ$158,F$3,FALSE))),"")</f>
        <v>Plans in place</v>
      </c>
      <c r="G88" s="149" t="str">
        <f>IFERROR(IF((VLOOKUP($A88,'Q3 Raw Data'!$A$9:$CZ$158,G$3,FALSE))="","",(VLOOKUP($A88,'Q3 Raw Data'!$A$9:$CZ$158,G$3,FALSE))),"")</f>
        <v>Plans in place</v>
      </c>
      <c r="H88" s="149" t="str">
        <f>IFERROR(IF((VLOOKUP($A88,'Q3 Raw Data'!$A$9:$CZ$158,H$3,FALSE))="","",(VLOOKUP($A88,'Q3 Raw Data'!$A$9:$CZ$158,H$3,FALSE))),"")</f>
        <v>Plans in place</v>
      </c>
      <c r="I88" s="149" t="str">
        <f>IFERROR(IF((VLOOKUP($A88,'Q3 Raw Data'!$A$9:$CZ$158,I$3,FALSE))="","",(VLOOKUP($A88,'Q3 Raw Data'!$A$9:$CZ$158,I$3,FALSE))),"")</f>
        <v>Plans in place</v>
      </c>
      <c r="J88" s="149" t="str">
        <f>IFERROR(IF((VLOOKUP($A88,'Q3 Raw Data'!$A$9:$CZ$158,J$3,FALSE))="","",(VLOOKUP($A88,'Q3 Raw Data'!$A$9:$CZ$158,J$3,FALSE))),"")</f>
        <v>Plans in place</v>
      </c>
      <c r="K88" s="149" t="str">
        <f>IFERROR(IF((VLOOKUP($A88,'Q3 Raw Data'!$A$9:$CZ$158,K$3,FALSE))="","",(VLOOKUP($A88,'Q3 Raw Data'!$A$9:$CZ$158,K$3,FALSE))),"")</f>
        <v>Plans in place</v>
      </c>
      <c r="L88" s="149" t="str">
        <f>IFERROR(IF((VLOOKUP($A88,'Q3 Raw Data'!$A$9:$CZ$158,L$3,FALSE))="","",(VLOOKUP($A88,'Q3 Raw Data'!$A$9:$CZ$158,L$3,FALSE))),"")</f>
        <v>Plans in place</v>
      </c>
      <c r="M88" s="149" t="str">
        <f>IFERROR(IF((VLOOKUP($A88,'Q3 Raw Data'!$A$9:$CZ$158,M$3,FALSE))="","",(VLOOKUP($A88,'Q3 Raw Data'!$A$9:$CZ$158,M$3,FALSE))),"")</f>
        <v>Plans in place</v>
      </c>
      <c r="N88" s="149" t="str">
        <f>IFERROR(IF((VLOOKUP($A88,'Q3 Raw Data'!$A$9:$CZ$158,N$3,FALSE))="","",(VLOOKUP($A88,'Q3 Raw Data'!$A$9:$CZ$158,N$3,FALSE))),"")</f>
        <v>Established</v>
      </c>
      <c r="O88" s="149" t="str">
        <f>IFERROR(IF((VLOOKUP($A88,'Q3 Raw Data'!$A$9:$CZ$158,O$3,FALSE))="","",(VLOOKUP($A88,'Q3 Raw Data'!$A$9:$CZ$158,O$3,FALSE))),"")</f>
        <v>Established</v>
      </c>
      <c r="P88" s="149" t="str">
        <f>IFERROR(IF((VLOOKUP($A88,'Q3 Raw Data'!$A$9:$CZ$158,P$3,FALSE))="","",(VLOOKUP($A88,'Q3 Raw Data'!$A$9:$CZ$158,P$3,FALSE))),"")</f>
        <v>Plans in place</v>
      </c>
      <c r="Q88" s="149" t="str">
        <f>IFERROR(IF((VLOOKUP($A88,'Q3 Raw Data'!$A$9:$CZ$158,Q$3,FALSE))="","",(VLOOKUP($A88,'Q3 Raw Data'!$A$9:$CZ$158,Q$3,FALSE))),"")</f>
        <v>Established</v>
      </c>
      <c r="R88" s="149" t="str">
        <f>IFERROR(IF((VLOOKUP($A88,'Q3 Raw Data'!$A$9:$CZ$158,R$3,FALSE))="","",(VLOOKUP($A88,'Q3 Raw Data'!$A$9:$CZ$158,R$3,FALSE))),"")</f>
        <v>Plans in place</v>
      </c>
      <c r="S88" s="149" t="str">
        <f>IFERROR(IF((VLOOKUP($A88,'Q3 Raw Data'!$A$9:$CZ$158,S$3,FALSE))="","",(VLOOKUP($A88,'Q3 Raw Data'!$A$9:$CZ$158,S$3,FALSE))),"")</f>
        <v>Plans in place</v>
      </c>
      <c r="T88" s="149" t="str">
        <f>IFERROR(IF((VLOOKUP($A88,'Q3 Raw Data'!$A$9:$CZ$158,T$3,FALSE))="","",(VLOOKUP($A88,'Q3 Raw Data'!$A$9:$CZ$158,T$3,FALSE))),"")</f>
        <v>Plans in place</v>
      </c>
      <c r="U88" s="149" t="str">
        <f>IFERROR(IF((VLOOKUP($A88,'Q3 Raw Data'!$A$9:$CZ$158,U$3,FALSE))="","",(VLOOKUP($A88,'Q3 Raw Data'!$A$9:$CZ$158,U$3,FALSE))),"")</f>
        <v>Established</v>
      </c>
      <c r="V88" s="149" t="str">
        <f>IFERROR(IF((VLOOKUP($A88,'Q3 Raw Data'!$A$9:$CZ$158,V$3,FALSE))="","",(VLOOKUP($A88,'Q3 Raw Data'!$A$9:$CZ$158,V$3,FALSE))),"")</f>
        <v>Established</v>
      </c>
      <c r="W88" s="149" t="str">
        <f>IFERROR(IF((VLOOKUP($A88,'Q3 Raw Data'!$A$9:$CZ$158,W$3,FALSE))="","",(VLOOKUP($A88,'Q3 Raw Data'!$A$9:$CZ$158,W$3,FALSE))),"")</f>
        <v>Established</v>
      </c>
      <c r="X88" s="149" t="str">
        <f>IFERROR(IF((VLOOKUP($A88,'Q3 Raw Data'!$A$9:$CZ$158,X$3,FALSE))="","",(VLOOKUP($A88,'Q3 Raw Data'!$A$9:$CZ$158,X$3,FALSE))),"")</f>
        <v>Established</v>
      </c>
      <c r="Y88" s="149" t="str">
        <f>IFERROR(IF((VLOOKUP($A88,'Q3 Raw Data'!$A$9:$CZ$158,Y$3,FALSE))="","",(VLOOKUP($A88,'Q3 Raw Data'!$A$9:$CZ$158,Y$3,FALSE))),"")</f>
        <v>Plans in place</v>
      </c>
      <c r="Z88" s="149" t="str">
        <f>IFERROR(IF((VLOOKUP($A88,'Q3 Raw Data'!$A$9:$CZ$158,Z$3,FALSE))="","",(VLOOKUP($A88,'Q3 Raw Data'!$A$9:$CZ$158,Z$3,FALSE))),"")</f>
        <v>Established</v>
      </c>
      <c r="AA88" s="149" t="str">
        <f>IFERROR(IF((VLOOKUP($A88,'Q3 Raw Data'!$A$9:$CZ$158,AA$3,FALSE))="","",(VLOOKUP($A88,'Q3 Raw Data'!$A$9:$CZ$158,AA$3,FALSE))),"")</f>
        <v>Plans in place</v>
      </c>
      <c r="AB88" s="151" t="str">
        <f>IFERROR(IF((VLOOKUP($A88,'Q3 Raw Data'!$A$9:$CZ$158,AB$3,FALSE))="","",(VLOOKUP($A88,'Q3 Raw Data'!$A$9:$CZ$158,AB$3,FALSE))),"")</f>
        <v>Established</v>
      </c>
      <c r="AC88" s="151" t="str">
        <f>IFERROR(IF((VLOOKUP($A88,'Q3 Raw Data'!$A$9:$CZ$158,AC$3,FALSE))="","",(VLOOKUP($A88,'Q3 Raw Data'!$A$9:$CZ$158,AC$3,FALSE))),"")</f>
        <v>Established</v>
      </c>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row>
    <row r="89" spans="1:67">
      <c r="A89" s="149" t="s">
        <v>331</v>
      </c>
      <c r="B89" s="149" t="s">
        <v>332</v>
      </c>
      <c r="C89" s="149" t="str">
        <f>IFERROR(IF((VLOOKUP($A89,'Q3 Raw Data'!$A$9:$CZ$158,C$3,FALSE))="","",(VLOOKUP($A89,'Q3 Raw Data'!$A$9:$CZ$158,C$3,FALSE))),"")</f>
        <v>Established</v>
      </c>
      <c r="D89" s="149" t="str">
        <f>IFERROR(IF((VLOOKUP($A89,'Q3 Raw Data'!$A$9:$CZ$158,D$3,FALSE))="","",(VLOOKUP($A89,'Q3 Raw Data'!$A$9:$CZ$158,D$3,FALSE))),"")</f>
        <v>Established</v>
      </c>
      <c r="E89" s="149" t="str">
        <f>IFERROR(IF((VLOOKUP($A89,'Q3 Raw Data'!$A$9:$CZ$158,E$3,FALSE))="","",(VLOOKUP($A89,'Q3 Raw Data'!$A$9:$CZ$158,E$3,FALSE))),"")</f>
        <v>Established</v>
      </c>
      <c r="F89" s="149" t="str">
        <f>IFERROR(IF((VLOOKUP($A89,'Q3 Raw Data'!$A$9:$CZ$158,F$3,FALSE))="","",(VLOOKUP($A89,'Q3 Raw Data'!$A$9:$CZ$158,F$3,FALSE))),"")</f>
        <v>Established</v>
      </c>
      <c r="G89" s="149" t="str">
        <f>IFERROR(IF((VLOOKUP($A89,'Q3 Raw Data'!$A$9:$CZ$158,G$3,FALSE))="","",(VLOOKUP($A89,'Q3 Raw Data'!$A$9:$CZ$158,G$3,FALSE))),"")</f>
        <v>Established</v>
      </c>
      <c r="H89" s="149" t="str">
        <f>IFERROR(IF((VLOOKUP($A89,'Q3 Raw Data'!$A$9:$CZ$158,H$3,FALSE))="","",(VLOOKUP($A89,'Q3 Raw Data'!$A$9:$CZ$158,H$3,FALSE))),"")</f>
        <v>Established</v>
      </c>
      <c r="I89" s="149" t="str">
        <f>IFERROR(IF((VLOOKUP($A89,'Q3 Raw Data'!$A$9:$CZ$158,I$3,FALSE))="","",(VLOOKUP($A89,'Q3 Raw Data'!$A$9:$CZ$158,I$3,FALSE))),"")</f>
        <v>Plans in place</v>
      </c>
      <c r="J89" s="149" t="str">
        <f>IFERROR(IF((VLOOKUP($A89,'Q3 Raw Data'!$A$9:$CZ$158,J$3,FALSE))="","",(VLOOKUP($A89,'Q3 Raw Data'!$A$9:$CZ$158,J$3,FALSE))),"")</f>
        <v>Established</v>
      </c>
      <c r="K89" s="149" t="str">
        <f>IFERROR(IF((VLOOKUP($A89,'Q3 Raw Data'!$A$9:$CZ$158,K$3,FALSE))="","",(VLOOKUP($A89,'Q3 Raw Data'!$A$9:$CZ$158,K$3,FALSE))),"")</f>
        <v>Plans in place</v>
      </c>
      <c r="L89" s="149" t="str">
        <f>IFERROR(IF((VLOOKUP($A89,'Q3 Raw Data'!$A$9:$CZ$158,L$3,FALSE))="","",(VLOOKUP($A89,'Q3 Raw Data'!$A$9:$CZ$158,L$3,FALSE))),"")</f>
        <v>Established</v>
      </c>
      <c r="M89" s="149" t="str">
        <f>IFERROR(IF((VLOOKUP($A89,'Q3 Raw Data'!$A$9:$CZ$158,M$3,FALSE))="","",(VLOOKUP($A89,'Q3 Raw Data'!$A$9:$CZ$158,M$3,FALSE))),"")</f>
        <v>Established</v>
      </c>
      <c r="N89" s="149" t="str">
        <f>IFERROR(IF((VLOOKUP($A89,'Q3 Raw Data'!$A$9:$CZ$158,N$3,FALSE))="","",(VLOOKUP($A89,'Q3 Raw Data'!$A$9:$CZ$158,N$3,FALSE))),"")</f>
        <v>Established</v>
      </c>
      <c r="O89" s="149" t="str">
        <f>IFERROR(IF((VLOOKUP($A89,'Q3 Raw Data'!$A$9:$CZ$158,O$3,FALSE))="","",(VLOOKUP($A89,'Q3 Raw Data'!$A$9:$CZ$158,O$3,FALSE))),"")</f>
        <v>Established</v>
      </c>
      <c r="P89" s="149" t="str">
        <f>IFERROR(IF((VLOOKUP($A89,'Q3 Raw Data'!$A$9:$CZ$158,P$3,FALSE))="","",(VLOOKUP($A89,'Q3 Raw Data'!$A$9:$CZ$158,P$3,FALSE))),"")</f>
        <v>Established</v>
      </c>
      <c r="Q89" s="149" t="str">
        <f>IFERROR(IF((VLOOKUP($A89,'Q3 Raw Data'!$A$9:$CZ$158,Q$3,FALSE))="","",(VLOOKUP($A89,'Q3 Raw Data'!$A$9:$CZ$158,Q$3,FALSE))),"")</f>
        <v>Established</v>
      </c>
      <c r="R89" s="149" t="str">
        <f>IFERROR(IF((VLOOKUP($A89,'Q3 Raw Data'!$A$9:$CZ$158,R$3,FALSE))="","",(VLOOKUP($A89,'Q3 Raw Data'!$A$9:$CZ$158,R$3,FALSE))),"")</f>
        <v>Plans in place</v>
      </c>
      <c r="S89" s="149" t="str">
        <f>IFERROR(IF((VLOOKUP($A89,'Q3 Raw Data'!$A$9:$CZ$158,S$3,FALSE))="","",(VLOOKUP($A89,'Q3 Raw Data'!$A$9:$CZ$158,S$3,FALSE))),"")</f>
        <v>Established</v>
      </c>
      <c r="T89" s="149" t="str">
        <f>IFERROR(IF((VLOOKUP($A89,'Q3 Raw Data'!$A$9:$CZ$158,T$3,FALSE))="","",(VLOOKUP($A89,'Q3 Raw Data'!$A$9:$CZ$158,T$3,FALSE))),"")</f>
        <v>Plans in place</v>
      </c>
      <c r="U89" s="149" t="str">
        <f>IFERROR(IF((VLOOKUP($A89,'Q3 Raw Data'!$A$9:$CZ$158,U$3,FALSE))="","",(VLOOKUP($A89,'Q3 Raw Data'!$A$9:$CZ$158,U$3,FALSE))),"")</f>
        <v>Established</v>
      </c>
      <c r="V89" s="149" t="str">
        <f>IFERROR(IF((VLOOKUP($A89,'Q3 Raw Data'!$A$9:$CZ$158,V$3,FALSE))="","",(VLOOKUP($A89,'Q3 Raw Data'!$A$9:$CZ$158,V$3,FALSE))),"")</f>
        <v>Established</v>
      </c>
      <c r="W89" s="149" t="str">
        <f>IFERROR(IF((VLOOKUP($A89,'Q3 Raw Data'!$A$9:$CZ$158,W$3,FALSE))="","",(VLOOKUP($A89,'Q3 Raw Data'!$A$9:$CZ$158,W$3,FALSE))),"")</f>
        <v>Established</v>
      </c>
      <c r="X89" s="149" t="str">
        <f>IFERROR(IF((VLOOKUP($A89,'Q3 Raw Data'!$A$9:$CZ$158,X$3,FALSE))="","",(VLOOKUP($A89,'Q3 Raw Data'!$A$9:$CZ$158,X$3,FALSE))),"")</f>
        <v>Established</v>
      </c>
      <c r="Y89" s="149" t="str">
        <f>IFERROR(IF((VLOOKUP($A89,'Q3 Raw Data'!$A$9:$CZ$158,Y$3,FALSE))="","",(VLOOKUP($A89,'Q3 Raw Data'!$A$9:$CZ$158,Y$3,FALSE))),"")</f>
        <v>Established</v>
      </c>
      <c r="Z89" s="149" t="str">
        <f>IFERROR(IF((VLOOKUP($A89,'Q3 Raw Data'!$A$9:$CZ$158,Z$3,FALSE))="","",(VLOOKUP($A89,'Q3 Raw Data'!$A$9:$CZ$158,Z$3,FALSE))),"")</f>
        <v>Established</v>
      </c>
      <c r="AA89" s="149" t="str">
        <f>IFERROR(IF((VLOOKUP($A89,'Q3 Raw Data'!$A$9:$CZ$158,AA$3,FALSE))="","",(VLOOKUP($A89,'Q3 Raw Data'!$A$9:$CZ$158,AA$3,FALSE))),"")</f>
        <v>Plans in place</v>
      </c>
      <c r="AB89" s="151" t="str">
        <f>IFERROR(IF((VLOOKUP($A89,'Q3 Raw Data'!$A$9:$CZ$158,AB$3,FALSE))="","",(VLOOKUP($A89,'Q3 Raw Data'!$A$9:$CZ$158,AB$3,FALSE))),"")</f>
        <v>Established</v>
      </c>
      <c r="AC89" s="151" t="str">
        <f>IFERROR(IF((VLOOKUP($A89,'Q3 Raw Data'!$A$9:$CZ$158,AC$3,FALSE))="","",(VLOOKUP($A89,'Q3 Raw Data'!$A$9:$CZ$158,AC$3,FALSE))),"")</f>
        <v>Plans in place</v>
      </c>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row>
    <row r="90" spans="1:67">
      <c r="A90" s="149" t="s">
        <v>333</v>
      </c>
      <c r="B90" s="149" t="s">
        <v>334</v>
      </c>
      <c r="C90" s="149" t="str">
        <f>IFERROR(IF((VLOOKUP($A90,'Q3 Raw Data'!$A$9:$CZ$158,C$3,FALSE))="","",(VLOOKUP($A90,'Q3 Raw Data'!$A$9:$CZ$158,C$3,FALSE))),"")</f>
        <v>Not yet established</v>
      </c>
      <c r="D90" s="149" t="str">
        <f>IFERROR(IF((VLOOKUP($A90,'Q3 Raw Data'!$A$9:$CZ$158,D$3,FALSE))="","",(VLOOKUP($A90,'Q3 Raw Data'!$A$9:$CZ$158,D$3,FALSE))),"")</f>
        <v>Not yet established</v>
      </c>
      <c r="E90" s="149" t="str">
        <f>IFERROR(IF((VLOOKUP($A90,'Q3 Raw Data'!$A$9:$CZ$158,E$3,FALSE))="","",(VLOOKUP($A90,'Q3 Raw Data'!$A$9:$CZ$158,E$3,FALSE))),"")</f>
        <v>Established</v>
      </c>
      <c r="F90" s="149" t="str">
        <f>IFERROR(IF((VLOOKUP($A90,'Q3 Raw Data'!$A$9:$CZ$158,F$3,FALSE))="","",(VLOOKUP($A90,'Q3 Raw Data'!$A$9:$CZ$158,F$3,FALSE))),"")</f>
        <v>Plans in place</v>
      </c>
      <c r="G90" s="149" t="str">
        <f>IFERROR(IF((VLOOKUP($A90,'Q3 Raw Data'!$A$9:$CZ$158,G$3,FALSE))="","",(VLOOKUP($A90,'Q3 Raw Data'!$A$9:$CZ$158,G$3,FALSE))),"")</f>
        <v>Established</v>
      </c>
      <c r="H90" s="149" t="str">
        <f>IFERROR(IF((VLOOKUP($A90,'Q3 Raw Data'!$A$9:$CZ$158,H$3,FALSE))="","",(VLOOKUP($A90,'Q3 Raw Data'!$A$9:$CZ$158,H$3,FALSE))),"")</f>
        <v>Not yet established</v>
      </c>
      <c r="I90" s="149" t="str">
        <f>IFERROR(IF((VLOOKUP($A90,'Q3 Raw Data'!$A$9:$CZ$158,I$3,FALSE))="","",(VLOOKUP($A90,'Q3 Raw Data'!$A$9:$CZ$158,I$3,FALSE))),"")</f>
        <v>Established</v>
      </c>
      <c r="J90" s="149" t="str">
        <f>IFERROR(IF((VLOOKUP($A90,'Q3 Raw Data'!$A$9:$CZ$158,J$3,FALSE))="","",(VLOOKUP($A90,'Q3 Raw Data'!$A$9:$CZ$158,J$3,FALSE))),"")</f>
        <v>Established</v>
      </c>
      <c r="K90" s="149" t="str">
        <f>IFERROR(IF((VLOOKUP($A90,'Q3 Raw Data'!$A$9:$CZ$158,K$3,FALSE))="","",(VLOOKUP($A90,'Q3 Raw Data'!$A$9:$CZ$158,K$3,FALSE))),"")</f>
        <v>Plans in place</v>
      </c>
      <c r="L90" s="149" t="str">
        <f>IFERROR(IF((VLOOKUP($A90,'Q3 Raw Data'!$A$9:$CZ$158,L$3,FALSE))="","",(VLOOKUP($A90,'Q3 Raw Data'!$A$9:$CZ$158,L$3,FALSE))),"")</f>
        <v>Plans in place</v>
      </c>
      <c r="M90" s="149" t="str">
        <f>IFERROR(IF((VLOOKUP($A90,'Q3 Raw Data'!$A$9:$CZ$158,M$3,FALSE))="","",(VLOOKUP($A90,'Q3 Raw Data'!$A$9:$CZ$158,M$3,FALSE))),"")</f>
        <v>Plans in place</v>
      </c>
      <c r="N90" s="149" t="str">
        <f>IFERROR(IF((VLOOKUP($A90,'Q3 Raw Data'!$A$9:$CZ$158,N$3,FALSE))="","",(VLOOKUP($A90,'Q3 Raw Data'!$A$9:$CZ$158,N$3,FALSE))),"")</f>
        <v>Established</v>
      </c>
      <c r="O90" s="149" t="str">
        <f>IFERROR(IF((VLOOKUP($A90,'Q3 Raw Data'!$A$9:$CZ$158,O$3,FALSE))="","",(VLOOKUP($A90,'Q3 Raw Data'!$A$9:$CZ$158,O$3,FALSE))),"")</f>
        <v>Plans in place</v>
      </c>
      <c r="P90" s="149" t="str">
        <f>IFERROR(IF((VLOOKUP($A90,'Q3 Raw Data'!$A$9:$CZ$158,P$3,FALSE))="","",(VLOOKUP($A90,'Q3 Raw Data'!$A$9:$CZ$158,P$3,FALSE))),"")</f>
        <v>Established</v>
      </c>
      <c r="Q90" s="149" t="str">
        <f>IFERROR(IF((VLOOKUP($A90,'Q3 Raw Data'!$A$9:$CZ$158,Q$3,FALSE))="","",(VLOOKUP($A90,'Q3 Raw Data'!$A$9:$CZ$158,Q$3,FALSE))),"")</f>
        <v>Plans in place</v>
      </c>
      <c r="R90" s="149" t="str">
        <f>IFERROR(IF((VLOOKUP($A90,'Q3 Raw Data'!$A$9:$CZ$158,R$3,FALSE))="","",(VLOOKUP($A90,'Q3 Raw Data'!$A$9:$CZ$158,R$3,FALSE))),"")</f>
        <v>Established</v>
      </c>
      <c r="S90" s="149" t="str">
        <f>IFERROR(IF((VLOOKUP($A90,'Q3 Raw Data'!$A$9:$CZ$158,S$3,FALSE))="","",(VLOOKUP($A90,'Q3 Raw Data'!$A$9:$CZ$158,S$3,FALSE))),"")</f>
        <v>Established</v>
      </c>
      <c r="T90" s="149" t="str">
        <f>IFERROR(IF((VLOOKUP($A90,'Q3 Raw Data'!$A$9:$CZ$158,T$3,FALSE))="","",(VLOOKUP($A90,'Q3 Raw Data'!$A$9:$CZ$158,T$3,FALSE))),"")</f>
        <v>Plans in place</v>
      </c>
      <c r="U90" s="149" t="str">
        <f>IFERROR(IF((VLOOKUP($A90,'Q3 Raw Data'!$A$9:$CZ$158,U$3,FALSE))="","",(VLOOKUP($A90,'Q3 Raw Data'!$A$9:$CZ$158,U$3,FALSE))),"")</f>
        <v>Plans in place</v>
      </c>
      <c r="V90" s="149" t="str">
        <f>IFERROR(IF((VLOOKUP($A90,'Q3 Raw Data'!$A$9:$CZ$158,V$3,FALSE))="","",(VLOOKUP($A90,'Q3 Raw Data'!$A$9:$CZ$158,V$3,FALSE))),"")</f>
        <v>Established</v>
      </c>
      <c r="W90" s="149" t="str">
        <f>IFERROR(IF((VLOOKUP($A90,'Q3 Raw Data'!$A$9:$CZ$158,W$3,FALSE))="","",(VLOOKUP($A90,'Q3 Raw Data'!$A$9:$CZ$158,W$3,FALSE))),"")</f>
        <v>Established</v>
      </c>
      <c r="X90" s="149" t="str">
        <f>IFERROR(IF((VLOOKUP($A90,'Q3 Raw Data'!$A$9:$CZ$158,X$3,FALSE))="","",(VLOOKUP($A90,'Q3 Raw Data'!$A$9:$CZ$158,X$3,FALSE))),"")</f>
        <v>Plans in place</v>
      </c>
      <c r="Y90" s="149" t="str">
        <f>IFERROR(IF((VLOOKUP($A90,'Q3 Raw Data'!$A$9:$CZ$158,Y$3,FALSE))="","",(VLOOKUP($A90,'Q3 Raw Data'!$A$9:$CZ$158,Y$3,FALSE))),"")</f>
        <v>Established</v>
      </c>
      <c r="Z90" s="149" t="str">
        <f>IFERROR(IF((VLOOKUP($A90,'Q3 Raw Data'!$A$9:$CZ$158,Z$3,FALSE))="","",(VLOOKUP($A90,'Q3 Raw Data'!$A$9:$CZ$158,Z$3,FALSE))),"")</f>
        <v>Plans in place</v>
      </c>
      <c r="AA90" s="149" t="str">
        <f>IFERROR(IF((VLOOKUP($A90,'Q3 Raw Data'!$A$9:$CZ$158,AA$3,FALSE))="","",(VLOOKUP($A90,'Q3 Raw Data'!$A$9:$CZ$158,AA$3,FALSE))),"")</f>
        <v>Established</v>
      </c>
      <c r="AB90" s="151" t="str">
        <f>IFERROR(IF((VLOOKUP($A90,'Q3 Raw Data'!$A$9:$CZ$158,AB$3,FALSE))="","",(VLOOKUP($A90,'Q3 Raw Data'!$A$9:$CZ$158,AB$3,FALSE))),"")</f>
        <v>Established</v>
      </c>
      <c r="AC90" s="151" t="str">
        <f>IFERROR(IF((VLOOKUP($A90,'Q3 Raw Data'!$A$9:$CZ$158,AC$3,FALSE))="","",(VLOOKUP($A90,'Q3 Raw Data'!$A$9:$CZ$158,AC$3,FALSE))),"")</f>
        <v>Plans in place</v>
      </c>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row>
    <row r="91" spans="1:67">
      <c r="A91" s="149" t="s">
        <v>335</v>
      </c>
      <c r="B91" s="149" t="s">
        <v>336</v>
      </c>
      <c r="C91" s="149" t="str">
        <f>IFERROR(IF((VLOOKUP($A91,'Q3 Raw Data'!$A$9:$CZ$158,C$3,FALSE))="","",(VLOOKUP($A91,'Q3 Raw Data'!$A$9:$CZ$158,C$3,FALSE))),"")</f>
        <v>Established</v>
      </c>
      <c r="D91" s="149" t="str">
        <f>IFERROR(IF((VLOOKUP($A91,'Q3 Raw Data'!$A$9:$CZ$158,D$3,FALSE))="","",(VLOOKUP($A91,'Q3 Raw Data'!$A$9:$CZ$158,D$3,FALSE))),"")</f>
        <v>Established</v>
      </c>
      <c r="E91" s="149" t="str">
        <f>IFERROR(IF((VLOOKUP($A91,'Q3 Raw Data'!$A$9:$CZ$158,E$3,FALSE))="","",(VLOOKUP($A91,'Q3 Raw Data'!$A$9:$CZ$158,E$3,FALSE))),"")</f>
        <v>Established</v>
      </c>
      <c r="F91" s="149" t="str">
        <f>IFERROR(IF((VLOOKUP($A91,'Q3 Raw Data'!$A$9:$CZ$158,F$3,FALSE))="","",(VLOOKUP($A91,'Q3 Raw Data'!$A$9:$CZ$158,F$3,FALSE))),"")</f>
        <v>Established</v>
      </c>
      <c r="G91" s="149" t="str">
        <f>IFERROR(IF((VLOOKUP($A91,'Q3 Raw Data'!$A$9:$CZ$158,G$3,FALSE))="","",(VLOOKUP($A91,'Q3 Raw Data'!$A$9:$CZ$158,G$3,FALSE))),"")</f>
        <v>Established</v>
      </c>
      <c r="H91" s="149" t="str">
        <f>IFERROR(IF((VLOOKUP($A91,'Q3 Raw Data'!$A$9:$CZ$158,H$3,FALSE))="","",(VLOOKUP($A91,'Q3 Raw Data'!$A$9:$CZ$158,H$3,FALSE))),"")</f>
        <v>Plans in place</v>
      </c>
      <c r="I91" s="149" t="str">
        <f>IFERROR(IF((VLOOKUP($A91,'Q3 Raw Data'!$A$9:$CZ$158,I$3,FALSE))="","",(VLOOKUP($A91,'Q3 Raw Data'!$A$9:$CZ$158,I$3,FALSE))),"")</f>
        <v>Plans in place</v>
      </c>
      <c r="J91" s="149" t="str">
        <f>IFERROR(IF((VLOOKUP($A91,'Q3 Raw Data'!$A$9:$CZ$158,J$3,FALSE))="","",(VLOOKUP($A91,'Q3 Raw Data'!$A$9:$CZ$158,J$3,FALSE))),"")</f>
        <v>Plans in place</v>
      </c>
      <c r="K91" s="149" t="str">
        <f>IFERROR(IF((VLOOKUP($A91,'Q3 Raw Data'!$A$9:$CZ$158,K$3,FALSE))="","",(VLOOKUP($A91,'Q3 Raw Data'!$A$9:$CZ$158,K$3,FALSE))),"")</f>
        <v>Plans in place</v>
      </c>
      <c r="L91" s="149" t="str">
        <f>IFERROR(IF((VLOOKUP($A91,'Q3 Raw Data'!$A$9:$CZ$158,L$3,FALSE))="","",(VLOOKUP($A91,'Q3 Raw Data'!$A$9:$CZ$158,L$3,FALSE))),"")</f>
        <v>Established</v>
      </c>
      <c r="M91" s="149" t="str">
        <f>IFERROR(IF((VLOOKUP($A91,'Q3 Raw Data'!$A$9:$CZ$158,M$3,FALSE))="","",(VLOOKUP($A91,'Q3 Raw Data'!$A$9:$CZ$158,M$3,FALSE))),"")</f>
        <v>Established</v>
      </c>
      <c r="N91" s="149" t="str">
        <f>IFERROR(IF((VLOOKUP($A91,'Q3 Raw Data'!$A$9:$CZ$158,N$3,FALSE))="","",(VLOOKUP($A91,'Q3 Raw Data'!$A$9:$CZ$158,N$3,FALSE))),"")</f>
        <v>Established</v>
      </c>
      <c r="O91" s="149" t="str">
        <f>IFERROR(IF((VLOOKUP($A91,'Q3 Raw Data'!$A$9:$CZ$158,O$3,FALSE))="","",(VLOOKUP($A91,'Q3 Raw Data'!$A$9:$CZ$158,O$3,FALSE))),"")</f>
        <v>Established</v>
      </c>
      <c r="P91" s="149" t="str">
        <f>IFERROR(IF((VLOOKUP($A91,'Q3 Raw Data'!$A$9:$CZ$158,P$3,FALSE))="","",(VLOOKUP($A91,'Q3 Raw Data'!$A$9:$CZ$158,P$3,FALSE))),"")</f>
        <v>Established</v>
      </c>
      <c r="Q91" s="149" t="str">
        <f>IFERROR(IF((VLOOKUP($A91,'Q3 Raw Data'!$A$9:$CZ$158,Q$3,FALSE))="","",(VLOOKUP($A91,'Q3 Raw Data'!$A$9:$CZ$158,Q$3,FALSE))),"")</f>
        <v>Plans in place</v>
      </c>
      <c r="R91" s="149" t="str">
        <f>IFERROR(IF((VLOOKUP($A91,'Q3 Raw Data'!$A$9:$CZ$158,R$3,FALSE))="","",(VLOOKUP($A91,'Q3 Raw Data'!$A$9:$CZ$158,R$3,FALSE))),"")</f>
        <v>Plans in place</v>
      </c>
      <c r="S91" s="149" t="str">
        <f>IFERROR(IF((VLOOKUP($A91,'Q3 Raw Data'!$A$9:$CZ$158,S$3,FALSE))="","",(VLOOKUP($A91,'Q3 Raw Data'!$A$9:$CZ$158,S$3,FALSE))),"")</f>
        <v>Plans in place</v>
      </c>
      <c r="T91" s="149" t="str">
        <f>IFERROR(IF((VLOOKUP($A91,'Q3 Raw Data'!$A$9:$CZ$158,T$3,FALSE))="","",(VLOOKUP($A91,'Q3 Raw Data'!$A$9:$CZ$158,T$3,FALSE))),"")</f>
        <v>Plans in place</v>
      </c>
      <c r="U91" s="149" t="str">
        <f>IFERROR(IF((VLOOKUP($A91,'Q3 Raw Data'!$A$9:$CZ$158,U$3,FALSE))="","",(VLOOKUP($A91,'Q3 Raw Data'!$A$9:$CZ$158,U$3,FALSE))),"")</f>
        <v>Established</v>
      </c>
      <c r="V91" s="149" t="str">
        <f>IFERROR(IF((VLOOKUP($A91,'Q3 Raw Data'!$A$9:$CZ$158,V$3,FALSE))="","",(VLOOKUP($A91,'Q3 Raw Data'!$A$9:$CZ$158,V$3,FALSE))),"")</f>
        <v>Established</v>
      </c>
      <c r="W91" s="149" t="str">
        <f>IFERROR(IF((VLOOKUP($A91,'Q3 Raw Data'!$A$9:$CZ$158,W$3,FALSE))="","",(VLOOKUP($A91,'Q3 Raw Data'!$A$9:$CZ$158,W$3,FALSE))),"")</f>
        <v>Established</v>
      </c>
      <c r="X91" s="149" t="str">
        <f>IFERROR(IF((VLOOKUP($A91,'Q3 Raw Data'!$A$9:$CZ$158,X$3,FALSE))="","",(VLOOKUP($A91,'Q3 Raw Data'!$A$9:$CZ$158,X$3,FALSE))),"")</f>
        <v>Established</v>
      </c>
      <c r="Y91" s="149" t="str">
        <f>IFERROR(IF((VLOOKUP($A91,'Q3 Raw Data'!$A$9:$CZ$158,Y$3,FALSE))="","",(VLOOKUP($A91,'Q3 Raw Data'!$A$9:$CZ$158,Y$3,FALSE))),"")</f>
        <v>Established</v>
      </c>
      <c r="Z91" s="149" t="str">
        <f>IFERROR(IF((VLOOKUP($A91,'Q3 Raw Data'!$A$9:$CZ$158,Z$3,FALSE))="","",(VLOOKUP($A91,'Q3 Raw Data'!$A$9:$CZ$158,Z$3,FALSE))),"")</f>
        <v>Established</v>
      </c>
      <c r="AA91" s="149" t="str">
        <f>IFERROR(IF((VLOOKUP($A91,'Q3 Raw Data'!$A$9:$CZ$158,AA$3,FALSE))="","",(VLOOKUP($A91,'Q3 Raw Data'!$A$9:$CZ$158,AA$3,FALSE))),"")</f>
        <v>Established</v>
      </c>
      <c r="AB91" s="151" t="str">
        <f>IFERROR(IF((VLOOKUP($A91,'Q3 Raw Data'!$A$9:$CZ$158,AB$3,FALSE))="","",(VLOOKUP($A91,'Q3 Raw Data'!$A$9:$CZ$158,AB$3,FALSE))),"")</f>
        <v>Established</v>
      </c>
      <c r="AC91" s="151" t="str">
        <f>IFERROR(IF((VLOOKUP($A91,'Q3 Raw Data'!$A$9:$CZ$158,AC$3,FALSE))="","",(VLOOKUP($A91,'Q3 Raw Data'!$A$9:$CZ$158,AC$3,FALSE))),"")</f>
        <v>Plans in place</v>
      </c>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row>
    <row r="92" spans="1:67">
      <c r="A92" s="149" t="s">
        <v>337</v>
      </c>
      <c r="B92" s="149" t="s">
        <v>338</v>
      </c>
      <c r="C92" s="149" t="str">
        <f>IFERROR(IF((VLOOKUP($A92,'Q3 Raw Data'!$A$9:$CZ$158,C$3,FALSE))="","",(VLOOKUP($A92,'Q3 Raw Data'!$A$9:$CZ$158,C$3,FALSE))),"")</f>
        <v>Plans in place</v>
      </c>
      <c r="D92" s="149" t="str">
        <f>IFERROR(IF((VLOOKUP($A92,'Q3 Raw Data'!$A$9:$CZ$158,D$3,FALSE))="","",(VLOOKUP($A92,'Q3 Raw Data'!$A$9:$CZ$158,D$3,FALSE))),"")</f>
        <v>Plans in place</v>
      </c>
      <c r="E92" s="149" t="str">
        <f>IFERROR(IF((VLOOKUP($A92,'Q3 Raw Data'!$A$9:$CZ$158,E$3,FALSE))="","",(VLOOKUP($A92,'Q3 Raw Data'!$A$9:$CZ$158,E$3,FALSE))),"")</f>
        <v>Established</v>
      </c>
      <c r="F92" s="149" t="str">
        <f>IFERROR(IF((VLOOKUP($A92,'Q3 Raw Data'!$A$9:$CZ$158,F$3,FALSE))="","",(VLOOKUP($A92,'Q3 Raw Data'!$A$9:$CZ$158,F$3,FALSE))),"")</f>
        <v>Established</v>
      </c>
      <c r="G92" s="149" t="str">
        <f>IFERROR(IF((VLOOKUP($A92,'Q3 Raw Data'!$A$9:$CZ$158,G$3,FALSE))="","",(VLOOKUP($A92,'Q3 Raw Data'!$A$9:$CZ$158,G$3,FALSE))),"")</f>
        <v>Established</v>
      </c>
      <c r="H92" s="149" t="str">
        <f>IFERROR(IF((VLOOKUP($A92,'Q3 Raw Data'!$A$9:$CZ$158,H$3,FALSE))="","",(VLOOKUP($A92,'Q3 Raw Data'!$A$9:$CZ$158,H$3,FALSE))),"")</f>
        <v>Established</v>
      </c>
      <c r="I92" s="149" t="str">
        <f>IFERROR(IF((VLOOKUP($A92,'Q3 Raw Data'!$A$9:$CZ$158,I$3,FALSE))="","",(VLOOKUP($A92,'Q3 Raw Data'!$A$9:$CZ$158,I$3,FALSE))),"")</f>
        <v>Mature</v>
      </c>
      <c r="J92" s="149" t="str">
        <f>IFERROR(IF((VLOOKUP($A92,'Q3 Raw Data'!$A$9:$CZ$158,J$3,FALSE))="","",(VLOOKUP($A92,'Q3 Raw Data'!$A$9:$CZ$158,J$3,FALSE))),"")</f>
        <v>Mature</v>
      </c>
      <c r="K92" s="149" t="str">
        <f>IFERROR(IF((VLOOKUP($A92,'Q3 Raw Data'!$A$9:$CZ$158,K$3,FALSE))="","",(VLOOKUP($A92,'Q3 Raw Data'!$A$9:$CZ$158,K$3,FALSE))),"")</f>
        <v>Established</v>
      </c>
      <c r="L92" s="149" t="str">
        <f>IFERROR(IF((VLOOKUP($A92,'Q3 Raw Data'!$A$9:$CZ$158,L$3,FALSE))="","",(VLOOKUP($A92,'Q3 Raw Data'!$A$9:$CZ$158,L$3,FALSE))),"")</f>
        <v>Established</v>
      </c>
      <c r="M92" s="149" t="str">
        <f>IFERROR(IF((VLOOKUP($A92,'Q3 Raw Data'!$A$9:$CZ$158,M$3,FALSE))="","",(VLOOKUP($A92,'Q3 Raw Data'!$A$9:$CZ$158,M$3,FALSE))),"")</f>
        <v>Mature</v>
      </c>
      <c r="N92" s="149" t="str">
        <f>IFERROR(IF((VLOOKUP($A92,'Q3 Raw Data'!$A$9:$CZ$158,N$3,FALSE))="","",(VLOOKUP($A92,'Q3 Raw Data'!$A$9:$CZ$158,N$3,FALSE))),"")</f>
        <v>Mature</v>
      </c>
      <c r="O92" s="149" t="str">
        <f>IFERROR(IF((VLOOKUP($A92,'Q3 Raw Data'!$A$9:$CZ$158,O$3,FALSE))="","",(VLOOKUP($A92,'Q3 Raw Data'!$A$9:$CZ$158,O$3,FALSE))),"")</f>
        <v>Established</v>
      </c>
      <c r="P92" s="149" t="str">
        <f>IFERROR(IF((VLOOKUP($A92,'Q3 Raw Data'!$A$9:$CZ$158,P$3,FALSE))="","",(VLOOKUP($A92,'Q3 Raw Data'!$A$9:$CZ$158,P$3,FALSE))),"")</f>
        <v>Established</v>
      </c>
      <c r="Q92" s="149" t="str">
        <f>IFERROR(IF((VLOOKUP($A92,'Q3 Raw Data'!$A$9:$CZ$158,Q$3,FALSE))="","",(VLOOKUP($A92,'Q3 Raw Data'!$A$9:$CZ$158,Q$3,FALSE))),"")</f>
        <v>Established</v>
      </c>
      <c r="R92" s="149" t="str">
        <f>IFERROR(IF((VLOOKUP($A92,'Q3 Raw Data'!$A$9:$CZ$158,R$3,FALSE))="","",(VLOOKUP($A92,'Q3 Raw Data'!$A$9:$CZ$158,R$3,FALSE))),"")</f>
        <v>Mature</v>
      </c>
      <c r="S92" s="149" t="str">
        <f>IFERROR(IF((VLOOKUP($A92,'Q3 Raw Data'!$A$9:$CZ$158,S$3,FALSE))="","",(VLOOKUP($A92,'Q3 Raw Data'!$A$9:$CZ$158,S$3,FALSE))),"")</f>
        <v>Mature</v>
      </c>
      <c r="T92" s="149" t="str">
        <f>IFERROR(IF((VLOOKUP($A92,'Q3 Raw Data'!$A$9:$CZ$158,T$3,FALSE))="","",(VLOOKUP($A92,'Q3 Raw Data'!$A$9:$CZ$158,T$3,FALSE))),"")</f>
        <v>Established</v>
      </c>
      <c r="U92" s="149" t="str">
        <f>IFERROR(IF((VLOOKUP($A92,'Q3 Raw Data'!$A$9:$CZ$158,U$3,FALSE))="","",(VLOOKUP($A92,'Q3 Raw Data'!$A$9:$CZ$158,U$3,FALSE))),"")</f>
        <v>Plans in place</v>
      </c>
      <c r="V92" s="149" t="str">
        <f>IFERROR(IF((VLOOKUP($A92,'Q3 Raw Data'!$A$9:$CZ$158,V$3,FALSE))="","",(VLOOKUP($A92,'Q3 Raw Data'!$A$9:$CZ$158,V$3,FALSE))),"")</f>
        <v>Mature</v>
      </c>
      <c r="W92" s="149" t="str">
        <f>IFERROR(IF((VLOOKUP($A92,'Q3 Raw Data'!$A$9:$CZ$158,W$3,FALSE))="","",(VLOOKUP($A92,'Q3 Raw Data'!$A$9:$CZ$158,W$3,FALSE))),"")</f>
        <v>Exemplary</v>
      </c>
      <c r="X92" s="149" t="str">
        <f>IFERROR(IF((VLOOKUP($A92,'Q3 Raw Data'!$A$9:$CZ$158,X$3,FALSE))="","",(VLOOKUP($A92,'Q3 Raw Data'!$A$9:$CZ$158,X$3,FALSE))),"")</f>
        <v>Established</v>
      </c>
      <c r="Y92" s="149" t="str">
        <f>IFERROR(IF((VLOOKUP($A92,'Q3 Raw Data'!$A$9:$CZ$158,Y$3,FALSE))="","",(VLOOKUP($A92,'Q3 Raw Data'!$A$9:$CZ$158,Y$3,FALSE))),"")</f>
        <v>Established</v>
      </c>
      <c r="Z92" s="149" t="str">
        <f>IFERROR(IF((VLOOKUP($A92,'Q3 Raw Data'!$A$9:$CZ$158,Z$3,FALSE))="","",(VLOOKUP($A92,'Q3 Raw Data'!$A$9:$CZ$158,Z$3,FALSE))),"")</f>
        <v>Established</v>
      </c>
      <c r="AA92" s="149" t="str">
        <f>IFERROR(IF((VLOOKUP($A92,'Q3 Raw Data'!$A$9:$CZ$158,AA$3,FALSE))="","",(VLOOKUP($A92,'Q3 Raw Data'!$A$9:$CZ$158,AA$3,FALSE))),"")</f>
        <v>Mature</v>
      </c>
      <c r="AB92" s="151" t="str">
        <f>IFERROR(IF((VLOOKUP($A92,'Q3 Raw Data'!$A$9:$CZ$158,AB$3,FALSE))="","",(VLOOKUP($A92,'Q3 Raw Data'!$A$9:$CZ$158,AB$3,FALSE))),"")</f>
        <v>Mature</v>
      </c>
      <c r="AC92" s="151" t="str">
        <f>IFERROR(IF((VLOOKUP($A92,'Q3 Raw Data'!$A$9:$CZ$158,AC$3,FALSE))="","",(VLOOKUP($A92,'Q3 Raw Data'!$A$9:$CZ$158,AC$3,FALSE))),"")</f>
        <v>Established</v>
      </c>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row>
    <row r="93" spans="1:67">
      <c r="A93" s="149" t="s">
        <v>339</v>
      </c>
      <c r="B93" s="149" t="s">
        <v>340</v>
      </c>
      <c r="C93" s="149" t="str">
        <f>IFERROR(IF((VLOOKUP($A93,'Q3 Raw Data'!$A$9:$CZ$158,C$3,FALSE))="","",(VLOOKUP($A93,'Q3 Raw Data'!$A$9:$CZ$158,C$3,FALSE))),"")</f>
        <v>Plans in place</v>
      </c>
      <c r="D93" s="149" t="str">
        <f>IFERROR(IF((VLOOKUP($A93,'Q3 Raw Data'!$A$9:$CZ$158,D$3,FALSE))="","",(VLOOKUP($A93,'Q3 Raw Data'!$A$9:$CZ$158,D$3,FALSE))),"")</f>
        <v>Plans in place</v>
      </c>
      <c r="E93" s="149" t="str">
        <f>IFERROR(IF((VLOOKUP($A93,'Q3 Raw Data'!$A$9:$CZ$158,E$3,FALSE))="","",(VLOOKUP($A93,'Q3 Raw Data'!$A$9:$CZ$158,E$3,FALSE))),"")</f>
        <v>Plans in place</v>
      </c>
      <c r="F93" s="149" t="str">
        <f>IFERROR(IF((VLOOKUP($A93,'Q3 Raw Data'!$A$9:$CZ$158,F$3,FALSE))="","",(VLOOKUP($A93,'Q3 Raw Data'!$A$9:$CZ$158,F$3,FALSE))),"")</f>
        <v>Plans in place</v>
      </c>
      <c r="G93" s="149" t="str">
        <f>IFERROR(IF((VLOOKUP($A93,'Q3 Raw Data'!$A$9:$CZ$158,G$3,FALSE))="","",(VLOOKUP($A93,'Q3 Raw Data'!$A$9:$CZ$158,G$3,FALSE))),"")</f>
        <v>Plans in place</v>
      </c>
      <c r="H93" s="149" t="str">
        <f>IFERROR(IF((VLOOKUP($A93,'Q3 Raw Data'!$A$9:$CZ$158,H$3,FALSE))="","",(VLOOKUP($A93,'Q3 Raw Data'!$A$9:$CZ$158,H$3,FALSE))),"")</f>
        <v>Plans in place</v>
      </c>
      <c r="I93" s="149" t="str">
        <f>IFERROR(IF((VLOOKUP($A93,'Q3 Raw Data'!$A$9:$CZ$158,I$3,FALSE))="","",(VLOOKUP($A93,'Q3 Raw Data'!$A$9:$CZ$158,I$3,FALSE))),"")</f>
        <v>Plans in place</v>
      </c>
      <c r="J93" s="149" t="str">
        <f>IFERROR(IF((VLOOKUP($A93,'Q3 Raw Data'!$A$9:$CZ$158,J$3,FALSE))="","",(VLOOKUP($A93,'Q3 Raw Data'!$A$9:$CZ$158,J$3,FALSE))),"")</f>
        <v>Plans in place</v>
      </c>
      <c r="K93" s="149" t="str">
        <f>IFERROR(IF((VLOOKUP($A93,'Q3 Raw Data'!$A$9:$CZ$158,K$3,FALSE))="","",(VLOOKUP($A93,'Q3 Raw Data'!$A$9:$CZ$158,K$3,FALSE))),"")</f>
        <v>Plans in place</v>
      </c>
      <c r="L93" s="149" t="str">
        <f>IFERROR(IF((VLOOKUP($A93,'Q3 Raw Data'!$A$9:$CZ$158,L$3,FALSE))="","",(VLOOKUP($A93,'Q3 Raw Data'!$A$9:$CZ$158,L$3,FALSE))),"")</f>
        <v>Established</v>
      </c>
      <c r="M93" s="149" t="str">
        <f>IFERROR(IF((VLOOKUP($A93,'Q3 Raw Data'!$A$9:$CZ$158,M$3,FALSE))="","",(VLOOKUP($A93,'Q3 Raw Data'!$A$9:$CZ$158,M$3,FALSE))),"")</f>
        <v>Established</v>
      </c>
      <c r="N93" s="149" t="str">
        <f>IFERROR(IF((VLOOKUP($A93,'Q3 Raw Data'!$A$9:$CZ$158,N$3,FALSE))="","",(VLOOKUP($A93,'Q3 Raw Data'!$A$9:$CZ$158,N$3,FALSE))),"")</f>
        <v>Established</v>
      </c>
      <c r="O93" s="149" t="str">
        <f>IFERROR(IF((VLOOKUP($A93,'Q3 Raw Data'!$A$9:$CZ$158,O$3,FALSE))="","",(VLOOKUP($A93,'Q3 Raw Data'!$A$9:$CZ$158,O$3,FALSE))),"")</f>
        <v>Plans in place</v>
      </c>
      <c r="P93" s="149" t="str">
        <f>IFERROR(IF((VLOOKUP($A93,'Q3 Raw Data'!$A$9:$CZ$158,P$3,FALSE))="","",(VLOOKUP($A93,'Q3 Raw Data'!$A$9:$CZ$158,P$3,FALSE))),"")</f>
        <v>Plans in place</v>
      </c>
      <c r="Q93" s="149" t="str">
        <f>IFERROR(IF((VLOOKUP($A93,'Q3 Raw Data'!$A$9:$CZ$158,Q$3,FALSE))="","",(VLOOKUP($A93,'Q3 Raw Data'!$A$9:$CZ$158,Q$3,FALSE))),"")</f>
        <v>Plans in place</v>
      </c>
      <c r="R93" s="149" t="str">
        <f>IFERROR(IF((VLOOKUP($A93,'Q3 Raw Data'!$A$9:$CZ$158,R$3,FALSE))="","",(VLOOKUP($A93,'Q3 Raw Data'!$A$9:$CZ$158,R$3,FALSE))),"")</f>
        <v>Plans in place</v>
      </c>
      <c r="S93" s="149" t="str">
        <f>IFERROR(IF((VLOOKUP($A93,'Q3 Raw Data'!$A$9:$CZ$158,S$3,FALSE))="","",(VLOOKUP($A93,'Q3 Raw Data'!$A$9:$CZ$158,S$3,FALSE))),"")</f>
        <v>Established</v>
      </c>
      <c r="T93" s="149" t="str">
        <f>IFERROR(IF((VLOOKUP($A93,'Q3 Raw Data'!$A$9:$CZ$158,T$3,FALSE))="","",(VLOOKUP($A93,'Q3 Raw Data'!$A$9:$CZ$158,T$3,FALSE))),"")</f>
        <v>Plans in place</v>
      </c>
      <c r="U93" s="149" t="str">
        <f>IFERROR(IF((VLOOKUP($A93,'Q3 Raw Data'!$A$9:$CZ$158,U$3,FALSE))="","",(VLOOKUP($A93,'Q3 Raw Data'!$A$9:$CZ$158,U$3,FALSE))),"")</f>
        <v>Established</v>
      </c>
      <c r="V93" s="149" t="str">
        <f>IFERROR(IF((VLOOKUP($A93,'Q3 Raw Data'!$A$9:$CZ$158,V$3,FALSE))="","",(VLOOKUP($A93,'Q3 Raw Data'!$A$9:$CZ$158,V$3,FALSE))),"")</f>
        <v>Established</v>
      </c>
      <c r="W93" s="149" t="str">
        <f>IFERROR(IF((VLOOKUP($A93,'Q3 Raw Data'!$A$9:$CZ$158,W$3,FALSE))="","",(VLOOKUP($A93,'Q3 Raw Data'!$A$9:$CZ$158,W$3,FALSE))),"")</f>
        <v>Established</v>
      </c>
      <c r="X93" s="149" t="str">
        <f>IFERROR(IF((VLOOKUP($A93,'Q3 Raw Data'!$A$9:$CZ$158,X$3,FALSE))="","",(VLOOKUP($A93,'Q3 Raw Data'!$A$9:$CZ$158,X$3,FALSE))),"")</f>
        <v>Established</v>
      </c>
      <c r="Y93" s="149" t="str">
        <f>IFERROR(IF((VLOOKUP($A93,'Q3 Raw Data'!$A$9:$CZ$158,Y$3,FALSE))="","",(VLOOKUP($A93,'Q3 Raw Data'!$A$9:$CZ$158,Y$3,FALSE))),"")</f>
        <v>Plans in place</v>
      </c>
      <c r="Z93" s="149" t="str">
        <f>IFERROR(IF((VLOOKUP($A93,'Q3 Raw Data'!$A$9:$CZ$158,Z$3,FALSE))="","",(VLOOKUP($A93,'Q3 Raw Data'!$A$9:$CZ$158,Z$3,FALSE))),"")</f>
        <v>Established</v>
      </c>
      <c r="AA93" s="149" t="str">
        <f>IFERROR(IF((VLOOKUP($A93,'Q3 Raw Data'!$A$9:$CZ$158,AA$3,FALSE))="","",(VLOOKUP($A93,'Q3 Raw Data'!$A$9:$CZ$158,AA$3,FALSE))),"")</f>
        <v>Established</v>
      </c>
      <c r="AB93" s="151" t="str">
        <f>IFERROR(IF((VLOOKUP($A93,'Q3 Raw Data'!$A$9:$CZ$158,AB$3,FALSE))="","",(VLOOKUP($A93,'Q3 Raw Data'!$A$9:$CZ$158,AB$3,FALSE))),"")</f>
        <v>Established</v>
      </c>
      <c r="AC93" s="151" t="str">
        <f>IFERROR(IF((VLOOKUP($A93,'Q3 Raw Data'!$A$9:$CZ$158,AC$3,FALSE))="","",(VLOOKUP($A93,'Q3 Raw Data'!$A$9:$CZ$158,AC$3,FALSE))),"")</f>
        <v>Plans in place</v>
      </c>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row>
    <row r="94" spans="1:67">
      <c r="A94" s="149" t="s">
        <v>341</v>
      </c>
      <c r="B94" s="149" t="s">
        <v>342</v>
      </c>
      <c r="C94" s="149" t="str">
        <f>IFERROR(IF((VLOOKUP($A94,'Q3 Raw Data'!$A$9:$CZ$158,C$3,FALSE))="","",(VLOOKUP($A94,'Q3 Raw Data'!$A$9:$CZ$158,C$3,FALSE))),"")</f>
        <v>Established</v>
      </c>
      <c r="D94" s="149" t="str">
        <f>IFERROR(IF((VLOOKUP($A94,'Q3 Raw Data'!$A$9:$CZ$158,D$3,FALSE))="","",(VLOOKUP($A94,'Q3 Raw Data'!$A$9:$CZ$158,D$3,FALSE))),"")</f>
        <v>Established</v>
      </c>
      <c r="E94" s="149" t="str">
        <f>IFERROR(IF((VLOOKUP($A94,'Q3 Raw Data'!$A$9:$CZ$158,E$3,FALSE))="","",(VLOOKUP($A94,'Q3 Raw Data'!$A$9:$CZ$158,E$3,FALSE))),"")</f>
        <v>Established</v>
      </c>
      <c r="F94" s="149" t="str">
        <f>IFERROR(IF((VLOOKUP($A94,'Q3 Raw Data'!$A$9:$CZ$158,F$3,FALSE))="","",(VLOOKUP($A94,'Q3 Raw Data'!$A$9:$CZ$158,F$3,FALSE))),"")</f>
        <v>Mature</v>
      </c>
      <c r="G94" s="149" t="str">
        <f>IFERROR(IF((VLOOKUP($A94,'Q3 Raw Data'!$A$9:$CZ$158,G$3,FALSE))="","",(VLOOKUP($A94,'Q3 Raw Data'!$A$9:$CZ$158,G$3,FALSE))),"")</f>
        <v>Plans in place</v>
      </c>
      <c r="H94" s="149" t="str">
        <f>IFERROR(IF((VLOOKUP($A94,'Q3 Raw Data'!$A$9:$CZ$158,H$3,FALSE))="","",(VLOOKUP($A94,'Q3 Raw Data'!$A$9:$CZ$158,H$3,FALSE))),"")</f>
        <v>Plans in place</v>
      </c>
      <c r="I94" s="149" t="str">
        <f>IFERROR(IF((VLOOKUP($A94,'Q3 Raw Data'!$A$9:$CZ$158,I$3,FALSE))="","",(VLOOKUP($A94,'Q3 Raw Data'!$A$9:$CZ$158,I$3,FALSE))),"")</f>
        <v>Established</v>
      </c>
      <c r="J94" s="149" t="str">
        <f>IFERROR(IF((VLOOKUP($A94,'Q3 Raw Data'!$A$9:$CZ$158,J$3,FALSE))="","",(VLOOKUP($A94,'Q3 Raw Data'!$A$9:$CZ$158,J$3,FALSE))),"")</f>
        <v>Established</v>
      </c>
      <c r="K94" s="149" t="str">
        <f>IFERROR(IF((VLOOKUP($A94,'Q3 Raw Data'!$A$9:$CZ$158,K$3,FALSE))="","",(VLOOKUP($A94,'Q3 Raw Data'!$A$9:$CZ$158,K$3,FALSE))),"")</f>
        <v>Not yet established</v>
      </c>
      <c r="L94" s="149" t="str">
        <f>IFERROR(IF((VLOOKUP($A94,'Q3 Raw Data'!$A$9:$CZ$158,L$3,FALSE))="","",(VLOOKUP($A94,'Q3 Raw Data'!$A$9:$CZ$158,L$3,FALSE))),"")</f>
        <v>Established</v>
      </c>
      <c r="M94" s="149" t="str">
        <f>IFERROR(IF((VLOOKUP($A94,'Q3 Raw Data'!$A$9:$CZ$158,M$3,FALSE))="","",(VLOOKUP($A94,'Q3 Raw Data'!$A$9:$CZ$158,M$3,FALSE))),"")</f>
        <v>Established</v>
      </c>
      <c r="N94" s="149" t="str">
        <f>IFERROR(IF((VLOOKUP($A94,'Q3 Raw Data'!$A$9:$CZ$158,N$3,FALSE))="","",(VLOOKUP($A94,'Q3 Raw Data'!$A$9:$CZ$158,N$3,FALSE))),"")</f>
        <v>Established</v>
      </c>
      <c r="O94" s="149" t="str">
        <f>IFERROR(IF((VLOOKUP($A94,'Q3 Raw Data'!$A$9:$CZ$158,O$3,FALSE))="","",(VLOOKUP($A94,'Q3 Raw Data'!$A$9:$CZ$158,O$3,FALSE))),"")</f>
        <v>Mature</v>
      </c>
      <c r="P94" s="149" t="str">
        <f>IFERROR(IF((VLOOKUP($A94,'Q3 Raw Data'!$A$9:$CZ$158,P$3,FALSE))="","",(VLOOKUP($A94,'Q3 Raw Data'!$A$9:$CZ$158,P$3,FALSE))),"")</f>
        <v>Plans in place</v>
      </c>
      <c r="Q94" s="149" t="str">
        <f>IFERROR(IF((VLOOKUP($A94,'Q3 Raw Data'!$A$9:$CZ$158,Q$3,FALSE))="","",(VLOOKUP($A94,'Q3 Raw Data'!$A$9:$CZ$158,Q$3,FALSE))),"")</f>
        <v>Established</v>
      </c>
      <c r="R94" s="149" t="str">
        <f>IFERROR(IF((VLOOKUP($A94,'Q3 Raw Data'!$A$9:$CZ$158,R$3,FALSE))="","",(VLOOKUP($A94,'Q3 Raw Data'!$A$9:$CZ$158,R$3,FALSE))),"")</f>
        <v>Established</v>
      </c>
      <c r="S94" s="149" t="str">
        <f>IFERROR(IF((VLOOKUP($A94,'Q3 Raw Data'!$A$9:$CZ$158,S$3,FALSE))="","",(VLOOKUP($A94,'Q3 Raw Data'!$A$9:$CZ$158,S$3,FALSE))),"")</f>
        <v>Established</v>
      </c>
      <c r="T94" s="149" t="str">
        <f>IFERROR(IF((VLOOKUP($A94,'Q3 Raw Data'!$A$9:$CZ$158,T$3,FALSE))="","",(VLOOKUP($A94,'Q3 Raw Data'!$A$9:$CZ$158,T$3,FALSE))),"")</f>
        <v>Established</v>
      </c>
      <c r="U94" s="149" t="str">
        <f>IFERROR(IF((VLOOKUP($A94,'Q3 Raw Data'!$A$9:$CZ$158,U$3,FALSE))="","",(VLOOKUP($A94,'Q3 Raw Data'!$A$9:$CZ$158,U$3,FALSE))),"")</f>
        <v>Established</v>
      </c>
      <c r="V94" s="149" t="str">
        <f>IFERROR(IF((VLOOKUP($A94,'Q3 Raw Data'!$A$9:$CZ$158,V$3,FALSE))="","",(VLOOKUP($A94,'Q3 Raw Data'!$A$9:$CZ$158,V$3,FALSE))),"")</f>
        <v>Established</v>
      </c>
      <c r="W94" s="149" t="str">
        <f>IFERROR(IF((VLOOKUP($A94,'Q3 Raw Data'!$A$9:$CZ$158,W$3,FALSE))="","",(VLOOKUP($A94,'Q3 Raw Data'!$A$9:$CZ$158,W$3,FALSE))),"")</f>
        <v>Established</v>
      </c>
      <c r="X94" s="149" t="str">
        <f>IFERROR(IF((VLOOKUP($A94,'Q3 Raw Data'!$A$9:$CZ$158,X$3,FALSE))="","",(VLOOKUP($A94,'Q3 Raw Data'!$A$9:$CZ$158,X$3,FALSE))),"")</f>
        <v>Mature</v>
      </c>
      <c r="Y94" s="149" t="str">
        <f>IFERROR(IF((VLOOKUP($A94,'Q3 Raw Data'!$A$9:$CZ$158,Y$3,FALSE))="","",(VLOOKUP($A94,'Q3 Raw Data'!$A$9:$CZ$158,Y$3,FALSE))),"")</f>
        <v>Plans in place</v>
      </c>
      <c r="Z94" s="149" t="str">
        <f>IFERROR(IF((VLOOKUP($A94,'Q3 Raw Data'!$A$9:$CZ$158,Z$3,FALSE))="","",(VLOOKUP($A94,'Q3 Raw Data'!$A$9:$CZ$158,Z$3,FALSE))),"")</f>
        <v>Established</v>
      </c>
      <c r="AA94" s="149" t="str">
        <f>IFERROR(IF((VLOOKUP($A94,'Q3 Raw Data'!$A$9:$CZ$158,AA$3,FALSE))="","",(VLOOKUP($A94,'Q3 Raw Data'!$A$9:$CZ$158,AA$3,FALSE))),"")</f>
        <v>Established</v>
      </c>
      <c r="AB94" s="151" t="str">
        <f>IFERROR(IF((VLOOKUP($A94,'Q3 Raw Data'!$A$9:$CZ$158,AB$3,FALSE))="","",(VLOOKUP($A94,'Q3 Raw Data'!$A$9:$CZ$158,AB$3,FALSE))),"")</f>
        <v>Established</v>
      </c>
      <c r="AC94" s="151" t="str">
        <f>IFERROR(IF((VLOOKUP($A94,'Q3 Raw Data'!$A$9:$CZ$158,AC$3,FALSE))="","",(VLOOKUP($A94,'Q3 Raw Data'!$A$9:$CZ$158,AC$3,FALSE))),"")</f>
        <v>Established</v>
      </c>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row>
    <row r="95" spans="1:67">
      <c r="A95" s="149" t="s">
        <v>343</v>
      </c>
      <c r="B95" s="149" t="s">
        <v>344</v>
      </c>
      <c r="C95" s="149" t="str">
        <f>IFERROR(IF((VLOOKUP($A95,'Q3 Raw Data'!$A$9:$CZ$158,C$3,FALSE))="","",(VLOOKUP($A95,'Q3 Raw Data'!$A$9:$CZ$158,C$3,FALSE))),"")</f>
        <v>Established</v>
      </c>
      <c r="D95" s="149" t="str">
        <f>IFERROR(IF((VLOOKUP($A95,'Q3 Raw Data'!$A$9:$CZ$158,D$3,FALSE))="","",(VLOOKUP($A95,'Q3 Raw Data'!$A$9:$CZ$158,D$3,FALSE))),"")</f>
        <v>Established</v>
      </c>
      <c r="E95" s="149" t="str">
        <f>IFERROR(IF((VLOOKUP($A95,'Q3 Raw Data'!$A$9:$CZ$158,E$3,FALSE))="","",(VLOOKUP($A95,'Q3 Raw Data'!$A$9:$CZ$158,E$3,FALSE))),"")</f>
        <v>Mature</v>
      </c>
      <c r="F95" s="149" t="str">
        <f>IFERROR(IF((VLOOKUP($A95,'Q3 Raw Data'!$A$9:$CZ$158,F$3,FALSE))="","",(VLOOKUP($A95,'Q3 Raw Data'!$A$9:$CZ$158,F$3,FALSE))),"")</f>
        <v>Plans in place</v>
      </c>
      <c r="G95" s="149" t="str">
        <f>IFERROR(IF((VLOOKUP($A95,'Q3 Raw Data'!$A$9:$CZ$158,G$3,FALSE))="","",(VLOOKUP($A95,'Q3 Raw Data'!$A$9:$CZ$158,G$3,FALSE))),"")</f>
        <v>Established</v>
      </c>
      <c r="H95" s="149" t="str">
        <f>IFERROR(IF((VLOOKUP($A95,'Q3 Raw Data'!$A$9:$CZ$158,H$3,FALSE))="","",(VLOOKUP($A95,'Q3 Raw Data'!$A$9:$CZ$158,H$3,FALSE))),"")</f>
        <v>Plans in place</v>
      </c>
      <c r="I95" s="149" t="str">
        <f>IFERROR(IF((VLOOKUP($A95,'Q3 Raw Data'!$A$9:$CZ$158,I$3,FALSE))="","",(VLOOKUP($A95,'Q3 Raw Data'!$A$9:$CZ$158,I$3,FALSE))),"")</f>
        <v>Established</v>
      </c>
      <c r="J95" s="149" t="str">
        <f>IFERROR(IF((VLOOKUP($A95,'Q3 Raw Data'!$A$9:$CZ$158,J$3,FALSE))="","",(VLOOKUP($A95,'Q3 Raw Data'!$A$9:$CZ$158,J$3,FALSE))),"")</f>
        <v>Established</v>
      </c>
      <c r="K95" s="149" t="str">
        <f>IFERROR(IF((VLOOKUP($A95,'Q3 Raw Data'!$A$9:$CZ$158,K$3,FALSE))="","",(VLOOKUP($A95,'Q3 Raw Data'!$A$9:$CZ$158,K$3,FALSE))),"")</f>
        <v>Plans in place</v>
      </c>
      <c r="L95" s="149" t="str">
        <f>IFERROR(IF((VLOOKUP($A95,'Q3 Raw Data'!$A$9:$CZ$158,L$3,FALSE))="","",(VLOOKUP($A95,'Q3 Raw Data'!$A$9:$CZ$158,L$3,FALSE))),"")</f>
        <v>Established</v>
      </c>
      <c r="M95" s="149" t="str">
        <f>IFERROR(IF((VLOOKUP($A95,'Q3 Raw Data'!$A$9:$CZ$158,M$3,FALSE))="","",(VLOOKUP($A95,'Q3 Raw Data'!$A$9:$CZ$158,M$3,FALSE))),"")</f>
        <v>Established</v>
      </c>
      <c r="N95" s="149" t="str">
        <f>IFERROR(IF((VLOOKUP($A95,'Q3 Raw Data'!$A$9:$CZ$158,N$3,FALSE))="","",(VLOOKUP($A95,'Q3 Raw Data'!$A$9:$CZ$158,N$3,FALSE))),"")</f>
        <v>Mature</v>
      </c>
      <c r="O95" s="149" t="str">
        <f>IFERROR(IF((VLOOKUP($A95,'Q3 Raw Data'!$A$9:$CZ$158,O$3,FALSE))="","",(VLOOKUP($A95,'Q3 Raw Data'!$A$9:$CZ$158,O$3,FALSE))),"")</f>
        <v>Plans in place</v>
      </c>
      <c r="P95" s="149" t="str">
        <f>IFERROR(IF((VLOOKUP($A95,'Q3 Raw Data'!$A$9:$CZ$158,P$3,FALSE))="","",(VLOOKUP($A95,'Q3 Raw Data'!$A$9:$CZ$158,P$3,FALSE))),"")</f>
        <v>Established</v>
      </c>
      <c r="Q95" s="149" t="str">
        <f>IFERROR(IF((VLOOKUP($A95,'Q3 Raw Data'!$A$9:$CZ$158,Q$3,FALSE))="","",(VLOOKUP($A95,'Q3 Raw Data'!$A$9:$CZ$158,Q$3,FALSE))),"")</f>
        <v>Plans in place</v>
      </c>
      <c r="R95" s="149" t="str">
        <f>IFERROR(IF((VLOOKUP($A95,'Q3 Raw Data'!$A$9:$CZ$158,R$3,FALSE))="","",(VLOOKUP($A95,'Q3 Raw Data'!$A$9:$CZ$158,R$3,FALSE))),"")</f>
        <v>Established</v>
      </c>
      <c r="S95" s="149" t="str">
        <f>IFERROR(IF((VLOOKUP($A95,'Q3 Raw Data'!$A$9:$CZ$158,S$3,FALSE))="","",(VLOOKUP($A95,'Q3 Raw Data'!$A$9:$CZ$158,S$3,FALSE))),"")</f>
        <v>Established</v>
      </c>
      <c r="T95" s="149" t="str">
        <f>IFERROR(IF((VLOOKUP($A95,'Q3 Raw Data'!$A$9:$CZ$158,T$3,FALSE))="","",(VLOOKUP($A95,'Q3 Raw Data'!$A$9:$CZ$158,T$3,FALSE))),"")</f>
        <v>Plans in place</v>
      </c>
      <c r="U95" s="149" t="str">
        <f>IFERROR(IF((VLOOKUP($A95,'Q3 Raw Data'!$A$9:$CZ$158,U$3,FALSE))="","",(VLOOKUP($A95,'Q3 Raw Data'!$A$9:$CZ$158,U$3,FALSE))),"")</f>
        <v>Established</v>
      </c>
      <c r="V95" s="149" t="str">
        <f>IFERROR(IF((VLOOKUP($A95,'Q3 Raw Data'!$A$9:$CZ$158,V$3,FALSE))="","",(VLOOKUP($A95,'Q3 Raw Data'!$A$9:$CZ$158,V$3,FALSE))),"")</f>
        <v>Established</v>
      </c>
      <c r="W95" s="149" t="str">
        <f>IFERROR(IF((VLOOKUP($A95,'Q3 Raw Data'!$A$9:$CZ$158,W$3,FALSE))="","",(VLOOKUP($A95,'Q3 Raw Data'!$A$9:$CZ$158,W$3,FALSE))),"")</f>
        <v>Mature</v>
      </c>
      <c r="X95" s="149" t="str">
        <f>IFERROR(IF((VLOOKUP($A95,'Q3 Raw Data'!$A$9:$CZ$158,X$3,FALSE))="","",(VLOOKUP($A95,'Q3 Raw Data'!$A$9:$CZ$158,X$3,FALSE))),"")</f>
        <v>Plans in place</v>
      </c>
      <c r="Y95" s="149" t="str">
        <f>IFERROR(IF((VLOOKUP($A95,'Q3 Raw Data'!$A$9:$CZ$158,Y$3,FALSE))="","",(VLOOKUP($A95,'Q3 Raw Data'!$A$9:$CZ$158,Y$3,FALSE))),"")</f>
        <v>Established</v>
      </c>
      <c r="Z95" s="149" t="str">
        <f>IFERROR(IF((VLOOKUP($A95,'Q3 Raw Data'!$A$9:$CZ$158,Z$3,FALSE))="","",(VLOOKUP($A95,'Q3 Raw Data'!$A$9:$CZ$158,Z$3,FALSE))),"")</f>
        <v>Plans in place</v>
      </c>
      <c r="AA95" s="149" t="str">
        <f>IFERROR(IF((VLOOKUP($A95,'Q3 Raw Data'!$A$9:$CZ$158,AA$3,FALSE))="","",(VLOOKUP($A95,'Q3 Raw Data'!$A$9:$CZ$158,AA$3,FALSE))),"")</f>
        <v>Established</v>
      </c>
      <c r="AB95" s="151" t="str">
        <f>IFERROR(IF((VLOOKUP($A95,'Q3 Raw Data'!$A$9:$CZ$158,AB$3,FALSE))="","",(VLOOKUP($A95,'Q3 Raw Data'!$A$9:$CZ$158,AB$3,FALSE))),"")</f>
        <v>Established</v>
      </c>
      <c r="AC95" s="151" t="str">
        <f>IFERROR(IF((VLOOKUP($A95,'Q3 Raw Data'!$A$9:$CZ$158,AC$3,FALSE))="","",(VLOOKUP($A95,'Q3 Raw Data'!$A$9:$CZ$158,AC$3,FALSE))),"")</f>
        <v>Plans in place</v>
      </c>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row>
    <row r="96" spans="1:67">
      <c r="A96" s="149" t="s">
        <v>347</v>
      </c>
      <c r="B96" s="149" t="s">
        <v>348</v>
      </c>
      <c r="C96" s="149" t="str">
        <f>IFERROR(IF((VLOOKUP($A96,'Q3 Raw Data'!$A$9:$CZ$158,C$3,FALSE))="","",(VLOOKUP($A96,'Q3 Raw Data'!$A$9:$CZ$158,C$3,FALSE))),"")</f>
        <v>Established</v>
      </c>
      <c r="D96" s="149" t="str">
        <f>IFERROR(IF((VLOOKUP($A96,'Q3 Raw Data'!$A$9:$CZ$158,D$3,FALSE))="","",(VLOOKUP($A96,'Q3 Raw Data'!$A$9:$CZ$158,D$3,FALSE))),"")</f>
        <v>Established</v>
      </c>
      <c r="E96" s="149" t="str">
        <f>IFERROR(IF((VLOOKUP($A96,'Q3 Raw Data'!$A$9:$CZ$158,E$3,FALSE))="","",(VLOOKUP($A96,'Q3 Raw Data'!$A$9:$CZ$158,E$3,FALSE))),"")</f>
        <v>Established</v>
      </c>
      <c r="F96" s="149" t="str">
        <f>IFERROR(IF((VLOOKUP($A96,'Q3 Raw Data'!$A$9:$CZ$158,F$3,FALSE))="","",(VLOOKUP($A96,'Q3 Raw Data'!$A$9:$CZ$158,F$3,FALSE))),"")</f>
        <v>Established</v>
      </c>
      <c r="G96" s="149" t="str">
        <f>IFERROR(IF((VLOOKUP($A96,'Q3 Raw Data'!$A$9:$CZ$158,G$3,FALSE))="","",(VLOOKUP($A96,'Q3 Raw Data'!$A$9:$CZ$158,G$3,FALSE))),"")</f>
        <v>Plans in place</v>
      </c>
      <c r="H96" s="149" t="str">
        <f>IFERROR(IF((VLOOKUP($A96,'Q3 Raw Data'!$A$9:$CZ$158,H$3,FALSE))="","",(VLOOKUP($A96,'Q3 Raw Data'!$A$9:$CZ$158,H$3,FALSE))),"")</f>
        <v>Plans in place</v>
      </c>
      <c r="I96" s="149" t="str">
        <f>IFERROR(IF((VLOOKUP($A96,'Q3 Raw Data'!$A$9:$CZ$158,I$3,FALSE))="","",(VLOOKUP($A96,'Q3 Raw Data'!$A$9:$CZ$158,I$3,FALSE))),"")</f>
        <v>Established</v>
      </c>
      <c r="J96" s="149" t="str">
        <f>IFERROR(IF((VLOOKUP($A96,'Q3 Raw Data'!$A$9:$CZ$158,J$3,FALSE))="","",(VLOOKUP($A96,'Q3 Raw Data'!$A$9:$CZ$158,J$3,FALSE))),"")</f>
        <v>Established</v>
      </c>
      <c r="K96" s="149" t="str">
        <f>IFERROR(IF((VLOOKUP($A96,'Q3 Raw Data'!$A$9:$CZ$158,K$3,FALSE))="","",(VLOOKUP($A96,'Q3 Raw Data'!$A$9:$CZ$158,K$3,FALSE))),"")</f>
        <v>Established</v>
      </c>
      <c r="L96" s="149" t="str">
        <f>IFERROR(IF((VLOOKUP($A96,'Q3 Raw Data'!$A$9:$CZ$158,L$3,FALSE))="","",(VLOOKUP($A96,'Q3 Raw Data'!$A$9:$CZ$158,L$3,FALSE))),"")</f>
        <v>Established</v>
      </c>
      <c r="M96" s="149" t="str">
        <f>IFERROR(IF((VLOOKUP($A96,'Q3 Raw Data'!$A$9:$CZ$158,M$3,FALSE))="","",(VLOOKUP($A96,'Q3 Raw Data'!$A$9:$CZ$158,M$3,FALSE))),"")</f>
        <v>Established</v>
      </c>
      <c r="N96" s="149" t="str">
        <f>IFERROR(IF((VLOOKUP($A96,'Q3 Raw Data'!$A$9:$CZ$158,N$3,FALSE))="","",(VLOOKUP($A96,'Q3 Raw Data'!$A$9:$CZ$158,N$3,FALSE))),"")</f>
        <v>Established</v>
      </c>
      <c r="O96" s="149" t="str">
        <f>IFERROR(IF((VLOOKUP($A96,'Q3 Raw Data'!$A$9:$CZ$158,O$3,FALSE))="","",(VLOOKUP($A96,'Q3 Raw Data'!$A$9:$CZ$158,O$3,FALSE))),"")</f>
        <v>Established</v>
      </c>
      <c r="P96" s="149" t="str">
        <f>IFERROR(IF((VLOOKUP($A96,'Q3 Raw Data'!$A$9:$CZ$158,P$3,FALSE))="","",(VLOOKUP($A96,'Q3 Raw Data'!$A$9:$CZ$158,P$3,FALSE))),"")</f>
        <v>Established</v>
      </c>
      <c r="Q96" s="149" t="str">
        <f>IFERROR(IF((VLOOKUP($A96,'Q3 Raw Data'!$A$9:$CZ$158,Q$3,FALSE))="","",(VLOOKUP($A96,'Q3 Raw Data'!$A$9:$CZ$158,Q$3,FALSE))),"")</f>
        <v>Established</v>
      </c>
      <c r="R96" s="149" t="str">
        <f>IFERROR(IF((VLOOKUP($A96,'Q3 Raw Data'!$A$9:$CZ$158,R$3,FALSE))="","",(VLOOKUP($A96,'Q3 Raw Data'!$A$9:$CZ$158,R$3,FALSE))),"")</f>
        <v>Established</v>
      </c>
      <c r="S96" s="149" t="str">
        <f>IFERROR(IF((VLOOKUP($A96,'Q3 Raw Data'!$A$9:$CZ$158,S$3,FALSE))="","",(VLOOKUP($A96,'Q3 Raw Data'!$A$9:$CZ$158,S$3,FALSE))),"")</f>
        <v>Established</v>
      </c>
      <c r="T96" s="149" t="str">
        <f>IFERROR(IF((VLOOKUP($A96,'Q3 Raw Data'!$A$9:$CZ$158,T$3,FALSE))="","",(VLOOKUP($A96,'Q3 Raw Data'!$A$9:$CZ$158,T$3,FALSE))),"")</f>
        <v>Mature</v>
      </c>
      <c r="U96" s="149" t="str">
        <f>IFERROR(IF((VLOOKUP($A96,'Q3 Raw Data'!$A$9:$CZ$158,U$3,FALSE))="","",(VLOOKUP($A96,'Q3 Raw Data'!$A$9:$CZ$158,U$3,FALSE))),"")</f>
        <v>Established</v>
      </c>
      <c r="V96" s="149" t="str">
        <f>IFERROR(IF((VLOOKUP($A96,'Q3 Raw Data'!$A$9:$CZ$158,V$3,FALSE))="","",(VLOOKUP($A96,'Q3 Raw Data'!$A$9:$CZ$158,V$3,FALSE))),"")</f>
        <v>Mature</v>
      </c>
      <c r="W96" s="149" t="str">
        <f>IFERROR(IF((VLOOKUP($A96,'Q3 Raw Data'!$A$9:$CZ$158,W$3,FALSE))="","",(VLOOKUP($A96,'Q3 Raw Data'!$A$9:$CZ$158,W$3,FALSE))),"")</f>
        <v>Established</v>
      </c>
      <c r="X96" s="149" t="str">
        <f>IFERROR(IF((VLOOKUP($A96,'Q3 Raw Data'!$A$9:$CZ$158,X$3,FALSE))="","",(VLOOKUP($A96,'Q3 Raw Data'!$A$9:$CZ$158,X$3,FALSE))),"")</f>
        <v>Established</v>
      </c>
      <c r="Y96" s="149" t="str">
        <f>IFERROR(IF((VLOOKUP($A96,'Q3 Raw Data'!$A$9:$CZ$158,Y$3,FALSE))="","",(VLOOKUP($A96,'Q3 Raw Data'!$A$9:$CZ$158,Y$3,FALSE))),"")</f>
        <v>Established</v>
      </c>
      <c r="Z96" s="149" t="str">
        <f>IFERROR(IF((VLOOKUP($A96,'Q3 Raw Data'!$A$9:$CZ$158,Z$3,FALSE))="","",(VLOOKUP($A96,'Q3 Raw Data'!$A$9:$CZ$158,Z$3,FALSE))),"")</f>
        <v>Established</v>
      </c>
      <c r="AA96" s="149" t="str">
        <f>IFERROR(IF((VLOOKUP($A96,'Q3 Raw Data'!$A$9:$CZ$158,AA$3,FALSE))="","",(VLOOKUP($A96,'Q3 Raw Data'!$A$9:$CZ$158,AA$3,FALSE))),"")</f>
        <v>Established</v>
      </c>
      <c r="AB96" s="151" t="str">
        <f>IFERROR(IF((VLOOKUP($A96,'Q3 Raw Data'!$A$9:$CZ$158,AB$3,FALSE))="","",(VLOOKUP($A96,'Q3 Raw Data'!$A$9:$CZ$158,AB$3,FALSE))),"")</f>
        <v>Established</v>
      </c>
      <c r="AC96" s="151" t="str">
        <f>IFERROR(IF((VLOOKUP($A96,'Q3 Raw Data'!$A$9:$CZ$158,AC$3,FALSE))="","",(VLOOKUP($A96,'Q3 Raw Data'!$A$9:$CZ$158,AC$3,FALSE))),"")</f>
        <v>Mature</v>
      </c>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row>
    <row r="97" spans="1:67">
      <c r="A97" s="149" t="s">
        <v>349</v>
      </c>
      <c r="B97" s="149" t="s">
        <v>350</v>
      </c>
      <c r="C97" s="149" t="str">
        <f>IFERROR(IF((VLOOKUP($A97,'Q3 Raw Data'!$A$9:$CZ$158,C$3,FALSE))="","",(VLOOKUP($A97,'Q3 Raw Data'!$A$9:$CZ$158,C$3,FALSE))),"")</f>
        <v>Plans in place</v>
      </c>
      <c r="D97" s="149" t="str">
        <f>IFERROR(IF((VLOOKUP($A97,'Q3 Raw Data'!$A$9:$CZ$158,D$3,FALSE))="","",(VLOOKUP($A97,'Q3 Raw Data'!$A$9:$CZ$158,D$3,FALSE))),"")</f>
        <v>Established</v>
      </c>
      <c r="E97" s="149" t="str">
        <f>IFERROR(IF((VLOOKUP($A97,'Q3 Raw Data'!$A$9:$CZ$158,E$3,FALSE))="","",(VLOOKUP($A97,'Q3 Raw Data'!$A$9:$CZ$158,E$3,FALSE))),"")</f>
        <v>Established</v>
      </c>
      <c r="F97" s="149" t="str">
        <f>IFERROR(IF((VLOOKUP($A97,'Q3 Raw Data'!$A$9:$CZ$158,F$3,FALSE))="","",(VLOOKUP($A97,'Q3 Raw Data'!$A$9:$CZ$158,F$3,FALSE))),"")</f>
        <v>Established</v>
      </c>
      <c r="G97" s="149" t="str">
        <f>IFERROR(IF((VLOOKUP($A97,'Q3 Raw Data'!$A$9:$CZ$158,G$3,FALSE))="","",(VLOOKUP($A97,'Q3 Raw Data'!$A$9:$CZ$158,G$3,FALSE))),"")</f>
        <v>Plans in place</v>
      </c>
      <c r="H97" s="149" t="str">
        <f>IFERROR(IF((VLOOKUP($A97,'Q3 Raw Data'!$A$9:$CZ$158,H$3,FALSE))="","",(VLOOKUP($A97,'Q3 Raw Data'!$A$9:$CZ$158,H$3,FALSE))),"")</f>
        <v>Plans in place</v>
      </c>
      <c r="I97" s="149" t="str">
        <f>IFERROR(IF((VLOOKUP($A97,'Q3 Raw Data'!$A$9:$CZ$158,I$3,FALSE))="","",(VLOOKUP($A97,'Q3 Raw Data'!$A$9:$CZ$158,I$3,FALSE))),"")</f>
        <v>Plans in place</v>
      </c>
      <c r="J97" s="149" t="str">
        <f>IFERROR(IF((VLOOKUP($A97,'Q3 Raw Data'!$A$9:$CZ$158,J$3,FALSE))="","",(VLOOKUP($A97,'Q3 Raw Data'!$A$9:$CZ$158,J$3,FALSE))),"")</f>
        <v>Established</v>
      </c>
      <c r="K97" s="149" t="str">
        <f>IFERROR(IF((VLOOKUP($A97,'Q3 Raw Data'!$A$9:$CZ$158,K$3,FALSE))="","",(VLOOKUP($A97,'Q3 Raw Data'!$A$9:$CZ$158,K$3,FALSE))),"")</f>
        <v>Established</v>
      </c>
      <c r="L97" s="149" t="str">
        <f>IFERROR(IF((VLOOKUP($A97,'Q3 Raw Data'!$A$9:$CZ$158,L$3,FALSE))="","",(VLOOKUP($A97,'Q3 Raw Data'!$A$9:$CZ$158,L$3,FALSE))),"")</f>
        <v>Established</v>
      </c>
      <c r="M97" s="149" t="str">
        <f>IFERROR(IF((VLOOKUP($A97,'Q3 Raw Data'!$A$9:$CZ$158,M$3,FALSE))="","",(VLOOKUP($A97,'Q3 Raw Data'!$A$9:$CZ$158,M$3,FALSE))),"")</f>
        <v>Established</v>
      </c>
      <c r="N97" s="149" t="str">
        <f>IFERROR(IF((VLOOKUP($A97,'Q3 Raw Data'!$A$9:$CZ$158,N$3,FALSE))="","",(VLOOKUP($A97,'Q3 Raw Data'!$A$9:$CZ$158,N$3,FALSE))),"")</f>
        <v>Established</v>
      </c>
      <c r="O97" s="149" t="str">
        <f>IFERROR(IF((VLOOKUP($A97,'Q3 Raw Data'!$A$9:$CZ$158,O$3,FALSE))="","",(VLOOKUP($A97,'Q3 Raw Data'!$A$9:$CZ$158,O$3,FALSE))),"")</f>
        <v>Established</v>
      </c>
      <c r="P97" s="149" t="str">
        <f>IFERROR(IF((VLOOKUP($A97,'Q3 Raw Data'!$A$9:$CZ$158,P$3,FALSE))="","",(VLOOKUP($A97,'Q3 Raw Data'!$A$9:$CZ$158,P$3,FALSE))),"")</f>
        <v>Established</v>
      </c>
      <c r="Q97" s="149" t="str">
        <f>IFERROR(IF((VLOOKUP($A97,'Q3 Raw Data'!$A$9:$CZ$158,Q$3,FALSE))="","",(VLOOKUP($A97,'Q3 Raw Data'!$A$9:$CZ$158,Q$3,FALSE))),"")</f>
        <v>Established</v>
      </c>
      <c r="R97" s="149" t="str">
        <f>IFERROR(IF((VLOOKUP($A97,'Q3 Raw Data'!$A$9:$CZ$158,R$3,FALSE))="","",(VLOOKUP($A97,'Q3 Raw Data'!$A$9:$CZ$158,R$3,FALSE))),"")</f>
        <v>Established</v>
      </c>
      <c r="S97" s="149" t="str">
        <f>IFERROR(IF((VLOOKUP($A97,'Q3 Raw Data'!$A$9:$CZ$158,S$3,FALSE))="","",(VLOOKUP($A97,'Q3 Raw Data'!$A$9:$CZ$158,S$3,FALSE))),"")</f>
        <v>Established</v>
      </c>
      <c r="T97" s="149" t="str">
        <f>IFERROR(IF((VLOOKUP($A97,'Q3 Raw Data'!$A$9:$CZ$158,T$3,FALSE))="","",(VLOOKUP($A97,'Q3 Raw Data'!$A$9:$CZ$158,T$3,FALSE))),"")</f>
        <v>Established</v>
      </c>
      <c r="U97" s="149" t="str">
        <f>IFERROR(IF((VLOOKUP($A97,'Q3 Raw Data'!$A$9:$CZ$158,U$3,FALSE))="","",(VLOOKUP($A97,'Q3 Raw Data'!$A$9:$CZ$158,U$3,FALSE))),"")</f>
        <v>Established</v>
      </c>
      <c r="V97" s="149" t="str">
        <f>IFERROR(IF((VLOOKUP($A97,'Q3 Raw Data'!$A$9:$CZ$158,V$3,FALSE))="","",(VLOOKUP($A97,'Q3 Raw Data'!$A$9:$CZ$158,V$3,FALSE))),"")</f>
        <v>Established</v>
      </c>
      <c r="W97" s="149" t="str">
        <f>IFERROR(IF((VLOOKUP($A97,'Q3 Raw Data'!$A$9:$CZ$158,W$3,FALSE))="","",(VLOOKUP($A97,'Q3 Raw Data'!$A$9:$CZ$158,W$3,FALSE))),"")</f>
        <v>Established</v>
      </c>
      <c r="X97" s="149" t="str">
        <f>IFERROR(IF((VLOOKUP($A97,'Q3 Raw Data'!$A$9:$CZ$158,X$3,FALSE))="","",(VLOOKUP($A97,'Q3 Raw Data'!$A$9:$CZ$158,X$3,FALSE))),"")</f>
        <v>Established</v>
      </c>
      <c r="Y97" s="149" t="str">
        <f>IFERROR(IF((VLOOKUP($A97,'Q3 Raw Data'!$A$9:$CZ$158,Y$3,FALSE))="","",(VLOOKUP($A97,'Q3 Raw Data'!$A$9:$CZ$158,Y$3,FALSE))),"")</f>
        <v>Established</v>
      </c>
      <c r="Z97" s="149" t="str">
        <f>IFERROR(IF((VLOOKUP($A97,'Q3 Raw Data'!$A$9:$CZ$158,Z$3,FALSE))="","",(VLOOKUP($A97,'Q3 Raw Data'!$A$9:$CZ$158,Z$3,FALSE))),"")</f>
        <v>Established</v>
      </c>
      <c r="AA97" s="149" t="str">
        <f>IFERROR(IF((VLOOKUP($A97,'Q3 Raw Data'!$A$9:$CZ$158,AA$3,FALSE))="","",(VLOOKUP($A97,'Q3 Raw Data'!$A$9:$CZ$158,AA$3,FALSE))),"")</f>
        <v>Established</v>
      </c>
      <c r="AB97" s="151" t="str">
        <f>IFERROR(IF((VLOOKUP($A97,'Q3 Raw Data'!$A$9:$CZ$158,AB$3,FALSE))="","",(VLOOKUP($A97,'Q3 Raw Data'!$A$9:$CZ$158,AB$3,FALSE))),"")</f>
        <v>Established</v>
      </c>
      <c r="AC97" s="151" t="str">
        <f>IFERROR(IF((VLOOKUP($A97,'Q3 Raw Data'!$A$9:$CZ$158,AC$3,FALSE))="","",(VLOOKUP($A97,'Q3 Raw Data'!$A$9:$CZ$158,AC$3,FALSE))),"")</f>
        <v>Established</v>
      </c>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row>
    <row r="98" spans="1:67">
      <c r="A98" s="149" t="s">
        <v>892</v>
      </c>
      <c r="B98" s="149" t="s">
        <v>893</v>
      </c>
      <c r="C98" s="149" t="str">
        <f>IFERROR(IF((VLOOKUP($A98,'Q3 Raw Data'!$A$9:$CZ$158,C$3,FALSE))="","",(VLOOKUP($A98,'Q3 Raw Data'!$A$9:$CZ$158,C$3,FALSE))),"")</f>
        <v>Established</v>
      </c>
      <c r="D98" s="149" t="str">
        <f>IFERROR(IF((VLOOKUP($A98,'Q3 Raw Data'!$A$9:$CZ$158,D$3,FALSE))="","",(VLOOKUP($A98,'Q3 Raw Data'!$A$9:$CZ$158,D$3,FALSE))),"")</f>
        <v>Established</v>
      </c>
      <c r="E98" s="149" t="str">
        <f>IFERROR(IF((VLOOKUP($A98,'Q3 Raw Data'!$A$9:$CZ$158,E$3,FALSE))="","",(VLOOKUP($A98,'Q3 Raw Data'!$A$9:$CZ$158,E$3,FALSE))),"")</f>
        <v>Established</v>
      </c>
      <c r="F98" s="149" t="str">
        <f>IFERROR(IF((VLOOKUP($A98,'Q3 Raw Data'!$A$9:$CZ$158,F$3,FALSE))="","",(VLOOKUP($A98,'Q3 Raw Data'!$A$9:$CZ$158,F$3,FALSE))),"")</f>
        <v>Established</v>
      </c>
      <c r="G98" s="149" t="str">
        <f>IFERROR(IF((VLOOKUP($A98,'Q3 Raw Data'!$A$9:$CZ$158,G$3,FALSE))="","",(VLOOKUP($A98,'Q3 Raw Data'!$A$9:$CZ$158,G$3,FALSE))),"")</f>
        <v>Not yet established</v>
      </c>
      <c r="H98" s="149" t="str">
        <f>IFERROR(IF((VLOOKUP($A98,'Q3 Raw Data'!$A$9:$CZ$158,H$3,FALSE))="","",(VLOOKUP($A98,'Q3 Raw Data'!$A$9:$CZ$158,H$3,FALSE))),"")</f>
        <v>Established</v>
      </c>
      <c r="I98" s="149" t="str">
        <f>IFERROR(IF((VLOOKUP($A98,'Q3 Raw Data'!$A$9:$CZ$158,I$3,FALSE))="","",(VLOOKUP($A98,'Q3 Raw Data'!$A$9:$CZ$158,I$3,FALSE))),"")</f>
        <v>Plans in place</v>
      </c>
      <c r="J98" s="149" t="str">
        <f>IFERROR(IF((VLOOKUP($A98,'Q3 Raw Data'!$A$9:$CZ$158,J$3,FALSE))="","",(VLOOKUP($A98,'Q3 Raw Data'!$A$9:$CZ$158,J$3,FALSE))),"")</f>
        <v>Not yet established</v>
      </c>
      <c r="K98" s="149" t="str">
        <f>IFERROR(IF((VLOOKUP($A98,'Q3 Raw Data'!$A$9:$CZ$158,K$3,FALSE))="","",(VLOOKUP($A98,'Q3 Raw Data'!$A$9:$CZ$158,K$3,FALSE))),"")</f>
        <v>Not yet established</v>
      </c>
      <c r="L98" s="149" t="str">
        <f>IFERROR(IF((VLOOKUP($A98,'Q3 Raw Data'!$A$9:$CZ$158,L$3,FALSE))="","",(VLOOKUP($A98,'Q3 Raw Data'!$A$9:$CZ$158,L$3,FALSE))),"")</f>
        <v>Established</v>
      </c>
      <c r="M98" s="149" t="str">
        <f>IFERROR(IF((VLOOKUP($A98,'Q3 Raw Data'!$A$9:$CZ$158,M$3,FALSE))="","",(VLOOKUP($A98,'Q3 Raw Data'!$A$9:$CZ$158,M$3,FALSE))),"")</f>
        <v>Established</v>
      </c>
      <c r="N98" s="149" t="str">
        <f>IFERROR(IF((VLOOKUP($A98,'Q3 Raw Data'!$A$9:$CZ$158,N$3,FALSE))="","",(VLOOKUP($A98,'Q3 Raw Data'!$A$9:$CZ$158,N$3,FALSE))),"")</f>
        <v>Established</v>
      </c>
      <c r="O98" s="149" t="str">
        <f>IFERROR(IF((VLOOKUP($A98,'Q3 Raw Data'!$A$9:$CZ$158,O$3,FALSE))="","",(VLOOKUP($A98,'Q3 Raw Data'!$A$9:$CZ$158,O$3,FALSE))),"")</f>
        <v>Established</v>
      </c>
      <c r="P98" s="149" t="str">
        <f>IFERROR(IF((VLOOKUP($A98,'Q3 Raw Data'!$A$9:$CZ$158,P$3,FALSE))="","",(VLOOKUP($A98,'Q3 Raw Data'!$A$9:$CZ$158,P$3,FALSE))),"")</f>
        <v>Plans in place</v>
      </c>
      <c r="Q98" s="149" t="str">
        <f>IFERROR(IF((VLOOKUP($A98,'Q3 Raw Data'!$A$9:$CZ$158,Q$3,FALSE))="","",(VLOOKUP($A98,'Q3 Raw Data'!$A$9:$CZ$158,Q$3,FALSE))),"")</f>
        <v>Established</v>
      </c>
      <c r="R98" s="149" t="str">
        <f>IFERROR(IF((VLOOKUP($A98,'Q3 Raw Data'!$A$9:$CZ$158,R$3,FALSE))="","",(VLOOKUP($A98,'Q3 Raw Data'!$A$9:$CZ$158,R$3,FALSE))),"")</f>
        <v>Established</v>
      </c>
      <c r="S98" s="149" t="str">
        <f>IFERROR(IF((VLOOKUP($A98,'Q3 Raw Data'!$A$9:$CZ$158,S$3,FALSE))="","",(VLOOKUP($A98,'Q3 Raw Data'!$A$9:$CZ$158,S$3,FALSE))),"")</f>
        <v>Not yet established</v>
      </c>
      <c r="T98" s="149" t="str">
        <f>IFERROR(IF((VLOOKUP($A98,'Q3 Raw Data'!$A$9:$CZ$158,T$3,FALSE))="","",(VLOOKUP($A98,'Q3 Raw Data'!$A$9:$CZ$158,T$3,FALSE))),"")</f>
        <v>Not yet established</v>
      </c>
      <c r="U98" s="149" t="str">
        <f>IFERROR(IF((VLOOKUP($A98,'Q3 Raw Data'!$A$9:$CZ$158,U$3,FALSE))="","",(VLOOKUP($A98,'Q3 Raw Data'!$A$9:$CZ$158,U$3,FALSE))),"")</f>
        <v>Established</v>
      </c>
      <c r="V98" s="149" t="str">
        <f>IFERROR(IF((VLOOKUP($A98,'Q3 Raw Data'!$A$9:$CZ$158,V$3,FALSE))="","",(VLOOKUP($A98,'Q3 Raw Data'!$A$9:$CZ$158,V$3,FALSE))),"")</f>
        <v>Established</v>
      </c>
      <c r="W98" s="149" t="str">
        <f>IFERROR(IF((VLOOKUP($A98,'Q3 Raw Data'!$A$9:$CZ$158,W$3,FALSE))="","",(VLOOKUP($A98,'Q3 Raw Data'!$A$9:$CZ$158,W$3,FALSE))),"")</f>
        <v>Established</v>
      </c>
      <c r="X98" s="149" t="str">
        <f>IFERROR(IF((VLOOKUP($A98,'Q3 Raw Data'!$A$9:$CZ$158,X$3,FALSE))="","",(VLOOKUP($A98,'Q3 Raw Data'!$A$9:$CZ$158,X$3,FALSE))),"")</f>
        <v>Established</v>
      </c>
      <c r="Y98" s="149" t="str">
        <f>IFERROR(IF((VLOOKUP($A98,'Q3 Raw Data'!$A$9:$CZ$158,Y$3,FALSE))="","",(VLOOKUP($A98,'Q3 Raw Data'!$A$9:$CZ$158,Y$3,FALSE))),"")</f>
        <v>Plans in place</v>
      </c>
      <c r="Z98" s="149" t="str">
        <f>IFERROR(IF((VLOOKUP($A98,'Q3 Raw Data'!$A$9:$CZ$158,Z$3,FALSE))="","",(VLOOKUP($A98,'Q3 Raw Data'!$A$9:$CZ$158,Z$3,FALSE))),"")</f>
        <v>Mature</v>
      </c>
      <c r="AA98" s="149" t="str">
        <f>IFERROR(IF((VLOOKUP($A98,'Q3 Raw Data'!$A$9:$CZ$158,AA$3,FALSE))="","",(VLOOKUP($A98,'Q3 Raw Data'!$A$9:$CZ$158,AA$3,FALSE))),"")</f>
        <v>Established</v>
      </c>
      <c r="AB98" s="151" t="str">
        <f>IFERROR(IF((VLOOKUP($A98,'Q3 Raw Data'!$A$9:$CZ$158,AB$3,FALSE))="","",(VLOOKUP($A98,'Q3 Raw Data'!$A$9:$CZ$158,AB$3,FALSE))),"")</f>
        <v>Plans in place</v>
      </c>
      <c r="AC98" s="151" t="str">
        <f>IFERROR(IF((VLOOKUP($A98,'Q3 Raw Data'!$A$9:$CZ$158,AC$3,FALSE))="","",(VLOOKUP($A98,'Q3 Raw Data'!$A$9:$CZ$158,AC$3,FALSE))),"")</f>
        <v>Plans in place</v>
      </c>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row>
    <row r="99" spans="1:67">
      <c r="A99" s="149" t="s">
        <v>351</v>
      </c>
      <c r="B99" s="149" t="s">
        <v>352</v>
      </c>
      <c r="C99" s="149" t="str">
        <f>IFERROR(IF((VLOOKUP($A99,'Q3 Raw Data'!$A$9:$CZ$158,C$3,FALSE))="","",(VLOOKUP($A99,'Q3 Raw Data'!$A$9:$CZ$158,C$3,FALSE))),"")</f>
        <v>Plans in place</v>
      </c>
      <c r="D99" s="149" t="str">
        <f>IFERROR(IF((VLOOKUP($A99,'Q3 Raw Data'!$A$9:$CZ$158,D$3,FALSE))="","",(VLOOKUP($A99,'Q3 Raw Data'!$A$9:$CZ$158,D$3,FALSE))),"")</f>
        <v>Plans in place</v>
      </c>
      <c r="E99" s="149" t="str">
        <f>IFERROR(IF((VLOOKUP($A99,'Q3 Raw Data'!$A$9:$CZ$158,E$3,FALSE))="","",(VLOOKUP($A99,'Q3 Raw Data'!$A$9:$CZ$158,E$3,FALSE))),"")</f>
        <v>Established</v>
      </c>
      <c r="F99" s="149" t="str">
        <f>IFERROR(IF((VLOOKUP($A99,'Q3 Raw Data'!$A$9:$CZ$158,F$3,FALSE))="","",(VLOOKUP($A99,'Q3 Raw Data'!$A$9:$CZ$158,F$3,FALSE))),"")</f>
        <v>Plans in place</v>
      </c>
      <c r="G99" s="149" t="str">
        <f>IFERROR(IF((VLOOKUP($A99,'Q3 Raw Data'!$A$9:$CZ$158,G$3,FALSE))="","",(VLOOKUP($A99,'Q3 Raw Data'!$A$9:$CZ$158,G$3,FALSE))),"")</f>
        <v>Established</v>
      </c>
      <c r="H99" s="149" t="str">
        <f>IFERROR(IF((VLOOKUP($A99,'Q3 Raw Data'!$A$9:$CZ$158,H$3,FALSE))="","",(VLOOKUP($A99,'Q3 Raw Data'!$A$9:$CZ$158,H$3,FALSE))),"")</f>
        <v>Plans in place</v>
      </c>
      <c r="I99" s="149" t="str">
        <f>IFERROR(IF((VLOOKUP($A99,'Q3 Raw Data'!$A$9:$CZ$158,I$3,FALSE))="","",(VLOOKUP($A99,'Q3 Raw Data'!$A$9:$CZ$158,I$3,FALSE))),"")</f>
        <v>Established</v>
      </c>
      <c r="J99" s="149" t="str">
        <f>IFERROR(IF((VLOOKUP($A99,'Q3 Raw Data'!$A$9:$CZ$158,J$3,FALSE))="","",(VLOOKUP($A99,'Q3 Raw Data'!$A$9:$CZ$158,J$3,FALSE))),"")</f>
        <v>Plans in place</v>
      </c>
      <c r="K99" s="149" t="str">
        <f>IFERROR(IF((VLOOKUP($A99,'Q3 Raw Data'!$A$9:$CZ$158,K$3,FALSE))="","",(VLOOKUP($A99,'Q3 Raw Data'!$A$9:$CZ$158,K$3,FALSE))),"")</f>
        <v>Plans in place</v>
      </c>
      <c r="L99" s="149" t="str">
        <f>IFERROR(IF((VLOOKUP($A99,'Q3 Raw Data'!$A$9:$CZ$158,L$3,FALSE))="","",(VLOOKUP($A99,'Q3 Raw Data'!$A$9:$CZ$158,L$3,FALSE))),"")</f>
        <v>Established</v>
      </c>
      <c r="M99" s="149" t="str">
        <f>IFERROR(IF((VLOOKUP($A99,'Q3 Raw Data'!$A$9:$CZ$158,M$3,FALSE))="","",(VLOOKUP($A99,'Q3 Raw Data'!$A$9:$CZ$158,M$3,FALSE))),"")</f>
        <v>Plans in place</v>
      </c>
      <c r="N99" s="149" t="str">
        <f>IFERROR(IF((VLOOKUP($A99,'Q3 Raw Data'!$A$9:$CZ$158,N$3,FALSE))="","",(VLOOKUP($A99,'Q3 Raw Data'!$A$9:$CZ$158,N$3,FALSE))),"")</f>
        <v>Established</v>
      </c>
      <c r="O99" s="149" t="str">
        <f>IFERROR(IF((VLOOKUP($A99,'Q3 Raw Data'!$A$9:$CZ$158,O$3,FALSE))="","",(VLOOKUP($A99,'Q3 Raw Data'!$A$9:$CZ$158,O$3,FALSE))),"")</f>
        <v>Established</v>
      </c>
      <c r="P99" s="149" t="str">
        <f>IFERROR(IF((VLOOKUP($A99,'Q3 Raw Data'!$A$9:$CZ$158,P$3,FALSE))="","",(VLOOKUP($A99,'Q3 Raw Data'!$A$9:$CZ$158,P$3,FALSE))),"")</f>
        <v>Established</v>
      </c>
      <c r="Q99" s="149" t="str">
        <f>IFERROR(IF((VLOOKUP($A99,'Q3 Raw Data'!$A$9:$CZ$158,Q$3,FALSE))="","",(VLOOKUP($A99,'Q3 Raw Data'!$A$9:$CZ$158,Q$3,FALSE))),"")</f>
        <v>Plans in place</v>
      </c>
      <c r="R99" s="149" t="str">
        <f>IFERROR(IF((VLOOKUP($A99,'Q3 Raw Data'!$A$9:$CZ$158,R$3,FALSE))="","",(VLOOKUP($A99,'Q3 Raw Data'!$A$9:$CZ$158,R$3,FALSE))),"")</f>
        <v>Established</v>
      </c>
      <c r="S99" s="149" t="str">
        <f>IFERROR(IF((VLOOKUP($A99,'Q3 Raw Data'!$A$9:$CZ$158,S$3,FALSE))="","",(VLOOKUP($A99,'Q3 Raw Data'!$A$9:$CZ$158,S$3,FALSE))),"")</f>
        <v>Plans in place</v>
      </c>
      <c r="T99" s="149" t="str">
        <f>IFERROR(IF((VLOOKUP($A99,'Q3 Raw Data'!$A$9:$CZ$158,T$3,FALSE))="","",(VLOOKUP($A99,'Q3 Raw Data'!$A$9:$CZ$158,T$3,FALSE))),"")</f>
        <v>Plans in place</v>
      </c>
      <c r="U99" s="149" t="str">
        <f>IFERROR(IF((VLOOKUP($A99,'Q3 Raw Data'!$A$9:$CZ$158,U$3,FALSE))="","",(VLOOKUP($A99,'Q3 Raw Data'!$A$9:$CZ$158,U$3,FALSE))),"")</f>
        <v>Mature</v>
      </c>
      <c r="V99" s="149" t="str">
        <f>IFERROR(IF((VLOOKUP($A99,'Q3 Raw Data'!$A$9:$CZ$158,V$3,FALSE))="","",(VLOOKUP($A99,'Q3 Raw Data'!$A$9:$CZ$158,V$3,FALSE))),"")</f>
        <v>Established</v>
      </c>
      <c r="W99" s="149" t="str">
        <f>IFERROR(IF((VLOOKUP($A99,'Q3 Raw Data'!$A$9:$CZ$158,W$3,FALSE))="","",(VLOOKUP($A99,'Q3 Raw Data'!$A$9:$CZ$158,W$3,FALSE))),"")</f>
        <v>Mature</v>
      </c>
      <c r="X99" s="149" t="str">
        <f>IFERROR(IF((VLOOKUP($A99,'Q3 Raw Data'!$A$9:$CZ$158,X$3,FALSE))="","",(VLOOKUP($A99,'Q3 Raw Data'!$A$9:$CZ$158,X$3,FALSE))),"")</f>
        <v>Established</v>
      </c>
      <c r="Y99" s="149" t="str">
        <f>IFERROR(IF((VLOOKUP($A99,'Q3 Raw Data'!$A$9:$CZ$158,Y$3,FALSE))="","",(VLOOKUP($A99,'Q3 Raw Data'!$A$9:$CZ$158,Y$3,FALSE))),"")</f>
        <v>Established</v>
      </c>
      <c r="Z99" s="149" t="str">
        <f>IFERROR(IF((VLOOKUP($A99,'Q3 Raw Data'!$A$9:$CZ$158,Z$3,FALSE))="","",(VLOOKUP($A99,'Q3 Raw Data'!$A$9:$CZ$158,Z$3,FALSE))),"")</f>
        <v>Established</v>
      </c>
      <c r="AA99" s="149" t="str">
        <f>IFERROR(IF((VLOOKUP($A99,'Q3 Raw Data'!$A$9:$CZ$158,AA$3,FALSE))="","",(VLOOKUP($A99,'Q3 Raw Data'!$A$9:$CZ$158,AA$3,FALSE))),"")</f>
        <v>Established</v>
      </c>
      <c r="AB99" s="151" t="str">
        <f>IFERROR(IF((VLOOKUP($A99,'Q3 Raw Data'!$A$9:$CZ$158,AB$3,FALSE))="","",(VLOOKUP($A99,'Q3 Raw Data'!$A$9:$CZ$158,AB$3,FALSE))),"")</f>
        <v>Established</v>
      </c>
      <c r="AC99" s="151" t="str">
        <f>IFERROR(IF((VLOOKUP($A99,'Q3 Raw Data'!$A$9:$CZ$158,AC$3,FALSE))="","",(VLOOKUP($A99,'Q3 Raw Data'!$A$9:$CZ$158,AC$3,FALSE))),"")</f>
        <v>Established</v>
      </c>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row>
    <row r="100" spans="1:67">
      <c r="A100" s="149" t="s">
        <v>353</v>
      </c>
      <c r="B100" s="149" t="s">
        <v>354</v>
      </c>
      <c r="C100" s="149" t="str">
        <f>IFERROR(IF((VLOOKUP($A100,'Q3 Raw Data'!$A$9:$CZ$158,C$3,FALSE))="","",(VLOOKUP($A100,'Q3 Raw Data'!$A$9:$CZ$158,C$3,FALSE))),"")</f>
        <v>Mature</v>
      </c>
      <c r="D100" s="149" t="str">
        <f>IFERROR(IF((VLOOKUP($A100,'Q3 Raw Data'!$A$9:$CZ$158,D$3,FALSE))="","",(VLOOKUP($A100,'Q3 Raw Data'!$A$9:$CZ$158,D$3,FALSE))),"")</f>
        <v>Established</v>
      </c>
      <c r="E100" s="149" t="str">
        <f>IFERROR(IF((VLOOKUP($A100,'Q3 Raw Data'!$A$9:$CZ$158,E$3,FALSE))="","",(VLOOKUP($A100,'Q3 Raw Data'!$A$9:$CZ$158,E$3,FALSE))),"")</f>
        <v>Plans in place</v>
      </c>
      <c r="F100" s="149" t="str">
        <f>IFERROR(IF((VLOOKUP($A100,'Q3 Raw Data'!$A$9:$CZ$158,F$3,FALSE))="","",(VLOOKUP($A100,'Q3 Raw Data'!$A$9:$CZ$158,F$3,FALSE))),"")</f>
        <v>Plans in place</v>
      </c>
      <c r="G100" s="149" t="str">
        <f>IFERROR(IF((VLOOKUP($A100,'Q3 Raw Data'!$A$9:$CZ$158,G$3,FALSE))="","",(VLOOKUP($A100,'Q3 Raw Data'!$A$9:$CZ$158,G$3,FALSE))),"")</f>
        <v>Not yet established</v>
      </c>
      <c r="H100" s="149" t="str">
        <f>IFERROR(IF((VLOOKUP($A100,'Q3 Raw Data'!$A$9:$CZ$158,H$3,FALSE))="","",(VLOOKUP($A100,'Q3 Raw Data'!$A$9:$CZ$158,H$3,FALSE))),"")</f>
        <v>Established</v>
      </c>
      <c r="I100" s="149" t="str">
        <f>IFERROR(IF((VLOOKUP($A100,'Q3 Raw Data'!$A$9:$CZ$158,I$3,FALSE))="","",(VLOOKUP($A100,'Q3 Raw Data'!$A$9:$CZ$158,I$3,FALSE))),"")</f>
        <v>Established</v>
      </c>
      <c r="J100" s="149" t="str">
        <f>IFERROR(IF((VLOOKUP($A100,'Q3 Raw Data'!$A$9:$CZ$158,J$3,FALSE))="","",(VLOOKUP($A100,'Q3 Raw Data'!$A$9:$CZ$158,J$3,FALSE))),"")</f>
        <v>Established</v>
      </c>
      <c r="K100" s="149" t="str">
        <f>IFERROR(IF((VLOOKUP($A100,'Q3 Raw Data'!$A$9:$CZ$158,K$3,FALSE))="","",(VLOOKUP($A100,'Q3 Raw Data'!$A$9:$CZ$158,K$3,FALSE))),"")</f>
        <v>Mature</v>
      </c>
      <c r="L100" s="149" t="str">
        <f>IFERROR(IF((VLOOKUP($A100,'Q3 Raw Data'!$A$9:$CZ$158,L$3,FALSE))="","",(VLOOKUP($A100,'Q3 Raw Data'!$A$9:$CZ$158,L$3,FALSE))),"")</f>
        <v>Mature</v>
      </c>
      <c r="M100" s="149" t="str">
        <f>IFERROR(IF((VLOOKUP($A100,'Q3 Raw Data'!$A$9:$CZ$158,M$3,FALSE))="","",(VLOOKUP($A100,'Q3 Raw Data'!$A$9:$CZ$158,M$3,FALSE))),"")</f>
        <v>Established</v>
      </c>
      <c r="N100" s="149" t="str">
        <f>IFERROR(IF((VLOOKUP($A100,'Q3 Raw Data'!$A$9:$CZ$158,N$3,FALSE))="","",(VLOOKUP($A100,'Q3 Raw Data'!$A$9:$CZ$158,N$3,FALSE))),"")</f>
        <v>Established</v>
      </c>
      <c r="O100" s="149" t="str">
        <f>IFERROR(IF((VLOOKUP($A100,'Q3 Raw Data'!$A$9:$CZ$158,O$3,FALSE))="","",(VLOOKUP($A100,'Q3 Raw Data'!$A$9:$CZ$158,O$3,FALSE))),"")</f>
        <v>Established</v>
      </c>
      <c r="P100" s="149" t="str">
        <f>IFERROR(IF((VLOOKUP($A100,'Q3 Raw Data'!$A$9:$CZ$158,P$3,FALSE))="","",(VLOOKUP($A100,'Q3 Raw Data'!$A$9:$CZ$158,P$3,FALSE))),"")</f>
        <v>Plans in place</v>
      </c>
      <c r="Q100" s="149" t="str">
        <f>IFERROR(IF((VLOOKUP($A100,'Q3 Raw Data'!$A$9:$CZ$158,Q$3,FALSE))="","",(VLOOKUP($A100,'Q3 Raw Data'!$A$9:$CZ$158,Q$3,FALSE))),"")</f>
        <v>Established</v>
      </c>
      <c r="R100" s="149" t="str">
        <f>IFERROR(IF((VLOOKUP($A100,'Q3 Raw Data'!$A$9:$CZ$158,R$3,FALSE))="","",(VLOOKUP($A100,'Q3 Raw Data'!$A$9:$CZ$158,R$3,FALSE))),"")</f>
        <v>Mature</v>
      </c>
      <c r="S100" s="149" t="str">
        <f>IFERROR(IF((VLOOKUP($A100,'Q3 Raw Data'!$A$9:$CZ$158,S$3,FALSE))="","",(VLOOKUP($A100,'Q3 Raw Data'!$A$9:$CZ$158,S$3,FALSE))),"")</f>
        <v>Mature</v>
      </c>
      <c r="T100" s="149" t="str">
        <f>IFERROR(IF((VLOOKUP($A100,'Q3 Raw Data'!$A$9:$CZ$158,T$3,FALSE))="","",(VLOOKUP($A100,'Q3 Raw Data'!$A$9:$CZ$158,T$3,FALSE))),"")</f>
        <v>Mature</v>
      </c>
      <c r="U100" s="149" t="str">
        <f>IFERROR(IF((VLOOKUP($A100,'Q3 Raw Data'!$A$9:$CZ$158,U$3,FALSE))="","",(VLOOKUP($A100,'Q3 Raw Data'!$A$9:$CZ$158,U$3,FALSE))),"")</f>
        <v>Mature</v>
      </c>
      <c r="V100" s="149" t="str">
        <f>IFERROR(IF((VLOOKUP($A100,'Q3 Raw Data'!$A$9:$CZ$158,V$3,FALSE))="","",(VLOOKUP($A100,'Q3 Raw Data'!$A$9:$CZ$158,V$3,FALSE))),"")</f>
        <v>Established</v>
      </c>
      <c r="W100" s="149" t="str">
        <f>IFERROR(IF((VLOOKUP($A100,'Q3 Raw Data'!$A$9:$CZ$158,W$3,FALSE))="","",(VLOOKUP($A100,'Q3 Raw Data'!$A$9:$CZ$158,W$3,FALSE))),"")</f>
        <v>Established</v>
      </c>
      <c r="X100" s="149" t="str">
        <f>IFERROR(IF((VLOOKUP($A100,'Q3 Raw Data'!$A$9:$CZ$158,X$3,FALSE))="","",(VLOOKUP($A100,'Q3 Raw Data'!$A$9:$CZ$158,X$3,FALSE))),"")</f>
        <v>Established</v>
      </c>
      <c r="Y100" s="149" t="str">
        <f>IFERROR(IF((VLOOKUP($A100,'Q3 Raw Data'!$A$9:$CZ$158,Y$3,FALSE))="","",(VLOOKUP($A100,'Q3 Raw Data'!$A$9:$CZ$158,Y$3,FALSE))),"")</f>
        <v>Plans in place</v>
      </c>
      <c r="Z100" s="149" t="str">
        <f>IFERROR(IF((VLOOKUP($A100,'Q3 Raw Data'!$A$9:$CZ$158,Z$3,FALSE))="","",(VLOOKUP($A100,'Q3 Raw Data'!$A$9:$CZ$158,Z$3,FALSE))),"")</f>
        <v>Established</v>
      </c>
      <c r="AA100" s="149" t="str">
        <f>IFERROR(IF((VLOOKUP($A100,'Q3 Raw Data'!$A$9:$CZ$158,AA$3,FALSE))="","",(VLOOKUP($A100,'Q3 Raw Data'!$A$9:$CZ$158,AA$3,FALSE))),"")</f>
        <v>Mature</v>
      </c>
      <c r="AB100" s="151" t="str">
        <f>IFERROR(IF((VLOOKUP($A100,'Q3 Raw Data'!$A$9:$CZ$158,AB$3,FALSE))="","",(VLOOKUP($A100,'Q3 Raw Data'!$A$9:$CZ$158,AB$3,FALSE))),"")</f>
        <v>Mature</v>
      </c>
      <c r="AC100" s="151" t="str">
        <f>IFERROR(IF((VLOOKUP($A100,'Q3 Raw Data'!$A$9:$CZ$158,AC$3,FALSE))="","",(VLOOKUP($A100,'Q3 Raw Data'!$A$9:$CZ$158,AC$3,FALSE))),"")</f>
        <v>Established</v>
      </c>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row>
    <row r="101" spans="1:67">
      <c r="A101" s="149" t="s">
        <v>357</v>
      </c>
      <c r="B101" s="149" t="s">
        <v>358</v>
      </c>
      <c r="C101" s="149" t="str">
        <f>IFERROR(IF((VLOOKUP($A101,'Q3 Raw Data'!$A$9:$CZ$158,C$3,FALSE))="","",(VLOOKUP($A101,'Q3 Raw Data'!$A$9:$CZ$158,C$3,FALSE))),"")</f>
        <v>Mature</v>
      </c>
      <c r="D101" s="149" t="str">
        <f>IFERROR(IF((VLOOKUP($A101,'Q3 Raw Data'!$A$9:$CZ$158,D$3,FALSE))="","",(VLOOKUP($A101,'Q3 Raw Data'!$A$9:$CZ$158,D$3,FALSE))),"")</f>
        <v>Mature</v>
      </c>
      <c r="E101" s="149" t="str">
        <f>IFERROR(IF((VLOOKUP($A101,'Q3 Raw Data'!$A$9:$CZ$158,E$3,FALSE))="","",(VLOOKUP($A101,'Q3 Raw Data'!$A$9:$CZ$158,E$3,FALSE))),"")</f>
        <v>Mature</v>
      </c>
      <c r="F101" s="149" t="str">
        <f>IFERROR(IF((VLOOKUP($A101,'Q3 Raw Data'!$A$9:$CZ$158,F$3,FALSE))="","",(VLOOKUP($A101,'Q3 Raw Data'!$A$9:$CZ$158,F$3,FALSE))),"")</f>
        <v>Established</v>
      </c>
      <c r="G101" s="149" t="str">
        <f>IFERROR(IF((VLOOKUP($A101,'Q3 Raw Data'!$A$9:$CZ$158,G$3,FALSE))="","",(VLOOKUP($A101,'Q3 Raw Data'!$A$9:$CZ$158,G$3,FALSE))),"")</f>
        <v>Plans in place</v>
      </c>
      <c r="H101" s="149" t="str">
        <f>IFERROR(IF((VLOOKUP($A101,'Q3 Raw Data'!$A$9:$CZ$158,H$3,FALSE))="","",(VLOOKUP($A101,'Q3 Raw Data'!$A$9:$CZ$158,H$3,FALSE))),"")</f>
        <v>Established</v>
      </c>
      <c r="I101" s="149" t="str">
        <f>IFERROR(IF((VLOOKUP($A101,'Q3 Raw Data'!$A$9:$CZ$158,I$3,FALSE))="","",(VLOOKUP($A101,'Q3 Raw Data'!$A$9:$CZ$158,I$3,FALSE))),"")</f>
        <v>Plans in place</v>
      </c>
      <c r="J101" s="149" t="str">
        <f>IFERROR(IF((VLOOKUP($A101,'Q3 Raw Data'!$A$9:$CZ$158,J$3,FALSE))="","",(VLOOKUP($A101,'Q3 Raw Data'!$A$9:$CZ$158,J$3,FALSE))),"")</f>
        <v>Plans in place</v>
      </c>
      <c r="K101" s="149" t="str">
        <f>IFERROR(IF((VLOOKUP($A101,'Q3 Raw Data'!$A$9:$CZ$158,K$3,FALSE))="","",(VLOOKUP($A101,'Q3 Raw Data'!$A$9:$CZ$158,K$3,FALSE))),"")</f>
        <v>Plans in place</v>
      </c>
      <c r="L101" s="149" t="str">
        <f>IFERROR(IF((VLOOKUP($A101,'Q3 Raw Data'!$A$9:$CZ$158,L$3,FALSE))="","",(VLOOKUP($A101,'Q3 Raw Data'!$A$9:$CZ$158,L$3,FALSE))),"")</f>
        <v>Mature</v>
      </c>
      <c r="M101" s="149" t="str">
        <f>IFERROR(IF((VLOOKUP($A101,'Q3 Raw Data'!$A$9:$CZ$158,M$3,FALSE))="","",(VLOOKUP($A101,'Q3 Raw Data'!$A$9:$CZ$158,M$3,FALSE))),"")</f>
        <v>Mature</v>
      </c>
      <c r="N101" s="149" t="str">
        <f>IFERROR(IF((VLOOKUP($A101,'Q3 Raw Data'!$A$9:$CZ$158,N$3,FALSE))="","",(VLOOKUP($A101,'Q3 Raw Data'!$A$9:$CZ$158,N$3,FALSE))),"")</f>
        <v>Mature</v>
      </c>
      <c r="O101" s="149" t="str">
        <f>IFERROR(IF((VLOOKUP($A101,'Q3 Raw Data'!$A$9:$CZ$158,O$3,FALSE))="","",(VLOOKUP($A101,'Q3 Raw Data'!$A$9:$CZ$158,O$3,FALSE))),"")</f>
        <v>Established</v>
      </c>
      <c r="P101" s="149" t="str">
        <f>IFERROR(IF((VLOOKUP($A101,'Q3 Raw Data'!$A$9:$CZ$158,P$3,FALSE))="","",(VLOOKUP($A101,'Q3 Raw Data'!$A$9:$CZ$158,P$3,FALSE))),"")</f>
        <v>Plans in place</v>
      </c>
      <c r="Q101" s="149" t="str">
        <f>IFERROR(IF((VLOOKUP($A101,'Q3 Raw Data'!$A$9:$CZ$158,Q$3,FALSE))="","",(VLOOKUP($A101,'Q3 Raw Data'!$A$9:$CZ$158,Q$3,FALSE))),"")</f>
        <v>Mature</v>
      </c>
      <c r="R101" s="149" t="str">
        <f>IFERROR(IF((VLOOKUP($A101,'Q3 Raw Data'!$A$9:$CZ$158,R$3,FALSE))="","",(VLOOKUP($A101,'Q3 Raw Data'!$A$9:$CZ$158,R$3,FALSE))),"")</f>
        <v>Plans in place</v>
      </c>
      <c r="S101" s="149" t="str">
        <f>IFERROR(IF((VLOOKUP($A101,'Q3 Raw Data'!$A$9:$CZ$158,S$3,FALSE))="","",(VLOOKUP($A101,'Q3 Raw Data'!$A$9:$CZ$158,S$3,FALSE))),"")</f>
        <v>Established</v>
      </c>
      <c r="T101" s="149" t="str">
        <f>IFERROR(IF((VLOOKUP($A101,'Q3 Raw Data'!$A$9:$CZ$158,T$3,FALSE))="","",(VLOOKUP($A101,'Q3 Raw Data'!$A$9:$CZ$158,T$3,FALSE))),"")</f>
        <v>Established</v>
      </c>
      <c r="U101" s="149" t="str">
        <f>IFERROR(IF((VLOOKUP($A101,'Q3 Raw Data'!$A$9:$CZ$158,U$3,FALSE))="","",(VLOOKUP($A101,'Q3 Raw Data'!$A$9:$CZ$158,U$3,FALSE))),"")</f>
        <v>Mature</v>
      </c>
      <c r="V101" s="149" t="str">
        <f>IFERROR(IF((VLOOKUP($A101,'Q3 Raw Data'!$A$9:$CZ$158,V$3,FALSE))="","",(VLOOKUP($A101,'Q3 Raw Data'!$A$9:$CZ$158,V$3,FALSE))),"")</f>
        <v>Mature</v>
      </c>
      <c r="W101" s="149" t="str">
        <f>IFERROR(IF((VLOOKUP($A101,'Q3 Raw Data'!$A$9:$CZ$158,W$3,FALSE))="","",(VLOOKUP($A101,'Q3 Raw Data'!$A$9:$CZ$158,W$3,FALSE))),"")</f>
        <v>Mature</v>
      </c>
      <c r="X101" s="149" t="str">
        <f>IFERROR(IF((VLOOKUP($A101,'Q3 Raw Data'!$A$9:$CZ$158,X$3,FALSE))="","",(VLOOKUP($A101,'Q3 Raw Data'!$A$9:$CZ$158,X$3,FALSE))),"")</f>
        <v>Established</v>
      </c>
      <c r="Y101" s="149" t="str">
        <f>IFERROR(IF((VLOOKUP($A101,'Q3 Raw Data'!$A$9:$CZ$158,Y$3,FALSE))="","",(VLOOKUP($A101,'Q3 Raw Data'!$A$9:$CZ$158,Y$3,FALSE))),"")</f>
        <v>Plans in place</v>
      </c>
      <c r="Z101" s="149" t="str">
        <f>IFERROR(IF((VLOOKUP($A101,'Q3 Raw Data'!$A$9:$CZ$158,Z$3,FALSE))="","",(VLOOKUP($A101,'Q3 Raw Data'!$A$9:$CZ$158,Z$3,FALSE))),"")</f>
        <v>Mature</v>
      </c>
      <c r="AA101" s="149" t="str">
        <f>IFERROR(IF((VLOOKUP($A101,'Q3 Raw Data'!$A$9:$CZ$158,AA$3,FALSE))="","",(VLOOKUP($A101,'Q3 Raw Data'!$A$9:$CZ$158,AA$3,FALSE))),"")</f>
        <v>Established</v>
      </c>
      <c r="AB101" s="151" t="str">
        <f>IFERROR(IF((VLOOKUP($A101,'Q3 Raw Data'!$A$9:$CZ$158,AB$3,FALSE))="","",(VLOOKUP($A101,'Q3 Raw Data'!$A$9:$CZ$158,AB$3,FALSE))),"")</f>
        <v>Established</v>
      </c>
      <c r="AC101" s="151" t="str">
        <f>IFERROR(IF((VLOOKUP($A101,'Q3 Raw Data'!$A$9:$CZ$158,AC$3,FALSE))="","",(VLOOKUP($A101,'Q3 Raw Data'!$A$9:$CZ$158,AC$3,FALSE))),"")</f>
        <v>Established</v>
      </c>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row>
    <row r="102" spans="1:67">
      <c r="A102" s="149" t="s">
        <v>361</v>
      </c>
      <c r="B102" s="149" t="s">
        <v>362</v>
      </c>
      <c r="C102" s="149" t="str">
        <f>IFERROR(IF((VLOOKUP($A102,'Q3 Raw Data'!$A$9:$CZ$158,C$3,FALSE))="","",(VLOOKUP($A102,'Q3 Raw Data'!$A$9:$CZ$158,C$3,FALSE))),"")</f>
        <v>Plans in place</v>
      </c>
      <c r="D102" s="149" t="str">
        <f>IFERROR(IF((VLOOKUP($A102,'Q3 Raw Data'!$A$9:$CZ$158,D$3,FALSE))="","",(VLOOKUP($A102,'Q3 Raw Data'!$A$9:$CZ$158,D$3,FALSE))),"")</f>
        <v>Plans in place</v>
      </c>
      <c r="E102" s="149" t="str">
        <f>IFERROR(IF((VLOOKUP($A102,'Q3 Raw Data'!$A$9:$CZ$158,E$3,FALSE))="","",(VLOOKUP($A102,'Q3 Raw Data'!$A$9:$CZ$158,E$3,FALSE))),"")</f>
        <v>Established</v>
      </c>
      <c r="F102" s="149" t="str">
        <f>IFERROR(IF((VLOOKUP($A102,'Q3 Raw Data'!$A$9:$CZ$158,F$3,FALSE))="","",(VLOOKUP($A102,'Q3 Raw Data'!$A$9:$CZ$158,F$3,FALSE))),"")</f>
        <v>Established</v>
      </c>
      <c r="G102" s="149" t="str">
        <f>IFERROR(IF((VLOOKUP($A102,'Q3 Raw Data'!$A$9:$CZ$158,G$3,FALSE))="","",(VLOOKUP($A102,'Q3 Raw Data'!$A$9:$CZ$158,G$3,FALSE))),"")</f>
        <v>Plans in place</v>
      </c>
      <c r="H102" s="149" t="str">
        <f>IFERROR(IF((VLOOKUP($A102,'Q3 Raw Data'!$A$9:$CZ$158,H$3,FALSE))="","",(VLOOKUP($A102,'Q3 Raw Data'!$A$9:$CZ$158,H$3,FALSE))),"")</f>
        <v>Plans in place</v>
      </c>
      <c r="I102" s="149" t="str">
        <f>IFERROR(IF((VLOOKUP($A102,'Q3 Raw Data'!$A$9:$CZ$158,I$3,FALSE))="","",(VLOOKUP($A102,'Q3 Raw Data'!$A$9:$CZ$158,I$3,FALSE))),"")</f>
        <v>Plans in place</v>
      </c>
      <c r="J102" s="149" t="str">
        <f>IFERROR(IF((VLOOKUP($A102,'Q3 Raw Data'!$A$9:$CZ$158,J$3,FALSE))="","",(VLOOKUP($A102,'Q3 Raw Data'!$A$9:$CZ$158,J$3,FALSE))),"")</f>
        <v>Established</v>
      </c>
      <c r="K102" s="149" t="str">
        <f>IFERROR(IF((VLOOKUP($A102,'Q3 Raw Data'!$A$9:$CZ$158,K$3,FALSE))="","",(VLOOKUP($A102,'Q3 Raw Data'!$A$9:$CZ$158,K$3,FALSE))),"")</f>
        <v>Established</v>
      </c>
      <c r="L102" s="149" t="str">
        <f>IFERROR(IF((VLOOKUP($A102,'Q3 Raw Data'!$A$9:$CZ$158,L$3,FALSE))="","",(VLOOKUP($A102,'Q3 Raw Data'!$A$9:$CZ$158,L$3,FALSE))),"")</f>
        <v>Established</v>
      </c>
      <c r="M102" s="149" t="str">
        <f>IFERROR(IF((VLOOKUP($A102,'Q3 Raw Data'!$A$9:$CZ$158,M$3,FALSE))="","",(VLOOKUP($A102,'Q3 Raw Data'!$A$9:$CZ$158,M$3,FALSE))),"")</f>
        <v>Plans in place</v>
      </c>
      <c r="N102" s="149" t="str">
        <f>IFERROR(IF((VLOOKUP($A102,'Q3 Raw Data'!$A$9:$CZ$158,N$3,FALSE))="","",(VLOOKUP($A102,'Q3 Raw Data'!$A$9:$CZ$158,N$3,FALSE))),"")</f>
        <v>Established</v>
      </c>
      <c r="O102" s="149" t="str">
        <f>IFERROR(IF((VLOOKUP($A102,'Q3 Raw Data'!$A$9:$CZ$158,O$3,FALSE))="","",(VLOOKUP($A102,'Q3 Raw Data'!$A$9:$CZ$158,O$3,FALSE))),"")</f>
        <v>Established</v>
      </c>
      <c r="P102" s="149" t="str">
        <f>IFERROR(IF((VLOOKUP($A102,'Q3 Raw Data'!$A$9:$CZ$158,P$3,FALSE))="","",(VLOOKUP($A102,'Q3 Raw Data'!$A$9:$CZ$158,P$3,FALSE))),"")</f>
        <v>Established</v>
      </c>
      <c r="Q102" s="149" t="str">
        <f>IFERROR(IF((VLOOKUP($A102,'Q3 Raw Data'!$A$9:$CZ$158,Q$3,FALSE))="","",(VLOOKUP($A102,'Q3 Raw Data'!$A$9:$CZ$158,Q$3,FALSE))),"")</f>
        <v>Established</v>
      </c>
      <c r="R102" s="149" t="str">
        <f>IFERROR(IF((VLOOKUP($A102,'Q3 Raw Data'!$A$9:$CZ$158,R$3,FALSE))="","",(VLOOKUP($A102,'Q3 Raw Data'!$A$9:$CZ$158,R$3,FALSE))),"")</f>
        <v>Established</v>
      </c>
      <c r="S102" s="149" t="str">
        <f>IFERROR(IF((VLOOKUP($A102,'Q3 Raw Data'!$A$9:$CZ$158,S$3,FALSE))="","",(VLOOKUP($A102,'Q3 Raw Data'!$A$9:$CZ$158,S$3,FALSE))),"")</f>
        <v>Established</v>
      </c>
      <c r="T102" s="149" t="str">
        <f>IFERROR(IF((VLOOKUP($A102,'Q3 Raw Data'!$A$9:$CZ$158,T$3,FALSE))="","",(VLOOKUP($A102,'Q3 Raw Data'!$A$9:$CZ$158,T$3,FALSE))),"")</f>
        <v>Established</v>
      </c>
      <c r="U102" s="149" t="str">
        <f>IFERROR(IF((VLOOKUP($A102,'Q3 Raw Data'!$A$9:$CZ$158,U$3,FALSE))="","",(VLOOKUP($A102,'Q3 Raw Data'!$A$9:$CZ$158,U$3,FALSE))),"")</f>
        <v>Established</v>
      </c>
      <c r="V102" s="149" t="str">
        <f>IFERROR(IF((VLOOKUP($A102,'Q3 Raw Data'!$A$9:$CZ$158,V$3,FALSE))="","",(VLOOKUP($A102,'Q3 Raw Data'!$A$9:$CZ$158,V$3,FALSE))),"")</f>
        <v>Established</v>
      </c>
      <c r="W102" s="149" t="str">
        <f>IFERROR(IF((VLOOKUP($A102,'Q3 Raw Data'!$A$9:$CZ$158,W$3,FALSE))="","",(VLOOKUP($A102,'Q3 Raw Data'!$A$9:$CZ$158,W$3,FALSE))),"")</f>
        <v>Established</v>
      </c>
      <c r="X102" s="149" t="str">
        <f>IFERROR(IF((VLOOKUP($A102,'Q3 Raw Data'!$A$9:$CZ$158,X$3,FALSE))="","",(VLOOKUP($A102,'Q3 Raw Data'!$A$9:$CZ$158,X$3,FALSE))),"")</f>
        <v>Established</v>
      </c>
      <c r="Y102" s="149" t="str">
        <f>IFERROR(IF((VLOOKUP($A102,'Q3 Raw Data'!$A$9:$CZ$158,Y$3,FALSE))="","",(VLOOKUP($A102,'Q3 Raw Data'!$A$9:$CZ$158,Y$3,FALSE))),"")</f>
        <v>Established</v>
      </c>
      <c r="Z102" s="149" t="str">
        <f>IFERROR(IF((VLOOKUP($A102,'Q3 Raw Data'!$A$9:$CZ$158,Z$3,FALSE))="","",(VLOOKUP($A102,'Q3 Raw Data'!$A$9:$CZ$158,Z$3,FALSE))),"")</f>
        <v>Established</v>
      </c>
      <c r="AA102" s="149" t="str">
        <f>IFERROR(IF((VLOOKUP($A102,'Q3 Raw Data'!$A$9:$CZ$158,AA$3,FALSE))="","",(VLOOKUP($A102,'Q3 Raw Data'!$A$9:$CZ$158,AA$3,FALSE))),"")</f>
        <v>Established</v>
      </c>
      <c r="AB102" s="151" t="str">
        <f>IFERROR(IF((VLOOKUP($A102,'Q3 Raw Data'!$A$9:$CZ$158,AB$3,FALSE))="","",(VLOOKUP($A102,'Q3 Raw Data'!$A$9:$CZ$158,AB$3,FALSE))),"")</f>
        <v>Established</v>
      </c>
      <c r="AC102" s="151" t="str">
        <f>IFERROR(IF((VLOOKUP($A102,'Q3 Raw Data'!$A$9:$CZ$158,AC$3,FALSE))="","",(VLOOKUP($A102,'Q3 Raw Data'!$A$9:$CZ$158,AC$3,FALSE))),"")</f>
        <v>Mature</v>
      </c>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row>
    <row r="103" spans="1:67">
      <c r="A103" s="149" t="s">
        <v>365</v>
      </c>
      <c r="B103" s="149" t="s">
        <v>366</v>
      </c>
      <c r="C103" s="149" t="str">
        <f>IFERROR(IF((VLOOKUP($A103,'Q3 Raw Data'!$A$9:$CZ$158,C$3,FALSE))="","",(VLOOKUP($A103,'Q3 Raw Data'!$A$9:$CZ$158,C$3,FALSE))),"")</f>
        <v>Established</v>
      </c>
      <c r="D103" s="149" t="str">
        <f>IFERROR(IF((VLOOKUP($A103,'Q3 Raw Data'!$A$9:$CZ$158,D$3,FALSE))="","",(VLOOKUP($A103,'Q3 Raw Data'!$A$9:$CZ$158,D$3,FALSE))),"")</f>
        <v>Established</v>
      </c>
      <c r="E103" s="149" t="str">
        <f>IFERROR(IF((VLOOKUP($A103,'Q3 Raw Data'!$A$9:$CZ$158,E$3,FALSE))="","",(VLOOKUP($A103,'Q3 Raw Data'!$A$9:$CZ$158,E$3,FALSE))),"")</f>
        <v>Established</v>
      </c>
      <c r="F103" s="149" t="str">
        <f>IFERROR(IF((VLOOKUP($A103,'Q3 Raw Data'!$A$9:$CZ$158,F$3,FALSE))="","",(VLOOKUP($A103,'Q3 Raw Data'!$A$9:$CZ$158,F$3,FALSE))),"")</f>
        <v>Mature</v>
      </c>
      <c r="G103" s="149" t="str">
        <f>IFERROR(IF((VLOOKUP($A103,'Q3 Raw Data'!$A$9:$CZ$158,G$3,FALSE))="","",(VLOOKUP($A103,'Q3 Raw Data'!$A$9:$CZ$158,G$3,FALSE))),"")</f>
        <v>Plans in place</v>
      </c>
      <c r="H103" s="149" t="str">
        <f>IFERROR(IF((VLOOKUP($A103,'Q3 Raw Data'!$A$9:$CZ$158,H$3,FALSE))="","",(VLOOKUP($A103,'Q3 Raw Data'!$A$9:$CZ$158,H$3,FALSE))),"")</f>
        <v>Plans in place</v>
      </c>
      <c r="I103" s="149" t="str">
        <f>IFERROR(IF((VLOOKUP($A103,'Q3 Raw Data'!$A$9:$CZ$158,I$3,FALSE))="","",(VLOOKUP($A103,'Q3 Raw Data'!$A$9:$CZ$158,I$3,FALSE))),"")</f>
        <v>Established</v>
      </c>
      <c r="J103" s="149" t="str">
        <f>IFERROR(IF((VLOOKUP($A103,'Q3 Raw Data'!$A$9:$CZ$158,J$3,FALSE))="","",(VLOOKUP($A103,'Q3 Raw Data'!$A$9:$CZ$158,J$3,FALSE))),"")</f>
        <v>Mature</v>
      </c>
      <c r="K103" s="149" t="str">
        <f>IFERROR(IF((VLOOKUP($A103,'Q3 Raw Data'!$A$9:$CZ$158,K$3,FALSE))="","",(VLOOKUP($A103,'Q3 Raw Data'!$A$9:$CZ$158,K$3,FALSE))),"")</f>
        <v>Established</v>
      </c>
      <c r="L103" s="149" t="str">
        <f>IFERROR(IF((VLOOKUP($A103,'Q3 Raw Data'!$A$9:$CZ$158,L$3,FALSE))="","",(VLOOKUP($A103,'Q3 Raw Data'!$A$9:$CZ$158,L$3,FALSE))),"")</f>
        <v>Mature</v>
      </c>
      <c r="M103" s="149" t="str">
        <f>IFERROR(IF((VLOOKUP($A103,'Q3 Raw Data'!$A$9:$CZ$158,M$3,FALSE))="","",(VLOOKUP($A103,'Q3 Raw Data'!$A$9:$CZ$158,M$3,FALSE))),"")</f>
        <v>Mature</v>
      </c>
      <c r="N103" s="149" t="str">
        <f>IFERROR(IF((VLOOKUP($A103,'Q3 Raw Data'!$A$9:$CZ$158,N$3,FALSE))="","",(VLOOKUP($A103,'Q3 Raw Data'!$A$9:$CZ$158,N$3,FALSE))),"")</f>
        <v>Mature</v>
      </c>
      <c r="O103" s="149" t="str">
        <f>IFERROR(IF((VLOOKUP($A103,'Q3 Raw Data'!$A$9:$CZ$158,O$3,FALSE))="","",(VLOOKUP($A103,'Q3 Raw Data'!$A$9:$CZ$158,O$3,FALSE))),"")</f>
        <v>Mature</v>
      </c>
      <c r="P103" s="149" t="str">
        <f>IFERROR(IF((VLOOKUP($A103,'Q3 Raw Data'!$A$9:$CZ$158,P$3,FALSE))="","",(VLOOKUP($A103,'Q3 Raw Data'!$A$9:$CZ$158,P$3,FALSE))),"")</f>
        <v>Established</v>
      </c>
      <c r="Q103" s="149" t="str">
        <f>IFERROR(IF((VLOOKUP($A103,'Q3 Raw Data'!$A$9:$CZ$158,Q$3,FALSE))="","",(VLOOKUP($A103,'Q3 Raw Data'!$A$9:$CZ$158,Q$3,FALSE))),"")</f>
        <v>Established</v>
      </c>
      <c r="R103" s="149" t="str">
        <f>IFERROR(IF((VLOOKUP($A103,'Q3 Raw Data'!$A$9:$CZ$158,R$3,FALSE))="","",(VLOOKUP($A103,'Q3 Raw Data'!$A$9:$CZ$158,R$3,FALSE))),"")</f>
        <v>Mature</v>
      </c>
      <c r="S103" s="149" t="str">
        <f>IFERROR(IF((VLOOKUP($A103,'Q3 Raw Data'!$A$9:$CZ$158,S$3,FALSE))="","",(VLOOKUP($A103,'Q3 Raw Data'!$A$9:$CZ$158,S$3,FALSE))),"")</f>
        <v>Mature</v>
      </c>
      <c r="T103" s="149" t="str">
        <f>IFERROR(IF((VLOOKUP($A103,'Q3 Raw Data'!$A$9:$CZ$158,T$3,FALSE))="","",(VLOOKUP($A103,'Q3 Raw Data'!$A$9:$CZ$158,T$3,FALSE))),"")</f>
        <v>Mature</v>
      </c>
      <c r="U103" s="149" t="str">
        <f>IFERROR(IF((VLOOKUP($A103,'Q3 Raw Data'!$A$9:$CZ$158,U$3,FALSE))="","",(VLOOKUP($A103,'Q3 Raw Data'!$A$9:$CZ$158,U$3,FALSE))),"")</f>
        <v>Mature</v>
      </c>
      <c r="V103" s="149" t="str">
        <f>IFERROR(IF((VLOOKUP($A103,'Q3 Raw Data'!$A$9:$CZ$158,V$3,FALSE))="","",(VLOOKUP($A103,'Q3 Raw Data'!$A$9:$CZ$158,V$3,FALSE))),"")</f>
        <v>Mature</v>
      </c>
      <c r="W103" s="149" t="str">
        <f>IFERROR(IF((VLOOKUP($A103,'Q3 Raw Data'!$A$9:$CZ$158,W$3,FALSE))="","",(VLOOKUP($A103,'Q3 Raw Data'!$A$9:$CZ$158,W$3,FALSE))),"")</f>
        <v>Mature</v>
      </c>
      <c r="X103" s="149" t="str">
        <f>IFERROR(IF((VLOOKUP($A103,'Q3 Raw Data'!$A$9:$CZ$158,X$3,FALSE))="","",(VLOOKUP($A103,'Q3 Raw Data'!$A$9:$CZ$158,X$3,FALSE))),"")</f>
        <v>Exemplary</v>
      </c>
      <c r="Y103" s="149" t="str">
        <f>IFERROR(IF((VLOOKUP($A103,'Q3 Raw Data'!$A$9:$CZ$158,Y$3,FALSE))="","",(VLOOKUP($A103,'Q3 Raw Data'!$A$9:$CZ$158,Y$3,FALSE))),"")</f>
        <v>Mature</v>
      </c>
      <c r="Z103" s="149" t="str">
        <f>IFERROR(IF((VLOOKUP($A103,'Q3 Raw Data'!$A$9:$CZ$158,Z$3,FALSE))="","",(VLOOKUP($A103,'Q3 Raw Data'!$A$9:$CZ$158,Z$3,FALSE))),"")</f>
        <v>Mature</v>
      </c>
      <c r="AA103" s="149" t="str">
        <f>IFERROR(IF((VLOOKUP($A103,'Q3 Raw Data'!$A$9:$CZ$158,AA$3,FALSE))="","",(VLOOKUP($A103,'Q3 Raw Data'!$A$9:$CZ$158,AA$3,FALSE))),"")</f>
        <v>Mature</v>
      </c>
      <c r="AB103" s="151" t="str">
        <f>IFERROR(IF((VLOOKUP($A103,'Q3 Raw Data'!$A$9:$CZ$158,AB$3,FALSE))="","",(VLOOKUP($A103,'Q3 Raw Data'!$A$9:$CZ$158,AB$3,FALSE))),"")</f>
        <v>Mature</v>
      </c>
      <c r="AC103" s="151" t="str">
        <f>IFERROR(IF((VLOOKUP($A103,'Q3 Raw Data'!$A$9:$CZ$158,AC$3,FALSE))="","",(VLOOKUP($A103,'Q3 Raw Data'!$A$9:$CZ$158,AC$3,FALSE))),"")</f>
        <v>Mature</v>
      </c>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row>
    <row r="104" spans="1:67">
      <c r="A104" s="149" t="s">
        <v>367</v>
      </c>
      <c r="B104" s="149" t="s">
        <v>368</v>
      </c>
      <c r="C104" s="149" t="str">
        <f>IFERROR(IF((VLOOKUP($A104,'Q3 Raw Data'!$A$9:$CZ$158,C$3,FALSE))="","",(VLOOKUP($A104,'Q3 Raw Data'!$A$9:$CZ$158,C$3,FALSE))),"")</f>
        <v>Plans in place</v>
      </c>
      <c r="D104" s="149" t="str">
        <f>IFERROR(IF((VLOOKUP($A104,'Q3 Raw Data'!$A$9:$CZ$158,D$3,FALSE))="","",(VLOOKUP($A104,'Q3 Raw Data'!$A$9:$CZ$158,D$3,FALSE))),"")</f>
        <v>Established</v>
      </c>
      <c r="E104" s="149" t="str">
        <f>IFERROR(IF((VLOOKUP($A104,'Q3 Raw Data'!$A$9:$CZ$158,E$3,FALSE))="","",(VLOOKUP($A104,'Q3 Raw Data'!$A$9:$CZ$158,E$3,FALSE))),"")</f>
        <v>Plans in place</v>
      </c>
      <c r="F104" s="149" t="str">
        <f>IFERROR(IF((VLOOKUP($A104,'Q3 Raw Data'!$A$9:$CZ$158,F$3,FALSE))="","",(VLOOKUP($A104,'Q3 Raw Data'!$A$9:$CZ$158,F$3,FALSE))),"")</f>
        <v>Established</v>
      </c>
      <c r="G104" s="149" t="str">
        <f>IFERROR(IF((VLOOKUP($A104,'Q3 Raw Data'!$A$9:$CZ$158,G$3,FALSE))="","",(VLOOKUP($A104,'Q3 Raw Data'!$A$9:$CZ$158,G$3,FALSE))),"")</f>
        <v>Mature</v>
      </c>
      <c r="H104" s="149" t="str">
        <f>IFERROR(IF((VLOOKUP($A104,'Q3 Raw Data'!$A$9:$CZ$158,H$3,FALSE))="","",(VLOOKUP($A104,'Q3 Raw Data'!$A$9:$CZ$158,H$3,FALSE))),"")</f>
        <v>Established</v>
      </c>
      <c r="I104" s="149" t="str">
        <f>IFERROR(IF((VLOOKUP($A104,'Q3 Raw Data'!$A$9:$CZ$158,I$3,FALSE))="","",(VLOOKUP($A104,'Q3 Raw Data'!$A$9:$CZ$158,I$3,FALSE))),"")</f>
        <v>Established</v>
      </c>
      <c r="J104" s="149" t="str">
        <f>IFERROR(IF((VLOOKUP($A104,'Q3 Raw Data'!$A$9:$CZ$158,J$3,FALSE))="","",(VLOOKUP($A104,'Q3 Raw Data'!$A$9:$CZ$158,J$3,FALSE))),"")</f>
        <v>Plans in place</v>
      </c>
      <c r="K104" s="149" t="str">
        <f>IFERROR(IF((VLOOKUP($A104,'Q3 Raw Data'!$A$9:$CZ$158,K$3,FALSE))="","",(VLOOKUP($A104,'Q3 Raw Data'!$A$9:$CZ$158,K$3,FALSE))),"")</f>
        <v>Plans in place</v>
      </c>
      <c r="L104" s="149" t="str">
        <f>IFERROR(IF((VLOOKUP($A104,'Q3 Raw Data'!$A$9:$CZ$158,L$3,FALSE))="","",(VLOOKUP($A104,'Q3 Raw Data'!$A$9:$CZ$158,L$3,FALSE))),"")</f>
        <v>Established</v>
      </c>
      <c r="M104" s="149" t="str">
        <f>IFERROR(IF((VLOOKUP($A104,'Q3 Raw Data'!$A$9:$CZ$158,M$3,FALSE))="","",(VLOOKUP($A104,'Q3 Raw Data'!$A$9:$CZ$158,M$3,FALSE))),"")</f>
        <v>Established</v>
      </c>
      <c r="N104" s="149" t="str">
        <f>IFERROR(IF((VLOOKUP($A104,'Q3 Raw Data'!$A$9:$CZ$158,N$3,FALSE))="","",(VLOOKUP($A104,'Q3 Raw Data'!$A$9:$CZ$158,N$3,FALSE))),"")</f>
        <v>Established</v>
      </c>
      <c r="O104" s="149" t="str">
        <f>IFERROR(IF((VLOOKUP($A104,'Q3 Raw Data'!$A$9:$CZ$158,O$3,FALSE))="","",(VLOOKUP($A104,'Q3 Raw Data'!$A$9:$CZ$158,O$3,FALSE))),"")</f>
        <v>Mature</v>
      </c>
      <c r="P104" s="149" t="str">
        <f>IFERROR(IF((VLOOKUP($A104,'Q3 Raw Data'!$A$9:$CZ$158,P$3,FALSE))="","",(VLOOKUP($A104,'Q3 Raw Data'!$A$9:$CZ$158,P$3,FALSE))),"")</f>
        <v>Mature</v>
      </c>
      <c r="Q104" s="149" t="str">
        <f>IFERROR(IF((VLOOKUP($A104,'Q3 Raw Data'!$A$9:$CZ$158,Q$3,FALSE))="","",(VLOOKUP($A104,'Q3 Raw Data'!$A$9:$CZ$158,Q$3,FALSE))),"")</f>
        <v>Established</v>
      </c>
      <c r="R104" s="149" t="str">
        <f>IFERROR(IF((VLOOKUP($A104,'Q3 Raw Data'!$A$9:$CZ$158,R$3,FALSE))="","",(VLOOKUP($A104,'Q3 Raw Data'!$A$9:$CZ$158,R$3,FALSE))),"")</f>
        <v>Mature</v>
      </c>
      <c r="S104" s="149" t="str">
        <f>IFERROR(IF((VLOOKUP($A104,'Q3 Raw Data'!$A$9:$CZ$158,S$3,FALSE))="","",(VLOOKUP($A104,'Q3 Raw Data'!$A$9:$CZ$158,S$3,FALSE))),"")</f>
        <v>Established</v>
      </c>
      <c r="T104" s="149" t="str">
        <f>IFERROR(IF((VLOOKUP($A104,'Q3 Raw Data'!$A$9:$CZ$158,T$3,FALSE))="","",(VLOOKUP($A104,'Q3 Raw Data'!$A$9:$CZ$158,T$3,FALSE))),"")</f>
        <v>Plans in place</v>
      </c>
      <c r="U104" s="149" t="str">
        <f>IFERROR(IF((VLOOKUP($A104,'Q3 Raw Data'!$A$9:$CZ$158,U$3,FALSE))="","",(VLOOKUP($A104,'Q3 Raw Data'!$A$9:$CZ$158,U$3,FALSE))),"")</f>
        <v>Established</v>
      </c>
      <c r="V104" s="149" t="str">
        <f>IFERROR(IF((VLOOKUP($A104,'Q3 Raw Data'!$A$9:$CZ$158,V$3,FALSE))="","",(VLOOKUP($A104,'Q3 Raw Data'!$A$9:$CZ$158,V$3,FALSE))),"")</f>
        <v>Established</v>
      </c>
      <c r="W104" s="149" t="str">
        <f>IFERROR(IF((VLOOKUP($A104,'Q3 Raw Data'!$A$9:$CZ$158,W$3,FALSE))="","",(VLOOKUP($A104,'Q3 Raw Data'!$A$9:$CZ$158,W$3,FALSE))),"")</f>
        <v>Established</v>
      </c>
      <c r="X104" s="149" t="str">
        <f>IFERROR(IF((VLOOKUP($A104,'Q3 Raw Data'!$A$9:$CZ$158,X$3,FALSE))="","",(VLOOKUP($A104,'Q3 Raw Data'!$A$9:$CZ$158,X$3,FALSE))),"")</f>
        <v>Mature</v>
      </c>
      <c r="Y104" s="149" t="str">
        <f>IFERROR(IF((VLOOKUP($A104,'Q3 Raw Data'!$A$9:$CZ$158,Y$3,FALSE))="","",(VLOOKUP($A104,'Q3 Raw Data'!$A$9:$CZ$158,Y$3,FALSE))),"")</f>
        <v>Mature</v>
      </c>
      <c r="Z104" s="149" t="str">
        <f>IFERROR(IF((VLOOKUP($A104,'Q3 Raw Data'!$A$9:$CZ$158,Z$3,FALSE))="","",(VLOOKUP($A104,'Q3 Raw Data'!$A$9:$CZ$158,Z$3,FALSE))),"")</f>
        <v>Established</v>
      </c>
      <c r="AA104" s="149" t="str">
        <f>IFERROR(IF((VLOOKUP($A104,'Q3 Raw Data'!$A$9:$CZ$158,AA$3,FALSE))="","",(VLOOKUP($A104,'Q3 Raw Data'!$A$9:$CZ$158,AA$3,FALSE))),"")</f>
        <v>Mature</v>
      </c>
      <c r="AB104" s="151" t="str">
        <f>IFERROR(IF((VLOOKUP($A104,'Q3 Raw Data'!$A$9:$CZ$158,AB$3,FALSE))="","",(VLOOKUP($A104,'Q3 Raw Data'!$A$9:$CZ$158,AB$3,FALSE))),"")</f>
        <v>Established</v>
      </c>
      <c r="AC104" s="151" t="str">
        <f>IFERROR(IF((VLOOKUP($A104,'Q3 Raw Data'!$A$9:$CZ$158,AC$3,FALSE))="","",(VLOOKUP($A104,'Q3 Raw Data'!$A$9:$CZ$158,AC$3,FALSE))),"")</f>
        <v>Established</v>
      </c>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row>
    <row r="105" spans="1:67">
      <c r="A105" s="149" t="s">
        <v>369</v>
      </c>
      <c r="B105" s="149" t="s">
        <v>370</v>
      </c>
      <c r="C105" s="149" t="str">
        <f>IFERROR(IF((VLOOKUP($A105,'Q3 Raw Data'!$A$9:$CZ$158,C$3,FALSE))="","",(VLOOKUP($A105,'Q3 Raw Data'!$A$9:$CZ$158,C$3,FALSE))),"")</f>
        <v>Plans in place</v>
      </c>
      <c r="D105" s="149" t="str">
        <f>IFERROR(IF((VLOOKUP($A105,'Q3 Raw Data'!$A$9:$CZ$158,D$3,FALSE))="","",(VLOOKUP($A105,'Q3 Raw Data'!$A$9:$CZ$158,D$3,FALSE))),"")</f>
        <v>Established</v>
      </c>
      <c r="E105" s="149" t="str">
        <f>IFERROR(IF((VLOOKUP($A105,'Q3 Raw Data'!$A$9:$CZ$158,E$3,FALSE))="","",(VLOOKUP($A105,'Q3 Raw Data'!$A$9:$CZ$158,E$3,FALSE))),"")</f>
        <v>Plans in place</v>
      </c>
      <c r="F105" s="149" t="str">
        <f>IFERROR(IF((VLOOKUP($A105,'Q3 Raw Data'!$A$9:$CZ$158,F$3,FALSE))="","",(VLOOKUP($A105,'Q3 Raw Data'!$A$9:$CZ$158,F$3,FALSE))),"")</f>
        <v>Plans in place</v>
      </c>
      <c r="G105" s="149" t="str">
        <f>IFERROR(IF((VLOOKUP($A105,'Q3 Raw Data'!$A$9:$CZ$158,G$3,FALSE))="","",(VLOOKUP($A105,'Q3 Raw Data'!$A$9:$CZ$158,G$3,FALSE))),"")</f>
        <v>Plans in place</v>
      </c>
      <c r="H105" s="149" t="str">
        <f>IFERROR(IF((VLOOKUP($A105,'Q3 Raw Data'!$A$9:$CZ$158,H$3,FALSE))="","",(VLOOKUP($A105,'Q3 Raw Data'!$A$9:$CZ$158,H$3,FALSE))),"")</f>
        <v>Plans in place</v>
      </c>
      <c r="I105" s="149" t="str">
        <f>IFERROR(IF((VLOOKUP($A105,'Q3 Raw Data'!$A$9:$CZ$158,I$3,FALSE))="","",(VLOOKUP($A105,'Q3 Raw Data'!$A$9:$CZ$158,I$3,FALSE))),"")</f>
        <v>Plans in place</v>
      </c>
      <c r="J105" s="149" t="str">
        <f>IFERROR(IF((VLOOKUP($A105,'Q3 Raw Data'!$A$9:$CZ$158,J$3,FALSE))="","",(VLOOKUP($A105,'Q3 Raw Data'!$A$9:$CZ$158,J$3,FALSE))),"")</f>
        <v>Established</v>
      </c>
      <c r="K105" s="149" t="str">
        <f>IFERROR(IF((VLOOKUP($A105,'Q3 Raw Data'!$A$9:$CZ$158,K$3,FALSE))="","",(VLOOKUP($A105,'Q3 Raw Data'!$A$9:$CZ$158,K$3,FALSE))),"")</f>
        <v>Plans in place</v>
      </c>
      <c r="L105" s="149" t="str">
        <f>IFERROR(IF((VLOOKUP($A105,'Q3 Raw Data'!$A$9:$CZ$158,L$3,FALSE))="","",(VLOOKUP($A105,'Q3 Raw Data'!$A$9:$CZ$158,L$3,FALSE))),"")</f>
        <v>Plans in place</v>
      </c>
      <c r="M105" s="149" t="str">
        <f>IFERROR(IF((VLOOKUP($A105,'Q3 Raw Data'!$A$9:$CZ$158,M$3,FALSE))="","",(VLOOKUP($A105,'Q3 Raw Data'!$A$9:$CZ$158,M$3,FALSE))),"")</f>
        <v>Established</v>
      </c>
      <c r="N105" s="149" t="str">
        <f>IFERROR(IF((VLOOKUP($A105,'Q3 Raw Data'!$A$9:$CZ$158,N$3,FALSE))="","",(VLOOKUP($A105,'Q3 Raw Data'!$A$9:$CZ$158,N$3,FALSE))),"")</f>
        <v>Established</v>
      </c>
      <c r="O105" s="149" t="str">
        <f>IFERROR(IF((VLOOKUP($A105,'Q3 Raw Data'!$A$9:$CZ$158,O$3,FALSE))="","",(VLOOKUP($A105,'Q3 Raw Data'!$A$9:$CZ$158,O$3,FALSE))),"")</f>
        <v>Plans in place</v>
      </c>
      <c r="P105" s="149" t="str">
        <f>IFERROR(IF((VLOOKUP($A105,'Q3 Raw Data'!$A$9:$CZ$158,P$3,FALSE))="","",(VLOOKUP($A105,'Q3 Raw Data'!$A$9:$CZ$158,P$3,FALSE))),"")</f>
        <v>Plans in place</v>
      </c>
      <c r="Q105" s="149" t="str">
        <f>IFERROR(IF((VLOOKUP($A105,'Q3 Raw Data'!$A$9:$CZ$158,Q$3,FALSE))="","",(VLOOKUP($A105,'Q3 Raw Data'!$A$9:$CZ$158,Q$3,FALSE))),"")</f>
        <v>Plans in place</v>
      </c>
      <c r="R105" s="149" t="str">
        <f>IFERROR(IF((VLOOKUP($A105,'Q3 Raw Data'!$A$9:$CZ$158,R$3,FALSE))="","",(VLOOKUP($A105,'Q3 Raw Data'!$A$9:$CZ$158,R$3,FALSE))),"")</f>
        <v>Established</v>
      </c>
      <c r="S105" s="149" t="str">
        <f>IFERROR(IF((VLOOKUP($A105,'Q3 Raw Data'!$A$9:$CZ$158,S$3,FALSE))="","",(VLOOKUP($A105,'Q3 Raw Data'!$A$9:$CZ$158,S$3,FALSE))),"")</f>
        <v>Established</v>
      </c>
      <c r="T105" s="149" t="str">
        <f>IFERROR(IF((VLOOKUP($A105,'Q3 Raw Data'!$A$9:$CZ$158,T$3,FALSE))="","",(VLOOKUP($A105,'Q3 Raw Data'!$A$9:$CZ$158,T$3,FALSE))),"")</f>
        <v>Plans in place</v>
      </c>
      <c r="U105" s="149" t="str">
        <f>IFERROR(IF((VLOOKUP($A105,'Q3 Raw Data'!$A$9:$CZ$158,U$3,FALSE))="","",(VLOOKUP($A105,'Q3 Raw Data'!$A$9:$CZ$158,U$3,FALSE))),"")</f>
        <v>Plans in place</v>
      </c>
      <c r="V105" s="149" t="str">
        <f>IFERROR(IF((VLOOKUP($A105,'Q3 Raw Data'!$A$9:$CZ$158,V$3,FALSE))="","",(VLOOKUP($A105,'Q3 Raw Data'!$A$9:$CZ$158,V$3,FALSE))),"")</f>
        <v>Established</v>
      </c>
      <c r="W105" s="149" t="str">
        <f>IFERROR(IF((VLOOKUP($A105,'Q3 Raw Data'!$A$9:$CZ$158,W$3,FALSE))="","",(VLOOKUP($A105,'Q3 Raw Data'!$A$9:$CZ$158,W$3,FALSE))),"")</f>
        <v>Established</v>
      </c>
      <c r="X105" s="149" t="str">
        <f>IFERROR(IF((VLOOKUP($A105,'Q3 Raw Data'!$A$9:$CZ$158,X$3,FALSE))="","",(VLOOKUP($A105,'Q3 Raw Data'!$A$9:$CZ$158,X$3,FALSE))),"")</f>
        <v>Established</v>
      </c>
      <c r="Y105" s="149" t="str">
        <f>IFERROR(IF((VLOOKUP($A105,'Q3 Raw Data'!$A$9:$CZ$158,Y$3,FALSE))="","",(VLOOKUP($A105,'Q3 Raw Data'!$A$9:$CZ$158,Y$3,FALSE))),"")</f>
        <v>Plans in place</v>
      </c>
      <c r="Z105" s="149" t="str">
        <f>IFERROR(IF((VLOOKUP($A105,'Q3 Raw Data'!$A$9:$CZ$158,Z$3,FALSE))="","",(VLOOKUP($A105,'Q3 Raw Data'!$A$9:$CZ$158,Z$3,FALSE))),"")</f>
        <v>Established</v>
      </c>
      <c r="AA105" s="149" t="str">
        <f>IFERROR(IF((VLOOKUP($A105,'Q3 Raw Data'!$A$9:$CZ$158,AA$3,FALSE))="","",(VLOOKUP($A105,'Q3 Raw Data'!$A$9:$CZ$158,AA$3,FALSE))),"")</f>
        <v>Established</v>
      </c>
      <c r="AB105" s="151" t="str">
        <f>IFERROR(IF((VLOOKUP($A105,'Q3 Raw Data'!$A$9:$CZ$158,AB$3,FALSE))="","",(VLOOKUP($A105,'Q3 Raw Data'!$A$9:$CZ$158,AB$3,FALSE))),"")</f>
        <v>Established</v>
      </c>
      <c r="AC105" s="151" t="str">
        <f>IFERROR(IF((VLOOKUP($A105,'Q3 Raw Data'!$A$9:$CZ$158,AC$3,FALSE))="","",(VLOOKUP($A105,'Q3 Raw Data'!$A$9:$CZ$158,AC$3,FALSE))),"")</f>
        <v>Established</v>
      </c>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row>
    <row r="106" spans="1:67">
      <c r="A106" s="149" t="s">
        <v>373</v>
      </c>
      <c r="B106" s="149" t="s">
        <v>374</v>
      </c>
      <c r="C106" s="149" t="str">
        <f>IFERROR(IF((VLOOKUP($A106,'Q3 Raw Data'!$A$9:$CZ$158,C$3,FALSE))="","",(VLOOKUP($A106,'Q3 Raw Data'!$A$9:$CZ$158,C$3,FALSE))),"")</f>
        <v>Established</v>
      </c>
      <c r="D106" s="149" t="str">
        <f>IFERROR(IF((VLOOKUP($A106,'Q3 Raw Data'!$A$9:$CZ$158,D$3,FALSE))="","",(VLOOKUP($A106,'Q3 Raw Data'!$A$9:$CZ$158,D$3,FALSE))),"")</f>
        <v>Established</v>
      </c>
      <c r="E106" s="149" t="str">
        <f>IFERROR(IF((VLOOKUP($A106,'Q3 Raw Data'!$A$9:$CZ$158,E$3,FALSE))="","",(VLOOKUP($A106,'Q3 Raw Data'!$A$9:$CZ$158,E$3,FALSE))),"")</f>
        <v>Established</v>
      </c>
      <c r="F106" s="149" t="str">
        <f>IFERROR(IF((VLOOKUP($A106,'Q3 Raw Data'!$A$9:$CZ$158,F$3,FALSE))="","",(VLOOKUP($A106,'Q3 Raw Data'!$A$9:$CZ$158,F$3,FALSE))),"")</f>
        <v>Established</v>
      </c>
      <c r="G106" s="149" t="str">
        <f>IFERROR(IF((VLOOKUP($A106,'Q3 Raw Data'!$A$9:$CZ$158,G$3,FALSE))="","",(VLOOKUP($A106,'Q3 Raw Data'!$A$9:$CZ$158,G$3,FALSE))),"")</f>
        <v>Established</v>
      </c>
      <c r="H106" s="149" t="str">
        <f>IFERROR(IF((VLOOKUP($A106,'Q3 Raw Data'!$A$9:$CZ$158,H$3,FALSE))="","",(VLOOKUP($A106,'Q3 Raw Data'!$A$9:$CZ$158,H$3,FALSE))),"")</f>
        <v>Established</v>
      </c>
      <c r="I106" s="149" t="str">
        <f>IFERROR(IF((VLOOKUP($A106,'Q3 Raw Data'!$A$9:$CZ$158,I$3,FALSE))="","",(VLOOKUP($A106,'Q3 Raw Data'!$A$9:$CZ$158,I$3,FALSE))),"")</f>
        <v>Established</v>
      </c>
      <c r="J106" s="149" t="str">
        <f>IFERROR(IF((VLOOKUP($A106,'Q3 Raw Data'!$A$9:$CZ$158,J$3,FALSE))="","",(VLOOKUP($A106,'Q3 Raw Data'!$A$9:$CZ$158,J$3,FALSE))),"")</f>
        <v>Established</v>
      </c>
      <c r="K106" s="149" t="str">
        <f>IFERROR(IF((VLOOKUP($A106,'Q3 Raw Data'!$A$9:$CZ$158,K$3,FALSE))="","",(VLOOKUP($A106,'Q3 Raw Data'!$A$9:$CZ$158,K$3,FALSE))),"")</f>
        <v>Mature</v>
      </c>
      <c r="L106" s="149" t="str">
        <f>IFERROR(IF((VLOOKUP($A106,'Q3 Raw Data'!$A$9:$CZ$158,L$3,FALSE))="","",(VLOOKUP($A106,'Q3 Raw Data'!$A$9:$CZ$158,L$3,FALSE))),"")</f>
        <v>Established</v>
      </c>
      <c r="M106" s="149" t="str">
        <f>IFERROR(IF((VLOOKUP($A106,'Q3 Raw Data'!$A$9:$CZ$158,M$3,FALSE))="","",(VLOOKUP($A106,'Q3 Raw Data'!$A$9:$CZ$158,M$3,FALSE))),"")</f>
        <v>Mature</v>
      </c>
      <c r="N106" s="149" t="str">
        <f>IFERROR(IF((VLOOKUP($A106,'Q3 Raw Data'!$A$9:$CZ$158,N$3,FALSE))="","",(VLOOKUP($A106,'Q3 Raw Data'!$A$9:$CZ$158,N$3,FALSE))),"")</f>
        <v>Established</v>
      </c>
      <c r="O106" s="149" t="str">
        <f>IFERROR(IF((VLOOKUP($A106,'Q3 Raw Data'!$A$9:$CZ$158,O$3,FALSE))="","",(VLOOKUP($A106,'Q3 Raw Data'!$A$9:$CZ$158,O$3,FALSE))),"")</f>
        <v>Mature</v>
      </c>
      <c r="P106" s="149" t="str">
        <f>IFERROR(IF((VLOOKUP($A106,'Q3 Raw Data'!$A$9:$CZ$158,P$3,FALSE))="","",(VLOOKUP($A106,'Q3 Raw Data'!$A$9:$CZ$158,P$3,FALSE))),"")</f>
        <v>Mature</v>
      </c>
      <c r="Q106" s="149" t="str">
        <f>IFERROR(IF((VLOOKUP($A106,'Q3 Raw Data'!$A$9:$CZ$158,Q$3,FALSE))="","",(VLOOKUP($A106,'Q3 Raw Data'!$A$9:$CZ$158,Q$3,FALSE))),"")</f>
        <v>Mature</v>
      </c>
      <c r="R106" s="149" t="str">
        <f>IFERROR(IF((VLOOKUP($A106,'Q3 Raw Data'!$A$9:$CZ$158,R$3,FALSE))="","",(VLOOKUP($A106,'Q3 Raw Data'!$A$9:$CZ$158,R$3,FALSE))),"")</f>
        <v>Mature</v>
      </c>
      <c r="S106" s="149" t="str">
        <f>IFERROR(IF((VLOOKUP($A106,'Q3 Raw Data'!$A$9:$CZ$158,S$3,FALSE))="","",(VLOOKUP($A106,'Q3 Raw Data'!$A$9:$CZ$158,S$3,FALSE))),"")</f>
        <v>Mature</v>
      </c>
      <c r="T106" s="149" t="str">
        <f>IFERROR(IF((VLOOKUP($A106,'Q3 Raw Data'!$A$9:$CZ$158,T$3,FALSE))="","",(VLOOKUP($A106,'Q3 Raw Data'!$A$9:$CZ$158,T$3,FALSE))),"")</f>
        <v>Exemplary</v>
      </c>
      <c r="U106" s="149" t="str">
        <f>IFERROR(IF((VLOOKUP($A106,'Q3 Raw Data'!$A$9:$CZ$158,U$3,FALSE))="","",(VLOOKUP($A106,'Q3 Raw Data'!$A$9:$CZ$158,U$3,FALSE))),"")</f>
        <v>Mature</v>
      </c>
      <c r="V106" s="149" t="str">
        <f>IFERROR(IF((VLOOKUP($A106,'Q3 Raw Data'!$A$9:$CZ$158,V$3,FALSE))="","",(VLOOKUP($A106,'Q3 Raw Data'!$A$9:$CZ$158,V$3,FALSE))),"")</f>
        <v>Mature</v>
      </c>
      <c r="W106" s="149" t="str">
        <f>IFERROR(IF((VLOOKUP($A106,'Q3 Raw Data'!$A$9:$CZ$158,W$3,FALSE))="","",(VLOOKUP($A106,'Q3 Raw Data'!$A$9:$CZ$158,W$3,FALSE))),"")</f>
        <v>Established</v>
      </c>
      <c r="X106" s="149" t="str">
        <f>IFERROR(IF((VLOOKUP($A106,'Q3 Raw Data'!$A$9:$CZ$158,X$3,FALSE))="","",(VLOOKUP($A106,'Q3 Raw Data'!$A$9:$CZ$158,X$3,FALSE))),"")</f>
        <v>Mature</v>
      </c>
      <c r="Y106" s="149" t="str">
        <f>IFERROR(IF((VLOOKUP($A106,'Q3 Raw Data'!$A$9:$CZ$158,Y$3,FALSE))="","",(VLOOKUP($A106,'Q3 Raw Data'!$A$9:$CZ$158,Y$3,FALSE))),"")</f>
        <v>Mature</v>
      </c>
      <c r="Z106" s="149" t="str">
        <f>IFERROR(IF((VLOOKUP($A106,'Q3 Raw Data'!$A$9:$CZ$158,Z$3,FALSE))="","",(VLOOKUP($A106,'Q3 Raw Data'!$A$9:$CZ$158,Z$3,FALSE))),"")</f>
        <v>Established</v>
      </c>
      <c r="AA106" s="149" t="str">
        <f>IFERROR(IF((VLOOKUP($A106,'Q3 Raw Data'!$A$9:$CZ$158,AA$3,FALSE))="","",(VLOOKUP($A106,'Q3 Raw Data'!$A$9:$CZ$158,AA$3,FALSE))),"")</f>
        <v>Mature</v>
      </c>
      <c r="AB106" s="151" t="str">
        <f>IFERROR(IF((VLOOKUP($A106,'Q3 Raw Data'!$A$9:$CZ$158,AB$3,FALSE))="","",(VLOOKUP($A106,'Q3 Raw Data'!$A$9:$CZ$158,AB$3,FALSE))),"")</f>
        <v>Mature</v>
      </c>
      <c r="AC106" s="151" t="str">
        <f>IFERROR(IF((VLOOKUP($A106,'Q3 Raw Data'!$A$9:$CZ$158,AC$3,FALSE))="","",(VLOOKUP($A106,'Q3 Raw Data'!$A$9:$CZ$158,AC$3,FALSE))),"")</f>
        <v>Mature</v>
      </c>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row>
    <row r="107" spans="1:67">
      <c r="A107" s="149" t="s">
        <v>375</v>
      </c>
      <c r="B107" s="149" t="s">
        <v>376</v>
      </c>
      <c r="C107" s="149" t="str">
        <f>IFERROR(IF((VLOOKUP($A107,'Q3 Raw Data'!$A$9:$CZ$158,C$3,FALSE))="","",(VLOOKUP($A107,'Q3 Raw Data'!$A$9:$CZ$158,C$3,FALSE))),"")</f>
        <v>Established</v>
      </c>
      <c r="D107" s="149" t="str">
        <f>IFERROR(IF((VLOOKUP($A107,'Q3 Raw Data'!$A$9:$CZ$158,D$3,FALSE))="","",(VLOOKUP($A107,'Q3 Raw Data'!$A$9:$CZ$158,D$3,FALSE))),"")</f>
        <v>Established</v>
      </c>
      <c r="E107" s="149" t="str">
        <f>IFERROR(IF((VLOOKUP($A107,'Q3 Raw Data'!$A$9:$CZ$158,E$3,FALSE))="","",(VLOOKUP($A107,'Q3 Raw Data'!$A$9:$CZ$158,E$3,FALSE))),"")</f>
        <v>Established</v>
      </c>
      <c r="F107" s="149" t="str">
        <f>IFERROR(IF((VLOOKUP($A107,'Q3 Raw Data'!$A$9:$CZ$158,F$3,FALSE))="","",(VLOOKUP($A107,'Q3 Raw Data'!$A$9:$CZ$158,F$3,FALSE))),"")</f>
        <v>Mature</v>
      </c>
      <c r="G107" s="149" t="str">
        <f>IFERROR(IF((VLOOKUP($A107,'Q3 Raw Data'!$A$9:$CZ$158,G$3,FALSE))="","",(VLOOKUP($A107,'Q3 Raw Data'!$A$9:$CZ$158,G$3,FALSE))),"")</f>
        <v>Plans in place</v>
      </c>
      <c r="H107" s="149" t="str">
        <f>IFERROR(IF((VLOOKUP($A107,'Q3 Raw Data'!$A$9:$CZ$158,H$3,FALSE))="","",(VLOOKUP($A107,'Q3 Raw Data'!$A$9:$CZ$158,H$3,FALSE))),"")</f>
        <v>Established</v>
      </c>
      <c r="I107" s="149" t="str">
        <f>IFERROR(IF((VLOOKUP($A107,'Q3 Raw Data'!$A$9:$CZ$158,I$3,FALSE))="","",(VLOOKUP($A107,'Q3 Raw Data'!$A$9:$CZ$158,I$3,FALSE))),"")</f>
        <v>Established</v>
      </c>
      <c r="J107" s="149" t="str">
        <f>IFERROR(IF((VLOOKUP($A107,'Q3 Raw Data'!$A$9:$CZ$158,J$3,FALSE))="","",(VLOOKUP($A107,'Q3 Raw Data'!$A$9:$CZ$158,J$3,FALSE))),"")</f>
        <v>Plans in place</v>
      </c>
      <c r="K107" s="149" t="str">
        <f>IFERROR(IF((VLOOKUP($A107,'Q3 Raw Data'!$A$9:$CZ$158,K$3,FALSE))="","",(VLOOKUP($A107,'Q3 Raw Data'!$A$9:$CZ$158,K$3,FALSE))),"")</f>
        <v>Not yet established</v>
      </c>
      <c r="L107" s="149" t="str">
        <f>IFERROR(IF((VLOOKUP($A107,'Q3 Raw Data'!$A$9:$CZ$158,L$3,FALSE))="","",(VLOOKUP($A107,'Q3 Raw Data'!$A$9:$CZ$158,L$3,FALSE))),"")</f>
        <v>Established</v>
      </c>
      <c r="M107" s="149" t="str">
        <f>IFERROR(IF((VLOOKUP($A107,'Q3 Raw Data'!$A$9:$CZ$158,M$3,FALSE))="","",(VLOOKUP($A107,'Q3 Raw Data'!$A$9:$CZ$158,M$3,FALSE))),"")</f>
        <v>Established</v>
      </c>
      <c r="N107" s="149" t="str">
        <f>IFERROR(IF((VLOOKUP($A107,'Q3 Raw Data'!$A$9:$CZ$158,N$3,FALSE))="","",(VLOOKUP($A107,'Q3 Raw Data'!$A$9:$CZ$158,N$3,FALSE))),"")</f>
        <v>Established</v>
      </c>
      <c r="O107" s="149" t="str">
        <f>IFERROR(IF((VLOOKUP($A107,'Q3 Raw Data'!$A$9:$CZ$158,O$3,FALSE))="","",(VLOOKUP($A107,'Q3 Raw Data'!$A$9:$CZ$158,O$3,FALSE))),"")</f>
        <v>Mature</v>
      </c>
      <c r="P107" s="149" t="str">
        <f>IFERROR(IF((VLOOKUP($A107,'Q3 Raw Data'!$A$9:$CZ$158,P$3,FALSE))="","",(VLOOKUP($A107,'Q3 Raw Data'!$A$9:$CZ$158,P$3,FALSE))),"")</f>
        <v>Established</v>
      </c>
      <c r="Q107" s="149" t="str">
        <f>IFERROR(IF((VLOOKUP($A107,'Q3 Raw Data'!$A$9:$CZ$158,Q$3,FALSE))="","",(VLOOKUP($A107,'Q3 Raw Data'!$A$9:$CZ$158,Q$3,FALSE))),"")</f>
        <v>Established</v>
      </c>
      <c r="R107" s="149" t="str">
        <f>IFERROR(IF((VLOOKUP($A107,'Q3 Raw Data'!$A$9:$CZ$158,R$3,FALSE))="","",(VLOOKUP($A107,'Q3 Raw Data'!$A$9:$CZ$158,R$3,FALSE))),"")</f>
        <v>Established</v>
      </c>
      <c r="S107" s="149" t="str">
        <f>IFERROR(IF((VLOOKUP($A107,'Q3 Raw Data'!$A$9:$CZ$158,S$3,FALSE))="","",(VLOOKUP($A107,'Q3 Raw Data'!$A$9:$CZ$158,S$3,FALSE))),"")</f>
        <v>Plans in place</v>
      </c>
      <c r="T107" s="149" t="str">
        <f>IFERROR(IF((VLOOKUP($A107,'Q3 Raw Data'!$A$9:$CZ$158,T$3,FALSE))="","",(VLOOKUP($A107,'Q3 Raw Data'!$A$9:$CZ$158,T$3,FALSE))),"")</f>
        <v>Plans in place</v>
      </c>
      <c r="U107" s="149" t="str">
        <f>IFERROR(IF((VLOOKUP($A107,'Q3 Raw Data'!$A$9:$CZ$158,U$3,FALSE))="","",(VLOOKUP($A107,'Q3 Raw Data'!$A$9:$CZ$158,U$3,FALSE))),"")</f>
        <v>Established</v>
      </c>
      <c r="V107" s="149" t="str">
        <f>IFERROR(IF((VLOOKUP($A107,'Q3 Raw Data'!$A$9:$CZ$158,V$3,FALSE))="","",(VLOOKUP($A107,'Q3 Raw Data'!$A$9:$CZ$158,V$3,FALSE))),"")</f>
        <v>Established</v>
      </c>
      <c r="W107" s="149" t="str">
        <f>IFERROR(IF((VLOOKUP($A107,'Q3 Raw Data'!$A$9:$CZ$158,W$3,FALSE))="","",(VLOOKUP($A107,'Q3 Raw Data'!$A$9:$CZ$158,W$3,FALSE))),"")</f>
        <v>Established</v>
      </c>
      <c r="X107" s="149" t="str">
        <f>IFERROR(IF((VLOOKUP($A107,'Q3 Raw Data'!$A$9:$CZ$158,X$3,FALSE))="","",(VLOOKUP($A107,'Q3 Raw Data'!$A$9:$CZ$158,X$3,FALSE))),"")</f>
        <v>Mature</v>
      </c>
      <c r="Y107" s="149" t="str">
        <f>IFERROR(IF((VLOOKUP($A107,'Q3 Raw Data'!$A$9:$CZ$158,Y$3,FALSE))="","",(VLOOKUP($A107,'Q3 Raw Data'!$A$9:$CZ$158,Y$3,FALSE))),"")</f>
        <v>Established</v>
      </c>
      <c r="Z107" s="149" t="str">
        <f>IFERROR(IF((VLOOKUP($A107,'Q3 Raw Data'!$A$9:$CZ$158,Z$3,FALSE))="","",(VLOOKUP($A107,'Q3 Raw Data'!$A$9:$CZ$158,Z$3,FALSE))),"")</f>
        <v>Established</v>
      </c>
      <c r="AA107" s="149" t="str">
        <f>IFERROR(IF((VLOOKUP($A107,'Q3 Raw Data'!$A$9:$CZ$158,AA$3,FALSE))="","",(VLOOKUP($A107,'Q3 Raw Data'!$A$9:$CZ$158,AA$3,FALSE))),"")</f>
        <v>Established</v>
      </c>
      <c r="AB107" s="151" t="str">
        <f>IFERROR(IF((VLOOKUP($A107,'Q3 Raw Data'!$A$9:$CZ$158,AB$3,FALSE))="","",(VLOOKUP($A107,'Q3 Raw Data'!$A$9:$CZ$158,AB$3,FALSE))),"")</f>
        <v>Established</v>
      </c>
      <c r="AC107" s="151" t="str">
        <f>IFERROR(IF((VLOOKUP($A107,'Q3 Raw Data'!$A$9:$CZ$158,AC$3,FALSE))="","",(VLOOKUP($A107,'Q3 Raw Data'!$A$9:$CZ$158,AC$3,FALSE))),"")</f>
        <v>Plans in place</v>
      </c>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row>
    <row r="108" spans="1:67">
      <c r="A108" s="149" t="s">
        <v>377</v>
      </c>
      <c r="B108" s="149" t="s">
        <v>378</v>
      </c>
      <c r="C108" s="149" t="str">
        <f>IFERROR(IF((VLOOKUP($A108,'Q3 Raw Data'!$A$9:$CZ$158,C$3,FALSE))="","",(VLOOKUP($A108,'Q3 Raw Data'!$A$9:$CZ$158,C$3,FALSE))),"")</f>
        <v>Plans in place</v>
      </c>
      <c r="D108" s="149" t="str">
        <f>IFERROR(IF((VLOOKUP($A108,'Q3 Raw Data'!$A$9:$CZ$158,D$3,FALSE))="","",(VLOOKUP($A108,'Q3 Raw Data'!$A$9:$CZ$158,D$3,FALSE))),"")</f>
        <v>Established</v>
      </c>
      <c r="E108" s="149" t="str">
        <f>IFERROR(IF((VLOOKUP($A108,'Q3 Raw Data'!$A$9:$CZ$158,E$3,FALSE))="","",(VLOOKUP($A108,'Q3 Raw Data'!$A$9:$CZ$158,E$3,FALSE))),"")</f>
        <v>Established</v>
      </c>
      <c r="F108" s="149" t="str">
        <f>IFERROR(IF((VLOOKUP($A108,'Q3 Raw Data'!$A$9:$CZ$158,F$3,FALSE))="","",(VLOOKUP($A108,'Q3 Raw Data'!$A$9:$CZ$158,F$3,FALSE))),"")</f>
        <v>Plans in place</v>
      </c>
      <c r="G108" s="149" t="str">
        <f>IFERROR(IF((VLOOKUP($A108,'Q3 Raw Data'!$A$9:$CZ$158,G$3,FALSE))="","",(VLOOKUP($A108,'Q3 Raw Data'!$A$9:$CZ$158,G$3,FALSE))),"")</f>
        <v>Established</v>
      </c>
      <c r="H108" s="149" t="str">
        <f>IFERROR(IF((VLOOKUP($A108,'Q3 Raw Data'!$A$9:$CZ$158,H$3,FALSE))="","",(VLOOKUP($A108,'Q3 Raw Data'!$A$9:$CZ$158,H$3,FALSE))),"")</f>
        <v>Plans in place</v>
      </c>
      <c r="I108" s="149" t="str">
        <f>IFERROR(IF((VLOOKUP($A108,'Q3 Raw Data'!$A$9:$CZ$158,I$3,FALSE))="","",(VLOOKUP($A108,'Q3 Raw Data'!$A$9:$CZ$158,I$3,FALSE))),"")</f>
        <v>Plans in place</v>
      </c>
      <c r="J108" s="149" t="str">
        <f>IFERROR(IF((VLOOKUP($A108,'Q3 Raw Data'!$A$9:$CZ$158,J$3,FALSE))="","",(VLOOKUP($A108,'Q3 Raw Data'!$A$9:$CZ$158,J$3,FALSE))),"")</f>
        <v>Established</v>
      </c>
      <c r="K108" s="149" t="str">
        <f>IFERROR(IF((VLOOKUP($A108,'Q3 Raw Data'!$A$9:$CZ$158,K$3,FALSE))="","",(VLOOKUP($A108,'Q3 Raw Data'!$A$9:$CZ$158,K$3,FALSE))),"")</f>
        <v>Plans in place</v>
      </c>
      <c r="L108" s="149" t="str">
        <f>IFERROR(IF((VLOOKUP($A108,'Q3 Raw Data'!$A$9:$CZ$158,L$3,FALSE))="","",(VLOOKUP($A108,'Q3 Raw Data'!$A$9:$CZ$158,L$3,FALSE))),"")</f>
        <v>Established</v>
      </c>
      <c r="M108" s="149" t="str">
        <f>IFERROR(IF((VLOOKUP($A108,'Q3 Raw Data'!$A$9:$CZ$158,M$3,FALSE))="","",(VLOOKUP($A108,'Q3 Raw Data'!$A$9:$CZ$158,M$3,FALSE))),"")</f>
        <v>Established</v>
      </c>
      <c r="N108" s="149" t="str">
        <f>IFERROR(IF((VLOOKUP($A108,'Q3 Raw Data'!$A$9:$CZ$158,N$3,FALSE))="","",(VLOOKUP($A108,'Q3 Raw Data'!$A$9:$CZ$158,N$3,FALSE))),"")</f>
        <v>Established</v>
      </c>
      <c r="O108" s="149" t="str">
        <f>IFERROR(IF((VLOOKUP($A108,'Q3 Raw Data'!$A$9:$CZ$158,O$3,FALSE))="","",(VLOOKUP($A108,'Q3 Raw Data'!$A$9:$CZ$158,O$3,FALSE))),"")</f>
        <v>Plans in place</v>
      </c>
      <c r="P108" s="149" t="str">
        <f>IFERROR(IF((VLOOKUP($A108,'Q3 Raw Data'!$A$9:$CZ$158,P$3,FALSE))="","",(VLOOKUP($A108,'Q3 Raw Data'!$A$9:$CZ$158,P$3,FALSE))),"")</f>
        <v>Established</v>
      </c>
      <c r="Q108" s="149" t="str">
        <f>IFERROR(IF((VLOOKUP($A108,'Q3 Raw Data'!$A$9:$CZ$158,Q$3,FALSE))="","",(VLOOKUP($A108,'Q3 Raw Data'!$A$9:$CZ$158,Q$3,FALSE))),"")</f>
        <v>Plans in place</v>
      </c>
      <c r="R108" s="149" t="str">
        <f>IFERROR(IF((VLOOKUP($A108,'Q3 Raw Data'!$A$9:$CZ$158,R$3,FALSE))="","",(VLOOKUP($A108,'Q3 Raw Data'!$A$9:$CZ$158,R$3,FALSE))),"")</f>
        <v>Plans in place</v>
      </c>
      <c r="S108" s="149" t="str">
        <f>IFERROR(IF((VLOOKUP($A108,'Q3 Raw Data'!$A$9:$CZ$158,S$3,FALSE))="","",(VLOOKUP($A108,'Q3 Raw Data'!$A$9:$CZ$158,S$3,FALSE))),"")</f>
        <v>Established</v>
      </c>
      <c r="T108" s="149" t="str">
        <f>IFERROR(IF((VLOOKUP($A108,'Q3 Raw Data'!$A$9:$CZ$158,T$3,FALSE))="","",(VLOOKUP($A108,'Q3 Raw Data'!$A$9:$CZ$158,T$3,FALSE))),"")</f>
        <v>Established</v>
      </c>
      <c r="U108" s="149" t="str">
        <f>IFERROR(IF((VLOOKUP($A108,'Q3 Raw Data'!$A$9:$CZ$158,U$3,FALSE))="","",(VLOOKUP($A108,'Q3 Raw Data'!$A$9:$CZ$158,U$3,FALSE))),"")</f>
        <v>Established</v>
      </c>
      <c r="V108" s="149" t="str">
        <f>IFERROR(IF((VLOOKUP($A108,'Q3 Raw Data'!$A$9:$CZ$158,V$3,FALSE))="","",(VLOOKUP($A108,'Q3 Raw Data'!$A$9:$CZ$158,V$3,FALSE))),"")</f>
        <v>Established</v>
      </c>
      <c r="W108" s="149" t="str">
        <f>IFERROR(IF((VLOOKUP($A108,'Q3 Raw Data'!$A$9:$CZ$158,W$3,FALSE))="","",(VLOOKUP($A108,'Q3 Raw Data'!$A$9:$CZ$158,W$3,FALSE))),"")</f>
        <v>Established</v>
      </c>
      <c r="X108" s="149" t="str">
        <f>IFERROR(IF((VLOOKUP($A108,'Q3 Raw Data'!$A$9:$CZ$158,X$3,FALSE))="","",(VLOOKUP($A108,'Q3 Raw Data'!$A$9:$CZ$158,X$3,FALSE))),"")</f>
        <v>Plans in place</v>
      </c>
      <c r="Y108" s="149" t="str">
        <f>IFERROR(IF((VLOOKUP($A108,'Q3 Raw Data'!$A$9:$CZ$158,Y$3,FALSE))="","",(VLOOKUP($A108,'Q3 Raw Data'!$A$9:$CZ$158,Y$3,FALSE))),"")</f>
        <v>Established</v>
      </c>
      <c r="Z108" s="149" t="str">
        <f>IFERROR(IF((VLOOKUP($A108,'Q3 Raw Data'!$A$9:$CZ$158,Z$3,FALSE))="","",(VLOOKUP($A108,'Q3 Raw Data'!$A$9:$CZ$158,Z$3,FALSE))),"")</f>
        <v>Plans in place</v>
      </c>
      <c r="AA108" s="149" t="str">
        <f>IFERROR(IF((VLOOKUP($A108,'Q3 Raw Data'!$A$9:$CZ$158,AA$3,FALSE))="","",(VLOOKUP($A108,'Q3 Raw Data'!$A$9:$CZ$158,AA$3,FALSE))),"")</f>
        <v>Plans in place</v>
      </c>
      <c r="AB108" s="151" t="str">
        <f>IFERROR(IF((VLOOKUP($A108,'Q3 Raw Data'!$A$9:$CZ$158,AB$3,FALSE))="","",(VLOOKUP($A108,'Q3 Raw Data'!$A$9:$CZ$158,AB$3,FALSE))),"")</f>
        <v>Established</v>
      </c>
      <c r="AC108" s="151" t="str">
        <f>IFERROR(IF((VLOOKUP($A108,'Q3 Raw Data'!$A$9:$CZ$158,AC$3,FALSE))="","",(VLOOKUP($A108,'Q3 Raw Data'!$A$9:$CZ$158,AC$3,FALSE))),"")</f>
        <v>Established</v>
      </c>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row>
    <row r="109" spans="1:67">
      <c r="A109" s="149" t="s">
        <v>379</v>
      </c>
      <c r="B109" s="149" t="s">
        <v>380</v>
      </c>
      <c r="C109" s="149" t="str">
        <f>IFERROR(IF((VLOOKUP($A109,'Q3 Raw Data'!$A$9:$CZ$158,C$3,FALSE))="","",(VLOOKUP($A109,'Q3 Raw Data'!$A$9:$CZ$158,C$3,FALSE))),"")</f>
        <v>Mature</v>
      </c>
      <c r="D109" s="149" t="str">
        <f>IFERROR(IF((VLOOKUP($A109,'Q3 Raw Data'!$A$9:$CZ$158,D$3,FALSE))="","",(VLOOKUP($A109,'Q3 Raw Data'!$A$9:$CZ$158,D$3,FALSE))),"")</f>
        <v>Established</v>
      </c>
      <c r="E109" s="149" t="str">
        <f>IFERROR(IF((VLOOKUP($A109,'Q3 Raw Data'!$A$9:$CZ$158,E$3,FALSE))="","",(VLOOKUP($A109,'Q3 Raw Data'!$A$9:$CZ$158,E$3,FALSE))),"")</f>
        <v>Exemplary</v>
      </c>
      <c r="F109" s="149" t="str">
        <f>IFERROR(IF((VLOOKUP($A109,'Q3 Raw Data'!$A$9:$CZ$158,F$3,FALSE))="","",(VLOOKUP($A109,'Q3 Raw Data'!$A$9:$CZ$158,F$3,FALSE))),"")</f>
        <v>Mature</v>
      </c>
      <c r="G109" s="149" t="str">
        <f>IFERROR(IF((VLOOKUP($A109,'Q3 Raw Data'!$A$9:$CZ$158,G$3,FALSE))="","",(VLOOKUP($A109,'Q3 Raw Data'!$A$9:$CZ$158,G$3,FALSE))),"")</f>
        <v>Mature</v>
      </c>
      <c r="H109" s="149" t="str">
        <f>IFERROR(IF((VLOOKUP($A109,'Q3 Raw Data'!$A$9:$CZ$158,H$3,FALSE))="","",(VLOOKUP($A109,'Q3 Raw Data'!$A$9:$CZ$158,H$3,FALSE))),"")</f>
        <v>Established</v>
      </c>
      <c r="I109" s="149" t="str">
        <f>IFERROR(IF((VLOOKUP($A109,'Q3 Raw Data'!$A$9:$CZ$158,I$3,FALSE))="","",(VLOOKUP($A109,'Q3 Raw Data'!$A$9:$CZ$158,I$3,FALSE))),"")</f>
        <v>Established</v>
      </c>
      <c r="J109" s="149" t="str">
        <f>IFERROR(IF((VLOOKUP($A109,'Q3 Raw Data'!$A$9:$CZ$158,J$3,FALSE))="","",(VLOOKUP($A109,'Q3 Raw Data'!$A$9:$CZ$158,J$3,FALSE))),"")</f>
        <v>Established</v>
      </c>
      <c r="K109" s="149" t="str">
        <f>IFERROR(IF((VLOOKUP($A109,'Q3 Raw Data'!$A$9:$CZ$158,K$3,FALSE))="","",(VLOOKUP($A109,'Q3 Raw Data'!$A$9:$CZ$158,K$3,FALSE))),"")</f>
        <v>Plans in place</v>
      </c>
      <c r="L109" s="149" t="str">
        <f>IFERROR(IF((VLOOKUP($A109,'Q3 Raw Data'!$A$9:$CZ$158,L$3,FALSE))="","",(VLOOKUP($A109,'Q3 Raw Data'!$A$9:$CZ$158,L$3,FALSE))),"")</f>
        <v>Mature</v>
      </c>
      <c r="M109" s="149" t="str">
        <f>IFERROR(IF((VLOOKUP($A109,'Q3 Raw Data'!$A$9:$CZ$158,M$3,FALSE))="","",(VLOOKUP($A109,'Q3 Raw Data'!$A$9:$CZ$158,M$3,FALSE))),"")</f>
        <v>Established</v>
      </c>
      <c r="N109" s="149" t="str">
        <f>IFERROR(IF((VLOOKUP($A109,'Q3 Raw Data'!$A$9:$CZ$158,N$3,FALSE))="","",(VLOOKUP($A109,'Q3 Raw Data'!$A$9:$CZ$158,N$3,FALSE))),"")</f>
        <v>Exemplary</v>
      </c>
      <c r="O109" s="149" t="str">
        <f>IFERROR(IF((VLOOKUP($A109,'Q3 Raw Data'!$A$9:$CZ$158,O$3,FALSE))="","",(VLOOKUP($A109,'Q3 Raw Data'!$A$9:$CZ$158,O$3,FALSE))),"")</f>
        <v>Mature</v>
      </c>
      <c r="P109" s="149" t="str">
        <f>IFERROR(IF((VLOOKUP($A109,'Q3 Raw Data'!$A$9:$CZ$158,P$3,FALSE))="","",(VLOOKUP($A109,'Q3 Raw Data'!$A$9:$CZ$158,P$3,FALSE))),"")</f>
        <v>Mature</v>
      </c>
      <c r="Q109" s="149" t="str">
        <f>IFERROR(IF((VLOOKUP($A109,'Q3 Raw Data'!$A$9:$CZ$158,Q$3,FALSE))="","",(VLOOKUP($A109,'Q3 Raw Data'!$A$9:$CZ$158,Q$3,FALSE))),"")</f>
        <v>Mature</v>
      </c>
      <c r="R109" s="149" t="str">
        <f>IFERROR(IF((VLOOKUP($A109,'Q3 Raw Data'!$A$9:$CZ$158,R$3,FALSE))="","",(VLOOKUP($A109,'Q3 Raw Data'!$A$9:$CZ$158,R$3,FALSE))),"")</f>
        <v>Established</v>
      </c>
      <c r="S109" s="149" t="str">
        <f>IFERROR(IF((VLOOKUP($A109,'Q3 Raw Data'!$A$9:$CZ$158,S$3,FALSE))="","",(VLOOKUP($A109,'Q3 Raw Data'!$A$9:$CZ$158,S$3,FALSE))),"")</f>
        <v>Established</v>
      </c>
      <c r="T109" s="149" t="str">
        <f>IFERROR(IF((VLOOKUP($A109,'Q3 Raw Data'!$A$9:$CZ$158,T$3,FALSE))="","",(VLOOKUP($A109,'Q3 Raw Data'!$A$9:$CZ$158,T$3,FALSE))),"")</f>
        <v>Plans in place</v>
      </c>
      <c r="U109" s="149" t="str">
        <f>IFERROR(IF((VLOOKUP($A109,'Q3 Raw Data'!$A$9:$CZ$158,U$3,FALSE))="","",(VLOOKUP($A109,'Q3 Raw Data'!$A$9:$CZ$158,U$3,FALSE))),"")</f>
        <v>Mature</v>
      </c>
      <c r="V109" s="149" t="str">
        <f>IFERROR(IF((VLOOKUP($A109,'Q3 Raw Data'!$A$9:$CZ$158,V$3,FALSE))="","",(VLOOKUP($A109,'Q3 Raw Data'!$A$9:$CZ$158,V$3,FALSE))),"")</f>
        <v>Established</v>
      </c>
      <c r="W109" s="149" t="str">
        <f>IFERROR(IF((VLOOKUP($A109,'Q3 Raw Data'!$A$9:$CZ$158,W$3,FALSE))="","",(VLOOKUP($A109,'Q3 Raw Data'!$A$9:$CZ$158,W$3,FALSE))),"")</f>
        <v>Exemplary</v>
      </c>
      <c r="X109" s="149" t="str">
        <f>IFERROR(IF((VLOOKUP($A109,'Q3 Raw Data'!$A$9:$CZ$158,X$3,FALSE))="","",(VLOOKUP($A109,'Q3 Raw Data'!$A$9:$CZ$158,X$3,FALSE))),"")</f>
        <v>Mature</v>
      </c>
      <c r="Y109" s="149" t="str">
        <f>IFERROR(IF((VLOOKUP($A109,'Q3 Raw Data'!$A$9:$CZ$158,Y$3,FALSE))="","",(VLOOKUP($A109,'Q3 Raw Data'!$A$9:$CZ$158,Y$3,FALSE))),"")</f>
        <v>Mature</v>
      </c>
      <c r="Z109" s="149" t="str">
        <f>IFERROR(IF((VLOOKUP($A109,'Q3 Raw Data'!$A$9:$CZ$158,Z$3,FALSE))="","",(VLOOKUP($A109,'Q3 Raw Data'!$A$9:$CZ$158,Z$3,FALSE))),"")</f>
        <v>Mature</v>
      </c>
      <c r="AA109" s="149" t="str">
        <f>IFERROR(IF((VLOOKUP($A109,'Q3 Raw Data'!$A$9:$CZ$158,AA$3,FALSE))="","",(VLOOKUP($A109,'Q3 Raw Data'!$A$9:$CZ$158,AA$3,FALSE))),"")</f>
        <v>Established</v>
      </c>
      <c r="AB109" s="151" t="str">
        <f>IFERROR(IF((VLOOKUP($A109,'Q3 Raw Data'!$A$9:$CZ$158,AB$3,FALSE))="","",(VLOOKUP($A109,'Q3 Raw Data'!$A$9:$CZ$158,AB$3,FALSE))),"")</f>
        <v>Mature</v>
      </c>
      <c r="AC109" s="151" t="str">
        <f>IFERROR(IF((VLOOKUP($A109,'Q3 Raw Data'!$A$9:$CZ$158,AC$3,FALSE))="","",(VLOOKUP($A109,'Q3 Raw Data'!$A$9:$CZ$158,AC$3,FALSE))),"")</f>
        <v>Established</v>
      </c>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row>
    <row r="110" spans="1:67">
      <c r="A110" s="149" t="s">
        <v>898</v>
      </c>
      <c r="B110" s="149" t="s">
        <v>899</v>
      </c>
      <c r="C110" s="149" t="str">
        <f>IFERROR(IF((VLOOKUP($A110,'Q3 Raw Data'!$A$9:$CZ$158,C$3,FALSE))="","",(VLOOKUP($A110,'Q3 Raw Data'!$A$9:$CZ$158,C$3,FALSE))),"")</f>
        <v>Established</v>
      </c>
      <c r="D110" s="149" t="str">
        <f>IFERROR(IF((VLOOKUP($A110,'Q3 Raw Data'!$A$9:$CZ$158,D$3,FALSE))="","",(VLOOKUP($A110,'Q3 Raw Data'!$A$9:$CZ$158,D$3,FALSE))),"")</f>
        <v>Established</v>
      </c>
      <c r="E110" s="149" t="str">
        <f>IFERROR(IF((VLOOKUP($A110,'Q3 Raw Data'!$A$9:$CZ$158,E$3,FALSE))="","",(VLOOKUP($A110,'Q3 Raw Data'!$A$9:$CZ$158,E$3,FALSE))),"")</f>
        <v>Plans in place</v>
      </c>
      <c r="F110" s="149" t="str">
        <f>IFERROR(IF((VLOOKUP($A110,'Q3 Raw Data'!$A$9:$CZ$158,F$3,FALSE))="","",(VLOOKUP($A110,'Q3 Raw Data'!$A$9:$CZ$158,F$3,FALSE))),"")</f>
        <v>Established</v>
      </c>
      <c r="G110" s="149" t="str">
        <f>IFERROR(IF((VLOOKUP($A110,'Q3 Raw Data'!$A$9:$CZ$158,G$3,FALSE))="","",(VLOOKUP($A110,'Q3 Raw Data'!$A$9:$CZ$158,G$3,FALSE))),"")</f>
        <v>Established</v>
      </c>
      <c r="H110" s="149" t="str">
        <f>IFERROR(IF((VLOOKUP($A110,'Q3 Raw Data'!$A$9:$CZ$158,H$3,FALSE))="","",(VLOOKUP($A110,'Q3 Raw Data'!$A$9:$CZ$158,H$3,FALSE))),"")</f>
        <v>Plans in place</v>
      </c>
      <c r="I110" s="149" t="str">
        <f>IFERROR(IF((VLOOKUP($A110,'Q3 Raw Data'!$A$9:$CZ$158,I$3,FALSE))="","",(VLOOKUP($A110,'Q3 Raw Data'!$A$9:$CZ$158,I$3,FALSE))),"")</f>
        <v>Plans in place</v>
      </c>
      <c r="J110" s="149" t="str">
        <f>IFERROR(IF((VLOOKUP($A110,'Q3 Raw Data'!$A$9:$CZ$158,J$3,FALSE))="","",(VLOOKUP($A110,'Q3 Raw Data'!$A$9:$CZ$158,J$3,FALSE))),"")</f>
        <v>Established</v>
      </c>
      <c r="K110" s="149" t="str">
        <f>IFERROR(IF((VLOOKUP($A110,'Q3 Raw Data'!$A$9:$CZ$158,K$3,FALSE))="","",(VLOOKUP($A110,'Q3 Raw Data'!$A$9:$CZ$158,K$3,FALSE))),"")</f>
        <v>Plans in place</v>
      </c>
      <c r="L110" s="149" t="str">
        <f>IFERROR(IF((VLOOKUP($A110,'Q3 Raw Data'!$A$9:$CZ$158,L$3,FALSE))="","",(VLOOKUP($A110,'Q3 Raw Data'!$A$9:$CZ$158,L$3,FALSE))),"")</f>
        <v>Established</v>
      </c>
      <c r="M110" s="149" t="str">
        <f>IFERROR(IF((VLOOKUP($A110,'Q3 Raw Data'!$A$9:$CZ$158,M$3,FALSE))="","",(VLOOKUP($A110,'Q3 Raw Data'!$A$9:$CZ$158,M$3,FALSE))),"")</f>
        <v>Mature</v>
      </c>
      <c r="N110" s="149" t="str">
        <f>IFERROR(IF((VLOOKUP($A110,'Q3 Raw Data'!$A$9:$CZ$158,N$3,FALSE))="","",(VLOOKUP($A110,'Q3 Raw Data'!$A$9:$CZ$158,N$3,FALSE))),"")</f>
        <v>Plans in place</v>
      </c>
      <c r="O110" s="149" t="str">
        <f>IFERROR(IF((VLOOKUP($A110,'Q3 Raw Data'!$A$9:$CZ$158,O$3,FALSE))="","",(VLOOKUP($A110,'Q3 Raw Data'!$A$9:$CZ$158,O$3,FALSE))),"")</f>
        <v>Established</v>
      </c>
      <c r="P110" s="149" t="str">
        <f>IFERROR(IF((VLOOKUP($A110,'Q3 Raw Data'!$A$9:$CZ$158,P$3,FALSE))="","",(VLOOKUP($A110,'Q3 Raw Data'!$A$9:$CZ$158,P$3,FALSE))),"")</f>
        <v>Established</v>
      </c>
      <c r="Q110" s="149" t="str">
        <f>IFERROR(IF((VLOOKUP($A110,'Q3 Raw Data'!$A$9:$CZ$158,Q$3,FALSE))="","",(VLOOKUP($A110,'Q3 Raw Data'!$A$9:$CZ$158,Q$3,FALSE))),"")</f>
        <v>Plans in place</v>
      </c>
      <c r="R110" s="149" t="str">
        <f>IFERROR(IF((VLOOKUP($A110,'Q3 Raw Data'!$A$9:$CZ$158,R$3,FALSE))="","",(VLOOKUP($A110,'Q3 Raw Data'!$A$9:$CZ$158,R$3,FALSE))),"")</f>
        <v>Established</v>
      </c>
      <c r="S110" s="149" t="str">
        <f>IFERROR(IF((VLOOKUP($A110,'Q3 Raw Data'!$A$9:$CZ$158,S$3,FALSE))="","",(VLOOKUP($A110,'Q3 Raw Data'!$A$9:$CZ$158,S$3,FALSE))),"")</f>
        <v>Established</v>
      </c>
      <c r="T110" s="149" t="str">
        <f>IFERROR(IF((VLOOKUP($A110,'Q3 Raw Data'!$A$9:$CZ$158,T$3,FALSE))="","",(VLOOKUP($A110,'Q3 Raw Data'!$A$9:$CZ$158,T$3,FALSE))),"")</f>
        <v>Plans in place</v>
      </c>
      <c r="U110" s="149" t="str">
        <f>IFERROR(IF((VLOOKUP($A110,'Q3 Raw Data'!$A$9:$CZ$158,U$3,FALSE))="","",(VLOOKUP($A110,'Q3 Raw Data'!$A$9:$CZ$158,U$3,FALSE))),"")</f>
        <v>Established</v>
      </c>
      <c r="V110" s="149" t="str">
        <f>IFERROR(IF((VLOOKUP($A110,'Q3 Raw Data'!$A$9:$CZ$158,V$3,FALSE))="","",(VLOOKUP($A110,'Q3 Raw Data'!$A$9:$CZ$158,V$3,FALSE))),"")</f>
        <v>Mature</v>
      </c>
      <c r="W110" s="149" t="str">
        <f>IFERROR(IF((VLOOKUP($A110,'Q3 Raw Data'!$A$9:$CZ$158,W$3,FALSE))="","",(VLOOKUP($A110,'Q3 Raw Data'!$A$9:$CZ$158,W$3,FALSE))),"")</f>
        <v>Established</v>
      </c>
      <c r="X110" s="149" t="str">
        <f>IFERROR(IF((VLOOKUP($A110,'Q3 Raw Data'!$A$9:$CZ$158,X$3,FALSE))="","",(VLOOKUP($A110,'Q3 Raw Data'!$A$9:$CZ$158,X$3,FALSE))),"")</f>
        <v>Established</v>
      </c>
      <c r="Y110" s="149" t="str">
        <f>IFERROR(IF((VLOOKUP($A110,'Q3 Raw Data'!$A$9:$CZ$158,Y$3,FALSE))="","",(VLOOKUP($A110,'Q3 Raw Data'!$A$9:$CZ$158,Y$3,FALSE))),"")</f>
        <v>Established</v>
      </c>
      <c r="Z110" s="149" t="str">
        <f>IFERROR(IF((VLOOKUP($A110,'Q3 Raw Data'!$A$9:$CZ$158,Z$3,FALSE))="","",(VLOOKUP($A110,'Q3 Raw Data'!$A$9:$CZ$158,Z$3,FALSE))),"")</f>
        <v>Established</v>
      </c>
      <c r="AA110" s="149" t="str">
        <f>IFERROR(IF((VLOOKUP($A110,'Q3 Raw Data'!$A$9:$CZ$158,AA$3,FALSE))="","",(VLOOKUP($A110,'Q3 Raw Data'!$A$9:$CZ$158,AA$3,FALSE))),"")</f>
        <v>Established</v>
      </c>
      <c r="AB110" s="151" t="str">
        <f>IFERROR(IF((VLOOKUP($A110,'Q3 Raw Data'!$A$9:$CZ$158,AB$3,FALSE))="","",(VLOOKUP($A110,'Q3 Raw Data'!$A$9:$CZ$158,AB$3,FALSE))),"")</f>
        <v>Established</v>
      </c>
      <c r="AC110" s="151" t="str">
        <f>IFERROR(IF((VLOOKUP($A110,'Q3 Raw Data'!$A$9:$CZ$158,AC$3,FALSE))="","",(VLOOKUP($A110,'Q3 Raw Data'!$A$9:$CZ$158,AC$3,FALSE))),"")</f>
        <v>Plans in place</v>
      </c>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row>
    <row r="111" spans="1:67">
      <c r="A111" s="149" t="s">
        <v>381</v>
      </c>
      <c r="B111" s="149" t="s">
        <v>382</v>
      </c>
      <c r="C111" s="149" t="str">
        <f>IFERROR(IF((VLOOKUP($A111,'Q3 Raw Data'!$A$9:$CZ$158,C$3,FALSE))="","",(VLOOKUP($A111,'Q3 Raw Data'!$A$9:$CZ$158,C$3,FALSE))),"")</f>
        <v>Established</v>
      </c>
      <c r="D111" s="149" t="str">
        <f>IFERROR(IF((VLOOKUP($A111,'Q3 Raw Data'!$A$9:$CZ$158,D$3,FALSE))="","",(VLOOKUP($A111,'Q3 Raw Data'!$A$9:$CZ$158,D$3,FALSE))),"")</f>
        <v>Established</v>
      </c>
      <c r="E111" s="149" t="str">
        <f>IFERROR(IF((VLOOKUP($A111,'Q3 Raw Data'!$A$9:$CZ$158,E$3,FALSE))="","",(VLOOKUP($A111,'Q3 Raw Data'!$A$9:$CZ$158,E$3,FALSE))),"")</f>
        <v>Established</v>
      </c>
      <c r="F111" s="149" t="str">
        <f>IFERROR(IF((VLOOKUP($A111,'Q3 Raw Data'!$A$9:$CZ$158,F$3,FALSE))="","",(VLOOKUP($A111,'Q3 Raw Data'!$A$9:$CZ$158,F$3,FALSE))),"")</f>
        <v>Established</v>
      </c>
      <c r="G111" s="149" t="str">
        <f>IFERROR(IF((VLOOKUP($A111,'Q3 Raw Data'!$A$9:$CZ$158,G$3,FALSE))="","",(VLOOKUP($A111,'Q3 Raw Data'!$A$9:$CZ$158,G$3,FALSE))),"")</f>
        <v>Established</v>
      </c>
      <c r="H111" s="149" t="str">
        <f>IFERROR(IF((VLOOKUP($A111,'Q3 Raw Data'!$A$9:$CZ$158,H$3,FALSE))="","",(VLOOKUP($A111,'Q3 Raw Data'!$A$9:$CZ$158,H$3,FALSE))),"")</f>
        <v>Established</v>
      </c>
      <c r="I111" s="149" t="str">
        <f>IFERROR(IF((VLOOKUP($A111,'Q3 Raw Data'!$A$9:$CZ$158,I$3,FALSE))="","",(VLOOKUP($A111,'Q3 Raw Data'!$A$9:$CZ$158,I$3,FALSE))),"")</f>
        <v>Plans in place</v>
      </c>
      <c r="J111" s="149" t="str">
        <f>IFERROR(IF((VLOOKUP($A111,'Q3 Raw Data'!$A$9:$CZ$158,J$3,FALSE))="","",(VLOOKUP($A111,'Q3 Raw Data'!$A$9:$CZ$158,J$3,FALSE))),"")</f>
        <v>Established</v>
      </c>
      <c r="K111" s="149" t="str">
        <f>IFERROR(IF((VLOOKUP($A111,'Q3 Raw Data'!$A$9:$CZ$158,K$3,FALSE))="","",(VLOOKUP($A111,'Q3 Raw Data'!$A$9:$CZ$158,K$3,FALSE))),"")</f>
        <v>Plans in place</v>
      </c>
      <c r="L111" s="149" t="str">
        <f>IFERROR(IF((VLOOKUP($A111,'Q3 Raw Data'!$A$9:$CZ$158,L$3,FALSE))="","",(VLOOKUP($A111,'Q3 Raw Data'!$A$9:$CZ$158,L$3,FALSE))),"")</f>
        <v>Mature</v>
      </c>
      <c r="M111" s="149" t="str">
        <f>IFERROR(IF((VLOOKUP($A111,'Q3 Raw Data'!$A$9:$CZ$158,M$3,FALSE))="","",(VLOOKUP($A111,'Q3 Raw Data'!$A$9:$CZ$158,M$3,FALSE))),"")</f>
        <v>Established</v>
      </c>
      <c r="N111" s="149" t="str">
        <f>IFERROR(IF((VLOOKUP($A111,'Q3 Raw Data'!$A$9:$CZ$158,N$3,FALSE))="","",(VLOOKUP($A111,'Q3 Raw Data'!$A$9:$CZ$158,N$3,FALSE))),"")</f>
        <v>Mature</v>
      </c>
      <c r="O111" s="149" t="str">
        <f>IFERROR(IF((VLOOKUP($A111,'Q3 Raw Data'!$A$9:$CZ$158,O$3,FALSE))="","",(VLOOKUP($A111,'Q3 Raw Data'!$A$9:$CZ$158,O$3,FALSE))),"")</f>
        <v>Established</v>
      </c>
      <c r="P111" s="149" t="str">
        <f>IFERROR(IF((VLOOKUP($A111,'Q3 Raw Data'!$A$9:$CZ$158,P$3,FALSE))="","",(VLOOKUP($A111,'Q3 Raw Data'!$A$9:$CZ$158,P$3,FALSE))),"")</f>
        <v>Mature</v>
      </c>
      <c r="Q111" s="149" t="str">
        <f>IFERROR(IF((VLOOKUP($A111,'Q3 Raw Data'!$A$9:$CZ$158,Q$3,FALSE))="","",(VLOOKUP($A111,'Q3 Raw Data'!$A$9:$CZ$158,Q$3,FALSE))),"")</f>
        <v>Established</v>
      </c>
      <c r="R111" s="149" t="str">
        <f>IFERROR(IF((VLOOKUP($A111,'Q3 Raw Data'!$A$9:$CZ$158,R$3,FALSE))="","",(VLOOKUP($A111,'Q3 Raw Data'!$A$9:$CZ$158,R$3,FALSE))),"")</f>
        <v>Plans in place</v>
      </c>
      <c r="S111" s="149" t="str">
        <f>IFERROR(IF((VLOOKUP($A111,'Q3 Raw Data'!$A$9:$CZ$158,S$3,FALSE))="","",(VLOOKUP($A111,'Q3 Raw Data'!$A$9:$CZ$158,S$3,FALSE))),"")</f>
        <v>Established</v>
      </c>
      <c r="T111" s="149" t="str">
        <f>IFERROR(IF((VLOOKUP($A111,'Q3 Raw Data'!$A$9:$CZ$158,T$3,FALSE))="","",(VLOOKUP($A111,'Q3 Raw Data'!$A$9:$CZ$158,T$3,FALSE))),"")</f>
        <v>Established</v>
      </c>
      <c r="U111" s="149" t="str">
        <f>IFERROR(IF((VLOOKUP($A111,'Q3 Raw Data'!$A$9:$CZ$158,U$3,FALSE))="","",(VLOOKUP($A111,'Q3 Raw Data'!$A$9:$CZ$158,U$3,FALSE))),"")</f>
        <v>Mature</v>
      </c>
      <c r="V111" s="149" t="str">
        <f>IFERROR(IF((VLOOKUP($A111,'Q3 Raw Data'!$A$9:$CZ$158,V$3,FALSE))="","",(VLOOKUP($A111,'Q3 Raw Data'!$A$9:$CZ$158,V$3,FALSE))),"")</f>
        <v>Mature</v>
      </c>
      <c r="W111" s="149" t="str">
        <f>IFERROR(IF((VLOOKUP($A111,'Q3 Raw Data'!$A$9:$CZ$158,W$3,FALSE))="","",(VLOOKUP($A111,'Q3 Raw Data'!$A$9:$CZ$158,W$3,FALSE))),"")</f>
        <v>Mature</v>
      </c>
      <c r="X111" s="149" t="str">
        <f>IFERROR(IF((VLOOKUP($A111,'Q3 Raw Data'!$A$9:$CZ$158,X$3,FALSE))="","",(VLOOKUP($A111,'Q3 Raw Data'!$A$9:$CZ$158,X$3,FALSE))),"")</f>
        <v>Established</v>
      </c>
      <c r="Y111" s="149" t="str">
        <f>IFERROR(IF((VLOOKUP($A111,'Q3 Raw Data'!$A$9:$CZ$158,Y$3,FALSE))="","",(VLOOKUP($A111,'Q3 Raw Data'!$A$9:$CZ$158,Y$3,FALSE))),"")</f>
        <v>Mature</v>
      </c>
      <c r="Z111" s="149" t="str">
        <f>IFERROR(IF((VLOOKUP($A111,'Q3 Raw Data'!$A$9:$CZ$158,Z$3,FALSE))="","",(VLOOKUP($A111,'Q3 Raw Data'!$A$9:$CZ$158,Z$3,FALSE))),"")</f>
        <v>Established</v>
      </c>
      <c r="AA111" s="149" t="str">
        <f>IFERROR(IF((VLOOKUP($A111,'Q3 Raw Data'!$A$9:$CZ$158,AA$3,FALSE))="","",(VLOOKUP($A111,'Q3 Raw Data'!$A$9:$CZ$158,AA$3,FALSE))),"")</f>
        <v>Established</v>
      </c>
      <c r="AB111" s="151" t="str">
        <f>IFERROR(IF((VLOOKUP($A111,'Q3 Raw Data'!$A$9:$CZ$158,AB$3,FALSE))="","",(VLOOKUP($A111,'Q3 Raw Data'!$A$9:$CZ$158,AB$3,FALSE))),"")</f>
        <v>Mature</v>
      </c>
      <c r="AC111" s="151" t="str">
        <f>IFERROR(IF((VLOOKUP($A111,'Q3 Raw Data'!$A$9:$CZ$158,AC$3,FALSE))="","",(VLOOKUP($A111,'Q3 Raw Data'!$A$9:$CZ$158,AC$3,FALSE))),"")</f>
        <v>Mature</v>
      </c>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row>
    <row r="112" spans="1:67">
      <c r="A112" s="149" t="s">
        <v>383</v>
      </c>
      <c r="B112" s="149" t="s">
        <v>384</v>
      </c>
      <c r="C112" s="149" t="str">
        <f>IFERROR(IF((VLOOKUP($A112,'Q3 Raw Data'!$A$9:$CZ$158,C$3,FALSE))="","",(VLOOKUP($A112,'Q3 Raw Data'!$A$9:$CZ$158,C$3,FALSE))),"")</f>
        <v>Plans in place</v>
      </c>
      <c r="D112" s="149" t="str">
        <f>IFERROR(IF((VLOOKUP($A112,'Q3 Raw Data'!$A$9:$CZ$158,D$3,FALSE))="","",(VLOOKUP($A112,'Q3 Raw Data'!$A$9:$CZ$158,D$3,FALSE))),"")</f>
        <v>Established</v>
      </c>
      <c r="E112" s="149" t="str">
        <f>IFERROR(IF((VLOOKUP($A112,'Q3 Raw Data'!$A$9:$CZ$158,E$3,FALSE))="","",(VLOOKUP($A112,'Q3 Raw Data'!$A$9:$CZ$158,E$3,FALSE))),"")</f>
        <v>Established</v>
      </c>
      <c r="F112" s="149" t="str">
        <f>IFERROR(IF((VLOOKUP($A112,'Q3 Raw Data'!$A$9:$CZ$158,F$3,FALSE))="","",(VLOOKUP($A112,'Q3 Raw Data'!$A$9:$CZ$158,F$3,FALSE))),"")</f>
        <v>Mature</v>
      </c>
      <c r="G112" s="149" t="str">
        <f>IFERROR(IF((VLOOKUP($A112,'Q3 Raw Data'!$A$9:$CZ$158,G$3,FALSE))="","",(VLOOKUP($A112,'Q3 Raw Data'!$A$9:$CZ$158,G$3,FALSE))),"")</f>
        <v>Plans in place</v>
      </c>
      <c r="H112" s="149" t="str">
        <f>IFERROR(IF((VLOOKUP($A112,'Q3 Raw Data'!$A$9:$CZ$158,H$3,FALSE))="","",(VLOOKUP($A112,'Q3 Raw Data'!$A$9:$CZ$158,H$3,FALSE))),"")</f>
        <v>Established</v>
      </c>
      <c r="I112" s="149" t="str">
        <f>IFERROR(IF((VLOOKUP($A112,'Q3 Raw Data'!$A$9:$CZ$158,I$3,FALSE))="","",(VLOOKUP($A112,'Q3 Raw Data'!$A$9:$CZ$158,I$3,FALSE))),"")</f>
        <v>Plans in place</v>
      </c>
      <c r="J112" s="149" t="str">
        <f>IFERROR(IF((VLOOKUP($A112,'Q3 Raw Data'!$A$9:$CZ$158,J$3,FALSE))="","",(VLOOKUP($A112,'Q3 Raw Data'!$A$9:$CZ$158,J$3,FALSE))),"")</f>
        <v>Plans in place</v>
      </c>
      <c r="K112" s="149" t="str">
        <f>IFERROR(IF((VLOOKUP($A112,'Q3 Raw Data'!$A$9:$CZ$158,K$3,FALSE))="","",(VLOOKUP($A112,'Q3 Raw Data'!$A$9:$CZ$158,K$3,FALSE))),"")</f>
        <v>Not yet established</v>
      </c>
      <c r="L112" s="149" t="str">
        <f>IFERROR(IF((VLOOKUP($A112,'Q3 Raw Data'!$A$9:$CZ$158,L$3,FALSE))="","",(VLOOKUP($A112,'Q3 Raw Data'!$A$9:$CZ$158,L$3,FALSE))),"")</f>
        <v>Plans in place</v>
      </c>
      <c r="M112" s="149" t="str">
        <f>IFERROR(IF((VLOOKUP($A112,'Q3 Raw Data'!$A$9:$CZ$158,M$3,FALSE))="","",(VLOOKUP($A112,'Q3 Raw Data'!$A$9:$CZ$158,M$3,FALSE))),"")</f>
        <v>Established</v>
      </c>
      <c r="N112" s="149" t="str">
        <f>IFERROR(IF((VLOOKUP($A112,'Q3 Raw Data'!$A$9:$CZ$158,N$3,FALSE))="","",(VLOOKUP($A112,'Q3 Raw Data'!$A$9:$CZ$158,N$3,FALSE))),"")</f>
        <v>Established</v>
      </c>
      <c r="O112" s="149" t="str">
        <f>IFERROR(IF((VLOOKUP($A112,'Q3 Raw Data'!$A$9:$CZ$158,O$3,FALSE))="","",(VLOOKUP($A112,'Q3 Raw Data'!$A$9:$CZ$158,O$3,FALSE))),"")</f>
        <v>Mature</v>
      </c>
      <c r="P112" s="149" t="str">
        <f>IFERROR(IF((VLOOKUP($A112,'Q3 Raw Data'!$A$9:$CZ$158,P$3,FALSE))="","",(VLOOKUP($A112,'Q3 Raw Data'!$A$9:$CZ$158,P$3,FALSE))),"")</f>
        <v>Plans in place</v>
      </c>
      <c r="Q112" s="149" t="str">
        <f>IFERROR(IF((VLOOKUP($A112,'Q3 Raw Data'!$A$9:$CZ$158,Q$3,FALSE))="","",(VLOOKUP($A112,'Q3 Raw Data'!$A$9:$CZ$158,Q$3,FALSE))),"")</f>
        <v>Established</v>
      </c>
      <c r="R112" s="149" t="str">
        <f>IFERROR(IF((VLOOKUP($A112,'Q3 Raw Data'!$A$9:$CZ$158,R$3,FALSE))="","",(VLOOKUP($A112,'Q3 Raw Data'!$A$9:$CZ$158,R$3,FALSE))),"")</f>
        <v>Plans in place</v>
      </c>
      <c r="S112" s="149" t="str">
        <f>IFERROR(IF((VLOOKUP($A112,'Q3 Raw Data'!$A$9:$CZ$158,S$3,FALSE))="","",(VLOOKUP($A112,'Q3 Raw Data'!$A$9:$CZ$158,S$3,FALSE))),"")</f>
        <v>Plans in place</v>
      </c>
      <c r="T112" s="149" t="str">
        <f>IFERROR(IF((VLOOKUP($A112,'Q3 Raw Data'!$A$9:$CZ$158,T$3,FALSE))="","",(VLOOKUP($A112,'Q3 Raw Data'!$A$9:$CZ$158,T$3,FALSE))),"")</f>
        <v>Not yet established</v>
      </c>
      <c r="U112" s="149" t="str">
        <f>IFERROR(IF((VLOOKUP($A112,'Q3 Raw Data'!$A$9:$CZ$158,U$3,FALSE))="","",(VLOOKUP($A112,'Q3 Raw Data'!$A$9:$CZ$158,U$3,FALSE))),"")</f>
        <v>Established</v>
      </c>
      <c r="V112" s="149" t="str">
        <f>IFERROR(IF((VLOOKUP($A112,'Q3 Raw Data'!$A$9:$CZ$158,V$3,FALSE))="","",(VLOOKUP($A112,'Q3 Raw Data'!$A$9:$CZ$158,V$3,FALSE))),"")</f>
        <v>Established</v>
      </c>
      <c r="W112" s="149" t="str">
        <f>IFERROR(IF((VLOOKUP($A112,'Q3 Raw Data'!$A$9:$CZ$158,W$3,FALSE))="","",(VLOOKUP($A112,'Q3 Raw Data'!$A$9:$CZ$158,W$3,FALSE))),"")</f>
        <v>Mature</v>
      </c>
      <c r="X112" s="149" t="str">
        <f>IFERROR(IF((VLOOKUP($A112,'Q3 Raw Data'!$A$9:$CZ$158,X$3,FALSE))="","",(VLOOKUP($A112,'Q3 Raw Data'!$A$9:$CZ$158,X$3,FALSE))),"")</f>
        <v>Mature</v>
      </c>
      <c r="Y112" s="149" t="str">
        <f>IFERROR(IF((VLOOKUP($A112,'Q3 Raw Data'!$A$9:$CZ$158,Y$3,FALSE))="","",(VLOOKUP($A112,'Q3 Raw Data'!$A$9:$CZ$158,Y$3,FALSE))),"")</f>
        <v>Plans in place</v>
      </c>
      <c r="Z112" s="149" t="str">
        <f>IFERROR(IF((VLOOKUP($A112,'Q3 Raw Data'!$A$9:$CZ$158,Z$3,FALSE))="","",(VLOOKUP($A112,'Q3 Raw Data'!$A$9:$CZ$158,Z$3,FALSE))),"")</f>
        <v>Mature</v>
      </c>
      <c r="AA112" s="149" t="str">
        <f>IFERROR(IF((VLOOKUP($A112,'Q3 Raw Data'!$A$9:$CZ$158,AA$3,FALSE))="","",(VLOOKUP($A112,'Q3 Raw Data'!$A$9:$CZ$158,AA$3,FALSE))),"")</f>
        <v>Plans in place</v>
      </c>
      <c r="AB112" s="151" t="str">
        <f>IFERROR(IF((VLOOKUP($A112,'Q3 Raw Data'!$A$9:$CZ$158,AB$3,FALSE))="","",(VLOOKUP($A112,'Q3 Raw Data'!$A$9:$CZ$158,AB$3,FALSE))),"")</f>
        <v>Plans in place</v>
      </c>
      <c r="AC112" s="151" t="str">
        <f>IFERROR(IF((VLOOKUP($A112,'Q3 Raw Data'!$A$9:$CZ$158,AC$3,FALSE))="","",(VLOOKUP($A112,'Q3 Raw Data'!$A$9:$CZ$158,AC$3,FALSE))),"")</f>
        <v>Not yet established</v>
      </c>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row>
    <row r="113" spans="1:67">
      <c r="A113" s="149" t="s">
        <v>385</v>
      </c>
      <c r="B113" s="149" t="s">
        <v>386</v>
      </c>
      <c r="C113" s="149" t="str">
        <f>IFERROR(IF((VLOOKUP($A113,'Q3 Raw Data'!$A$9:$CZ$158,C$3,FALSE))="","",(VLOOKUP($A113,'Q3 Raw Data'!$A$9:$CZ$158,C$3,FALSE))),"")</f>
        <v>Plans in place</v>
      </c>
      <c r="D113" s="149" t="str">
        <f>IFERROR(IF((VLOOKUP($A113,'Q3 Raw Data'!$A$9:$CZ$158,D$3,FALSE))="","",(VLOOKUP($A113,'Q3 Raw Data'!$A$9:$CZ$158,D$3,FALSE))),"")</f>
        <v>Established</v>
      </c>
      <c r="E113" s="149" t="str">
        <f>IFERROR(IF((VLOOKUP($A113,'Q3 Raw Data'!$A$9:$CZ$158,E$3,FALSE))="","",(VLOOKUP($A113,'Q3 Raw Data'!$A$9:$CZ$158,E$3,FALSE))),"")</f>
        <v>Established</v>
      </c>
      <c r="F113" s="149" t="str">
        <f>IFERROR(IF((VLOOKUP($A113,'Q3 Raw Data'!$A$9:$CZ$158,F$3,FALSE))="","",(VLOOKUP($A113,'Q3 Raw Data'!$A$9:$CZ$158,F$3,FALSE))),"")</f>
        <v>Established</v>
      </c>
      <c r="G113" s="149" t="str">
        <f>IFERROR(IF((VLOOKUP($A113,'Q3 Raw Data'!$A$9:$CZ$158,G$3,FALSE))="","",(VLOOKUP($A113,'Q3 Raw Data'!$A$9:$CZ$158,G$3,FALSE))),"")</f>
        <v>Plans in place</v>
      </c>
      <c r="H113" s="149" t="str">
        <f>IFERROR(IF((VLOOKUP($A113,'Q3 Raw Data'!$A$9:$CZ$158,H$3,FALSE))="","",(VLOOKUP($A113,'Q3 Raw Data'!$A$9:$CZ$158,H$3,FALSE))),"")</f>
        <v>Plans in place</v>
      </c>
      <c r="I113" s="149" t="str">
        <f>IFERROR(IF((VLOOKUP($A113,'Q3 Raw Data'!$A$9:$CZ$158,I$3,FALSE))="","",(VLOOKUP($A113,'Q3 Raw Data'!$A$9:$CZ$158,I$3,FALSE))),"")</f>
        <v>Plans in place</v>
      </c>
      <c r="J113" s="149" t="str">
        <f>IFERROR(IF((VLOOKUP($A113,'Q3 Raw Data'!$A$9:$CZ$158,J$3,FALSE))="","",(VLOOKUP($A113,'Q3 Raw Data'!$A$9:$CZ$158,J$3,FALSE))),"")</f>
        <v>Plans in place</v>
      </c>
      <c r="K113" s="149" t="str">
        <f>IFERROR(IF((VLOOKUP($A113,'Q3 Raw Data'!$A$9:$CZ$158,K$3,FALSE))="","",(VLOOKUP($A113,'Q3 Raw Data'!$A$9:$CZ$158,K$3,FALSE))),"")</f>
        <v>Established</v>
      </c>
      <c r="L113" s="149" t="str">
        <f>IFERROR(IF((VLOOKUP($A113,'Q3 Raw Data'!$A$9:$CZ$158,L$3,FALSE))="","",(VLOOKUP($A113,'Q3 Raw Data'!$A$9:$CZ$158,L$3,FALSE))),"")</f>
        <v>Plans in place</v>
      </c>
      <c r="M113" s="149" t="str">
        <f>IFERROR(IF((VLOOKUP($A113,'Q3 Raw Data'!$A$9:$CZ$158,M$3,FALSE))="","",(VLOOKUP($A113,'Q3 Raw Data'!$A$9:$CZ$158,M$3,FALSE))),"")</f>
        <v>Established</v>
      </c>
      <c r="N113" s="149" t="str">
        <f>IFERROR(IF((VLOOKUP($A113,'Q3 Raw Data'!$A$9:$CZ$158,N$3,FALSE))="","",(VLOOKUP($A113,'Q3 Raw Data'!$A$9:$CZ$158,N$3,FALSE))),"")</f>
        <v>Established</v>
      </c>
      <c r="O113" s="149" t="str">
        <f>IFERROR(IF((VLOOKUP($A113,'Q3 Raw Data'!$A$9:$CZ$158,O$3,FALSE))="","",(VLOOKUP($A113,'Q3 Raw Data'!$A$9:$CZ$158,O$3,FALSE))),"")</f>
        <v>Established</v>
      </c>
      <c r="P113" s="149" t="str">
        <f>IFERROR(IF((VLOOKUP($A113,'Q3 Raw Data'!$A$9:$CZ$158,P$3,FALSE))="","",(VLOOKUP($A113,'Q3 Raw Data'!$A$9:$CZ$158,P$3,FALSE))),"")</f>
        <v>Plans in place</v>
      </c>
      <c r="Q113" s="149" t="str">
        <f>IFERROR(IF((VLOOKUP($A113,'Q3 Raw Data'!$A$9:$CZ$158,Q$3,FALSE))="","",(VLOOKUP($A113,'Q3 Raw Data'!$A$9:$CZ$158,Q$3,FALSE))),"")</f>
        <v>Established</v>
      </c>
      <c r="R113" s="149" t="str">
        <f>IFERROR(IF((VLOOKUP($A113,'Q3 Raw Data'!$A$9:$CZ$158,R$3,FALSE))="","",(VLOOKUP($A113,'Q3 Raw Data'!$A$9:$CZ$158,R$3,FALSE))),"")</f>
        <v>Established</v>
      </c>
      <c r="S113" s="149" t="str">
        <f>IFERROR(IF((VLOOKUP($A113,'Q3 Raw Data'!$A$9:$CZ$158,S$3,FALSE))="","",(VLOOKUP($A113,'Q3 Raw Data'!$A$9:$CZ$158,S$3,FALSE))),"")</f>
        <v>Plans in place</v>
      </c>
      <c r="T113" s="149" t="str">
        <f>IFERROR(IF((VLOOKUP($A113,'Q3 Raw Data'!$A$9:$CZ$158,T$3,FALSE))="","",(VLOOKUP($A113,'Q3 Raw Data'!$A$9:$CZ$158,T$3,FALSE))),"")</f>
        <v>Established</v>
      </c>
      <c r="U113" s="149" t="str">
        <f>IFERROR(IF((VLOOKUP($A113,'Q3 Raw Data'!$A$9:$CZ$158,U$3,FALSE))="","",(VLOOKUP($A113,'Q3 Raw Data'!$A$9:$CZ$158,U$3,FALSE))),"")</f>
        <v>Established</v>
      </c>
      <c r="V113" s="149" t="str">
        <f>IFERROR(IF((VLOOKUP($A113,'Q3 Raw Data'!$A$9:$CZ$158,V$3,FALSE))="","",(VLOOKUP($A113,'Q3 Raw Data'!$A$9:$CZ$158,V$3,FALSE))),"")</f>
        <v>Mature</v>
      </c>
      <c r="W113" s="149" t="str">
        <f>IFERROR(IF((VLOOKUP($A113,'Q3 Raw Data'!$A$9:$CZ$158,W$3,FALSE))="","",(VLOOKUP($A113,'Q3 Raw Data'!$A$9:$CZ$158,W$3,FALSE))),"")</f>
        <v>Established</v>
      </c>
      <c r="X113" s="149" t="str">
        <f>IFERROR(IF((VLOOKUP($A113,'Q3 Raw Data'!$A$9:$CZ$158,X$3,FALSE))="","",(VLOOKUP($A113,'Q3 Raw Data'!$A$9:$CZ$158,X$3,FALSE))),"")</f>
        <v>Mature</v>
      </c>
      <c r="Y113" s="149" t="str">
        <f>IFERROR(IF((VLOOKUP($A113,'Q3 Raw Data'!$A$9:$CZ$158,Y$3,FALSE))="","",(VLOOKUP($A113,'Q3 Raw Data'!$A$9:$CZ$158,Y$3,FALSE))),"")</f>
        <v>Established</v>
      </c>
      <c r="Z113" s="149" t="str">
        <f>IFERROR(IF((VLOOKUP($A113,'Q3 Raw Data'!$A$9:$CZ$158,Z$3,FALSE))="","",(VLOOKUP($A113,'Q3 Raw Data'!$A$9:$CZ$158,Z$3,FALSE))),"")</f>
        <v>Established</v>
      </c>
      <c r="AA113" s="149" t="str">
        <f>IFERROR(IF((VLOOKUP($A113,'Q3 Raw Data'!$A$9:$CZ$158,AA$3,FALSE))="","",(VLOOKUP($A113,'Q3 Raw Data'!$A$9:$CZ$158,AA$3,FALSE))),"")</f>
        <v>Established</v>
      </c>
      <c r="AB113" s="151" t="str">
        <f>IFERROR(IF((VLOOKUP($A113,'Q3 Raw Data'!$A$9:$CZ$158,AB$3,FALSE))="","",(VLOOKUP($A113,'Q3 Raw Data'!$A$9:$CZ$158,AB$3,FALSE))),"")</f>
        <v>Established</v>
      </c>
      <c r="AC113" s="151" t="str">
        <f>IFERROR(IF((VLOOKUP($A113,'Q3 Raw Data'!$A$9:$CZ$158,AC$3,FALSE))="","",(VLOOKUP($A113,'Q3 Raw Data'!$A$9:$CZ$158,AC$3,FALSE))),"")</f>
        <v>Established</v>
      </c>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row>
    <row r="114" spans="1:67">
      <c r="A114" s="149" t="s">
        <v>389</v>
      </c>
      <c r="B114" s="149" t="s">
        <v>390</v>
      </c>
      <c r="C114" s="149" t="str">
        <f>IFERROR(IF((VLOOKUP($A114,'Q3 Raw Data'!$A$9:$CZ$158,C$3,FALSE))="","",(VLOOKUP($A114,'Q3 Raw Data'!$A$9:$CZ$158,C$3,FALSE))),"")</f>
        <v>Established</v>
      </c>
      <c r="D114" s="149" t="str">
        <f>IFERROR(IF((VLOOKUP($A114,'Q3 Raw Data'!$A$9:$CZ$158,D$3,FALSE))="","",(VLOOKUP($A114,'Q3 Raw Data'!$A$9:$CZ$158,D$3,FALSE))),"")</f>
        <v>Established</v>
      </c>
      <c r="E114" s="149" t="str">
        <f>IFERROR(IF((VLOOKUP($A114,'Q3 Raw Data'!$A$9:$CZ$158,E$3,FALSE))="","",(VLOOKUP($A114,'Q3 Raw Data'!$A$9:$CZ$158,E$3,FALSE))),"")</f>
        <v>Mature</v>
      </c>
      <c r="F114" s="149" t="str">
        <f>IFERROR(IF((VLOOKUP($A114,'Q3 Raw Data'!$A$9:$CZ$158,F$3,FALSE))="","",(VLOOKUP($A114,'Q3 Raw Data'!$A$9:$CZ$158,F$3,FALSE))),"")</f>
        <v>Mature</v>
      </c>
      <c r="G114" s="149" t="str">
        <f>IFERROR(IF((VLOOKUP($A114,'Q3 Raw Data'!$A$9:$CZ$158,G$3,FALSE))="","",(VLOOKUP($A114,'Q3 Raw Data'!$A$9:$CZ$158,G$3,FALSE))),"")</f>
        <v>Not yet established</v>
      </c>
      <c r="H114" s="149" t="str">
        <f>IFERROR(IF((VLOOKUP($A114,'Q3 Raw Data'!$A$9:$CZ$158,H$3,FALSE))="","",(VLOOKUP($A114,'Q3 Raw Data'!$A$9:$CZ$158,H$3,FALSE))),"")</f>
        <v>Established</v>
      </c>
      <c r="I114" s="149" t="str">
        <f>IFERROR(IF((VLOOKUP($A114,'Q3 Raw Data'!$A$9:$CZ$158,I$3,FALSE))="","",(VLOOKUP($A114,'Q3 Raw Data'!$A$9:$CZ$158,I$3,FALSE))),"")</f>
        <v>Established</v>
      </c>
      <c r="J114" s="149" t="str">
        <f>IFERROR(IF((VLOOKUP($A114,'Q3 Raw Data'!$A$9:$CZ$158,J$3,FALSE))="","",(VLOOKUP($A114,'Q3 Raw Data'!$A$9:$CZ$158,J$3,FALSE))),"")</f>
        <v>Established</v>
      </c>
      <c r="K114" s="149" t="str">
        <f>IFERROR(IF((VLOOKUP($A114,'Q3 Raw Data'!$A$9:$CZ$158,K$3,FALSE))="","",(VLOOKUP($A114,'Q3 Raw Data'!$A$9:$CZ$158,K$3,FALSE))),"")</f>
        <v>Not yet established</v>
      </c>
      <c r="L114" s="149" t="str">
        <f>IFERROR(IF((VLOOKUP($A114,'Q3 Raw Data'!$A$9:$CZ$158,L$3,FALSE))="","",(VLOOKUP($A114,'Q3 Raw Data'!$A$9:$CZ$158,L$3,FALSE))),"")</f>
        <v>Established</v>
      </c>
      <c r="M114" s="149" t="str">
        <f>IFERROR(IF((VLOOKUP($A114,'Q3 Raw Data'!$A$9:$CZ$158,M$3,FALSE))="","",(VLOOKUP($A114,'Q3 Raw Data'!$A$9:$CZ$158,M$3,FALSE))),"")</f>
        <v>Mature</v>
      </c>
      <c r="N114" s="149" t="str">
        <f>IFERROR(IF((VLOOKUP($A114,'Q3 Raw Data'!$A$9:$CZ$158,N$3,FALSE))="","",(VLOOKUP($A114,'Q3 Raw Data'!$A$9:$CZ$158,N$3,FALSE))),"")</f>
        <v>Mature</v>
      </c>
      <c r="O114" s="149" t="str">
        <f>IFERROR(IF((VLOOKUP($A114,'Q3 Raw Data'!$A$9:$CZ$158,O$3,FALSE))="","",(VLOOKUP($A114,'Q3 Raw Data'!$A$9:$CZ$158,O$3,FALSE))),"")</f>
        <v>Mature</v>
      </c>
      <c r="P114" s="149" t="str">
        <f>IFERROR(IF((VLOOKUP($A114,'Q3 Raw Data'!$A$9:$CZ$158,P$3,FALSE))="","",(VLOOKUP($A114,'Q3 Raw Data'!$A$9:$CZ$158,P$3,FALSE))),"")</f>
        <v>Not yet established</v>
      </c>
      <c r="Q114" s="149" t="str">
        <f>IFERROR(IF((VLOOKUP($A114,'Q3 Raw Data'!$A$9:$CZ$158,Q$3,FALSE))="","",(VLOOKUP($A114,'Q3 Raw Data'!$A$9:$CZ$158,Q$3,FALSE))),"")</f>
        <v>Mature</v>
      </c>
      <c r="R114" s="149" t="str">
        <f>IFERROR(IF((VLOOKUP($A114,'Q3 Raw Data'!$A$9:$CZ$158,R$3,FALSE))="","",(VLOOKUP($A114,'Q3 Raw Data'!$A$9:$CZ$158,R$3,FALSE))),"")</f>
        <v>Mature</v>
      </c>
      <c r="S114" s="149" t="str">
        <f>IFERROR(IF((VLOOKUP($A114,'Q3 Raw Data'!$A$9:$CZ$158,S$3,FALSE))="","",(VLOOKUP($A114,'Q3 Raw Data'!$A$9:$CZ$158,S$3,FALSE))),"")</f>
        <v>Established</v>
      </c>
      <c r="T114" s="149" t="str">
        <f>IFERROR(IF((VLOOKUP($A114,'Q3 Raw Data'!$A$9:$CZ$158,T$3,FALSE))="","",(VLOOKUP($A114,'Q3 Raw Data'!$A$9:$CZ$158,T$3,FALSE))),"")</f>
        <v>Plans in place</v>
      </c>
      <c r="U114" s="149" t="str">
        <f>IFERROR(IF((VLOOKUP($A114,'Q3 Raw Data'!$A$9:$CZ$158,U$3,FALSE))="","",(VLOOKUP($A114,'Q3 Raw Data'!$A$9:$CZ$158,U$3,FALSE))),"")</f>
        <v>Established</v>
      </c>
      <c r="V114" s="149" t="str">
        <f>IFERROR(IF((VLOOKUP($A114,'Q3 Raw Data'!$A$9:$CZ$158,V$3,FALSE))="","",(VLOOKUP($A114,'Q3 Raw Data'!$A$9:$CZ$158,V$3,FALSE))),"")</f>
        <v>Mature</v>
      </c>
      <c r="W114" s="149" t="str">
        <f>IFERROR(IF((VLOOKUP($A114,'Q3 Raw Data'!$A$9:$CZ$158,W$3,FALSE))="","",(VLOOKUP($A114,'Q3 Raw Data'!$A$9:$CZ$158,W$3,FALSE))),"")</f>
        <v>Mature</v>
      </c>
      <c r="X114" s="149" t="str">
        <f>IFERROR(IF((VLOOKUP($A114,'Q3 Raw Data'!$A$9:$CZ$158,X$3,FALSE))="","",(VLOOKUP($A114,'Q3 Raw Data'!$A$9:$CZ$158,X$3,FALSE))),"")</f>
        <v>Mature</v>
      </c>
      <c r="Y114" s="149" t="str">
        <f>IFERROR(IF((VLOOKUP($A114,'Q3 Raw Data'!$A$9:$CZ$158,Y$3,FALSE))="","",(VLOOKUP($A114,'Q3 Raw Data'!$A$9:$CZ$158,Y$3,FALSE))),"")</f>
        <v>Plans in place</v>
      </c>
      <c r="Z114" s="149" t="str">
        <f>IFERROR(IF((VLOOKUP($A114,'Q3 Raw Data'!$A$9:$CZ$158,Z$3,FALSE))="","",(VLOOKUP($A114,'Q3 Raw Data'!$A$9:$CZ$158,Z$3,FALSE))),"")</f>
        <v>Mature</v>
      </c>
      <c r="AA114" s="149" t="str">
        <f>IFERROR(IF((VLOOKUP($A114,'Q3 Raw Data'!$A$9:$CZ$158,AA$3,FALSE))="","",(VLOOKUP($A114,'Q3 Raw Data'!$A$9:$CZ$158,AA$3,FALSE))),"")</f>
        <v>Mature</v>
      </c>
      <c r="AB114" s="151" t="str">
        <f>IFERROR(IF((VLOOKUP($A114,'Q3 Raw Data'!$A$9:$CZ$158,AB$3,FALSE))="","",(VLOOKUP($A114,'Q3 Raw Data'!$A$9:$CZ$158,AB$3,FALSE))),"")</f>
        <v>Mature</v>
      </c>
      <c r="AC114" s="151" t="str">
        <f>IFERROR(IF((VLOOKUP($A114,'Q3 Raw Data'!$A$9:$CZ$158,AC$3,FALSE))="","",(VLOOKUP($A114,'Q3 Raw Data'!$A$9:$CZ$158,AC$3,FALSE))),"")</f>
        <v>Plans in place</v>
      </c>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row>
    <row r="115" spans="1:67">
      <c r="A115" s="149" t="s">
        <v>391</v>
      </c>
      <c r="B115" s="149" t="s">
        <v>392</v>
      </c>
      <c r="C115" s="149" t="str">
        <f>IFERROR(IF((VLOOKUP($A115,'Q3 Raw Data'!$A$9:$CZ$158,C$3,FALSE))="","",(VLOOKUP($A115,'Q3 Raw Data'!$A$9:$CZ$158,C$3,FALSE))),"")</f>
        <v>Established</v>
      </c>
      <c r="D115" s="149" t="str">
        <f>IFERROR(IF((VLOOKUP($A115,'Q3 Raw Data'!$A$9:$CZ$158,D$3,FALSE))="","",(VLOOKUP($A115,'Q3 Raw Data'!$A$9:$CZ$158,D$3,FALSE))),"")</f>
        <v>Established</v>
      </c>
      <c r="E115" s="149" t="str">
        <f>IFERROR(IF((VLOOKUP($A115,'Q3 Raw Data'!$A$9:$CZ$158,E$3,FALSE))="","",(VLOOKUP($A115,'Q3 Raw Data'!$A$9:$CZ$158,E$3,FALSE))),"")</f>
        <v>Established</v>
      </c>
      <c r="F115" s="149" t="str">
        <f>IFERROR(IF((VLOOKUP($A115,'Q3 Raw Data'!$A$9:$CZ$158,F$3,FALSE))="","",(VLOOKUP($A115,'Q3 Raw Data'!$A$9:$CZ$158,F$3,FALSE))),"")</f>
        <v>Established</v>
      </c>
      <c r="G115" s="149" t="str">
        <f>IFERROR(IF((VLOOKUP($A115,'Q3 Raw Data'!$A$9:$CZ$158,G$3,FALSE))="","",(VLOOKUP($A115,'Q3 Raw Data'!$A$9:$CZ$158,G$3,FALSE))),"")</f>
        <v>Plans in place</v>
      </c>
      <c r="H115" s="149" t="str">
        <f>IFERROR(IF((VLOOKUP($A115,'Q3 Raw Data'!$A$9:$CZ$158,H$3,FALSE))="","",(VLOOKUP($A115,'Q3 Raw Data'!$A$9:$CZ$158,H$3,FALSE))),"")</f>
        <v>Plans in place</v>
      </c>
      <c r="I115" s="149" t="str">
        <f>IFERROR(IF((VLOOKUP($A115,'Q3 Raw Data'!$A$9:$CZ$158,I$3,FALSE))="","",(VLOOKUP($A115,'Q3 Raw Data'!$A$9:$CZ$158,I$3,FALSE))),"")</f>
        <v>Established</v>
      </c>
      <c r="J115" s="149" t="str">
        <f>IFERROR(IF((VLOOKUP($A115,'Q3 Raw Data'!$A$9:$CZ$158,J$3,FALSE))="","",(VLOOKUP($A115,'Q3 Raw Data'!$A$9:$CZ$158,J$3,FALSE))),"")</f>
        <v>Established</v>
      </c>
      <c r="K115" s="149" t="str">
        <f>IFERROR(IF((VLOOKUP($A115,'Q3 Raw Data'!$A$9:$CZ$158,K$3,FALSE))="","",(VLOOKUP($A115,'Q3 Raw Data'!$A$9:$CZ$158,K$3,FALSE))),"")</f>
        <v>Established</v>
      </c>
      <c r="L115" s="149" t="str">
        <f>IFERROR(IF((VLOOKUP($A115,'Q3 Raw Data'!$A$9:$CZ$158,L$3,FALSE))="","",(VLOOKUP($A115,'Q3 Raw Data'!$A$9:$CZ$158,L$3,FALSE))),"")</f>
        <v>Established</v>
      </c>
      <c r="M115" s="149" t="str">
        <f>IFERROR(IF((VLOOKUP($A115,'Q3 Raw Data'!$A$9:$CZ$158,M$3,FALSE))="","",(VLOOKUP($A115,'Q3 Raw Data'!$A$9:$CZ$158,M$3,FALSE))),"")</f>
        <v>Established</v>
      </c>
      <c r="N115" s="149" t="str">
        <f>IFERROR(IF((VLOOKUP($A115,'Q3 Raw Data'!$A$9:$CZ$158,N$3,FALSE))="","",(VLOOKUP($A115,'Q3 Raw Data'!$A$9:$CZ$158,N$3,FALSE))),"")</f>
        <v>Established</v>
      </c>
      <c r="O115" s="149" t="str">
        <f>IFERROR(IF((VLOOKUP($A115,'Q3 Raw Data'!$A$9:$CZ$158,O$3,FALSE))="","",(VLOOKUP($A115,'Q3 Raw Data'!$A$9:$CZ$158,O$3,FALSE))),"")</f>
        <v>Established</v>
      </c>
      <c r="P115" s="149" t="str">
        <f>IFERROR(IF((VLOOKUP($A115,'Q3 Raw Data'!$A$9:$CZ$158,P$3,FALSE))="","",(VLOOKUP($A115,'Q3 Raw Data'!$A$9:$CZ$158,P$3,FALSE))),"")</f>
        <v>Plans in place</v>
      </c>
      <c r="Q115" s="149" t="str">
        <f>IFERROR(IF((VLOOKUP($A115,'Q3 Raw Data'!$A$9:$CZ$158,Q$3,FALSE))="","",(VLOOKUP($A115,'Q3 Raw Data'!$A$9:$CZ$158,Q$3,FALSE))),"")</f>
        <v>Plans in place</v>
      </c>
      <c r="R115" s="149" t="str">
        <f>IFERROR(IF((VLOOKUP($A115,'Q3 Raw Data'!$A$9:$CZ$158,R$3,FALSE))="","",(VLOOKUP($A115,'Q3 Raw Data'!$A$9:$CZ$158,R$3,FALSE))),"")</f>
        <v>Established</v>
      </c>
      <c r="S115" s="149" t="str">
        <f>IFERROR(IF((VLOOKUP($A115,'Q3 Raw Data'!$A$9:$CZ$158,S$3,FALSE))="","",(VLOOKUP($A115,'Q3 Raw Data'!$A$9:$CZ$158,S$3,FALSE))),"")</f>
        <v>Established</v>
      </c>
      <c r="T115" s="149" t="str">
        <f>IFERROR(IF((VLOOKUP($A115,'Q3 Raw Data'!$A$9:$CZ$158,T$3,FALSE))="","",(VLOOKUP($A115,'Q3 Raw Data'!$A$9:$CZ$158,T$3,FALSE))),"")</f>
        <v>Established</v>
      </c>
      <c r="U115" s="149" t="str">
        <f>IFERROR(IF((VLOOKUP($A115,'Q3 Raw Data'!$A$9:$CZ$158,U$3,FALSE))="","",(VLOOKUP($A115,'Q3 Raw Data'!$A$9:$CZ$158,U$3,FALSE))),"")</f>
        <v>Established</v>
      </c>
      <c r="V115" s="149" t="str">
        <f>IFERROR(IF((VLOOKUP($A115,'Q3 Raw Data'!$A$9:$CZ$158,V$3,FALSE))="","",(VLOOKUP($A115,'Q3 Raw Data'!$A$9:$CZ$158,V$3,FALSE))),"")</f>
        <v>Established</v>
      </c>
      <c r="W115" s="149" t="str">
        <f>IFERROR(IF((VLOOKUP($A115,'Q3 Raw Data'!$A$9:$CZ$158,W$3,FALSE))="","",(VLOOKUP($A115,'Q3 Raw Data'!$A$9:$CZ$158,W$3,FALSE))),"")</f>
        <v>Established</v>
      </c>
      <c r="X115" s="149" t="str">
        <f>IFERROR(IF((VLOOKUP($A115,'Q3 Raw Data'!$A$9:$CZ$158,X$3,FALSE))="","",(VLOOKUP($A115,'Q3 Raw Data'!$A$9:$CZ$158,X$3,FALSE))),"")</f>
        <v>Established</v>
      </c>
      <c r="Y115" s="149" t="str">
        <f>IFERROR(IF((VLOOKUP($A115,'Q3 Raw Data'!$A$9:$CZ$158,Y$3,FALSE))="","",(VLOOKUP($A115,'Q3 Raw Data'!$A$9:$CZ$158,Y$3,FALSE))),"")</f>
        <v>Established</v>
      </c>
      <c r="Z115" s="149" t="str">
        <f>IFERROR(IF((VLOOKUP($A115,'Q3 Raw Data'!$A$9:$CZ$158,Z$3,FALSE))="","",(VLOOKUP($A115,'Q3 Raw Data'!$A$9:$CZ$158,Z$3,FALSE))),"")</f>
        <v>Established</v>
      </c>
      <c r="AA115" s="149" t="str">
        <f>IFERROR(IF((VLOOKUP($A115,'Q3 Raw Data'!$A$9:$CZ$158,AA$3,FALSE))="","",(VLOOKUP($A115,'Q3 Raw Data'!$A$9:$CZ$158,AA$3,FALSE))),"")</f>
        <v>Established</v>
      </c>
      <c r="AB115" s="151" t="str">
        <f>IFERROR(IF((VLOOKUP($A115,'Q3 Raw Data'!$A$9:$CZ$158,AB$3,FALSE))="","",(VLOOKUP($A115,'Q3 Raw Data'!$A$9:$CZ$158,AB$3,FALSE))),"")</f>
        <v>Established</v>
      </c>
      <c r="AC115" s="151" t="str">
        <f>IFERROR(IF((VLOOKUP($A115,'Q3 Raw Data'!$A$9:$CZ$158,AC$3,FALSE))="","",(VLOOKUP($A115,'Q3 Raw Data'!$A$9:$CZ$158,AC$3,FALSE))),"")</f>
        <v>Established</v>
      </c>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row>
    <row r="116" spans="1:67">
      <c r="A116" s="149" t="s">
        <v>393</v>
      </c>
      <c r="B116" s="149" t="s">
        <v>394</v>
      </c>
      <c r="C116" s="149" t="str">
        <f>IFERROR(IF((VLOOKUP($A116,'Q3 Raw Data'!$A$9:$CZ$158,C$3,FALSE))="","",(VLOOKUP($A116,'Q3 Raw Data'!$A$9:$CZ$158,C$3,FALSE))),"")</f>
        <v>Plans in place</v>
      </c>
      <c r="D116" s="149" t="str">
        <f>IFERROR(IF((VLOOKUP($A116,'Q3 Raw Data'!$A$9:$CZ$158,D$3,FALSE))="","",(VLOOKUP($A116,'Q3 Raw Data'!$A$9:$CZ$158,D$3,FALSE))),"")</f>
        <v>Plans in place</v>
      </c>
      <c r="E116" s="149" t="str">
        <f>IFERROR(IF((VLOOKUP($A116,'Q3 Raw Data'!$A$9:$CZ$158,E$3,FALSE))="","",(VLOOKUP($A116,'Q3 Raw Data'!$A$9:$CZ$158,E$3,FALSE))),"")</f>
        <v>Established</v>
      </c>
      <c r="F116" s="149" t="str">
        <f>IFERROR(IF((VLOOKUP($A116,'Q3 Raw Data'!$A$9:$CZ$158,F$3,FALSE))="","",(VLOOKUP($A116,'Q3 Raw Data'!$A$9:$CZ$158,F$3,FALSE))),"")</f>
        <v>Established</v>
      </c>
      <c r="G116" s="149" t="str">
        <f>IFERROR(IF((VLOOKUP($A116,'Q3 Raw Data'!$A$9:$CZ$158,G$3,FALSE))="","",(VLOOKUP($A116,'Q3 Raw Data'!$A$9:$CZ$158,G$3,FALSE))),"")</f>
        <v>Plans in place</v>
      </c>
      <c r="H116" s="149" t="str">
        <f>IFERROR(IF((VLOOKUP($A116,'Q3 Raw Data'!$A$9:$CZ$158,H$3,FALSE))="","",(VLOOKUP($A116,'Q3 Raw Data'!$A$9:$CZ$158,H$3,FALSE))),"")</f>
        <v>Plans in place</v>
      </c>
      <c r="I116" s="149" t="str">
        <f>IFERROR(IF((VLOOKUP($A116,'Q3 Raw Data'!$A$9:$CZ$158,I$3,FALSE))="","",(VLOOKUP($A116,'Q3 Raw Data'!$A$9:$CZ$158,I$3,FALSE))),"")</f>
        <v>Plans in place</v>
      </c>
      <c r="J116" s="149" t="str">
        <f>IFERROR(IF((VLOOKUP($A116,'Q3 Raw Data'!$A$9:$CZ$158,J$3,FALSE))="","",(VLOOKUP($A116,'Q3 Raw Data'!$A$9:$CZ$158,J$3,FALSE))),"")</f>
        <v>Plans in place</v>
      </c>
      <c r="K116" s="149" t="str">
        <f>IFERROR(IF((VLOOKUP($A116,'Q3 Raw Data'!$A$9:$CZ$158,K$3,FALSE))="","",(VLOOKUP($A116,'Q3 Raw Data'!$A$9:$CZ$158,K$3,FALSE))),"")</f>
        <v>Plans in place</v>
      </c>
      <c r="L116" s="149" t="str">
        <f>IFERROR(IF((VLOOKUP($A116,'Q3 Raw Data'!$A$9:$CZ$158,L$3,FALSE))="","",(VLOOKUP($A116,'Q3 Raw Data'!$A$9:$CZ$158,L$3,FALSE))),"")</f>
        <v>Plans in place</v>
      </c>
      <c r="M116" s="149" t="str">
        <f>IFERROR(IF((VLOOKUP($A116,'Q3 Raw Data'!$A$9:$CZ$158,M$3,FALSE))="","",(VLOOKUP($A116,'Q3 Raw Data'!$A$9:$CZ$158,M$3,FALSE))),"")</f>
        <v>Plans in place</v>
      </c>
      <c r="N116" s="149" t="str">
        <f>IFERROR(IF((VLOOKUP($A116,'Q3 Raw Data'!$A$9:$CZ$158,N$3,FALSE))="","",(VLOOKUP($A116,'Q3 Raw Data'!$A$9:$CZ$158,N$3,FALSE))),"")</f>
        <v>Established</v>
      </c>
      <c r="O116" s="149" t="str">
        <f>IFERROR(IF((VLOOKUP($A116,'Q3 Raw Data'!$A$9:$CZ$158,O$3,FALSE))="","",(VLOOKUP($A116,'Q3 Raw Data'!$A$9:$CZ$158,O$3,FALSE))),"")</f>
        <v>Established</v>
      </c>
      <c r="P116" s="149" t="str">
        <f>IFERROR(IF((VLOOKUP($A116,'Q3 Raw Data'!$A$9:$CZ$158,P$3,FALSE))="","",(VLOOKUP($A116,'Q3 Raw Data'!$A$9:$CZ$158,P$3,FALSE))),"")</f>
        <v>Plans in place</v>
      </c>
      <c r="Q116" s="149" t="str">
        <f>IFERROR(IF((VLOOKUP($A116,'Q3 Raw Data'!$A$9:$CZ$158,Q$3,FALSE))="","",(VLOOKUP($A116,'Q3 Raw Data'!$A$9:$CZ$158,Q$3,FALSE))),"")</f>
        <v>Plans in place</v>
      </c>
      <c r="R116" s="149" t="str">
        <f>IFERROR(IF((VLOOKUP($A116,'Q3 Raw Data'!$A$9:$CZ$158,R$3,FALSE))="","",(VLOOKUP($A116,'Q3 Raw Data'!$A$9:$CZ$158,R$3,FALSE))),"")</f>
        <v>Plans in place</v>
      </c>
      <c r="S116" s="149" t="str">
        <f>IFERROR(IF((VLOOKUP($A116,'Q3 Raw Data'!$A$9:$CZ$158,S$3,FALSE))="","",(VLOOKUP($A116,'Q3 Raw Data'!$A$9:$CZ$158,S$3,FALSE))),"")</f>
        <v>Plans in place</v>
      </c>
      <c r="T116" s="149" t="str">
        <f>IFERROR(IF((VLOOKUP($A116,'Q3 Raw Data'!$A$9:$CZ$158,T$3,FALSE))="","",(VLOOKUP($A116,'Q3 Raw Data'!$A$9:$CZ$158,T$3,FALSE))),"")</f>
        <v>Plans in place</v>
      </c>
      <c r="U116" s="149" t="str">
        <f>IFERROR(IF((VLOOKUP($A116,'Q3 Raw Data'!$A$9:$CZ$158,U$3,FALSE))="","",(VLOOKUP($A116,'Q3 Raw Data'!$A$9:$CZ$158,U$3,FALSE))),"")</f>
        <v>Plans in place</v>
      </c>
      <c r="V116" s="149" t="str">
        <f>IFERROR(IF((VLOOKUP($A116,'Q3 Raw Data'!$A$9:$CZ$158,V$3,FALSE))="","",(VLOOKUP($A116,'Q3 Raw Data'!$A$9:$CZ$158,V$3,FALSE))),"")</f>
        <v>Plans in place</v>
      </c>
      <c r="W116" s="149" t="str">
        <f>IFERROR(IF((VLOOKUP($A116,'Q3 Raw Data'!$A$9:$CZ$158,W$3,FALSE))="","",(VLOOKUP($A116,'Q3 Raw Data'!$A$9:$CZ$158,W$3,FALSE))),"")</f>
        <v>Established</v>
      </c>
      <c r="X116" s="149" t="str">
        <f>IFERROR(IF((VLOOKUP($A116,'Q3 Raw Data'!$A$9:$CZ$158,X$3,FALSE))="","",(VLOOKUP($A116,'Q3 Raw Data'!$A$9:$CZ$158,X$3,FALSE))),"")</f>
        <v>Established</v>
      </c>
      <c r="Y116" s="149" t="str">
        <f>IFERROR(IF((VLOOKUP($A116,'Q3 Raw Data'!$A$9:$CZ$158,Y$3,FALSE))="","",(VLOOKUP($A116,'Q3 Raw Data'!$A$9:$CZ$158,Y$3,FALSE))),"")</f>
        <v>Plans in place</v>
      </c>
      <c r="Z116" s="149" t="str">
        <f>IFERROR(IF((VLOOKUP($A116,'Q3 Raw Data'!$A$9:$CZ$158,Z$3,FALSE))="","",(VLOOKUP($A116,'Q3 Raw Data'!$A$9:$CZ$158,Z$3,FALSE))),"")</f>
        <v>Plans in place</v>
      </c>
      <c r="AA116" s="149" t="str">
        <f>IFERROR(IF((VLOOKUP($A116,'Q3 Raw Data'!$A$9:$CZ$158,AA$3,FALSE))="","",(VLOOKUP($A116,'Q3 Raw Data'!$A$9:$CZ$158,AA$3,FALSE))),"")</f>
        <v>Plans in place</v>
      </c>
      <c r="AB116" s="151" t="str">
        <f>IFERROR(IF((VLOOKUP($A116,'Q3 Raw Data'!$A$9:$CZ$158,AB$3,FALSE))="","",(VLOOKUP($A116,'Q3 Raw Data'!$A$9:$CZ$158,AB$3,FALSE))),"")</f>
        <v>Plans in place</v>
      </c>
      <c r="AC116" s="151" t="str">
        <f>IFERROR(IF((VLOOKUP($A116,'Q3 Raw Data'!$A$9:$CZ$158,AC$3,FALSE))="","",(VLOOKUP($A116,'Q3 Raw Data'!$A$9:$CZ$158,AC$3,FALSE))),"")</f>
        <v>Plans in place</v>
      </c>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row>
    <row r="117" spans="1:67">
      <c r="A117" s="149" t="s">
        <v>395</v>
      </c>
      <c r="B117" s="149" t="s">
        <v>396</v>
      </c>
      <c r="C117" s="149" t="str">
        <f>IFERROR(IF((VLOOKUP($A117,'Q3 Raw Data'!$A$9:$CZ$158,C$3,FALSE))="","",(VLOOKUP($A117,'Q3 Raw Data'!$A$9:$CZ$158,C$3,FALSE))),"")</f>
        <v>Established</v>
      </c>
      <c r="D117" s="149" t="str">
        <f>IFERROR(IF((VLOOKUP($A117,'Q3 Raw Data'!$A$9:$CZ$158,D$3,FALSE))="","",(VLOOKUP($A117,'Q3 Raw Data'!$A$9:$CZ$158,D$3,FALSE))),"")</f>
        <v>Established</v>
      </c>
      <c r="E117" s="149" t="str">
        <f>IFERROR(IF((VLOOKUP($A117,'Q3 Raw Data'!$A$9:$CZ$158,E$3,FALSE))="","",(VLOOKUP($A117,'Q3 Raw Data'!$A$9:$CZ$158,E$3,FALSE))),"")</f>
        <v>Established</v>
      </c>
      <c r="F117" s="149" t="str">
        <f>IFERROR(IF((VLOOKUP($A117,'Q3 Raw Data'!$A$9:$CZ$158,F$3,FALSE))="","",(VLOOKUP($A117,'Q3 Raw Data'!$A$9:$CZ$158,F$3,FALSE))),"")</f>
        <v>Established</v>
      </c>
      <c r="G117" s="149" t="str">
        <f>IFERROR(IF((VLOOKUP($A117,'Q3 Raw Data'!$A$9:$CZ$158,G$3,FALSE))="","",(VLOOKUP($A117,'Q3 Raw Data'!$A$9:$CZ$158,G$3,FALSE))),"")</f>
        <v>Established</v>
      </c>
      <c r="H117" s="149" t="str">
        <f>IFERROR(IF((VLOOKUP($A117,'Q3 Raw Data'!$A$9:$CZ$158,H$3,FALSE))="","",(VLOOKUP($A117,'Q3 Raw Data'!$A$9:$CZ$158,H$3,FALSE))),"")</f>
        <v>Established</v>
      </c>
      <c r="I117" s="149" t="str">
        <f>IFERROR(IF((VLOOKUP($A117,'Q3 Raw Data'!$A$9:$CZ$158,I$3,FALSE))="","",(VLOOKUP($A117,'Q3 Raw Data'!$A$9:$CZ$158,I$3,FALSE))),"")</f>
        <v>Established</v>
      </c>
      <c r="J117" s="149" t="str">
        <f>IFERROR(IF((VLOOKUP($A117,'Q3 Raw Data'!$A$9:$CZ$158,J$3,FALSE))="","",(VLOOKUP($A117,'Q3 Raw Data'!$A$9:$CZ$158,J$3,FALSE))),"")</f>
        <v>Established</v>
      </c>
      <c r="K117" s="149" t="str">
        <f>IFERROR(IF((VLOOKUP($A117,'Q3 Raw Data'!$A$9:$CZ$158,K$3,FALSE))="","",(VLOOKUP($A117,'Q3 Raw Data'!$A$9:$CZ$158,K$3,FALSE))),"")</f>
        <v>Plans in place</v>
      </c>
      <c r="L117" s="149" t="str">
        <f>IFERROR(IF((VLOOKUP($A117,'Q3 Raw Data'!$A$9:$CZ$158,L$3,FALSE))="","",(VLOOKUP($A117,'Q3 Raw Data'!$A$9:$CZ$158,L$3,FALSE))),"")</f>
        <v>Established</v>
      </c>
      <c r="M117" s="149" t="str">
        <f>IFERROR(IF((VLOOKUP($A117,'Q3 Raw Data'!$A$9:$CZ$158,M$3,FALSE))="","",(VLOOKUP($A117,'Q3 Raw Data'!$A$9:$CZ$158,M$3,FALSE))),"")</f>
        <v>Established</v>
      </c>
      <c r="N117" s="149" t="str">
        <f>IFERROR(IF((VLOOKUP($A117,'Q3 Raw Data'!$A$9:$CZ$158,N$3,FALSE))="","",(VLOOKUP($A117,'Q3 Raw Data'!$A$9:$CZ$158,N$3,FALSE))),"")</f>
        <v>Established</v>
      </c>
      <c r="O117" s="149" t="str">
        <f>IFERROR(IF((VLOOKUP($A117,'Q3 Raw Data'!$A$9:$CZ$158,O$3,FALSE))="","",(VLOOKUP($A117,'Q3 Raw Data'!$A$9:$CZ$158,O$3,FALSE))),"")</f>
        <v>Established</v>
      </c>
      <c r="P117" s="149" t="str">
        <f>IFERROR(IF((VLOOKUP($A117,'Q3 Raw Data'!$A$9:$CZ$158,P$3,FALSE))="","",(VLOOKUP($A117,'Q3 Raw Data'!$A$9:$CZ$158,P$3,FALSE))),"")</f>
        <v>Established</v>
      </c>
      <c r="Q117" s="149" t="str">
        <f>IFERROR(IF((VLOOKUP($A117,'Q3 Raw Data'!$A$9:$CZ$158,Q$3,FALSE))="","",(VLOOKUP($A117,'Q3 Raw Data'!$A$9:$CZ$158,Q$3,FALSE))),"")</f>
        <v>Established</v>
      </c>
      <c r="R117" s="149" t="str">
        <f>IFERROR(IF((VLOOKUP($A117,'Q3 Raw Data'!$A$9:$CZ$158,R$3,FALSE))="","",(VLOOKUP($A117,'Q3 Raw Data'!$A$9:$CZ$158,R$3,FALSE))),"")</f>
        <v>Established</v>
      </c>
      <c r="S117" s="149" t="str">
        <f>IFERROR(IF((VLOOKUP($A117,'Q3 Raw Data'!$A$9:$CZ$158,S$3,FALSE))="","",(VLOOKUP($A117,'Q3 Raw Data'!$A$9:$CZ$158,S$3,FALSE))),"")</f>
        <v>Established</v>
      </c>
      <c r="T117" s="149" t="str">
        <f>IFERROR(IF((VLOOKUP($A117,'Q3 Raw Data'!$A$9:$CZ$158,T$3,FALSE))="","",(VLOOKUP($A117,'Q3 Raw Data'!$A$9:$CZ$158,T$3,FALSE))),"")</f>
        <v>Plans in place</v>
      </c>
      <c r="U117" s="149" t="str">
        <f>IFERROR(IF((VLOOKUP($A117,'Q3 Raw Data'!$A$9:$CZ$158,U$3,FALSE))="","",(VLOOKUP($A117,'Q3 Raw Data'!$A$9:$CZ$158,U$3,FALSE))),"")</f>
        <v>Mature</v>
      </c>
      <c r="V117" s="149" t="str">
        <f>IFERROR(IF((VLOOKUP($A117,'Q3 Raw Data'!$A$9:$CZ$158,V$3,FALSE))="","",(VLOOKUP($A117,'Q3 Raw Data'!$A$9:$CZ$158,V$3,FALSE))),"")</f>
        <v>Mature</v>
      </c>
      <c r="W117" s="149" t="str">
        <f>IFERROR(IF((VLOOKUP($A117,'Q3 Raw Data'!$A$9:$CZ$158,W$3,FALSE))="","",(VLOOKUP($A117,'Q3 Raw Data'!$A$9:$CZ$158,W$3,FALSE))),"")</f>
        <v>Mature</v>
      </c>
      <c r="X117" s="149" t="str">
        <f>IFERROR(IF((VLOOKUP($A117,'Q3 Raw Data'!$A$9:$CZ$158,X$3,FALSE))="","",(VLOOKUP($A117,'Q3 Raw Data'!$A$9:$CZ$158,X$3,FALSE))),"")</f>
        <v>Mature</v>
      </c>
      <c r="Y117" s="149" t="str">
        <f>IFERROR(IF((VLOOKUP($A117,'Q3 Raw Data'!$A$9:$CZ$158,Y$3,FALSE))="","",(VLOOKUP($A117,'Q3 Raw Data'!$A$9:$CZ$158,Y$3,FALSE))),"")</f>
        <v>Established</v>
      </c>
      <c r="Z117" s="149" t="str">
        <f>IFERROR(IF((VLOOKUP($A117,'Q3 Raw Data'!$A$9:$CZ$158,Z$3,FALSE))="","",(VLOOKUP($A117,'Q3 Raw Data'!$A$9:$CZ$158,Z$3,FALSE))),"")</f>
        <v>Established</v>
      </c>
      <c r="AA117" s="149" t="str">
        <f>IFERROR(IF((VLOOKUP($A117,'Q3 Raw Data'!$A$9:$CZ$158,AA$3,FALSE))="","",(VLOOKUP($A117,'Q3 Raw Data'!$A$9:$CZ$158,AA$3,FALSE))),"")</f>
        <v>Mature</v>
      </c>
      <c r="AB117" s="151" t="str">
        <f>IFERROR(IF((VLOOKUP($A117,'Q3 Raw Data'!$A$9:$CZ$158,AB$3,FALSE))="","",(VLOOKUP($A117,'Q3 Raw Data'!$A$9:$CZ$158,AB$3,FALSE))),"")</f>
        <v>Established</v>
      </c>
      <c r="AC117" s="151" t="str">
        <f>IFERROR(IF((VLOOKUP($A117,'Q3 Raw Data'!$A$9:$CZ$158,AC$3,FALSE))="","",(VLOOKUP($A117,'Q3 Raw Data'!$A$9:$CZ$158,AC$3,FALSE))),"")</f>
        <v>Established</v>
      </c>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row>
    <row r="118" spans="1:67">
      <c r="A118" s="149" t="s">
        <v>397</v>
      </c>
      <c r="B118" s="149" t="s">
        <v>398</v>
      </c>
      <c r="C118" s="149" t="str">
        <f>IFERROR(IF((VLOOKUP($A118,'Q3 Raw Data'!$A$9:$CZ$158,C$3,FALSE))="","",(VLOOKUP($A118,'Q3 Raw Data'!$A$9:$CZ$158,C$3,FALSE))),"")</f>
        <v>Established</v>
      </c>
      <c r="D118" s="149" t="str">
        <f>IFERROR(IF((VLOOKUP($A118,'Q3 Raw Data'!$A$9:$CZ$158,D$3,FALSE))="","",(VLOOKUP($A118,'Q3 Raw Data'!$A$9:$CZ$158,D$3,FALSE))),"")</f>
        <v>Established</v>
      </c>
      <c r="E118" s="149" t="str">
        <f>IFERROR(IF((VLOOKUP($A118,'Q3 Raw Data'!$A$9:$CZ$158,E$3,FALSE))="","",(VLOOKUP($A118,'Q3 Raw Data'!$A$9:$CZ$158,E$3,FALSE))),"")</f>
        <v>Established</v>
      </c>
      <c r="F118" s="149" t="str">
        <f>IFERROR(IF((VLOOKUP($A118,'Q3 Raw Data'!$A$9:$CZ$158,F$3,FALSE))="","",(VLOOKUP($A118,'Q3 Raw Data'!$A$9:$CZ$158,F$3,FALSE))),"")</f>
        <v>Established</v>
      </c>
      <c r="G118" s="149" t="str">
        <f>IFERROR(IF((VLOOKUP($A118,'Q3 Raw Data'!$A$9:$CZ$158,G$3,FALSE))="","",(VLOOKUP($A118,'Q3 Raw Data'!$A$9:$CZ$158,G$3,FALSE))),"")</f>
        <v>Plans in place</v>
      </c>
      <c r="H118" s="149" t="str">
        <f>IFERROR(IF((VLOOKUP($A118,'Q3 Raw Data'!$A$9:$CZ$158,H$3,FALSE))="","",(VLOOKUP($A118,'Q3 Raw Data'!$A$9:$CZ$158,H$3,FALSE))),"")</f>
        <v>Plans in place</v>
      </c>
      <c r="I118" s="149" t="str">
        <f>IFERROR(IF((VLOOKUP($A118,'Q3 Raw Data'!$A$9:$CZ$158,I$3,FALSE))="","",(VLOOKUP($A118,'Q3 Raw Data'!$A$9:$CZ$158,I$3,FALSE))),"")</f>
        <v>Plans in place</v>
      </c>
      <c r="J118" s="149" t="str">
        <f>IFERROR(IF((VLOOKUP($A118,'Q3 Raw Data'!$A$9:$CZ$158,J$3,FALSE))="","",(VLOOKUP($A118,'Q3 Raw Data'!$A$9:$CZ$158,J$3,FALSE))),"")</f>
        <v>Established</v>
      </c>
      <c r="K118" s="149" t="str">
        <f>IFERROR(IF((VLOOKUP($A118,'Q3 Raw Data'!$A$9:$CZ$158,K$3,FALSE))="","",(VLOOKUP($A118,'Q3 Raw Data'!$A$9:$CZ$158,K$3,FALSE))),"")</f>
        <v>Plans in place</v>
      </c>
      <c r="L118" s="149" t="str">
        <f>IFERROR(IF((VLOOKUP($A118,'Q3 Raw Data'!$A$9:$CZ$158,L$3,FALSE))="","",(VLOOKUP($A118,'Q3 Raw Data'!$A$9:$CZ$158,L$3,FALSE))),"")</f>
        <v>Mature</v>
      </c>
      <c r="M118" s="149" t="str">
        <f>IFERROR(IF((VLOOKUP($A118,'Q3 Raw Data'!$A$9:$CZ$158,M$3,FALSE))="","",(VLOOKUP($A118,'Q3 Raw Data'!$A$9:$CZ$158,M$3,FALSE))),"")</f>
        <v>Mature</v>
      </c>
      <c r="N118" s="149" t="str">
        <f>IFERROR(IF((VLOOKUP($A118,'Q3 Raw Data'!$A$9:$CZ$158,N$3,FALSE))="","",(VLOOKUP($A118,'Q3 Raw Data'!$A$9:$CZ$158,N$3,FALSE))),"")</f>
        <v>Mature</v>
      </c>
      <c r="O118" s="149" t="str">
        <f>IFERROR(IF((VLOOKUP($A118,'Q3 Raw Data'!$A$9:$CZ$158,O$3,FALSE))="","",(VLOOKUP($A118,'Q3 Raw Data'!$A$9:$CZ$158,O$3,FALSE))),"")</f>
        <v>Mature</v>
      </c>
      <c r="P118" s="149" t="str">
        <f>IFERROR(IF((VLOOKUP($A118,'Q3 Raw Data'!$A$9:$CZ$158,P$3,FALSE))="","",(VLOOKUP($A118,'Q3 Raw Data'!$A$9:$CZ$158,P$3,FALSE))),"")</f>
        <v>Established</v>
      </c>
      <c r="Q118" s="149" t="str">
        <f>IFERROR(IF((VLOOKUP($A118,'Q3 Raw Data'!$A$9:$CZ$158,Q$3,FALSE))="","",(VLOOKUP($A118,'Q3 Raw Data'!$A$9:$CZ$158,Q$3,FALSE))),"")</f>
        <v>Plans in place</v>
      </c>
      <c r="R118" s="149" t="str">
        <f>IFERROR(IF((VLOOKUP($A118,'Q3 Raw Data'!$A$9:$CZ$158,R$3,FALSE))="","",(VLOOKUP($A118,'Q3 Raw Data'!$A$9:$CZ$158,R$3,FALSE))),"")</f>
        <v>Established</v>
      </c>
      <c r="S118" s="149" t="str">
        <f>IFERROR(IF((VLOOKUP($A118,'Q3 Raw Data'!$A$9:$CZ$158,S$3,FALSE))="","",(VLOOKUP($A118,'Q3 Raw Data'!$A$9:$CZ$158,S$3,FALSE))),"")</f>
        <v>Established</v>
      </c>
      <c r="T118" s="149" t="str">
        <f>IFERROR(IF((VLOOKUP($A118,'Q3 Raw Data'!$A$9:$CZ$158,T$3,FALSE))="","",(VLOOKUP($A118,'Q3 Raw Data'!$A$9:$CZ$158,T$3,FALSE))),"")</f>
        <v>Plans in place</v>
      </c>
      <c r="U118" s="149" t="str">
        <f>IFERROR(IF((VLOOKUP($A118,'Q3 Raw Data'!$A$9:$CZ$158,U$3,FALSE))="","",(VLOOKUP($A118,'Q3 Raw Data'!$A$9:$CZ$158,U$3,FALSE))),"")</f>
        <v>Mature</v>
      </c>
      <c r="V118" s="149" t="str">
        <f>IFERROR(IF((VLOOKUP($A118,'Q3 Raw Data'!$A$9:$CZ$158,V$3,FALSE))="","",(VLOOKUP($A118,'Q3 Raw Data'!$A$9:$CZ$158,V$3,FALSE))),"")</f>
        <v>Mature</v>
      </c>
      <c r="W118" s="149" t="str">
        <f>IFERROR(IF((VLOOKUP($A118,'Q3 Raw Data'!$A$9:$CZ$158,W$3,FALSE))="","",(VLOOKUP($A118,'Q3 Raw Data'!$A$9:$CZ$158,W$3,FALSE))),"")</f>
        <v>Mature</v>
      </c>
      <c r="X118" s="149" t="str">
        <f>IFERROR(IF((VLOOKUP($A118,'Q3 Raw Data'!$A$9:$CZ$158,X$3,FALSE))="","",(VLOOKUP($A118,'Q3 Raw Data'!$A$9:$CZ$158,X$3,FALSE))),"")</f>
        <v>Mature</v>
      </c>
      <c r="Y118" s="149" t="str">
        <f>IFERROR(IF((VLOOKUP($A118,'Q3 Raw Data'!$A$9:$CZ$158,Y$3,FALSE))="","",(VLOOKUP($A118,'Q3 Raw Data'!$A$9:$CZ$158,Y$3,FALSE))),"")</f>
        <v>Established</v>
      </c>
      <c r="Z118" s="149" t="str">
        <f>IFERROR(IF((VLOOKUP($A118,'Q3 Raw Data'!$A$9:$CZ$158,Z$3,FALSE))="","",(VLOOKUP($A118,'Q3 Raw Data'!$A$9:$CZ$158,Z$3,FALSE))),"")</f>
        <v>Plans in place</v>
      </c>
      <c r="AA118" s="149" t="str">
        <f>IFERROR(IF((VLOOKUP($A118,'Q3 Raw Data'!$A$9:$CZ$158,AA$3,FALSE))="","",(VLOOKUP($A118,'Q3 Raw Data'!$A$9:$CZ$158,AA$3,FALSE))),"")</f>
        <v>Established</v>
      </c>
      <c r="AB118" s="151" t="str">
        <f>IFERROR(IF((VLOOKUP($A118,'Q3 Raw Data'!$A$9:$CZ$158,AB$3,FALSE))="","",(VLOOKUP($A118,'Q3 Raw Data'!$A$9:$CZ$158,AB$3,FALSE))),"")</f>
        <v>Established</v>
      </c>
      <c r="AC118" s="151" t="str">
        <f>IFERROR(IF((VLOOKUP($A118,'Q3 Raw Data'!$A$9:$CZ$158,AC$3,FALSE))="","",(VLOOKUP($A118,'Q3 Raw Data'!$A$9:$CZ$158,AC$3,FALSE))),"")</f>
        <v>Established</v>
      </c>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row>
    <row r="119" spans="1:67">
      <c r="A119" s="149" t="s">
        <v>399</v>
      </c>
      <c r="B119" s="149" t="s">
        <v>400</v>
      </c>
      <c r="C119" s="149" t="str">
        <f>IFERROR(IF((VLOOKUP($A119,'Q3 Raw Data'!$A$9:$CZ$158,C$3,FALSE))="","",(VLOOKUP($A119,'Q3 Raw Data'!$A$9:$CZ$158,C$3,FALSE))),"")</f>
        <v>Mature</v>
      </c>
      <c r="D119" s="149" t="str">
        <f>IFERROR(IF((VLOOKUP($A119,'Q3 Raw Data'!$A$9:$CZ$158,D$3,FALSE))="","",(VLOOKUP($A119,'Q3 Raw Data'!$A$9:$CZ$158,D$3,FALSE))),"")</f>
        <v>Plans in place</v>
      </c>
      <c r="E119" s="149" t="str">
        <f>IFERROR(IF((VLOOKUP($A119,'Q3 Raw Data'!$A$9:$CZ$158,E$3,FALSE))="","",(VLOOKUP($A119,'Q3 Raw Data'!$A$9:$CZ$158,E$3,FALSE))),"")</f>
        <v>Plans in place</v>
      </c>
      <c r="F119" s="149" t="str">
        <f>IFERROR(IF((VLOOKUP($A119,'Q3 Raw Data'!$A$9:$CZ$158,F$3,FALSE))="","",(VLOOKUP($A119,'Q3 Raw Data'!$A$9:$CZ$158,F$3,FALSE))),"")</f>
        <v>Plans in place</v>
      </c>
      <c r="G119" s="149" t="str">
        <f>IFERROR(IF((VLOOKUP($A119,'Q3 Raw Data'!$A$9:$CZ$158,G$3,FALSE))="","",(VLOOKUP($A119,'Q3 Raw Data'!$A$9:$CZ$158,G$3,FALSE))),"")</f>
        <v>Plans in place</v>
      </c>
      <c r="H119" s="149" t="str">
        <f>IFERROR(IF((VLOOKUP($A119,'Q3 Raw Data'!$A$9:$CZ$158,H$3,FALSE))="","",(VLOOKUP($A119,'Q3 Raw Data'!$A$9:$CZ$158,H$3,FALSE))),"")</f>
        <v>Plans in place</v>
      </c>
      <c r="I119" s="149" t="str">
        <f>IFERROR(IF((VLOOKUP($A119,'Q3 Raw Data'!$A$9:$CZ$158,I$3,FALSE))="","",(VLOOKUP($A119,'Q3 Raw Data'!$A$9:$CZ$158,I$3,FALSE))),"")</f>
        <v>Plans in place</v>
      </c>
      <c r="J119" s="149" t="str">
        <f>IFERROR(IF((VLOOKUP($A119,'Q3 Raw Data'!$A$9:$CZ$158,J$3,FALSE))="","",(VLOOKUP($A119,'Q3 Raw Data'!$A$9:$CZ$158,J$3,FALSE))),"")</f>
        <v>Plans in place</v>
      </c>
      <c r="K119" s="149" t="str">
        <f>IFERROR(IF((VLOOKUP($A119,'Q3 Raw Data'!$A$9:$CZ$158,K$3,FALSE))="","",(VLOOKUP($A119,'Q3 Raw Data'!$A$9:$CZ$158,K$3,FALSE))),"")</f>
        <v>Plans in place</v>
      </c>
      <c r="L119" s="149" t="str">
        <f>IFERROR(IF((VLOOKUP($A119,'Q3 Raw Data'!$A$9:$CZ$158,L$3,FALSE))="","",(VLOOKUP($A119,'Q3 Raw Data'!$A$9:$CZ$158,L$3,FALSE))),"")</f>
        <v>Mature</v>
      </c>
      <c r="M119" s="149" t="str">
        <f>IFERROR(IF((VLOOKUP($A119,'Q3 Raw Data'!$A$9:$CZ$158,M$3,FALSE))="","",(VLOOKUP($A119,'Q3 Raw Data'!$A$9:$CZ$158,M$3,FALSE))),"")</f>
        <v>Established</v>
      </c>
      <c r="N119" s="149" t="str">
        <f>IFERROR(IF((VLOOKUP($A119,'Q3 Raw Data'!$A$9:$CZ$158,N$3,FALSE))="","",(VLOOKUP($A119,'Q3 Raw Data'!$A$9:$CZ$158,N$3,FALSE))),"")</f>
        <v>Established</v>
      </c>
      <c r="O119" s="149" t="str">
        <f>IFERROR(IF((VLOOKUP($A119,'Q3 Raw Data'!$A$9:$CZ$158,O$3,FALSE))="","",(VLOOKUP($A119,'Q3 Raw Data'!$A$9:$CZ$158,O$3,FALSE))),"")</f>
        <v>Established</v>
      </c>
      <c r="P119" s="149" t="str">
        <f>IFERROR(IF((VLOOKUP($A119,'Q3 Raw Data'!$A$9:$CZ$158,P$3,FALSE))="","",(VLOOKUP($A119,'Q3 Raw Data'!$A$9:$CZ$158,P$3,FALSE))),"")</f>
        <v>Established</v>
      </c>
      <c r="Q119" s="149" t="str">
        <f>IFERROR(IF((VLOOKUP($A119,'Q3 Raw Data'!$A$9:$CZ$158,Q$3,FALSE))="","",(VLOOKUP($A119,'Q3 Raw Data'!$A$9:$CZ$158,Q$3,FALSE))),"")</f>
        <v>Established</v>
      </c>
      <c r="R119" s="149" t="str">
        <f>IFERROR(IF((VLOOKUP($A119,'Q3 Raw Data'!$A$9:$CZ$158,R$3,FALSE))="","",(VLOOKUP($A119,'Q3 Raw Data'!$A$9:$CZ$158,R$3,FALSE))),"")</f>
        <v>Established</v>
      </c>
      <c r="S119" s="149" t="str">
        <f>IFERROR(IF((VLOOKUP($A119,'Q3 Raw Data'!$A$9:$CZ$158,S$3,FALSE))="","",(VLOOKUP($A119,'Q3 Raw Data'!$A$9:$CZ$158,S$3,FALSE))),"")</f>
        <v>Established</v>
      </c>
      <c r="T119" s="149" t="str">
        <f>IFERROR(IF((VLOOKUP($A119,'Q3 Raw Data'!$A$9:$CZ$158,T$3,FALSE))="","",(VLOOKUP($A119,'Q3 Raw Data'!$A$9:$CZ$158,T$3,FALSE))),"")</f>
        <v>Established</v>
      </c>
      <c r="U119" s="149" t="str">
        <f>IFERROR(IF((VLOOKUP($A119,'Q3 Raw Data'!$A$9:$CZ$158,U$3,FALSE))="","",(VLOOKUP($A119,'Q3 Raw Data'!$A$9:$CZ$158,U$3,FALSE))),"")</f>
        <v>Mature</v>
      </c>
      <c r="V119" s="149" t="str">
        <f>IFERROR(IF((VLOOKUP($A119,'Q3 Raw Data'!$A$9:$CZ$158,V$3,FALSE))="","",(VLOOKUP($A119,'Q3 Raw Data'!$A$9:$CZ$158,V$3,FALSE))),"")</f>
        <v>Established</v>
      </c>
      <c r="W119" s="149" t="str">
        <f>IFERROR(IF((VLOOKUP($A119,'Q3 Raw Data'!$A$9:$CZ$158,W$3,FALSE))="","",(VLOOKUP($A119,'Q3 Raw Data'!$A$9:$CZ$158,W$3,FALSE))),"")</f>
        <v>Established</v>
      </c>
      <c r="X119" s="149" t="str">
        <f>IFERROR(IF((VLOOKUP($A119,'Q3 Raw Data'!$A$9:$CZ$158,X$3,FALSE))="","",(VLOOKUP($A119,'Q3 Raw Data'!$A$9:$CZ$158,X$3,FALSE))),"")</f>
        <v>Established</v>
      </c>
      <c r="Y119" s="149" t="str">
        <f>IFERROR(IF((VLOOKUP($A119,'Q3 Raw Data'!$A$9:$CZ$158,Y$3,FALSE))="","",(VLOOKUP($A119,'Q3 Raw Data'!$A$9:$CZ$158,Y$3,FALSE))),"")</f>
        <v>Established</v>
      </c>
      <c r="Z119" s="149" t="str">
        <f>IFERROR(IF((VLOOKUP($A119,'Q3 Raw Data'!$A$9:$CZ$158,Z$3,FALSE))="","",(VLOOKUP($A119,'Q3 Raw Data'!$A$9:$CZ$158,Z$3,FALSE))),"")</f>
        <v>Established</v>
      </c>
      <c r="AA119" s="149" t="str">
        <f>IFERROR(IF((VLOOKUP($A119,'Q3 Raw Data'!$A$9:$CZ$158,AA$3,FALSE))="","",(VLOOKUP($A119,'Q3 Raw Data'!$A$9:$CZ$158,AA$3,FALSE))),"")</f>
        <v>Established</v>
      </c>
      <c r="AB119" s="151" t="str">
        <f>IFERROR(IF((VLOOKUP($A119,'Q3 Raw Data'!$A$9:$CZ$158,AB$3,FALSE))="","",(VLOOKUP($A119,'Q3 Raw Data'!$A$9:$CZ$158,AB$3,FALSE))),"")</f>
        <v>Established</v>
      </c>
      <c r="AC119" s="151" t="str">
        <f>IFERROR(IF((VLOOKUP($A119,'Q3 Raw Data'!$A$9:$CZ$158,AC$3,FALSE))="","",(VLOOKUP($A119,'Q3 Raw Data'!$A$9:$CZ$158,AC$3,FALSE))),"")</f>
        <v>Established</v>
      </c>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row>
    <row r="120" spans="1:67">
      <c r="A120" s="149" t="s">
        <v>403</v>
      </c>
      <c r="B120" s="149" t="s">
        <v>404</v>
      </c>
      <c r="C120" s="149" t="str">
        <f>IFERROR(IF((VLOOKUP($A120,'Q3 Raw Data'!$A$9:$CZ$158,C$3,FALSE))="","",(VLOOKUP($A120,'Q3 Raw Data'!$A$9:$CZ$158,C$3,FALSE))),"")</f>
        <v>Established</v>
      </c>
      <c r="D120" s="149" t="str">
        <f>IFERROR(IF((VLOOKUP($A120,'Q3 Raw Data'!$A$9:$CZ$158,D$3,FALSE))="","",(VLOOKUP($A120,'Q3 Raw Data'!$A$9:$CZ$158,D$3,FALSE))),"")</f>
        <v>Established</v>
      </c>
      <c r="E120" s="149" t="str">
        <f>IFERROR(IF((VLOOKUP($A120,'Q3 Raw Data'!$A$9:$CZ$158,E$3,FALSE))="","",(VLOOKUP($A120,'Q3 Raw Data'!$A$9:$CZ$158,E$3,FALSE))),"")</f>
        <v>Established</v>
      </c>
      <c r="F120" s="149" t="str">
        <f>IFERROR(IF((VLOOKUP($A120,'Q3 Raw Data'!$A$9:$CZ$158,F$3,FALSE))="","",(VLOOKUP($A120,'Q3 Raw Data'!$A$9:$CZ$158,F$3,FALSE))),"")</f>
        <v>Established</v>
      </c>
      <c r="G120" s="149" t="str">
        <f>IFERROR(IF((VLOOKUP($A120,'Q3 Raw Data'!$A$9:$CZ$158,G$3,FALSE))="","",(VLOOKUP($A120,'Q3 Raw Data'!$A$9:$CZ$158,G$3,FALSE))),"")</f>
        <v>Plans in place</v>
      </c>
      <c r="H120" s="149" t="str">
        <f>IFERROR(IF((VLOOKUP($A120,'Q3 Raw Data'!$A$9:$CZ$158,H$3,FALSE))="","",(VLOOKUP($A120,'Q3 Raw Data'!$A$9:$CZ$158,H$3,FALSE))),"")</f>
        <v>Plans in place</v>
      </c>
      <c r="I120" s="149" t="str">
        <f>IFERROR(IF((VLOOKUP($A120,'Q3 Raw Data'!$A$9:$CZ$158,I$3,FALSE))="","",(VLOOKUP($A120,'Q3 Raw Data'!$A$9:$CZ$158,I$3,FALSE))),"")</f>
        <v>Established</v>
      </c>
      <c r="J120" s="149" t="str">
        <f>IFERROR(IF((VLOOKUP($A120,'Q3 Raw Data'!$A$9:$CZ$158,J$3,FALSE))="","",(VLOOKUP($A120,'Q3 Raw Data'!$A$9:$CZ$158,J$3,FALSE))),"")</f>
        <v>Established</v>
      </c>
      <c r="K120" s="149" t="str">
        <f>IFERROR(IF((VLOOKUP($A120,'Q3 Raw Data'!$A$9:$CZ$158,K$3,FALSE))="","",(VLOOKUP($A120,'Q3 Raw Data'!$A$9:$CZ$158,K$3,FALSE))),"")</f>
        <v>Plans in place</v>
      </c>
      <c r="L120" s="149" t="str">
        <f>IFERROR(IF((VLOOKUP($A120,'Q3 Raw Data'!$A$9:$CZ$158,L$3,FALSE))="","",(VLOOKUP($A120,'Q3 Raw Data'!$A$9:$CZ$158,L$3,FALSE))),"")</f>
        <v>Established</v>
      </c>
      <c r="M120" s="149" t="str">
        <f>IFERROR(IF((VLOOKUP($A120,'Q3 Raw Data'!$A$9:$CZ$158,M$3,FALSE))="","",(VLOOKUP($A120,'Q3 Raw Data'!$A$9:$CZ$158,M$3,FALSE))),"")</f>
        <v>Established</v>
      </c>
      <c r="N120" s="149" t="str">
        <f>IFERROR(IF((VLOOKUP($A120,'Q3 Raw Data'!$A$9:$CZ$158,N$3,FALSE))="","",(VLOOKUP($A120,'Q3 Raw Data'!$A$9:$CZ$158,N$3,FALSE))),"")</f>
        <v>Mature</v>
      </c>
      <c r="O120" s="149" t="str">
        <f>IFERROR(IF((VLOOKUP($A120,'Q3 Raw Data'!$A$9:$CZ$158,O$3,FALSE))="","",(VLOOKUP($A120,'Q3 Raw Data'!$A$9:$CZ$158,O$3,FALSE))),"")</f>
        <v>Established</v>
      </c>
      <c r="P120" s="149" t="str">
        <f>IFERROR(IF((VLOOKUP($A120,'Q3 Raw Data'!$A$9:$CZ$158,P$3,FALSE))="","",(VLOOKUP($A120,'Q3 Raw Data'!$A$9:$CZ$158,P$3,FALSE))),"")</f>
        <v>Plans in place</v>
      </c>
      <c r="Q120" s="149" t="str">
        <f>IFERROR(IF((VLOOKUP($A120,'Q3 Raw Data'!$A$9:$CZ$158,Q$3,FALSE))="","",(VLOOKUP($A120,'Q3 Raw Data'!$A$9:$CZ$158,Q$3,FALSE))),"")</f>
        <v>Established</v>
      </c>
      <c r="R120" s="149" t="str">
        <f>IFERROR(IF((VLOOKUP($A120,'Q3 Raw Data'!$A$9:$CZ$158,R$3,FALSE))="","",(VLOOKUP($A120,'Q3 Raw Data'!$A$9:$CZ$158,R$3,FALSE))),"")</f>
        <v>Established</v>
      </c>
      <c r="S120" s="149" t="str">
        <f>IFERROR(IF((VLOOKUP($A120,'Q3 Raw Data'!$A$9:$CZ$158,S$3,FALSE))="","",(VLOOKUP($A120,'Q3 Raw Data'!$A$9:$CZ$158,S$3,FALSE))),"")</f>
        <v>Established</v>
      </c>
      <c r="T120" s="149" t="str">
        <f>IFERROR(IF((VLOOKUP($A120,'Q3 Raw Data'!$A$9:$CZ$158,T$3,FALSE))="","",(VLOOKUP($A120,'Q3 Raw Data'!$A$9:$CZ$158,T$3,FALSE))),"")</f>
        <v>Established</v>
      </c>
      <c r="U120" s="149" t="str">
        <f>IFERROR(IF((VLOOKUP($A120,'Q3 Raw Data'!$A$9:$CZ$158,U$3,FALSE))="","",(VLOOKUP($A120,'Q3 Raw Data'!$A$9:$CZ$158,U$3,FALSE))),"")</f>
        <v>Established</v>
      </c>
      <c r="V120" s="149" t="str">
        <f>IFERROR(IF((VLOOKUP($A120,'Q3 Raw Data'!$A$9:$CZ$158,V$3,FALSE))="","",(VLOOKUP($A120,'Q3 Raw Data'!$A$9:$CZ$158,V$3,FALSE))),"")</f>
        <v>Established</v>
      </c>
      <c r="W120" s="149" t="str">
        <f>IFERROR(IF((VLOOKUP($A120,'Q3 Raw Data'!$A$9:$CZ$158,W$3,FALSE))="","",(VLOOKUP($A120,'Q3 Raw Data'!$A$9:$CZ$158,W$3,FALSE))),"")</f>
        <v>Mature</v>
      </c>
      <c r="X120" s="149" t="str">
        <f>IFERROR(IF((VLOOKUP($A120,'Q3 Raw Data'!$A$9:$CZ$158,X$3,FALSE))="","",(VLOOKUP($A120,'Q3 Raw Data'!$A$9:$CZ$158,X$3,FALSE))),"")</f>
        <v>Mature</v>
      </c>
      <c r="Y120" s="149" t="str">
        <f>IFERROR(IF((VLOOKUP($A120,'Q3 Raw Data'!$A$9:$CZ$158,Y$3,FALSE))="","",(VLOOKUP($A120,'Q3 Raw Data'!$A$9:$CZ$158,Y$3,FALSE))),"")</f>
        <v>Plans in place</v>
      </c>
      <c r="Z120" s="149" t="str">
        <f>IFERROR(IF((VLOOKUP($A120,'Q3 Raw Data'!$A$9:$CZ$158,Z$3,FALSE))="","",(VLOOKUP($A120,'Q3 Raw Data'!$A$9:$CZ$158,Z$3,FALSE))),"")</f>
        <v>Established</v>
      </c>
      <c r="AA120" s="149" t="str">
        <f>IFERROR(IF((VLOOKUP($A120,'Q3 Raw Data'!$A$9:$CZ$158,AA$3,FALSE))="","",(VLOOKUP($A120,'Q3 Raw Data'!$A$9:$CZ$158,AA$3,FALSE))),"")</f>
        <v>Mature</v>
      </c>
      <c r="AB120" s="151" t="str">
        <f>IFERROR(IF((VLOOKUP($A120,'Q3 Raw Data'!$A$9:$CZ$158,AB$3,FALSE))="","",(VLOOKUP($A120,'Q3 Raw Data'!$A$9:$CZ$158,AB$3,FALSE))),"")</f>
        <v>Mature</v>
      </c>
      <c r="AC120" s="151" t="str">
        <f>IFERROR(IF((VLOOKUP($A120,'Q3 Raw Data'!$A$9:$CZ$158,AC$3,FALSE))="","",(VLOOKUP($A120,'Q3 Raw Data'!$A$9:$CZ$158,AC$3,FALSE))),"")</f>
        <v>Established</v>
      </c>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row>
    <row r="121" spans="1:67">
      <c r="A121" s="149" t="s">
        <v>407</v>
      </c>
      <c r="B121" s="149" t="s">
        <v>408</v>
      </c>
      <c r="C121" s="149" t="str">
        <f>IFERROR(IF((VLOOKUP($A121,'Q3 Raw Data'!$A$9:$CZ$158,C$3,FALSE))="","",(VLOOKUP($A121,'Q3 Raw Data'!$A$9:$CZ$158,C$3,FALSE))),"")</f>
        <v>Established</v>
      </c>
      <c r="D121" s="149" t="str">
        <f>IFERROR(IF((VLOOKUP($A121,'Q3 Raw Data'!$A$9:$CZ$158,D$3,FALSE))="","",(VLOOKUP($A121,'Q3 Raw Data'!$A$9:$CZ$158,D$3,FALSE))),"")</f>
        <v>Established</v>
      </c>
      <c r="E121" s="149" t="str">
        <f>IFERROR(IF((VLOOKUP($A121,'Q3 Raw Data'!$A$9:$CZ$158,E$3,FALSE))="","",(VLOOKUP($A121,'Q3 Raw Data'!$A$9:$CZ$158,E$3,FALSE))),"")</f>
        <v>Established</v>
      </c>
      <c r="F121" s="149" t="str">
        <f>IFERROR(IF((VLOOKUP($A121,'Q3 Raw Data'!$A$9:$CZ$158,F$3,FALSE))="","",(VLOOKUP($A121,'Q3 Raw Data'!$A$9:$CZ$158,F$3,FALSE))),"")</f>
        <v>Established</v>
      </c>
      <c r="G121" s="149" t="str">
        <f>IFERROR(IF((VLOOKUP($A121,'Q3 Raw Data'!$A$9:$CZ$158,G$3,FALSE))="","",(VLOOKUP($A121,'Q3 Raw Data'!$A$9:$CZ$158,G$3,FALSE))),"")</f>
        <v>Not yet established</v>
      </c>
      <c r="H121" s="149" t="str">
        <f>IFERROR(IF((VLOOKUP($A121,'Q3 Raw Data'!$A$9:$CZ$158,H$3,FALSE))="","",(VLOOKUP($A121,'Q3 Raw Data'!$A$9:$CZ$158,H$3,FALSE))),"")</f>
        <v>Plans in place</v>
      </c>
      <c r="I121" s="149" t="str">
        <f>IFERROR(IF((VLOOKUP($A121,'Q3 Raw Data'!$A$9:$CZ$158,I$3,FALSE))="","",(VLOOKUP($A121,'Q3 Raw Data'!$A$9:$CZ$158,I$3,FALSE))),"")</f>
        <v>Not yet established</v>
      </c>
      <c r="J121" s="149" t="str">
        <f>IFERROR(IF((VLOOKUP($A121,'Q3 Raw Data'!$A$9:$CZ$158,J$3,FALSE))="","",(VLOOKUP($A121,'Q3 Raw Data'!$A$9:$CZ$158,J$3,FALSE))),"")</f>
        <v>Plans in place</v>
      </c>
      <c r="K121" s="149" t="str">
        <f>IFERROR(IF((VLOOKUP($A121,'Q3 Raw Data'!$A$9:$CZ$158,K$3,FALSE))="","",(VLOOKUP($A121,'Q3 Raw Data'!$A$9:$CZ$158,K$3,FALSE))),"")</f>
        <v>Plans in place</v>
      </c>
      <c r="L121" s="149" t="str">
        <f>IFERROR(IF((VLOOKUP($A121,'Q3 Raw Data'!$A$9:$CZ$158,L$3,FALSE))="","",(VLOOKUP($A121,'Q3 Raw Data'!$A$9:$CZ$158,L$3,FALSE))),"")</f>
        <v>Established</v>
      </c>
      <c r="M121" s="149" t="str">
        <f>IFERROR(IF((VLOOKUP($A121,'Q3 Raw Data'!$A$9:$CZ$158,M$3,FALSE))="","",(VLOOKUP($A121,'Q3 Raw Data'!$A$9:$CZ$158,M$3,FALSE))),"")</f>
        <v>Established</v>
      </c>
      <c r="N121" s="149" t="str">
        <f>IFERROR(IF((VLOOKUP($A121,'Q3 Raw Data'!$A$9:$CZ$158,N$3,FALSE))="","",(VLOOKUP($A121,'Q3 Raw Data'!$A$9:$CZ$158,N$3,FALSE))),"")</f>
        <v>Established</v>
      </c>
      <c r="O121" s="149" t="str">
        <f>IFERROR(IF((VLOOKUP($A121,'Q3 Raw Data'!$A$9:$CZ$158,O$3,FALSE))="","",(VLOOKUP($A121,'Q3 Raw Data'!$A$9:$CZ$158,O$3,FALSE))),"")</f>
        <v>Established</v>
      </c>
      <c r="P121" s="149" t="str">
        <f>IFERROR(IF((VLOOKUP($A121,'Q3 Raw Data'!$A$9:$CZ$158,P$3,FALSE))="","",(VLOOKUP($A121,'Q3 Raw Data'!$A$9:$CZ$158,P$3,FALSE))),"")</f>
        <v>Not yet established</v>
      </c>
      <c r="Q121" s="149" t="str">
        <f>IFERROR(IF((VLOOKUP($A121,'Q3 Raw Data'!$A$9:$CZ$158,Q$3,FALSE))="","",(VLOOKUP($A121,'Q3 Raw Data'!$A$9:$CZ$158,Q$3,FALSE))),"")</f>
        <v>Plans in place</v>
      </c>
      <c r="R121" s="149" t="str">
        <f>IFERROR(IF((VLOOKUP($A121,'Q3 Raw Data'!$A$9:$CZ$158,R$3,FALSE))="","",(VLOOKUP($A121,'Q3 Raw Data'!$A$9:$CZ$158,R$3,FALSE))),"")</f>
        <v>Not yet established</v>
      </c>
      <c r="S121" s="149" t="str">
        <f>IFERROR(IF((VLOOKUP($A121,'Q3 Raw Data'!$A$9:$CZ$158,S$3,FALSE))="","",(VLOOKUP($A121,'Q3 Raw Data'!$A$9:$CZ$158,S$3,FALSE))),"")</f>
        <v>Plans in place</v>
      </c>
      <c r="T121" s="149" t="str">
        <f>IFERROR(IF((VLOOKUP($A121,'Q3 Raw Data'!$A$9:$CZ$158,T$3,FALSE))="","",(VLOOKUP($A121,'Q3 Raw Data'!$A$9:$CZ$158,T$3,FALSE))),"")</f>
        <v>Plans in place</v>
      </c>
      <c r="U121" s="149" t="str">
        <f>IFERROR(IF((VLOOKUP($A121,'Q3 Raw Data'!$A$9:$CZ$158,U$3,FALSE))="","",(VLOOKUP($A121,'Q3 Raw Data'!$A$9:$CZ$158,U$3,FALSE))),"")</f>
        <v>Established</v>
      </c>
      <c r="V121" s="149" t="str">
        <f>IFERROR(IF((VLOOKUP($A121,'Q3 Raw Data'!$A$9:$CZ$158,V$3,FALSE))="","",(VLOOKUP($A121,'Q3 Raw Data'!$A$9:$CZ$158,V$3,FALSE))),"")</f>
        <v>Established</v>
      </c>
      <c r="W121" s="149" t="str">
        <f>IFERROR(IF((VLOOKUP($A121,'Q3 Raw Data'!$A$9:$CZ$158,W$3,FALSE))="","",(VLOOKUP($A121,'Q3 Raw Data'!$A$9:$CZ$158,W$3,FALSE))),"")</f>
        <v>Established</v>
      </c>
      <c r="X121" s="149" t="str">
        <f>IFERROR(IF((VLOOKUP($A121,'Q3 Raw Data'!$A$9:$CZ$158,X$3,FALSE))="","",(VLOOKUP($A121,'Q3 Raw Data'!$A$9:$CZ$158,X$3,FALSE))),"")</f>
        <v>Established</v>
      </c>
      <c r="Y121" s="149" t="str">
        <f>IFERROR(IF((VLOOKUP($A121,'Q3 Raw Data'!$A$9:$CZ$158,Y$3,FALSE))="","",(VLOOKUP($A121,'Q3 Raw Data'!$A$9:$CZ$158,Y$3,FALSE))),"")</f>
        <v>Not yet established</v>
      </c>
      <c r="Z121" s="149" t="str">
        <f>IFERROR(IF((VLOOKUP($A121,'Q3 Raw Data'!$A$9:$CZ$158,Z$3,FALSE))="","",(VLOOKUP($A121,'Q3 Raw Data'!$A$9:$CZ$158,Z$3,FALSE))),"")</f>
        <v>Established</v>
      </c>
      <c r="AA121" s="149" t="str">
        <f>IFERROR(IF((VLOOKUP($A121,'Q3 Raw Data'!$A$9:$CZ$158,AA$3,FALSE))="","",(VLOOKUP($A121,'Q3 Raw Data'!$A$9:$CZ$158,AA$3,FALSE))),"")</f>
        <v>Plans in place</v>
      </c>
      <c r="AB121" s="151" t="str">
        <f>IFERROR(IF((VLOOKUP($A121,'Q3 Raw Data'!$A$9:$CZ$158,AB$3,FALSE))="","",(VLOOKUP($A121,'Q3 Raw Data'!$A$9:$CZ$158,AB$3,FALSE))),"")</f>
        <v>Established</v>
      </c>
      <c r="AC121" s="151" t="str">
        <f>IFERROR(IF((VLOOKUP($A121,'Q3 Raw Data'!$A$9:$CZ$158,AC$3,FALSE))="","",(VLOOKUP($A121,'Q3 Raw Data'!$A$9:$CZ$158,AC$3,FALSE))),"")</f>
        <v>Established</v>
      </c>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row>
    <row r="122" spans="1:67">
      <c r="A122" s="149" t="s">
        <v>409</v>
      </c>
      <c r="B122" s="149" t="s">
        <v>410</v>
      </c>
      <c r="C122" s="149" t="str">
        <f>IFERROR(IF((VLOOKUP($A122,'Q3 Raw Data'!$A$9:$CZ$158,C$3,FALSE))="","",(VLOOKUP($A122,'Q3 Raw Data'!$A$9:$CZ$158,C$3,FALSE))),"")</f>
        <v>Plans in place</v>
      </c>
      <c r="D122" s="149" t="str">
        <f>IFERROR(IF((VLOOKUP($A122,'Q3 Raw Data'!$A$9:$CZ$158,D$3,FALSE))="","",(VLOOKUP($A122,'Q3 Raw Data'!$A$9:$CZ$158,D$3,FALSE))),"")</f>
        <v>Not yet established</v>
      </c>
      <c r="E122" s="149" t="str">
        <f>IFERROR(IF((VLOOKUP($A122,'Q3 Raw Data'!$A$9:$CZ$158,E$3,FALSE))="","",(VLOOKUP($A122,'Q3 Raw Data'!$A$9:$CZ$158,E$3,FALSE))),"")</f>
        <v>Established</v>
      </c>
      <c r="F122" s="149" t="str">
        <f>IFERROR(IF((VLOOKUP($A122,'Q3 Raw Data'!$A$9:$CZ$158,F$3,FALSE))="","",(VLOOKUP($A122,'Q3 Raw Data'!$A$9:$CZ$158,F$3,FALSE))),"")</f>
        <v>Established</v>
      </c>
      <c r="G122" s="149" t="str">
        <f>IFERROR(IF((VLOOKUP($A122,'Q3 Raw Data'!$A$9:$CZ$158,G$3,FALSE))="","",(VLOOKUP($A122,'Q3 Raw Data'!$A$9:$CZ$158,G$3,FALSE))),"")</f>
        <v>Established</v>
      </c>
      <c r="H122" s="149" t="str">
        <f>IFERROR(IF((VLOOKUP($A122,'Q3 Raw Data'!$A$9:$CZ$158,H$3,FALSE))="","",(VLOOKUP($A122,'Q3 Raw Data'!$A$9:$CZ$158,H$3,FALSE))),"")</f>
        <v>Established</v>
      </c>
      <c r="I122" s="149" t="str">
        <f>IFERROR(IF((VLOOKUP($A122,'Q3 Raw Data'!$A$9:$CZ$158,I$3,FALSE))="","",(VLOOKUP($A122,'Q3 Raw Data'!$A$9:$CZ$158,I$3,FALSE))),"")</f>
        <v>Established</v>
      </c>
      <c r="J122" s="149" t="str">
        <f>IFERROR(IF((VLOOKUP($A122,'Q3 Raw Data'!$A$9:$CZ$158,J$3,FALSE))="","",(VLOOKUP($A122,'Q3 Raw Data'!$A$9:$CZ$158,J$3,FALSE))),"")</f>
        <v>Plans in place</v>
      </c>
      <c r="K122" s="149" t="str">
        <f>IFERROR(IF((VLOOKUP($A122,'Q3 Raw Data'!$A$9:$CZ$158,K$3,FALSE))="","",(VLOOKUP($A122,'Q3 Raw Data'!$A$9:$CZ$158,K$3,FALSE))),"")</f>
        <v>Plans in place</v>
      </c>
      <c r="L122" s="149" t="str">
        <f>IFERROR(IF((VLOOKUP($A122,'Q3 Raw Data'!$A$9:$CZ$158,L$3,FALSE))="","",(VLOOKUP($A122,'Q3 Raw Data'!$A$9:$CZ$158,L$3,FALSE))),"")</f>
        <v>Plans in place</v>
      </c>
      <c r="M122" s="149" t="str">
        <f>IFERROR(IF((VLOOKUP($A122,'Q3 Raw Data'!$A$9:$CZ$158,M$3,FALSE))="","",(VLOOKUP($A122,'Q3 Raw Data'!$A$9:$CZ$158,M$3,FALSE))),"")</f>
        <v>Plans in place</v>
      </c>
      <c r="N122" s="149" t="str">
        <f>IFERROR(IF((VLOOKUP($A122,'Q3 Raw Data'!$A$9:$CZ$158,N$3,FALSE))="","",(VLOOKUP($A122,'Q3 Raw Data'!$A$9:$CZ$158,N$3,FALSE))),"")</f>
        <v>Established</v>
      </c>
      <c r="O122" s="149" t="str">
        <f>IFERROR(IF((VLOOKUP($A122,'Q3 Raw Data'!$A$9:$CZ$158,O$3,FALSE))="","",(VLOOKUP($A122,'Q3 Raw Data'!$A$9:$CZ$158,O$3,FALSE))),"")</f>
        <v>Established</v>
      </c>
      <c r="P122" s="149" t="str">
        <f>IFERROR(IF((VLOOKUP($A122,'Q3 Raw Data'!$A$9:$CZ$158,P$3,FALSE))="","",(VLOOKUP($A122,'Q3 Raw Data'!$A$9:$CZ$158,P$3,FALSE))),"")</f>
        <v>Established</v>
      </c>
      <c r="Q122" s="149" t="str">
        <f>IFERROR(IF((VLOOKUP($A122,'Q3 Raw Data'!$A$9:$CZ$158,Q$3,FALSE))="","",(VLOOKUP($A122,'Q3 Raw Data'!$A$9:$CZ$158,Q$3,FALSE))),"")</f>
        <v>Established</v>
      </c>
      <c r="R122" s="149" t="str">
        <f>IFERROR(IF((VLOOKUP($A122,'Q3 Raw Data'!$A$9:$CZ$158,R$3,FALSE))="","",(VLOOKUP($A122,'Q3 Raw Data'!$A$9:$CZ$158,R$3,FALSE))),"")</f>
        <v>Established</v>
      </c>
      <c r="S122" s="149" t="str">
        <f>IFERROR(IF((VLOOKUP($A122,'Q3 Raw Data'!$A$9:$CZ$158,S$3,FALSE))="","",(VLOOKUP($A122,'Q3 Raw Data'!$A$9:$CZ$158,S$3,FALSE))),"")</f>
        <v>Established</v>
      </c>
      <c r="T122" s="149" t="str">
        <f>IFERROR(IF((VLOOKUP($A122,'Q3 Raw Data'!$A$9:$CZ$158,T$3,FALSE))="","",(VLOOKUP($A122,'Q3 Raw Data'!$A$9:$CZ$158,T$3,FALSE))),"")</f>
        <v>Established</v>
      </c>
      <c r="U122" s="149" t="str">
        <f>IFERROR(IF((VLOOKUP($A122,'Q3 Raw Data'!$A$9:$CZ$158,U$3,FALSE))="","",(VLOOKUP($A122,'Q3 Raw Data'!$A$9:$CZ$158,U$3,FALSE))),"")</f>
        <v>Plans in place</v>
      </c>
      <c r="V122" s="149" t="str">
        <f>IFERROR(IF((VLOOKUP($A122,'Q3 Raw Data'!$A$9:$CZ$158,V$3,FALSE))="","",(VLOOKUP($A122,'Q3 Raw Data'!$A$9:$CZ$158,V$3,FALSE))),"")</f>
        <v>Plans in place</v>
      </c>
      <c r="W122" s="149" t="str">
        <f>IFERROR(IF((VLOOKUP($A122,'Q3 Raw Data'!$A$9:$CZ$158,W$3,FALSE))="","",(VLOOKUP($A122,'Q3 Raw Data'!$A$9:$CZ$158,W$3,FALSE))),"")</f>
        <v>Established</v>
      </c>
      <c r="X122" s="149" t="str">
        <f>IFERROR(IF((VLOOKUP($A122,'Q3 Raw Data'!$A$9:$CZ$158,X$3,FALSE))="","",(VLOOKUP($A122,'Q3 Raw Data'!$A$9:$CZ$158,X$3,FALSE))),"")</f>
        <v>Established</v>
      </c>
      <c r="Y122" s="149" t="str">
        <f>IFERROR(IF((VLOOKUP($A122,'Q3 Raw Data'!$A$9:$CZ$158,Y$3,FALSE))="","",(VLOOKUP($A122,'Q3 Raw Data'!$A$9:$CZ$158,Y$3,FALSE))),"")</f>
        <v>Established</v>
      </c>
      <c r="Z122" s="149" t="str">
        <f>IFERROR(IF((VLOOKUP($A122,'Q3 Raw Data'!$A$9:$CZ$158,Z$3,FALSE))="","",(VLOOKUP($A122,'Q3 Raw Data'!$A$9:$CZ$158,Z$3,FALSE))),"")</f>
        <v>Established</v>
      </c>
      <c r="AA122" s="149" t="str">
        <f>IFERROR(IF((VLOOKUP($A122,'Q3 Raw Data'!$A$9:$CZ$158,AA$3,FALSE))="","",(VLOOKUP($A122,'Q3 Raw Data'!$A$9:$CZ$158,AA$3,FALSE))),"")</f>
        <v>Established</v>
      </c>
      <c r="AB122" s="151" t="str">
        <f>IFERROR(IF((VLOOKUP($A122,'Q3 Raw Data'!$A$9:$CZ$158,AB$3,FALSE))="","",(VLOOKUP($A122,'Q3 Raw Data'!$A$9:$CZ$158,AB$3,FALSE))),"")</f>
        <v>Established</v>
      </c>
      <c r="AC122" s="151" t="str">
        <f>IFERROR(IF((VLOOKUP($A122,'Q3 Raw Data'!$A$9:$CZ$158,AC$3,FALSE))="","",(VLOOKUP($A122,'Q3 Raw Data'!$A$9:$CZ$158,AC$3,FALSE))),"")</f>
        <v>Mature</v>
      </c>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row>
    <row r="123" spans="1:67">
      <c r="A123" s="149" t="s">
        <v>411</v>
      </c>
      <c r="B123" s="149" t="s">
        <v>412</v>
      </c>
      <c r="C123" s="149" t="str">
        <f>IFERROR(IF((VLOOKUP($A123,'Q3 Raw Data'!$A$9:$CZ$158,C$3,FALSE))="","",(VLOOKUP($A123,'Q3 Raw Data'!$A$9:$CZ$158,C$3,FALSE))),"")</f>
        <v>Mature</v>
      </c>
      <c r="D123" s="149" t="str">
        <f>IFERROR(IF((VLOOKUP($A123,'Q3 Raw Data'!$A$9:$CZ$158,D$3,FALSE))="","",(VLOOKUP($A123,'Q3 Raw Data'!$A$9:$CZ$158,D$3,FALSE))),"")</f>
        <v>Established</v>
      </c>
      <c r="E123" s="149" t="str">
        <f>IFERROR(IF((VLOOKUP($A123,'Q3 Raw Data'!$A$9:$CZ$158,E$3,FALSE))="","",(VLOOKUP($A123,'Q3 Raw Data'!$A$9:$CZ$158,E$3,FALSE))),"")</f>
        <v>Mature</v>
      </c>
      <c r="F123" s="149" t="str">
        <f>IFERROR(IF((VLOOKUP($A123,'Q3 Raw Data'!$A$9:$CZ$158,F$3,FALSE))="","",(VLOOKUP($A123,'Q3 Raw Data'!$A$9:$CZ$158,F$3,FALSE))),"")</f>
        <v>Established</v>
      </c>
      <c r="G123" s="149" t="str">
        <f>IFERROR(IF((VLOOKUP($A123,'Q3 Raw Data'!$A$9:$CZ$158,G$3,FALSE))="","",(VLOOKUP($A123,'Q3 Raw Data'!$A$9:$CZ$158,G$3,FALSE))),"")</f>
        <v>Established</v>
      </c>
      <c r="H123" s="149" t="str">
        <f>IFERROR(IF((VLOOKUP($A123,'Q3 Raw Data'!$A$9:$CZ$158,H$3,FALSE))="","",(VLOOKUP($A123,'Q3 Raw Data'!$A$9:$CZ$158,H$3,FALSE))),"")</f>
        <v>Established</v>
      </c>
      <c r="I123" s="149" t="str">
        <f>IFERROR(IF((VLOOKUP($A123,'Q3 Raw Data'!$A$9:$CZ$158,I$3,FALSE))="","",(VLOOKUP($A123,'Q3 Raw Data'!$A$9:$CZ$158,I$3,FALSE))),"")</f>
        <v>Mature</v>
      </c>
      <c r="J123" s="149" t="str">
        <f>IFERROR(IF((VLOOKUP($A123,'Q3 Raw Data'!$A$9:$CZ$158,J$3,FALSE))="","",(VLOOKUP($A123,'Q3 Raw Data'!$A$9:$CZ$158,J$3,FALSE))),"")</f>
        <v>Mature</v>
      </c>
      <c r="K123" s="149" t="str">
        <f>IFERROR(IF((VLOOKUP($A123,'Q3 Raw Data'!$A$9:$CZ$158,K$3,FALSE))="","",(VLOOKUP($A123,'Q3 Raw Data'!$A$9:$CZ$158,K$3,FALSE))),"")</f>
        <v>Established</v>
      </c>
      <c r="L123" s="149" t="str">
        <f>IFERROR(IF((VLOOKUP($A123,'Q3 Raw Data'!$A$9:$CZ$158,L$3,FALSE))="","",(VLOOKUP($A123,'Q3 Raw Data'!$A$9:$CZ$158,L$3,FALSE))),"")</f>
        <v>Mature</v>
      </c>
      <c r="M123" s="149" t="str">
        <f>IFERROR(IF((VLOOKUP($A123,'Q3 Raw Data'!$A$9:$CZ$158,M$3,FALSE))="","",(VLOOKUP($A123,'Q3 Raw Data'!$A$9:$CZ$158,M$3,FALSE))),"")</f>
        <v>Established</v>
      </c>
      <c r="N123" s="149" t="str">
        <f>IFERROR(IF((VLOOKUP($A123,'Q3 Raw Data'!$A$9:$CZ$158,N$3,FALSE))="","",(VLOOKUP($A123,'Q3 Raw Data'!$A$9:$CZ$158,N$3,FALSE))),"")</f>
        <v>Mature</v>
      </c>
      <c r="O123" s="149" t="str">
        <f>IFERROR(IF((VLOOKUP($A123,'Q3 Raw Data'!$A$9:$CZ$158,O$3,FALSE))="","",(VLOOKUP($A123,'Q3 Raw Data'!$A$9:$CZ$158,O$3,FALSE))),"")</f>
        <v>Established</v>
      </c>
      <c r="P123" s="149" t="str">
        <f>IFERROR(IF((VLOOKUP($A123,'Q3 Raw Data'!$A$9:$CZ$158,P$3,FALSE))="","",(VLOOKUP($A123,'Q3 Raw Data'!$A$9:$CZ$158,P$3,FALSE))),"")</f>
        <v>Established</v>
      </c>
      <c r="Q123" s="149" t="str">
        <f>IFERROR(IF((VLOOKUP($A123,'Q3 Raw Data'!$A$9:$CZ$158,Q$3,FALSE))="","",(VLOOKUP($A123,'Q3 Raw Data'!$A$9:$CZ$158,Q$3,FALSE))),"")</f>
        <v>Established</v>
      </c>
      <c r="R123" s="149" t="str">
        <f>IFERROR(IF((VLOOKUP($A123,'Q3 Raw Data'!$A$9:$CZ$158,R$3,FALSE))="","",(VLOOKUP($A123,'Q3 Raw Data'!$A$9:$CZ$158,R$3,FALSE))),"")</f>
        <v>Mature</v>
      </c>
      <c r="S123" s="149" t="str">
        <f>IFERROR(IF((VLOOKUP($A123,'Q3 Raw Data'!$A$9:$CZ$158,S$3,FALSE))="","",(VLOOKUP($A123,'Q3 Raw Data'!$A$9:$CZ$158,S$3,FALSE))),"")</f>
        <v>Mature</v>
      </c>
      <c r="T123" s="149" t="str">
        <f>IFERROR(IF((VLOOKUP($A123,'Q3 Raw Data'!$A$9:$CZ$158,T$3,FALSE))="","",(VLOOKUP($A123,'Q3 Raw Data'!$A$9:$CZ$158,T$3,FALSE))),"")</f>
        <v>Established</v>
      </c>
      <c r="U123" s="149" t="str">
        <f>IFERROR(IF((VLOOKUP($A123,'Q3 Raw Data'!$A$9:$CZ$158,U$3,FALSE))="","",(VLOOKUP($A123,'Q3 Raw Data'!$A$9:$CZ$158,U$3,FALSE))),"")</f>
        <v>Mature</v>
      </c>
      <c r="V123" s="149" t="str">
        <f>IFERROR(IF((VLOOKUP($A123,'Q3 Raw Data'!$A$9:$CZ$158,V$3,FALSE))="","",(VLOOKUP($A123,'Q3 Raw Data'!$A$9:$CZ$158,V$3,FALSE))),"")</f>
        <v>Mature</v>
      </c>
      <c r="W123" s="149" t="str">
        <f>IFERROR(IF((VLOOKUP($A123,'Q3 Raw Data'!$A$9:$CZ$158,W$3,FALSE))="","",(VLOOKUP($A123,'Q3 Raw Data'!$A$9:$CZ$158,W$3,FALSE))),"")</f>
        <v>Mature</v>
      </c>
      <c r="X123" s="149" t="str">
        <f>IFERROR(IF((VLOOKUP($A123,'Q3 Raw Data'!$A$9:$CZ$158,X$3,FALSE))="","",(VLOOKUP($A123,'Q3 Raw Data'!$A$9:$CZ$158,X$3,FALSE))),"")</f>
        <v>Established</v>
      </c>
      <c r="Y123" s="149" t="str">
        <f>IFERROR(IF((VLOOKUP($A123,'Q3 Raw Data'!$A$9:$CZ$158,Y$3,FALSE))="","",(VLOOKUP($A123,'Q3 Raw Data'!$A$9:$CZ$158,Y$3,FALSE))),"")</f>
        <v>Established</v>
      </c>
      <c r="Z123" s="149" t="str">
        <f>IFERROR(IF((VLOOKUP($A123,'Q3 Raw Data'!$A$9:$CZ$158,Z$3,FALSE))="","",(VLOOKUP($A123,'Q3 Raw Data'!$A$9:$CZ$158,Z$3,FALSE))),"")</f>
        <v>Established</v>
      </c>
      <c r="AA123" s="149" t="str">
        <f>IFERROR(IF((VLOOKUP($A123,'Q3 Raw Data'!$A$9:$CZ$158,AA$3,FALSE))="","",(VLOOKUP($A123,'Q3 Raw Data'!$A$9:$CZ$158,AA$3,FALSE))),"")</f>
        <v>Mature</v>
      </c>
      <c r="AB123" s="151" t="str">
        <f>IFERROR(IF((VLOOKUP($A123,'Q3 Raw Data'!$A$9:$CZ$158,AB$3,FALSE))="","",(VLOOKUP($A123,'Q3 Raw Data'!$A$9:$CZ$158,AB$3,FALSE))),"")</f>
        <v>Mature</v>
      </c>
      <c r="AC123" s="151" t="str">
        <f>IFERROR(IF((VLOOKUP($A123,'Q3 Raw Data'!$A$9:$CZ$158,AC$3,FALSE))="","",(VLOOKUP($A123,'Q3 Raw Data'!$A$9:$CZ$158,AC$3,FALSE))),"")</f>
        <v>Established</v>
      </c>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row>
    <row r="124" spans="1:67">
      <c r="A124" s="149" t="s">
        <v>413</v>
      </c>
      <c r="B124" s="149" t="s">
        <v>414</v>
      </c>
      <c r="C124" s="149" t="str">
        <f>IFERROR(IF((VLOOKUP($A124,'Q3 Raw Data'!$A$9:$CZ$158,C$3,FALSE))="","",(VLOOKUP($A124,'Q3 Raw Data'!$A$9:$CZ$158,C$3,FALSE))),"")</f>
        <v>Established</v>
      </c>
      <c r="D124" s="149" t="str">
        <f>IFERROR(IF((VLOOKUP($A124,'Q3 Raw Data'!$A$9:$CZ$158,D$3,FALSE))="","",(VLOOKUP($A124,'Q3 Raw Data'!$A$9:$CZ$158,D$3,FALSE))),"")</f>
        <v>Established</v>
      </c>
      <c r="E124" s="149" t="str">
        <f>IFERROR(IF((VLOOKUP($A124,'Q3 Raw Data'!$A$9:$CZ$158,E$3,FALSE))="","",(VLOOKUP($A124,'Q3 Raw Data'!$A$9:$CZ$158,E$3,FALSE))),"")</f>
        <v>Established</v>
      </c>
      <c r="F124" s="149" t="str">
        <f>IFERROR(IF((VLOOKUP($A124,'Q3 Raw Data'!$A$9:$CZ$158,F$3,FALSE))="","",(VLOOKUP($A124,'Q3 Raw Data'!$A$9:$CZ$158,F$3,FALSE))),"")</f>
        <v>Plans in place</v>
      </c>
      <c r="G124" s="149" t="str">
        <f>IFERROR(IF((VLOOKUP($A124,'Q3 Raw Data'!$A$9:$CZ$158,G$3,FALSE))="","",(VLOOKUP($A124,'Q3 Raw Data'!$A$9:$CZ$158,G$3,FALSE))),"")</f>
        <v>Established</v>
      </c>
      <c r="H124" s="149" t="str">
        <f>IFERROR(IF((VLOOKUP($A124,'Q3 Raw Data'!$A$9:$CZ$158,H$3,FALSE))="","",(VLOOKUP($A124,'Q3 Raw Data'!$A$9:$CZ$158,H$3,FALSE))),"")</f>
        <v>Plans in place</v>
      </c>
      <c r="I124" s="149" t="str">
        <f>IFERROR(IF((VLOOKUP($A124,'Q3 Raw Data'!$A$9:$CZ$158,I$3,FALSE))="","",(VLOOKUP($A124,'Q3 Raw Data'!$A$9:$CZ$158,I$3,FALSE))),"")</f>
        <v>Established</v>
      </c>
      <c r="J124" s="149" t="str">
        <f>IFERROR(IF((VLOOKUP($A124,'Q3 Raw Data'!$A$9:$CZ$158,J$3,FALSE))="","",(VLOOKUP($A124,'Q3 Raw Data'!$A$9:$CZ$158,J$3,FALSE))),"")</f>
        <v>Established</v>
      </c>
      <c r="K124" s="149" t="str">
        <f>IFERROR(IF((VLOOKUP($A124,'Q3 Raw Data'!$A$9:$CZ$158,K$3,FALSE))="","",(VLOOKUP($A124,'Q3 Raw Data'!$A$9:$CZ$158,K$3,FALSE))),"")</f>
        <v>Plans in place</v>
      </c>
      <c r="L124" s="149" t="str">
        <f>IFERROR(IF((VLOOKUP($A124,'Q3 Raw Data'!$A$9:$CZ$158,L$3,FALSE))="","",(VLOOKUP($A124,'Q3 Raw Data'!$A$9:$CZ$158,L$3,FALSE))),"")</f>
        <v>Established</v>
      </c>
      <c r="M124" s="149" t="str">
        <f>IFERROR(IF((VLOOKUP($A124,'Q3 Raw Data'!$A$9:$CZ$158,M$3,FALSE))="","",(VLOOKUP($A124,'Q3 Raw Data'!$A$9:$CZ$158,M$3,FALSE))),"")</f>
        <v>Established</v>
      </c>
      <c r="N124" s="149" t="str">
        <f>IFERROR(IF((VLOOKUP($A124,'Q3 Raw Data'!$A$9:$CZ$158,N$3,FALSE))="","",(VLOOKUP($A124,'Q3 Raw Data'!$A$9:$CZ$158,N$3,FALSE))),"")</f>
        <v>Established</v>
      </c>
      <c r="O124" s="149" t="str">
        <f>IFERROR(IF((VLOOKUP($A124,'Q3 Raw Data'!$A$9:$CZ$158,O$3,FALSE))="","",(VLOOKUP($A124,'Q3 Raw Data'!$A$9:$CZ$158,O$3,FALSE))),"")</f>
        <v>Established</v>
      </c>
      <c r="P124" s="149" t="str">
        <f>IFERROR(IF((VLOOKUP($A124,'Q3 Raw Data'!$A$9:$CZ$158,P$3,FALSE))="","",(VLOOKUP($A124,'Q3 Raw Data'!$A$9:$CZ$158,P$3,FALSE))),"")</f>
        <v>Established</v>
      </c>
      <c r="Q124" s="149" t="str">
        <f>IFERROR(IF((VLOOKUP($A124,'Q3 Raw Data'!$A$9:$CZ$158,Q$3,FALSE))="","",(VLOOKUP($A124,'Q3 Raw Data'!$A$9:$CZ$158,Q$3,FALSE))),"")</f>
        <v>Plans in place</v>
      </c>
      <c r="R124" s="149" t="str">
        <f>IFERROR(IF((VLOOKUP($A124,'Q3 Raw Data'!$A$9:$CZ$158,R$3,FALSE))="","",(VLOOKUP($A124,'Q3 Raw Data'!$A$9:$CZ$158,R$3,FALSE))),"")</f>
        <v>Established</v>
      </c>
      <c r="S124" s="149" t="str">
        <f>IFERROR(IF((VLOOKUP($A124,'Q3 Raw Data'!$A$9:$CZ$158,S$3,FALSE))="","",(VLOOKUP($A124,'Q3 Raw Data'!$A$9:$CZ$158,S$3,FALSE))),"")</f>
        <v>Established</v>
      </c>
      <c r="T124" s="149" t="str">
        <f>IFERROR(IF((VLOOKUP($A124,'Q3 Raw Data'!$A$9:$CZ$158,T$3,FALSE))="","",(VLOOKUP($A124,'Q3 Raw Data'!$A$9:$CZ$158,T$3,FALSE))),"")</f>
        <v>Plans in place</v>
      </c>
      <c r="U124" s="149" t="str">
        <f>IFERROR(IF((VLOOKUP($A124,'Q3 Raw Data'!$A$9:$CZ$158,U$3,FALSE))="","",(VLOOKUP($A124,'Q3 Raw Data'!$A$9:$CZ$158,U$3,FALSE))),"")</f>
        <v>Established</v>
      </c>
      <c r="V124" s="149" t="str">
        <f>IFERROR(IF((VLOOKUP($A124,'Q3 Raw Data'!$A$9:$CZ$158,V$3,FALSE))="","",(VLOOKUP($A124,'Q3 Raw Data'!$A$9:$CZ$158,V$3,FALSE))),"")</f>
        <v>Established</v>
      </c>
      <c r="W124" s="149" t="str">
        <f>IFERROR(IF((VLOOKUP($A124,'Q3 Raw Data'!$A$9:$CZ$158,W$3,FALSE))="","",(VLOOKUP($A124,'Q3 Raw Data'!$A$9:$CZ$158,W$3,FALSE))),"")</f>
        <v>Established</v>
      </c>
      <c r="X124" s="149" t="str">
        <f>IFERROR(IF((VLOOKUP($A124,'Q3 Raw Data'!$A$9:$CZ$158,X$3,FALSE))="","",(VLOOKUP($A124,'Q3 Raw Data'!$A$9:$CZ$158,X$3,FALSE))),"")</f>
        <v>Established</v>
      </c>
      <c r="Y124" s="149" t="str">
        <f>IFERROR(IF((VLOOKUP($A124,'Q3 Raw Data'!$A$9:$CZ$158,Y$3,FALSE))="","",(VLOOKUP($A124,'Q3 Raw Data'!$A$9:$CZ$158,Y$3,FALSE))),"")</f>
        <v>Established</v>
      </c>
      <c r="Z124" s="149" t="str">
        <f>IFERROR(IF((VLOOKUP($A124,'Q3 Raw Data'!$A$9:$CZ$158,Z$3,FALSE))="","",(VLOOKUP($A124,'Q3 Raw Data'!$A$9:$CZ$158,Z$3,FALSE))),"")</f>
        <v>Established</v>
      </c>
      <c r="AA124" s="149" t="str">
        <f>IFERROR(IF((VLOOKUP($A124,'Q3 Raw Data'!$A$9:$CZ$158,AA$3,FALSE))="","",(VLOOKUP($A124,'Q3 Raw Data'!$A$9:$CZ$158,AA$3,FALSE))),"")</f>
        <v>Mature</v>
      </c>
      <c r="AB124" s="151" t="str">
        <f>IFERROR(IF((VLOOKUP($A124,'Q3 Raw Data'!$A$9:$CZ$158,AB$3,FALSE))="","",(VLOOKUP($A124,'Q3 Raw Data'!$A$9:$CZ$158,AB$3,FALSE))),"")</f>
        <v>Established</v>
      </c>
      <c r="AC124" s="151" t="str">
        <f>IFERROR(IF((VLOOKUP($A124,'Q3 Raw Data'!$A$9:$CZ$158,AC$3,FALSE))="","",(VLOOKUP($A124,'Q3 Raw Data'!$A$9:$CZ$158,AC$3,FALSE))),"")</f>
        <v>Established</v>
      </c>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row>
    <row r="125" spans="1:67">
      <c r="A125" s="149" t="s">
        <v>910</v>
      </c>
      <c r="B125" s="149" t="s">
        <v>911</v>
      </c>
      <c r="C125" s="149" t="str">
        <f>IFERROR(IF((VLOOKUP($A125,'Q3 Raw Data'!$A$9:$CZ$158,C$3,FALSE))="","",(VLOOKUP($A125,'Q3 Raw Data'!$A$9:$CZ$158,C$3,FALSE))),"")</f>
        <v>Plans in place</v>
      </c>
      <c r="D125" s="149" t="str">
        <f>IFERROR(IF((VLOOKUP($A125,'Q3 Raw Data'!$A$9:$CZ$158,D$3,FALSE))="","",(VLOOKUP($A125,'Q3 Raw Data'!$A$9:$CZ$158,D$3,FALSE))),"")</f>
        <v>Plans in place</v>
      </c>
      <c r="E125" s="149" t="str">
        <f>IFERROR(IF((VLOOKUP($A125,'Q3 Raw Data'!$A$9:$CZ$158,E$3,FALSE))="","",(VLOOKUP($A125,'Q3 Raw Data'!$A$9:$CZ$158,E$3,FALSE))),"")</f>
        <v>Established</v>
      </c>
      <c r="F125" s="149" t="str">
        <f>IFERROR(IF((VLOOKUP($A125,'Q3 Raw Data'!$A$9:$CZ$158,F$3,FALSE))="","",(VLOOKUP($A125,'Q3 Raw Data'!$A$9:$CZ$158,F$3,FALSE))),"")</f>
        <v>Plans in place</v>
      </c>
      <c r="G125" s="149" t="str">
        <f>IFERROR(IF((VLOOKUP($A125,'Q3 Raw Data'!$A$9:$CZ$158,G$3,FALSE))="","",(VLOOKUP($A125,'Q3 Raw Data'!$A$9:$CZ$158,G$3,FALSE))),"")</f>
        <v>Established</v>
      </c>
      <c r="H125" s="149" t="str">
        <f>IFERROR(IF((VLOOKUP($A125,'Q3 Raw Data'!$A$9:$CZ$158,H$3,FALSE))="","",(VLOOKUP($A125,'Q3 Raw Data'!$A$9:$CZ$158,H$3,FALSE))),"")</f>
        <v>Plans in place</v>
      </c>
      <c r="I125" s="149" t="str">
        <f>IFERROR(IF((VLOOKUP($A125,'Q3 Raw Data'!$A$9:$CZ$158,I$3,FALSE))="","",(VLOOKUP($A125,'Q3 Raw Data'!$A$9:$CZ$158,I$3,FALSE))),"")</f>
        <v>Established</v>
      </c>
      <c r="J125" s="149" t="str">
        <f>IFERROR(IF((VLOOKUP($A125,'Q3 Raw Data'!$A$9:$CZ$158,J$3,FALSE))="","",(VLOOKUP($A125,'Q3 Raw Data'!$A$9:$CZ$158,J$3,FALSE))),"")</f>
        <v>Plans in place</v>
      </c>
      <c r="K125" s="149" t="str">
        <f>IFERROR(IF((VLOOKUP($A125,'Q3 Raw Data'!$A$9:$CZ$158,K$3,FALSE))="","",(VLOOKUP($A125,'Q3 Raw Data'!$A$9:$CZ$158,K$3,FALSE))),"")</f>
        <v>Plans in place</v>
      </c>
      <c r="L125" s="149" t="str">
        <f>IFERROR(IF((VLOOKUP($A125,'Q3 Raw Data'!$A$9:$CZ$158,L$3,FALSE))="","",(VLOOKUP($A125,'Q3 Raw Data'!$A$9:$CZ$158,L$3,FALSE))),"")</f>
        <v>Established</v>
      </c>
      <c r="M125" s="149" t="str">
        <f>IFERROR(IF((VLOOKUP($A125,'Q3 Raw Data'!$A$9:$CZ$158,M$3,FALSE))="","",(VLOOKUP($A125,'Q3 Raw Data'!$A$9:$CZ$158,M$3,FALSE))),"")</f>
        <v>Established</v>
      </c>
      <c r="N125" s="149" t="str">
        <f>IFERROR(IF((VLOOKUP($A125,'Q3 Raw Data'!$A$9:$CZ$158,N$3,FALSE))="","",(VLOOKUP($A125,'Q3 Raw Data'!$A$9:$CZ$158,N$3,FALSE))),"")</f>
        <v>Established</v>
      </c>
      <c r="O125" s="149" t="str">
        <f>IFERROR(IF((VLOOKUP($A125,'Q3 Raw Data'!$A$9:$CZ$158,O$3,FALSE))="","",(VLOOKUP($A125,'Q3 Raw Data'!$A$9:$CZ$158,O$3,FALSE))),"")</f>
        <v>Established</v>
      </c>
      <c r="P125" s="149" t="str">
        <f>IFERROR(IF((VLOOKUP($A125,'Q3 Raw Data'!$A$9:$CZ$158,P$3,FALSE))="","",(VLOOKUP($A125,'Q3 Raw Data'!$A$9:$CZ$158,P$3,FALSE))),"")</f>
        <v>Established</v>
      </c>
      <c r="Q125" s="149" t="str">
        <f>IFERROR(IF((VLOOKUP($A125,'Q3 Raw Data'!$A$9:$CZ$158,Q$3,FALSE))="","",(VLOOKUP($A125,'Q3 Raw Data'!$A$9:$CZ$158,Q$3,FALSE))),"")</f>
        <v>Established</v>
      </c>
      <c r="R125" s="149" t="str">
        <f>IFERROR(IF((VLOOKUP($A125,'Q3 Raw Data'!$A$9:$CZ$158,R$3,FALSE))="","",(VLOOKUP($A125,'Q3 Raw Data'!$A$9:$CZ$158,R$3,FALSE))),"")</f>
        <v>Established</v>
      </c>
      <c r="S125" s="149" t="str">
        <f>IFERROR(IF((VLOOKUP($A125,'Q3 Raw Data'!$A$9:$CZ$158,S$3,FALSE))="","",(VLOOKUP($A125,'Q3 Raw Data'!$A$9:$CZ$158,S$3,FALSE))),"")</f>
        <v>Plans in place</v>
      </c>
      <c r="T125" s="149" t="str">
        <f>IFERROR(IF((VLOOKUP($A125,'Q3 Raw Data'!$A$9:$CZ$158,T$3,FALSE))="","",(VLOOKUP($A125,'Q3 Raw Data'!$A$9:$CZ$158,T$3,FALSE))),"")</f>
        <v>Plans in place</v>
      </c>
      <c r="U125" s="149" t="str">
        <f>IFERROR(IF((VLOOKUP($A125,'Q3 Raw Data'!$A$9:$CZ$158,U$3,FALSE))="","",(VLOOKUP($A125,'Q3 Raw Data'!$A$9:$CZ$158,U$3,FALSE))),"")</f>
        <v>Established</v>
      </c>
      <c r="V125" s="149" t="str">
        <f>IFERROR(IF((VLOOKUP($A125,'Q3 Raw Data'!$A$9:$CZ$158,V$3,FALSE))="","",(VLOOKUP($A125,'Q3 Raw Data'!$A$9:$CZ$158,V$3,FALSE))),"")</f>
        <v>Established</v>
      </c>
      <c r="W125" s="149" t="str">
        <f>IFERROR(IF((VLOOKUP($A125,'Q3 Raw Data'!$A$9:$CZ$158,W$3,FALSE))="","",(VLOOKUP($A125,'Q3 Raw Data'!$A$9:$CZ$158,W$3,FALSE))),"")</f>
        <v>Established</v>
      </c>
      <c r="X125" s="149" t="str">
        <f>IFERROR(IF((VLOOKUP($A125,'Q3 Raw Data'!$A$9:$CZ$158,X$3,FALSE))="","",(VLOOKUP($A125,'Q3 Raw Data'!$A$9:$CZ$158,X$3,FALSE))),"")</f>
        <v>Established</v>
      </c>
      <c r="Y125" s="149" t="str">
        <f>IFERROR(IF((VLOOKUP($A125,'Q3 Raw Data'!$A$9:$CZ$158,Y$3,FALSE))="","",(VLOOKUP($A125,'Q3 Raw Data'!$A$9:$CZ$158,Y$3,FALSE))),"")</f>
        <v>Established</v>
      </c>
      <c r="Z125" s="149" t="str">
        <f>IFERROR(IF((VLOOKUP($A125,'Q3 Raw Data'!$A$9:$CZ$158,Z$3,FALSE))="","",(VLOOKUP($A125,'Q3 Raw Data'!$A$9:$CZ$158,Z$3,FALSE))),"")</f>
        <v>Established</v>
      </c>
      <c r="AA125" s="149" t="str">
        <f>IFERROR(IF((VLOOKUP($A125,'Q3 Raw Data'!$A$9:$CZ$158,AA$3,FALSE))="","",(VLOOKUP($A125,'Q3 Raw Data'!$A$9:$CZ$158,AA$3,FALSE))),"")</f>
        <v>Established</v>
      </c>
      <c r="AB125" s="151" t="str">
        <f>IFERROR(IF((VLOOKUP($A125,'Q3 Raw Data'!$A$9:$CZ$158,AB$3,FALSE))="","",(VLOOKUP($A125,'Q3 Raw Data'!$A$9:$CZ$158,AB$3,FALSE))),"")</f>
        <v>Plans in place</v>
      </c>
      <c r="AC125" s="151" t="str">
        <f>IFERROR(IF((VLOOKUP($A125,'Q3 Raw Data'!$A$9:$CZ$158,AC$3,FALSE))="","",(VLOOKUP($A125,'Q3 Raw Data'!$A$9:$CZ$158,AC$3,FALSE))),"")</f>
        <v>Established</v>
      </c>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row>
    <row r="126" spans="1:67">
      <c r="A126" s="149" t="s">
        <v>415</v>
      </c>
      <c r="B126" s="149" t="s">
        <v>416</v>
      </c>
      <c r="C126" s="149" t="str">
        <f>IFERROR(IF((VLOOKUP($A126,'Q3 Raw Data'!$A$9:$CZ$158,C$3,FALSE))="","",(VLOOKUP($A126,'Q3 Raw Data'!$A$9:$CZ$158,C$3,FALSE))),"")</f>
        <v>Established</v>
      </c>
      <c r="D126" s="149" t="str">
        <f>IFERROR(IF((VLOOKUP($A126,'Q3 Raw Data'!$A$9:$CZ$158,D$3,FALSE))="","",(VLOOKUP($A126,'Q3 Raw Data'!$A$9:$CZ$158,D$3,FALSE))),"")</f>
        <v>Mature</v>
      </c>
      <c r="E126" s="149" t="str">
        <f>IFERROR(IF((VLOOKUP($A126,'Q3 Raw Data'!$A$9:$CZ$158,E$3,FALSE))="","",(VLOOKUP($A126,'Q3 Raw Data'!$A$9:$CZ$158,E$3,FALSE))),"")</f>
        <v>Mature</v>
      </c>
      <c r="F126" s="149" t="str">
        <f>IFERROR(IF((VLOOKUP($A126,'Q3 Raw Data'!$A$9:$CZ$158,F$3,FALSE))="","",(VLOOKUP($A126,'Q3 Raw Data'!$A$9:$CZ$158,F$3,FALSE))),"")</f>
        <v>Established</v>
      </c>
      <c r="G126" s="149" t="str">
        <f>IFERROR(IF((VLOOKUP($A126,'Q3 Raw Data'!$A$9:$CZ$158,G$3,FALSE))="","",(VLOOKUP($A126,'Q3 Raw Data'!$A$9:$CZ$158,G$3,FALSE))),"")</f>
        <v>Plans in place</v>
      </c>
      <c r="H126" s="149" t="str">
        <f>IFERROR(IF((VLOOKUP($A126,'Q3 Raw Data'!$A$9:$CZ$158,H$3,FALSE))="","",(VLOOKUP($A126,'Q3 Raw Data'!$A$9:$CZ$158,H$3,FALSE))),"")</f>
        <v>Established</v>
      </c>
      <c r="I126" s="149" t="str">
        <f>IFERROR(IF((VLOOKUP($A126,'Q3 Raw Data'!$A$9:$CZ$158,I$3,FALSE))="","",(VLOOKUP($A126,'Q3 Raw Data'!$A$9:$CZ$158,I$3,FALSE))),"")</f>
        <v>Established</v>
      </c>
      <c r="J126" s="149" t="str">
        <f>IFERROR(IF((VLOOKUP($A126,'Q3 Raw Data'!$A$9:$CZ$158,J$3,FALSE))="","",(VLOOKUP($A126,'Q3 Raw Data'!$A$9:$CZ$158,J$3,FALSE))),"")</f>
        <v>Established</v>
      </c>
      <c r="K126" s="149" t="str">
        <f>IFERROR(IF((VLOOKUP($A126,'Q3 Raw Data'!$A$9:$CZ$158,K$3,FALSE))="","",(VLOOKUP($A126,'Q3 Raw Data'!$A$9:$CZ$158,K$3,FALSE))),"")</f>
        <v>Plans in place</v>
      </c>
      <c r="L126" s="149" t="str">
        <f>IFERROR(IF((VLOOKUP($A126,'Q3 Raw Data'!$A$9:$CZ$158,L$3,FALSE))="","",(VLOOKUP($A126,'Q3 Raw Data'!$A$9:$CZ$158,L$3,FALSE))),"")</f>
        <v>Mature</v>
      </c>
      <c r="M126" s="149" t="str">
        <f>IFERROR(IF((VLOOKUP($A126,'Q3 Raw Data'!$A$9:$CZ$158,M$3,FALSE))="","",(VLOOKUP($A126,'Q3 Raw Data'!$A$9:$CZ$158,M$3,FALSE))),"")</f>
        <v>Exemplary</v>
      </c>
      <c r="N126" s="149" t="str">
        <f>IFERROR(IF((VLOOKUP($A126,'Q3 Raw Data'!$A$9:$CZ$158,N$3,FALSE))="","",(VLOOKUP($A126,'Q3 Raw Data'!$A$9:$CZ$158,N$3,FALSE))),"")</f>
        <v>Exemplary</v>
      </c>
      <c r="O126" s="149" t="str">
        <f>IFERROR(IF((VLOOKUP($A126,'Q3 Raw Data'!$A$9:$CZ$158,O$3,FALSE))="","",(VLOOKUP($A126,'Q3 Raw Data'!$A$9:$CZ$158,O$3,FALSE))),"")</f>
        <v>Mature</v>
      </c>
      <c r="P126" s="149" t="str">
        <f>IFERROR(IF((VLOOKUP($A126,'Q3 Raw Data'!$A$9:$CZ$158,P$3,FALSE))="","",(VLOOKUP($A126,'Q3 Raw Data'!$A$9:$CZ$158,P$3,FALSE))),"")</f>
        <v>Established</v>
      </c>
      <c r="Q126" s="149" t="str">
        <f>IFERROR(IF((VLOOKUP($A126,'Q3 Raw Data'!$A$9:$CZ$158,Q$3,FALSE))="","",(VLOOKUP($A126,'Q3 Raw Data'!$A$9:$CZ$158,Q$3,FALSE))),"")</f>
        <v>Mature</v>
      </c>
      <c r="R126" s="149" t="str">
        <f>IFERROR(IF((VLOOKUP($A126,'Q3 Raw Data'!$A$9:$CZ$158,R$3,FALSE))="","",(VLOOKUP($A126,'Q3 Raw Data'!$A$9:$CZ$158,R$3,FALSE))),"")</f>
        <v>Mature</v>
      </c>
      <c r="S126" s="149" t="str">
        <f>IFERROR(IF((VLOOKUP($A126,'Q3 Raw Data'!$A$9:$CZ$158,S$3,FALSE))="","",(VLOOKUP($A126,'Q3 Raw Data'!$A$9:$CZ$158,S$3,FALSE))),"")</f>
        <v>Mature</v>
      </c>
      <c r="T126" s="149" t="str">
        <f>IFERROR(IF((VLOOKUP($A126,'Q3 Raw Data'!$A$9:$CZ$158,T$3,FALSE))="","",(VLOOKUP($A126,'Q3 Raw Data'!$A$9:$CZ$158,T$3,FALSE))),"")</f>
        <v>Plans in place</v>
      </c>
      <c r="U126" s="149" t="str">
        <f>IFERROR(IF((VLOOKUP($A126,'Q3 Raw Data'!$A$9:$CZ$158,U$3,FALSE))="","",(VLOOKUP($A126,'Q3 Raw Data'!$A$9:$CZ$158,U$3,FALSE))),"")</f>
        <v>Mature</v>
      </c>
      <c r="V126" s="149" t="str">
        <f>IFERROR(IF((VLOOKUP($A126,'Q3 Raw Data'!$A$9:$CZ$158,V$3,FALSE))="","",(VLOOKUP($A126,'Q3 Raw Data'!$A$9:$CZ$158,V$3,FALSE))),"")</f>
        <v>Exemplary</v>
      </c>
      <c r="W126" s="149" t="str">
        <f>IFERROR(IF((VLOOKUP($A126,'Q3 Raw Data'!$A$9:$CZ$158,W$3,FALSE))="","",(VLOOKUP($A126,'Q3 Raw Data'!$A$9:$CZ$158,W$3,FALSE))),"")</f>
        <v>Exemplary</v>
      </c>
      <c r="X126" s="149" t="str">
        <f>IFERROR(IF((VLOOKUP($A126,'Q3 Raw Data'!$A$9:$CZ$158,X$3,FALSE))="","",(VLOOKUP($A126,'Q3 Raw Data'!$A$9:$CZ$158,X$3,FALSE))),"")</f>
        <v>Mature</v>
      </c>
      <c r="Y126" s="149" t="str">
        <f>IFERROR(IF((VLOOKUP($A126,'Q3 Raw Data'!$A$9:$CZ$158,Y$3,FALSE))="","",(VLOOKUP($A126,'Q3 Raw Data'!$A$9:$CZ$158,Y$3,FALSE))),"")</f>
        <v>Established</v>
      </c>
      <c r="Z126" s="149" t="str">
        <f>IFERROR(IF((VLOOKUP($A126,'Q3 Raw Data'!$A$9:$CZ$158,Z$3,FALSE))="","",(VLOOKUP($A126,'Q3 Raw Data'!$A$9:$CZ$158,Z$3,FALSE))),"")</f>
        <v>Mature</v>
      </c>
      <c r="AA126" s="149" t="str">
        <f>IFERROR(IF((VLOOKUP($A126,'Q3 Raw Data'!$A$9:$CZ$158,AA$3,FALSE))="","",(VLOOKUP($A126,'Q3 Raw Data'!$A$9:$CZ$158,AA$3,FALSE))),"")</f>
        <v>Mature</v>
      </c>
      <c r="AB126" s="151" t="str">
        <f>IFERROR(IF((VLOOKUP($A126,'Q3 Raw Data'!$A$9:$CZ$158,AB$3,FALSE))="","",(VLOOKUP($A126,'Q3 Raw Data'!$A$9:$CZ$158,AB$3,FALSE))),"")</f>
        <v>Mature</v>
      </c>
      <c r="AC126" s="151" t="str">
        <f>IFERROR(IF((VLOOKUP($A126,'Q3 Raw Data'!$A$9:$CZ$158,AC$3,FALSE))="","",(VLOOKUP($A126,'Q3 Raw Data'!$A$9:$CZ$158,AC$3,FALSE))),"")</f>
        <v>Plans in place</v>
      </c>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row>
    <row r="127" spans="1:67">
      <c r="A127" s="149" t="s">
        <v>419</v>
      </c>
      <c r="B127" s="149" t="s">
        <v>420</v>
      </c>
      <c r="C127" s="149" t="str">
        <f>IFERROR(IF((VLOOKUP($A127,'Q3 Raw Data'!$A$9:$CZ$158,C$3,FALSE))="","",(VLOOKUP($A127,'Q3 Raw Data'!$A$9:$CZ$158,C$3,FALSE))),"")</f>
        <v>Established</v>
      </c>
      <c r="D127" s="149" t="str">
        <f>IFERROR(IF((VLOOKUP($A127,'Q3 Raw Data'!$A$9:$CZ$158,D$3,FALSE))="","",(VLOOKUP($A127,'Q3 Raw Data'!$A$9:$CZ$158,D$3,FALSE))),"")</f>
        <v>Established</v>
      </c>
      <c r="E127" s="149" t="str">
        <f>IFERROR(IF((VLOOKUP($A127,'Q3 Raw Data'!$A$9:$CZ$158,E$3,FALSE))="","",(VLOOKUP($A127,'Q3 Raw Data'!$A$9:$CZ$158,E$3,FALSE))),"")</f>
        <v>Established</v>
      </c>
      <c r="F127" s="149" t="str">
        <f>IFERROR(IF((VLOOKUP($A127,'Q3 Raw Data'!$A$9:$CZ$158,F$3,FALSE))="","",(VLOOKUP($A127,'Q3 Raw Data'!$A$9:$CZ$158,F$3,FALSE))),"")</f>
        <v>Established</v>
      </c>
      <c r="G127" s="149" t="str">
        <f>IFERROR(IF((VLOOKUP($A127,'Q3 Raw Data'!$A$9:$CZ$158,G$3,FALSE))="","",(VLOOKUP($A127,'Q3 Raw Data'!$A$9:$CZ$158,G$3,FALSE))),"")</f>
        <v>Established</v>
      </c>
      <c r="H127" s="149" t="str">
        <f>IFERROR(IF((VLOOKUP($A127,'Q3 Raw Data'!$A$9:$CZ$158,H$3,FALSE))="","",(VLOOKUP($A127,'Q3 Raw Data'!$A$9:$CZ$158,H$3,FALSE))),"")</f>
        <v>Plans in place</v>
      </c>
      <c r="I127" s="149" t="str">
        <f>IFERROR(IF((VLOOKUP($A127,'Q3 Raw Data'!$A$9:$CZ$158,I$3,FALSE))="","",(VLOOKUP($A127,'Q3 Raw Data'!$A$9:$CZ$158,I$3,FALSE))),"")</f>
        <v>Established</v>
      </c>
      <c r="J127" s="149" t="str">
        <f>IFERROR(IF((VLOOKUP($A127,'Q3 Raw Data'!$A$9:$CZ$158,J$3,FALSE))="","",(VLOOKUP($A127,'Q3 Raw Data'!$A$9:$CZ$158,J$3,FALSE))),"")</f>
        <v>Established</v>
      </c>
      <c r="K127" s="149" t="str">
        <f>IFERROR(IF((VLOOKUP($A127,'Q3 Raw Data'!$A$9:$CZ$158,K$3,FALSE))="","",(VLOOKUP($A127,'Q3 Raw Data'!$A$9:$CZ$158,K$3,FALSE))),"")</f>
        <v>Plans in place</v>
      </c>
      <c r="L127" s="149" t="str">
        <f>IFERROR(IF((VLOOKUP($A127,'Q3 Raw Data'!$A$9:$CZ$158,L$3,FALSE))="","",(VLOOKUP($A127,'Q3 Raw Data'!$A$9:$CZ$158,L$3,FALSE))),"")</f>
        <v>Established</v>
      </c>
      <c r="M127" s="149" t="str">
        <f>IFERROR(IF((VLOOKUP($A127,'Q3 Raw Data'!$A$9:$CZ$158,M$3,FALSE))="","",(VLOOKUP($A127,'Q3 Raw Data'!$A$9:$CZ$158,M$3,FALSE))),"")</f>
        <v>Established</v>
      </c>
      <c r="N127" s="149" t="str">
        <f>IFERROR(IF((VLOOKUP($A127,'Q3 Raw Data'!$A$9:$CZ$158,N$3,FALSE))="","",(VLOOKUP($A127,'Q3 Raw Data'!$A$9:$CZ$158,N$3,FALSE))),"")</f>
        <v>Established</v>
      </c>
      <c r="O127" s="149" t="str">
        <f>IFERROR(IF((VLOOKUP($A127,'Q3 Raw Data'!$A$9:$CZ$158,O$3,FALSE))="","",(VLOOKUP($A127,'Q3 Raw Data'!$A$9:$CZ$158,O$3,FALSE))),"")</f>
        <v>Established</v>
      </c>
      <c r="P127" s="149" t="str">
        <f>IFERROR(IF((VLOOKUP($A127,'Q3 Raw Data'!$A$9:$CZ$158,P$3,FALSE))="","",(VLOOKUP($A127,'Q3 Raw Data'!$A$9:$CZ$158,P$3,FALSE))),"")</f>
        <v>Established</v>
      </c>
      <c r="Q127" s="149" t="str">
        <f>IFERROR(IF((VLOOKUP($A127,'Q3 Raw Data'!$A$9:$CZ$158,Q$3,FALSE))="","",(VLOOKUP($A127,'Q3 Raw Data'!$A$9:$CZ$158,Q$3,FALSE))),"")</f>
        <v>Plans in place</v>
      </c>
      <c r="R127" s="149" t="str">
        <f>IFERROR(IF((VLOOKUP($A127,'Q3 Raw Data'!$A$9:$CZ$158,R$3,FALSE))="","",(VLOOKUP($A127,'Q3 Raw Data'!$A$9:$CZ$158,R$3,FALSE))),"")</f>
        <v>Established</v>
      </c>
      <c r="S127" s="149" t="str">
        <f>IFERROR(IF((VLOOKUP($A127,'Q3 Raw Data'!$A$9:$CZ$158,S$3,FALSE))="","",(VLOOKUP($A127,'Q3 Raw Data'!$A$9:$CZ$158,S$3,FALSE))),"")</f>
        <v>Established</v>
      </c>
      <c r="T127" s="149" t="str">
        <f>IFERROR(IF((VLOOKUP($A127,'Q3 Raw Data'!$A$9:$CZ$158,T$3,FALSE))="","",(VLOOKUP($A127,'Q3 Raw Data'!$A$9:$CZ$158,T$3,FALSE))),"")</f>
        <v>Established</v>
      </c>
      <c r="U127" s="149" t="str">
        <f>IFERROR(IF((VLOOKUP($A127,'Q3 Raw Data'!$A$9:$CZ$158,U$3,FALSE))="","",(VLOOKUP($A127,'Q3 Raw Data'!$A$9:$CZ$158,U$3,FALSE))),"")</f>
        <v>Established</v>
      </c>
      <c r="V127" s="149" t="str">
        <f>IFERROR(IF((VLOOKUP($A127,'Q3 Raw Data'!$A$9:$CZ$158,V$3,FALSE))="","",(VLOOKUP($A127,'Q3 Raw Data'!$A$9:$CZ$158,V$3,FALSE))),"")</f>
        <v>Established</v>
      </c>
      <c r="W127" s="149" t="str">
        <f>IFERROR(IF((VLOOKUP($A127,'Q3 Raw Data'!$A$9:$CZ$158,W$3,FALSE))="","",(VLOOKUP($A127,'Q3 Raw Data'!$A$9:$CZ$158,W$3,FALSE))),"")</f>
        <v>Established</v>
      </c>
      <c r="X127" s="149" t="str">
        <f>IFERROR(IF((VLOOKUP($A127,'Q3 Raw Data'!$A$9:$CZ$158,X$3,FALSE))="","",(VLOOKUP($A127,'Q3 Raw Data'!$A$9:$CZ$158,X$3,FALSE))),"")</f>
        <v>Established</v>
      </c>
      <c r="Y127" s="149" t="str">
        <f>IFERROR(IF((VLOOKUP($A127,'Q3 Raw Data'!$A$9:$CZ$158,Y$3,FALSE))="","",(VLOOKUP($A127,'Q3 Raw Data'!$A$9:$CZ$158,Y$3,FALSE))),"")</f>
        <v>Established</v>
      </c>
      <c r="Z127" s="149" t="str">
        <f>IFERROR(IF((VLOOKUP($A127,'Q3 Raw Data'!$A$9:$CZ$158,Z$3,FALSE))="","",(VLOOKUP($A127,'Q3 Raw Data'!$A$9:$CZ$158,Z$3,FALSE))),"")</f>
        <v>Established</v>
      </c>
      <c r="AA127" s="149" t="str">
        <f>IFERROR(IF((VLOOKUP($A127,'Q3 Raw Data'!$A$9:$CZ$158,AA$3,FALSE))="","",(VLOOKUP($A127,'Q3 Raw Data'!$A$9:$CZ$158,AA$3,FALSE))),"")</f>
        <v>Established</v>
      </c>
      <c r="AB127" s="151" t="str">
        <f>IFERROR(IF((VLOOKUP($A127,'Q3 Raw Data'!$A$9:$CZ$158,AB$3,FALSE))="","",(VLOOKUP($A127,'Q3 Raw Data'!$A$9:$CZ$158,AB$3,FALSE))),"")</f>
        <v>Established</v>
      </c>
      <c r="AC127" s="151" t="str">
        <f>IFERROR(IF((VLOOKUP($A127,'Q3 Raw Data'!$A$9:$CZ$158,AC$3,FALSE))="","",(VLOOKUP($A127,'Q3 Raw Data'!$A$9:$CZ$158,AC$3,FALSE))),"")</f>
        <v>Established</v>
      </c>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row>
    <row r="128" spans="1:67">
      <c r="A128" s="149" t="s">
        <v>421</v>
      </c>
      <c r="B128" s="149" t="s">
        <v>422</v>
      </c>
      <c r="C128" s="149" t="str">
        <f>IFERROR(IF((VLOOKUP($A128,'Q3 Raw Data'!$A$9:$CZ$158,C$3,FALSE))="","",(VLOOKUP($A128,'Q3 Raw Data'!$A$9:$CZ$158,C$3,FALSE))),"")</f>
        <v>Established</v>
      </c>
      <c r="D128" s="149" t="str">
        <f>IFERROR(IF((VLOOKUP($A128,'Q3 Raw Data'!$A$9:$CZ$158,D$3,FALSE))="","",(VLOOKUP($A128,'Q3 Raw Data'!$A$9:$CZ$158,D$3,FALSE))),"")</f>
        <v>Established</v>
      </c>
      <c r="E128" s="149" t="str">
        <f>IFERROR(IF((VLOOKUP($A128,'Q3 Raw Data'!$A$9:$CZ$158,E$3,FALSE))="","",(VLOOKUP($A128,'Q3 Raw Data'!$A$9:$CZ$158,E$3,FALSE))),"")</f>
        <v>Established</v>
      </c>
      <c r="F128" s="149" t="str">
        <f>IFERROR(IF((VLOOKUP($A128,'Q3 Raw Data'!$A$9:$CZ$158,F$3,FALSE))="","",(VLOOKUP($A128,'Q3 Raw Data'!$A$9:$CZ$158,F$3,FALSE))),"")</f>
        <v>Plans in place</v>
      </c>
      <c r="G128" s="149" t="str">
        <f>IFERROR(IF((VLOOKUP($A128,'Q3 Raw Data'!$A$9:$CZ$158,G$3,FALSE))="","",(VLOOKUP($A128,'Q3 Raw Data'!$A$9:$CZ$158,G$3,FALSE))),"")</f>
        <v>Plans in place</v>
      </c>
      <c r="H128" s="149" t="str">
        <f>IFERROR(IF((VLOOKUP($A128,'Q3 Raw Data'!$A$9:$CZ$158,H$3,FALSE))="","",(VLOOKUP($A128,'Q3 Raw Data'!$A$9:$CZ$158,H$3,FALSE))),"")</f>
        <v>Plans in place</v>
      </c>
      <c r="I128" s="149" t="str">
        <f>IFERROR(IF((VLOOKUP($A128,'Q3 Raw Data'!$A$9:$CZ$158,I$3,FALSE))="","",(VLOOKUP($A128,'Q3 Raw Data'!$A$9:$CZ$158,I$3,FALSE))),"")</f>
        <v>Established</v>
      </c>
      <c r="J128" s="149" t="str">
        <f>IFERROR(IF((VLOOKUP($A128,'Q3 Raw Data'!$A$9:$CZ$158,J$3,FALSE))="","",(VLOOKUP($A128,'Q3 Raw Data'!$A$9:$CZ$158,J$3,FALSE))),"")</f>
        <v>Established</v>
      </c>
      <c r="K128" s="149" t="str">
        <f>IFERROR(IF((VLOOKUP($A128,'Q3 Raw Data'!$A$9:$CZ$158,K$3,FALSE))="","",(VLOOKUP($A128,'Q3 Raw Data'!$A$9:$CZ$158,K$3,FALSE))),"")</f>
        <v>Plans in place</v>
      </c>
      <c r="L128" s="149" t="str">
        <f>IFERROR(IF((VLOOKUP($A128,'Q3 Raw Data'!$A$9:$CZ$158,L$3,FALSE))="","",(VLOOKUP($A128,'Q3 Raw Data'!$A$9:$CZ$158,L$3,FALSE))),"")</f>
        <v>Established</v>
      </c>
      <c r="M128" s="149" t="str">
        <f>IFERROR(IF((VLOOKUP($A128,'Q3 Raw Data'!$A$9:$CZ$158,M$3,FALSE))="","",(VLOOKUP($A128,'Q3 Raw Data'!$A$9:$CZ$158,M$3,FALSE))),"")</f>
        <v>Established</v>
      </c>
      <c r="N128" s="149" t="str">
        <f>IFERROR(IF((VLOOKUP($A128,'Q3 Raw Data'!$A$9:$CZ$158,N$3,FALSE))="","",(VLOOKUP($A128,'Q3 Raw Data'!$A$9:$CZ$158,N$3,FALSE))),"")</f>
        <v>Established</v>
      </c>
      <c r="O128" s="149" t="str">
        <f>IFERROR(IF((VLOOKUP($A128,'Q3 Raw Data'!$A$9:$CZ$158,O$3,FALSE))="","",(VLOOKUP($A128,'Q3 Raw Data'!$A$9:$CZ$158,O$3,FALSE))),"")</f>
        <v>Plans in place</v>
      </c>
      <c r="P128" s="149" t="str">
        <f>IFERROR(IF((VLOOKUP($A128,'Q3 Raw Data'!$A$9:$CZ$158,P$3,FALSE))="","",(VLOOKUP($A128,'Q3 Raw Data'!$A$9:$CZ$158,P$3,FALSE))),"")</f>
        <v>Plans in place</v>
      </c>
      <c r="Q128" s="149" t="str">
        <f>IFERROR(IF((VLOOKUP($A128,'Q3 Raw Data'!$A$9:$CZ$158,Q$3,FALSE))="","",(VLOOKUP($A128,'Q3 Raw Data'!$A$9:$CZ$158,Q$3,FALSE))),"")</f>
        <v>Plans in place</v>
      </c>
      <c r="R128" s="149" t="str">
        <f>IFERROR(IF((VLOOKUP($A128,'Q3 Raw Data'!$A$9:$CZ$158,R$3,FALSE))="","",(VLOOKUP($A128,'Q3 Raw Data'!$A$9:$CZ$158,R$3,FALSE))),"")</f>
        <v>Established</v>
      </c>
      <c r="S128" s="149" t="str">
        <f>IFERROR(IF((VLOOKUP($A128,'Q3 Raw Data'!$A$9:$CZ$158,S$3,FALSE))="","",(VLOOKUP($A128,'Q3 Raw Data'!$A$9:$CZ$158,S$3,FALSE))),"")</f>
        <v>Established</v>
      </c>
      <c r="T128" s="149" t="str">
        <f>IFERROR(IF((VLOOKUP($A128,'Q3 Raw Data'!$A$9:$CZ$158,T$3,FALSE))="","",(VLOOKUP($A128,'Q3 Raw Data'!$A$9:$CZ$158,T$3,FALSE))),"")</f>
        <v>Established</v>
      </c>
      <c r="U128" s="149" t="str">
        <f>IFERROR(IF((VLOOKUP($A128,'Q3 Raw Data'!$A$9:$CZ$158,U$3,FALSE))="","",(VLOOKUP($A128,'Q3 Raw Data'!$A$9:$CZ$158,U$3,FALSE))),"")</f>
        <v>Established</v>
      </c>
      <c r="V128" s="149" t="str">
        <f>IFERROR(IF((VLOOKUP($A128,'Q3 Raw Data'!$A$9:$CZ$158,V$3,FALSE))="","",(VLOOKUP($A128,'Q3 Raw Data'!$A$9:$CZ$158,V$3,FALSE))),"")</f>
        <v>Established</v>
      </c>
      <c r="W128" s="149" t="str">
        <f>IFERROR(IF((VLOOKUP($A128,'Q3 Raw Data'!$A$9:$CZ$158,W$3,FALSE))="","",(VLOOKUP($A128,'Q3 Raw Data'!$A$9:$CZ$158,W$3,FALSE))),"")</f>
        <v>Established</v>
      </c>
      <c r="X128" s="149" t="str">
        <f>IFERROR(IF((VLOOKUP($A128,'Q3 Raw Data'!$A$9:$CZ$158,X$3,FALSE))="","",(VLOOKUP($A128,'Q3 Raw Data'!$A$9:$CZ$158,X$3,FALSE))),"")</f>
        <v>Established</v>
      </c>
      <c r="Y128" s="149" t="str">
        <f>IFERROR(IF((VLOOKUP($A128,'Q3 Raw Data'!$A$9:$CZ$158,Y$3,FALSE))="","",(VLOOKUP($A128,'Q3 Raw Data'!$A$9:$CZ$158,Y$3,FALSE))),"")</f>
        <v>Established</v>
      </c>
      <c r="Z128" s="149" t="str">
        <f>IFERROR(IF((VLOOKUP($A128,'Q3 Raw Data'!$A$9:$CZ$158,Z$3,FALSE))="","",(VLOOKUP($A128,'Q3 Raw Data'!$A$9:$CZ$158,Z$3,FALSE))),"")</f>
        <v>Established</v>
      </c>
      <c r="AA128" s="149" t="str">
        <f>IFERROR(IF((VLOOKUP($A128,'Q3 Raw Data'!$A$9:$CZ$158,AA$3,FALSE))="","",(VLOOKUP($A128,'Q3 Raw Data'!$A$9:$CZ$158,AA$3,FALSE))),"")</f>
        <v>Established</v>
      </c>
      <c r="AB128" s="151" t="str">
        <f>IFERROR(IF((VLOOKUP($A128,'Q3 Raw Data'!$A$9:$CZ$158,AB$3,FALSE))="","",(VLOOKUP($A128,'Q3 Raw Data'!$A$9:$CZ$158,AB$3,FALSE))),"")</f>
        <v>Established</v>
      </c>
      <c r="AC128" s="151" t="str">
        <f>IFERROR(IF((VLOOKUP($A128,'Q3 Raw Data'!$A$9:$CZ$158,AC$3,FALSE))="","",(VLOOKUP($A128,'Q3 Raw Data'!$A$9:$CZ$158,AC$3,FALSE))),"")</f>
        <v>Established</v>
      </c>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row>
    <row r="129" spans="1:67">
      <c r="A129" s="149" t="s">
        <v>423</v>
      </c>
      <c r="B129" s="149" t="s">
        <v>424</v>
      </c>
      <c r="C129" s="149" t="str">
        <f>IFERROR(IF((VLOOKUP($A129,'Q3 Raw Data'!$A$9:$CZ$158,C$3,FALSE))="","",(VLOOKUP($A129,'Q3 Raw Data'!$A$9:$CZ$158,C$3,FALSE))),"")</f>
        <v>Plans in place</v>
      </c>
      <c r="D129" s="149" t="str">
        <f>IFERROR(IF((VLOOKUP($A129,'Q3 Raw Data'!$A$9:$CZ$158,D$3,FALSE))="","",(VLOOKUP($A129,'Q3 Raw Data'!$A$9:$CZ$158,D$3,FALSE))),"")</f>
        <v>Mature</v>
      </c>
      <c r="E129" s="149" t="str">
        <f>IFERROR(IF((VLOOKUP($A129,'Q3 Raw Data'!$A$9:$CZ$158,E$3,FALSE))="","",(VLOOKUP($A129,'Q3 Raw Data'!$A$9:$CZ$158,E$3,FALSE))),"")</f>
        <v>Mature</v>
      </c>
      <c r="F129" s="149" t="str">
        <f>IFERROR(IF((VLOOKUP($A129,'Q3 Raw Data'!$A$9:$CZ$158,F$3,FALSE))="","",(VLOOKUP($A129,'Q3 Raw Data'!$A$9:$CZ$158,F$3,FALSE))),"")</f>
        <v>Exemplary</v>
      </c>
      <c r="G129" s="149" t="str">
        <f>IFERROR(IF((VLOOKUP($A129,'Q3 Raw Data'!$A$9:$CZ$158,G$3,FALSE))="","",(VLOOKUP($A129,'Q3 Raw Data'!$A$9:$CZ$158,G$3,FALSE))),"")</f>
        <v>Mature</v>
      </c>
      <c r="H129" s="149" t="str">
        <f>IFERROR(IF((VLOOKUP($A129,'Q3 Raw Data'!$A$9:$CZ$158,H$3,FALSE))="","",(VLOOKUP($A129,'Q3 Raw Data'!$A$9:$CZ$158,H$3,FALSE))),"")</f>
        <v>Established</v>
      </c>
      <c r="I129" s="149" t="str">
        <f>IFERROR(IF((VLOOKUP($A129,'Q3 Raw Data'!$A$9:$CZ$158,I$3,FALSE))="","",(VLOOKUP($A129,'Q3 Raw Data'!$A$9:$CZ$158,I$3,FALSE))),"")</f>
        <v>Established</v>
      </c>
      <c r="J129" s="149" t="str">
        <f>IFERROR(IF((VLOOKUP($A129,'Q3 Raw Data'!$A$9:$CZ$158,J$3,FALSE))="","",(VLOOKUP($A129,'Q3 Raw Data'!$A$9:$CZ$158,J$3,FALSE))),"")</f>
        <v>Mature</v>
      </c>
      <c r="K129" s="149" t="str">
        <f>IFERROR(IF((VLOOKUP($A129,'Q3 Raw Data'!$A$9:$CZ$158,K$3,FALSE))="","",(VLOOKUP($A129,'Q3 Raw Data'!$A$9:$CZ$158,K$3,FALSE))),"")</f>
        <v>Established</v>
      </c>
      <c r="L129" s="149" t="str">
        <f>IFERROR(IF((VLOOKUP($A129,'Q3 Raw Data'!$A$9:$CZ$158,L$3,FALSE))="","",(VLOOKUP($A129,'Q3 Raw Data'!$A$9:$CZ$158,L$3,FALSE))),"")</f>
        <v>Plans in place</v>
      </c>
      <c r="M129" s="149" t="str">
        <f>IFERROR(IF((VLOOKUP($A129,'Q3 Raw Data'!$A$9:$CZ$158,M$3,FALSE))="","",(VLOOKUP($A129,'Q3 Raw Data'!$A$9:$CZ$158,M$3,FALSE))),"")</f>
        <v>Mature</v>
      </c>
      <c r="N129" s="149" t="str">
        <f>IFERROR(IF((VLOOKUP($A129,'Q3 Raw Data'!$A$9:$CZ$158,N$3,FALSE))="","",(VLOOKUP($A129,'Q3 Raw Data'!$A$9:$CZ$158,N$3,FALSE))),"")</f>
        <v>Mature</v>
      </c>
      <c r="O129" s="149" t="str">
        <f>IFERROR(IF((VLOOKUP($A129,'Q3 Raw Data'!$A$9:$CZ$158,O$3,FALSE))="","",(VLOOKUP($A129,'Q3 Raw Data'!$A$9:$CZ$158,O$3,FALSE))),"")</f>
        <v>Exemplary</v>
      </c>
      <c r="P129" s="149" t="str">
        <f>IFERROR(IF((VLOOKUP($A129,'Q3 Raw Data'!$A$9:$CZ$158,P$3,FALSE))="","",(VLOOKUP($A129,'Q3 Raw Data'!$A$9:$CZ$158,P$3,FALSE))),"")</f>
        <v>Mature</v>
      </c>
      <c r="Q129" s="149" t="str">
        <f>IFERROR(IF((VLOOKUP($A129,'Q3 Raw Data'!$A$9:$CZ$158,Q$3,FALSE))="","",(VLOOKUP($A129,'Q3 Raw Data'!$A$9:$CZ$158,Q$3,FALSE))),"")</f>
        <v>Established</v>
      </c>
      <c r="R129" s="149" t="str">
        <f>IFERROR(IF((VLOOKUP($A129,'Q3 Raw Data'!$A$9:$CZ$158,R$3,FALSE))="","",(VLOOKUP($A129,'Q3 Raw Data'!$A$9:$CZ$158,R$3,FALSE))),"")</f>
        <v>Established</v>
      </c>
      <c r="S129" s="149" t="str">
        <f>IFERROR(IF((VLOOKUP($A129,'Q3 Raw Data'!$A$9:$CZ$158,S$3,FALSE))="","",(VLOOKUP($A129,'Q3 Raw Data'!$A$9:$CZ$158,S$3,FALSE))),"")</f>
        <v>Mature</v>
      </c>
      <c r="T129" s="149" t="str">
        <f>IFERROR(IF((VLOOKUP($A129,'Q3 Raw Data'!$A$9:$CZ$158,T$3,FALSE))="","",(VLOOKUP($A129,'Q3 Raw Data'!$A$9:$CZ$158,T$3,FALSE))),"")</f>
        <v>Established</v>
      </c>
      <c r="U129" s="149" t="str">
        <f>IFERROR(IF((VLOOKUP($A129,'Q3 Raw Data'!$A$9:$CZ$158,U$3,FALSE))="","",(VLOOKUP($A129,'Q3 Raw Data'!$A$9:$CZ$158,U$3,FALSE))),"")</f>
        <v>Plans in place</v>
      </c>
      <c r="V129" s="149" t="str">
        <f>IFERROR(IF((VLOOKUP($A129,'Q3 Raw Data'!$A$9:$CZ$158,V$3,FALSE))="","",(VLOOKUP($A129,'Q3 Raw Data'!$A$9:$CZ$158,V$3,FALSE))),"")</f>
        <v>Mature</v>
      </c>
      <c r="W129" s="149" t="str">
        <f>IFERROR(IF((VLOOKUP($A129,'Q3 Raw Data'!$A$9:$CZ$158,W$3,FALSE))="","",(VLOOKUP($A129,'Q3 Raw Data'!$A$9:$CZ$158,W$3,FALSE))),"")</f>
        <v>Mature</v>
      </c>
      <c r="X129" s="149" t="str">
        <f>IFERROR(IF((VLOOKUP($A129,'Q3 Raw Data'!$A$9:$CZ$158,X$3,FALSE))="","",(VLOOKUP($A129,'Q3 Raw Data'!$A$9:$CZ$158,X$3,FALSE))),"")</f>
        <v>Exemplary</v>
      </c>
      <c r="Y129" s="149" t="str">
        <f>IFERROR(IF((VLOOKUP($A129,'Q3 Raw Data'!$A$9:$CZ$158,Y$3,FALSE))="","",(VLOOKUP($A129,'Q3 Raw Data'!$A$9:$CZ$158,Y$3,FALSE))),"")</f>
        <v>Mature</v>
      </c>
      <c r="Z129" s="149" t="str">
        <f>IFERROR(IF((VLOOKUP($A129,'Q3 Raw Data'!$A$9:$CZ$158,Z$3,FALSE))="","",(VLOOKUP($A129,'Q3 Raw Data'!$A$9:$CZ$158,Z$3,FALSE))),"")</f>
        <v>Established</v>
      </c>
      <c r="AA129" s="149" t="str">
        <f>IFERROR(IF((VLOOKUP($A129,'Q3 Raw Data'!$A$9:$CZ$158,AA$3,FALSE))="","",(VLOOKUP($A129,'Q3 Raw Data'!$A$9:$CZ$158,AA$3,FALSE))),"")</f>
        <v>Established</v>
      </c>
      <c r="AB129" s="151" t="str">
        <f>IFERROR(IF((VLOOKUP($A129,'Q3 Raw Data'!$A$9:$CZ$158,AB$3,FALSE))="","",(VLOOKUP($A129,'Q3 Raw Data'!$A$9:$CZ$158,AB$3,FALSE))),"")</f>
        <v>Exemplary</v>
      </c>
      <c r="AC129" s="151" t="str">
        <f>IFERROR(IF((VLOOKUP($A129,'Q3 Raw Data'!$A$9:$CZ$158,AC$3,FALSE))="","",(VLOOKUP($A129,'Q3 Raw Data'!$A$9:$CZ$158,AC$3,FALSE))),"")</f>
        <v>Established</v>
      </c>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row>
    <row r="130" spans="1:67">
      <c r="A130" s="149" t="s">
        <v>425</v>
      </c>
      <c r="B130" s="149" t="s">
        <v>426</v>
      </c>
      <c r="C130" s="149" t="str">
        <f>IFERROR(IF((VLOOKUP($A130,'Q3 Raw Data'!$A$9:$CZ$158,C$3,FALSE))="","",(VLOOKUP($A130,'Q3 Raw Data'!$A$9:$CZ$158,C$3,FALSE))),"")</f>
        <v>Established</v>
      </c>
      <c r="D130" s="149" t="str">
        <f>IFERROR(IF((VLOOKUP($A130,'Q3 Raw Data'!$A$9:$CZ$158,D$3,FALSE))="","",(VLOOKUP($A130,'Q3 Raw Data'!$A$9:$CZ$158,D$3,FALSE))),"")</f>
        <v>Mature</v>
      </c>
      <c r="E130" s="149" t="str">
        <f>IFERROR(IF((VLOOKUP($A130,'Q3 Raw Data'!$A$9:$CZ$158,E$3,FALSE))="","",(VLOOKUP($A130,'Q3 Raw Data'!$A$9:$CZ$158,E$3,FALSE))),"")</f>
        <v>Established</v>
      </c>
      <c r="F130" s="149" t="str">
        <f>IFERROR(IF((VLOOKUP($A130,'Q3 Raw Data'!$A$9:$CZ$158,F$3,FALSE))="","",(VLOOKUP($A130,'Q3 Raw Data'!$A$9:$CZ$158,F$3,FALSE))),"")</f>
        <v>Established</v>
      </c>
      <c r="G130" s="149" t="str">
        <f>IFERROR(IF((VLOOKUP($A130,'Q3 Raw Data'!$A$9:$CZ$158,G$3,FALSE))="","",(VLOOKUP($A130,'Q3 Raw Data'!$A$9:$CZ$158,G$3,FALSE))),"")</f>
        <v>Established</v>
      </c>
      <c r="H130" s="149" t="str">
        <f>IFERROR(IF((VLOOKUP($A130,'Q3 Raw Data'!$A$9:$CZ$158,H$3,FALSE))="","",(VLOOKUP($A130,'Q3 Raw Data'!$A$9:$CZ$158,H$3,FALSE))),"")</f>
        <v>Plans in place</v>
      </c>
      <c r="I130" s="149" t="str">
        <f>IFERROR(IF((VLOOKUP($A130,'Q3 Raw Data'!$A$9:$CZ$158,I$3,FALSE))="","",(VLOOKUP($A130,'Q3 Raw Data'!$A$9:$CZ$158,I$3,FALSE))),"")</f>
        <v>Mature</v>
      </c>
      <c r="J130" s="149" t="str">
        <f>IFERROR(IF((VLOOKUP($A130,'Q3 Raw Data'!$A$9:$CZ$158,J$3,FALSE))="","",(VLOOKUP($A130,'Q3 Raw Data'!$A$9:$CZ$158,J$3,FALSE))),"")</f>
        <v>Established</v>
      </c>
      <c r="K130" s="149" t="str">
        <f>IFERROR(IF((VLOOKUP($A130,'Q3 Raw Data'!$A$9:$CZ$158,K$3,FALSE))="","",(VLOOKUP($A130,'Q3 Raw Data'!$A$9:$CZ$158,K$3,FALSE))),"")</f>
        <v>Plans in place</v>
      </c>
      <c r="L130" s="149" t="str">
        <f>IFERROR(IF((VLOOKUP($A130,'Q3 Raw Data'!$A$9:$CZ$158,L$3,FALSE))="","",(VLOOKUP($A130,'Q3 Raw Data'!$A$9:$CZ$158,L$3,FALSE))),"")</f>
        <v>Established</v>
      </c>
      <c r="M130" s="149" t="str">
        <f>IFERROR(IF((VLOOKUP($A130,'Q3 Raw Data'!$A$9:$CZ$158,M$3,FALSE))="","",(VLOOKUP($A130,'Q3 Raw Data'!$A$9:$CZ$158,M$3,FALSE))),"")</f>
        <v>Mature</v>
      </c>
      <c r="N130" s="149" t="str">
        <f>IFERROR(IF((VLOOKUP($A130,'Q3 Raw Data'!$A$9:$CZ$158,N$3,FALSE))="","",(VLOOKUP($A130,'Q3 Raw Data'!$A$9:$CZ$158,N$3,FALSE))),"")</f>
        <v>Established</v>
      </c>
      <c r="O130" s="149" t="str">
        <f>IFERROR(IF((VLOOKUP($A130,'Q3 Raw Data'!$A$9:$CZ$158,O$3,FALSE))="","",(VLOOKUP($A130,'Q3 Raw Data'!$A$9:$CZ$158,O$3,FALSE))),"")</f>
        <v>Established</v>
      </c>
      <c r="P130" s="149" t="str">
        <f>IFERROR(IF((VLOOKUP($A130,'Q3 Raw Data'!$A$9:$CZ$158,P$3,FALSE))="","",(VLOOKUP($A130,'Q3 Raw Data'!$A$9:$CZ$158,P$3,FALSE))),"")</f>
        <v>Established</v>
      </c>
      <c r="Q130" s="149" t="str">
        <f>IFERROR(IF((VLOOKUP($A130,'Q3 Raw Data'!$A$9:$CZ$158,Q$3,FALSE))="","",(VLOOKUP($A130,'Q3 Raw Data'!$A$9:$CZ$158,Q$3,FALSE))),"")</f>
        <v>Plans in place</v>
      </c>
      <c r="R130" s="149" t="str">
        <f>IFERROR(IF((VLOOKUP($A130,'Q3 Raw Data'!$A$9:$CZ$158,R$3,FALSE))="","",(VLOOKUP($A130,'Q3 Raw Data'!$A$9:$CZ$158,R$3,FALSE))),"")</f>
        <v>Mature</v>
      </c>
      <c r="S130" s="149" t="str">
        <f>IFERROR(IF((VLOOKUP($A130,'Q3 Raw Data'!$A$9:$CZ$158,S$3,FALSE))="","",(VLOOKUP($A130,'Q3 Raw Data'!$A$9:$CZ$158,S$3,FALSE))),"")</f>
        <v>Established</v>
      </c>
      <c r="T130" s="149" t="str">
        <f>IFERROR(IF((VLOOKUP($A130,'Q3 Raw Data'!$A$9:$CZ$158,T$3,FALSE))="","",(VLOOKUP($A130,'Q3 Raw Data'!$A$9:$CZ$158,T$3,FALSE))),"")</f>
        <v>Established</v>
      </c>
      <c r="U130" s="149" t="str">
        <f>IFERROR(IF((VLOOKUP($A130,'Q3 Raw Data'!$A$9:$CZ$158,U$3,FALSE))="","",(VLOOKUP($A130,'Q3 Raw Data'!$A$9:$CZ$158,U$3,FALSE))),"")</f>
        <v>Mature</v>
      </c>
      <c r="V130" s="149" t="str">
        <f>IFERROR(IF((VLOOKUP($A130,'Q3 Raw Data'!$A$9:$CZ$158,V$3,FALSE))="","",(VLOOKUP($A130,'Q3 Raw Data'!$A$9:$CZ$158,V$3,FALSE))),"")</f>
        <v>Mature</v>
      </c>
      <c r="W130" s="149" t="str">
        <f>IFERROR(IF((VLOOKUP($A130,'Q3 Raw Data'!$A$9:$CZ$158,W$3,FALSE))="","",(VLOOKUP($A130,'Q3 Raw Data'!$A$9:$CZ$158,W$3,FALSE))),"")</f>
        <v>Mature</v>
      </c>
      <c r="X130" s="149" t="str">
        <f>IFERROR(IF((VLOOKUP($A130,'Q3 Raw Data'!$A$9:$CZ$158,X$3,FALSE))="","",(VLOOKUP($A130,'Q3 Raw Data'!$A$9:$CZ$158,X$3,FALSE))),"")</f>
        <v>Established</v>
      </c>
      <c r="Y130" s="149" t="str">
        <f>IFERROR(IF((VLOOKUP($A130,'Q3 Raw Data'!$A$9:$CZ$158,Y$3,FALSE))="","",(VLOOKUP($A130,'Q3 Raw Data'!$A$9:$CZ$158,Y$3,FALSE))),"")</f>
        <v>Established</v>
      </c>
      <c r="Z130" s="149" t="str">
        <f>IFERROR(IF((VLOOKUP($A130,'Q3 Raw Data'!$A$9:$CZ$158,Z$3,FALSE))="","",(VLOOKUP($A130,'Q3 Raw Data'!$A$9:$CZ$158,Z$3,FALSE))),"")</f>
        <v>Plans in place</v>
      </c>
      <c r="AA130" s="149" t="str">
        <f>IFERROR(IF((VLOOKUP($A130,'Q3 Raw Data'!$A$9:$CZ$158,AA$3,FALSE))="","",(VLOOKUP($A130,'Q3 Raw Data'!$A$9:$CZ$158,AA$3,FALSE))),"")</f>
        <v>Mature</v>
      </c>
      <c r="AB130" s="151" t="str">
        <f>IFERROR(IF((VLOOKUP($A130,'Q3 Raw Data'!$A$9:$CZ$158,AB$3,FALSE))="","",(VLOOKUP($A130,'Q3 Raw Data'!$A$9:$CZ$158,AB$3,FALSE))),"")</f>
        <v>Established</v>
      </c>
      <c r="AC130" s="151" t="str">
        <f>IFERROR(IF((VLOOKUP($A130,'Q3 Raw Data'!$A$9:$CZ$158,AC$3,FALSE))="","",(VLOOKUP($A130,'Q3 Raw Data'!$A$9:$CZ$158,AC$3,FALSE))),"")</f>
        <v>Established</v>
      </c>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row>
    <row r="131" spans="1:67">
      <c r="A131" s="149" t="s">
        <v>427</v>
      </c>
      <c r="B131" s="149" t="s">
        <v>428</v>
      </c>
      <c r="C131" s="149" t="str">
        <f>IFERROR(IF((VLOOKUP($A131,'Q3 Raw Data'!$A$9:$CZ$158,C$3,FALSE))="","",(VLOOKUP($A131,'Q3 Raw Data'!$A$9:$CZ$158,C$3,FALSE))),"")</f>
        <v>Established</v>
      </c>
      <c r="D131" s="149" t="str">
        <f>IFERROR(IF((VLOOKUP($A131,'Q3 Raw Data'!$A$9:$CZ$158,D$3,FALSE))="","",(VLOOKUP($A131,'Q3 Raw Data'!$A$9:$CZ$158,D$3,FALSE))),"")</f>
        <v>Established</v>
      </c>
      <c r="E131" s="149" t="str">
        <f>IFERROR(IF((VLOOKUP($A131,'Q3 Raw Data'!$A$9:$CZ$158,E$3,FALSE))="","",(VLOOKUP($A131,'Q3 Raw Data'!$A$9:$CZ$158,E$3,FALSE))),"")</f>
        <v>Established</v>
      </c>
      <c r="F131" s="149" t="str">
        <f>IFERROR(IF((VLOOKUP($A131,'Q3 Raw Data'!$A$9:$CZ$158,F$3,FALSE))="","",(VLOOKUP($A131,'Q3 Raw Data'!$A$9:$CZ$158,F$3,FALSE))),"")</f>
        <v>Established</v>
      </c>
      <c r="G131" s="149" t="str">
        <f>IFERROR(IF((VLOOKUP($A131,'Q3 Raw Data'!$A$9:$CZ$158,G$3,FALSE))="","",(VLOOKUP($A131,'Q3 Raw Data'!$A$9:$CZ$158,G$3,FALSE))),"")</f>
        <v>Established</v>
      </c>
      <c r="H131" s="149" t="str">
        <f>IFERROR(IF((VLOOKUP($A131,'Q3 Raw Data'!$A$9:$CZ$158,H$3,FALSE))="","",(VLOOKUP($A131,'Q3 Raw Data'!$A$9:$CZ$158,H$3,FALSE))),"")</f>
        <v>Established</v>
      </c>
      <c r="I131" s="149" t="str">
        <f>IFERROR(IF((VLOOKUP($A131,'Q3 Raw Data'!$A$9:$CZ$158,I$3,FALSE))="","",(VLOOKUP($A131,'Q3 Raw Data'!$A$9:$CZ$158,I$3,FALSE))),"")</f>
        <v>Plans in place</v>
      </c>
      <c r="J131" s="149" t="str">
        <f>IFERROR(IF((VLOOKUP($A131,'Q3 Raw Data'!$A$9:$CZ$158,J$3,FALSE))="","",(VLOOKUP($A131,'Q3 Raw Data'!$A$9:$CZ$158,J$3,FALSE))),"")</f>
        <v>Exemplary</v>
      </c>
      <c r="K131" s="149" t="str">
        <f>IFERROR(IF((VLOOKUP($A131,'Q3 Raw Data'!$A$9:$CZ$158,K$3,FALSE))="","",(VLOOKUP($A131,'Q3 Raw Data'!$A$9:$CZ$158,K$3,FALSE))),"")</f>
        <v>Exemplary</v>
      </c>
      <c r="L131" s="149" t="str">
        <f>IFERROR(IF((VLOOKUP($A131,'Q3 Raw Data'!$A$9:$CZ$158,L$3,FALSE))="","",(VLOOKUP($A131,'Q3 Raw Data'!$A$9:$CZ$158,L$3,FALSE))),"")</f>
        <v>Established</v>
      </c>
      <c r="M131" s="149" t="str">
        <f>IFERROR(IF((VLOOKUP($A131,'Q3 Raw Data'!$A$9:$CZ$158,M$3,FALSE))="","",(VLOOKUP($A131,'Q3 Raw Data'!$A$9:$CZ$158,M$3,FALSE))),"")</f>
        <v>Established</v>
      </c>
      <c r="N131" s="149" t="str">
        <f>IFERROR(IF((VLOOKUP($A131,'Q3 Raw Data'!$A$9:$CZ$158,N$3,FALSE))="","",(VLOOKUP($A131,'Q3 Raw Data'!$A$9:$CZ$158,N$3,FALSE))),"")</f>
        <v>Established</v>
      </c>
      <c r="O131" s="149" t="str">
        <f>IFERROR(IF((VLOOKUP($A131,'Q3 Raw Data'!$A$9:$CZ$158,O$3,FALSE))="","",(VLOOKUP($A131,'Q3 Raw Data'!$A$9:$CZ$158,O$3,FALSE))),"")</f>
        <v>Established</v>
      </c>
      <c r="P131" s="149" t="str">
        <f>IFERROR(IF((VLOOKUP($A131,'Q3 Raw Data'!$A$9:$CZ$158,P$3,FALSE))="","",(VLOOKUP($A131,'Q3 Raw Data'!$A$9:$CZ$158,P$3,FALSE))),"")</f>
        <v>Established</v>
      </c>
      <c r="Q131" s="149" t="str">
        <f>IFERROR(IF((VLOOKUP($A131,'Q3 Raw Data'!$A$9:$CZ$158,Q$3,FALSE))="","",(VLOOKUP($A131,'Q3 Raw Data'!$A$9:$CZ$158,Q$3,FALSE))),"")</f>
        <v>Established</v>
      </c>
      <c r="R131" s="149" t="str">
        <f>IFERROR(IF((VLOOKUP($A131,'Q3 Raw Data'!$A$9:$CZ$158,R$3,FALSE))="","",(VLOOKUP($A131,'Q3 Raw Data'!$A$9:$CZ$158,R$3,FALSE))),"")</f>
        <v>Plans in place</v>
      </c>
      <c r="S131" s="149" t="str">
        <f>IFERROR(IF((VLOOKUP($A131,'Q3 Raw Data'!$A$9:$CZ$158,S$3,FALSE))="","",(VLOOKUP($A131,'Q3 Raw Data'!$A$9:$CZ$158,S$3,FALSE))),"")</f>
        <v>Exemplary</v>
      </c>
      <c r="T131" s="149" t="str">
        <f>IFERROR(IF((VLOOKUP($A131,'Q3 Raw Data'!$A$9:$CZ$158,T$3,FALSE))="","",(VLOOKUP($A131,'Q3 Raw Data'!$A$9:$CZ$158,T$3,FALSE))),"")</f>
        <v>Exemplary</v>
      </c>
      <c r="U131" s="149" t="str">
        <f>IFERROR(IF((VLOOKUP($A131,'Q3 Raw Data'!$A$9:$CZ$158,U$3,FALSE))="","",(VLOOKUP($A131,'Q3 Raw Data'!$A$9:$CZ$158,U$3,FALSE))),"")</f>
        <v>Established</v>
      </c>
      <c r="V131" s="149" t="str">
        <f>IFERROR(IF((VLOOKUP($A131,'Q3 Raw Data'!$A$9:$CZ$158,V$3,FALSE))="","",(VLOOKUP($A131,'Q3 Raw Data'!$A$9:$CZ$158,V$3,FALSE))),"")</f>
        <v>Established</v>
      </c>
      <c r="W131" s="149" t="str">
        <f>IFERROR(IF((VLOOKUP($A131,'Q3 Raw Data'!$A$9:$CZ$158,W$3,FALSE))="","",(VLOOKUP($A131,'Q3 Raw Data'!$A$9:$CZ$158,W$3,FALSE))),"")</f>
        <v>Established</v>
      </c>
      <c r="X131" s="149" t="str">
        <f>IFERROR(IF((VLOOKUP($A131,'Q3 Raw Data'!$A$9:$CZ$158,X$3,FALSE))="","",(VLOOKUP($A131,'Q3 Raw Data'!$A$9:$CZ$158,X$3,FALSE))),"")</f>
        <v>Established</v>
      </c>
      <c r="Y131" s="149" t="str">
        <f>IFERROR(IF((VLOOKUP($A131,'Q3 Raw Data'!$A$9:$CZ$158,Y$3,FALSE))="","",(VLOOKUP($A131,'Q3 Raw Data'!$A$9:$CZ$158,Y$3,FALSE))),"")</f>
        <v>Established</v>
      </c>
      <c r="Z131" s="149" t="str">
        <f>IFERROR(IF((VLOOKUP($A131,'Q3 Raw Data'!$A$9:$CZ$158,Z$3,FALSE))="","",(VLOOKUP($A131,'Q3 Raw Data'!$A$9:$CZ$158,Z$3,FALSE))),"")</f>
        <v>Established</v>
      </c>
      <c r="AA131" s="149" t="str">
        <f>IFERROR(IF((VLOOKUP($A131,'Q3 Raw Data'!$A$9:$CZ$158,AA$3,FALSE))="","",(VLOOKUP($A131,'Q3 Raw Data'!$A$9:$CZ$158,AA$3,FALSE))),"")</f>
        <v>Established</v>
      </c>
      <c r="AB131" s="151" t="str">
        <f>IFERROR(IF((VLOOKUP($A131,'Q3 Raw Data'!$A$9:$CZ$158,AB$3,FALSE))="","",(VLOOKUP($A131,'Q3 Raw Data'!$A$9:$CZ$158,AB$3,FALSE))),"")</f>
        <v>Exemplary</v>
      </c>
      <c r="AC131" s="151" t="str">
        <f>IFERROR(IF((VLOOKUP($A131,'Q3 Raw Data'!$A$9:$CZ$158,AC$3,FALSE))="","",(VLOOKUP($A131,'Q3 Raw Data'!$A$9:$CZ$158,AC$3,FALSE))),"")</f>
        <v>Exemplary</v>
      </c>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row>
    <row r="132" spans="1:67">
      <c r="A132" s="149" t="s">
        <v>429</v>
      </c>
      <c r="B132" s="149" t="s">
        <v>430</v>
      </c>
      <c r="C132" s="149" t="str">
        <f>IFERROR(IF((VLOOKUP($A132,'Q3 Raw Data'!$A$9:$CZ$158,C$3,FALSE))="","",(VLOOKUP($A132,'Q3 Raw Data'!$A$9:$CZ$158,C$3,FALSE))),"")</f>
        <v>Plans in place</v>
      </c>
      <c r="D132" s="149" t="str">
        <f>IFERROR(IF((VLOOKUP($A132,'Q3 Raw Data'!$A$9:$CZ$158,D$3,FALSE))="","",(VLOOKUP($A132,'Q3 Raw Data'!$A$9:$CZ$158,D$3,FALSE))),"")</f>
        <v>Plans in place</v>
      </c>
      <c r="E132" s="149" t="str">
        <f>IFERROR(IF((VLOOKUP($A132,'Q3 Raw Data'!$A$9:$CZ$158,E$3,FALSE))="","",(VLOOKUP($A132,'Q3 Raw Data'!$A$9:$CZ$158,E$3,FALSE))),"")</f>
        <v>Plans in place</v>
      </c>
      <c r="F132" s="149" t="str">
        <f>IFERROR(IF((VLOOKUP($A132,'Q3 Raw Data'!$A$9:$CZ$158,F$3,FALSE))="","",(VLOOKUP($A132,'Q3 Raw Data'!$A$9:$CZ$158,F$3,FALSE))),"")</f>
        <v>Plans in place</v>
      </c>
      <c r="G132" s="149" t="str">
        <f>IFERROR(IF((VLOOKUP($A132,'Q3 Raw Data'!$A$9:$CZ$158,G$3,FALSE))="","",(VLOOKUP($A132,'Q3 Raw Data'!$A$9:$CZ$158,G$3,FALSE))),"")</f>
        <v>Plans in place</v>
      </c>
      <c r="H132" s="149" t="str">
        <f>IFERROR(IF((VLOOKUP($A132,'Q3 Raw Data'!$A$9:$CZ$158,H$3,FALSE))="","",(VLOOKUP($A132,'Q3 Raw Data'!$A$9:$CZ$158,H$3,FALSE))),"")</f>
        <v>Plans in place</v>
      </c>
      <c r="I132" s="149" t="str">
        <f>IFERROR(IF((VLOOKUP($A132,'Q3 Raw Data'!$A$9:$CZ$158,I$3,FALSE))="","",(VLOOKUP($A132,'Q3 Raw Data'!$A$9:$CZ$158,I$3,FALSE))),"")</f>
        <v>Plans in place</v>
      </c>
      <c r="J132" s="149" t="str">
        <f>IFERROR(IF((VLOOKUP($A132,'Q3 Raw Data'!$A$9:$CZ$158,J$3,FALSE))="","",(VLOOKUP($A132,'Q3 Raw Data'!$A$9:$CZ$158,J$3,FALSE))),"")</f>
        <v>Plans in place</v>
      </c>
      <c r="K132" s="149" t="str">
        <f>IFERROR(IF((VLOOKUP($A132,'Q3 Raw Data'!$A$9:$CZ$158,K$3,FALSE))="","",(VLOOKUP($A132,'Q3 Raw Data'!$A$9:$CZ$158,K$3,FALSE))),"")</f>
        <v>Plans in place</v>
      </c>
      <c r="L132" s="149" t="str">
        <f>IFERROR(IF((VLOOKUP($A132,'Q3 Raw Data'!$A$9:$CZ$158,L$3,FALSE))="","",(VLOOKUP($A132,'Q3 Raw Data'!$A$9:$CZ$158,L$3,FALSE))),"")</f>
        <v>Plans in place</v>
      </c>
      <c r="M132" s="149" t="str">
        <f>IFERROR(IF((VLOOKUP($A132,'Q3 Raw Data'!$A$9:$CZ$158,M$3,FALSE))="","",(VLOOKUP($A132,'Q3 Raw Data'!$A$9:$CZ$158,M$3,FALSE))),"")</f>
        <v>Plans in place</v>
      </c>
      <c r="N132" s="149" t="str">
        <f>IFERROR(IF((VLOOKUP($A132,'Q3 Raw Data'!$A$9:$CZ$158,N$3,FALSE))="","",(VLOOKUP($A132,'Q3 Raw Data'!$A$9:$CZ$158,N$3,FALSE))),"")</f>
        <v>Plans in place</v>
      </c>
      <c r="O132" s="149" t="str">
        <f>IFERROR(IF((VLOOKUP($A132,'Q3 Raw Data'!$A$9:$CZ$158,O$3,FALSE))="","",(VLOOKUP($A132,'Q3 Raw Data'!$A$9:$CZ$158,O$3,FALSE))),"")</f>
        <v>Established</v>
      </c>
      <c r="P132" s="149" t="str">
        <f>IFERROR(IF((VLOOKUP($A132,'Q3 Raw Data'!$A$9:$CZ$158,P$3,FALSE))="","",(VLOOKUP($A132,'Q3 Raw Data'!$A$9:$CZ$158,P$3,FALSE))),"")</f>
        <v>Established</v>
      </c>
      <c r="Q132" s="149" t="str">
        <f>IFERROR(IF((VLOOKUP($A132,'Q3 Raw Data'!$A$9:$CZ$158,Q$3,FALSE))="","",(VLOOKUP($A132,'Q3 Raw Data'!$A$9:$CZ$158,Q$3,FALSE))),"")</f>
        <v>Established</v>
      </c>
      <c r="R132" s="149" t="str">
        <f>IFERROR(IF((VLOOKUP($A132,'Q3 Raw Data'!$A$9:$CZ$158,R$3,FALSE))="","",(VLOOKUP($A132,'Q3 Raw Data'!$A$9:$CZ$158,R$3,FALSE))),"")</f>
        <v>Plans in place</v>
      </c>
      <c r="S132" s="149" t="str">
        <f>IFERROR(IF((VLOOKUP($A132,'Q3 Raw Data'!$A$9:$CZ$158,S$3,FALSE))="","",(VLOOKUP($A132,'Q3 Raw Data'!$A$9:$CZ$158,S$3,FALSE))),"")</f>
        <v>Established</v>
      </c>
      <c r="T132" s="149" t="str">
        <f>IFERROR(IF((VLOOKUP($A132,'Q3 Raw Data'!$A$9:$CZ$158,T$3,FALSE))="","",(VLOOKUP($A132,'Q3 Raw Data'!$A$9:$CZ$158,T$3,FALSE))),"")</f>
        <v>Plans in place</v>
      </c>
      <c r="U132" s="149" t="str">
        <f>IFERROR(IF((VLOOKUP($A132,'Q3 Raw Data'!$A$9:$CZ$158,U$3,FALSE))="","",(VLOOKUP($A132,'Q3 Raw Data'!$A$9:$CZ$158,U$3,FALSE))),"")</f>
        <v>Established</v>
      </c>
      <c r="V132" s="149" t="str">
        <f>IFERROR(IF((VLOOKUP($A132,'Q3 Raw Data'!$A$9:$CZ$158,V$3,FALSE))="","",(VLOOKUP($A132,'Q3 Raw Data'!$A$9:$CZ$158,V$3,FALSE))),"")</f>
        <v>Established</v>
      </c>
      <c r="W132" s="149" t="str">
        <f>IFERROR(IF((VLOOKUP($A132,'Q3 Raw Data'!$A$9:$CZ$158,W$3,FALSE))="","",(VLOOKUP($A132,'Q3 Raw Data'!$A$9:$CZ$158,W$3,FALSE))),"")</f>
        <v>Established</v>
      </c>
      <c r="X132" s="149" t="str">
        <f>IFERROR(IF((VLOOKUP($A132,'Q3 Raw Data'!$A$9:$CZ$158,X$3,FALSE))="","",(VLOOKUP($A132,'Q3 Raw Data'!$A$9:$CZ$158,X$3,FALSE))),"")</f>
        <v>Established</v>
      </c>
      <c r="Y132" s="149" t="str">
        <f>IFERROR(IF((VLOOKUP($A132,'Q3 Raw Data'!$A$9:$CZ$158,Y$3,FALSE))="","",(VLOOKUP($A132,'Q3 Raw Data'!$A$9:$CZ$158,Y$3,FALSE))),"")</f>
        <v>Established</v>
      </c>
      <c r="Z132" s="149" t="str">
        <f>IFERROR(IF((VLOOKUP($A132,'Q3 Raw Data'!$A$9:$CZ$158,Z$3,FALSE))="","",(VLOOKUP($A132,'Q3 Raw Data'!$A$9:$CZ$158,Z$3,FALSE))),"")</f>
        <v>Established</v>
      </c>
      <c r="AA132" s="149" t="str">
        <f>IFERROR(IF((VLOOKUP($A132,'Q3 Raw Data'!$A$9:$CZ$158,AA$3,FALSE))="","",(VLOOKUP($A132,'Q3 Raw Data'!$A$9:$CZ$158,AA$3,FALSE))),"")</f>
        <v>Established</v>
      </c>
      <c r="AB132" s="151" t="str">
        <f>IFERROR(IF((VLOOKUP($A132,'Q3 Raw Data'!$A$9:$CZ$158,AB$3,FALSE))="","",(VLOOKUP($A132,'Q3 Raw Data'!$A$9:$CZ$158,AB$3,FALSE))),"")</f>
        <v>Established</v>
      </c>
      <c r="AC132" s="151" t="str">
        <f>IFERROR(IF((VLOOKUP($A132,'Q3 Raw Data'!$A$9:$CZ$158,AC$3,FALSE))="","",(VLOOKUP($A132,'Q3 Raw Data'!$A$9:$CZ$158,AC$3,FALSE))),"")</f>
        <v>Plans in place</v>
      </c>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row>
    <row r="133" spans="1:67">
      <c r="A133" s="149" t="s">
        <v>914</v>
      </c>
      <c r="B133" s="149" t="s">
        <v>915</v>
      </c>
      <c r="C133" s="149" t="str">
        <f>IFERROR(IF((VLOOKUP($A133,'Q3 Raw Data'!$A$9:$CZ$158,C$3,FALSE))="","",(VLOOKUP($A133,'Q3 Raw Data'!$A$9:$CZ$158,C$3,FALSE))),"")</f>
        <v>Plans in place</v>
      </c>
      <c r="D133" s="149" t="str">
        <f>IFERROR(IF((VLOOKUP($A133,'Q3 Raw Data'!$A$9:$CZ$158,D$3,FALSE))="","",(VLOOKUP($A133,'Q3 Raw Data'!$A$9:$CZ$158,D$3,FALSE))),"")</f>
        <v>Established</v>
      </c>
      <c r="E133" s="149" t="str">
        <f>IFERROR(IF((VLOOKUP($A133,'Q3 Raw Data'!$A$9:$CZ$158,E$3,FALSE))="","",(VLOOKUP($A133,'Q3 Raw Data'!$A$9:$CZ$158,E$3,FALSE))),"")</f>
        <v>Mature</v>
      </c>
      <c r="F133" s="149" t="str">
        <f>IFERROR(IF((VLOOKUP($A133,'Q3 Raw Data'!$A$9:$CZ$158,F$3,FALSE))="","",(VLOOKUP($A133,'Q3 Raw Data'!$A$9:$CZ$158,F$3,FALSE))),"")</f>
        <v>Mature</v>
      </c>
      <c r="G133" s="149" t="str">
        <f>IFERROR(IF((VLOOKUP($A133,'Q3 Raw Data'!$A$9:$CZ$158,G$3,FALSE))="","",(VLOOKUP($A133,'Q3 Raw Data'!$A$9:$CZ$158,G$3,FALSE))),"")</f>
        <v>Established</v>
      </c>
      <c r="H133" s="149" t="str">
        <f>IFERROR(IF((VLOOKUP($A133,'Q3 Raw Data'!$A$9:$CZ$158,H$3,FALSE))="","",(VLOOKUP($A133,'Q3 Raw Data'!$A$9:$CZ$158,H$3,FALSE))),"")</f>
        <v>Mature</v>
      </c>
      <c r="I133" s="149" t="str">
        <f>IFERROR(IF((VLOOKUP($A133,'Q3 Raw Data'!$A$9:$CZ$158,I$3,FALSE))="","",(VLOOKUP($A133,'Q3 Raw Data'!$A$9:$CZ$158,I$3,FALSE))),"")</f>
        <v>Established</v>
      </c>
      <c r="J133" s="149" t="str">
        <f>IFERROR(IF((VLOOKUP($A133,'Q3 Raw Data'!$A$9:$CZ$158,J$3,FALSE))="","",(VLOOKUP($A133,'Q3 Raw Data'!$A$9:$CZ$158,J$3,FALSE))),"")</f>
        <v>Mature</v>
      </c>
      <c r="K133" s="149" t="str">
        <f>IFERROR(IF((VLOOKUP($A133,'Q3 Raw Data'!$A$9:$CZ$158,K$3,FALSE))="","",(VLOOKUP($A133,'Q3 Raw Data'!$A$9:$CZ$158,K$3,FALSE))),"")</f>
        <v>Plans in place</v>
      </c>
      <c r="L133" s="149" t="str">
        <f>IFERROR(IF((VLOOKUP($A133,'Q3 Raw Data'!$A$9:$CZ$158,L$3,FALSE))="","",(VLOOKUP($A133,'Q3 Raw Data'!$A$9:$CZ$158,L$3,FALSE))),"")</f>
        <v>Plans in place</v>
      </c>
      <c r="M133" s="149" t="str">
        <f>IFERROR(IF((VLOOKUP($A133,'Q3 Raw Data'!$A$9:$CZ$158,M$3,FALSE))="","",(VLOOKUP($A133,'Q3 Raw Data'!$A$9:$CZ$158,M$3,FALSE))),"")</f>
        <v>Mature</v>
      </c>
      <c r="N133" s="149" t="str">
        <f>IFERROR(IF((VLOOKUP($A133,'Q3 Raw Data'!$A$9:$CZ$158,N$3,FALSE))="","",(VLOOKUP($A133,'Q3 Raw Data'!$A$9:$CZ$158,N$3,FALSE))),"")</f>
        <v>Mature</v>
      </c>
      <c r="O133" s="149" t="str">
        <f>IFERROR(IF((VLOOKUP($A133,'Q3 Raw Data'!$A$9:$CZ$158,O$3,FALSE))="","",(VLOOKUP($A133,'Q3 Raw Data'!$A$9:$CZ$158,O$3,FALSE))),"")</f>
        <v>Mature</v>
      </c>
      <c r="P133" s="149" t="str">
        <f>IFERROR(IF((VLOOKUP($A133,'Q3 Raw Data'!$A$9:$CZ$158,P$3,FALSE))="","",(VLOOKUP($A133,'Q3 Raw Data'!$A$9:$CZ$158,P$3,FALSE))),"")</f>
        <v>Established</v>
      </c>
      <c r="Q133" s="149" t="str">
        <f>IFERROR(IF((VLOOKUP($A133,'Q3 Raw Data'!$A$9:$CZ$158,Q$3,FALSE))="","",(VLOOKUP($A133,'Q3 Raw Data'!$A$9:$CZ$158,Q$3,FALSE))),"")</f>
        <v>Mature</v>
      </c>
      <c r="R133" s="149" t="str">
        <f>IFERROR(IF((VLOOKUP($A133,'Q3 Raw Data'!$A$9:$CZ$158,R$3,FALSE))="","",(VLOOKUP($A133,'Q3 Raw Data'!$A$9:$CZ$158,R$3,FALSE))),"")</f>
        <v>Established</v>
      </c>
      <c r="S133" s="149" t="str">
        <f>IFERROR(IF((VLOOKUP($A133,'Q3 Raw Data'!$A$9:$CZ$158,S$3,FALSE))="","",(VLOOKUP($A133,'Q3 Raw Data'!$A$9:$CZ$158,S$3,FALSE))),"")</f>
        <v>Mature</v>
      </c>
      <c r="T133" s="149" t="str">
        <f>IFERROR(IF((VLOOKUP($A133,'Q3 Raw Data'!$A$9:$CZ$158,T$3,FALSE))="","",(VLOOKUP($A133,'Q3 Raw Data'!$A$9:$CZ$158,T$3,FALSE))),"")</f>
        <v>Plans in place</v>
      </c>
      <c r="U133" s="149" t="str">
        <f>IFERROR(IF((VLOOKUP($A133,'Q3 Raw Data'!$A$9:$CZ$158,U$3,FALSE))="","",(VLOOKUP($A133,'Q3 Raw Data'!$A$9:$CZ$158,U$3,FALSE))),"")</f>
        <v>Plans in place</v>
      </c>
      <c r="V133" s="149" t="str">
        <f>IFERROR(IF((VLOOKUP($A133,'Q3 Raw Data'!$A$9:$CZ$158,V$3,FALSE))="","",(VLOOKUP($A133,'Q3 Raw Data'!$A$9:$CZ$158,V$3,FALSE))),"")</f>
        <v>Mature</v>
      </c>
      <c r="W133" s="149" t="str">
        <f>IFERROR(IF((VLOOKUP($A133,'Q3 Raw Data'!$A$9:$CZ$158,W$3,FALSE))="","",(VLOOKUP($A133,'Q3 Raw Data'!$A$9:$CZ$158,W$3,FALSE))),"")</f>
        <v>Mature</v>
      </c>
      <c r="X133" s="149" t="str">
        <f>IFERROR(IF((VLOOKUP($A133,'Q3 Raw Data'!$A$9:$CZ$158,X$3,FALSE))="","",(VLOOKUP($A133,'Q3 Raw Data'!$A$9:$CZ$158,X$3,FALSE))),"")</f>
        <v>Mature</v>
      </c>
      <c r="Y133" s="149" t="str">
        <f>IFERROR(IF((VLOOKUP($A133,'Q3 Raw Data'!$A$9:$CZ$158,Y$3,FALSE))="","",(VLOOKUP($A133,'Q3 Raw Data'!$A$9:$CZ$158,Y$3,FALSE))),"")</f>
        <v>Established</v>
      </c>
      <c r="Z133" s="149" t="str">
        <f>IFERROR(IF((VLOOKUP($A133,'Q3 Raw Data'!$A$9:$CZ$158,Z$3,FALSE))="","",(VLOOKUP($A133,'Q3 Raw Data'!$A$9:$CZ$158,Z$3,FALSE))),"")</f>
        <v>Mature</v>
      </c>
      <c r="AA133" s="149" t="str">
        <f>IFERROR(IF((VLOOKUP($A133,'Q3 Raw Data'!$A$9:$CZ$158,AA$3,FALSE))="","",(VLOOKUP($A133,'Q3 Raw Data'!$A$9:$CZ$158,AA$3,FALSE))),"")</f>
        <v>Mature</v>
      </c>
      <c r="AB133" s="151" t="str">
        <f>IFERROR(IF((VLOOKUP($A133,'Q3 Raw Data'!$A$9:$CZ$158,AB$3,FALSE))="","",(VLOOKUP($A133,'Q3 Raw Data'!$A$9:$CZ$158,AB$3,FALSE))),"")</f>
        <v>Mature</v>
      </c>
      <c r="AC133" s="151" t="str">
        <f>IFERROR(IF((VLOOKUP($A133,'Q3 Raw Data'!$A$9:$CZ$158,AC$3,FALSE))="","",(VLOOKUP($A133,'Q3 Raw Data'!$A$9:$CZ$158,AC$3,FALSE))),"")</f>
        <v>Established</v>
      </c>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row>
    <row r="134" spans="1:67">
      <c r="A134" s="149" t="s">
        <v>433</v>
      </c>
      <c r="B134" s="149" t="s">
        <v>434</v>
      </c>
      <c r="C134" s="149" t="str">
        <f>IFERROR(IF((VLOOKUP($A134,'Q3 Raw Data'!$A$9:$CZ$158,C$3,FALSE))="","",(VLOOKUP($A134,'Q3 Raw Data'!$A$9:$CZ$158,C$3,FALSE))),"")</f>
        <v>Not yet established</v>
      </c>
      <c r="D134" s="149" t="str">
        <f>IFERROR(IF((VLOOKUP($A134,'Q3 Raw Data'!$A$9:$CZ$158,D$3,FALSE))="","",(VLOOKUP($A134,'Q3 Raw Data'!$A$9:$CZ$158,D$3,FALSE))),"")</f>
        <v>Established</v>
      </c>
      <c r="E134" s="149" t="str">
        <f>IFERROR(IF((VLOOKUP($A134,'Q3 Raw Data'!$A$9:$CZ$158,E$3,FALSE))="","",(VLOOKUP($A134,'Q3 Raw Data'!$A$9:$CZ$158,E$3,FALSE))),"")</f>
        <v>Mature</v>
      </c>
      <c r="F134" s="149" t="str">
        <f>IFERROR(IF((VLOOKUP($A134,'Q3 Raw Data'!$A$9:$CZ$158,F$3,FALSE))="","",(VLOOKUP($A134,'Q3 Raw Data'!$A$9:$CZ$158,F$3,FALSE))),"")</f>
        <v>Mature</v>
      </c>
      <c r="G134" s="149" t="str">
        <f>IFERROR(IF((VLOOKUP($A134,'Q3 Raw Data'!$A$9:$CZ$158,G$3,FALSE))="","",(VLOOKUP($A134,'Q3 Raw Data'!$A$9:$CZ$158,G$3,FALSE))),"")</f>
        <v>Plans in place</v>
      </c>
      <c r="H134" s="149" t="str">
        <f>IFERROR(IF((VLOOKUP($A134,'Q3 Raw Data'!$A$9:$CZ$158,H$3,FALSE))="","",(VLOOKUP($A134,'Q3 Raw Data'!$A$9:$CZ$158,H$3,FALSE))),"")</f>
        <v>Established</v>
      </c>
      <c r="I134" s="149" t="str">
        <f>IFERROR(IF((VLOOKUP($A134,'Q3 Raw Data'!$A$9:$CZ$158,I$3,FALSE))="","",(VLOOKUP($A134,'Q3 Raw Data'!$A$9:$CZ$158,I$3,FALSE))),"")</f>
        <v>Established</v>
      </c>
      <c r="J134" s="149" t="str">
        <f>IFERROR(IF((VLOOKUP($A134,'Q3 Raw Data'!$A$9:$CZ$158,J$3,FALSE))="","",(VLOOKUP($A134,'Q3 Raw Data'!$A$9:$CZ$158,J$3,FALSE))),"")</f>
        <v>Plans in place</v>
      </c>
      <c r="K134" s="149" t="str">
        <f>IFERROR(IF((VLOOKUP($A134,'Q3 Raw Data'!$A$9:$CZ$158,K$3,FALSE))="","",(VLOOKUP($A134,'Q3 Raw Data'!$A$9:$CZ$158,K$3,FALSE))),"")</f>
        <v>Not yet established</v>
      </c>
      <c r="L134" s="149" t="str">
        <f>IFERROR(IF((VLOOKUP($A134,'Q3 Raw Data'!$A$9:$CZ$158,L$3,FALSE))="","",(VLOOKUP($A134,'Q3 Raw Data'!$A$9:$CZ$158,L$3,FALSE))),"")</f>
        <v>Plans in place</v>
      </c>
      <c r="M134" s="149" t="str">
        <f>IFERROR(IF((VLOOKUP($A134,'Q3 Raw Data'!$A$9:$CZ$158,M$3,FALSE))="","",(VLOOKUP($A134,'Q3 Raw Data'!$A$9:$CZ$158,M$3,FALSE))),"")</f>
        <v>Established</v>
      </c>
      <c r="N134" s="149" t="str">
        <f>IFERROR(IF((VLOOKUP($A134,'Q3 Raw Data'!$A$9:$CZ$158,N$3,FALSE))="","",(VLOOKUP($A134,'Q3 Raw Data'!$A$9:$CZ$158,N$3,FALSE))),"")</f>
        <v>Mature</v>
      </c>
      <c r="O134" s="149" t="str">
        <f>IFERROR(IF((VLOOKUP($A134,'Q3 Raw Data'!$A$9:$CZ$158,O$3,FALSE))="","",(VLOOKUP($A134,'Q3 Raw Data'!$A$9:$CZ$158,O$3,FALSE))),"")</f>
        <v>Mature</v>
      </c>
      <c r="P134" s="149" t="str">
        <f>IFERROR(IF((VLOOKUP($A134,'Q3 Raw Data'!$A$9:$CZ$158,P$3,FALSE))="","",(VLOOKUP($A134,'Q3 Raw Data'!$A$9:$CZ$158,P$3,FALSE))),"")</f>
        <v>Established</v>
      </c>
      <c r="Q134" s="149" t="str">
        <f>IFERROR(IF((VLOOKUP($A134,'Q3 Raw Data'!$A$9:$CZ$158,Q$3,FALSE))="","",(VLOOKUP($A134,'Q3 Raw Data'!$A$9:$CZ$158,Q$3,FALSE))),"")</f>
        <v>Established</v>
      </c>
      <c r="R134" s="149" t="str">
        <f>IFERROR(IF((VLOOKUP($A134,'Q3 Raw Data'!$A$9:$CZ$158,R$3,FALSE))="","",(VLOOKUP($A134,'Q3 Raw Data'!$A$9:$CZ$158,R$3,FALSE))),"")</f>
        <v>Established</v>
      </c>
      <c r="S134" s="149" t="str">
        <f>IFERROR(IF((VLOOKUP($A134,'Q3 Raw Data'!$A$9:$CZ$158,S$3,FALSE))="","",(VLOOKUP($A134,'Q3 Raw Data'!$A$9:$CZ$158,S$3,FALSE))),"")</f>
        <v>Established</v>
      </c>
      <c r="T134" s="149" t="str">
        <f>IFERROR(IF((VLOOKUP($A134,'Q3 Raw Data'!$A$9:$CZ$158,T$3,FALSE))="","",(VLOOKUP($A134,'Q3 Raw Data'!$A$9:$CZ$158,T$3,FALSE))),"")</f>
        <v>Plans in place</v>
      </c>
      <c r="U134" s="149" t="str">
        <f>IFERROR(IF((VLOOKUP($A134,'Q3 Raw Data'!$A$9:$CZ$158,U$3,FALSE))="","",(VLOOKUP($A134,'Q3 Raw Data'!$A$9:$CZ$158,U$3,FALSE))),"")</f>
        <v>Plans in place</v>
      </c>
      <c r="V134" s="149" t="str">
        <f>IFERROR(IF((VLOOKUP($A134,'Q3 Raw Data'!$A$9:$CZ$158,V$3,FALSE))="","",(VLOOKUP($A134,'Q3 Raw Data'!$A$9:$CZ$158,V$3,FALSE))),"")</f>
        <v>Established</v>
      </c>
      <c r="W134" s="149" t="str">
        <f>IFERROR(IF((VLOOKUP($A134,'Q3 Raw Data'!$A$9:$CZ$158,W$3,FALSE))="","",(VLOOKUP($A134,'Q3 Raw Data'!$A$9:$CZ$158,W$3,FALSE))),"")</f>
        <v>Mature</v>
      </c>
      <c r="X134" s="149" t="str">
        <f>IFERROR(IF((VLOOKUP($A134,'Q3 Raw Data'!$A$9:$CZ$158,X$3,FALSE))="","",(VLOOKUP($A134,'Q3 Raw Data'!$A$9:$CZ$158,X$3,FALSE))),"")</f>
        <v>Mature</v>
      </c>
      <c r="Y134" s="149" t="str">
        <f>IFERROR(IF((VLOOKUP($A134,'Q3 Raw Data'!$A$9:$CZ$158,Y$3,FALSE))="","",(VLOOKUP($A134,'Q3 Raw Data'!$A$9:$CZ$158,Y$3,FALSE))),"")</f>
        <v>Established</v>
      </c>
      <c r="Z134" s="149" t="str">
        <f>IFERROR(IF((VLOOKUP($A134,'Q3 Raw Data'!$A$9:$CZ$158,Z$3,FALSE))="","",(VLOOKUP($A134,'Q3 Raw Data'!$A$9:$CZ$158,Z$3,FALSE))),"")</f>
        <v>Established</v>
      </c>
      <c r="AA134" s="149" t="str">
        <f>IFERROR(IF((VLOOKUP($A134,'Q3 Raw Data'!$A$9:$CZ$158,AA$3,FALSE))="","",(VLOOKUP($A134,'Q3 Raw Data'!$A$9:$CZ$158,AA$3,FALSE))),"")</f>
        <v>Established</v>
      </c>
      <c r="AB134" s="151" t="str">
        <f>IFERROR(IF((VLOOKUP($A134,'Q3 Raw Data'!$A$9:$CZ$158,AB$3,FALSE))="","",(VLOOKUP($A134,'Q3 Raw Data'!$A$9:$CZ$158,AB$3,FALSE))),"")</f>
        <v>Established</v>
      </c>
      <c r="AC134" s="151" t="str">
        <f>IFERROR(IF((VLOOKUP($A134,'Q3 Raw Data'!$A$9:$CZ$158,AC$3,FALSE))="","",(VLOOKUP($A134,'Q3 Raw Data'!$A$9:$CZ$158,AC$3,FALSE))),"")</f>
        <v>Plans in place</v>
      </c>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row>
    <row r="135" spans="1:67">
      <c r="A135" s="149" t="s">
        <v>435</v>
      </c>
      <c r="B135" s="149" t="s">
        <v>436</v>
      </c>
      <c r="C135" s="149" t="str">
        <f>IFERROR(IF((VLOOKUP($A135,'Q3 Raw Data'!$A$9:$CZ$158,C$3,FALSE))="","",(VLOOKUP($A135,'Q3 Raw Data'!$A$9:$CZ$158,C$3,FALSE))),"")</f>
        <v>Plans in place</v>
      </c>
      <c r="D135" s="149" t="str">
        <f>IFERROR(IF((VLOOKUP($A135,'Q3 Raw Data'!$A$9:$CZ$158,D$3,FALSE))="","",(VLOOKUP($A135,'Q3 Raw Data'!$A$9:$CZ$158,D$3,FALSE))),"")</f>
        <v>Plans in place</v>
      </c>
      <c r="E135" s="149" t="str">
        <f>IFERROR(IF((VLOOKUP($A135,'Q3 Raw Data'!$A$9:$CZ$158,E$3,FALSE))="","",(VLOOKUP($A135,'Q3 Raw Data'!$A$9:$CZ$158,E$3,FALSE))),"")</f>
        <v>Plans in place</v>
      </c>
      <c r="F135" s="149" t="str">
        <f>IFERROR(IF((VLOOKUP($A135,'Q3 Raw Data'!$A$9:$CZ$158,F$3,FALSE))="","",(VLOOKUP($A135,'Q3 Raw Data'!$A$9:$CZ$158,F$3,FALSE))),"")</f>
        <v>Plans in place</v>
      </c>
      <c r="G135" s="149" t="str">
        <f>IFERROR(IF((VLOOKUP($A135,'Q3 Raw Data'!$A$9:$CZ$158,G$3,FALSE))="","",(VLOOKUP($A135,'Q3 Raw Data'!$A$9:$CZ$158,G$3,FALSE))),"")</f>
        <v>Not yet established</v>
      </c>
      <c r="H135" s="149" t="str">
        <f>IFERROR(IF((VLOOKUP($A135,'Q3 Raw Data'!$A$9:$CZ$158,H$3,FALSE))="","",(VLOOKUP($A135,'Q3 Raw Data'!$A$9:$CZ$158,H$3,FALSE))),"")</f>
        <v>Plans in place</v>
      </c>
      <c r="I135" s="149" t="str">
        <f>IFERROR(IF((VLOOKUP($A135,'Q3 Raw Data'!$A$9:$CZ$158,I$3,FALSE))="","",(VLOOKUP($A135,'Q3 Raw Data'!$A$9:$CZ$158,I$3,FALSE))),"")</f>
        <v>Established</v>
      </c>
      <c r="J135" s="149" t="str">
        <f>IFERROR(IF((VLOOKUP($A135,'Q3 Raw Data'!$A$9:$CZ$158,J$3,FALSE))="","",(VLOOKUP($A135,'Q3 Raw Data'!$A$9:$CZ$158,J$3,FALSE))),"")</f>
        <v>Established</v>
      </c>
      <c r="K135" s="149" t="str">
        <f>IFERROR(IF((VLOOKUP($A135,'Q3 Raw Data'!$A$9:$CZ$158,K$3,FALSE))="","",(VLOOKUP($A135,'Q3 Raw Data'!$A$9:$CZ$158,K$3,FALSE))),"")</f>
        <v>Established</v>
      </c>
      <c r="L135" s="149" t="str">
        <f>IFERROR(IF((VLOOKUP($A135,'Q3 Raw Data'!$A$9:$CZ$158,L$3,FALSE))="","",(VLOOKUP($A135,'Q3 Raw Data'!$A$9:$CZ$158,L$3,FALSE))),"")</f>
        <v>Plans in place</v>
      </c>
      <c r="M135" s="149" t="str">
        <f>IFERROR(IF((VLOOKUP($A135,'Q3 Raw Data'!$A$9:$CZ$158,M$3,FALSE))="","",(VLOOKUP($A135,'Q3 Raw Data'!$A$9:$CZ$158,M$3,FALSE))),"")</f>
        <v>Established</v>
      </c>
      <c r="N135" s="149" t="str">
        <f>IFERROR(IF((VLOOKUP($A135,'Q3 Raw Data'!$A$9:$CZ$158,N$3,FALSE))="","",(VLOOKUP($A135,'Q3 Raw Data'!$A$9:$CZ$158,N$3,FALSE))),"")</f>
        <v>Plans in place</v>
      </c>
      <c r="O135" s="149" t="str">
        <f>IFERROR(IF((VLOOKUP($A135,'Q3 Raw Data'!$A$9:$CZ$158,O$3,FALSE))="","",(VLOOKUP($A135,'Q3 Raw Data'!$A$9:$CZ$158,O$3,FALSE))),"")</f>
        <v>Established</v>
      </c>
      <c r="P135" s="149" t="str">
        <f>IFERROR(IF((VLOOKUP($A135,'Q3 Raw Data'!$A$9:$CZ$158,P$3,FALSE))="","",(VLOOKUP($A135,'Q3 Raw Data'!$A$9:$CZ$158,P$3,FALSE))),"")</f>
        <v>Not yet established</v>
      </c>
      <c r="Q135" s="149" t="str">
        <f>IFERROR(IF((VLOOKUP($A135,'Q3 Raw Data'!$A$9:$CZ$158,Q$3,FALSE))="","",(VLOOKUP($A135,'Q3 Raw Data'!$A$9:$CZ$158,Q$3,FALSE))),"")</f>
        <v>Plans in place</v>
      </c>
      <c r="R135" s="149" t="str">
        <f>IFERROR(IF((VLOOKUP($A135,'Q3 Raw Data'!$A$9:$CZ$158,R$3,FALSE))="","",(VLOOKUP($A135,'Q3 Raw Data'!$A$9:$CZ$158,R$3,FALSE))),"")</f>
        <v>Established</v>
      </c>
      <c r="S135" s="149" t="str">
        <f>IFERROR(IF((VLOOKUP($A135,'Q3 Raw Data'!$A$9:$CZ$158,S$3,FALSE))="","",(VLOOKUP($A135,'Q3 Raw Data'!$A$9:$CZ$158,S$3,FALSE))),"")</f>
        <v>Established</v>
      </c>
      <c r="T135" s="149" t="str">
        <f>IFERROR(IF((VLOOKUP($A135,'Q3 Raw Data'!$A$9:$CZ$158,T$3,FALSE))="","",(VLOOKUP($A135,'Q3 Raw Data'!$A$9:$CZ$158,T$3,FALSE))),"")</f>
        <v>Established</v>
      </c>
      <c r="U135" s="149" t="str">
        <f>IFERROR(IF((VLOOKUP($A135,'Q3 Raw Data'!$A$9:$CZ$158,U$3,FALSE))="","",(VLOOKUP($A135,'Q3 Raw Data'!$A$9:$CZ$158,U$3,FALSE))),"")</f>
        <v>Plans in place</v>
      </c>
      <c r="V135" s="149" t="str">
        <f>IFERROR(IF((VLOOKUP($A135,'Q3 Raw Data'!$A$9:$CZ$158,V$3,FALSE))="","",(VLOOKUP($A135,'Q3 Raw Data'!$A$9:$CZ$158,V$3,FALSE))),"")</f>
        <v>Established</v>
      </c>
      <c r="W135" s="149" t="str">
        <f>IFERROR(IF((VLOOKUP($A135,'Q3 Raw Data'!$A$9:$CZ$158,W$3,FALSE))="","",(VLOOKUP($A135,'Q3 Raw Data'!$A$9:$CZ$158,W$3,FALSE))),"")</f>
        <v>Established</v>
      </c>
      <c r="X135" s="149" t="str">
        <f>IFERROR(IF((VLOOKUP($A135,'Q3 Raw Data'!$A$9:$CZ$158,X$3,FALSE))="","",(VLOOKUP($A135,'Q3 Raw Data'!$A$9:$CZ$158,X$3,FALSE))),"")</f>
        <v>Established</v>
      </c>
      <c r="Y135" s="149" t="str">
        <f>IFERROR(IF((VLOOKUP($A135,'Q3 Raw Data'!$A$9:$CZ$158,Y$3,FALSE))="","",(VLOOKUP($A135,'Q3 Raw Data'!$A$9:$CZ$158,Y$3,FALSE))),"")</f>
        <v>Not yet established</v>
      </c>
      <c r="Z135" s="149" t="str">
        <f>IFERROR(IF((VLOOKUP($A135,'Q3 Raw Data'!$A$9:$CZ$158,Z$3,FALSE))="","",(VLOOKUP($A135,'Q3 Raw Data'!$A$9:$CZ$158,Z$3,FALSE))),"")</f>
        <v>Established</v>
      </c>
      <c r="AA135" s="149" t="str">
        <f>IFERROR(IF((VLOOKUP($A135,'Q3 Raw Data'!$A$9:$CZ$158,AA$3,FALSE))="","",(VLOOKUP($A135,'Q3 Raw Data'!$A$9:$CZ$158,AA$3,FALSE))),"")</f>
        <v>Established</v>
      </c>
      <c r="AB135" s="151" t="str">
        <f>IFERROR(IF((VLOOKUP($A135,'Q3 Raw Data'!$A$9:$CZ$158,AB$3,FALSE))="","",(VLOOKUP($A135,'Q3 Raw Data'!$A$9:$CZ$158,AB$3,FALSE))),"")</f>
        <v>Established</v>
      </c>
      <c r="AC135" s="151" t="str">
        <f>IFERROR(IF((VLOOKUP($A135,'Q3 Raw Data'!$A$9:$CZ$158,AC$3,FALSE))="","",(VLOOKUP($A135,'Q3 Raw Data'!$A$9:$CZ$158,AC$3,FALSE))),"")</f>
        <v>Established</v>
      </c>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row>
    <row r="136" spans="1:67">
      <c r="A136" s="149" t="s">
        <v>439</v>
      </c>
      <c r="B136" s="149" t="s">
        <v>440</v>
      </c>
      <c r="C136" s="149" t="str">
        <f>IFERROR(IF((VLOOKUP($A136,'Q3 Raw Data'!$A$9:$CZ$158,C$3,FALSE))="","",(VLOOKUP($A136,'Q3 Raw Data'!$A$9:$CZ$158,C$3,FALSE))),"")</f>
        <v>Exemplary</v>
      </c>
      <c r="D136" s="149" t="str">
        <f>IFERROR(IF((VLOOKUP($A136,'Q3 Raw Data'!$A$9:$CZ$158,D$3,FALSE))="","",(VLOOKUP($A136,'Q3 Raw Data'!$A$9:$CZ$158,D$3,FALSE))),"")</f>
        <v>Mature</v>
      </c>
      <c r="E136" s="149" t="str">
        <f>IFERROR(IF((VLOOKUP($A136,'Q3 Raw Data'!$A$9:$CZ$158,E$3,FALSE))="","",(VLOOKUP($A136,'Q3 Raw Data'!$A$9:$CZ$158,E$3,FALSE))),"")</f>
        <v>Established</v>
      </c>
      <c r="F136" s="149" t="str">
        <f>IFERROR(IF((VLOOKUP($A136,'Q3 Raw Data'!$A$9:$CZ$158,F$3,FALSE))="","",(VLOOKUP($A136,'Q3 Raw Data'!$A$9:$CZ$158,F$3,FALSE))),"")</f>
        <v>Established</v>
      </c>
      <c r="G136" s="149" t="str">
        <f>IFERROR(IF((VLOOKUP($A136,'Q3 Raw Data'!$A$9:$CZ$158,G$3,FALSE))="","",(VLOOKUP($A136,'Q3 Raw Data'!$A$9:$CZ$158,G$3,FALSE))),"")</f>
        <v>Established</v>
      </c>
      <c r="H136" s="149" t="str">
        <f>IFERROR(IF((VLOOKUP($A136,'Q3 Raw Data'!$A$9:$CZ$158,H$3,FALSE))="","",(VLOOKUP($A136,'Q3 Raw Data'!$A$9:$CZ$158,H$3,FALSE))),"")</f>
        <v>Exemplary</v>
      </c>
      <c r="I136" s="149" t="str">
        <f>IFERROR(IF((VLOOKUP($A136,'Q3 Raw Data'!$A$9:$CZ$158,I$3,FALSE))="","",(VLOOKUP($A136,'Q3 Raw Data'!$A$9:$CZ$158,I$3,FALSE))),"")</f>
        <v>Mature</v>
      </c>
      <c r="J136" s="149" t="str">
        <f>IFERROR(IF((VLOOKUP($A136,'Q3 Raw Data'!$A$9:$CZ$158,J$3,FALSE))="","",(VLOOKUP($A136,'Q3 Raw Data'!$A$9:$CZ$158,J$3,FALSE))),"")</f>
        <v>Established</v>
      </c>
      <c r="K136" s="149" t="str">
        <f>IFERROR(IF((VLOOKUP($A136,'Q3 Raw Data'!$A$9:$CZ$158,K$3,FALSE))="","",(VLOOKUP($A136,'Q3 Raw Data'!$A$9:$CZ$158,K$3,FALSE))),"")</f>
        <v>Not yet established</v>
      </c>
      <c r="L136" s="149" t="str">
        <f>IFERROR(IF((VLOOKUP($A136,'Q3 Raw Data'!$A$9:$CZ$158,L$3,FALSE))="","",(VLOOKUP($A136,'Q3 Raw Data'!$A$9:$CZ$158,L$3,FALSE))),"")</f>
        <v>Exemplary</v>
      </c>
      <c r="M136" s="149" t="str">
        <f>IFERROR(IF((VLOOKUP($A136,'Q3 Raw Data'!$A$9:$CZ$158,M$3,FALSE))="","",(VLOOKUP($A136,'Q3 Raw Data'!$A$9:$CZ$158,M$3,FALSE))),"")</f>
        <v>Mature</v>
      </c>
      <c r="N136" s="149" t="str">
        <f>IFERROR(IF((VLOOKUP($A136,'Q3 Raw Data'!$A$9:$CZ$158,N$3,FALSE))="","",(VLOOKUP($A136,'Q3 Raw Data'!$A$9:$CZ$158,N$3,FALSE))),"")</f>
        <v>Established</v>
      </c>
      <c r="O136" s="149" t="str">
        <f>IFERROR(IF((VLOOKUP($A136,'Q3 Raw Data'!$A$9:$CZ$158,O$3,FALSE))="","",(VLOOKUP($A136,'Q3 Raw Data'!$A$9:$CZ$158,O$3,FALSE))),"")</f>
        <v>Established</v>
      </c>
      <c r="P136" s="149" t="str">
        <f>IFERROR(IF((VLOOKUP($A136,'Q3 Raw Data'!$A$9:$CZ$158,P$3,FALSE))="","",(VLOOKUP($A136,'Q3 Raw Data'!$A$9:$CZ$158,P$3,FALSE))),"")</f>
        <v>Established</v>
      </c>
      <c r="Q136" s="149" t="str">
        <f>IFERROR(IF((VLOOKUP($A136,'Q3 Raw Data'!$A$9:$CZ$158,Q$3,FALSE))="","",(VLOOKUP($A136,'Q3 Raw Data'!$A$9:$CZ$158,Q$3,FALSE))),"")</f>
        <v>Exemplary</v>
      </c>
      <c r="R136" s="149" t="str">
        <f>IFERROR(IF((VLOOKUP($A136,'Q3 Raw Data'!$A$9:$CZ$158,R$3,FALSE))="","",(VLOOKUP($A136,'Q3 Raw Data'!$A$9:$CZ$158,R$3,FALSE))),"")</f>
        <v>Mature</v>
      </c>
      <c r="S136" s="149" t="str">
        <f>IFERROR(IF((VLOOKUP($A136,'Q3 Raw Data'!$A$9:$CZ$158,S$3,FALSE))="","",(VLOOKUP($A136,'Q3 Raw Data'!$A$9:$CZ$158,S$3,FALSE))),"")</f>
        <v>Established</v>
      </c>
      <c r="T136" s="149" t="str">
        <f>IFERROR(IF((VLOOKUP($A136,'Q3 Raw Data'!$A$9:$CZ$158,T$3,FALSE))="","",(VLOOKUP($A136,'Q3 Raw Data'!$A$9:$CZ$158,T$3,FALSE))),"")</f>
        <v>Not yet established</v>
      </c>
      <c r="U136" s="149" t="str">
        <f>IFERROR(IF((VLOOKUP($A136,'Q3 Raw Data'!$A$9:$CZ$158,U$3,FALSE))="","",(VLOOKUP($A136,'Q3 Raw Data'!$A$9:$CZ$158,U$3,FALSE))),"")</f>
        <v>Exemplary</v>
      </c>
      <c r="V136" s="149" t="str">
        <f>IFERROR(IF((VLOOKUP($A136,'Q3 Raw Data'!$A$9:$CZ$158,V$3,FALSE))="","",(VLOOKUP($A136,'Q3 Raw Data'!$A$9:$CZ$158,V$3,FALSE))),"")</f>
        <v>Mature</v>
      </c>
      <c r="W136" s="149" t="str">
        <f>IFERROR(IF((VLOOKUP($A136,'Q3 Raw Data'!$A$9:$CZ$158,W$3,FALSE))="","",(VLOOKUP($A136,'Q3 Raw Data'!$A$9:$CZ$158,W$3,FALSE))),"")</f>
        <v>Established</v>
      </c>
      <c r="X136" s="149" t="str">
        <f>IFERROR(IF((VLOOKUP($A136,'Q3 Raw Data'!$A$9:$CZ$158,X$3,FALSE))="","",(VLOOKUP($A136,'Q3 Raw Data'!$A$9:$CZ$158,X$3,FALSE))),"")</f>
        <v>Established</v>
      </c>
      <c r="Y136" s="149" t="str">
        <f>IFERROR(IF((VLOOKUP($A136,'Q3 Raw Data'!$A$9:$CZ$158,Y$3,FALSE))="","",(VLOOKUP($A136,'Q3 Raw Data'!$A$9:$CZ$158,Y$3,FALSE))),"")</f>
        <v>Established</v>
      </c>
      <c r="Z136" s="149" t="str">
        <f>IFERROR(IF((VLOOKUP($A136,'Q3 Raw Data'!$A$9:$CZ$158,Z$3,FALSE))="","",(VLOOKUP($A136,'Q3 Raw Data'!$A$9:$CZ$158,Z$3,FALSE))),"")</f>
        <v>Exemplary</v>
      </c>
      <c r="AA136" s="149" t="str">
        <f>IFERROR(IF((VLOOKUP($A136,'Q3 Raw Data'!$A$9:$CZ$158,AA$3,FALSE))="","",(VLOOKUP($A136,'Q3 Raw Data'!$A$9:$CZ$158,AA$3,FALSE))),"")</f>
        <v>Mature</v>
      </c>
      <c r="AB136" s="151" t="str">
        <f>IFERROR(IF((VLOOKUP($A136,'Q3 Raw Data'!$A$9:$CZ$158,AB$3,FALSE))="","",(VLOOKUP($A136,'Q3 Raw Data'!$A$9:$CZ$158,AB$3,FALSE))),"")</f>
        <v>Established</v>
      </c>
      <c r="AC136" s="151" t="str">
        <f>IFERROR(IF((VLOOKUP($A136,'Q3 Raw Data'!$A$9:$CZ$158,AC$3,FALSE))="","",(VLOOKUP($A136,'Q3 Raw Data'!$A$9:$CZ$158,AC$3,FALSE))),"")</f>
        <v>Not yet established</v>
      </c>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row>
    <row r="137" spans="1:67">
      <c r="A137" s="149" t="s">
        <v>441</v>
      </c>
      <c r="B137" s="149" t="s">
        <v>442</v>
      </c>
      <c r="C137" s="149" t="str">
        <f>IFERROR(IF((VLOOKUP($A137,'Q3 Raw Data'!$A$9:$CZ$158,C$3,FALSE))="","",(VLOOKUP($A137,'Q3 Raw Data'!$A$9:$CZ$158,C$3,FALSE))),"")</f>
        <v>Plans in place</v>
      </c>
      <c r="D137" s="149" t="str">
        <f>IFERROR(IF((VLOOKUP($A137,'Q3 Raw Data'!$A$9:$CZ$158,D$3,FALSE))="","",(VLOOKUP($A137,'Q3 Raw Data'!$A$9:$CZ$158,D$3,FALSE))),"")</f>
        <v>Plans in place</v>
      </c>
      <c r="E137" s="149" t="str">
        <f>IFERROR(IF((VLOOKUP($A137,'Q3 Raw Data'!$A$9:$CZ$158,E$3,FALSE))="","",(VLOOKUP($A137,'Q3 Raw Data'!$A$9:$CZ$158,E$3,FALSE))),"")</f>
        <v>Plans in place</v>
      </c>
      <c r="F137" s="149" t="str">
        <f>IFERROR(IF((VLOOKUP($A137,'Q3 Raw Data'!$A$9:$CZ$158,F$3,FALSE))="","",(VLOOKUP($A137,'Q3 Raw Data'!$A$9:$CZ$158,F$3,FALSE))),"")</f>
        <v>Established</v>
      </c>
      <c r="G137" s="149" t="str">
        <f>IFERROR(IF((VLOOKUP($A137,'Q3 Raw Data'!$A$9:$CZ$158,G$3,FALSE))="","",(VLOOKUP($A137,'Q3 Raw Data'!$A$9:$CZ$158,G$3,FALSE))),"")</f>
        <v>Plans in place</v>
      </c>
      <c r="H137" s="149" t="str">
        <f>IFERROR(IF((VLOOKUP($A137,'Q3 Raw Data'!$A$9:$CZ$158,H$3,FALSE))="","",(VLOOKUP($A137,'Q3 Raw Data'!$A$9:$CZ$158,H$3,FALSE))),"")</f>
        <v>Not yet established</v>
      </c>
      <c r="I137" s="149" t="str">
        <f>IFERROR(IF((VLOOKUP($A137,'Q3 Raw Data'!$A$9:$CZ$158,I$3,FALSE))="","",(VLOOKUP($A137,'Q3 Raw Data'!$A$9:$CZ$158,I$3,FALSE))),"")</f>
        <v>Exemplary</v>
      </c>
      <c r="J137" s="149" t="str">
        <f>IFERROR(IF((VLOOKUP($A137,'Q3 Raw Data'!$A$9:$CZ$158,J$3,FALSE))="","",(VLOOKUP($A137,'Q3 Raw Data'!$A$9:$CZ$158,J$3,FALSE))),"")</f>
        <v>Established</v>
      </c>
      <c r="K137" s="149" t="str">
        <f>IFERROR(IF((VLOOKUP($A137,'Q3 Raw Data'!$A$9:$CZ$158,K$3,FALSE))="","",(VLOOKUP($A137,'Q3 Raw Data'!$A$9:$CZ$158,K$3,FALSE))),"")</f>
        <v>Plans in place</v>
      </c>
      <c r="L137" s="149" t="str">
        <f>IFERROR(IF((VLOOKUP($A137,'Q3 Raw Data'!$A$9:$CZ$158,L$3,FALSE))="","",(VLOOKUP($A137,'Q3 Raw Data'!$A$9:$CZ$158,L$3,FALSE))),"")</f>
        <v>Plans in place</v>
      </c>
      <c r="M137" s="149" t="str">
        <f>IFERROR(IF((VLOOKUP($A137,'Q3 Raw Data'!$A$9:$CZ$158,M$3,FALSE))="","",(VLOOKUP($A137,'Q3 Raw Data'!$A$9:$CZ$158,M$3,FALSE))),"")</f>
        <v>Plans in place</v>
      </c>
      <c r="N137" s="149" t="str">
        <f>IFERROR(IF((VLOOKUP($A137,'Q3 Raw Data'!$A$9:$CZ$158,N$3,FALSE))="","",(VLOOKUP($A137,'Q3 Raw Data'!$A$9:$CZ$158,N$3,FALSE))),"")</f>
        <v>Plans in place</v>
      </c>
      <c r="O137" s="149" t="str">
        <f>IFERROR(IF((VLOOKUP($A137,'Q3 Raw Data'!$A$9:$CZ$158,O$3,FALSE))="","",(VLOOKUP($A137,'Q3 Raw Data'!$A$9:$CZ$158,O$3,FALSE))),"")</f>
        <v>Established</v>
      </c>
      <c r="P137" s="149" t="str">
        <f>IFERROR(IF((VLOOKUP($A137,'Q3 Raw Data'!$A$9:$CZ$158,P$3,FALSE))="","",(VLOOKUP($A137,'Q3 Raw Data'!$A$9:$CZ$158,P$3,FALSE))),"")</f>
        <v>Plans in place</v>
      </c>
      <c r="Q137" s="149" t="str">
        <f>IFERROR(IF((VLOOKUP($A137,'Q3 Raw Data'!$A$9:$CZ$158,Q$3,FALSE))="","",(VLOOKUP($A137,'Q3 Raw Data'!$A$9:$CZ$158,Q$3,FALSE))),"")</f>
        <v>Not yet established</v>
      </c>
      <c r="R137" s="149" t="str">
        <f>IFERROR(IF((VLOOKUP($A137,'Q3 Raw Data'!$A$9:$CZ$158,R$3,FALSE))="","",(VLOOKUP($A137,'Q3 Raw Data'!$A$9:$CZ$158,R$3,FALSE))),"")</f>
        <v>Exemplary</v>
      </c>
      <c r="S137" s="149" t="str">
        <f>IFERROR(IF((VLOOKUP($A137,'Q3 Raw Data'!$A$9:$CZ$158,S$3,FALSE))="","",(VLOOKUP($A137,'Q3 Raw Data'!$A$9:$CZ$158,S$3,FALSE))),"")</f>
        <v>Established</v>
      </c>
      <c r="T137" s="149" t="str">
        <f>IFERROR(IF((VLOOKUP($A137,'Q3 Raw Data'!$A$9:$CZ$158,T$3,FALSE))="","",(VLOOKUP($A137,'Q3 Raw Data'!$A$9:$CZ$158,T$3,FALSE))),"")</f>
        <v>Plans in place</v>
      </c>
      <c r="U137" s="149" t="str">
        <f>IFERROR(IF((VLOOKUP($A137,'Q3 Raw Data'!$A$9:$CZ$158,U$3,FALSE))="","",(VLOOKUP($A137,'Q3 Raw Data'!$A$9:$CZ$158,U$3,FALSE))),"")</f>
        <v>Established</v>
      </c>
      <c r="V137" s="149" t="str">
        <f>IFERROR(IF((VLOOKUP($A137,'Q3 Raw Data'!$A$9:$CZ$158,V$3,FALSE))="","",(VLOOKUP($A137,'Q3 Raw Data'!$A$9:$CZ$158,V$3,FALSE))),"")</f>
        <v>Plans in place</v>
      </c>
      <c r="W137" s="149" t="str">
        <f>IFERROR(IF((VLOOKUP($A137,'Q3 Raw Data'!$A$9:$CZ$158,W$3,FALSE))="","",(VLOOKUP($A137,'Q3 Raw Data'!$A$9:$CZ$158,W$3,FALSE))),"")</f>
        <v>Established</v>
      </c>
      <c r="X137" s="149" t="str">
        <f>IFERROR(IF((VLOOKUP($A137,'Q3 Raw Data'!$A$9:$CZ$158,X$3,FALSE))="","",(VLOOKUP($A137,'Q3 Raw Data'!$A$9:$CZ$158,X$3,FALSE))),"")</f>
        <v>Established</v>
      </c>
      <c r="Y137" s="149" t="str">
        <f>IFERROR(IF((VLOOKUP($A137,'Q3 Raw Data'!$A$9:$CZ$158,Y$3,FALSE))="","",(VLOOKUP($A137,'Q3 Raw Data'!$A$9:$CZ$158,Y$3,FALSE))),"")</f>
        <v>Plans in place</v>
      </c>
      <c r="Z137" s="149" t="str">
        <f>IFERROR(IF((VLOOKUP($A137,'Q3 Raw Data'!$A$9:$CZ$158,Z$3,FALSE))="","",(VLOOKUP($A137,'Q3 Raw Data'!$A$9:$CZ$158,Z$3,FALSE))),"")</f>
        <v>Plans in place</v>
      </c>
      <c r="AA137" s="149" t="str">
        <f>IFERROR(IF((VLOOKUP($A137,'Q3 Raw Data'!$A$9:$CZ$158,AA$3,FALSE))="","",(VLOOKUP($A137,'Q3 Raw Data'!$A$9:$CZ$158,AA$3,FALSE))),"")</f>
        <v>Exemplary</v>
      </c>
      <c r="AB137" s="151" t="str">
        <f>IFERROR(IF((VLOOKUP($A137,'Q3 Raw Data'!$A$9:$CZ$158,AB$3,FALSE))="","",(VLOOKUP($A137,'Q3 Raw Data'!$A$9:$CZ$158,AB$3,FALSE))),"")</f>
        <v>Established</v>
      </c>
      <c r="AC137" s="151" t="str">
        <f>IFERROR(IF((VLOOKUP($A137,'Q3 Raw Data'!$A$9:$CZ$158,AC$3,FALSE))="","",(VLOOKUP($A137,'Q3 Raw Data'!$A$9:$CZ$158,AC$3,FALSE))),"")</f>
        <v>Plans in place</v>
      </c>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row>
    <row r="138" spans="1:67">
      <c r="A138" s="149" t="s">
        <v>916</v>
      </c>
      <c r="B138" s="149" t="s">
        <v>917</v>
      </c>
      <c r="C138" s="149" t="str">
        <f>IFERROR(IF((VLOOKUP($A138,'Q3 Raw Data'!$A$9:$CZ$158,C$3,FALSE))="","",(VLOOKUP($A138,'Q3 Raw Data'!$A$9:$CZ$158,C$3,FALSE))),"")</f>
        <v>Plans in place</v>
      </c>
      <c r="D138" s="149" t="str">
        <f>IFERROR(IF((VLOOKUP($A138,'Q3 Raw Data'!$A$9:$CZ$158,D$3,FALSE))="","",(VLOOKUP($A138,'Q3 Raw Data'!$A$9:$CZ$158,D$3,FALSE))),"")</f>
        <v>Established</v>
      </c>
      <c r="E138" s="149" t="str">
        <f>IFERROR(IF((VLOOKUP($A138,'Q3 Raw Data'!$A$9:$CZ$158,E$3,FALSE))="","",(VLOOKUP($A138,'Q3 Raw Data'!$A$9:$CZ$158,E$3,FALSE))),"")</f>
        <v>Established</v>
      </c>
      <c r="F138" s="149" t="str">
        <f>IFERROR(IF((VLOOKUP($A138,'Q3 Raw Data'!$A$9:$CZ$158,F$3,FALSE))="","",(VLOOKUP($A138,'Q3 Raw Data'!$A$9:$CZ$158,F$3,FALSE))),"")</f>
        <v>Established</v>
      </c>
      <c r="G138" s="149" t="str">
        <f>IFERROR(IF((VLOOKUP($A138,'Q3 Raw Data'!$A$9:$CZ$158,G$3,FALSE))="","",(VLOOKUP($A138,'Q3 Raw Data'!$A$9:$CZ$158,G$3,FALSE))),"")</f>
        <v>Established</v>
      </c>
      <c r="H138" s="149" t="str">
        <f>IFERROR(IF((VLOOKUP($A138,'Q3 Raw Data'!$A$9:$CZ$158,H$3,FALSE))="","",(VLOOKUP($A138,'Q3 Raw Data'!$A$9:$CZ$158,H$3,FALSE))),"")</f>
        <v>Established</v>
      </c>
      <c r="I138" s="149" t="str">
        <f>IFERROR(IF((VLOOKUP($A138,'Q3 Raw Data'!$A$9:$CZ$158,I$3,FALSE))="","",(VLOOKUP($A138,'Q3 Raw Data'!$A$9:$CZ$158,I$3,FALSE))),"")</f>
        <v>Established</v>
      </c>
      <c r="J138" s="149" t="str">
        <f>IFERROR(IF((VLOOKUP($A138,'Q3 Raw Data'!$A$9:$CZ$158,J$3,FALSE))="","",(VLOOKUP($A138,'Q3 Raw Data'!$A$9:$CZ$158,J$3,FALSE))),"")</f>
        <v>Plans in place</v>
      </c>
      <c r="K138" s="149" t="str">
        <f>IFERROR(IF((VLOOKUP($A138,'Q3 Raw Data'!$A$9:$CZ$158,K$3,FALSE))="","",(VLOOKUP($A138,'Q3 Raw Data'!$A$9:$CZ$158,K$3,FALSE))),"")</f>
        <v>Plans in place</v>
      </c>
      <c r="L138" s="149" t="str">
        <f>IFERROR(IF((VLOOKUP($A138,'Q3 Raw Data'!$A$9:$CZ$158,L$3,FALSE))="","",(VLOOKUP($A138,'Q3 Raw Data'!$A$9:$CZ$158,L$3,FALSE))),"")</f>
        <v>Established</v>
      </c>
      <c r="M138" s="149" t="str">
        <f>IFERROR(IF((VLOOKUP($A138,'Q3 Raw Data'!$A$9:$CZ$158,M$3,FALSE))="","",(VLOOKUP($A138,'Q3 Raw Data'!$A$9:$CZ$158,M$3,FALSE))),"")</f>
        <v>Established</v>
      </c>
      <c r="N138" s="149" t="str">
        <f>IFERROR(IF((VLOOKUP($A138,'Q3 Raw Data'!$A$9:$CZ$158,N$3,FALSE))="","",(VLOOKUP($A138,'Q3 Raw Data'!$A$9:$CZ$158,N$3,FALSE))),"")</f>
        <v>Established</v>
      </c>
      <c r="O138" s="149" t="str">
        <f>IFERROR(IF((VLOOKUP($A138,'Q3 Raw Data'!$A$9:$CZ$158,O$3,FALSE))="","",(VLOOKUP($A138,'Q3 Raw Data'!$A$9:$CZ$158,O$3,FALSE))),"")</f>
        <v>Established</v>
      </c>
      <c r="P138" s="149" t="str">
        <f>IFERROR(IF((VLOOKUP($A138,'Q3 Raw Data'!$A$9:$CZ$158,P$3,FALSE))="","",(VLOOKUP($A138,'Q3 Raw Data'!$A$9:$CZ$158,P$3,FALSE))),"")</f>
        <v>Established</v>
      </c>
      <c r="Q138" s="149" t="str">
        <f>IFERROR(IF((VLOOKUP($A138,'Q3 Raw Data'!$A$9:$CZ$158,Q$3,FALSE))="","",(VLOOKUP($A138,'Q3 Raw Data'!$A$9:$CZ$158,Q$3,FALSE))),"")</f>
        <v>Established</v>
      </c>
      <c r="R138" s="149" t="str">
        <f>IFERROR(IF((VLOOKUP($A138,'Q3 Raw Data'!$A$9:$CZ$158,R$3,FALSE))="","",(VLOOKUP($A138,'Q3 Raw Data'!$A$9:$CZ$158,R$3,FALSE))),"")</f>
        <v>Established</v>
      </c>
      <c r="S138" s="149" t="str">
        <f>IFERROR(IF((VLOOKUP($A138,'Q3 Raw Data'!$A$9:$CZ$158,S$3,FALSE))="","",(VLOOKUP($A138,'Q3 Raw Data'!$A$9:$CZ$158,S$3,FALSE))),"")</f>
        <v>Established</v>
      </c>
      <c r="T138" s="149" t="str">
        <f>IFERROR(IF((VLOOKUP($A138,'Q3 Raw Data'!$A$9:$CZ$158,T$3,FALSE))="","",(VLOOKUP($A138,'Q3 Raw Data'!$A$9:$CZ$158,T$3,FALSE))),"")</f>
        <v>Plans in place</v>
      </c>
      <c r="U138" s="149" t="str">
        <f>IFERROR(IF((VLOOKUP($A138,'Q3 Raw Data'!$A$9:$CZ$158,U$3,FALSE))="","",(VLOOKUP($A138,'Q3 Raw Data'!$A$9:$CZ$158,U$3,FALSE))),"")</f>
        <v>Established</v>
      </c>
      <c r="V138" s="149" t="str">
        <f>IFERROR(IF((VLOOKUP($A138,'Q3 Raw Data'!$A$9:$CZ$158,V$3,FALSE))="","",(VLOOKUP($A138,'Q3 Raw Data'!$A$9:$CZ$158,V$3,FALSE))),"")</f>
        <v>Established</v>
      </c>
      <c r="W138" s="149" t="str">
        <f>IFERROR(IF((VLOOKUP($A138,'Q3 Raw Data'!$A$9:$CZ$158,W$3,FALSE))="","",(VLOOKUP($A138,'Q3 Raw Data'!$A$9:$CZ$158,W$3,FALSE))),"")</f>
        <v>Established</v>
      </c>
      <c r="X138" s="149" t="str">
        <f>IFERROR(IF((VLOOKUP($A138,'Q3 Raw Data'!$A$9:$CZ$158,X$3,FALSE))="","",(VLOOKUP($A138,'Q3 Raw Data'!$A$9:$CZ$158,X$3,FALSE))),"")</f>
        <v>Established</v>
      </c>
      <c r="Y138" s="149" t="str">
        <f>IFERROR(IF((VLOOKUP($A138,'Q3 Raw Data'!$A$9:$CZ$158,Y$3,FALSE))="","",(VLOOKUP($A138,'Q3 Raw Data'!$A$9:$CZ$158,Y$3,FALSE))),"")</f>
        <v>Established</v>
      </c>
      <c r="Z138" s="149" t="str">
        <f>IFERROR(IF((VLOOKUP($A138,'Q3 Raw Data'!$A$9:$CZ$158,Z$3,FALSE))="","",(VLOOKUP($A138,'Q3 Raw Data'!$A$9:$CZ$158,Z$3,FALSE))),"")</f>
        <v>Established</v>
      </c>
      <c r="AA138" s="149" t="str">
        <f>IFERROR(IF((VLOOKUP($A138,'Q3 Raw Data'!$A$9:$CZ$158,AA$3,FALSE))="","",(VLOOKUP($A138,'Q3 Raw Data'!$A$9:$CZ$158,AA$3,FALSE))),"")</f>
        <v>Established</v>
      </c>
      <c r="AB138" s="151" t="str">
        <f>IFERROR(IF((VLOOKUP($A138,'Q3 Raw Data'!$A$9:$CZ$158,AB$3,FALSE))="","",(VLOOKUP($A138,'Q3 Raw Data'!$A$9:$CZ$158,AB$3,FALSE))),"")</f>
        <v>Established</v>
      </c>
      <c r="AC138" s="151" t="str">
        <f>IFERROR(IF((VLOOKUP($A138,'Q3 Raw Data'!$A$9:$CZ$158,AC$3,FALSE))="","",(VLOOKUP($A138,'Q3 Raw Data'!$A$9:$CZ$158,AC$3,FALSE))),"")</f>
        <v>Established</v>
      </c>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row>
    <row r="139" spans="1:67">
      <c r="A139" s="149" t="s">
        <v>443</v>
      </c>
      <c r="B139" s="149" t="s">
        <v>444</v>
      </c>
      <c r="C139" s="149" t="str">
        <f>IFERROR(IF((VLOOKUP($A139,'Q3 Raw Data'!$A$9:$CZ$158,C$3,FALSE))="","",(VLOOKUP($A139,'Q3 Raw Data'!$A$9:$CZ$158,C$3,FALSE))),"")</f>
        <v>Established</v>
      </c>
      <c r="D139" s="149" t="str">
        <f>IFERROR(IF((VLOOKUP($A139,'Q3 Raw Data'!$A$9:$CZ$158,D$3,FALSE))="","",(VLOOKUP($A139,'Q3 Raw Data'!$A$9:$CZ$158,D$3,FALSE))),"")</f>
        <v>Plans in place</v>
      </c>
      <c r="E139" s="149" t="str">
        <f>IFERROR(IF((VLOOKUP($A139,'Q3 Raw Data'!$A$9:$CZ$158,E$3,FALSE))="","",(VLOOKUP($A139,'Q3 Raw Data'!$A$9:$CZ$158,E$3,FALSE))),"")</f>
        <v>Plans in place</v>
      </c>
      <c r="F139" s="149" t="str">
        <f>IFERROR(IF((VLOOKUP($A139,'Q3 Raw Data'!$A$9:$CZ$158,F$3,FALSE))="","",(VLOOKUP($A139,'Q3 Raw Data'!$A$9:$CZ$158,F$3,FALSE))),"")</f>
        <v>Plans in place</v>
      </c>
      <c r="G139" s="149" t="str">
        <f>IFERROR(IF((VLOOKUP($A139,'Q3 Raw Data'!$A$9:$CZ$158,G$3,FALSE))="","",(VLOOKUP($A139,'Q3 Raw Data'!$A$9:$CZ$158,G$3,FALSE))),"")</f>
        <v>Plans in place</v>
      </c>
      <c r="H139" s="149" t="str">
        <f>IFERROR(IF((VLOOKUP($A139,'Q3 Raw Data'!$A$9:$CZ$158,H$3,FALSE))="","",(VLOOKUP($A139,'Q3 Raw Data'!$A$9:$CZ$158,H$3,FALSE))),"")</f>
        <v>Plans in place</v>
      </c>
      <c r="I139" s="149" t="str">
        <f>IFERROR(IF((VLOOKUP($A139,'Q3 Raw Data'!$A$9:$CZ$158,I$3,FALSE))="","",(VLOOKUP($A139,'Q3 Raw Data'!$A$9:$CZ$158,I$3,FALSE))),"")</f>
        <v>Established</v>
      </c>
      <c r="J139" s="149" t="str">
        <f>IFERROR(IF((VLOOKUP($A139,'Q3 Raw Data'!$A$9:$CZ$158,J$3,FALSE))="","",(VLOOKUP($A139,'Q3 Raw Data'!$A$9:$CZ$158,J$3,FALSE))),"")</f>
        <v>Established</v>
      </c>
      <c r="K139" s="149" t="str">
        <f>IFERROR(IF((VLOOKUP($A139,'Q3 Raw Data'!$A$9:$CZ$158,K$3,FALSE))="","",(VLOOKUP($A139,'Q3 Raw Data'!$A$9:$CZ$158,K$3,FALSE))),"")</f>
        <v>Established</v>
      </c>
      <c r="L139" s="149" t="str">
        <f>IFERROR(IF((VLOOKUP($A139,'Q3 Raw Data'!$A$9:$CZ$158,L$3,FALSE))="","",(VLOOKUP($A139,'Q3 Raw Data'!$A$9:$CZ$158,L$3,FALSE))),"")</f>
        <v>Established</v>
      </c>
      <c r="M139" s="149" t="str">
        <f>IFERROR(IF((VLOOKUP($A139,'Q3 Raw Data'!$A$9:$CZ$158,M$3,FALSE))="","",(VLOOKUP($A139,'Q3 Raw Data'!$A$9:$CZ$158,M$3,FALSE))),"")</f>
        <v>Established</v>
      </c>
      <c r="N139" s="149" t="str">
        <f>IFERROR(IF((VLOOKUP($A139,'Q3 Raw Data'!$A$9:$CZ$158,N$3,FALSE))="","",(VLOOKUP($A139,'Q3 Raw Data'!$A$9:$CZ$158,N$3,FALSE))),"")</f>
        <v>Plans in place</v>
      </c>
      <c r="O139" s="149" t="str">
        <f>IFERROR(IF((VLOOKUP($A139,'Q3 Raw Data'!$A$9:$CZ$158,O$3,FALSE))="","",(VLOOKUP($A139,'Q3 Raw Data'!$A$9:$CZ$158,O$3,FALSE))),"")</f>
        <v>Plans in place</v>
      </c>
      <c r="P139" s="149" t="str">
        <f>IFERROR(IF((VLOOKUP($A139,'Q3 Raw Data'!$A$9:$CZ$158,P$3,FALSE))="","",(VLOOKUP($A139,'Q3 Raw Data'!$A$9:$CZ$158,P$3,FALSE))),"")</f>
        <v>Plans in place</v>
      </c>
      <c r="Q139" s="149" t="str">
        <f>IFERROR(IF((VLOOKUP($A139,'Q3 Raw Data'!$A$9:$CZ$158,Q$3,FALSE))="","",(VLOOKUP($A139,'Q3 Raw Data'!$A$9:$CZ$158,Q$3,FALSE))),"")</f>
        <v>Plans in place</v>
      </c>
      <c r="R139" s="149" t="str">
        <f>IFERROR(IF((VLOOKUP($A139,'Q3 Raw Data'!$A$9:$CZ$158,R$3,FALSE))="","",(VLOOKUP($A139,'Q3 Raw Data'!$A$9:$CZ$158,R$3,FALSE))),"")</f>
        <v>Established</v>
      </c>
      <c r="S139" s="149" t="str">
        <f>IFERROR(IF((VLOOKUP($A139,'Q3 Raw Data'!$A$9:$CZ$158,S$3,FALSE))="","",(VLOOKUP($A139,'Q3 Raw Data'!$A$9:$CZ$158,S$3,FALSE))),"")</f>
        <v>Established</v>
      </c>
      <c r="T139" s="149" t="str">
        <f>IFERROR(IF((VLOOKUP($A139,'Q3 Raw Data'!$A$9:$CZ$158,T$3,FALSE))="","",(VLOOKUP($A139,'Q3 Raw Data'!$A$9:$CZ$158,T$3,FALSE))),"")</f>
        <v>Established</v>
      </c>
      <c r="U139" s="149" t="str">
        <f>IFERROR(IF((VLOOKUP($A139,'Q3 Raw Data'!$A$9:$CZ$158,U$3,FALSE))="","",(VLOOKUP($A139,'Q3 Raw Data'!$A$9:$CZ$158,U$3,FALSE))),"")</f>
        <v>Established</v>
      </c>
      <c r="V139" s="149" t="str">
        <f>IFERROR(IF((VLOOKUP($A139,'Q3 Raw Data'!$A$9:$CZ$158,V$3,FALSE))="","",(VLOOKUP($A139,'Q3 Raw Data'!$A$9:$CZ$158,V$3,FALSE))),"")</f>
        <v>Established</v>
      </c>
      <c r="W139" s="149" t="str">
        <f>IFERROR(IF((VLOOKUP($A139,'Q3 Raw Data'!$A$9:$CZ$158,W$3,FALSE))="","",(VLOOKUP($A139,'Q3 Raw Data'!$A$9:$CZ$158,W$3,FALSE))),"")</f>
        <v>Plans in place</v>
      </c>
      <c r="X139" s="149" t="str">
        <f>IFERROR(IF((VLOOKUP($A139,'Q3 Raw Data'!$A$9:$CZ$158,X$3,FALSE))="","",(VLOOKUP($A139,'Q3 Raw Data'!$A$9:$CZ$158,X$3,FALSE))),"")</f>
        <v>Established</v>
      </c>
      <c r="Y139" s="149" t="str">
        <f>IFERROR(IF((VLOOKUP($A139,'Q3 Raw Data'!$A$9:$CZ$158,Y$3,FALSE))="","",(VLOOKUP($A139,'Q3 Raw Data'!$A$9:$CZ$158,Y$3,FALSE))),"")</f>
        <v>Established</v>
      </c>
      <c r="Z139" s="149" t="str">
        <f>IFERROR(IF((VLOOKUP($A139,'Q3 Raw Data'!$A$9:$CZ$158,Z$3,FALSE))="","",(VLOOKUP($A139,'Q3 Raw Data'!$A$9:$CZ$158,Z$3,FALSE))),"")</f>
        <v>Established</v>
      </c>
      <c r="AA139" s="149" t="str">
        <f>IFERROR(IF((VLOOKUP($A139,'Q3 Raw Data'!$A$9:$CZ$158,AA$3,FALSE))="","",(VLOOKUP($A139,'Q3 Raw Data'!$A$9:$CZ$158,AA$3,FALSE))),"")</f>
        <v>Established</v>
      </c>
      <c r="AB139" s="151" t="str">
        <f>IFERROR(IF((VLOOKUP($A139,'Q3 Raw Data'!$A$9:$CZ$158,AB$3,FALSE))="","",(VLOOKUP($A139,'Q3 Raw Data'!$A$9:$CZ$158,AB$3,FALSE))),"")</f>
        <v>Established</v>
      </c>
      <c r="AC139" s="151" t="str">
        <f>IFERROR(IF((VLOOKUP($A139,'Q3 Raw Data'!$A$9:$CZ$158,AC$3,FALSE))="","",(VLOOKUP($A139,'Q3 Raw Data'!$A$9:$CZ$158,AC$3,FALSE))),"")</f>
        <v>Established</v>
      </c>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row>
    <row r="140" spans="1:67">
      <c r="A140" s="149" t="s">
        <v>445</v>
      </c>
      <c r="B140" s="149" t="s">
        <v>446</v>
      </c>
      <c r="C140" s="149" t="str">
        <f>IFERROR(IF((VLOOKUP($A140,'Q3 Raw Data'!$A$9:$CZ$158,C$3,FALSE))="","",(VLOOKUP($A140,'Q3 Raw Data'!$A$9:$CZ$158,C$3,FALSE))),"")</f>
        <v>Plans in place</v>
      </c>
      <c r="D140" s="149" t="str">
        <f>IFERROR(IF((VLOOKUP($A140,'Q3 Raw Data'!$A$9:$CZ$158,D$3,FALSE))="","",(VLOOKUP($A140,'Q3 Raw Data'!$A$9:$CZ$158,D$3,FALSE))),"")</f>
        <v>Established</v>
      </c>
      <c r="E140" s="149" t="str">
        <f>IFERROR(IF((VLOOKUP($A140,'Q3 Raw Data'!$A$9:$CZ$158,E$3,FALSE))="","",(VLOOKUP($A140,'Q3 Raw Data'!$A$9:$CZ$158,E$3,FALSE))),"")</f>
        <v>Established</v>
      </c>
      <c r="F140" s="149" t="str">
        <f>IFERROR(IF((VLOOKUP($A140,'Q3 Raw Data'!$A$9:$CZ$158,F$3,FALSE))="","",(VLOOKUP($A140,'Q3 Raw Data'!$A$9:$CZ$158,F$3,FALSE))),"")</f>
        <v>Established</v>
      </c>
      <c r="G140" s="149" t="str">
        <f>IFERROR(IF((VLOOKUP($A140,'Q3 Raw Data'!$A$9:$CZ$158,G$3,FALSE))="","",(VLOOKUP($A140,'Q3 Raw Data'!$A$9:$CZ$158,G$3,FALSE))),"")</f>
        <v>Plans in place</v>
      </c>
      <c r="H140" s="149" t="str">
        <f>IFERROR(IF((VLOOKUP($A140,'Q3 Raw Data'!$A$9:$CZ$158,H$3,FALSE))="","",(VLOOKUP($A140,'Q3 Raw Data'!$A$9:$CZ$158,H$3,FALSE))),"")</f>
        <v>Plans in place</v>
      </c>
      <c r="I140" s="149" t="str">
        <f>IFERROR(IF((VLOOKUP($A140,'Q3 Raw Data'!$A$9:$CZ$158,I$3,FALSE))="","",(VLOOKUP($A140,'Q3 Raw Data'!$A$9:$CZ$158,I$3,FALSE))),"")</f>
        <v>Plans in place</v>
      </c>
      <c r="J140" s="149" t="str">
        <f>IFERROR(IF((VLOOKUP($A140,'Q3 Raw Data'!$A$9:$CZ$158,J$3,FALSE))="","",(VLOOKUP($A140,'Q3 Raw Data'!$A$9:$CZ$158,J$3,FALSE))),"")</f>
        <v>Mature</v>
      </c>
      <c r="K140" s="149" t="str">
        <f>IFERROR(IF((VLOOKUP($A140,'Q3 Raw Data'!$A$9:$CZ$158,K$3,FALSE))="","",(VLOOKUP($A140,'Q3 Raw Data'!$A$9:$CZ$158,K$3,FALSE))),"")</f>
        <v>Not yet established</v>
      </c>
      <c r="L140" s="149" t="str">
        <f>IFERROR(IF((VLOOKUP($A140,'Q3 Raw Data'!$A$9:$CZ$158,L$3,FALSE))="","",(VLOOKUP($A140,'Q3 Raw Data'!$A$9:$CZ$158,L$3,FALSE))),"")</f>
        <v>Established</v>
      </c>
      <c r="M140" s="149" t="str">
        <f>IFERROR(IF((VLOOKUP($A140,'Q3 Raw Data'!$A$9:$CZ$158,M$3,FALSE))="","",(VLOOKUP($A140,'Q3 Raw Data'!$A$9:$CZ$158,M$3,FALSE))),"")</f>
        <v>Established</v>
      </c>
      <c r="N140" s="149" t="str">
        <f>IFERROR(IF((VLOOKUP($A140,'Q3 Raw Data'!$A$9:$CZ$158,N$3,FALSE))="","",(VLOOKUP($A140,'Q3 Raw Data'!$A$9:$CZ$158,N$3,FALSE))),"")</f>
        <v>Established</v>
      </c>
      <c r="O140" s="149" t="str">
        <f>IFERROR(IF((VLOOKUP($A140,'Q3 Raw Data'!$A$9:$CZ$158,O$3,FALSE))="","",(VLOOKUP($A140,'Q3 Raw Data'!$A$9:$CZ$158,O$3,FALSE))),"")</f>
        <v>Established</v>
      </c>
      <c r="P140" s="149" t="str">
        <f>IFERROR(IF((VLOOKUP($A140,'Q3 Raw Data'!$A$9:$CZ$158,P$3,FALSE))="","",(VLOOKUP($A140,'Q3 Raw Data'!$A$9:$CZ$158,P$3,FALSE))),"")</f>
        <v>Plans in place</v>
      </c>
      <c r="Q140" s="149" t="str">
        <f>IFERROR(IF((VLOOKUP($A140,'Q3 Raw Data'!$A$9:$CZ$158,Q$3,FALSE))="","",(VLOOKUP($A140,'Q3 Raw Data'!$A$9:$CZ$158,Q$3,FALSE))),"")</f>
        <v>Plans in place</v>
      </c>
      <c r="R140" s="149" t="str">
        <f>IFERROR(IF((VLOOKUP($A140,'Q3 Raw Data'!$A$9:$CZ$158,R$3,FALSE))="","",(VLOOKUP($A140,'Q3 Raw Data'!$A$9:$CZ$158,R$3,FALSE))),"")</f>
        <v>Established</v>
      </c>
      <c r="S140" s="149" t="str">
        <f>IFERROR(IF((VLOOKUP($A140,'Q3 Raw Data'!$A$9:$CZ$158,S$3,FALSE))="","",(VLOOKUP($A140,'Q3 Raw Data'!$A$9:$CZ$158,S$3,FALSE))),"")</f>
        <v>Mature</v>
      </c>
      <c r="T140" s="149" t="str">
        <f>IFERROR(IF((VLOOKUP($A140,'Q3 Raw Data'!$A$9:$CZ$158,T$3,FALSE))="","",(VLOOKUP($A140,'Q3 Raw Data'!$A$9:$CZ$158,T$3,FALSE))),"")</f>
        <v>Not yet established</v>
      </c>
      <c r="U140" s="149" t="str">
        <f>IFERROR(IF((VLOOKUP($A140,'Q3 Raw Data'!$A$9:$CZ$158,U$3,FALSE))="","",(VLOOKUP($A140,'Q3 Raw Data'!$A$9:$CZ$158,U$3,FALSE))),"")</f>
        <v>Established</v>
      </c>
      <c r="V140" s="149" t="str">
        <f>IFERROR(IF((VLOOKUP($A140,'Q3 Raw Data'!$A$9:$CZ$158,V$3,FALSE))="","",(VLOOKUP($A140,'Q3 Raw Data'!$A$9:$CZ$158,V$3,FALSE))),"")</f>
        <v>Established</v>
      </c>
      <c r="W140" s="149" t="str">
        <f>IFERROR(IF((VLOOKUP($A140,'Q3 Raw Data'!$A$9:$CZ$158,W$3,FALSE))="","",(VLOOKUP($A140,'Q3 Raw Data'!$A$9:$CZ$158,W$3,FALSE))),"")</f>
        <v>Mature</v>
      </c>
      <c r="X140" s="149" t="str">
        <f>IFERROR(IF((VLOOKUP($A140,'Q3 Raw Data'!$A$9:$CZ$158,X$3,FALSE))="","",(VLOOKUP($A140,'Q3 Raw Data'!$A$9:$CZ$158,X$3,FALSE))),"")</f>
        <v>Mature</v>
      </c>
      <c r="Y140" s="149" t="str">
        <f>IFERROR(IF((VLOOKUP($A140,'Q3 Raw Data'!$A$9:$CZ$158,Y$3,FALSE))="","",(VLOOKUP($A140,'Q3 Raw Data'!$A$9:$CZ$158,Y$3,FALSE))),"")</f>
        <v>Established</v>
      </c>
      <c r="Z140" s="149" t="str">
        <f>IFERROR(IF((VLOOKUP($A140,'Q3 Raw Data'!$A$9:$CZ$158,Z$3,FALSE))="","",(VLOOKUP($A140,'Q3 Raw Data'!$A$9:$CZ$158,Z$3,FALSE))),"")</f>
        <v>Established</v>
      </c>
      <c r="AA140" s="149" t="str">
        <f>IFERROR(IF((VLOOKUP($A140,'Q3 Raw Data'!$A$9:$CZ$158,AA$3,FALSE))="","",(VLOOKUP($A140,'Q3 Raw Data'!$A$9:$CZ$158,AA$3,FALSE))),"")</f>
        <v>Established</v>
      </c>
      <c r="AB140" s="151" t="str">
        <f>IFERROR(IF((VLOOKUP($A140,'Q3 Raw Data'!$A$9:$CZ$158,AB$3,FALSE))="","",(VLOOKUP($A140,'Q3 Raw Data'!$A$9:$CZ$158,AB$3,FALSE))),"")</f>
        <v>Mature</v>
      </c>
      <c r="AC140" s="151" t="str">
        <f>IFERROR(IF((VLOOKUP($A140,'Q3 Raw Data'!$A$9:$CZ$158,AC$3,FALSE))="","",(VLOOKUP($A140,'Q3 Raw Data'!$A$9:$CZ$158,AC$3,FALSE))),"")</f>
        <v>Not yet established</v>
      </c>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row>
    <row r="141" spans="1:67">
      <c r="A141" s="149" t="s">
        <v>449</v>
      </c>
      <c r="B141" s="149" t="s">
        <v>450</v>
      </c>
      <c r="C141" s="149" t="str">
        <f>IFERROR(IF((VLOOKUP($A141,'Q3 Raw Data'!$A$9:$CZ$158,C$3,FALSE))="","",(VLOOKUP($A141,'Q3 Raw Data'!$A$9:$CZ$158,C$3,FALSE))),"")</f>
        <v>Plans in place</v>
      </c>
      <c r="D141" s="149" t="str">
        <f>IFERROR(IF((VLOOKUP($A141,'Q3 Raw Data'!$A$9:$CZ$158,D$3,FALSE))="","",(VLOOKUP($A141,'Q3 Raw Data'!$A$9:$CZ$158,D$3,FALSE))),"")</f>
        <v>Plans in place</v>
      </c>
      <c r="E141" s="149" t="str">
        <f>IFERROR(IF((VLOOKUP($A141,'Q3 Raw Data'!$A$9:$CZ$158,E$3,FALSE))="","",(VLOOKUP($A141,'Q3 Raw Data'!$A$9:$CZ$158,E$3,FALSE))),"")</f>
        <v>Established</v>
      </c>
      <c r="F141" s="149" t="str">
        <f>IFERROR(IF((VLOOKUP($A141,'Q3 Raw Data'!$A$9:$CZ$158,F$3,FALSE))="","",(VLOOKUP($A141,'Q3 Raw Data'!$A$9:$CZ$158,F$3,FALSE))),"")</f>
        <v>Established</v>
      </c>
      <c r="G141" s="149" t="str">
        <f>IFERROR(IF((VLOOKUP($A141,'Q3 Raw Data'!$A$9:$CZ$158,G$3,FALSE))="","",(VLOOKUP($A141,'Q3 Raw Data'!$A$9:$CZ$158,G$3,FALSE))),"")</f>
        <v>Plans in place</v>
      </c>
      <c r="H141" s="149" t="str">
        <f>IFERROR(IF((VLOOKUP($A141,'Q3 Raw Data'!$A$9:$CZ$158,H$3,FALSE))="","",(VLOOKUP($A141,'Q3 Raw Data'!$A$9:$CZ$158,H$3,FALSE))),"")</f>
        <v>Plans in place</v>
      </c>
      <c r="I141" s="149" t="str">
        <f>IFERROR(IF((VLOOKUP($A141,'Q3 Raw Data'!$A$9:$CZ$158,I$3,FALSE))="","",(VLOOKUP($A141,'Q3 Raw Data'!$A$9:$CZ$158,I$3,FALSE))),"")</f>
        <v>Plans in place</v>
      </c>
      <c r="J141" s="149" t="str">
        <f>IFERROR(IF((VLOOKUP($A141,'Q3 Raw Data'!$A$9:$CZ$158,J$3,FALSE))="","",(VLOOKUP($A141,'Q3 Raw Data'!$A$9:$CZ$158,J$3,FALSE))),"")</f>
        <v>Established</v>
      </c>
      <c r="K141" s="149" t="str">
        <f>IFERROR(IF((VLOOKUP($A141,'Q3 Raw Data'!$A$9:$CZ$158,K$3,FALSE))="","",(VLOOKUP($A141,'Q3 Raw Data'!$A$9:$CZ$158,K$3,FALSE))),"")</f>
        <v>Established</v>
      </c>
      <c r="L141" s="149" t="str">
        <f>IFERROR(IF((VLOOKUP($A141,'Q3 Raw Data'!$A$9:$CZ$158,L$3,FALSE))="","",(VLOOKUP($A141,'Q3 Raw Data'!$A$9:$CZ$158,L$3,FALSE))),"")</f>
        <v>Established</v>
      </c>
      <c r="M141" s="149" t="str">
        <f>IFERROR(IF((VLOOKUP($A141,'Q3 Raw Data'!$A$9:$CZ$158,M$3,FALSE))="","",(VLOOKUP($A141,'Q3 Raw Data'!$A$9:$CZ$158,M$3,FALSE))),"")</f>
        <v>Established</v>
      </c>
      <c r="N141" s="149" t="str">
        <f>IFERROR(IF((VLOOKUP($A141,'Q3 Raw Data'!$A$9:$CZ$158,N$3,FALSE))="","",(VLOOKUP($A141,'Q3 Raw Data'!$A$9:$CZ$158,N$3,FALSE))),"")</f>
        <v>Established</v>
      </c>
      <c r="O141" s="149" t="str">
        <f>IFERROR(IF((VLOOKUP($A141,'Q3 Raw Data'!$A$9:$CZ$158,O$3,FALSE))="","",(VLOOKUP($A141,'Q3 Raw Data'!$A$9:$CZ$158,O$3,FALSE))),"")</f>
        <v>Established</v>
      </c>
      <c r="P141" s="149" t="str">
        <f>IFERROR(IF((VLOOKUP($A141,'Q3 Raw Data'!$A$9:$CZ$158,P$3,FALSE))="","",(VLOOKUP($A141,'Q3 Raw Data'!$A$9:$CZ$158,P$3,FALSE))),"")</f>
        <v>Plans in place</v>
      </c>
      <c r="Q141" s="149" t="str">
        <f>IFERROR(IF((VLOOKUP($A141,'Q3 Raw Data'!$A$9:$CZ$158,Q$3,FALSE))="","",(VLOOKUP($A141,'Q3 Raw Data'!$A$9:$CZ$158,Q$3,FALSE))),"")</f>
        <v>Established</v>
      </c>
      <c r="R141" s="149" t="str">
        <f>IFERROR(IF((VLOOKUP($A141,'Q3 Raw Data'!$A$9:$CZ$158,R$3,FALSE))="","",(VLOOKUP($A141,'Q3 Raw Data'!$A$9:$CZ$158,R$3,FALSE))),"")</f>
        <v>Established</v>
      </c>
      <c r="S141" s="149" t="str">
        <f>IFERROR(IF((VLOOKUP($A141,'Q3 Raw Data'!$A$9:$CZ$158,S$3,FALSE))="","",(VLOOKUP($A141,'Q3 Raw Data'!$A$9:$CZ$158,S$3,FALSE))),"")</f>
        <v>Established</v>
      </c>
      <c r="T141" s="149" t="str">
        <f>IFERROR(IF((VLOOKUP($A141,'Q3 Raw Data'!$A$9:$CZ$158,T$3,FALSE))="","",(VLOOKUP($A141,'Q3 Raw Data'!$A$9:$CZ$158,T$3,FALSE))),"")</f>
        <v>Established</v>
      </c>
      <c r="U141" s="149" t="str">
        <f>IFERROR(IF((VLOOKUP($A141,'Q3 Raw Data'!$A$9:$CZ$158,U$3,FALSE))="","",(VLOOKUP($A141,'Q3 Raw Data'!$A$9:$CZ$158,U$3,FALSE))),"")</f>
        <v>Established</v>
      </c>
      <c r="V141" s="149" t="str">
        <f>IFERROR(IF((VLOOKUP($A141,'Q3 Raw Data'!$A$9:$CZ$158,V$3,FALSE))="","",(VLOOKUP($A141,'Q3 Raw Data'!$A$9:$CZ$158,V$3,FALSE))),"")</f>
        <v>Established</v>
      </c>
      <c r="W141" s="149" t="str">
        <f>IFERROR(IF((VLOOKUP($A141,'Q3 Raw Data'!$A$9:$CZ$158,W$3,FALSE))="","",(VLOOKUP($A141,'Q3 Raw Data'!$A$9:$CZ$158,W$3,FALSE))),"")</f>
        <v>Established</v>
      </c>
      <c r="X141" s="149" t="str">
        <f>IFERROR(IF((VLOOKUP($A141,'Q3 Raw Data'!$A$9:$CZ$158,X$3,FALSE))="","",(VLOOKUP($A141,'Q3 Raw Data'!$A$9:$CZ$158,X$3,FALSE))),"")</f>
        <v>Established</v>
      </c>
      <c r="Y141" s="149" t="str">
        <f>IFERROR(IF((VLOOKUP($A141,'Q3 Raw Data'!$A$9:$CZ$158,Y$3,FALSE))="","",(VLOOKUP($A141,'Q3 Raw Data'!$A$9:$CZ$158,Y$3,FALSE))),"")</f>
        <v>Plans in place</v>
      </c>
      <c r="Z141" s="149" t="str">
        <f>IFERROR(IF((VLOOKUP($A141,'Q3 Raw Data'!$A$9:$CZ$158,Z$3,FALSE))="","",(VLOOKUP($A141,'Q3 Raw Data'!$A$9:$CZ$158,Z$3,FALSE))),"")</f>
        <v>Established</v>
      </c>
      <c r="AA141" s="149" t="str">
        <f>IFERROR(IF((VLOOKUP($A141,'Q3 Raw Data'!$A$9:$CZ$158,AA$3,FALSE))="","",(VLOOKUP($A141,'Q3 Raw Data'!$A$9:$CZ$158,AA$3,FALSE))),"")</f>
        <v>Established</v>
      </c>
      <c r="AB141" s="151" t="str">
        <f>IFERROR(IF((VLOOKUP($A141,'Q3 Raw Data'!$A$9:$CZ$158,AB$3,FALSE))="","",(VLOOKUP($A141,'Q3 Raw Data'!$A$9:$CZ$158,AB$3,FALSE))),"")</f>
        <v>Established</v>
      </c>
      <c r="AC141" s="151" t="str">
        <f>IFERROR(IF((VLOOKUP($A141,'Q3 Raw Data'!$A$9:$CZ$158,AC$3,FALSE))="","",(VLOOKUP($A141,'Q3 Raw Data'!$A$9:$CZ$158,AC$3,FALSE))),"")</f>
        <v>Established</v>
      </c>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row>
    <row r="142" spans="1:67">
      <c r="A142" s="149" t="s">
        <v>451</v>
      </c>
      <c r="B142" s="149" t="s">
        <v>452</v>
      </c>
      <c r="C142" s="149" t="str">
        <f>IFERROR(IF((VLOOKUP($A142,'Q3 Raw Data'!$A$9:$CZ$158,C$3,FALSE))="","",(VLOOKUP($A142,'Q3 Raw Data'!$A$9:$CZ$158,C$3,FALSE))),"")</f>
        <v>Plans in place</v>
      </c>
      <c r="D142" s="149" t="str">
        <f>IFERROR(IF((VLOOKUP($A142,'Q3 Raw Data'!$A$9:$CZ$158,D$3,FALSE))="","",(VLOOKUP($A142,'Q3 Raw Data'!$A$9:$CZ$158,D$3,FALSE))),"")</f>
        <v>Plans in place</v>
      </c>
      <c r="E142" s="149" t="str">
        <f>IFERROR(IF((VLOOKUP($A142,'Q3 Raw Data'!$A$9:$CZ$158,E$3,FALSE))="","",(VLOOKUP($A142,'Q3 Raw Data'!$A$9:$CZ$158,E$3,FALSE))),"")</f>
        <v>Plans in place</v>
      </c>
      <c r="F142" s="149" t="str">
        <f>IFERROR(IF((VLOOKUP($A142,'Q3 Raw Data'!$A$9:$CZ$158,F$3,FALSE))="","",(VLOOKUP($A142,'Q3 Raw Data'!$A$9:$CZ$158,F$3,FALSE))),"")</f>
        <v>Plans in place</v>
      </c>
      <c r="G142" s="149" t="str">
        <f>IFERROR(IF((VLOOKUP($A142,'Q3 Raw Data'!$A$9:$CZ$158,G$3,FALSE))="","",(VLOOKUP($A142,'Q3 Raw Data'!$A$9:$CZ$158,G$3,FALSE))),"")</f>
        <v>Plans in place</v>
      </c>
      <c r="H142" s="149" t="str">
        <f>IFERROR(IF((VLOOKUP($A142,'Q3 Raw Data'!$A$9:$CZ$158,H$3,FALSE))="","",(VLOOKUP($A142,'Q3 Raw Data'!$A$9:$CZ$158,H$3,FALSE))),"")</f>
        <v>Not yet established</v>
      </c>
      <c r="I142" s="149" t="str">
        <f>IFERROR(IF((VLOOKUP($A142,'Q3 Raw Data'!$A$9:$CZ$158,I$3,FALSE))="","",(VLOOKUP($A142,'Q3 Raw Data'!$A$9:$CZ$158,I$3,FALSE))),"")</f>
        <v>Not yet established</v>
      </c>
      <c r="J142" s="149" t="str">
        <f>IFERROR(IF((VLOOKUP($A142,'Q3 Raw Data'!$A$9:$CZ$158,J$3,FALSE))="","",(VLOOKUP($A142,'Q3 Raw Data'!$A$9:$CZ$158,J$3,FALSE))),"")</f>
        <v>Plans in place</v>
      </c>
      <c r="K142" s="149" t="str">
        <f>IFERROR(IF((VLOOKUP($A142,'Q3 Raw Data'!$A$9:$CZ$158,K$3,FALSE))="","",(VLOOKUP($A142,'Q3 Raw Data'!$A$9:$CZ$158,K$3,FALSE))),"")</f>
        <v>Established</v>
      </c>
      <c r="L142" s="149" t="str">
        <f>IFERROR(IF((VLOOKUP($A142,'Q3 Raw Data'!$A$9:$CZ$158,L$3,FALSE))="","",(VLOOKUP($A142,'Q3 Raw Data'!$A$9:$CZ$158,L$3,FALSE))),"")</f>
        <v>Plans in place</v>
      </c>
      <c r="M142" s="149" t="str">
        <f>IFERROR(IF((VLOOKUP($A142,'Q3 Raw Data'!$A$9:$CZ$158,M$3,FALSE))="","",(VLOOKUP($A142,'Q3 Raw Data'!$A$9:$CZ$158,M$3,FALSE))),"")</f>
        <v>Established</v>
      </c>
      <c r="N142" s="149" t="str">
        <f>IFERROR(IF((VLOOKUP($A142,'Q3 Raw Data'!$A$9:$CZ$158,N$3,FALSE))="","",(VLOOKUP($A142,'Q3 Raw Data'!$A$9:$CZ$158,N$3,FALSE))),"")</f>
        <v>Plans in place</v>
      </c>
      <c r="O142" s="149" t="str">
        <f>IFERROR(IF((VLOOKUP($A142,'Q3 Raw Data'!$A$9:$CZ$158,O$3,FALSE))="","",(VLOOKUP($A142,'Q3 Raw Data'!$A$9:$CZ$158,O$3,FALSE))),"")</f>
        <v>Plans in place</v>
      </c>
      <c r="P142" s="149" t="str">
        <f>IFERROR(IF((VLOOKUP($A142,'Q3 Raw Data'!$A$9:$CZ$158,P$3,FALSE))="","",(VLOOKUP($A142,'Q3 Raw Data'!$A$9:$CZ$158,P$3,FALSE))),"")</f>
        <v>Plans in place</v>
      </c>
      <c r="Q142" s="149" t="str">
        <f>IFERROR(IF((VLOOKUP($A142,'Q3 Raw Data'!$A$9:$CZ$158,Q$3,FALSE))="","",(VLOOKUP($A142,'Q3 Raw Data'!$A$9:$CZ$158,Q$3,FALSE))),"")</f>
        <v>Plans in place</v>
      </c>
      <c r="R142" s="149" t="str">
        <f>IFERROR(IF((VLOOKUP($A142,'Q3 Raw Data'!$A$9:$CZ$158,R$3,FALSE))="","",(VLOOKUP($A142,'Q3 Raw Data'!$A$9:$CZ$158,R$3,FALSE))),"")</f>
        <v>Plans in place</v>
      </c>
      <c r="S142" s="149" t="str">
        <f>IFERROR(IF((VLOOKUP($A142,'Q3 Raw Data'!$A$9:$CZ$158,S$3,FALSE))="","",(VLOOKUP($A142,'Q3 Raw Data'!$A$9:$CZ$158,S$3,FALSE))),"")</f>
        <v>Plans in place</v>
      </c>
      <c r="T142" s="149" t="str">
        <f>IFERROR(IF((VLOOKUP($A142,'Q3 Raw Data'!$A$9:$CZ$158,T$3,FALSE))="","",(VLOOKUP($A142,'Q3 Raw Data'!$A$9:$CZ$158,T$3,FALSE))),"")</f>
        <v>Established</v>
      </c>
      <c r="U142" s="149" t="str">
        <f>IFERROR(IF((VLOOKUP($A142,'Q3 Raw Data'!$A$9:$CZ$158,U$3,FALSE))="","",(VLOOKUP($A142,'Q3 Raw Data'!$A$9:$CZ$158,U$3,FALSE))),"")</f>
        <v>Plans in place</v>
      </c>
      <c r="V142" s="149" t="str">
        <f>IFERROR(IF((VLOOKUP($A142,'Q3 Raw Data'!$A$9:$CZ$158,V$3,FALSE))="","",(VLOOKUP($A142,'Q3 Raw Data'!$A$9:$CZ$158,V$3,FALSE))),"")</f>
        <v>Established</v>
      </c>
      <c r="W142" s="149" t="str">
        <f>IFERROR(IF((VLOOKUP($A142,'Q3 Raw Data'!$A$9:$CZ$158,W$3,FALSE))="","",(VLOOKUP($A142,'Q3 Raw Data'!$A$9:$CZ$158,W$3,FALSE))),"")</f>
        <v>Plans in place</v>
      </c>
      <c r="X142" s="149" t="str">
        <f>IFERROR(IF((VLOOKUP($A142,'Q3 Raw Data'!$A$9:$CZ$158,X$3,FALSE))="","",(VLOOKUP($A142,'Q3 Raw Data'!$A$9:$CZ$158,X$3,FALSE))),"")</f>
        <v>Plans in place</v>
      </c>
      <c r="Y142" s="149" t="str">
        <f>IFERROR(IF((VLOOKUP($A142,'Q3 Raw Data'!$A$9:$CZ$158,Y$3,FALSE))="","",(VLOOKUP($A142,'Q3 Raw Data'!$A$9:$CZ$158,Y$3,FALSE))),"")</f>
        <v>Plans in place</v>
      </c>
      <c r="Z142" s="149" t="str">
        <f>IFERROR(IF((VLOOKUP($A142,'Q3 Raw Data'!$A$9:$CZ$158,Z$3,FALSE))="","",(VLOOKUP($A142,'Q3 Raw Data'!$A$9:$CZ$158,Z$3,FALSE))),"")</f>
        <v>Plans in place</v>
      </c>
      <c r="AA142" s="149" t="str">
        <f>IFERROR(IF((VLOOKUP($A142,'Q3 Raw Data'!$A$9:$CZ$158,AA$3,FALSE))="","",(VLOOKUP($A142,'Q3 Raw Data'!$A$9:$CZ$158,AA$3,FALSE))),"")</f>
        <v>Plans in place</v>
      </c>
      <c r="AB142" s="151" t="str">
        <f>IFERROR(IF((VLOOKUP($A142,'Q3 Raw Data'!$A$9:$CZ$158,AB$3,FALSE))="","",(VLOOKUP($A142,'Q3 Raw Data'!$A$9:$CZ$158,AB$3,FALSE))),"")</f>
        <v>Plans in place</v>
      </c>
      <c r="AC142" s="151" t="str">
        <f>IFERROR(IF((VLOOKUP($A142,'Q3 Raw Data'!$A$9:$CZ$158,AC$3,FALSE))="","",(VLOOKUP($A142,'Q3 Raw Data'!$A$9:$CZ$158,AC$3,FALSE))),"")</f>
        <v>Established</v>
      </c>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row>
    <row r="143" spans="1:67">
      <c r="A143" s="149" t="s">
        <v>453</v>
      </c>
      <c r="B143" s="149" t="s">
        <v>454</v>
      </c>
      <c r="C143" s="149" t="str">
        <f>IFERROR(IF((VLOOKUP($A143,'Q3 Raw Data'!$A$9:$CZ$158,C$3,FALSE))="","",(VLOOKUP($A143,'Q3 Raw Data'!$A$9:$CZ$158,C$3,FALSE))),"")</f>
        <v>Established</v>
      </c>
      <c r="D143" s="149" t="str">
        <f>IFERROR(IF((VLOOKUP($A143,'Q3 Raw Data'!$A$9:$CZ$158,D$3,FALSE))="","",(VLOOKUP($A143,'Q3 Raw Data'!$A$9:$CZ$158,D$3,FALSE))),"")</f>
        <v>Established</v>
      </c>
      <c r="E143" s="149" t="str">
        <f>IFERROR(IF((VLOOKUP($A143,'Q3 Raw Data'!$A$9:$CZ$158,E$3,FALSE))="","",(VLOOKUP($A143,'Q3 Raw Data'!$A$9:$CZ$158,E$3,FALSE))),"")</f>
        <v>Established</v>
      </c>
      <c r="F143" s="149" t="str">
        <f>IFERROR(IF((VLOOKUP($A143,'Q3 Raw Data'!$A$9:$CZ$158,F$3,FALSE))="","",(VLOOKUP($A143,'Q3 Raw Data'!$A$9:$CZ$158,F$3,FALSE))),"")</f>
        <v>Plans in place</v>
      </c>
      <c r="G143" s="149" t="str">
        <f>IFERROR(IF((VLOOKUP($A143,'Q3 Raw Data'!$A$9:$CZ$158,G$3,FALSE))="","",(VLOOKUP($A143,'Q3 Raw Data'!$A$9:$CZ$158,G$3,FALSE))),"")</f>
        <v>Established</v>
      </c>
      <c r="H143" s="149" t="str">
        <f>IFERROR(IF((VLOOKUP($A143,'Q3 Raw Data'!$A$9:$CZ$158,H$3,FALSE))="","",(VLOOKUP($A143,'Q3 Raw Data'!$A$9:$CZ$158,H$3,FALSE))),"")</f>
        <v>Plans in place</v>
      </c>
      <c r="I143" s="149" t="str">
        <f>IFERROR(IF((VLOOKUP($A143,'Q3 Raw Data'!$A$9:$CZ$158,I$3,FALSE))="","",(VLOOKUP($A143,'Q3 Raw Data'!$A$9:$CZ$158,I$3,FALSE))),"")</f>
        <v>Established</v>
      </c>
      <c r="J143" s="149" t="str">
        <f>IFERROR(IF((VLOOKUP($A143,'Q3 Raw Data'!$A$9:$CZ$158,J$3,FALSE))="","",(VLOOKUP($A143,'Q3 Raw Data'!$A$9:$CZ$158,J$3,FALSE))),"")</f>
        <v>Established</v>
      </c>
      <c r="K143" s="149" t="str">
        <f>IFERROR(IF((VLOOKUP($A143,'Q3 Raw Data'!$A$9:$CZ$158,K$3,FALSE))="","",(VLOOKUP($A143,'Q3 Raw Data'!$A$9:$CZ$158,K$3,FALSE))),"")</f>
        <v>Established</v>
      </c>
      <c r="L143" s="149" t="str">
        <f>IFERROR(IF((VLOOKUP($A143,'Q3 Raw Data'!$A$9:$CZ$158,L$3,FALSE))="","",(VLOOKUP($A143,'Q3 Raw Data'!$A$9:$CZ$158,L$3,FALSE))),"")</f>
        <v>Established</v>
      </c>
      <c r="M143" s="149" t="str">
        <f>IFERROR(IF((VLOOKUP($A143,'Q3 Raw Data'!$A$9:$CZ$158,M$3,FALSE))="","",(VLOOKUP($A143,'Q3 Raw Data'!$A$9:$CZ$158,M$3,FALSE))),"")</f>
        <v>Established</v>
      </c>
      <c r="N143" s="149" t="str">
        <f>IFERROR(IF((VLOOKUP($A143,'Q3 Raw Data'!$A$9:$CZ$158,N$3,FALSE))="","",(VLOOKUP($A143,'Q3 Raw Data'!$A$9:$CZ$158,N$3,FALSE))),"")</f>
        <v>Established</v>
      </c>
      <c r="O143" s="149" t="str">
        <f>IFERROR(IF((VLOOKUP($A143,'Q3 Raw Data'!$A$9:$CZ$158,O$3,FALSE))="","",(VLOOKUP($A143,'Q3 Raw Data'!$A$9:$CZ$158,O$3,FALSE))),"")</f>
        <v>Established</v>
      </c>
      <c r="P143" s="149" t="str">
        <f>IFERROR(IF((VLOOKUP($A143,'Q3 Raw Data'!$A$9:$CZ$158,P$3,FALSE))="","",(VLOOKUP($A143,'Q3 Raw Data'!$A$9:$CZ$158,P$3,FALSE))),"")</f>
        <v>Established</v>
      </c>
      <c r="Q143" s="149" t="str">
        <f>IFERROR(IF((VLOOKUP($A143,'Q3 Raw Data'!$A$9:$CZ$158,Q$3,FALSE))="","",(VLOOKUP($A143,'Q3 Raw Data'!$A$9:$CZ$158,Q$3,FALSE))),"")</f>
        <v>Established</v>
      </c>
      <c r="R143" s="149" t="str">
        <f>IFERROR(IF((VLOOKUP($A143,'Q3 Raw Data'!$A$9:$CZ$158,R$3,FALSE))="","",(VLOOKUP($A143,'Q3 Raw Data'!$A$9:$CZ$158,R$3,FALSE))),"")</f>
        <v>Established</v>
      </c>
      <c r="S143" s="149" t="str">
        <f>IFERROR(IF((VLOOKUP($A143,'Q3 Raw Data'!$A$9:$CZ$158,S$3,FALSE))="","",(VLOOKUP($A143,'Q3 Raw Data'!$A$9:$CZ$158,S$3,FALSE))),"")</f>
        <v>Established</v>
      </c>
      <c r="T143" s="149" t="str">
        <f>IFERROR(IF((VLOOKUP($A143,'Q3 Raw Data'!$A$9:$CZ$158,T$3,FALSE))="","",(VLOOKUP($A143,'Q3 Raw Data'!$A$9:$CZ$158,T$3,FALSE))),"")</f>
        <v>Established</v>
      </c>
      <c r="U143" s="149" t="str">
        <f>IFERROR(IF((VLOOKUP($A143,'Q3 Raw Data'!$A$9:$CZ$158,U$3,FALSE))="","",(VLOOKUP($A143,'Q3 Raw Data'!$A$9:$CZ$158,U$3,FALSE))),"")</f>
        <v>Established</v>
      </c>
      <c r="V143" s="149" t="str">
        <f>IFERROR(IF((VLOOKUP($A143,'Q3 Raw Data'!$A$9:$CZ$158,V$3,FALSE))="","",(VLOOKUP($A143,'Q3 Raw Data'!$A$9:$CZ$158,V$3,FALSE))),"")</f>
        <v>Established</v>
      </c>
      <c r="W143" s="149" t="str">
        <f>IFERROR(IF((VLOOKUP($A143,'Q3 Raw Data'!$A$9:$CZ$158,W$3,FALSE))="","",(VLOOKUP($A143,'Q3 Raw Data'!$A$9:$CZ$158,W$3,FALSE))),"")</f>
        <v>Established</v>
      </c>
      <c r="X143" s="149" t="str">
        <f>IFERROR(IF((VLOOKUP($A143,'Q3 Raw Data'!$A$9:$CZ$158,X$3,FALSE))="","",(VLOOKUP($A143,'Q3 Raw Data'!$A$9:$CZ$158,X$3,FALSE))),"")</f>
        <v>Established</v>
      </c>
      <c r="Y143" s="149" t="str">
        <f>IFERROR(IF((VLOOKUP($A143,'Q3 Raw Data'!$A$9:$CZ$158,Y$3,FALSE))="","",(VLOOKUP($A143,'Q3 Raw Data'!$A$9:$CZ$158,Y$3,FALSE))),"")</f>
        <v>Established</v>
      </c>
      <c r="Z143" s="149" t="str">
        <f>IFERROR(IF((VLOOKUP($A143,'Q3 Raw Data'!$A$9:$CZ$158,Z$3,FALSE))="","",(VLOOKUP($A143,'Q3 Raw Data'!$A$9:$CZ$158,Z$3,FALSE))),"")</f>
        <v>Established</v>
      </c>
      <c r="AA143" s="149" t="str">
        <f>IFERROR(IF((VLOOKUP($A143,'Q3 Raw Data'!$A$9:$CZ$158,AA$3,FALSE))="","",(VLOOKUP($A143,'Q3 Raw Data'!$A$9:$CZ$158,AA$3,FALSE))),"")</f>
        <v>Established</v>
      </c>
      <c r="AB143" s="151" t="str">
        <f>IFERROR(IF((VLOOKUP($A143,'Q3 Raw Data'!$A$9:$CZ$158,AB$3,FALSE))="","",(VLOOKUP($A143,'Q3 Raw Data'!$A$9:$CZ$158,AB$3,FALSE))),"")</f>
        <v>Established</v>
      </c>
      <c r="AC143" s="151" t="str">
        <f>IFERROR(IF((VLOOKUP($A143,'Q3 Raw Data'!$A$9:$CZ$158,AC$3,FALSE))="","",(VLOOKUP($A143,'Q3 Raw Data'!$A$9:$CZ$158,AC$3,FALSE))),"")</f>
        <v>Mature</v>
      </c>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row>
    <row r="144" spans="1:67">
      <c r="A144" s="149" t="s">
        <v>455</v>
      </c>
      <c r="B144" s="149" t="s">
        <v>456</v>
      </c>
      <c r="C144" s="149" t="str">
        <f>IFERROR(IF((VLOOKUP($A144,'Q3 Raw Data'!$A$9:$CZ$158,C$3,FALSE))="","",(VLOOKUP($A144,'Q3 Raw Data'!$A$9:$CZ$158,C$3,FALSE))),"")</f>
        <v>Established</v>
      </c>
      <c r="D144" s="149" t="str">
        <f>IFERROR(IF((VLOOKUP($A144,'Q3 Raw Data'!$A$9:$CZ$158,D$3,FALSE))="","",(VLOOKUP($A144,'Q3 Raw Data'!$A$9:$CZ$158,D$3,FALSE))),"")</f>
        <v>Established</v>
      </c>
      <c r="E144" s="149" t="str">
        <f>IFERROR(IF((VLOOKUP($A144,'Q3 Raw Data'!$A$9:$CZ$158,E$3,FALSE))="","",(VLOOKUP($A144,'Q3 Raw Data'!$A$9:$CZ$158,E$3,FALSE))),"")</f>
        <v>Mature</v>
      </c>
      <c r="F144" s="149" t="str">
        <f>IFERROR(IF((VLOOKUP($A144,'Q3 Raw Data'!$A$9:$CZ$158,F$3,FALSE))="","",(VLOOKUP($A144,'Q3 Raw Data'!$A$9:$CZ$158,F$3,FALSE))),"")</f>
        <v>Established</v>
      </c>
      <c r="G144" s="149" t="str">
        <f>IFERROR(IF((VLOOKUP($A144,'Q3 Raw Data'!$A$9:$CZ$158,G$3,FALSE))="","",(VLOOKUP($A144,'Q3 Raw Data'!$A$9:$CZ$158,G$3,FALSE))),"")</f>
        <v>Established</v>
      </c>
      <c r="H144" s="149" t="str">
        <f>IFERROR(IF((VLOOKUP($A144,'Q3 Raw Data'!$A$9:$CZ$158,H$3,FALSE))="","",(VLOOKUP($A144,'Q3 Raw Data'!$A$9:$CZ$158,H$3,FALSE))),"")</f>
        <v>Plans in place</v>
      </c>
      <c r="I144" s="149" t="str">
        <f>IFERROR(IF((VLOOKUP($A144,'Q3 Raw Data'!$A$9:$CZ$158,I$3,FALSE))="","",(VLOOKUP($A144,'Q3 Raw Data'!$A$9:$CZ$158,I$3,FALSE))),"")</f>
        <v>Established</v>
      </c>
      <c r="J144" s="149" t="str">
        <f>IFERROR(IF((VLOOKUP($A144,'Q3 Raw Data'!$A$9:$CZ$158,J$3,FALSE))="","",(VLOOKUP($A144,'Q3 Raw Data'!$A$9:$CZ$158,J$3,FALSE))),"")</f>
        <v>Plans in place</v>
      </c>
      <c r="K144" s="149" t="str">
        <f>IFERROR(IF((VLOOKUP($A144,'Q3 Raw Data'!$A$9:$CZ$158,K$3,FALSE))="","",(VLOOKUP($A144,'Q3 Raw Data'!$A$9:$CZ$158,K$3,FALSE))),"")</f>
        <v>Plans in place</v>
      </c>
      <c r="L144" s="149" t="str">
        <f>IFERROR(IF((VLOOKUP($A144,'Q3 Raw Data'!$A$9:$CZ$158,L$3,FALSE))="","",(VLOOKUP($A144,'Q3 Raw Data'!$A$9:$CZ$158,L$3,FALSE))),"")</f>
        <v>Established</v>
      </c>
      <c r="M144" s="149" t="str">
        <f>IFERROR(IF((VLOOKUP($A144,'Q3 Raw Data'!$A$9:$CZ$158,M$3,FALSE))="","",(VLOOKUP($A144,'Q3 Raw Data'!$A$9:$CZ$158,M$3,FALSE))),"")</f>
        <v>Established</v>
      </c>
      <c r="N144" s="149" t="str">
        <f>IFERROR(IF((VLOOKUP($A144,'Q3 Raw Data'!$A$9:$CZ$158,N$3,FALSE))="","",(VLOOKUP($A144,'Q3 Raw Data'!$A$9:$CZ$158,N$3,FALSE))),"")</f>
        <v>Mature</v>
      </c>
      <c r="O144" s="149" t="str">
        <f>IFERROR(IF((VLOOKUP($A144,'Q3 Raw Data'!$A$9:$CZ$158,O$3,FALSE))="","",(VLOOKUP($A144,'Q3 Raw Data'!$A$9:$CZ$158,O$3,FALSE))),"")</f>
        <v>Established</v>
      </c>
      <c r="P144" s="149" t="str">
        <f>IFERROR(IF((VLOOKUP($A144,'Q3 Raw Data'!$A$9:$CZ$158,P$3,FALSE))="","",(VLOOKUP($A144,'Q3 Raw Data'!$A$9:$CZ$158,P$3,FALSE))),"")</f>
        <v>Established</v>
      </c>
      <c r="Q144" s="149" t="str">
        <f>IFERROR(IF((VLOOKUP($A144,'Q3 Raw Data'!$A$9:$CZ$158,Q$3,FALSE))="","",(VLOOKUP($A144,'Q3 Raw Data'!$A$9:$CZ$158,Q$3,FALSE))),"")</f>
        <v>Established</v>
      </c>
      <c r="R144" s="149" t="str">
        <f>IFERROR(IF((VLOOKUP($A144,'Q3 Raw Data'!$A$9:$CZ$158,R$3,FALSE))="","",(VLOOKUP($A144,'Q3 Raw Data'!$A$9:$CZ$158,R$3,FALSE))),"")</f>
        <v>Mature</v>
      </c>
      <c r="S144" s="149" t="str">
        <f>IFERROR(IF((VLOOKUP($A144,'Q3 Raw Data'!$A$9:$CZ$158,S$3,FALSE))="","",(VLOOKUP($A144,'Q3 Raw Data'!$A$9:$CZ$158,S$3,FALSE))),"")</f>
        <v>Plans in place</v>
      </c>
      <c r="T144" s="149" t="str">
        <f>IFERROR(IF((VLOOKUP($A144,'Q3 Raw Data'!$A$9:$CZ$158,T$3,FALSE))="","",(VLOOKUP($A144,'Q3 Raw Data'!$A$9:$CZ$158,T$3,FALSE))),"")</f>
        <v>Established</v>
      </c>
      <c r="U144" s="149" t="str">
        <f>IFERROR(IF((VLOOKUP($A144,'Q3 Raw Data'!$A$9:$CZ$158,U$3,FALSE))="","",(VLOOKUP($A144,'Q3 Raw Data'!$A$9:$CZ$158,U$3,FALSE))),"")</f>
        <v>Mature</v>
      </c>
      <c r="V144" s="149" t="str">
        <f>IFERROR(IF((VLOOKUP($A144,'Q3 Raw Data'!$A$9:$CZ$158,V$3,FALSE))="","",(VLOOKUP($A144,'Q3 Raw Data'!$A$9:$CZ$158,V$3,FALSE))),"")</f>
        <v>Mature</v>
      </c>
      <c r="W144" s="149" t="str">
        <f>IFERROR(IF((VLOOKUP($A144,'Q3 Raw Data'!$A$9:$CZ$158,W$3,FALSE))="","",(VLOOKUP($A144,'Q3 Raw Data'!$A$9:$CZ$158,W$3,FALSE))),"")</f>
        <v>Mature</v>
      </c>
      <c r="X144" s="149" t="str">
        <f>IFERROR(IF((VLOOKUP($A144,'Q3 Raw Data'!$A$9:$CZ$158,X$3,FALSE))="","",(VLOOKUP($A144,'Q3 Raw Data'!$A$9:$CZ$158,X$3,FALSE))),"")</f>
        <v>Mature</v>
      </c>
      <c r="Y144" s="149" t="str">
        <f>IFERROR(IF((VLOOKUP($A144,'Q3 Raw Data'!$A$9:$CZ$158,Y$3,FALSE))="","",(VLOOKUP($A144,'Q3 Raw Data'!$A$9:$CZ$158,Y$3,FALSE))),"")</f>
        <v>Established</v>
      </c>
      <c r="Z144" s="149" t="str">
        <f>IFERROR(IF((VLOOKUP($A144,'Q3 Raw Data'!$A$9:$CZ$158,Z$3,FALSE))="","",(VLOOKUP($A144,'Q3 Raw Data'!$A$9:$CZ$158,Z$3,FALSE))),"")</f>
        <v>Established</v>
      </c>
      <c r="AA144" s="149" t="str">
        <f>IFERROR(IF((VLOOKUP($A144,'Q3 Raw Data'!$A$9:$CZ$158,AA$3,FALSE))="","",(VLOOKUP($A144,'Q3 Raw Data'!$A$9:$CZ$158,AA$3,FALSE))),"")</f>
        <v>Mature</v>
      </c>
      <c r="AB144" s="151" t="str">
        <f>IFERROR(IF((VLOOKUP($A144,'Q3 Raw Data'!$A$9:$CZ$158,AB$3,FALSE))="","",(VLOOKUP($A144,'Q3 Raw Data'!$A$9:$CZ$158,AB$3,FALSE))),"")</f>
        <v>Established</v>
      </c>
      <c r="AC144" s="151" t="str">
        <f>IFERROR(IF((VLOOKUP($A144,'Q3 Raw Data'!$A$9:$CZ$158,AC$3,FALSE))="","",(VLOOKUP($A144,'Q3 Raw Data'!$A$9:$CZ$158,AC$3,FALSE))),"")</f>
        <v>Established</v>
      </c>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row>
    <row r="145" spans="1:67">
      <c r="A145" s="149" t="s">
        <v>459</v>
      </c>
      <c r="B145" s="149" t="s">
        <v>460</v>
      </c>
      <c r="C145" s="149" t="str">
        <f>IFERROR(IF((VLOOKUP($A145,'Q3 Raw Data'!$A$9:$CZ$158,C$3,FALSE))="","",(VLOOKUP($A145,'Q3 Raw Data'!$A$9:$CZ$158,C$3,FALSE))),"")</f>
        <v>Established</v>
      </c>
      <c r="D145" s="149" t="str">
        <f>IFERROR(IF((VLOOKUP($A145,'Q3 Raw Data'!$A$9:$CZ$158,D$3,FALSE))="","",(VLOOKUP($A145,'Q3 Raw Data'!$A$9:$CZ$158,D$3,FALSE))),"")</f>
        <v>Mature</v>
      </c>
      <c r="E145" s="149" t="str">
        <f>IFERROR(IF((VLOOKUP($A145,'Q3 Raw Data'!$A$9:$CZ$158,E$3,FALSE))="","",(VLOOKUP($A145,'Q3 Raw Data'!$A$9:$CZ$158,E$3,FALSE))),"")</f>
        <v>Established</v>
      </c>
      <c r="F145" s="149" t="str">
        <f>IFERROR(IF((VLOOKUP($A145,'Q3 Raw Data'!$A$9:$CZ$158,F$3,FALSE))="","",(VLOOKUP($A145,'Q3 Raw Data'!$A$9:$CZ$158,F$3,FALSE))),"")</f>
        <v>Established</v>
      </c>
      <c r="G145" s="149" t="str">
        <f>IFERROR(IF((VLOOKUP($A145,'Q3 Raw Data'!$A$9:$CZ$158,G$3,FALSE))="","",(VLOOKUP($A145,'Q3 Raw Data'!$A$9:$CZ$158,G$3,FALSE))),"")</f>
        <v>Established</v>
      </c>
      <c r="H145" s="149" t="str">
        <f>IFERROR(IF((VLOOKUP($A145,'Q3 Raw Data'!$A$9:$CZ$158,H$3,FALSE))="","",(VLOOKUP($A145,'Q3 Raw Data'!$A$9:$CZ$158,H$3,FALSE))),"")</f>
        <v>Established</v>
      </c>
      <c r="I145" s="149" t="str">
        <f>IFERROR(IF((VLOOKUP($A145,'Q3 Raw Data'!$A$9:$CZ$158,I$3,FALSE))="","",(VLOOKUP($A145,'Q3 Raw Data'!$A$9:$CZ$158,I$3,FALSE))),"")</f>
        <v>Established</v>
      </c>
      <c r="J145" s="149" t="str">
        <f>IFERROR(IF((VLOOKUP($A145,'Q3 Raw Data'!$A$9:$CZ$158,J$3,FALSE))="","",(VLOOKUP($A145,'Q3 Raw Data'!$A$9:$CZ$158,J$3,FALSE))),"")</f>
        <v>Mature</v>
      </c>
      <c r="K145" s="149" t="str">
        <f>IFERROR(IF((VLOOKUP($A145,'Q3 Raw Data'!$A$9:$CZ$158,K$3,FALSE))="","",(VLOOKUP($A145,'Q3 Raw Data'!$A$9:$CZ$158,K$3,FALSE))),"")</f>
        <v>Plans in place</v>
      </c>
      <c r="L145" s="149" t="str">
        <f>IFERROR(IF((VLOOKUP($A145,'Q3 Raw Data'!$A$9:$CZ$158,L$3,FALSE))="","",(VLOOKUP($A145,'Q3 Raw Data'!$A$9:$CZ$158,L$3,FALSE))),"")</f>
        <v>Established</v>
      </c>
      <c r="M145" s="149" t="str">
        <f>IFERROR(IF((VLOOKUP($A145,'Q3 Raw Data'!$A$9:$CZ$158,M$3,FALSE))="","",(VLOOKUP($A145,'Q3 Raw Data'!$A$9:$CZ$158,M$3,FALSE))),"")</f>
        <v>Mature</v>
      </c>
      <c r="N145" s="149" t="str">
        <f>IFERROR(IF((VLOOKUP($A145,'Q3 Raw Data'!$A$9:$CZ$158,N$3,FALSE))="","",(VLOOKUP($A145,'Q3 Raw Data'!$A$9:$CZ$158,N$3,FALSE))),"")</f>
        <v>Established</v>
      </c>
      <c r="O145" s="149" t="str">
        <f>IFERROR(IF((VLOOKUP($A145,'Q3 Raw Data'!$A$9:$CZ$158,O$3,FALSE))="","",(VLOOKUP($A145,'Q3 Raw Data'!$A$9:$CZ$158,O$3,FALSE))),"")</f>
        <v>Established</v>
      </c>
      <c r="P145" s="149" t="str">
        <f>IFERROR(IF((VLOOKUP($A145,'Q3 Raw Data'!$A$9:$CZ$158,P$3,FALSE))="","",(VLOOKUP($A145,'Q3 Raw Data'!$A$9:$CZ$158,P$3,FALSE))),"")</f>
        <v>Mature</v>
      </c>
      <c r="Q145" s="149" t="str">
        <f>IFERROR(IF((VLOOKUP($A145,'Q3 Raw Data'!$A$9:$CZ$158,Q$3,FALSE))="","",(VLOOKUP($A145,'Q3 Raw Data'!$A$9:$CZ$158,Q$3,FALSE))),"")</f>
        <v>Established</v>
      </c>
      <c r="R145" s="149" t="str">
        <f>IFERROR(IF((VLOOKUP($A145,'Q3 Raw Data'!$A$9:$CZ$158,R$3,FALSE))="","",(VLOOKUP($A145,'Q3 Raw Data'!$A$9:$CZ$158,R$3,FALSE))),"")</f>
        <v>Established</v>
      </c>
      <c r="S145" s="149" t="str">
        <f>IFERROR(IF((VLOOKUP($A145,'Q3 Raw Data'!$A$9:$CZ$158,S$3,FALSE))="","",(VLOOKUP($A145,'Q3 Raw Data'!$A$9:$CZ$158,S$3,FALSE))),"")</f>
        <v>Mature</v>
      </c>
      <c r="T145" s="149" t="str">
        <f>IFERROR(IF((VLOOKUP($A145,'Q3 Raw Data'!$A$9:$CZ$158,T$3,FALSE))="","",(VLOOKUP($A145,'Q3 Raw Data'!$A$9:$CZ$158,T$3,FALSE))),"")</f>
        <v>Established</v>
      </c>
      <c r="U145" s="149" t="str">
        <f>IFERROR(IF((VLOOKUP($A145,'Q3 Raw Data'!$A$9:$CZ$158,U$3,FALSE))="","",(VLOOKUP($A145,'Q3 Raw Data'!$A$9:$CZ$158,U$3,FALSE))),"")</f>
        <v>Established</v>
      </c>
      <c r="V145" s="149" t="str">
        <f>IFERROR(IF((VLOOKUP($A145,'Q3 Raw Data'!$A$9:$CZ$158,V$3,FALSE))="","",(VLOOKUP($A145,'Q3 Raw Data'!$A$9:$CZ$158,V$3,FALSE))),"")</f>
        <v>Mature</v>
      </c>
      <c r="W145" s="149" t="str">
        <f>IFERROR(IF((VLOOKUP($A145,'Q3 Raw Data'!$A$9:$CZ$158,W$3,FALSE))="","",(VLOOKUP($A145,'Q3 Raw Data'!$A$9:$CZ$158,W$3,FALSE))),"")</f>
        <v>Mature</v>
      </c>
      <c r="X145" s="149" t="str">
        <f>IFERROR(IF((VLOOKUP($A145,'Q3 Raw Data'!$A$9:$CZ$158,X$3,FALSE))="","",(VLOOKUP($A145,'Q3 Raw Data'!$A$9:$CZ$158,X$3,FALSE))),"")</f>
        <v>Mature</v>
      </c>
      <c r="Y145" s="149" t="str">
        <f>IFERROR(IF((VLOOKUP($A145,'Q3 Raw Data'!$A$9:$CZ$158,Y$3,FALSE))="","",(VLOOKUP($A145,'Q3 Raw Data'!$A$9:$CZ$158,Y$3,FALSE))),"")</f>
        <v>Mature</v>
      </c>
      <c r="Z145" s="149" t="str">
        <f>IFERROR(IF((VLOOKUP($A145,'Q3 Raw Data'!$A$9:$CZ$158,Z$3,FALSE))="","",(VLOOKUP($A145,'Q3 Raw Data'!$A$9:$CZ$158,Z$3,FALSE))),"")</f>
        <v>Established</v>
      </c>
      <c r="AA145" s="149" t="str">
        <f>IFERROR(IF((VLOOKUP($A145,'Q3 Raw Data'!$A$9:$CZ$158,AA$3,FALSE))="","",(VLOOKUP($A145,'Q3 Raw Data'!$A$9:$CZ$158,AA$3,FALSE))),"")</f>
        <v>Established</v>
      </c>
      <c r="AB145" s="151" t="str">
        <f>IFERROR(IF((VLOOKUP($A145,'Q3 Raw Data'!$A$9:$CZ$158,AB$3,FALSE))="","",(VLOOKUP($A145,'Q3 Raw Data'!$A$9:$CZ$158,AB$3,FALSE))),"")</f>
        <v>Mature</v>
      </c>
      <c r="AC145" s="151" t="str">
        <f>IFERROR(IF((VLOOKUP($A145,'Q3 Raw Data'!$A$9:$CZ$158,AC$3,FALSE))="","",(VLOOKUP($A145,'Q3 Raw Data'!$A$9:$CZ$158,AC$3,FALSE))),"")</f>
        <v>Established</v>
      </c>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row>
    <row r="146" spans="1:67">
      <c r="A146" s="149" t="s">
        <v>461</v>
      </c>
      <c r="B146" s="149" t="s">
        <v>462</v>
      </c>
      <c r="C146" s="149" t="str">
        <f>IFERROR(IF((VLOOKUP($A146,'Q3 Raw Data'!$A$9:$CZ$158,C$3,FALSE))="","",(VLOOKUP($A146,'Q3 Raw Data'!$A$9:$CZ$158,C$3,FALSE))),"")</f>
        <v>Plans in place</v>
      </c>
      <c r="D146" s="149" t="str">
        <f>IFERROR(IF((VLOOKUP($A146,'Q3 Raw Data'!$A$9:$CZ$158,D$3,FALSE))="","",(VLOOKUP($A146,'Q3 Raw Data'!$A$9:$CZ$158,D$3,FALSE))),"")</f>
        <v>Plans in place</v>
      </c>
      <c r="E146" s="149" t="str">
        <f>IFERROR(IF((VLOOKUP($A146,'Q3 Raw Data'!$A$9:$CZ$158,E$3,FALSE))="","",(VLOOKUP($A146,'Q3 Raw Data'!$A$9:$CZ$158,E$3,FALSE))),"")</f>
        <v>Plans in place</v>
      </c>
      <c r="F146" s="149" t="str">
        <f>IFERROR(IF((VLOOKUP($A146,'Q3 Raw Data'!$A$9:$CZ$158,F$3,FALSE))="","",(VLOOKUP($A146,'Q3 Raw Data'!$A$9:$CZ$158,F$3,FALSE))),"")</f>
        <v>Plans in place</v>
      </c>
      <c r="G146" s="149" t="str">
        <f>IFERROR(IF((VLOOKUP($A146,'Q3 Raw Data'!$A$9:$CZ$158,G$3,FALSE))="","",(VLOOKUP($A146,'Q3 Raw Data'!$A$9:$CZ$158,G$3,FALSE))),"")</f>
        <v>Plans in place</v>
      </c>
      <c r="H146" s="149" t="str">
        <f>IFERROR(IF((VLOOKUP($A146,'Q3 Raw Data'!$A$9:$CZ$158,H$3,FALSE))="","",(VLOOKUP($A146,'Q3 Raw Data'!$A$9:$CZ$158,H$3,FALSE))),"")</f>
        <v>Plans in place</v>
      </c>
      <c r="I146" s="149" t="str">
        <f>IFERROR(IF((VLOOKUP($A146,'Q3 Raw Data'!$A$9:$CZ$158,I$3,FALSE))="","",(VLOOKUP($A146,'Q3 Raw Data'!$A$9:$CZ$158,I$3,FALSE))),"")</f>
        <v>Established</v>
      </c>
      <c r="J146" s="149" t="str">
        <f>IFERROR(IF((VLOOKUP($A146,'Q3 Raw Data'!$A$9:$CZ$158,J$3,FALSE))="","",(VLOOKUP($A146,'Q3 Raw Data'!$A$9:$CZ$158,J$3,FALSE))),"")</f>
        <v>Plans in place</v>
      </c>
      <c r="K146" s="149" t="str">
        <f>IFERROR(IF((VLOOKUP($A146,'Q3 Raw Data'!$A$9:$CZ$158,K$3,FALSE))="","",(VLOOKUP($A146,'Q3 Raw Data'!$A$9:$CZ$158,K$3,FALSE))),"")</f>
        <v>Plans in place</v>
      </c>
      <c r="L146" s="149" t="str">
        <f>IFERROR(IF((VLOOKUP($A146,'Q3 Raw Data'!$A$9:$CZ$158,L$3,FALSE))="","",(VLOOKUP($A146,'Q3 Raw Data'!$A$9:$CZ$158,L$3,FALSE))),"")</f>
        <v>Established</v>
      </c>
      <c r="M146" s="149" t="str">
        <f>IFERROR(IF((VLOOKUP($A146,'Q3 Raw Data'!$A$9:$CZ$158,M$3,FALSE))="","",(VLOOKUP($A146,'Q3 Raw Data'!$A$9:$CZ$158,M$3,FALSE))),"")</f>
        <v>Established</v>
      </c>
      <c r="N146" s="149" t="str">
        <f>IFERROR(IF((VLOOKUP($A146,'Q3 Raw Data'!$A$9:$CZ$158,N$3,FALSE))="","",(VLOOKUP($A146,'Q3 Raw Data'!$A$9:$CZ$158,N$3,FALSE))),"")</f>
        <v>Established</v>
      </c>
      <c r="O146" s="149" t="str">
        <f>IFERROR(IF((VLOOKUP($A146,'Q3 Raw Data'!$A$9:$CZ$158,O$3,FALSE))="","",(VLOOKUP($A146,'Q3 Raw Data'!$A$9:$CZ$158,O$3,FALSE))),"")</f>
        <v>Established</v>
      </c>
      <c r="P146" s="149" t="str">
        <f>IFERROR(IF((VLOOKUP($A146,'Q3 Raw Data'!$A$9:$CZ$158,P$3,FALSE))="","",(VLOOKUP($A146,'Q3 Raw Data'!$A$9:$CZ$158,P$3,FALSE))),"")</f>
        <v>Established</v>
      </c>
      <c r="Q146" s="149" t="str">
        <f>IFERROR(IF((VLOOKUP($A146,'Q3 Raw Data'!$A$9:$CZ$158,Q$3,FALSE))="","",(VLOOKUP($A146,'Q3 Raw Data'!$A$9:$CZ$158,Q$3,FALSE))),"")</f>
        <v>Plans in place</v>
      </c>
      <c r="R146" s="149" t="str">
        <f>IFERROR(IF((VLOOKUP($A146,'Q3 Raw Data'!$A$9:$CZ$158,R$3,FALSE))="","",(VLOOKUP($A146,'Q3 Raw Data'!$A$9:$CZ$158,R$3,FALSE))),"")</f>
        <v>Established</v>
      </c>
      <c r="S146" s="149" t="str">
        <f>IFERROR(IF((VLOOKUP($A146,'Q3 Raw Data'!$A$9:$CZ$158,S$3,FALSE))="","",(VLOOKUP($A146,'Q3 Raw Data'!$A$9:$CZ$158,S$3,FALSE))),"")</f>
        <v>Established</v>
      </c>
      <c r="T146" s="149" t="str">
        <f>IFERROR(IF((VLOOKUP($A146,'Q3 Raw Data'!$A$9:$CZ$158,T$3,FALSE))="","",(VLOOKUP($A146,'Q3 Raw Data'!$A$9:$CZ$158,T$3,FALSE))),"")</f>
        <v>Plans in place</v>
      </c>
      <c r="U146" s="149" t="str">
        <f>IFERROR(IF((VLOOKUP($A146,'Q3 Raw Data'!$A$9:$CZ$158,U$3,FALSE))="","",(VLOOKUP($A146,'Q3 Raw Data'!$A$9:$CZ$158,U$3,FALSE))),"")</f>
        <v>Established</v>
      </c>
      <c r="V146" s="149" t="str">
        <f>IFERROR(IF((VLOOKUP($A146,'Q3 Raw Data'!$A$9:$CZ$158,V$3,FALSE))="","",(VLOOKUP($A146,'Q3 Raw Data'!$A$9:$CZ$158,V$3,FALSE))),"")</f>
        <v>Established</v>
      </c>
      <c r="W146" s="149" t="str">
        <f>IFERROR(IF((VLOOKUP($A146,'Q3 Raw Data'!$A$9:$CZ$158,W$3,FALSE))="","",(VLOOKUP($A146,'Q3 Raw Data'!$A$9:$CZ$158,W$3,FALSE))),"")</f>
        <v>Established</v>
      </c>
      <c r="X146" s="149" t="str">
        <f>IFERROR(IF((VLOOKUP($A146,'Q3 Raw Data'!$A$9:$CZ$158,X$3,FALSE))="","",(VLOOKUP($A146,'Q3 Raw Data'!$A$9:$CZ$158,X$3,FALSE))),"")</f>
        <v>Established</v>
      </c>
      <c r="Y146" s="149" t="str">
        <f>IFERROR(IF((VLOOKUP($A146,'Q3 Raw Data'!$A$9:$CZ$158,Y$3,FALSE))="","",(VLOOKUP($A146,'Q3 Raw Data'!$A$9:$CZ$158,Y$3,FALSE))),"")</f>
        <v>Established</v>
      </c>
      <c r="Z146" s="149" t="str">
        <f>IFERROR(IF((VLOOKUP($A146,'Q3 Raw Data'!$A$9:$CZ$158,Z$3,FALSE))="","",(VLOOKUP($A146,'Q3 Raw Data'!$A$9:$CZ$158,Z$3,FALSE))),"")</f>
        <v>Established</v>
      </c>
      <c r="AA146" s="149" t="str">
        <f>IFERROR(IF((VLOOKUP($A146,'Q3 Raw Data'!$A$9:$CZ$158,AA$3,FALSE))="","",(VLOOKUP($A146,'Q3 Raw Data'!$A$9:$CZ$158,AA$3,FALSE))),"")</f>
        <v>Mature</v>
      </c>
      <c r="AB146" s="151" t="str">
        <f>IFERROR(IF((VLOOKUP($A146,'Q3 Raw Data'!$A$9:$CZ$158,AB$3,FALSE))="","",(VLOOKUP($A146,'Q3 Raw Data'!$A$9:$CZ$158,AB$3,FALSE))),"")</f>
        <v>Established</v>
      </c>
      <c r="AC146" s="151" t="str">
        <f>IFERROR(IF((VLOOKUP($A146,'Q3 Raw Data'!$A$9:$CZ$158,AC$3,FALSE))="","",(VLOOKUP($A146,'Q3 Raw Data'!$A$9:$CZ$158,AC$3,FALSE))),"")</f>
        <v>Established</v>
      </c>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row>
    <row r="147" spans="1:67">
      <c r="A147" s="149" t="s">
        <v>463</v>
      </c>
      <c r="B147" s="149" t="s">
        <v>464</v>
      </c>
      <c r="C147" s="149" t="str">
        <f>IFERROR(IF((VLOOKUP($A147,'Q3 Raw Data'!$A$9:$CZ$158,C$3,FALSE))="","",(VLOOKUP($A147,'Q3 Raw Data'!$A$9:$CZ$158,C$3,FALSE))),"")</f>
        <v>Established</v>
      </c>
      <c r="D147" s="149" t="str">
        <f>IFERROR(IF((VLOOKUP($A147,'Q3 Raw Data'!$A$9:$CZ$158,D$3,FALSE))="","",(VLOOKUP($A147,'Q3 Raw Data'!$A$9:$CZ$158,D$3,FALSE))),"")</f>
        <v>Established</v>
      </c>
      <c r="E147" s="149" t="str">
        <f>IFERROR(IF((VLOOKUP($A147,'Q3 Raw Data'!$A$9:$CZ$158,E$3,FALSE))="","",(VLOOKUP($A147,'Q3 Raw Data'!$A$9:$CZ$158,E$3,FALSE))),"")</f>
        <v>Established</v>
      </c>
      <c r="F147" s="149" t="str">
        <f>IFERROR(IF((VLOOKUP($A147,'Q3 Raw Data'!$A$9:$CZ$158,F$3,FALSE))="","",(VLOOKUP($A147,'Q3 Raw Data'!$A$9:$CZ$158,F$3,FALSE))),"")</f>
        <v>Established</v>
      </c>
      <c r="G147" s="149" t="str">
        <f>IFERROR(IF((VLOOKUP($A147,'Q3 Raw Data'!$A$9:$CZ$158,G$3,FALSE))="","",(VLOOKUP($A147,'Q3 Raw Data'!$A$9:$CZ$158,G$3,FALSE))),"")</f>
        <v>Established</v>
      </c>
      <c r="H147" s="149" t="str">
        <f>IFERROR(IF((VLOOKUP($A147,'Q3 Raw Data'!$A$9:$CZ$158,H$3,FALSE))="","",(VLOOKUP($A147,'Q3 Raw Data'!$A$9:$CZ$158,H$3,FALSE))),"")</f>
        <v>Established</v>
      </c>
      <c r="I147" s="149" t="str">
        <f>IFERROR(IF((VLOOKUP($A147,'Q3 Raw Data'!$A$9:$CZ$158,I$3,FALSE))="","",(VLOOKUP($A147,'Q3 Raw Data'!$A$9:$CZ$158,I$3,FALSE))),"")</f>
        <v>Established</v>
      </c>
      <c r="J147" s="149" t="str">
        <f>IFERROR(IF((VLOOKUP($A147,'Q3 Raw Data'!$A$9:$CZ$158,J$3,FALSE))="","",(VLOOKUP($A147,'Q3 Raw Data'!$A$9:$CZ$158,J$3,FALSE))),"")</f>
        <v>Established</v>
      </c>
      <c r="K147" s="149" t="str">
        <f>IFERROR(IF((VLOOKUP($A147,'Q3 Raw Data'!$A$9:$CZ$158,K$3,FALSE))="","",(VLOOKUP($A147,'Q3 Raw Data'!$A$9:$CZ$158,K$3,FALSE))),"")</f>
        <v>Established</v>
      </c>
      <c r="L147" s="149" t="str">
        <f>IFERROR(IF((VLOOKUP($A147,'Q3 Raw Data'!$A$9:$CZ$158,L$3,FALSE))="","",(VLOOKUP($A147,'Q3 Raw Data'!$A$9:$CZ$158,L$3,FALSE))),"")</f>
        <v>Established</v>
      </c>
      <c r="M147" s="149" t="str">
        <f>IFERROR(IF((VLOOKUP($A147,'Q3 Raw Data'!$A$9:$CZ$158,M$3,FALSE))="","",(VLOOKUP($A147,'Q3 Raw Data'!$A$9:$CZ$158,M$3,FALSE))),"")</f>
        <v>Established</v>
      </c>
      <c r="N147" s="149" t="str">
        <f>IFERROR(IF((VLOOKUP($A147,'Q3 Raw Data'!$A$9:$CZ$158,N$3,FALSE))="","",(VLOOKUP($A147,'Q3 Raw Data'!$A$9:$CZ$158,N$3,FALSE))),"")</f>
        <v>Established</v>
      </c>
      <c r="O147" s="149" t="str">
        <f>IFERROR(IF((VLOOKUP($A147,'Q3 Raw Data'!$A$9:$CZ$158,O$3,FALSE))="","",(VLOOKUP($A147,'Q3 Raw Data'!$A$9:$CZ$158,O$3,FALSE))),"")</f>
        <v>Established</v>
      </c>
      <c r="P147" s="149" t="str">
        <f>IFERROR(IF((VLOOKUP($A147,'Q3 Raw Data'!$A$9:$CZ$158,P$3,FALSE))="","",(VLOOKUP($A147,'Q3 Raw Data'!$A$9:$CZ$158,P$3,FALSE))),"")</f>
        <v>Established</v>
      </c>
      <c r="Q147" s="149" t="str">
        <f>IFERROR(IF((VLOOKUP($A147,'Q3 Raw Data'!$A$9:$CZ$158,Q$3,FALSE))="","",(VLOOKUP($A147,'Q3 Raw Data'!$A$9:$CZ$158,Q$3,FALSE))),"")</f>
        <v>Established</v>
      </c>
      <c r="R147" s="149" t="str">
        <f>IFERROR(IF((VLOOKUP($A147,'Q3 Raw Data'!$A$9:$CZ$158,R$3,FALSE))="","",(VLOOKUP($A147,'Q3 Raw Data'!$A$9:$CZ$158,R$3,FALSE))),"")</f>
        <v>Established</v>
      </c>
      <c r="S147" s="149" t="str">
        <f>IFERROR(IF((VLOOKUP($A147,'Q3 Raw Data'!$A$9:$CZ$158,S$3,FALSE))="","",(VLOOKUP($A147,'Q3 Raw Data'!$A$9:$CZ$158,S$3,FALSE))),"")</f>
        <v>Established</v>
      </c>
      <c r="T147" s="149" t="str">
        <f>IFERROR(IF((VLOOKUP($A147,'Q3 Raw Data'!$A$9:$CZ$158,T$3,FALSE))="","",(VLOOKUP($A147,'Q3 Raw Data'!$A$9:$CZ$158,T$3,FALSE))),"")</f>
        <v>Established</v>
      </c>
      <c r="U147" s="149" t="str">
        <f>IFERROR(IF((VLOOKUP($A147,'Q3 Raw Data'!$A$9:$CZ$158,U$3,FALSE))="","",(VLOOKUP($A147,'Q3 Raw Data'!$A$9:$CZ$158,U$3,FALSE))),"")</f>
        <v>Established</v>
      </c>
      <c r="V147" s="149" t="str">
        <f>IFERROR(IF((VLOOKUP($A147,'Q3 Raw Data'!$A$9:$CZ$158,V$3,FALSE))="","",(VLOOKUP($A147,'Q3 Raw Data'!$A$9:$CZ$158,V$3,FALSE))),"")</f>
        <v>Established</v>
      </c>
      <c r="W147" s="149" t="str">
        <f>IFERROR(IF((VLOOKUP($A147,'Q3 Raw Data'!$A$9:$CZ$158,W$3,FALSE))="","",(VLOOKUP($A147,'Q3 Raw Data'!$A$9:$CZ$158,W$3,FALSE))),"")</f>
        <v>Established</v>
      </c>
      <c r="X147" s="149" t="str">
        <f>IFERROR(IF((VLOOKUP($A147,'Q3 Raw Data'!$A$9:$CZ$158,X$3,FALSE))="","",(VLOOKUP($A147,'Q3 Raw Data'!$A$9:$CZ$158,X$3,FALSE))),"")</f>
        <v>Established</v>
      </c>
      <c r="Y147" s="149" t="str">
        <f>IFERROR(IF((VLOOKUP($A147,'Q3 Raw Data'!$A$9:$CZ$158,Y$3,FALSE))="","",(VLOOKUP($A147,'Q3 Raw Data'!$A$9:$CZ$158,Y$3,FALSE))),"")</f>
        <v>Established</v>
      </c>
      <c r="Z147" s="149" t="str">
        <f>IFERROR(IF((VLOOKUP($A147,'Q3 Raw Data'!$A$9:$CZ$158,Z$3,FALSE))="","",(VLOOKUP($A147,'Q3 Raw Data'!$A$9:$CZ$158,Z$3,FALSE))),"")</f>
        <v>Established</v>
      </c>
      <c r="AA147" s="149" t="str">
        <f>IFERROR(IF((VLOOKUP($A147,'Q3 Raw Data'!$A$9:$CZ$158,AA$3,FALSE))="","",(VLOOKUP($A147,'Q3 Raw Data'!$A$9:$CZ$158,AA$3,FALSE))),"")</f>
        <v>Established</v>
      </c>
      <c r="AB147" s="151" t="str">
        <f>IFERROR(IF((VLOOKUP($A147,'Q3 Raw Data'!$A$9:$CZ$158,AB$3,FALSE))="","",(VLOOKUP($A147,'Q3 Raw Data'!$A$9:$CZ$158,AB$3,FALSE))),"")</f>
        <v>Established</v>
      </c>
      <c r="AC147" s="151" t="str">
        <f>IFERROR(IF((VLOOKUP($A147,'Q3 Raw Data'!$A$9:$CZ$158,AC$3,FALSE))="","",(VLOOKUP($A147,'Q3 Raw Data'!$A$9:$CZ$158,AC$3,FALSE))),"")</f>
        <v>Established</v>
      </c>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row>
    <row r="148" spans="1:67">
      <c r="A148" s="149" t="s">
        <v>918</v>
      </c>
      <c r="B148" s="149" t="s">
        <v>919</v>
      </c>
      <c r="C148" s="149" t="str">
        <f>IFERROR(IF((VLOOKUP($A148,'Q3 Raw Data'!$A$9:$CZ$158,C$3,FALSE))="","",(VLOOKUP($A148,'Q3 Raw Data'!$A$9:$CZ$158,C$3,FALSE))),"")</f>
        <v>Established</v>
      </c>
      <c r="D148" s="149" t="str">
        <f>IFERROR(IF((VLOOKUP($A148,'Q3 Raw Data'!$A$9:$CZ$158,D$3,FALSE))="","",(VLOOKUP($A148,'Q3 Raw Data'!$A$9:$CZ$158,D$3,FALSE))),"")</f>
        <v>Established</v>
      </c>
      <c r="E148" s="149" t="str">
        <f>IFERROR(IF((VLOOKUP($A148,'Q3 Raw Data'!$A$9:$CZ$158,E$3,FALSE))="","",(VLOOKUP($A148,'Q3 Raw Data'!$A$9:$CZ$158,E$3,FALSE))),"")</f>
        <v>Exemplary</v>
      </c>
      <c r="F148" s="149" t="str">
        <f>IFERROR(IF((VLOOKUP($A148,'Q3 Raw Data'!$A$9:$CZ$158,F$3,FALSE))="","",(VLOOKUP($A148,'Q3 Raw Data'!$A$9:$CZ$158,F$3,FALSE))),"")</f>
        <v>Established</v>
      </c>
      <c r="G148" s="149" t="str">
        <f>IFERROR(IF((VLOOKUP($A148,'Q3 Raw Data'!$A$9:$CZ$158,G$3,FALSE))="","",(VLOOKUP($A148,'Q3 Raw Data'!$A$9:$CZ$158,G$3,FALSE))),"")</f>
        <v>Established</v>
      </c>
      <c r="H148" s="149" t="str">
        <f>IFERROR(IF((VLOOKUP($A148,'Q3 Raw Data'!$A$9:$CZ$158,H$3,FALSE))="","",(VLOOKUP($A148,'Q3 Raw Data'!$A$9:$CZ$158,H$3,FALSE))),"")</f>
        <v>Plans in place</v>
      </c>
      <c r="I148" s="149" t="str">
        <f>IFERROR(IF((VLOOKUP($A148,'Q3 Raw Data'!$A$9:$CZ$158,I$3,FALSE))="","",(VLOOKUP($A148,'Q3 Raw Data'!$A$9:$CZ$158,I$3,FALSE))),"")</f>
        <v>Established</v>
      </c>
      <c r="J148" s="149" t="str">
        <f>IFERROR(IF((VLOOKUP($A148,'Q3 Raw Data'!$A$9:$CZ$158,J$3,FALSE))="","",(VLOOKUP($A148,'Q3 Raw Data'!$A$9:$CZ$158,J$3,FALSE))),"")</f>
        <v>Established</v>
      </c>
      <c r="K148" s="149" t="str">
        <f>IFERROR(IF((VLOOKUP($A148,'Q3 Raw Data'!$A$9:$CZ$158,K$3,FALSE))="","",(VLOOKUP($A148,'Q3 Raw Data'!$A$9:$CZ$158,K$3,FALSE))),"")</f>
        <v>Plans in place</v>
      </c>
      <c r="L148" s="149" t="str">
        <f>IFERROR(IF((VLOOKUP($A148,'Q3 Raw Data'!$A$9:$CZ$158,L$3,FALSE))="","",(VLOOKUP($A148,'Q3 Raw Data'!$A$9:$CZ$158,L$3,FALSE))),"")</f>
        <v>Established</v>
      </c>
      <c r="M148" s="149" t="str">
        <f>IFERROR(IF((VLOOKUP($A148,'Q3 Raw Data'!$A$9:$CZ$158,M$3,FALSE))="","",(VLOOKUP($A148,'Q3 Raw Data'!$A$9:$CZ$158,M$3,FALSE))),"")</f>
        <v>Established</v>
      </c>
      <c r="N148" s="149" t="str">
        <f>IFERROR(IF((VLOOKUP($A148,'Q3 Raw Data'!$A$9:$CZ$158,N$3,FALSE))="","",(VLOOKUP($A148,'Q3 Raw Data'!$A$9:$CZ$158,N$3,FALSE))),"")</f>
        <v>Exemplary</v>
      </c>
      <c r="O148" s="149" t="str">
        <f>IFERROR(IF((VLOOKUP($A148,'Q3 Raw Data'!$A$9:$CZ$158,O$3,FALSE))="","",(VLOOKUP($A148,'Q3 Raw Data'!$A$9:$CZ$158,O$3,FALSE))),"")</f>
        <v>Established</v>
      </c>
      <c r="P148" s="149" t="str">
        <f>IFERROR(IF((VLOOKUP($A148,'Q3 Raw Data'!$A$9:$CZ$158,P$3,FALSE))="","",(VLOOKUP($A148,'Q3 Raw Data'!$A$9:$CZ$158,P$3,FALSE))),"")</f>
        <v>Established</v>
      </c>
      <c r="Q148" s="149" t="str">
        <f>IFERROR(IF((VLOOKUP($A148,'Q3 Raw Data'!$A$9:$CZ$158,Q$3,FALSE))="","",(VLOOKUP($A148,'Q3 Raw Data'!$A$9:$CZ$158,Q$3,FALSE))),"")</f>
        <v>Plans in place</v>
      </c>
      <c r="R148" s="149" t="str">
        <f>IFERROR(IF((VLOOKUP($A148,'Q3 Raw Data'!$A$9:$CZ$158,R$3,FALSE))="","",(VLOOKUP($A148,'Q3 Raw Data'!$A$9:$CZ$158,R$3,FALSE))),"")</f>
        <v>Established</v>
      </c>
      <c r="S148" s="149" t="str">
        <f>IFERROR(IF((VLOOKUP($A148,'Q3 Raw Data'!$A$9:$CZ$158,S$3,FALSE))="","",(VLOOKUP($A148,'Q3 Raw Data'!$A$9:$CZ$158,S$3,FALSE))),"")</f>
        <v>Established</v>
      </c>
      <c r="T148" s="149" t="str">
        <f>IFERROR(IF((VLOOKUP($A148,'Q3 Raw Data'!$A$9:$CZ$158,T$3,FALSE))="","",(VLOOKUP($A148,'Q3 Raw Data'!$A$9:$CZ$158,T$3,FALSE))),"")</f>
        <v>Plans in place</v>
      </c>
      <c r="U148" s="149" t="str">
        <f>IFERROR(IF((VLOOKUP($A148,'Q3 Raw Data'!$A$9:$CZ$158,U$3,FALSE))="","",(VLOOKUP($A148,'Q3 Raw Data'!$A$9:$CZ$158,U$3,FALSE))),"")</f>
        <v>Established</v>
      </c>
      <c r="V148" s="149" t="str">
        <f>IFERROR(IF((VLOOKUP($A148,'Q3 Raw Data'!$A$9:$CZ$158,V$3,FALSE))="","",(VLOOKUP($A148,'Q3 Raw Data'!$A$9:$CZ$158,V$3,FALSE))),"")</f>
        <v>Established</v>
      </c>
      <c r="W148" s="149" t="str">
        <f>IFERROR(IF((VLOOKUP($A148,'Q3 Raw Data'!$A$9:$CZ$158,W$3,FALSE))="","",(VLOOKUP($A148,'Q3 Raw Data'!$A$9:$CZ$158,W$3,FALSE))),"")</f>
        <v>Exemplary</v>
      </c>
      <c r="X148" s="149" t="str">
        <f>IFERROR(IF((VLOOKUP($A148,'Q3 Raw Data'!$A$9:$CZ$158,X$3,FALSE))="","",(VLOOKUP($A148,'Q3 Raw Data'!$A$9:$CZ$158,X$3,FALSE))),"")</f>
        <v>Established</v>
      </c>
      <c r="Y148" s="149" t="str">
        <f>IFERROR(IF((VLOOKUP($A148,'Q3 Raw Data'!$A$9:$CZ$158,Y$3,FALSE))="","",(VLOOKUP($A148,'Q3 Raw Data'!$A$9:$CZ$158,Y$3,FALSE))),"")</f>
        <v>Established</v>
      </c>
      <c r="Z148" s="149" t="str">
        <f>IFERROR(IF((VLOOKUP($A148,'Q3 Raw Data'!$A$9:$CZ$158,Z$3,FALSE))="","",(VLOOKUP($A148,'Q3 Raw Data'!$A$9:$CZ$158,Z$3,FALSE))),"")</f>
        <v>Established</v>
      </c>
      <c r="AA148" s="149" t="str">
        <f>IFERROR(IF((VLOOKUP($A148,'Q3 Raw Data'!$A$9:$CZ$158,AA$3,FALSE))="","",(VLOOKUP($A148,'Q3 Raw Data'!$A$9:$CZ$158,AA$3,FALSE))),"")</f>
        <v>Established</v>
      </c>
      <c r="AB148" s="151" t="str">
        <f>IFERROR(IF((VLOOKUP($A148,'Q3 Raw Data'!$A$9:$CZ$158,AB$3,FALSE))="","",(VLOOKUP($A148,'Q3 Raw Data'!$A$9:$CZ$158,AB$3,FALSE))),"")</f>
        <v>Mature</v>
      </c>
      <c r="AC148" s="151" t="str">
        <f>IFERROR(IF((VLOOKUP($A148,'Q3 Raw Data'!$A$9:$CZ$158,AC$3,FALSE))="","",(VLOOKUP($A148,'Q3 Raw Data'!$A$9:$CZ$158,AC$3,FALSE))),"")</f>
        <v>Established</v>
      </c>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row>
    <row r="149" spans="1:67">
      <c r="A149" s="149" t="s">
        <v>465</v>
      </c>
      <c r="B149" s="149" t="s">
        <v>466</v>
      </c>
      <c r="C149" s="149" t="str">
        <f>IFERROR(IF((VLOOKUP($A149,'Q3 Raw Data'!$A$9:$CZ$158,C$3,FALSE))="","",(VLOOKUP($A149,'Q3 Raw Data'!$A$9:$CZ$158,C$3,FALSE))),"")</f>
        <v>Mature</v>
      </c>
      <c r="D149" s="149" t="str">
        <f>IFERROR(IF((VLOOKUP($A149,'Q3 Raw Data'!$A$9:$CZ$158,D$3,FALSE))="","",(VLOOKUP($A149,'Q3 Raw Data'!$A$9:$CZ$158,D$3,FALSE))),"")</f>
        <v>Established</v>
      </c>
      <c r="E149" s="149" t="str">
        <f>IFERROR(IF((VLOOKUP($A149,'Q3 Raw Data'!$A$9:$CZ$158,E$3,FALSE))="","",(VLOOKUP($A149,'Q3 Raw Data'!$A$9:$CZ$158,E$3,FALSE))),"")</f>
        <v>Established</v>
      </c>
      <c r="F149" s="149" t="str">
        <f>IFERROR(IF((VLOOKUP($A149,'Q3 Raw Data'!$A$9:$CZ$158,F$3,FALSE))="","",(VLOOKUP($A149,'Q3 Raw Data'!$A$9:$CZ$158,F$3,FALSE))),"")</f>
        <v>Established</v>
      </c>
      <c r="G149" s="149" t="str">
        <f>IFERROR(IF((VLOOKUP($A149,'Q3 Raw Data'!$A$9:$CZ$158,G$3,FALSE))="","",(VLOOKUP($A149,'Q3 Raw Data'!$A$9:$CZ$158,G$3,FALSE))),"")</f>
        <v>Plans in place</v>
      </c>
      <c r="H149" s="149" t="str">
        <f>IFERROR(IF((VLOOKUP($A149,'Q3 Raw Data'!$A$9:$CZ$158,H$3,FALSE))="","",(VLOOKUP($A149,'Q3 Raw Data'!$A$9:$CZ$158,H$3,FALSE))),"")</f>
        <v>Plans in place</v>
      </c>
      <c r="I149" s="149" t="str">
        <f>IFERROR(IF((VLOOKUP($A149,'Q3 Raw Data'!$A$9:$CZ$158,I$3,FALSE))="","",(VLOOKUP($A149,'Q3 Raw Data'!$A$9:$CZ$158,I$3,FALSE))),"")</f>
        <v>Established</v>
      </c>
      <c r="J149" s="149" t="str">
        <f>IFERROR(IF((VLOOKUP($A149,'Q3 Raw Data'!$A$9:$CZ$158,J$3,FALSE))="","",(VLOOKUP($A149,'Q3 Raw Data'!$A$9:$CZ$158,J$3,FALSE))),"")</f>
        <v>Established</v>
      </c>
      <c r="K149" s="149" t="str">
        <f>IFERROR(IF((VLOOKUP($A149,'Q3 Raw Data'!$A$9:$CZ$158,K$3,FALSE))="","",(VLOOKUP($A149,'Q3 Raw Data'!$A$9:$CZ$158,K$3,FALSE))),"")</f>
        <v>Not yet established</v>
      </c>
      <c r="L149" s="149" t="str">
        <f>IFERROR(IF((VLOOKUP($A149,'Q3 Raw Data'!$A$9:$CZ$158,L$3,FALSE))="","",(VLOOKUP($A149,'Q3 Raw Data'!$A$9:$CZ$158,L$3,FALSE))),"")</f>
        <v>Mature</v>
      </c>
      <c r="M149" s="149" t="str">
        <f>IFERROR(IF((VLOOKUP($A149,'Q3 Raw Data'!$A$9:$CZ$158,M$3,FALSE))="","",(VLOOKUP($A149,'Q3 Raw Data'!$A$9:$CZ$158,M$3,FALSE))),"")</f>
        <v>Established</v>
      </c>
      <c r="N149" s="149" t="str">
        <f>IFERROR(IF((VLOOKUP($A149,'Q3 Raw Data'!$A$9:$CZ$158,N$3,FALSE))="","",(VLOOKUP($A149,'Q3 Raw Data'!$A$9:$CZ$158,N$3,FALSE))),"")</f>
        <v>Established</v>
      </c>
      <c r="O149" s="149" t="str">
        <f>IFERROR(IF((VLOOKUP($A149,'Q3 Raw Data'!$A$9:$CZ$158,O$3,FALSE))="","",(VLOOKUP($A149,'Q3 Raw Data'!$A$9:$CZ$158,O$3,FALSE))),"")</f>
        <v>Established</v>
      </c>
      <c r="P149" s="149" t="str">
        <f>IFERROR(IF((VLOOKUP($A149,'Q3 Raw Data'!$A$9:$CZ$158,P$3,FALSE))="","",(VLOOKUP($A149,'Q3 Raw Data'!$A$9:$CZ$158,P$3,FALSE))),"")</f>
        <v>Plans in place</v>
      </c>
      <c r="Q149" s="149" t="str">
        <f>IFERROR(IF((VLOOKUP($A149,'Q3 Raw Data'!$A$9:$CZ$158,Q$3,FALSE))="","",(VLOOKUP($A149,'Q3 Raw Data'!$A$9:$CZ$158,Q$3,FALSE))),"")</f>
        <v>Plans in place</v>
      </c>
      <c r="R149" s="149" t="str">
        <f>IFERROR(IF((VLOOKUP($A149,'Q3 Raw Data'!$A$9:$CZ$158,R$3,FALSE))="","",(VLOOKUP($A149,'Q3 Raw Data'!$A$9:$CZ$158,R$3,FALSE))),"")</f>
        <v>Established</v>
      </c>
      <c r="S149" s="149" t="str">
        <f>IFERROR(IF((VLOOKUP($A149,'Q3 Raw Data'!$A$9:$CZ$158,S$3,FALSE))="","",(VLOOKUP($A149,'Q3 Raw Data'!$A$9:$CZ$158,S$3,FALSE))),"")</f>
        <v>Established</v>
      </c>
      <c r="T149" s="149" t="str">
        <f>IFERROR(IF((VLOOKUP($A149,'Q3 Raw Data'!$A$9:$CZ$158,T$3,FALSE))="","",(VLOOKUP($A149,'Q3 Raw Data'!$A$9:$CZ$158,T$3,FALSE))),"")</f>
        <v>Not yet established</v>
      </c>
      <c r="U149" s="149" t="str">
        <f>IFERROR(IF((VLOOKUP($A149,'Q3 Raw Data'!$A$9:$CZ$158,U$3,FALSE))="","",(VLOOKUP($A149,'Q3 Raw Data'!$A$9:$CZ$158,U$3,FALSE))),"")</f>
        <v>Mature</v>
      </c>
      <c r="V149" s="149" t="str">
        <f>IFERROR(IF((VLOOKUP($A149,'Q3 Raw Data'!$A$9:$CZ$158,V$3,FALSE))="","",(VLOOKUP($A149,'Q3 Raw Data'!$A$9:$CZ$158,V$3,FALSE))),"")</f>
        <v>Mature</v>
      </c>
      <c r="W149" s="149" t="str">
        <f>IFERROR(IF((VLOOKUP($A149,'Q3 Raw Data'!$A$9:$CZ$158,W$3,FALSE))="","",(VLOOKUP($A149,'Q3 Raw Data'!$A$9:$CZ$158,W$3,FALSE))),"")</f>
        <v>Mature</v>
      </c>
      <c r="X149" s="149" t="str">
        <f>IFERROR(IF((VLOOKUP($A149,'Q3 Raw Data'!$A$9:$CZ$158,X$3,FALSE))="","",(VLOOKUP($A149,'Q3 Raw Data'!$A$9:$CZ$158,X$3,FALSE))),"")</f>
        <v>Mature</v>
      </c>
      <c r="Y149" s="149" t="str">
        <f>IFERROR(IF((VLOOKUP($A149,'Q3 Raw Data'!$A$9:$CZ$158,Y$3,FALSE))="","",(VLOOKUP($A149,'Q3 Raw Data'!$A$9:$CZ$158,Y$3,FALSE))),"")</f>
        <v>Established</v>
      </c>
      <c r="Z149" s="149" t="str">
        <f>IFERROR(IF((VLOOKUP($A149,'Q3 Raw Data'!$A$9:$CZ$158,Z$3,FALSE))="","",(VLOOKUP($A149,'Q3 Raw Data'!$A$9:$CZ$158,Z$3,FALSE))),"")</f>
        <v>Established</v>
      </c>
      <c r="AA149" s="149" t="str">
        <f>IFERROR(IF((VLOOKUP($A149,'Q3 Raw Data'!$A$9:$CZ$158,AA$3,FALSE))="","",(VLOOKUP($A149,'Q3 Raw Data'!$A$9:$CZ$158,AA$3,FALSE))),"")</f>
        <v>Mature</v>
      </c>
      <c r="AB149" s="151" t="str">
        <f>IFERROR(IF((VLOOKUP($A149,'Q3 Raw Data'!$A$9:$CZ$158,AB$3,FALSE))="","",(VLOOKUP($A149,'Q3 Raw Data'!$A$9:$CZ$158,AB$3,FALSE))),"")</f>
        <v>Mature</v>
      </c>
      <c r="AC149" s="151" t="str">
        <f>IFERROR(IF((VLOOKUP($A149,'Q3 Raw Data'!$A$9:$CZ$158,AC$3,FALSE))="","",(VLOOKUP($A149,'Q3 Raw Data'!$A$9:$CZ$158,AC$3,FALSE))),"")</f>
        <v>Not yet established</v>
      </c>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row>
    <row r="150" spans="1:67">
      <c r="A150" s="149" t="s">
        <v>467</v>
      </c>
      <c r="B150" s="149" t="s">
        <v>468</v>
      </c>
      <c r="C150" s="149" t="str">
        <f>IFERROR(IF((VLOOKUP($A150,'Q3 Raw Data'!$A$9:$CZ$158,C$3,FALSE))="","",(VLOOKUP($A150,'Q3 Raw Data'!$A$9:$CZ$158,C$3,FALSE))),"")</f>
        <v>Established</v>
      </c>
      <c r="D150" s="149" t="str">
        <f>IFERROR(IF((VLOOKUP($A150,'Q3 Raw Data'!$A$9:$CZ$158,D$3,FALSE))="","",(VLOOKUP($A150,'Q3 Raw Data'!$A$9:$CZ$158,D$3,FALSE))),"")</f>
        <v>Established</v>
      </c>
      <c r="E150" s="149" t="str">
        <f>IFERROR(IF((VLOOKUP($A150,'Q3 Raw Data'!$A$9:$CZ$158,E$3,FALSE))="","",(VLOOKUP($A150,'Q3 Raw Data'!$A$9:$CZ$158,E$3,FALSE))),"")</f>
        <v>Established</v>
      </c>
      <c r="F150" s="149" t="str">
        <f>IFERROR(IF((VLOOKUP($A150,'Q3 Raw Data'!$A$9:$CZ$158,F$3,FALSE))="","",(VLOOKUP($A150,'Q3 Raw Data'!$A$9:$CZ$158,F$3,FALSE))),"")</f>
        <v>Established</v>
      </c>
      <c r="G150" s="149" t="str">
        <f>IFERROR(IF((VLOOKUP($A150,'Q3 Raw Data'!$A$9:$CZ$158,G$3,FALSE))="","",(VLOOKUP($A150,'Q3 Raw Data'!$A$9:$CZ$158,G$3,FALSE))),"")</f>
        <v>Plans in place</v>
      </c>
      <c r="H150" s="149" t="str">
        <f>IFERROR(IF((VLOOKUP($A150,'Q3 Raw Data'!$A$9:$CZ$158,H$3,FALSE))="","",(VLOOKUP($A150,'Q3 Raw Data'!$A$9:$CZ$158,H$3,FALSE))),"")</f>
        <v>Plans in place</v>
      </c>
      <c r="I150" s="149" t="str">
        <f>IFERROR(IF((VLOOKUP($A150,'Q3 Raw Data'!$A$9:$CZ$158,I$3,FALSE))="","",(VLOOKUP($A150,'Q3 Raw Data'!$A$9:$CZ$158,I$3,FALSE))),"")</f>
        <v>Established</v>
      </c>
      <c r="J150" s="149" t="str">
        <f>IFERROR(IF((VLOOKUP($A150,'Q3 Raw Data'!$A$9:$CZ$158,J$3,FALSE))="","",(VLOOKUP($A150,'Q3 Raw Data'!$A$9:$CZ$158,J$3,FALSE))),"")</f>
        <v>Established</v>
      </c>
      <c r="K150" s="149" t="str">
        <f>IFERROR(IF((VLOOKUP($A150,'Q3 Raw Data'!$A$9:$CZ$158,K$3,FALSE))="","",(VLOOKUP($A150,'Q3 Raw Data'!$A$9:$CZ$158,K$3,FALSE))),"")</f>
        <v>Established</v>
      </c>
      <c r="L150" s="149" t="str">
        <f>IFERROR(IF((VLOOKUP($A150,'Q3 Raw Data'!$A$9:$CZ$158,L$3,FALSE))="","",(VLOOKUP($A150,'Q3 Raw Data'!$A$9:$CZ$158,L$3,FALSE))),"")</f>
        <v>Established</v>
      </c>
      <c r="M150" s="149" t="str">
        <f>IFERROR(IF((VLOOKUP($A150,'Q3 Raw Data'!$A$9:$CZ$158,M$3,FALSE))="","",(VLOOKUP($A150,'Q3 Raw Data'!$A$9:$CZ$158,M$3,FALSE))),"")</f>
        <v>Established</v>
      </c>
      <c r="N150" s="149" t="str">
        <f>IFERROR(IF((VLOOKUP($A150,'Q3 Raw Data'!$A$9:$CZ$158,N$3,FALSE))="","",(VLOOKUP($A150,'Q3 Raw Data'!$A$9:$CZ$158,N$3,FALSE))),"")</f>
        <v>Established</v>
      </c>
      <c r="O150" s="149" t="str">
        <f>IFERROR(IF((VLOOKUP($A150,'Q3 Raw Data'!$A$9:$CZ$158,O$3,FALSE))="","",(VLOOKUP($A150,'Q3 Raw Data'!$A$9:$CZ$158,O$3,FALSE))),"")</f>
        <v>Established</v>
      </c>
      <c r="P150" s="149" t="str">
        <f>IFERROR(IF((VLOOKUP($A150,'Q3 Raw Data'!$A$9:$CZ$158,P$3,FALSE))="","",(VLOOKUP($A150,'Q3 Raw Data'!$A$9:$CZ$158,P$3,FALSE))),"")</f>
        <v>Plans in place</v>
      </c>
      <c r="Q150" s="149" t="str">
        <f>IFERROR(IF((VLOOKUP($A150,'Q3 Raw Data'!$A$9:$CZ$158,Q$3,FALSE))="","",(VLOOKUP($A150,'Q3 Raw Data'!$A$9:$CZ$158,Q$3,FALSE))),"")</f>
        <v>Established</v>
      </c>
      <c r="R150" s="149" t="str">
        <f>IFERROR(IF((VLOOKUP($A150,'Q3 Raw Data'!$A$9:$CZ$158,R$3,FALSE))="","",(VLOOKUP($A150,'Q3 Raw Data'!$A$9:$CZ$158,R$3,FALSE))),"")</f>
        <v>Established</v>
      </c>
      <c r="S150" s="149" t="str">
        <f>IFERROR(IF((VLOOKUP($A150,'Q3 Raw Data'!$A$9:$CZ$158,S$3,FALSE))="","",(VLOOKUP($A150,'Q3 Raw Data'!$A$9:$CZ$158,S$3,FALSE))),"")</f>
        <v>Established</v>
      </c>
      <c r="T150" s="149" t="str">
        <f>IFERROR(IF((VLOOKUP($A150,'Q3 Raw Data'!$A$9:$CZ$158,T$3,FALSE))="","",(VLOOKUP($A150,'Q3 Raw Data'!$A$9:$CZ$158,T$3,FALSE))),"")</f>
        <v>Established</v>
      </c>
      <c r="U150" s="149" t="str">
        <f>IFERROR(IF((VLOOKUP($A150,'Q3 Raw Data'!$A$9:$CZ$158,U$3,FALSE))="","",(VLOOKUP($A150,'Q3 Raw Data'!$A$9:$CZ$158,U$3,FALSE))),"")</f>
        <v>Established</v>
      </c>
      <c r="V150" s="149" t="str">
        <f>IFERROR(IF((VLOOKUP($A150,'Q3 Raw Data'!$A$9:$CZ$158,V$3,FALSE))="","",(VLOOKUP($A150,'Q3 Raw Data'!$A$9:$CZ$158,V$3,FALSE))),"")</f>
        <v>Established</v>
      </c>
      <c r="W150" s="149" t="str">
        <f>IFERROR(IF((VLOOKUP($A150,'Q3 Raw Data'!$A$9:$CZ$158,W$3,FALSE))="","",(VLOOKUP($A150,'Q3 Raw Data'!$A$9:$CZ$158,W$3,FALSE))),"")</f>
        <v>Established</v>
      </c>
      <c r="X150" s="149" t="str">
        <f>IFERROR(IF((VLOOKUP($A150,'Q3 Raw Data'!$A$9:$CZ$158,X$3,FALSE))="","",(VLOOKUP($A150,'Q3 Raw Data'!$A$9:$CZ$158,X$3,FALSE))),"")</f>
        <v>Established</v>
      </c>
      <c r="Y150" s="149" t="str">
        <f>IFERROR(IF((VLOOKUP($A150,'Q3 Raw Data'!$A$9:$CZ$158,Y$3,FALSE))="","",(VLOOKUP($A150,'Q3 Raw Data'!$A$9:$CZ$158,Y$3,FALSE))),"")</f>
        <v>Established</v>
      </c>
      <c r="Z150" s="149" t="str">
        <f>IFERROR(IF((VLOOKUP($A150,'Q3 Raw Data'!$A$9:$CZ$158,Z$3,FALSE))="","",(VLOOKUP($A150,'Q3 Raw Data'!$A$9:$CZ$158,Z$3,FALSE))),"")</f>
        <v>Established</v>
      </c>
      <c r="AA150" s="149" t="str">
        <f>IFERROR(IF((VLOOKUP($A150,'Q3 Raw Data'!$A$9:$CZ$158,AA$3,FALSE))="","",(VLOOKUP($A150,'Q3 Raw Data'!$A$9:$CZ$158,AA$3,FALSE))),"")</f>
        <v>Established</v>
      </c>
      <c r="AB150" s="151" t="str">
        <f>IFERROR(IF((VLOOKUP($A150,'Q3 Raw Data'!$A$9:$CZ$158,AB$3,FALSE))="","",(VLOOKUP($A150,'Q3 Raw Data'!$A$9:$CZ$158,AB$3,FALSE))),"")</f>
        <v>Established</v>
      </c>
      <c r="AC150" s="151" t="str">
        <f>IFERROR(IF((VLOOKUP($A150,'Q3 Raw Data'!$A$9:$CZ$158,AC$3,FALSE))="","",(VLOOKUP($A150,'Q3 Raw Data'!$A$9:$CZ$158,AC$3,FALSE))),"")</f>
        <v>Established</v>
      </c>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row>
    <row r="151" spans="1:67">
      <c r="A151" s="149" t="s">
        <v>471</v>
      </c>
      <c r="B151" s="149" t="s">
        <v>472</v>
      </c>
      <c r="C151" s="149" t="str">
        <f>IFERROR(IF((VLOOKUP($A151,'Q3 Raw Data'!$A$9:$CZ$158,C$3,FALSE))="","",(VLOOKUP($A151,'Q3 Raw Data'!$A$9:$CZ$158,C$3,FALSE))),"")</f>
        <v>Established</v>
      </c>
      <c r="D151" s="149" t="str">
        <f>IFERROR(IF((VLOOKUP($A151,'Q3 Raw Data'!$A$9:$CZ$158,D$3,FALSE))="","",(VLOOKUP($A151,'Q3 Raw Data'!$A$9:$CZ$158,D$3,FALSE))),"")</f>
        <v>Established</v>
      </c>
      <c r="E151" s="149" t="str">
        <f>IFERROR(IF((VLOOKUP($A151,'Q3 Raw Data'!$A$9:$CZ$158,E$3,FALSE))="","",(VLOOKUP($A151,'Q3 Raw Data'!$A$9:$CZ$158,E$3,FALSE))),"")</f>
        <v>Established</v>
      </c>
      <c r="F151" s="149" t="str">
        <f>IFERROR(IF((VLOOKUP($A151,'Q3 Raw Data'!$A$9:$CZ$158,F$3,FALSE))="","",(VLOOKUP($A151,'Q3 Raw Data'!$A$9:$CZ$158,F$3,FALSE))),"")</f>
        <v>Established</v>
      </c>
      <c r="G151" s="149" t="str">
        <f>IFERROR(IF((VLOOKUP($A151,'Q3 Raw Data'!$A$9:$CZ$158,G$3,FALSE))="","",(VLOOKUP($A151,'Q3 Raw Data'!$A$9:$CZ$158,G$3,FALSE))),"")</f>
        <v>Established</v>
      </c>
      <c r="H151" s="149" t="str">
        <f>IFERROR(IF((VLOOKUP($A151,'Q3 Raw Data'!$A$9:$CZ$158,H$3,FALSE))="","",(VLOOKUP($A151,'Q3 Raw Data'!$A$9:$CZ$158,H$3,FALSE))),"")</f>
        <v>Established</v>
      </c>
      <c r="I151" s="149" t="str">
        <f>IFERROR(IF((VLOOKUP($A151,'Q3 Raw Data'!$A$9:$CZ$158,I$3,FALSE))="","",(VLOOKUP($A151,'Q3 Raw Data'!$A$9:$CZ$158,I$3,FALSE))),"")</f>
        <v>Established</v>
      </c>
      <c r="J151" s="149" t="str">
        <f>IFERROR(IF((VLOOKUP($A151,'Q3 Raw Data'!$A$9:$CZ$158,J$3,FALSE))="","",(VLOOKUP($A151,'Q3 Raw Data'!$A$9:$CZ$158,J$3,FALSE))),"")</f>
        <v>Established</v>
      </c>
      <c r="K151" s="149" t="str">
        <f>IFERROR(IF((VLOOKUP($A151,'Q3 Raw Data'!$A$9:$CZ$158,K$3,FALSE))="","",(VLOOKUP($A151,'Q3 Raw Data'!$A$9:$CZ$158,K$3,FALSE))),"")</f>
        <v>Plans in place</v>
      </c>
      <c r="L151" s="149" t="str">
        <f>IFERROR(IF((VLOOKUP($A151,'Q3 Raw Data'!$A$9:$CZ$158,L$3,FALSE))="","",(VLOOKUP($A151,'Q3 Raw Data'!$A$9:$CZ$158,L$3,FALSE))),"")</f>
        <v>Established</v>
      </c>
      <c r="M151" s="149" t="str">
        <f>IFERROR(IF((VLOOKUP($A151,'Q3 Raw Data'!$A$9:$CZ$158,M$3,FALSE))="","",(VLOOKUP($A151,'Q3 Raw Data'!$A$9:$CZ$158,M$3,FALSE))),"")</f>
        <v>Established</v>
      </c>
      <c r="N151" s="149" t="str">
        <f>IFERROR(IF((VLOOKUP($A151,'Q3 Raw Data'!$A$9:$CZ$158,N$3,FALSE))="","",(VLOOKUP($A151,'Q3 Raw Data'!$A$9:$CZ$158,N$3,FALSE))),"")</f>
        <v>Established</v>
      </c>
      <c r="O151" s="149" t="str">
        <f>IFERROR(IF((VLOOKUP($A151,'Q3 Raw Data'!$A$9:$CZ$158,O$3,FALSE))="","",(VLOOKUP($A151,'Q3 Raw Data'!$A$9:$CZ$158,O$3,FALSE))),"")</f>
        <v>Established</v>
      </c>
      <c r="P151" s="149" t="str">
        <f>IFERROR(IF((VLOOKUP($A151,'Q3 Raw Data'!$A$9:$CZ$158,P$3,FALSE))="","",(VLOOKUP($A151,'Q3 Raw Data'!$A$9:$CZ$158,P$3,FALSE))),"")</f>
        <v>Mature</v>
      </c>
      <c r="Q151" s="149" t="str">
        <f>IFERROR(IF((VLOOKUP($A151,'Q3 Raw Data'!$A$9:$CZ$158,Q$3,FALSE))="","",(VLOOKUP($A151,'Q3 Raw Data'!$A$9:$CZ$158,Q$3,FALSE))),"")</f>
        <v>Established</v>
      </c>
      <c r="R151" s="149" t="str">
        <f>IFERROR(IF((VLOOKUP($A151,'Q3 Raw Data'!$A$9:$CZ$158,R$3,FALSE))="","",(VLOOKUP($A151,'Q3 Raw Data'!$A$9:$CZ$158,R$3,FALSE))),"")</f>
        <v>Established</v>
      </c>
      <c r="S151" s="149" t="str">
        <f>IFERROR(IF((VLOOKUP($A151,'Q3 Raw Data'!$A$9:$CZ$158,S$3,FALSE))="","",(VLOOKUP($A151,'Q3 Raw Data'!$A$9:$CZ$158,S$3,FALSE))),"")</f>
        <v>Mature</v>
      </c>
      <c r="T151" s="149" t="str">
        <f>IFERROR(IF((VLOOKUP($A151,'Q3 Raw Data'!$A$9:$CZ$158,T$3,FALSE))="","",(VLOOKUP($A151,'Q3 Raw Data'!$A$9:$CZ$158,T$3,FALSE))),"")</f>
        <v>Established</v>
      </c>
      <c r="U151" s="149" t="str">
        <f>IFERROR(IF((VLOOKUP($A151,'Q3 Raw Data'!$A$9:$CZ$158,U$3,FALSE))="","",(VLOOKUP($A151,'Q3 Raw Data'!$A$9:$CZ$158,U$3,FALSE))),"")</f>
        <v>Established</v>
      </c>
      <c r="V151" s="149" t="str">
        <f>IFERROR(IF((VLOOKUP($A151,'Q3 Raw Data'!$A$9:$CZ$158,V$3,FALSE))="","",(VLOOKUP($A151,'Q3 Raw Data'!$A$9:$CZ$158,V$3,FALSE))),"")</f>
        <v>Mature</v>
      </c>
      <c r="W151" s="149" t="str">
        <f>IFERROR(IF((VLOOKUP($A151,'Q3 Raw Data'!$A$9:$CZ$158,W$3,FALSE))="","",(VLOOKUP($A151,'Q3 Raw Data'!$A$9:$CZ$158,W$3,FALSE))),"")</f>
        <v>Mature</v>
      </c>
      <c r="X151" s="149" t="str">
        <f>IFERROR(IF((VLOOKUP($A151,'Q3 Raw Data'!$A$9:$CZ$158,X$3,FALSE))="","",(VLOOKUP($A151,'Q3 Raw Data'!$A$9:$CZ$158,X$3,FALSE))),"")</f>
        <v>Mature</v>
      </c>
      <c r="Y151" s="149" t="str">
        <f>IFERROR(IF((VLOOKUP($A151,'Q3 Raw Data'!$A$9:$CZ$158,Y$3,FALSE))="","",(VLOOKUP($A151,'Q3 Raw Data'!$A$9:$CZ$158,Y$3,FALSE))),"")</f>
        <v>Mature</v>
      </c>
      <c r="Z151" s="149" t="str">
        <f>IFERROR(IF((VLOOKUP($A151,'Q3 Raw Data'!$A$9:$CZ$158,Z$3,FALSE))="","",(VLOOKUP($A151,'Q3 Raw Data'!$A$9:$CZ$158,Z$3,FALSE))),"")</f>
        <v>Mature</v>
      </c>
      <c r="AA151" s="149" t="str">
        <f>IFERROR(IF((VLOOKUP($A151,'Q3 Raw Data'!$A$9:$CZ$158,AA$3,FALSE))="","",(VLOOKUP($A151,'Q3 Raw Data'!$A$9:$CZ$158,AA$3,FALSE))),"")</f>
        <v>Mature</v>
      </c>
      <c r="AB151" s="151" t="str">
        <f>IFERROR(IF((VLOOKUP($A151,'Q3 Raw Data'!$A$9:$CZ$158,AB$3,FALSE))="","",(VLOOKUP($A151,'Q3 Raw Data'!$A$9:$CZ$158,AB$3,FALSE))),"")</f>
        <v>Mature</v>
      </c>
      <c r="AC151" s="151" t="str">
        <f>IFERROR(IF((VLOOKUP($A151,'Q3 Raw Data'!$A$9:$CZ$158,AC$3,FALSE))="","",(VLOOKUP($A151,'Q3 Raw Data'!$A$9:$CZ$158,AC$3,FALSE))),"")</f>
        <v>Established</v>
      </c>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row>
    <row r="152" spans="1:67">
      <c r="A152" s="149" t="s">
        <v>473</v>
      </c>
      <c r="B152" s="149" t="s">
        <v>474</v>
      </c>
      <c r="C152" s="149" t="str">
        <f>IFERROR(IF((VLOOKUP($A152,'Q3 Raw Data'!$A$9:$CZ$158,C$3,FALSE))="","",(VLOOKUP($A152,'Q3 Raw Data'!$A$9:$CZ$158,C$3,FALSE))),"")</f>
        <v>Established</v>
      </c>
      <c r="D152" s="149" t="str">
        <f>IFERROR(IF((VLOOKUP($A152,'Q3 Raw Data'!$A$9:$CZ$158,D$3,FALSE))="","",(VLOOKUP($A152,'Q3 Raw Data'!$A$9:$CZ$158,D$3,FALSE))),"")</f>
        <v>Mature</v>
      </c>
      <c r="E152" s="149" t="str">
        <f>IFERROR(IF((VLOOKUP($A152,'Q3 Raw Data'!$A$9:$CZ$158,E$3,FALSE))="","",(VLOOKUP($A152,'Q3 Raw Data'!$A$9:$CZ$158,E$3,FALSE))),"")</f>
        <v>Mature</v>
      </c>
      <c r="F152" s="149" t="str">
        <f>IFERROR(IF((VLOOKUP($A152,'Q3 Raw Data'!$A$9:$CZ$158,F$3,FALSE))="","",(VLOOKUP($A152,'Q3 Raw Data'!$A$9:$CZ$158,F$3,FALSE))),"")</f>
        <v>Mature</v>
      </c>
      <c r="G152" s="149" t="str">
        <f>IFERROR(IF((VLOOKUP($A152,'Q3 Raw Data'!$A$9:$CZ$158,G$3,FALSE))="","",(VLOOKUP($A152,'Q3 Raw Data'!$A$9:$CZ$158,G$3,FALSE))),"")</f>
        <v>Mature</v>
      </c>
      <c r="H152" s="149" t="str">
        <f>IFERROR(IF((VLOOKUP($A152,'Q3 Raw Data'!$A$9:$CZ$158,H$3,FALSE))="","",(VLOOKUP($A152,'Q3 Raw Data'!$A$9:$CZ$158,H$3,FALSE))),"")</f>
        <v>Plans in place</v>
      </c>
      <c r="I152" s="149" t="str">
        <f>IFERROR(IF((VLOOKUP($A152,'Q3 Raw Data'!$A$9:$CZ$158,I$3,FALSE))="","",(VLOOKUP($A152,'Q3 Raw Data'!$A$9:$CZ$158,I$3,FALSE))),"")</f>
        <v>Mature</v>
      </c>
      <c r="J152" s="149" t="str">
        <f>IFERROR(IF((VLOOKUP($A152,'Q3 Raw Data'!$A$9:$CZ$158,J$3,FALSE))="","",(VLOOKUP($A152,'Q3 Raw Data'!$A$9:$CZ$158,J$3,FALSE))),"")</f>
        <v>Mature</v>
      </c>
      <c r="K152" s="149" t="str">
        <f>IFERROR(IF((VLOOKUP($A152,'Q3 Raw Data'!$A$9:$CZ$158,K$3,FALSE))="","",(VLOOKUP($A152,'Q3 Raw Data'!$A$9:$CZ$158,K$3,FALSE))),"")</f>
        <v>Plans in place</v>
      </c>
      <c r="L152" s="149" t="str">
        <f>IFERROR(IF((VLOOKUP($A152,'Q3 Raw Data'!$A$9:$CZ$158,L$3,FALSE))="","",(VLOOKUP($A152,'Q3 Raw Data'!$A$9:$CZ$158,L$3,FALSE))),"")</f>
        <v>Established</v>
      </c>
      <c r="M152" s="149" t="str">
        <f>IFERROR(IF((VLOOKUP($A152,'Q3 Raw Data'!$A$9:$CZ$158,M$3,FALSE))="","",(VLOOKUP($A152,'Q3 Raw Data'!$A$9:$CZ$158,M$3,FALSE))),"")</f>
        <v>Mature</v>
      </c>
      <c r="N152" s="149" t="str">
        <f>IFERROR(IF((VLOOKUP($A152,'Q3 Raw Data'!$A$9:$CZ$158,N$3,FALSE))="","",(VLOOKUP($A152,'Q3 Raw Data'!$A$9:$CZ$158,N$3,FALSE))),"")</f>
        <v>Mature</v>
      </c>
      <c r="O152" s="149" t="str">
        <f>IFERROR(IF((VLOOKUP($A152,'Q3 Raw Data'!$A$9:$CZ$158,O$3,FALSE))="","",(VLOOKUP($A152,'Q3 Raw Data'!$A$9:$CZ$158,O$3,FALSE))),"")</f>
        <v>Mature</v>
      </c>
      <c r="P152" s="149" t="str">
        <f>IFERROR(IF((VLOOKUP($A152,'Q3 Raw Data'!$A$9:$CZ$158,P$3,FALSE))="","",(VLOOKUP($A152,'Q3 Raw Data'!$A$9:$CZ$158,P$3,FALSE))),"")</f>
        <v>Mature</v>
      </c>
      <c r="Q152" s="149" t="str">
        <f>IFERROR(IF((VLOOKUP($A152,'Q3 Raw Data'!$A$9:$CZ$158,Q$3,FALSE))="","",(VLOOKUP($A152,'Q3 Raw Data'!$A$9:$CZ$158,Q$3,FALSE))),"")</f>
        <v>Established</v>
      </c>
      <c r="R152" s="149" t="str">
        <f>IFERROR(IF((VLOOKUP($A152,'Q3 Raw Data'!$A$9:$CZ$158,R$3,FALSE))="","",(VLOOKUP($A152,'Q3 Raw Data'!$A$9:$CZ$158,R$3,FALSE))),"")</f>
        <v>Mature</v>
      </c>
      <c r="S152" s="149" t="str">
        <f>IFERROR(IF((VLOOKUP($A152,'Q3 Raw Data'!$A$9:$CZ$158,S$3,FALSE))="","",(VLOOKUP($A152,'Q3 Raw Data'!$A$9:$CZ$158,S$3,FALSE))),"")</f>
        <v>Mature</v>
      </c>
      <c r="T152" s="149" t="str">
        <f>IFERROR(IF((VLOOKUP($A152,'Q3 Raw Data'!$A$9:$CZ$158,T$3,FALSE))="","",(VLOOKUP($A152,'Q3 Raw Data'!$A$9:$CZ$158,T$3,FALSE))),"")</f>
        <v>Plans in place</v>
      </c>
      <c r="U152" s="149" t="str">
        <f>IFERROR(IF((VLOOKUP($A152,'Q3 Raw Data'!$A$9:$CZ$158,U$3,FALSE))="","",(VLOOKUP($A152,'Q3 Raw Data'!$A$9:$CZ$158,U$3,FALSE))),"")</f>
        <v>Mature</v>
      </c>
      <c r="V152" s="149" t="str">
        <f>IFERROR(IF((VLOOKUP($A152,'Q3 Raw Data'!$A$9:$CZ$158,V$3,FALSE))="","",(VLOOKUP($A152,'Q3 Raw Data'!$A$9:$CZ$158,V$3,FALSE))),"")</f>
        <v>Mature</v>
      </c>
      <c r="W152" s="149" t="str">
        <f>IFERROR(IF((VLOOKUP($A152,'Q3 Raw Data'!$A$9:$CZ$158,W$3,FALSE))="","",(VLOOKUP($A152,'Q3 Raw Data'!$A$9:$CZ$158,W$3,FALSE))),"")</f>
        <v>Mature</v>
      </c>
      <c r="X152" s="149" t="str">
        <f>IFERROR(IF((VLOOKUP($A152,'Q3 Raw Data'!$A$9:$CZ$158,X$3,FALSE))="","",(VLOOKUP($A152,'Q3 Raw Data'!$A$9:$CZ$158,X$3,FALSE))),"")</f>
        <v>Mature</v>
      </c>
      <c r="Y152" s="149" t="str">
        <f>IFERROR(IF((VLOOKUP($A152,'Q3 Raw Data'!$A$9:$CZ$158,Y$3,FALSE))="","",(VLOOKUP($A152,'Q3 Raw Data'!$A$9:$CZ$158,Y$3,FALSE))),"")</f>
        <v>Mature</v>
      </c>
      <c r="Z152" s="149" t="str">
        <f>IFERROR(IF((VLOOKUP($A152,'Q3 Raw Data'!$A$9:$CZ$158,Z$3,FALSE))="","",(VLOOKUP($A152,'Q3 Raw Data'!$A$9:$CZ$158,Z$3,FALSE))),"")</f>
        <v>Established</v>
      </c>
      <c r="AA152" s="149" t="str">
        <f>IFERROR(IF((VLOOKUP($A152,'Q3 Raw Data'!$A$9:$CZ$158,AA$3,FALSE))="","",(VLOOKUP($A152,'Q3 Raw Data'!$A$9:$CZ$158,AA$3,FALSE))),"")</f>
        <v>Mature</v>
      </c>
      <c r="AB152" s="151" t="str">
        <f>IFERROR(IF((VLOOKUP($A152,'Q3 Raw Data'!$A$9:$CZ$158,AB$3,FALSE))="","",(VLOOKUP($A152,'Q3 Raw Data'!$A$9:$CZ$158,AB$3,FALSE))),"")</f>
        <v>Mature</v>
      </c>
      <c r="AC152" s="151" t="str">
        <f>IFERROR(IF((VLOOKUP($A152,'Q3 Raw Data'!$A$9:$CZ$158,AC$3,FALSE))="","",(VLOOKUP($A152,'Q3 Raw Data'!$A$9:$CZ$158,AC$3,FALSE))),"")</f>
        <v>Established</v>
      </c>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row>
    <row r="153" spans="1:67">
      <c r="A153" s="149" t="s">
        <v>477</v>
      </c>
      <c r="B153" s="149" t="s">
        <v>478</v>
      </c>
      <c r="C153" s="149" t="str">
        <f>IFERROR(IF((VLOOKUP($A153,'Q3 Raw Data'!$A$9:$CZ$158,C$3,FALSE))="","",(VLOOKUP($A153,'Q3 Raw Data'!$A$9:$CZ$158,C$3,FALSE))),"")</f>
        <v>Established</v>
      </c>
      <c r="D153" s="149" t="str">
        <f>IFERROR(IF((VLOOKUP($A153,'Q3 Raw Data'!$A$9:$CZ$158,D$3,FALSE))="","",(VLOOKUP($A153,'Q3 Raw Data'!$A$9:$CZ$158,D$3,FALSE))),"")</f>
        <v>Established</v>
      </c>
      <c r="E153" s="149" t="str">
        <f>IFERROR(IF((VLOOKUP($A153,'Q3 Raw Data'!$A$9:$CZ$158,E$3,FALSE))="","",(VLOOKUP($A153,'Q3 Raw Data'!$A$9:$CZ$158,E$3,FALSE))),"")</f>
        <v>Established</v>
      </c>
      <c r="F153" s="149" t="str">
        <f>IFERROR(IF((VLOOKUP($A153,'Q3 Raw Data'!$A$9:$CZ$158,F$3,FALSE))="","",(VLOOKUP($A153,'Q3 Raw Data'!$A$9:$CZ$158,F$3,FALSE))),"")</f>
        <v>Established</v>
      </c>
      <c r="G153" s="149" t="str">
        <f>IFERROR(IF((VLOOKUP($A153,'Q3 Raw Data'!$A$9:$CZ$158,G$3,FALSE))="","",(VLOOKUP($A153,'Q3 Raw Data'!$A$9:$CZ$158,G$3,FALSE))),"")</f>
        <v>Established</v>
      </c>
      <c r="H153" s="149" t="str">
        <f>IFERROR(IF((VLOOKUP($A153,'Q3 Raw Data'!$A$9:$CZ$158,H$3,FALSE))="","",(VLOOKUP($A153,'Q3 Raw Data'!$A$9:$CZ$158,H$3,FALSE))),"")</f>
        <v>Established</v>
      </c>
      <c r="I153" s="149" t="str">
        <f>IFERROR(IF((VLOOKUP($A153,'Q3 Raw Data'!$A$9:$CZ$158,I$3,FALSE))="","",(VLOOKUP($A153,'Q3 Raw Data'!$A$9:$CZ$158,I$3,FALSE))),"")</f>
        <v>Mature</v>
      </c>
      <c r="J153" s="149" t="str">
        <f>IFERROR(IF((VLOOKUP($A153,'Q3 Raw Data'!$A$9:$CZ$158,J$3,FALSE))="","",(VLOOKUP($A153,'Q3 Raw Data'!$A$9:$CZ$158,J$3,FALSE))),"")</f>
        <v>Established</v>
      </c>
      <c r="K153" s="149" t="str">
        <f>IFERROR(IF((VLOOKUP($A153,'Q3 Raw Data'!$A$9:$CZ$158,K$3,FALSE))="","",(VLOOKUP($A153,'Q3 Raw Data'!$A$9:$CZ$158,K$3,FALSE))),"")</f>
        <v>Established</v>
      </c>
      <c r="L153" s="149" t="str">
        <f>IFERROR(IF((VLOOKUP($A153,'Q3 Raw Data'!$A$9:$CZ$158,L$3,FALSE))="","",(VLOOKUP($A153,'Q3 Raw Data'!$A$9:$CZ$158,L$3,FALSE))),"")</f>
        <v>Mature</v>
      </c>
      <c r="M153" s="149" t="str">
        <f>IFERROR(IF((VLOOKUP($A153,'Q3 Raw Data'!$A$9:$CZ$158,M$3,FALSE))="","",(VLOOKUP($A153,'Q3 Raw Data'!$A$9:$CZ$158,M$3,FALSE))),"")</f>
        <v>Mature</v>
      </c>
      <c r="N153" s="149" t="str">
        <f>IFERROR(IF((VLOOKUP($A153,'Q3 Raw Data'!$A$9:$CZ$158,N$3,FALSE))="","",(VLOOKUP($A153,'Q3 Raw Data'!$A$9:$CZ$158,N$3,FALSE))),"")</f>
        <v>Mature</v>
      </c>
      <c r="O153" s="149" t="str">
        <f>IFERROR(IF((VLOOKUP($A153,'Q3 Raw Data'!$A$9:$CZ$158,O$3,FALSE))="","",(VLOOKUP($A153,'Q3 Raw Data'!$A$9:$CZ$158,O$3,FALSE))),"")</f>
        <v>Established</v>
      </c>
      <c r="P153" s="149" t="str">
        <f>IFERROR(IF((VLOOKUP($A153,'Q3 Raw Data'!$A$9:$CZ$158,P$3,FALSE))="","",(VLOOKUP($A153,'Q3 Raw Data'!$A$9:$CZ$158,P$3,FALSE))),"")</f>
        <v>Mature</v>
      </c>
      <c r="Q153" s="149" t="str">
        <f>IFERROR(IF((VLOOKUP($A153,'Q3 Raw Data'!$A$9:$CZ$158,Q$3,FALSE))="","",(VLOOKUP($A153,'Q3 Raw Data'!$A$9:$CZ$158,Q$3,FALSE))),"")</f>
        <v>Established</v>
      </c>
      <c r="R153" s="149" t="str">
        <f>IFERROR(IF((VLOOKUP($A153,'Q3 Raw Data'!$A$9:$CZ$158,R$3,FALSE))="","",(VLOOKUP($A153,'Q3 Raw Data'!$A$9:$CZ$158,R$3,FALSE))),"")</f>
        <v>Mature</v>
      </c>
      <c r="S153" s="149" t="str">
        <f>IFERROR(IF((VLOOKUP($A153,'Q3 Raw Data'!$A$9:$CZ$158,S$3,FALSE))="","",(VLOOKUP($A153,'Q3 Raw Data'!$A$9:$CZ$158,S$3,FALSE))),"")</f>
        <v>Established</v>
      </c>
      <c r="T153" s="149" t="str">
        <f>IFERROR(IF((VLOOKUP($A153,'Q3 Raw Data'!$A$9:$CZ$158,T$3,FALSE))="","",(VLOOKUP($A153,'Q3 Raw Data'!$A$9:$CZ$158,T$3,FALSE))),"")</f>
        <v>Mature</v>
      </c>
      <c r="U153" s="149" t="str">
        <f>IFERROR(IF((VLOOKUP($A153,'Q3 Raw Data'!$A$9:$CZ$158,U$3,FALSE))="","",(VLOOKUP($A153,'Q3 Raw Data'!$A$9:$CZ$158,U$3,FALSE))),"")</f>
        <v>Mature</v>
      </c>
      <c r="V153" s="149" t="str">
        <f>IFERROR(IF((VLOOKUP($A153,'Q3 Raw Data'!$A$9:$CZ$158,V$3,FALSE))="","",(VLOOKUP($A153,'Q3 Raw Data'!$A$9:$CZ$158,V$3,FALSE))),"")</f>
        <v>Mature</v>
      </c>
      <c r="W153" s="149" t="str">
        <f>IFERROR(IF((VLOOKUP($A153,'Q3 Raw Data'!$A$9:$CZ$158,W$3,FALSE))="","",(VLOOKUP($A153,'Q3 Raw Data'!$A$9:$CZ$158,W$3,FALSE))),"")</f>
        <v>Mature</v>
      </c>
      <c r="X153" s="149" t="str">
        <f>IFERROR(IF((VLOOKUP($A153,'Q3 Raw Data'!$A$9:$CZ$158,X$3,FALSE))="","",(VLOOKUP($A153,'Q3 Raw Data'!$A$9:$CZ$158,X$3,FALSE))),"")</f>
        <v>Mature</v>
      </c>
      <c r="Y153" s="149" t="str">
        <f>IFERROR(IF((VLOOKUP($A153,'Q3 Raw Data'!$A$9:$CZ$158,Y$3,FALSE))="","",(VLOOKUP($A153,'Q3 Raw Data'!$A$9:$CZ$158,Y$3,FALSE))),"")</f>
        <v>Mature</v>
      </c>
      <c r="Z153" s="149" t="str">
        <f>IFERROR(IF((VLOOKUP($A153,'Q3 Raw Data'!$A$9:$CZ$158,Z$3,FALSE))="","",(VLOOKUP($A153,'Q3 Raw Data'!$A$9:$CZ$158,Z$3,FALSE))),"")</f>
        <v>Mature</v>
      </c>
      <c r="AA153" s="149" t="str">
        <f>IFERROR(IF((VLOOKUP($A153,'Q3 Raw Data'!$A$9:$CZ$158,AA$3,FALSE))="","",(VLOOKUP($A153,'Q3 Raw Data'!$A$9:$CZ$158,AA$3,FALSE))),"")</f>
        <v>Mature</v>
      </c>
      <c r="AB153" s="151" t="str">
        <f>IFERROR(IF((VLOOKUP($A153,'Q3 Raw Data'!$A$9:$CZ$158,AB$3,FALSE))="","",(VLOOKUP($A153,'Q3 Raw Data'!$A$9:$CZ$158,AB$3,FALSE))),"")</f>
        <v>Mature</v>
      </c>
      <c r="AC153" s="151" t="str">
        <f>IFERROR(IF((VLOOKUP($A153,'Q3 Raw Data'!$A$9:$CZ$158,AC$3,FALSE))="","",(VLOOKUP($A153,'Q3 Raw Data'!$A$9:$CZ$158,AC$3,FALSE))),"")</f>
        <v>Mature</v>
      </c>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row>
    <row r="154" spans="1:67">
      <c r="A154" s="149" t="s">
        <v>479</v>
      </c>
      <c r="B154" s="149" t="s">
        <v>480</v>
      </c>
      <c r="C154" s="149" t="str">
        <f>IFERROR(IF((VLOOKUP($A154,'Q3 Raw Data'!$A$9:$CZ$158,C$3,FALSE))="","",(VLOOKUP($A154,'Q3 Raw Data'!$A$9:$CZ$158,C$3,FALSE))),"")</f>
        <v>Plans in place</v>
      </c>
      <c r="D154" s="149" t="str">
        <f>IFERROR(IF((VLOOKUP($A154,'Q3 Raw Data'!$A$9:$CZ$158,D$3,FALSE))="","",(VLOOKUP($A154,'Q3 Raw Data'!$A$9:$CZ$158,D$3,FALSE))),"")</f>
        <v>Mature</v>
      </c>
      <c r="E154" s="149" t="str">
        <f>IFERROR(IF((VLOOKUP($A154,'Q3 Raw Data'!$A$9:$CZ$158,E$3,FALSE))="","",(VLOOKUP($A154,'Q3 Raw Data'!$A$9:$CZ$158,E$3,FALSE))),"")</f>
        <v>Plans in place</v>
      </c>
      <c r="F154" s="149" t="str">
        <f>IFERROR(IF((VLOOKUP($A154,'Q3 Raw Data'!$A$9:$CZ$158,F$3,FALSE))="","",(VLOOKUP($A154,'Q3 Raw Data'!$A$9:$CZ$158,F$3,FALSE))),"")</f>
        <v>Established</v>
      </c>
      <c r="G154" s="149" t="str">
        <f>IFERROR(IF((VLOOKUP($A154,'Q3 Raw Data'!$A$9:$CZ$158,G$3,FALSE))="","",(VLOOKUP($A154,'Q3 Raw Data'!$A$9:$CZ$158,G$3,FALSE))),"")</f>
        <v>Plans in place</v>
      </c>
      <c r="H154" s="149" t="str">
        <f>IFERROR(IF((VLOOKUP($A154,'Q3 Raw Data'!$A$9:$CZ$158,H$3,FALSE))="","",(VLOOKUP($A154,'Q3 Raw Data'!$A$9:$CZ$158,H$3,FALSE))),"")</f>
        <v>Established</v>
      </c>
      <c r="I154" s="149" t="str">
        <f>IFERROR(IF((VLOOKUP($A154,'Q3 Raw Data'!$A$9:$CZ$158,I$3,FALSE))="","",(VLOOKUP($A154,'Q3 Raw Data'!$A$9:$CZ$158,I$3,FALSE))),"")</f>
        <v>Plans in place</v>
      </c>
      <c r="J154" s="149" t="str">
        <f>IFERROR(IF((VLOOKUP($A154,'Q3 Raw Data'!$A$9:$CZ$158,J$3,FALSE))="","",(VLOOKUP($A154,'Q3 Raw Data'!$A$9:$CZ$158,J$3,FALSE))),"")</f>
        <v>Plans in place</v>
      </c>
      <c r="K154" s="149" t="str">
        <f>IFERROR(IF((VLOOKUP($A154,'Q3 Raw Data'!$A$9:$CZ$158,K$3,FALSE))="","",(VLOOKUP($A154,'Q3 Raw Data'!$A$9:$CZ$158,K$3,FALSE))),"")</f>
        <v>Established</v>
      </c>
      <c r="L154" s="149" t="str">
        <f>IFERROR(IF((VLOOKUP($A154,'Q3 Raw Data'!$A$9:$CZ$158,L$3,FALSE))="","",(VLOOKUP($A154,'Q3 Raw Data'!$A$9:$CZ$158,L$3,FALSE))),"")</f>
        <v>Plans in place</v>
      </c>
      <c r="M154" s="149" t="str">
        <f>IFERROR(IF((VLOOKUP($A154,'Q3 Raw Data'!$A$9:$CZ$158,M$3,FALSE))="","",(VLOOKUP($A154,'Q3 Raw Data'!$A$9:$CZ$158,M$3,FALSE))),"")</f>
        <v>Mature</v>
      </c>
      <c r="N154" s="149" t="str">
        <f>IFERROR(IF((VLOOKUP($A154,'Q3 Raw Data'!$A$9:$CZ$158,N$3,FALSE))="","",(VLOOKUP($A154,'Q3 Raw Data'!$A$9:$CZ$158,N$3,FALSE))),"")</f>
        <v>Plans in place</v>
      </c>
      <c r="O154" s="149" t="str">
        <f>IFERROR(IF((VLOOKUP($A154,'Q3 Raw Data'!$A$9:$CZ$158,O$3,FALSE))="","",(VLOOKUP($A154,'Q3 Raw Data'!$A$9:$CZ$158,O$3,FALSE))),"")</f>
        <v>Established</v>
      </c>
      <c r="P154" s="149" t="str">
        <f>IFERROR(IF((VLOOKUP($A154,'Q3 Raw Data'!$A$9:$CZ$158,P$3,FALSE))="","",(VLOOKUP($A154,'Q3 Raw Data'!$A$9:$CZ$158,P$3,FALSE))),"")</f>
        <v>Plans in place</v>
      </c>
      <c r="Q154" s="149" t="str">
        <f>IFERROR(IF((VLOOKUP($A154,'Q3 Raw Data'!$A$9:$CZ$158,Q$3,FALSE))="","",(VLOOKUP($A154,'Q3 Raw Data'!$A$9:$CZ$158,Q$3,FALSE))),"")</f>
        <v>Established</v>
      </c>
      <c r="R154" s="149" t="str">
        <f>IFERROR(IF((VLOOKUP($A154,'Q3 Raw Data'!$A$9:$CZ$158,R$3,FALSE))="","",(VLOOKUP($A154,'Q3 Raw Data'!$A$9:$CZ$158,R$3,FALSE))),"")</f>
        <v>Plans in place</v>
      </c>
      <c r="S154" s="149" t="str">
        <f>IFERROR(IF((VLOOKUP($A154,'Q3 Raw Data'!$A$9:$CZ$158,S$3,FALSE))="","",(VLOOKUP($A154,'Q3 Raw Data'!$A$9:$CZ$158,S$3,FALSE))),"")</f>
        <v>Plans in place</v>
      </c>
      <c r="T154" s="149" t="str">
        <f>IFERROR(IF((VLOOKUP($A154,'Q3 Raw Data'!$A$9:$CZ$158,T$3,FALSE))="","",(VLOOKUP($A154,'Q3 Raw Data'!$A$9:$CZ$158,T$3,FALSE))),"")</f>
        <v>Established</v>
      </c>
      <c r="U154" s="149" t="str">
        <f>IFERROR(IF((VLOOKUP($A154,'Q3 Raw Data'!$A$9:$CZ$158,U$3,FALSE))="","",(VLOOKUP($A154,'Q3 Raw Data'!$A$9:$CZ$158,U$3,FALSE))),"")</f>
        <v>Plans in place</v>
      </c>
      <c r="V154" s="149" t="str">
        <f>IFERROR(IF((VLOOKUP($A154,'Q3 Raw Data'!$A$9:$CZ$158,V$3,FALSE))="","",(VLOOKUP($A154,'Q3 Raw Data'!$A$9:$CZ$158,V$3,FALSE))),"")</f>
        <v>Mature</v>
      </c>
      <c r="W154" s="149" t="str">
        <f>IFERROR(IF((VLOOKUP($A154,'Q3 Raw Data'!$A$9:$CZ$158,W$3,FALSE))="","",(VLOOKUP($A154,'Q3 Raw Data'!$A$9:$CZ$158,W$3,FALSE))),"")</f>
        <v>Plans in place</v>
      </c>
      <c r="X154" s="149" t="str">
        <f>IFERROR(IF((VLOOKUP($A154,'Q3 Raw Data'!$A$9:$CZ$158,X$3,FALSE))="","",(VLOOKUP($A154,'Q3 Raw Data'!$A$9:$CZ$158,X$3,FALSE))),"")</f>
        <v>Established</v>
      </c>
      <c r="Y154" s="149" t="str">
        <f>IFERROR(IF((VLOOKUP($A154,'Q3 Raw Data'!$A$9:$CZ$158,Y$3,FALSE))="","",(VLOOKUP($A154,'Q3 Raw Data'!$A$9:$CZ$158,Y$3,FALSE))),"")</f>
        <v>Plans in place</v>
      </c>
      <c r="Z154" s="149" t="str">
        <f>IFERROR(IF((VLOOKUP($A154,'Q3 Raw Data'!$A$9:$CZ$158,Z$3,FALSE))="","",(VLOOKUP($A154,'Q3 Raw Data'!$A$9:$CZ$158,Z$3,FALSE))),"")</f>
        <v>Established</v>
      </c>
      <c r="AA154" s="149" t="str">
        <f>IFERROR(IF((VLOOKUP($A154,'Q3 Raw Data'!$A$9:$CZ$158,AA$3,FALSE))="","",(VLOOKUP($A154,'Q3 Raw Data'!$A$9:$CZ$158,AA$3,FALSE))),"")</f>
        <v>Plans in place</v>
      </c>
      <c r="AB154" s="151" t="str">
        <f>IFERROR(IF((VLOOKUP($A154,'Q3 Raw Data'!$A$9:$CZ$158,AB$3,FALSE))="","",(VLOOKUP($A154,'Q3 Raw Data'!$A$9:$CZ$158,AB$3,FALSE))),"")</f>
        <v>Plans in place</v>
      </c>
      <c r="AC154" s="151" t="str">
        <f>IFERROR(IF((VLOOKUP($A154,'Q3 Raw Data'!$A$9:$CZ$158,AC$3,FALSE))="","",(VLOOKUP($A154,'Q3 Raw Data'!$A$9:$CZ$158,AC$3,FALSE))),"")</f>
        <v>Established</v>
      </c>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row>
    <row r="155" spans="1:67">
      <c r="A155" s="149" t="s">
        <v>483</v>
      </c>
      <c r="B155" s="149" t="s">
        <v>484</v>
      </c>
      <c r="C155" s="149" t="str">
        <f>IFERROR(IF((VLOOKUP($A155,'Q3 Raw Data'!$A$9:$CZ$158,C$3,FALSE))="","",(VLOOKUP($A155,'Q3 Raw Data'!$A$9:$CZ$158,C$3,FALSE))),"")</f>
        <v>Plans in place</v>
      </c>
      <c r="D155" s="149" t="str">
        <f>IFERROR(IF((VLOOKUP($A155,'Q3 Raw Data'!$A$9:$CZ$158,D$3,FALSE))="","",(VLOOKUP($A155,'Q3 Raw Data'!$A$9:$CZ$158,D$3,FALSE))),"")</f>
        <v>Plans in place</v>
      </c>
      <c r="E155" s="149" t="str">
        <f>IFERROR(IF((VLOOKUP($A155,'Q3 Raw Data'!$A$9:$CZ$158,E$3,FALSE))="","",(VLOOKUP($A155,'Q3 Raw Data'!$A$9:$CZ$158,E$3,FALSE))),"")</f>
        <v>Plans in place</v>
      </c>
      <c r="F155" s="149" t="str">
        <f>IFERROR(IF((VLOOKUP($A155,'Q3 Raw Data'!$A$9:$CZ$158,F$3,FALSE))="","",(VLOOKUP($A155,'Q3 Raw Data'!$A$9:$CZ$158,F$3,FALSE))),"")</f>
        <v>Plans in place</v>
      </c>
      <c r="G155" s="149" t="str">
        <f>IFERROR(IF((VLOOKUP($A155,'Q3 Raw Data'!$A$9:$CZ$158,G$3,FALSE))="","",(VLOOKUP($A155,'Q3 Raw Data'!$A$9:$CZ$158,G$3,FALSE))),"")</f>
        <v>Plans in place</v>
      </c>
      <c r="H155" s="149" t="str">
        <f>IFERROR(IF((VLOOKUP($A155,'Q3 Raw Data'!$A$9:$CZ$158,H$3,FALSE))="","",(VLOOKUP($A155,'Q3 Raw Data'!$A$9:$CZ$158,H$3,FALSE))),"")</f>
        <v>Plans in place</v>
      </c>
      <c r="I155" s="149" t="str">
        <f>IFERROR(IF((VLOOKUP($A155,'Q3 Raw Data'!$A$9:$CZ$158,I$3,FALSE))="","",(VLOOKUP($A155,'Q3 Raw Data'!$A$9:$CZ$158,I$3,FALSE))),"")</f>
        <v>Plans in place</v>
      </c>
      <c r="J155" s="149" t="str">
        <f>IFERROR(IF((VLOOKUP($A155,'Q3 Raw Data'!$A$9:$CZ$158,J$3,FALSE))="","",(VLOOKUP($A155,'Q3 Raw Data'!$A$9:$CZ$158,J$3,FALSE))),"")</f>
        <v>Established</v>
      </c>
      <c r="K155" s="149" t="str">
        <f>IFERROR(IF((VLOOKUP($A155,'Q3 Raw Data'!$A$9:$CZ$158,K$3,FALSE))="","",(VLOOKUP($A155,'Q3 Raw Data'!$A$9:$CZ$158,K$3,FALSE))),"")</f>
        <v>Not yet established</v>
      </c>
      <c r="L155" s="149" t="str">
        <f>IFERROR(IF((VLOOKUP($A155,'Q3 Raw Data'!$A$9:$CZ$158,L$3,FALSE))="","",(VLOOKUP($A155,'Q3 Raw Data'!$A$9:$CZ$158,L$3,FALSE))),"")</f>
        <v>Established</v>
      </c>
      <c r="M155" s="149" t="str">
        <f>IFERROR(IF((VLOOKUP($A155,'Q3 Raw Data'!$A$9:$CZ$158,M$3,FALSE))="","",(VLOOKUP($A155,'Q3 Raw Data'!$A$9:$CZ$158,M$3,FALSE))),"")</f>
        <v>Plans in place</v>
      </c>
      <c r="N155" s="149" t="str">
        <f>IFERROR(IF((VLOOKUP($A155,'Q3 Raw Data'!$A$9:$CZ$158,N$3,FALSE))="","",(VLOOKUP($A155,'Q3 Raw Data'!$A$9:$CZ$158,N$3,FALSE))),"")</f>
        <v>Established</v>
      </c>
      <c r="O155" s="149" t="str">
        <f>IFERROR(IF((VLOOKUP($A155,'Q3 Raw Data'!$A$9:$CZ$158,O$3,FALSE))="","",(VLOOKUP($A155,'Q3 Raw Data'!$A$9:$CZ$158,O$3,FALSE))),"")</f>
        <v>Established</v>
      </c>
      <c r="P155" s="149" t="str">
        <f>IFERROR(IF((VLOOKUP($A155,'Q3 Raw Data'!$A$9:$CZ$158,P$3,FALSE))="","",(VLOOKUP($A155,'Q3 Raw Data'!$A$9:$CZ$158,P$3,FALSE))),"")</f>
        <v>Plans in place</v>
      </c>
      <c r="Q155" s="149" t="str">
        <f>IFERROR(IF((VLOOKUP($A155,'Q3 Raw Data'!$A$9:$CZ$158,Q$3,FALSE))="","",(VLOOKUP($A155,'Q3 Raw Data'!$A$9:$CZ$158,Q$3,FALSE))),"")</f>
        <v>Plans in place</v>
      </c>
      <c r="R155" s="149" t="str">
        <f>IFERROR(IF((VLOOKUP($A155,'Q3 Raw Data'!$A$9:$CZ$158,R$3,FALSE))="","",(VLOOKUP($A155,'Q3 Raw Data'!$A$9:$CZ$158,R$3,FALSE))),"")</f>
        <v>Plans in place</v>
      </c>
      <c r="S155" s="149" t="str">
        <f>IFERROR(IF((VLOOKUP($A155,'Q3 Raw Data'!$A$9:$CZ$158,S$3,FALSE))="","",(VLOOKUP($A155,'Q3 Raw Data'!$A$9:$CZ$158,S$3,FALSE))),"")</f>
        <v>Established</v>
      </c>
      <c r="T155" s="149" t="str">
        <f>IFERROR(IF((VLOOKUP($A155,'Q3 Raw Data'!$A$9:$CZ$158,T$3,FALSE))="","",(VLOOKUP($A155,'Q3 Raw Data'!$A$9:$CZ$158,T$3,FALSE))),"")</f>
        <v>Not yet established</v>
      </c>
      <c r="U155" s="149" t="str">
        <f>IFERROR(IF((VLOOKUP($A155,'Q3 Raw Data'!$A$9:$CZ$158,U$3,FALSE))="","",(VLOOKUP($A155,'Q3 Raw Data'!$A$9:$CZ$158,U$3,FALSE))),"")</f>
        <v>Established</v>
      </c>
      <c r="V155" s="149" t="str">
        <f>IFERROR(IF((VLOOKUP($A155,'Q3 Raw Data'!$A$9:$CZ$158,V$3,FALSE))="","",(VLOOKUP($A155,'Q3 Raw Data'!$A$9:$CZ$158,V$3,FALSE))),"")</f>
        <v>Plans in place</v>
      </c>
      <c r="W155" s="149" t="str">
        <f>IFERROR(IF((VLOOKUP($A155,'Q3 Raw Data'!$A$9:$CZ$158,W$3,FALSE))="","",(VLOOKUP($A155,'Q3 Raw Data'!$A$9:$CZ$158,W$3,FALSE))),"")</f>
        <v>Established</v>
      </c>
      <c r="X155" s="149" t="str">
        <f>IFERROR(IF((VLOOKUP($A155,'Q3 Raw Data'!$A$9:$CZ$158,X$3,FALSE))="","",(VLOOKUP($A155,'Q3 Raw Data'!$A$9:$CZ$158,X$3,FALSE))),"")</f>
        <v>Established</v>
      </c>
      <c r="Y155" s="149" t="str">
        <f>IFERROR(IF((VLOOKUP($A155,'Q3 Raw Data'!$A$9:$CZ$158,Y$3,FALSE))="","",(VLOOKUP($A155,'Q3 Raw Data'!$A$9:$CZ$158,Y$3,FALSE))),"")</f>
        <v>Plans in place</v>
      </c>
      <c r="Z155" s="149" t="str">
        <f>IFERROR(IF((VLOOKUP($A155,'Q3 Raw Data'!$A$9:$CZ$158,Z$3,FALSE))="","",(VLOOKUP($A155,'Q3 Raw Data'!$A$9:$CZ$158,Z$3,FALSE))),"")</f>
        <v>Plans in place</v>
      </c>
      <c r="AA155" s="149" t="str">
        <f>IFERROR(IF((VLOOKUP($A155,'Q3 Raw Data'!$A$9:$CZ$158,AA$3,FALSE))="","",(VLOOKUP($A155,'Q3 Raw Data'!$A$9:$CZ$158,AA$3,FALSE))),"")</f>
        <v>Plans in place</v>
      </c>
      <c r="AB155" s="151" t="str">
        <f>IFERROR(IF((VLOOKUP($A155,'Q3 Raw Data'!$A$9:$CZ$158,AB$3,FALSE))="","",(VLOOKUP($A155,'Q3 Raw Data'!$A$9:$CZ$158,AB$3,FALSE))),"")</f>
        <v>Established</v>
      </c>
      <c r="AC155" s="151" t="str">
        <f>IFERROR(IF((VLOOKUP($A155,'Q3 Raw Data'!$A$9:$CZ$158,AC$3,FALSE))="","",(VLOOKUP($A155,'Q3 Raw Data'!$A$9:$CZ$158,AC$3,FALSE))),"")</f>
        <v>Not yet established</v>
      </c>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H893"/>
  <sheetViews>
    <sheetView showGridLines="0" zoomScale="80" zoomScaleNormal="80" workbookViewId="0"/>
  </sheetViews>
  <sheetFormatPr defaultRowHeight="12.75"/>
  <cols>
    <col min="1" max="1" width="3.7109375" style="103" customWidth="1"/>
    <col min="2" max="2" width="22.42578125" style="103" bestFit="1" customWidth="1"/>
    <col min="3" max="3" width="30.85546875" style="103" bestFit="1" customWidth="1"/>
    <col min="4" max="4" width="12" style="103" bestFit="1" customWidth="1"/>
    <col min="5" max="5" width="51.42578125" style="103" bestFit="1" customWidth="1"/>
    <col min="6" max="7" width="12.7109375" style="103" customWidth="1"/>
    <col min="8" max="8" width="3.7109375" style="103" customWidth="1"/>
    <col min="9" max="16384" width="9.140625" style="103"/>
  </cols>
  <sheetData>
    <row r="1" spans="2:7" ht="30" customHeight="1">
      <c r="B1" s="102" t="s">
        <v>606</v>
      </c>
    </row>
    <row r="2" spans="2:7" ht="13.5" thickBot="1"/>
    <row r="3" spans="2:7" ht="30.75" thickBot="1">
      <c r="B3" s="104" t="s">
        <v>607</v>
      </c>
      <c r="C3" s="105" t="s">
        <v>608</v>
      </c>
      <c r="D3" s="105" t="s">
        <v>609</v>
      </c>
      <c r="E3" s="105" t="s">
        <v>610</v>
      </c>
      <c r="F3" s="106" t="s">
        <v>611</v>
      </c>
      <c r="G3" s="107" t="s">
        <v>612</v>
      </c>
    </row>
    <row r="4" spans="2:7" ht="15">
      <c r="B4" s="108" t="s">
        <v>21</v>
      </c>
      <c r="C4" s="109" t="s">
        <v>22</v>
      </c>
      <c r="D4" s="109" t="s">
        <v>19</v>
      </c>
      <c r="E4" s="109" t="s">
        <v>20</v>
      </c>
      <c r="F4" s="110">
        <v>0.9024686638084054</v>
      </c>
      <c r="G4" s="111">
        <v>0.87867360323312549</v>
      </c>
    </row>
    <row r="5" spans="2:7" ht="15">
      <c r="B5" s="112" t="s">
        <v>21</v>
      </c>
      <c r="C5" s="113" t="s">
        <v>22</v>
      </c>
      <c r="D5" s="113" t="s">
        <v>613</v>
      </c>
      <c r="E5" s="113" t="s">
        <v>614</v>
      </c>
      <c r="F5" s="114">
        <v>6.9666776159713839E-2</v>
      </c>
      <c r="G5" s="115">
        <v>8.4585933068633032E-2</v>
      </c>
    </row>
    <row r="6" spans="2:7" ht="15">
      <c r="B6" s="112" t="s">
        <v>21</v>
      </c>
      <c r="C6" s="113" t="s">
        <v>22</v>
      </c>
      <c r="D6" s="113" t="s">
        <v>615</v>
      </c>
      <c r="E6" s="113" t="s">
        <v>616</v>
      </c>
      <c r="F6" s="114">
        <v>3.06330925217544E-3</v>
      </c>
      <c r="G6" s="115">
        <v>5.2556012478729456E-3</v>
      </c>
    </row>
    <row r="7" spans="2:7" ht="15">
      <c r="B7" s="112" t="s">
        <v>21</v>
      </c>
      <c r="C7" s="113" t="s">
        <v>22</v>
      </c>
      <c r="D7" s="113" t="s">
        <v>617</v>
      </c>
      <c r="E7" s="113" t="s">
        <v>618</v>
      </c>
      <c r="F7" s="114">
        <v>2.2115549459969144E-2</v>
      </c>
      <c r="G7" s="115">
        <v>3.0297256097560982E-2</v>
      </c>
    </row>
    <row r="8" spans="2:7" ht="15">
      <c r="B8" s="112" t="s">
        <v>21</v>
      </c>
      <c r="C8" s="113" t="s">
        <v>22</v>
      </c>
      <c r="D8" s="113" t="s">
        <v>619</v>
      </c>
      <c r="E8" s="113" t="s">
        <v>620</v>
      </c>
      <c r="F8" s="114">
        <v>0</v>
      </c>
      <c r="G8" s="115">
        <v>1.1876063528077144E-3</v>
      </c>
    </row>
    <row r="9" spans="2:7" ht="15">
      <c r="B9" s="112" t="s">
        <v>31</v>
      </c>
      <c r="C9" s="113" t="s">
        <v>32</v>
      </c>
      <c r="D9" s="113" t="s">
        <v>29</v>
      </c>
      <c r="E9" s="113" t="s">
        <v>30</v>
      </c>
      <c r="F9" s="114">
        <v>0.91019717245688225</v>
      </c>
      <c r="G9" s="115">
        <v>0.92466258936523016</v>
      </c>
    </row>
    <row r="10" spans="2:7" ht="15">
      <c r="B10" s="112" t="s">
        <v>31</v>
      </c>
      <c r="C10" s="113" t="s">
        <v>32</v>
      </c>
      <c r="D10" s="113" t="s">
        <v>197</v>
      </c>
      <c r="E10" s="113" t="s">
        <v>198</v>
      </c>
      <c r="F10" s="114">
        <v>1.9068200770685606E-2</v>
      </c>
      <c r="G10" s="115">
        <v>1.7213723743966465E-2</v>
      </c>
    </row>
    <row r="11" spans="2:7" ht="15">
      <c r="B11" s="112" t="s">
        <v>31</v>
      </c>
      <c r="C11" s="113" t="s">
        <v>32</v>
      </c>
      <c r="D11" s="113" t="s">
        <v>153</v>
      </c>
      <c r="E11" s="113" t="s">
        <v>154</v>
      </c>
      <c r="F11" s="114">
        <v>9.0155395117402365E-3</v>
      </c>
      <c r="G11" s="115">
        <v>6.0888904196537089E-3</v>
      </c>
    </row>
    <row r="12" spans="2:7" ht="15">
      <c r="B12" s="112" t="s">
        <v>31</v>
      </c>
      <c r="C12" s="113" t="s">
        <v>32</v>
      </c>
      <c r="D12" s="113" t="s">
        <v>275</v>
      </c>
      <c r="E12" s="113" t="s">
        <v>276</v>
      </c>
      <c r="F12" s="114">
        <v>1.9840253359103928E-3</v>
      </c>
      <c r="G12" s="115">
        <v>1.0480271995040322E-3</v>
      </c>
    </row>
    <row r="13" spans="2:7" ht="15">
      <c r="B13" s="112" t="s">
        <v>31</v>
      </c>
      <c r="C13" s="113" t="s">
        <v>32</v>
      </c>
      <c r="D13" s="113" t="s">
        <v>621</v>
      </c>
      <c r="E13" s="113" t="s">
        <v>622</v>
      </c>
      <c r="F13" s="114">
        <v>2.9324761557272996E-2</v>
      </c>
      <c r="G13" s="115">
        <v>2.3925034073184772E-2</v>
      </c>
    </row>
    <row r="14" spans="2:7" ht="15">
      <c r="B14" s="112" t="s">
        <v>31</v>
      </c>
      <c r="C14" s="113" t="s">
        <v>32</v>
      </c>
      <c r="D14" s="113" t="s">
        <v>623</v>
      </c>
      <c r="E14" s="113" t="s">
        <v>624</v>
      </c>
      <c r="F14" s="114">
        <v>2.1478489453099953E-2</v>
      </c>
      <c r="G14" s="115">
        <v>1.648305689360802E-2</v>
      </c>
    </row>
    <row r="15" spans="2:7" ht="15">
      <c r="B15" s="112" t="s">
        <v>31</v>
      </c>
      <c r="C15" s="113" t="s">
        <v>32</v>
      </c>
      <c r="D15" s="113" t="s">
        <v>625</v>
      </c>
      <c r="E15" s="113" t="s">
        <v>626</v>
      </c>
      <c r="F15" s="114">
        <v>1.2046765298283564E-2</v>
      </c>
      <c r="G15" s="115">
        <v>7.7544172132317131E-3</v>
      </c>
    </row>
    <row r="16" spans="2:7" ht="15">
      <c r="B16" s="112" t="s">
        <v>31</v>
      </c>
      <c r="C16" s="113" t="s">
        <v>32</v>
      </c>
      <c r="D16" s="113" t="s">
        <v>627</v>
      </c>
      <c r="E16" s="113" t="s">
        <v>628</v>
      </c>
      <c r="F16" s="114">
        <v>0</v>
      </c>
      <c r="G16" s="115">
        <v>9.2993962772892999E-4</v>
      </c>
    </row>
    <row r="17" spans="2:7" ht="15">
      <c r="B17" s="112" t="s">
        <v>31</v>
      </c>
      <c r="C17" s="113" t="s">
        <v>32</v>
      </c>
      <c r="D17" s="113" t="s">
        <v>629</v>
      </c>
      <c r="E17" s="113" t="s">
        <v>630</v>
      </c>
      <c r="F17" s="114">
        <v>1.5932306129637368E-3</v>
      </c>
      <c r="G17" s="115">
        <v>9.5700136292739091E-4</v>
      </c>
    </row>
    <row r="18" spans="2:7" ht="15">
      <c r="B18" s="112" t="s">
        <v>31</v>
      </c>
      <c r="C18" s="113" t="s">
        <v>32</v>
      </c>
      <c r="D18" s="113" t="s">
        <v>631</v>
      </c>
      <c r="E18" s="113" t="s">
        <v>632</v>
      </c>
      <c r="F18" s="114">
        <v>1.5838373760678431E-3</v>
      </c>
      <c r="G18" s="115">
        <v>9.3732010096487389E-4</v>
      </c>
    </row>
    <row r="19" spans="2:7" ht="15">
      <c r="B19" s="112" t="s">
        <v>41</v>
      </c>
      <c r="C19" s="113" t="s">
        <v>42</v>
      </c>
      <c r="D19" s="113" t="s">
        <v>39</v>
      </c>
      <c r="E19" s="113" t="s">
        <v>40</v>
      </c>
      <c r="F19" s="114">
        <v>0.94464243380526913</v>
      </c>
      <c r="G19" s="115">
        <v>0.98153749237795629</v>
      </c>
    </row>
    <row r="20" spans="2:7" ht="15">
      <c r="B20" s="112" t="s">
        <v>41</v>
      </c>
      <c r="C20" s="113" t="s">
        <v>42</v>
      </c>
      <c r="D20" s="113" t="s">
        <v>633</v>
      </c>
      <c r="E20" s="113" t="s">
        <v>634</v>
      </c>
      <c r="F20" s="114">
        <v>3.0262251789516244E-3</v>
      </c>
      <c r="G20" s="115">
        <v>3.8685656828341478E-3</v>
      </c>
    </row>
    <row r="21" spans="2:7" ht="15">
      <c r="B21" s="112" t="s">
        <v>41</v>
      </c>
      <c r="C21" s="113" t="s">
        <v>42</v>
      </c>
      <c r="D21" s="113" t="s">
        <v>635</v>
      </c>
      <c r="E21" s="113" t="s">
        <v>636</v>
      </c>
      <c r="F21" s="114">
        <v>1.7250077299874691E-3</v>
      </c>
      <c r="G21" s="115">
        <v>1.7121835589996646E-3</v>
      </c>
    </row>
    <row r="22" spans="2:7" ht="15">
      <c r="B22" s="112" t="s">
        <v>41</v>
      </c>
      <c r="C22" s="113" t="s">
        <v>42</v>
      </c>
      <c r="D22" s="113" t="s">
        <v>637</v>
      </c>
      <c r="E22" s="113" t="s">
        <v>638</v>
      </c>
      <c r="F22" s="114">
        <v>2.8948956799544809E-3</v>
      </c>
      <c r="G22" s="115">
        <v>3.0407410847328948E-3</v>
      </c>
    </row>
    <row r="23" spans="2:7" ht="15">
      <c r="B23" s="112" t="s">
        <v>41</v>
      </c>
      <c r="C23" s="113" t="s">
        <v>42</v>
      </c>
      <c r="D23" s="113" t="s">
        <v>639</v>
      </c>
      <c r="E23" s="113" t="s">
        <v>640</v>
      </c>
      <c r="F23" s="114">
        <v>1.7447074123986951E-3</v>
      </c>
      <c r="G23" s="115">
        <v>4.1875810157609725E-3</v>
      </c>
    </row>
    <row r="24" spans="2:7" ht="15">
      <c r="B24" s="112" t="s">
        <v>41</v>
      </c>
      <c r="C24" s="113" t="s">
        <v>42</v>
      </c>
      <c r="D24" s="113" t="s">
        <v>641</v>
      </c>
      <c r="E24" s="113" t="s">
        <v>642</v>
      </c>
      <c r="F24" s="114">
        <v>3.8046373093604947E-3</v>
      </c>
      <c r="G24" s="115">
        <v>5.6534362797158741E-3</v>
      </c>
    </row>
    <row r="25" spans="2:7" ht="15">
      <c r="B25" s="112" t="s">
        <v>51</v>
      </c>
      <c r="C25" s="113" t="s">
        <v>52</v>
      </c>
      <c r="D25" s="113" t="s">
        <v>49</v>
      </c>
      <c r="E25" s="113" t="s">
        <v>50</v>
      </c>
      <c r="F25" s="114">
        <v>0.93649188076993295</v>
      </c>
      <c r="G25" s="115">
        <v>0.98295586963389558</v>
      </c>
    </row>
    <row r="26" spans="2:7" ht="15">
      <c r="B26" s="112" t="s">
        <v>51</v>
      </c>
      <c r="C26" s="113" t="s">
        <v>52</v>
      </c>
      <c r="D26" s="113" t="s">
        <v>127</v>
      </c>
      <c r="E26" s="113" t="s">
        <v>128</v>
      </c>
      <c r="F26" s="114">
        <v>3.0658726334180115E-3</v>
      </c>
      <c r="G26" s="115">
        <v>8.0067534323905801E-3</v>
      </c>
    </row>
    <row r="27" spans="2:7" ht="15">
      <c r="B27" s="112" t="s">
        <v>51</v>
      </c>
      <c r="C27" s="113" t="s">
        <v>52</v>
      </c>
      <c r="D27" s="113" t="s">
        <v>643</v>
      </c>
      <c r="E27" s="113" t="s">
        <v>644</v>
      </c>
      <c r="F27" s="114">
        <v>1.7195177598348138E-3</v>
      </c>
      <c r="G27" s="115">
        <v>5.0547162677963822E-3</v>
      </c>
    </row>
    <row r="28" spans="2:7" ht="15">
      <c r="B28" s="112" t="s">
        <v>51</v>
      </c>
      <c r="C28" s="113" t="s">
        <v>52</v>
      </c>
      <c r="D28" s="113" t="s">
        <v>645</v>
      </c>
      <c r="E28" s="113" t="s">
        <v>646</v>
      </c>
      <c r="F28" s="114">
        <v>0</v>
      </c>
      <c r="G28" s="115">
        <v>1.0150864636148474E-3</v>
      </c>
    </row>
    <row r="29" spans="2:7" ht="15">
      <c r="B29" s="112" t="s">
        <v>51</v>
      </c>
      <c r="C29" s="113" t="s">
        <v>52</v>
      </c>
      <c r="D29" s="113" t="s">
        <v>647</v>
      </c>
      <c r="E29" s="113" t="s">
        <v>648</v>
      </c>
      <c r="F29" s="114">
        <v>1.1875647668393781E-3</v>
      </c>
      <c r="G29" s="115">
        <v>2.9675742023025889E-3</v>
      </c>
    </row>
    <row r="30" spans="2:7" ht="15">
      <c r="B30" s="112" t="s">
        <v>61</v>
      </c>
      <c r="C30" s="113" t="s">
        <v>62</v>
      </c>
      <c r="D30" s="113" t="s">
        <v>59</v>
      </c>
      <c r="E30" s="113" t="s">
        <v>60</v>
      </c>
      <c r="F30" s="114">
        <v>0.37516348736298333</v>
      </c>
      <c r="G30" s="115">
        <v>0.97423264928659503</v>
      </c>
    </row>
    <row r="31" spans="2:7" ht="15">
      <c r="B31" s="112" t="s">
        <v>61</v>
      </c>
      <c r="C31" s="113" t="s">
        <v>62</v>
      </c>
      <c r="D31" s="113" t="s">
        <v>295</v>
      </c>
      <c r="E31" s="113" t="s">
        <v>296</v>
      </c>
      <c r="F31" s="114">
        <v>3.7044272552073701E-3</v>
      </c>
      <c r="G31" s="115">
        <v>1.9310375198168049E-2</v>
      </c>
    </row>
    <row r="32" spans="2:7" ht="15">
      <c r="B32" s="112" t="s">
        <v>61</v>
      </c>
      <c r="C32" s="113" t="s">
        <v>62</v>
      </c>
      <c r="D32" s="113" t="s">
        <v>649</v>
      </c>
      <c r="E32" s="113" t="s">
        <v>650</v>
      </c>
      <c r="F32" s="114">
        <v>1.7488590670067972E-3</v>
      </c>
      <c r="G32" s="115">
        <v>6.4569755152369211E-3</v>
      </c>
    </row>
    <row r="33" spans="2:7" ht="15">
      <c r="B33" s="112" t="s">
        <v>69</v>
      </c>
      <c r="C33" s="113" t="s">
        <v>70</v>
      </c>
      <c r="D33" s="113" t="s">
        <v>67</v>
      </c>
      <c r="E33" s="113" t="s">
        <v>68</v>
      </c>
      <c r="F33" s="114">
        <v>0.93561379217467056</v>
      </c>
      <c r="G33" s="115">
        <v>0.89414878213584725</v>
      </c>
    </row>
    <row r="34" spans="2:7" ht="15">
      <c r="B34" s="112" t="s">
        <v>69</v>
      </c>
      <c r="C34" s="113" t="s">
        <v>70</v>
      </c>
      <c r="D34" s="113" t="s">
        <v>169</v>
      </c>
      <c r="E34" s="113" t="s">
        <v>170</v>
      </c>
      <c r="F34" s="114">
        <v>0</v>
      </c>
      <c r="G34" s="115">
        <v>1.1864924868882523E-3</v>
      </c>
    </row>
    <row r="35" spans="2:7" ht="15">
      <c r="B35" s="112" t="s">
        <v>69</v>
      </c>
      <c r="C35" s="113" t="s">
        <v>70</v>
      </c>
      <c r="D35" s="113" t="s">
        <v>307</v>
      </c>
      <c r="E35" s="113" t="s">
        <v>308</v>
      </c>
      <c r="F35" s="114">
        <v>1.4496107561800991E-2</v>
      </c>
      <c r="G35" s="115">
        <v>1.5368094211525464E-2</v>
      </c>
    </row>
    <row r="36" spans="2:7" ht="15">
      <c r="B36" s="112" t="s">
        <v>69</v>
      </c>
      <c r="C36" s="113" t="s">
        <v>70</v>
      </c>
      <c r="D36" s="113" t="s">
        <v>651</v>
      </c>
      <c r="E36" s="113" t="s">
        <v>652</v>
      </c>
      <c r="F36" s="114">
        <v>7.5839067960089074E-2</v>
      </c>
      <c r="G36" s="115">
        <v>8.8073940602979489E-2</v>
      </c>
    </row>
    <row r="37" spans="2:7" ht="15">
      <c r="B37" s="112" t="s">
        <v>69</v>
      </c>
      <c r="C37" s="113" t="s">
        <v>70</v>
      </c>
      <c r="D37" s="113" t="s">
        <v>653</v>
      </c>
      <c r="E37" s="113" t="s">
        <v>654</v>
      </c>
      <c r="F37" s="114">
        <v>9.465922678357912E-4</v>
      </c>
      <c r="G37" s="115">
        <v>1.2226905627594194E-3</v>
      </c>
    </row>
    <row r="38" spans="2:7" ht="15">
      <c r="B38" s="112" t="s">
        <v>77</v>
      </c>
      <c r="C38" s="113" t="s">
        <v>78</v>
      </c>
      <c r="D38" s="113" t="s">
        <v>75</v>
      </c>
      <c r="E38" s="113" t="s">
        <v>76</v>
      </c>
      <c r="F38" s="114">
        <v>0.91864396420723349</v>
      </c>
      <c r="G38" s="115">
        <v>0.53340904086674368</v>
      </c>
    </row>
    <row r="39" spans="2:7" ht="15">
      <c r="B39" s="112" t="s">
        <v>77</v>
      </c>
      <c r="C39" s="113" t="s">
        <v>78</v>
      </c>
      <c r="D39" s="113" t="s">
        <v>655</v>
      </c>
      <c r="E39" s="113" t="s">
        <v>656</v>
      </c>
      <c r="F39" s="114">
        <v>0.96820059718396878</v>
      </c>
      <c r="G39" s="115">
        <v>0.24269614528748831</v>
      </c>
    </row>
    <row r="40" spans="2:7" ht="15">
      <c r="B40" s="112" t="s">
        <v>77</v>
      </c>
      <c r="C40" s="113" t="s">
        <v>78</v>
      </c>
      <c r="D40" s="113" t="s">
        <v>475</v>
      </c>
      <c r="E40" s="113" t="s">
        <v>476</v>
      </c>
      <c r="F40" s="114">
        <v>1.8836200902620631E-3</v>
      </c>
      <c r="G40" s="115">
        <v>0</v>
      </c>
    </row>
    <row r="41" spans="2:7" ht="15">
      <c r="B41" s="112" t="s">
        <v>77</v>
      </c>
      <c r="C41" s="113" t="s">
        <v>78</v>
      </c>
      <c r="D41" s="113" t="s">
        <v>657</v>
      </c>
      <c r="E41" s="113" t="s">
        <v>658</v>
      </c>
      <c r="F41" s="114">
        <v>2.9625971401486123E-2</v>
      </c>
      <c r="G41" s="115">
        <v>4.2093496115284072E-3</v>
      </c>
    </row>
    <row r="42" spans="2:7" ht="15">
      <c r="B42" s="112" t="s">
        <v>77</v>
      </c>
      <c r="C42" s="113" t="s">
        <v>78</v>
      </c>
      <c r="D42" s="113" t="s">
        <v>659</v>
      </c>
      <c r="E42" s="113" t="s">
        <v>660</v>
      </c>
      <c r="F42" s="114">
        <v>0.40403669788282781</v>
      </c>
      <c r="G42" s="115">
        <v>0.188289152234246</v>
      </c>
    </row>
    <row r="43" spans="2:7" ht="15">
      <c r="B43" s="112" t="s">
        <v>77</v>
      </c>
      <c r="C43" s="113" t="s">
        <v>78</v>
      </c>
      <c r="D43" s="113" t="s">
        <v>661</v>
      </c>
      <c r="E43" s="113" t="s">
        <v>662</v>
      </c>
      <c r="F43" s="114">
        <v>0.15227049771774645</v>
      </c>
      <c r="G43" s="115">
        <v>3.0296186905123885E-2</v>
      </c>
    </row>
    <row r="44" spans="2:7" ht="15">
      <c r="B44" s="112" t="s">
        <v>77</v>
      </c>
      <c r="C44" s="113" t="s">
        <v>78</v>
      </c>
      <c r="D44" s="113" t="s">
        <v>663</v>
      </c>
      <c r="E44" s="113" t="s">
        <v>664</v>
      </c>
      <c r="F44" s="114">
        <v>4.8382005015553883E-3</v>
      </c>
      <c r="G44" s="115">
        <v>1.1001250948696583E-3</v>
      </c>
    </row>
    <row r="45" spans="2:7" ht="15">
      <c r="B45" s="112" t="s">
        <v>85</v>
      </c>
      <c r="C45" s="113" t="s">
        <v>86</v>
      </c>
      <c r="D45" s="113" t="s">
        <v>83</v>
      </c>
      <c r="E45" s="113" t="s">
        <v>84</v>
      </c>
      <c r="F45" s="114">
        <v>0.89014939497631251</v>
      </c>
      <c r="G45" s="115">
        <v>0.95798841188123751</v>
      </c>
    </row>
    <row r="46" spans="2:7" ht="15">
      <c r="B46" s="112" t="s">
        <v>85</v>
      </c>
      <c r="C46" s="113" t="s">
        <v>86</v>
      </c>
      <c r="D46" s="113" t="s">
        <v>665</v>
      </c>
      <c r="E46" s="113" t="s">
        <v>666</v>
      </c>
      <c r="F46" s="114">
        <v>1.2281108928238707E-2</v>
      </c>
      <c r="G46" s="115">
        <v>2.3331490992193858E-2</v>
      </c>
    </row>
    <row r="47" spans="2:7" ht="15">
      <c r="B47" s="112" t="s">
        <v>85</v>
      </c>
      <c r="C47" s="113" t="s">
        <v>86</v>
      </c>
      <c r="D47" s="113" t="s">
        <v>305</v>
      </c>
      <c r="E47" s="113" t="s">
        <v>306</v>
      </c>
      <c r="F47" s="114">
        <v>1.8765348966172863E-3</v>
      </c>
      <c r="G47" s="115">
        <v>2.3536425568382946E-3</v>
      </c>
    </row>
    <row r="48" spans="2:7" ht="15">
      <c r="B48" s="112" t="s">
        <v>85</v>
      </c>
      <c r="C48" s="113" t="s">
        <v>86</v>
      </c>
      <c r="D48" s="113" t="s">
        <v>667</v>
      </c>
      <c r="E48" s="113" t="s">
        <v>668</v>
      </c>
      <c r="F48" s="114">
        <v>6.9652532157003007E-3</v>
      </c>
      <c r="G48" s="115">
        <v>1.6326454569730545E-2</v>
      </c>
    </row>
    <row r="49" spans="2:7" ht="15">
      <c r="B49" s="112" t="s">
        <v>93</v>
      </c>
      <c r="C49" s="113" t="s">
        <v>94</v>
      </c>
      <c r="D49" s="113" t="s">
        <v>91</v>
      </c>
      <c r="E49" s="113" t="s">
        <v>92</v>
      </c>
      <c r="F49" s="114">
        <v>0.86715901330030443</v>
      </c>
      <c r="G49" s="115">
        <v>0.97534078925097967</v>
      </c>
    </row>
    <row r="50" spans="2:7" ht="15">
      <c r="B50" s="112" t="s">
        <v>93</v>
      </c>
      <c r="C50" s="113" t="s">
        <v>94</v>
      </c>
      <c r="D50" s="113" t="s">
        <v>669</v>
      </c>
      <c r="E50" s="113" t="s">
        <v>670</v>
      </c>
      <c r="F50" s="114">
        <v>2.506832906483485E-2</v>
      </c>
      <c r="G50" s="115">
        <v>2.4659210749020267E-2</v>
      </c>
    </row>
    <row r="51" spans="2:7" ht="15">
      <c r="B51" s="112" t="s">
        <v>671</v>
      </c>
      <c r="C51" s="113" t="s">
        <v>672</v>
      </c>
      <c r="D51" s="113" t="s">
        <v>665</v>
      </c>
      <c r="E51" s="113" t="s">
        <v>666</v>
      </c>
      <c r="F51" s="114">
        <v>0.97261675552519156</v>
      </c>
      <c r="G51" s="115">
        <v>0.9755313882158535</v>
      </c>
    </row>
    <row r="52" spans="2:7" ht="15">
      <c r="B52" s="112" t="s">
        <v>671</v>
      </c>
      <c r="C52" s="113" t="s">
        <v>672</v>
      </c>
      <c r="D52" s="113" t="s">
        <v>305</v>
      </c>
      <c r="E52" s="113" t="s">
        <v>306</v>
      </c>
      <c r="F52" s="114">
        <v>1.4007169452586551E-2</v>
      </c>
      <c r="G52" s="115">
        <v>9.2753186034235727E-3</v>
      </c>
    </row>
    <row r="53" spans="2:7" ht="15">
      <c r="B53" s="112" t="s">
        <v>671</v>
      </c>
      <c r="C53" s="113" t="s">
        <v>672</v>
      </c>
      <c r="D53" s="113" t="s">
        <v>673</v>
      </c>
      <c r="E53" s="113" t="s">
        <v>674</v>
      </c>
      <c r="F53" s="114">
        <v>2.2375814231017851E-3</v>
      </c>
      <c r="G53" s="115">
        <v>1.3278557915823777E-3</v>
      </c>
    </row>
    <row r="54" spans="2:7" ht="15">
      <c r="B54" s="112" t="s">
        <v>671</v>
      </c>
      <c r="C54" s="113" t="s">
        <v>672</v>
      </c>
      <c r="D54" s="113" t="s">
        <v>675</v>
      </c>
      <c r="E54" s="113" t="s">
        <v>676</v>
      </c>
      <c r="F54" s="114">
        <v>5.5591423680970541E-3</v>
      </c>
      <c r="G54" s="115">
        <v>4.8556899440333366E-3</v>
      </c>
    </row>
    <row r="55" spans="2:7" ht="15">
      <c r="B55" s="112" t="s">
        <v>671</v>
      </c>
      <c r="C55" s="113" t="s">
        <v>672</v>
      </c>
      <c r="D55" s="113" t="s">
        <v>677</v>
      </c>
      <c r="E55" s="113" t="s">
        <v>678</v>
      </c>
      <c r="F55" s="114">
        <v>8.4530437724937707E-3</v>
      </c>
      <c r="G55" s="115">
        <v>9.0097474451070955E-3</v>
      </c>
    </row>
    <row r="56" spans="2:7" ht="15">
      <c r="B56" s="112" t="s">
        <v>103</v>
      </c>
      <c r="C56" s="113" t="s">
        <v>104</v>
      </c>
      <c r="D56" s="113" t="s">
        <v>101</v>
      </c>
      <c r="E56" s="113" t="s">
        <v>102</v>
      </c>
      <c r="F56" s="114">
        <v>0.45889234143666613</v>
      </c>
      <c r="G56" s="115">
        <v>1</v>
      </c>
    </row>
    <row r="57" spans="2:7" ht="15">
      <c r="B57" s="112" t="s">
        <v>109</v>
      </c>
      <c r="C57" s="113" t="s">
        <v>110</v>
      </c>
      <c r="D57" s="113" t="s">
        <v>107</v>
      </c>
      <c r="E57" s="113" t="s">
        <v>108</v>
      </c>
      <c r="F57" s="114">
        <v>0.82114712435841763</v>
      </c>
      <c r="G57" s="115">
        <v>0.94653099741517255</v>
      </c>
    </row>
    <row r="58" spans="2:7" ht="15">
      <c r="B58" s="112" t="s">
        <v>109</v>
      </c>
      <c r="C58" s="113" t="s">
        <v>110</v>
      </c>
      <c r="D58" s="113" t="s">
        <v>679</v>
      </c>
      <c r="E58" s="113" t="s">
        <v>680</v>
      </c>
      <c r="F58" s="114">
        <v>5.7540508695305501E-3</v>
      </c>
      <c r="G58" s="115">
        <v>1.0659336150658515E-2</v>
      </c>
    </row>
    <row r="59" spans="2:7" ht="15">
      <c r="B59" s="112" t="s">
        <v>109</v>
      </c>
      <c r="C59" s="113" t="s">
        <v>110</v>
      </c>
      <c r="D59" s="113" t="s">
        <v>681</v>
      </c>
      <c r="E59" s="113" t="s">
        <v>682</v>
      </c>
      <c r="F59" s="114">
        <v>1.3741840782035668E-3</v>
      </c>
      <c r="G59" s="115">
        <v>1.0831657982193412E-3</v>
      </c>
    </row>
    <row r="60" spans="2:7" ht="15">
      <c r="B60" s="112" t="s">
        <v>109</v>
      </c>
      <c r="C60" s="113" t="s">
        <v>110</v>
      </c>
      <c r="D60" s="113" t="s">
        <v>683</v>
      </c>
      <c r="E60" s="113" t="s">
        <v>684</v>
      </c>
      <c r="F60" s="114">
        <v>1.7815766438391435E-2</v>
      </c>
      <c r="G60" s="115">
        <v>2.2713658556599518E-2</v>
      </c>
    </row>
    <row r="61" spans="2:7" ht="15">
      <c r="B61" s="112" t="s">
        <v>109</v>
      </c>
      <c r="C61" s="113" t="s">
        <v>110</v>
      </c>
      <c r="D61" s="113" t="s">
        <v>685</v>
      </c>
      <c r="E61" s="113" t="s">
        <v>686</v>
      </c>
      <c r="F61" s="114">
        <v>1.4323866516648328E-2</v>
      </c>
      <c r="G61" s="115">
        <v>1.9012842079350101E-2</v>
      </c>
    </row>
    <row r="62" spans="2:7" ht="15">
      <c r="B62" s="112" t="s">
        <v>115</v>
      </c>
      <c r="C62" s="113" t="s">
        <v>116</v>
      </c>
      <c r="D62" s="113" t="s">
        <v>113</v>
      </c>
      <c r="E62" s="113" t="s">
        <v>114</v>
      </c>
      <c r="F62" s="114">
        <v>0.67407664844712645</v>
      </c>
      <c r="G62" s="115">
        <v>0.18605932912876041</v>
      </c>
    </row>
    <row r="63" spans="2:7" ht="15">
      <c r="B63" s="112" t="s">
        <v>115</v>
      </c>
      <c r="C63" s="113" t="s">
        <v>116</v>
      </c>
      <c r="D63" s="113" t="s">
        <v>281</v>
      </c>
      <c r="E63" s="113" t="s">
        <v>282</v>
      </c>
      <c r="F63" s="114">
        <v>0.99414999140853211</v>
      </c>
      <c r="G63" s="115">
        <v>0.22200459061226768</v>
      </c>
    </row>
    <row r="64" spans="2:7" ht="15">
      <c r="B64" s="112" t="s">
        <v>115</v>
      </c>
      <c r="C64" s="113" t="s">
        <v>116</v>
      </c>
      <c r="D64" s="113" t="s">
        <v>137</v>
      </c>
      <c r="E64" s="113" t="s">
        <v>138</v>
      </c>
      <c r="F64" s="114">
        <v>0.97859441791035973</v>
      </c>
      <c r="G64" s="115">
        <v>0.57857237539766704</v>
      </c>
    </row>
    <row r="65" spans="2:7" ht="15">
      <c r="B65" s="112" t="s">
        <v>115</v>
      </c>
      <c r="C65" s="113" t="s">
        <v>116</v>
      </c>
      <c r="D65" s="113" t="s">
        <v>687</v>
      </c>
      <c r="E65" s="113" t="s">
        <v>688</v>
      </c>
      <c r="F65" s="114">
        <v>1.8784223076326863E-3</v>
      </c>
      <c r="G65" s="115">
        <v>0</v>
      </c>
    </row>
    <row r="66" spans="2:7" ht="15">
      <c r="B66" s="112" t="s">
        <v>115</v>
      </c>
      <c r="C66" s="113" t="s">
        <v>116</v>
      </c>
      <c r="D66" s="113" t="s">
        <v>689</v>
      </c>
      <c r="E66" s="113" t="s">
        <v>690</v>
      </c>
      <c r="F66" s="114">
        <v>6.1542758717005727E-3</v>
      </c>
      <c r="G66" s="115">
        <v>2.3057710554222248E-3</v>
      </c>
    </row>
    <row r="67" spans="2:7" ht="15">
      <c r="B67" s="112" t="s">
        <v>115</v>
      </c>
      <c r="C67" s="113" t="s">
        <v>116</v>
      </c>
      <c r="D67" s="113" t="s">
        <v>691</v>
      </c>
      <c r="E67" s="113" t="s">
        <v>692</v>
      </c>
      <c r="F67" s="114">
        <v>1.6855067686123541E-2</v>
      </c>
      <c r="G67" s="115">
        <v>1.1057933805882681E-2</v>
      </c>
    </row>
    <row r="68" spans="2:7" ht="15">
      <c r="B68" s="112" t="s">
        <v>115</v>
      </c>
      <c r="C68" s="113" t="s">
        <v>116</v>
      </c>
      <c r="D68" s="113" t="s">
        <v>693</v>
      </c>
      <c r="E68" s="113" t="s">
        <v>694</v>
      </c>
      <c r="F68" s="114">
        <v>1.720371808840626E-3</v>
      </c>
      <c r="G68" s="115">
        <v>0</v>
      </c>
    </row>
    <row r="69" spans="2:7" ht="15">
      <c r="B69" s="112" t="s">
        <v>119</v>
      </c>
      <c r="C69" s="113" t="s">
        <v>120</v>
      </c>
      <c r="D69" s="113" t="s">
        <v>29</v>
      </c>
      <c r="E69" s="113" t="s">
        <v>30</v>
      </c>
      <c r="F69" s="114">
        <v>2.1841051198969341E-2</v>
      </c>
      <c r="G69" s="115">
        <v>2.3664711006622652E-2</v>
      </c>
    </row>
    <row r="70" spans="2:7" ht="15">
      <c r="B70" s="112" t="s">
        <v>119</v>
      </c>
      <c r="C70" s="113" t="s">
        <v>120</v>
      </c>
      <c r="D70" s="113" t="s">
        <v>197</v>
      </c>
      <c r="E70" s="113" t="s">
        <v>198</v>
      </c>
      <c r="F70" s="114">
        <v>0.89858725807066986</v>
      </c>
      <c r="G70" s="115">
        <v>0.86517753125032792</v>
      </c>
    </row>
    <row r="71" spans="2:7" ht="15">
      <c r="B71" s="112" t="s">
        <v>119</v>
      </c>
      <c r="C71" s="113" t="s">
        <v>120</v>
      </c>
      <c r="D71" s="113" t="s">
        <v>153</v>
      </c>
      <c r="E71" s="113" t="s">
        <v>154</v>
      </c>
      <c r="F71" s="114">
        <v>3.989057502750195E-2</v>
      </c>
      <c r="G71" s="115">
        <v>2.8734033732511884E-2</v>
      </c>
    </row>
    <row r="72" spans="2:7" ht="15">
      <c r="B72" s="112" t="s">
        <v>119</v>
      </c>
      <c r="C72" s="113" t="s">
        <v>120</v>
      </c>
      <c r="D72" s="113" t="s">
        <v>275</v>
      </c>
      <c r="E72" s="113" t="s">
        <v>276</v>
      </c>
      <c r="F72" s="114">
        <v>1.2137018838926018E-2</v>
      </c>
      <c r="G72" s="115">
        <v>6.8378131592481024E-3</v>
      </c>
    </row>
    <row r="73" spans="2:7" ht="15">
      <c r="B73" s="112" t="s">
        <v>119</v>
      </c>
      <c r="C73" s="113" t="s">
        <v>120</v>
      </c>
      <c r="D73" s="113" t="s">
        <v>249</v>
      </c>
      <c r="E73" s="113" t="s">
        <v>250</v>
      </c>
      <c r="F73" s="114">
        <v>5.3219934473393536E-3</v>
      </c>
      <c r="G73" s="115">
        <v>5.9798066730339314E-3</v>
      </c>
    </row>
    <row r="74" spans="2:7" ht="15">
      <c r="B74" s="112" t="s">
        <v>119</v>
      </c>
      <c r="C74" s="113" t="s">
        <v>120</v>
      </c>
      <c r="D74" s="113" t="s">
        <v>371</v>
      </c>
      <c r="E74" s="113" t="s">
        <v>372</v>
      </c>
      <c r="F74" s="114">
        <v>2.8454391811246166E-3</v>
      </c>
      <c r="G74" s="115">
        <v>1.5638283357298039E-3</v>
      </c>
    </row>
    <row r="75" spans="2:7" ht="15">
      <c r="B75" s="112" t="s">
        <v>119</v>
      </c>
      <c r="C75" s="113" t="s">
        <v>120</v>
      </c>
      <c r="D75" s="113" t="s">
        <v>625</v>
      </c>
      <c r="E75" s="113" t="s">
        <v>626</v>
      </c>
      <c r="F75" s="114">
        <v>5.8020921317653171E-2</v>
      </c>
      <c r="G75" s="115">
        <v>3.9833016719319055E-2</v>
      </c>
    </row>
    <row r="76" spans="2:7" ht="15">
      <c r="B76" s="112" t="s">
        <v>119</v>
      </c>
      <c r="C76" s="113" t="s">
        <v>120</v>
      </c>
      <c r="D76" s="113" t="s">
        <v>631</v>
      </c>
      <c r="E76" s="113" t="s">
        <v>632</v>
      </c>
      <c r="F76" s="114">
        <v>4.4692481968780527E-2</v>
      </c>
      <c r="G76" s="115">
        <v>2.8209259123206581E-2</v>
      </c>
    </row>
    <row r="77" spans="2:7" ht="15">
      <c r="B77" s="112" t="s">
        <v>125</v>
      </c>
      <c r="C77" s="113" t="s">
        <v>126</v>
      </c>
      <c r="D77" s="113" t="s">
        <v>123</v>
      </c>
      <c r="E77" s="113" t="s">
        <v>124</v>
      </c>
      <c r="F77" s="114">
        <v>0.97784253000591126</v>
      </c>
      <c r="G77" s="115">
        <v>0.99695060038125682</v>
      </c>
    </row>
    <row r="78" spans="2:7" ht="15">
      <c r="B78" s="112" t="s">
        <v>125</v>
      </c>
      <c r="C78" s="113" t="s">
        <v>126</v>
      </c>
      <c r="D78" s="113" t="s">
        <v>695</v>
      </c>
      <c r="E78" s="113" t="s">
        <v>696</v>
      </c>
      <c r="F78" s="114">
        <v>9.7967613752375569E-4</v>
      </c>
      <c r="G78" s="115">
        <v>1.6344257892082043E-3</v>
      </c>
    </row>
    <row r="79" spans="2:7" ht="15">
      <c r="B79" s="112" t="s">
        <v>125</v>
      </c>
      <c r="C79" s="113" t="s">
        <v>126</v>
      </c>
      <c r="D79" s="113" t="s">
        <v>697</v>
      </c>
      <c r="E79" s="113" t="s">
        <v>698</v>
      </c>
      <c r="F79" s="114">
        <v>2.5489733301864528E-3</v>
      </c>
      <c r="G79" s="115">
        <v>1.4149738295349584E-3</v>
      </c>
    </row>
    <row r="80" spans="2:7" ht="15">
      <c r="B80" s="112" t="s">
        <v>129</v>
      </c>
      <c r="C80" s="113" t="s">
        <v>130</v>
      </c>
      <c r="D80" s="113" t="s">
        <v>49</v>
      </c>
      <c r="E80" s="113" t="s">
        <v>50</v>
      </c>
      <c r="F80" s="114">
        <v>1.1595375665500549E-3</v>
      </c>
      <c r="G80" s="115">
        <v>0</v>
      </c>
    </row>
    <row r="81" spans="2:7" ht="15">
      <c r="B81" s="112" t="s">
        <v>129</v>
      </c>
      <c r="C81" s="113" t="s">
        <v>130</v>
      </c>
      <c r="D81" s="113" t="s">
        <v>127</v>
      </c>
      <c r="E81" s="113" t="s">
        <v>128</v>
      </c>
      <c r="F81" s="114">
        <v>0.9437890298873004</v>
      </c>
      <c r="G81" s="115">
        <v>0.97945860954070507</v>
      </c>
    </row>
    <row r="82" spans="2:7" ht="15">
      <c r="B82" s="112" t="s">
        <v>129</v>
      </c>
      <c r="C82" s="113" t="s">
        <v>130</v>
      </c>
      <c r="D82" s="113" t="s">
        <v>645</v>
      </c>
      <c r="E82" s="113" t="s">
        <v>646</v>
      </c>
      <c r="F82" s="114">
        <v>3.7467482009527348E-2</v>
      </c>
      <c r="G82" s="115">
        <v>2.0541390459294866E-2</v>
      </c>
    </row>
    <row r="83" spans="2:7" ht="15">
      <c r="B83" s="112" t="s">
        <v>131</v>
      </c>
      <c r="C83" s="113" t="s">
        <v>132</v>
      </c>
      <c r="D83" s="113" t="s">
        <v>67</v>
      </c>
      <c r="E83" s="113" t="s">
        <v>68</v>
      </c>
      <c r="F83" s="114">
        <v>1.7002436735363805E-3</v>
      </c>
      <c r="G83" s="115">
        <v>1.1781963680055525E-3</v>
      </c>
    </row>
    <row r="84" spans="2:7" ht="15">
      <c r="B84" s="112" t="s">
        <v>131</v>
      </c>
      <c r="C84" s="113" t="s">
        <v>132</v>
      </c>
      <c r="D84" s="113" t="s">
        <v>169</v>
      </c>
      <c r="E84" s="113" t="s">
        <v>170</v>
      </c>
      <c r="F84" s="114">
        <v>0.94720001858234149</v>
      </c>
      <c r="G84" s="115">
        <v>0.95138773450919656</v>
      </c>
    </row>
    <row r="85" spans="2:7" ht="15">
      <c r="B85" s="112" t="s">
        <v>131</v>
      </c>
      <c r="C85" s="113" t="s">
        <v>132</v>
      </c>
      <c r="D85" s="113" t="s">
        <v>311</v>
      </c>
      <c r="E85" s="113" t="s">
        <v>312</v>
      </c>
      <c r="F85" s="114">
        <v>1.1413308030827542E-2</v>
      </c>
      <c r="G85" s="115">
        <v>1.3470517385687247E-2</v>
      </c>
    </row>
    <row r="86" spans="2:7" ht="15">
      <c r="B86" s="112" t="s">
        <v>131</v>
      </c>
      <c r="C86" s="113" t="s">
        <v>132</v>
      </c>
      <c r="D86" s="113" t="s">
        <v>651</v>
      </c>
      <c r="E86" s="113" t="s">
        <v>652</v>
      </c>
      <c r="F86" s="114">
        <v>1.4649705793733526E-2</v>
      </c>
      <c r="G86" s="115">
        <v>1.2336065932335365E-2</v>
      </c>
    </row>
    <row r="87" spans="2:7" ht="15">
      <c r="B87" s="112" t="s">
        <v>131</v>
      </c>
      <c r="C87" s="113" t="s">
        <v>132</v>
      </c>
      <c r="D87" s="113" t="s">
        <v>699</v>
      </c>
      <c r="E87" s="113" t="s">
        <v>700</v>
      </c>
      <c r="F87" s="114">
        <v>1.2024915221832012E-3</v>
      </c>
      <c r="G87" s="115">
        <v>1.394004613630332E-3</v>
      </c>
    </row>
    <row r="88" spans="2:7" ht="15">
      <c r="B88" s="112" t="s">
        <v>131</v>
      </c>
      <c r="C88" s="113" t="s">
        <v>132</v>
      </c>
      <c r="D88" s="113" t="s">
        <v>653</v>
      </c>
      <c r="E88" s="113" t="s">
        <v>654</v>
      </c>
      <c r="F88" s="114">
        <v>1.9657358509366285E-2</v>
      </c>
      <c r="G88" s="115">
        <v>1.8410776413908547E-2</v>
      </c>
    </row>
    <row r="89" spans="2:7" ht="15">
      <c r="B89" s="112" t="s">
        <v>131</v>
      </c>
      <c r="C89" s="113" t="s">
        <v>132</v>
      </c>
      <c r="D89" s="113" t="s">
        <v>701</v>
      </c>
      <c r="E89" s="113" t="s">
        <v>702</v>
      </c>
      <c r="F89" s="114">
        <v>1.2907169571296109E-3</v>
      </c>
      <c r="G89" s="115">
        <v>1.8227047772363127E-3</v>
      </c>
    </row>
    <row r="90" spans="2:7" ht="15">
      <c r="B90" s="112" t="s">
        <v>135</v>
      </c>
      <c r="C90" s="113" t="s">
        <v>136</v>
      </c>
      <c r="D90" s="113" t="s">
        <v>133</v>
      </c>
      <c r="E90" s="113" t="s">
        <v>134</v>
      </c>
      <c r="F90" s="114">
        <v>0.91318665720369063</v>
      </c>
      <c r="G90" s="115">
        <v>0.3525247267048412</v>
      </c>
    </row>
    <row r="91" spans="2:7" ht="15">
      <c r="B91" s="112" t="s">
        <v>135</v>
      </c>
      <c r="C91" s="113" t="s">
        <v>136</v>
      </c>
      <c r="D91" s="113" t="s">
        <v>59</v>
      </c>
      <c r="E91" s="113" t="s">
        <v>60</v>
      </c>
      <c r="F91" s="114">
        <v>5.9162817515246453E-3</v>
      </c>
      <c r="G91" s="115">
        <v>5.0978565622802445E-3</v>
      </c>
    </row>
    <row r="92" spans="2:7" ht="15">
      <c r="B92" s="112" t="s">
        <v>135</v>
      </c>
      <c r="C92" s="113" t="s">
        <v>136</v>
      </c>
      <c r="D92" s="113" t="s">
        <v>245</v>
      </c>
      <c r="E92" s="113" t="s">
        <v>246</v>
      </c>
      <c r="F92" s="114">
        <v>0.96043721564524265</v>
      </c>
      <c r="G92" s="115">
        <v>0.59688027982501801</v>
      </c>
    </row>
    <row r="93" spans="2:7" ht="15">
      <c r="B93" s="112" t="s">
        <v>135</v>
      </c>
      <c r="C93" s="113" t="s">
        <v>136</v>
      </c>
      <c r="D93" s="113" t="s">
        <v>627</v>
      </c>
      <c r="E93" s="113" t="s">
        <v>628</v>
      </c>
      <c r="F93" s="114">
        <v>1.2012775142434054E-2</v>
      </c>
      <c r="G93" s="115">
        <v>1.3987597833730603E-2</v>
      </c>
    </row>
    <row r="94" spans="2:7" ht="15">
      <c r="B94" s="112" t="s">
        <v>135</v>
      </c>
      <c r="C94" s="113" t="s">
        <v>136</v>
      </c>
      <c r="D94" s="113" t="s">
        <v>703</v>
      </c>
      <c r="E94" s="113" t="s">
        <v>704</v>
      </c>
      <c r="F94" s="114">
        <v>7.7312351039864188E-3</v>
      </c>
      <c r="G94" s="115">
        <v>4.3252326547759297E-3</v>
      </c>
    </row>
    <row r="95" spans="2:7" ht="15">
      <c r="B95" s="112" t="s">
        <v>135</v>
      </c>
      <c r="C95" s="113" t="s">
        <v>136</v>
      </c>
      <c r="D95" s="113" t="s">
        <v>705</v>
      </c>
      <c r="E95" s="113" t="s">
        <v>706</v>
      </c>
      <c r="F95" s="114">
        <v>1.272302655814503E-2</v>
      </c>
      <c r="G95" s="115">
        <v>6.686941194735928E-3</v>
      </c>
    </row>
    <row r="96" spans="2:7" ht="15">
      <c r="B96" s="112" t="s">
        <v>135</v>
      </c>
      <c r="C96" s="113" t="s">
        <v>136</v>
      </c>
      <c r="D96" s="113" t="s">
        <v>649</v>
      </c>
      <c r="E96" s="113" t="s">
        <v>650</v>
      </c>
      <c r="F96" s="114">
        <v>1.2583436083152062E-3</v>
      </c>
      <c r="G96" s="115">
        <v>1.5415947468880424E-3</v>
      </c>
    </row>
    <row r="97" spans="2:7" ht="15">
      <c r="B97" s="112" t="s">
        <v>135</v>
      </c>
      <c r="C97" s="113" t="s">
        <v>136</v>
      </c>
      <c r="D97" s="113" t="s">
        <v>707</v>
      </c>
      <c r="E97" s="113" t="s">
        <v>708</v>
      </c>
      <c r="F97" s="114">
        <v>5.5783151424774599E-3</v>
      </c>
      <c r="G97" s="115">
        <v>7.4065956144917207E-3</v>
      </c>
    </row>
    <row r="98" spans="2:7" ht="15">
      <c r="B98" s="112" t="s">
        <v>135</v>
      </c>
      <c r="C98" s="113" t="s">
        <v>136</v>
      </c>
      <c r="D98" s="113" t="s">
        <v>709</v>
      </c>
      <c r="E98" s="113" t="s">
        <v>710</v>
      </c>
      <c r="F98" s="114">
        <v>2.7945768859881603E-2</v>
      </c>
      <c r="G98" s="115">
        <v>7.9929130478460578E-3</v>
      </c>
    </row>
    <row r="99" spans="2:7" ht="15">
      <c r="B99" s="112" t="s">
        <v>135</v>
      </c>
      <c r="C99" s="113" t="s">
        <v>136</v>
      </c>
      <c r="D99" s="113" t="s">
        <v>683</v>
      </c>
      <c r="E99" s="113" t="s">
        <v>684</v>
      </c>
      <c r="F99" s="114">
        <v>1.253153802584831E-2</v>
      </c>
      <c r="G99" s="115">
        <v>3.5562618153922023E-3</v>
      </c>
    </row>
    <row r="100" spans="2:7" ht="15">
      <c r="B100" s="112" t="s">
        <v>711</v>
      </c>
      <c r="C100" s="113" t="s">
        <v>712</v>
      </c>
      <c r="D100" s="113" t="s">
        <v>665</v>
      </c>
      <c r="E100" s="113" t="s">
        <v>666</v>
      </c>
      <c r="F100" s="114">
        <v>7.8158454744260714E-3</v>
      </c>
      <c r="G100" s="115">
        <v>1.1853239935156679E-2</v>
      </c>
    </row>
    <row r="101" spans="2:7" ht="15">
      <c r="B101" s="112" t="s">
        <v>711</v>
      </c>
      <c r="C101" s="113" t="s">
        <v>712</v>
      </c>
      <c r="D101" s="113" t="s">
        <v>305</v>
      </c>
      <c r="E101" s="113" t="s">
        <v>306</v>
      </c>
      <c r="F101" s="114">
        <v>0.94136694921967867</v>
      </c>
      <c r="G101" s="115">
        <v>0.94253830862049304</v>
      </c>
    </row>
    <row r="102" spans="2:7" ht="15">
      <c r="B102" s="112" t="s">
        <v>711</v>
      </c>
      <c r="C102" s="113" t="s">
        <v>712</v>
      </c>
      <c r="D102" s="113" t="s">
        <v>667</v>
      </c>
      <c r="E102" s="113" t="s">
        <v>668</v>
      </c>
      <c r="F102" s="114">
        <v>0</v>
      </c>
      <c r="G102" s="115">
        <v>1.6458702042961178E-3</v>
      </c>
    </row>
    <row r="103" spans="2:7" ht="15">
      <c r="B103" s="112" t="s">
        <v>711</v>
      </c>
      <c r="C103" s="113" t="s">
        <v>712</v>
      </c>
      <c r="D103" s="113" t="s">
        <v>713</v>
      </c>
      <c r="E103" s="113" t="s">
        <v>714</v>
      </c>
      <c r="F103" s="114">
        <v>4.2401812623128346E-3</v>
      </c>
      <c r="G103" s="115">
        <v>4.8335043650262494E-3</v>
      </c>
    </row>
    <row r="104" spans="2:7" ht="15">
      <c r="B104" s="112" t="s">
        <v>711</v>
      </c>
      <c r="C104" s="113" t="s">
        <v>712</v>
      </c>
      <c r="D104" s="113" t="s">
        <v>715</v>
      </c>
      <c r="E104" s="113" t="s">
        <v>716</v>
      </c>
      <c r="F104" s="114">
        <v>6.6283177620980009E-3</v>
      </c>
      <c r="G104" s="115">
        <v>2.0518845709583226E-2</v>
      </c>
    </row>
    <row r="105" spans="2:7" ht="15">
      <c r="B105" s="112" t="s">
        <v>711</v>
      </c>
      <c r="C105" s="113" t="s">
        <v>712</v>
      </c>
      <c r="D105" s="113" t="s">
        <v>675</v>
      </c>
      <c r="E105" s="113" t="s">
        <v>676</v>
      </c>
      <c r="F105" s="114">
        <v>1.4091168433380378E-2</v>
      </c>
      <c r="G105" s="115">
        <v>1.8610231165444659E-2</v>
      </c>
    </row>
    <row r="106" spans="2:7" ht="15">
      <c r="B106" s="112" t="s">
        <v>139</v>
      </c>
      <c r="C106" s="113" t="s">
        <v>140</v>
      </c>
      <c r="D106" s="113" t="s">
        <v>137</v>
      </c>
      <c r="E106" s="113" t="s">
        <v>138</v>
      </c>
      <c r="F106" s="114">
        <v>4.2067750909353732E-3</v>
      </c>
      <c r="G106" s="115">
        <v>6.5279589828103179E-3</v>
      </c>
    </row>
    <row r="107" spans="2:7" ht="15">
      <c r="B107" s="112" t="s">
        <v>139</v>
      </c>
      <c r="C107" s="113" t="s">
        <v>140</v>
      </c>
      <c r="D107" s="113" t="s">
        <v>687</v>
      </c>
      <c r="E107" s="113" t="s">
        <v>688</v>
      </c>
      <c r="F107" s="114">
        <v>0.98477201333132713</v>
      </c>
      <c r="G107" s="115">
        <v>0.98877520657373696</v>
      </c>
    </row>
    <row r="108" spans="2:7" ht="15">
      <c r="B108" s="112" t="s">
        <v>139</v>
      </c>
      <c r="C108" s="113" t="s">
        <v>140</v>
      </c>
      <c r="D108" s="113" t="s">
        <v>635</v>
      </c>
      <c r="E108" s="113" t="s">
        <v>636</v>
      </c>
      <c r="F108" s="114">
        <v>2.9333268238702012E-3</v>
      </c>
      <c r="G108" s="115">
        <v>3.3006019821923138E-3</v>
      </c>
    </row>
    <row r="109" spans="2:7" ht="15">
      <c r="B109" s="112" t="s">
        <v>139</v>
      </c>
      <c r="C109" s="113" t="s">
        <v>140</v>
      </c>
      <c r="D109" s="113" t="s">
        <v>713</v>
      </c>
      <c r="E109" s="113" t="s">
        <v>714</v>
      </c>
      <c r="F109" s="114">
        <v>1.3264156769286302E-3</v>
      </c>
      <c r="G109" s="115">
        <v>1.3962324612602712E-3</v>
      </c>
    </row>
    <row r="110" spans="2:7" ht="15">
      <c r="B110" s="112" t="s">
        <v>141</v>
      </c>
      <c r="C110" s="113" t="s">
        <v>142</v>
      </c>
      <c r="D110" s="113" t="s">
        <v>59</v>
      </c>
      <c r="E110" s="113" t="s">
        <v>60</v>
      </c>
      <c r="F110" s="114">
        <v>1.1173314622818491E-2</v>
      </c>
      <c r="G110" s="115">
        <v>7.4740089954682355E-3</v>
      </c>
    </row>
    <row r="111" spans="2:7" ht="15">
      <c r="B111" s="112" t="s">
        <v>141</v>
      </c>
      <c r="C111" s="113" t="s">
        <v>142</v>
      </c>
      <c r="D111" s="113" t="s">
        <v>295</v>
      </c>
      <c r="E111" s="113" t="s">
        <v>296</v>
      </c>
      <c r="F111" s="114">
        <v>0.71985110483381287</v>
      </c>
      <c r="G111" s="115">
        <v>0.96658886853344383</v>
      </c>
    </row>
    <row r="112" spans="2:7" ht="15">
      <c r="B112" s="112" t="s">
        <v>141</v>
      </c>
      <c r="C112" s="113" t="s">
        <v>142</v>
      </c>
      <c r="D112" s="113" t="s">
        <v>717</v>
      </c>
      <c r="E112" s="113" t="s">
        <v>718</v>
      </c>
      <c r="F112" s="114">
        <v>8.4965442655085596E-3</v>
      </c>
      <c r="G112" s="115">
        <v>7.1294473969292903E-3</v>
      </c>
    </row>
    <row r="113" spans="2:7" ht="15">
      <c r="B113" s="112" t="s">
        <v>141</v>
      </c>
      <c r="C113" s="113" t="s">
        <v>142</v>
      </c>
      <c r="D113" s="113" t="s">
        <v>719</v>
      </c>
      <c r="E113" s="113" t="s">
        <v>720</v>
      </c>
      <c r="F113" s="114">
        <v>3.576711365455031E-3</v>
      </c>
      <c r="G113" s="115">
        <v>0</v>
      </c>
    </row>
    <row r="114" spans="2:7" ht="15">
      <c r="B114" s="112" t="s">
        <v>141</v>
      </c>
      <c r="C114" s="113" t="s">
        <v>142</v>
      </c>
      <c r="D114" s="113" t="s">
        <v>721</v>
      </c>
      <c r="E114" s="113" t="s">
        <v>722</v>
      </c>
      <c r="F114" s="114">
        <v>2.3516936748222408E-3</v>
      </c>
      <c r="G114" s="115">
        <v>1.0251771018257511E-3</v>
      </c>
    </row>
    <row r="115" spans="2:7" ht="15">
      <c r="B115" s="112" t="s">
        <v>141</v>
      </c>
      <c r="C115" s="113" t="s">
        <v>142</v>
      </c>
      <c r="D115" s="113" t="s">
        <v>723</v>
      </c>
      <c r="E115" s="113" t="s">
        <v>724</v>
      </c>
      <c r="F115" s="114">
        <v>1.5378857669276833E-2</v>
      </c>
      <c r="G115" s="115">
        <v>3.7873416859980379E-3</v>
      </c>
    </row>
    <row r="116" spans="2:7" ht="15">
      <c r="B116" s="112" t="s">
        <v>141</v>
      </c>
      <c r="C116" s="113" t="s">
        <v>142</v>
      </c>
      <c r="D116" s="113" t="s">
        <v>725</v>
      </c>
      <c r="E116" s="113" t="s">
        <v>726</v>
      </c>
      <c r="F116" s="114">
        <v>3.9822151929377207E-2</v>
      </c>
      <c r="G116" s="115">
        <v>1.3995156286334944E-2</v>
      </c>
    </row>
    <row r="117" spans="2:7" ht="15">
      <c r="B117" s="112" t="s">
        <v>143</v>
      </c>
      <c r="C117" s="113" t="s">
        <v>144</v>
      </c>
      <c r="D117" s="113" t="s">
        <v>29</v>
      </c>
      <c r="E117" s="113" t="s">
        <v>30</v>
      </c>
      <c r="F117" s="114">
        <v>1.6007245639781276E-3</v>
      </c>
      <c r="G117" s="115">
        <v>2.5550139733366314E-3</v>
      </c>
    </row>
    <row r="118" spans="2:7" ht="15">
      <c r="B118" s="112" t="s">
        <v>143</v>
      </c>
      <c r="C118" s="113" t="s">
        <v>144</v>
      </c>
      <c r="D118" s="113" t="s">
        <v>197</v>
      </c>
      <c r="E118" s="113" t="s">
        <v>198</v>
      </c>
      <c r="F118" s="114">
        <v>1.3135447722553182E-2</v>
      </c>
      <c r="G118" s="115">
        <v>1.8631115509050777E-2</v>
      </c>
    </row>
    <row r="119" spans="2:7" ht="15">
      <c r="B119" s="112" t="s">
        <v>143</v>
      </c>
      <c r="C119" s="113" t="s">
        <v>144</v>
      </c>
      <c r="D119" s="113" t="s">
        <v>153</v>
      </c>
      <c r="E119" s="113" t="s">
        <v>154</v>
      </c>
      <c r="F119" s="114">
        <v>0.84029563684314068</v>
      </c>
      <c r="G119" s="115">
        <v>0.89167668443451464</v>
      </c>
    </row>
    <row r="120" spans="2:7" ht="15">
      <c r="B120" s="112" t="s">
        <v>143</v>
      </c>
      <c r="C120" s="113" t="s">
        <v>144</v>
      </c>
      <c r="D120" s="113" t="s">
        <v>275</v>
      </c>
      <c r="E120" s="113" t="s">
        <v>276</v>
      </c>
      <c r="F120" s="114">
        <v>5.7690426844887406E-2</v>
      </c>
      <c r="G120" s="115">
        <v>4.7880420707595843E-2</v>
      </c>
    </row>
    <row r="121" spans="2:7" ht="15">
      <c r="B121" s="112" t="s">
        <v>143</v>
      </c>
      <c r="C121" s="113" t="s">
        <v>144</v>
      </c>
      <c r="D121" s="113" t="s">
        <v>623</v>
      </c>
      <c r="E121" s="113" t="s">
        <v>624</v>
      </c>
      <c r="F121" s="114">
        <v>4.927229595435019E-3</v>
      </c>
      <c r="G121" s="115">
        <v>5.9410839289234527E-3</v>
      </c>
    </row>
    <row r="122" spans="2:7" ht="15">
      <c r="B122" s="112" t="s">
        <v>143</v>
      </c>
      <c r="C122" s="113" t="s">
        <v>144</v>
      </c>
      <c r="D122" s="113" t="s">
        <v>629</v>
      </c>
      <c r="E122" s="113" t="s">
        <v>630</v>
      </c>
      <c r="F122" s="114">
        <v>3.2777955258480165E-2</v>
      </c>
      <c r="G122" s="115">
        <v>3.0934609423015222E-2</v>
      </c>
    </row>
    <row r="123" spans="2:7" ht="15">
      <c r="B123" s="112" t="s">
        <v>143</v>
      </c>
      <c r="C123" s="113" t="s">
        <v>144</v>
      </c>
      <c r="D123" s="113" t="s">
        <v>631</v>
      </c>
      <c r="E123" s="113" t="s">
        <v>632</v>
      </c>
      <c r="F123" s="114">
        <v>2.5607449439837044E-3</v>
      </c>
      <c r="G123" s="115">
        <v>2.3810720235633359E-3</v>
      </c>
    </row>
    <row r="124" spans="2:7" ht="15">
      <c r="B124" s="112" t="s">
        <v>145</v>
      </c>
      <c r="C124" s="113" t="s">
        <v>146</v>
      </c>
      <c r="D124" s="113" t="s">
        <v>133</v>
      </c>
      <c r="E124" s="113" t="s">
        <v>134</v>
      </c>
      <c r="F124" s="114">
        <v>2.0416370948663356E-2</v>
      </c>
      <c r="G124" s="115">
        <v>1.5314832495128713E-2</v>
      </c>
    </row>
    <row r="125" spans="2:7" ht="15">
      <c r="B125" s="112" t="s">
        <v>145</v>
      </c>
      <c r="C125" s="113" t="s">
        <v>146</v>
      </c>
      <c r="D125" s="113" t="s">
        <v>59</v>
      </c>
      <c r="E125" s="113" t="s">
        <v>60</v>
      </c>
      <c r="F125" s="114">
        <v>0.56830221155741711</v>
      </c>
      <c r="G125" s="115">
        <v>0.95152846642271782</v>
      </c>
    </row>
    <row r="126" spans="2:7" ht="15">
      <c r="B126" s="112" t="s">
        <v>145</v>
      </c>
      <c r="C126" s="113" t="s">
        <v>146</v>
      </c>
      <c r="D126" s="113" t="s">
        <v>717</v>
      </c>
      <c r="E126" s="113" t="s">
        <v>718</v>
      </c>
      <c r="F126" s="114">
        <v>2.6277100900687772E-3</v>
      </c>
      <c r="G126" s="115">
        <v>5.5190184310371137E-3</v>
      </c>
    </row>
    <row r="127" spans="2:7" ht="15">
      <c r="B127" s="112" t="s">
        <v>145</v>
      </c>
      <c r="C127" s="113" t="s">
        <v>146</v>
      </c>
      <c r="D127" s="113" t="s">
        <v>627</v>
      </c>
      <c r="E127" s="113" t="s">
        <v>628</v>
      </c>
      <c r="F127" s="114">
        <v>3.7459528649951062E-3</v>
      </c>
      <c r="G127" s="115">
        <v>8.4755086902357744E-3</v>
      </c>
    </row>
    <row r="128" spans="2:7" ht="15">
      <c r="B128" s="112" t="s">
        <v>145</v>
      </c>
      <c r="C128" s="113" t="s">
        <v>146</v>
      </c>
      <c r="D128" s="113" t="s">
        <v>727</v>
      </c>
      <c r="E128" s="113" t="s">
        <v>728</v>
      </c>
      <c r="F128" s="114">
        <v>2.3447305449033923E-2</v>
      </c>
      <c r="G128" s="115">
        <v>1.916217396088063E-2</v>
      </c>
    </row>
    <row r="129" spans="2:7" ht="15">
      <c r="B129" s="112" t="s">
        <v>149</v>
      </c>
      <c r="C129" s="113" t="s">
        <v>150</v>
      </c>
      <c r="D129" s="113" t="s">
        <v>147</v>
      </c>
      <c r="E129" s="113" t="s">
        <v>148</v>
      </c>
      <c r="F129" s="114">
        <v>0.96367624606226943</v>
      </c>
      <c r="G129" s="115">
        <v>0.50443984147578247</v>
      </c>
    </row>
    <row r="130" spans="2:7" ht="15">
      <c r="B130" s="112" t="s">
        <v>149</v>
      </c>
      <c r="C130" s="113" t="s">
        <v>150</v>
      </c>
      <c r="D130" s="113" t="s">
        <v>729</v>
      </c>
      <c r="E130" s="113" t="s">
        <v>730</v>
      </c>
      <c r="F130" s="114">
        <v>3.6523385254840631E-3</v>
      </c>
      <c r="G130" s="115">
        <v>2.6934953982958895E-3</v>
      </c>
    </row>
    <row r="131" spans="2:7" ht="15">
      <c r="B131" s="112" t="s">
        <v>149</v>
      </c>
      <c r="C131" s="113" t="s">
        <v>150</v>
      </c>
      <c r="D131" s="113" t="s">
        <v>417</v>
      </c>
      <c r="E131" s="113" t="s">
        <v>418</v>
      </c>
      <c r="F131" s="114">
        <v>1.1019245722278199E-2</v>
      </c>
      <c r="G131" s="115">
        <v>6.0572032665902869E-3</v>
      </c>
    </row>
    <row r="132" spans="2:7" ht="15">
      <c r="B132" s="112" t="s">
        <v>149</v>
      </c>
      <c r="C132" s="113" t="s">
        <v>150</v>
      </c>
      <c r="D132" s="113" t="s">
        <v>431</v>
      </c>
      <c r="E132" s="113" t="s">
        <v>432</v>
      </c>
      <c r="F132" s="114">
        <v>9.8400656890871674E-4</v>
      </c>
      <c r="G132" s="115">
        <v>0</v>
      </c>
    </row>
    <row r="133" spans="2:7" ht="15">
      <c r="B133" s="112" t="s">
        <v>149</v>
      </c>
      <c r="C133" s="113" t="s">
        <v>150</v>
      </c>
      <c r="D133" s="113" t="s">
        <v>731</v>
      </c>
      <c r="E133" s="113" t="s">
        <v>732</v>
      </c>
      <c r="F133" s="114">
        <v>0.98613333917961998</v>
      </c>
      <c r="G133" s="115">
        <v>0.45504138878140193</v>
      </c>
    </row>
    <row r="134" spans="2:7" ht="15">
      <c r="B134" s="112" t="s">
        <v>149</v>
      </c>
      <c r="C134" s="113" t="s">
        <v>150</v>
      </c>
      <c r="D134" s="113" t="s">
        <v>733</v>
      </c>
      <c r="E134" s="113" t="s">
        <v>734</v>
      </c>
      <c r="F134" s="114">
        <v>1.6155188207457091E-2</v>
      </c>
      <c r="G134" s="115">
        <v>1.2622756368915291E-2</v>
      </c>
    </row>
    <row r="135" spans="2:7" ht="15">
      <c r="B135" s="112" t="s">
        <v>149</v>
      </c>
      <c r="C135" s="113" t="s">
        <v>150</v>
      </c>
      <c r="D135" s="113" t="s">
        <v>735</v>
      </c>
      <c r="E135" s="113" t="s">
        <v>736</v>
      </c>
      <c r="F135" s="114">
        <v>1.6990260865209204E-3</v>
      </c>
      <c r="G135" s="115">
        <v>1.0293451897712932E-3</v>
      </c>
    </row>
    <row r="136" spans="2:7" ht="15">
      <c r="B136" s="112" t="s">
        <v>149</v>
      </c>
      <c r="C136" s="113" t="s">
        <v>150</v>
      </c>
      <c r="D136" s="113" t="s">
        <v>737</v>
      </c>
      <c r="E136" s="113" t="s">
        <v>738</v>
      </c>
      <c r="F136" s="114">
        <v>6.5628189596787269E-3</v>
      </c>
      <c r="G136" s="115">
        <v>1.7400233183357484E-3</v>
      </c>
    </row>
    <row r="137" spans="2:7" ht="15">
      <c r="B137" s="112" t="s">
        <v>149</v>
      </c>
      <c r="C137" s="113" t="s">
        <v>150</v>
      </c>
      <c r="D137" s="113" t="s">
        <v>739</v>
      </c>
      <c r="E137" s="113" t="s">
        <v>740</v>
      </c>
      <c r="F137" s="114">
        <v>7.1514865371530133E-3</v>
      </c>
      <c r="G137" s="115">
        <v>3.9074651552743192E-3</v>
      </c>
    </row>
    <row r="138" spans="2:7" ht="15">
      <c r="B138" s="112" t="s">
        <v>149</v>
      </c>
      <c r="C138" s="113" t="s">
        <v>150</v>
      </c>
      <c r="D138" s="113" t="s">
        <v>469</v>
      </c>
      <c r="E138" s="113" t="s">
        <v>470</v>
      </c>
      <c r="F138" s="114">
        <v>1.940425397924965E-2</v>
      </c>
      <c r="G138" s="115">
        <v>1.2468481045632616E-2</v>
      </c>
    </row>
    <row r="139" spans="2:7" ht="15">
      <c r="B139" s="112" t="s">
        <v>151</v>
      </c>
      <c r="C139" s="113" t="s">
        <v>152</v>
      </c>
      <c r="D139" s="113" t="s">
        <v>147</v>
      </c>
      <c r="E139" s="113" t="s">
        <v>148</v>
      </c>
      <c r="F139" s="114">
        <v>1.1383182266200262E-2</v>
      </c>
      <c r="G139" s="115">
        <v>6.6298031601311333E-3</v>
      </c>
    </row>
    <row r="140" spans="2:7" ht="15">
      <c r="B140" s="112" t="s">
        <v>151</v>
      </c>
      <c r="C140" s="113" t="s">
        <v>152</v>
      </c>
      <c r="D140" s="113" t="s">
        <v>225</v>
      </c>
      <c r="E140" s="113" t="s">
        <v>226</v>
      </c>
      <c r="F140" s="114">
        <v>2.2796877518594426E-3</v>
      </c>
      <c r="G140" s="115">
        <v>0</v>
      </c>
    </row>
    <row r="141" spans="2:7" ht="15">
      <c r="B141" s="112" t="s">
        <v>151</v>
      </c>
      <c r="C141" s="113" t="s">
        <v>152</v>
      </c>
      <c r="D141" s="113" t="s">
        <v>731</v>
      </c>
      <c r="E141" s="113" t="s">
        <v>732</v>
      </c>
      <c r="F141" s="114">
        <v>4.6697213513691273E-3</v>
      </c>
      <c r="G141" s="115">
        <v>2.3975349288759447E-3</v>
      </c>
    </row>
    <row r="142" spans="2:7" ht="15">
      <c r="B142" s="112" t="s">
        <v>151</v>
      </c>
      <c r="C142" s="113" t="s">
        <v>152</v>
      </c>
      <c r="D142" s="113" t="s">
        <v>737</v>
      </c>
      <c r="E142" s="113" t="s">
        <v>738</v>
      </c>
      <c r="F142" s="114">
        <v>0.99343718104032119</v>
      </c>
      <c r="G142" s="115">
        <v>0.29306487695749439</v>
      </c>
    </row>
    <row r="143" spans="2:7" ht="15">
      <c r="B143" s="112" t="s">
        <v>151</v>
      </c>
      <c r="C143" s="113" t="s">
        <v>152</v>
      </c>
      <c r="D143" s="113" t="s">
        <v>739</v>
      </c>
      <c r="E143" s="113" t="s">
        <v>740</v>
      </c>
      <c r="F143" s="114">
        <v>4.1566568999115896E-3</v>
      </c>
      <c r="G143" s="115">
        <v>2.5269793029701853E-3</v>
      </c>
    </row>
    <row r="144" spans="2:7" ht="15">
      <c r="B144" s="112" t="s">
        <v>151</v>
      </c>
      <c r="C144" s="113" t="s">
        <v>152</v>
      </c>
      <c r="D144" s="113" t="s">
        <v>469</v>
      </c>
      <c r="E144" s="113" t="s">
        <v>470</v>
      </c>
      <c r="F144" s="114">
        <v>0.96898861722058671</v>
      </c>
      <c r="G144" s="115">
        <v>0.69277784812798104</v>
      </c>
    </row>
    <row r="145" spans="2:7" ht="15">
      <c r="B145" s="112" t="s">
        <v>151</v>
      </c>
      <c r="C145" s="113" t="s">
        <v>152</v>
      </c>
      <c r="D145" s="113" t="s">
        <v>741</v>
      </c>
      <c r="E145" s="113" t="s">
        <v>742</v>
      </c>
      <c r="F145" s="114">
        <v>2.7653296422410828E-3</v>
      </c>
      <c r="G145" s="115">
        <v>2.6029575225472398E-3</v>
      </c>
    </row>
    <row r="146" spans="2:7" ht="15">
      <c r="B146" s="112" t="s">
        <v>155</v>
      </c>
      <c r="C146" s="113" t="s">
        <v>156</v>
      </c>
      <c r="D146" s="113" t="s">
        <v>153</v>
      </c>
      <c r="E146" s="113" t="s">
        <v>154</v>
      </c>
      <c r="F146" s="114">
        <v>1.8249637557098419E-3</v>
      </c>
      <c r="G146" s="115">
        <v>6.4058304564633683E-2</v>
      </c>
    </row>
    <row r="147" spans="2:7" ht="15">
      <c r="B147" s="112" t="s">
        <v>155</v>
      </c>
      <c r="C147" s="113" t="s">
        <v>156</v>
      </c>
      <c r="D147" s="113" t="s">
        <v>275</v>
      </c>
      <c r="E147" s="113" t="s">
        <v>276</v>
      </c>
      <c r="F147" s="114">
        <v>0</v>
      </c>
      <c r="G147" s="115">
        <v>1.7900524229638153E-2</v>
      </c>
    </row>
    <row r="148" spans="2:7" ht="15">
      <c r="B148" s="112" t="s">
        <v>155</v>
      </c>
      <c r="C148" s="113" t="s">
        <v>156</v>
      </c>
      <c r="D148" s="113" t="s">
        <v>447</v>
      </c>
      <c r="E148" s="113" t="s">
        <v>448</v>
      </c>
      <c r="F148" s="114">
        <v>1.8418632961226658E-2</v>
      </c>
      <c r="G148" s="115">
        <v>0.72740058816008191</v>
      </c>
    </row>
    <row r="149" spans="2:7" ht="15">
      <c r="B149" s="112" t="s">
        <v>155</v>
      </c>
      <c r="C149" s="113" t="s">
        <v>156</v>
      </c>
      <c r="D149" s="113" t="s">
        <v>629</v>
      </c>
      <c r="E149" s="113" t="s">
        <v>630</v>
      </c>
      <c r="F149" s="114">
        <v>9.6658720992144447E-4</v>
      </c>
      <c r="G149" s="115">
        <v>3.0175169415675746E-2</v>
      </c>
    </row>
    <row r="150" spans="2:7" ht="15">
      <c r="B150" s="112" t="s">
        <v>155</v>
      </c>
      <c r="C150" s="113" t="s">
        <v>156</v>
      </c>
      <c r="D150" s="113" t="s">
        <v>743</v>
      </c>
      <c r="E150" s="113" t="s">
        <v>744</v>
      </c>
      <c r="F150" s="114">
        <v>4.032571265826063E-3</v>
      </c>
      <c r="G150" s="115">
        <v>0.15931466564377958</v>
      </c>
    </row>
    <row r="151" spans="2:7" ht="15">
      <c r="B151" s="112" t="s">
        <v>155</v>
      </c>
      <c r="C151" s="113" t="s">
        <v>156</v>
      </c>
      <c r="D151" s="113" t="s">
        <v>631</v>
      </c>
      <c r="E151" s="113" t="s">
        <v>632</v>
      </c>
      <c r="F151" s="114">
        <v>0</v>
      </c>
      <c r="G151" s="115">
        <v>1.1507479861910244E-3</v>
      </c>
    </row>
    <row r="152" spans="2:7" ht="15">
      <c r="B152" s="112" t="s">
        <v>159</v>
      </c>
      <c r="C152" s="113" t="s">
        <v>160</v>
      </c>
      <c r="D152" s="113" t="s">
        <v>157</v>
      </c>
      <c r="E152" s="113" t="s">
        <v>158</v>
      </c>
      <c r="F152" s="114">
        <v>0.99723748145694668</v>
      </c>
      <c r="G152" s="115">
        <v>0.99417577360691023</v>
      </c>
    </row>
    <row r="153" spans="2:7" ht="15">
      <c r="B153" s="112" t="s">
        <v>159</v>
      </c>
      <c r="C153" s="113" t="s">
        <v>160</v>
      </c>
      <c r="D153" s="113" t="s">
        <v>355</v>
      </c>
      <c r="E153" s="113" t="s">
        <v>356</v>
      </c>
      <c r="F153" s="114">
        <v>3.6114215016804655E-3</v>
      </c>
      <c r="G153" s="115">
        <v>5.8242263930896147E-3</v>
      </c>
    </row>
    <row r="154" spans="2:7" ht="15">
      <c r="B154" s="112" t="s">
        <v>163</v>
      </c>
      <c r="C154" s="113" t="s">
        <v>164</v>
      </c>
      <c r="D154" s="113" t="s">
        <v>161</v>
      </c>
      <c r="E154" s="113" t="s">
        <v>162</v>
      </c>
      <c r="F154" s="114">
        <v>0.97198908469000445</v>
      </c>
      <c r="G154" s="115">
        <v>0.52556261570951446</v>
      </c>
    </row>
    <row r="155" spans="2:7" ht="15">
      <c r="B155" s="112" t="s">
        <v>163</v>
      </c>
      <c r="C155" s="113" t="s">
        <v>164</v>
      </c>
      <c r="D155" s="113" t="s">
        <v>315</v>
      </c>
      <c r="E155" s="113" t="s">
        <v>316</v>
      </c>
      <c r="F155" s="114">
        <v>9.6979676129743447E-4</v>
      </c>
      <c r="G155" s="115">
        <v>0</v>
      </c>
    </row>
    <row r="156" spans="2:7" ht="15">
      <c r="B156" s="112" t="s">
        <v>163</v>
      </c>
      <c r="C156" s="113" t="s">
        <v>164</v>
      </c>
      <c r="D156" s="113" t="s">
        <v>745</v>
      </c>
      <c r="E156" s="113" t="s">
        <v>746</v>
      </c>
      <c r="F156" s="114">
        <v>1.2431760445381333E-3</v>
      </c>
      <c r="G156" s="115">
        <v>0</v>
      </c>
    </row>
    <row r="157" spans="2:7" ht="15">
      <c r="B157" s="112" t="s">
        <v>163</v>
      </c>
      <c r="C157" s="113" t="s">
        <v>164</v>
      </c>
      <c r="D157" s="113" t="s">
        <v>747</v>
      </c>
      <c r="E157" s="113" t="s">
        <v>748</v>
      </c>
      <c r="F157" s="114">
        <v>7.1497387595453243E-3</v>
      </c>
      <c r="G157" s="115">
        <v>6.9179171822232972E-3</v>
      </c>
    </row>
    <row r="158" spans="2:7" ht="15">
      <c r="B158" s="112" t="s">
        <v>163</v>
      </c>
      <c r="C158" s="113" t="s">
        <v>164</v>
      </c>
      <c r="D158" s="113" t="s">
        <v>749</v>
      </c>
      <c r="E158" s="113" t="s">
        <v>750</v>
      </c>
      <c r="F158" s="114">
        <v>0.96637482750824455</v>
      </c>
      <c r="G158" s="115">
        <v>0.46127138590925587</v>
      </c>
    </row>
    <row r="159" spans="2:7" ht="15">
      <c r="B159" s="112" t="s">
        <v>163</v>
      </c>
      <c r="C159" s="113" t="s">
        <v>164</v>
      </c>
      <c r="D159" s="113" t="s">
        <v>751</v>
      </c>
      <c r="E159" s="113" t="s">
        <v>752</v>
      </c>
      <c r="F159" s="114">
        <v>1.1835320572240217E-2</v>
      </c>
      <c r="G159" s="115">
        <v>6.2480811990064103E-3</v>
      </c>
    </row>
    <row r="160" spans="2:7" ht="15">
      <c r="B160" s="112" t="s">
        <v>167</v>
      </c>
      <c r="C160" s="113" t="s">
        <v>168</v>
      </c>
      <c r="D160" s="113" t="s">
        <v>165</v>
      </c>
      <c r="E160" s="113" t="s">
        <v>166</v>
      </c>
      <c r="F160" s="114">
        <v>0.74448601206584475</v>
      </c>
      <c r="G160" s="115">
        <v>0.99858263905693645</v>
      </c>
    </row>
    <row r="161" spans="2:7" ht="15">
      <c r="B161" s="112" t="s">
        <v>167</v>
      </c>
      <c r="C161" s="113" t="s">
        <v>168</v>
      </c>
      <c r="D161" s="113" t="s">
        <v>753</v>
      </c>
      <c r="E161" s="113" t="s">
        <v>754</v>
      </c>
      <c r="F161" s="114">
        <v>2.8243049189535761E-3</v>
      </c>
      <c r="G161" s="115">
        <v>1.417360943063574E-3</v>
      </c>
    </row>
    <row r="162" spans="2:7" ht="15">
      <c r="B162" s="112" t="s">
        <v>171</v>
      </c>
      <c r="C162" s="113" t="s">
        <v>172</v>
      </c>
      <c r="D162" s="113" t="s">
        <v>169</v>
      </c>
      <c r="E162" s="113" t="s">
        <v>170</v>
      </c>
      <c r="F162" s="114">
        <v>1.582402522552865E-2</v>
      </c>
      <c r="G162" s="115">
        <v>1.3168990772041145E-2</v>
      </c>
    </row>
    <row r="163" spans="2:7" ht="15">
      <c r="B163" s="112" t="s">
        <v>171</v>
      </c>
      <c r="C163" s="113" t="s">
        <v>172</v>
      </c>
      <c r="D163" s="113" t="s">
        <v>311</v>
      </c>
      <c r="E163" s="113" t="s">
        <v>312</v>
      </c>
      <c r="F163" s="114">
        <v>0.95426275565043972</v>
      </c>
      <c r="G163" s="115">
        <v>0.93316918407832761</v>
      </c>
    </row>
    <row r="164" spans="2:7" ht="15">
      <c r="B164" s="112" t="s">
        <v>171</v>
      </c>
      <c r="C164" s="113" t="s">
        <v>172</v>
      </c>
      <c r="D164" s="113" t="s">
        <v>755</v>
      </c>
      <c r="E164" s="113" t="s">
        <v>756</v>
      </c>
      <c r="F164" s="114">
        <v>2.969641092456924E-2</v>
      </c>
      <c r="G164" s="115">
        <v>1.2997431442717306E-2</v>
      </c>
    </row>
    <row r="165" spans="2:7" ht="15">
      <c r="B165" s="112" t="s">
        <v>171</v>
      </c>
      <c r="C165" s="113" t="s">
        <v>172</v>
      </c>
      <c r="D165" s="113" t="s">
        <v>699</v>
      </c>
      <c r="E165" s="113" t="s">
        <v>700</v>
      </c>
      <c r="F165" s="114">
        <v>2.9367962405788057E-2</v>
      </c>
      <c r="G165" s="115">
        <v>2.8208219866570333E-2</v>
      </c>
    </row>
    <row r="166" spans="2:7" ht="15">
      <c r="B166" s="112" t="s">
        <v>171</v>
      </c>
      <c r="C166" s="113" t="s">
        <v>172</v>
      </c>
      <c r="D166" s="113" t="s">
        <v>757</v>
      </c>
      <c r="E166" s="113" t="s">
        <v>758</v>
      </c>
      <c r="F166" s="114">
        <v>7.7922543736157314E-3</v>
      </c>
      <c r="G166" s="115">
        <v>4.1995790755610107E-3</v>
      </c>
    </row>
    <row r="167" spans="2:7" ht="15">
      <c r="B167" s="112" t="s">
        <v>171</v>
      </c>
      <c r="C167" s="113" t="s">
        <v>172</v>
      </c>
      <c r="D167" s="113" t="s">
        <v>759</v>
      </c>
      <c r="E167" s="113" t="s">
        <v>760</v>
      </c>
      <c r="F167" s="114">
        <v>8.1744722610819966E-3</v>
      </c>
      <c r="G167" s="115">
        <v>3.7839705594525565E-3</v>
      </c>
    </row>
    <row r="168" spans="2:7" ht="15">
      <c r="B168" s="112" t="s">
        <v>171</v>
      </c>
      <c r="C168" s="113" t="s">
        <v>172</v>
      </c>
      <c r="D168" s="113" t="s">
        <v>761</v>
      </c>
      <c r="E168" s="113" t="s">
        <v>762</v>
      </c>
      <c r="F168" s="114">
        <v>4.7367410914208952E-3</v>
      </c>
      <c r="G168" s="115">
        <v>4.4726242053299376E-3</v>
      </c>
    </row>
    <row r="169" spans="2:7" ht="15">
      <c r="B169" s="112" t="s">
        <v>175</v>
      </c>
      <c r="C169" s="113" t="s">
        <v>176</v>
      </c>
      <c r="D169" s="113" t="s">
        <v>763</v>
      </c>
      <c r="E169" s="113" t="s">
        <v>764</v>
      </c>
      <c r="F169" s="114">
        <v>0.51628061712479723</v>
      </c>
      <c r="G169" s="115">
        <v>0.36600825471698117</v>
      </c>
    </row>
    <row r="170" spans="2:7" ht="15">
      <c r="B170" s="112" t="s">
        <v>175</v>
      </c>
      <c r="C170" s="113" t="s">
        <v>176</v>
      </c>
      <c r="D170" s="113" t="s">
        <v>173</v>
      </c>
      <c r="E170" s="113" t="s">
        <v>765</v>
      </c>
      <c r="F170" s="114">
        <v>0.99883573669070536</v>
      </c>
      <c r="G170" s="115">
        <v>0.63399174528301883</v>
      </c>
    </row>
    <row r="171" spans="2:7" ht="15">
      <c r="B171" s="112" t="s">
        <v>179</v>
      </c>
      <c r="C171" s="113" t="s">
        <v>180</v>
      </c>
      <c r="D171" s="113" t="s">
        <v>177</v>
      </c>
      <c r="E171" s="113" t="s">
        <v>178</v>
      </c>
      <c r="F171" s="114">
        <v>0.98248044858978767</v>
      </c>
      <c r="G171" s="115">
        <v>0.96213494094398544</v>
      </c>
    </row>
    <row r="172" spans="2:7" ht="15">
      <c r="B172" s="112" t="s">
        <v>179</v>
      </c>
      <c r="C172" s="113" t="s">
        <v>180</v>
      </c>
      <c r="D172" s="113" t="s">
        <v>161</v>
      </c>
      <c r="E172" s="113" t="s">
        <v>162</v>
      </c>
      <c r="F172" s="114">
        <v>1.1871948135071799E-2</v>
      </c>
      <c r="G172" s="115">
        <v>3.1417617542869106E-2</v>
      </c>
    </row>
    <row r="173" spans="2:7" ht="15">
      <c r="B173" s="112" t="s">
        <v>179</v>
      </c>
      <c r="C173" s="113" t="s">
        <v>180</v>
      </c>
      <c r="D173" s="113" t="s">
        <v>315</v>
      </c>
      <c r="E173" s="113" t="s">
        <v>316</v>
      </c>
      <c r="F173" s="114">
        <v>0</v>
      </c>
      <c r="G173" s="115">
        <v>1.1201063645718552E-3</v>
      </c>
    </row>
    <row r="174" spans="2:7" ht="15">
      <c r="B174" s="112" t="s">
        <v>179</v>
      </c>
      <c r="C174" s="113" t="s">
        <v>180</v>
      </c>
      <c r="D174" s="113" t="s">
        <v>745</v>
      </c>
      <c r="E174" s="113" t="s">
        <v>746</v>
      </c>
      <c r="F174" s="114">
        <v>1.9762445273228475E-3</v>
      </c>
      <c r="G174" s="115">
        <v>5.3273351485734572E-3</v>
      </c>
    </row>
    <row r="175" spans="2:7" ht="15">
      <c r="B175" s="112" t="s">
        <v>183</v>
      </c>
      <c r="C175" s="113" t="s">
        <v>184</v>
      </c>
      <c r="D175" s="113" t="s">
        <v>181</v>
      </c>
      <c r="E175" s="113" t="s">
        <v>182</v>
      </c>
      <c r="F175" s="114">
        <v>0.49994708898173668</v>
      </c>
      <c r="G175" s="115">
        <v>1</v>
      </c>
    </row>
    <row r="176" spans="2:7" ht="15">
      <c r="B176" s="112" t="s">
        <v>187</v>
      </c>
      <c r="C176" s="113" t="s">
        <v>188</v>
      </c>
      <c r="D176" s="113" t="s">
        <v>185</v>
      </c>
      <c r="E176" s="113" t="s">
        <v>186</v>
      </c>
      <c r="F176" s="114">
        <v>1.7302385133790696E-3</v>
      </c>
      <c r="G176" s="115">
        <v>0</v>
      </c>
    </row>
    <row r="177" spans="2:7" ht="15">
      <c r="B177" s="112" t="s">
        <v>187</v>
      </c>
      <c r="C177" s="113" t="s">
        <v>188</v>
      </c>
      <c r="D177" s="113" t="s">
        <v>766</v>
      </c>
      <c r="E177" s="113" t="s">
        <v>767</v>
      </c>
      <c r="F177" s="114">
        <v>8.0166814501130224E-2</v>
      </c>
      <c r="G177" s="115">
        <v>1.4049916254626054E-2</v>
      </c>
    </row>
    <row r="178" spans="2:7" ht="15">
      <c r="B178" s="112" t="s">
        <v>187</v>
      </c>
      <c r="C178" s="113" t="s">
        <v>188</v>
      </c>
      <c r="D178" s="113" t="s">
        <v>147</v>
      </c>
      <c r="E178" s="113" t="s">
        <v>148</v>
      </c>
      <c r="F178" s="114">
        <v>3.2033318516514315E-3</v>
      </c>
      <c r="G178" s="115">
        <v>0</v>
      </c>
    </row>
    <row r="179" spans="2:7" ht="15">
      <c r="B179" s="112" t="s">
        <v>187</v>
      </c>
      <c r="C179" s="113" t="s">
        <v>188</v>
      </c>
      <c r="D179" s="113" t="s">
        <v>768</v>
      </c>
      <c r="E179" s="113" t="s">
        <v>769</v>
      </c>
      <c r="F179" s="114">
        <v>0.92383448984836802</v>
      </c>
      <c r="G179" s="115">
        <v>0.11266260142216694</v>
      </c>
    </row>
    <row r="180" spans="2:7" ht="15">
      <c r="B180" s="112" t="s">
        <v>187</v>
      </c>
      <c r="C180" s="113" t="s">
        <v>188</v>
      </c>
      <c r="D180" s="113" t="s">
        <v>770</v>
      </c>
      <c r="E180" s="113" t="s">
        <v>771</v>
      </c>
      <c r="F180" s="114">
        <v>0.94629113973005374</v>
      </c>
      <c r="G180" s="115">
        <v>0.12270076323628229</v>
      </c>
    </row>
    <row r="181" spans="2:7" ht="15">
      <c r="B181" s="112" t="s">
        <v>187</v>
      </c>
      <c r="C181" s="113" t="s">
        <v>188</v>
      </c>
      <c r="D181" s="113" t="s">
        <v>772</v>
      </c>
      <c r="E181" s="113" t="s">
        <v>773</v>
      </c>
      <c r="F181" s="114">
        <v>1.9808340078857348E-2</v>
      </c>
      <c r="G181" s="115">
        <v>4.7551826852678348E-3</v>
      </c>
    </row>
    <row r="182" spans="2:7" ht="15">
      <c r="B182" s="112" t="s">
        <v>187</v>
      </c>
      <c r="C182" s="113" t="s">
        <v>188</v>
      </c>
      <c r="D182" s="113" t="s">
        <v>729</v>
      </c>
      <c r="E182" s="113" t="s">
        <v>730</v>
      </c>
      <c r="F182" s="114">
        <v>0.98239332770907484</v>
      </c>
      <c r="G182" s="115">
        <v>0.35912724282146691</v>
      </c>
    </row>
    <row r="183" spans="2:7" ht="15">
      <c r="B183" s="112" t="s">
        <v>187</v>
      </c>
      <c r="C183" s="113" t="s">
        <v>188</v>
      </c>
      <c r="D183" s="113" t="s">
        <v>774</v>
      </c>
      <c r="E183" s="113" t="s">
        <v>775</v>
      </c>
      <c r="F183" s="114">
        <v>2.6366567984774793E-3</v>
      </c>
      <c r="G183" s="115">
        <v>0</v>
      </c>
    </row>
    <row r="184" spans="2:7" ht="15">
      <c r="B184" s="112" t="s">
        <v>187</v>
      </c>
      <c r="C184" s="113" t="s">
        <v>188</v>
      </c>
      <c r="D184" s="113" t="s">
        <v>776</v>
      </c>
      <c r="E184" s="113" t="s">
        <v>777</v>
      </c>
      <c r="F184" s="114">
        <v>5.1577339301547953E-2</v>
      </c>
      <c r="G184" s="115">
        <v>6.0527345121205132E-3</v>
      </c>
    </row>
    <row r="185" spans="2:7" ht="15">
      <c r="B185" s="112" t="s">
        <v>187</v>
      </c>
      <c r="C185" s="113" t="s">
        <v>188</v>
      </c>
      <c r="D185" s="113" t="s">
        <v>639</v>
      </c>
      <c r="E185" s="113" t="s">
        <v>640</v>
      </c>
      <c r="F185" s="114">
        <v>4.9279151503527265E-3</v>
      </c>
      <c r="G185" s="115">
        <v>3.6720089863299466E-3</v>
      </c>
    </row>
    <row r="186" spans="2:7" ht="15">
      <c r="B186" s="112" t="s">
        <v>187</v>
      </c>
      <c r="C186" s="113" t="s">
        <v>188</v>
      </c>
      <c r="D186" s="113" t="s">
        <v>181</v>
      </c>
      <c r="E186" s="113" t="s">
        <v>182</v>
      </c>
      <c r="F186" s="114">
        <v>0.48236238573956841</v>
      </c>
      <c r="G186" s="115">
        <v>0.33144362983541775</v>
      </c>
    </row>
    <row r="187" spans="2:7" ht="15">
      <c r="B187" s="112" t="s">
        <v>187</v>
      </c>
      <c r="C187" s="113" t="s">
        <v>188</v>
      </c>
      <c r="D187" s="113" t="s">
        <v>733</v>
      </c>
      <c r="E187" s="113" t="s">
        <v>734</v>
      </c>
      <c r="F187" s="114">
        <v>1.2979824626708661E-3</v>
      </c>
      <c r="G187" s="115">
        <v>0</v>
      </c>
    </row>
    <row r="188" spans="2:7" ht="15">
      <c r="B188" s="112" t="s">
        <v>187</v>
      </c>
      <c r="C188" s="113" t="s">
        <v>188</v>
      </c>
      <c r="D188" s="113" t="s">
        <v>778</v>
      </c>
      <c r="E188" s="113" t="s">
        <v>779</v>
      </c>
      <c r="F188" s="114">
        <v>0.13990240408291174</v>
      </c>
      <c r="G188" s="115">
        <v>4.3095018403923498E-2</v>
      </c>
    </row>
    <row r="189" spans="2:7" ht="15">
      <c r="B189" s="112" t="s">
        <v>187</v>
      </c>
      <c r="C189" s="113" t="s">
        <v>188</v>
      </c>
      <c r="D189" s="113" t="s">
        <v>780</v>
      </c>
      <c r="E189" s="113" t="s">
        <v>781</v>
      </c>
      <c r="F189" s="114">
        <v>5.0632713882257496E-3</v>
      </c>
      <c r="G189" s="115">
        <v>2.4409018423982268E-3</v>
      </c>
    </row>
    <row r="190" spans="2:7" ht="15">
      <c r="B190" s="112" t="s">
        <v>189</v>
      </c>
      <c r="C190" s="113" t="s">
        <v>190</v>
      </c>
      <c r="D190" s="113" t="s">
        <v>101</v>
      </c>
      <c r="E190" s="113" t="s">
        <v>102</v>
      </c>
      <c r="F190" s="114">
        <v>3.2081382083588078E-3</v>
      </c>
      <c r="G190" s="115">
        <v>3.188388003643156E-3</v>
      </c>
    </row>
    <row r="191" spans="2:7" ht="15">
      <c r="B191" s="112" t="s">
        <v>189</v>
      </c>
      <c r="C191" s="113" t="s">
        <v>190</v>
      </c>
      <c r="D191" s="113" t="s">
        <v>157</v>
      </c>
      <c r="E191" s="113" t="s">
        <v>158</v>
      </c>
      <c r="F191" s="114">
        <v>2.7625185430533582E-3</v>
      </c>
      <c r="G191" s="115">
        <v>1.9643977955648207E-3</v>
      </c>
    </row>
    <row r="192" spans="2:7" ht="15">
      <c r="B192" s="112" t="s">
        <v>189</v>
      </c>
      <c r="C192" s="113" t="s">
        <v>190</v>
      </c>
      <c r="D192" s="113" t="s">
        <v>355</v>
      </c>
      <c r="E192" s="113" t="s">
        <v>356</v>
      </c>
      <c r="F192" s="114">
        <v>0.70108516899405138</v>
      </c>
      <c r="G192" s="115">
        <v>0.80647424421423453</v>
      </c>
    </row>
    <row r="193" spans="2:7" ht="15">
      <c r="B193" s="112" t="s">
        <v>189</v>
      </c>
      <c r="C193" s="113" t="s">
        <v>190</v>
      </c>
      <c r="D193" s="113" t="s">
        <v>643</v>
      </c>
      <c r="E193" s="113" t="s">
        <v>644</v>
      </c>
      <c r="F193" s="114">
        <v>4.1243761022267409E-3</v>
      </c>
      <c r="G193" s="115">
        <v>2.9328158414650795E-3</v>
      </c>
    </row>
    <row r="194" spans="2:7" ht="15">
      <c r="B194" s="112" t="s">
        <v>189</v>
      </c>
      <c r="C194" s="113" t="s">
        <v>190</v>
      </c>
      <c r="D194" s="113" t="s">
        <v>437</v>
      </c>
      <c r="E194" s="113" t="s">
        <v>438</v>
      </c>
      <c r="F194" s="114">
        <v>0.51117879861585958</v>
      </c>
      <c r="G194" s="115">
        <v>0.1854401541450923</v>
      </c>
    </row>
    <row r="195" spans="2:7" ht="15">
      <c r="B195" s="112" t="s">
        <v>191</v>
      </c>
      <c r="C195" s="113" t="s">
        <v>192</v>
      </c>
      <c r="D195" s="113" t="s">
        <v>39</v>
      </c>
      <c r="E195" s="113" t="s">
        <v>40</v>
      </c>
      <c r="F195" s="114">
        <v>3.3539440905681495E-3</v>
      </c>
      <c r="G195" s="115">
        <v>2.7568714141504493E-3</v>
      </c>
    </row>
    <row r="196" spans="2:7" ht="15">
      <c r="B196" s="112" t="s">
        <v>191</v>
      </c>
      <c r="C196" s="113" t="s">
        <v>192</v>
      </c>
      <c r="D196" s="113" t="s">
        <v>185</v>
      </c>
      <c r="E196" s="113" t="s">
        <v>186</v>
      </c>
      <c r="F196" s="114">
        <v>1.3521813982057429E-2</v>
      </c>
      <c r="G196" s="115">
        <v>4.9930359447475691E-3</v>
      </c>
    </row>
    <row r="197" spans="2:7" ht="15">
      <c r="B197" s="112" t="s">
        <v>191</v>
      </c>
      <c r="C197" s="113" t="s">
        <v>192</v>
      </c>
      <c r="D197" s="113" t="s">
        <v>633</v>
      </c>
      <c r="E197" s="113" t="s">
        <v>634</v>
      </c>
      <c r="F197" s="114">
        <v>0.96733066722263283</v>
      </c>
      <c r="G197" s="115">
        <v>0.97823892459653206</v>
      </c>
    </row>
    <row r="198" spans="2:7" ht="15">
      <c r="B198" s="112" t="s">
        <v>191</v>
      </c>
      <c r="C198" s="113" t="s">
        <v>192</v>
      </c>
      <c r="D198" s="113" t="s">
        <v>637</v>
      </c>
      <c r="E198" s="113" t="s">
        <v>638</v>
      </c>
      <c r="F198" s="114">
        <v>1.4943505322686677E-2</v>
      </c>
      <c r="G198" s="115">
        <v>1.241710218633001E-2</v>
      </c>
    </row>
    <row r="199" spans="2:7" ht="15">
      <c r="B199" s="112" t="s">
        <v>191</v>
      </c>
      <c r="C199" s="113" t="s">
        <v>192</v>
      </c>
      <c r="D199" s="113" t="s">
        <v>641</v>
      </c>
      <c r="E199" s="113" t="s">
        <v>642</v>
      </c>
      <c r="F199" s="114">
        <v>1.3560814409792048E-3</v>
      </c>
      <c r="G199" s="115">
        <v>1.5940658582399472E-3</v>
      </c>
    </row>
    <row r="200" spans="2:7" ht="15">
      <c r="B200" s="112" t="s">
        <v>193</v>
      </c>
      <c r="C200" s="113" t="s">
        <v>194</v>
      </c>
      <c r="D200" s="113" t="s">
        <v>101</v>
      </c>
      <c r="E200" s="113" t="s">
        <v>102</v>
      </c>
      <c r="F200" s="114">
        <v>0.52478081924126596</v>
      </c>
      <c r="G200" s="115">
        <v>0.95896747205259381</v>
      </c>
    </row>
    <row r="201" spans="2:7" ht="15">
      <c r="B201" s="112" t="s">
        <v>193</v>
      </c>
      <c r="C201" s="113" t="s">
        <v>194</v>
      </c>
      <c r="D201" s="113" t="s">
        <v>643</v>
      </c>
      <c r="E201" s="113" t="s">
        <v>644</v>
      </c>
      <c r="F201" s="114">
        <v>5.6888553755190712E-3</v>
      </c>
      <c r="G201" s="115">
        <v>7.4380526998357593E-3</v>
      </c>
    </row>
    <row r="202" spans="2:7" ht="15">
      <c r="B202" s="112" t="s">
        <v>193</v>
      </c>
      <c r="C202" s="113" t="s">
        <v>194</v>
      </c>
      <c r="D202" s="113" t="s">
        <v>782</v>
      </c>
      <c r="E202" s="113" t="s">
        <v>783</v>
      </c>
      <c r="F202" s="114">
        <v>1.9557820073804452E-2</v>
      </c>
      <c r="G202" s="115">
        <v>2.5076073611152702E-2</v>
      </c>
    </row>
    <row r="203" spans="2:7" ht="15">
      <c r="B203" s="112" t="s">
        <v>193</v>
      </c>
      <c r="C203" s="113" t="s">
        <v>194</v>
      </c>
      <c r="D203" s="113" t="s">
        <v>647</v>
      </c>
      <c r="E203" s="113" t="s">
        <v>648</v>
      </c>
      <c r="F203" s="114">
        <v>7.6642487046632117E-3</v>
      </c>
      <c r="G203" s="115">
        <v>8.5184016364176652E-3</v>
      </c>
    </row>
    <row r="204" spans="2:7" ht="15">
      <c r="B204" s="112" t="s">
        <v>195</v>
      </c>
      <c r="C204" s="113" t="s">
        <v>196</v>
      </c>
      <c r="D204" s="113" t="s">
        <v>75</v>
      </c>
      <c r="E204" s="113" t="s">
        <v>76</v>
      </c>
      <c r="F204" s="114">
        <v>2.5169393350946349E-3</v>
      </c>
      <c r="G204" s="115">
        <v>5.5758649975997943E-3</v>
      </c>
    </row>
    <row r="205" spans="2:7" ht="15">
      <c r="B205" s="112" t="s">
        <v>195</v>
      </c>
      <c r="C205" s="113" t="s">
        <v>196</v>
      </c>
      <c r="D205" s="113" t="s">
        <v>475</v>
      </c>
      <c r="E205" s="113" t="s">
        <v>476</v>
      </c>
      <c r="F205" s="114">
        <v>0.93232873595186017</v>
      </c>
      <c r="G205" s="115">
        <v>0.90777051561365296</v>
      </c>
    </row>
    <row r="206" spans="2:7" ht="15">
      <c r="B206" s="112" t="s">
        <v>195</v>
      </c>
      <c r="C206" s="113" t="s">
        <v>196</v>
      </c>
      <c r="D206" s="113" t="s">
        <v>659</v>
      </c>
      <c r="E206" s="113" t="s">
        <v>660</v>
      </c>
      <c r="F206" s="114">
        <v>3.8814535850702409E-2</v>
      </c>
      <c r="G206" s="115">
        <v>6.9012099503957272E-2</v>
      </c>
    </row>
    <row r="207" spans="2:7" ht="15">
      <c r="B207" s="112" t="s">
        <v>195</v>
      </c>
      <c r="C207" s="113" t="s">
        <v>196</v>
      </c>
      <c r="D207" s="113" t="s">
        <v>784</v>
      </c>
      <c r="E207" s="113" t="s">
        <v>785</v>
      </c>
      <c r="F207" s="114">
        <v>1.7966185579015553E-2</v>
      </c>
      <c r="G207" s="115">
        <v>1.5192078086727474E-2</v>
      </c>
    </row>
    <row r="208" spans="2:7" ht="15">
      <c r="B208" s="112" t="s">
        <v>195</v>
      </c>
      <c r="C208" s="113" t="s">
        <v>196</v>
      </c>
      <c r="D208" s="113" t="s">
        <v>786</v>
      </c>
      <c r="E208" s="113" t="s">
        <v>787</v>
      </c>
      <c r="F208" s="114">
        <v>6.9116421228118926E-3</v>
      </c>
      <c r="G208" s="115">
        <v>2.4494417980626027E-3</v>
      </c>
    </row>
    <row r="209" spans="2:7" ht="15">
      <c r="B209" s="112" t="s">
        <v>199</v>
      </c>
      <c r="C209" s="113" t="s">
        <v>200</v>
      </c>
      <c r="D209" s="113" t="s">
        <v>197</v>
      </c>
      <c r="E209" s="113" t="s">
        <v>198</v>
      </c>
      <c r="F209" s="114">
        <v>1.7136036365023737E-2</v>
      </c>
      <c r="G209" s="115">
        <v>1.5345867744391733E-2</v>
      </c>
    </row>
    <row r="210" spans="2:7" ht="15">
      <c r="B210" s="112" t="s">
        <v>199</v>
      </c>
      <c r="C210" s="113" t="s">
        <v>200</v>
      </c>
      <c r="D210" s="113" t="s">
        <v>275</v>
      </c>
      <c r="E210" s="113" t="s">
        <v>276</v>
      </c>
      <c r="F210" s="114">
        <v>1.9141652888712943E-3</v>
      </c>
      <c r="G210" s="115">
        <v>1.0030457447431618E-3</v>
      </c>
    </row>
    <row r="211" spans="2:7" ht="15">
      <c r="B211" s="112" t="s">
        <v>199</v>
      </c>
      <c r="C211" s="113" t="s">
        <v>200</v>
      </c>
      <c r="D211" s="113" t="s">
        <v>249</v>
      </c>
      <c r="E211" s="113" t="s">
        <v>250</v>
      </c>
      <c r="F211" s="114">
        <v>0.86777917113279757</v>
      </c>
      <c r="G211" s="115">
        <v>0.90689734278295187</v>
      </c>
    </row>
    <row r="212" spans="2:7" ht="15">
      <c r="B212" s="112" t="s">
        <v>199</v>
      </c>
      <c r="C212" s="113" t="s">
        <v>200</v>
      </c>
      <c r="D212" s="113" t="s">
        <v>371</v>
      </c>
      <c r="E212" s="113" t="s">
        <v>372</v>
      </c>
      <c r="F212" s="114">
        <v>5.7825435170774084E-2</v>
      </c>
      <c r="G212" s="115">
        <v>2.9559343212479747E-2</v>
      </c>
    </row>
    <row r="213" spans="2:7" ht="15">
      <c r="B213" s="112" t="s">
        <v>199</v>
      </c>
      <c r="C213" s="113" t="s">
        <v>200</v>
      </c>
      <c r="D213" s="113" t="s">
        <v>625</v>
      </c>
      <c r="E213" s="113" t="s">
        <v>626</v>
      </c>
      <c r="F213" s="114">
        <v>4.2308912389593606E-3</v>
      </c>
      <c r="G213" s="115">
        <v>2.7016341591987354E-3</v>
      </c>
    </row>
    <row r="214" spans="2:7" ht="15">
      <c r="B214" s="112" t="s">
        <v>199</v>
      </c>
      <c r="C214" s="113" t="s">
        <v>200</v>
      </c>
      <c r="D214" s="113" t="s">
        <v>703</v>
      </c>
      <c r="E214" s="113" t="s">
        <v>704</v>
      </c>
      <c r="F214" s="114">
        <v>6.7191224003395481E-3</v>
      </c>
      <c r="G214" s="115">
        <v>5.0225502255022564E-3</v>
      </c>
    </row>
    <row r="215" spans="2:7" ht="15">
      <c r="B215" s="112" t="s">
        <v>199</v>
      </c>
      <c r="C215" s="113" t="s">
        <v>200</v>
      </c>
      <c r="D215" s="113" t="s">
        <v>788</v>
      </c>
      <c r="E215" s="113" t="s">
        <v>789</v>
      </c>
      <c r="F215" s="114">
        <v>4.7666348629608807E-2</v>
      </c>
      <c r="G215" s="115">
        <v>3.5602022686893546E-2</v>
      </c>
    </row>
    <row r="216" spans="2:7" ht="15">
      <c r="B216" s="112" t="s">
        <v>199</v>
      </c>
      <c r="C216" s="113" t="s">
        <v>200</v>
      </c>
      <c r="D216" s="113" t="s">
        <v>631</v>
      </c>
      <c r="E216" s="113" t="s">
        <v>632</v>
      </c>
      <c r="F216" s="114">
        <v>6.5889297665814471E-3</v>
      </c>
      <c r="G216" s="115">
        <v>3.8681934438392013E-3</v>
      </c>
    </row>
    <row r="217" spans="2:7" ht="15">
      <c r="B217" s="112" t="s">
        <v>203</v>
      </c>
      <c r="C217" s="113" t="s">
        <v>204</v>
      </c>
      <c r="D217" s="113" t="s">
        <v>201</v>
      </c>
      <c r="E217" s="113" t="s">
        <v>202</v>
      </c>
      <c r="F217" s="114">
        <v>0.9735334722756902</v>
      </c>
      <c r="G217" s="115">
        <v>0.84975985910189045</v>
      </c>
    </row>
    <row r="218" spans="2:7" ht="15">
      <c r="B218" s="112" t="s">
        <v>203</v>
      </c>
      <c r="C218" s="113" t="s">
        <v>204</v>
      </c>
      <c r="D218" s="113" t="s">
        <v>790</v>
      </c>
      <c r="E218" s="113" t="s">
        <v>791</v>
      </c>
      <c r="F218" s="114">
        <v>9.5139088769618893E-2</v>
      </c>
      <c r="G218" s="115">
        <v>8.1387197506474246E-2</v>
      </c>
    </row>
    <row r="219" spans="2:7" ht="15">
      <c r="B219" s="112" t="s">
        <v>203</v>
      </c>
      <c r="C219" s="113" t="s">
        <v>204</v>
      </c>
      <c r="D219" s="113" t="s">
        <v>792</v>
      </c>
      <c r="E219" s="113" t="s">
        <v>793</v>
      </c>
      <c r="F219" s="114">
        <v>7.2433357953400933E-3</v>
      </c>
      <c r="G219" s="115">
        <v>2.4998986136135844E-3</v>
      </c>
    </row>
    <row r="220" spans="2:7" ht="15">
      <c r="B220" s="112" t="s">
        <v>203</v>
      </c>
      <c r="C220" s="113" t="s">
        <v>204</v>
      </c>
      <c r="D220" s="113" t="s">
        <v>794</v>
      </c>
      <c r="E220" s="113" t="s">
        <v>795</v>
      </c>
      <c r="F220" s="114">
        <v>6.5218753025186635E-2</v>
      </c>
      <c r="G220" s="115">
        <v>6.6353044778021744E-2</v>
      </c>
    </row>
    <row r="221" spans="2:7" ht="15">
      <c r="B221" s="112" t="s">
        <v>205</v>
      </c>
      <c r="C221" s="113" t="s">
        <v>206</v>
      </c>
      <c r="D221" s="113" t="s">
        <v>123</v>
      </c>
      <c r="E221" s="113" t="s">
        <v>124</v>
      </c>
      <c r="F221" s="114">
        <v>1.0649849649181425E-2</v>
      </c>
      <c r="G221" s="115">
        <v>5.9039236603970506E-3</v>
      </c>
    </row>
    <row r="222" spans="2:7" ht="15">
      <c r="B222" s="112" t="s">
        <v>205</v>
      </c>
      <c r="C222" s="113" t="s">
        <v>206</v>
      </c>
      <c r="D222" s="113" t="s">
        <v>796</v>
      </c>
      <c r="E222" s="113" t="s">
        <v>797</v>
      </c>
      <c r="F222" s="114">
        <v>1</v>
      </c>
      <c r="G222" s="115">
        <v>0.34661107658003426</v>
      </c>
    </row>
    <row r="223" spans="2:7" ht="15">
      <c r="B223" s="112" t="s">
        <v>205</v>
      </c>
      <c r="C223" s="113" t="s">
        <v>206</v>
      </c>
      <c r="D223" s="113" t="s">
        <v>798</v>
      </c>
      <c r="E223" s="113" t="s">
        <v>799</v>
      </c>
      <c r="F223" s="114">
        <v>0.99680990104291689</v>
      </c>
      <c r="G223" s="115">
        <v>0.33278716844971695</v>
      </c>
    </row>
    <row r="224" spans="2:7" ht="15">
      <c r="B224" s="112" t="s">
        <v>205</v>
      </c>
      <c r="C224" s="113" t="s">
        <v>206</v>
      </c>
      <c r="D224" s="113" t="s">
        <v>697</v>
      </c>
      <c r="E224" s="113" t="s">
        <v>698</v>
      </c>
      <c r="F224" s="114">
        <v>0.98098300684446549</v>
      </c>
      <c r="G224" s="115">
        <v>0.29609913605026617</v>
      </c>
    </row>
    <row r="225" spans="2:7" ht="15">
      <c r="B225" s="112" t="s">
        <v>205</v>
      </c>
      <c r="C225" s="113" t="s">
        <v>206</v>
      </c>
      <c r="D225" s="113" t="s">
        <v>800</v>
      </c>
      <c r="E225" s="113" t="s">
        <v>801</v>
      </c>
      <c r="F225" s="114">
        <v>2.7722538676733289E-2</v>
      </c>
      <c r="G225" s="115">
        <v>1.1718798698465337E-2</v>
      </c>
    </row>
    <row r="226" spans="2:7" ht="15">
      <c r="B226" s="112" t="s">
        <v>205</v>
      </c>
      <c r="C226" s="113" t="s">
        <v>206</v>
      </c>
      <c r="D226" s="113" t="s">
        <v>701</v>
      </c>
      <c r="E226" s="113" t="s">
        <v>702</v>
      </c>
      <c r="F226" s="114">
        <v>7.977663368626698E-3</v>
      </c>
      <c r="G226" s="115">
        <v>6.8798965611203029E-3</v>
      </c>
    </row>
    <row r="227" spans="2:7" ht="15">
      <c r="B227" s="112" t="s">
        <v>207</v>
      </c>
      <c r="C227" s="113" t="s">
        <v>208</v>
      </c>
      <c r="D227" s="113" t="s">
        <v>29</v>
      </c>
      <c r="E227" s="113" t="s">
        <v>30</v>
      </c>
      <c r="F227" s="114">
        <v>1.094837481655842E-2</v>
      </c>
      <c r="G227" s="115">
        <v>1.2972144750886618E-2</v>
      </c>
    </row>
    <row r="228" spans="2:7" ht="15">
      <c r="B228" s="112" t="s">
        <v>207</v>
      </c>
      <c r="C228" s="113" t="s">
        <v>208</v>
      </c>
      <c r="D228" s="113" t="s">
        <v>447</v>
      </c>
      <c r="E228" s="113" t="s">
        <v>448</v>
      </c>
      <c r="F228" s="114">
        <v>1.2335206817063377E-3</v>
      </c>
      <c r="G228" s="115">
        <v>1.0932066246599871E-3</v>
      </c>
    </row>
    <row r="229" spans="2:7" ht="15">
      <c r="B229" s="112" t="s">
        <v>207</v>
      </c>
      <c r="C229" s="113" t="s">
        <v>208</v>
      </c>
      <c r="D229" s="113" t="s">
        <v>717</v>
      </c>
      <c r="E229" s="113" t="s">
        <v>718</v>
      </c>
      <c r="F229" s="114">
        <v>3.2005677881609411E-3</v>
      </c>
      <c r="G229" s="115">
        <v>5.4344707273123764E-3</v>
      </c>
    </row>
    <row r="230" spans="2:7" ht="15">
      <c r="B230" s="112" t="s">
        <v>207</v>
      </c>
      <c r="C230" s="113" t="s">
        <v>208</v>
      </c>
      <c r="D230" s="113" t="s">
        <v>621</v>
      </c>
      <c r="E230" s="113" t="s">
        <v>622</v>
      </c>
      <c r="F230" s="114">
        <v>0.95422020257454832</v>
      </c>
      <c r="G230" s="115">
        <v>0.90798987707881429</v>
      </c>
    </row>
    <row r="231" spans="2:7" ht="15">
      <c r="B231" s="112" t="s">
        <v>207</v>
      </c>
      <c r="C231" s="113" t="s">
        <v>208</v>
      </c>
      <c r="D231" s="113" t="s">
        <v>623</v>
      </c>
      <c r="E231" s="113" t="s">
        <v>624</v>
      </c>
      <c r="F231" s="114">
        <v>7.6915432454959284E-2</v>
      </c>
      <c r="G231" s="115">
        <v>6.8843324266317771E-2</v>
      </c>
    </row>
    <row r="232" spans="2:7" ht="15">
      <c r="B232" s="112" t="s">
        <v>207</v>
      </c>
      <c r="C232" s="113" t="s">
        <v>208</v>
      </c>
      <c r="D232" s="113" t="s">
        <v>627</v>
      </c>
      <c r="E232" s="113" t="s">
        <v>628</v>
      </c>
      <c r="F232" s="114">
        <v>1.3333584318449916E-3</v>
      </c>
      <c r="G232" s="115">
        <v>2.4389124172204436E-3</v>
      </c>
    </row>
    <row r="233" spans="2:7" ht="15">
      <c r="B233" s="112" t="s">
        <v>207</v>
      </c>
      <c r="C233" s="113" t="s">
        <v>208</v>
      </c>
      <c r="D233" s="113" t="s">
        <v>629</v>
      </c>
      <c r="E233" s="113" t="s">
        <v>630</v>
      </c>
      <c r="F233" s="114">
        <v>1.7529632451117722E-3</v>
      </c>
      <c r="G233" s="115">
        <v>1.2280641347886469E-3</v>
      </c>
    </row>
    <row r="234" spans="2:7" ht="15">
      <c r="B234" s="112" t="s">
        <v>211</v>
      </c>
      <c r="C234" s="113" t="s">
        <v>212</v>
      </c>
      <c r="D234" s="113" t="s">
        <v>19</v>
      </c>
      <c r="E234" s="113" t="s">
        <v>20</v>
      </c>
      <c r="F234" s="114">
        <v>1.1150859754043892E-3</v>
      </c>
      <c r="G234" s="115">
        <v>0</v>
      </c>
    </row>
    <row r="235" spans="2:7" ht="15">
      <c r="B235" s="112" t="s">
        <v>211</v>
      </c>
      <c r="C235" s="113" t="s">
        <v>212</v>
      </c>
      <c r="D235" s="113" t="s">
        <v>209</v>
      </c>
      <c r="E235" s="113" t="s">
        <v>210</v>
      </c>
      <c r="F235" s="114">
        <v>0.99842422134799713</v>
      </c>
      <c r="G235" s="115">
        <v>0.18199124045948964</v>
      </c>
    </row>
    <row r="236" spans="2:7" ht="15">
      <c r="B236" s="112" t="s">
        <v>211</v>
      </c>
      <c r="C236" s="113" t="s">
        <v>212</v>
      </c>
      <c r="D236" s="113" t="s">
        <v>295</v>
      </c>
      <c r="E236" s="113" t="s">
        <v>296</v>
      </c>
      <c r="F236" s="114">
        <v>1.3463924602022225E-3</v>
      </c>
      <c r="G236" s="115">
        <v>0</v>
      </c>
    </row>
    <row r="237" spans="2:7" ht="15">
      <c r="B237" s="112" t="s">
        <v>211</v>
      </c>
      <c r="C237" s="113" t="s">
        <v>212</v>
      </c>
      <c r="D237" s="113" t="s">
        <v>405</v>
      </c>
      <c r="E237" s="113" t="s">
        <v>406</v>
      </c>
      <c r="F237" s="114">
        <v>0.95267738524523493</v>
      </c>
      <c r="G237" s="115">
        <v>0.11600679580815117</v>
      </c>
    </row>
    <row r="238" spans="2:7" ht="15">
      <c r="B238" s="112" t="s">
        <v>211</v>
      </c>
      <c r="C238" s="113" t="s">
        <v>212</v>
      </c>
      <c r="D238" s="113" t="s">
        <v>717</v>
      </c>
      <c r="E238" s="113" t="s">
        <v>718</v>
      </c>
      <c r="F238" s="114">
        <v>1.6665258461902432E-2</v>
      </c>
      <c r="G238" s="115">
        <v>6.5118791281133983E-3</v>
      </c>
    </row>
    <row r="239" spans="2:7" ht="15">
      <c r="B239" s="112" t="s">
        <v>211</v>
      </c>
      <c r="C239" s="113" t="s">
        <v>212</v>
      </c>
      <c r="D239" s="113" t="s">
        <v>613</v>
      </c>
      <c r="E239" s="113" t="s">
        <v>614</v>
      </c>
      <c r="F239" s="114">
        <v>2.7154275703492824E-3</v>
      </c>
      <c r="G239" s="115">
        <v>0</v>
      </c>
    </row>
    <row r="240" spans="2:7" ht="15">
      <c r="B240" s="112" t="s">
        <v>211</v>
      </c>
      <c r="C240" s="113" t="s">
        <v>212</v>
      </c>
      <c r="D240" s="113" t="s">
        <v>802</v>
      </c>
      <c r="E240" s="113" t="s">
        <v>803</v>
      </c>
      <c r="F240" s="114">
        <v>2.0402547467530696E-3</v>
      </c>
      <c r="G240" s="115">
        <v>0</v>
      </c>
    </row>
    <row r="241" spans="2:7" ht="15">
      <c r="B241" s="112" t="s">
        <v>211</v>
      </c>
      <c r="C241" s="113" t="s">
        <v>212</v>
      </c>
      <c r="D241" s="113" t="s">
        <v>804</v>
      </c>
      <c r="E241" s="113" t="s">
        <v>805</v>
      </c>
      <c r="F241" s="114">
        <v>0.99999999999999989</v>
      </c>
      <c r="G241" s="115">
        <v>0.25579231714475692</v>
      </c>
    </row>
    <row r="242" spans="2:7" ht="15">
      <c r="B242" s="112" t="s">
        <v>211</v>
      </c>
      <c r="C242" s="113" t="s">
        <v>212</v>
      </c>
      <c r="D242" s="113" t="s">
        <v>806</v>
      </c>
      <c r="E242" s="113" t="s">
        <v>807</v>
      </c>
      <c r="F242" s="114">
        <v>0.98649821889557099</v>
      </c>
      <c r="G242" s="115">
        <v>0.22583186251496407</v>
      </c>
    </row>
    <row r="243" spans="2:7" ht="15">
      <c r="B243" s="112" t="s">
        <v>211</v>
      </c>
      <c r="C243" s="113" t="s">
        <v>212</v>
      </c>
      <c r="D243" s="113" t="s">
        <v>617</v>
      </c>
      <c r="E243" s="113" t="s">
        <v>618</v>
      </c>
      <c r="F243" s="114">
        <v>3.0205499613455002E-2</v>
      </c>
      <c r="G243" s="115">
        <v>6.1658819000530224E-3</v>
      </c>
    </row>
    <row r="244" spans="2:7" ht="15">
      <c r="B244" s="112" t="s">
        <v>211</v>
      </c>
      <c r="C244" s="113" t="s">
        <v>212</v>
      </c>
      <c r="D244" s="113" t="s">
        <v>808</v>
      </c>
      <c r="E244" s="113" t="s">
        <v>809</v>
      </c>
      <c r="F244" s="114">
        <v>3.346477786588372E-2</v>
      </c>
      <c r="G244" s="115">
        <v>4.1242341344753892E-3</v>
      </c>
    </row>
    <row r="245" spans="2:7" ht="15">
      <c r="B245" s="112" t="s">
        <v>211</v>
      </c>
      <c r="C245" s="113" t="s">
        <v>212</v>
      </c>
      <c r="D245" s="113" t="s">
        <v>810</v>
      </c>
      <c r="E245" s="113" t="s">
        <v>811</v>
      </c>
      <c r="F245" s="114">
        <v>1.4431954574831502E-2</v>
      </c>
      <c r="G245" s="115">
        <v>1.6514104339293864E-3</v>
      </c>
    </row>
    <row r="246" spans="2:7" ht="15">
      <c r="B246" s="112" t="s">
        <v>211</v>
      </c>
      <c r="C246" s="113" t="s">
        <v>212</v>
      </c>
      <c r="D246" s="113" t="s">
        <v>619</v>
      </c>
      <c r="E246" s="113" t="s">
        <v>620</v>
      </c>
      <c r="F246" s="114">
        <v>5.3410011180364527E-3</v>
      </c>
      <c r="G246" s="115">
        <v>1.0756287872334949E-3</v>
      </c>
    </row>
    <row r="247" spans="2:7" ht="15">
      <c r="B247" s="112" t="s">
        <v>211</v>
      </c>
      <c r="C247" s="113" t="s">
        <v>212</v>
      </c>
      <c r="D247" s="113" t="s">
        <v>721</v>
      </c>
      <c r="E247" s="113" t="s">
        <v>722</v>
      </c>
      <c r="F247" s="114">
        <v>0.97095674575036273</v>
      </c>
      <c r="G247" s="115">
        <v>0.19710550868525678</v>
      </c>
    </row>
    <row r="248" spans="2:7" ht="15">
      <c r="B248" s="112" t="s">
        <v>211</v>
      </c>
      <c r="C248" s="113" t="s">
        <v>212</v>
      </c>
      <c r="D248" s="113" t="s">
        <v>725</v>
      </c>
      <c r="E248" s="113" t="s">
        <v>726</v>
      </c>
      <c r="F248" s="114">
        <v>2.2872520697835803E-2</v>
      </c>
      <c r="G248" s="115">
        <v>3.7432410035768459E-3</v>
      </c>
    </row>
    <row r="249" spans="2:7" ht="15">
      <c r="B249" s="112" t="s">
        <v>215</v>
      </c>
      <c r="C249" s="113" t="s">
        <v>216</v>
      </c>
      <c r="D249" s="113" t="s">
        <v>747</v>
      </c>
      <c r="E249" s="113" t="s">
        <v>748</v>
      </c>
      <c r="F249" s="114">
        <v>0.3893434662964238</v>
      </c>
      <c r="G249" s="115">
        <v>0.97883429057647298</v>
      </c>
    </row>
    <row r="250" spans="2:7" ht="15">
      <c r="B250" s="112" t="s">
        <v>215</v>
      </c>
      <c r="C250" s="113" t="s">
        <v>216</v>
      </c>
      <c r="D250" s="113" t="s">
        <v>749</v>
      </c>
      <c r="E250" s="113" t="s">
        <v>750</v>
      </c>
      <c r="F250" s="114">
        <v>9.0982092042380357E-3</v>
      </c>
      <c r="G250" s="115">
        <v>1.1283866101989903E-2</v>
      </c>
    </row>
    <row r="251" spans="2:7" ht="15">
      <c r="B251" s="112" t="s">
        <v>215</v>
      </c>
      <c r="C251" s="113" t="s">
        <v>216</v>
      </c>
      <c r="D251" s="113" t="s">
        <v>812</v>
      </c>
      <c r="E251" s="113" t="s">
        <v>813</v>
      </c>
      <c r="F251" s="114">
        <v>4.8158069960823179E-3</v>
      </c>
      <c r="G251" s="115">
        <v>7.5177428400146958E-3</v>
      </c>
    </row>
    <row r="252" spans="2:7" ht="15">
      <c r="B252" s="112" t="s">
        <v>215</v>
      </c>
      <c r="C252" s="113" t="s">
        <v>216</v>
      </c>
      <c r="D252" s="113" t="s">
        <v>814</v>
      </c>
      <c r="E252" s="113" t="s">
        <v>815</v>
      </c>
      <c r="F252" s="114">
        <v>3.1285788318692782E-3</v>
      </c>
      <c r="G252" s="115">
        <v>2.3641004815223065E-3</v>
      </c>
    </row>
    <row r="253" spans="2:7" ht="15">
      <c r="B253" s="112" t="s">
        <v>219</v>
      </c>
      <c r="C253" s="113" t="s">
        <v>220</v>
      </c>
      <c r="D253" s="113" t="s">
        <v>217</v>
      </c>
      <c r="E253" s="113" t="s">
        <v>218</v>
      </c>
      <c r="F253" s="114">
        <v>0.97595441308261366</v>
      </c>
      <c r="G253" s="115">
        <v>0.98585145057235357</v>
      </c>
    </row>
    <row r="254" spans="2:7" ht="15">
      <c r="B254" s="112" t="s">
        <v>219</v>
      </c>
      <c r="C254" s="113" t="s">
        <v>220</v>
      </c>
      <c r="D254" s="113" t="s">
        <v>387</v>
      </c>
      <c r="E254" s="113" t="s">
        <v>388</v>
      </c>
      <c r="F254" s="114">
        <v>4.8573295578305383E-3</v>
      </c>
      <c r="G254" s="115">
        <v>1.4191505779220263E-3</v>
      </c>
    </row>
    <row r="255" spans="2:7" ht="15">
      <c r="B255" s="112" t="s">
        <v>219</v>
      </c>
      <c r="C255" s="113" t="s">
        <v>220</v>
      </c>
      <c r="D255" s="113" t="s">
        <v>707</v>
      </c>
      <c r="E255" s="113" t="s">
        <v>708</v>
      </c>
      <c r="F255" s="114">
        <v>1.7085739597921098E-3</v>
      </c>
      <c r="G255" s="115">
        <v>1.9759921723981576E-3</v>
      </c>
    </row>
    <row r="256" spans="2:7" ht="15">
      <c r="B256" s="112" t="s">
        <v>219</v>
      </c>
      <c r="C256" s="113" t="s">
        <v>220</v>
      </c>
      <c r="D256" s="113" t="s">
        <v>645</v>
      </c>
      <c r="E256" s="113" t="s">
        <v>646</v>
      </c>
      <c r="F256" s="114">
        <v>3.0706743095675155E-3</v>
      </c>
      <c r="G256" s="115">
        <v>1.3014183550899298E-3</v>
      </c>
    </row>
    <row r="257" spans="2:7" ht="15">
      <c r="B257" s="112" t="s">
        <v>219</v>
      </c>
      <c r="C257" s="113" t="s">
        <v>220</v>
      </c>
      <c r="D257" s="113" t="s">
        <v>816</v>
      </c>
      <c r="E257" s="113" t="s">
        <v>817</v>
      </c>
      <c r="F257" s="114">
        <v>5.4741593255321509E-3</v>
      </c>
      <c r="G257" s="115">
        <v>2.4389661838054555E-3</v>
      </c>
    </row>
    <row r="258" spans="2:7" ht="15">
      <c r="B258" s="112" t="s">
        <v>219</v>
      </c>
      <c r="C258" s="113" t="s">
        <v>220</v>
      </c>
      <c r="D258" s="113" t="s">
        <v>818</v>
      </c>
      <c r="E258" s="113" t="s">
        <v>819</v>
      </c>
      <c r="F258" s="114">
        <v>1.1076150988521972E-2</v>
      </c>
      <c r="G258" s="115">
        <v>5.3934085864973868E-3</v>
      </c>
    </row>
    <row r="259" spans="2:7" ht="15">
      <c r="B259" s="112" t="s">
        <v>219</v>
      </c>
      <c r="C259" s="113" t="s">
        <v>220</v>
      </c>
      <c r="D259" s="113" t="s">
        <v>647</v>
      </c>
      <c r="E259" s="113" t="s">
        <v>648</v>
      </c>
      <c r="F259" s="114">
        <v>2.1098445595854921E-3</v>
      </c>
      <c r="G259" s="115">
        <v>1.6196135519334334E-3</v>
      </c>
    </row>
    <row r="260" spans="2:7" ht="15">
      <c r="B260" s="112" t="s">
        <v>221</v>
      </c>
      <c r="C260" s="113" t="s">
        <v>222</v>
      </c>
      <c r="D260" s="113" t="s">
        <v>67</v>
      </c>
      <c r="E260" s="113" t="s">
        <v>68</v>
      </c>
      <c r="F260" s="114">
        <v>5.0860011868037514E-2</v>
      </c>
      <c r="G260" s="115">
        <v>4.2313684984506578E-2</v>
      </c>
    </row>
    <row r="261" spans="2:7" ht="15">
      <c r="B261" s="112" t="s">
        <v>221</v>
      </c>
      <c r="C261" s="113" t="s">
        <v>222</v>
      </c>
      <c r="D261" s="113" t="s">
        <v>169</v>
      </c>
      <c r="E261" s="113" t="s">
        <v>170</v>
      </c>
      <c r="F261" s="114">
        <v>1.095196755058607E-2</v>
      </c>
      <c r="G261" s="115">
        <v>1.3207051697274208E-2</v>
      </c>
    </row>
    <row r="262" spans="2:7" ht="15">
      <c r="B262" s="112" t="s">
        <v>221</v>
      </c>
      <c r="C262" s="113" t="s">
        <v>222</v>
      </c>
      <c r="D262" s="113" t="s">
        <v>651</v>
      </c>
      <c r="E262" s="113" t="s">
        <v>652</v>
      </c>
      <c r="F262" s="114">
        <v>0.88725267798699869</v>
      </c>
      <c r="G262" s="115">
        <v>0.89700110292186763</v>
      </c>
    </row>
    <row r="263" spans="2:7" ht="15">
      <c r="B263" s="112" t="s">
        <v>221</v>
      </c>
      <c r="C263" s="113" t="s">
        <v>222</v>
      </c>
      <c r="D263" s="113" t="s">
        <v>653</v>
      </c>
      <c r="E263" s="113" t="s">
        <v>654</v>
      </c>
      <c r="F263" s="114">
        <v>4.2222997210043842E-2</v>
      </c>
      <c r="G263" s="115">
        <v>4.747816039635161E-2</v>
      </c>
    </row>
    <row r="264" spans="2:7" ht="15">
      <c r="B264" s="112" t="s">
        <v>223</v>
      </c>
      <c r="C264" s="113" t="s">
        <v>224</v>
      </c>
      <c r="D264" s="113" t="s">
        <v>153</v>
      </c>
      <c r="E264" s="113" t="s">
        <v>154</v>
      </c>
      <c r="F264" s="114">
        <v>7.8426087146572648E-3</v>
      </c>
      <c r="G264" s="115">
        <v>7.2742876063438024E-3</v>
      </c>
    </row>
    <row r="265" spans="2:7" ht="15">
      <c r="B265" s="112" t="s">
        <v>223</v>
      </c>
      <c r="C265" s="113" t="s">
        <v>224</v>
      </c>
      <c r="D265" s="113" t="s">
        <v>275</v>
      </c>
      <c r="E265" s="113" t="s">
        <v>276</v>
      </c>
      <c r="F265" s="114">
        <v>2.0399133735416715E-3</v>
      </c>
      <c r="G265" s="115">
        <v>1.4798597174076106E-3</v>
      </c>
    </row>
    <row r="266" spans="2:7" ht="15">
      <c r="B266" s="112" t="s">
        <v>223</v>
      </c>
      <c r="C266" s="113" t="s">
        <v>224</v>
      </c>
      <c r="D266" s="113" t="s">
        <v>447</v>
      </c>
      <c r="E266" s="113" t="s">
        <v>448</v>
      </c>
      <c r="F266" s="114">
        <v>0.90411885829728822</v>
      </c>
      <c r="G266" s="115">
        <v>0.94351868745227641</v>
      </c>
    </row>
    <row r="267" spans="2:7" ht="15">
      <c r="B267" s="112" t="s">
        <v>223</v>
      </c>
      <c r="C267" s="113" t="s">
        <v>224</v>
      </c>
      <c r="D267" s="113" t="s">
        <v>623</v>
      </c>
      <c r="E267" s="113" t="s">
        <v>624</v>
      </c>
      <c r="F267" s="114">
        <v>6.0203885362569726E-3</v>
      </c>
      <c r="G267" s="115">
        <v>6.3451519390216723E-3</v>
      </c>
    </row>
    <row r="268" spans="2:7" ht="15">
      <c r="B268" s="112" t="s">
        <v>223</v>
      </c>
      <c r="C268" s="113" t="s">
        <v>224</v>
      </c>
      <c r="D268" s="113" t="s">
        <v>629</v>
      </c>
      <c r="E268" s="113" t="s">
        <v>630</v>
      </c>
      <c r="F268" s="114">
        <v>4.3586530033830562E-2</v>
      </c>
      <c r="G268" s="115">
        <v>3.5955860987789474E-2</v>
      </c>
    </row>
    <row r="269" spans="2:7" ht="15">
      <c r="B269" s="112" t="s">
        <v>223</v>
      </c>
      <c r="C269" s="113" t="s">
        <v>224</v>
      </c>
      <c r="D269" s="113" t="s">
        <v>743</v>
      </c>
      <c r="E269" s="113" t="s">
        <v>744</v>
      </c>
      <c r="F269" s="114">
        <v>5.1976801387774128E-3</v>
      </c>
      <c r="G269" s="115">
        <v>5.4261522971612384E-3</v>
      </c>
    </row>
    <row r="270" spans="2:7" ht="15">
      <c r="B270" s="112" t="s">
        <v>227</v>
      </c>
      <c r="C270" s="113" t="s">
        <v>228</v>
      </c>
      <c r="D270" s="113" t="s">
        <v>225</v>
      </c>
      <c r="E270" s="113" t="s">
        <v>226</v>
      </c>
      <c r="F270" s="114">
        <v>0.98237655529202261</v>
      </c>
      <c r="G270" s="115">
        <v>0.96591723836046517</v>
      </c>
    </row>
    <row r="271" spans="2:7" ht="15">
      <c r="B271" s="112" t="s">
        <v>227</v>
      </c>
      <c r="C271" s="113" t="s">
        <v>228</v>
      </c>
      <c r="D271" s="113" t="s">
        <v>299</v>
      </c>
      <c r="E271" s="113" t="s">
        <v>300</v>
      </c>
      <c r="F271" s="114">
        <v>1.7299446049653087E-3</v>
      </c>
      <c r="G271" s="115">
        <v>2.1282858242579299E-3</v>
      </c>
    </row>
    <row r="272" spans="2:7" ht="15">
      <c r="B272" s="112" t="s">
        <v>227</v>
      </c>
      <c r="C272" s="113" t="s">
        <v>228</v>
      </c>
      <c r="D272" s="113" t="s">
        <v>820</v>
      </c>
      <c r="E272" s="113" t="s">
        <v>821</v>
      </c>
      <c r="F272" s="114">
        <v>2.6931120919002874E-3</v>
      </c>
      <c r="G272" s="115">
        <v>1.0573505105621843E-2</v>
      </c>
    </row>
    <row r="273" spans="2:7" ht="15">
      <c r="B273" s="112" t="s">
        <v>227</v>
      </c>
      <c r="C273" s="113" t="s">
        <v>228</v>
      </c>
      <c r="D273" s="113" t="s">
        <v>739</v>
      </c>
      <c r="E273" s="113" t="s">
        <v>740</v>
      </c>
      <c r="F273" s="114">
        <v>6.0220608316091072E-3</v>
      </c>
      <c r="G273" s="115">
        <v>9.8187938204239954E-3</v>
      </c>
    </row>
    <row r="274" spans="2:7" ht="15">
      <c r="B274" s="112" t="s">
        <v>227</v>
      </c>
      <c r="C274" s="113" t="s">
        <v>228</v>
      </c>
      <c r="D274" s="113" t="s">
        <v>469</v>
      </c>
      <c r="E274" s="113" t="s">
        <v>470</v>
      </c>
      <c r="F274" s="114">
        <v>6.0298817639372138E-3</v>
      </c>
      <c r="G274" s="115">
        <v>1.1562176889231024E-2</v>
      </c>
    </row>
    <row r="275" spans="2:7" ht="15">
      <c r="B275" s="112" t="s">
        <v>229</v>
      </c>
      <c r="C275" s="113" t="s">
        <v>230</v>
      </c>
      <c r="D275" s="113" t="s">
        <v>197</v>
      </c>
      <c r="E275" s="113" t="s">
        <v>198</v>
      </c>
      <c r="F275" s="114">
        <v>2.9132351899189527E-3</v>
      </c>
      <c r="G275" s="115">
        <v>4.9515957200426145E-3</v>
      </c>
    </row>
    <row r="276" spans="2:7" ht="15">
      <c r="B276" s="112" t="s">
        <v>229</v>
      </c>
      <c r="C276" s="113" t="s">
        <v>230</v>
      </c>
      <c r="D276" s="113" t="s">
        <v>153</v>
      </c>
      <c r="E276" s="113" t="s">
        <v>154</v>
      </c>
      <c r="F276" s="114">
        <v>9.5072962123806141E-4</v>
      </c>
      <c r="G276" s="115">
        <v>1.2089490018064755E-3</v>
      </c>
    </row>
    <row r="277" spans="2:7" ht="15">
      <c r="B277" s="112" t="s">
        <v>229</v>
      </c>
      <c r="C277" s="113" t="s">
        <v>230</v>
      </c>
      <c r="D277" s="113" t="s">
        <v>275</v>
      </c>
      <c r="E277" s="113" t="s">
        <v>276</v>
      </c>
      <c r="F277" s="114">
        <v>2.3840905386209622E-2</v>
      </c>
      <c r="G277" s="115">
        <v>2.3711149196349993E-2</v>
      </c>
    </row>
    <row r="278" spans="2:7" ht="15">
      <c r="B278" s="112" t="s">
        <v>229</v>
      </c>
      <c r="C278" s="113" t="s">
        <v>230</v>
      </c>
      <c r="D278" s="113" t="s">
        <v>249</v>
      </c>
      <c r="E278" s="113" t="s">
        <v>250</v>
      </c>
      <c r="F278" s="114">
        <v>5.8754434021526169E-3</v>
      </c>
      <c r="G278" s="115">
        <v>1.1654083097873916E-2</v>
      </c>
    </row>
    <row r="279" spans="2:7" ht="15">
      <c r="B279" s="112" t="s">
        <v>229</v>
      </c>
      <c r="C279" s="113" t="s">
        <v>230</v>
      </c>
      <c r="D279" s="113" t="s">
        <v>371</v>
      </c>
      <c r="E279" s="113" t="s">
        <v>372</v>
      </c>
      <c r="F279" s="114">
        <v>0.90433881732853361</v>
      </c>
      <c r="G279" s="115">
        <v>0.8773958960581778</v>
      </c>
    </row>
    <row r="280" spans="2:7" ht="15">
      <c r="B280" s="112" t="s">
        <v>229</v>
      </c>
      <c r="C280" s="113" t="s">
        <v>230</v>
      </c>
      <c r="D280" s="113" t="s">
        <v>788</v>
      </c>
      <c r="E280" s="113" t="s">
        <v>789</v>
      </c>
      <c r="F280" s="114">
        <v>5.2574139666191786E-3</v>
      </c>
      <c r="G280" s="115">
        <v>7.4528695168835984E-3</v>
      </c>
    </row>
    <row r="281" spans="2:7" ht="15">
      <c r="B281" s="112" t="s">
        <v>229</v>
      </c>
      <c r="C281" s="113" t="s">
        <v>230</v>
      </c>
      <c r="D281" s="113" t="s">
        <v>761</v>
      </c>
      <c r="E281" s="113" t="s">
        <v>762</v>
      </c>
      <c r="F281" s="114">
        <v>1.0338430042863543E-3</v>
      </c>
      <c r="G281" s="115">
        <v>1.8713233591180695E-3</v>
      </c>
    </row>
    <row r="282" spans="2:7" ht="15">
      <c r="B282" s="112" t="s">
        <v>229</v>
      </c>
      <c r="C282" s="113" t="s">
        <v>230</v>
      </c>
      <c r="D282" s="113" t="s">
        <v>631</v>
      </c>
      <c r="E282" s="113" t="s">
        <v>632</v>
      </c>
      <c r="F282" s="114">
        <v>6.4396915466317484E-2</v>
      </c>
      <c r="G282" s="115">
        <v>7.1754134049747564E-2</v>
      </c>
    </row>
    <row r="283" spans="2:7" ht="15">
      <c r="B283" s="112" t="s">
        <v>231</v>
      </c>
      <c r="C283" s="113" t="s">
        <v>232</v>
      </c>
      <c r="D283" s="113" t="s">
        <v>107</v>
      </c>
      <c r="E283" s="113" t="s">
        <v>108</v>
      </c>
      <c r="F283" s="114">
        <v>6.7913406846867369E-3</v>
      </c>
      <c r="G283" s="115">
        <v>0</v>
      </c>
    </row>
    <row r="284" spans="2:7" ht="15">
      <c r="B284" s="112" t="s">
        <v>231</v>
      </c>
      <c r="C284" s="113" t="s">
        <v>232</v>
      </c>
      <c r="D284" s="113" t="s">
        <v>695</v>
      </c>
      <c r="E284" s="113" t="s">
        <v>696</v>
      </c>
      <c r="F284" s="114">
        <v>2.4207228007350513E-3</v>
      </c>
      <c r="G284" s="115">
        <v>0</v>
      </c>
    </row>
    <row r="285" spans="2:7" ht="15">
      <c r="B285" s="112" t="s">
        <v>231</v>
      </c>
      <c r="C285" s="113" t="s">
        <v>232</v>
      </c>
      <c r="D285" s="113" t="s">
        <v>101</v>
      </c>
      <c r="E285" s="113" t="s">
        <v>102</v>
      </c>
      <c r="F285" s="114">
        <v>5.1632746960462387E-3</v>
      </c>
      <c r="G285" s="115">
        <v>2.9423554072245737E-3</v>
      </c>
    </row>
    <row r="286" spans="2:7" ht="15">
      <c r="B286" s="112" t="s">
        <v>231</v>
      </c>
      <c r="C286" s="113" t="s">
        <v>232</v>
      </c>
      <c r="D286" s="113" t="s">
        <v>359</v>
      </c>
      <c r="E286" s="113" t="s">
        <v>360</v>
      </c>
      <c r="F286" s="114">
        <v>0.98587097153610903</v>
      </c>
      <c r="G286" s="115">
        <v>0.14450657360701449</v>
      </c>
    </row>
    <row r="287" spans="2:7" ht="15">
      <c r="B287" s="112" t="s">
        <v>231</v>
      </c>
      <c r="C287" s="113" t="s">
        <v>232</v>
      </c>
      <c r="D287" s="113" t="s">
        <v>822</v>
      </c>
      <c r="E287" s="113" t="s">
        <v>823</v>
      </c>
      <c r="F287" s="114">
        <v>2.8839731773129228E-2</v>
      </c>
      <c r="G287" s="115">
        <v>4.6527431573714761E-3</v>
      </c>
    </row>
    <row r="288" spans="2:7" ht="15">
      <c r="B288" s="112" t="s">
        <v>231</v>
      </c>
      <c r="C288" s="113" t="s">
        <v>232</v>
      </c>
      <c r="D288" s="113" t="s">
        <v>457</v>
      </c>
      <c r="E288" s="113" t="s">
        <v>458</v>
      </c>
      <c r="F288" s="114">
        <v>5.8755011605824019E-2</v>
      </c>
      <c r="G288" s="115">
        <v>5.000423825607973E-3</v>
      </c>
    </row>
    <row r="289" spans="2:7" ht="15">
      <c r="B289" s="112" t="s">
        <v>231</v>
      </c>
      <c r="C289" s="113" t="s">
        <v>232</v>
      </c>
      <c r="D289" s="113" t="s">
        <v>363</v>
      </c>
      <c r="E289" s="113" t="s">
        <v>364</v>
      </c>
      <c r="F289" s="114">
        <v>9.1407843208027289E-3</v>
      </c>
      <c r="G289" s="115">
        <v>0</v>
      </c>
    </row>
    <row r="290" spans="2:7" ht="15">
      <c r="B290" s="112" t="s">
        <v>231</v>
      </c>
      <c r="C290" s="113" t="s">
        <v>232</v>
      </c>
      <c r="D290" s="113" t="s">
        <v>679</v>
      </c>
      <c r="E290" s="113" t="s">
        <v>680</v>
      </c>
      <c r="F290" s="114">
        <v>0.76388015273262044</v>
      </c>
      <c r="G290" s="115">
        <v>0.12387847842296644</v>
      </c>
    </row>
    <row r="291" spans="2:7" ht="15">
      <c r="B291" s="112" t="s">
        <v>231</v>
      </c>
      <c r="C291" s="113" t="s">
        <v>232</v>
      </c>
      <c r="D291" s="113" t="s">
        <v>824</v>
      </c>
      <c r="E291" s="113" t="s">
        <v>825</v>
      </c>
      <c r="F291" s="114">
        <v>0.99199485957537958</v>
      </c>
      <c r="G291" s="115">
        <v>0.15969748908469472</v>
      </c>
    </row>
    <row r="292" spans="2:7" ht="15">
      <c r="B292" s="112" t="s">
        <v>231</v>
      </c>
      <c r="C292" s="113" t="s">
        <v>232</v>
      </c>
      <c r="D292" s="113" t="s">
        <v>826</v>
      </c>
      <c r="E292" s="113" t="s">
        <v>827</v>
      </c>
      <c r="F292" s="114">
        <v>4.4249734853652412E-2</v>
      </c>
      <c r="G292" s="115">
        <v>7.222994047764426E-3</v>
      </c>
    </row>
    <row r="293" spans="2:7" ht="15">
      <c r="B293" s="112" t="s">
        <v>231</v>
      </c>
      <c r="C293" s="113" t="s">
        <v>232</v>
      </c>
      <c r="D293" s="113" t="s">
        <v>828</v>
      </c>
      <c r="E293" s="113" t="s">
        <v>829</v>
      </c>
      <c r="F293" s="114">
        <v>0.95497209478868417</v>
      </c>
      <c r="G293" s="115">
        <v>0.14639367508523202</v>
      </c>
    </row>
    <row r="294" spans="2:7" ht="15">
      <c r="B294" s="112" t="s">
        <v>231</v>
      </c>
      <c r="C294" s="113" t="s">
        <v>232</v>
      </c>
      <c r="D294" s="113" t="s">
        <v>401</v>
      </c>
      <c r="E294" s="113" t="s">
        <v>402</v>
      </c>
      <c r="F294" s="114">
        <v>5.2916631244863836E-2</v>
      </c>
      <c r="G294" s="115">
        <v>1.0731408063605447E-2</v>
      </c>
    </row>
    <row r="295" spans="2:7" ht="15">
      <c r="B295" s="112" t="s">
        <v>231</v>
      </c>
      <c r="C295" s="113" t="s">
        <v>232</v>
      </c>
      <c r="D295" s="113" t="s">
        <v>681</v>
      </c>
      <c r="E295" s="113" t="s">
        <v>682</v>
      </c>
      <c r="F295" s="114">
        <v>8.193052042016721E-3</v>
      </c>
      <c r="G295" s="115">
        <v>0</v>
      </c>
    </row>
    <row r="296" spans="2:7" ht="15">
      <c r="B296" s="112" t="s">
        <v>231</v>
      </c>
      <c r="C296" s="113" t="s">
        <v>232</v>
      </c>
      <c r="D296" s="113" t="s">
        <v>782</v>
      </c>
      <c r="E296" s="113" t="s">
        <v>783</v>
      </c>
      <c r="F296" s="114">
        <v>0.97676273701684868</v>
      </c>
      <c r="G296" s="115">
        <v>0.39054595921791957</v>
      </c>
    </row>
    <row r="297" spans="2:7" ht="15">
      <c r="B297" s="112" t="s">
        <v>231</v>
      </c>
      <c r="C297" s="113" t="s">
        <v>232</v>
      </c>
      <c r="D297" s="113" t="s">
        <v>647</v>
      </c>
      <c r="E297" s="113" t="s">
        <v>648</v>
      </c>
      <c r="F297" s="114">
        <v>1.2775129533678755E-2</v>
      </c>
      <c r="G297" s="115">
        <v>4.4279000805986998E-3</v>
      </c>
    </row>
    <row r="298" spans="2:7" ht="15">
      <c r="B298" s="112" t="s">
        <v>231</v>
      </c>
      <c r="C298" s="113" t="s">
        <v>232</v>
      </c>
      <c r="D298" s="113" t="s">
        <v>685</v>
      </c>
      <c r="E298" s="113" t="s">
        <v>686</v>
      </c>
      <c r="F298" s="114">
        <v>5.7122367981799985E-3</v>
      </c>
      <c r="G298" s="115">
        <v>0</v>
      </c>
    </row>
    <row r="299" spans="2:7" ht="15">
      <c r="B299" s="112" t="s">
        <v>233</v>
      </c>
      <c r="C299" s="113" t="s">
        <v>234</v>
      </c>
      <c r="D299" s="113" t="s">
        <v>29</v>
      </c>
      <c r="E299" s="113" t="s">
        <v>30</v>
      </c>
      <c r="F299" s="114">
        <v>1.1021024948055158E-2</v>
      </c>
      <c r="G299" s="115">
        <v>1.5204768236701256E-2</v>
      </c>
    </row>
    <row r="300" spans="2:7" ht="15">
      <c r="B300" s="112" t="s">
        <v>233</v>
      </c>
      <c r="C300" s="113" t="s">
        <v>234</v>
      </c>
      <c r="D300" s="113" t="s">
        <v>153</v>
      </c>
      <c r="E300" s="113" t="s">
        <v>154</v>
      </c>
      <c r="F300" s="114">
        <v>5.7881584986485797E-3</v>
      </c>
      <c r="G300" s="115">
        <v>5.3088061366992519E-3</v>
      </c>
    </row>
    <row r="301" spans="2:7" ht="15">
      <c r="B301" s="112" t="s">
        <v>233</v>
      </c>
      <c r="C301" s="113" t="s">
        <v>234</v>
      </c>
      <c r="D301" s="113" t="s">
        <v>275</v>
      </c>
      <c r="E301" s="113" t="s">
        <v>276</v>
      </c>
      <c r="F301" s="114">
        <v>1.2062501455417647E-3</v>
      </c>
      <c r="G301" s="115">
        <v>0</v>
      </c>
    </row>
    <row r="302" spans="2:7" ht="15">
      <c r="B302" s="112" t="s">
        <v>233</v>
      </c>
      <c r="C302" s="113" t="s">
        <v>234</v>
      </c>
      <c r="D302" s="113" t="s">
        <v>447</v>
      </c>
      <c r="E302" s="113" t="s">
        <v>448</v>
      </c>
      <c r="F302" s="114">
        <v>2.9996244398974331E-2</v>
      </c>
      <c r="G302" s="115">
        <v>3.0954115076474872E-2</v>
      </c>
    </row>
    <row r="303" spans="2:7" ht="15">
      <c r="B303" s="112" t="s">
        <v>233</v>
      </c>
      <c r="C303" s="113" t="s">
        <v>234</v>
      </c>
      <c r="D303" s="113" t="s">
        <v>621</v>
      </c>
      <c r="E303" s="113" t="s">
        <v>622</v>
      </c>
      <c r="F303" s="114">
        <v>1.2541047127681068E-2</v>
      </c>
      <c r="G303" s="115">
        <v>1.3895106810907609E-2</v>
      </c>
    </row>
    <row r="304" spans="2:7" ht="15">
      <c r="B304" s="112" t="s">
        <v>233</v>
      </c>
      <c r="C304" s="113" t="s">
        <v>234</v>
      </c>
      <c r="D304" s="113" t="s">
        <v>623</v>
      </c>
      <c r="E304" s="113" t="s">
        <v>624</v>
      </c>
      <c r="F304" s="114">
        <v>0.87795409373597477</v>
      </c>
      <c r="G304" s="115">
        <v>0.91498894137928732</v>
      </c>
    </row>
    <row r="305" spans="2:7" ht="15">
      <c r="B305" s="112" t="s">
        <v>233</v>
      </c>
      <c r="C305" s="113" t="s">
        <v>234</v>
      </c>
      <c r="D305" s="113" t="s">
        <v>629</v>
      </c>
      <c r="E305" s="113" t="s">
        <v>630</v>
      </c>
      <c r="F305" s="114">
        <v>2.4086861786220399E-2</v>
      </c>
      <c r="G305" s="115">
        <v>1.9648262359929707E-2</v>
      </c>
    </row>
    <row r="306" spans="2:7" ht="15">
      <c r="B306" s="112" t="s">
        <v>235</v>
      </c>
      <c r="C306" s="113" t="s">
        <v>236</v>
      </c>
      <c r="D306" s="113" t="s">
        <v>29</v>
      </c>
      <c r="E306" s="113" t="s">
        <v>30</v>
      </c>
      <c r="F306" s="114">
        <v>4.2526965307140549E-2</v>
      </c>
      <c r="G306" s="115">
        <v>6.3174973198932283E-2</v>
      </c>
    </row>
    <row r="307" spans="2:7" ht="15">
      <c r="B307" s="112" t="s">
        <v>235</v>
      </c>
      <c r="C307" s="113" t="s">
        <v>236</v>
      </c>
      <c r="D307" s="113" t="s">
        <v>197</v>
      </c>
      <c r="E307" s="113" t="s">
        <v>198</v>
      </c>
      <c r="F307" s="114">
        <v>3.6335046573610287E-2</v>
      </c>
      <c r="G307" s="115">
        <v>4.7964917582219928E-2</v>
      </c>
    </row>
    <row r="308" spans="2:7" ht="15">
      <c r="B308" s="112" t="s">
        <v>235</v>
      </c>
      <c r="C308" s="113" t="s">
        <v>236</v>
      </c>
      <c r="D308" s="113" t="s">
        <v>249</v>
      </c>
      <c r="E308" s="113" t="s">
        <v>250</v>
      </c>
      <c r="F308" s="114">
        <v>1.2404751729823013E-2</v>
      </c>
      <c r="G308" s="115">
        <v>1.9109700907279099E-2</v>
      </c>
    </row>
    <row r="309" spans="2:7" ht="15">
      <c r="B309" s="112" t="s">
        <v>235</v>
      </c>
      <c r="C309" s="113" t="s">
        <v>236</v>
      </c>
      <c r="D309" s="113" t="s">
        <v>625</v>
      </c>
      <c r="E309" s="113" t="s">
        <v>626</v>
      </c>
      <c r="F309" s="114">
        <v>0.89712093010812266</v>
      </c>
      <c r="G309" s="115">
        <v>0.8444278961341708</v>
      </c>
    </row>
    <row r="310" spans="2:7" ht="15">
      <c r="B310" s="112" t="s">
        <v>235</v>
      </c>
      <c r="C310" s="113" t="s">
        <v>236</v>
      </c>
      <c r="D310" s="113" t="s">
        <v>627</v>
      </c>
      <c r="E310" s="113" t="s">
        <v>628</v>
      </c>
      <c r="F310" s="114">
        <v>2.1255302060587812E-3</v>
      </c>
      <c r="G310" s="115">
        <v>4.8745566132084297E-3</v>
      </c>
    </row>
    <row r="311" spans="2:7" ht="15">
      <c r="B311" s="112" t="s">
        <v>235</v>
      </c>
      <c r="C311" s="113" t="s">
        <v>236</v>
      </c>
      <c r="D311" s="113" t="s">
        <v>703</v>
      </c>
      <c r="E311" s="113" t="s">
        <v>704</v>
      </c>
      <c r="F311" s="114">
        <v>1.7708707434131051E-2</v>
      </c>
      <c r="G311" s="115">
        <v>1.9512616287854261E-2</v>
      </c>
    </row>
    <row r="312" spans="2:7" ht="15">
      <c r="B312" s="112" t="s">
        <v>235</v>
      </c>
      <c r="C312" s="113" t="s">
        <v>236</v>
      </c>
      <c r="D312" s="113" t="s">
        <v>631</v>
      </c>
      <c r="E312" s="113" t="s">
        <v>632</v>
      </c>
      <c r="F312" s="114">
        <v>1.0808339049281871E-3</v>
      </c>
      <c r="G312" s="115">
        <v>9.353392763351969E-4</v>
      </c>
    </row>
    <row r="313" spans="2:7" ht="15">
      <c r="B313" s="112" t="s">
        <v>237</v>
      </c>
      <c r="C313" s="113" t="s">
        <v>238</v>
      </c>
      <c r="D313" s="113" t="s">
        <v>161</v>
      </c>
      <c r="E313" s="113" t="s">
        <v>162</v>
      </c>
      <c r="F313" s="114">
        <v>1.5519561185267771E-3</v>
      </c>
      <c r="G313" s="115">
        <v>4.6687370600414085E-3</v>
      </c>
    </row>
    <row r="314" spans="2:7" ht="15">
      <c r="B314" s="112" t="s">
        <v>237</v>
      </c>
      <c r="C314" s="113" t="s">
        <v>238</v>
      </c>
      <c r="D314" s="113" t="s">
        <v>745</v>
      </c>
      <c r="E314" s="113" t="s">
        <v>746</v>
      </c>
      <c r="F314" s="114">
        <v>0.3248101453975461</v>
      </c>
      <c r="G314" s="115">
        <v>0.99533126293995866</v>
      </c>
    </row>
    <row r="315" spans="2:7" ht="15">
      <c r="B315" s="112" t="s">
        <v>239</v>
      </c>
      <c r="C315" s="113" t="s">
        <v>240</v>
      </c>
      <c r="D315" s="113" t="s">
        <v>19</v>
      </c>
      <c r="E315" s="113" t="s">
        <v>20</v>
      </c>
      <c r="F315" s="114">
        <v>3.3120329155174447E-2</v>
      </c>
      <c r="G315" s="115">
        <v>2.7916308617726492E-2</v>
      </c>
    </row>
    <row r="316" spans="2:7" ht="15">
      <c r="B316" s="112" t="s">
        <v>239</v>
      </c>
      <c r="C316" s="113" t="s">
        <v>240</v>
      </c>
      <c r="D316" s="113" t="s">
        <v>613</v>
      </c>
      <c r="E316" s="113" t="s">
        <v>614</v>
      </c>
      <c r="F316" s="114">
        <v>0.91725975400562054</v>
      </c>
      <c r="G316" s="115">
        <v>0.96412349619445126</v>
      </c>
    </row>
    <row r="317" spans="2:7" ht="15">
      <c r="B317" s="112" t="s">
        <v>239</v>
      </c>
      <c r="C317" s="113" t="s">
        <v>240</v>
      </c>
      <c r="D317" s="113" t="s">
        <v>615</v>
      </c>
      <c r="E317" s="113" t="s">
        <v>616</v>
      </c>
      <c r="F317" s="114">
        <v>9.5050405126522928E-4</v>
      </c>
      <c r="G317" s="115">
        <v>1.4117358212619691E-3</v>
      </c>
    </row>
    <row r="318" spans="2:7" ht="15">
      <c r="B318" s="112" t="s">
        <v>239</v>
      </c>
      <c r="C318" s="113" t="s">
        <v>240</v>
      </c>
      <c r="D318" s="113" t="s">
        <v>617</v>
      </c>
      <c r="E318" s="113" t="s">
        <v>618</v>
      </c>
      <c r="F318" s="114">
        <v>5.5216093210717172E-3</v>
      </c>
      <c r="G318" s="115">
        <v>6.5484593665602747E-3</v>
      </c>
    </row>
    <row r="319" spans="2:7" ht="15">
      <c r="B319" s="112" t="s">
        <v>239</v>
      </c>
      <c r="C319" s="113" t="s">
        <v>240</v>
      </c>
      <c r="D319" s="113" t="s">
        <v>810</v>
      </c>
      <c r="E319" s="113" t="s">
        <v>811</v>
      </c>
      <c r="F319" s="114">
        <v>1.1310128335333765E-3</v>
      </c>
      <c r="G319" s="115">
        <v>0</v>
      </c>
    </row>
    <row r="320" spans="2:7" ht="15">
      <c r="B320" s="112" t="s">
        <v>241</v>
      </c>
      <c r="C320" s="113" t="s">
        <v>242</v>
      </c>
      <c r="D320" s="113" t="s">
        <v>217</v>
      </c>
      <c r="E320" s="113" t="s">
        <v>218</v>
      </c>
      <c r="F320" s="114">
        <v>2.7310570324718588E-3</v>
      </c>
      <c r="G320" s="115">
        <v>9.3681116825863348E-3</v>
      </c>
    </row>
    <row r="321" spans="2:7" ht="15">
      <c r="B321" s="112" t="s">
        <v>241</v>
      </c>
      <c r="C321" s="113" t="s">
        <v>242</v>
      </c>
      <c r="D321" s="113" t="s">
        <v>387</v>
      </c>
      <c r="E321" s="113" t="s">
        <v>388</v>
      </c>
      <c r="F321" s="114">
        <v>0.98114789806142455</v>
      </c>
      <c r="G321" s="115">
        <v>0.97343000388987344</v>
      </c>
    </row>
    <row r="322" spans="2:7" ht="15">
      <c r="B322" s="112" t="s">
        <v>241</v>
      </c>
      <c r="C322" s="113" t="s">
        <v>242</v>
      </c>
      <c r="D322" s="113" t="s">
        <v>431</v>
      </c>
      <c r="E322" s="113" t="s">
        <v>432</v>
      </c>
      <c r="F322" s="114">
        <v>2.795775420446726E-3</v>
      </c>
      <c r="G322" s="115">
        <v>4.5435881920733029E-3</v>
      </c>
    </row>
    <row r="323" spans="2:7" ht="15">
      <c r="B323" s="112" t="s">
        <v>241</v>
      </c>
      <c r="C323" s="113" t="s">
        <v>242</v>
      </c>
      <c r="D323" s="113" t="s">
        <v>818</v>
      </c>
      <c r="E323" s="113" t="s">
        <v>819</v>
      </c>
      <c r="F323" s="114">
        <v>7.6552866566687253E-3</v>
      </c>
      <c r="G323" s="115">
        <v>1.2658296235467001E-2</v>
      </c>
    </row>
    <row r="324" spans="2:7" ht="15">
      <c r="B324" s="112" t="s">
        <v>243</v>
      </c>
      <c r="C324" s="113" t="s">
        <v>244</v>
      </c>
      <c r="D324" s="113" t="s">
        <v>133</v>
      </c>
      <c r="E324" s="113" t="s">
        <v>134</v>
      </c>
      <c r="F324" s="114">
        <v>3.7662644901821623E-3</v>
      </c>
      <c r="G324" s="115">
        <v>0</v>
      </c>
    </row>
    <row r="325" spans="2:7" ht="15">
      <c r="B325" s="112" t="s">
        <v>243</v>
      </c>
      <c r="C325" s="113" t="s">
        <v>244</v>
      </c>
      <c r="D325" s="113" t="s">
        <v>29</v>
      </c>
      <c r="E325" s="113" t="s">
        <v>30</v>
      </c>
      <c r="F325" s="114">
        <v>1.8646867084162759E-3</v>
      </c>
      <c r="G325" s="115">
        <v>0</v>
      </c>
    </row>
    <row r="326" spans="2:7" ht="15">
      <c r="B326" s="112" t="s">
        <v>243</v>
      </c>
      <c r="C326" s="113" t="s">
        <v>244</v>
      </c>
      <c r="D326" s="113" t="s">
        <v>59</v>
      </c>
      <c r="E326" s="113" t="s">
        <v>60</v>
      </c>
      <c r="F326" s="114">
        <v>1.0111309191964371E-3</v>
      </c>
      <c r="G326" s="115">
        <v>0</v>
      </c>
    </row>
    <row r="327" spans="2:7" ht="15">
      <c r="B327" s="112" t="s">
        <v>243</v>
      </c>
      <c r="C327" s="113" t="s">
        <v>244</v>
      </c>
      <c r="D327" s="113" t="s">
        <v>295</v>
      </c>
      <c r="E327" s="113" t="s">
        <v>296</v>
      </c>
      <c r="F327" s="114">
        <v>2.0958314633438047E-2</v>
      </c>
      <c r="G327" s="115">
        <v>1.6126542206736955E-2</v>
      </c>
    </row>
    <row r="328" spans="2:7" ht="15">
      <c r="B328" s="112" t="s">
        <v>243</v>
      </c>
      <c r="C328" s="113" t="s">
        <v>244</v>
      </c>
      <c r="D328" s="113" t="s">
        <v>245</v>
      </c>
      <c r="E328" s="113" t="s">
        <v>246</v>
      </c>
      <c r="F328" s="114">
        <v>9.7870939678583587E-4</v>
      </c>
      <c r="G328" s="115">
        <v>0</v>
      </c>
    </row>
    <row r="329" spans="2:7" ht="15">
      <c r="B329" s="112" t="s">
        <v>243</v>
      </c>
      <c r="C329" s="113" t="s">
        <v>244</v>
      </c>
      <c r="D329" s="113" t="s">
        <v>717</v>
      </c>
      <c r="E329" s="113" t="s">
        <v>718</v>
      </c>
      <c r="F329" s="114">
        <v>0.96900991939435943</v>
      </c>
      <c r="G329" s="115">
        <v>0.46593738218125558</v>
      </c>
    </row>
    <row r="330" spans="2:7" ht="15">
      <c r="B330" s="112" t="s">
        <v>243</v>
      </c>
      <c r="C330" s="113" t="s">
        <v>244</v>
      </c>
      <c r="D330" s="113" t="s">
        <v>621</v>
      </c>
      <c r="E330" s="113" t="s">
        <v>622</v>
      </c>
      <c r="F330" s="114">
        <v>3.9139887404977224E-3</v>
      </c>
      <c r="G330" s="115">
        <v>1.0546808980875985E-3</v>
      </c>
    </row>
    <row r="331" spans="2:7" ht="15">
      <c r="B331" s="112" t="s">
        <v>243</v>
      </c>
      <c r="C331" s="113" t="s">
        <v>244</v>
      </c>
      <c r="D331" s="113" t="s">
        <v>625</v>
      </c>
      <c r="E331" s="113" t="s">
        <v>626</v>
      </c>
      <c r="F331" s="114">
        <v>5.8131757673506668E-3</v>
      </c>
      <c r="G331" s="115">
        <v>1.2358780015340812E-3</v>
      </c>
    </row>
    <row r="332" spans="2:7" ht="15">
      <c r="B332" s="112" t="s">
        <v>243</v>
      </c>
      <c r="C332" s="113" t="s">
        <v>244</v>
      </c>
      <c r="D332" s="113" t="s">
        <v>627</v>
      </c>
      <c r="E332" s="113" t="s">
        <v>628</v>
      </c>
      <c r="F332" s="114">
        <v>0.98078238335466705</v>
      </c>
      <c r="G332" s="115">
        <v>0.50803198819537432</v>
      </c>
    </row>
    <row r="333" spans="2:7" ht="15">
      <c r="B333" s="112" t="s">
        <v>243</v>
      </c>
      <c r="C333" s="113" t="s">
        <v>244</v>
      </c>
      <c r="D333" s="113" t="s">
        <v>703</v>
      </c>
      <c r="E333" s="113" t="s">
        <v>704</v>
      </c>
      <c r="F333" s="114">
        <v>2.2854157824284176E-2</v>
      </c>
      <c r="G333" s="115">
        <v>5.6878014534770338E-3</v>
      </c>
    </row>
    <row r="334" spans="2:7" ht="15">
      <c r="B334" s="112" t="s">
        <v>243</v>
      </c>
      <c r="C334" s="113" t="s">
        <v>244</v>
      </c>
      <c r="D334" s="113" t="s">
        <v>727</v>
      </c>
      <c r="E334" s="113" t="s">
        <v>728</v>
      </c>
      <c r="F334" s="114">
        <v>3.9303225470227257E-3</v>
      </c>
      <c r="G334" s="115">
        <v>0</v>
      </c>
    </row>
    <row r="335" spans="2:7" ht="15">
      <c r="B335" s="112" t="s">
        <v>243</v>
      </c>
      <c r="C335" s="113" t="s">
        <v>244</v>
      </c>
      <c r="D335" s="113" t="s">
        <v>721</v>
      </c>
      <c r="E335" s="113" t="s">
        <v>722</v>
      </c>
      <c r="F335" s="114">
        <v>7.7088713821973865E-3</v>
      </c>
      <c r="G335" s="115">
        <v>1.9257270635343671E-3</v>
      </c>
    </row>
    <row r="336" spans="2:7" ht="15">
      <c r="B336" s="112" t="s">
        <v>247</v>
      </c>
      <c r="C336" s="113" t="s">
        <v>248</v>
      </c>
      <c r="D336" s="113" t="s">
        <v>245</v>
      </c>
      <c r="E336" s="113" t="s">
        <v>246</v>
      </c>
      <c r="F336" s="114">
        <v>1.07863768354475E-3</v>
      </c>
      <c r="G336" s="115">
        <v>1.1419681057954103E-3</v>
      </c>
    </row>
    <row r="337" spans="2:7" ht="15">
      <c r="B337" s="112" t="s">
        <v>247</v>
      </c>
      <c r="C337" s="113" t="s">
        <v>248</v>
      </c>
      <c r="D337" s="113" t="s">
        <v>249</v>
      </c>
      <c r="E337" s="113" t="s">
        <v>250</v>
      </c>
      <c r="F337" s="114">
        <v>5.2019625288693042E-2</v>
      </c>
      <c r="G337" s="115">
        <v>6.9314663555036959E-2</v>
      </c>
    </row>
    <row r="338" spans="2:7" ht="15">
      <c r="B338" s="112" t="s">
        <v>247</v>
      </c>
      <c r="C338" s="113" t="s">
        <v>248</v>
      </c>
      <c r="D338" s="113" t="s">
        <v>371</v>
      </c>
      <c r="E338" s="113" t="s">
        <v>372</v>
      </c>
      <c r="F338" s="114">
        <v>4.7694525871535103E-3</v>
      </c>
      <c r="G338" s="115">
        <v>3.1085180863477252E-3</v>
      </c>
    </row>
    <row r="339" spans="2:7" ht="15">
      <c r="B339" s="112" t="s">
        <v>247</v>
      </c>
      <c r="C339" s="113" t="s">
        <v>248</v>
      </c>
      <c r="D339" s="113" t="s">
        <v>625</v>
      </c>
      <c r="E339" s="113" t="s">
        <v>626</v>
      </c>
      <c r="F339" s="114">
        <v>2.2767316269630456E-2</v>
      </c>
      <c r="G339" s="115">
        <v>1.853597821859199E-2</v>
      </c>
    </row>
    <row r="340" spans="2:7" ht="15">
      <c r="B340" s="112" t="s">
        <v>247</v>
      </c>
      <c r="C340" s="113" t="s">
        <v>248</v>
      </c>
      <c r="D340" s="113" t="s">
        <v>703</v>
      </c>
      <c r="E340" s="113" t="s">
        <v>704</v>
      </c>
      <c r="F340" s="114">
        <v>0.94277318880799243</v>
      </c>
      <c r="G340" s="115">
        <v>0.89852042007001176</v>
      </c>
    </row>
    <row r="341" spans="2:7" ht="15">
      <c r="B341" s="112" t="s">
        <v>247</v>
      </c>
      <c r="C341" s="113" t="s">
        <v>248</v>
      </c>
      <c r="D341" s="113" t="s">
        <v>788</v>
      </c>
      <c r="E341" s="113" t="s">
        <v>789</v>
      </c>
      <c r="F341" s="114">
        <v>9.8482571133562471E-3</v>
      </c>
      <c r="G341" s="115">
        <v>9.3784519642162601E-3</v>
      </c>
    </row>
    <row r="342" spans="2:7" ht="15">
      <c r="B342" s="112" t="s">
        <v>251</v>
      </c>
      <c r="C342" s="113" t="s">
        <v>252</v>
      </c>
      <c r="D342" s="113" t="s">
        <v>249</v>
      </c>
      <c r="E342" s="113" t="s">
        <v>250</v>
      </c>
      <c r="F342" s="114">
        <v>5.6599014999194341E-2</v>
      </c>
      <c r="G342" s="115">
        <v>7.8015006228453893E-2</v>
      </c>
    </row>
    <row r="343" spans="2:7" ht="15">
      <c r="B343" s="112" t="s">
        <v>251</v>
      </c>
      <c r="C343" s="113" t="s">
        <v>252</v>
      </c>
      <c r="D343" s="113" t="s">
        <v>371</v>
      </c>
      <c r="E343" s="113" t="s">
        <v>372</v>
      </c>
      <c r="F343" s="114">
        <v>1.0493750537100515E-2</v>
      </c>
      <c r="G343" s="115">
        <v>7.0750086103949185E-3</v>
      </c>
    </row>
    <row r="344" spans="2:7" ht="15">
      <c r="B344" s="112" t="s">
        <v>251</v>
      </c>
      <c r="C344" s="113" t="s">
        <v>252</v>
      </c>
      <c r="D344" s="113" t="s">
        <v>703</v>
      </c>
      <c r="E344" s="113" t="s">
        <v>704</v>
      </c>
      <c r="F344" s="114">
        <v>2.2135884292663814E-3</v>
      </c>
      <c r="G344" s="115">
        <v>2.1823729926513896E-3</v>
      </c>
    </row>
    <row r="345" spans="2:7" ht="15">
      <c r="B345" s="112" t="s">
        <v>251</v>
      </c>
      <c r="C345" s="113" t="s">
        <v>252</v>
      </c>
      <c r="D345" s="113" t="s">
        <v>788</v>
      </c>
      <c r="E345" s="113" t="s">
        <v>789</v>
      </c>
      <c r="F345" s="114">
        <v>0.8816215968945641</v>
      </c>
      <c r="G345" s="115">
        <v>0.86849110473780944</v>
      </c>
    </row>
    <row r="346" spans="2:7" ht="15">
      <c r="B346" s="112" t="s">
        <v>251</v>
      </c>
      <c r="C346" s="113" t="s">
        <v>252</v>
      </c>
      <c r="D346" s="113" t="s">
        <v>830</v>
      </c>
      <c r="E346" s="113" t="s">
        <v>831</v>
      </c>
      <c r="F346" s="114">
        <v>3.4660586814320225E-3</v>
      </c>
      <c r="G346" s="115">
        <v>4.1104576867490037E-3</v>
      </c>
    </row>
    <row r="347" spans="2:7" ht="15">
      <c r="B347" s="112" t="s">
        <v>251</v>
      </c>
      <c r="C347" s="113" t="s">
        <v>252</v>
      </c>
      <c r="D347" s="113" t="s">
        <v>832</v>
      </c>
      <c r="E347" s="113" t="s">
        <v>833</v>
      </c>
      <c r="F347" s="114">
        <v>5.6496487689362912E-2</v>
      </c>
      <c r="G347" s="115">
        <v>3.8857827090394655E-2</v>
      </c>
    </row>
    <row r="348" spans="2:7" ht="15">
      <c r="B348" s="112" t="s">
        <v>251</v>
      </c>
      <c r="C348" s="113" t="s">
        <v>252</v>
      </c>
      <c r="D348" s="113" t="s">
        <v>631</v>
      </c>
      <c r="E348" s="113" t="s">
        <v>632</v>
      </c>
      <c r="F348" s="114">
        <v>1.6378790713142525E-3</v>
      </c>
      <c r="G348" s="115">
        <v>1.2682226535466778E-3</v>
      </c>
    </row>
    <row r="349" spans="2:7" ht="15">
      <c r="B349" s="112" t="s">
        <v>255</v>
      </c>
      <c r="C349" s="113" t="s">
        <v>256</v>
      </c>
      <c r="D349" s="113" t="s">
        <v>253</v>
      </c>
      <c r="E349" s="113" t="s">
        <v>254</v>
      </c>
      <c r="F349" s="114">
        <v>1</v>
      </c>
      <c r="G349" s="115">
        <v>0.99999999999999989</v>
      </c>
    </row>
    <row r="350" spans="2:7" ht="15">
      <c r="B350" s="112" t="s">
        <v>257</v>
      </c>
      <c r="C350" s="113" t="s">
        <v>258</v>
      </c>
      <c r="D350" s="113" t="s">
        <v>153</v>
      </c>
      <c r="E350" s="113" t="s">
        <v>154</v>
      </c>
      <c r="F350" s="114">
        <v>4.6450973678267275E-2</v>
      </c>
      <c r="G350" s="115">
        <v>5.1804757165200783E-2</v>
      </c>
    </row>
    <row r="351" spans="2:7" ht="15">
      <c r="B351" s="112" t="s">
        <v>257</v>
      </c>
      <c r="C351" s="113" t="s">
        <v>258</v>
      </c>
      <c r="D351" s="113" t="s">
        <v>275</v>
      </c>
      <c r="E351" s="113" t="s">
        <v>276</v>
      </c>
      <c r="F351" s="114">
        <v>4.5828190857648511E-3</v>
      </c>
      <c r="G351" s="115">
        <v>3.9974812618065849E-3</v>
      </c>
    </row>
    <row r="352" spans="2:7" ht="15">
      <c r="B352" s="112" t="s">
        <v>257</v>
      </c>
      <c r="C352" s="113" t="s">
        <v>258</v>
      </c>
      <c r="D352" s="113" t="s">
        <v>447</v>
      </c>
      <c r="E352" s="113" t="s">
        <v>448</v>
      </c>
      <c r="F352" s="114">
        <v>3.3007200393690588E-2</v>
      </c>
      <c r="G352" s="115">
        <v>4.1416993357843629E-2</v>
      </c>
    </row>
    <row r="353" spans="2:7" ht="15">
      <c r="B353" s="112" t="s">
        <v>257</v>
      </c>
      <c r="C353" s="113" t="s">
        <v>258</v>
      </c>
      <c r="D353" s="113" t="s">
        <v>623</v>
      </c>
      <c r="E353" s="113" t="s">
        <v>624</v>
      </c>
      <c r="F353" s="114">
        <v>1.2704366224273898E-2</v>
      </c>
      <c r="G353" s="115">
        <v>1.6099612033068596E-2</v>
      </c>
    </row>
    <row r="354" spans="2:7" ht="15">
      <c r="B354" s="112" t="s">
        <v>257</v>
      </c>
      <c r="C354" s="113" t="s">
        <v>258</v>
      </c>
      <c r="D354" s="113" t="s">
        <v>629</v>
      </c>
      <c r="E354" s="113" t="s">
        <v>630</v>
      </c>
      <c r="F354" s="114">
        <v>0.89393343654518809</v>
      </c>
      <c r="G354" s="115">
        <v>0.88668115618208032</v>
      </c>
    </row>
    <row r="355" spans="2:7" ht="15">
      <c r="B355" s="112" t="s">
        <v>259</v>
      </c>
      <c r="C355" s="113" t="s">
        <v>260</v>
      </c>
      <c r="D355" s="113" t="s">
        <v>197</v>
      </c>
      <c r="E355" s="113" t="s">
        <v>198</v>
      </c>
      <c r="F355" s="114">
        <v>0</v>
      </c>
      <c r="G355" s="115">
        <v>1.3468667147979398E-3</v>
      </c>
    </row>
    <row r="356" spans="2:7" ht="15">
      <c r="B356" s="112" t="s">
        <v>259</v>
      </c>
      <c r="C356" s="113" t="s">
        <v>260</v>
      </c>
      <c r="D356" s="113" t="s">
        <v>153</v>
      </c>
      <c r="E356" s="113" t="s">
        <v>154</v>
      </c>
      <c r="F356" s="114">
        <v>2.1855853361794513E-3</v>
      </c>
      <c r="G356" s="115">
        <v>3.6401803102647022E-3</v>
      </c>
    </row>
    <row r="357" spans="2:7" ht="15">
      <c r="B357" s="112" t="s">
        <v>259</v>
      </c>
      <c r="C357" s="113" t="s">
        <v>260</v>
      </c>
      <c r="D357" s="113" t="s">
        <v>275</v>
      </c>
      <c r="E357" s="113" t="s">
        <v>276</v>
      </c>
      <c r="F357" s="114">
        <v>3.9801597466408954E-2</v>
      </c>
      <c r="G357" s="115">
        <v>5.1848301552536905E-2</v>
      </c>
    </row>
    <row r="358" spans="2:7" ht="15">
      <c r="B358" s="112" t="s">
        <v>259</v>
      </c>
      <c r="C358" s="113" t="s">
        <v>260</v>
      </c>
      <c r="D358" s="113" t="s">
        <v>371</v>
      </c>
      <c r="E358" s="113" t="s">
        <v>372</v>
      </c>
      <c r="F358" s="114">
        <v>9.8014876490752304E-3</v>
      </c>
      <c r="G358" s="115">
        <v>1.2455483628289056E-2</v>
      </c>
    </row>
    <row r="359" spans="2:7" ht="15">
      <c r="B359" s="112" t="s">
        <v>259</v>
      </c>
      <c r="C359" s="113" t="s">
        <v>260</v>
      </c>
      <c r="D359" s="113" t="s">
        <v>631</v>
      </c>
      <c r="E359" s="113" t="s">
        <v>632</v>
      </c>
      <c r="F359" s="114">
        <v>0.63771694622851327</v>
      </c>
      <c r="G359" s="115">
        <v>0.9307091677941115</v>
      </c>
    </row>
    <row r="360" spans="2:7" ht="15">
      <c r="B360" s="112" t="s">
        <v>263</v>
      </c>
      <c r="C360" s="113" t="s">
        <v>264</v>
      </c>
      <c r="D360" s="113" t="s">
        <v>261</v>
      </c>
      <c r="E360" s="113" t="s">
        <v>262</v>
      </c>
      <c r="F360" s="114">
        <v>1</v>
      </c>
      <c r="G360" s="115">
        <v>8.3013390915561244E-2</v>
      </c>
    </row>
    <row r="361" spans="2:7" ht="15">
      <c r="B361" s="112" t="s">
        <v>263</v>
      </c>
      <c r="C361" s="113" t="s">
        <v>264</v>
      </c>
      <c r="D361" s="113" t="s">
        <v>67</v>
      </c>
      <c r="E361" s="113" t="s">
        <v>68</v>
      </c>
      <c r="F361" s="114">
        <v>1.1825952283755518E-2</v>
      </c>
      <c r="G361" s="115">
        <v>1.784100930589585E-3</v>
      </c>
    </row>
    <row r="362" spans="2:7" ht="15">
      <c r="B362" s="112" t="s">
        <v>263</v>
      </c>
      <c r="C362" s="113" t="s">
        <v>264</v>
      </c>
      <c r="D362" s="113" t="s">
        <v>169</v>
      </c>
      <c r="E362" s="113" t="s">
        <v>170</v>
      </c>
      <c r="F362" s="114">
        <v>8.5420701309184017E-3</v>
      </c>
      <c r="G362" s="115">
        <v>1.8679092305318714E-3</v>
      </c>
    </row>
    <row r="363" spans="2:7" ht="15">
      <c r="B363" s="112" t="s">
        <v>263</v>
      </c>
      <c r="C363" s="113" t="s">
        <v>264</v>
      </c>
      <c r="D363" s="113" t="s">
        <v>834</v>
      </c>
      <c r="E363" s="113" t="s">
        <v>835</v>
      </c>
      <c r="F363" s="114">
        <v>1</v>
      </c>
      <c r="G363" s="115">
        <v>0.14234712762924731</v>
      </c>
    </row>
    <row r="364" spans="2:7" ht="15">
      <c r="B364" s="112" t="s">
        <v>263</v>
      </c>
      <c r="C364" s="113" t="s">
        <v>264</v>
      </c>
      <c r="D364" s="113" t="s">
        <v>307</v>
      </c>
      <c r="E364" s="113" t="s">
        <v>308</v>
      </c>
      <c r="F364" s="114">
        <v>0.98331487017618402</v>
      </c>
      <c r="G364" s="115">
        <v>0.16456267622758525</v>
      </c>
    </row>
    <row r="365" spans="2:7" ht="15">
      <c r="B365" s="112" t="s">
        <v>263</v>
      </c>
      <c r="C365" s="113" t="s">
        <v>264</v>
      </c>
      <c r="D365" s="113" t="s">
        <v>755</v>
      </c>
      <c r="E365" s="113" t="s">
        <v>756</v>
      </c>
      <c r="F365" s="114">
        <v>1.2200979390834361E-3</v>
      </c>
      <c r="G365" s="115">
        <v>0</v>
      </c>
    </row>
    <row r="366" spans="2:7" ht="15">
      <c r="B366" s="112" t="s">
        <v>263</v>
      </c>
      <c r="C366" s="113" t="s">
        <v>264</v>
      </c>
      <c r="D366" s="113" t="s">
        <v>651</v>
      </c>
      <c r="E366" s="113" t="s">
        <v>652</v>
      </c>
      <c r="F366" s="114">
        <v>1.4026314057829972E-3</v>
      </c>
      <c r="G366" s="115">
        <v>0</v>
      </c>
    </row>
    <row r="367" spans="2:7" ht="15">
      <c r="B367" s="112" t="s">
        <v>263</v>
      </c>
      <c r="C367" s="113" t="s">
        <v>264</v>
      </c>
      <c r="D367" s="113" t="s">
        <v>798</v>
      </c>
      <c r="E367" s="113" t="s">
        <v>799</v>
      </c>
      <c r="F367" s="114">
        <v>3.1900989570830332E-3</v>
      </c>
      <c r="G367" s="115">
        <v>0</v>
      </c>
    </row>
    <row r="368" spans="2:7" ht="15">
      <c r="B368" s="112" t="s">
        <v>263</v>
      </c>
      <c r="C368" s="113" t="s">
        <v>264</v>
      </c>
      <c r="D368" s="113" t="s">
        <v>697</v>
      </c>
      <c r="E368" s="113" t="s">
        <v>698</v>
      </c>
      <c r="F368" s="114">
        <v>6.3960349303752665E-3</v>
      </c>
      <c r="G368" s="115">
        <v>0</v>
      </c>
    </row>
    <row r="369" spans="2:7" ht="15">
      <c r="B369" s="112" t="s">
        <v>263</v>
      </c>
      <c r="C369" s="113" t="s">
        <v>264</v>
      </c>
      <c r="D369" s="113" t="s">
        <v>836</v>
      </c>
      <c r="E369" s="113" t="s">
        <v>837</v>
      </c>
      <c r="F369" s="114">
        <v>6.0254702510696687E-2</v>
      </c>
      <c r="G369" s="115">
        <v>1.1373167248986205E-2</v>
      </c>
    </row>
    <row r="370" spans="2:7" ht="15">
      <c r="B370" s="112" t="s">
        <v>263</v>
      </c>
      <c r="C370" s="113" t="s">
        <v>264</v>
      </c>
      <c r="D370" s="113" t="s">
        <v>838</v>
      </c>
      <c r="E370" s="113" t="s">
        <v>839</v>
      </c>
      <c r="F370" s="114">
        <v>1</v>
      </c>
      <c r="G370" s="115">
        <v>0.12937525356772567</v>
      </c>
    </row>
    <row r="371" spans="2:7" ht="15">
      <c r="B371" s="112" t="s">
        <v>263</v>
      </c>
      <c r="C371" s="113" t="s">
        <v>264</v>
      </c>
      <c r="D371" s="113" t="s">
        <v>840</v>
      </c>
      <c r="E371" s="113" t="s">
        <v>841</v>
      </c>
      <c r="F371" s="114">
        <v>0.99874433831113496</v>
      </c>
      <c r="G371" s="115">
        <v>7.0700554849040295E-2</v>
      </c>
    </row>
    <row r="372" spans="2:7" ht="15">
      <c r="B372" s="112" t="s">
        <v>263</v>
      </c>
      <c r="C372" s="113" t="s">
        <v>264</v>
      </c>
      <c r="D372" s="113" t="s">
        <v>842</v>
      </c>
      <c r="E372" s="113" t="s">
        <v>843</v>
      </c>
      <c r="F372" s="114">
        <v>1</v>
      </c>
      <c r="G372" s="115">
        <v>9.161897953236238E-2</v>
      </c>
    </row>
    <row r="373" spans="2:7" ht="15">
      <c r="B373" s="112" t="s">
        <v>263</v>
      </c>
      <c r="C373" s="113" t="s">
        <v>264</v>
      </c>
      <c r="D373" s="113" t="s">
        <v>701</v>
      </c>
      <c r="E373" s="113" t="s">
        <v>702</v>
      </c>
      <c r="F373" s="114">
        <v>0.9867149085036564</v>
      </c>
      <c r="G373" s="115">
        <v>0.3033568398683702</v>
      </c>
    </row>
    <row r="374" spans="2:7" ht="15">
      <c r="B374" s="112" t="s">
        <v>265</v>
      </c>
      <c r="C374" s="113" t="s">
        <v>266</v>
      </c>
      <c r="D374" s="113" t="s">
        <v>201</v>
      </c>
      <c r="E374" s="113" t="s">
        <v>202</v>
      </c>
      <c r="F374" s="114">
        <v>1.288646108507786E-2</v>
      </c>
      <c r="G374" s="115">
        <v>1.4323022331078341E-2</v>
      </c>
    </row>
    <row r="375" spans="2:7" ht="15">
      <c r="B375" s="112" t="s">
        <v>265</v>
      </c>
      <c r="C375" s="113" t="s">
        <v>266</v>
      </c>
      <c r="D375" s="113" t="s">
        <v>790</v>
      </c>
      <c r="E375" s="113" t="s">
        <v>791</v>
      </c>
      <c r="F375" s="114">
        <v>0.90486091123038115</v>
      </c>
      <c r="G375" s="115">
        <v>0.98567697766892171</v>
      </c>
    </row>
    <row r="376" spans="2:7" ht="15">
      <c r="B376" s="112" t="s">
        <v>269</v>
      </c>
      <c r="C376" s="113" t="s">
        <v>270</v>
      </c>
      <c r="D376" s="113" t="s">
        <v>267</v>
      </c>
      <c r="E376" s="113" t="s">
        <v>268</v>
      </c>
      <c r="F376" s="114">
        <v>0.87142815131404827</v>
      </c>
      <c r="G376" s="115">
        <v>0.95618502643311576</v>
      </c>
    </row>
    <row r="377" spans="2:7" ht="15">
      <c r="B377" s="112" t="s">
        <v>269</v>
      </c>
      <c r="C377" s="113" t="s">
        <v>270</v>
      </c>
      <c r="D377" s="113" t="s">
        <v>757</v>
      </c>
      <c r="E377" s="113" t="s">
        <v>758</v>
      </c>
      <c r="F377" s="114">
        <v>1.0724437549878498E-2</v>
      </c>
      <c r="G377" s="115">
        <v>1.2864295663678261E-2</v>
      </c>
    </row>
    <row r="378" spans="2:7" ht="15">
      <c r="B378" s="112" t="s">
        <v>269</v>
      </c>
      <c r="C378" s="113" t="s">
        <v>270</v>
      </c>
      <c r="D378" s="113" t="s">
        <v>832</v>
      </c>
      <c r="E378" s="113" t="s">
        <v>833</v>
      </c>
      <c r="F378" s="114">
        <v>7.2492593961914478E-3</v>
      </c>
      <c r="G378" s="115">
        <v>8.3305994912364675E-3</v>
      </c>
    </row>
    <row r="379" spans="2:7" ht="15">
      <c r="B379" s="112" t="s">
        <v>269</v>
      </c>
      <c r="C379" s="113" t="s">
        <v>270</v>
      </c>
      <c r="D379" s="113" t="s">
        <v>844</v>
      </c>
      <c r="E379" s="113" t="s">
        <v>845</v>
      </c>
      <c r="F379" s="114">
        <v>9.2997489035015809E-3</v>
      </c>
      <c r="G379" s="115">
        <v>1.5257527925524761E-2</v>
      </c>
    </row>
    <row r="380" spans="2:7" ht="15">
      <c r="B380" s="112" t="s">
        <v>269</v>
      </c>
      <c r="C380" s="113" t="s">
        <v>270</v>
      </c>
      <c r="D380" s="113" t="s">
        <v>759</v>
      </c>
      <c r="E380" s="113" t="s">
        <v>760</v>
      </c>
      <c r="F380" s="114">
        <v>1.1431733238677886E-3</v>
      </c>
      <c r="G380" s="115">
        <v>1.177792955830075E-3</v>
      </c>
    </row>
    <row r="381" spans="2:7" ht="15">
      <c r="B381" s="112" t="s">
        <v>269</v>
      </c>
      <c r="C381" s="113" t="s">
        <v>270</v>
      </c>
      <c r="D381" s="113" t="s">
        <v>761</v>
      </c>
      <c r="E381" s="113" t="s">
        <v>762</v>
      </c>
      <c r="F381" s="114">
        <v>2.9428699379438297E-3</v>
      </c>
      <c r="G381" s="115">
        <v>6.1847575306145488E-3</v>
      </c>
    </row>
    <row r="382" spans="2:7" ht="15">
      <c r="B382" s="112" t="s">
        <v>271</v>
      </c>
      <c r="C382" s="113" t="s">
        <v>272</v>
      </c>
      <c r="D382" s="113" t="s">
        <v>39</v>
      </c>
      <c r="E382" s="113" t="s">
        <v>40</v>
      </c>
      <c r="F382" s="114">
        <v>1.4379598070802032E-3</v>
      </c>
      <c r="G382" s="115">
        <v>0</v>
      </c>
    </row>
    <row r="383" spans="2:7" ht="15">
      <c r="B383" s="112" t="s">
        <v>271</v>
      </c>
      <c r="C383" s="113" t="s">
        <v>272</v>
      </c>
      <c r="D383" s="113" t="s">
        <v>137</v>
      </c>
      <c r="E383" s="113" t="s">
        <v>138</v>
      </c>
      <c r="F383" s="114">
        <v>9.803024983995965E-3</v>
      </c>
      <c r="G383" s="115">
        <v>7.4307296336961108E-3</v>
      </c>
    </row>
    <row r="384" spans="2:7" ht="15">
      <c r="B384" s="112" t="s">
        <v>271</v>
      </c>
      <c r="C384" s="113" t="s">
        <v>272</v>
      </c>
      <c r="D384" s="113" t="s">
        <v>687</v>
      </c>
      <c r="E384" s="113" t="s">
        <v>688</v>
      </c>
      <c r="F384" s="114">
        <v>1.3349564361040062E-2</v>
      </c>
      <c r="G384" s="115">
        <v>6.5474500052549551E-3</v>
      </c>
    </row>
    <row r="385" spans="2:7" ht="15">
      <c r="B385" s="112" t="s">
        <v>271</v>
      </c>
      <c r="C385" s="113" t="s">
        <v>272</v>
      </c>
      <c r="D385" s="113" t="s">
        <v>635</v>
      </c>
      <c r="E385" s="113" t="s">
        <v>636</v>
      </c>
      <c r="F385" s="114">
        <v>0.99534166544614222</v>
      </c>
      <c r="G385" s="115">
        <v>0.54707656804495564</v>
      </c>
    </row>
    <row r="386" spans="2:7" ht="15">
      <c r="B386" s="112" t="s">
        <v>271</v>
      </c>
      <c r="C386" s="113" t="s">
        <v>272</v>
      </c>
      <c r="D386" s="113" t="s">
        <v>691</v>
      </c>
      <c r="E386" s="113" t="s">
        <v>692</v>
      </c>
      <c r="F386" s="114">
        <v>2.6505524421238445E-3</v>
      </c>
      <c r="G386" s="115">
        <v>2.2294425052046415E-3</v>
      </c>
    </row>
    <row r="387" spans="2:7" ht="15">
      <c r="B387" s="112" t="s">
        <v>271</v>
      </c>
      <c r="C387" s="113" t="s">
        <v>272</v>
      </c>
      <c r="D387" s="113" t="s">
        <v>693</v>
      </c>
      <c r="E387" s="113" t="s">
        <v>694</v>
      </c>
      <c r="F387" s="114">
        <v>0.98937540076843289</v>
      </c>
      <c r="G387" s="115">
        <v>0.42437896497516753</v>
      </c>
    </row>
    <row r="388" spans="2:7" ht="15">
      <c r="B388" s="112" t="s">
        <v>271</v>
      </c>
      <c r="C388" s="113" t="s">
        <v>272</v>
      </c>
      <c r="D388" s="113" t="s">
        <v>641</v>
      </c>
      <c r="E388" s="113" t="s">
        <v>642</v>
      </c>
      <c r="F388" s="114">
        <v>1.4992988596958462E-2</v>
      </c>
      <c r="G388" s="115">
        <v>1.2336844835721169E-2</v>
      </c>
    </row>
    <row r="389" spans="2:7" ht="15">
      <c r="B389" s="112" t="s">
        <v>273</v>
      </c>
      <c r="C389" s="113" t="s">
        <v>274</v>
      </c>
      <c r="D389" s="113" t="s">
        <v>225</v>
      </c>
      <c r="E389" s="113" t="s">
        <v>226</v>
      </c>
      <c r="F389" s="114">
        <v>1.0400595635587692E-2</v>
      </c>
      <c r="G389" s="115">
        <v>8.4400012457566415E-3</v>
      </c>
    </row>
    <row r="390" spans="2:7" ht="15">
      <c r="B390" s="112" t="s">
        <v>273</v>
      </c>
      <c r="C390" s="113" t="s">
        <v>274</v>
      </c>
      <c r="D390" s="113" t="s">
        <v>299</v>
      </c>
      <c r="E390" s="113" t="s">
        <v>300</v>
      </c>
      <c r="F390" s="114">
        <v>0.86830336603051306</v>
      </c>
      <c r="G390" s="115">
        <v>0.88164066149677678</v>
      </c>
    </row>
    <row r="391" spans="2:7" ht="15">
      <c r="B391" s="112" t="s">
        <v>273</v>
      </c>
      <c r="C391" s="113" t="s">
        <v>274</v>
      </c>
      <c r="D391" s="113" t="s">
        <v>820</v>
      </c>
      <c r="E391" s="113" t="s">
        <v>821</v>
      </c>
      <c r="F391" s="114">
        <v>2.473972349946945E-2</v>
      </c>
      <c r="G391" s="115">
        <v>8.0164439876670102E-2</v>
      </c>
    </row>
    <row r="392" spans="2:7" ht="15">
      <c r="B392" s="112" t="s">
        <v>273</v>
      </c>
      <c r="C392" s="113" t="s">
        <v>274</v>
      </c>
      <c r="D392" s="113" t="s">
        <v>846</v>
      </c>
      <c r="E392" s="113" t="s">
        <v>847</v>
      </c>
      <c r="F392" s="114">
        <v>1.5318587845960935E-3</v>
      </c>
      <c r="G392" s="115">
        <v>1.4762216201065124E-3</v>
      </c>
    </row>
    <row r="393" spans="2:7" ht="15">
      <c r="B393" s="112" t="s">
        <v>273</v>
      </c>
      <c r="C393" s="113" t="s">
        <v>274</v>
      </c>
      <c r="D393" s="113" t="s">
        <v>848</v>
      </c>
      <c r="E393" s="113" t="s">
        <v>849</v>
      </c>
      <c r="F393" s="114">
        <v>2.3164919943261253E-2</v>
      </c>
      <c r="G393" s="115">
        <v>2.8278675760690153E-2</v>
      </c>
    </row>
    <row r="394" spans="2:7" ht="15">
      <c r="B394" s="112" t="s">
        <v>277</v>
      </c>
      <c r="C394" s="113" t="s">
        <v>278</v>
      </c>
      <c r="D394" s="113" t="s">
        <v>153</v>
      </c>
      <c r="E394" s="113" t="s">
        <v>154</v>
      </c>
      <c r="F394" s="114">
        <v>1.278567421664979E-3</v>
      </c>
      <c r="G394" s="115">
        <v>9.5200898305912234E-4</v>
      </c>
    </row>
    <row r="395" spans="2:7" ht="15">
      <c r="B395" s="112" t="s">
        <v>277</v>
      </c>
      <c r="C395" s="113" t="s">
        <v>278</v>
      </c>
      <c r="D395" s="113" t="s">
        <v>275</v>
      </c>
      <c r="E395" s="113" t="s">
        <v>276</v>
      </c>
      <c r="F395" s="114">
        <v>8.3180029341219756E-3</v>
      </c>
      <c r="G395" s="115">
        <v>4.8441254807509758E-3</v>
      </c>
    </row>
    <row r="396" spans="2:7" ht="15">
      <c r="B396" s="112" t="s">
        <v>277</v>
      </c>
      <c r="C396" s="113" t="s">
        <v>278</v>
      </c>
      <c r="D396" s="113" t="s">
        <v>311</v>
      </c>
      <c r="E396" s="113" t="s">
        <v>312</v>
      </c>
      <c r="F396" s="114">
        <v>7.0792655354667477E-3</v>
      </c>
      <c r="G396" s="115">
        <v>7.7706716138586478E-3</v>
      </c>
    </row>
    <row r="397" spans="2:7" ht="15">
      <c r="B397" s="112" t="s">
        <v>277</v>
      </c>
      <c r="C397" s="113" t="s">
        <v>278</v>
      </c>
      <c r="D397" s="113" t="s">
        <v>699</v>
      </c>
      <c r="E397" s="113" t="s">
        <v>700</v>
      </c>
      <c r="F397" s="114">
        <v>0.85900157984241821</v>
      </c>
      <c r="G397" s="115">
        <v>0.92613386710931023</v>
      </c>
    </row>
    <row r="398" spans="2:7" ht="15">
      <c r="B398" s="112" t="s">
        <v>277</v>
      </c>
      <c r="C398" s="113" t="s">
        <v>278</v>
      </c>
      <c r="D398" s="113" t="s">
        <v>757</v>
      </c>
      <c r="E398" s="113" t="s">
        <v>758</v>
      </c>
      <c r="F398" s="114">
        <v>1.0594417194967764E-2</v>
      </c>
      <c r="G398" s="115">
        <v>6.4091089087427522E-3</v>
      </c>
    </row>
    <row r="399" spans="2:7" ht="15">
      <c r="B399" s="112" t="s">
        <v>277</v>
      </c>
      <c r="C399" s="113" t="s">
        <v>278</v>
      </c>
      <c r="D399" s="113" t="s">
        <v>850</v>
      </c>
      <c r="E399" s="113" t="s">
        <v>851</v>
      </c>
      <c r="F399" s="114">
        <v>1.8398237968039743E-2</v>
      </c>
      <c r="G399" s="115">
        <v>1.5972595160214164E-2</v>
      </c>
    </row>
    <row r="400" spans="2:7" ht="15">
      <c r="B400" s="112" t="s">
        <v>277</v>
      </c>
      <c r="C400" s="113" t="s">
        <v>278</v>
      </c>
      <c r="D400" s="113" t="s">
        <v>761</v>
      </c>
      <c r="E400" s="113" t="s">
        <v>762</v>
      </c>
      <c r="F400" s="114">
        <v>3.5775062376047599E-2</v>
      </c>
      <c r="G400" s="115">
        <v>3.7917622744064183E-2</v>
      </c>
    </row>
    <row r="401" spans="2:7" ht="15">
      <c r="B401" s="112" t="s">
        <v>279</v>
      </c>
      <c r="C401" s="113" t="s">
        <v>280</v>
      </c>
      <c r="D401" s="113" t="s">
        <v>113</v>
      </c>
      <c r="E401" s="113" t="s">
        <v>114</v>
      </c>
      <c r="F401" s="114">
        <v>1.7124261476730593E-3</v>
      </c>
      <c r="G401" s="115">
        <v>0</v>
      </c>
    </row>
    <row r="402" spans="2:7" ht="15">
      <c r="B402" s="112" t="s">
        <v>279</v>
      </c>
      <c r="C402" s="113" t="s">
        <v>280</v>
      </c>
      <c r="D402" s="113" t="s">
        <v>83</v>
      </c>
      <c r="E402" s="113" t="s">
        <v>84</v>
      </c>
      <c r="F402" s="114">
        <v>0.10985060502368738</v>
      </c>
      <c r="G402" s="115">
        <v>1.5280723187496088E-2</v>
      </c>
    </row>
    <row r="403" spans="2:7" ht="15">
      <c r="B403" s="112" t="s">
        <v>279</v>
      </c>
      <c r="C403" s="113" t="s">
        <v>280</v>
      </c>
      <c r="D403" s="113" t="s">
        <v>91</v>
      </c>
      <c r="E403" s="113" t="s">
        <v>92</v>
      </c>
      <c r="F403" s="114">
        <v>0.13284098669969557</v>
      </c>
      <c r="G403" s="115">
        <v>1.8423236780974427E-2</v>
      </c>
    </row>
    <row r="404" spans="2:7" ht="15">
      <c r="B404" s="112" t="s">
        <v>279</v>
      </c>
      <c r="C404" s="113" t="s">
        <v>280</v>
      </c>
      <c r="D404" s="113" t="s">
        <v>665</v>
      </c>
      <c r="E404" s="113" t="s">
        <v>666</v>
      </c>
      <c r="F404" s="114">
        <v>3.0923420404881065E-3</v>
      </c>
      <c r="G404" s="115">
        <v>0</v>
      </c>
    </row>
    <row r="405" spans="2:7" ht="15">
      <c r="B405" s="112" t="s">
        <v>279</v>
      </c>
      <c r="C405" s="113" t="s">
        <v>280</v>
      </c>
      <c r="D405" s="113" t="s">
        <v>305</v>
      </c>
      <c r="E405" s="113" t="s">
        <v>306</v>
      </c>
      <c r="F405" s="114">
        <v>1.437851540838153E-2</v>
      </c>
      <c r="G405" s="115">
        <v>2.3309985888789533E-3</v>
      </c>
    </row>
    <row r="406" spans="2:7" ht="15">
      <c r="B406" s="112" t="s">
        <v>279</v>
      </c>
      <c r="C406" s="113" t="s">
        <v>280</v>
      </c>
      <c r="D406" s="113" t="s">
        <v>673</v>
      </c>
      <c r="E406" s="113" t="s">
        <v>674</v>
      </c>
      <c r="F406" s="114">
        <v>0.99776241857689818</v>
      </c>
      <c r="G406" s="115">
        <v>0.14496017877410666</v>
      </c>
    </row>
    <row r="407" spans="2:7" ht="15">
      <c r="B407" s="112" t="s">
        <v>279</v>
      </c>
      <c r="C407" s="113" t="s">
        <v>280</v>
      </c>
      <c r="D407" s="113" t="s">
        <v>667</v>
      </c>
      <c r="E407" s="113" t="s">
        <v>668</v>
      </c>
      <c r="F407" s="114">
        <v>0.99015750639165967</v>
      </c>
      <c r="G407" s="115">
        <v>0.29998763864384687</v>
      </c>
    </row>
    <row r="408" spans="2:7" ht="15">
      <c r="B408" s="112" t="s">
        <v>279</v>
      </c>
      <c r="C408" s="113" t="s">
        <v>280</v>
      </c>
      <c r="D408" s="113" t="s">
        <v>669</v>
      </c>
      <c r="E408" s="113" t="s">
        <v>670</v>
      </c>
      <c r="F408" s="114">
        <v>0.97493167093516508</v>
      </c>
      <c r="G408" s="115">
        <v>0.11825081994320198</v>
      </c>
    </row>
    <row r="409" spans="2:7" ht="15">
      <c r="B409" s="112" t="s">
        <v>279</v>
      </c>
      <c r="C409" s="113" t="s">
        <v>280</v>
      </c>
      <c r="D409" s="113" t="s">
        <v>852</v>
      </c>
      <c r="E409" s="113" t="s">
        <v>853</v>
      </c>
      <c r="F409" s="114">
        <v>1</v>
      </c>
      <c r="G409" s="115">
        <v>0.17113575177112547</v>
      </c>
    </row>
    <row r="410" spans="2:7" ht="15">
      <c r="B410" s="112" t="s">
        <v>279</v>
      </c>
      <c r="C410" s="113" t="s">
        <v>280</v>
      </c>
      <c r="D410" s="113" t="s">
        <v>713</v>
      </c>
      <c r="E410" s="113" t="s">
        <v>714</v>
      </c>
      <c r="F410" s="114">
        <v>9.3066542577943234E-3</v>
      </c>
      <c r="G410" s="115">
        <v>1.717746894008595E-3</v>
      </c>
    </row>
    <row r="411" spans="2:7" ht="15">
      <c r="B411" s="112" t="s">
        <v>279</v>
      </c>
      <c r="C411" s="113" t="s">
        <v>280</v>
      </c>
      <c r="D411" s="113" t="s">
        <v>299</v>
      </c>
      <c r="E411" s="113" t="s">
        <v>300</v>
      </c>
      <c r="F411" s="114">
        <v>1.0858162946058853E-3</v>
      </c>
      <c r="G411" s="115">
        <v>0</v>
      </c>
    </row>
    <row r="412" spans="2:7" ht="15">
      <c r="B412" s="112" t="s">
        <v>279</v>
      </c>
      <c r="C412" s="113" t="s">
        <v>280</v>
      </c>
      <c r="D412" s="113" t="s">
        <v>763</v>
      </c>
      <c r="E412" s="113" t="s">
        <v>764</v>
      </c>
      <c r="F412" s="114">
        <v>0.46596526247210318</v>
      </c>
      <c r="G412" s="115">
        <v>0.13491216212962087</v>
      </c>
    </row>
    <row r="413" spans="2:7" ht="15">
      <c r="B413" s="112" t="s">
        <v>279</v>
      </c>
      <c r="C413" s="113" t="s">
        <v>280</v>
      </c>
      <c r="D413" s="113" t="s">
        <v>846</v>
      </c>
      <c r="E413" s="113" t="s">
        <v>847</v>
      </c>
      <c r="F413" s="114">
        <v>4.8993626950372942E-3</v>
      </c>
      <c r="G413" s="115">
        <v>0</v>
      </c>
    </row>
    <row r="414" spans="2:7" ht="15">
      <c r="B414" s="112" t="s">
        <v>279</v>
      </c>
      <c r="C414" s="113" t="s">
        <v>280</v>
      </c>
      <c r="D414" s="113" t="s">
        <v>854</v>
      </c>
      <c r="E414" s="113" t="s">
        <v>855</v>
      </c>
      <c r="F414" s="114">
        <v>3.0780410997617989E-2</v>
      </c>
      <c r="G414" s="115">
        <v>3.0598369906358713E-3</v>
      </c>
    </row>
    <row r="415" spans="2:7" ht="15">
      <c r="B415" s="112" t="s">
        <v>279</v>
      </c>
      <c r="C415" s="113" t="s">
        <v>280</v>
      </c>
      <c r="D415" s="113" t="s">
        <v>848</v>
      </c>
      <c r="E415" s="113" t="s">
        <v>849</v>
      </c>
      <c r="F415" s="114">
        <v>4.7503393099507102E-3</v>
      </c>
      <c r="G415" s="115">
        <v>0</v>
      </c>
    </row>
    <row r="416" spans="2:7" ht="15">
      <c r="B416" s="112" t="s">
        <v>279</v>
      </c>
      <c r="C416" s="113" t="s">
        <v>280</v>
      </c>
      <c r="D416" s="113" t="s">
        <v>856</v>
      </c>
      <c r="E416" s="113" t="s">
        <v>857</v>
      </c>
      <c r="F416" s="114">
        <v>0.96994504084323796</v>
      </c>
      <c r="G416" s="115">
        <v>8.7971918851710282E-2</v>
      </c>
    </row>
    <row r="417" spans="2:7" ht="15">
      <c r="B417" s="112" t="s">
        <v>279</v>
      </c>
      <c r="C417" s="113" t="s">
        <v>280</v>
      </c>
      <c r="D417" s="113" t="s">
        <v>677</v>
      </c>
      <c r="E417" s="113" t="s">
        <v>678</v>
      </c>
      <c r="F417" s="114">
        <v>7.545602756159832E-3</v>
      </c>
      <c r="G417" s="115">
        <v>1.9689874443939645E-3</v>
      </c>
    </row>
    <row r="418" spans="2:7" ht="15">
      <c r="B418" s="112" t="s">
        <v>283</v>
      </c>
      <c r="C418" s="113" t="s">
        <v>284</v>
      </c>
      <c r="D418" s="113" t="s">
        <v>281</v>
      </c>
      <c r="E418" s="113" t="s">
        <v>282</v>
      </c>
      <c r="F418" s="114">
        <v>5.8500085914678906E-3</v>
      </c>
      <c r="G418" s="115">
        <v>0</v>
      </c>
    </row>
    <row r="419" spans="2:7" ht="15">
      <c r="B419" s="112" t="s">
        <v>283</v>
      </c>
      <c r="C419" s="113" t="s">
        <v>284</v>
      </c>
      <c r="D419" s="113" t="s">
        <v>137</v>
      </c>
      <c r="E419" s="113" t="s">
        <v>138</v>
      </c>
      <c r="F419" s="114">
        <v>7.3957820147089624E-3</v>
      </c>
      <c r="G419" s="115">
        <v>2.9242392253973734E-3</v>
      </c>
    </row>
    <row r="420" spans="2:7" ht="15">
      <c r="B420" s="112" t="s">
        <v>283</v>
      </c>
      <c r="C420" s="113" t="s">
        <v>284</v>
      </c>
      <c r="D420" s="113" t="s">
        <v>689</v>
      </c>
      <c r="E420" s="113" t="s">
        <v>690</v>
      </c>
      <c r="F420" s="114">
        <v>0.96430333783343414</v>
      </c>
      <c r="G420" s="115">
        <v>0.24161657823185589</v>
      </c>
    </row>
    <row r="421" spans="2:7" ht="15">
      <c r="B421" s="112" t="s">
        <v>283</v>
      </c>
      <c r="C421" s="113" t="s">
        <v>284</v>
      </c>
      <c r="D421" s="113" t="s">
        <v>858</v>
      </c>
      <c r="E421" s="113" t="s">
        <v>859</v>
      </c>
      <c r="F421" s="114">
        <v>0.98428109609251258</v>
      </c>
      <c r="G421" s="115">
        <v>0.31750099438130819</v>
      </c>
    </row>
    <row r="422" spans="2:7" ht="15">
      <c r="B422" s="112" t="s">
        <v>283</v>
      </c>
      <c r="C422" s="113" t="s">
        <v>284</v>
      </c>
      <c r="D422" s="113" t="s">
        <v>691</v>
      </c>
      <c r="E422" s="113" t="s">
        <v>692</v>
      </c>
      <c r="F422" s="114">
        <v>0.97901623828918394</v>
      </c>
      <c r="G422" s="115">
        <v>0.42954356439916624</v>
      </c>
    </row>
    <row r="423" spans="2:7" ht="15">
      <c r="B423" s="112" t="s">
        <v>283</v>
      </c>
      <c r="C423" s="113" t="s">
        <v>284</v>
      </c>
      <c r="D423" s="113" t="s">
        <v>693</v>
      </c>
      <c r="E423" s="113" t="s">
        <v>694</v>
      </c>
      <c r="F423" s="114">
        <v>3.0549632726685053E-3</v>
      </c>
      <c r="G423" s="115">
        <v>0</v>
      </c>
    </row>
    <row r="424" spans="2:7" ht="15">
      <c r="B424" s="112" t="s">
        <v>283</v>
      </c>
      <c r="C424" s="113" t="s">
        <v>284</v>
      </c>
      <c r="D424" s="113" t="s">
        <v>794</v>
      </c>
      <c r="E424" s="113" t="s">
        <v>795</v>
      </c>
      <c r="F424" s="114">
        <v>5.5122459555034201E-3</v>
      </c>
      <c r="G424" s="115">
        <v>2.2582078741002452E-3</v>
      </c>
    </row>
    <row r="425" spans="2:7" ht="15">
      <c r="B425" s="112" t="s">
        <v>283</v>
      </c>
      <c r="C425" s="113" t="s">
        <v>284</v>
      </c>
      <c r="D425" s="113" t="s">
        <v>641</v>
      </c>
      <c r="E425" s="113" t="s">
        <v>642</v>
      </c>
      <c r="F425" s="114">
        <v>1.4343482656289064E-2</v>
      </c>
      <c r="G425" s="115">
        <v>6.1564158881720534E-3</v>
      </c>
    </row>
    <row r="426" spans="2:7" ht="15">
      <c r="B426" s="112" t="s">
        <v>287</v>
      </c>
      <c r="C426" s="113" t="s">
        <v>288</v>
      </c>
      <c r="D426" s="113" t="s">
        <v>285</v>
      </c>
      <c r="E426" s="113" t="s">
        <v>286</v>
      </c>
      <c r="F426" s="114">
        <v>2.3265437491378913E-2</v>
      </c>
      <c r="G426" s="115">
        <v>1.9706812481500521E-2</v>
      </c>
    </row>
    <row r="427" spans="2:7" ht="15">
      <c r="B427" s="112" t="s">
        <v>287</v>
      </c>
      <c r="C427" s="113" t="s">
        <v>288</v>
      </c>
      <c r="D427" s="113" t="s">
        <v>860</v>
      </c>
      <c r="E427" s="113" t="s">
        <v>861</v>
      </c>
      <c r="F427" s="114">
        <v>0.92541194910705515</v>
      </c>
      <c r="G427" s="115">
        <v>0.95349296111085136</v>
      </c>
    </row>
    <row r="428" spans="2:7" ht="15">
      <c r="B428" s="112" t="s">
        <v>287</v>
      </c>
      <c r="C428" s="113" t="s">
        <v>288</v>
      </c>
      <c r="D428" s="113" t="s">
        <v>780</v>
      </c>
      <c r="E428" s="113" t="s">
        <v>781</v>
      </c>
      <c r="F428" s="114">
        <v>2.6842879953398142E-2</v>
      </c>
      <c r="G428" s="115">
        <v>2.6800226407648006E-2</v>
      </c>
    </row>
    <row r="429" spans="2:7" ht="15">
      <c r="B429" s="112" t="s">
        <v>291</v>
      </c>
      <c r="C429" s="113" t="s">
        <v>292</v>
      </c>
      <c r="D429" s="113" t="s">
        <v>289</v>
      </c>
      <c r="E429" s="113" t="s">
        <v>290</v>
      </c>
      <c r="F429" s="114">
        <v>6.0919570411994851E-3</v>
      </c>
      <c r="G429" s="115">
        <v>0</v>
      </c>
    </row>
    <row r="430" spans="2:7" ht="15">
      <c r="B430" s="112" t="s">
        <v>291</v>
      </c>
      <c r="C430" s="113" t="s">
        <v>292</v>
      </c>
      <c r="D430" s="113" t="s">
        <v>285</v>
      </c>
      <c r="E430" s="113" t="s">
        <v>286</v>
      </c>
      <c r="F430" s="114">
        <v>0.85440556653945776</v>
      </c>
      <c r="G430" s="115">
        <v>0.39860798883416559</v>
      </c>
    </row>
    <row r="431" spans="2:7" ht="15">
      <c r="B431" s="112" t="s">
        <v>291</v>
      </c>
      <c r="C431" s="113" t="s">
        <v>292</v>
      </c>
      <c r="D431" s="113" t="s">
        <v>860</v>
      </c>
      <c r="E431" s="113" t="s">
        <v>861</v>
      </c>
      <c r="F431" s="114">
        <v>7.4588050892944902E-2</v>
      </c>
      <c r="G431" s="115">
        <v>4.2328065027256757E-2</v>
      </c>
    </row>
    <row r="432" spans="2:7" ht="15">
      <c r="B432" s="112" t="s">
        <v>291</v>
      </c>
      <c r="C432" s="113" t="s">
        <v>292</v>
      </c>
      <c r="D432" s="113" t="s">
        <v>862</v>
      </c>
      <c r="E432" s="113" t="s">
        <v>863</v>
      </c>
      <c r="F432" s="114">
        <v>5.3545435641505504E-2</v>
      </c>
      <c r="G432" s="115">
        <v>9.5741881603258229E-3</v>
      </c>
    </row>
    <row r="433" spans="2:7" ht="15">
      <c r="B433" s="112" t="s">
        <v>291</v>
      </c>
      <c r="C433" s="113" t="s">
        <v>292</v>
      </c>
      <c r="D433" s="113" t="s">
        <v>864</v>
      </c>
      <c r="E433" s="113" t="s">
        <v>865</v>
      </c>
      <c r="F433" s="114">
        <v>5.6318195167132282E-2</v>
      </c>
      <c r="G433" s="115">
        <v>1.0695347759682873E-2</v>
      </c>
    </row>
    <row r="434" spans="2:7" ht="15">
      <c r="B434" s="112" t="s">
        <v>291</v>
      </c>
      <c r="C434" s="113" t="s">
        <v>292</v>
      </c>
      <c r="D434" s="113" t="s">
        <v>181</v>
      </c>
      <c r="E434" s="113" t="s">
        <v>182</v>
      </c>
      <c r="F434" s="114">
        <v>6.9276943567662258E-3</v>
      </c>
      <c r="G434" s="115">
        <v>5.4299017841310162E-3</v>
      </c>
    </row>
    <row r="435" spans="2:7" ht="15">
      <c r="B435" s="112" t="s">
        <v>291</v>
      </c>
      <c r="C435" s="113" t="s">
        <v>292</v>
      </c>
      <c r="D435" s="113" t="s">
        <v>753</v>
      </c>
      <c r="E435" s="113" t="s">
        <v>754</v>
      </c>
      <c r="F435" s="114">
        <v>1.6082111499107134E-2</v>
      </c>
      <c r="G435" s="115">
        <v>4.3402032959804137E-3</v>
      </c>
    </row>
    <row r="436" spans="2:7" ht="15">
      <c r="B436" s="112" t="s">
        <v>291</v>
      </c>
      <c r="C436" s="113" t="s">
        <v>292</v>
      </c>
      <c r="D436" s="113" t="s">
        <v>780</v>
      </c>
      <c r="E436" s="113" t="s">
        <v>781</v>
      </c>
      <c r="F436" s="114">
        <v>0.96203196596399809</v>
      </c>
      <c r="G436" s="115">
        <v>0.52902430513845744</v>
      </c>
    </row>
    <row r="437" spans="2:7" ht="15">
      <c r="B437" s="112" t="s">
        <v>293</v>
      </c>
      <c r="C437" s="113" t="s">
        <v>294</v>
      </c>
      <c r="D437" s="113" t="s">
        <v>169</v>
      </c>
      <c r="E437" s="113" t="s">
        <v>170</v>
      </c>
      <c r="F437" s="114">
        <v>1.3710283874302074E-2</v>
      </c>
      <c r="G437" s="115">
        <v>1.4801347856751038E-2</v>
      </c>
    </row>
    <row r="438" spans="2:7" ht="15">
      <c r="B438" s="112" t="s">
        <v>293</v>
      </c>
      <c r="C438" s="113" t="s">
        <v>294</v>
      </c>
      <c r="D438" s="113" t="s">
        <v>275</v>
      </c>
      <c r="E438" s="113" t="s">
        <v>276</v>
      </c>
      <c r="F438" s="114">
        <v>2.0632000558880375E-3</v>
      </c>
      <c r="G438" s="115">
        <v>1.3886059086278505E-3</v>
      </c>
    </row>
    <row r="439" spans="2:7" ht="15">
      <c r="B439" s="112" t="s">
        <v>293</v>
      </c>
      <c r="C439" s="113" t="s">
        <v>294</v>
      </c>
      <c r="D439" s="113" t="s">
        <v>651</v>
      </c>
      <c r="E439" s="113" t="s">
        <v>652</v>
      </c>
      <c r="F439" s="114">
        <v>2.0855916853395579E-2</v>
      </c>
      <c r="G439" s="115">
        <v>1.88762636157041E-2</v>
      </c>
    </row>
    <row r="440" spans="2:7" ht="15">
      <c r="B440" s="112" t="s">
        <v>293</v>
      </c>
      <c r="C440" s="113" t="s">
        <v>294</v>
      </c>
      <c r="D440" s="113" t="s">
        <v>699</v>
      </c>
      <c r="E440" s="113" t="s">
        <v>700</v>
      </c>
      <c r="F440" s="114">
        <v>2.6766756895458708E-3</v>
      </c>
      <c r="G440" s="115">
        <v>3.3351618211738894E-3</v>
      </c>
    </row>
    <row r="441" spans="2:7" ht="15">
      <c r="B441" s="112" t="s">
        <v>293</v>
      </c>
      <c r="C441" s="113" t="s">
        <v>294</v>
      </c>
      <c r="D441" s="113" t="s">
        <v>653</v>
      </c>
      <c r="E441" s="113" t="s">
        <v>654</v>
      </c>
      <c r="F441" s="114">
        <v>0.91763401753686735</v>
      </c>
      <c r="G441" s="115">
        <v>0.92375205704882069</v>
      </c>
    </row>
    <row r="442" spans="2:7" ht="15">
      <c r="B442" s="112" t="s">
        <v>293</v>
      </c>
      <c r="C442" s="113" t="s">
        <v>294</v>
      </c>
      <c r="D442" s="113" t="s">
        <v>850</v>
      </c>
      <c r="E442" s="113" t="s">
        <v>851</v>
      </c>
      <c r="F442" s="114">
        <v>3.7721230298202041E-2</v>
      </c>
      <c r="G442" s="115">
        <v>3.7846563748922493E-2</v>
      </c>
    </row>
    <row r="443" spans="2:7" ht="15">
      <c r="B443" s="112" t="s">
        <v>297</v>
      </c>
      <c r="C443" s="113" t="s">
        <v>298</v>
      </c>
      <c r="D443" s="113" t="s">
        <v>295</v>
      </c>
      <c r="E443" s="113" t="s">
        <v>296</v>
      </c>
      <c r="F443" s="114">
        <v>2.1436679954592247E-3</v>
      </c>
      <c r="G443" s="115">
        <v>2.6510026797327575E-3</v>
      </c>
    </row>
    <row r="444" spans="2:7" ht="15">
      <c r="B444" s="112" t="s">
        <v>297</v>
      </c>
      <c r="C444" s="113" t="s">
        <v>298</v>
      </c>
      <c r="D444" s="113" t="s">
        <v>285</v>
      </c>
      <c r="E444" s="113" t="s">
        <v>286</v>
      </c>
      <c r="F444" s="114">
        <v>2.0598648213710977E-3</v>
      </c>
      <c r="G444" s="115">
        <v>0</v>
      </c>
    </row>
    <row r="445" spans="2:7" ht="15">
      <c r="B445" s="112" t="s">
        <v>297</v>
      </c>
      <c r="C445" s="113" t="s">
        <v>298</v>
      </c>
      <c r="D445" s="113" t="s">
        <v>329</v>
      </c>
      <c r="E445" s="113" t="s">
        <v>330</v>
      </c>
      <c r="F445" s="114">
        <v>0.99184629537321845</v>
      </c>
      <c r="G445" s="115">
        <v>0.31961820337761243</v>
      </c>
    </row>
    <row r="446" spans="2:7" ht="15">
      <c r="B446" s="112" t="s">
        <v>297</v>
      </c>
      <c r="C446" s="113" t="s">
        <v>298</v>
      </c>
      <c r="D446" s="113" t="s">
        <v>866</v>
      </c>
      <c r="E446" s="113" t="s">
        <v>867</v>
      </c>
      <c r="F446" s="114">
        <v>0.98519986311035246</v>
      </c>
      <c r="G446" s="115">
        <v>0.30451793540433664</v>
      </c>
    </row>
    <row r="447" spans="2:7" ht="15">
      <c r="B447" s="112" t="s">
        <v>297</v>
      </c>
      <c r="C447" s="113" t="s">
        <v>298</v>
      </c>
      <c r="D447" s="113" t="s">
        <v>868</v>
      </c>
      <c r="E447" s="113" t="s">
        <v>869</v>
      </c>
      <c r="F447" s="114">
        <v>2.3782678633172478E-2</v>
      </c>
      <c r="G447" s="115">
        <v>4.1319076249627809E-3</v>
      </c>
    </row>
    <row r="448" spans="2:7" ht="15">
      <c r="B448" s="112" t="s">
        <v>297</v>
      </c>
      <c r="C448" s="113" t="s">
        <v>298</v>
      </c>
      <c r="D448" s="113" t="s">
        <v>870</v>
      </c>
      <c r="E448" s="113" t="s">
        <v>871</v>
      </c>
      <c r="F448" s="114">
        <v>2.6667061295764641E-2</v>
      </c>
      <c r="G448" s="115">
        <v>5.8831364887665383E-3</v>
      </c>
    </row>
    <row r="449" spans="2:7" ht="15">
      <c r="B449" s="112" t="s">
        <v>297</v>
      </c>
      <c r="C449" s="113" t="s">
        <v>298</v>
      </c>
      <c r="D449" s="113" t="s">
        <v>872</v>
      </c>
      <c r="E449" s="113" t="s">
        <v>873</v>
      </c>
      <c r="F449" s="114">
        <v>2.6354251246955111E-2</v>
      </c>
      <c r="G449" s="115">
        <v>5.9340670821210108E-3</v>
      </c>
    </row>
    <row r="450" spans="2:7" ht="15">
      <c r="B450" s="112" t="s">
        <v>297</v>
      </c>
      <c r="C450" s="113" t="s">
        <v>298</v>
      </c>
      <c r="D450" s="113" t="s">
        <v>719</v>
      </c>
      <c r="E450" s="113" t="s">
        <v>720</v>
      </c>
      <c r="F450" s="114">
        <v>0.9075389800916609</v>
      </c>
      <c r="G450" s="115">
        <v>0.19550034737276492</v>
      </c>
    </row>
    <row r="451" spans="2:7" ht="15">
      <c r="B451" s="112" t="s">
        <v>297</v>
      </c>
      <c r="C451" s="113" t="s">
        <v>298</v>
      </c>
      <c r="D451" s="113" t="s">
        <v>864</v>
      </c>
      <c r="E451" s="113" t="s">
        <v>865</v>
      </c>
      <c r="F451" s="114">
        <v>0.93276304791451747</v>
      </c>
      <c r="G451" s="115">
        <v>0.16176339996970282</v>
      </c>
    </row>
    <row r="452" spans="2:7" ht="15">
      <c r="B452" s="112" t="s">
        <v>301</v>
      </c>
      <c r="C452" s="113" t="s">
        <v>302</v>
      </c>
      <c r="D452" s="113" t="s">
        <v>299</v>
      </c>
      <c r="E452" s="113" t="s">
        <v>300</v>
      </c>
      <c r="F452" s="114">
        <v>8.4902245860708769E-2</v>
      </c>
      <c r="G452" s="115">
        <v>2.715152276098028E-2</v>
      </c>
    </row>
    <row r="453" spans="2:7" ht="15">
      <c r="B453" s="112" t="s">
        <v>301</v>
      </c>
      <c r="C453" s="113" t="s">
        <v>302</v>
      </c>
      <c r="D453" s="113" t="s">
        <v>820</v>
      </c>
      <c r="E453" s="113" t="s">
        <v>821</v>
      </c>
      <c r="F453" s="114">
        <v>0.94351577037230683</v>
      </c>
      <c r="G453" s="115">
        <v>0.96292169218334334</v>
      </c>
    </row>
    <row r="454" spans="2:7" ht="15">
      <c r="B454" s="112" t="s">
        <v>301</v>
      </c>
      <c r="C454" s="113" t="s">
        <v>302</v>
      </c>
      <c r="D454" s="113" t="s">
        <v>846</v>
      </c>
      <c r="E454" s="113" t="s">
        <v>847</v>
      </c>
      <c r="F454" s="114">
        <v>3.2705508228085371E-2</v>
      </c>
      <c r="G454" s="115">
        <v>9.9267850556763147E-3</v>
      </c>
    </row>
    <row r="455" spans="2:7" ht="15">
      <c r="B455" s="112" t="s">
        <v>303</v>
      </c>
      <c r="C455" s="113" t="s">
        <v>304</v>
      </c>
      <c r="D455" s="113" t="s">
        <v>59</v>
      </c>
      <c r="E455" s="113" t="s">
        <v>60</v>
      </c>
      <c r="F455" s="114">
        <v>2.208377760207229E-2</v>
      </c>
      <c r="G455" s="115">
        <v>4.4450133333333329E-2</v>
      </c>
    </row>
    <row r="456" spans="2:7" ht="15">
      <c r="B456" s="112" t="s">
        <v>303</v>
      </c>
      <c r="C456" s="113" t="s">
        <v>304</v>
      </c>
      <c r="D456" s="113" t="s">
        <v>727</v>
      </c>
      <c r="E456" s="113" t="s">
        <v>728</v>
      </c>
      <c r="F456" s="114">
        <v>0.9726223720039433</v>
      </c>
      <c r="G456" s="115">
        <v>0.95554986666666664</v>
      </c>
    </row>
    <row r="457" spans="2:7" ht="15">
      <c r="B457" s="112" t="s">
        <v>874</v>
      </c>
      <c r="C457" s="113" t="s">
        <v>875</v>
      </c>
      <c r="D457" s="113" t="s">
        <v>305</v>
      </c>
      <c r="E457" s="113" t="s">
        <v>306</v>
      </c>
      <c r="F457" s="114">
        <v>3.3322110433335983E-3</v>
      </c>
      <c r="G457" s="115">
        <v>1.1327525381735926E-3</v>
      </c>
    </row>
    <row r="458" spans="2:7" ht="15">
      <c r="B458" s="112" t="s">
        <v>874</v>
      </c>
      <c r="C458" s="113" t="s">
        <v>875</v>
      </c>
      <c r="D458" s="113" t="s">
        <v>713</v>
      </c>
      <c r="E458" s="113" t="s">
        <v>714</v>
      </c>
      <c r="F458" s="114">
        <v>5.1621488803747012E-3</v>
      </c>
      <c r="G458" s="115">
        <v>1.9978859774324727E-3</v>
      </c>
    </row>
    <row r="459" spans="2:7" ht="15">
      <c r="B459" s="112" t="s">
        <v>874</v>
      </c>
      <c r="C459" s="113" t="s">
        <v>875</v>
      </c>
      <c r="D459" s="113" t="s">
        <v>715</v>
      </c>
      <c r="E459" s="113" t="s">
        <v>716</v>
      </c>
      <c r="F459" s="114">
        <v>0.90890106687250372</v>
      </c>
      <c r="G459" s="115">
        <v>0.95527563084049238</v>
      </c>
    </row>
    <row r="460" spans="2:7" ht="15">
      <c r="B460" s="112" t="s">
        <v>874</v>
      </c>
      <c r="C460" s="113" t="s">
        <v>875</v>
      </c>
      <c r="D460" s="113" t="s">
        <v>876</v>
      </c>
      <c r="E460" s="113" t="s">
        <v>877</v>
      </c>
      <c r="F460" s="114">
        <v>8.7695585803332903E-3</v>
      </c>
      <c r="G460" s="115">
        <v>3.7130046050682691E-3</v>
      </c>
    </row>
    <row r="461" spans="2:7" ht="15">
      <c r="B461" s="112" t="s">
        <v>874</v>
      </c>
      <c r="C461" s="113" t="s">
        <v>875</v>
      </c>
      <c r="D461" s="113" t="s">
        <v>675</v>
      </c>
      <c r="E461" s="113" t="s">
        <v>676</v>
      </c>
      <c r="F461" s="114">
        <v>2.5325816041560315E-2</v>
      </c>
      <c r="G461" s="115">
        <v>1.1356138744512969E-2</v>
      </c>
    </row>
    <row r="462" spans="2:7" ht="15">
      <c r="B462" s="112" t="s">
        <v>874</v>
      </c>
      <c r="C462" s="113" t="s">
        <v>875</v>
      </c>
      <c r="D462" s="113" t="s">
        <v>733</v>
      </c>
      <c r="E462" s="113" t="s">
        <v>734</v>
      </c>
      <c r="F462" s="114">
        <v>1.5909186543708993E-2</v>
      </c>
      <c r="G462" s="115">
        <v>8.272628120539683E-3</v>
      </c>
    </row>
    <row r="463" spans="2:7" ht="15">
      <c r="B463" s="112" t="s">
        <v>874</v>
      </c>
      <c r="C463" s="113" t="s">
        <v>875</v>
      </c>
      <c r="D463" s="113" t="s">
        <v>778</v>
      </c>
      <c r="E463" s="113" t="s">
        <v>779</v>
      </c>
      <c r="F463" s="114">
        <v>4.4931564831282786E-3</v>
      </c>
      <c r="G463" s="115">
        <v>1.8581854415210194E-3</v>
      </c>
    </row>
    <row r="464" spans="2:7" ht="15">
      <c r="B464" s="112" t="s">
        <v>874</v>
      </c>
      <c r="C464" s="113" t="s">
        <v>875</v>
      </c>
      <c r="D464" s="113" t="s">
        <v>735</v>
      </c>
      <c r="E464" s="113" t="s">
        <v>736</v>
      </c>
      <c r="F464" s="114">
        <v>4.0659739760967484E-2</v>
      </c>
      <c r="G464" s="115">
        <v>1.6393773732259719E-2</v>
      </c>
    </row>
    <row r="465" spans="2:7" ht="15">
      <c r="B465" s="112" t="s">
        <v>309</v>
      </c>
      <c r="C465" s="113" t="s">
        <v>310</v>
      </c>
      <c r="D465" s="113" t="s">
        <v>307</v>
      </c>
      <c r="E465" s="113" t="s">
        <v>308</v>
      </c>
      <c r="F465" s="114">
        <v>2.1890222620149628E-3</v>
      </c>
      <c r="G465" s="115">
        <v>2.0546091613491343E-3</v>
      </c>
    </row>
    <row r="466" spans="2:7" ht="15">
      <c r="B466" s="112" t="s">
        <v>309</v>
      </c>
      <c r="C466" s="113" t="s">
        <v>310</v>
      </c>
      <c r="D466" s="113" t="s">
        <v>836</v>
      </c>
      <c r="E466" s="113" t="s">
        <v>837</v>
      </c>
      <c r="F466" s="114">
        <v>0.93974529748930313</v>
      </c>
      <c r="G466" s="115">
        <v>0.99481184480401108</v>
      </c>
    </row>
    <row r="467" spans="2:7" ht="15">
      <c r="B467" s="112" t="s">
        <v>309</v>
      </c>
      <c r="C467" s="113" t="s">
        <v>310</v>
      </c>
      <c r="D467" s="113" t="s">
        <v>840</v>
      </c>
      <c r="E467" s="113" t="s">
        <v>841</v>
      </c>
      <c r="F467" s="114">
        <v>1.2556616888649715E-3</v>
      </c>
      <c r="G467" s="115">
        <v>0</v>
      </c>
    </row>
    <row r="468" spans="2:7" ht="15">
      <c r="B468" s="112" t="s">
        <v>309</v>
      </c>
      <c r="C468" s="113" t="s">
        <v>310</v>
      </c>
      <c r="D468" s="113" t="s">
        <v>701</v>
      </c>
      <c r="E468" s="113" t="s">
        <v>702</v>
      </c>
      <c r="F468" s="114">
        <v>1.8173294756384923E-3</v>
      </c>
      <c r="G468" s="115">
        <v>3.1335460346399273E-3</v>
      </c>
    </row>
    <row r="469" spans="2:7" ht="15">
      <c r="B469" s="112" t="s">
        <v>313</v>
      </c>
      <c r="C469" s="113" t="s">
        <v>314</v>
      </c>
      <c r="D469" s="113" t="s">
        <v>311</v>
      </c>
      <c r="E469" s="113" t="s">
        <v>312</v>
      </c>
      <c r="F469" s="114">
        <v>5.2359384536314274E-3</v>
      </c>
      <c r="G469" s="115">
        <v>8.803416672898438E-3</v>
      </c>
    </row>
    <row r="470" spans="2:7" ht="15">
      <c r="B470" s="112" t="s">
        <v>313</v>
      </c>
      <c r="C470" s="113" t="s">
        <v>314</v>
      </c>
      <c r="D470" s="113" t="s">
        <v>267</v>
      </c>
      <c r="E470" s="113" t="s">
        <v>268</v>
      </c>
      <c r="F470" s="114">
        <v>3.4868105045435388E-2</v>
      </c>
      <c r="G470" s="115">
        <v>2.9555217655025719E-2</v>
      </c>
    </row>
    <row r="471" spans="2:7" ht="15">
      <c r="B471" s="112" t="s">
        <v>313</v>
      </c>
      <c r="C471" s="113" t="s">
        <v>314</v>
      </c>
      <c r="D471" s="113" t="s">
        <v>699</v>
      </c>
      <c r="E471" s="113" t="s">
        <v>700</v>
      </c>
      <c r="F471" s="114">
        <v>9.6601829397144207E-3</v>
      </c>
      <c r="G471" s="115">
        <v>1.5953336490764514E-2</v>
      </c>
    </row>
    <row r="472" spans="2:7" ht="15">
      <c r="B472" s="112" t="s">
        <v>313</v>
      </c>
      <c r="C472" s="113" t="s">
        <v>314</v>
      </c>
      <c r="D472" s="113" t="s">
        <v>757</v>
      </c>
      <c r="E472" s="113" t="s">
        <v>758</v>
      </c>
      <c r="F472" s="114">
        <v>0.87548085114014407</v>
      </c>
      <c r="G472" s="115">
        <v>0.81124793312893129</v>
      </c>
    </row>
    <row r="473" spans="2:7" ht="15">
      <c r="B473" s="112" t="s">
        <v>313</v>
      </c>
      <c r="C473" s="113" t="s">
        <v>314</v>
      </c>
      <c r="D473" s="113" t="s">
        <v>759</v>
      </c>
      <c r="E473" s="113" t="s">
        <v>760</v>
      </c>
      <c r="F473" s="114">
        <v>3.3501764349696199E-2</v>
      </c>
      <c r="G473" s="115">
        <v>2.6663675416074652E-2</v>
      </c>
    </row>
    <row r="474" spans="2:7" ht="15">
      <c r="B474" s="112" t="s">
        <v>313</v>
      </c>
      <c r="C474" s="113" t="s">
        <v>314</v>
      </c>
      <c r="D474" s="113" t="s">
        <v>761</v>
      </c>
      <c r="E474" s="113" t="s">
        <v>762</v>
      </c>
      <c r="F474" s="114">
        <v>6.6386027765338113E-2</v>
      </c>
      <c r="G474" s="115">
        <v>0.10777642063630548</v>
      </c>
    </row>
    <row r="475" spans="2:7" ht="15">
      <c r="B475" s="112" t="s">
        <v>317</v>
      </c>
      <c r="C475" s="113" t="s">
        <v>318</v>
      </c>
      <c r="D475" s="113" t="s">
        <v>315</v>
      </c>
      <c r="E475" s="113" t="s">
        <v>316</v>
      </c>
      <c r="F475" s="114">
        <v>2.4279803808022102E-3</v>
      </c>
      <c r="G475" s="115">
        <v>2.2497915063905715E-3</v>
      </c>
    </row>
    <row r="476" spans="2:7" ht="15">
      <c r="B476" s="112" t="s">
        <v>317</v>
      </c>
      <c r="C476" s="113" t="s">
        <v>318</v>
      </c>
      <c r="D476" s="113" t="s">
        <v>745</v>
      </c>
      <c r="E476" s="113" t="s">
        <v>746</v>
      </c>
      <c r="F476" s="114">
        <v>1.5978866007242854E-3</v>
      </c>
      <c r="G476" s="115">
        <v>3.0579062716170695E-3</v>
      </c>
    </row>
    <row r="477" spans="2:7" ht="15">
      <c r="B477" s="112" t="s">
        <v>317</v>
      </c>
      <c r="C477" s="113" t="s">
        <v>318</v>
      </c>
      <c r="D477" s="113" t="s">
        <v>878</v>
      </c>
      <c r="E477" s="113" t="s">
        <v>879</v>
      </c>
      <c r="F477" s="114">
        <v>0.52190076897767013</v>
      </c>
      <c r="G477" s="115">
        <v>0.99469230222199234</v>
      </c>
    </row>
    <row r="478" spans="2:7" ht="15">
      <c r="B478" s="112" t="s">
        <v>319</v>
      </c>
      <c r="C478" s="113" t="s">
        <v>320</v>
      </c>
      <c r="D478" s="113" t="s">
        <v>59</v>
      </c>
      <c r="E478" s="113" t="s">
        <v>60</v>
      </c>
      <c r="F478" s="114">
        <v>1.5287790753133553E-2</v>
      </c>
      <c r="G478" s="115">
        <v>2.522533866381255E-2</v>
      </c>
    </row>
    <row r="479" spans="2:7" ht="15">
      <c r="B479" s="112" t="s">
        <v>319</v>
      </c>
      <c r="C479" s="113" t="s">
        <v>320</v>
      </c>
      <c r="D479" s="113" t="s">
        <v>705</v>
      </c>
      <c r="E479" s="113" t="s">
        <v>706</v>
      </c>
      <c r="F479" s="114">
        <v>0.95520354757320691</v>
      </c>
      <c r="G479" s="115">
        <v>0.96136102104559928</v>
      </c>
    </row>
    <row r="480" spans="2:7" ht="15">
      <c r="B480" s="112" t="s">
        <v>319</v>
      </c>
      <c r="C480" s="113" t="s">
        <v>320</v>
      </c>
      <c r="D480" s="113" t="s">
        <v>649</v>
      </c>
      <c r="E480" s="113" t="s">
        <v>650</v>
      </c>
      <c r="F480" s="114">
        <v>5.717710589915658E-3</v>
      </c>
      <c r="G480" s="115">
        <v>1.3413640290588065E-2</v>
      </c>
    </row>
    <row r="481" spans="2:7" ht="15">
      <c r="B481" s="112" t="s">
        <v>323</v>
      </c>
      <c r="C481" s="113" t="s">
        <v>324</v>
      </c>
      <c r="D481" s="113" t="s">
        <v>747</v>
      </c>
      <c r="E481" s="113" t="s">
        <v>748</v>
      </c>
      <c r="F481" s="114">
        <v>0.58583820975772039</v>
      </c>
      <c r="G481" s="115">
        <v>0.95103517600489496</v>
      </c>
    </row>
    <row r="482" spans="2:7" ht="15">
      <c r="B482" s="112" t="s">
        <v>323</v>
      </c>
      <c r="C482" s="113" t="s">
        <v>324</v>
      </c>
      <c r="D482" s="113" t="s">
        <v>880</v>
      </c>
      <c r="E482" s="113" t="s">
        <v>881</v>
      </c>
      <c r="F482" s="114">
        <v>6.0043973799327084E-2</v>
      </c>
      <c r="G482" s="115">
        <v>4.0835757901177529E-2</v>
      </c>
    </row>
    <row r="483" spans="2:7" ht="15">
      <c r="B483" s="112" t="s">
        <v>323</v>
      </c>
      <c r="C483" s="113" t="s">
        <v>324</v>
      </c>
      <c r="D483" s="113" t="s">
        <v>812</v>
      </c>
      <c r="E483" s="113" t="s">
        <v>813</v>
      </c>
      <c r="F483" s="114">
        <v>8.0645411046934758E-3</v>
      </c>
      <c r="G483" s="115">
        <v>8.1290660939275505E-3</v>
      </c>
    </row>
    <row r="484" spans="2:7" ht="15">
      <c r="B484" s="112" t="s">
        <v>325</v>
      </c>
      <c r="C484" s="113" t="s">
        <v>326</v>
      </c>
      <c r="D484" s="113" t="s">
        <v>19</v>
      </c>
      <c r="E484" s="113" t="s">
        <v>20</v>
      </c>
      <c r="F484" s="114">
        <v>5.1248441155320092E-3</v>
      </c>
      <c r="G484" s="115">
        <v>2.9396791415928049E-3</v>
      </c>
    </row>
    <row r="485" spans="2:7" ht="15">
      <c r="B485" s="112" t="s">
        <v>325</v>
      </c>
      <c r="C485" s="113" t="s">
        <v>326</v>
      </c>
      <c r="D485" s="113" t="s">
        <v>275</v>
      </c>
      <c r="E485" s="113" t="s">
        <v>276</v>
      </c>
      <c r="F485" s="114">
        <v>5.1696434808932764E-3</v>
      </c>
      <c r="G485" s="115">
        <v>2.8979075019254117E-3</v>
      </c>
    </row>
    <row r="486" spans="2:7" ht="15">
      <c r="B486" s="112" t="s">
        <v>325</v>
      </c>
      <c r="C486" s="113" t="s">
        <v>326</v>
      </c>
      <c r="D486" s="113" t="s">
        <v>447</v>
      </c>
      <c r="E486" s="113" t="s">
        <v>448</v>
      </c>
      <c r="F486" s="114">
        <v>1.0425030433318656E-3</v>
      </c>
      <c r="G486" s="115">
        <v>0</v>
      </c>
    </row>
    <row r="487" spans="2:7" ht="15">
      <c r="B487" s="112" t="s">
        <v>325</v>
      </c>
      <c r="C487" s="113" t="s">
        <v>326</v>
      </c>
      <c r="D487" s="113" t="s">
        <v>615</v>
      </c>
      <c r="E487" s="113" t="s">
        <v>616</v>
      </c>
      <c r="F487" s="114">
        <v>0.96621061413409848</v>
      </c>
      <c r="G487" s="115">
        <v>0.976623546151135</v>
      </c>
    </row>
    <row r="488" spans="2:7" ht="15">
      <c r="B488" s="112" t="s">
        <v>325</v>
      </c>
      <c r="C488" s="113" t="s">
        <v>326</v>
      </c>
      <c r="D488" s="113" t="s">
        <v>617</v>
      </c>
      <c r="E488" s="113" t="s">
        <v>618</v>
      </c>
      <c r="F488" s="114">
        <v>2.5618714600403043E-3</v>
      </c>
      <c r="G488" s="115">
        <v>2.067696163535969E-3</v>
      </c>
    </row>
    <row r="489" spans="2:7" ht="15">
      <c r="B489" s="112" t="s">
        <v>325</v>
      </c>
      <c r="C489" s="113" t="s">
        <v>326</v>
      </c>
      <c r="D489" s="113" t="s">
        <v>743</v>
      </c>
      <c r="E489" s="113" t="s">
        <v>744</v>
      </c>
      <c r="F489" s="114">
        <v>1.9450845351215598E-3</v>
      </c>
      <c r="G489" s="115">
        <v>1.5690472150064617E-3</v>
      </c>
    </row>
    <row r="490" spans="2:7" ht="15">
      <c r="B490" s="112" t="s">
        <v>325</v>
      </c>
      <c r="C490" s="113" t="s">
        <v>326</v>
      </c>
      <c r="D490" s="113" t="s">
        <v>619</v>
      </c>
      <c r="E490" s="113" t="s">
        <v>620</v>
      </c>
      <c r="F490" s="114">
        <v>1.7459073636307006E-2</v>
      </c>
      <c r="G490" s="115">
        <v>1.3902123826804339E-2</v>
      </c>
    </row>
    <row r="491" spans="2:7" ht="15">
      <c r="B491" s="112" t="s">
        <v>327</v>
      </c>
      <c r="C491" s="113" t="s">
        <v>328</v>
      </c>
      <c r="D491" s="113" t="s">
        <v>295</v>
      </c>
      <c r="E491" s="113" t="s">
        <v>296</v>
      </c>
      <c r="F491" s="114">
        <v>6.8407296919137236E-3</v>
      </c>
      <c r="G491" s="115">
        <v>7.0052198512228847E-3</v>
      </c>
    </row>
    <row r="492" spans="2:7" ht="15">
      <c r="B492" s="112" t="s">
        <v>327</v>
      </c>
      <c r="C492" s="113" t="s">
        <v>328</v>
      </c>
      <c r="D492" s="113" t="s">
        <v>882</v>
      </c>
      <c r="E492" s="113" t="s">
        <v>883</v>
      </c>
      <c r="F492" s="114">
        <v>0.47703850033624751</v>
      </c>
      <c r="G492" s="115">
        <v>0.12273409037577088</v>
      </c>
    </row>
    <row r="493" spans="2:7" ht="15">
      <c r="B493" s="112" t="s">
        <v>327</v>
      </c>
      <c r="C493" s="113" t="s">
        <v>328</v>
      </c>
      <c r="D493" s="113" t="s">
        <v>802</v>
      </c>
      <c r="E493" s="113" t="s">
        <v>803</v>
      </c>
      <c r="F493" s="114">
        <v>1.8146615730537628E-3</v>
      </c>
      <c r="G493" s="115">
        <v>0</v>
      </c>
    </row>
    <row r="494" spans="2:7" ht="15">
      <c r="B494" s="112" t="s">
        <v>327</v>
      </c>
      <c r="C494" s="113" t="s">
        <v>328</v>
      </c>
      <c r="D494" s="113" t="s">
        <v>884</v>
      </c>
      <c r="E494" s="113" t="s">
        <v>885</v>
      </c>
      <c r="F494" s="114">
        <v>1</v>
      </c>
      <c r="G494" s="115">
        <v>0.18651857443019054</v>
      </c>
    </row>
    <row r="495" spans="2:7" ht="15">
      <c r="B495" s="112" t="s">
        <v>327</v>
      </c>
      <c r="C495" s="113" t="s">
        <v>328</v>
      </c>
      <c r="D495" s="113" t="s">
        <v>886</v>
      </c>
      <c r="E495" s="113" t="s">
        <v>887</v>
      </c>
      <c r="F495" s="114">
        <v>1</v>
      </c>
      <c r="G495" s="115">
        <v>0.25192621918184477</v>
      </c>
    </row>
    <row r="496" spans="2:7" ht="15">
      <c r="B496" s="112" t="s">
        <v>327</v>
      </c>
      <c r="C496" s="113" t="s">
        <v>328</v>
      </c>
      <c r="D496" s="113" t="s">
        <v>719</v>
      </c>
      <c r="E496" s="113" t="s">
        <v>720</v>
      </c>
      <c r="F496" s="114">
        <v>1.9580979170202967E-3</v>
      </c>
      <c r="G496" s="115">
        <v>0</v>
      </c>
    </row>
    <row r="497" spans="2:7" ht="15">
      <c r="B497" s="112" t="s">
        <v>327</v>
      </c>
      <c r="C497" s="113" t="s">
        <v>328</v>
      </c>
      <c r="D497" s="113" t="s">
        <v>888</v>
      </c>
      <c r="E497" s="113" t="s">
        <v>889</v>
      </c>
      <c r="F497" s="114">
        <v>0.98810934590264721</v>
      </c>
      <c r="G497" s="115">
        <v>0.23984389108710671</v>
      </c>
    </row>
    <row r="498" spans="2:7" ht="15">
      <c r="B498" s="112" t="s">
        <v>327</v>
      </c>
      <c r="C498" s="113" t="s">
        <v>328</v>
      </c>
      <c r="D498" s="113" t="s">
        <v>723</v>
      </c>
      <c r="E498" s="113" t="s">
        <v>724</v>
      </c>
      <c r="F498" s="114">
        <v>0.98462114233072318</v>
      </c>
      <c r="G498" s="115">
        <v>0.18492677393296916</v>
      </c>
    </row>
    <row r="499" spans="2:7" ht="15">
      <c r="B499" s="112" t="s">
        <v>327</v>
      </c>
      <c r="C499" s="113" t="s">
        <v>328</v>
      </c>
      <c r="D499" s="113" t="s">
        <v>725</v>
      </c>
      <c r="E499" s="113" t="s">
        <v>726</v>
      </c>
      <c r="F499" s="114">
        <v>2.6285848006068136E-2</v>
      </c>
      <c r="G499" s="115">
        <v>7.0452311408948894E-3</v>
      </c>
    </row>
    <row r="500" spans="2:7" ht="15">
      <c r="B500" s="112" t="s">
        <v>331</v>
      </c>
      <c r="C500" s="113" t="s">
        <v>332</v>
      </c>
      <c r="D500" s="113" t="s">
        <v>329</v>
      </c>
      <c r="E500" s="113" t="s">
        <v>330</v>
      </c>
      <c r="F500" s="114">
        <v>8.1537046267815966E-3</v>
      </c>
      <c r="G500" s="115">
        <v>1.2240006326842237E-2</v>
      </c>
    </row>
    <row r="501" spans="2:7" ht="15">
      <c r="B501" s="112" t="s">
        <v>331</v>
      </c>
      <c r="C501" s="113" t="s">
        <v>332</v>
      </c>
      <c r="D501" s="113" t="s">
        <v>870</v>
      </c>
      <c r="E501" s="113" t="s">
        <v>871</v>
      </c>
      <c r="F501" s="114">
        <v>0.95923284103353368</v>
      </c>
      <c r="G501" s="115">
        <v>0.98581935648714258</v>
      </c>
    </row>
    <row r="502" spans="2:7" ht="15">
      <c r="B502" s="112" t="s">
        <v>331</v>
      </c>
      <c r="C502" s="113" t="s">
        <v>332</v>
      </c>
      <c r="D502" s="113" t="s">
        <v>872</v>
      </c>
      <c r="E502" s="113" t="s">
        <v>873</v>
      </c>
      <c r="F502" s="114">
        <v>1.8501333951977731E-3</v>
      </c>
      <c r="G502" s="115">
        <v>1.9406371860152454E-3</v>
      </c>
    </row>
    <row r="503" spans="2:7" ht="15">
      <c r="B503" s="112" t="s">
        <v>333</v>
      </c>
      <c r="C503" s="113" t="s">
        <v>334</v>
      </c>
      <c r="D503" s="113" t="s">
        <v>185</v>
      </c>
      <c r="E503" s="113" t="s">
        <v>186</v>
      </c>
      <c r="F503" s="114">
        <v>2.4309851112975928E-3</v>
      </c>
      <c r="G503" s="115">
        <v>1.6243619610268741E-3</v>
      </c>
    </row>
    <row r="504" spans="2:7" ht="15">
      <c r="B504" s="112" t="s">
        <v>333</v>
      </c>
      <c r="C504" s="113" t="s">
        <v>334</v>
      </c>
      <c r="D504" s="113" t="s">
        <v>633</v>
      </c>
      <c r="E504" s="113" t="s">
        <v>634</v>
      </c>
      <c r="F504" s="114">
        <v>0</v>
      </c>
      <c r="G504" s="115">
        <v>1.2197166326571901E-3</v>
      </c>
    </row>
    <row r="505" spans="2:7" ht="15">
      <c r="B505" s="112" t="s">
        <v>333</v>
      </c>
      <c r="C505" s="113" t="s">
        <v>334</v>
      </c>
      <c r="D505" s="113" t="s">
        <v>201</v>
      </c>
      <c r="E505" s="113" t="s">
        <v>202</v>
      </c>
      <c r="F505" s="114">
        <v>0</v>
      </c>
      <c r="G505" s="115">
        <v>1.2197166326571901E-3</v>
      </c>
    </row>
    <row r="506" spans="2:7" ht="15">
      <c r="B506" s="112" t="s">
        <v>333</v>
      </c>
      <c r="C506" s="113" t="s">
        <v>334</v>
      </c>
      <c r="D506" s="113" t="s">
        <v>866</v>
      </c>
      <c r="E506" s="113" t="s">
        <v>867</v>
      </c>
      <c r="F506" s="114">
        <v>1.0583597747235801E-2</v>
      </c>
      <c r="G506" s="115">
        <v>1.4480522108086548E-2</v>
      </c>
    </row>
    <row r="507" spans="2:7" ht="15">
      <c r="B507" s="112" t="s">
        <v>333</v>
      </c>
      <c r="C507" s="113" t="s">
        <v>334</v>
      </c>
      <c r="D507" s="113" t="s">
        <v>870</v>
      </c>
      <c r="E507" s="113" t="s">
        <v>871</v>
      </c>
      <c r="F507" s="114">
        <v>1.4100097670701748E-2</v>
      </c>
      <c r="G507" s="115">
        <v>1.3769502459665533E-2</v>
      </c>
    </row>
    <row r="508" spans="2:7" ht="15">
      <c r="B508" s="112" t="s">
        <v>333</v>
      </c>
      <c r="C508" s="113" t="s">
        <v>334</v>
      </c>
      <c r="D508" s="113" t="s">
        <v>872</v>
      </c>
      <c r="E508" s="113" t="s">
        <v>873</v>
      </c>
      <c r="F508" s="114">
        <v>0.97089084792947467</v>
      </c>
      <c r="G508" s="115">
        <v>0.96768618020590669</v>
      </c>
    </row>
    <row r="509" spans="2:7" ht="15">
      <c r="B509" s="112" t="s">
        <v>335</v>
      </c>
      <c r="C509" s="113" t="s">
        <v>336</v>
      </c>
      <c r="D509" s="113" t="s">
        <v>49</v>
      </c>
      <c r="E509" s="113" t="s">
        <v>50</v>
      </c>
      <c r="F509" s="114">
        <v>1.6401288813669711E-2</v>
      </c>
      <c r="G509" s="115">
        <v>1.5062943527556489E-2</v>
      </c>
    </row>
    <row r="510" spans="2:7" ht="15">
      <c r="B510" s="112" t="s">
        <v>335</v>
      </c>
      <c r="C510" s="113" t="s">
        <v>336</v>
      </c>
      <c r="D510" s="113" t="s">
        <v>127</v>
      </c>
      <c r="E510" s="113" t="s">
        <v>128</v>
      </c>
      <c r="F510" s="114">
        <v>2.7069315295055536E-3</v>
      </c>
      <c r="G510" s="115">
        <v>6.1855950406481969E-3</v>
      </c>
    </row>
    <row r="511" spans="2:7" ht="15">
      <c r="B511" s="112" t="s">
        <v>335</v>
      </c>
      <c r="C511" s="113" t="s">
        <v>336</v>
      </c>
      <c r="D511" s="113" t="s">
        <v>890</v>
      </c>
      <c r="E511" s="113" t="s">
        <v>891</v>
      </c>
      <c r="F511" s="114">
        <v>0.99082484462913234</v>
      </c>
      <c r="G511" s="115">
        <v>0.97677116470449643</v>
      </c>
    </row>
    <row r="512" spans="2:7" ht="15">
      <c r="B512" s="112" t="s">
        <v>335</v>
      </c>
      <c r="C512" s="113" t="s">
        <v>336</v>
      </c>
      <c r="D512" s="113" t="s">
        <v>643</v>
      </c>
      <c r="E512" s="113" t="s">
        <v>644</v>
      </c>
      <c r="F512" s="114">
        <v>0</v>
      </c>
      <c r="G512" s="115">
        <v>1.9802967272990932E-3</v>
      </c>
    </row>
    <row r="513" spans="2:7" ht="15">
      <c r="B513" s="112" t="s">
        <v>337</v>
      </c>
      <c r="C513" s="113" t="s">
        <v>338</v>
      </c>
      <c r="D513" s="113" t="s">
        <v>747</v>
      </c>
      <c r="E513" s="113" t="s">
        <v>748</v>
      </c>
      <c r="F513" s="114">
        <v>1.0311161707552993E-2</v>
      </c>
      <c r="G513" s="115">
        <v>2.548575991482566E-2</v>
      </c>
    </row>
    <row r="514" spans="2:7" ht="15">
      <c r="B514" s="112" t="s">
        <v>337</v>
      </c>
      <c r="C514" s="113" t="s">
        <v>338</v>
      </c>
      <c r="D514" s="113" t="s">
        <v>880</v>
      </c>
      <c r="E514" s="113" t="s">
        <v>881</v>
      </c>
      <c r="F514" s="114">
        <v>0.9303350362852697</v>
      </c>
      <c r="G514" s="115">
        <v>0.96334461386364501</v>
      </c>
    </row>
    <row r="515" spans="2:7" ht="15">
      <c r="B515" s="112" t="s">
        <v>337</v>
      </c>
      <c r="C515" s="113" t="s">
        <v>338</v>
      </c>
      <c r="D515" s="113" t="s">
        <v>812</v>
      </c>
      <c r="E515" s="113" t="s">
        <v>813</v>
      </c>
      <c r="F515" s="114">
        <v>7.2779076789668464E-3</v>
      </c>
      <c r="G515" s="115">
        <v>1.1169626221529337E-2</v>
      </c>
    </row>
    <row r="516" spans="2:7" ht="15">
      <c r="B516" s="112" t="s">
        <v>339</v>
      </c>
      <c r="C516" s="113" t="s">
        <v>340</v>
      </c>
      <c r="D516" s="113" t="s">
        <v>113</v>
      </c>
      <c r="E516" s="113" t="s">
        <v>114</v>
      </c>
      <c r="F516" s="114">
        <v>0.32421092540520047</v>
      </c>
      <c r="G516" s="115">
        <v>8.3301132913591397E-2</v>
      </c>
    </row>
    <row r="517" spans="2:7" ht="15">
      <c r="B517" s="112" t="s">
        <v>339</v>
      </c>
      <c r="C517" s="113" t="s">
        <v>340</v>
      </c>
      <c r="D517" s="113" t="s">
        <v>177</v>
      </c>
      <c r="E517" s="113" t="s">
        <v>178</v>
      </c>
      <c r="F517" s="114">
        <v>1.3279150431944355E-2</v>
      </c>
      <c r="G517" s="115">
        <v>2.3184302214198271E-3</v>
      </c>
    </row>
    <row r="518" spans="2:7" ht="15">
      <c r="B518" s="112" t="s">
        <v>339</v>
      </c>
      <c r="C518" s="113" t="s">
        <v>340</v>
      </c>
      <c r="D518" s="113" t="s">
        <v>633</v>
      </c>
      <c r="E518" s="113" t="s">
        <v>634</v>
      </c>
      <c r="F518" s="114">
        <v>1.9553584402620624E-3</v>
      </c>
      <c r="G518" s="115">
        <v>1.0049778060636366E-3</v>
      </c>
    </row>
    <row r="519" spans="2:7" ht="15">
      <c r="B519" s="112" t="s">
        <v>339</v>
      </c>
      <c r="C519" s="113" t="s">
        <v>340</v>
      </c>
      <c r="D519" s="113" t="s">
        <v>161</v>
      </c>
      <c r="E519" s="113" t="s">
        <v>162</v>
      </c>
      <c r="F519" s="114">
        <v>2.4363302259799522E-3</v>
      </c>
      <c r="G519" s="115">
        <v>1.1494738072585699E-3</v>
      </c>
    </row>
    <row r="520" spans="2:7" ht="15">
      <c r="B520" s="112" t="s">
        <v>339</v>
      </c>
      <c r="C520" s="113" t="s">
        <v>340</v>
      </c>
      <c r="D520" s="113" t="s">
        <v>667</v>
      </c>
      <c r="E520" s="113" t="s">
        <v>668</v>
      </c>
      <c r="F520" s="114">
        <v>1.2319675714342485E-3</v>
      </c>
      <c r="G520" s="115">
        <v>0</v>
      </c>
    </row>
    <row r="521" spans="2:7" ht="15">
      <c r="B521" s="112" t="s">
        <v>339</v>
      </c>
      <c r="C521" s="113" t="s">
        <v>340</v>
      </c>
      <c r="D521" s="113" t="s">
        <v>201</v>
      </c>
      <c r="E521" s="113" t="s">
        <v>202</v>
      </c>
      <c r="F521" s="114">
        <v>1.3580066639232191E-2</v>
      </c>
      <c r="G521" s="115">
        <v>6.6435689538164805E-3</v>
      </c>
    </row>
    <row r="522" spans="2:7" ht="15">
      <c r="B522" s="112" t="s">
        <v>339</v>
      </c>
      <c r="C522" s="113" t="s">
        <v>340</v>
      </c>
      <c r="D522" s="113" t="s">
        <v>315</v>
      </c>
      <c r="E522" s="113" t="s">
        <v>316</v>
      </c>
      <c r="F522" s="114">
        <v>0.98494373085697939</v>
      </c>
      <c r="G522" s="115">
        <v>0.22919825825494292</v>
      </c>
    </row>
    <row r="523" spans="2:7" ht="15">
      <c r="B523" s="112" t="s">
        <v>339</v>
      </c>
      <c r="C523" s="113" t="s">
        <v>340</v>
      </c>
      <c r="D523" s="113" t="s">
        <v>481</v>
      </c>
      <c r="E523" s="113" t="s">
        <v>482</v>
      </c>
      <c r="F523" s="114">
        <v>0.99856005735050557</v>
      </c>
      <c r="G523" s="115">
        <v>0.26233167839411364</v>
      </c>
    </row>
    <row r="524" spans="2:7" ht="15">
      <c r="B524" s="112" t="s">
        <v>339</v>
      </c>
      <c r="C524" s="113" t="s">
        <v>340</v>
      </c>
      <c r="D524" s="113" t="s">
        <v>745</v>
      </c>
      <c r="E524" s="113" t="s">
        <v>746</v>
      </c>
      <c r="F524" s="114">
        <v>1.8174693259823795E-3</v>
      </c>
      <c r="G524" s="115">
        <v>0</v>
      </c>
    </row>
    <row r="525" spans="2:7" ht="15">
      <c r="B525" s="112" t="s">
        <v>339</v>
      </c>
      <c r="C525" s="113" t="s">
        <v>340</v>
      </c>
      <c r="D525" s="113" t="s">
        <v>689</v>
      </c>
      <c r="E525" s="113" t="s">
        <v>690</v>
      </c>
      <c r="F525" s="114">
        <v>2.954238629486523E-2</v>
      </c>
      <c r="G525" s="115">
        <v>1.0303051950371307E-2</v>
      </c>
    </row>
    <row r="526" spans="2:7" ht="15">
      <c r="B526" s="112" t="s">
        <v>339</v>
      </c>
      <c r="C526" s="113" t="s">
        <v>340</v>
      </c>
      <c r="D526" s="113" t="s">
        <v>858</v>
      </c>
      <c r="E526" s="113" t="s">
        <v>859</v>
      </c>
      <c r="F526" s="114">
        <v>5.2685629153920149E-3</v>
      </c>
      <c r="G526" s="115">
        <v>2.3655131881013224E-3</v>
      </c>
    </row>
    <row r="527" spans="2:7" ht="15">
      <c r="B527" s="112" t="s">
        <v>339</v>
      </c>
      <c r="C527" s="113" t="s">
        <v>340</v>
      </c>
      <c r="D527" s="113" t="s">
        <v>763</v>
      </c>
      <c r="E527" s="113" t="s">
        <v>764</v>
      </c>
      <c r="F527" s="114">
        <v>1.7754120403099483E-2</v>
      </c>
      <c r="G527" s="115">
        <v>1.0397217883734296E-2</v>
      </c>
    </row>
    <row r="528" spans="2:7" ht="15">
      <c r="B528" s="112" t="s">
        <v>339</v>
      </c>
      <c r="C528" s="113" t="s">
        <v>340</v>
      </c>
      <c r="D528" s="113" t="s">
        <v>792</v>
      </c>
      <c r="E528" s="113" t="s">
        <v>793</v>
      </c>
      <c r="F528" s="114">
        <v>0.99275666420465991</v>
      </c>
      <c r="G528" s="115">
        <v>0.19203518558806626</v>
      </c>
    </row>
    <row r="529" spans="2:7" ht="15">
      <c r="B529" s="112" t="s">
        <v>339</v>
      </c>
      <c r="C529" s="113" t="s">
        <v>340</v>
      </c>
      <c r="D529" s="113" t="s">
        <v>794</v>
      </c>
      <c r="E529" s="113" t="s">
        <v>795</v>
      </c>
      <c r="F529" s="114">
        <v>0.32747467384929019</v>
      </c>
      <c r="G529" s="115">
        <v>0.18673266940938477</v>
      </c>
    </row>
    <row r="530" spans="2:7" ht="15">
      <c r="B530" s="112" t="s">
        <v>339</v>
      </c>
      <c r="C530" s="113" t="s">
        <v>340</v>
      </c>
      <c r="D530" s="113" t="s">
        <v>641</v>
      </c>
      <c r="E530" s="113" t="s">
        <v>642</v>
      </c>
      <c r="F530" s="114">
        <v>2.0452643135890774E-2</v>
      </c>
      <c r="G530" s="115">
        <v>1.221884162913559E-2</v>
      </c>
    </row>
    <row r="531" spans="2:7" ht="15">
      <c r="B531" s="112" t="s">
        <v>341</v>
      </c>
      <c r="C531" s="113" t="s">
        <v>342</v>
      </c>
      <c r="D531" s="113" t="s">
        <v>133</v>
      </c>
      <c r="E531" s="113" t="s">
        <v>134</v>
      </c>
      <c r="F531" s="114">
        <v>1.3342796309439319E-3</v>
      </c>
      <c r="G531" s="115">
        <v>0</v>
      </c>
    </row>
    <row r="532" spans="2:7" ht="15">
      <c r="B532" s="112" t="s">
        <v>341</v>
      </c>
      <c r="C532" s="113" t="s">
        <v>342</v>
      </c>
      <c r="D532" s="113" t="s">
        <v>59</v>
      </c>
      <c r="E532" s="113" t="s">
        <v>60</v>
      </c>
      <c r="F532" s="114">
        <v>1.0620054308541195E-3</v>
      </c>
      <c r="G532" s="115">
        <v>0</v>
      </c>
    </row>
    <row r="533" spans="2:7" ht="15">
      <c r="B533" s="112" t="s">
        <v>341</v>
      </c>
      <c r="C533" s="113" t="s">
        <v>342</v>
      </c>
      <c r="D533" s="113" t="s">
        <v>295</v>
      </c>
      <c r="E533" s="113" t="s">
        <v>296</v>
      </c>
      <c r="F533" s="114">
        <v>1.5845191266928904E-2</v>
      </c>
      <c r="G533" s="115">
        <v>1.9232716510655858E-2</v>
      </c>
    </row>
    <row r="534" spans="2:7" ht="15">
      <c r="B534" s="112" t="s">
        <v>341</v>
      </c>
      <c r="C534" s="113" t="s">
        <v>342</v>
      </c>
      <c r="D534" s="113" t="s">
        <v>289</v>
      </c>
      <c r="E534" s="113" t="s">
        <v>290</v>
      </c>
      <c r="F534" s="114">
        <v>0.99116403644670847</v>
      </c>
      <c r="G534" s="115">
        <v>9.676344335481124E-2</v>
      </c>
    </row>
    <row r="535" spans="2:7" ht="15">
      <c r="B535" s="112" t="s">
        <v>341</v>
      </c>
      <c r="C535" s="113" t="s">
        <v>342</v>
      </c>
      <c r="D535" s="113" t="s">
        <v>165</v>
      </c>
      <c r="E535" s="113" t="s">
        <v>166</v>
      </c>
      <c r="F535" s="114">
        <v>3.0333129129915008E-3</v>
      </c>
      <c r="G535" s="115">
        <v>1.9610833896236898E-3</v>
      </c>
    </row>
    <row r="536" spans="2:7" ht="15">
      <c r="B536" s="112" t="s">
        <v>341</v>
      </c>
      <c r="C536" s="113" t="s">
        <v>342</v>
      </c>
      <c r="D536" s="113" t="s">
        <v>285</v>
      </c>
      <c r="E536" s="113" t="s">
        <v>286</v>
      </c>
      <c r="F536" s="114">
        <v>1.9210078624304565E-2</v>
      </c>
      <c r="G536" s="115">
        <v>8.0327513743605646E-3</v>
      </c>
    </row>
    <row r="537" spans="2:7" ht="15">
      <c r="B537" s="112" t="s">
        <v>341</v>
      </c>
      <c r="C537" s="113" t="s">
        <v>342</v>
      </c>
      <c r="D537" s="113" t="s">
        <v>705</v>
      </c>
      <c r="E537" s="113" t="s">
        <v>706</v>
      </c>
      <c r="F537" s="114">
        <v>3.2073425868648045E-2</v>
      </c>
      <c r="G537" s="115">
        <v>1.1829306276364073E-2</v>
      </c>
    </row>
    <row r="538" spans="2:7" ht="15">
      <c r="B538" s="112" t="s">
        <v>341</v>
      </c>
      <c r="C538" s="113" t="s">
        <v>342</v>
      </c>
      <c r="D538" s="113" t="s">
        <v>649</v>
      </c>
      <c r="E538" s="113" t="s">
        <v>650</v>
      </c>
      <c r="F538" s="114">
        <v>0.98804275386411378</v>
      </c>
      <c r="G538" s="115">
        <v>0.84942212127698558</v>
      </c>
    </row>
    <row r="539" spans="2:7" ht="15">
      <c r="B539" s="112" t="s">
        <v>341</v>
      </c>
      <c r="C539" s="113" t="s">
        <v>342</v>
      </c>
      <c r="D539" s="113" t="s">
        <v>707</v>
      </c>
      <c r="E539" s="113" t="s">
        <v>708</v>
      </c>
      <c r="F539" s="114">
        <v>1.1640863806570721E-2</v>
      </c>
      <c r="G539" s="115">
        <v>1.0846201073853375E-2</v>
      </c>
    </row>
    <row r="540" spans="2:7" ht="15">
      <c r="B540" s="112" t="s">
        <v>341</v>
      </c>
      <c r="C540" s="113" t="s">
        <v>342</v>
      </c>
      <c r="D540" s="113" t="s">
        <v>719</v>
      </c>
      <c r="E540" s="113" t="s">
        <v>720</v>
      </c>
      <c r="F540" s="114">
        <v>9.044836198743909E-3</v>
      </c>
      <c r="G540" s="115">
        <v>1.9123767433454541E-3</v>
      </c>
    </row>
    <row r="541" spans="2:7" ht="15">
      <c r="B541" s="112" t="s">
        <v>343</v>
      </c>
      <c r="C541" s="113" t="s">
        <v>344</v>
      </c>
      <c r="D541" s="113" t="s">
        <v>747</v>
      </c>
      <c r="E541" s="113" t="s">
        <v>748</v>
      </c>
      <c r="F541" s="114">
        <v>2.6749022631865371E-3</v>
      </c>
      <c r="G541" s="115">
        <v>4.3363863654784993E-3</v>
      </c>
    </row>
    <row r="542" spans="2:7" ht="15">
      <c r="B542" s="112" t="s">
        <v>343</v>
      </c>
      <c r="C542" s="113" t="s">
        <v>344</v>
      </c>
      <c r="D542" s="113" t="s">
        <v>173</v>
      </c>
      <c r="E542" s="113" t="s">
        <v>765</v>
      </c>
      <c r="F542" s="114">
        <v>1.1642633092945988E-3</v>
      </c>
      <c r="G542" s="115">
        <v>1.1721648263263232E-3</v>
      </c>
    </row>
    <row r="543" spans="2:7" ht="15">
      <c r="B543" s="112" t="s">
        <v>343</v>
      </c>
      <c r="C543" s="113" t="s">
        <v>344</v>
      </c>
      <c r="D543" s="113" t="s">
        <v>749</v>
      </c>
      <c r="E543" s="113" t="s">
        <v>750</v>
      </c>
      <c r="F543" s="114">
        <v>2.0465123531383756E-3</v>
      </c>
      <c r="G543" s="115">
        <v>1.6366663133545738E-3</v>
      </c>
    </row>
    <row r="544" spans="2:7" ht="15">
      <c r="B544" s="112" t="s">
        <v>343</v>
      </c>
      <c r="C544" s="113" t="s">
        <v>344</v>
      </c>
      <c r="D544" s="113" t="s">
        <v>880</v>
      </c>
      <c r="E544" s="113" t="s">
        <v>881</v>
      </c>
      <c r="F544" s="114">
        <v>9.6209899154032236E-3</v>
      </c>
      <c r="G544" s="115">
        <v>6.5341954148403552E-3</v>
      </c>
    </row>
    <row r="545" spans="2:7" ht="15">
      <c r="B545" s="112" t="s">
        <v>343</v>
      </c>
      <c r="C545" s="113" t="s">
        <v>344</v>
      </c>
      <c r="D545" s="113" t="s">
        <v>812</v>
      </c>
      <c r="E545" s="113" t="s">
        <v>813</v>
      </c>
      <c r="F545" s="114">
        <v>0.97984174422025738</v>
      </c>
      <c r="G545" s="115">
        <v>0.98632058708000026</v>
      </c>
    </row>
    <row r="546" spans="2:7" ht="15">
      <c r="B546" s="112" t="s">
        <v>347</v>
      </c>
      <c r="C546" s="113" t="s">
        <v>348</v>
      </c>
      <c r="D546" s="113" t="s">
        <v>345</v>
      </c>
      <c r="E546" s="113" t="s">
        <v>346</v>
      </c>
      <c r="F546" s="114">
        <v>0.89719792151596944</v>
      </c>
      <c r="G546" s="115">
        <v>0.95269853243725133</v>
      </c>
    </row>
    <row r="547" spans="2:7" ht="15">
      <c r="B547" s="112" t="s">
        <v>347</v>
      </c>
      <c r="C547" s="113" t="s">
        <v>348</v>
      </c>
      <c r="D547" s="113" t="s">
        <v>774</v>
      </c>
      <c r="E547" s="113" t="s">
        <v>775</v>
      </c>
      <c r="F547" s="114">
        <v>4.7274793825333054E-2</v>
      </c>
      <c r="G547" s="115">
        <v>2.0441868970877335E-2</v>
      </c>
    </row>
    <row r="548" spans="2:7" ht="15">
      <c r="B548" s="112" t="s">
        <v>347</v>
      </c>
      <c r="C548" s="113" t="s">
        <v>348</v>
      </c>
      <c r="D548" s="113" t="s">
        <v>776</v>
      </c>
      <c r="E548" s="113" t="s">
        <v>777</v>
      </c>
      <c r="F548" s="114">
        <v>4.3415556528892063E-2</v>
      </c>
      <c r="G548" s="115">
        <v>1.1612490284826041E-2</v>
      </c>
    </row>
    <row r="549" spans="2:7" ht="15">
      <c r="B549" s="112" t="s">
        <v>347</v>
      </c>
      <c r="C549" s="113" t="s">
        <v>348</v>
      </c>
      <c r="D549" s="113" t="s">
        <v>862</v>
      </c>
      <c r="E549" s="113" t="s">
        <v>863</v>
      </c>
      <c r="F549" s="114">
        <v>4.2676392021370184E-2</v>
      </c>
      <c r="G549" s="115">
        <v>1.5247108307045214E-2</v>
      </c>
    </row>
    <row r="550" spans="2:7" ht="15">
      <c r="B550" s="112" t="s">
        <v>349</v>
      </c>
      <c r="C550" s="113" t="s">
        <v>350</v>
      </c>
      <c r="D550" s="113" t="s">
        <v>185</v>
      </c>
      <c r="E550" s="113" t="s">
        <v>186</v>
      </c>
      <c r="F550" s="114">
        <v>0.97274874341427975</v>
      </c>
      <c r="G550" s="115">
        <v>0.13491241689533823</v>
      </c>
    </row>
    <row r="551" spans="2:7" ht="15">
      <c r="B551" s="112" t="s">
        <v>349</v>
      </c>
      <c r="C551" s="113" t="s">
        <v>350</v>
      </c>
      <c r="D551" s="113" t="s">
        <v>633</v>
      </c>
      <c r="E551" s="113" t="s">
        <v>634</v>
      </c>
      <c r="F551" s="114">
        <v>1.6486293537524559E-2</v>
      </c>
      <c r="G551" s="115">
        <v>6.26202100458703E-3</v>
      </c>
    </row>
    <row r="552" spans="2:7" ht="15">
      <c r="B552" s="112" t="s">
        <v>349</v>
      </c>
      <c r="C552" s="113" t="s">
        <v>350</v>
      </c>
      <c r="D552" s="113" t="s">
        <v>285</v>
      </c>
      <c r="E552" s="113" t="s">
        <v>286</v>
      </c>
      <c r="F552" s="114">
        <v>2.5778963017456741E-3</v>
      </c>
      <c r="G552" s="115">
        <v>1.0090744711357907E-3</v>
      </c>
    </row>
    <row r="553" spans="2:7" ht="15">
      <c r="B553" s="112" t="s">
        <v>349</v>
      </c>
      <c r="C553" s="113" t="s">
        <v>350</v>
      </c>
      <c r="D553" s="113" t="s">
        <v>768</v>
      </c>
      <c r="E553" s="113" t="s">
        <v>769</v>
      </c>
      <c r="F553" s="114">
        <v>7.6165510151631963E-2</v>
      </c>
      <c r="G553" s="115">
        <v>8.8896941220512182E-3</v>
      </c>
    </row>
    <row r="554" spans="2:7" ht="15">
      <c r="B554" s="112" t="s">
        <v>349</v>
      </c>
      <c r="C554" s="113" t="s">
        <v>350</v>
      </c>
      <c r="D554" s="113" t="s">
        <v>770</v>
      </c>
      <c r="E554" s="113" t="s">
        <v>771</v>
      </c>
      <c r="F554" s="114">
        <v>5.0054143945546657E-2</v>
      </c>
      <c r="G554" s="115">
        <v>6.2116272735671689E-3</v>
      </c>
    </row>
    <row r="555" spans="2:7" ht="15">
      <c r="B555" s="112" t="s">
        <v>349</v>
      </c>
      <c r="C555" s="113" t="s">
        <v>350</v>
      </c>
      <c r="D555" s="113" t="s">
        <v>866</v>
      </c>
      <c r="E555" s="113" t="s">
        <v>867</v>
      </c>
      <c r="F555" s="114">
        <v>4.2165391424117083E-3</v>
      </c>
      <c r="G555" s="115">
        <v>1.1974510370909859E-3</v>
      </c>
    </row>
    <row r="556" spans="2:7" ht="15">
      <c r="B556" s="112" t="s">
        <v>349</v>
      </c>
      <c r="C556" s="113" t="s">
        <v>350</v>
      </c>
      <c r="D556" s="113" t="s">
        <v>772</v>
      </c>
      <c r="E556" s="113" t="s">
        <v>773</v>
      </c>
      <c r="F556" s="114">
        <v>0.98019165992114254</v>
      </c>
      <c r="G556" s="115">
        <v>0.22520238482332799</v>
      </c>
    </row>
    <row r="557" spans="2:7" ht="15">
      <c r="B557" s="112" t="s">
        <v>349</v>
      </c>
      <c r="C557" s="113" t="s">
        <v>350</v>
      </c>
      <c r="D557" s="113" t="s">
        <v>868</v>
      </c>
      <c r="E557" s="113" t="s">
        <v>869</v>
      </c>
      <c r="F557" s="114">
        <v>0.97621732136682748</v>
      </c>
      <c r="G557" s="115">
        <v>0.15582941482079629</v>
      </c>
    </row>
    <row r="558" spans="2:7" ht="15">
      <c r="B558" s="112" t="s">
        <v>349</v>
      </c>
      <c r="C558" s="113" t="s">
        <v>350</v>
      </c>
      <c r="D558" s="113" t="s">
        <v>872</v>
      </c>
      <c r="E558" s="113" t="s">
        <v>873</v>
      </c>
      <c r="F558" s="114">
        <v>9.0476742837257863E-4</v>
      </c>
      <c r="G558" s="115">
        <v>0</v>
      </c>
    </row>
    <row r="559" spans="2:7" ht="15">
      <c r="B559" s="112" t="s">
        <v>349</v>
      </c>
      <c r="C559" s="113" t="s">
        <v>350</v>
      </c>
      <c r="D559" s="113" t="s">
        <v>345</v>
      </c>
      <c r="E559" s="113" t="s">
        <v>346</v>
      </c>
      <c r="F559" s="114">
        <v>0.1028020784840306</v>
      </c>
      <c r="G559" s="115">
        <v>4.5837897765517971E-2</v>
      </c>
    </row>
    <row r="560" spans="2:7" ht="15">
      <c r="B560" s="112" t="s">
        <v>349</v>
      </c>
      <c r="C560" s="113" t="s">
        <v>350</v>
      </c>
      <c r="D560" s="113" t="s">
        <v>774</v>
      </c>
      <c r="E560" s="113" t="s">
        <v>775</v>
      </c>
      <c r="F560" s="114">
        <v>0.95008854937618947</v>
      </c>
      <c r="G560" s="115">
        <v>0.17250853993763177</v>
      </c>
    </row>
    <row r="561" spans="2:7" ht="15">
      <c r="B561" s="112" t="s">
        <v>349</v>
      </c>
      <c r="C561" s="113" t="s">
        <v>350</v>
      </c>
      <c r="D561" s="113" t="s">
        <v>776</v>
      </c>
      <c r="E561" s="113" t="s">
        <v>777</v>
      </c>
      <c r="F561" s="114">
        <v>0.90500710416955987</v>
      </c>
      <c r="G561" s="115">
        <v>0.10164535531779847</v>
      </c>
    </row>
    <row r="562" spans="2:7" ht="15">
      <c r="B562" s="112" t="s">
        <v>349</v>
      </c>
      <c r="C562" s="113" t="s">
        <v>350</v>
      </c>
      <c r="D562" s="113" t="s">
        <v>862</v>
      </c>
      <c r="E562" s="113" t="s">
        <v>863</v>
      </c>
      <c r="F562" s="114">
        <v>0.90377817233712421</v>
      </c>
      <c r="G562" s="115">
        <v>0.13558673301041352</v>
      </c>
    </row>
    <row r="563" spans="2:7" ht="15">
      <c r="B563" s="112" t="s">
        <v>349</v>
      </c>
      <c r="C563" s="113" t="s">
        <v>350</v>
      </c>
      <c r="D563" s="113" t="s">
        <v>864</v>
      </c>
      <c r="E563" s="113" t="s">
        <v>865</v>
      </c>
      <c r="F563" s="114">
        <v>6.7846896437473167E-3</v>
      </c>
      <c r="G563" s="115">
        <v>1.0810655154498781E-3</v>
      </c>
    </row>
    <row r="564" spans="2:7" ht="15">
      <c r="B564" s="112" t="s">
        <v>349</v>
      </c>
      <c r="C564" s="113" t="s">
        <v>350</v>
      </c>
      <c r="D564" s="113" t="s">
        <v>181</v>
      </c>
      <c r="E564" s="113" t="s">
        <v>182</v>
      </c>
      <c r="F564" s="114">
        <v>5.818387491105477E-3</v>
      </c>
      <c r="G564" s="115">
        <v>3.8263240052937414E-3</v>
      </c>
    </row>
    <row r="565" spans="2:7" ht="15">
      <c r="B565" s="112" t="s">
        <v>349</v>
      </c>
      <c r="C565" s="113" t="s">
        <v>350</v>
      </c>
      <c r="D565" s="113" t="s">
        <v>780</v>
      </c>
      <c r="E565" s="113" t="s">
        <v>781</v>
      </c>
      <c r="F565" s="114">
        <v>9.3879864979429662E-4</v>
      </c>
      <c r="G565" s="115">
        <v>0</v>
      </c>
    </row>
    <row r="566" spans="2:7" ht="15">
      <c r="B566" s="112" t="s">
        <v>892</v>
      </c>
      <c r="C566" s="113" t="s">
        <v>893</v>
      </c>
      <c r="D566" s="113" t="s">
        <v>713</v>
      </c>
      <c r="E566" s="113" t="s">
        <v>714</v>
      </c>
      <c r="F566" s="114">
        <v>1.4647108196379103E-2</v>
      </c>
      <c r="G566" s="115">
        <v>1.3630329912260819E-2</v>
      </c>
    </row>
    <row r="567" spans="2:7" ht="15">
      <c r="B567" s="112" t="s">
        <v>892</v>
      </c>
      <c r="C567" s="113" t="s">
        <v>893</v>
      </c>
      <c r="D567" s="113" t="s">
        <v>715</v>
      </c>
      <c r="E567" s="113" t="s">
        <v>716</v>
      </c>
      <c r="F567" s="114">
        <v>8.3466518908081131E-3</v>
      </c>
      <c r="G567" s="115">
        <v>2.1093016479424999E-2</v>
      </c>
    </row>
    <row r="568" spans="2:7" ht="15">
      <c r="B568" s="112" t="s">
        <v>892</v>
      </c>
      <c r="C568" s="113" t="s">
        <v>893</v>
      </c>
      <c r="D568" s="113" t="s">
        <v>876</v>
      </c>
      <c r="E568" s="113" t="s">
        <v>877</v>
      </c>
      <c r="F568" s="114">
        <v>0.94617415087139045</v>
      </c>
      <c r="G568" s="115">
        <v>0.96323696053355767</v>
      </c>
    </row>
    <row r="569" spans="2:7" ht="15">
      <c r="B569" s="112" t="s">
        <v>892</v>
      </c>
      <c r="C569" s="113" t="s">
        <v>893</v>
      </c>
      <c r="D569" s="113" t="s">
        <v>778</v>
      </c>
      <c r="E569" s="113" t="s">
        <v>779</v>
      </c>
      <c r="F569" s="114">
        <v>2.0512236118629098E-3</v>
      </c>
      <c r="G569" s="115">
        <v>2.0396930747563699E-3</v>
      </c>
    </row>
    <row r="570" spans="2:7" ht="15">
      <c r="B570" s="112" t="s">
        <v>351</v>
      </c>
      <c r="C570" s="113" t="s">
        <v>352</v>
      </c>
      <c r="D570" s="113" t="s">
        <v>133</v>
      </c>
      <c r="E570" s="113" t="s">
        <v>134</v>
      </c>
      <c r="F570" s="114">
        <v>6.1296427726519997E-2</v>
      </c>
      <c r="G570" s="115">
        <v>1.7684437558441912E-2</v>
      </c>
    </row>
    <row r="571" spans="2:7" ht="15">
      <c r="B571" s="112" t="s">
        <v>351</v>
      </c>
      <c r="C571" s="113" t="s">
        <v>352</v>
      </c>
      <c r="D571" s="113" t="s">
        <v>245</v>
      </c>
      <c r="E571" s="113" t="s">
        <v>246</v>
      </c>
      <c r="F571" s="114">
        <v>9.934047330739115E-4</v>
      </c>
      <c r="G571" s="115">
        <v>0</v>
      </c>
    </row>
    <row r="572" spans="2:7" ht="15">
      <c r="B572" s="112" t="s">
        <v>351</v>
      </c>
      <c r="C572" s="113" t="s">
        <v>352</v>
      </c>
      <c r="D572" s="113" t="s">
        <v>217</v>
      </c>
      <c r="E572" s="113" t="s">
        <v>218</v>
      </c>
      <c r="F572" s="114">
        <v>1.7986546315356762E-3</v>
      </c>
      <c r="G572" s="115">
        <v>1.5589060356418882E-3</v>
      </c>
    </row>
    <row r="573" spans="2:7" ht="15">
      <c r="B573" s="112" t="s">
        <v>351</v>
      </c>
      <c r="C573" s="113" t="s">
        <v>352</v>
      </c>
      <c r="D573" s="113" t="s">
        <v>649</v>
      </c>
      <c r="E573" s="113" t="s">
        <v>650</v>
      </c>
      <c r="F573" s="114">
        <v>1.3149988892583078E-3</v>
      </c>
      <c r="G573" s="115">
        <v>1.2039887245500398E-3</v>
      </c>
    </row>
    <row r="574" spans="2:7" ht="15">
      <c r="B574" s="112" t="s">
        <v>351</v>
      </c>
      <c r="C574" s="113" t="s">
        <v>352</v>
      </c>
      <c r="D574" s="113" t="s">
        <v>457</v>
      </c>
      <c r="E574" s="113" t="s">
        <v>458</v>
      </c>
      <c r="F574" s="114">
        <v>1.0972779067313779E-3</v>
      </c>
      <c r="G574" s="115">
        <v>0</v>
      </c>
    </row>
    <row r="575" spans="2:7" ht="15">
      <c r="B575" s="112" t="s">
        <v>351</v>
      </c>
      <c r="C575" s="113" t="s">
        <v>352</v>
      </c>
      <c r="D575" s="113" t="s">
        <v>363</v>
      </c>
      <c r="E575" s="113" t="s">
        <v>364</v>
      </c>
      <c r="F575" s="114">
        <v>1.987872444099547E-2</v>
      </c>
      <c r="G575" s="115">
        <v>3.0072416782128547E-3</v>
      </c>
    </row>
    <row r="576" spans="2:7" ht="15">
      <c r="B576" s="112" t="s">
        <v>351</v>
      </c>
      <c r="C576" s="113" t="s">
        <v>352</v>
      </c>
      <c r="D576" s="113" t="s">
        <v>707</v>
      </c>
      <c r="E576" s="113" t="s">
        <v>708</v>
      </c>
      <c r="F576" s="114">
        <v>0.9733575266672353</v>
      </c>
      <c r="G576" s="115">
        <v>0.96585968480612638</v>
      </c>
    </row>
    <row r="577" spans="2:7" ht="15">
      <c r="B577" s="112" t="s">
        <v>351</v>
      </c>
      <c r="C577" s="113" t="s">
        <v>352</v>
      </c>
      <c r="D577" s="113" t="s">
        <v>816</v>
      </c>
      <c r="E577" s="113" t="s">
        <v>817</v>
      </c>
      <c r="F577" s="114">
        <v>6.2097606439011155E-3</v>
      </c>
      <c r="G577" s="115">
        <v>2.3738507845720174E-3</v>
      </c>
    </row>
    <row r="578" spans="2:7" ht="15">
      <c r="B578" s="112" t="s">
        <v>351</v>
      </c>
      <c r="C578" s="113" t="s">
        <v>352</v>
      </c>
      <c r="D578" s="113" t="s">
        <v>894</v>
      </c>
      <c r="E578" s="113" t="s">
        <v>895</v>
      </c>
      <c r="F578" s="114">
        <v>2.6305102904836786E-2</v>
      </c>
      <c r="G578" s="115">
        <v>8.3118904124548677E-3</v>
      </c>
    </row>
    <row r="579" spans="2:7" ht="15">
      <c r="B579" s="112" t="s">
        <v>353</v>
      </c>
      <c r="C579" s="113" t="s">
        <v>354</v>
      </c>
      <c r="D579" s="113" t="s">
        <v>295</v>
      </c>
      <c r="E579" s="113" t="s">
        <v>296</v>
      </c>
      <c r="F579" s="114">
        <v>0.22785184402967337</v>
      </c>
      <c r="G579" s="115">
        <v>0.9625928486984453</v>
      </c>
    </row>
    <row r="580" spans="2:7" ht="15">
      <c r="B580" s="112" t="s">
        <v>353</v>
      </c>
      <c r="C580" s="113" t="s">
        <v>354</v>
      </c>
      <c r="D580" s="113" t="s">
        <v>719</v>
      </c>
      <c r="E580" s="113" t="s">
        <v>720</v>
      </c>
      <c r="F580" s="114">
        <v>5.0831736948034632E-2</v>
      </c>
      <c r="G580" s="115">
        <v>3.7407151301554725E-2</v>
      </c>
    </row>
    <row r="581" spans="2:7" ht="15">
      <c r="B581" s="112" t="s">
        <v>357</v>
      </c>
      <c r="C581" s="113" t="s">
        <v>358</v>
      </c>
      <c r="D581" s="113" t="s">
        <v>355</v>
      </c>
      <c r="E581" s="113" t="s">
        <v>356</v>
      </c>
      <c r="F581" s="114">
        <v>0.29238464906262052</v>
      </c>
      <c r="G581" s="115">
        <v>1</v>
      </c>
    </row>
    <row r="582" spans="2:7" ht="15">
      <c r="B582" s="112" t="s">
        <v>361</v>
      </c>
      <c r="C582" s="113" t="s">
        <v>362</v>
      </c>
      <c r="D582" s="113" t="s">
        <v>359</v>
      </c>
      <c r="E582" s="113" t="s">
        <v>360</v>
      </c>
      <c r="F582" s="114">
        <v>1.4129028463890846E-2</v>
      </c>
      <c r="G582" s="115">
        <v>1.3066119185848889E-2</v>
      </c>
    </row>
    <row r="583" spans="2:7" ht="15">
      <c r="B583" s="112" t="s">
        <v>361</v>
      </c>
      <c r="C583" s="113" t="s">
        <v>362</v>
      </c>
      <c r="D583" s="113" t="s">
        <v>826</v>
      </c>
      <c r="E583" s="113" t="s">
        <v>827</v>
      </c>
      <c r="F583" s="114">
        <v>0.95575026514634753</v>
      </c>
      <c r="G583" s="115">
        <v>0.98427805499281651</v>
      </c>
    </row>
    <row r="584" spans="2:7" ht="15">
      <c r="B584" s="112" t="s">
        <v>361</v>
      </c>
      <c r="C584" s="113" t="s">
        <v>362</v>
      </c>
      <c r="D584" s="113" t="s">
        <v>828</v>
      </c>
      <c r="E584" s="113" t="s">
        <v>829</v>
      </c>
      <c r="F584" s="114">
        <v>2.7460040018556613E-3</v>
      </c>
      <c r="G584" s="115">
        <v>2.65582582133453E-3</v>
      </c>
    </row>
    <row r="585" spans="2:7" ht="15">
      <c r="B585" s="112" t="s">
        <v>365</v>
      </c>
      <c r="C585" s="113" t="s">
        <v>366</v>
      </c>
      <c r="D585" s="113" t="s">
        <v>363</v>
      </c>
      <c r="E585" s="113" t="s">
        <v>364</v>
      </c>
      <c r="F585" s="114">
        <v>0.61619534027539657</v>
      </c>
      <c r="G585" s="115">
        <v>0.36171982180976447</v>
      </c>
    </row>
    <row r="586" spans="2:7" ht="15">
      <c r="B586" s="112" t="s">
        <v>365</v>
      </c>
      <c r="C586" s="113" t="s">
        <v>366</v>
      </c>
      <c r="D586" s="113" t="s">
        <v>707</v>
      </c>
      <c r="E586" s="113" t="s">
        <v>708</v>
      </c>
      <c r="F586" s="114">
        <v>1.5833885891471163E-3</v>
      </c>
      <c r="G586" s="115">
        <v>6.0968181071789909E-3</v>
      </c>
    </row>
    <row r="587" spans="2:7" ht="15">
      <c r="B587" s="112" t="s">
        <v>365</v>
      </c>
      <c r="C587" s="113" t="s">
        <v>366</v>
      </c>
      <c r="D587" s="113" t="s">
        <v>896</v>
      </c>
      <c r="E587" s="113" t="s">
        <v>897</v>
      </c>
      <c r="F587" s="114">
        <v>0.79783952771070887</v>
      </c>
      <c r="G587" s="115">
        <v>0.60561373399651452</v>
      </c>
    </row>
    <row r="588" spans="2:7" ht="15">
      <c r="B588" s="112" t="s">
        <v>365</v>
      </c>
      <c r="C588" s="113" t="s">
        <v>366</v>
      </c>
      <c r="D588" s="113" t="s">
        <v>685</v>
      </c>
      <c r="E588" s="113" t="s">
        <v>686</v>
      </c>
      <c r="F588" s="114">
        <v>3.1009285475834276E-2</v>
      </c>
      <c r="G588" s="115">
        <v>2.6569626086541977E-2</v>
      </c>
    </row>
    <row r="589" spans="2:7" ht="15">
      <c r="B589" s="112" t="s">
        <v>367</v>
      </c>
      <c r="C589" s="113" t="s">
        <v>368</v>
      </c>
      <c r="D589" s="113" t="s">
        <v>19</v>
      </c>
      <c r="E589" s="113" t="s">
        <v>20</v>
      </c>
      <c r="F589" s="114">
        <v>5.6291360586944839E-2</v>
      </c>
      <c r="G589" s="115">
        <v>3.8344323843361207E-2</v>
      </c>
    </row>
    <row r="590" spans="2:7" ht="15">
      <c r="B590" s="112" t="s">
        <v>367</v>
      </c>
      <c r="C590" s="113" t="s">
        <v>368</v>
      </c>
      <c r="D590" s="113" t="s">
        <v>613</v>
      </c>
      <c r="E590" s="113" t="s">
        <v>614</v>
      </c>
      <c r="F590" s="114">
        <v>8.3214715865542518E-3</v>
      </c>
      <c r="G590" s="115">
        <v>7.0686496088990585E-3</v>
      </c>
    </row>
    <row r="591" spans="2:7" ht="15">
      <c r="B591" s="112" t="s">
        <v>367</v>
      </c>
      <c r="C591" s="113" t="s">
        <v>368</v>
      </c>
      <c r="D591" s="113" t="s">
        <v>615</v>
      </c>
      <c r="E591" s="113" t="s">
        <v>616</v>
      </c>
      <c r="F591" s="114">
        <v>1.5215813494574636E-2</v>
      </c>
      <c r="G591" s="115">
        <v>1.8263778441238752E-2</v>
      </c>
    </row>
    <row r="592" spans="2:7" ht="15">
      <c r="B592" s="112" t="s">
        <v>367</v>
      </c>
      <c r="C592" s="113" t="s">
        <v>368</v>
      </c>
      <c r="D592" s="113" t="s">
        <v>617</v>
      </c>
      <c r="E592" s="113" t="s">
        <v>618</v>
      </c>
      <c r="F592" s="114">
        <v>0.92563779924890588</v>
      </c>
      <c r="G592" s="115">
        <v>0.88717753161515556</v>
      </c>
    </row>
    <row r="593" spans="2:7" ht="15">
      <c r="B593" s="112" t="s">
        <v>367</v>
      </c>
      <c r="C593" s="113" t="s">
        <v>368</v>
      </c>
      <c r="D593" s="113" t="s">
        <v>619</v>
      </c>
      <c r="E593" s="113" t="s">
        <v>620</v>
      </c>
      <c r="F593" s="114">
        <v>3.3950930986658974E-2</v>
      </c>
      <c r="G593" s="115">
        <v>3.2103450307083226E-2</v>
      </c>
    </row>
    <row r="594" spans="2:7" ht="15">
      <c r="B594" s="112" t="s">
        <v>367</v>
      </c>
      <c r="C594" s="113" t="s">
        <v>368</v>
      </c>
      <c r="D594" s="113" t="s">
        <v>721</v>
      </c>
      <c r="E594" s="113" t="s">
        <v>722</v>
      </c>
      <c r="F594" s="114">
        <v>1.788002784301225E-2</v>
      </c>
      <c r="G594" s="115">
        <v>1.7042266184262335E-2</v>
      </c>
    </row>
    <row r="595" spans="2:7" ht="15">
      <c r="B595" s="112" t="s">
        <v>369</v>
      </c>
      <c r="C595" s="113" t="s">
        <v>370</v>
      </c>
      <c r="D595" s="113" t="s">
        <v>315</v>
      </c>
      <c r="E595" s="113" t="s">
        <v>316</v>
      </c>
      <c r="F595" s="114">
        <v>1.0235193157002422E-2</v>
      </c>
      <c r="G595" s="115">
        <v>1.0387679235262877E-2</v>
      </c>
    </row>
    <row r="596" spans="2:7" ht="15">
      <c r="B596" s="112" t="s">
        <v>369</v>
      </c>
      <c r="C596" s="113" t="s">
        <v>370</v>
      </c>
      <c r="D596" s="113" t="s">
        <v>878</v>
      </c>
      <c r="E596" s="113" t="s">
        <v>879</v>
      </c>
      <c r="F596" s="114">
        <v>0.4740660839125258</v>
      </c>
      <c r="G596" s="115">
        <v>0.98961232076473704</v>
      </c>
    </row>
    <row r="597" spans="2:7" ht="15">
      <c r="B597" s="112" t="s">
        <v>373</v>
      </c>
      <c r="C597" s="113" t="s">
        <v>374</v>
      </c>
      <c r="D597" s="113" t="s">
        <v>371</v>
      </c>
      <c r="E597" s="113" t="s">
        <v>372</v>
      </c>
      <c r="F597" s="114">
        <v>3.9387371215231686E-3</v>
      </c>
      <c r="G597" s="115">
        <v>3.8103419608712516E-3</v>
      </c>
    </row>
    <row r="598" spans="2:7" ht="15">
      <c r="B598" s="112" t="s">
        <v>373</v>
      </c>
      <c r="C598" s="113" t="s">
        <v>374</v>
      </c>
      <c r="D598" s="113" t="s">
        <v>788</v>
      </c>
      <c r="E598" s="113" t="s">
        <v>789</v>
      </c>
      <c r="F598" s="114">
        <v>4.9450405823999156E-2</v>
      </c>
      <c r="G598" s="115">
        <v>6.9897836649485484E-2</v>
      </c>
    </row>
    <row r="599" spans="2:7" ht="15">
      <c r="B599" s="112" t="s">
        <v>373</v>
      </c>
      <c r="C599" s="113" t="s">
        <v>374</v>
      </c>
      <c r="D599" s="113" t="s">
        <v>267</v>
      </c>
      <c r="E599" s="113" t="s">
        <v>268</v>
      </c>
      <c r="F599" s="114">
        <v>1.4821640379167361E-2</v>
      </c>
      <c r="G599" s="115">
        <v>1.3966635260211715E-2</v>
      </c>
    </row>
    <row r="600" spans="2:7" ht="15">
      <c r="B600" s="112" t="s">
        <v>373</v>
      </c>
      <c r="C600" s="113" t="s">
        <v>374</v>
      </c>
      <c r="D600" s="113" t="s">
        <v>832</v>
      </c>
      <c r="E600" s="113" t="s">
        <v>833</v>
      </c>
      <c r="F600" s="114">
        <v>0.91703833355953146</v>
      </c>
      <c r="G600" s="115">
        <v>0.90501394816087477</v>
      </c>
    </row>
    <row r="601" spans="2:7" ht="15">
      <c r="B601" s="112" t="s">
        <v>373</v>
      </c>
      <c r="C601" s="113" t="s">
        <v>374</v>
      </c>
      <c r="D601" s="113" t="s">
        <v>844</v>
      </c>
      <c r="E601" s="113" t="s">
        <v>845</v>
      </c>
      <c r="F601" s="114">
        <v>0</v>
      </c>
      <c r="G601" s="115">
        <v>1.159267675368102E-3</v>
      </c>
    </row>
    <row r="602" spans="2:7" ht="15">
      <c r="B602" s="112" t="s">
        <v>373</v>
      </c>
      <c r="C602" s="113" t="s">
        <v>374</v>
      </c>
      <c r="D602" s="113" t="s">
        <v>761</v>
      </c>
      <c r="E602" s="113" t="s">
        <v>762</v>
      </c>
      <c r="F602" s="114">
        <v>3.4086110933401574E-3</v>
      </c>
      <c r="G602" s="115">
        <v>6.151970293188494E-3</v>
      </c>
    </row>
    <row r="603" spans="2:7" ht="15">
      <c r="B603" s="112" t="s">
        <v>375</v>
      </c>
      <c r="C603" s="113" t="s">
        <v>376</v>
      </c>
      <c r="D603" s="113" t="s">
        <v>305</v>
      </c>
      <c r="E603" s="113" t="s">
        <v>306</v>
      </c>
      <c r="F603" s="114">
        <v>6.2732710132298196E-3</v>
      </c>
      <c r="G603" s="115">
        <v>5.5123865544756045E-3</v>
      </c>
    </row>
    <row r="604" spans="2:7" ht="15">
      <c r="B604" s="112" t="s">
        <v>375</v>
      </c>
      <c r="C604" s="113" t="s">
        <v>376</v>
      </c>
      <c r="D604" s="113" t="s">
        <v>667</v>
      </c>
      <c r="E604" s="113" t="s">
        <v>668</v>
      </c>
      <c r="F604" s="114">
        <v>1.6452728212057385E-3</v>
      </c>
      <c r="G604" s="115">
        <v>2.7018090373554463E-3</v>
      </c>
    </row>
    <row r="605" spans="2:7" ht="15">
      <c r="B605" s="112" t="s">
        <v>375</v>
      </c>
      <c r="C605" s="113" t="s">
        <v>376</v>
      </c>
      <c r="D605" s="113" t="s">
        <v>713</v>
      </c>
      <c r="E605" s="113" t="s">
        <v>714</v>
      </c>
      <c r="F605" s="114">
        <v>0.9653174917262104</v>
      </c>
      <c r="G605" s="115">
        <v>0.96572487665654394</v>
      </c>
    </row>
    <row r="606" spans="2:7" ht="15">
      <c r="B606" s="112" t="s">
        <v>375</v>
      </c>
      <c r="C606" s="113" t="s">
        <v>376</v>
      </c>
      <c r="D606" s="113" t="s">
        <v>715</v>
      </c>
      <c r="E606" s="113" t="s">
        <v>716</v>
      </c>
      <c r="F606" s="114">
        <v>5.9605215536430922E-3</v>
      </c>
      <c r="G606" s="115">
        <v>1.6193451267370325E-2</v>
      </c>
    </row>
    <row r="607" spans="2:7" ht="15">
      <c r="B607" s="112" t="s">
        <v>375</v>
      </c>
      <c r="C607" s="113" t="s">
        <v>376</v>
      </c>
      <c r="D607" s="113" t="s">
        <v>876</v>
      </c>
      <c r="E607" s="113" t="s">
        <v>877</v>
      </c>
      <c r="F607" s="114">
        <v>9.0160284951024041E-3</v>
      </c>
      <c r="G607" s="115">
        <v>9.8674764842546746E-3</v>
      </c>
    </row>
    <row r="608" spans="2:7" ht="15">
      <c r="B608" s="112" t="s">
        <v>377</v>
      </c>
      <c r="C608" s="113" t="s">
        <v>378</v>
      </c>
      <c r="D608" s="113" t="s">
        <v>39</v>
      </c>
      <c r="E608" s="113" t="s">
        <v>40</v>
      </c>
      <c r="F608" s="114">
        <v>3.3776509954956881E-2</v>
      </c>
      <c r="G608" s="115">
        <v>3.1899665257223396E-2</v>
      </c>
    </row>
    <row r="609" spans="2:7" ht="15">
      <c r="B609" s="112" t="s">
        <v>377</v>
      </c>
      <c r="C609" s="113" t="s">
        <v>378</v>
      </c>
      <c r="D609" s="113" t="s">
        <v>185</v>
      </c>
      <c r="E609" s="113" t="s">
        <v>186</v>
      </c>
      <c r="F609" s="114">
        <v>9.5682189789862548E-3</v>
      </c>
      <c r="G609" s="115">
        <v>4.0594902513507161E-3</v>
      </c>
    </row>
    <row r="610" spans="2:7" ht="15">
      <c r="B610" s="112" t="s">
        <v>377</v>
      </c>
      <c r="C610" s="113" t="s">
        <v>378</v>
      </c>
      <c r="D610" s="113" t="s">
        <v>633</v>
      </c>
      <c r="E610" s="113" t="s">
        <v>634</v>
      </c>
      <c r="F610" s="114">
        <v>1.1201455620628872E-2</v>
      </c>
      <c r="G610" s="115">
        <v>1.3015327695560252E-2</v>
      </c>
    </row>
    <row r="611" spans="2:7" ht="15">
      <c r="B611" s="112" t="s">
        <v>377</v>
      </c>
      <c r="C611" s="113" t="s">
        <v>378</v>
      </c>
      <c r="D611" s="113" t="s">
        <v>637</v>
      </c>
      <c r="E611" s="113" t="s">
        <v>638</v>
      </c>
      <c r="F611" s="114">
        <v>0.97889378846885766</v>
      </c>
      <c r="G611" s="115">
        <v>0.93457467112990356</v>
      </c>
    </row>
    <row r="612" spans="2:7" ht="15">
      <c r="B612" s="112" t="s">
        <v>377</v>
      </c>
      <c r="C612" s="113" t="s">
        <v>378</v>
      </c>
      <c r="D612" s="113" t="s">
        <v>639</v>
      </c>
      <c r="E612" s="113" t="s">
        <v>640</v>
      </c>
      <c r="F612" s="114">
        <v>7.540770127647976E-3</v>
      </c>
      <c r="G612" s="115">
        <v>1.6450845665961944E-2</v>
      </c>
    </row>
    <row r="613" spans="2:7" ht="15">
      <c r="B613" s="112" t="s">
        <v>379</v>
      </c>
      <c r="C613" s="113" t="s">
        <v>380</v>
      </c>
      <c r="D613" s="113" t="s">
        <v>295</v>
      </c>
      <c r="E613" s="113" t="s">
        <v>296</v>
      </c>
      <c r="F613" s="114">
        <v>0</v>
      </c>
      <c r="G613" s="115">
        <v>3.7079520900578865E-3</v>
      </c>
    </row>
    <row r="614" spans="2:7" ht="15">
      <c r="B614" s="112" t="s">
        <v>379</v>
      </c>
      <c r="C614" s="113" t="s">
        <v>380</v>
      </c>
      <c r="D614" s="113" t="s">
        <v>289</v>
      </c>
      <c r="E614" s="113" t="s">
        <v>290</v>
      </c>
      <c r="F614" s="114">
        <v>2.7440065120920096E-3</v>
      </c>
      <c r="G614" s="115">
        <v>5.5752660922453118E-3</v>
      </c>
    </row>
    <row r="615" spans="2:7" ht="15">
      <c r="B615" s="112" t="s">
        <v>379</v>
      </c>
      <c r="C615" s="113" t="s">
        <v>380</v>
      </c>
      <c r="D615" s="113" t="s">
        <v>285</v>
      </c>
      <c r="E615" s="113" t="s">
        <v>286</v>
      </c>
      <c r="F615" s="114">
        <v>9.8481156221742E-2</v>
      </c>
      <c r="G615" s="115">
        <v>0.8570437751753941</v>
      </c>
    </row>
    <row r="616" spans="2:7" ht="15">
      <c r="B616" s="112" t="s">
        <v>379</v>
      </c>
      <c r="C616" s="113" t="s">
        <v>380</v>
      </c>
      <c r="D616" s="113" t="s">
        <v>719</v>
      </c>
      <c r="E616" s="113" t="s">
        <v>720</v>
      </c>
      <c r="F616" s="114">
        <v>2.7049637479085335E-2</v>
      </c>
      <c r="G616" s="115">
        <v>0.11902792968228984</v>
      </c>
    </row>
    <row r="617" spans="2:7" ht="15">
      <c r="B617" s="112" t="s">
        <v>379</v>
      </c>
      <c r="C617" s="113" t="s">
        <v>380</v>
      </c>
      <c r="D617" s="113" t="s">
        <v>864</v>
      </c>
      <c r="E617" s="113" t="s">
        <v>865</v>
      </c>
      <c r="F617" s="114">
        <v>4.1340672746029714E-3</v>
      </c>
      <c r="G617" s="115">
        <v>1.4645076960012804E-2</v>
      </c>
    </row>
    <row r="618" spans="2:7" ht="15">
      <c r="B618" s="112" t="s">
        <v>898</v>
      </c>
      <c r="C618" s="113" t="s">
        <v>899</v>
      </c>
      <c r="D618" s="113" t="s">
        <v>665</v>
      </c>
      <c r="E618" s="113" t="s">
        <v>666</v>
      </c>
      <c r="F618" s="114">
        <v>2.5529800566820413E-3</v>
      </c>
      <c r="G618" s="115">
        <v>2.95505367149338E-3</v>
      </c>
    </row>
    <row r="619" spans="2:7" ht="15">
      <c r="B619" s="112" t="s">
        <v>898</v>
      </c>
      <c r="C619" s="113" t="s">
        <v>899</v>
      </c>
      <c r="D619" s="113" t="s">
        <v>305</v>
      </c>
      <c r="E619" s="113" t="s">
        <v>306</v>
      </c>
      <c r="F619" s="114">
        <v>1.8765348966172865E-2</v>
      </c>
      <c r="G619" s="115">
        <v>1.4340145217618323E-2</v>
      </c>
    </row>
    <row r="620" spans="2:7" ht="15">
      <c r="B620" s="112" t="s">
        <v>898</v>
      </c>
      <c r="C620" s="113" t="s">
        <v>899</v>
      </c>
      <c r="D620" s="113" t="s">
        <v>715</v>
      </c>
      <c r="E620" s="113" t="s">
        <v>716</v>
      </c>
      <c r="F620" s="114">
        <v>9.4260155466800756E-3</v>
      </c>
      <c r="G620" s="115">
        <v>2.2270737401293261E-2</v>
      </c>
    </row>
    <row r="621" spans="2:7" ht="15">
      <c r="B621" s="112" t="s">
        <v>898</v>
      </c>
      <c r="C621" s="113" t="s">
        <v>899</v>
      </c>
      <c r="D621" s="113" t="s">
        <v>675</v>
      </c>
      <c r="E621" s="113" t="s">
        <v>676</v>
      </c>
      <c r="F621" s="114">
        <v>0.9401219182607129</v>
      </c>
      <c r="G621" s="115">
        <v>0.94764522707752374</v>
      </c>
    </row>
    <row r="622" spans="2:7" ht="15">
      <c r="B622" s="112" t="s">
        <v>898</v>
      </c>
      <c r="C622" s="113" t="s">
        <v>899</v>
      </c>
      <c r="D622" s="113" t="s">
        <v>735</v>
      </c>
      <c r="E622" s="113" t="s">
        <v>736</v>
      </c>
      <c r="F622" s="114">
        <v>1.7324221766736659E-3</v>
      </c>
      <c r="G622" s="115">
        <v>1.5702269829318217E-3</v>
      </c>
    </row>
    <row r="623" spans="2:7" ht="15">
      <c r="B623" s="112" t="s">
        <v>898</v>
      </c>
      <c r="C623" s="113" t="s">
        <v>899</v>
      </c>
      <c r="D623" s="113" t="s">
        <v>677</v>
      </c>
      <c r="E623" s="113" t="s">
        <v>678</v>
      </c>
      <c r="F623" s="114">
        <v>9.1205512319665321E-3</v>
      </c>
      <c r="G623" s="115">
        <v>1.1218609649139401E-2</v>
      </c>
    </row>
    <row r="624" spans="2:7" ht="15">
      <c r="B624" s="112" t="s">
        <v>381</v>
      </c>
      <c r="C624" s="113" t="s">
        <v>382</v>
      </c>
      <c r="D624" s="113" t="s">
        <v>75</v>
      </c>
      <c r="E624" s="113" t="s">
        <v>76</v>
      </c>
      <c r="F624" s="114">
        <v>3.0340786918582843E-2</v>
      </c>
      <c r="G624" s="115">
        <v>6.2489808179204388E-2</v>
      </c>
    </row>
    <row r="625" spans="2:7" ht="15">
      <c r="B625" s="112" t="s">
        <v>381</v>
      </c>
      <c r="C625" s="113" t="s">
        <v>382</v>
      </c>
      <c r="D625" s="113" t="s">
        <v>655</v>
      </c>
      <c r="E625" s="113" t="s">
        <v>656</v>
      </c>
      <c r="F625" s="114">
        <v>2.1718705758191977E-3</v>
      </c>
      <c r="G625" s="115">
        <v>1.9310818349568724E-3</v>
      </c>
    </row>
    <row r="626" spans="2:7" ht="15">
      <c r="B626" s="112" t="s">
        <v>381</v>
      </c>
      <c r="C626" s="113" t="s">
        <v>382</v>
      </c>
      <c r="D626" s="113" t="s">
        <v>475</v>
      </c>
      <c r="E626" s="113" t="s">
        <v>476</v>
      </c>
      <c r="F626" s="114">
        <v>2.9907209587499841E-2</v>
      </c>
      <c r="G626" s="115">
        <v>2.7072336895106495E-2</v>
      </c>
    </row>
    <row r="627" spans="2:7" ht="15">
      <c r="B627" s="112" t="s">
        <v>381</v>
      </c>
      <c r="C627" s="113" t="s">
        <v>382</v>
      </c>
      <c r="D627" s="113" t="s">
        <v>659</v>
      </c>
      <c r="E627" s="113" t="s">
        <v>660</v>
      </c>
      <c r="F627" s="114">
        <v>0.53986247812820731</v>
      </c>
      <c r="G627" s="115">
        <v>0.89239439843224766</v>
      </c>
    </row>
    <row r="628" spans="2:7" ht="15">
      <c r="B628" s="112" t="s">
        <v>381</v>
      </c>
      <c r="C628" s="113" t="s">
        <v>382</v>
      </c>
      <c r="D628" s="113" t="s">
        <v>663</v>
      </c>
      <c r="E628" s="113" t="s">
        <v>664</v>
      </c>
      <c r="F628" s="114">
        <v>1.6635748058867136E-2</v>
      </c>
      <c r="G628" s="115">
        <v>1.3417442675478121E-2</v>
      </c>
    </row>
    <row r="629" spans="2:7" ht="15">
      <c r="B629" s="112" t="s">
        <v>381</v>
      </c>
      <c r="C629" s="113" t="s">
        <v>382</v>
      </c>
      <c r="D629" s="113" t="s">
        <v>784</v>
      </c>
      <c r="E629" s="113" t="s">
        <v>785</v>
      </c>
      <c r="F629" s="114">
        <v>3.4280224459049321E-3</v>
      </c>
      <c r="G629" s="115">
        <v>2.6949319830064794E-3</v>
      </c>
    </row>
    <row r="630" spans="2:7" ht="15">
      <c r="B630" s="112" t="s">
        <v>383</v>
      </c>
      <c r="C630" s="113" t="s">
        <v>384</v>
      </c>
      <c r="D630" s="113" t="s">
        <v>299</v>
      </c>
      <c r="E630" s="113" t="s">
        <v>300</v>
      </c>
      <c r="F630" s="114">
        <v>1.7839286919287652E-2</v>
      </c>
      <c r="G630" s="115">
        <v>1.0131627540746004E-2</v>
      </c>
    </row>
    <row r="631" spans="2:7" ht="15">
      <c r="B631" s="112" t="s">
        <v>383</v>
      </c>
      <c r="C631" s="113" t="s">
        <v>384</v>
      </c>
      <c r="D631" s="113" t="s">
        <v>820</v>
      </c>
      <c r="E631" s="113" t="s">
        <v>821</v>
      </c>
      <c r="F631" s="114">
        <v>2.9051394036323369E-2</v>
      </c>
      <c r="G631" s="115">
        <v>5.2654500351889399E-2</v>
      </c>
    </row>
    <row r="632" spans="2:7" ht="15">
      <c r="B632" s="112" t="s">
        <v>383</v>
      </c>
      <c r="C632" s="113" t="s">
        <v>384</v>
      </c>
      <c r="D632" s="113" t="s">
        <v>846</v>
      </c>
      <c r="E632" s="113" t="s">
        <v>847</v>
      </c>
      <c r="F632" s="114">
        <v>0.96086327029228125</v>
      </c>
      <c r="G632" s="115">
        <v>0.51793590735204964</v>
      </c>
    </row>
    <row r="633" spans="2:7" ht="15">
      <c r="B633" s="112" t="s">
        <v>383</v>
      </c>
      <c r="C633" s="113" t="s">
        <v>384</v>
      </c>
      <c r="D633" s="113" t="s">
        <v>854</v>
      </c>
      <c r="E633" s="113" t="s">
        <v>855</v>
      </c>
      <c r="F633" s="114">
        <v>0.96921958900238203</v>
      </c>
      <c r="G633" s="115">
        <v>0.41820139222777342</v>
      </c>
    </row>
    <row r="634" spans="2:7" ht="15">
      <c r="B634" s="112" t="s">
        <v>383</v>
      </c>
      <c r="C634" s="113" t="s">
        <v>384</v>
      </c>
      <c r="D634" s="113" t="s">
        <v>856</v>
      </c>
      <c r="E634" s="113" t="s">
        <v>857</v>
      </c>
      <c r="F634" s="114">
        <v>2.7346826794580194E-3</v>
      </c>
      <c r="G634" s="115">
        <v>1.0765725275414426E-3</v>
      </c>
    </row>
    <row r="635" spans="2:7" ht="15">
      <c r="B635" s="112" t="s">
        <v>385</v>
      </c>
      <c r="C635" s="113" t="s">
        <v>386</v>
      </c>
      <c r="D635" s="113" t="s">
        <v>39</v>
      </c>
      <c r="E635" s="113" t="s">
        <v>40</v>
      </c>
      <c r="F635" s="114">
        <v>8.1963709003571583E-3</v>
      </c>
      <c r="G635" s="115">
        <v>3.569011033642456E-3</v>
      </c>
    </row>
    <row r="636" spans="2:7" ht="15">
      <c r="B636" s="112" t="s">
        <v>385</v>
      </c>
      <c r="C636" s="113" t="s">
        <v>386</v>
      </c>
      <c r="D636" s="113" t="s">
        <v>770</v>
      </c>
      <c r="E636" s="113" t="s">
        <v>771</v>
      </c>
      <c r="F636" s="114">
        <v>3.654716324399582E-3</v>
      </c>
      <c r="G636" s="115">
        <v>0</v>
      </c>
    </row>
    <row r="637" spans="2:7" ht="15">
      <c r="B637" s="112" t="s">
        <v>385</v>
      </c>
      <c r="C637" s="113" t="s">
        <v>386</v>
      </c>
      <c r="D637" s="113" t="s">
        <v>729</v>
      </c>
      <c r="E637" s="113" t="s">
        <v>730</v>
      </c>
      <c r="F637" s="114">
        <v>6.9960287248708817E-3</v>
      </c>
      <c r="G637" s="115">
        <v>3.4522439585730727E-3</v>
      </c>
    </row>
    <row r="638" spans="2:7" ht="15">
      <c r="B638" s="112" t="s">
        <v>385</v>
      </c>
      <c r="C638" s="113" t="s">
        <v>386</v>
      </c>
      <c r="D638" s="113" t="s">
        <v>637</v>
      </c>
      <c r="E638" s="113" t="s">
        <v>638</v>
      </c>
      <c r="F638" s="114">
        <v>3.2678105285010744E-3</v>
      </c>
      <c r="G638" s="115">
        <v>1.4384349827387803E-3</v>
      </c>
    </row>
    <row r="639" spans="2:7" ht="15">
      <c r="B639" s="112" t="s">
        <v>385</v>
      </c>
      <c r="C639" s="113" t="s">
        <v>386</v>
      </c>
      <c r="D639" s="113" t="s">
        <v>639</v>
      </c>
      <c r="E639" s="113" t="s">
        <v>640</v>
      </c>
      <c r="F639" s="114">
        <v>0.98578660730960055</v>
      </c>
      <c r="G639" s="115">
        <v>0.99154031002504572</v>
      </c>
    </row>
    <row r="640" spans="2:7" ht="15">
      <c r="B640" s="112" t="s">
        <v>389</v>
      </c>
      <c r="C640" s="113" t="s">
        <v>390</v>
      </c>
      <c r="D640" s="113" t="s">
        <v>387</v>
      </c>
      <c r="E640" s="113" t="s">
        <v>388</v>
      </c>
      <c r="F640" s="114">
        <v>4.443476366804618E-3</v>
      </c>
      <c r="G640" s="115">
        <v>2.6811237062592413E-3</v>
      </c>
    </row>
    <row r="641" spans="2:7" ht="15">
      <c r="B641" s="112" t="s">
        <v>389</v>
      </c>
      <c r="C641" s="113" t="s">
        <v>390</v>
      </c>
      <c r="D641" s="113" t="s">
        <v>417</v>
      </c>
      <c r="E641" s="113" t="s">
        <v>418</v>
      </c>
      <c r="F641" s="114">
        <v>4.3708907875425014E-3</v>
      </c>
      <c r="G641" s="115">
        <v>3.1214062756694597E-3</v>
      </c>
    </row>
    <row r="642" spans="2:7" ht="15">
      <c r="B642" s="112" t="s">
        <v>389</v>
      </c>
      <c r="C642" s="113" t="s">
        <v>390</v>
      </c>
      <c r="D642" s="113" t="s">
        <v>431</v>
      </c>
      <c r="E642" s="113" t="s">
        <v>432</v>
      </c>
      <c r="F642" s="114">
        <v>0.96561960832549343</v>
      </c>
      <c r="G642" s="115">
        <v>0.95439132577624453</v>
      </c>
    </row>
    <row r="643" spans="2:7" ht="15">
      <c r="B643" s="112" t="s">
        <v>389</v>
      </c>
      <c r="C643" s="113" t="s">
        <v>390</v>
      </c>
      <c r="D643" s="113" t="s">
        <v>731</v>
      </c>
      <c r="E643" s="113" t="s">
        <v>732</v>
      </c>
      <c r="F643" s="114">
        <v>4.510775436827221E-3</v>
      </c>
      <c r="G643" s="115">
        <v>2.7041235419747E-3</v>
      </c>
    </row>
    <row r="644" spans="2:7" ht="15">
      <c r="B644" s="112" t="s">
        <v>389</v>
      </c>
      <c r="C644" s="113" t="s">
        <v>390</v>
      </c>
      <c r="D644" s="113" t="s">
        <v>900</v>
      </c>
      <c r="E644" s="113" t="s">
        <v>901</v>
      </c>
      <c r="F644" s="114">
        <v>1.2265389309812772E-2</v>
      </c>
      <c r="G644" s="115">
        <v>8.7497946443239692E-3</v>
      </c>
    </row>
    <row r="645" spans="2:7" ht="15">
      <c r="B645" s="112" t="s">
        <v>389</v>
      </c>
      <c r="C645" s="113" t="s">
        <v>390</v>
      </c>
      <c r="D645" s="113" t="s">
        <v>818</v>
      </c>
      <c r="E645" s="113" t="s">
        <v>819</v>
      </c>
      <c r="F645" s="114">
        <v>1.0122099044967867E-2</v>
      </c>
      <c r="G645" s="115">
        <v>1.0179070149498934E-2</v>
      </c>
    </row>
    <row r="646" spans="2:7" ht="15">
      <c r="B646" s="112" t="s">
        <v>389</v>
      </c>
      <c r="C646" s="113" t="s">
        <v>390</v>
      </c>
      <c r="D646" s="113" t="s">
        <v>902</v>
      </c>
      <c r="E646" s="113" t="s">
        <v>903</v>
      </c>
      <c r="F646" s="114">
        <v>2.3344670460243751E-2</v>
      </c>
      <c r="G646" s="115">
        <v>1.4072613767044523E-2</v>
      </c>
    </row>
    <row r="647" spans="2:7" ht="15">
      <c r="B647" s="112" t="s">
        <v>389</v>
      </c>
      <c r="C647" s="113" t="s">
        <v>390</v>
      </c>
      <c r="D647" s="113" t="s">
        <v>469</v>
      </c>
      <c r="E647" s="113" t="s">
        <v>470</v>
      </c>
      <c r="F647" s="114">
        <v>1.4523670828282193E-3</v>
      </c>
      <c r="G647" s="115">
        <v>1.212419911286348E-3</v>
      </c>
    </row>
    <row r="648" spans="2:7" ht="15">
      <c r="B648" s="112" t="s">
        <v>389</v>
      </c>
      <c r="C648" s="113" t="s">
        <v>390</v>
      </c>
      <c r="D648" s="113" t="s">
        <v>786</v>
      </c>
      <c r="E648" s="113" t="s">
        <v>787</v>
      </c>
      <c r="F648" s="114">
        <v>7.632328424562379E-3</v>
      </c>
      <c r="G648" s="115">
        <v>2.888122227698374E-3</v>
      </c>
    </row>
    <row r="649" spans="2:7" ht="15">
      <c r="B649" s="112" t="s">
        <v>391</v>
      </c>
      <c r="C649" s="113" t="s">
        <v>392</v>
      </c>
      <c r="D649" s="113" t="s">
        <v>245</v>
      </c>
      <c r="E649" s="113" t="s">
        <v>246</v>
      </c>
      <c r="F649" s="114">
        <v>3.1010098635097159E-2</v>
      </c>
      <c r="G649" s="115">
        <v>6.4881717388497032E-2</v>
      </c>
    </row>
    <row r="650" spans="2:7" ht="15">
      <c r="B650" s="112" t="s">
        <v>391</v>
      </c>
      <c r="C650" s="113" t="s">
        <v>392</v>
      </c>
      <c r="D650" s="113" t="s">
        <v>830</v>
      </c>
      <c r="E650" s="113" t="s">
        <v>831</v>
      </c>
      <c r="F650" s="114">
        <v>0</v>
      </c>
      <c r="G650" s="115">
        <v>1.0146415855465842E-3</v>
      </c>
    </row>
    <row r="651" spans="2:7" ht="15">
      <c r="B651" s="112" t="s">
        <v>391</v>
      </c>
      <c r="C651" s="113" t="s">
        <v>392</v>
      </c>
      <c r="D651" s="113" t="s">
        <v>709</v>
      </c>
      <c r="E651" s="113" t="s">
        <v>710</v>
      </c>
      <c r="F651" s="114">
        <v>0.96633224556003294</v>
      </c>
      <c r="G651" s="115">
        <v>0.93050012606153032</v>
      </c>
    </row>
    <row r="652" spans="2:7" ht="15">
      <c r="B652" s="112" t="s">
        <v>391</v>
      </c>
      <c r="C652" s="113" t="s">
        <v>392</v>
      </c>
      <c r="D652" s="113" t="s">
        <v>683</v>
      </c>
      <c r="E652" s="113" t="s">
        <v>684</v>
      </c>
      <c r="F652" s="114">
        <v>3.7716904381854695E-3</v>
      </c>
      <c r="G652" s="115">
        <v>3.6035149644260511E-3</v>
      </c>
    </row>
    <row r="653" spans="2:7" ht="15">
      <c r="B653" s="112" t="s">
        <v>393</v>
      </c>
      <c r="C653" s="113" t="s">
        <v>394</v>
      </c>
      <c r="D653" s="113" t="s">
        <v>75</v>
      </c>
      <c r="E653" s="113" t="s">
        <v>76</v>
      </c>
      <c r="F653" s="114">
        <v>1.930764721733743E-2</v>
      </c>
      <c r="G653" s="115">
        <v>6.2091269699460383E-2</v>
      </c>
    </row>
    <row r="654" spans="2:7" ht="15">
      <c r="B654" s="112" t="s">
        <v>393</v>
      </c>
      <c r="C654" s="113" t="s">
        <v>394</v>
      </c>
      <c r="D654" s="113" t="s">
        <v>655</v>
      </c>
      <c r="E654" s="113" t="s">
        <v>656</v>
      </c>
      <c r="F654" s="114">
        <v>4.4080928724034088E-3</v>
      </c>
      <c r="G654" s="115">
        <v>6.1197870135439366E-3</v>
      </c>
    </row>
    <row r="655" spans="2:7" ht="15">
      <c r="B655" s="112" t="s">
        <v>393</v>
      </c>
      <c r="C655" s="113" t="s">
        <v>394</v>
      </c>
      <c r="D655" s="113" t="s">
        <v>657</v>
      </c>
      <c r="E655" s="113" t="s">
        <v>658</v>
      </c>
      <c r="F655" s="114">
        <v>4.0360348086715134E-3</v>
      </c>
      <c r="G655" s="115">
        <v>3.1760354500947E-3</v>
      </c>
    </row>
    <row r="656" spans="2:7" ht="15">
      <c r="B656" s="112" t="s">
        <v>393</v>
      </c>
      <c r="C656" s="113" t="s">
        <v>394</v>
      </c>
      <c r="D656" s="113" t="s">
        <v>659</v>
      </c>
      <c r="E656" s="113" t="s">
        <v>660</v>
      </c>
      <c r="F656" s="114">
        <v>0</v>
      </c>
      <c r="G656" s="115">
        <v>9.0233355966122281E-4</v>
      </c>
    </row>
    <row r="657" spans="2:7" ht="15">
      <c r="B657" s="112" t="s">
        <v>393</v>
      </c>
      <c r="C657" s="113" t="s">
        <v>394</v>
      </c>
      <c r="D657" s="113" t="s">
        <v>661</v>
      </c>
      <c r="E657" s="113" t="s">
        <v>662</v>
      </c>
      <c r="F657" s="114">
        <v>0.83632634198941158</v>
      </c>
      <c r="G657" s="115">
        <v>0.92158632026587561</v>
      </c>
    </row>
    <row r="658" spans="2:7" ht="15">
      <c r="B658" s="112" t="s">
        <v>393</v>
      </c>
      <c r="C658" s="113" t="s">
        <v>394</v>
      </c>
      <c r="D658" s="113" t="s">
        <v>816</v>
      </c>
      <c r="E658" s="113" t="s">
        <v>817</v>
      </c>
      <c r="F658" s="114">
        <v>3.4351867391793404E-3</v>
      </c>
      <c r="G658" s="115">
        <v>4.2972519029410711E-3</v>
      </c>
    </row>
    <row r="659" spans="2:7" ht="15">
      <c r="B659" s="112" t="s">
        <v>393</v>
      </c>
      <c r="C659" s="113" t="s">
        <v>394</v>
      </c>
      <c r="D659" s="113" t="s">
        <v>753</v>
      </c>
      <c r="E659" s="113" t="s">
        <v>754</v>
      </c>
      <c r="F659" s="114">
        <v>2.1672433618236636E-3</v>
      </c>
      <c r="G659" s="115">
        <v>1.827002108422971E-3</v>
      </c>
    </row>
    <row r="660" spans="2:7" ht="15">
      <c r="B660" s="112" t="s">
        <v>395</v>
      </c>
      <c r="C660" s="113" t="s">
        <v>396</v>
      </c>
      <c r="D660" s="113" t="s">
        <v>49</v>
      </c>
      <c r="E660" s="113" t="s">
        <v>50</v>
      </c>
      <c r="F660" s="114">
        <v>3.1435803559533619E-2</v>
      </c>
      <c r="G660" s="115">
        <v>1.1092404201568016E-2</v>
      </c>
    </row>
    <row r="661" spans="2:7" ht="15">
      <c r="B661" s="112" t="s">
        <v>395</v>
      </c>
      <c r="C661" s="113" t="s">
        <v>396</v>
      </c>
      <c r="D661" s="113" t="s">
        <v>101</v>
      </c>
      <c r="E661" s="113" t="s">
        <v>102</v>
      </c>
      <c r="F661" s="114">
        <v>5.2880706420688406E-3</v>
      </c>
      <c r="G661" s="115">
        <v>7.3038197497375329E-3</v>
      </c>
    </row>
    <row r="662" spans="2:7" ht="15">
      <c r="B662" s="112" t="s">
        <v>395</v>
      </c>
      <c r="C662" s="113" t="s">
        <v>396</v>
      </c>
      <c r="D662" s="113" t="s">
        <v>890</v>
      </c>
      <c r="E662" s="113" t="s">
        <v>891</v>
      </c>
      <c r="F662" s="114">
        <v>9.1751553708675007E-3</v>
      </c>
      <c r="G662" s="115">
        <v>3.4751905173959754E-3</v>
      </c>
    </row>
    <row r="663" spans="2:7" ht="15">
      <c r="B663" s="112" t="s">
        <v>395</v>
      </c>
      <c r="C663" s="113" t="s">
        <v>396</v>
      </c>
      <c r="D663" s="113" t="s">
        <v>355</v>
      </c>
      <c r="E663" s="113" t="s">
        <v>356</v>
      </c>
      <c r="F663" s="114">
        <v>2.9187604416476619E-3</v>
      </c>
      <c r="G663" s="115">
        <v>4.666087468247101E-3</v>
      </c>
    </row>
    <row r="664" spans="2:7" ht="15">
      <c r="B664" s="112" t="s">
        <v>395</v>
      </c>
      <c r="C664" s="113" t="s">
        <v>396</v>
      </c>
      <c r="D664" s="113" t="s">
        <v>643</v>
      </c>
      <c r="E664" s="113" t="s">
        <v>644</v>
      </c>
      <c r="F664" s="114">
        <v>0.98504935685455108</v>
      </c>
      <c r="G664" s="115">
        <v>0.97346249806305141</v>
      </c>
    </row>
    <row r="665" spans="2:7" ht="15">
      <c r="B665" s="112" t="s">
        <v>395</v>
      </c>
      <c r="C665" s="113" t="s">
        <v>396</v>
      </c>
      <c r="D665" s="113" t="s">
        <v>647</v>
      </c>
      <c r="E665" s="113" t="s">
        <v>648</v>
      </c>
      <c r="F665" s="114">
        <v>1.0341968911917099E-3</v>
      </c>
      <c r="G665" s="115">
        <v>0</v>
      </c>
    </row>
    <row r="666" spans="2:7" ht="15">
      <c r="B666" s="112" t="s">
        <v>397</v>
      </c>
      <c r="C666" s="113" t="s">
        <v>398</v>
      </c>
      <c r="D666" s="113" t="s">
        <v>49</v>
      </c>
      <c r="E666" s="113" t="s">
        <v>50</v>
      </c>
      <c r="F666" s="114">
        <v>6.3601869075873224E-3</v>
      </c>
      <c r="G666" s="115">
        <v>4.5148861646234686E-3</v>
      </c>
    </row>
    <row r="667" spans="2:7" ht="15">
      <c r="B667" s="112" t="s">
        <v>397</v>
      </c>
      <c r="C667" s="113" t="s">
        <v>398</v>
      </c>
      <c r="D667" s="113" t="s">
        <v>127</v>
      </c>
      <c r="E667" s="113" t="s">
        <v>128</v>
      </c>
      <c r="F667" s="114">
        <v>5.0438165949776008E-2</v>
      </c>
      <c r="G667" s="115">
        <v>8.9085814360770593E-2</v>
      </c>
    </row>
    <row r="668" spans="2:7" ht="15">
      <c r="B668" s="112" t="s">
        <v>397</v>
      </c>
      <c r="C668" s="113" t="s">
        <v>398</v>
      </c>
      <c r="D668" s="113" t="s">
        <v>217</v>
      </c>
      <c r="E668" s="113" t="s">
        <v>218</v>
      </c>
      <c r="F668" s="114">
        <v>8.0970958500218137E-3</v>
      </c>
      <c r="G668" s="115">
        <v>1.8007005253940458E-2</v>
      </c>
    </row>
    <row r="669" spans="2:7" ht="15">
      <c r="B669" s="112" t="s">
        <v>397</v>
      </c>
      <c r="C669" s="113" t="s">
        <v>398</v>
      </c>
      <c r="D669" s="113" t="s">
        <v>645</v>
      </c>
      <c r="E669" s="113" t="s">
        <v>646</v>
      </c>
      <c r="F669" s="114">
        <v>0.95053136179525588</v>
      </c>
      <c r="G669" s="115">
        <v>0.88691068301225928</v>
      </c>
    </row>
    <row r="670" spans="2:7" ht="15">
      <c r="B670" s="112" t="s">
        <v>397</v>
      </c>
      <c r="C670" s="113" t="s">
        <v>398</v>
      </c>
      <c r="D670" s="113" t="s">
        <v>647</v>
      </c>
      <c r="E670" s="113" t="s">
        <v>648</v>
      </c>
      <c r="F670" s="114">
        <v>0</v>
      </c>
      <c r="G670" s="115">
        <v>1.4816112084063049E-3</v>
      </c>
    </row>
    <row r="671" spans="2:7" ht="15">
      <c r="B671" s="112" t="s">
        <v>399</v>
      </c>
      <c r="C671" s="113" t="s">
        <v>400</v>
      </c>
      <c r="D671" s="113" t="s">
        <v>747</v>
      </c>
      <c r="E671" s="113" t="s">
        <v>748</v>
      </c>
      <c r="F671" s="114">
        <v>0</v>
      </c>
      <c r="G671" s="115">
        <v>1.6118818720856599E-3</v>
      </c>
    </row>
    <row r="672" spans="2:7" ht="15">
      <c r="B672" s="112" t="s">
        <v>399</v>
      </c>
      <c r="C672" s="113" t="s">
        <v>400</v>
      </c>
      <c r="D672" s="113" t="s">
        <v>814</v>
      </c>
      <c r="E672" s="113" t="s">
        <v>815</v>
      </c>
      <c r="F672" s="114">
        <v>0.99248885163882505</v>
      </c>
      <c r="G672" s="115">
        <v>0.99224761575806419</v>
      </c>
    </row>
    <row r="673" spans="2:7" ht="15">
      <c r="B673" s="112" t="s">
        <v>399</v>
      </c>
      <c r="C673" s="113" t="s">
        <v>400</v>
      </c>
      <c r="D673" s="113" t="s">
        <v>751</v>
      </c>
      <c r="E673" s="113" t="s">
        <v>752</v>
      </c>
      <c r="F673" s="114">
        <v>3.3835341719328791E-3</v>
      </c>
      <c r="G673" s="115">
        <v>6.1405023698501331E-3</v>
      </c>
    </row>
    <row r="674" spans="2:7" ht="15">
      <c r="B674" s="112" t="s">
        <v>403</v>
      </c>
      <c r="C674" s="113" t="s">
        <v>404</v>
      </c>
      <c r="D674" s="113" t="s">
        <v>401</v>
      </c>
      <c r="E674" s="113" t="s">
        <v>402</v>
      </c>
      <c r="F674" s="114">
        <v>0.9470833687551361</v>
      </c>
      <c r="G674" s="115">
        <v>0.99523919419918716</v>
      </c>
    </row>
    <row r="675" spans="2:7" ht="15">
      <c r="B675" s="112" t="s">
        <v>403</v>
      </c>
      <c r="C675" s="113" t="s">
        <v>404</v>
      </c>
      <c r="D675" s="113" t="s">
        <v>782</v>
      </c>
      <c r="E675" s="113" t="s">
        <v>783</v>
      </c>
      <c r="F675" s="114">
        <v>2.2978552153587999E-3</v>
      </c>
      <c r="G675" s="115">
        <v>4.7608058008129488E-3</v>
      </c>
    </row>
    <row r="676" spans="2:7" ht="15">
      <c r="B676" s="112" t="s">
        <v>407</v>
      </c>
      <c r="C676" s="113" t="s">
        <v>408</v>
      </c>
      <c r="D676" s="113" t="s">
        <v>405</v>
      </c>
      <c r="E676" s="113" t="s">
        <v>406</v>
      </c>
      <c r="F676" s="114">
        <v>4.7322614754765069E-2</v>
      </c>
      <c r="G676" s="115">
        <v>4.6144084600132182E-2</v>
      </c>
    </row>
    <row r="677" spans="2:7" ht="15">
      <c r="B677" s="112" t="s">
        <v>407</v>
      </c>
      <c r="C677" s="113" t="s">
        <v>408</v>
      </c>
      <c r="D677" s="113" t="s">
        <v>808</v>
      </c>
      <c r="E677" s="113" t="s">
        <v>809</v>
      </c>
      <c r="F677" s="114">
        <v>0.96653522213411636</v>
      </c>
      <c r="G677" s="115">
        <v>0.9538559153998678</v>
      </c>
    </row>
    <row r="678" spans="2:7" ht="15">
      <c r="B678" s="112" t="s">
        <v>409</v>
      </c>
      <c r="C678" s="113" t="s">
        <v>410</v>
      </c>
      <c r="D678" s="113" t="s">
        <v>153</v>
      </c>
      <c r="E678" s="113" t="s">
        <v>154</v>
      </c>
      <c r="F678" s="114">
        <v>3.7701347049095535E-3</v>
      </c>
      <c r="G678" s="115">
        <v>3.0380415639309618E-3</v>
      </c>
    </row>
    <row r="679" spans="2:7" ht="15">
      <c r="B679" s="112" t="s">
        <v>409</v>
      </c>
      <c r="C679" s="113" t="s">
        <v>410</v>
      </c>
      <c r="D679" s="113" t="s">
        <v>275</v>
      </c>
      <c r="E679" s="113" t="s">
        <v>276</v>
      </c>
      <c r="F679" s="114">
        <v>2.2159606920801992E-2</v>
      </c>
      <c r="G679" s="115">
        <v>1.3966185276505812E-2</v>
      </c>
    </row>
    <row r="680" spans="2:7" ht="15">
      <c r="B680" s="112" t="s">
        <v>409</v>
      </c>
      <c r="C680" s="113" t="s">
        <v>410</v>
      </c>
      <c r="D680" s="113" t="s">
        <v>699</v>
      </c>
      <c r="E680" s="113" t="s">
        <v>700</v>
      </c>
      <c r="F680" s="114">
        <v>6.5752135806071824E-2</v>
      </c>
      <c r="G680" s="115">
        <v>7.6720089233298108E-2</v>
      </c>
    </row>
    <row r="681" spans="2:7" ht="15">
      <c r="B681" s="112" t="s">
        <v>409</v>
      </c>
      <c r="C681" s="113" t="s">
        <v>410</v>
      </c>
      <c r="D681" s="113" t="s">
        <v>653</v>
      </c>
      <c r="E681" s="113" t="s">
        <v>654</v>
      </c>
      <c r="F681" s="114">
        <v>1.9539034475886809E-2</v>
      </c>
      <c r="G681" s="115">
        <v>1.8419044264412356E-2</v>
      </c>
    </row>
    <row r="682" spans="2:7" ht="15">
      <c r="B682" s="112" t="s">
        <v>409</v>
      </c>
      <c r="C682" s="113" t="s">
        <v>410</v>
      </c>
      <c r="D682" s="113" t="s">
        <v>850</v>
      </c>
      <c r="E682" s="113" t="s">
        <v>851</v>
      </c>
      <c r="F682" s="114">
        <v>0.9438805317337583</v>
      </c>
      <c r="G682" s="115">
        <v>0.88682047669367148</v>
      </c>
    </row>
    <row r="683" spans="2:7" ht="15">
      <c r="B683" s="112" t="s">
        <v>409</v>
      </c>
      <c r="C683" s="113" t="s">
        <v>410</v>
      </c>
      <c r="D683" s="113" t="s">
        <v>761</v>
      </c>
      <c r="E683" s="113" t="s">
        <v>762</v>
      </c>
      <c r="F683" s="114">
        <v>9.0333312008188853E-4</v>
      </c>
      <c r="G683" s="115">
        <v>1.0361629681812845E-3</v>
      </c>
    </row>
    <row r="684" spans="2:7" ht="15">
      <c r="B684" s="112" t="s">
        <v>411</v>
      </c>
      <c r="C684" s="113" t="s">
        <v>412</v>
      </c>
      <c r="D684" s="113" t="s">
        <v>225</v>
      </c>
      <c r="E684" s="113" t="s">
        <v>226</v>
      </c>
      <c r="F684" s="114">
        <v>1.9726590984103592E-3</v>
      </c>
      <c r="G684" s="115">
        <v>1.3865061124958189E-3</v>
      </c>
    </row>
    <row r="685" spans="2:7" ht="15">
      <c r="B685" s="112" t="s">
        <v>411</v>
      </c>
      <c r="C685" s="113" t="s">
        <v>412</v>
      </c>
      <c r="D685" s="113" t="s">
        <v>299</v>
      </c>
      <c r="E685" s="113" t="s">
        <v>300</v>
      </c>
      <c r="F685" s="114">
        <v>2.6139340289919079E-2</v>
      </c>
      <c r="G685" s="115">
        <v>2.2987947647255581E-2</v>
      </c>
    </row>
    <row r="686" spans="2:7" ht="15">
      <c r="B686" s="112" t="s">
        <v>411</v>
      </c>
      <c r="C686" s="113" t="s">
        <v>412</v>
      </c>
      <c r="D686" s="113" t="s">
        <v>848</v>
      </c>
      <c r="E686" s="113" t="s">
        <v>849</v>
      </c>
      <c r="F686" s="114">
        <v>0.91094772075556418</v>
      </c>
      <c r="G686" s="115">
        <v>0.96317936102029589</v>
      </c>
    </row>
    <row r="687" spans="2:7" ht="15">
      <c r="B687" s="112" t="s">
        <v>411</v>
      </c>
      <c r="C687" s="113" t="s">
        <v>412</v>
      </c>
      <c r="D687" s="113" t="s">
        <v>739</v>
      </c>
      <c r="E687" s="113" t="s">
        <v>740</v>
      </c>
      <c r="F687" s="114">
        <v>0</v>
      </c>
      <c r="G687" s="115">
        <v>9.0635419026964038E-4</v>
      </c>
    </row>
    <row r="688" spans="2:7" ht="15">
      <c r="B688" s="112" t="s">
        <v>411</v>
      </c>
      <c r="C688" s="113" t="s">
        <v>412</v>
      </c>
      <c r="D688" s="113" t="s">
        <v>677</v>
      </c>
      <c r="E688" s="113" t="s">
        <v>678</v>
      </c>
      <c r="F688" s="114">
        <v>6.5797163862315045E-3</v>
      </c>
      <c r="G688" s="115">
        <v>1.15398310296831E-2</v>
      </c>
    </row>
    <row r="689" spans="2:7" ht="15">
      <c r="B689" s="112" t="s">
        <v>413</v>
      </c>
      <c r="C689" s="113" t="s">
        <v>414</v>
      </c>
      <c r="D689" s="113" t="s">
        <v>75</v>
      </c>
      <c r="E689" s="113" t="s">
        <v>76</v>
      </c>
      <c r="F689" s="114">
        <v>5.1950072368951074E-3</v>
      </c>
      <c r="G689" s="115">
        <v>4.2437982675317659E-3</v>
      </c>
    </row>
    <row r="690" spans="2:7" ht="15">
      <c r="B690" s="112" t="s">
        <v>413</v>
      </c>
      <c r="C690" s="113" t="s">
        <v>414</v>
      </c>
      <c r="D690" s="113" t="s">
        <v>904</v>
      </c>
      <c r="E690" s="113" t="s">
        <v>905</v>
      </c>
      <c r="F690" s="114">
        <v>0.99301463059455286</v>
      </c>
      <c r="G690" s="115">
        <v>0.14856244170450908</v>
      </c>
    </row>
    <row r="691" spans="2:7" ht="15">
      <c r="B691" s="112" t="s">
        <v>413</v>
      </c>
      <c r="C691" s="113" t="s">
        <v>414</v>
      </c>
      <c r="D691" s="113" t="s">
        <v>475</v>
      </c>
      <c r="E691" s="113" t="s">
        <v>476</v>
      </c>
      <c r="F691" s="114">
        <v>1.4231445077936361E-2</v>
      </c>
      <c r="G691" s="115">
        <v>5.1095785023250106E-3</v>
      </c>
    </row>
    <row r="692" spans="2:7" ht="15">
      <c r="B692" s="112" t="s">
        <v>413</v>
      </c>
      <c r="C692" s="113" t="s">
        <v>414</v>
      </c>
      <c r="D692" s="113" t="s">
        <v>766</v>
      </c>
      <c r="E692" s="113" t="s">
        <v>767</v>
      </c>
      <c r="F692" s="114">
        <v>0.91983318549886983</v>
      </c>
      <c r="G692" s="115">
        <v>0.14591063514001129</v>
      </c>
    </row>
    <row r="693" spans="2:7" ht="15">
      <c r="B693" s="112" t="s">
        <v>413</v>
      </c>
      <c r="C693" s="113" t="s">
        <v>414</v>
      </c>
      <c r="D693" s="113" t="s">
        <v>147</v>
      </c>
      <c r="E693" s="113" t="s">
        <v>148</v>
      </c>
      <c r="F693" s="114">
        <v>5.8027172757667712E-3</v>
      </c>
      <c r="G693" s="115">
        <v>1.3627812083704947E-3</v>
      </c>
    </row>
    <row r="694" spans="2:7" ht="15">
      <c r="B694" s="112" t="s">
        <v>413</v>
      </c>
      <c r="C694" s="113" t="s">
        <v>414</v>
      </c>
      <c r="D694" s="113" t="s">
        <v>729</v>
      </c>
      <c r="E694" s="113" t="s">
        <v>730</v>
      </c>
      <c r="F694" s="114">
        <v>6.9583050405701069E-3</v>
      </c>
      <c r="G694" s="115">
        <v>2.3023172954069393E-3</v>
      </c>
    </row>
    <row r="695" spans="2:7" ht="15">
      <c r="B695" s="112" t="s">
        <v>413</v>
      </c>
      <c r="C695" s="113" t="s">
        <v>414</v>
      </c>
      <c r="D695" s="113" t="s">
        <v>417</v>
      </c>
      <c r="E695" s="113" t="s">
        <v>418</v>
      </c>
      <c r="F695" s="114">
        <v>0.95108743161856391</v>
      </c>
      <c r="G695" s="115">
        <v>0.23456176542007925</v>
      </c>
    </row>
    <row r="696" spans="2:7" ht="15">
      <c r="B696" s="112" t="s">
        <v>413</v>
      </c>
      <c r="C696" s="113" t="s">
        <v>414</v>
      </c>
      <c r="D696" s="113" t="s">
        <v>431</v>
      </c>
      <c r="E696" s="113" t="s">
        <v>432</v>
      </c>
      <c r="F696" s="114">
        <v>1.0458394141171699E-2</v>
      </c>
      <c r="G696" s="115">
        <v>3.5697832485708384E-3</v>
      </c>
    </row>
    <row r="697" spans="2:7" ht="15">
      <c r="B697" s="112" t="s">
        <v>413</v>
      </c>
      <c r="C697" s="113" t="s">
        <v>414</v>
      </c>
      <c r="D697" s="113" t="s">
        <v>731</v>
      </c>
      <c r="E697" s="113" t="s">
        <v>732</v>
      </c>
      <c r="F697" s="114">
        <v>4.6861640321838073E-3</v>
      </c>
      <c r="G697" s="115">
        <v>9.7017313335285009E-4</v>
      </c>
    </row>
    <row r="698" spans="2:7" ht="15">
      <c r="B698" s="112" t="s">
        <v>413</v>
      </c>
      <c r="C698" s="113" t="s">
        <v>414</v>
      </c>
      <c r="D698" s="113" t="s">
        <v>900</v>
      </c>
      <c r="E698" s="113" t="s">
        <v>901</v>
      </c>
      <c r="F698" s="114">
        <v>0.96096999286092633</v>
      </c>
      <c r="G698" s="115">
        <v>0.23674607335189707</v>
      </c>
    </row>
    <row r="699" spans="2:7" ht="15">
      <c r="B699" s="112" t="s">
        <v>413</v>
      </c>
      <c r="C699" s="113" t="s">
        <v>414</v>
      </c>
      <c r="D699" s="113" t="s">
        <v>181</v>
      </c>
      <c r="E699" s="113" t="s">
        <v>182</v>
      </c>
      <c r="F699" s="114">
        <v>4.9444434308234062E-3</v>
      </c>
      <c r="G699" s="115">
        <v>3.0750516858318411E-3</v>
      </c>
    </row>
    <row r="700" spans="2:7" ht="15">
      <c r="B700" s="112" t="s">
        <v>413</v>
      </c>
      <c r="C700" s="113" t="s">
        <v>414</v>
      </c>
      <c r="D700" s="113" t="s">
        <v>906</v>
      </c>
      <c r="E700" s="113" t="s">
        <v>907</v>
      </c>
      <c r="F700" s="114">
        <v>0.99502659718829733</v>
      </c>
      <c r="G700" s="115">
        <v>0.16640568442026765</v>
      </c>
    </row>
    <row r="701" spans="2:7" ht="15">
      <c r="B701" s="112" t="s">
        <v>413</v>
      </c>
      <c r="C701" s="113" t="s">
        <v>414</v>
      </c>
      <c r="D701" s="113" t="s">
        <v>908</v>
      </c>
      <c r="E701" s="113" t="s">
        <v>909</v>
      </c>
      <c r="F701" s="114">
        <v>8.8795821699934704E-2</v>
      </c>
      <c r="G701" s="115">
        <v>2.9014417567055414E-2</v>
      </c>
    </row>
    <row r="702" spans="2:7" ht="15">
      <c r="B702" s="112" t="s">
        <v>413</v>
      </c>
      <c r="C702" s="113" t="s">
        <v>414</v>
      </c>
      <c r="D702" s="113" t="s">
        <v>902</v>
      </c>
      <c r="E702" s="113" t="s">
        <v>903</v>
      </c>
      <c r="F702" s="114">
        <v>9.4893932456886227E-3</v>
      </c>
      <c r="G702" s="115">
        <v>1.9755221346986107E-3</v>
      </c>
    </row>
    <row r="703" spans="2:7" ht="15">
      <c r="B703" s="112" t="s">
        <v>413</v>
      </c>
      <c r="C703" s="113" t="s">
        <v>414</v>
      </c>
      <c r="D703" s="113" t="s">
        <v>663</v>
      </c>
      <c r="E703" s="113" t="s">
        <v>664</v>
      </c>
      <c r="F703" s="114">
        <v>1.6039840665713685E-2</v>
      </c>
      <c r="G703" s="115">
        <v>5.1311379052884076E-3</v>
      </c>
    </row>
    <row r="704" spans="2:7" ht="15">
      <c r="B704" s="112" t="s">
        <v>413</v>
      </c>
      <c r="C704" s="113" t="s">
        <v>414</v>
      </c>
      <c r="D704" s="113" t="s">
        <v>753</v>
      </c>
      <c r="E704" s="113" t="s">
        <v>754</v>
      </c>
      <c r="F704" s="114">
        <v>1.170523370725788E-2</v>
      </c>
      <c r="G704" s="115">
        <v>2.5065642708496445E-3</v>
      </c>
    </row>
    <row r="705" spans="2:7" ht="15">
      <c r="B705" s="112" t="s">
        <v>413</v>
      </c>
      <c r="C705" s="113" t="s">
        <v>414</v>
      </c>
      <c r="D705" s="113" t="s">
        <v>784</v>
      </c>
      <c r="E705" s="113" t="s">
        <v>785</v>
      </c>
      <c r="F705" s="114">
        <v>2.7427818656884796E-2</v>
      </c>
      <c r="G705" s="115">
        <v>8.5522747439537201E-3</v>
      </c>
    </row>
    <row r="706" spans="2:7" ht="15">
      <c r="B706" s="112" t="s">
        <v>413</v>
      </c>
      <c r="C706" s="113" t="s">
        <v>414</v>
      </c>
      <c r="D706" s="113" t="s">
        <v>786</v>
      </c>
      <c r="E706" s="113" t="s">
        <v>787</v>
      </c>
      <c r="F706" s="114">
        <v>1.8147402056126704E-3</v>
      </c>
      <c r="G706" s="115">
        <v>0</v>
      </c>
    </row>
    <row r="707" spans="2:7" ht="15">
      <c r="B707" s="112" t="s">
        <v>910</v>
      </c>
      <c r="C707" s="113" t="s">
        <v>911</v>
      </c>
      <c r="D707" s="113" t="s">
        <v>147</v>
      </c>
      <c r="E707" s="113" t="s">
        <v>148</v>
      </c>
      <c r="F707" s="114">
        <v>1.5934522544112251E-2</v>
      </c>
      <c r="G707" s="115">
        <v>1.0842371382451664E-2</v>
      </c>
    </row>
    <row r="708" spans="2:7" ht="15">
      <c r="B708" s="112" t="s">
        <v>910</v>
      </c>
      <c r="C708" s="113" t="s">
        <v>911</v>
      </c>
      <c r="D708" s="113" t="s">
        <v>715</v>
      </c>
      <c r="E708" s="113" t="s">
        <v>716</v>
      </c>
      <c r="F708" s="114">
        <v>1.0819259434823409E-2</v>
      </c>
      <c r="G708" s="115">
        <v>2.221075229225089E-2</v>
      </c>
    </row>
    <row r="709" spans="2:7" ht="15">
      <c r="B709" s="112" t="s">
        <v>910</v>
      </c>
      <c r="C709" s="113" t="s">
        <v>911</v>
      </c>
      <c r="D709" s="113" t="s">
        <v>733</v>
      </c>
      <c r="E709" s="113" t="s">
        <v>734</v>
      </c>
      <c r="F709" s="114">
        <v>0.94998074065921978</v>
      </c>
      <c r="G709" s="115">
        <v>0.96485927601363664</v>
      </c>
    </row>
    <row r="710" spans="2:7" ht="15">
      <c r="B710" s="112" t="s">
        <v>910</v>
      </c>
      <c r="C710" s="113" t="s">
        <v>911</v>
      </c>
      <c r="D710" s="113" t="s">
        <v>778</v>
      </c>
      <c r="E710" s="113" t="s">
        <v>779</v>
      </c>
      <c r="F710" s="114">
        <v>2.584378955422515E-3</v>
      </c>
      <c r="G710" s="115">
        <v>2.087600311660645E-3</v>
      </c>
    </row>
    <row r="711" spans="2:7" ht="15">
      <c r="B711" s="112" t="s">
        <v>415</v>
      </c>
      <c r="C711" s="113" t="s">
        <v>416</v>
      </c>
      <c r="D711" s="113" t="s">
        <v>177</v>
      </c>
      <c r="E711" s="113" t="s">
        <v>178</v>
      </c>
      <c r="F711" s="114">
        <v>4.240400978267945E-3</v>
      </c>
      <c r="G711" s="115">
        <v>2.2711086097926621E-3</v>
      </c>
    </row>
    <row r="712" spans="2:7" ht="15">
      <c r="B712" s="112" t="s">
        <v>415</v>
      </c>
      <c r="C712" s="113" t="s">
        <v>416</v>
      </c>
      <c r="D712" s="113" t="s">
        <v>161</v>
      </c>
      <c r="E712" s="113" t="s">
        <v>162</v>
      </c>
      <c r="F712" s="114">
        <v>3.5478198629736303E-3</v>
      </c>
      <c r="G712" s="115">
        <v>5.1348968787198121E-3</v>
      </c>
    </row>
    <row r="713" spans="2:7" ht="15">
      <c r="B713" s="112" t="s">
        <v>415</v>
      </c>
      <c r="C713" s="113" t="s">
        <v>416</v>
      </c>
      <c r="D713" s="113" t="s">
        <v>315</v>
      </c>
      <c r="E713" s="113" t="s">
        <v>316</v>
      </c>
      <c r="F713" s="114">
        <v>1.423298843918537E-3</v>
      </c>
      <c r="G713" s="115">
        <v>1.0160222728019803E-3</v>
      </c>
    </row>
    <row r="714" spans="2:7" ht="15">
      <c r="B714" s="112" t="s">
        <v>415</v>
      </c>
      <c r="C714" s="113" t="s">
        <v>416</v>
      </c>
      <c r="D714" s="113" t="s">
        <v>745</v>
      </c>
      <c r="E714" s="113" t="s">
        <v>746</v>
      </c>
      <c r="F714" s="114">
        <v>0.66855507810388626</v>
      </c>
      <c r="G714" s="115">
        <v>0.98565615614867796</v>
      </c>
    </row>
    <row r="715" spans="2:7" ht="15">
      <c r="B715" s="112" t="s">
        <v>415</v>
      </c>
      <c r="C715" s="113" t="s">
        <v>416</v>
      </c>
      <c r="D715" s="113" t="s">
        <v>878</v>
      </c>
      <c r="E715" s="113" t="s">
        <v>879</v>
      </c>
      <c r="F715" s="114">
        <v>4.0331471098040417E-3</v>
      </c>
      <c r="G715" s="115">
        <v>5.9218160900076202E-3</v>
      </c>
    </row>
    <row r="716" spans="2:7" ht="15">
      <c r="B716" s="112" t="s">
        <v>419</v>
      </c>
      <c r="C716" s="113" t="s">
        <v>420</v>
      </c>
      <c r="D716" s="113" t="s">
        <v>417</v>
      </c>
      <c r="E716" s="113" t="s">
        <v>418</v>
      </c>
      <c r="F716" s="114">
        <v>3.3522431871615438E-2</v>
      </c>
      <c r="G716" s="115">
        <v>2.6943970888973535E-2</v>
      </c>
    </row>
    <row r="717" spans="2:7" ht="15">
      <c r="B717" s="112" t="s">
        <v>419</v>
      </c>
      <c r="C717" s="113" t="s">
        <v>420</v>
      </c>
      <c r="D717" s="113" t="s">
        <v>906</v>
      </c>
      <c r="E717" s="113" t="s">
        <v>907</v>
      </c>
      <c r="F717" s="114">
        <v>4.9734028117027632E-3</v>
      </c>
      <c r="G717" s="115">
        <v>2.7106684959672801E-3</v>
      </c>
    </row>
    <row r="718" spans="2:7" ht="15">
      <c r="B718" s="112" t="s">
        <v>419</v>
      </c>
      <c r="C718" s="113" t="s">
        <v>420</v>
      </c>
      <c r="D718" s="113" t="s">
        <v>908</v>
      </c>
      <c r="E718" s="113" t="s">
        <v>909</v>
      </c>
      <c r="F718" s="114">
        <v>0.91120417830006517</v>
      </c>
      <c r="G718" s="115">
        <v>0.97034536061505916</v>
      </c>
    </row>
    <row r="719" spans="2:7" ht="15">
      <c r="B719" s="112" t="s">
        <v>421</v>
      </c>
      <c r="C719" s="113" t="s">
        <v>422</v>
      </c>
      <c r="D719" s="113" t="s">
        <v>295</v>
      </c>
      <c r="E719" s="113" t="s">
        <v>296</v>
      </c>
      <c r="F719" s="114">
        <v>1.4583278333641331E-3</v>
      </c>
      <c r="G719" s="115">
        <v>1.8152470234417924E-3</v>
      </c>
    </row>
    <row r="720" spans="2:7" ht="15">
      <c r="B720" s="112" t="s">
        <v>421</v>
      </c>
      <c r="C720" s="113" t="s">
        <v>422</v>
      </c>
      <c r="D720" s="113" t="s">
        <v>882</v>
      </c>
      <c r="E720" s="113" t="s">
        <v>883</v>
      </c>
      <c r="F720" s="114">
        <v>0.5229614996637526</v>
      </c>
      <c r="G720" s="115">
        <v>0.16354705314822457</v>
      </c>
    </row>
    <row r="721" spans="2:7" ht="15">
      <c r="B721" s="112" t="s">
        <v>421</v>
      </c>
      <c r="C721" s="113" t="s">
        <v>422</v>
      </c>
      <c r="D721" s="113" t="s">
        <v>802</v>
      </c>
      <c r="E721" s="113" t="s">
        <v>803</v>
      </c>
      <c r="F721" s="114">
        <v>0.99614508368019306</v>
      </c>
      <c r="G721" s="115">
        <v>0.52817773384614175</v>
      </c>
    </row>
    <row r="722" spans="2:7" ht="15">
      <c r="B722" s="112" t="s">
        <v>421</v>
      </c>
      <c r="C722" s="113" t="s">
        <v>422</v>
      </c>
      <c r="D722" s="113" t="s">
        <v>806</v>
      </c>
      <c r="E722" s="113" t="s">
        <v>807</v>
      </c>
      <c r="F722" s="114">
        <v>1.3501781104428965E-2</v>
      </c>
      <c r="G722" s="115">
        <v>6.1529118875677264E-3</v>
      </c>
    </row>
    <row r="723" spans="2:7" ht="15">
      <c r="B723" s="112" t="s">
        <v>421</v>
      </c>
      <c r="C723" s="113" t="s">
        <v>422</v>
      </c>
      <c r="D723" s="113" t="s">
        <v>888</v>
      </c>
      <c r="E723" s="113" t="s">
        <v>889</v>
      </c>
      <c r="F723" s="114">
        <v>1.1890654097352781E-2</v>
      </c>
      <c r="G723" s="115">
        <v>3.5082507643491266E-3</v>
      </c>
    </row>
    <row r="724" spans="2:7" ht="15">
      <c r="B724" s="112" t="s">
        <v>421</v>
      </c>
      <c r="C724" s="113" t="s">
        <v>422</v>
      </c>
      <c r="D724" s="113" t="s">
        <v>721</v>
      </c>
      <c r="E724" s="113" t="s">
        <v>722</v>
      </c>
      <c r="F724" s="114">
        <v>1.102661349605449E-3</v>
      </c>
      <c r="G724" s="115">
        <v>0</v>
      </c>
    </row>
    <row r="725" spans="2:7" ht="15">
      <c r="B725" s="112" t="s">
        <v>421</v>
      </c>
      <c r="C725" s="113" t="s">
        <v>422</v>
      </c>
      <c r="D725" s="113" t="s">
        <v>725</v>
      </c>
      <c r="E725" s="113" t="s">
        <v>726</v>
      </c>
      <c r="F725" s="114">
        <v>0.91101947936671879</v>
      </c>
      <c r="G725" s="115">
        <v>0.29679880333027503</v>
      </c>
    </row>
    <row r="726" spans="2:7" ht="15">
      <c r="B726" s="112" t="s">
        <v>423</v>
      </c>
      <c r="C726" s="113" t="s">
        <v>424</v>
      </c>
      <c r="D726" s="113" t="s">
        <v>161</v>
      </c>
      <c r="E726" s="113" t="s">
        <v>162</v>
      </c>
      <c r="F726" s="114">
        <v>8.6028609674433324E-3</v>
      </c>
      <c r="G726" s="115">
        <v>8.5970921195614777E-3</v>
      </c>
    </row>
    <row r="727" spans="2:7" ht="15">
      <c r="B727" s="112" t="s">
        <v>423</v>
      </c>
      <c r="C727" s="113" t="s">
        <v>424</v>
      </c>
      <c r="D727" s="113" t="s">
        <v>747</v>
      </c>
      <c r="E727" s="113" t="s">
        <v>748</v>
      </c>
      <c r="F727" s="114">
        <v>4.6825212155709702E-3</v>
      </c>
      <c r="G727" s="115">
        <v>8.3735677244528815E-3</v>
      </c>
    </row>
    <row r="728" spans="2:7" ht="15">
      <c r="B728" s="112" t="s">
        <v>423</v>
      </c>
      <c r="C728" s="113" t="s">
        <v>424</v>
      </c>
      <c r="D728" s="113" t="s">
        <v>749</v>
      </c>
      <c r="E728" s="113" t="s">
        <v>750</v>
      </c>
      <c r="F728" s="114">
        <v>2.248045093437907E-2</v>
      </c>
      <c r="G728" s="115">
        <v>1.9831772101404421E-2</v>
      </c>
    </row>
    <row r="729" spans="2:7" ht="15">
      <c r="B729" s="112" t="s">
        <v>423</v>
      </c>
      <c r="C729" s="113" t="s">
        <v>424</v>
      </c>
      <c r="D729" s="113" t="s">
        <v>814</v>
      </c>
      <c r="E729" s="113" t="s">
        <v>815</v>
      </c>
      <c r="F729" s="114">
        <v>4.3825695293056343E-3</v>
      </c>
      <c r="G729" s="115">
        <v>2.3556032407598452E-3</v>
      </c>
    </row>
    <row r="730" spans="2:7" ht="15">
      <c r="B730" s="112" t="s">
        <v>423</v>
      </c>
      <c r="C730" s="113" t="s">
        <v>424</v>
      </c>
      <c r="D730" s="113" t="s">
        <v>751</v>
      </c>
      <c r="E730" s="113" t="s">
        <v>752</v>
      </c>
      <c r="F730" s="114">
        <v>0.98478114525582683</v>
      </c>
      <c r="G730" s="115">
        <v>0.96084196481382134</v>
      </c>
    </row>
    <row r="731" spans="2:7" ht="15">
      <c r="B731" s="112" t="s">
        <v>425</v>
      </c>
      <c r="C731" s="113" t="s">
        <v>426</v>
      </c>
      <c r="D731" s="113" t="s">
        <v>107</v>
      </c>
      <c r="E731" s="113" t="s">
        <v>108</v>
      </c>
      <c r="F731" s="114">
        <v>1.6629530230008616E-2</v>
      </c>
      <c r="G731" s="115">
        <v>1.8774588401708678E-3</v>
      </c>
    </row>
    <row r="732" spans="2:7" ht="15">
      <c r="B732" s="112" t="s">
        <v>425</v>
      </c>
      <c r="C732" s="113" t="s">
        <v>426</v>
      </c>
      <c r="D732" s="113" t="s">
        <v>169</v>
      </c>
      <c r="E732" s="113" t="s">
        <v>170</v>
      </c>
      <c r="F732" s="114">
        <v>3.7716346363232513E-3</v>
      </c>
      <c r="G732" s="115">
        <v>1.0440149971669339E-3</v>
      </c>
    </row>
    <row r="733" spans="2:7" ht="15">
      <c r="B733" s="112" t="s">
        <v>425</v>
      </c>
      <c r="C733" s="113" t="s">
        <v>426</v>
      </c>
      <c r="D733" s="113" t="s">
        <v>695</v>
      </c>
      <c r="E733" s="113" t="s">
        <v>696</v>
      </c>
      <c r="F733" s="114">
        <v>1.6118519216573213E-3</v>
      </c>
      <c r="G733" s="115">
        <v>0</v>
      </c>
    </row>
    <row r="734" spans="2:7" ht="15">
      <c r="B734" s="112" t="s">
        <v>425</v>
      </c>
      <c r="C734" s="113" t="s">
        <v>426</v>
      </c>
      <c r="D734" s="113" t="s">
        <v>912</v>
      </c>
      <c r="E734" s="113" t="s">
        <v>913</v>
      </c>
      <c r="F734" s="114">
        <v>6.5562746910985958E-2</v>
      </c>
      <c r="G734" s="115">
        <v>6.8958034454906017E-3</v>
      </c>
    </row>
    <row r="735" spans="2:7" ht="15">
      <c r="B735" s="112" t="s">
        <v>425</v>
      </c>
      <c r="C735" s="113" t="s">
        <v>426</v>
      </c>
      <c r="D735" s="113" t="s">
        <v>311</v>
      </c>
      <c r="E735" s="113" t="s">
        <v>312</v>
      </c>
      <c r="F735" s="114">
        <v>1.2263314084649727E-2</v>
      </c>
      <c r="G735" s="115">
        <v>3.9887963286678162E-3</v>
      </c>
    </row>
    <row r="736" spans="2:7" ht="15">
      <c r="B736" s="112" t="s">
        <v>425</v>
      </c>
      <c r="C736" s="113" t="s">
        <v>426</v>
      </c>
      <c r="D736" s="113" t="s">
        <v>755</v>
      </c>
      <c r="E736" s="113" t="s">
        <v>756</v>
      </c>
      <c r="F736" s="114">
        <v>0.96600840266544474</v>
      </c>
      <c r="G736" s="115">
        <v>0.14062938271307268</v>
      </c>
    </row>
    <row r="737" spans="2:7" ht="15">
      <c r="B737" s="112" t="s">
        <v>425</v>
      </c>
      <c r="C737" s="113" t="s">
        <v>426</v>
      </c>
      <c r="D737" s="113" t="s">
        <v>822</v>
      </c>
      <c r="E737" s="113" t="s">
        <v>823</v>
      </c>
      <c r="F737" s="114">
        <v>0.94036137604303038</v>
      </c>
      <c r="G737" s="115">
        <v>0.16973642438928338</v>
      </c>
    </row>
    <row r="738" spans="2:7" ht="15">
      <c r="B738" s="112" t="s">
        <v>425</v>
      </c>
      <c r="C738" s="113" t="s">
        <v>426</v>
      </c>
      <c r="D738" s="113" t="s">
        <v>800</v>
      </c>
      <c r="E738" s="113" t="s">
        <v>801</v>
      </c>
      <c r="F738" s="114">
        <v>1.541592234318649E-2</v>
      </c>
      <c r="G738" s="115">
        <v>2.9407627980244885E-3</v>
      </c>
    </row>
    <row r="739" spans="2:7" ht="15">
      <c r="B739" s="112" t="s">
        <v>425</v>
      </c>
      <c r="C739" s="113" t="s">
        <v>426</v>
      </c>
      <c r="D739" s="113" t="s">
        <v>788</v>
      </c>
      <c r="E739" s="113" t="s">
        <v>789</v>
      </c>
      <c r="F739" s="114">
        <v>6.1559775718524126E-3</v>
      </c>
      <c r="G739" s="115">
        <v>1.5141834139049293E-3</v>
      </c>
    </row>
    <row r="740" spans="2:7" ht="15">
      <c r="B740" s="112" t="s">
        <v>425</v>
      </c>
      <c r="C740" s="113" t="s">
        <v>426</v>
      </c>
      <c r="D740" s="113" t="s">
        <v>267</v>
      </c>
      <c r="E740" s="113" t="s">
        <v>268</v>
      </c>
      <c r="F740" s="114">
        <v>4.3597384647054788E-2</v>
      </c>
      <c r="G740" s="115">
        <v>7.1489710545033693E-3</v>
      </c>
    </row>
    <row r="741" spans="2:7" ht="15">
      <c r="B741" s="112" t="s">
        <v>425</v>
      </c>
      <c r="C741" s="113" t="s">
        <v>426</v>
      </c>
      <c r="D741" s="113" t="s">
        <v>757</v>
      </c>
      <c r="E741" s="113" t="s">
        <v>758</v>
      </c>
      <c r="F741" s="114">
        <v>2.9546004788335834E-3</v>
      </c>
      <c r="G741" s="115">
        <v>0</v>
      </c>
    </row>
    <row r="742" spans="2:7" ht="15">
      <c r="B742" s="112" t="s">
        <v>425</v>
      </c>
      <c r="C742" s="113" t="s">
        <v>426</v>
      </c>
      <c r="D742" s="113" t="s">
        <v>679</v>
      </c>
      <c r="E742" s="113" t="s">
        <v>680</v>
      </c>
      <c r="F742" s="114">
        <v>0.23036579639784899</v>
      </c>
      <c r="G742" s="115">
        <v>4.1797570394660172E-2</v>
      </c>
    </row>
    <row r="743" spans="2:7" ht="15">
      <c r="B743" s="112" t="s">
        <v>425</v>
      </c>
      <c r="C743" s="113" t="s">
        <v>426</v>
      </c>
      <c r="D743" s="113" t="s">
        <v>824</v>
      </c>
      <c r="E743" s="113" t="s">
        <v>825</v>
      </c>
      <c r="F743" s="114">
        <v>1.0932326666845153E-3</v>
      </c>
      <c r="G743" s="115">
        <v>0</v>
      </c>
    </row>
    <row r="744" spans="2:7" ht="15">
      <c r="B744" s="112" t="s">
        <v>425</v>
      </c>
      <c r="C744" s="113" t="s">
        <v>426</v>
      </c>
      <c r="D744" s="113" t="s">
        <v>830</v>
      </c>
      <c r="E744" s="113" t="s">
        <v>831</v>
      </c>
      <c r="F744" s="114">
        <v>0.99437070813994521</v>
      </c>
      <c r="G744" s="115">
        <v>0.29444277005549591</v>
      </c>
    </row>
    <row r="745" spans="2:7" ht="15">
      <c r="B745" s="112" t="s">
        <v>425</v>
      </c>
      <c r="C745" s="113" t="s">
        <v>426</v>
      </c>
      <c r="D745" s="113" t="s">
        <v>832</v>
      </c>
      <c r="E745" s="113" t="s">
        <v>833</v>
      </c>
      <c r="F745" s="114">
        <v>5.9575901945459735E-3</v>
      </c>
      <c r="G745" s="115">
        <v>1.0231186230896896E-3</v>
      </c>
    </row>
    <row r="746" spans="2:7" ht="15">
      <c r="B746" s="112" t="s">
        <v>425</v>
      </c>
      <c r="C746" s="113" t="s">
        <v>426</v>
      </c>
      <c r="D746" s="113" t="s">
        <v>828</v>
      </c>
      <c r="E746" s="113" t="s">
        <v>829</v>
      </c>
      <c r="F746" s="114">
        <v>1.0262369904545901E-3</v>
      </c>
      <c r="G746" s="115">
        <v>0</v>
      </c>
    </row>
    <row r="747" spans="2:7" ht="15">
      <c r="B747" s="112" t="s">
        <v>425</v>
      </c>
      <c r="C747" s="113" t="s">
        <v>426</v>
      </c>
      <c r="D747" s="113" t="s">
        <v>844</v>
      </c>
      <c r="E747" s="113" t="s">
        <v>845</v>
      </c>
      <c r="F747" s="114">
        <v>0.97123535543594408</v>
      </c>
      <c r="G747" s="115">
        <v>0.23812784562401795</v>
      </c>
    </row>
    <row r="748" spans="2:7" ht="15">
      <c r="B748" s="112" t="s">
        <v>425</v>
      </c>
      <c r="C748" s="113" t="s">
        <v>426</v>
      </c>
      <c r="D748" s="113" t="s">
        <v>681</v>
      </c>
      <c r="E748" s="113" t="s">
        <v>682</v>
      </c>
      <c r="F748" s="114">
        <v>0.98918350562686752</v>
      </c>
      <c r="G748" s="115">
        <v>7.6366602771984385E-2</v>
      </c>
    </row>
    <row r="749" spans="2:7" ht="15">
      <c r="B749" s="112" t="s">
        <v>425</v>
      </c>
      <c r="C749" s="113" t="s">
        <v>426</v>
      </c>
      <c r="D749" s="113" t="s">
        <v>759</v>
      </c>
      <c r="E749" s="113" t="s">
        <v>760</v>
      </c>
      <c r="F749" s="114">
        <v>1.2016369824400226E-2</v>
      </c>
      <c r="G749" s="115">
        <v>1.8501328125313946E-3</v>
      </c>
    </row>
    <row r="750" spans="2:7" ht="15">
      <c r="B750" s="112" t="s">
        <v>425</v>
      </c>
      <c r="C750" s="113" t="s">
        <v>426</v>
      </c>
      <c r="D750" s="113" t="s">
        <v>701</v>
      </c>
      <c r="E750" s="113" t="s">
        <v>702</v>
      </c>
      <c r="F750" s="114">
        <v>2.1993816949488565E-3</v>
      </c>
      <c r="G750" s="115">
        <v>0</v>
      </c>
    </row>
    <row r="751" spans="2:7" ht="15">
      <c r="B751" s="112" t="s">
        <v>425</v>
      </c>
      <c r="C751" s="113" t="s">
        <v>426</v>
      </c>
      <c r="D751" s="113" t="s">
        <v>683</v>
      </c>
      <c r="E751" s="113" t="s">
        <v>684</v>
      </c>
      <c r="F751" s="114">
        <v>8.5017506822511718E-2</v>
      </c>
      <c r="G751" s="115">
        <v>1.0616161737935358E-2</v>
      </c>
    </row>
    <row r="752" spans="2:7" ht="15">
      <c r="B752" s="112" t="s">
        <v>427</v>
      </c>
      <c r="C752" s="113" t="s">
        <v>428</v>
      </c>
      <c r="D752" s="113" t="s">
        <v>311</v>
      </c>
      <c r="E752" s="113" t="s">
        <v>312</v>
      </c>
      <c r="F752" s="114">
        <v>9.7454182449845904E-3</v>
      </c>
      <c r="G752" s="115">
        <v>1.8655075041269151E-2</v>
      </c>
    </row>
    <row r="753" spans="2:7" ht="15">
      <c r="B753" s="112" t="s">
        <v>427</v>
      </c>
      <c r="C753" s="113" t="s">
        <v>428</v>
      </c>
      <c r="D753" s="113" t="s">
        <v>267</v>
      </c>
      <c r="E753" s="113" t="s">
        <v>268</v>
      </c>
      <c r="F753" s="114">
        <v>3.4025075235509204E-2</v>
      </c>
      <c r="G753" s="115">
        <v>3.2835580866250116E-2</v>
      </c>
    </row>
    <row r="754" spans="2:7" ht="15">
      <c r="B754" s="112" t="s">
        <v>427</v>
      </c>
      <c r="C754" s="113" t="s">
        <v>428</v>
      </c>
      <c r="D754" s="113" t="s">
        <v>699</v>
      </c>
      <c r="E754" s="113" t="s">
        <v>700</v>
      </c>
      <c r="F754" s="114">
        <v>9.9620636565804954E-4</v>
      </c>
      <c r="G754" s="115">
        <v>1.873075485888079E-3</v>
      </c>
    </row>
    <row r="755" spans="2:7" ht="15">
      <c r="B755" s="112" t="s">
        <v>427</v>
      </c>
      <c r="C755" s="113" t="s">
        <v>428</v>
      </c>
      <c r="D755" s="113" t="s">
        <v>757</v>
      </c>
      <c r="E755" s="113" t="s">
        <v>758</v>
      </c>
      <c r="F755" s="114">
        <v>6.3781709274486412E-2</v>
      </c>
      <c r="G755" s="115">
        <v>6.7288817833949008E-2</v>
      </c>
    </row>
    <row r="756" spans="2:7" ht="15">
      <c r="B756" s="112" t="s">
        <v>427</v>
      </c>
      <c r="C756" s="113" t="s">
        <v>428</v>
      </c>
      <c r="D756" s="113" t="s">
        <v>844</v>
      </c>
      <c r="E756" s="113" t="s">
        <v>845</v>
      </c>
      <c r="F756" s="114">
        <v>1.382997554595459E-2</v>
      </c>
      <c r="G756" s="115">
        <v>1.9955821906469204E-2</v>
      </c>
    </row>
    <row r="757" spans="2:7" ht="15">
      <c r="B757" s="112" t="s">
        <v>427</v>
      </c>
      <c r="C757" s="113" t="s">
        <v>428</v>
      </c>
      <c r="D757" s="113" t="s">
        <v>759</v>
      </c>
      <c r="E757" s="113" t="s">
        <v>760</v>
      </c>
      <c r="F757" s="114">
        <v>0.94516422024095381</v>
      </c>
      <c r="G757" s="115">
        <v>0.85644484596792114</v>
      </c>
    </row>
    <row r="758" spans="2:7" ht="15">
      <c r="B758" s="112" t="s">
        <v>427</v>
      </c>
      <c r="C758" s="113" t="s">
        <v>428</v>
      </c>
      <c r="D758" s="113" t="s">
        <v>761</v>
      </c>
      <c r="E758" s="113" t="s">
        <v>762</v>
      </c>
      <c r="F758" s="114">
        <v>1.5942678011643529E-3</v>
      </c>
      <c r="G758" s="115">
        <v>2.9467828982532151E-3</v>
      </c>
    </row>
    <row r="759" spans="2:7" ht="15">
      <c r="B759" s="112" t="s">
        <v>429</v>
      </c>
      <c r="C759" s="113" t="s">
        <v>430</v>
      </c>
      <c r="D759" s="113" t="s">
        <v>217</v>
      </c>
      <c r="E759" s="113" t="s">
        <v>218</v>
      </c>
      <c r="F759" s="114">
        <v>0</v>
      </c>
      <c r="G759" s="115">
        <v>2.3375636312217194E-3</v>
      </c>
    </row>
    <row r="760" spans="2:7" ht="15">
      <c r="B760" s="112" t="s">
        <v>429</v>
      </c>
      <c r="C760" s="113" t="s">
        <v>430</v>
      </c>
      <c r="D760" s="113" t="s">
        <v>894</v>
      </c>
      <c r="E760" s="113" t="s">
        <v>895</v>
      </c>
      <c r="F760" s="114">
        <v>0.96150788850679991</v>
      </c>
      <c r="G760" s="115">
        <v>0.98348239536199089</v>
      </c>
    </row>
    <row r="761" spans="2:7" ht="15">
      <c r="B761" s="112" t="s">
        <v>429</v>
      </c>
      <c r="C761" s="113" t="s">
        <v>430</v>
      </c>
      <c r="D761" s="113" t="s">
        <v>647</v>
      </c>
      <c r="E761" s="113" t="s">
        <v>648</v>
      </c>
      <c r="F761" s="114">
        <v>6.6507772020725385E-3</v>
      </c>
      <c r="G761" s="115">
        <v>1.418004100678733E-2</v>
      </c>
    </row>
    <row r="762" spans="2:7" ht="15">
      <c r="B762" s="112" t="s">
        <v>914</v>
      </c>
      <c r="C762" s="113" t="s">
        <v>915</v>
      </c>
      <c r="D762" s="113" t="s">
        <v>715</v>
      </c>
      <c r="E762" s="113" t="s">
        <v>716</v>
      </c>
      <c r="F762" s="114">
        <v>2.2610586731834182E-2</v>
      </c>
      <c r="G762" s="115">
        <v>5.9468452531378987E-2</v>
      </c>
    </row>
    <row r="763" spans="2:7" ht="15">
      <c r="B763" s="112" t="s">
        <v>914</v>
      </c>
      <c r="C763" s="113" t="s">
        <v>915</v>
      </c>
      <c r="D763" s="113" t="s">
        <v>876</v>
      </c>
      <c r="E763" s="113" t="s">
        <v>877</v>
      </c>
      <c r="F763" s="114">
        <v>3.6040262053173899E-2</v>
      </c>
      <c r="G763" s="115">
        <v>3.8185494061157441E-2</v>
      </c>
    </row>
    <row r="764" spans="2:7" ht="15">
      <c r="B764" s="112" t="s">
        <v>914</v>
      </c>
      <c r="C764" s="113" t="s">
        <v>915</v>
      </c>
      <c r="D764" s="113" t="s">
        <v>733</v>
      </c>
      <c r="E764" s="113" t="s">
        <v>734</v>
      </c>
      <c r="F764" s="114">
        <v>1.6656902126943332E-2</v>
      </c>
      <c r="G764" s="115">
        <v>2.1674669362311515E-2</v>
      </c>
    </row>
    <row r="765" spans="2:7" ht="15">
      <c r="B765" s="112" t="s">
        <v>914</v>
      </c>
      <c r="C765" s="113" t="s">
        <v>915</v>
      </c>
      <c r="D765" s="113" t="s">
        <v>778</v>
      </c>
      <c r="E765" s="113" t="s">
        <v>779</v>
      </c>
      <c r="F765" s="114">
        <v>0.85096883686667446</v>
      </c>
      <c r="G765" s="115">
        <v>0.88067138404515199</v>
      </c>
    </row>
    <row r="766" spans="2:7" ht="15">
      <c r="B766" s="112" t="s">
        <v>433</v>
      </c>
      <c r="C766" s="113" t="s">
        <v>434</v>
      </c>
      <c r="D766" s="113" t="s">
        <v>431</v>
      </c>
      <c r="E766" s="113" t="s">
        <v>432</v>
      </c>
      <c r="F766" s="114">
        <v>1.7486062677229224E-2</v>
      </c>
      <c r="G766" s="115">
        <v>2.8789736404238545E-2</v>
      </c>
    </row>
    <row r="767" spans="2:7" ht="15">
      <c r="B767" s="112" t="s">
        <v>433</v>
      </c>
      <c r="C767" s="113" t="s">
        <v>434</v>
      </c>
      <c r="D767" s="113" t="s">
        <v>902</v>
      </c>
      <c r="E767" s="113" t="s">
        <v>903</v>
      </c>
      <c r="F767" s="114">
        <v>0.96716593629406766</v>
      </c>
      <c r="G767" s="115">
        <v>0.97121026359576135</v>
      </c>
    </row>
    <row r="768" spans="2:7" ht="15">
      <c r="B768" s="112" t="s">
        <v>435</v>
      </c>
      <c r="C768" s="113" t="s">
        <v>436</v>
      </c>
      <c r="D768" s="113" t="s">
        <v>19</v>
      </c>
      <c r="E768" s="113" t="s">
        <v>20</v>
      </c>
      <c r="F768" s="114">
        <v>1.8797163585388278E-3</v>
      </c>
      <c r="G768" s="115">
        <v>2.4010929914828056E-3</v>
      </c>
    </row>
    <row r="769" spans="2:7" ht="15">
      <c r="B769" s="112" t="s">
        <v>435</v>
      </c>
      <c r="C769" s="113" t="s">
        <v>436</v>
      </c>
      <c r="D769" s="113" t="s">
        <v>209</v>
      </c>
      <c r="E769" s="113" t="s">
        <v>210</v>
      </c>
      <c r="F769" s="114">
        <v>1.5757786520028691E-3</v>
      </c>
      <c r="G769" s="115">
        <v>2.5289962501090085E-3</v>
      </c>
    </row>
    <row r="770" spans="2:7" ht="15">
      <c r="B770" s="112" t="s">
        <v>435</v>
      </c>
      <c r="C770" s="113" t="s">
        <v>436</v>
      </c>
      <c r="D770" s="113" t="s">
        <v>613</v>
      </c>
      <c r="E770" s="113" t="s">
        <v>614</v>
      </c>
      <c r="F770" s="114">
        <v>2.0365706777619617E-3</v>
      </c>
      <c r="G770" s="115">
        <v>3.2440917415191418E-3</v>
      </c>
    </row>
    <row r="771" spans="2:7" ht="15">
      <c r="B771" s="112" t="s">
        <v>435</v>
      </c>
      <c r="C771" s="113" t="s">
        <v>436</v>
      </c>
      <c r="D771" s="113" t="s">
        <v>810</v>
      </c>
      <c r="E771" s="113" t="s">
        <v>811</v>
      </c>
      <c r="F771" s="114">
        <v>0.98443703259163506</v>
      </c>
      <c r="G771" s="115">
        <v>0.99182581901688904</v>
      </c>
    </row>
    <row r="772" spans="2:7" ht="15">
      <c r="B772" s="112" t="s">
        <v>439</v>
      </c>
      <c r="C772" s="113" t="s">
        <v>440</v>
      </c>
      <c r="D772" s="113" t="s">
        <v>437</v>
      </c>
      <c r="E772" s="113" t="s">
        <v>438</v>
      </c>
      <c r="F772" s="114">
        <v>0.48882120138414037</v>
      </c>
      <c r="G772" s="115">
        <v>1</v>
      </c>
    </row>
    <row r="773" spans="2:7" ht="15">
      <c r="B773" s="112" t="s">
        <v>441</v>
      </c>
      <c r="C773" s="113" t="s">
        <v>442</v>
      </c>
      <c r="D773" s="113" t="s">
        <v>153</v>
      </c>
      <c r="E773" s="113" t="s">
        <v>154</v>
      </c>
      <c r="F773" s="114">
        <v>1.0578233027108546E-2</v>
      </c>
      <c r="G773" s="115">
        <v>9.2713202053482484E-3</v>
      </c>
    </row>
    <row r="774" spans="2:7" ht="15">
      <c r="B774" s="112" t="s">
        <v>441</v>
      </c>
      <c r="C774" s="113" t="s">
        <v>442</v>
      </c>
      <c r="D774" s="113" t="s">
        <v>275</v>
      </c>
      <c r="E774" s="113" t="s">
        <v>276</v>
      </c>
      <c r="F774" s="114">
        <v>4.033253382390611E-3</v>
      </c>
      <c r="G774" s="115">
        <v>2.7647945240466885E-3</v>
      </c>
    </row>
    <row r="775" spans="2:7" ht="15">
      <c r="B775" s="112" t="s">
        <v>441</v>
      </c>
      <c r="C775" s="113" t="s">
        <v>442</v>
      </c>
      <c r="D775" s="113" t="s">
        <v>447</v>
      </c>
      <c r="E775" s="113" t="s">
        <v>448</v>
      </c>
      <c r="F775" s="114">
        <v>8.887176565049601E-3</v>
      </c>
      <c r="G775" s="115">
        <v>8.763696268485173E-3</v>
      </c>
    </row>
    <row r="776" spans="2:7" ht="15">
      <c r="B776" s="112" t="s">
        <v>441</v>
      </c>
      <c r="C776" s="113" t="s">
        <v>442</v>
      </c>
      <c r="D776" s="113" t="s">
        <v>629</v>
      </c>
      <c r="E776" s="113" t="s">
        <v>630</v>
      </c>
      <c r="F776" s="114">
        <v>1.3024353082839802E-3</v>
      </c>
      <c r="G776" s="115">
        <v>1.015247873726151E-3</v>
      </c>
    </row>
    <row r="777" spans="2:7" ht="15">
      <c r="B777" s="112" t="s">
        <v>441</v>
      </c>
      <c r="C777" s="113" t="s">
        <v>442</v>
      </c>
      <c r="D777" s="113" t="s">
        <v>615</v>
      </c>
      <c r="E777" s="113" t="s">
        <v>616</v>
      </c>
      <c r="F777" s="114">
        <v>2.2212866415437424E-3</v>
      </c>
      <c r="G777" s="115">
        <v>2.7456389037877043E-3</v>
      </c>
    </row>
    <row r="778" spans="2:7" ht="15">
      <c r="B778" s="112" t="s">
        <v>441</v>
      </c>
      <c r="C778" s="113" t="s">
        <v>442</v>
      </c>
      <c r="D778" s="113" t="s">
        <v>743</v>
      </c>
      <c r="E778" s="113" t="s">
        <v>744</v>
      </c>
      <c r="F778" s="114">
        <v>0.98882466406027503</v>
      </c>
      <c r="G778" s="115">
        <v>0.97543930222460595</v>
      </c>
    </row>
    <row r="779" spans="2:7" ht="15">
      <c r="B779" s="112" t="s">
        <v>916</v>
      </c>
      <c r="C779" s="113" t="s">
        <v>917</v>
      </c>
      <c r="D779" s="113" t="s">
        <v>715</v>
      </c>
      <c r="E779" s="113" t="s">
        <v>716</v>
      </c>
      <c r="F779" s="114">
        <v>2.7307580207609355E-2</v>
      </c>
      <c r="G779" s="115">
        <v>6.913327981707168E-2</v>
      </c>
    </row>
    <row r="780" spans="2:7" ht="15">
      <c r="B780" s="112" t="s">
        <v>916</v>
      </c>
      <c r="C780" s="113" t="s">
        <v>917</v>
      </c>
      <c r="D780" s="113" t="s">
        <v>675</v>
      </c>
      <c r="E780" s="113" t="s">
        <v>676</v>
      </c>
      <c r="F780" s="114">
        <v>1.156121437794661E-3</v>
      </c>
      <c r="G780" s="115">
        <v>1.2487127717369269E-3</v>
      </c>
    </row>
    <row r="781" spans="2:7" ht="15">
      <c r="B781" s="112" t="s">
        <v>916</v>
      </c>
      <c r="C781" s="113" t="s">
        <v>917</v>
      </c>
      <c r="D781" s="113" t="s">
        <v>735</v>
      </c>
      <c r="E781" s="113" t="s">
        <v>736</v>
      </c>
      <c r="F781" s="114">
        <v>0.95590881197583788</v>
      </c>
      <c r="G781" s="115">
        <v>0.92837334890170031</v>
      </c>
    </row>
    <row r="782" spans="2:7" ht="15">
      <c r="B782" s="112" t="s">
        <v>916</v>
      </c>
      <c r="C782" s="113" t="s">
        <v>917</v>
      </c>
      <c r="D782" s="113" t="s">
        <v>739</v>
      </c>
      <c r="E782" s="113" t="s">
        <v>740</v>
      </c>
      <c r="F782" s="114">
        <v>1.4210397196802427E-3</v>
      </c>
      <c r="G782" s="115">
        <v>1.244658509491028E-3</v>
      </c>
    </row>
    <row r="783" spans="2:7" ht="15">
      <c r="B783" s="112" t="s">
        <v>443</v>
      </c>
      <c r="C783" s="113" t="s">
        <v>444</v>
      </c>
      <c r="D783" s="113" t="s">
        <v>39</v>
      </c>
      <c r="E783" s="113" t="s">
        <v>40</v>
      </c>
      <c r="F783" s="114">
        <v>8.5927814417684576E-3</v>
      </c>
      <c r="G783" s="115">
        <v>6.2364080997148351E-3</v>
      </c>
    </row>
    <row r="784" spans="2:7" ht="15">
      <c r="B784" s="112" t="s">
        <v>443</v>
      </c>
      <c r="C784" s="113" t="s">
        <v>444</v>
      </c>
      <c r="D784" s="113" t="s">
        <v>858</v>
      </c>
      <c r="E784" s="113" t="s">
        <v>859</v>
      </c>
      <c r="F784" s="114">
        <v>1.0450340992095348E-2</v>
      </c>
      <c r="G784" s="115">
        <v>8.1516143863301083E-3</v>
      </c>
    </row>
    <row r="785" spans="2:7" ht="15">
      <c r="B785" s="112" t="s">
        <v>443</v>
      </c>
      <c r="C785" s="113" t="s">
        <v>444</v>
      </c>
      <c r="D785" s="113" t="s">
        <v>691</v>
      </c>
      <c r="E785" s="113" t="s">
        <v>692</v>
      </c>
      <c r="F785" s="114">
        <v>1.4781415825685631E-3</v>
      </c>
      <c r="G785" s="115">
        <v>1.5682690653285609E-3</v>
      </c>
    </row>
    <row r="786" spans="2:7" ht="15">
      <c r="B786" s="112" t="s">
        <v>443</v>
      </c>
      <c r="C786" s="113" t="s">
        <v>444</v>
      </c>
      <c r="D786" s="113" t="s">
        <v>693</v>
      </c>
      <c r="E786" s="113" t="s">
        <v>694</v>
      </c>
      <c r="F786" s="114">
        <v>5.8492641500581281E-3</v>
      </c>
      <c r="G786" s="115">
        <v>3.1647444088105134E-3</v>
      </c>
    </row>
    <row r="787" spans="2:7" ht="15">
      <c r="B787" s="112" t="s">
        <v>443</v>
      </c>
      <c r="C787" s="113" t="s">
        <v>444</v>
      </c>
      <c r="D787" s="113" t="s">
        <v>641</v>
      </c>
      <c r="E787" s="113" t="s">
        <v>642</v>
      </c>
      <c r="F787" s="114">
        <v>0.94505016686052201</v>
      </c>
      <c r="G787" s="115">
        <v>0.980878964039816</v>
      </c>
    </row>
    <row r="788" spans="2:7" ht="15">
      <c r="B788" s="112" t="s">
        <v>445</v>
      </c>
      <c r="C788" s="113" t="s">
        <v>446</v>
      </c>
      <c r="D788" s="113" t="s">
        <v>75</v>
      </c>
      <c r="E788" s="113" t="s">
        <v>76</v>
      </c>
      <c r="F788" s="114">
        <v>1.8395048352460405E-2</v>
      </c>
      <c r="G788" s="115">
        <v>4.5893719806763295E-2</v>
      </c>
    </row>
    <row r="789" spans="2:7" ht="15">
      <c r="B789" s="112" t="s">
        <v>445</v>
      </c>
      <c r="C789" s="113" t="s">
        <v>446</v>
      </c>
      <c r="D789" s="113" t="s">
        <v>904</v>
      </c>
      <c r="E789" s="113" t="s">
        <v>905</v>
      </c>
      <c r="F789" s="114">
        <v>6.9853694054472226E-3</v>
      </c>
      <c r="G789" s="115">
        <v>3.1917326845902734E-3</v>
      </c>
    </row>
    <row r="790" spans="2:7" ht="15">
      <c r="B790" s="112" t="s">
        <v>445</v>
      </c>
      <c r="C790" s="113" t="s">
        <v>446</v>
      </c>
      <c r="D790" s="113" t="s">
        <v>659</v>
      </c>
      <c r="E790" s="113" t="s">
        <v>660</v>
      </c>
      <c r="F790" s="114">
        <v>1.5934607017319174E-2</v>
      </c>
      <c r="G790" s="115">
        <v>3.1906930322500159E-2</v>
      </c>
    </row>
    <row r="791" spans="2:7" ht="15">
      <c r="B791" s="112" t="s">
        <v>445</v>
      </c>
      <c r="C791" s="113" t="s">
        <v>446</v>
      </c>
      <c r="D791" s="113" t="s">
        <v>900</v>
      </c>
      <c r="E791" s="113" t="s">
        <v>901</v>
      </c>
      <c r="F791" s="114">
        <v>9.1195910001612055E-4</v>
      </c>
      <c r="G791" s="115">
        <v>0</v>
      </c>
    </row>
    <row r="792" spans="2:7" ht="15">
      <c r="B792" s="112" t="s">
        <v>445</v>
      </c>
      <c r="C792" s="113" t="s">
        <v>446</v>
      </c>
      <c r="D792" s="113" t="s">
        <v>663</v>
      </c>
      <c r="E792" s="113" t="s">
        <v>664</v>
      </c>
      <c r="F792" s="114">
        <v>0.92732058044217736</v>
      </c>
      <c r="G792" s="115">
        <v>0.90599810090172517</v>
      </c>
    </row>
    <row r="793" spans="2:7" ht="15">
      <c r="B793" s="112" t="s">
        <v>445</v>
      </c>
      <c r="C793" s="113" t="s">
        <v>446</v>
      </c>
      <c r="D793" s="113" t="s">
        <v>784</v>
      </c>
      <c r="E793" s="113" t="s">
        <v>785</v>
      </c>
      <c r="F793" s="114">
        <v>1.3661142528585048E-2</v>
      </c>
      <c r="G793" s="115">
        <v>1.3009516284421157E-2</v>
      </c>
    </row>
    <row r="794" spans="2:7" ht="15">
      <c r="B794" s="112" t="s">
        <v>449</v>
      </c>
      <c r="C794" s="113" t="s">
        <v>450</v>
      </c>
      <c r="D794" s="113" t="s">
        <v>447</v>
      </c>
      <c r="E794" s="113" t="s">
        <v>448</v>
      </c>
      <c r="F794" s="114">
        <v>3.2958636587324197E-3</v>
      </c>
      <c r="G794" s="115">
        <v>3.4184016118200128E-3</v>
      </c>
    </row>
    <row r="795" spans="2:7" ht="15">
      <c r="B795" s="112" t="s">
        <v>449</v>
      </c>
      <c r="C795" s="113" t="s">
        <v>450</v>
      </c>
      <c r="D795" s="113" t="s">
        <v>615</v>
      </c>
      <c r="E795" s="113" t="s">
        <v>616</v>
      </c>
      <c r="F795" s="114">
        <v>1.2338472426342392E-2</v>
      </c>
      <c r="G795" s="115">
        <v>1.6040967092008057E-2</v>
      </c>
    </row>
    <row r="796" spans="2:7" ht="15">
      <c r="B796" s="112" t="s">
        <v>449</v>
      </c>
      <c r="C796" s="113" t="s">
        <v>450</v>
      </c>
      <c r="D796" s="113" t="s">
        <v>617</v>
      </c>
      <c r="E796" s="113" t="s">
        <v>618</v>
      </c>
      <c r="F796" s="114">
        <v>1.395767089655797E-2</v>
      </c>
      <c r="G796" s="115">
        <v>1.4489590329079918E-2</v>
      </c>
    </row>
    <row r="797" spans="2:7" ht="15">
      <c r="B797" s="112" t="s">
        <v>449</v>
      </c>
      <c r="C797" s="113" t="s">
        <v>450</v>
      </c>
      <c r="D797" s="113" t="s">
        <v>619</v>
      </c>
      <c r="E797" s="113" t="s">
        <v>620</v>
      </c>
      <c r="F797" s="114">
        <v>0.94324899425899755</v>
      </c>
      <c r="G797" s="115">
        <v>0.96605104096709193</v>
      </c>
    </row>
    <row r="798" spans="2:7" ht="15">
      <c r="B798" s="112" t="s">
        <v>451</v>
      </c>
      <c r="C798" s="113" t="s">
        <v>452</v>
      </c>
      <c r="D798" s="113" t="s">
        <v>275</v>
      </c>
      <c r="E798" s="113" t="s">
        <v>276</v>
      </c>
      <c r="F798" s="114">
        <v>8.695247188133106E-3</v>
      </c>
      <c r="G798" s="115">
        <v>5.0378581412543104E-3</v>
      </c>
    </row>
    <row r="799" spans="2:7" ht="15">
      <c r="B799" s="112" t="s">
        <v>451</v>
      </c>
      <c r="C799" s="113" t="s">
        <v>452</v>
      </c>
      <c r="D799" s="113" t="s">
        <v>371</v>
      </c>
      <c r="E799" s="113" t="s">
        <v>372</v>
      </c>
      <c r="F799" s="114">
        <v>4.6500969168043228E-3</v>
      </c>
      <c r="G799" s="115">
        <v>2.6282130849393137E-3</v>
      </c>
    </row>
    <row r="800" spans="2:7" ht="15">
      <c r="B800" s="112" t="s">
        <v>451</v>
      </c>
      <c r="C800" s="113" t="s">
        <v>452</v>
      </c>
      <c r="D800" s="113" t="s">
        <v>267</v>
      </c>
      <c r="E800" s="113" t="s">
        <v>268</v>
      </c>
      <c r="F800" s="114">
        <v>1.2596433787850569E-3</v>
      </c>
      <c r="G800" s="115">
        <v>0</v>
      </c>
    </row>
    <row r="801" spans="2:7" ht="15">
      <c r="B801" s="112" t="s">
        <v>451</v>
      </c>
      <c r="C801" s="113" t="s">
        <v>452</v>
      </c>
      <c r="D801" s="113" t="s">
        <v>699</v>
      </c>
      <c r="E801" s="113" t="s">
        <v>700</v>
      </c>
      <c r="F801" s="114">
        <v>3.0140273906437101E-2</v>
      </c>
      <c r="G801" s="115">
        <v>3.2329179641332563E-2</v>
      </c>
    </row>
    <row r="802" spans="2:7" ht="15">
      <c r="B802" s="112" t="s">
        <v>451</v>
      </c>
      <c r="C802" s="113" t="s">
        <v>452</v>
      </c>
      <c r="D802" s="113" t="s">
        <v>757</v>
      </c>
      <c r="E802" s="113" t="s">
        <v>758</v>
      </c>
      <c r="F802" s="114">
        <v>2.8671729988073998E-2</v>
      </c>
      <c r="G802" s="115">
        <v>1.7256080778425987E-2</v>
      </c>
    </row>
    <row r="803" spans="2:7" ht="15">
      <c r="B803" s="112" t="s">
        <v>451</v>
      </c>
      <c r="C803" s="113" t="s">
        <v>452</v>
      </c>
      <c r="D803" s="113" t="s">
        <v>832</v>
      </c>
      <c r="E803" s="113" t="s">
        <v>833</v>
      </c>
      <c r="F803" s="114">
        <v>1.3258329160368218E-2</v>
      </c>
      <c r="G803" s="115">
        <v>7.6444842604035685E-3</v>
      </c>
    </row>
    <row r="804" spans="2:7" ht="15">
      <c r="B804" s="112" t="s">
        <v>451</v>
      </c>
      <c r="C804" s="113" t="s">
        <v>452</v>
      </c>
      <c r="D804" s="113" t="s">
        <v>761</v>
      </c>
      <c r="E804" s="113" t="s">
        <v>762</v>
      </c>
      <c r="F804" s="114">
        <v>0.88321924381037675</v>
      </c>
      <c r="G804" s="115">
        <v>0.93131567159748951</v>
      </c>
    </row>
    <row r="805" spans="2:7" ht="15">
      <c r="B805" s="112" t="s">
        <v>451</v>
      </c>
      <c r="C805" s="113" t="s">
        <v>452</v>
      </c>
      <c r="D805" s="113" t="s">
        <v>631</v>
      </c>
      <c r="E805" s="113" t="s">
        <v>632</v>
      </c>
      <c r="F805" s="114">
        <v>5.8365030866122094E-3</v>
      </c>
      <c r="G805" s="115">
        <v>3.7885124961548216E-3</v>
      </c>
    </row>
    <row r="806" spans="2:7" ht="15">
      <c r="B806" s="112" t="s">
        <v>453</v>
      </c>
      <c r="C806" s="113" t="s">
        <v>454</v>
      </c>
      <c r="D806" s="113" t="s">
        <v>225</v>
      </c>
      <c r="E806" s="113" t="s">
        <v>226</v>
      </c>
      <c r="F806" s="114">
        <v>2.9705022221198792E-3</v>
      </c>
      <c r="G806" s="115">
        <v>1.7763538386685147E-3</v>
      </c>
    </row>
    <row r="807" spans="2:7" ht="15">
      <c r="B807" s="112" t="s">
        <v>453</v>
      </c>
      <c r="C807" s="113" t="s">
        <v>454</v>
      </c>
      <c r="D807" s="113" t="s">
        <v>675</v>
      </c>
      <c r="E807" s="113" t="s">
        <v>676</v>
      </c>
      <c r="F807" s="114">
        <v>4.8309360079276898E-3</v>
      </c>
      <c r="G807" s="115">
        <v>5.9074092774325029E-3</v>
      </c>
    </row>
    <row r="808" spans="2:7" ht="15">
      <c r="B808" s="112" t="s">
        <v>453</v>
      </c>
      <c r="C808" s="113" t="s">
        <v>454</v>
      </c>
      <c r="D808" s="113" t="s">
        <v>848</v>
      </c>
      <c r="E808" s="113" t="s">
        <v>849</v>
      </c>
      <c r="F808" s="114">
        <v>2.2726113089710488E-2</v>
      </c>
      <c r="G808" s="115">
        <v>2.0444134360283115E-2</v>
      </c>
    </row>
    <row r="809" spans="2:7" ht="15">
      <c r="B809" s="112" t="s">
        <v>453</v>
      </c>
      <c r="C809" s="113" t="s">
        <v>454</v>
      </c>
      <c r="D809" s="113" t="s">
        <v>739</v>
      </c>
      <c r="E809" s="113" t="s">
        <v>740</v>
      </c>
      <c r="F809" s="114">
        <v>0.97754109211762685</v>
      </c>
      <c r="G809" s="115">
        <v>0.96936133882916697</v>
      </c>
    </row>
    <row r="810" spans="2:7" ht="15">
      <c r="B810" s="112" t="s">
        <v>453</v>
      </c>
      <c r="C810" s="113" t="s">
        <v>454</v>
      </c>
      <c r="D810" s="113" t="s">
        <v>677</v>
      </c>
      <c r="E810" s="113" t="s">
        <v>678</v>
      </c>
      <c r="F810" s="114">
        <v>1.6826109692700481E-3</v>
      </c>
      <c r="G810" s="115">
        <v>2.5107636944487794E-3</v>
      </c>
    </row>
    <row r="811" spans="2:7" ht="15">
      <c r="B811" s="112" t="s">
        <v>455</v>
      </c>
      <c r="C811" s="113" t="s">
        <v>456</v>
      </c>
      <c r="D811" s="113" t="s">
        <v>75</v>
      </c>
      <c r="E811" s="113" t="s">
        <v>76</v>
      </c>
      <c r="F811" s="114">
        <v>1.6196199032672983E-3</v>
      </c>
      <c r="G811" s="115">
        <v>1.9709396277189165E-3</v>
      </c>
    </row>
    <row r="812" spans="2:7" ht="15">
      <c r="B812" s="112" t="s">
        <v>455</v>
      </c>
      <c r="C812" s="113" t="s">
        <v>456</v>
      </c>
      <c r="D812" s="113" t="s">
        <v>165</v>
      </c>
      <c r="E812" s="113" t="s">
        <v>166</v>
      </c>
      <c r="F812" s="114">
        <v>0.25248067502116378</v>
      </c>
      <c r="G812" s="115">
        <v>0.21526683750397232</v>
      </c>
    </row>
    <row r="813" spans="2:7" ht="15">
      <c r="B813" s="112" t="s">
        <v>455</v>
      </c>
      <c r="C813" s="113" t="s">
        <v>456</v>
      </c>
      <c r="D813" s="113" t="s">
        <v>217</v>
      </c>
      <c r="E813" s="113" t="s">
        <v>218</v>
      </c>
      <c r="F813" s="114">
        <v>1.9908051263232002E-3</v>
      </c>
      <c r="G813" s="115">
        <v>2.1365932156404035E-3</v>
      </c>
    </row>
    <row r="814" spans="2:7" ht="15">
      <c r="B814" s="112" t="s">
        <v>455</v>
      </c>
      <c r="C814" s="113" t="s">
        <v>456</v>
      </c>
      <c r="D814" s="113" t="s">
        <v>649</v>
      </c>
      <c r="E814" s="113" t="s">
        <v>650</v>
      </c>
      <c r="F814" s="114">
        <v>1.9173339813902312E-3</v>
      </c>
      <c r="G814" s="115">
        <v>2.1737807557860433E-3</v>
      </c>
    </row>
    <row r="815" spans="2:7" ht="15">
      <c r="B815" s="112" t="s">
        <v>455</v>
      </c>
      <c r="C815" s="113" t="s">
        <v>456</v>
      </c>
      <c r="D815" s="113" t="s">
        <v>707</v>
      </c>
      <c r="E815" s="113" t="s">
        <v>708</v>
      </c>
      <c r="F815" s="114">
        <v>2.6839193200921146E-3</v>
      </c>
      <c r="G815" s="115">
        <v>3.2978586738247047E-3</v>
      </c>
    </row>
    <row r="816" spans="2:7" ht="15">
      <c r="B816" s="112" t="s">
        <v>455</v>
      </c>
      <c r="C816" s="113" t="s">
        <v>456</v>
      </c>
      <c r="D816" s="113" t="s">
        <v>657</v>
      </c>
      <c r="E816" s="113" t="s">
        <v>658</v>
      </c>
      <c r="F816" s="114">
        <v>7.5838853788820571E-3</v>
      </c>
      <c r="G816" s="115">
        <v>2.2582978924806795E-3</v>
      </c>
    </row>
    <row r="817" spans="2:7" ht="15">
      <c r="B817" s="112" t="s">
        <v>455</v>
      </c>
      <c r="C817" s="113" t="s">
        <v>456</v>
      </c>
      <c r="D817" s="113" t="s">
        <v>661</v>
      </c>
      <c r="E817" s="113" t="s">
        <v>662</v>
      </c>
      <c r="F817" s="114">
        <v>6.2346464736547681E-3</v>
      </c>
      <c r="G817" s="115">
        <v>2.5997471247270094E-3</v>
      </c>
    </row>
    <row r="818" spans="2:7" ht="15">
      <c r="B818" s="112" t="s">
        <v>455</v>
      </c>
      <c r="C818" s="113" t="s">
        <v>456</v>
      </c>
      <c r="D818" s="113" t="s">
        <v>900</v>
      </c>
      <c r="E818" s="113" t="s">
        <v>901</v>
      </c>
      <c r="F818" s="114">
        <v>8.3780484996430465E-3</v>
      </c>
      <c r="G818" s="115">
        <v>3.0747334329508653E-3</v>
      </c>
    </row>
    <row r="819" spans="2:7" ht="15">
      <c r="B819" s="112" t="s">
        <v>455</v>
      </c>
      <c r="C819" s="113" t="s">
        <v>456</v>
      </c>
      <c r="D819" s="113" t="s">
        <v>816</v>
      </c>
      <c r="E819" s="113" t="s">
        <v>817</v>
      </c>
      <c r="F819" s="114">
        <v>0.96193084633431303</v>
      </c>
      <c r="G819" s="115">
        <v>0.45534790634148981</v>
      </c>
    </row>
    <row r="820" spans="2:7" ht="15">
      <c r="B820" s="112" t="s">
        <v>455</v>
      </c>
      <c r="C820" s="113" t="s">
        <v>456</v>
      </c>
      <c r="D820" s="113" t="s">
        <v>753</v>
      </c>
      <c r="E820" s="113" t="s">
        <v>754</v>
      </c>
      <c r="F820" s="114">
        <v>0.96722110651285764</v>
      </c>
      <c r="G820" s="115">
        <v>0.30854333024564062</v>
      </c>
    </row>
    <row r="821" spans="2:7" ht="15">
      <c r="B821" s="112" t="s">
        <v>455</v>
      </c>
      <c r="C821" s="113" t="s">
        <v>456</v>
      </c>
      <c r="D821" s="113" t="s">
        <v>780</v>
      </c>
      <c r="E821" s="113" t="s">
        <v>781</v>
      </c>
      <c r="F821" s="114">
        <v>5.1230840445838349E-3</v>
      </c>
      <c r="G821" s="115">
        <v>3.3299751857686667E-3</v>
      </c>
    </row>
    <row r="822" spans="2:7" ht="15">
      <c r="B822" s="112" t="s">
        <v>459</v>
      </c>
      <c r="C822" s="113" t="s">
        <v>460</v>
      </c>
      <c r="D822" s="113" t="s">
        <v>457</v>
      </c>
      <c r="E822" s="113" t="s">
        <v>458</v>
      </c>
      <c r="F822" s="114">
        <v>0.93185060139269893</v>
      </c>
      <c r="G822" s="115">
        <v>0.66409412727152428</v>
      </c>
    </row>
    <row r="823" spans="2:7" ht="15">
      <c r="B823" s="112" t="s">
        <v>459</v>
      </c>
      <c r="C823" s="113" t="s">
        <v>460</v>
      </c>
      <c r="D823" s="113" t="s">
        <v>363</v>
      </c>
      <c r="E823" s="113" t="s">
        <v>364</v>
      </c>
      <c r="F823" s="114">
        <v>0.35324213603797078</v>
      </c>
      <c r="G823" s="115">
        <v>0.23548059166400995</v>
      </c>
    </row>
    <row r="824" spans="2:7" ht="15">
      <c r="B824" s="112" t="s">
        <v>459</v>
      </c>
      <c r="C824" s="113" t="s">
        <v>460</v>
      </c>
      <c r="D824" s="113" t="s">
        <v>824</v>
      </c>
      <c r="E824" s="113" t="s">
        <v>825</v>
      </c>
      <c r="F824" s="114">
        <v>6.9119077579359763E-3</v>
      </c>
      <c r="G824" s="115">
        <v>9.3176855566850948E-3</v>
      </c>
    </row>
    <row r="825" spans="2:7" ht="15">
      <c r="B825" s="112" t="s">
        <v>459</v>
      </c>
      <c r="C825" s="113" t="s">
        <v>460</v>
      </c>
      <c r="D825" s="113" t="s">
        <v>707</v>
      </c>
      <c r="E825" s="113" t="s">
        <v>708</v>
      </c>
      <c r="F825" s="114">
        <v>2.4156649544242715E-3</v>
      </c>
      <c r="G825" s="115">
        <v>1.0562850766648823E-2</v>
      </c>
    </row>
    <row r="826" spans="2:7" ht="15">
      <c r="B826" s="112" t="s">
        <v>459</v>
      </c>
      <c r="C826" s="113" t="s">
        <v>460</v>
      </c>
      <c r="D826" s="113" t="s">
        <v>896</v>
      </c>
      <c r="E826" s="113" t="s">
        <v>897</v>
      </c>
      <c r="F826" s="114">
        <v>8.7067870650793439E-2</v>
      </c>
      <c r="G826" s="115">
        <v>7.5052784177378914E-2</v>
      </c>
    </row>
    <row r="827" spans="2:7" ht="15">
      <c r="B827" s="112" t="s">
        <v>459</v>
      </c>
      <c r="C827" s="113" t="s">
        <v>460</v>
      </c>
      <c r="D827" s="113" t="s">
        <v>647</v>
      </c>
      <c r="E827" s="113" t="s">
        <v>648</v>
      </c>
      <c r="F827" s="114">
        <v>1.4321243523316061E-3</v>
      </c>
      <c r="G827" s="115">
        <v>4.1565659907484833E-3</v>
      </c>
    </row>
    <row r="828" spans="2:7" ht="15">
      <c r="B828" s="112" t="s">
        <v>459</v>
      </c>
      <c r="C828" s="113" t="s">
        <v>460</v>
      </c>
      <c r="D828" s="113" t="s">
        <v>685</v>
      </c>
      <c r="E828" s="113" t="s">
        <v>686</v>
      </c>
      <c r="F828" s="114">
        <v>1.3724205294328566E-3</v>
      </c>
      <c r="G828" s="115">
        <v>1.3353945730045778E-3</v>
      </c>
    </row>
    <row r="829" spans="2:7" ht="15">
      <c r="B829" s="112" t="s">
        <v>461</v>
      </c>
      <c r="C829" s="113" t="s">
        <v>462</v>
      </c>
      <c r="D829" s="113" t="s">
        <v>123</v>
      </c>
      <c r="E829" s="113" t="s">
        <v>124</v>
      </c>
      <c r="F829" s="114">
        <v>1.1507620344907349E-2</v>
      </c>
      <c r="G829" s="115">
        <v>4.0754191469608431E-3</v>
      </c>
    </row>
    <row r="830" spans="2:7" ht="15">
      <c r="B830" s="112" t="s">
        <v>461</v>
      </c>
      <c r="C830" s="113" t="s">
        <v>462</v>
      </c>
      <c r="D830" s="113" t="s">
        <v>695</v>
      </c>
      <c r="E830" s="113" t="s">
        <v>696</v>
      </c>
      <c r="F830" s="114">
        <v>0.99498774914008392</v>
      </c>
      <c r="G830" s="115">
        <v>0.57661037081535682</v>
      </c>
    </row>
    <row r="831" spans="2:7" ht="15">
      <c r="B831" s="112" t="s">
        <v>461</v>
      </c>
      <c r="C831" s="113" t="s">
        <v>462</v>
      </c>
      <c r="D831" s="113" t="s">
        <v>912</v>
      </c>
      <c r="E831" s="113" t="s">
        <v>913</v>
      </c>
      <c r="F831" s="114">
        <v>0.93443725308901393</v>
      </c>
      <c r="G831" s="115">
        <v>0.13913198805817995</v>
      </c>
    </row>
    <row r="832" spans="2:7" ht="15">
      <c r="B832" s="112" t="s">
        <v>461</v>
      </c>
      <c r="C832" s="113" t="s">
        <v>462</v>
      </c>
      <c r="D832" s="113" t="s">
        <v>755</v>
      </c>
      <c r="E832" s="113" t="s">
        <v>756</v>
      </c>
      <c r="F832" s="114">
        <v>3.0750884709025966E-3</v>
      </c>
      <c r="G832" s="115">
        <v>0</v>
      </c>
    </row>
    <row r="833" spans="2:7" ht="15">
      <c r="B833" s="112" t="s">
        <v>461</v>
      </c>
      <c r="C833" s="113" t="s">
        <v>462</v>
      </c>
      <c r="D833" s="113" t="s">
        <v>822</v>
      </c>
      <c r="E833" s="113" t="s">
        <v>823</v>
      </c>
      <c r="F833" s="114">
        <v>3.0798892183840496E-2</v>
      </c>
      <c r="G833" s="115">
        <v>7.8698141372217055E-3</v>
      </c>
    </row>
    <row r="834" spans="2:7" ht="15">
      <c r="B834" s="112" t="s">
        <v>461</v>
      </c>
      <c r="C834" s="113" t="s">
        <v>462</v>
      </c>
      <c r="D834" s="113" t="s">
        <v>697</v>
      </c>
      <c r="E834" s="113" t="s">
        <v>698</v>
      </c>
      <c r="F834" s="114">
        <v>1.0071984894972861E-2</v>
      </c>
      <c r="G834" s="115">
        <v>1.942138605209983E-3</v>
      </c>
    </row>
    <row r="835" spans="2:7" ht="15">
      <c r="B835" s="112" t="s">
        <v>461</v>
      </c>
      <c r="C835" s="113" t="s">
        <v>462</v>
      </c>
      <c r="D835" s="113" t="s">
        <v>800</v>
      </c>
      <c r="E835" s="113" t="s">
        <v>801</v>
      </c>
      <c r="F835" s="114">
        <v>0.95686153898008008</v>
      </c>
      <c r="G835" s="115">
        <v>0.25839772996195365</v>
      </c>
    </row>
    <row r="836" spans="2:7" ht="15">
      <c r="B836" s="112" t="s">
        <v>461</v>
      </c>
      <c r="C836" s="113" t="s">
        <v>462</v>
      </c>
      <c r="D836" s="113" t="s">
        <v>828</v>
      </c>
      <c r="E836" s="113" t="s">
        <v>829</v>
      </c>
      <c r="F836" s="114">
        <v>4.1255664219005526E-2</v>
      </c>
      <c r="G836" s="115">
        <v>1.0016747674439771E-2</v>
      </c>
    </row>
    <row r="837" spans="2:7" ht="15">
      <c r="B837" s="112" t="s">
        <v>461</v>
      </c>
      <c r="C837" s="113" t="s">
        <v>462</v>
      </c>
      <c r="D837" s="113" t="s">
        <v>844</v>
      </c>
      <c r="E837" s="113" t="s">
        <v>845</v>
      </c>
      <c r="F837" s="114">
        <v>5.6349201145996543E-3</v>
      </c>
      <c r="G837" s="115">
        <v>1.9557916006771887E-3</v>
      </c>
    </row>
    <row r="838" spans="2:7" ht="15">
      <c r="B838" s="112" t="s">
        <v>463</v>
      </c>
      <c r="C838" s="113" t="s">
        <v>464</v>
      </c>
      <c r="D838" s="113" t="s">
        <v>197</v>
      </c>
      <c r="E838" s="113" t="s">
        <v>198</v>
      </c>
      <c r="F838" s="114">
        <v>1.2824775307538439E-2</v>
      </c>
      <c r="G838" s="115">
        <v>1.9389314864180034E-2</v>
      </c>
    </row>
    <row r="839" spans="2:7" ht="15">
      <c r="B839" s="112" t="s">
        <v>463</v>
      </c>
      <c r="C839" s="113" t="s">
        <v>464</v>
      </c>
      <c r="D839" s="113" t="s">
        <v>153</v>
      </c>
      <c r="E839" s="113" t="s">
        <v>154</v>
      </c>
      <c r="F839" s="114">
        <v>3.0128293859233737E-2</v>
      </c>
      <c r="G839" s="115">
        <v>3.4077565499709528E-2</v>
      </c>
    </row>
    <row r="840" spans="2:7" ht="15">
      <c r="B840" s="112" t="s">
        <v>463</v>
      </c>
      <c r="C840" s="113" t="s">
        <v>464</v>
      </c>
      <c r="D840" s="113" t="s">
        <v>275</v>
      </c>
      <c r="E840" s="113" t="s">
        <v>276</v>
      </c>
      <c r="F840" s="114">
        <v>0.804363924271709</v>
      </c>
      <c r="G840" s="115">
        <v>0.71158291136372065</v>
      </c>
    </row>
    <row r="841" spans="2:7" ht="15">
      <c r="B841" s="112" t="s">
        <v>463</v>
      </c>
      <c r="C841" s="113" t="s">
        <v>464</v>
      </c>
      <c r="D841" s="113" t="s">
        <v>371</v>
      </c>
      <c r="E841" s="113" t="s">
        <v>372</v>
      </c>
      <c r="F841" s="114">
        <v>1.3367835079108937E-3</v>
      </c>
      <c r="G841" s="115">
        <v>1.1536353935338735E-3</v>
      </c>
    </row>
    <row r="842" spans="2:7" ht="15">
      <c r="B842" s="112" t="s">
        <v>463</v>
      </c>
      <c r="C842" s="113" t="s">
        <v>464</v>
      </c>
      <c r="D842" s="113" t="s">
        <v>699</v>
      </c>
      <c r="E842" s="113" t="s">
        <v>700</v>
      </c>
      <c r="F842" s="114">
        <v>1.2024915221832012E-3</v>
      </c>
      <c r="G842" s="115">
        <v>1.9694204218185414E-3</v>
      </c>
    </row>
    <row r="843" spans="2:7" ht="15">
      <c r="B843" s="112" t="s">
        <v>463</v>
      </c>
      <c r="C843" s="113" t="s">
        <v>464</v>
      </c>
      <c r="D843" s="113" t="s">
        <v>631</v>
      </c>
      <c r="E843" s="113" t="s">
        <v>632</v>
      </c>
      <c r="F843" s="114">
        <v>0.23390492818690115</v>
      </c>
      <c r="G843" s="115">
        <v>0.23182715245703736</v>
      </c>
    </row>
    <row r="844" spans="2:7" ht="15">
      <c r="B844" s="112" t="s">
        <v>918</v>
      </c>
      <c r="C844" s="113" t="s">
        <v>919</v>
      </c>
      <c r="D844" s="113" t="s">
        <v>665</v>
      </c>
      <c r="E844" s="113" t="s">
        <v>666</v>
      </c>
      <c r="F844" s="114">
        <v>1.6409679749736041E-3</v>
      </c>
      <c r="G844" s="115">
        <v>1.5280140991261099E-3</v>
      </c>
    </row>
    <row r="845" spans="2:7" ht="15">
      <c r="B845" s="112" t="s">
        <v>918</v>
      </c>
      <c r="C845" s="113" t="s">
        <v>919</v>
      </c>
      <c r="D845" s="113" t="s">
        <v>675</v>
      </c>
      <c r="E845" s="113" t="s">
        <v>676</v>
      </c>
      <c r="F845" s="114">
        <v>8.9148974505270113E-3</v>
      </c>
      <c r="G845" s="115">
        <v>7.2291503693715361E-3</v>
      </c>
    </row>
    <row r="846" spans="2:7" ht="15">
      <c r="B846" s="112" t="s">
        <v>918</v>
      </c>
      <c r="C846" s="113" t="s">
        <v>919</v>
      </c>
      <c r="D846" s="113" t="s">
        <v>848</v>
      </c>
      <c r="E846" s="113" t="s">
        <v>849</v>
      </c>
      <c r="F846" s="114">
        <v>3.8410906901513373E-2</v>
      </c>
      <c r="G846" s="115">
        <v>2.2914123781317443E-2</v>
      </c>
    </row>
    <row r="847" spans="2:7" ht="15">
      <c r="B847" s="112" t="s">
        <v>918</v>
      </c>
      <c r="C847" s="113" t="s">
        <v>919</v>
      </c>
      <c r="D847" s="113" t="s">
        <v>739</v>
      </c>
      <c r="E847" s="113" t="s">
        <v>740</v>
      </c>
      <c r="F847" s="114">
        <v>3.7076638940191347E-3</v>
      </c>
      <c r="G847" s="115">
        <v>2.4381260824701476E-3</v>
      </c>
    </row>
    <row r="848" spans="2:7" ht="15">
      <c r="B848" s="112" t="s">
        <v>918</v>
      </c>
      <c r="C848" s="113" t="s">
        <v>919</v>
      </c>
      <c r="D848" s="113" t="s">
        <v>856</v>
      </c>
      <c r="E848" s="113" t="s">
        <v>857</v>
      </c>
      <c r="F848" s="114">
        <v>2.7320276477303899E-2</v>
      </c>
      <c r="G848" s="115">
        <v>9.3963735537894444E-3</v>
      </c>
    </row>
    <row r="849" spans="2:7" ht="15">
      <c r="B849" s="112" t="s">
        <v>918</v>
      </c>
      <c r="C849" s="113" t="s">
        <v>919</v>
      </c>
      <c r="D849" s="113" t="s">
        <v>677</v>
      </c>
      <c r="E849" s="113" t="s">
        <v>678</v>
      </c>
      <c r="F849" s="114">
        <v>0.9666184748838782</v>
      </c>
      <c r="G849" s="115">
        <v>0.95649421211392538</v>
      </c>
    </row>
    <row r="850" spans="2:7" ht="15">
      <c r="B850" s="112" t="s">
        <v>465</v>
      </c>
      <c r="C850" s="113" t="s">
        <v>466</v>
      </c>
      <c r="D850" s="113" t="s">
        <v>49</v>
      </c>
      <c r="E850" s="113" t="s">
        <v>50</v>
      </c>
      <c r="F850" s="114">
        <v>8.1513023827263428E-3</v>
      </c>
      <c r="G850" s="115">
        <v>3.4279904132471489E-3</v>
      </c>
    </row>
    <row r="851" spans="2:7" ht="15">
      <c r="B851" s="112" t="s">
        <v>465</v>
      </c>
      <c r="C851" s="113" t="s">
        <v>466</v>
      </c>
      <c r="D851" s="113" t="s">
        <v>101</v>
      </c>
      <c r="E851" s="113" t="s">
        <v>102</v>
      </c>
      <c r="F851" s="114">
        <v>2.6673557755941993E-3</v>
      </c>
      <c r="G851" s="115">
        <v>4.3908158077669299E-3</v>
      </c>
    </row>
    <row r="852" spans="2:7" ht="15">
      <c r="B852" s="112" t="s">
        <v>465</v>
      </c>
      <c r="C852" s="113" t="s">
        <v>466</v>
      </c>
      <c r="D852" s="113" t="s">
        <v>217</v>
      </c>
      <c r="E852" s="113" t="s">
        <v>218</v>
      </c>
      <c r="F852" s="114">
        <v>4.1060355730416012E-3</v>
      </c>
      <c r="G852" s="115">
        <v>5.4096676799850595E-3</v>
      </c>
    </row>
    <row r="853" spans="2:7" ht="15">
      <c r="B853" s="112" t="s">
        <v>465</v>
      </c>
      <c r="C853" s="113" t="s">
        <v>466</v>
      </c>
      <c r="D853" s="113" t="s">
        <v>457</v>
      </c>
      <c r="E853" s="113" t="s">
        <v>458</v>
      </c>
      <c r="F853" s="114">
        <v>8.2971090947457273E-3</v>
      </c>
      <c r="G853" s="115">
        <v>2.039778799165828E-3</v>
      </c>
    </row>
    <row r="854" spans="2:7" ht="15">
      <c r="B854" s="112" t="s">
        <v>465</v>
      </c>
      <c r="C854" s="113" t="s">
        <v>466</v>
      </c>
      <c r="D854" s="113" t="s">
        <v>643</v>
      </c>
      <c r="E854" s="113" t="s">
        <v>644</v>
      </c>
      <c r="F854" s="114">
        <v>3.4178939078683798E-3</v>
      </c>
      <c r="G854" s="115">
        <v>4.0256061753628745E-3</v>
      </c>
    </row>
    <row r="855" spans="2:7" ht="15">
      <c r="B855" s="112" t="s">
        <v>465</v>
      </c>
      <c r="C855" s="113" t="s">
        <v>466</v>
      </c>
      <c r="D855" s="113" t="s">
        <v>645</v>
      </c>
      <c r="E855" s="113" t="s">
        <v>646</v>
      </c>
      <c r="F855" s="114">
        <v>8.9304818856492888E-3</v>
      </c>
      <c r="G855" s="115">
        <v>4.9365552016434429E-3</v>
      </c>
    </row>
    <row r="856" spans="2:7" ht="15">
      <c r="B856" s="112" t="s">
        <v>465</v>
      </c>
      <c r="C856" s="113" t="s">
        <v>466</v>
      </c>
      <c r="D856" s="113" t="s">
        <v>894</v>
      </c>
      <c r="E856" s="113" t="s">
        <v>895</v>
      </c>
      <c r="F856" s="114">
        <v>1.2187008588363373E-2</v>
      </c>
      <c r="G856" s="115">
        <v>5.8537293921127167E-3</v>
      </c>
    </row>
    <row r="857" spans="2:7" ht="15">
      <c r="B857" s="112" t="s">
        <v>465</v>
      </c>
      <c r="C857" s="113" t="s">
        <v>466</v>
      </c>
      <c r="D857" s="113" t="s">
        <v>782</v>
      </c>
      <c r="E857" s="113" t="s">
        <v>783</v>
      </c>
      <c r="F857" s="114">
        <v>1.3815876939882075E-3</v>
      </c>
      <c r="G857" s="115">
        <v>1.5957170870381705E-3</v>
      </c>
    </row>
    <row r="858" spans="2:7" ht="15">
      <c r="B858" s="112" t="s">
        <v>465</v>
      </c>
      <c r="C858" s="113" t="s">
        <v>466</v>
      </c>
      <c r="D858" s="113" t="s">
        <v>647</v>
      </c>
      <c r="E858" s="113" t="s">
        <v>648</v>
      </c>
      <c r="F858" s="114">
        <v>0.96714611398963723</v>
      </c>
      <c r="G858" s="115">
        <v>0.96832013944367779</v>
      </c>
    </row>
    <row r="859" spans="2:7" ht="15">
      <c r="B859" s="112" t="s">
        <v>467</v>
      </c>
      <c r="C859" s="113" t="s">
        <v>468</v>
      </c>
      <c r="D859" s="113" t="s">
        <v>107</v>
      </c>
      <c r="E859" s="113" t="s">
        <v>108</v>
      </c>
      <c r="F859" s="114">
        <v>0.12345432930171635</v>
      </c>
      <c r="G859" s="115">
        <v>0.10836379541975193</v>
      </c>
    </row>
    <row r="860" spans="2:7" ht="15">
      <c r="B860" s="112" t="s">
        <v>467</v>
      </c>
      <c r="C860" s="113" t="s">
        <v>468</v>
      </c>
      <c r="D860" s="113" t="s">
        <v>245</v>
      </c>
      <c r="E860" s="113" t="s">
        <v>246</v>
      </c>
      <c r="F860" s="114">
        <v>5.5019339062555095E-3</v>
      </c>
      <c r="G860" s="115">
        <v>1.1697441184740837E-2</v>
      </c>
    </row>
    <row r="861" spans="2:7" ht="15">
      <c r="B861" s="112" t="s">
        <v>467</v>
      </c>
      <c r="C861" s="113" t="s">
        <v>468</v>
      </c>
      <c r="D861" s="113" t="s">
        <v>830</v>
      </c>
      <c r="E861" s="113" t="s">
        <v>831</v>
      </c>
      <c r="F861" s="114">
        <v>2.163233178622805E-3</v>
      </c>
      <c r="G861" s="115">
        <v>4.9801605898709654E-3</v>
      </c>
    </row>
    <row r="862" spans="2:7" ht="15">
      <c r="B862" s="112" t="s">
        <v>467</v>
      </c>
      <c r="C862" s="113" t="s">
        <v>468</v>
      </c>
      <c r="D862" s="113" t="s">
        <v>707</v>
      </c>
      <c r="E862" s="113" t="s">
        <v>708</v>
      </c>
      <c r="F862" s="114">
        <v>0</v>
      </c>
      <c r="G862" s="115">
        <v>1.4559315149810978E-3</v>
      </c>
    </row>
    <row r="863" spans="2:7" ht="15">
      <c r="B863" s="112" t="s">
        <v>467</v>
      </c>
      <c r="C863" s="113" t="s">
        <v>468</v>
      </c>
      <c r="D863" s="113" t="s">
        <v>709</v>
      </c>
      <c r="E863" s="113" t="s">
        <v>710</v>
      </c>
      <c r="F863" s="114">
        <v>5.7219855800854464E-3</v>
      </c>
      <c r="G863" s="115">
        <v>5.5987752679101449E-3</v>
      </c>
    </row>
    <row r="864" spans="2:7" ht="15">
      <c r="B864" s="112" t="s">
        <v>467</v>
      </c>
      <c r="C864" s="113" t="s">
        <v>468</v>
      </c>
      <c r="D864" s="113" t="s">
        <v>681</v>
      </c>
      <c r="E864" s="113" t="s">
        <v>682</v>
      </c>
      <c r="F864" s="114">
        <v>1.2492582529123335E-3</v>
      </c>
      <c r="G864" s="115">
        <v>0</v>
      </c>
    </row>
    <row r="865" spans="2:7" ht="15">
      <c r="B865" s="112" t="s">
        <v>467</v>
      </c>
      <c r="C865" s="113" t="s">
        <v>468</v>
      </c>
      <c r="D865" s="113" t="s">
        <v>683</v>
      </c>
      <c r="E865" s="113" t="s">
        <v>684</v>
      </c>
      <c r="F865" s="114">
        <v>0.88086349827506305</v>
      </c>
      <c r="G865" s="115">
        <v>0.85517543037460542</v>
      </c>
    </row>
    <row r="866" spans="2:7" ht="15">
      <c r="B866" s="112" t="s">
        <v>467</v>
      </c>
      <c r="C866" s="113" t="s">
        <v>468</v>
      </c>
      <c r="D866" s="113" t="s">
        <v>685</v>
      </c>
      <c r="E866" s="113" t="s">
        <v>686</v>
      </c>
      <c r="F866" s="114">
        <v>1.2592885668714996E-2</v>
      </c>
      <c r="G866" s="115">
        <v>1.2728465648139467E-2</v>
      </c>
    </row>
    <row r="867" spans="2:7" ht="15">
      <c r="B867" s="112" t="s">
        <v>471</v>
      </c>
      <c r="C867" s="113" t="s">
        <v>472</v>
      </c>
      <c r="D867" s="113" t="s">
        <v>469</v>
      </c>
      <c r="E867" s="113" t="s">
        <v>470</v>
      </c>
      <c r="F867" s="114">
        <v>4.1248799533983036E-3</v>
      </c>
      <c r="G867" s="115">
        <v>3.1318921051215996E-3</v>
      </c>
    </row>
    <row r="868" spans="2:7" ht="15">
      <c r="B868" s="112" t="s">
        <v>471</v>
      </c>
      <c r="C868" s="113" t="s">
        <v>472</v>
      </c>
      <c r="D868" s="113" t="s">
        <v>741</v>
      </c>
      <c r="E868" s="113" t="s">
        <v>742</v>
      </c>
      <c r="F868" s="114">
        <v>0.99723467035775881</v>
      </c>
      <c r="G868" s="115">
        <v>0.99686810789487834</v>
      </c>
    </row>
    <row r="869" spans="2:7" ht="15">
      <c r="B869" s="112" t="s">
        <v>473</v>
      </c>
      <c r="C869" s="113" t="s">
        <v>474</v>
      </c>
      <c r="D869" s="113" t="s">
        <v>107</v>
      </c>
      <c r="E869" s="113" t="s">
        <v>108</v>
      </c>
      <c r="F869" s="114">
        <v>3.1977675425170674E-2</v>
      </c>
      <c r="G869" s="115">
        <v>2.5943123801603254E-2</v>
      </c>
    </row>
    <row r="870" spans="2:7" ht="15">
      <c r="B870" s="112" t="s">
        <v>473</v>
      </c>
      <c r="C870" s="113" t="s">
        <v>474</v>
      </c>
      <c r="D870" s="113" t="s">
        <v>363</v>
      </c>
      <c r="E870" s="113" t="s">
        <v>364</v>
      </c>
      <c r="F870" s="114">
        <v>1.5430149248344192E-3</v>
      </c>
      <c r="G870" s="115">
        <v>9.8759442788828064E-4</v>
      </c>
    </row>
    <row r="871" spans="2:7" ht="15">
      <c r="B871" s="112" t="s">
        <v>473</v>
      </c>
      <c r="C871" s="113" t="s">
        <v>474</v>
      </c>
      <c r="D871" s="113" t="s">
        <v>707</v>
      </c>
      <c r="E871" s="113" t="s">
        <v>708</v>
      </c>
      <c r="F871" s="114">
        <v>1.0317475602609359E-3</v>
      </c>
      <c r="G871" s="115">
        <v>4.3315545082819326E-3</v>
      </c>
    </row>
    <row r="872" spans="2:7" ht="15">
      <c r="B872" s="112" t="s">
        <v>473</v>
      </c>
      <c r="C872" s="113" t="s">
        <v>474</v>
      </c>
      <c r="D872" s="113" t="s">
        <v>896</v>
      </c>
      <c r="E872" s="113" t="s">
        <v>897</v>
      </c>
      <c r="F872" s="114">
        <v>0.11509260163849773</v>
      </c>
      <c r="G872" s="115">
        <v>9.5253771340125221E-2</v>
      </c>
    </row>
    <row r="873" spans="2:7" ht="15">
      <c r="B873" s="112" t="s">
        <v>473</v>
      </c>
      <c r="C873" s="113" t="s">
        <v>474</v>
      </c>
      <c r="D873" s="113" t="s">
        <v>685</v>
      </c>
      <c r="E873" s="113" t="s">
        <v>686</v>
      </c>
      <c r="F873" s="114">
        <v>0.93498930501118971</v>
      </c>
      <c r="G873" s="115">
        <v>0.87348395592210137</v>
      </c>
    </row>
    <row r="874" spans="2:7" ht="15">
      <c r="B874" s="112" t="s">
        <v>477</v>
      </c>
      <c r="C874" s="113" t="s">
        <v>478</v>
      </c>
      <c r="D874" s="113" t="s">
        <v>475</v>
      </c>
      <c r="E874" s="113" t="s">
        <v>476</v>
      </c>
      <c r="F874" s="114">
        <v>1.3836390528804216E-2</v>
      </c>
      <c r="G874" s="115">
        <v>1.5834150117002E-2</v>
      </c>
    </row>
    <row r="875" spans="2:7" ht="15">
      <c r="B875" s="112" t="s">
        <v>477</v>
      </c>
      <c r="C875" s="113" t="s">
        <v>478</v>
      </c>
      <c r="D875" s="113" t="s">
        <v>659</v>
      </c>
      <c r="E875" s="113" t="s">
        <v>660</v>
      </c>
      <c r="F875" s="114">
        <v>1.3516811209434425E-3</v>
      </c>
      <c r="G875" s="115">
        <v>2.8246850711234725E-3</v>
      </c>
    </row>
    <row r="876" spans="2:7" ht="15">
      <c r="B876" s="112" t="s">
        <v>477</v>
      </c>
      <c r="C876" s="113" t="s">
        <v>478</v>
      </c>
      <c r="D876" s="113" t="s">
        <v>900</v>
      </c>
      <c r="E876" s="113" t="s">
        <v>901</v>
      </c>
      <c r="F876" s="114">
        <v>1.7474610229601825E-2</v>
      </c>
      <c r="G876" s="115">
        <v>1.3721965633601094E-2</v>
      </c>
    </row>
    <row r="877" spans="2:7" ht="15">
      <c r="B877" s="112" t="s">
        <v>477</v>
      </c>
      <c r="C877" s="113" t="s">
        <v>478</v>
      </c>
      <c r="D877" s="113" t="s">
        <v>663</v>
      </c>
      <c r="E877" s="113" t="s">
        <v>664</v>
      </c>
      <c r="F877" s="114">
        <v>3.5165630331686307E-2</v>
      </c>
      <c r="G877" s="115">
        <v>3.5856501658281824E-2</v>
      </c>
    </row>
    <row r="878" spans="2:7" ht="15">
      <c r="B878" s="112" t="s">
        <v>477</v>
      </c>
      <c r="C878" s="113" t="s">
        <v>478</v>
      </c>
      <c r="D878" s="113" t="s">
        <v>784</v>
      </c>
      <c r="E878" s="113" t="s">
        <v>785</v>
      </c>
      <c r="F878" s="114">
        <v>0.93751683078960968</v>
      </c>
      <c r="G878" s="115">
        <v>0.93176269751999163</v>
      </c>
    </row>
    <row r="879" spans="2:7" ht="15">
      <c r="B879" s="112" t="s">
        <v>479</v>
      </c>
      <c r="C879" s="113" t="s">
        <v>480</v>
      </c>
      <c r="D879" s="113" t="s">
        <v>75</v>
      </c>
      <c r="E879" s="113" t="s">
        <v>76</v>
      </c>
      <c r="F879" s="114">
        <v>3.9809868291287107E-3</v>
      </c>
      <c r="G879" s="115">
        <v>4.7276332306758406E-3</v>
      </c>
    </row>
    <row r="880" spans="2:7" ht="15">
      <c r="B880" s="112" t="s">
        <v>479</v>
      </c>
      <c r="C880" s="113" t="s">
        <v>480</v>
      </c>
      <c r="D880" s="113" t="s">
        <v>655</v>
      </c>
      <c r="E880" s="113" t="s">
        <v>656</v>
      </c>
      <c r="F880" s="114">
        <v>2.5219439367808696E-2</v>
      </c>
      <c r="G880" s="115">
        <v>1.2929235611317948E-2</v>
      </c>
    </row>
    <row r="881" spans="2:8" ht="15">
      <c r="B881" s="112" t="s">
        <v>479</v>
      </c>
      <c r="C881" s="113" t="s">
        <v>480</v>
      </c>
      <c r="D881" s="113" t="s">
        <v>475</v>
      </c>
      <c r="E881" s="113" t="s">
        <v>476</v>
      </c>
      <c r="F881" s="114">
        <v>7.8125987636372823E-3</v>
      </c>
      <c r="G881" s="115">
        <v>4.077707378307982E-3</v>
      </c>
    </row>
    <row r="882" spans="2:8" ht="15">
      <c r="B882" s="112" t="s">
        <v>479</v>
      </c>
      <c r="C882" s="113" t="s">
        <v>480</v>
      </c>
      <c r="D882" s="113" t="s">
        <v>217</v>
      </c>
      <c r="E882" s="113" t="s">
        <v>218</v>
      </c>
      <c r="F882" s="114">
        <v>5.3219387039921623E-3</v>
      </c>
      <c r="G882" s="115">
        <v>5.5738564851548029E-3</v>
      </c>
    </row>
    <row r="883" spans="2:8" ht="15">
      <c r="B883" s="112" t="s">
        <v>479</v>
      </c>
      <c r="C883" s="113" t="s">
        <v>480</v>
      </c>
      <c r="D883" s="113" t="s">
        <v>387</v>
      </c>
      <c r="E883" s="113" t="s">
        <v>388</v>
      </c>
      <c r="F883" s="114">
        <v>9.5512960139403184E-3</v>
      </c>
      <c r="G883" s="115">
        <v>2.8933247336376216E-3</v>
      </c>
    </row>
    <row r="884" spans="2:8" ht="15">
      <c r="B884" s="112" t="s">
        <v>479</v>
      </c>
      <c r="C884" s="113" t="s">
        <v>480</v>
      </c>
      <c r="D884" s="113" t="s">
        <v>657</v>
      </c>
      <c r="E884" s="113" t="s">
        <v>658</v>
      </c>
      <c r="F884" s="114">
        <v>0.9587541084109602</v>
      </c>
      <c r="G884" s="115">
        <v>0.27860539768369069</v>
      </c>
    </row>
    <row r="885" spans="2:8" ht="15">
      <c r="B885" s="112" t="s">
        <v>479</v>
      </c>
      <c r="C885" s="113" t="s">
        <v>480</v>
      </c>
      <c r="D885" s="113" t="s">
        <v>431</v>
      </c>
      <c r="E885" s="113" t="s">
        <v>432</v>
      </c>
      <c r="F885" s="114">
        <v>2.6561528667502186E-3</v>
      </c>
      <c r="G885" s="115">
        <v>1.3179968427459862E-3</v>
      </c>
    </row>
    <row r="886" spans="2:8" ht="15">
      <c r="B886" s="112" t="s">
        <v>479</v>
      </c>
      <c r="C886" s="113" t="s">
        <v>480</v>
      </c>
      <c r="D886" s="113" t="s">
        <v>661</v>
      </c>
      <c r="E886" s="113" t="s">
        <v>662</v>
      </c>
      <c r="F886" s="114">
        <v>5.1685138191871448E-3</v>
      </c>
      <c r="G886" s="115">
        <v>2.1031864511904031E-3</v>
      </c>
    </row>
    <row r="887" spans="2:8" ht="15">
      <c r="B887" s="112" t="s">
        <v>479</v>
      </c>
      <c r="C887" s="113" t="s">
        <v>480</v>
      </c>
      <c r="D887" s="113" t="s">
        <v>816</v>
      </c>
      <c r="E887" s="113" t="s">
        <v>817</v>
      </c>
      <c r="F887" s="114">
        <v>2.2950046957074453E-2</v>
      </c>
      <c r="G887" s="115">
        <v>1.0601709272000567E-2</v>
      </c>
    </row>
    <row r="888" spans="2:8" ht="15">
      <c r="B888" s="112" t="s">
        <v>479</v>
      </c>
      <c r="C888" s="113" t="s">
        <v>480</v>
      </c>
      <c r="D888" s="113" t="s">
        <v>818</v>
      </c>
      <c r="E888" s="113" t="s">
        <v>819</v>
      </c>
      <c r="F888" s="114">
        <v>0.97114646330984145</v>
      </c>
      <c r="G888" s="115">
        <v>0.4903014237335106</v>
      </c>
    </row>
    <row r="889" spans="2:8" ht="15">
      <c r="B889" s="112" t="s">
        <v>479</v>
      </c>
      <c r="C889" s="113" t="s">
        <v>480</v>
      </c>
      <c r="D889" s="113" t="s">
        <v>786</v>
      </c>
      <c r="E889" s="113" t="s">
        <v>787</v>
      </c>
      <c r="F889" s="114">
        <v>0.98364128924701322</v>
      </c>
      <c r="G889" s="115">
        <v>0.18686852857776759</v>
      </c>
    </row>
    <row r="890" spans="2:8" ht="15">
      <c r="B890" s="112" t="s">
        <v>483</v>
      </c>
      <c r="C890" s="113" t="s">
        <v>484</v>
      </c>
      <c r="D890" s="113" t="s">
        <v>481</v>
      </c>
      <c r="E890" s="113" t="s">
        <v>482</v>
      </c>
      <c r="F890" s="114">
        <v>1.4399426494944752E-3</v>
      </c>
      <c r="G890" s="115">
        <v>1.101165439473709E-3</v>
      </c>
    </row>
    <row r="891" spans="2:8" ht="15.75" thickBot="1">
      <c r="B891" s="116" t="s">
        <v>483</v>
      </c>
      <c r="C891" s="117" t="s">
        <v>484</v>
      </c>
      <c r="D891" s="117" t="s">
        <v>794</v>
      </c>
      <c r="E891" s="117" t="s">
        <v>795</v>
      </c>
      <c r="F891" s="118">
        <v>0.60179432717001979</v>
      </c>
      <c r="G891" s="119">
        <v>0.99889883456052631</v>
      </c>
    </row>
    <row r="892" spans="2:8" ht="15" customHeight="1">
      <c r="B892" s="347" t="s">
        <v>1991</v>
      </c>
      <c r="C892" s="347"/>
      <c r="D892" s="347"/>
      <c r="E892" s="347"/>
      <c r="F892" s="347"/>
      <c r="G892" s="347"/>
    </row>
    <row r="893" spans="2:8">
      <c r="H893" s="120"/>
    </row>
  </sheetData>
  <sheetProtection password="DCA1" sheet="1" objects="1" scenarios="1"/>
  <autoFilter ref="B3:G3"/>
  <mergeCells count="1">
    <mergeCell ref="B892:G892"/>
  </mergeCells>
  <pageMargins left="0.7" right="0.7" top="0.75" bottom="0.75" header="0.3" footer="0.3"/>
  <pageSetup paperSize="9" scale="52" orientation="portrait" r:id="rId1"/>
  <rowBreaks count="1" manualBreakCount="1">
    <brk id="847"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P24"/>
  <sheetViews>
    <sheetView showGridLines="0" tabSelected="1" zoomScale="90" zoomScaleNormal="90" workbookViewId="0"/>
  </sheetViews>
  <sheetFormatPr defaultRowHeight="15"/>
  <cols>
    <col min="1" max="2" width="4.7109375" customWidth="1"/>
    <col min="3" max="3" width="51.7109375" customWidth="1"/>
    <col min="4" max="4" width="28.7109375" customWidth="1"/>
    <col min="5" max="5" width="13.7109375" customWidth="1"/>
    <col min="10" max="11" width="4.7109375" customWidth="1"/>
  </cols>
  <sheetData>
    <row r="1" spans="2:16" ht="15.75" thickBot="1">
      <c r="C1" s="278"/>
      <c r="D1" s="278"/>
      <c r="E1" s="278"/>
      <c r="F1" s="278"/>
      <c r="G1" s="278"/>
      <c r="H1" s="278"/>
      <c r="I1" s="278"/>
      <c r="J1" s="1"/>
      <c r="K1" s="1"/>
      <c r="L1" s="1"/>
      <c r="M1" s="1"/>
      <c r="N1" s="1"/>
      <c r="O1" s="1"/>
      <c r="P1" s="1"/>
    </row>
    <row r="2" spans="2:16">
      <c r="B2" s="7"/>
      <c r="C2" s="6"/>
      <c r="D2" s="6"/>
      <c r="E2" s="6"/>
      <c r="F2" s="6"/>
      <c r="G2" s="6"/>
      <c r="H2" s="6"/>
      <c r="I2" s="6"/>
      <c r="J2" s="8"/>
      <c r="K2" s="1"/>
      <c r="L2" s="1"/>
      <c r="M2" s="1"/>
      <c r="N2" s="1"/>
      <c r="O2" s="1"/>
      <c r="P2" s="1"/>
    </row>
    <row r="3" spans="2:16">
      <c r="B3" s="9"/>
      <c r="C3" s="3"/>
      <c r="D3" s="3"/>
      <c r="E3" s="3"/>
      <c r="F3" s="3"/>
      <c r="G3" s="3"/>
      <c r="H3" s="3"/>
      <c r="I3" s="3"/>
      <c r="J3" s="10"/>
      <c r="K3" s="1"/>
      <c r="L3" s="1"/>
      <c r="M3" s="1"/>
      <c r="N3" s="1"/>
      <c r="O3" s="1"/>
      <c r="P3" s="1"/>
    </row>
    <row r="4" spans="2:16">
      <c r="B4" s="9"/>
      <c r="C4" s="3"/>
      <c r="D4" s="3"/>
      <c r="E4" s="3"/>
      <c r="F4" s="3"/>
      <c r="G4" s="3"/>
      <c r="H4" s="3"/>
      <c r="I4" s="3"/>
      <c r="J4" s="10"/>
      <c r="K4" s="1"/>
      <c r="L4" s="1"/>
      <c r="M4" s="1"/>
      <c r="N4" s="1"/>
      <c r="O4" s="1"/>
      <c r="P4" s="1"/>
    </row>
    <row r="5" spans="2:16">
      <c r="B5" s="9"/>
      <c r="C5" s="3"/>
      <c r="D5" s="3"/>
      <c r="E5" s="3"/>
      <c r="F5" s="3"/>
      <c r="G5" s="3"/>
      <c r="H5" s="3"/>
      <c r="I5" s="3"/>
      <c r="J5" s="10"/>
      <c r="K5" s="1"/>
      <c r="L5" s="1"/>
      <c r="M5" s="1"/>
      <c r="N5" s="1"/>
      <c r="O5" s="1"/>
      <c r="P5" s="1"/>
    </row>
    <row r="6" spans="2:16">
      <c r="B6" s="9"/>
      <c r="C6" s="3"/>
      <c r="D6" s="3"/>
      <c r="E6" s="3"/>
      <c r="F6" s="3"/>
      <c r="G6" s="3"/>
      <c r="H6" s="3"/>
      <c r="I6" s="3"/>
      <c r="J6" s="10"/>
      <c r="K6" s="1"/>
      <c r="L6" s="1"/>
      <c r="M6" s="1"/>
      <c r="N6" s="1"/>
      <c r="O6" s="1"/>
      <c r="P6" s="1"/>
    </row>
    <row r="7" spans="2:16">
      <c r="B7" s="9"/>
      <c r="C7" s="3"/>
      <c r="D7" s="3"/>
      <c r="E7" s="3"/>
      <c r="F7" s="3"/>
      <c r="G7" s="3"/>
      <c r="H7" s="3"/>
      <c r="I7" s="3"/>
      <c r="J7" s="10"/>
      <c r="K7" s="1"/>
      <c r="L7" s="1"/>
      <c r="M7" s="1"/>
      <c r="N7" s="1"/>
      <c r="O7" s="1"/>
      <c r="P7" s="1"/>
    </row>
    <row r="8" spans="2:16" ht="33.75">
      <c r="B8" s="9"/>
      <c r="C8" s="279" t="s">
        <v>0</v>
      </c>
      <c r="D8" s="279"/>
      <c r="E8" s="279"/>
      <c r="F8" s="279"/>
      <c r="G8" s="279"/>
      <c r="H8" s="279"/>
      <c r="I8" s="279"/>
      <c r="J8" s="10"/>
      <c r="K8" s="1"/>
      <c r="L8" s="1"/>
      <c r="M8" s="1"/>
      <c r="N8" s="1"/>
      <c r="O8" s="1"/>
      <c r="P8" s="1"/>
    </row>
    <row r="9" spans="2:16" ht="26.25">
      <c r="B9" s="9"/>
      <c r="C9" s="280" t="s">
        <v>1726</v>
      </c>
      <c r="D9" s="280"/>
      <c r="E9" s="280"/>
      <c r="F9" s="280"/>
      <c r="G9" s="280"/>
      <c r="H9" s="280"/>
      <c r="I9" s="280"/>
      <c r="J9" s="10"/>
      <c r="K9" s="1"/>
      <c r="L9" s="1"/>
      <c r="M9" s="1"/>
      <c r="N9" s="1"/>
      <c r="O9" s="1"/>
      <c r="P9" s="1"/>
    </row>
    <row r="10" spans="2:16">
      <c r="B10" s="9"/>
      <c r="C10" s="3"/>
      <c r="D10" s="3"/>
      <c r="E10" s="3"/>
      <c r="F10" s="3"/>
      <c r="G10" s="3"/>
      <c r="H10" s="3"/>
      <c r="I10" s="3"/>
      <c r="J10" s="11"/>
    </row>
    <row r="11" spans="2:16">
      <c r="B11" s="9"/>
      <c r="C11" s="2" t="s">
        <v>1993</v>
      </c>
      <c r="D11" s="2"/>
      <c r="E11" s="2"/>
      <c r="F11" s="2"/>
      <c r="G11" s="2"/>
      <c r="H11" s="2"/>
      <c r="I11" s="3"/>
      <c r="J11" s="11"/>
    </row>
    <row r="12" spans="2:16" ht="92.25" customHeight="1">
      <c r="B12" s="9"/>
      <c r="C12" s="276" t="s">
        <v>1992</v>
      </c>
      <c r="D12" s="276"/>
      <c r="E12" s="276"/>
      <c r="F12" s="276"/>
      <c r="G12" s="276"/>
      <c r="H12" s="276"/>
      <c r="I12" s="276"/>
      <c r="J12" s="11"/>
    </row>
    <row r="13" spans="2:16">
      <c r="B13" s="9"/>
      <c r="C13" s="3"/>
      <c r="D13" s="3"/>
      <c r="E13" s="3"/>
      <c r="F13" s="3"/>
      <c r="G13" s="3"/>
      <c r="H13" s="3"/>
      <c r="I13" s="3"/>
      <c r="J13" s="11"/>
    </row>
    <row r="14" spans="2:16" ht="15.75">
      <c r="B14" s="9"/>
      <c r="C14" s="4" t="s">
        <v>1</v>
      </c>
      <c r="D14" s="4" t="s">
        <v>2</v>
      </c>
      <c r="E14" s="4" t="s">
        <v>3</v>
      </c>
      <c r="F14" s="3"/>
      <c r="G14" s="3"/>
      <c r="H14" s="3"/>
      <c r="I14" s="3"/>
      <c r="J14" s="11"/>
    </row>
    <row r="15" spans="2:16" ht="15.75">
      <c r="B15" s="9"/>
      <c r="C15" s="5" t="s">
        <v>4</v>
      </c>
      <c r="D15" s="5" t="s">
        <v>1726</v>
      </c>
      <c r="E15" s="5" t="s">
        <v>11</v>
      </c>
      <c r="F15" s="3"/>
      <c r="G15" s="3"/>
      <c r="H15" s="3"/>
      <c r="I15" s="3"/>
      <c r="J15" s="11"/>
    </row>
    <row r="16" spans="2:16" ht="15.75">
      <c r="B16" s="9"/>
      <c r="C16" s="5" t="s">
        <v>5</v>
      </c>
      <c r="D16" s="5" t="s">
        <v>1982</v>
      </c>
      <c r="E16" s="5" t="s">
        <v>11</v>
      </c>
      <c r="F16" s="3"/>
      <c r="G16" s="3"/>
      <c r="H16" s="3"/>
      <c r="I16" s="3"/>
      <c r="J16" s="11"/>
    </row>
    <row r="17" spans="2:10" ht="15.75">
      <c r="B17" s="9"/>
      <c r="C17" s="5" t="s">
        <v>13</v>
      </c>
      <c r="D17" s="5" t="s">
        <v>1980</v>
      </c>
      <c r="E17" s="5" t="s">
        <v>12</v>
      </c>
      <c r="F17" s="3"/>
      <c r="G17" s="3"/>
      <c r="H17" s="3"/>
      <c r="I17" s="3"/>
      <c r="J17" s="11"/>
    </row>
    <row r="18" spans="2:10" ht="15.75">
      <c r="B18" s="9"/>
      <c r="C18" s="5" t="s">
        <v>6</v>
      </c>
      <c r="D18" s="5" t="s">
        <v>1980</v>
      </c>
      <c r="E18" s="5" t="s">
        <v>12</v>
      </c>
      <c r="F18" s="3"/>
      <c r="G18" s="3"/>
      <c r="H18" s="3"/>
      <c r="I18" s="3"/>
      <c r="J18" s="11"/>
    </row>
    <row r="19" spans="2:10" ht="15.75">
      <c r="B19" s="9"/>
      <c r="C19" s="5" t="s">
        <v>7</v>
      </c>
      <c r="D19" s="5" t="s">
        <v>1990</v>
      </c>
      <c r="E19" s="5" t="s">
        <v>12</v>
      </c>
      <c r="F19" s="3"/>
      <c r="G19" s="3"/>
      <c r="H19" s="3"/>
      <c r="I19" s="3"/>
      <c r="J19" s="11"/>
    </row>
    <row r="20" spans="2:10">
      <c r="B20" s="9"/>
      <c r="C20" s="3"/>
      <c r="D20" s="3"/>
      <c r="E20" s="3"/>
      <c r="F20" s="3"/>
      <c r="G20" s="3"/>
      <c r="H20" s="3"/>
      <c r="I20" s="3"/>
      <c r="J20" s="11"/>
    </row>
    <row r="21" spans="2:10">
      <c r="B21" s="9"/>
      <c r="C21" s="3" t="s">
        <v>8</v>
      </c>
      <c r="D21" s="3"/>
      <c r="E21" s="3"/>
      <c r="F21" s="3"/>
      <c r="G21" s="3"/>
      <c r="H21" s="3"/>
      <c r="I21" s="3"/>
      <c r="J21" s="11"/>
    </row>
    <row r="22" spans="2:10" ht="45" customHeight="1">
      <c r="B22" s="9"/>
      <c r="C22" s="276" t="s">
        <v>9</v>
      </c>
      <c r="D22" s="276"/>
      <c r="E22" s="276"/>
      <c r="F22" s="276"/>
      <c r="G22" s="276"/>
      <c r="H22" s="276"/>
      <c r="I22" s="276"/>
      <c r="J22" s="11"/>
    </row>
    <row r="23" spans="2:10">
      <c r="B23" s="9"/>
      <c r="C23" s="277" t="s">
        <v>10</v>
      </c>
      <c r="D23" s="277"/>
      <c r="E23" s="277"/>
      <c r="F23" s="277"/>
      <c r="G23" s="277"/>
      <c r="H23" s="277"/>
      <c r="I23" s="277"/>
      <c r="J23" s="11"/>
    </row>
    <row r="24" spans="2:10" ht="15.75" thickBot="1">
      <c r="B24" s="12"/>
      <c r="C24" s="13"/>
      <c r="D24" s="13"/>
      <c r="E24" s="13"/>
      <c r="F24" s="13"/>
      <c r="G24" s="13"/>
      <c r="H24" s="13"/>
      <c r="I24" s="13"/>
      <c r="J24" s="14"/>
    </row>
  </sheetData>
  <sheetProtection password="DCA1" sheet="1" objects="1" scenarios="1"/>
  <mergeCells count="6">
    <mergeCell ref="C12:I12"/>
    <mergeCell ref="C22:I22"/>
    <mergeCell ref="C23:I23"/>
    <mergeCell ref="C1:I1"/>
    <mergeCell ref="C8:I8"/>
    <mergeCell ref="C9:I9"/>
  </mergeCell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L167"/>
  <sheetViews>
    <sheetView showGridLines="0" zoomScale="85" zoomScaleNormal="85" workbookViewId="0"/>
  </sheetViews>
  <sheetFormatPr defaultRowHeight="15" customHeight="1"/>
  <cols>
    <col min="1" max="1" width="4.7109375" customWidth="1"/>
    <col min="2" max="2" width="23.7109375" customWidth="1"/>
    <col min="3" max="3" width="36.7109375" customWidth="1"/>
    <col min="4" max="9" width="18.7109375" customWidth="1"/>
    <col min="10" max="11" width="4.7109375" customWidth="1"/>
    <col min="12" max="12" width="9.140625" style="122" hidden="1" customWidth="1"/>
    <col min="13" max="13" width="4.7109375" customWidth="1"/>
  </cols>
  <sheetData>
    <row r="1" spans="1:12" ht="21">
      <c r="A1" s="25"/>
      <c r="B1" s="281" t="s">
        <v>549</v>
      </c>
      <c r="C1" s="281"/>
      <c r="D1" s="281"/>
      <c r="E1" s="281"/>
      <c r="F1" s="281"/>
      <c r="G1" s="281"/>
      <c r="H1" s="281"/>
      <c r="I1" s="281"/>
      <c r="J1" s="25"/>
    </row>
    <row r="2" spans="1:12">
      <c r="A2" s="25"/>
      <c r="B2" s="282"/>
      <c r="C2" s="282"/>
      <c r="D2" s="282"/>
      <c r="E2" s="282"/>
      <c r="F2" s="282"/>
      <c r="G2" s="282"/>
      <c r="H2" s="282"/>
      <c r="I2" s="282"/>
      <c r="J2" s="26"/>
    </row>
    <row r="3" spans="1:12">
      <c r="A3" s="25"/>
      <c r="B3" s="26"/>
      <c r="C3" s="26"/>
      <c r="D3" s="26"/>
      <c r="E3" s="26"/>
      <c r="F3" s="26"/>
      <c r="G3" s="26"/>
      <c r="H3" s="26"/>
      <c r="I3" s="26"/>
      <c r="J3" s="26"/>
    </row>
    <row r="4" spans="1:12">
      <c r="A4" s="25"/>
      <c r="B4" s="27" t="s">
        <v>545</v>
      </c>
      <c r="C4" s="27"/>
      <c r="D4" s="148" t="str">
        <f ca="1">'Org list'!J7</f>
        <v>HWB</v>
      </c>
      <c r="E4" s="27"/>
      <c r="F4" s="27"/>
      <c r="G4" s="25"/>
      <c r="H4" s="27" t="s">
        <v>546</v>
      </c>
      <c r="I4" s="43" t="str">
        <f>Cover!C9</f>
        <v>Q3 2017/18</v>
      </c>
      <c r="J4" s="26"/>
      <c r="L4" s="122">
        <f ca="1">MATCH(D4,'Comms by AT'!$Y:$Y,0)</f>
        <v>4</v>
      </c>
    </row>
    <row r="5" spans="1:12">
      <c r="A5" s="25"/>
      <c r="B5" s="26"/>
      <c r="C5" s="26"/>
      <c r="D5" s="26"/>
      <c r="E5" s="26"/>
      <c r="F5" s="26"/>
      <c r="G5" s="26"/>
      <c r="H5" s="26"/>
      <c r="I5" s="28"/>
      <c r="J5" s="26"/>
      <c r="L5" s="122">
        <f ca="1">COUNTIF('Comms by AT'!$Z:$Z,$D$4)</f>
        <v>150</v>
      </c>
    </row>
    <row r="7" spans="1:12">
      <c r="A7" s="25"/>
      <c r="B7" s="27" t="s">
        <v>550</v>
      </c>
      <c r="C7" s="27"/>
      <c r="D7" s="25"/>
      <c r="E7" s="25"/>
      <c r="F7" s="25"/>
      <c r="G7" s="25"/>
      <c r="H7" s="25"/>
      <c r="I7" s="25"/>
      <c r="J7" s="25"/>
    </row>
    <row r="8" spans="1:12" ht="15.75" thickBot="1"/>
    <row r="9" spans="1:12" s="122" customFormat="1" ht="15.75" hidden="1" thickBot="1">
      <c r="D9" s="122">
        <v>3</v>
      </c>
      <c r="E9" s="122">
        <v>4</v>
      </c>
      <c r="F9" s="122">
        <v>5</v>
      </c>
      <c r="G9" s="122">
        <v>6</v>
      </c>
      <c r="H9" s="122">
        <v>7</v>
      </c>
      <c r="I9" s="122">
        <v>8</v>
      </c>
    </row>
    <row r="10" spans="1:12" ht="45" customHeight="1" thickBot="1">
      <c r="B10" s="32" t="s">
        <v>551</v>
      </c>
      <c r="C10" s="38"/>
      <c r="D10" s="56" t="s">
        <v>554</v>
      </c>
      <c r="E10" s="57" t="s">
        <v>555</v>
      </c>
      <c r="F10" s="57" t="s">
        <v>556</v>
      </c>
      <c r="G10" s="58" t="s">
        <v>557</v>
      </c>
      <c r="H10" s="59" t="s">
        <v>558</v>
      </c>
      <c r="I10" s="60" t="s">
        <v>559</v>
      </c>
    </row>
    <row r="11" spans="1:12">
      <c r="B11" s="283"/>
      <c r="C11" s="31" t="s">
        <v>561</v>
      </c>
      <c r="D11" s="66">
        <f ca="1">SUM(D$12,D$14)</f>
        <v>150</v>
      </c>
      <c r="E11" s="67">
        <f t="shared" ref="E11:H11" ca="1" si="0">SUM(E$12,E$14)</f>
        <v>150</v>
      </c>
      <c r="F11" s="67">
        <f t="shared" ca="1" si="0"/>
        <v>150</v>
      </c>
      <c r="G11" s="68">
        <f t="shared" ca="1" si="0"/>
        <v>150</v>
      </c>
      <c r="H11" s="66">
        <f t="shared" ca="1" si="0"/>
        <v>150</v>
      </c>
      <c r="I11" s="39" t="s">
        <v>564</v>
      </c>
    </row>
    <row r="12" spans="1:12">
      <c r="B12" s="283"/>
      <c r="C12" s="29" t="s">
        <v>562</v>
      </c>
      <c r="D12" s="35">
        <f ca="1">COUNTIF(D$18:D$167,$C12)</f>
        <v>150</v>
      </c>
      <c r="E12" s="50">
        <f ca="1">COUNTIF(E$18:E$167,$C12)</f>
        <v>150</v>
      </c>
      <c r="F12" s="50">
        <f ca="1">COUNTIF(F$18:F$167,$C12)</f>
        <v>150</v>
      </c>
      <c r="G12" s="51">
        <f ca="1">COUNTIF(G$18:G$167,$C12)</f>
        <v>150</v>
      </c>
      <c r="H12" s="35">
        <f ca="1">COUNTIF(H$18:H$167,$C12)</f>
        <v>124</v>
      </c>
      <c r="I12" s="40" t="s">
        <v>564</v>
      </c>
    </row>
    <row r="13" spans="1:12">
      <c r="B13" s="283"/>
      <c r="C13" s="29" t="s">
        <v>552</v>
      </c>
      <c r="D13" s="69">
        <f ca="1">IFERROR(IF((D12/D11)="","",(D12/D11)),"")</f>
        <v>1</v>
      </c>
      <c r="E13" s="70">
        <f t="shared" ref="E13:H13" ca="1" si="1">IFERROR(IF((E12/E11)="","",(E12/E11)),"")</f>
        <v>1</v>
      </c>
      <c r="F13" s="70">
        <f t="shared" ca="1" si="1"/>
        <v>1</v>
      </c>
      <c r="G13" s="71">
        <f t="shared" ca="1" si="1"/>
        <v>1</v>
      </c>
      <c r="H13" s="69">
        <f t="shared" ca="1" si="1"/>
        <v>0.82666666666666666</v>
      </c>
      <c r="I13" s="40" t="s">
        <v>564</v>
      </c>
    </row>
    <row r="14" spans="1:12">
      <c r="B14" s="283"/>
      <c r="C14" s="29" t="s">
        <v>563</v>
      </c>
      <c r="D14" s="35">
        <f t="shared" ref="D14" ca="1" si="2">COUNTIF(D$18:D$167,$C14)</f>
        <v>0</v>
      </c>
      <c r="E14" s="50">
        <f ca="1">COUNTIF(E$18:E$167,$C14)</f>
        <v>0</v>
      </c>
      <c r="F14" s="50">
        <f ca="1">COUNTIF(F$18:F$167,$C14)</f>
        <v>0</v>
      </c>
      <c r="G14" s="51">
        <f ca="1">COUNTIF(G$18:G$167,$C14)</f>
        <v>0</v>
      </c>
      <c r="H14" s="35">
        <f ca="1">COUNTIF(H$18:H$167,$C14)</f>
        <v>26</v>
      </c>
      <c r="I14" s="40" t="s">
        <v>564</v>
      </c>
    </row>
    <row r="15" spans="1:12" ht="15.75" thickBot="1">
      <c r="B15" s="284"/>
      <c r="C15" s="30" t="s">
        <v>553</v>
      </c>
      <c r="D15" s="72">
        <f ca="1">IFERROR(IF((D14/D11)="","",(D14/D11)),"")</f>
        <v>0</v>
      </c>
      <c r="E15" s="73">
        <f t="shared" ref="E15:H15" ca="1" si="3">IFERROR(IF((E14/E11)="","",(E14/E11)),"")</f>
        <v>0</v>
      </c>
      <c r="F15" s="73">
        <f t="shared" ca="1" si="3"/>
        <v>0</v>
      </c>
      <c r="G15" s="74">
        <f t="shared" ca="1" si="3"/>
        <v>0</v>
      </c>
      <c r="H15" s="72">
        <f t="shared" ca="1" si="3"/>
        <v>0.17333333333333334</v>
      </c>
      <c r="I15" s="41" t="s">
        <v>564</v>
      </c>
    </row>
    <row r="16" spans="1:12" ht="15.75" thickBot="1"/>
    <row r="17" spans="1:9" ht="45" customHeight="1" thickBot="1">
      <c r="B17" s="32" t="s">
        <v>560</v>
      </c>
      <c r="C17" s="38" t="s">
        <v>551</v>
      </c>
      <c r="D17" s="61" t="s">
        <v>554</v>
      </c>
      <c r="E17" s="62" t="s">
        <v>555</v>
      </c>
      <c r="F17" s="62" t="s">
        <v>556</v>
      </c>
      <c r="G17" s="63" t="s">
        <v>557</v>
      </c>
      <c r="H17" s="64" t="s">
        <v>558</v>
      </c>
      <c r="I17" s="65" t="s">
        <v>559</v>
      </c>
    </row>
    <row r="18" spans="1:9">
      <c r="A18" s="42">
        <v>0</v>
      </c>
      <c r="B18" s="37" t="str">
        <f ca="1">IF($A18&gt;$L$5-1,"",INDIRECT("'Comms by AT'!AA"&amp;$A18+$L$4))</f>
        <v>E09000002</v>
      </c>
      <c r="C18" s="31" t="str">
        <f ca="1">IFERROR(VLOOKUP($B18,'Org list'!$J$9:$K$636,2,0), "")</f>
        <v>Barking and Dagenham</v>
      </c>
      <c r="D18" s="44" t="str">
        <f ca="1">IFERROR(IF((VLOOKUP($B18,'Nat Con &amp; Metrics Backsheet'!$A$7:$M$156,D$9,FALSE))="","",(VLOOKUP($B18,'Nat Con &amp; Metrics Backsheet'!$A$7:$M$156,D$9,FALSE))),"")</f>
        <v>Yes</v>
      </c>
      <c r="E18" s="45" t="str">
        <f ca="1">IFERROR(IF((VLOOKUP($B18,'Nat Con &amp; Metrics Backsheet'!$A$7:$M$156,E$9,FALSE))="","",(VLOOKUP($B18,'Nat Con &amp; Metrics Backsheet'!$A$7:$M$156,E$9,FALSE))),"")</f>
        <v>Yes</v>
      </c>
      <c r="F18" s="45" t="str">
        <f ca="1">IFERROR(IF((VLOOKUP($B18,'Nat Con &amp; Metrics Backsheet'!$A$7:$M$156,F$9,FALSE))="","",(VLOOKUP($B18,'Nat Con &amp; Metrics Backsheet'!$A$7:$M$156,F$9,FALSE))),"")</f>
        <v>Yes</v>
      </c>
      <c r="G18" s="46" t="str">
        <f ca="1">IFERROR(IF((VLOOKUP($B18,'Nat Con &amp; Metrics Backsheet'!$A$7:$M$156,G$9,FALSE))="","",(VLOOKUP($B18,'Nat Con &amp; Metrics Backsheet'!$A$7:$M$156,G$9,FALSE))),"")</f>
        <v>Yes</v>
      </c>
      <c r="H18" s="47" t="str">
        <f ca="1">IFERROR(IF((VLOOKUP($B18,'Nat Con &amp; Metrics Backsheet'!$A$7:$M$156,H$9,FALSE))="","",(VLOOKUP($B18,'Nat Con &amp; Metrics Backsheet'!$A$7:$M$156,H$9,FALSE))),"")</f>
        <v>Yes</v>
      </c>
      <c r="I18" s="48" t="str">
        <f ca="1">IFERROR(IF((VLOOKUP($B18,'Nat Con &amp; Metrics Backsheet'!$A$7:$M$156,I$9,FALSE))="","",(VLOOKUP($B18,'Nat Con &amp; Metrics Backsheet'!$A$7:$M$156,I$9,FALSE))),"")</f>
        <v/>
      </c>
    </row>
    <row r="19" spans="1:9">
      <c r="A19" s="42">
        <v>1</v>
      </c>
      <c r="B19" s="34" t="str">
        <f t="shared" ref="B19:B91" ca="1" si="4">IF($A19&gt;$L$5-1,"",INDIRECT("'Comms by AT'!AA"&amp;$A19+$L$4))</f>
        <v>E09000003</v>
      </c>
      <c r="C19" s="29" t="str">
        <f ca="1">IFERROR(VLOOKUP($B19,'Org list'!$J$9:$K$636,2,0), "")</f>
        <v>Barnet</v>
      </c>
      <c r="D19" s="49" t="str">
        <f ca="1">IFERROR(IF((VLOOKUP($B19,'Nat Con &amp; Metrics Backsheet'!$A$7:$M$156,D$9,FALSE))="","",(VLOOKUP($B19,'Nat Con &amp; Metrics Backsheet'!$A$7:$M$156,D$9,FALSE))),"")</f>
        <v>Yes</v>
      </c>
      <c r="E19" s="50" t="str">
        <f ca="1">IFERROR(IF((VLOOKUP($B19,'Nat Con &amp; Metrics Backsheet'!$A$7:$M$156,E$9,FALSE))="","",(VLOOKUP($B19,'Nat Con &amp; Metrics Backsheet'!$A$7:$M$156,E$9,FALSE))),"")</f>
        <v>Yes</v>
      </c>
      <c r="F19" s="50" t="str">
        <f ca="1">IFERROR(IF((VLOOKUP($B19,'Nat Con &amp; Metrics Backsheet'!$A$7:$M$156,F$9,FALSE))="","",(VLOOKUP($B19,'Nat Con &amp; Metrics Backsheet'!$A$7:$M$156,F$9,FALSE))),"")</f>
        <v>Yes</v>
      </c>
      <c r="G19" s="51" t="str">
        <f ca="1">IFERROR(IF((VLOOKUP($B19,'Nat Con &amp; Metrics Backsheet'!$A$7:$M$156,G$9,FALSE))="","",(VLOOKUP($B19,'Nat Con &amp; Metrics Backsheet'!$A$7:$M$156,G$9,FALSE))),"")</f>
        <v>Yes</v>
      </c>
      <c r="H19" s="35" t="str">
        <f ca="1">IFERROR(IF((VLOOKUP($B19,'Nat Con &amp; Metrics Backsheet'!$A$7:$M$156,H$9,FALSE))="","",(VLOOKUP($B19,'Nat Con &amp; Metrics Backsheet'!$A$7:$M$156,H$9,FALSE))),"")</f>
        <v>Yes</v>
      </c>
      <c r="I19" s="48" t="str">
        <f ca="1">IFERROR(IF((VLOOKUP($B19,'Nat Con &amp; Metrics Backsheet'!$A$7:$M$156,I$9,FALSE))="","",(VLOOKUP($B19,'Nat Con &amp; Metrics Backsheet'!$A$7:$M$156,I$9,FALSE))),"")</f>
        <v/>
      </c>
    </row>
    <row r="20" spans="1:9">
      <c r="A20" s="42">
        <v>2</v>
      </c>
      <c r="B20" s="34" t="str">
        <f t="shared" ca="1" si="4"/>
        <v>E08000016</v>
      </c>
      <c r="C20" s="29" t="str">
        <f ca="1">IFERROR(VLOOKUP($B20,'Org list'!$J$9:$K$636,2,0), "")</f>
        <v>Barnsley</v>
      </c>
      <c r="D20" s="49" t="str">
        <f ca="1">IFERROR(IF((VLOOKUP($B20,'Nat Con &amp; Metrics Backsheet'!$A$7:$M$156,D$9,FALSE))="","",(VLOOKUP($B20,'Nat Con &amp; Metrics Backsheet'!$A$7:$M$156,D$9,FALSE))),"")</f>
        <v>Yes</v>
      </c>
      <c r="E20" s="50" t="str">
        <f ca="1">IFERROR(IF((VLOOKUP($B20,'Nat Con &amp; Metrics Backsheet'!$A$7:$M$156,E$9,FALSE))="","",(VLOOKUP($B20,'Nat Con &amp; Metrics Backsheet'!$A$7:$M$156,E$9,FALSE))),"")</f>
        <v>Yes</v>
      </c>
      <c r="F20" s="50" t="str">
        <f ca="1">IFERROR(IF((VLOOKUP($B20,'Nat Con &amp; Metrics Backsheet'!$A$7:$M$156,F$9,FALSE))="","",(VLOOKUP($B20,'Nat Con &amp; Metrics Backsheet'!$A$7:$M$156,F$9,FALSE))),"")</f>
        <v>Yes</v>
      </c>
      <c r="G20" s="51" t="str">
        <f ca="1">IFERROR(IF((VLOOKUP($B20,'Nat Con &amp; Metrics Backsheet'!$A$7:$M$156,G$9,FALSE))="","",(VLOOKUP($B20,'Nat Con &amp; Metrics Backsheet'!$A$7:$M$156,G$9,FALSE))),"")</f>
        <v>Yes</v>
      </c>
      <c r="H20" s="35" t="str">
        <f ca="1">IFERROR(IF((VLOOKUP($B20,'Nat Con &amp; Metrics Backsheet'!$A$7:$M$156,H$9,FALSE))="","",(VLOOKUP($B20,'Nat Con &amp; Metrics Backsheet'!$A$7:$M$156,H$9,FALSE))),"")</f>
        <v>Yes</v>
      </c>
      <c r="I20" s="48" t="str">
        <f ca="1">IFERROR(IF((VLOOKUP($B20,'Nat Con &amp; Metrics Backsheet'!$A$7:$M$156,I$9,FALSE))="","",(VLOOKUP($B20,'Nat Con &amp; Metrics Backsheet'!$A$7:$M$156,I$9,FALSE))),"")</f>
        <v/>
      </c>
    </row>
    <row r="21" spans="1:9">
      <c r="A21" s="42">
        <v>3</v>
      </c>
      <c r="B21" s="34" t="str">
        <f t="shared" ca="1" si="4"/>
        <v>E06000022</v>
      </c>
      <c r="C21" s="29" t="str">
        <f ca="1">IFERROR(VLOOKUP($B21,'Org list'!$J$9:$K$636,2,0), "")</f>
        <v>Bath and North East Somerset</v>
      </c>
      <c r="D21" s="49" t="str">
        <f ca="1">IFERROR(IF((VLOOKUP($B21,'Nat Con &amp; Metrics Backsheet'!$A$7:$M$156,D$9,FALSE))="","",(VLOOKUP($B21,'Nat Con &amp; Metrics Backsheet'!$A$7:$M$156,D$9,FALSE))),"")</f>
        <v>Yes</v>
      </c>
      <c r="E21" s="50" t="str">
        <f ca="1">IFERROR(IF((VLOOKUP($B21,'Nat Con &amp; Metrics Backsheet'!$A$7:$M$156,E$9,FALSE))="","",(VLOOKUP($B21,'Nat Con &amp; Metrics Backsheet'!$A$7:$M$156,E$9,FALSE))),"")</f>
        <v>Yes</v>
      </c>
      <c r="F21" s="50" t="str">
        <f ca="1">IFERROR(IF((VLOOKUP($B21,'Nat Con &amp; Metrics Backsheet'!$A$7:$M$156,F$9,FALSE))="","",(VLOOKUP($B21,'Nat Con &amp; Metrics Backsheet'!$A$7:$M$156,F$9,FALSE))),"")</f>
        <v>Yes</v>
      </c>
      <c r="G21" s="51" t="str">
        <f ca="1">IFERROR(IF((VLOOKUP($B21,'Nat Con &amp; Metrics Backsheet'!$A$7:$M$156,G$9,FALSE))="","",(VLOOKUP($B21,'Nat Con &amp; Metrics Backsheet'!$A$7:$M$156,G$9,FALSE))),"")</f>
        <v>Yes</v>
      </c>
      <c r="H21" s="35" t="str">
        <f ca="1">IFERROR(IF((VLOOKUP($B21,'Nat Con &amp; Metrics Backsheet'!$A$7:$M$156,H$9,FALSE))="","",(VLOOKUP($B21,'Nat Con &amp; Metrics Backsheet'!$A$7:$M$156,H$9,FALSE))),"")</f>
        <v>Yes</v>
      </c>
      <c r="I21" s="48" t="str">
        <f ca="1">IFERROR(IF((VLOOKUP($B21,'Nat Con &amp; Metrics Backsheet'!$A$7:$M$156,I$9,FALSE))="","",(VLOOKUP($B21,'Nat Con &amp; Metrics Backsheet'!$A$7:$M$156,I$9,FALSE))),"")</f>
        <v/>
      </c>
    </row>
    <row r="22" spans="1:9">
      <c r="A22" s="42">
        <v>4</v>
      </c>
      <c r="B22" s="34" t="str">
        <f t="shared" ca="1" si="4"/>
        <v>E06000055</v>
      </c>
      <c r="C22" s="29" t="str">
        <f ca="1">IFERROR(VLOOKUP($B22,'Org list'!$J$9:$K$636,2,0), "")</f>
        <v>Bedford</v>
      </c>
      <c r="D22" s="49" t="str">
        <f ca="1">IFERROR(IF((VLOOKUP($B22,'Nat Con &amp; Metrics Backsheet'!$A$7:$M$156,D$9,FALSE))="","",(VLOOKUP($B22,'Nat Con &amp; Metrics Backsheet'!$A$7:$M$156,D$9,FALSE))),"")</f>
        <v>Yes</v>
      </c>
      <c r="E22" s="50" t="str">
        <f ca="1">IFERROR(IF((VLOOKUP($B22,'Nat Con &amp; Metrics Backsheet'!$A$7:$M$156,E$9,FALSE))="","",(VLOOKUP($B22,'Nat Con &amp; Metrics Backsheet'!$A$7:$M$156,E$9,FALSE))),"")</f>
        <v>Yes</v>
      </c>
      <c r="F22" s="50" t="str">
        <f ca="1">IFERROR(IF((VLOOKUP($B22,'Nat Con &amp; Metrics Backsheet'!$A$7:$M$156,F$9,FALSE))="","",(VLOOKUP($B22,'Nat Con &amp; Metrics Backsheet'!$A$7:$M$156,F$9,FALSE))),"")</f>
        <v>Yes</v>
      </c>
      <c r="G22" s="51" t="str">
        <f ca="1">IFERROR(IF((VLOOKUP($B22,'Nat Con &amp; Metrics Backsheet'!$A$7:$M$156,G$9,FALSE))="","",(VLOOKUP($B22,'Nat Con &amp; Metrics Backsheet'!$A$7:$M$156,G$9,FALSE))),"")</f>
        <v>Yes</v>
      </c>
      <c r="H22" s="35" t="str">
        <f ca="1">IFERROR(IF((VLOOKUP($B22,'Nat Con &amp; Metrics Backsheet'!$A$7:$M$156,H$9,FALSE))="","",(VLOOKUP($B22,'Nat Con &amp; Metrics Backsheet'!$A$7:$M$156,H$9,FALSE))),"")</f>
        <v>Yes</v>
      </c>
      <c r="I22" s="48" t="str">
        <f ca="1">IFERROR(IF((VLOOKUP($B22,'Nat Con &amp; Metrics Backsheet'!$A$7:$M$156,I$9,FALSE))="","",(VLOOKUP($B22,'Nat Con &amp; Metrics Backsheet'!$A$7:$M$156,I$9,FALSE))),"")</f>
        <v/>
      </c>
    </row>
    <row r="23" spans="1:9">
      <c r="A23" s="42">
        <v>5</v>
      </c>
      <c r="B23" s="34" t="str">
        <f t="shared" ca="1" si="4"/>
        <v>E09000004</v>
      </c>
      <c r="C23" s="29" t="str">
        <f ca="1">IFERROR(VLOOKUP($B23,'Org list'!$J$9:$K$636,2,0), "")</f>
        <v>Bexley</v>
      </c>
      <c r="D23" s="49" t="str">
        <f ca="1">IFERROR(IF((VLOOKUP($B23,'Nat Con &amp; Metrics Backsheet'!$A$7:$M$156,D$9,FALSE))="","",(VLOOKUP($B23,'Nat Con &amp; Metrics Backsheet'!$A$7:$M$156,D$9,FALSE))),"")</f>
        <v>Yes</v>
      </c>
      <c r="E23" s="50" t="str">
        <f ca="1">IFERROR(IF((VLOOKUP($B23,'Nat Con &amp; Metrics Backsheet'!$A$7:$M$156,E$9,FALSE))="","",(VLOOKUP($B23,'Nat Con &amp; Metrics Backsheet'!$A$7:$M$156,E$9,FALSE))),"")</f>
        <v>Yes</v>
      </c>
      <c r="F23" s="50" t="str">
        <f ca="1">IFERROR(IF((VLOOKUP($B23,'Nat Con &amp; Metrics Backsheet'!$A$7:$M$156,F$9,FALSE))="","",(VLOOKUP($B23,'Nat Con &amp; Metrics Backsheet'!$A$7:$M$156,F$9,FALSE))),"")</f>
        <v>Yes</v>
      </c>
      <c r="G23" s="51" t="str">
        <f ca="1">IFERROR(IF((VLOOKUP($B23,'Nat Con &amp; Metrics Backsheet'!$A$7:$M$156,G$9,FALSE))="","",(VLOOKUP($B23,'Nat Con &amp; Metrics Backsheet'!$A$7:$M$156,G$9,FALSE))),"")</f>
        <v>Yes</v>
      </c>
      <c r="H23" s="35" t="str">
        <f ca="1">IFERROR(IF((VLOOKUP($B23,'Nat Con &amp; Metrics Backsheet'!$A$7:$M$156,H$9,FALSE))="","",(VLOOKUP($B23,'Nat Con &amp; Metrics Backsheet'!$A$7:$M$156,H$9,FALSE))),"")</f>
        <v>Yes</v>
      </c>
      <c r="I23" s="48" t="str">
        <f ca="1">IFERROR(IF((VLOOKUP($B23,'Nat Con &amp; Metrics Backsheet'!$A$7:$M$156,I$9,FALSE))="","",(VLOOKUP($B23,'Nat Con &amp; Metrics Backsheet'!$A$7:$M$156,I$9,FALSE))),"")</f>
        <v/>
      </c>
    </row>
    <row r="24" spans="1:9">
      <c r="A24" s="42">
        <v>6</v>
      </c>
      <c r="B24" s="34" t="str">
        <f t="shared" ca="1" si="4"/>
        <v>E08000025</v>
      </c>
      <c r="C24" s="29" t="str">
        <f ca="1">IFERROR(VLOOKUP($B24,'Org list'!$J$9:$K$636,2,0), "")</f>
        <v>Birmingham</v>
      </c>
      <c r="D24" s="49" t="str">
        <f ca="1">IFERROR(IF((VLOOKUP($B24,'Nat Con &amp; Metrics Backsheet'!$A$7:$M$156,D$9,FALSE))="","",(VLOOKUP($B24,'Nat Con &amp; Metrics Backsheet'!$A$7:$M$156,D$9,FALSE))),"")</f>
        <v>Yes</v>
      </c>
      <c r="E24" s="50" t="str">
        <f ca="1">IFERROR(IF((VLOOKUP($B24,'Nat Con &amp; Metrics Backsheet'!$A$7:$M$156,E$9,FALSE))="","",(VLOOKUP($B24,'Nat Con &amp; Metrics Backsheet'!$A$7:$M$156,E$9,FALSE))),"")</f>
        <v>Yes</v>
      </c>
      <c r="F24" s="50" t="str">
        <f ca="1">IFERROR(IF((VLOOKUP($B24,'Nat Con &amp; Metrics Backsheet'!$A$7:$M$156,F$9,FALSE))="","",(VLOOKUP($B24,'Nat Con &amp; Metrics Backsheet'!$A$7:$M$156,F$9,FALSE))),"")</f>
        <v>Yes</v>
      </c>
      <c r="G24" s="51" t="str">
        <f ca="1">IFERROR(IF((VLOOKUP($B24,'Nat Con &amp; Metrics Backsheet'!$A$7:$M$156,G$9,FALSE))="","",(VLOOKUP($B24,'Nat Con &amp; Metrics Backsheet'!$A$7:$M$156,G$9,FALSE))),"")</f>
        <v>Yes</v>
      </c>
      <c r="H24" s="35" t="str">
        <f ca="1">IFERROR(IF((VLOOKUP($B24,'Nat Con &amp; Metrics Backsheet'!$A$7:$M$156,H$9,FALSE))="","",(VLOOKUP($B24,'Nat Con &amp; Metrics Backsheet'!$A$7:$M$156,H$9,FALSE))),"")</f>
        <v>Yes</v>
      </c>
      <c r="I24" s="48" t="str">
        <f ca="1">IFERROR(IF((VLOOKUP($B24,'Nat Con &amp; Metrics Backsheet'!$A$7:$M$156,I$9,FALSE))="","",(VLOOKUP($B24,'Nat Con &amp; Metrics Backsheet'!$A$7:$M$156,I$9,FALSE))),"")</f>
        <v/>
      </c>
    </row>
    <row r="25" spans="1:9">
      <c r="A25" s="42">
        <v>7</v>
      </c>
      <c r="B25" s="34" t="str">
        <f t="shared" ca="1" si="4"/>
        <v>E06000008</v>
      </c>
      <c r="C25" s="29" t="str">
        <f ca="1">IFERROR(VLOOKUP($B25,'Org list'!$J$9:$K$636,2,0), "")</f>
        <v>Blackburn with Darwen</v>
      </c>
      <c r="D25" s="49" t="str">
        <f ca="1">IFERROR(IF((VLOOKUP($B25,'Nat Con &amp; Metrics Backsheet'!$A$7:$M$156,D$9,FALSE))="","",(VLOOKUP($B25,'Nat Con &amp; Metrics Backsheet'!$A$7:$M$156,D$9,FALSE))),"")</f>
        <v>Yes</v>
      </c>
      <c r="E25" s="50" t="str">
        <f ca="1">IFERROR(IF((VLOOKUP($B25,'Nat Con &amp; Metrics Backsheet'!$A$7:$M$156,E$9,FALSE))="","",(VLOOKUP($B25,'Nat Con &amp; Metrics Backsheet'!$A$7:$M$156,E$9,FALSE))),"")</f>
        <v>Yes</v>
      </c>
      <c r="F25" s="50" t="str">
        <f ca="1">IFERROR(IF((VLOOKUP($B25,'Nat Con &amp; Metrics Backsheet'!$A$7:$M$156,F$9,FALSE))="","",(VLOOKUP($B25,'Nat Con &amp; Metrics Backsheet'!$A$7:$M$156,F$9,FALSE))),"")</f>
        <v>Yes</v>
      </c>
      <c r="G25" s="51" t="str">
        <f ca="1">IFERROR(IF((VLOOKUP($B25,'Nat Con &amp; Metrics Backsheet'!$A$7:$M$156,G$9,FALSE))="","",(VLOOKUP($B25,'Nat Con &amp; Metrics Backsheet'!$A$7:$M$156,G$9,FALSE))),"")</f>
        <v>Yes</v>
      </c>
      <c r="H25" s="35" t="str">
        <f ca="1">IFERROR(IF((VLOOKUP($B25,'Nat Con &amp; Metrics Backsheet'!$A$7:$M$156,H$9,FALSE))="","",(VLOOKUP($B25,'Nat Con &amp; Metrics Backsheet'!$A$7:$M$156,H$9,FALSE))),"")</f>
        <v>Yes</v>
      </c>
      <c r="I25" s="48" t="str">
        <f ca="1">IFERROR(IF((VLOOKUP($B25,'Nat Con &amp; Metrics Backsheet'!$A$7:$M$156,I$9,FALSE))="","",(VLOOKUP($B25,'Nat Con &amp; Metrics Backsheet'!$A$7:$M$156,I$9,FALSE))),"")</f>
        <v/>
      </c>
    </row>
    <row r="26" spans="1:9">
      <c r="A26" s="42">
        <v>8</v>
      </c>
      <c r="B26" s="34" t="str">
        <f t="shared" ca="1" si="4"/>
        <v>E06000009</v>
      </c>
      <c r="C26" s="29" t="str">
        <f ca="1">IFERROR(VLOOKUP($B26,'Org list'!$J$9:$K$636,2,0), "")</f>
        <v>Blackpool</v>
      </c>
      <c r="D26" s="49" t="str">
        <f ca="1">IFERROR(IF((VLOOKUP($B26,'Nat Con &amp; Metrics Backsheet'!$A$7:$M$156,D$9,FALSE))="","",(VLOOKUP($B26,'Nat Con &amp; Metrics Backsheet'!$A$7:$M$156,D$9,FALSE))),"")</f>
        <v>Yes</v>
      </c>
      <c r="E26" s="50" t="str">
        <f ca="1">IFERROR(IF((VLOOKUP($B26,'Nat Con &amp; Metrics Backsheet'!$A$7:$M$156,E$9,FALSE))="","",(VLOOKUP($B26,'Nat Con &amp; Metrics Backsheet'!$A$7:$M$156,E$9,FALSE))),"")</f>
        <v>Yes</v>
      </c>
      <c r="F26" s="50" t="str">
        <f ca="1">IFERROR(IF((VLOOKUP($B26,'Nat Con &amp; Metrics Backsheet'!$A$7:$M$156,F$9,FALSE))="","",(VLOOKUP($B26,'Nat Con &amp; Metrics Backsheet'!$A$7:$M$156,F$9,FALSE))),"")</f>
        <v>Yes</v>
      </c>
      <c r="G26" s="51" t="str">
        <f ca="1">IFERROR(IF((VLOOKUP($B26,'Nat Con &amp; Metrics Backsheet'!$A$7:$M$156,G$9,FALSE))="","",(VLOOKUP($B26,'Nat Con &amp; Metrics Backsheet'!$A$7:$M$156,G$9,FALSE))),"")</f>
        <v>Yes</v>
      </c>
      <c r="H26" s="35" t="str">
        <f ca="1">IFERROR(IF((VLOOKUP($B26,'Nat Con &amp; Metrics Backsheet'!$A$7:$M$156,H$9,FALSE))="","",(VLOOKUP($B26,'Nat Con &amp; Metrics Backsheet'!$A$7:$M$156,H$9,FALSE))),"")</f>
        <v>Yes</v>
      </c>
      <c r="I26" s="48" t="str">
        <f ca="1">IFERROR(IF((VLOOKUP($B26,'Nat Con &amp; Metrics Backsheet'!$A$7:$M$156,I$9,FALSE))="","",(VLOOKUP($B26,'Nat Con &amp; Metrics Backsheet'!$A$7:$M$156,I$9,FALSE))),"")</f>
        <v/>
      </c>
    </row>
    <row r="27" spans="1:9">
      <c r="A27" s="42">
        <v>9</v>
      </c>
      <c r="B27" s="34" t="str">
        <f t="shared" ca="1" si="4"/>
        <v>E08000001</v>
      </c>
      <c r="C27" s="29" t="str">
        <f ca="1">IFERROR(VLOOKUP($B27,'Org list'!$J$9:$K$636,2,0), "")</f>
        <v>Bolton</v>
      </c>
      <c r="D27" s="49" t="str">
        <f ca="1">IFERROR(IF((VLOOKUP($B27,'Nat Con &amp; Metrics Backsheet'!$A$7:$M$156,D$9,FALSE))="","",(VLOOKUP($B27,'Nat Con &amp; Metrics Backsheet'!$A$7:$M$156,D$9,FALSE))),"")</f>
        <v>Yes</v>
      </c>
      <c r="E27" s="50" t="str">
        <f ca="1">IFERROR(IF((VLOOKUP($B27,'Nat Con &amp; Metrics Backsheet'!$A$7:$M$156,E$9,FALSE))="","",(VLOOKUP($B27,'Nat Con &amp; Metrics Backsheet'!$A$7:$M$156,E$9,FALSE))),"")</f>
        <v>Yes</v>
      </c>
      <c r="F27" s="50" t="str">
        <f ca="1">IFERROR(IF((VLOOKUP($B27,'Nat Con &amp; Metrics Backsheet'!$A$7:$M$156,F$9,FALSE))="","",(VLOOKUP($B27,'Nat Con &amp; Metrics Backsheet'!$A$7:$M$156,F$9,FALSE))),"")</f>
        <v>Yes</v>
      </c>
      <c r="G27" s="51" t="str">
        <f ca="1">IFERROR(IF((VLOOKUP($B27,'Nat Con &amp; Metrics Backsheet'!$A$7:$M$156,G$9,FALSE))="","",(VLOOKUP($B27,'Nat Con &amp; Metrics Backsheet'!$A$7:$M$156,G$9,FALSE))),"")</f>
        <v>Yes</v>
      </c>
      <c r="H27" s="35" t="str">
        <f ca="1">IFERROR(IF((VLOOKUP($B27,'Nat Con &amp; Metrics Backsheet'!$A$7:$M$156,H$9,FALSE))="","",(VLOOKUP($B27,'Nat Con &amp; Metrics Backsheet'!$A$7:$M$156,H$9,FALSE))),"")</f>
        <v>Yes</v>
      </c>
      <c r="I27" s="48" t="str">
        <f ca="1">IFERROR(IF((VLOOKUP($B27,'Nat Con &amp; Metrics Backsheet'!$A$7:$M$156,I$9,FALSE))="","",(VLOOKUP($B27,'Nat Con &amp; Metrics Backsheet'!$A$7:$M$156,I$9,FALSE))),"")</f>
        <v/>
      </c>
    </row>
    <row r="28" spans="1:9">
      <c r="A28" s="42">
        <v>10</v>
      </c>
      <c r="B28" s="34" t="str">
        <f t="shared" ca="1" si="4"/>
        <v>E06000028 &amp; E06000029</v>
      </c>
      <c r="C28" s="29" t="str">
        <f ca="1">IFERROR(VLOOKUP($B28,'Org list'!$J$9:$K$636,2,0), "")</f>
        <v>Bournemouth &amp; Poole</v>
      </c>
      <c r="D28" s="49" t="str">
        <f ca="1">IFERROR(IF((VLOOKUP($B28,'Nat Con &amp; Metrics Backsheet'!$A$7:$M$156,D$9,FALSE))="","",(VLOOKUP($B28,'Nat Con &amp; Metrics Backsheet'!$A$7:$M$156,D$9,FALSE))),"")</f>
        <v>Yes</v>
      </c>
      <c r="E28" s="50" t="str">
        <f ca="1">IFERROR(IF((VLOOKUP($B28,'Nat Con &amp; Metrics Backsheet'!$A$7:$M$156,E$9,FALSE))="","",(VLOOKUP($B28,'Nat Con &amp; Metrics Backsheet'!$A$7:$M$156,E$9,FALSE))),"")</f>
        <v>Yes</v>
      </c>
      <c r="F28" s="50" t="str">
        <f ca="1">IFERROR(IF((VLOOKUP($B28,'Nat Con &amp; Metrics Backsheet'!$A$7:$M$156,F$9,FALSE))="","",(VLOOKUP($B28,'Nat Con &amp; Metrics Backsheet'!$A$7:$M$156,F$9,FALSE))),"")</f>
        <v>Yes</v>
      </c>
      <c r="G28" s="51" t="str">
        <f ca="1">IFERROR(IF((VLOOKUP($B28,'Nat Con &amp; Metrics Backsheet'!$A$7:$M$156,G$9,FALSE))="","",(VLOOKUP($B28,'Nat Con &amp; Metrics Backsheet'!$A$7:$M$156,G$9,FALSE))),"")</f>
        <v>Yes</v>
      </c>
      <c r="H28" s="35" t="str">
        <f ca="1">IFERROR(IF((VLOOKUP($B28,'Nat Con &amp; Metrics Backsheet'!$A$7:$M$156,H$9,FALSE))="","",(VLOOKUP($B28,'Nat Con &amp; Metrics Backsheet'!$A$7:$M$156,H$9,FALSE))),"")</f>
        <v>Yes</v>
      </c>
      <c r="I28" s="48" t="str">
        <f ca="1">IFERROR(IF((VLOOKUP($B28,'Nat Con &amp; Metrics Backsheet'!$A$7:$M$156,I$9,FALSE))="","",(VLOOKUP($B28,'Nat Con &amp; Metrics Backsheet'!$A$7:$M$156,I$9,FALSE))),"")</f>
        <v/>
      </c>
    </row>
    <row r="29" spans="1:9">
      <c r="A29" s="42">
        <v>11</v>
      </c>
      <c r="B29" s="34" t="str">
        <f t="shared" ca="1" si="4"/>
        <v>E06000036</v>
      </c>
      <c r="C29" s="29" t="str">
        <f ca="1">IFERROR(VLOOKUP($B29,'Org list'!$J$9:$K$636,2,0), "")</f>
        <v>Bracknell Forest</v>
      </c>
      <c r="D29" s="49" t="str">
        <f ca="1">IFERROR(IF((VLOOKUP($B29,'Nat Con &amp; Metrics Backsheet'!$A$7:$M$156,D$9,FALSE))="","",(VLOOKUP($B29,'Nat Con &amp; Metrics Backsheet'!$A$7:$M$156,D$9,FALSE))),"")</f>
        <v>Yes</v>
      </c>
      <c r="E29" s="50" t="str">
        <f ca="1">IFERROR(IF((VLOOKUP($B29,'Nat Con &amp; Metrics Backsheet'!$A$7:$M$156,E$9,FALSE))="","",(VLOOKUP($B29,'Nat Con &amp; Metrics Backsheet'!$A$7:$M$156,E$9,FALSE))),"")</f>
        <v>Yes</v>
      </c>
      <c r="F29" s="50" t="str">
        <f ca="1">IFERROR(IF((VLOOKUP($B29,'Nat Con &amp; Metrics Backsheet'!$A$7:$M$156,F$9,FALSE))="","",(VLOOKUP($B29,'Nat Con &amp; Metrics Backsheet'!$A$7:$M$156,F$9,FALSE))),"")</f>
        <v>Yes</v>
      </c>
      <c r="G29" s="51" t="str">
        <f ca="1">IFERROR(IF((VLOOKUP($B29,'Nat Con &amp; Metrics Backsheet'!$A$7:$M$156,G$9,FALSE))="","",(VLOOKUP($B29,'Nat Con &amp; Metrics Backsheet'!$A$7:$M$156,G$9,FALSE))),"")</f>
        <v>Yes</v>
      </c>
      <c r="H29" s="35" t="str">
        <f ca="1">IFERROR(IF((VLOOKUP($B29,'Nat Con &amp; Metrics Backsheet'!$A$7:$M$156,H$9,FALSE))="","",(VLOOKUP($B29,'Nat Con &amp; Metrics Backsheet'!$A$7:$M$156,H$9,FALSE))),"")</f>
        <v>Yes</v>
      </c>
      <c r="I29" s="48" t="str">
        <f ca="1">IFERROR(IF((VLOOKUP($B29,'Nat Con &amp; Metrics Backsheet'!$A$7:$M$156,I$9,FALSE))="","",(VLOOKUP($B29,'Nat Con &amp; Metrics Backsheet'!$A$7:$M$156,I$9,FALSE))),"")</f>
        <v/>
      </c>
    </row>
    <row r="30" spans="1:9">
      <c r="A30" s="42">
        <v>12</v>
      </c>
      <c r="B30" s="34" t="str">
        <f t="shared" ca="1" si="4"/>
        <v>E08000032</v>
      </c>
      <c r="C30" s="29" t="str">
        <f ca="1">IFERROR(VLOOKUP($B30,'Org list'!$J$9:$K$636,2,0), "")</f>
        <v>Bradford</v>
      </c>
      <c r="D30" s="49" t="str">
        <f ca="1">IFERROR(IF((VLOOKUP($B30,'Nat Con &amp; Metrics Backsheet'!$A$7:$M$156,D$9,FALSE))="","",(VLOOKUP($B30,'Nat Con &amp; Metrics Backsheet'!$A$7:$M$156,D$9,FALSE))),"")</f>
        <v>Yes</v>
      </c>
      <c r="E30" s="50" t="str">
        <f ca="1">IFERROR(IF((VLOOKUP($B30,'Nat Con &amp; Metrics Backsheet'!$A$7:$M$156,E$9,FALSE))="","",(VLOOKUP($B30,'Nat Con &amp; Metrics Backsheet'!$A$7:$M$156,E$9,FALSE))),"")</f>
        <v>Yes</v>
      </c>
      <c r="F30" s="50" t="str">
        <f ca="1">IFERROR(IF((VLOOKUP($B30,'Nat Con &amp; Metrics Backsheet'!$A$7:$M$156,F$9,FALSE))="","",(VLOOKUP($B30,'Nat Con &amp; Metrics Backsheet'!$A$7:$M$156,F$9,FALSE))),"")</f>
        <v>Yes</v>
      </c>
      <c r="G30" s="51" t="str">
        <f ca="1">IFERROR(IF((VLOOKUP($B30,'Nat Con &amp; Metrics Backsheet'!$A$7:$M$156,G$9,FALSE))="","",(VLOOKUP($B30,'Nat Con &amp; Metrics Backsheet'!$A$7:$M$156,G$9,FALSE))),"")</f>
        <v>Yes</v>
      </c>
      <c r="H30" s="35" t="str">
        <f ca="1">IFERROR(IF((VLOOKUP($B30,'Nat Con &amp; Metrics Backsheet'!$A$7:$M$156,H$9,FALSE))="","",(VLOOKUP($B30,'Nat Con &amp; Metrics Backsheet'!$A$7:$M$156,H$9,FALSE))),"")</f>
        <v>Yes</v>
      </c>
      <c r="I30" s="48" t="str">
        <f ca="1">IFERROR(IF((VLOOKUP($B30,'Nat Con &amp; Metrics Backsheet'!$A$7:$M$156,I$9,FALSE))="","",(VLOOKUP($B30,'Nat Con &amp; Metrics Backsheet'!$A$7:$M$156,I$9,FALSE))),"")</f>
        <v/>
      </c>
    </row>
    <row r="31" spans="1:9">
      <c r="A31" s="42">
        <v>13</v>
      </c>
      <c r="B31" s="34" t="str">
        <f t="shared" ca="1" si="4"/>
        <v>E09000005</v>
      </c>
      <c r="C31" s="29" t="str">
        <f ca="1">IFERROR(VLOOKUP($B31,'Org list'!$J$9:$K$636,2,0), "")</f>
        <v>Brent</v>
      </c>
      <c r="D31" s="49" t="str">
        <f ca="1">IFERROR(IF((VLOOKUP($B31,'Nat Con &amp; Metrics Backsheet'!$A$7:$M$156,D$9,FALSE))="","",(VLOOKUP($B31,'Nat Con &amp; Metrics Backsheet'!$A$7:$M$156,D$9,FALSE))),"")</f>
        <v>Yes</v>
      </c>
      <c r="E31" s="50" t="str">
        <f ca="1">IFERROR(IF((VLOOKUP($B31,'Nat Con &amp; Metrics Backsheet'!$A$7:$M$156,E$9,FALSE))="","",(VLOOKUP($B31,'Nat Con &amp; Metrics Backsheet'!$A$7:$M$156,E$9,FALSE))),"")</f>
        <v>Yes</v>
      </c>
      <c r="F31" s="50" t="str">
        <f ca="1">IFERROR(IF((VLOOKUP($B31,'Nat Con &amp; Metrics Backsheet'!$A$7:$M$156,F$9,FALSE))="","",(VLOOKUP($B31,'Nat Con &amp; Metrics Backsheet'!$A$7:$M$156,F$9,FALSE))),"")</f>
        <v>Yes</v>
      </c>
      <c r="G31" s="51" t="str">
        <f ca="1">IFERROR(IF((VLOOKUP($B31,'Nat Con &amp; Metrics Backsheet'!$A$7:$M$156,G$9,FALSE))="","",(VLOOKUP($B31,'Nat Con &amp; Metrics Backsheet'!$A$7:$M$156,G$9,FALSE))),"")</f>
        <v>Yes</v>
      </c>
      <c r="H31" s="35" t="str">
        <f ca="1">IFERROR(IF((VLOOKUP($B31,'Nat Con &amp; Metrics Backsheet'!$A$7:$M$156,H$9,FALSE))="","",(VLOOKUP($B31,'Nat Con &amp; Metrics Backsheet'!$A$7:$M$156,H$9,FALSE))),"")</f>
        <v>Yes</v>
      </c>
      <c r="I31" s="48" t="str">
        <f ca="1">IFERROR(IF((VLOOKUP($B31,'Nat Con &amp; Metrics Backsheet'!$A$7:$M$156,I$9,FALSE))="","",(VLOOKUP($B31,'Nat Con &amp; Metrics Backsheet'!$A$7:$M$156,I$9,FALSE))),"")</f>
        <v/>
      </c>
    </row>
    <row r="32" spans="1:9">
      <c r="A32" s="42">
        <v>14</v>
      </c>
      <c r="B32" s="34" t="str">
        <f t="shared" ca="1" si="4"/>
        <v>E06000043</v>
      </c>
      <c r="C32" s="29" t="str">
        <f ca="1">IFERROR(VLOOKUP($B32,'Org list'!$J$9:$K$636,2,0), "")</f>
        <v>Brighton and Hove</v>
      </c>
      <c r="D32" s="49" t="str">
        <f ca="1">IFERROR(IF((VLOOKUP($B32,'Nat Con &amp; Metrics Backsheet'!$A$7:$M$156,D$9,FALSE))="","",(VLOOKUP($B32,'Nat Con &amp; Metrics Backsheet'!$A$7:$M$156,D$9,FALSE))),"")</f>
        <v>Yes</v>
      </c>
      <c r="E32" s="50" t="str">
        <f ca="1">IFERROR(IF((VLOOKUP($B32,'Nat Con &amp; Metrics Backsheet'!$A$7:$M$156,E$9,FALSE))="","",(VLOOKUP($B32,'Nat Con &amp; Metrics Backsheet'!$A$7:$M$156,E$9,FALSE))),"")</f>
        <v>Yes</v>
      </c>
      <c r="F32" s="50" t="str">
        <f ca="1">IFERROR(IF((VLOOKUP($B32,'Nat Con &amp; Metrics Backsheet'!$A$7:$M$156,F$9,FALSE))="","",(VLOOKUP($B32,'Nat Con &amp; Metrics Backsheet'!$A$7:$M$156,F$9,FALSE))),"")</f>
        <v>Yes</v>
      </c>
      <c r="G32" s="51" t="str">
        <f ca="1">IFERROR(IF((VLOOKUP($B32,'Nat Con &amp; Metrics Backsheet'!$A$7:$M$156,G$9,FALSE))="","",(VLOOKUP($B32,'Nat Con &amp; Metrics Backsheet'!$A$7:$M$156,G$9,FALSE))),"")</f>
        <v>Yes</v>
      </c>
      <c r="H32" s="35" t="str">
        <f ca="1">IFERROR(IF((VLOOKUP($B32,'Nat Con &amp; Metrics Backsheet'!$A$7:$M$156,H$9,FALSE))="","",(VLOOKUP($B32,'Nat Con &amp; Metrics Backsheet'!$A$7:$M$156,H$9,FALSE))),"")</f>
        <v>Yes</v>
      </c>
      <c r="I32" s="48" t="str">
        <f ca="1">IFERROR(IF((VLOOKUP($B32,'Nat Con &amp; Metrics Backsheet'!$A$7:$M$156,I$9,FALSE))="","",(VLOOKUP($B32,'Nat Con &amp; Metrics Backsheet'!$A$7:$M$156,I$9,FALSE))),"")</f>
        <v/>
      </c>
    </row>
    <row r="33" spans="1:9">
      <c r="A33" s="42">
        <v>15</v>
      </c>
      <c r="B33" s="34" t="str">
        <f t="shared" ca="1" si="4"/>
        <v>E06000023</v>
      </c>
      <c r="C33" s="29" t="str">
        <f ca="1">IFERROR(VLOOKUP($B33,'Org list'!$J$9:$K$636,2,0), "")</f>
        <v>Bristol, City of</v>
      </c>
      <c r="D33" s="49" t="str">
        <f ca="1">IFERROR(IF((VLOOKUP($B33,'Nat Con &amp; Metrics Backsheet'!$A$7:$M$156,D$9,FALSE))="","",(VLOOKUP($B33,'Nat Con &amp; Metrics Backsheet'!$A$7:$M$156,D$9,FALSE))),"")</f>
        <v>Yes</v>
      </c>
      <c r="E33" s="50" t="str">
        <f ca="1">IFERROR(IF((VLOOKUP($B33,'Nat Con &amp; Metrics Backsheet'!$A$7:$M$156,E$9,FALSE))="","",(VLOOKUP($B33,'Nat Con &amp; Metrics Backsheet'!$A$7:$M$156,E$9,FALSE))),"")</f>
        <v>Yes</v>
      </c>
      <c r="F33" s="50" t="str">
        <f ca="1">IFERROR(IF((VLOOKUP($B33,'Nat Con &amp; Metrics Backsheet'!$A$7:$M$156,F$9,FALSE))="","",(VLOOKUP($B33,'Nat Con &amp; Metrics Backsheet'!$A$7:$M$156,F$9,FALSE))),"")</f>
        <v>Yes</v>
      </c>
      <c r="G33" s="51" t="str">
        <f ca="1">IFERROR(IF((VLOOKUP($B33,'Nat Con &amp; Metrics Backsheet'!$A$7:$M$156,G$9,FALSE))="","",(VLOOKUP($B33,'Nat Con &amp; Metrics Backsheet'!$A$7:$M$156,G$9,FALSE))),"")</f>
        <v>Yes</v>
      </c>
      <c r="H33" s="35" t="str">
        <f ca="1">IFERROR(IF((VLOOKUP($B33,'Nat Con &amp; Metrics Backsheet'!$A$7:$M$156,H$9,FALSE))="","",(VLOOKUP($B33,'Nat Con &amp; Metrics Backsheet'!$A$7:$M$156,H$9,FALSE))),"")</f>
        <v>No</v>
      </c>
      <c r="I33" s="48">
        <f ca="1">IFERROR(IF((VLOOKUP($B33,'Nat Con &amp; Metrics Backsheet'!$A$7:$M$156,I$9,FALSE))="","",(VLOOKUP($B33,'Nat Con &amp; Metrics Backsheet'!$A$7:$M$156,I$9,FALSE))),"")</f>
        <v>43131</v>
      </c>
    </row>
    <row r="34" spans="1:9">
      <c r="A34" s="42">
        <v>16</v>
      </c>
      <c r="B34" s="34" t="str">
        <f t="shared" ca="1" si="4"/>
        <v>E09000006</v>
      </c>
      <c r="C34" s="29" t="str">
        <f ca="1">IFERROR(VLOOKUP($B34,'Org list'!$J$9:$K$636,2,0), "")</f>
        <v>Bromley</v>
      </c>
      <c r="D34" s="49" t="str">
        <f ca="1">IFERROR(IF((VLOOKUP($B34,'Nat Con &amp; Metrics Backsheet'!$A$7:$M$156,D$9,FALSE))="","",(VLOOKUP($B34,'Nat Con &amp; Metrics Backsheet'!$A$7:$M$156,D$9,FALSE))),"")</f>
        <v>Yes</v>
      </c>
      <c r="E34" s="50" t="str">
        <f ca="1">IFERROR(IF((VLOOKUP($B34,'Nat Con &amp; Metrics Backsheet'!$A$7:$M$156,E$9,FALSE))="","",(VLOOKUP($B34,'Nat Con &amp; Metrics Backsheet'!$A$7:$M$156,E$9,FALSE))),"")</f>
        <v>Yes</v>
      </c>
      <c r="F34" s="50" t="str">
        <f ca="1">IFERROR(IF((VLOOKUP($B34,'Nat Con &amp; Metrics Backsheet'!$A$7:$M$156,F$9,FALSE))="","",(VLOOKUP($B34,'Nat Con &amp; Metrics Backsheet'!$A$7:$M$156,F$9,FALSE))),"")</f>
        <v>Yes</v>
      </c>
      <c r="G34" s="51" t="str">
        <f ca="1">IFERROR(IF((VLOOKUP($B34,'Nat Con &amp; Metrics Backsheet'!$A$7:$M$156,G$9,FALSE))="","",(VLOOKUP($B34,'Nat Con &amp; Metrics Backsheet'!$A$7:$M$156,G$9,FALSE))),"")</f>
        <v>Yes</v>
      </c>
      <c r="H34" s="35" t="str">
        <f ca="1">IFERROR(IF((VLOOKUP($B34,'Nat Con &amp; Metrics Backsheet'!$A$7:$M$156,H$9,FALSE))="","",(VLOOKUP($B34,'Nat Con &amp; Metrics Backsheet'!$A$7:$M$156,H$9,FALSE))),"")</f>
        <v>Yes</v>
      </c>
      <c r="I34" s="48" t="str">
        <f ca="1">IFERROR(IF((VLOOKUP($B34,'Nat Con &amp; Metrics Backsheet'!$A$7:$M$156,I$9,FALSE))="","",(VLOOKUP($B34,'Nat Con &amp; Metrics Backsheet'!$A$7:$M$156,I$9,FALSE))),"")</f>
        <v/>
      </c>
    </row>
    <row r="35" spans="1:9">
      <c r="A35" s="42">
        <v>17</v>
      </c>
      <c r="B35" s="34" t="str">
        <f t="shared" ca="1" si="4"/>
        <v>E10000002</v>
      </c>
      <c r="C35" s="29" t="str">
        <f ca="1">IFERROR(VLOOKUP($B35,'Org list'!$J$9:$K$636,2,0), "")</f>
        <v>Buckinghamshire</v>
      </c>
      <c r="D35" s="49" t="str">
        <f ca="1">IFERROR(IF((VLOOKUP($B35,'Nat Con &amp; Metrics Backsheet'!$A$7:$M$156,D$9,FALSE))="","",(VLOOKUP($B35,'Nat Con &amp; Metrics Backsheet'!$A$7:$M$156,D$9,FALSE))),"")</f>
        <v>Yes</v>
      </c>
      <c r="E35" s="50" t="str">
        <f ca="1">IFERROR(IF((VLOOKUP($B35,'Nat Con &amp; Metrics Backsheet'!$A$7:$M$156,E$9,FALSE))="","",(VLOOKUP($B35,'Nat Con &amp; Metrics Backsheet'!$A$7:$M$156,E$9,FALSE))),"")</f>
        <v>Yes</v>
      </c>
      <c r="F35" s="50" t="str">
        <f ca="1">IFERROR(IF((VLOOKUP($B35,'Nat Con &amp; Metrics Backsheet'!$A$7:$M$156,F$9,FALSE))="","",(VLOOKUP($B35,'Nat Con &amp; Metrics Backsheet'!$A$7:$M$156,F$9,FALSE))),"")</f>
        <v>Yes</v>
      </c>
      <c r="G35" s="51" t="str">
        <f ca="1">IFERROR(IF((VLOOKUP($B35,'Nat Con &amp; Metrics Backsheet'!$A$7:$M$156,G$9,FALSE))="","",(VLOOKUP($B35,'Nat Con &amp; Metrics Backsheet'!$A$7:$M$156,G$9,FALSE))),"")</f>
        <v>Yes</v>
      </c>
      <c r="H35" s="35" t="str">
        <f ca="1">IFERROR(IF((VLOOKUP($B35,'Nat Con &amp; Metrics Backsheet'!$A$7:$M$156,H$9,FALSE))="","",(VLOOKUP($B35,'Nat Con &amp; Metrics Backsheet'!$A$7:$M$156,H$9,FALSE))),"")</f>
        <v>Yes</v>
      </c>
      <c r="I35" s="48" t="str">
        <f ca="1">IFERROR(IF((VLOOKUP($B35,'Nat Con &amp; Metrics Backsheet'!$A$7:$M$156,I$9,FALSE))="","",(VLOOKUP($B35,'Nat Con &amp; Metrics Backsheet'!$A$7:$M$156,I$9,FALSE))),"")</f>
        <v/>
      </c>
    </row>
    <row r="36" spans="1:9">
      <c r="A36" s="42">
        <v>18</v>
      </c>
      <c r="B36" s="34" t="str">
        <f t="shared" ca="1" si="4"/>
        <v>E08000002</v>
      </c>
      <c r="C36" s="29" t="str">
        <f ca="1">IFERROR(VLOOKUP($B36,'Org list'!$J$9:$K$636,2,0), "")</f>
        <v>Bury</v>
      </c>
      <c r="D36" s="49" t="str">
        <f ca="1">IFERROR(IF((VLOOKUP($B36,'Nat Con &amp; Metrics Backsheet'!$A$7:$M$156,D$9,FALSE))="","",(VLOOKUP($B36,'Nat Con &amp; Metrics Backsheet'!$A$7:$M$156,D$9,FALSE))),"")</f>
        <v>Yes</v>
      </c>
      <c r="E36" s="50" t="str">
        <f ca="1">IFERROR(IF((VLOOKUP($B36,'Nat Con &amp; Metrics Backsheet'!$A$7:$M$156,E$9,FALSE))="","",(VLOOKUP($B36,'Nat Con &amp; Metrics Backsheet'!$A$7:$M$156,E$9,FALSE))),"")</f>
        <v>Yes</v>
      </c>
      <c r="F36" s="50" t="str">
        <f ca="1">IFERROR(IF((VLOOKUP($B36,'Nat Con &amp; Metrics Backsheet'!$A$7:$M$156,F$9,FALSE))="","",(VLOOKUP($B36,'Nat Con &amp; Metrics Backsheet'!$A$7:$M$156,F$9,FALSE))),"")</f>
        <v>Yes</v>
      </c>
      <c r="G36" s="51" t="str">
        <f ca="1">IFERROR(IF((VLOOKUP($B36,'Nat Con &amp; Metrics Backsheet'!$A$7:$M$156,G$9,FALSE))="","",(VLOOKUP($B36,'Nat Con &amp; Metrics Backsheet'!$A$7:$M$156,G$9,FALSE))),"")</f>
        <v>Yes</v>
      </c>
      <c r="H36" s="35" t="str">
        <f ca="1">IFERROR(IF((VLOOKUP($B36,'Nat Con &amp; Metrics Backsheet'!$A$7:$M$156,H$9,FALSE))="","",(VLOOKUP($B36,'Nat Con &amp; Metrics Backsheet'!$A$7:$M$156,H$9,FALSE))),"")</f>
        <v>Yes</v>
      </c>
      <c r="I36" s="48" t="str">
        <f ca="1">IFERROR(IF((VLOOKUP($B36,'Nat Con &amp; Metrics Backsheet'!$A$7:$M$156,I$9,FALSE))="","",(VLOOKUP($B36,'Nat Con &amp; Metrics Backsheet'!$A$7:$M$156,I$9,FALSE))),"")</f>
        <v/>
      </c>
    </row>
    <row r="37" spans="1:9">
      <c r="A37" s="42">
        <v>19</v>
      </c>
      <c r="B37" s="34" t="str">
        <f t="shared" ca="1" si="4"/>
        <v>E08000033</v>
      </c>
      <c r="C37" s="29" t="str">
        <f ca="1">IFERROR(VLOOKUP($B37,'Org list'!$J$9:$K$636,2,0), "")</f>
        <v>Calderdale</v>
      </c>
      <c r="D37" s="49" t="str">
        <f ca="1">IFERROR(IF((VLOOKUP($B37,'Nat Con &amp; Metrics Backsheet'!$A$7:$M$156,D$9,FALSE))="","",(VLOOKUP($B37,'Nat Con &amp; Metrics Backsheet'!$A$7:$M$156,D$9,FALSE))),"")</f>
        <v>Yes</v>
      </c>
      <c r="E37" s="50" t="str">
        <f ca="1">IFERROR(IF((VLOOKUP($B37,'Nat Con &amp; Metrics Backsheet'!$A$7:$M$156,E$9,FALSE))="","",(VLOOKUP($B37,'Nat Con &amp; Metrics Backsheet'!$A$7:$M$156,E$9,FALSE))),"")</f>
        <v>Yes</v>
      </c>
      <c r="F37" s="50" t="str">
        <f ca="1">IFERROR(IF((VLOOKUP($B37,'Nat Con &amp; Metrics Backsheet'!$A$7:$M$156,F$9,FALSE))="","",(VLOOKUP($B37,'Nat Con &amp; Metrics Backsheet'!$A$7:$M$156,F$9,FALSE))),"")</f>
        <v>Yes</v>
      </c>
      <c r="G37" s="51" t="str">
        <f ca="1">IFERROR(IF((VLOOKUP($B37,'Nat Con &amp; Metrics Backsheet'!$A$7:$M$156,G$9,FALSE))="","",(VLOOKUP($B37,'Nat Con &amp; Metrics Backsheet'!$A$7:$M$156,G$9,FALSE))),"")</f>
        <v>Yes</v>
      </c>
      <c r="H37" s="35" t="str">
        <f ca="1">IFERROR(IF((VLOOKUP($B37,'Nat Con &amp; Metrics Backsheet'!$A$7:$M$156,H$9,FALSE))="","",(VLOOKUP($B37,'Nat Con &amp; Metrics Backsheet'!$A$7:$M$156,H$9,FALSE))),"")</f>
        <v>Yes</v>
      </c>
      <c r="I37" s="48" t="str">
        <f ca="1">IFERROR(IF((VLOOKUP($B37,'Nat Con &amp; Metrics Backsheet'!$A$7:$M$156,I$9,FALSE))="","",(VLOOKUP($B37,'Nat Con &amp; Metrics Backsheet'!$A$7:$M$156,I$9,FALSE))),"")</f>
        <v/>
      </c>
    </row>
    <row r="38" spans="1:9">
      <c r="A38" s="42">
        <v>20</v>
      </c>
      <c r="B38" s="34" t="str">
        <f t="shared" ca="1" si="4"/>
        <v>E10000003</v>
      </c>
      <c r="C38" s="29" t="str">
        <f ca="1">IFERROR(VLOOKUP($B38,'Org list'!$J$9:$K$636,2,0), "")</f>
        <v>Cambridgeshire</v>
      </c>
      <c r="D38" s="49" t="str">
        <f ca="1">IFERROR(IF((VLOOKUP($B38,'Nat Con &amp; Metrics Backsheet'!$A$7:$M$156,D$9,FALSE))="","",(VLOOKUP($B38,'Nat Con &amp; Metrics Backsheet'!$A$7:$M$156,D$9,FALSE))),"")</f>
        <v>Yes</v>
      </c>
      <c r="E38" s="50" t="str">
        <f ca="1">IFERROR(IF((VLOOKUP($B38,'Nat Con &amp; Metrics Backsheet'!$A$7:$M$156,E$9,FALSE))="","",(VLOOKUP($B38,'Nat Con &amp; Metrics Backsheet'!$A$7:$M$156,E$9,FALSE))),"")</f>
        <v>Yes</v>
      </c>
      <c r="F38" s="50" t="str">
        <f ca="1">IFERROR(IF((VLOOKUP($B38,'Nat Con &amp; Metrics Backsheet'!$A$7:$M$156,F$9,FALSE))="","",(VLOOKUP($B38,'Nat Con &amp; Metrics Backsheet'!$A$7:$M$156,F$9,FALSE))),"")</f>
        <v>Yes</v>
      </c>
      <c r="G38" s="51" t="str">
        <f ca="1">IFERROR(IF((VLOOKUP($B38,'Nat Con &amp; Metrics Backsheet'!$A$7:$M$156,G$9,FALSE))="","",(VLOOKUP($B38,'Nat Con &amp; Metrics Backsheet'!$A$7:$M$156,G$9,FALSE))),"")</f>
        <v>Yes</v>
      </c>
      <c r="H38" s="35" t="str">
        <f ca="1">IFERROR(IF((VLOOKUP($B38,'Nat Con &amp; Metrics Backsheet'!$A$7:$M$156,H$9,FALSE))="","",(VLOOKUP($B38,'Nat Con &amp; Metrics Backsheet'!$A$7:$M$156,H$9,FALSE))),"")</f>
        <v>No</v>
      </c>
      <c r="I38" s="48">
        <f ca="1">IFERROR(IF((VLOOKUP($B38,'Nat Con &amp; Metrics Backsheet'!$A$7:$M$156,I$9,FALSE))="","",(VLOOKUP($B38,'Nat Con &amp; Metrics Backsheet'!$A$7:$M$156,I$9,FALSE))),"")</f>
        <v>43190</v>
      </c>
    </row>
    <row r="39" spans="1:9">
      <c r="A39" s="42">
        <v>21</v>
      </c>
      <c r="B39" s="34" t="str">
        <f t="shared" ca="1" si="4"/>
        <v>E09000007</v>
      </c>
      <c r="C39" s="29" t="str">
        <f ca="1">IFERROR(VLOOKUP($B39,'Org list'!$J$9:$K$636,2,0), "")</f>
        <v>Camden</v>
      </c>
      <c r="D39" s="49" t="str">
        <f ca="1">IFERROR(IF((VLOOKUP($B39,'Nat Con &amp; Metrics Backsheet'!$A$7:$M$156,D$9,FALSE))="","",(VLOOKUP($B39,'Nat Con &amp; Metrics Backsheet'!$A$7:$M$156,D$9,FALSE))),"")</f>
        <v>Yes</v>
      </c>
      <c r="E39" s="50" t="str">
        <f ca="1">IFERROR(IF((VLOOKUP($B39,'Nat Con &amp; Metrics Backsheet'!$A$7:$M$156,E$9,FALSE))="","",(VLOOKUP($B39,'Nat Con &amp; Metrics Backsheet'!$A$7:$M$156,E$9,FALSE))),"")</f>
        <v>Yes</v>
      </c>
      <c r="F39" s="50" t="str">
        <f ca="1">IFERROR(IF((VLOOKUP($B39,'Nat Con &amp; Metrics Backsheet'!$A$7:$M$156,F$9,FALSE))="","",(VLOOKUP($B39,'Nat Con &amp; Metrics Backsheet'!$A$7:$M$156,F$9,FALSE))),"")</f>
        <v>Yes</v>
      </c>
      <c r="G39" s="51" t="str">
        <f ca="1">IFERROR(IF((VLOOKUP($B39,'Nat Con &amp; Metrics Backsheet'!$A$7:$M$156,G$9,FALSE))="","",(VLOOKUP($B39,'Nat Con &amp; Metrics Backsheet'!$A$7:$M$156,G$9,FALSE))),"")</f>
        <v>Yes</v>
      </c>
      <c r="H39" s="35" t="str">
        <f ca="1">IFERROR(IF((VLOOKUP($B39,'Nat Con &amp; Metrics Backsheet'!$A$7:$M$156,H$9,FALSE))="","",(VLOOKUP($B39,'Nat Con &amp; Metrics Backsheet'!$A$7:$M$156,H$9,FALSE))),"")</f>
        <v>No</v>
      </c>
      <c r="I39" s="48">
        <f ca="1">IFERROR(IF((VLOOKUP($B39,'Nat Con &amp; Metrics Backsheet'!$A$7:$M$156,I$9,FALSE))="","",(VLOOKUP($B39,'Nat Con &amp; Metrics Backsheet'!$A$7:$M$156,I$9,FALSE))),"")</f>
        <v>43132</v>
      </c>
    </row>
    <row r="40" spans="1:9">
      <c r="A40" s="42">
        <v>22</v>
      </c>
      <c r="B40" s="34" t="str">
        <f t="shared" ca="1" si="4"/>
        <v>E06000056</v>
      </c>
      <c r="C40" s="29" t="str">
        <f ca="1">IFERROR(VLOOKUP($B40,'Org list'!$J$9:$K$636,2,0), "")</f>
        <v>Central Bedfordshire</v>
      </c>
      <c r="D40" s="49" t="str">
        <f ca="1">IFERROR(IF((VLOOKUP($B40,'Nat Con &amp; Metrics Backsheet'!$A$7:$M$156,D$9,FALSE))="","",(VLOOKUP($B40,'Nat Con &amp; Metrics Backsheet'!$A$7:$M$156,D$9,FALSE))),"")</f>
        <v>Yes</v>
      </c>
      <c r="E40" s="50" t="str">
        <f ca="1">IFERROR(IF((VLOOKUP($B40,'Nat Con &amp; Metrics Backsheet'!$A$7:$M$156,E$9,FALSE))="","",(VLOOKUP($B40,'Nat Con &amp; Metrics Backsheet'!$A$7:$M$156,E$9,FALSE))),"")</f>
        <v>Yes</v>
      </c>
      <c r="F40" s="50" t="str">
        <f ca="1">IFERROR(IF((VLOOKUP($B40,'Nat Con &amp; Metrics Backsheet'!$A$7:$M$156,F$9,FALSE))="","",(VLOOKUP($B40,'Nat Con &amp; Metrics Backsheet'!$A$7:$M$156,F$9,FALSE))),"")</f>
        <v>Yes</v>
      </c>
      <c r="G40" s="51" t="str">
        <f ca="1">IFERROR(IF((VLOOKUP($B40,'Nat Con &amp; Metrics Backsheet'!$A$7:$M$156,G$9,FALSE))="","",(VLOOKUP($B40,'Nat Con &amp; Metrics Backsheet'!$A$7:$M$156,G$9,FALSE))),"")</f>
        <v>Yes</v>
      </c>
      <c r="H40" s="35" t="str">
        <f ca="1">IFERROR(IF((VLOOKUP($B40,'Nat Con &amp; Metrics Backsheet'!$A$7:$M$156,H$9,FALSE))="","",(VLOOKUP($B40,'Nat Con &amp; Metrics Backsheet'!$A$7:$M$156,H$9,FALSE))),"")</f>
        <v>Yes</v>
      </c>
      <c r="I40" s="48" t="str">
        <f ca="1">IFERROR(IF((VLOOKUP($B40,'Nat Con &amp; Metrics Backsheet'!$A$7:$M$156,I$9,FALSE))="","",(VLOOKUP($B40,'Nat Con &amp; Metrics Backsheet'!$A$7:$M$156,I$9,FALSE))),"")</f>
        <v/>
      </c>
    </row>
    <row r="41" spans="1:9">
      <c r="A41" s="42">
        <v>23</v>
      </c>
      <c r="B41" s="34" t="str">
        <f t="shared" ca="1" si="4"/>
        <v>E06000049</v>
      </c>
      <c r="C41" s="29" t="str">
        <f ca="1">IFERROR(VLOOKUP($B41,'Org list'!$J$9:$K$636,2,0), "")</f>
        <v>Cheshire East</v>
      </c>
      <c r="D41" s="49" t="str">
        <f ca="1">IFERROR(IF((VLOOKUP($B41,'Nat Con &amp; Metrics Backsheet'!$A$7:$M$156,D$9,FALSE))="","",(VLOOKUP($B41,'Nat Con &amp; Metrics Backsheet'!$A$7:$M$156,D$9,FALSE))),"")</f>
        <v>Yes</v>
      </c>
      <c r="E41" s="50" t="str">
        <f ca="1">IFERROR(IF((VLOOKUP($B41,'Nat Con &amp; Metrics Backsheet'!$A$7:$M$156,E$9,FALSE))="","",(VLOOKUP($B41,'Nat Con &amp; Metrics Backsheet'!$A$7:$M$156,E$9,FALSE))),"")</f>
        <v>Yes</v>
      </c>
      <c r="F41" s="50" t="str">
        <f ca="1">IFERROR(IF((VLOOKUP($B41,'Nat Con &amp; Metrics Backsheet'!$A$7:$M$156,F$9,FALSE))="","",(VLOOKUP($B41,'Nat Con &amp; Metrics Backsheet'!$A$7:$M$156,F$9,FALSE))),"")</f>
        <v>Yes</v>
      </c>
      <c r="G41" s="51" t="str">
        <f ca="1">IFERROR(IF((VLOOKUP($B41,'Nat Con &amp; Metrics Backsheet'!$A$7:$M$156,G$9,FALSE))="","",(VLOOKUP($B41,'Nat Con &amp; Metrics Backsheet'!$A$7:$M$156,G$9,FALSE))),"")</f>
        <v>Yes</v>
      </c>
      <c r="H41" s="35" t="str">
        <f ca="1">IFERROR(IF((VLOOKUP($B41,'Nat Con &amp; Metrics Backsheet'!$A$7:$M$156,H$9,FALSE))="","",(VLOOKUP($B41,'Nat Con &amp; Metrics Backsheet'!$A$7:$M$156,H$9,FALSE))),"")</f>
        <v>Yes</v>
      </c>
      <c r="I41" s="48" t="str">
        <f ca="1">IFERROR(IF((VLOOKUP($B41,'Nat Con &amp; Metrics Backsheet'!$A$7:$M$156,I$9,FALSE))="","",(VLOOKUP($B41,'Nat Con &amp; Metrics Backsheet'!$A$7:$M$156,I$9,FALSE))),"")</f>
        <v/>
      </c>
    </row>
    <row r="42" spans="1:9">
      <c r="A42" s="42">
        <v>24</v>
      </c>
      <c r="B42" s="34" t="str">
        <f t="shared" ca="1" si="4"/>
        <v>E06000050</v>
      </c>
      <c r="C42" s="29" t="str">
        <f ca="1">IFERROR(VLOOKUP($B42,'Org list'!$J$9:$K$636,2,0), "")</f>
        <v>Cheshire West and Chester</v>
      </c>
      <c r="D42" s="49" t="str">
        <f ca="1">IFERROR(IF((VLOOKUP($B42,'Nat Con &amp; Metrics Backsheet'!$A$7:$M$156,D$9,FALSE))="","",(VLOOKUP($B42,'Nat Con &amp; Metrics Backsheet'!$A$7:$M$156,D$9,FALSE))),"")</f>
        <v>Yes</v>
      </c>
      <c r="E42" s="50" t="str">
        <f ca="1">IFERROR(IF((VLOOKUP($B42,'Nat Con &amp; Metrics Backsheet'!$A$7:$M$156,E$9,FALSE))="","",(VLOOKUP($B42,'Nat Con &amp; Metrics Backsheet'!$A$7:$M$156,E$9,FALSE))),"")</f>
        <v>Yes</v>
      </c>
      <c r="F42" s="50" t="str">
        <f ca="1">IFERROR(IF((VLOOKUP($B42,'Nat Con &amp; Metrics Backsheet'!$A$7:$M$156,F$9,FALSE))="","",(VLOOKUP($B42,'Nat Con &amp; Metrics Backsheet'!$A$7:$M$156,F$9,FALSE))),"")</f>
        <v>Yes</v>
      </c>
      <c r="G42" s="51" t="str">
        <f ca="1">IFERROR(IF((VLOOKUP($B42,'Nat Con &amp; Metrics Backsheet'!$A$7:$M$156,G$9,FALSE))="","",(VLOOKUP($B42,'Nat Con &amp; Metrics Backsheet'!$A$7:$M$156,G$9,FALSE))),"")</f>
        <v>Yes</v>
      </c>
      <c r="H42" s="35" t="str">
        <f ca="1">IFERROR(IF((VLOOKUP($B42,'Nat Con &amp; Metrics Backsheet'!$A$7:$M$156,H$9,FALSE))="","",(VLOOKUP($B42,'Nat Con &amp; Metrics Backsheet'!$A$7:$M$156,H$9,FALSE))),"")</f>
        <v>Yes</v>
      </c>
      <c r="I42" s="48" t="str">
        <f ca="1">IFERROR(IF((VLOOKUP($B42,'Nat Con &amp; Metrics Backsheet'!$A$7:$M$156,I$9,FALSE))="","",(VLOOKUP($B42,'Nat Con &amp; Metrics Backsheet'!$A$7:$M$156,I$9,FALSE))),"")</f>
        <v/>
      </c>
    </row>
    <row r="43" spans="1:9">
      <c r="A43" s="42">
        <v>25</v>
      </c>
      <c r="B43" s="34" t="str">
        <f t="shared" ca="1" si="4"/>
        <v>E09000001</v>
      </c>
      <c r="C43" s="29" t="str">
        <f ca="1">IFERROR(VLOOKUP($B43,'Org list'!$J$9:$K$636,2,0), "")</f>
        <v>City of London</v>
      </c>
      <c r="D43" s="49" t="str">
        <f ca="1">IFERROR(IF((VLOOKUP($B43,'Nat Con &amp; Metrics Backsheet'!$A$7:$M$156,D$9,FALSE))="","",(VLOOKUP($B43,'Nat Con &amp; Metrics Backsheet'!$A$7:$M$156,D$9,FALSE))),"")</f>
        <v>Yes</v>
      </c>
      <c r="E43" s="50" t="str">
        <f ca="1">IFERROR(IF((VLOOKUP($B43,'Nat Con &amp; Metrics Backsheet'!$A$7:$M$156,E$9,FALSE))="","",(VLOOKUP($B43,'Nat Con &amp; Metrics Backsheet'!$A$7:$M$156,E$9,FALSE))),"")</f>
        <v>Yes</v>
      </c>
      <c r="F43" s="50" t="str">
        <f ca="1">IFERROR(IF((VLOOKUP($B43,'Nat Con &amp; Metrics Backsheet'!$A$7:$M$156,F$9,FALSE))="","",(VLOOKUP($B43,'Nat Con &amp; Metrics Backsheet'!$A$7:$M$156,F$9,FALSE))),"")</f>
        <v>Yes</v>
      </c>
      <c r="G43" s="51" t="str">
        <f ca="1">IFERROR(IF((VLOOKUP($B43,'Nat Con &amp; Metrics Backsheet'!$A$7:$M$156,G$9,FALSE))="","",(VLOOKUP($B43,'Nat Con &amp; Metrics Backsheet'!$A$7:$M$156,G$9,FALSE))),"")</f>
        <v>Yes</v>
      </c>
      <c r="H43" s="35" t="str">
        <f ca="1">IFERROR(IF((VLOOKUP($B43,'Nat Con &amp; Metrics Backsheet'!$A$7:$M$156,H$9,FALSE))="","",(VLOOKUP($B43,'Nat Con &amp; Metrics Backsheet'!$A$7:$M$156,H$9,FALSE))),"")</f>
        <v>Yes</v>
      </c>
      <c r="I43" s="48" t="str">
        <f ca="1">IFERROR(IF((VLOOKUP($B43,'Nat Con &amp; Metrics Backsheet'!$A$7:$M$156,I$9,FALSE))="","",(VLOOKUP($B43,'Nat Con &amp; Metrics Backsheet'!$A$7:$M$156,I$9,FALSE))),"")</f>
        <v/>
      </c>
    </row>
    <row r="44" spans="1:9">
      <c r="A44" s="42">
        <v>26</v>
      </c>
      <c r="B44" s="34" t="str">
        <f t="shared" ca="1" si="4"/>
        <v>E06000052</v>
      </c>
      <c r="C44" s="29" t="str">
        <f ca="1">IFERROR(VLOOKUP($B44,'Org list'!$J$9:$K$636,2,0), "")</f>
        <v>Cornwall &amp; Scilly</v>
      </c>
      <c r="D44" s="49" t="str">
        <f ca="1">IFERROR(IF((VLOOKUP($B44,'Nat Con &amp; Metrics Backsheet'!$A$7:$M$156,D$9,FALSE))="","",(VLOOKUP($B44,'Nat Con &amp; Metrics Backsheet'!$A$7:$M$156,D$9,FALSE))),"")</f>
        <v>Yes</v>
      </c>
      <c r="E44" s="50" t="str">
        <f ca="1">IFERROR(IF((VLOOKUP($B44,'Nat Con &amp; Metrics Backsheet'!$A$7:$M$156,E$9,FALSE))="","",(VLOOKUP($B44,'Nat Con &amp; Metrics Backsheet'!$A$7:$M$156,E$9,FALSE))),"")</f>
        <v>Yes</v>
      </c>
      <c r="F44" s="50" t="str">
        <f ca="1">IFERROR(IF((VLOOKUP($B44,'Nat Con &amp; Metrics Backsheet'!$A$7:$M$156,F$9,FALSE))="","",(VLOOKUP($B44,'Nat Con &amp; Metrics Backsheet'!$A$7:$M$156,F$9,FALSE))),"")</f>
        <v>Yes</v>
      </c>
      <c r="G44" s="51" t="str">
        <f ca="1">IFERROR(IF((VLOOKUP($B44,'Nat Con &amp; Metrics Backsheet'!$A$7:$M$156,G$9,FALSE))="","",(VLOOKUP($B44,'Nat Con &amp; Metrics Backsheet'!$A$7:$M$156,G$9,FALSE))),"")</f>
        <v>Yes</v>
      </c>
      <c r="H44" s="35" t="str">
        <f ca="1">IFERROR(IF((VLOOKUP($B44,'Nat Con &amp; Metrics Backsheet'!$A$7:$M$156,H$9,FALSE))="","",(VLOOKUP($B44,'Nat Con &amp; Metrics Backsheet'!$A$7:$M$156,H$9,FALSE))),"")</f>
        <v>Yes</v>
      </c>
      <c r="I44" s="48">
        <f ca="1">IFERROR(IF((VLOOKUP($B44,'Nat Con &amp; Metrics Backsheet'!$A$7:$M$156,I$9,FALSE))="","",(VLOOKUP($B44,'Nat Con &amp; Metrics Backsheet'!$A$7:$M$156,I$9,FALSE))),"")</f>
        <v>43146</v>
      </c>
    </row>
    <row r="45" spans="1:9">
      <c r="A45" s="42">
        <v>27</v>
      </c>
      <c r="B45" s="34" t="str">
        <f t="shared" ca="1" si="4"/>
        <v>E06000047</v>
      </c>
      <c r="C45" s="29" t="str">
        <f ca="1">IFERROR(VLOOKUP($B45,'Org list'!$J$9:$K$636,2,0), "")</f>
        <v>County Durham</v>
      </c>
      <c r="D45" s="49" t="str">
        <f ca="1">IFERROR(IF((VLOOKUP($B45,'Nat Con &amp; Metrics Backsheet'!$A$7:$M$156,D$9,FALSE))="","",(VLOOKUP($B45,'Nat Con &amp; Metrics Backsheet'!$A$7:$M$156,D$9,FALSE))),"")</f>
        <v>Yes</v>
      </c>
      <c r="E45" s="50" t="str">
        <f ca="1">IFERROR(IF((VLOOKUP($B45,'Nat Con &amp; Metrics Backsheet'!$A$7:$M$156,E$9,FALSE))="","",(VLOOKUP($B45,'Nat Con &amp; Metrics Backsheet'!$A$7:$M$156,E$9,FALSE))),"")</f>
        <v>Yes</v>
      </c>
      <c r="F45" s="50" t="str">
        <f ca="1">IFERROR(IF((VLOOKUP($B45,'Nat Con &amp; Metrics Backsheet'!$A$7:$M$156,F$9,FALSE))="","",(VLOOKUP($B45,'Nat Con &amp; Metrics Backsheet'!$A$7:$M$156,F$9,FALSE))),"")</f>
        <v>Yes</v>
      </c>
      <c r="G45" s="51" t="str">
        <f ca="1">IFERROR(IF((VLOOKUP($B45,'Nat Con &amp; Metrics Backsheet'!$A$7:$M$156,G$9,FALSE))="","",(VLOOKUP($B45,'Nat Con &amp; Metrics Backsheet'!$A$7:$M$156,G$9,FALSE))),"")</f>
        <v>Yes</v>
      </c>
      <c r="H45" s="35" t="str">
        <f ca="1">IFERROR(IF((VLOOKUP($B45,'Nat Con &amp; Metrics Backsheet'!$A$7:$M$156,H$9,FALSE))="","",(VLOOKUP($B45,'Nat Con &amp; Metrics Backsheet'!$A$7:$M$156,H$9,FALSE))),"")</f>
        <v>Yes</v>
      </c>
      <c r="I45" s="48" t="str">
        <f ca="1">IFERROR(IF((VLOOKUP($B45,'Nat Con &amp; Metrics Backsheet'!$A$7:$M$156,I$9,FALSE))="","",(VLOOKUP($B45,'Nat Con &amp; Metrics Backsheet'!$A$7:$M$156,I$9,FALSE))),"")</f>
        <v/>
      </c>
    </row>
    <row r="46" spans="1:9">
      <c r="A46" s="42">
        <v>28</v>
      </c>
      <c r="B46" s="34" t="str">
        <f t="shared" ca="1" si="4"/>
        <v>E08000026</v>
      </c>
      <c r="C46" s="29" t="str">
        <f ca="1">IFERROR(VLOOKUP($B46,'Org list'!$J$9:$K$636,2,0), "")</f>
        <v>Coventry</v>
      </c>
      <c r="D46" s="49" t="str">
        <f ca="1">IFERROR(IF((VLOOKUP($B46,'Nat Con &amp; Metrics Backsheet'!$A$7:$M$156,D$9,FALSE))="","",(VLOOKUP($B46,'Nat Con &amp; Metrics Backsheet'!$A$7:$M$156,D$9,FALSE))),"")</f>
        <v>Yes</v>
      </c>
      <c r="E46" s="50" t="str">
        <f ca="1">IFERROR(IF((VLOOKUP($B46,'Nat Con &amp; Metrics Backsheet'!$A$7:$M$156,E$9,FALSE))="","",(VLOOKUP($B46,'Nat Con &amp; Metrics Backsheet'!$A$7:$M$156,E$9,FALSE))),"")</f>
        <v>Yes</v>
      </c>
      <c r="F46" s="50" t="str">
        <f ca="1">IFERROR(IF((VLOOKUP($B46,'Nat Con &amp; Metrics Backsheet'!$A$7:$M$156,F$9,FALSE))="","",(VLOOKUP($B46,'Nat Con &amp; Metrics Backsheet'!$A$7:$M$156,F$9,FALSE))),"")</f>
        <v>Yes</v>
      </c>
      <c r="G46" s="51" t="str">
        <f ca="1">IFERROR(IF((VLOOKUP($B46,'Nat Con &amp; Metrics Backsheet'!$A$7:$M$156,G$9,FALSE))="","",(VLOOKUP($B46,'Nat Con &amp; Metrics Backsheet'!$A$7:$M$156,G$9,FALSE))),"")</f>
        <v>Yes</v>
      </c>
      <c r="H46" s="35" t="str">
        <f ca="1">IFERROR(IF((VLOOKUP($B46,'Nat Con &amp; Metrics Backsheet'!$A$7:$M$156,H$9,FALSE))="","",(VLOOKUP($B46,'Nat Con &amp; Metrics Backsheet'!$A$7:$M$156,H$9,FALSE))),"")</f>
        <v>Yes</v>
      </c>
      <c r="I46" s="48" t="str">
        <f ca="1">IFERROR(IF((VLOOKUP($B46,'Nat Con &amp; Metrics Backsheet'!$A$7:$M$156,I$9,FALSE))="","",(VLOOKUP($B46,'Nat Con &amp; Metrics Backsheet'!$A$7:$M$156,I$9,FALSE))),"")</f>
        <v/>
      </c>
    </row>
    <row r="47" spans="1:9">
      <c r="A47" s="42">
        <v>29</v>
      </c>
      <c r="B47" s="34" t="str">
        <f t="shared" ca="1" si="4"/>
        <v>E09000008</v>
      </c>
      <c r="C47" s="29" t="str">
        <f ca="1">IFERROR(VLOOKUP($B47,'Org list'!$J$9:$K$636,2,0), "")</f>
        <v>Croydon</v>
      </c>
      <c r="D47" s="49" t="str">
        <f ca="1">IFERROR(IF((VLOOKUP($B47,'Nat Con &amp; Metrics Backsheet'!$A$7:$M$156,D$9,FALSE))="","",(VLOOKUP($B47,'Nat Con &amp; Metrics Backsheet'!$A$7:$M$156,D$9,FALSE))),"")</f>
        <v>Yes</v>
      </c>
      <c r="E47" s="50" t="str">
        <f ca="1">IFERROR(IF((VLOOKUP($B47,'Nat Con &amp; Metrics Backsheet'!$A$7:$M$156,E$9,FALSE))="","",(VLOOKUP($B47,'Nat Con &amp; Metrics Backsheet'!$A$7:$M$156,E$9,FALSE))),"")</f>
        <v>Yes</v>
      </c>
      <c r="F47" s="50" t="str">
        <f ca="1">IFERROR(IF((VLOOKUP($B47,'Nat Con &amp; Metrics Backsheet'!$A$7:$M$156,F$9,FALSE))="","",(VLOOKUP($B47,'Nat Con &amp; Metrics Backsheet'!$A$7:$M$156,F$9,FALSE))),"")</f>
        <v>Yes</v>
      </c>
      <c r="G47" s="51" t="str">
        <f ca="1">IFERROR(IF((VLOOKUP($B47,'Nat Con &amp; Metrics Backsheet'!$A$7:$M$156,G$9,FALSE))="","",(VLOOKUP($B47,'Nat Con &amp; Metrics Backsheet'!$A$7:$M$156,G$9,FALSE))),"")</f>
        <v>Yes</v>
      </c>
      <c r="H47" s="35" t="str">
        <f ca="1">IFERROR(IF((VLOOKUP($B47,'Nat Con &amp; Metrics Backsheet'!$A$7:$M$156,H$9,FALSE))="","",(VLOOKUP($B47,'Nat Con &amp; Metrics Backsheet'!$A$7:$M$156,H$9,FALSE))),"")</f>
        <v>Yes</v>
      </c>
      <c r="I47" s="48" t="str">
        <f ca="1">IFERROR(IF((VLOOKUP($B47,'Nat Con &amp; Metrics Backsheet'!$A$7:$M$156,I$9,FALSE))="","",(VLOOKUP($B47,'Nat Con &amp; Metrics Backsheet'!$A$7:$M$156,I$9,FALSE))),"")</f>
        <v/>
      </c>
    </row>
    <row r="48" spans="1:9">
      <c r="A48" s="42">
        <v>30</v>
      </c>
      <c r="B48" s="34" t="str">
        <f t="shared" ca="1" si="4"/>
        <v>E10000006</v>
      </c>
      <c r="C48" s="29" t="str">
        <f ca="1">IFERROR(VLOOKUP($B48,'Org list'!$J$9:$K$636,2,0), "")</f>
        <v>Cumbria</v>
      </c>
      <c r="D48" s="49" t="str">
        <f ca="1">IFERROR(IF((VLOOKUP($B48,'Nat Con &amp; Metrics Backsheet'!$A$7:$M$156,D$9,FALSE))="","",(VLOOKUP($B48,'Nat Con &amp; Metrics Backsheet'!$A$7:$M$156,D$9,FALSE))),"")</f>
        <v>Yes</v>
      </c>
      <c r="E48" s="50" t="str">
        <f ca="1">IFERROR(IF((VLOOKUP($B48,'Nat Con &amp; Metrics Backsheet'!$A$7:$M$156,E$9,FALSE))="","",(VLOOKUP($B48,'Nat Con &amp; Metrics Backsheet'!$A$7:$M$156,E$9,FALSE))),"")</f>
        <v>Yes</v>
      </c>
      <c r="F48" s="50" t="str">
        <f ca="1">IFERROR(IF((VLOOKUP($B48,'Nat Con &amp; Metrics Backsheet'!$A$7:$M$156,F$9,FALSE))="","",(VLOOKUP($B48,'Nat Con &amp; Metrics Backsheet'!$A$7:$M$156,F$9,FALSE))),"")</f>
        <v>Yes</v>
      </c>
      <c r="G48" s="51" t="str">
        <f ca="1">IFERROR(IF((VLOOKUP($B48,'Nat Con &amp; Metrics Backsheet'!$A$7:$M$156,G$9,FALSE))="","",(VLOOKUP($B48,'Nat Con &amp; Metrics Backsheet'!$A$7:$M$156,G$9,FALSE))),"")</f>
        <v>Yes</v>
      </c>
      <c r="H48" s="35" t="str">
        <f ca="1">IFERROR(IF((VLOOKUP($B48,'Nat Con &amp; Metrics Backsheet'!$A$7:$M$156,H$9,FALSE))="","",(VLOOKUP($B48,'Nat Con &amp; Metrics Backsheet'!$A$7:$M$156,H$9,FALSE))),"")</f>
        <v>No</v>
      </c>
      <c r="I48" s="48">
        <f ca="1">IFERROR(IF((VLOOKUP($B48,'Nat Con &amp; Metrics Backsheet'!$A$7:$M$156,I$9,FALSE))="","",(VLOOKUP($B48,'Nat Con &amp; Metrics Backsheet'!$A$7:$M$156,I$9,FALSE))),"")</f>
        <v>43130</v>
      </c>
    </row>
    <row r="49" spans="1:12">
      <c r="A49" s="42">
        <v>31</v>
      </c>
      <c r="B49" s="34" t="str">
        <f t="shared" ca="1" si="4"/>
        <v>E06000005</v>
      </c>
      <c r="C49" s="29" t="str">
        <f ca="1">IFERROR(VLOOKUP($B49,'Org list'!$J$9:$K$636,2,0), "")</f>
        <v>Darlington</v>
      </c>
      <c r="D49" s="49" t="str">
        <f ca="1">IFERROR(IF((VLOOKUP($B49,'Nat Con &amp; Metrics Backsheet'!$A$7:$M$156,D$9,FALSE))="","",(VLOOKUP($B49,'Nat Con &amp; Metrics Backsheet'!$A$7:$M$156,D$9,FALSE))),"")</f>
        <v>Yes</v>
      </c>
      <c r="E49" s="50" t="str">
        <f ca="1">IFERROR(IF((VLOOKUP($B49,'Nat Con &amp; Metrics Backsheet'!$A$7:$M$156,E$9,FALSE))="","",(VLOOKUP($B49,'Nat Con &amp; Metrics Backsheet'!$A$7:$M$156,E$9,FALSE))),"")</f>
        <v>Yes</v>
      </c>
      <c r="F49" s="50" t="str">
        <f ca="1">IFERROR(IF((VLOOKUP($B49,'Nat Con &amp; Metrics Backsheet'!$A$7:$M$156,F$9,FALSE))="","",(VLOOKUP($B49,'Nat Con &amp; Metrics Backsheet'!$A$7:$M$156,F$9,FALSE))),"")</f>
        <v>Yes</v>
      </c>
      <c r="G49" s="51" t="str">
        <f ca="1">IFERROR(IF((VLOOKUP($B49,'Nat Con &amp; Metrics Backsheet'!$A$7:$M$156,G$9,FALSE))="","",(VLOOKUP($B49,'Nat Con &amp; Metrics Backsheet'!$A$7:$M$156,G$9,FALSE))),"")</f>
        <v>Yes</v>
      </c>
      <c r="H49" s="35" t="str">
        <f ca="1">IFERROR(IF((VLOOKUP($B49,'Nat Con &amp; Metrics Backsheet'!$A$7:$M$156,H$9,FALSE))="","",(VLOOKUP($B49,'Nat Con &amp; Metrics Backsheet'!$A$7:$M$156,H$9,FALSE))),"")</f>
        <v>Yes</v>
      </c>
      <c r="I49" s="48" t="str">
        <f ca="1">IFERROR(IF((VLOOKUP($B49,'Nat Con &amp; Metrics Backsheet'!$A$7:$M$156,I$9,FALSE))="","",(VLOOKUP($B49,'Nat Con &amp; Metrics Backsheet'!$A$7:$M$156,I$9,FALSE))),"")</f>
        <v/>
      </c>
    </row>
    <row r="50" spans="1:12">
      <c r="A50" s="42">
        <v>32</v>
      </c>
      <c r="B50" s="34" t="str">
        <f t="shared" ca="1" si="4"/>
        <v>E06000015</v>
      </c>
      <c r="C50" s="29" t="str">
        <f ca="1">IFERROR(VLOOKUP($B50,'Org list'!$J$9:$K$636,2,0), "")</f>
        <v>Derby</v>
      </c>
      <c r="D50" s="49" t="str">
        <f ca="1">IFERROR(IF((VLOOKUP($B50,'Nat Con &amp; Metrics Backsheet'!$A$7:$M$156,D$9,FALSE))="","",(VLOOKUP($B50,'Nat Con &amp; Metrics Backsheet'!$A$7:$M$156,D$9,FALSE))),"")</f>
        <v>Yes</v>
      </c>
      <c r="E50" s="50" t="str">
        <f ca="1">IFERROR(IF((VLOOKUP($B50,'Nat Con &amp; Metrics Backsheet'!$A$7:$M$156,E$9,FALSE))="","",(VLOOKUP($B50,'Nat Con &amp; Metrics Backsheet'!$A$7:$M$156,E$9,FALSE))),"")</f>
        <v>Yes</v>
      </c>
      <c r="F50" s="50" t="str">
        <f ca="1">IFERROR(IF((VLOOKUP($B50,'Nat Con &amp; Metrics Backsheet'!$A$7:$M$156,F$9,FALSE))="","",(VLOOKUP($B50,'Nat Con &amp; Metrics Backsheet'!$A$7:$M$156,F$9,FALSE))),"")</f>
        <v>Yes</v>
      </c>
      <c r="G50" s="51" t="str">
        <f ca="1">IFERROR(IF((VLOOKUP($B50,'Nat Con &amp; Metrics Backsheet'!$A$7:$M$156,G$9,FALSE))="","",(VLOOKUP($B50,'Nat Con &amp; Metrics Backsheet'!$A$7:$M$156,G$9,FALSE))),"")</f>
        <v>Yes</v>
      </c>
      <c r="H50" s="35" t="str">
        <f ca="1">IFERROR(IF((VLOOKUP($B50,'Nat Con &amp; Metrics Backsheet'!$A$7:$M$156,H$9,FALSE))="","",(VLOOKUP($B50,'Nat Con &amp; Metrics Backsheet'!$A$7:$M$156,H$9,FALSE))),"")</f>
        <v>Yes</v>
      </c>
      <c r="I50" s="48" t="str">
        <f ca="1">IFERROR(IF((VLOOKUP($B50,'Nat Con &amp; Metrics Backsheet'!$A$7:$M$156,I$9,FALSE))="","",(VLOOKUP($B50,'Nat Con &amp; Metrics Backsheet'!$A$7:$M$156,I$9,FALSE))),"")</f>
        <v/>
      </c>
    </row>
    <row r="51" spans="1:12" s="184" customFormat="1">
      <c r="A51" s="42">
        <v>33</v>
      </c>
      <c r="B51" s="34" t="str">
        <f t="shared" ca="1" si="4"/>
        <v>E10000007</v>
      </c>
      <c r="C51" s="29" t="str">
        <f ca="1">IFERROR(VLOOKUP($B51,'Org list'!$J$9:$K$636,2,0), "")</f>
        <v>Derbyshire</v>
      </c>
      <c r="D51" s="49" t="str">
        <f ca="1">IFERROR(IF((VLOOKUP($B51,'Nat Con &amp; Metrics Backsheet'!$A$7:$M$156,D$9,FALSE))="","",(VLOOKUP($B51,'Nat Con &amp; Metrics Backsheet'!$A$7:$M$156,D$9,FALSE))),"")</f>
        <v>Yes</v>
      </c>
      <c r="E51" s="50" t="str">
        <f ca="1">IFERROR(IF((VLOOKUP($B51,'Nat Con &amp; Metrics Backsheet'!$A$7:$M$156,E$9,FALSE))="","",(VLOOKUP($B51,'Nat Con &amp; Metrics Backsheet'!$A$7:$M$156,E$9,FALSE))),"")</f>
        <v>Yes</v>
      </c>
      <c r="F51" s="50" t="str">
        <f ca="1">IFERROR(IF((VLOOKUP($B51,'Nat Con &amp; Metrics Backsheet'!$A$7:$M$156,F$9,FALSE))="","",(VLOOKUP($B51,'Nat Con &amp; Metrics Backsheet'!$A$7:$M$156,F$9,FALSE))),"")</f>
        <v>Yes</v>
      </c>
      <c r="G51" s="51" t="str">
        <f ca="1">IFERROR(IF((VLOOKUP($B51,'Nat Con &amp; Metrics Backsheet'!$A$7:$M$156,G$9,FALSE))="","",(VLOOKUP($B51,'Nat Con &amp; Metrics Backsheet'!$A$7:$M$156,G$9,FALSE))),"")</f>
        <v>Yes</v>
      </c>
      <c r="H51" s="35" t="str">
        <f ca="1">IFERROR(IF((VLOOKUP($B51,'Nat Con &amp; Metrics Backsheet'!$A$7:$M$156,H$9,FALSE))="","",(VLOOKUP($B51,'Nat Con &amp; Metrics Backsheet'!$A$7:$M$156,H$9,FALSE))),"")</f>
        <v>Yes</v>
      </c>
      <c r="I51" s="48" t="str">
        <f ca="1">IFERROR(IF((VLOOKUP($B51,'Nat Con &amp; Metrics Backsheet'!$A$7:$M$156,I$9,FALSE))="","",(VLOOKUP($B51,'Nat Con &amp; Metrics Backsheet'!$A$7:$M$156,I$9,FALSE))),"")</f>
        <v/>
      </c>
      <c r="L51" s="122"/>
    </row>
    <row r="52" spans="1:12" s="184" customFormat="1">
      <c r="A52" s="42">
        <v>34</v>
      </c>
      <c r="B52" s="34" t="str">
        <f t="shared" ca="1" si="4"/>
        <v>E10000008</v>
      </c>
      <c r="C52" s="29" t="str">
        <f ca="1">IFERROR(VLOOKUP($B52,'Org list'!$J$9:$K$636,2,0), "")</f>
        <v>Devon</v>
      </c>
      <c r="D52" s="49" t="str">
        <f ca="1">IFERROR(IF((VLOOKUP($B52,'Nat Con &amp; Metrics Backsheet'!$A$7:$M$156,D$9,FALSE))="","",(VLOOKUP($B52,'Nat Con &amp; Metrics Backsheet'!$A$7:$M$156,D$9,FALSE))),"")</f>
        <v>Yes</v>
      </c>
      <c r="E52" s="50" t="str">
        <f ca="1">IFERROR(IF((VLOOKUP($B52,'Nat Con &amp; Metrics Backsheet'!$A$7:$M$156,E$9,FALSE))="","",(VLOOKUP($B52,'Nat Con &amp; Metrics Backsheet'!$A$7:$M$156,E$9,FALSE))),"")</f>
        <v>Yes</v>
      </c>
      <c r="F52" s="50" t="str">
        <f ca="1">IFERROR(IF((VLOOKUP($B52,'Nat Con &amp; Metrics Backsheet'!$A$7:$M$156,F$9,FALSE))="","",(VLOOKUP($B52,'Nat Con &amp; Metrics Backsheet'!$A$7:$M$156,F$9,FALSE))),"")</f>
        <v>Yes</v>
      </c>
      <c r="G52" s="51" t="str">
        <f ca="1">IFERROR(IF((VLOOKUP($B52,'Nat Con &amp; Metrics Backsheet'!$A$7:$M$156,G$9,FALSE))="","",(VLOOKUP($B52,'Nat Con &amp; Metrics Backsheet'!$A$7:$M$156,G$9,FALSE))),"")</f>
        <v>Yes</v>
      </c>
      <c r="H52" s="35" t="str">
        <f ca="1">IFERROR(IF((VLOOKUP($B52,'Nat Con &amp; Metrics Backsheet'!$A$7:$M$156,H$9,FALSE))="","",(VLOOKUP($B52,'Nat Con &amp; Metrics Backsheet'!$A$7:$M$156,H$9,FALSE))),"")</f>
        <v>Yes</v>
      </c>
      <c r="I52" s="48" t="str">
        <f ca="1">IFERROR(IF((VLOOKUP($B52,'Nat Con &amp; Metrics Backsheet'!$A$7:$M$156,I$9,FALSE))="","",(VLOOKUP($B52,'Nat Con &amp; Metrics Backsheet'!$A$7:$M$156,I$9,FALSE))),"")</f>
        <v/>
      </c>
      <c r="L52" s="122"/>
    </row>
    <row r="53" spans="1:12" s="184" customFormat="1">
      <c r="A53" s="42">
        <v>35</v>
      </c>
      <c r="B53" s="34" t="str">
        <f t="shared" ca="1" si="4"/>
        <v>E08000017</v>
      </c>
      <c r="C53" s="29" t="str">
        <f ca="1">IFERROR(VLOOKUP($B53,'Org list'!$J$9:$K$636,2,0), "")</f>
        <v>Doncaster</v>
      </c>
      <c r="D53" s="49" t="str">
        <f ca="1">IFERROR(IF((VLOOKUP($B53,'Nat Con &amp; Metrics Backsheet'!$A$7:$M$156,D$9,FALSE))="","",(VLOOKUP($B53,'Nat Con &amp; Metrics Backsheet'!$A$7:$M$156,D$9,FALSE))),"")</f>
        <v>Yes</v>
      </c>
      <c r="E53" s="50" t="str">
        <f ca="1">IFERROR(IF((VLOOKUP($B53,'Nat Con &amp; Metrics Backsheet'!$A$7:$M$156,E$9,FALSE))="","",(VLOOKUP($B53,'Nat Con &amp; Metrics Backsheet'!$A$7:$M$156,E$9,FALSE))),"")</f>
        <v>Yes</v>
      </c>
      <c r="F53" s="50" t="str">
        <f ca="1">IFERROR(IF((VLOOKUP($B53,'Nat Con &amp; Metrics Backsheet'!$A$7:$M$156,F$9,FALSE))="","",(VLOOKUP($B53,'Nat Con &amp; Metrics Backsheet'!$A$7:$M$156,F$9,FALSE))),"")</f>
        <v>Yes</v>
      </c>
      <c r="G53" s="51" t="str">
        <f ca="1">IFERROR(IF((VLOOKUP($B53,'Nat Con &amp; Metrics Backsheet'!$A$7:$M$156,G$9,FALSE))="","",(VLOOKUP($B53,'Nat Con &amp; Metrics Backsheet'!$A$7:$M$156,G$9,FALSE))),"")</f>
        <v>Yes</v>
      </c>
      <c r="H53" s="35" t="str">
        <f ca="1">IFERROR(IF((VLOOKUP($B53,'Nat Con &amp; Metrics Backsheet'!$A$7:$M$156,H$9,FALSE))="","",(VLOOKUP($B53,'Nat Con &amp; Metrics Backsheet'!$A$7:$M$156,H$9,FALSE))),"")</f>
        <v>Yes</v>
      </c>
      <c r="I53" s="48" t="str">
        <f ca="1">IFERROR(IF((VLOOKUP($B53,'Nat Con &amp; Metrics Backsheet'!$A$7:$M$156,I$9,FALSE))="","",(VLOOKUP($B53,'Nat Con &amp; Metrics Backsheet'!$A$7:$M$156,I$9,FALSE))),"")</f>
        <v/>
      </c>
      <c r="L53" s="122"/>
    </row>
    <row r="54" spans="1:12" s="184" customFormat="1">
      <c r="A54" s="42">
        <v>36</v>
      </c>
      <c r="B54" s="34" t="str">
        <f t="shared" ca="1" si="4"/>
        <v>E10000009</v>
      </c>
      <c r="C54" s="29" t="str">
        <f ca="1">IFERROR(VLOOKUP($B54,'Org list'!$J$9:$K$636,2,0), "")</f>
        <v>Dorset</v>
      </c>
      <c r="D54" s="49" t="str">
        <f ca="1">IFERROR(IF((VLOOKUP($B54,'Nat Con &amp; Metrics Backsheet'!$A$7:$M$156,D$9,FALSE))="","",(VLOOKUP($B54,'Nat Con &amp; Metrics Backsheet'!$A$7:$M$156,D$9,FALSE))),"")</f>
        <v>Yes</v>
      </c>
      <c r="E54" s="50" t="str">
        <f ca="1">IFERROR(IF((VLOOKUP($B54,'Nat Con &amp; Metrics Backsheet'!$A$7:$M$156,E$9,FALSE))="","",(VLOOKUP($B54,'Nat Con &amp; Metrics Backsheet'!$A$7:$M$156,E$9,FALSE))),"")</f>
        <v>Yes</v>
      </c>
      <c r="F54" s="50" t="str">
        <f ca="1">IFERROR(IF((VLOOKUP($B54,'Nat Con &amp; Metrics Backsheet'!$A$7:$M$156,F$9,FALSE))="","",(VLOOKUP($B54,'Nat Con &amp; Metrics Backsheet'!$A$7:$M$156,F$9,FALSE))),"")</f>
        <v>Yes</v>
      </c>
      <c r="G54" s="51" t="str">
        <f ca="1">IFERROR(IF((VLOOKUP($B54,'Nat Con &amp; Metrics Backsheet'!$A$7:$M$156,G$9,FALSE))="","",(VLOOKUP($B54,'Nat Con &amp; Metrics Backsheet'!$A$7:$M$156,G$9,FALSE))),"")</f>
        <v>Yes</v>
      </c>
      <c r="H54" s="35" t="str">
        <f ca="1">IFERROR(IF((VLOOKUP($B54,'Nat Con &amp; Metrics Backsheet'!$A$7:$M$156,H$9,FALSE))="","",(VLOOKUP($B54,'Nat Con &amp; Metrics Backsheet'!$A$7:$M$156,H$9,FALSE))),"")</f>
        <v>No</v>
      </c>
      <c r="I54" s="48">
        <f ca="1">IFERROR(IF((VLOOKUP($B54,'Nat Con &amp; Metrics Backsheet'!$A$7:$M$156,I$9,FALSE))="","",(VLOOKUP($B54,'Nat Con &amp; Metrics Backsheet'!$A$7:$M$156,I$9,FALSE))),"")</f>
        <v>43131</v>
      </c>
      <c r="L54" s="122"/>
    </row>
    <row r="55" spans="1:12" s="184" customFormat="1">
      <c r="A55" s="42">
        <v>37</v>
      </c>
      <c r="B55" s="34" t="str">
        <f t="shared" ca="1" si="4"/>
        <v>E08000027</v>
      </c>
      <c r="C55" s="29" t="str">
        <f ca="1">IFERROR(VLOOKUP($B55,'Org list'!$J$9:$K$636,2,0), "")</f>
        <v>Dudley</v>
      </c>
      <c r="D55" s="49" t="str">
        <f ca="1">IFERROR(IF((VLOOKUP($B55,'Nat Con &amp; Metrics Backsheet'!$A$7:$M$156,D$9,FALSE))="","",(VLOOKUP($B55,'Nat Con &amp; Metrics Backsheet'!$A$7:$M$156,D$9,FALSE))),"")</f>
        <v>Yes</v>
      </c>
      <c r="E55" s="50" t="str">
        <f ca="1">IFERROR(IF((VLOOKUP($B55,'Nat Con &amp; Metrics Backsheet'!$A$7:$M$156,E$9,FALSE))="","",(VLOOKUP($B55,'Nat Con &amp; Metrics Backsheet'!$A$7:$M$156,E$9,FALSE))),"")</f>
        <v>Yes</v>
      </c>
      <c r="F55" s="50" t="str">
        <f ca="1">IFERROR(IF((VLOOKUP($B55,'Nat Con &amp; Metrics Backsheet'!$A$7:$M$156,F$9,FALSE))="","",(VLOOKUP($B55,'Nat Con &amp; Metrics Backsheet'!$A$7:$M$156,F$9,FALSE))),"")</f>
        <v>Yes</v>
      </c>
      <c r="G55" s="51" t="str">
        <f ca="1">IFERROR(IF((VLOOKUP($B55,'Nat Con &amp; Metrics Backsheet'!$A$7:$M$156,G$9,FALSE))="","",(VLOOKUP($B55,'Nat Con &amp; Metrics Backsheet'!$A$7:$M$156,G$9,FALSE))),"")</f>
        <v>Yes</v>
      </c>
      <c r="H55" s="35" t="str">
        <f ca="1">IFERROR(IF((VLOOKUP($B55,'Nat Con &amp; Metrics Backsheet'!$A$7:$M$156,H$9,FALSE))="","",(VLOOKUP($B55,'Nat Con &amp; Metrics Backsheet'!$A$7:$M$156,H$9,FALSE))),"")</f>
        <v>Yes</v>
      </c>
      <c r="I55" s="48" t="str">
        <f ca="1">IFERROR(IF((VLOOKUP($B55,'Nat Con &amp; Metrics Backsheet'!$A$7:$M$156,I$9,FALSE))="","",(VLOOKUP($B55,'Nat Con &amp; Metrics Backsheet'!$A$7:$M$156,I$9,FALSE))),"")</f>
        <v/>
      </c>
      <c r="L55" s="122"/>
    </row>
    <row r="56" spans="1:12" s="184" customFormat="1">
      <c r="A56" s="42">
        <v>38</v>
      </c>
      <c r="B56" s="34" t="str">
        <f t="shared" ca="1" si="4"/>
        <v>E09000009</v>
      </c>
      <c r="C56" s="29" t="str">
        <f ca="1">IFERROR(VLOOKUP($B56,'Org list'!$J$9:$K$636,2,0), "")</f>
        <v>Ealing</v>
      </c>
      <c r="D56" s="49" t="str">
        <f ca="1">IFERROR(IF((VLOOKUP($B56,'Nat Con &amp; Metrics Backsheet'!$A$7:$M$156,D$9,FALSE))="","",(VLOOKUP($B56,'Nat Con &amp; Metrics Backsheet'!$A$7:$M$156,D$9,FALSE))),"")</f>
        <v>Yes</v>
      </c>
      <c r="E56" s="50" t="str">
        <f ca="1">IFERROR(IF((VLOOKUP($B56,'Nat Con &amp; Metrics Backsheet'!$A$7:$M$156,E$9,FALSE))="","",(VLOOKUP($B56,'Nat Con &amp; Metrics Backsheet'!$A$7:$M$156,E$9,FALSE))),"")</f>
        <v>Yes</v>
      </c>
      <c r="F56" s="50" t="str">
        <f ca="1">IFERROR(IF((VLOOKUP($B56,'Nat Con &amp; Metrics Backsheet'!$A$7:$M$156,F$9,FALSE))="","",(VLOOKUP($B56,'Nat Con &amp; Metrics Backsheet'!$A$7:$M$156,F$9,FALSE))),"")</f>
        <v>Yes</v>
      </c>
      <c r="G56" s="51" t="str">
        <f ca="1">IFERROR(IF((VLOOKUP($B56,'Nat Con &amp; Metrics Backsheet'!$A$7:$M$156,G$9,FALSE))="","",(VLOOKUP($B56,'Nat Con &amp; Metrics Backsheet'!$A$7:$M$156,G$9,FALSE))),"")</f>
        <v>Yes</v>
      </c>
      <c r="H56" s="35" t="str">
        <f ca="1">IFERROR(IF((VLOOKUP($B56,'Nat Con &amp; Metrics Backsheet'!$A$7:$M$156,H$9,FALSE))="","",(VLOOKUP($B56,'Nat Con &amp; Metrics Backsheet'!$A$7:$M$156,H$9,FALSE))),"")</f>
        <v>Yes</v>
      </c>
      <c r="I56" s="48" t="str">
        <f ca="1">IFERROR(IF((VLOOKUP($B56,'Nat Con &amp; Metrics Backsheet'!$A$7:$M$156,I$9,FALSE))="","",(VLOOKUP($B56,'Nat Con &amp; Metrics Backsheet'!$A$7:$M$156,I$9,FALSE))),"")</f>
        <v/>
      </c>
      <c r="L56" s="122"/>
    </row>
    <row r="57" spans="1:12" s="184" customFormat="1">
      <c r="A57" s="42">
        <v>39</v>
      </c>
      <c r="B57" s="34" t="str">
        <f t="shared" ca="1" si="4"/>
        <v>E06000011</v>
      </c>
      <c r="C57" s="29" t="str">
        <f ca="1">IFERROR(VLOOKUP($B57,'Org list'!$J$9:$K$636,2,0), "")</f>
        <v>East Riding of Yorkshire</v>
      </c>
      <c r="D57" s="49" t="str">
        <f ca="1">IFERROR(IF((VLOOKUP($B57,'Nat Con &amp; Metrics Backsheet'!$A$7:$M$156,D$9,FALSE))="","",(VLOOKUP($B57,'Nat Con &amp; Metrics Backsheet'!$A$7:$M$156,D$9,FALSE))),"")</f>
        <v>Yes</v>
      </c>
      <c r="E57" s="50" t="str">
        <f ca="1">IFERROR(IF((VLOOKUP($B57,'Nat Con &amp; Metrics Backsheet'!$A$7:$M$156,E$9,FALSE))="","",(VLOOKUP($B57,'Nat Con &amp; Metrics Backsheet'!$A$7:$M$156,E$9,FALSE))),"")</f>
        <v>Yes</v>
      </c>
      <c r="F57" s="50" t="str">
        <f ca="1">IFERROR(IF((VLOOKUP($B57,'Nat Con &amp; Metrics Backsheet'!$A$7:$M$156,F$9,FALSE))="","",(VLOOKUP($B57,'Nat Con &amp; Metrics Backsheet'!$A$7:$M$156,F$9,FALSE))),"")</f>
        <v>Yes</v>
      </c>
      <c r="G57" s="51" t="str">
        <f ca="1">IFERROR(IF((VLOOKUP($B57,'Nat Con &amp; Metrics Backsheet'!$A$7:$M$156,G$9,FALSE))="","",(VLOOKUP($B57,'Nat Con &amp; Metrics Backsheet'!$A$7:$M$156,G$9,FALSE))),"")</f>
        <v>Yes</v>
      </c>
      <c r="H57" s="35" t="str">
        <f ca="1">IFERROR(IF((VLOOKUP($B57,'Nat Con &amp; Metrics Backsheet'!$A$7:$M$156,H$9,FALSE))="","",(VLOOKUP($B57,'Nat Con &amp; Metrics Backsheet'!$A$7:$M$156,H$9,FALSE))),"")</f>
        <v>Yes</v>
      </c>
      <c r="I57" s="48" t="str">
        <f ca="1">IFERROR(IF((VLOOKUP($B57,'Nat Con &amp; Metrics Backsheet'!$A$7:$M$156,I$9,FALSE))="","",(VLOOKUP($B57,'Nat Con &amp; Metrics Backsheet'!$A$7:$M$156,I$9,FALSE))),"")</f>
        <v/>
      </c>
      <c r="L57" s="122"/>
    </row>
    <row r="58" spans="1:12" s="184" customFormat="1">
      <c r="A58" s="42">
        <v>40</v>
      </c>
      <c r="B58" s="34" t="str">
        <f t="shared" ca="1" si="4"/>
        <v>E10000011</v>
      </c>
      <c r="C58" s="29" t="str">
        <f ca="1">IFERROR(VLOOKUP($B58,'Org list'!$J$9:$K$636,2,0), "")</f>
        <v>East Sussex</v>
      </c>
      <c r="D58" s="49" t="str">
        <f ca="1">IFERROR(IF((VLOOKUP($B58,'Nat Con &amp; Metrics Backsheet'!$A$7:$M$156,D$9,FALSE))="","",(VLOOKUP($B58,'Nat Con &amp; Metrics Backsheet'!$A$7:$M$156,D$9,FALSE))),"")</f>
        <v>Yes</v>
      </c>
      <c r="E58" s="50" t="str">
        <f ca="1">IFERROR(IF((VLOOKUP($B58,'Nat Con &amp; Metrics Backsheet'!$A$7:$M$156,E$9,FALSE))="","",(VLOOKUP($B58,'Nat Con &amp; Metrics Backsheet'!$A$7:$M$156,E$9,FALSE))),"")</f>
        <v>Yes</v>
      </c>
      <c r="F58" s="50" t="str">
        <f ca="1">IFERROR(IF((VLOOKUP($B58,'Nat Con &amp; Metrics Backsheet'!$A$7:$M$156,F$9,FALSE))="","",(VLOOKUP($B58,'Nat Con &amp; Metrics Backsheet'!$A$7:$M$156,F$9,FALSE))),"")</f>
        <v>Yes</v>
      </c>
      <c r="G58" s="51" t="str">
        <f ca="1">IFERROR(IF((VLOOKUP($B58,'Nat Con &amp; Metrics Backsheet'!$A$7:$M$156,G$9,FALSE))="","",(VLOOKUP($B58,'Nat Con &amp; Metrics Backsheet'!$A$7:$M$156,G$9,FALSE))),"")</f>
        <v>Yes</v>
      </c>
      <c r="H58" s="35" t="str">
        <f ca="1">IFERROR(IF((VLOOKUP($B58,'Nat Con &amp; Metrics Backsheet'!$A$7:$M$156,H$9,FALSE))="","",(VLOOKUP($B58,'Nat Con &amp; Metrics Backsheet'!$A$7:$M$156,H$9,FALSE))),"")</f>
        <v>No</v>
      </c>
      <c r="I58" s="48">
        <f ca="1">IFERROR(IF((VLOOKUP($B58,'Nat Con &amp; Metrics Backsheet'!$A$7:$M$156,I$9,FALSE))="","",(VLOOKUP($B58,'Nat Con &amp; Metrics Backsheet'!$A$7:$M$156,I$9,FALSE))),"")</f>
        <v>43131</v>
      </c>
      <c r="L58" s="122"/>
    </row>
    <row r="59" spans="1:12" s="184" customFormat="1">
      <c r="A59" s="42">
        <v>41</v>
      </c>
      <c r="B59" s="34" t="str">
        <f t="shared" ca="1" si="4"/>
        <v>E09000010</v>
      </c>
      <c r="C59" s="29" t="str">
        <f ca="1">IFERROR(VLOOKUP($B59,'Org list'!$J$9:$K$636,2,0), "")</f>
        <v>Enfield</v>
      </c>
      <c r="D59" s="49" t="str">
        <f ca="1">IFERROR(IF((VLOOKUP($B59,'Nat Con &amp; Metrics Backsheet'!$A$7:$M$156,D$9,FALSE))="","",(VLOOKUP($B59,'Nat Con &amp; Metrics Backsheet'!$A$7:$M$156,D$9,FALSE))),"")</f>
        <v>Yes</v>
      </c>
      <c r="E59" s="50" t="str">
        <f ca="1">IFERROR(IF((VLOOKUP($B59,'Nat Con &amp; Metrics Backsheet'!$A$7:$M$156,E$9,FALSE))="","",(VLOOKUP($B59,'Nat Con &amp; Metrics Backsheet'!$A$7:$M$156,E$9,FALSE))),"")</f>
        <v>Yes</v>
      </c>
      <c r="F59" s="50" t="str">
        <f ca="1">IFERROR(IF((VLOOKUP($B59,'Nat Con &amp; Metrics Backsheet'!$A$7:$M$156,F$9,FALSE))="","",(VLOOKUP($B59,'Nat Con &amp; Metrics Backsheet'!$A$7:$M$156,F$9,FALSE))),"")</f>
        <v>Yes</v>
      </c>
      <c r="G59" s="51" t="str">
        <f ca="1">IFERROR(IF((VLOOKUP($B59,'Nat Con &amp; Metrics Backsheet'!$A$7:$M$156,G$9,FALSE))="","",(VLOOKUP($B59,'Nat Con &amp; Metrics Backsheet'!$A$7:$M$156,G$9,FALSE))),"")</f>
        <v>Yes</v>
      </c>
      <c r="H59" s="35" t="str">
        <f ca="1">IFERROR(IF((VLOOKUP($B59,'Nat Con &amp; Metrics Backsheet'!$A$7:$M$156,H$9,FALSE))="","",(VLOOKUP($B59,'Nat Con &amp; Metrics Backsheet'!$A$7:$M$156,H$9,FALSE))),"")</f>
        <v>Yes</v>
      </c>
      <c r="I59" s="48" t="str">
        <f ca="1">IFERROR(IF((VLOOKUP($B59,'Nat Con &amp; Metrics Backsheet'!$A$7:$M$156,I$9,FALSE))="","",(VLOOKUP($B59,'Nat Con &amp; Metrics Backsheet'!$A$7:$M$156,I$9,FALSE))),"")</f>
        <v/>
      </c>
      <c r="L59" s="122"/>
    </row>
    <row r="60" spans="1:12">
      <c r="A60" s="42">
        <v>42</v>
      </c>
      <c r="B60" s="34" t="str">
        <f t="shared" ca="1" si="4"/>
        <v>E10000012</v>
      </c>
      <c r="C60" s="29" t="str">
        <f ca="1">IFERROR(VLOOKUP($B60,'Org list'!$J$9:$K$636,2,0), "")</f>
        <v>Essex</v>
      </c>
      <c r="D60" s="49" t="str">
        <f ca="1">IFERROR(IF((VLOOKUP($B60,'Nat Con &amp; Metrics Backsheet'!$A$7:$M$156,D$9,FALSE))="","",(VLOOKUP($B60,'Nat Con &amp; Metrics Backsheet'!$A$7:$M$156,D$9,FALSE))),"")</f>
        <v>Yes</v>
      </c>
      <c r="E60" s="50" t="str">
        <f ca="1">IFERROR(IF((VLOOKUP($B60,'Nat Con &amp; Metrics Backsheet'!$A$7:$M$156,E$9,FALSE))="","",(VLOOKUP($B60,'Nat Con &amp; Metrics Backsheet'!$A$7:$M$156,E$9,FALSE))),"")</f>
        <v>Yes</v>
      </c>
      <c r="F60" s="50" t="str">
        <f ca="1">IFERROR(IF((VLOOKUP($B60,'Nat Con &amp; Metrics Backsheet'!$A$7:$M$156,F$9,FALSE))="","",(VLOOKUP($B60,'Nat Con &amp; Metrics Backsheet'!$A$7:$M$156,F$9,FALSE))),"")</f>
        <v>Yes</v>
      </c>
      <c r="G60" s="51" t="str">
        <f ca="1">IFERROR(IF((VLOOKUP($B60,'Nat Con &amp; Metrics Backsheet'!$A$7:$M$156,G$9,FALSE))="","",(VLOOKUP($B60,'Nat Con &amp; Metrics Backsheet'!$A$7:$M$156,G$9,FALSE))),"")</f>
        <v>Yes</v>
      </c>
      <c r="H60" s="35" t="str">
        <f ca="1">IFERROR(IF((VLOOKUP($B60,'Nat Con &amp; Metrics Backsheet'!$A$7:$M$156,H$9,FALSE))="","",(VLOOKUP($B60,'Nat Con &amp; Metrics Backsheet'!$A$7:$M$156,H$9,FALSE))),"")</f>
        <v>Yes</v>
      </c>
      <c r="I60" s="48" t="str">
        <f ca="1">IFERROR(IF((VLOOKUP($B60,'Nat Con &amp; Metrics Backsheet'!$A$7:$M$156,I$9,FALSE))="","",(VLOOKUP($B60,'Nat Con &amp; Metrics Backsheet'!$A$7:$M$156,I$9,FALSE))),"")</f>
        <v/>
      </c>
    </row>
    <row r="61" spans="1:12">
      <c r="A61" s="42">
        <v>43</v>
      </c>
      <c r="B61" s="34" t="str">
        <f t="shared" ca="1" si="4"/>
        <v>E08000037</v>
      </c>
      <c r="C61" s="29" t="str">
        <f ca="1">IFERROR(VLOOKUP($B61,'Org list'!$J$9:$K$636,2,0), "")</f>
        <v>Gateshead</v>
      </c>
      <c r="D61" s="49" t="str">
        <f ca="1">IFERROR(IF((VLOOKUP($B61,'Nat Con &amp; Metrics Backsheet'!$A$7:$M$156,D$9,FALSE))="","",(VLOOKUP($B61,'Nat Con &amp; Metrics Backsheet'!$A$7:$M$156,D$9,FALSE))),"")</f>
        <v>Yes</v>
      </c>
      <c r="E61" s="50" t="str">
        <f ca="1">IFERROR(IF((VLOOKUP($B61,'Nat Con &amp; Metrics Backsheet'!$A$7:$M$156,E$9,FALSE))="","",(VLOOKUP($B61,'Nat Con &amp; Metrics Backsheet'!$A$7:$M$156,E$9,FALSE))),"")</f>
        <v>Yes</v>
      </c>
      <c r="F61" s="50" t="str">
        <f ca="1">IFERROR(IF((VLOOKUP($B61,'Nat Con &amp; Metrics Backsheet'!$A$7:$M$156,F$9,FALSE))="","",(VLOOKUP($B61,'Nat Con &amp; Metrics Backsheet'!$A$7:$M$156,F$9,FALSE))),"")</f>
        <v>Yes</v>
      </c>
      <c r="G61" s="51" t="str">
        <f ca="1">IFERROR(IF((VLOOKUP($B61,'Nat Con &amp; Metrics Backsheet'!$A$7:$M$156,G$9,FALSE))="","",(VLOOKUP($B61,'Nat Con &amp; Metrics Backsheet'!$A$7:$M$156,G$9,FALSE))),"")</f>
        <v>Yes</v>
      </c>
      <c r="H61" s="35" t="str">
        <f ca="1">IFERROR(IF((VLOOKUP($B61,'Nat Con &amp; Metrics Backsheet'!$A$7:$M$156,H$9,FALSE))="","",(VLOOKUP($B61,'Nat Con &amp; Metrics Backsheet'!$A$7:$M$156,H$9,FALSE))),"")</f>
        <v>No</v>
      </c>
      <c r="I61" s="48">
        <f ca="1">IFERROR(IF((VLOOKUP($B61,'Nat Con &amp; Metrics Backsheet'!$A$7:$M$156,I$9,FALSE))="","",(VLOOKUP($B61,'Nat Con &amp; Metrics Backsheet'!$A$7:$M$156,I$9,FALSE))),"")</f>
        <v>43131</v>
      </c>
    </row>
    <row r="62" spans="1:12">
      <c r="A62" s="42">
        <v>44</v>
      </c>
      <c r="B62" s="34" t="str">
        <f t="shared" ca="1" si="4"/>
        <v>E10000013</v>
      </c>
      <c r="C62" s="29" t="str">
        <f ca="1">IFERROR(VLOOKUP($B62,'Org list'!$J$9:$K$636,2,0), "")</f>
        <v>Gloucestershire</v>
      </c>
      <c r="D62" s="49" t="str">
        <f ca="1">IFERROR(IF((VLOOKUP($B62,'Nat Con &amp; Metrics Backsheet'!$A$7:$M$156,D$9,FALSE))="","",(VLOOKUP($B62,'Nat Con &amp; Metrics Backsheet'!$A$7:$M$156,D$9,FALSE))),"")</f>
        <v>Yes</v>
      </c>
      <c r="E62" s="50" t="str">
        <f ca="1">IFERROR(IF((VLOOKUP($B62,'Nat Con &amp; Metrics Backsheet'!$A$7:$M$156,E$9,FALSE))="","",(VLOOKUP($B62,'Nat Con &amp; Metrics Backsheet'!$A$7:$M$156,E$9,FALSE))),"")</f>
        <v>Yes</v>
      </c>
      <c r="F62" s="50" t="str">
        <f ca="1">IFERROR(IF((VLOOKUP($B62,'Nat Con &amp; Metrics Backsheet'!$A$7:$M$156,F$9,FALSE))="","",(VLOOKUP($B62,'Nat Con &amp; Metrics Backsheet'!$A$7:$M$156,F$9,FALSE))),"")</f>
        <v>Yes</v>
      </c>
      <c r="G62" s="51" t="str">
        <f ca="1">IFERROR(IF((VLOOKUP($B62,'Nat Con &amp; Metrics Backsheet'!$A$7:$M$156,G$9,FALSE))="","",(VLOOKUP($B62,'Nat Con &amp; Metrics Backsheet'!$A$7:$M$156,G$9,FALSE))),"")</f>
        <v>Yes</v>
      </c>
      <c r="H62" s="35" t="str">
        <f ca="1">IFERROR(IF((VLOOKUP($B62,'Nat Con &amp; Metrics Backsheet'!$A$7:$M$156,H$9,FALSE))="","",(VLOOKUP($B62,'Nat Con &amp; Metrics Backsheet'!$A$7:$M$156,H$9,FALSE))),"")</f>
        <v>Yes</v>
      </c>
      <c r="I62" s="48" t="str">
        <f ca="1">IFERROR(IF((VLOOKUP($B62,'Nat Con &amp; Metrics Backsheet'!$A$7:$M$156,I$9,FALSE))="","",(VLOOKUP($B62,'Nat Con &amp; Metrics Backsheet'!$A$7:$M$156,I$9,FALSE))),"")</f>
        <v/>
      </c>
    </row>
    <row r="63" spans="1:12">
      <c r="A63" s="42">
        <v>45</v>
      </c>
      <c r="B63" s="34" t="str">
        <f t="shared" ca="1" si="4"/>
        <v>E09000011</v>
      </c>
      <c r="C63" s="29" t="str">
        <f ca="1">IFERROR(VLOOKUP($B63,'Org list'!$J$9:$K$636,2,0), "")</f>
        <v>Greenwich</v>
      </c>
      <c r="D63" s="49" t="str">
        <f ca="1">IFERROR(IF((VLOOKUP($B63,'Nat Con &amp; Metrics Backsheet'!$A$7:$M$156,D$9,FALSE))="","",(VLOOKUP($B63,'Nat Con &amp; Metrics Backsheet'!$A$7:$M$156,D$9,FALSE))),"")</f>
        <v>Yes</v>
      </c>
      <c r="E63" s="50" t="str">
        <f ca="1">IFERROR(IF((VLOOKUP($B63,'Nat Con &amp; Metrics Backsheet'!$A$7:$M$156,E$9,FALSE))="","",(VLOOKUP($B63,'Nat Con &amp; Metrics Backsheet'!$A$7:$M$156,E$9,FALSE))),"")</f>
        <v>Yes</v>
      </c>
      <c r="F63" s="50" t="str">
        <f ca="1">IFERROR(IF((VLOOKUP($B63,'Nat Con &amp; Metrics Backsheet'!$A$7:$M$156,F$9,FALSE))="","",(VLOOKUP($B63,'Nat Con &amp; Metrics Backsheet'!$A$7:$M$156,F$9,FALSE))),"")</f>
        <v>Yes</v>
      </c>
      <c r="G63" s="51" t="str">
        <f ca="1">IFERROR(IF((VLOOKUP($B63,'Nat Con &amp; Metrics Backsheet'!$A$7:$M$156,G$9,FALSE))="","",(VLOOKUP($B63,'Nat Con &amp; Metrics Backsheet'!$A$7:$M$156,G$9,FALSE))),"")</f>
        <v>Yes</v>
      </c>
      <c r="H63" s="35" t="str">
        <f ca="1">IFERROR(IF((VLOOKUP($B63,'Nat Con &amp; Metrics Backsheet'!$A$7:$M$156,H$9,FALSE))="","",(VLOOKUP($B63,'Nat Con &amp; Metrics Backsheet'!$A$7:$M$156,H$9,FALSE))),"")</f>
        <v>Yes</v>
      </c>
      <c r="I63" s="48" t="str">
        <f ca="1">IFERROR(IF((VLOOKUP($B63,'Nat Con &amp; Metrics Backsheet'!$A$7:$M$156,I$9,FALSE))="","",(VLOOKUP($B63,'Nat Con &amp; Metrics Backsheet'!$A$7:$M$156,I$9,FALSE))),"")</f>
        <v/>
      </c>
    </row>
    <row r="64" spans="1:12">
      <c r="A64" s="42">
        <v>46</v>
      </c>
      <c r="B64" s="34" t="str">
        <f t="shared" ca="1" si="4"/>
        <v>E09000012</v>
      </c>
      <c r="C64" s="29" t="str">
        <f ca="1">IFERROR(VLOOKUP($B64,'Org list'!$J$9:$K$636,2,0), "")</f>
        <v>Hackney</v>
      </c>
      <c r="D64" s="49" t="str">
        <f ca="1">IFERROR(IF((VLOOKUP($B64,'Nat Con &amp; Metrics Backsheet'!$A$7:$M$156,D$9,FALSE))="","",(VLOOKUP($B64,'Nat Con &amp; Metrics Backsheet'!$A$7:$M$156,D$9,FALSE))),"")</f>
        <v>Yes</v>
      </c>
      <c r="E64" s="50" t="str">
        <f ca="1">IFERROR(IF((VLOOKUP($B64,'Nat Con &amp; Metrics Backsheet'!$A$7:$M$156,E$9,FALSE))="","",(VLOOKUP($B64,'Nat Con &amp; Metrics Backsheet'!$A$7:$M$156,E$9,FALSE))),"")</f>
        <v>Yes</v>
      </c>
      <c r="F64" s="50" t="str">
        <f ca="1">IFERROR(IF((VLOOKUP($B64,'Nat Con &amp; Metrics Backsheet'!$A$7:$M$156,F$9,FALSE))="","",(VLOOKUP($B64,'Nat Con &amp; Metrics Backsheet'!$A$7:$M$156,F$9,FALSE))),"")</f>
        <v>Yes</v>
      </c>
      <c r="G64" s="51" t="str">
        <f ca="1">IFERROR(IF((VLOOKUP($B64,'Nat Con &amp; Metrics Backsheet'!$A$7:$M$156,G$9,FALSE))="","",(VLOOKUP($B64,'Nat Con &amp; Metrics Backsheet'!$A$7:$M$156,G$9,FALSE))),"")</f>
        <v>Yes</v>
      </c>
      <c r="H64" s="35" t="str">
        <f ca="1">IFERROR(IF((VLOOKUP($B64,'Nat Con &amp; Metrics Backsheet'!$A$7:$M$156,H$9,FALSE))="","",(VLOOKUP($B64,'Nat Con &amp; Metrics Backsheet'!$A$7:$M$156,H$9,FALSE))),"")</f>
        <v>Yes</v>
      </c>
      <c r="I64" s="48" t="str">
        <f ca="1">IFERROR(IF((VLOOKUP($B64,'Nat Con &amp; Metrics Backsheet'!$A$7:$M$156,I$9,FALSE))="","",(VLOOKUP($B64,'Nat Con &amp; Metrics Backsheet'!$A$7:$M$156,I$9,FALSE))),"")</f>
        <v/>
      </c>
    </row>
    <row r="65" spans="1:9" ht="15" customHeight="1">
      <c r="A65" s="42">
        <v>47</v>
      </c>
      <c r="B65" s="34" t="str">
        <f t="shared" ca="1" si="4"/>
        <v>E06000006</v>
      </c>
      <c r="C65" s="29" t="str">
        <f ca="1">IFERROR(VLOOKUP($B65,'Org list'!$J$9:$K$636,2,0), "")</f>
        <v>Halton</v>
      </c>
      <c r="D65" s="49" t="str">
        <f ca="1">IFERROR(IF((VLOOKUP($B65,'Nat Con &amp; Metrics Backsheet'!$A$7:$M$156,D$9,FALSE))="","",(VLOOKUP($B65,'Nat Con &amp; Metrics Backsheet'!$A$7:$M$156,D$9,FALSE))),"")</f>
        <v>Yes</v>
      </c>
      <c r="E65" s="50" t="str">
        <f ca="1">IFERROR(IF((VLOOKUP($B65,'Nat Con &amp; Metrics Backsheet'!$A$7:$M$156,E$9,FALSE))="","",(VLOOKUP($B65,'Nat Con &amp; Metrics Backsheet'!$A$7:$M$156,E$9,FALSE))),"")</f>
        <v>Yes</v>
      </c>
      <c r="F65" s="50" t="str">
        <f ca="1">IFERROR(IF((VLOOKUP($B65,'Nat Con &amp; Metrics Backsheet'!$A$7:$M$156,F$9,FALSE))="","",(VLOOKUP($B65,'Nat Con &amp; Metrics Backsheet'!$A$7:$M$156,F$9,FALSE))),"")</f>
        <v>Yes</v>
      </c>
      <c r="G65" s="51" t="str">
        <f ca="1">IFERROR(IF((VLOOKUP($B65,'Nat Con &amp; Metrics Backsheet'!$A$7:$M$156,G$9,FALSE))="","",(VLOOKUP($B65,'Nat Con &amp; Metrics Backsheet'!$A$7:$M$156,G$9,FALSE))),"")</f>
        <v>Yes</v>
      </c>
      <c r="H65" s="35" t="str">
        <f ca="1">IFERROR(IF((VLOOKUP($B65,'Nat Con &amp; Metrics Backsheet'!$A$7:$M$156,H$9,FALSE))="","",(VLOOKUP($B65,'Nat Con &amp; Metrics Backsheet'!$A$7:$M$156,H$9,FALSE))),"")</f>
        <v>Yes</v>
      </c>
      <c r="I65" s="48" t="str">
        <f ca="1">IFERROR(IF((VLOOKUP($B65,'Nat Con &amp; Metrics Backsheet'!$A$7:$M$156,I$9,FALSE))="","",(VLOOKUP($B65,'Nat Con &amp; Metrics Backsheet'!$A$7:$M$156,I$9,FALSE))),"")</f>
        <v/>
      </c>
    </row>
    <row r="66" spans="1:9" ht="15" customHeight="1">
      <c r="A66" s="42">
        <v>48</v>
      </c>
      <c r="B66" s="34" t="str">
        <f t="shared" ca="1" si="4"/>
        <v>E09000013</v>
      </c>
      <c r="C66" s="29" t="str">
        <f ca="1">IFERROR(VLOOKUP($B66,'Org list'!$J$9:$K$636,2,0), "")</f>
        <v>Hammersmith and Fulham</v>
      </c>
      <c r="D66" s="49" t="str">
        <f ca="1">IFERROR(IF((VLOOKUP($B66,'Nat Con &amp; Metrics Backsheet'!$A$7:$M$156,D$9,FALSE))="","",(VLOOKUP($B66,'Nat Con &amp; Metrics Backsheet'!$A$7:$M$156,D$9,FALSE))),"")</f>
        <v>Yes</v>
      </c>
      <c r="E66" s="50" t="str">
        <f ca="1">IFERROR(IF((VLOOKUP($B66,'Nat Con &amp; Metrics Backsheet'!$A$7:$M$156,E$9,FALSE))="","",(VLOOKUP($B66,'Nat Con &amp; Metrics Backsheet'!$A$7:$M$156,E$9,FALSE))),"")</f>
        <v>Yes</v>
      </c>
      <c r="F66" s="50" t="str">
        <f ca="1">IFERROR(IF((VLOOKUP($B66,'Nat Con &amp; Metrics Backsheet'!$A$7:$M$156,F$9,FALSE))="","",(VLOOKUP($B66,'Nat Con &amp; Metrics Backsheet'!$A$7:$M$156,F$9,FALSE))),"")</f>
        <v>Yes</v>
      </c>
      <c r="G66" s="51" t="str">
        <f ca="1">IFERROR(IF((VLOOKUP($B66,'Nat Con &amp; Metrics Backsheet'!$A$7:$M$156,G$9,FALSE))="","",(VLOOKUP($B66,'Nat Con &amp; Metrics Backsheet'!$A$7:$M$156,G$9,FALSE))),"")</f>
        <v>Yes</v>
      </c>
      <c r="H66" s="35" t="str">
        <f ca="1">IFERROR(IF((VLOOKUP($B66,'Nat Con &amp; Metrics Backsheet'!$A$7:$M$156,H$9,FALSE))="","",(VLOOKUP($B66,'Nat Con &amp; Metrics Backsheet'!$A$7:$M$156,H$9,FALSE))),"")</f>
        <v>Yes</v>
      </c>
      <c r="I66" s="48" t="str">
        <f ca="1">IFERROR(IF((VLOOKUP($B66,'Nat Con &amp; Metrics Backsheet'!$A$7:$M$156,I$9,FALSE))="","",(VLOOKUP($B66,'Nat Con &amp; Metrics Backsheet'!$A$7:$M$156,I$9,FALSE))),"")</f>
        <v/>
      </c>
    </row>
    <row r="67" spans="1:9" ht="15" customHeight="1">
      <c r="A67" s="42">
        <v>49</v>
      </c>
      <c r="B67" s="34" t="str">
        <f t="shared" ca="1" si="4"/>
        <v>E10000014</v>
      </c>
      <c r="C67" s="29" t="str">
        <f ca="1">IFERROR(VLOOKUP($B67,'Org list'!$J$9:$K$636,2,0), "")</f>
        <v>Hampshire</v>
      </c>
      <c r="D67" s="49" t="str">
        <f ca="1">IFERROR(IF((VLOOKUP($B67,'Nat Con &amp; Metrics Backsheet'!$A$7:$M$156,D$9,FALSE))="","",(VLOOKUP($B67,'Nat Con &amp; Metrics Backsheet'!$A$7:$M$156,D$9,FALSE))),"")</f>
        <v>Yes</v>
      </c>
      <c r="E67" s="50" t="str">
        <f ca="1">IFERROR(IF((VLOOKUP($B67,'Nat Con &amp; Metrics Backsheet'!$A$7:$M$156,E$9,FALSE))="","",(VLOOKUP($B67,'Nat Con &amp; Metrics Backsheet'!$A$7:$M$156,E$9,FALSE))),"")</f>
        <v>Yes</v>
      </c>
      <c r="F67" s="50" t="str">
        <f ca="1">IFERROR(IF((VLOOKUP($B67,'Nat Con &amp; Metrics Backsheet'!$A$7:$M$156,F$9,FALSE))="","",(VLOOKUP($B67,'Nat Con &amp; Metrics Backsheet'!$A$7:$M$156,F$9,FALSE))),"")</f>
        <v>Yes</v>
      </c>
      <c r="G67" s="51" t="str">
        <f ca="1">IFERROR(IF((VLOOKUP($B67,'Nat Con &amp; Metrics Backsheet'!$A$7:$M$156,G$9,FALSE))="","",(VLOOKUP($B67,'Nat Con &amp; Metrics Backsheet'!$A$7:$M$156,G$9,FALSE))),"")</f>
        <v>Yes</v>
      </c>
      <c r="H67" s="35" t="str">
        <f ca="1">IFERROR(IF((VLOOKUP($B67,'Nat Con &amp; Metrics Backsheet'!$A$7:$M$156,H$9,FALSE))="","",(VLOOKUP($B67,'Nat Con &amp; Metrics Backsheet'!$A$7:$M$156,H$9,FALSE))),"")</f>
        <v>Yes</v>
      </c>
      <c r="I67" s="48" t="str">
        <f ca="1">IFERROR(IF((VLOOKUP($B67,'Nat Con &amp; Metrics Backsheet'!$A$7:$M$156,I$9,FALSE))="","",(VLOOKUP($B67,'Nat Con &amp; Metrics Backsheet'!$A$7:$M$156,I$9,FALSE))),"")</f>
        <v/>
      </c>
    </row>
    <row r="68" spans="1:9" ht="15" customHeight="1">
      <c r="A68" s="42">
        <v>50</v>
      </c>
      <c r="B68" s="34" t="str">
        <f t="shared" ca="1" si="4"/>
        <v>E09000014</v>
      </c>
      <c r="C68" s="29" t="str">
        <f ca="1">IFERROR(VLOOKUP($B68,'Org list'!$J$9:$K$636,2,0), "")</f>
        <v>Haringey</v>
      </c>
      <c r="D68" s="49" t="str">
        <f ca="1">IFERROR(IF((VLOOKUP($B68,'Nat Con &amp; Metrics Backsheet'!$A$7:$M$156,D$9,FALSE))="","",(VLOOKUP($B68,'Nat Con &amp; Metrics Backsheet'!$A$7:$M$156,D$9,FALSE))),"")</f>
        <v>Yes</v>
      </c>
      <c r="E68" s="50" t="str">
        <f ca="1">IFERROR(IF((VLOOKUP($B68,'Nat Con &amp; Metrics Backsheet'!$A$7:$M$156,E$9,FALSE))="","",(VLOOKUP($B68,'Nat Con &amp; Metrics Backsheet'!$A$7:$M$156,E$9,FALSE))),"")</f>
        <v>Yes</v>
      </c>
      <c r="F68" s="50" t="str">
        <f ca="1">IFERROR(IF((VLOOKUP($B68,'Nat Con &amp; Metrics Backsheet'!$A$7:$M$156,F$9,FALSE))="","",(VLOOKUP($B68,'Nat Con &amp; Metrics Backsheet'!$A$7:$M$156,F$9,FALSE))),"")</f>
        <v>Yes</v>
      </c>
      <c r="G68" s="51" t="str">
        <f ca="1">IFERROR(IF((VLOOKUP($B68,'Nat Con &amp; Metrics Backsheet'!$A$7:$M$156,G$9,FALSE))="","",(VLOOKUP($B68,'Nat Con &amp; Metrics Backsheet'!$A$7:$M$156,G$9,FALSE))),"")</f>
        <v>Yes</v>
      </c>
      <c r="H68" s="35" t="str">
        <f ca="1">IFERROR(IF((VLOOKUP($B68,'Nat Con &amp; Metrics Backsheet'!$A$7:$M$156,H$9,FALSE))="","",(VLOOKUP($B68,'Nat Con &amp; Metrics Backsheet'!$A$7:$M$156,H$9,FALSE))),"")</f>
        <v>Yes</v>
      </c>
      <c r="I68" s="48" t="str">
        <f ca="1">IFERROR(IF((VLOOKUP($B68,'Nat Con &amp; Metrics Backsheet'!$A$7:$M$156,I$9,FALSE))="","",(VLOOKUP($B68,'Nat Con &amp; Metrics Backsheet'!$A$7:$M$156,I$9,FALSE))),"")</f>
        <v/>
      </c>
    </row>
    <row r="69" spans="1:9" ht="15" customHeight="1">
      <c r="A69" s="42">
        <v>51</v>
      </c>
      <c r="B69" s="34" t="str">
        <f t="shared" ca="1" si="4"/>
        <v>E09000015</v>
      </c>
      <c r="C69" s="29" t="str">
        <f ca="1">IFERROR(VLOOKUP($B69,'Org list'!$J$9:$K$636,2,0), "")</f>
        <v>Harrow</v>
      </c>
      <c r="D69" s="49" t="str">
        <f ca="1">IFERROR(IF((VLOOKUP($B69,'Nat Con &amp; Metrics Backsheet'!$A$7:$M$156,D$9,FALSE))="","",(VLOOKUP($B69,'Nat Con &amp; Metrics Backsheet'!$A$7:$M$156,D$9,FALSE))),"")</f>
        <v>Yes</v>
      </c>
      <c r="E69" s="50" t="str">
        <f ca="1">IFERROR(IF((VLOOKUP($B69,'Nat Con &amp; Metrics Backsheet'!$A$7:$M$156,E$9,FALSE))="","",(VLOOKUP($B69,'Nat Con &amp; Metrics Backsheet'!$A$7:$M$156,E$9,FALSE))),"")</f>
        <v>Yes</v>
      </c>
      <c r="F69" s="50" t="str">
        <f ca="1">IFERROR(IF((VLOOKUP($B69,'Nat Con &amp; Metrics Backsheet'!$A$7:$M$156,F$9,FALSE))="","",(VLOOKUP($B69,'Nat Con &amp; Metrics Backsheet'!$A$7:$M$156,F$9,FALSE))),"")</f>
        <v>Yes</v>
      </c>
      <c r="G69" s="51" t="str">
        <f ca="1">IFERROR(IF((VLOOKUP($B69,'Nat Con &amp; Metrics Backsheet'!$A$7:$M$156,G$9,FALSE))="","",(VLOOKUP($B69,'Nat Con &amp; Metrics Backsheet'!$A$7:$M$156,G$9,FALSE))),"")</f>
        <v>Yes</v>
      </c>
      <c r="H69" s="35" t="str">
        <f ca="1">IFERROR(IF((VLOOKUP($B69,'Nat Con &amp; Metrics Backsheet'!$A$7:$M$156,H$9,FALSE))="","",(VLOOKUP($B69,'Nat Con &amp; Metrics Backsheet'!$A$7:$M$156,H$9,FALSE))),"")</f>
        <v>Yes</v>
      </c>
      <c r="I69" s="48" t="str">
        <f ca="1">IFERROR(IF((VLOOKUP($B69,'Nat Con &amp; Metrics Backsheet'!$A$7:$M$156,I$9,FALSE))="","",(VLOOKUP($B69,'Nat Con &amp; Metrics Backsheet'!$A$7:$M$156,I$9,FALSE))),"")</f>
        <v/>
      </c>
    </row>
    <row r="70" spans="1:9" ht="15" customHeight="1">
      <c r="A70" s="42">
        <v>52</v>
      </c>
      <c r="B70" s="34" t="str">
        <f t="shared" ca="1" si="4"/>
        <v>E06000001</v>
      </c>
      <c r="C70" s="29" t="str">
        <f ca="1">IFERROR(VLOOKUP($B70,'Org list'!$J$9:$K$636,2,0), "")</f>
        <v>Hartlepool</v>
      </c>
      <c r="D70" s="49" t="str">
        <f ca="1">IFERROR(IF((VLOOKUP($B70,'Nat Con &amp; Metrics Backsheet'!$A$7:$M$156,D$9,FALSE))="","",(VLOOKUP($B70,'Nat Con &amp; Metrics Backsheet'!$A$7:$M$156,D$9,FALSE))),"")</f>
        <v>Yes</v>
      </c>
      <c r="E70" s="50" t="str">
        <f ca="1">IFERROR(IF((VLOOKUP($B70,'Nat Con &amp; Metrics Backsheet'!$A$7:$M$156,E$9,FALSE))="","",(VLOOKUP($B70,'Nat Con &amp; Metrics Backsheet'!$A$7:$M$156,E$9,FALSE))),"")</f>
        <v>Yes</v>
      </c>
      <c r="F70" s="50" t="str">
        <f ca="1">IFERROR(IF((VLOOKUP($B70,'Nat Con &amp; Metrics Backsheet'!$A$7:$M$156,F$9,FALSE))="","",(VLOOKUP($B70,'Nat Con &amp; Metrics Backsheet'!$A$7:$M$156,F$9,FALSE))),"")</f>
        <v>Yes</v>
      </c>
      <c r="G70" s="51" t="str">
        <f ca="1">IFERROR(IF((VLOOKUP($B70,'Nat Con &amp; Metrics Backsheet'!$A$7:$M$156,G$9,FALSE))="","",(VLOOKUP($B70,'Nat Con &amp; Metrics Backsheet'!$A$7:$M$156,G$9,FALSE))),"")</f>
        <v>Yes</v>
      </c>
      <c r="H70" s="35" t="str">
        <f ca="1">IFERROR(IF((VLOOKUP($B70,'Nat Con &amp; Metrics Backsheet'!$A$7:$M$156,H$9,FALSE))="","",(VLOOKUP($B70,'Nat Con &amp; Metrics Backsheet'!$A$7:$M$156,H$9,FALSE))),"")</f>
        <v>Yes</v>
      </c>
      <c r="I70" s="48" t="str">
        <f ca="1">IFERROR(IF((VLOOKUP($B70,'Nat Con &amp; Metrics Backsheet'!$A$7:$M$156,I$9,FALSE))="","",(VLOOKUP($B70,'Nat Con &amp; Metrics Backsheet'!$A$7:$M$156,I$9,FALSE))),"")</f>
        <v/>
      </c>
    </row>
    <row r="71" spans="1:9" ht="15" customHeight="1">
      <c r="A71" s="42">
        <v>53</v>
      </c>
      <c r="B71" s="34" t="str">
        <f t="shared" ca="1" si="4"/>
        <v>E09000016</v>
      </c>
      <c r="C71" s="29" t="str">
        <f ca="1">IFERROR(VLOOKUP($B71,'Org list'!$J$9:$K$636,2,0), "")</f>
        <v>Havering</v>
      </c>
      <c r="D71" s="49" t="str">
        <f ca="1">IFERROR(IF((VLOOKUP($B71,'Nat Con &amp; Metrics Backsheet'!$A$7:$M$156,D$9,FALSE))="","",(VLOOKUP($B71,'Nat Con &amp; Metrics Backsheet'!$A$7:$M$156,D$9,FALSE))),"")</f>
        <v>Yes</v>
      </c>
      <c r="E71" s="50" t="str">
        <f ca="1">IFERROR(IF((VLOOKUP($B71,'Nat Con &amp; Metrics Backsheet'!$A$7:$M$156,E$9,FALSE))="","",(VLOOKUP($B71,'Nat Con &amp; Metrics Backsheet'!$A$7:$M$156,E$9,FALSE))),"")</f>
        <v>Yes</v>
      </c>
      <c r="F71" s="50" t="str">
        <f ca="1">IFERROR(IF((VLOOKUP($B71,'Nat Con &amp; Metrics Backsheet'!$A$7:$M$156,F$9,FALSE))="","",(VLOOKUP($B71,'Nat Con &amp; Metrics Backsheet'!$A$7:$M$156,F$9,FALSE))),"")</f>
        <v>Yes</v>
      </c>
      <c r="G71" s="51" t="str">
        <f ca="1">IFERROR(IF((VLOOKUP($B71,'Nat Con &amp; Metrics Backsheet'!$A$7:$M$156,G$9,FALSE))="","",(VLOOKUP($B71,'Nat Con &amp; Metrics Backsheet'!$A$7:$M$156,G$9,FALSE))),"")</f>
        <v>Yes</v>
      </c>
      <c r="H71" s="35" t="str">
        <f ca="1">IFERROR(IF((VLOOKUP($B71,'Nat Con &amp; Metrics Backsheet'!$A$7:$M$156,H$9,FALSE))="","",(VLOOKUP($B71,'Nat Con &amp; Metrics Backsheet'!$A$7:$M$156,H$9,FALSE))),"")</f>
        <v>No</v>
      </c>
      <c r="I71" s="48">
        <f ca="1">IFERROR(IF((VLOOKUP($B71,'Nat Con &amp; Metrics Backsheet'!$A$7:$M$156,I$9,FALSE))="","",(VLOOKUP($B71,'Nat Con &amp; Metrics Backsheet'!$A$7:$M$156,I$9,FALSE))),"")</f>
        <v>43190</v>
      </c>
    </row>
    <row r="72" spans="1:9" ht="15" customHeight="1">
      <c r="A72" s="42">
        <v>54</v>
      </c>
      <c r="B72" s="34" t="str">
        <f t="shared" ca="1" si="4"/>
        <v>E06000019</v>
      </c>
      <c r="C72" s="29" t="str">
        <f ca="1">IFERROR(VLOOKUP($B72,'Org list'!$J$9:$K$636,2,0), "")</f>
        <v>Herefordshire, County of</v>
      </c>
      <c r="D72" s="49" t="str">
        <f ca="1">IFERROR(IF((VLOOKUP($B72,'Nat Con &amp; Metrics Backsheet'!$A$7:$M$156,D$9,FALSE))="","",(VLOOKUP($B72,'Nat Con &amp; Metrics Backsheet'!$A$7:$M$156,D$9,FALSE))),"")</f>
        <v>Yes</v>
      </c>
      <c r="E72" s="50" t="str">
        <f ca="1">IFERROR(IF((VLOOKUP($B72,'Nat Con &amp; Metrics Backsheet'!$A$7:$M$156,E$9,FALSE))="","",(VLOOKUP($B72,'Nat Con &amp; Metrics Backsheet'!$A$7:$M$156,E$9,FALSE))),"")</f>
        <v>Yes</v>
      </c>
      <c r="F72" s="50" t="str">
        <f ca="1">IFERROR(IF((VLOOKUP($B72,'Nat Con &amp; Metrics Backsheet'!$A$7:$M$156,F$9,FALSE))="","",(VLOOKUP($B72,'Nat Con &amp; Metrics Backsheet'!$A$7:$M$156,F$9,FALSE))),"")</f>
        <v>Yes</v>
      </c>
      <c r="G72" s="51" t="str">
        <f ca="1">IFERROR(IF((VLOOKUP($B72,'Nat Con &amp; Metrics Backsheet'!$A$7:$M$156,G$9,FALSE))="","",(VLOOKUP($B72,'Nat Con &amp; Metrics Backsheet'!$A$7:$M$156,G$9,FALSE))),"")</f>
        <v>Yes</v>
      </c>
      <c r="H72" s="35" t="str">
        <f ca="1">IFERROR(IF((VLOOKUP($B72,'Nat Con &amp; Metrics Backsheet'!$A$7:$M$156,H$9,FALSE))="","",(VLOOKUP($B72,'Nat Con &amp; Metrics Backsheet'!$A$7:$M$156,H$9,FALSE))),"")</f>
        <v>No</v>
      </c>
      <c r="I72" s="48">
        <f ca="1">IFERROR(IF((VLOOKUP($B72,'Nat Con &amp; Metrics Backsheet'!$A$7:$M$156,I$9,FALSE))="","",(VLOOKUP($B72,'Nat Con &amp; Metrics Backsheet'!$A$7:$M$156,I$9,FALSE))),"")</f>
        <v>43131</v>
      </c>
    </row>
    <row r="73" spans="1:9" ht="15" customHeight="1">
      <c r="A73" s="42">
        <v>55</v>
      </c>
      <c r="B73" s="34" t="str">
        <f t="shared" ca="1" si="4"/>
        <v>E10000015</v>
      </c>
      <c r="C73" s="29" t="str">
        <f ca="1">IFERROR(VLOOKUP($B73,'Org list'!$J$9:$K$636,2,0), "")</f>
        <v>Hertfordshire</v>
      </c>
      <c r="D73" s="49" t="str">
        <f ca="1">IFERROR(IF((VLOOKUP($B73,'Nat Con &amp; Metrics Backsheet'!$A$7:$M$156,D$9,FALSE))="","",(VLOOKUP($B73,'Nat Con &amp; Metrics Backsheet'!$A$7:$M$156,D$9,FALSE))),"")</f>
        <v>Yes</v>
      </c>
      <c r="E73" s="50" t="str">
        <f ca="1">IFERROR(IF((VLOOKUP($B73,'Nat Con &amp; Metrics Backsheet'!$A$7:$M$156,E$9,FALSE))="","",(VLOOKUP($B73,'Nat Con &amp; Metrics Backsheet'!$A$7:$M$156,E$9,FALSE))),"")</f>
        <v>Yes</v>
      </c>
      <c r="F73" s="50" t="str">
        <f ca="1">IFERROR(IF((VLOOKUP($B73,'Nat Con &amp; Metrics Backsheet'!$A$7:$M$156,F$9,FALSE))="","",(VLOOKUP($B73,'Nat Con &amp; Metrics Backsheet'!$A$7:$M$156,F$9,FALSE))),"")</f>
        <v>Yes</v>
      </c>
      <c r="G73" s="51" t="str">
        <f ca="1">IFERROR(IF((VLOOKUP($B73,'Nat Con &amp; Metrics Backsheet'!$A$7:$M$156,G$9,FALSE))="","",(VLOOKUP($B73,'Nat Con &amp; Metrics Backsheet'!$A$7:$M$156,G$9,FALSE))),"")</f>
        <v>Yes</v>
      </c>
      <c r="H73" s="35" t="str">
        <f ca="1">IFERROR(IF((VLOOKUP($B73,'Nat Con &amp; Metrics Backsheet'!$A$7:$M$156,H$9,FALSE))="","",(VLOOKUP($B73,'Nat Con &amp; Metrics Backsheet'!$A$7:$M$156,H$9,FALSE))),"")</f>
        <v>Yes</v>
      </c>
      <c r="I73" s="48" t="str">
        <f ca="1">IFERROR(IF((VLOOKUP($B73,'Nat Con &amp; Metrics Backsheet'!$A$7:$M$156,I$9,FALSE))="","",(VLOOKUP($B73,'Nat Con &amp; Metrics Backsheet'!$A$7:$M$156,I$9,FALSE))),"")</f>
        <v/>
      </c>
    </row>
    <row r="74" spans="1:9" ht="15" customHeight="1">
      <c r="A74" s="42">
        <v>56</v>
      </c>
      <c r="B74" s="34" t="str">
        <f t="shared" ca="1" si="4"/>
        <v>E09000017</v>
      </c>
      <c r="C74" s="29" t="str">
        <f ca="1">IFERROR(VLOOKUP($B74,'Org list'!$J$9:$K$636,2,0), "")</f>
        <v>Hillingdon</v>
      </c>
      <c r="D74" s="49" t="str">
        <f ca="1">IFERROR(IF((VLOOKUP($B74,'Nat Con &amp; Metrics Backsheet'!$A$7:$M$156,D$9,FALSE))="","",(VLOOKUP($B74,'Nat Con &amp; Metrics Backsheet'!$A$7:$M$156,D$9,FALSE))),"")</f>
        <v>Yes</v>
      </c>
      <c r="E74" s="50" t="str">
        <f ca="1">IFERROR(IF((VLOOKUP($B74,'Nat Con &amp; Metrics Backsheet'!$A$7:$M$156,E$9,FALSE))="","",(VLOOKUP($B74,'Nat Con &amp; Metrics Backsheet'!$A$7:$M$156,E$9,FALSE))),"")</f>
        <v>Yes</v>
      </c>
      <c r="F74" s="50" t="str">
        <f ca="1">IFERROR(IF((VLOOKUP($B74,'Nat Con &amp; Metrics Backsheet'!$A$7:$M$156,F$9,FALSE))="","",(VLOOKUP($B74,'Nat Con &amp; Metrics Backsheet'!$A$7:$M$156,F$9,FALSE))),"")</f>
        <v>Yes</v>
      </c>
      <c r="G74" s="51" t="str">
        <f ca="1">IFERROR(IF((VLOOKUP($B74,'Nat Con &amp; Metrics Backsheet'!$A$7:$M$156,G$9,FALSE))="","",(VLOOKUP($B74,'Nat Con &amp; Metrics Backsheet'!$A$7:$M$156,G$9,FALSE))),"")</f>
        <v>Yes</v>
      </c>
      <c r="H74" s="35" t="str">
        <f ca="1">IFERROR(IF((VLOOKUP($B74,'Nat Con &amp; Metrics Backsheet'!$A$7:$M$156,H$9,FALSE))="","",(VLOOKUP($B74,'Nat Con &amp; Metrics Backsheet'!$A$7:$M$156,H$9,FALSE))),"")</f>
        <v>Yes</v>
      </c>
      <c r="I74" s="48" t="str">
        <f ca="1">IFERROR(IF((VLOOKUP($B74,'Nat Con &amp; Metrics Backsheet'!$A$7:$M$156,I$9,FALSE))="","",(VLOOKUP($B74,'Nat Con &amp; Metrics Backsheet'!$A$7:$M$156,I$9,FALSE))),"")</f>
        <v/>
      </c>
    </row>
    <row r="75" spans="1:9" ht="15" customHeight="1">
      <c r="A75" s="42">
        <v>57</v>
      </c>
      <c r="B75" s="34" t="str">
        <f t="shared" ca="1" si="4"/>
        <v>E09000018</v>
      </c>
      <c r="C75" s="29" t="str">
        <f ca="1">IFERROR(VLOOKUP($B75,'Org list'!$J$9:$K$636,2,0), "")</f>
        <v>Hounslow</v>
      </c>
      <c r="D75" s="49" t="str">
        <f ca="1">IFERROR(IF((VLOOKUP($B75,'Nat Con &amp; Metrics Backsheet'!$A$7:$M$156,D$9,FALSE))="","",(VLOOKUP($B75,'Nat Con &amp; Metrics Backsheet'!$A$7:$M$156,D$9,FALSE))),"")</f>
        <v>Yes</v>
      </c>
      <c r="E75" s="50" t="str">
        <f ca="1">IFERROR(IF((VLOOKUP($B75,'Nat Con &amp; Metrics Backsheet'!$A$7:$M$156,E$9,FALSE))="","",(VLOOKUP($B75,'Nat Con &amp; Metrics Backsheet'!$A$7:$M$156,E$9,FALSE))),"")</f>
        <v>Yes</v>
      </c>
      <c r="F75" s="50" t="str">
        <f ca="1">IFERROR(IF((VLOOKUP($B75,'Nat Con &amp; Metrics Backsheet'!$A$7:$M$156,F$9,FALSE))="","",(VLOOKUP($B75,'Nat Con &amp; Metrics Backsheet'!$A$7:$M$156,F$9,FALSE))),"")</f>
        <v>Yes</v>
      </c>
      <c r="G75" s="51" t="str">
        <f ca="1">IFERROR(IF((VLOOKUP($B75,'Nat Con &amp; Metrics Backsheet'!$A$7:$M$156,G$9,FALSE))="","",(VLOOKUP($B75,'Nat Con &amp; Metrics Backsheet'!$A$7:$M$156,G$9,FALSE))),"")</f>
        <v>Yes</v>
      </c>
      <c r="H75" s="35" t="str">
        <f ca="1">IFERROR(IF((VLOOKUP($B75,'Nat Con &amp; Metrics Backsheet'!$A$7:$M$156,H$9,FALSE))="","",(VLOOKUP($B75,'Nat Con &amp; Metrics Backsheet'!$A$7:$M$156,H$9,FALSE))),"")</f>
        <v>Yes</v>
      </c>
      <c r="I75" s="48" t="str">
        <f ca="1">IFERROR(IF((VLOOKUP($B75,'Nat Con &amp; Metrics Backsheet'!$A$7:$M$156,I$9,FALSE))="","",(VLOOKUP($B75,'Nat Con &amp; Metrics Backsheet'!$A$7:$M$156,I$9,FALSE))),"")</f>
        <v/>
      </c>
    </row>
    <row r="76" spans="1:9" ht="15" customHeight="1">
      <c r="A76" s="42">
        <v>58</v>
      </c>
      <c r="B76" s="34" t="str">
        <f t="shared" ca="1" si="4"/>
        <v>E06000046</v>
      </c>
      <c r="C76" s="29" t="str">
        <f ca="1">IFERROR(VLOOKUP($B76,'Org list'!$J$9:$K$636,2,0), "")</f>
        <v>Isle of Wight</v>
      </c>
      <c r="D76" s="49" t="str">
        <f ca="1">IFERROR(IF((VLOOKUP($B76,'Nat Con &amp; Metrics Backsheet'!$A$7:$M$156,D$9,FALSE))="","",(VLOOKUP($B76,'Nat Con &amp; Metrics Backsheet'!$A$7:$M$156,D$9,FALSE))),"")</f>
        <v>Yes</v>
      </c>
      <c r="E76" s="50" t="str">
        <f ca="1">IFERROR(IF((VLOOKUP($B76,'Nat Con &amp; Metrics Backsheet'!$A$7:$M$156,E$9,FALSE))="","",(VLOOKUP($B76,'Nat Con &amp; Metrics Backsheet'!$A$7:$M$156,E$9,FALSE))),"")</f>
        <v>Yes</v>
      </c>
      <c r="F76" s="50" t="str">
        <f ca="1">IFERROR(IF((VLOOKUP($B76,'Nat Con &amp; Metrics Backsheet'!$A$7:$M$156,F$9,FALSE))="","",(VLOOKUP($B76,'Nat Con &amp; Metrics Backsheet'!$A$7:$M$156,F$9,FALSE))),"")</f>
        <v>Yes</v>
      </c>
      <c r="G76" s="51" t="str">
        <f ca="1">IFERROR(IF((VLOOKUP($B76,'Nat Con &amp; Metrics Backsheet'!$A$7:$M$156,G$9,FALSE))="","",(VLOOKUP($B76,'Nat Con &amp; Metrics Backsheet'!$A$7:$M$156,G$9,FALSE))),"")</f>
        <v>Yes</v>
      </c>
      <c r="H76" s="35" t="str">
        <f ca="1">IFERROR(IF((VLOOKUP($B76,'Nat Con &amp; Metrics Backsheet'!$A$7:$M$156,H$9,FALSE))="","",(VLOOKUP($B76,'Nat Con &amp; Metrics Backsheet'!$A$7:$M$156,H$9,FALSE))),"")</f>
        <v>Yes</v>
      </c>
      <c r="I76" s="48" t="str">
        <f ca="1">IFERROR(IF((VLOOKUP($B76,'Nat Con &amp; Metrics Backsheet'!$A$7:$M$156,I$9,FALSE))="","",(VLOOKUP($B76,'Nat Con &amp; Metrics Backsheet'!$A$7:$M$156,I$9,FALSE))),"")</f>
        <v/>
      </c>
    </row>
    <row r="77" spans="1:9" ht="15" customHeight="1">
      <c r="A77" s="42">
        <v>59</v>
      </c>
      <c r="B77" s="34" t="str">
        <f t="shared" ca="1" si="4"/>
        <v>E09000019</v>
      </c>
      <c r="C77" s="29" t="str">
        <f ca="1">IFERROR(VLOOKUP($B77,'Org list'!$J$9:$K$636,2,0), "")</f>
        <v>Islington</v>
      </c>
      <c r="D77" s="49" t="str">
        <f ca="1">IFERROR(IF((VLOOKUP($B77,'Nat Con &amp; Metrics Backsheet'!$A$7:$M$156,D$9,FALSE))="","",(VLOOKUP($B77,'Nat Con &amp; Metrics Backsheet'!$A$7:$M$156,D$9,FALSE))),"")</f>
        <v>Yes</v>
      </c>
      <c r="E77" s="50" t="str">
        <f ca="1">IFERROR(IF((VLOOKUP($B77,'Nat Con &amp; Metrics Backsheet'!$A$7:$M$156,E$9,FALSE))="","",(VLOOKUP($B77,'Nat Con &amp; Metrics Backsheet'!$A$7:$M$156,E$9,FALSE))),"")</f>
        <v>Yes</v>
      </c>
      <c r="F77" s="50" t="str">
        <f ca="1">IFERROR(IF((VLOOKUP($B77,'Nat Con &amp; Metrics Backsheet'!$A$7:$M$156,F$9,FALSE))="","",(VLOOKUP($B77,'Nat Con &amp; Metrics Backsheet'!$A$7:$M$156,F$9,FALSE))),"")</f>
        <v>Yes</v>
      </c>
      <c r="G77" s="51" t="str">
        <f ca="1">IFERROR(IF((VLOOKUP($B77,'Nat Con &amp; Metrics Backsheet'!$A$7:$M$156,G$9,FALSE))="","",(VLOOKUP($B77,'Nat Con &amp; Metrics Backsheet'!$A$7:$M$156,G$9,FALSE))),"")</f>
        <v>Yes</v>
      </c>
      <c r="H77" s="35" t="str">
        <f ca="1">IFERROR(IF((VLOOKUP($B77,'Nat Con &amp; Metrics Backsheet'!$A$7:$M$156,H$9,FALSE))="","",(VLOOKUP($B77,'Nat Con &amp; Metrics Backsheet'!$A$7:$M$156,H$9,FALSE))),"")</f>
        <v>Yes</v>
      </c>
      <c r="I77" s="48" t="str">
        <f ca="1">IFERROR(IF((VLOOKUP($B77,'Nat Con &amp; Metrics Backsheet'!$A$7:$M$156,I$9,FALSE))="","",(VLOOKUP($B77,'Nat Con &amp; Metrics Backsheet'!$A$7:$M$156,I$9,FALSE))),"")</f>
        <v/>
      </c>
    </row>
    <row r="78" spans="1:9" ht="15" customHeight="1">
      <c r="A78" s="42">
        <v>60</v>
      </c>
      <c r="B78" s="34" t="str">
        <f t="shared" ca="1" si="4"/>
        <v>E09000020</v>
      </c>
      <c r="C78" s="29" t="str">
        <f ca="1">IFERROR(VLOOKUP($B78,'Org list'!$J$9:$K$636,2,0), "")</f>
        <v>Kensington and Chelsea</v>
      </c>
      <c r="D78" s="49" t="str">
        <f ca="1">IFERROR(IF((VLOOKUP($B78,'Nat Con &amp; Metrics Backsheet'!$A$7:$M$156,D$9,FALSE))="","",(VLOOKUP($B78,'Nat Con &amp; Metrics Backsheet'!$A$7:$M$156,D$9,FALSE))),"")</f>
        <v>Yes</v>
      </c>
      <c r="E78" s="50" t="str">
        <f ca="1">IFERROR(IF((VLOOKUP($B78,'Nat Con &amp; Metrics Backsheet'!$A$7:$M$156,E$9,FALSE))="","",(VLOOKUP($B78,'Nat Con &amp; Metrics Backsheet'!$A$7:$M$156,E$9,FALSE))),"")</f>
        <v>Yes</v>
      </c>
      <c r="F78" s="50" t="str">
        <f ca="1">IFERROR(IF((VLOOKUP($B78,'Nat Con &amp; Metrics Backsheet'!$A$7:$M$156,F$9,FALSE))="","",(VLOOKUP($B78,'Nat Con &amp; Metrics Backsheet'!$A$7:$M$156,F$9,FALSE))),"")</f>
        <v>Yes</v>
      </c>
      <c r="G78" s="51" t="str">
        <f ca="1">IFERROR(IF((VLOOKUP($B78,'Nat Con &amp; Metrics Backsheet'!$A$7:$M$156,G$9,FALSE))="","",(VLOOKUP($B78,'Nat Con &amp; Metrics Backsheet'!$A$7:$M$156,G$9,FALSE))),"")</f>
        <v>Yes</v>
      </c>
      <c r="H78" s="35" t="str">
        <f ca="1">IFERROR(IF((VLOOKUP($B78,'Nat Con &amp; Metrics Backsheet'!$A$7:$M$156,H$9,FALSE))="","",(VLOOKUP($B78,'Nat Con &amp; Metrics Backsheet'!$A$7:$M$156,H$9,FALSE))),"")</f>
        <v>Yes</v>
      </c>
      <c r="I78" s="48" t="str">
        <f ca="1">IFERROR(IF((VLOOKUP($B78,'Nat Con &amp; Metrics Backsheet'!$A$7:$M$156,I$9,FALSE))="","",(VLOOKUP($B78,'Nat Con &amp; Metrics Backsheet'!$A$7:$M$156,I$9,FALSE))),"")</f>
        <v/>
      </c>
    </row>
    <row r="79" spans="1:9" ht="15" customHeight="1">
      <c r="A79" s="42">
        <v>61</v>
      </c>
      <c r="B79" s="34" t="str">
        <f t="shared" ca="1" si="4"/>
        <v>E10000016</v>
      </c>
      <c r="C79" s="29" t="str">
        <f ca="1">IFERROR(VLOOKUP($B79,'Org list'!$J$9:$K$636,2,0), "")</f>
        <v>Kent</v>
      </c>
      <c r="D79" s="49" t="str">
        <f ca="1">IFERROR(IF((VLOOKUP($B79,'Nat Con &amp; Metrics Backsheet'!$A$7:$M$156,D$9,FALSE))="","",(VLOOKUP($B79,'Nat Con &amp; Metrics Backsheet'!$A$7:$M$156,D$9,FALSE))),"")</f>
        <v>Yes</v>
      </c>
      <c r="E79" s="50" t="str">
        <f ca="1">IFERROR(IF((VLOOKUP($B79,'Nat Con &amp; Metrics Backsheet'!$A$7:$M$156,E$9,FALSE))="","",(VLOOKUP($B79,'Nat Con &amp; Metrics Backsheet'!$A$7:$M$156,E$9,FALSE))),"")</f>
        <v>Yes</v>
      </c>
      <c r="F79" s="50" t="str">
        <f ca="1">IFERROR(IF((VLOOKUP($B79,'Nat Con &amp; Metrics Backsheet'!$A$7:$M$156,F$9,FALSE))="","",(VLOOKUP($B79,'Nat Con &amp; Metrics Backsheet'!$A$7:$M$156,F$9,FALSE))),"")</f>
        <v>Yes</v>
      </c>
      <c r="G79" s="51" t="str">
        <f ca="1">IFERROR(IF((VLOOKUP($B79,'Nat Con &amp; Metrics Backsheet'!$A$7:$M$156,G$9,FALSE))="","",(VLOOKUP($B79,'Nat Con &amp; Metrics Backsheet'!$A$7:$M$156,G$9,FALSE))),"")</f>
        <v>Yes</v>
      </c>
      <c r="H79" s="35" t="str">
        <f ca="1">IFERROR(IF((VLOOKUP($B79,'Nat Con &amp; Metrics Backsheet'!$A$7:$M$156,H$9,FALSE))="","",(VLOOKUP($B79,'Nat Con &amp; Metrics Backsheet'!$A$7:$M$156,H$9,FALSE))),"")</f>
        <v>Yes</v>
      </c>
      <c r="I79" s="48" t="str">
        <f ca="1">IFERROR(IF((VLOOKUP($B79,'Nat Con &amp; Metrics Backsheet'!$A$7:$M$156,I$9,FALSE))="","",(VLOOKUP($B79,'Nat Con &amp; Metrics Backsheet'!$A$7:$M$156,I$9,FALSE))),"")</f>
        <v/>
      </c>
    </row>
    <row r="80" spans="1:9" ht="15" customHeight="1">
      <c r="A80" s="42">
        <v>62</v>
      </c>
      <c r="B80" s="34" t="str">
        <f t="shared" ca="1" si="4"/>
        <v>E06000010</v>
      </c>
      <c r="C80" s="29" t="str">
        <f ca="1">IFERROR(VLOOKUP($B80,'Org list'!$J$9:$K$636,2,0), "")</f>
        <v>Kingston upon Hull, City of</v>
      </c>
      <c r="D80" s="49" t="str">
        <f ca="1">IFERROR(IF((VLOOKUP($B80,'Nat Con &amp; Metrics Backsheet'!$A$7:$M$156,D$9,FALSE))="","",(VLOOKUP($B80,'Nat Con &amp; Metrics Backsheet'!$A$7:$M$156,D$9,FALSE))),"")</f>
        <v>Yes</v>
      </c>
      <c r="E80" s="50" t="str">
        <f ca="1">IFERROR(IF((VLOOKUP($B80,'Nat Con &amp; Metrics Backsheet'!$A$7:$M$156,E$9,FALSE))="","",(VLOOKUP($B80,'Nat Con &amp; Metrics Backsheet'!$A$7:$M$156,E$9,FALSE))),"")</f>
        <v>Yes</v>
      </c>
      <c r="F80" s="50" t="str">
        <f ca="1">IFERROR(IF((VLOOKUP($B80,'Nat Con &amp; Metrics Backsheet'!$A$7:$M$156,F$9,FALSE))="","",(VLOOKUP($B80,'Nat Con &amp; Metrics Backsheet'!$A$7:$M$156,F$9,FALSE))),"")</f>
        <v>Yes</v>
      </c>
      <c r="G80" s="51" t="str">
        <f ca="1">IFERROR(IF((VLOOKUP($B80,'Nat Con &amp; Metrics Backsheet'!$A$7:$M$156,G$9,FALSE))="","",(VLOOKUP($B80,'Nat Con &amp; Metrics Backsheet'!$A$7:$M$156,G$9,FALSE))),"")</f>
        <v>Yes</v>
      </c>
      <c r="H80" s="35" t="str">
        <f ca="1">IFERROR(IF((VLOOKUP($B80,'Nat Con &amp; Metrics Backsheet'!$A$7:$M$156,H$9,FALSE))="","",(VLOOKUP($B80,'Nat Con &amp; Metrics Backsheet'!$A$7:$M$156,H$9,FALSE))),"")</f>
        <v>Yes</v>
      </c>
      <c r="I80" s="48" t="str">
        <f ca="1">IFERROR(IF((VLOOKUP($B80,'Nat Con &amp; Metrics Backsheet'!$A$7:$M$156,I$9,FALSE))="","",(VLOOKUP($B80,'Nat Con &amp; Metrics Backsheet'!$A$7:$M$156,I$9,FALSE))),"")</f>
        <v/>
      </c>
    </row>
    <row r="81" spans="1:9" ht="15" customHeight="1">
      <c r="A81" s="42">
        <v>63</v>
      </c>
      <c r="B81" s="34" t="str">
        <f t="shared" ca="1" si="4"/>
        <v>E09000021</v>
      </c>
      <c r="C81" s="29" t="str">
        <f ca="1">IFERROR(VLOOKUP($B81,'Org list'!$J$9:$K$636,2,0), "")</f>
        <v>Kingston upon Thames</v>
      </c>
      <c r="D81" s="49" t="str">
        <f ca="1">IFERROR(IF((VLOOKUP($B81,'Nat Con &amp; Metrics Backsheet'!$A$7:$M$156,D$9,FALSE))="","",(VLOOKUP($B81,'Nat Con &amp; Metrics Backsheet'!$A$7:$M$156,D$9,FALSE))),"")</f>
        <v>Yes</v>
      </c>
      <c r="E81" s="50" t="str">
        <f ca="1">IFERROR(IF((VLOOKUP($B81,'Nat Con &amp; Metrics Backsheet'!$A$7:$M$156,E$9,FALSE))="","",(VLOOKUP($B81,'Nat Con &amp; Metrics Backsheet'!$A$7:$M$156,E$9,FALSE))),"")</f>
        <v>Yes</v>
      </c>
      <c r="F81" s="50" t="str">
        <f ca="1">IFERROR(IF((VLOOKUP($B81,'Nat Con &amp; Metrics Backsheet'!$A$7:$M$156,F$9,FALSE))="","",(VLOOKUP($B81,'Nat Con &amp; Metrics Backsheet'!$A$7:$M$156,F$9,FALSE))),"")</f>
        <v>Yes</v>
      </c>
      <c r="G81" s="51" t="str">
        <f ca="1">IFERROR(IF((VLOOKUP($B81,'Nat Con &amp; Metrics Backsheet'!$A$7:$M$156,G$9,FALSE))="","",(VLOOKUP($B81,'Nat Con &amp; Metrics Backsheet'!$A$7:$M$156,G$9,FALSE))),"")</f>
        <v>Yes</v>
      </c>
      <c r="H81" s="35" t="str">
        <f ca="1">IFERROR(IF((VLOOKUP($B81,'Nat Con &amp; Metrics Backsheet'!$A$7:$M$156,H$9,FALSE))="","",(VLOOKUP($B81,'Nat Con &amp; Metrics Backsheet'!$A$7:$M$156,H$9,FALSE))),"")</f>
        <v>Yes</v>
      </c>
      <c r="I81" s="48" t="str">
        <f ca="1">IFERROR(IF((VLOOKUP($B81,'Nat Con &amp; Metrics Backsheet'!$A$7:$M$156,I$9,FALSE))="","",(VLOOKUP($B81,'Nat Con &amp; Metrics Backsheet'!$A$7:$M$156,I$9,FALSE))),"")</f>
        <v/>
      </c>
    </row>
    <row r="82" spans="1:9" ht="15" customHeight="1">
      <c r="A82" s="42">
        <v>64</v>
      </c>
      <c r="B82" s="34" t="str">
        <f t="shared" ca="1" si="4"/>
        <v>E08000034</v>
      </c>
      <c r="C82" s="29" t="str">
        <f ca="1">IFERROR(VLOOKUP($B82,'Org list'!$J$9:$K$636,2,0), "")</f>
        <v>Kirklees</v>
      </c>
      <c r="D82" s="49" t="str">
        <f ca="1">IFERROR(IF((VLOOKUP($B82,'Nat Con &amp; Metrics Backsheet'!$A$7:$M$156,D$9,FALSE))="","",(VLOOKUP($B82,'Nat Con &amp; Metrics Backsheet'!$A$7:$M$156,D$9,FALSE))),"")</f>
        <v>Yes</v>
      </c>
      <c r="E82" s="50" t="str">
        <f ca="1">IFERROR(IF((VLOOKUP($B82,'Nat Con &amp; Metrics Backsheet'!$A$7:$M$156,E$9,FALSE))="","",(VLOOKUP($B82,'Nat Con &amp; Metrics Backsheet'!$A$7:$M$156,E$9,FALSE))),"")</f>
        <v>Yes</v>
      </c>
      <c r="F82" s="50" t="str">
        <f ca="1">IFERROR(IF((VLOOKUP($B82,'Nat Con &amp; Metrics Backsheet'!$A$7:$M$156,F$9,FALSE))="","",(VLOOKUP($B82,'Nat Con &amp; Metrics Backsheet'!$A$7:$M$156,F$9,FALSE))),"")</f>
        <v>Yes</v>
      </c>
      <c r="G82" s="51" t="str">
        <f ca="1">IFERROR(IF((VLOOKUP($B82,'Nat Con &amp; Metrics Backsheet'!$A$7:$M$156,G$9,FALSE))="","",(VLOOKUP($B82,'Nat Con &amp; Metrics Backsheet'!$A$7:$M$156,G$9,FALSE))),"")</f>
        <v>Yes</v>
      </c>
      <c r="H82" s="35" t="str">
        <f ca="1">IFERROR(IF((VLOOKUP($B82,'Nat Con &amp; Metrics Backsheet'!$A$7:$M$156,H$9,FALSE))="","",(VLOOKUP($B82,'Nat Con &amp; Metrics Backsheet'!$A$7:$M$156,H$9,FALSE))),"")</f>
        <v>Yes</v>
      </c>
      <c r="I82" s="48" t="str">
        <f ca="1">IFERROR(IF((VLOOKUP($B82,'Nat Con &amp; Metrics Backsheet'!$A$7:$M$156,I$9,FALSE))="","",(VLOOKUP($B82,'Nat Con &amp; Metrics Backsheet'!$A$7:$M$156,I$9,FALSE))),"")</f>
        <v/>
      </c>
    </row>
    <row r="83" spans="1:9" ht="15" customHeight="1">
      <c r="A83" s="42">
        <v>65</v>
      </c>
      <c r="B83" s="34" t="str">
        <f t="shared" ca="1" si="4"/>
        <v>E08000011</v>
      </c>
      <c r="C83" s="29" t="str">
        <f ca="1">IFERROR(VLOOKUP($B83,'Org list'!$J$9:$K$636,2,0), "")</f>
        <v>Knowsley</v>
      </c>
      <c r="D83" s="49" t="str">
        <f ca="1">IFERROR(IF((VLOOKUP($B83,'Nat Con &amp; Metrics Backsheet'!$A$7:$M$156,D$9,FALSE))="","",(VLOOKUP($B83,'Nat Con &amp; Metrics Backsheet'!$A$7:$M$156,D$9,FALSE))),"")</f>
        <v>Yes</v>
      </c>
      <c r="E83" s="50" t="str">
        <f ca="1">IFERROR(IF((VLOOKUP($B83,'Nat Con &amp; Metrics Backsheet'!$A$7:$M$156,E$9,FALSE))="","",(VLOOKUP($B83,'Nat Con &amp; Metrics Backsheet'!$A$7:$M$156,E$9,FALSE))),"")</f>
        <v>Yes</v>
      </c>
      <c r="F83" s="50" t="str">
        <f ca="1">IFERROR(IF((VLOOKUP($B83,'Nat Con &amp; Metrics Backsheet'!$A$7:$M$156,F$9,FALSE))="","",(VLOOKUP($B83,'Nat Con &amp; Metrics Backsheet'!$A$7:$M$156,F$9,FALSE))),"")</f>
        <v>Yes</v>
      </c>
      <c r="G83" s="51" t="str">
        <f ca="1">IFERROR(IF((VLOOKUP($B83,'Nat Con &amp; Metrics Backsheet'!$A$7:$M$156,G$9,FALSE))="","",(VLOOKUP($B83,'Nat Con &amp; Metrics Backsheet'!$A$7:$M$156,G$9,FALSE))),"")</f>
        <v>Yes</v>
      </c>
      <c r="H83" s="35" t="str">
        <f ca="1">IFERROR(IF((VLOOKUP($B83,'Nat Con &amp; Metrics Backsheet'!$A$7:$M$156,H$9,FALSE))="","",(VLOOKUP($B83,'Nat Con &amp; Metrics Backsheet'!$A$7:$M$156,H$9,FALSE))),"")</f>
        <v>Yes</v>
      </c>
      <c r="I83" s="48" t="str">
        <f ca="1">IFERROR(IF((VLOOKUP($B83,'Nat Con &amp; Metrics Backsheet'!$A$7:$M$156,I$9,FALSE))="","",(VLOOKUP($B83,'Nat Con &amp; Metrics Backsheet'!$A$7:$M$156,I$9,FALSE))),"")</f>
        <v/>
      </c>
    </row>
    <row r="84" spans="1:9" ht="15" customHeight="1">
      <c r="A84" s="42">
        <v>66</v>
      </c>
      <c r="B84" s="34" t="str">
        <f t="shared" ca="1" si="4"/>
        <v>E09000022</v>
      </c>
      <c r="C84" s="29" t="str">
        <f ca="1">IFERROR(VLOOKUP($B84,'Org list'!$J$9:$K$636,2,0), "")</f>
        <v>Lambeth</v>
      </c>
      <c r="D84" s="49" t="str">
        <f ca="1">IFERROR(IF((VLOOKUP($B84,'Nat Con &amp; Metrics Backsheet'!$A$7:$M$156,D$9,FALSE))="","",(VLOOKUP($B84,'Nat Con &amp; Metrics Backsheet'!$A$7:$M$156,D$9,FALSE))),"")</f>
        <v>Yes</v>
      </c>
      <c r="E84" s="50" t="str">
        <f ca="1">IFERROR(IF((VLOOKUP($B84,'Nat Con &amp; Metrics Backsheet'!$A$7:$M$156,E$9,FALSE))="","",(VLOOKUP($B84,'Nat Con &amp; Metrics Backsheet'!$A$7:$M$156,E$9,FALSE))),"")</f>
        <v>Yes</v>
      </c>
      <c r="F84" s="50" t="str">
        <f ca="1">IFERROR(IF((VLOOKUP($B84,'Nat Con &amp; Metrics Backsheet'!$A$7:$M$156,F$9,FALSE))="","",(VLOOKUP($B84,'Nat Con &amp; Metrics Backsheet'!$A$7:$M$156,F$9,FALSE))),"")</f>
        <v>Yes</v>
      </c>
      <c r="G84" s="51" t="str">
        <f ca="1">IFERROR(IF((VLOOKUP($B84,'Nat Con &amp; Metrics Backsheet'!$A$7:$M$156,G$9,FALSE))="","",(VLOOKUP($B84,'Nat Con &amp; Metrics Backsheet'!$A$7:$M$156,G$9,FALSE))),"")</f>
        <v>Yes</v>
      </c>
      <c r="H84" s="35" t="str">
        <f ca="1">IFERROR(IF((VLOOKUP($B84,'Nat Con &amp; Metrics Backsheet'!$A$7:$M$156,H$9,FALSE))="","",(VLOOKUP($B84,'Nat Con &amp; Metrics Backsheet'!$A$7:$M$156,H$9,FALSE))),"")</f>
        <v>Yes</v>
      </c>
      <c r="I84" s="48" t="str">
        <f ca="1">IFERROR(IF((VLOOKUP($B84,'Nat Con &amp; Metrics Backsheet'!$A$7:$M$156,I$9,FALSE))="","",(VLOOKUP($B84,'Nat Con &amp; Metrics Backsheet'!$A$7:$M$156,I$9,FALSE))),"")</f>
        <v/>
      </c>
    </row>
    <row r="85" spans="1:9" ht="15" customHeight="1">
      <c r="A85" s="42">
        <v>67</v>
      </c>
      <c r="B85" s="34" t="str">
        <f t="shared" ca="1" si="4"/>
        <v>E10000017</v>
      </c>
      <c r="C85" s="29" t="str">
        <f ca="1">IFERROR(VLOOKUP($B85,'Org list'!$J$9:$K$636,2,0), "")</f>
        <v>Lancashire</v>
      </c>
      <c r="D85" s="49" t="str">
        <f ca="1">IFERROR(IF((VLOOKUP($B85,'Nat Con &amp; Metrics Backsheet'!$A$7:$M$156,D$9,FALSE))="","",(VLOOKUP($B85,'Nat Con &amp; Metrics Backsheet'!$A$7:$M$156,D$9,FALSE))),"")</f>
        <v>Yes</v>
      </c>
      <c r="E85" s="50" t="str">
        <f ca="1">IFERROR(IF((VLOOKUP($B85,'Nat Con &amp; Metrics Backsheet'!$A$7:$M$156,E$9,FALSE))="","",(VLOOKUP($B85,'Nat Con &amp; Metrics Backsheet'!$A$7:$M$156,E$9,FALSE))),"")</f>
        <v>Yes</v>
      </c>
      <c r="F85" s="50" t="str">
        <f ca="1">IFERROR(IF((VLOOKUP($B85,'Nat Con &amp; Metrics Backsheet'!$A$7:$M$156,F$9,FALSE))="","",(VLOOKUP($B85,'Nat Con &amp; Metrics Backsheet'!$A$7:$M$156,F$9,FALSE))),"")</f>
        <v>Yes</v>
      </c>
      <c r="G85" s="51" t="str">
        <f ca="1">IFERROR(IF((VLOOKUP($B85,'Nat Con &amp; Metrics Backsheet'!$A$7:$M$156,G$9,FALSE))="","",(VLOOKUP($B85,'Nat Con &amp; Metrics Backsheet'!$A$7:$M$156,G$9,FALSE))),"")</f>
        <v>Yes</v>
      </c>
      <c r="H85" s="35" t="str">
        <f ca="1">IFERROR(IF((VLOOKUP($B85,'Nat Con &amp; Metrics Backsheet'!$A$7:$M$156,H$9,FALSE))="","",(VLOOKUP($B85,'Nat Con &amp; Metrics Backsheet'!$A$7:$M$156,H$9,FALSE))),"")</f>
        <v>No</v>
      </c>
      <c r="I85" s="48">
        <f ca="1">IFERROR(IF((VLOOKUP($B85,'Nat Con &amp; Metrics Backsheet'!$A$7:$M$156,I$9,FALSE))="","",(VLOOKUP($B85,'Nat Con &amp; Metrics Backsheet'!$A$7:$M$156,I$9,FALSE))),"")</f>
        <v>43147</v>
      </c>
    </row>
    <row r="86" spans="1:9" ht="15" customHeight="1">
      <c r="A86" s="42">
        <v>68</v>
      </c>
      <c r="B86" s="34" t="str">
        <f t="shared" ca="1" si="4"/>
        <v>E08000035</v>
      </c>
      <c r="C86" s="29" t="str">
        <f ca="1">IFERROR(VLOOKUP($B86,'Org list'!$J$9:$K$636,2,0), "")</f>
        <v>Leeds</v>
      </c>
      <c r="D86" s="49" t="str">
        <f ca="1">IFERROR(IF((VLOOKUP($B86,'Nat Con &amp; Metrics Backsheet'!$A$7:$M$156,D$9,FALSE))="","",(VLOOKUP($B86,'Nat Con &amp; Metrics Backsheet'!$A$7:$M$156,D$9,FALSE))),"")</f>
        <v>Yes</v>
      </c>
      <c r="E86" s="50" t="str">
        <f ca="1">IFERROR(IF((VLOOKUP($B86,'Nat Con &amp; Metrics Backsheet'!$A$7:$M$156,E$9,FALSE))="","",(VLOOKUP($B86,'Nat Con &amp; Metrics Backsheet'!$A$7:$M$156,E$9,FALSE))),"")</f>
        <v>Yes</v>
      </c>
      <c r="F86" s="50" t="str">
        <f ca="1">IFERROR(IF((VLOOKUP($B86,'Nat Con &amp; Metrics Backsheet'!$A$7:$M$156,F$9,FALSE))="","",(VLOOKUP($B86,'Nat Con &amp; Metrics Backsheet'!$A$7:$M$156,F$9,FALSE))),"")</f>
        <v>Yes</v>
      </c>
      <c r="G86" s="51" t="str">
        <f ca="1">IFERROR(IF((VLOOKUP($B86,'Nat Con &amp; Metrics Backsheet'!$A$7:$M$156,G$9,FALSE))="","",(VLOOKUP($B86,'Nat Con &amp; Metrics Backsheet'!$A$7:$M$156,G$9,FALSE))),"")</f>
        <v>Yes</v>
      </c>
      <c r="H86" s="35" t="str">
        <f ca="1">IFERROR(IF((VLOOKUP($B86,'Nat Con &amp; Metrics Backsheet'!$A$7:$M$156,H$9,FALSE))="","",(VLOOKUP($B86,'Nat Con &amp; Metrics Backsheet'!$A$7:$M$156,H$9,FALSE))),"")</f>
        <v>Yes</v>
      </c>
      <c r="I86" s="48" t="str">
        <f ca="1">IFERROR(IF((VLOOKUP($B86,'Nat Con &amp; Metrics Backsheet'!$A$7:$M$156,I$9,FALSE))="","",(VLOOKUP($B86,'Nat Con &amp; Metrics Backsheet'!$A$7:$M$156,I$9,FALSE))),"")</f>
        <v/>
      </c>
    </row>
    <row r="87" spans="1:9" ht="15" customHeight="1">
      <c r="A87" s="42">
        <v>69</v>
      </c>
      <c r="B87" s="34" t="str">
        <f t="shared" ca="1" si="4"/>
        <v>E06000016</v>
      </c>
      <c r="C87" s="29" t="str">
        <f ca="1">IFERROR(VLOOKUP($B87,'Org list'!$J$9:$K$636,2,0), "")</f>
        <v>Leicester</v>
      </c>
      <c r="D87" s="49" t="str">
        <f ca="1">IFERROR(IF((VLOOKUP($B87,'Nat Con &amp; Metrics Backsheet'!$A$7:$M$156,D$9,FALSE))="","",(VLOOKUP($B87,'Nat Con &amp; Metrics Backsheet'!$A$7:$M$156,D$9,FALSE))),"")</f>
        <v>Yes</v>
      </c>
      <c r="E87" s="50" t="str">
        <f ca="1">IFERROR(IF((VLOOKUP($B87,'Nat Con &amp; Metrics Backsheet'!$A$7:$M$156,E$9,FALSE))="","",(VLOOKUP($B87,'Nat Con &amp; Metrics Backsheet'!$A$7:$M$156,E$9,FALSE))),"")</f>
        <v>Yes</v>
      </c>
      <c r="F87" s="50" t="str">
        <f ca="1">IFERROR(IF((VLOOKUP($B87,'Nat Con &amp; Metrics Backsheet'!$A$7:$M$156,F$9,FALSE))="","",(VLOOKUP($B87,'Nat Con &amp; Metrics Backsheet'!$A$7:$M$156,F$9,FALSE))),"")</f>
        <v>Yes</v>
      </c>
      <c r="G87" s="51" t="str">
        <f ca="1">IFERROR(IF((VLOOKUP($B87,'Nat Con &amp; Metrics Backsheet'!$A$7:$M$156,G$9,FALSE))="","",(VLOOKUP($B87,'Nat Con &amp; Metrics Backsheet'!$A$7:$M$156,G$9,FALSE))),"")</f>
        <v>Yes</v>
      </c>
      <c r="H87" s="35" t="str">
        <f ca="1">IFERROR(IF((VLOOKUP($B87,'Nat Con &amp; Metrics Backsheet'!$A$7:$M$156,H$9,FALSE))="","",(VLOOKUP($B87,'Nat Con &amp; Metrics Backsheet'!$A$7:$M$156,H$9,FALSE))),"")</f>
        <v>Yes</v>
      </c>
      <c r="I87" s="48" t="str">
        <f ca="1">IFERROR(IF((VLOOKUP($B87,'Nat Con &amp; Metrics Backsheet'!$A$7:$M$156,I$9,FALSE))="","",(VLOOKUP($B87,'Nat Con &amp; Metrics Backsheet'!$A$7:$M$156,I$9,FALSE))),"")</f>
        <v/>
      </c>
    </row>
    <row r="88" spans="1:9" ht="15" customHeight="1">
      <c r="A88" s="42">
        <v>70</v>
      </c>
      <c r="B88" s="34" t="str">
        <f t="shared" ca="1" si="4"/>
        <v>E10000018</v>
      </c>
      <c r="C88" s="29" t="str">
        <f ca="1">IFERROR(VLOOKUP($B88,'Org list'!$J$9:$K$636,2,0), "")</f>
        <v>Leicestershire</v>
      </c>
      <c r="D88" s="49" t="str">
        <f ca="1">IFERROR(IF((VLOOKUP($B88,'Nat Con &amp; Metrics Backsheet'!$A$7:$M$156,D$9,FALSE))="","",(VLOOKUP($B88,'Nat Con &amp; Metrics Backsheet'!$A$7:$M$156,D$9,FALSE))),"")</f>
        <v>Yes</v>
      </c>
      <c r="E88" s="50" t="str">
        <f ca="1">IFERROR(IF((VLOOKUP($B88,'Nat Con &amp; Metrics Backsheet'!$A$7:$M$156,E$9,FALSE))="","",(VLOOKUP($B88,'Nat Con &amp; Metrics Backsheet'!$A$7:$M$156,E$9,FALSE))),"")</f>
        <v>Yes</v>
      </c>
      <c r="F88" s="50" t="str">
        <f ca="1">IFERROR(IF((VLOOKUP($B88,'Nat Con &amp; Metrics Backsheet'!$A$7:$M$156,F$9,FALSE))="","",(VLOOKUP($B88,'Nat Con &amp; Metrics Backsheet'!$A$7:$M$156,F$9,FALSE))),"")</f>
        <v>Yes</v>
      </c>
      <c r="G88" s="51" t="str">
        <f ca="1">IFERROR(IF((VLOOKUP($B88,'Nat Con &amp; Metrics Backsheet'!$A$7:$M$156,G$9,FALSE))="","",(VLOOKUP($B88,'Nat Con &amp; Metrics Backsheet'!$A$7:$M$156,G$9,FALSE))),"")</f>
        <v>Yes</v>
      </c>
      <c r="H88" s="35" t="str">
        <f ca="1">IFERROR(IF((VLOOKUP($B88,'Nat Con &amp; Metrics Backsheet'!$A$7:$M$156,H$9,FALSE))="","",(VLOOKUP($B88,'Nat Con &amp; Metrics Backsheet'!$A$7:$M$156,H$9,FALSE))),"")</f>
        <v>Yes</v>
      </c>
      <c r="I88" s="48" t="str">
        <f ca="1">IFERROR(IF((VLOOKUP($B88,'Nat Con &amp; Metrics Backsheet'!$A$7:$M$156,I$9,FALSE))="","",(VLOOKUP($B88,'Nat Con &amp; Metrics Backsheet'!$A$7:$M$156,I$9,FALSE))),"")</f>
        <v/>
      </c>
    </row>
    <row r="89" spans="1:9" ht="15" customHeight="1">
      <c r="A89" s="42">
        <v>71</v>
      </c>
      <c r="B89" s="34" t="str">
        <f t="shared" ca="1" si="4"/>
        <v>E09000023</v>
      </c>
      <c r="C89" s="29" t="str">
        <f ca="1">IFERROR(VLOOKUP($B89,'Org list'!$J$9:$K$636,2,0), "")</f>
        <v>Lewisham</v>
      </c>
      <c r="D89" s="49" t="str">
        <f ca="1">IFERROR(IF((VLOOKUP($B89,'Nat Con &amp; Metrics Backsheet'!$A$7:$M$156,D$9,FALSE))="","",(VLOOKUP($B89,'Nat Con &amp; Metrics Backsheet'!$A$7:$M$156,D$9,FALSE))),"")</f>
        <v>Yes</v>
      </c>
      <c r="E89" s="50" t="str">
        <f ca="1">IFERROR(IF((VLOOKUP($B89,'Nat Con &amp; Metrics Backsheet'!$A$7:$M$156,E$9,FALSE))="","",(VLOOKUP($B89,'Nat Con &amp; Metrics Backsheet'!$A$7:$M$156,E$9,FALSE))),"")</f>
        <v>Yes</v>
      </c>
      <c r="F89" s="50" t="str">
        <f ca="1">IFERROR(IF((VLOOKUP($B89,'Nat Con &amp; Metrics Backsheet'!$A$7:$M$156,F$9,FALSE))="","",(VLOOKUP($B89,'Nat Con &amp; Metrics Backsheet'!$A$7:$M$156,F$9,FALSE))),"")</f>
        <v>Yes</v>
      </c>
      <c r="G89" s="51" t="str">
        <f ca="1">IFERROR(IF((VLOOKUP($B89,'Nat Con &amp; Metrics Backsheet'!$A$7:$M$156,G$9,FALSE))="","",(VLOOKUP($B89,'Nat Con &amp; Metrics Backsheet'!$A$7:$M$156,G$9,FALSE))),"")</f>
        <v>Yes</v>
      </c>
      <c r="H89" s="35" t="str">
        <f ca="1">IFERROR(IF((VLOOKUP($B89,'Nat Con &amp; Metrics Backsheet'!$A$7:$M$156,H$9,FALSE))="","",(VLOOKUP($B89,'Nat Con &amp; Metrics Backsheet'!$A$7:$M$156,H$9,FALSE))),"")</f>
        <v>Yes</v>
      </c>
      <c r="I89" s="48" t="str">
        <f ca="1">IFERROR(IF((VLOOKUP($B89,'Nat Con &amp; Metrics Backsheet'!$A$7:$M$156,I$9,FALSE))="","",(VLOOKUP($B89,'Nat Con &amp; Metrics Backsheet'!$A$7:$M$156,I$9,FALSE))),"")</f>
        <v/>
      </c>
    </row>
    <row r="90" spans="1:9" ht="15" customHeight="1">
      <c r="A90" s="42">
        <v>72</v>
      </c>
      <c r="B90" s="34" t="str">
        <f t="shared" ca="1" si="4"/>
        <v>E10000019</v>
      </c>
      <c r="C90" s="29" t="str">
        <f ca="1">IFERROR(VLOOKUP($B90,'Org list'!$J$9:$K$636,2,0), "")</f>
        <v>Lincolnshire</v>
      </c>
      <c r="D90" s="49" t="str">
        <f ca="1">IFERROR(IF((VLOOKUP($B90,'Nat Con &amp; Metrics Backsheet'!$A$7:$M$156,D$9,FALSE))="","",(VLOOKUP($B90,'Nat Con &amp; Metrics Backsheet'!$A$7:$M$156,D$9,FALSE))),"")</f>
        <v>Yes</v>
      </c>
      <c r="E90" s="50" t="str">
        <f ca="1">IFERROR(IF((VLOOKUP($B90,'Nat Con &amp; Metrics Backsheet'!$A$7:$M$156,E$9,FALSE))="","",(VLOOKUP($B90,'Nat Con &amp; Metrics Backsheet'!$A$7:$M$156,E$9,FALSE))),"")</f>
        <v>Yes</v>
      </c>
      <c r="F90" s="50" t="str">
        <f ca="1">IFERROR(IF((VLOOKUP($B90,'Nat Con &amp; Metrics Backsheet'!$A$7:$M$156,F$9,FALSE))="","",(VLOOKUP($B90,'Nat Con &amp; Metrics Backsheet'!$A$7:$M$156,F$9,FALSE))),"")</f>
        <v>Yes</v>
      </c>
      <c r="G90" s="51" t="str">
        <f ca="1">IFERROR(IF((VLOOKUP($B90,'Nat Con &amp; Metrics Backsheet'!$A$7:$M$156,G$9,FALSE))="","",(VLOOKUP($B90,'Nat Con &amp; Metrics Backsheet'!$A$7:$M$156,G$9,FALSE))),"")</f>
        <v>Yes</v>
      </c>
      <c r="H90" s="35" t="str">
        <f ca="1">IFERROR(IF((VLOOKUP($B90,'Nat Con &amp; Metrics Backsheet'!$A$7:$M$156,H$9,FALSE))="","",(VLOOKUP($B90,'Nat Con &amp; Metrics Backsheet'!$A$7:$M$156,H$9,FALSE))),"")</f>
        <v>Yes</v>
      </c>
      <c r="I90" s="48" t="str">
        <f ca="1">IFERROR(IF((VLOOKUP($B90,'Nat Con &amp; Metrics Backsheet'!$A$7:$M$156,I$9,FALSE))="","",(VLOOKUP($B90,'Nat Con &amp; Metrics Backsheet'!$A$7:$M$156,I$9,FALSE))),"")</f>
        <v/>
      </c>
    </row>
    <row r="91" spans="1:9" ht="15" customHeight="1">
      <c r="A91" s="42">
        <v>73</v>
      </c>
      <c r="B91" s="34" t="str">
        <f t="shared" ca="1" si="4"/>
        <v>E08000012</v>
      </c>
      <c r="C91" s="29" t="str">
        <f ca="1">IFERROR(VLOOKUP($B91,'Org list'!$J$9:$K$636,2,0), "")</f>
        <v>Liverpool</v>
      </c>
      <c r="D91" s="49" t="str">
        <f ca="1">IFERROR(IF((VLOOKUP($B91,'Nat Con &amp; Metrics Backsheet'!$A$7:$M$156,D$9,FALSE))="","",(VLOOKUP($B91,'Nat Con &amp; Metrics Backsheet'!$A$7:$M$156,D$9,FALSE))),"")</f>
        <v>Yes</v>
      </c>
      <c r="E91" s="50" t="str">
        <f ca="1">IFERROR(IF((VLOOKUP($B91,'Nat Con &amp; Metrics Backsheet'!$A$7:$M$156,E$9,FALSE))="","",(VLOOKUP($B91,'Nat Con &amp; Metrics Backsheet'!$A$7:$M$156,E$9,FALSE))),"")</f>
        <v>Yes</v>
      </c>
      <c r="F91" s="50" t="str">
        <f ca="1">IFERROR(IF((VLOOKUP($B91,'Nat Con &amp; Metrics Backsheet'!$A$7:$M$156,F$9,FALSE))="","",(VLOOKUP($B91,'Nat Con &amp; Metrics Backsheet'!$A$7:$M$156,F$9,FALSE))),"")</f>
        <v>Yes</v>
      </c>
      <c r="G91" s="51" t="str">
        <f ca="1">IFERROR(IF((VLOOKUP($B91,'Nat Con &amp; Metrics Backsheet'!$A$7:$M$156,G$9,FALSE))="","",(VLOOKUP($B91,'Nat Con &amp; Metrics Backsheet'!$A$7:$M$156,G$9,FALSE))),"")</f>
        <v>Yes</v>
      </c>
      <c r="H91" s="35" t="str">
        <f ca="1">IFERROR(IF((VLOOKUP($B91,'Nat Con &amp; Metrics Backsheet'!$A$7:$M$156,H$9,FALSE))="","",(VLOOKUP($B91,'Nat Con &amp; Metrics Backsheet'!$A$7:$M$156,H$9,FALSE))),"")</f>
        <v>Yes</v>
      </c>
      <c r="I91" s="48" t="str">
        <f ca="1">IFERROR(IF((VLOOKUP($B91,'Nat Con &amp; Metrics Backsheet'!$A$7:$M$156,I$9,FALSE))="","",(VLOOKUP($B91,'Nat Con &amp; Metrics Backsheet'!$A$7:$M$156,I$9,FALSE))),"")</f>
        <v/>
      </c>
    </row>
    <row r="92" spans="1:9" ht="15" customHeight="1">
      <c r="A92" s="42">
        <v>74</v>
      </c>
      <c r="B92" s="34" t="str">
        <f t="shared" ref="B92:B155" ca="1" si="5">IF($A92&gt;$L$5-1,"",INDIRECT("'Comms by AT'!AA"&amp;$A92+$L$4))</f>
        <v>E06000032</v>
      </c>
      <c r="C92" s="29" t="str">
        <f ca="1">IFERROR(VLOOKUP($B92,'Org list'!$J$9:$K$636,2,0), "")</f>
        <v>Luton</v>
      </c>
      <c r="D92" s="49" t="str">
        <f ca="1">IFERROR(IF((VLOOKUP($B92,'Nat Con &amp; Metrics Backsheet'!$A$7:$M$156,D$9,FALSE))="","",(VLOOKUP($B92,'Nat Con &amp; Metrics Backsheet'!$A$7:$M$156,D$9,FALSE))),"")</f>
        <v>Yes</v>
      </c>
      <c r="E92" s="50" t="str">
        <f ca="1">IFERROR(IF((VLOOKUP($B92,'Nat Con &amp; Metrics Backsheet'!$A$7:$M$156,E$9,FALSE))="","",(VLOOKUP($B92,'Nat Con &amp; Metrics Backsheet'!$A$7:$M$156,E$9,FALSE))),"")</f>
        <v>Yes</v>
      </c>
      <c r="F92" s="50" t="str">
        <f ca="1">IFERROR(IF((VLOOKUP($B92,'Nat Con &amp; Metrics Backsheet'!$A$7:$M$156,F$9,FALSE))="","",(VLOOKUP($B92,'Nat Con &amp; Metrics Backsheet'!$A$7:$M$156,F$9,FALSE))),"")</f>
        <v>Yes</v>
      </c>
      <c r="G92" s="51" t="str">
        <f ca="1">IFERROR(IF((VLOOKUP($B92,'Nat Con &amp; Metrics Backsheet'!$A$7:$M$156,G$9,FALSE))="","",(VLOOKUP($B92,'Nat Con &amp; Metrics Backsheet'!$A$7:$M$156,G$9,FALSE))),"")</f>
        <v>Yes</v>
      </c>
      <c r="H92" s="35" t="str">
        <f ca="1">IFERROR(IF((VLOOKUP($B92,'Nat Con &amp; Metrics Backsheet'!$A$7:$M$156,H$9,FALSE))="","",(VLOOKUP($B92,'Nat Con &amp; Metrics Backsheet'!$A$7:$M$156,H$9,FALSE))),"")</f>
        <v>No</v>
      </c>
      <c r="I92" s="48">
        <f ca="1">IFERROR(IF((VLOOKUP($B92,'Nat Con &amp; Metrics Backsheet'!$A$7:$M$156,I$9,FALSE))="","",(VLOOKUP($B92,'Nat Con &amp; Metrics Backsheet'!$A$7:$M$156,I$9,FALSE))),"")</f>
        <v>43159</v>
      </c>
    </row>
    <row r="93" spans="1:9" ht="15" customHeight="1">
      <c r="A93" s="42">
        <v>75</v>
      </c>
      <c r="B93" s="34" t="str">
        <f t="shared" ca="1" si="5"/>
        <v>E08000003</v>
      </c>
      <c r="C93" s="29" t="str">
        <f ca="1">IFERROR(VLOOKUP($B93,'Org list'!$J$9:$K$636,2,0), "")</f>
        <v>Manchester</v>
      </c>
      <c r="D93" s="49" t="str">
        <f ca="1">IFERROR(IF((VLOOKUP($B93,'Nat Con &amp; Metrics Backsheet'!$A$7:$M$156,D$9,FALSE))="","",(VLOOKUP($B93,'Nat Con &amp; Metrics Backsheet'!$A$7:$M$156,D$9,FALSE))),"")</f>
        <v>Yes</v>
      </c>
      <c r="E93" s="50" t="str">
        <f ca="1">IFERROR(IF((VLOOKUP($B93,'Nat Con &amp; Metrics Backsheet'!$A$7:$M$156,E$9,FALSE))="","",(VLOOKUP($B93,'Nat Con &amp; Metrics Backsheet'!$A$7:$M$156,E$9,FALSE))),"")</f>
        <v>Yes</v>
      </c>
      <c r="F93" s="50" t="str">
        <f ca="1">IFERROR(IF((VLOOKUP($B93,'Nat Con &amp; Metrics Backsheet'!$A$7:$M$156,F$9,FALSE))="","",(VLOOKUP($B93,'Nat Con &amp; Metrics Backsheet'!$A$7:$M$156,F$9,FALSE))),"")</f>
        <v>Yes</v>
      </c>
      <c r="G93" s="51" t="str">
        <f ca="1">IFERROR(IF((VLOOKUP($B93,'Nat Con &amp; Metrics Backsheet'!$A$7:$M$156,G$9,FALSE))="","",(VLOOKUP($B93,'Nat Con &amp; Metrics Backsheet'!$A$7:$M$156,G$9,FALSE))),"")</f>
        <v>Yes</v>
      </c>
      <c r="H93" s="35" t="str">
        <f ca="1">IFERROR(IF((VLOOKUP($B93,'Nat Con &amp; Metrics Backsheet'!$A$7:$M$156,H$9,FALSE))="","",(VLOOKUP($B93,'Nat Con &amp; Metrics Backsheet'!$A$7:$M$156,H$9,FALSE))),"")</f>
        <v>Yes</v>
      </c>
      <c r="I93" s="48" t="str">
        <f ca="1">IFERROR(IF((VLOOKUP($B93,'Nat Con &amp; Metrics Backsheet'!$A$7:$M$156,I$9,FALSE))="","",(VLOOKUP($B93,'Nat Con &amp; Metrics Backsheet'!$A$7:$M$156,I$9,FALSE))),"")</f>
        <v/>
      </c>
    </row>
    <row r="94" spans="1:9" ht="15" customHeight="1">
      <c r="A94" s="42">
        <v>76</v>
      </c>
      <c r="B94" s="34" t="str">
        <f t="shared" ca="1" si="5"/>
        <v>E06000035</v>
      </c>
      <c r="C94" s="29" t="str">
        <f ca="1">IFERROR(VLOOKUP($B94,'Org list'!$J$9:$K$636,2,0), "")</f>
        <v>Medway</v>
      </c>
      <c r="D94" s="49" t="str">
        <f ca="1">IFERROR(IF((VLOOKUP($B94,'Nat Con &amp; Metrics Backsheet'!$A$7:$M$156,D$9,FALSE))="","",(VLOOKUP($B94,'Nat Con &amp; Metrics Backsheet'!$A$7:$M$156,D$9,FALSE))),"")</f>
        <v>Yes</v>
      </c>
      <c r="E94" s="50" t="str">
        <f ca="1">IFERROR(IF((VLOOKUP($B94,'Nat Con &amp; Metrics Backsheet'!$A$7:$M$156,E$9,FALSE))="","",(VLOOKUP($B94,'Nat Con &amp; Metrics Backsheet'!$A$7:$M$156,E$9,FALSE))),"")</f>
        <v>Yes</v>
      </c>
      <c r="F94" s="50" t="str">
        <f ca="1">IFERROR(IF((VLOOKUP($B94,'Nat Con &amp; Metrics Backsheet'!$A$7:$M$156,F$9,FALSE))="","",(VLOOKUP($B94,'Nat Con &amp; Metrics Backsheet'!$A$7:$M$156,F$9,FALSE))),"")</f>
        <v>Yes</v>
      </c>
      <c r="G94" s="51" t="str">
        <f ca="1">IFERROR(IF((VLOOKUP($B94,'Nat Con &amp; Metrics Backsheet'!$A$7:$M$156,G$9,FALSE))="","",(VLOOKUP($B94,'Nat Con &amp; Metrics Backsheet'!$A$7:$M$156,G$9,FALSE))),"")</f>
        <v>Yes</v>
      </c>
      <c r="H94" s="35" t="str">
        <f ca="1">IFERROR(IF((VLOOKUP($B94,'Nat Con &amp; Metrics Backsheet'!$A$7:$M$156,H$9,FALSE))="","",(VLOOKUP($B94,'Nat Con &amp; Metrics Backsheet'!$A$7:$M$156,H$9,FALSE))),"")</f>
        <v>Yes</v>
      </c>
      <c r="I94" s="48" t="str">
        <f ca="1">IFERROR(IF((VLOOKUP($B94,'Nat Con &amp; Metrics Backsheet'!$A$7:$M$156,I$9,FALSE))="","",(VLOOKUP($B94,'Nat Con &amp; Metrics Backsheet'!$A$7:$M$156,I$9,FALSE))),"")</f>
        <v/>
      </c>
    </row>
    <row r="95" spans="1:9" ht="15" customHeight="1">
      <c r="A95" s="42">
        <v>77</v>
      </c>
      <c r="B95" s="34" t="str">
        <f t="shared" ca="1" si="5"/>
        <v>E09000024</v>
      </c>
      <c r="C95" s="29" t="str">
        <f ca="1">IFERROR(VLOOKUP($B95,'Org list'!$J$9:$K$636,2,0), "")</f>
        <v>Merton</v>
      </c>
      <c r="D95" s="49" t="str">
        <f ca="1">IFERROR(IF((VLOOKUP($B95,'Nat Con &amp; Metrics Backsheet'!$A$7:$M$156,D$9,FALSE))="","",(VLOOKUP($B95,'Nat Con &amp; Metrics Backsheet'!$A$7:$M$156,D$9,FALSE))),"")</f>
        <v>Yes</v>
      </c>
      <c r="E95" s="50" t="str">
        <f ca="1">IFERROR(IF((VLOOKUP($B95,'Nat Con &amp; Metrics Backsheet'!$A$7:$M$156,E$9,FALSE))="","",(VLOOKUP($B95,'Nat Con &amp; Metrics Backsheet'!$A$7:$M$156,E$9,FALSE))),"")</f>
        <v>Yes</v>
      </c>
      <c r="F95" s="50" t="str">
        <f ca="1">IFERROR(IF((VLOOKUP($B95,'Nat Con &amp; Metrics Backsheet'!$A$7:$M$156,F$9,FALSE))="","",(VLOOKUP($B95,'Nat Con &amp; Metrics Backsheet'!$A$7:$M$156,F$9,FALSE))),"")</f>
        <v>Yes</v>
      </c>
      <c r="G95" s="51" t="str">
        <f ca="1">IFERROR(IF((VLOOKUP($B95,'Nat Con &amp; Metrics Backsheet'!$A$7:$M$156,G$9,FALSE))="","",(VLOOKUP($B95,'Nat Con &amp; Metrics Backsheet'!$A$7:$M$156,G$9,FALSE))),"")</f>
        <v>Yes</v>
      </c>
      <c r="H95" s="35" t="str">
        <f ca="1">IFERROR(IF((VLOOKUP($B95,'Nat Con &amp; Metrics Backsheet'!$A$7:$M$156,H$9,FALSE))="","",(VLOOKUP($B95,'Nat Con &amp; Metrics Backsheet'!$A$7:$M$156,H$9,FALSE))),"")</f>
        <v>Yes</v>
      </c>
      <c r="I95" s="48" t="str">
        <f ca="1">IFERROR(IF((VLOOKUP($B95,'Nat Con &amp; Metrics Backsheet'!$A$7:$M$156,I$9,FALSE))="","",(VLOOKUP($B95,'Nat Con &amp; Metrics Backsheet'!$A$7:$M$156,I$9,FALSE))),"")</f>
        <v/>
      </c>
    </row>
    <row r="96" spans="1:9" ht="15" customHeight="1">
      <c r="A96" s="42">
        <v>78</v>
      </c>
      <c r="B96" s="34" t="str">
        <f t="shared" ca="1" si="5"/>
        <v>E06000002</v>
      </c>
      <c r="C96" s="29" t="str">
        <f ca="1">IFERROR(VLOOKUP($B96,'Org list'!$J$9:$K$636,2,0), "")</f>
        <v>Middlesbrough</v>
      </c>
      <c r="D96" s="49" t="str">
        <f ca="1">IFERROR(IF((VLOOKUP($B96,'Nat Con &amp; Metrics Backsheet'!$A$7:$M$156,D$9,FALSE))="","",(VLOOKUP($B96,'Nat Con &amp; Metrics Backsheet'!$A$7:$M$156,D$9,FALSE))),"")</f>
        <v>Yes</v>
      </c>
      <c r="E96" s="50" t="str">
        <f ca="1">IFERROR(IF((VLOOKUP($B96,'Nat Con &amp; Metrics Backsheet'!$A$7:$M$156,E$9,FALSE))="","",(VLOOKUP($B96,'Nat Con &amp; Metrics Backsheet'!$A$7:$M$156,E$9,FALSE))),"")</f>
        <v>Yes</v>
      </c>
      <c r="F96" s="50" t="str">
        <f ca="1">IFERROR(IF((VLOOKUP($B96,'Nat Con &amp; Metrics Backsheet'!$A$7:$M$156,F$9,FALSE))="","",(VLOOKUP($B96,'Nat Con &amp; Metrics Backsheet'!$A$7:$M$156,F$9,FALSE))),"")</f>
        <v>Yes</v>
      </c>
      <c r="G96" s="51" t="str">
        <f ca="1">IFERROR(IF((VLOOKUP($B96,'Nat Con &amp; Metrics Backsheet'!$A$7:$M$156,G$9,FALSE))="","",(VLOOKUP($B96,'Nat Con &amp; Metrics Backsheet'!$A$7:$M$156,G$9,FALSE))),"")</f>
        <v>Yes</v>
      </c>
      <c r="H96" s="35" t="str">
        <f ca="1">IFERROR(IF((VLOOKUP($B96,'Nat Con &amp; Metrics Backsheet'!$A$7:$M$156,H$9,FALSE))="","",(VLOOKUP($B96,'Nat Con &amp; Metrics Backsheet'!$A$7:$M$156,H$9,FALSE))),"")</f>
        <v>Yes</v>
      </c>
      <c r="I96" s="48" t="str">
        <f ca="1">IFERROR(IF((VLOOKUP($B96,'Nat Con &amp; Metrics Backsheet'!$A$7:$M$156,I$9,FALSE))="","",(VLOOKUP($B96,'Nat Con &amp; Metrics Backsheet'!$A$7:$M$156,I$9,FALSE))),"")</f>
        <v/>
      </c>
    </row>
    <row r="97" spans="1:9" ht="15" customHeight="1">
      <c r="A97" s="42">
        <v>79</v>
      </c>
      <c r="B97" s="34" t="str">
        <f t="shared" ca="1" si="5"/>
        <v>E06000042</v>
      </c>
      <c r="C97" s="29" t="str">
        <f ca="1">IFERROR(VLOOKUP($B97,'Org list'!$J$9:$K$636,2,0), "")</f>
        <v>Milton Keynes</v>
      </c>
      <c r="D97" s="49" t="str">
        <f ca="1">IFERROR(IF((VLOOKUP($B97,'Nat Con &amp; Metrics Backsheet'!$A$7:$M$156,D$9,FALSE))="","",(VLOOKUP($B97,'Nat Con &amp; Metrics Backsheet'!$A$7:$M$156,D$9,FALSE))),"")</f>
        <v>Yes</v>
      </c>
      <c r="E97" s="50" t="str">
        <f ca="1">IFERROR(IF((VLOOKUP($B97,'Nat Con &amp; Metrics Backsheet'!$A$7:$M$156,E$9,FALSE))="","",(VLOOKUP($B97,'Nat Con &amp; Metrics Backsheet'!$A$7:$M$156,E$9,FALSE))),"")</f>
        <v>Yes</v>
      </c>
      <c r="F97" s="50" t="str">
        <f ca="1">IFERROR(IF((VLOOKUP($B97,'Nat Con &amp; Metrics Backsheet'!$A$7:$M$156,F$9,FALSE))="","",(VLOOKUP($B97,'Nat Con &amp; Metrics Backsheet'!$A$7:$M$156,F$9,FALSE))),"")</f>
        <v>Yes</v>
      </c>
      <c r="G97" s="51" t="str">
        <f ca="1">IFERROR(IF((VLOOKUP($B97,'Nat Con &amp; Metrics Backsheet'!$A$7:$M$156,G$9,FALSE))="","",(VLOOKUP($B97,'Nat Con &amp; Metrics Backsheet'!$A$7:$M$156,G$9,FALSE))),"")</f>
        <v>Yes</v>
      </c>
      <c r="H97" s="35" t="str">
        <f ca="1">IFERROR(IF((VLOOKUP($B97,'Nat Con &amp; Metrics Backsheet'!$A$7:$M$156,H$9,FALSE))="","",(VLOOKUP($B97,'Nat Con &amp; Metrics Backsheet'!$A$7:$M$156,H$9,FALSE))),"")</f>
        <v>Yes</v>
      </c>
      <c r="I97" s="48" t="str">
        <f ca="1">IFERROR(IF((VLOOKUP($B97,'Nat Con &amp; Metrics Backsheet'!$A$7:$M$156,I$9,FALSE))="","",(VLOOKUP($B97,'Nat Con &amp; Metrics Backsheet'!$A$7:$M$156,I$9,FALSE))),"")</f>
        <v/>
      </c>
    </row>
    <row r="98" spans="1:9" ht="15" customHeight="1">
      <c r="A98" s="42">
        <v>80</v>
      </c>
      <c r="B98" s="34" t="str">
        <f t="shared" ca="1" si="5"/>
        <v>E08000021</v>
      </c>
      <c r="C98" s="29" t="str">
        <f ca="1">IFERROR(VLOOKUP($B98,'Org list'!$J$9:$K$636,2,0), "")</f>
        <v>Newcastle upon Tyne</v>
      </c>
      <c r="D98" s="49" t="str">
        <f ca="1">IFERROR(IF((VLOOKUP($B98,'Nat Con &amp; Metrics Backsheet'!$A$7:$M$156,D$9,FALSE))="","",(VLOOKUP($B98,'Nat Con &amp; Metrics Backsheet'!$A$7:$M$156,D$9,FALSE))),"")</f>
        <v>Yes</v>
      </c>
      <c r="E98" s="50" t="str">
        <f ca="1">IFERROR(IF((VLOOKUP($B98,'Nat Con &amp; Metrics Backsheet'!$A$7:$M$156,E$9,FALSE))="","",(VLOOKUP($B98,'Nat Con &amp; Metrics Backsheet'!$A$7:$M$156,E$9,FALSE))),"")</f>
        <v>Yes</v>
      </c>
      <c r="F98" s="50" t="str">
        <f ca="1">IFERROR(IF((VLOOKUP($B98,'Nat Con &amp; Metrics Backsheet'!$A$7:$M$156,F$9,FALSE))="","",(VLOOKUP($B98,'Nat Con &amp; Metrics Backsheet'!$A$7:$M$156,F$9,FALSE))),"")</f>
        <v>Yes</v>
      </c>
      <c r="G98" s="51" t="str">
        <f ca="1">IFERROR(IF((VLOOKUP($B98,'Nat Con &amp; Metrics Backsheet'!$A$7:$M$156,G$9,FALSE))="","",(VLOOKUP($B98,'Nat Con &amp; Metrics Backsheet'!$A$7:$M$156,G$9,FALSE))),"")</f>
        <v>Yes</v>
      </c>
      <c r="H98" s="35" t="str">
        <f ca="1">IFERROR(IF((VLOOKUP($B98,'Nat Con &amp; Metrics Backsheet'!$A$7:$M$156,H$9,FALSE))="","",(VLOOKUP($B98,'Nat Con &amp; Metrics Backsheet'!$A$7:$M$156,H$9,FALSE))),"")</f>
        <v>Yes</v>
      </c>
      <c r="I98" s="48" t="str">
        <f ca="1">IFERROR(IF((VLOOKUP($B98,'Nat Con &amp; Metrics Backsheet'!$A$7:$M$156,I$9,FALSE))="","",(VLOOKUP($B98,'Nat Con &amp; Metrics Backsheet'!$A$7:$M$156,I$9,FALSE))),"")</f>
        <v/>
      </c>
    </row>
    <row r="99" spans="1:9" ht="15" customHeight="1">
      <c r="A99" s="42">
        <v>81</v>
      </c>
      <c r="B99" s="34" t="str">
        <f t="shared" ca="1" si="5"/>
        <v>E09000025</v>
      </c>
      <c r="C99" s="29" t="str">
        <f ca="1">IFERROR(VLOOKUP($B99,'Org list'!$J$9:$K$636,2,0), "")</f>
        <v>Newham</v>
      </c>
      <c r="D99" s="49" t="str">
        <f ca="1">IFERROR(IF((VLOOKUP($B99,'Nat Con &amp; Metrics Backsheet'!$A$7:$M$156,D$9,FALSE))="","",(VLOOKUP($B99,'Nat Con &amp; Metrics Backsheet'!$A$7:$M$156,D$9,FALSE))),"")</f>
        <v>Yes</v>
      </c>
      <c r="E99" s="50" t="str">
        <f ca="1">IFERROR(IF((VLOOKUP($B99,'Nat Con &amp; Metrics Backsheet'!$A$7:$M$156,E$9,FALSE))="","",(VLOOKUP($B99,'Nat Con &amp; Metrics Backsheet'!$A$7:$M$156,E$9,FALSE))),"")</f>
        <v>Yes</v>
      </c>
      <c r="F99" s="50" t="str">
        <f ca="1">IFERROR(IF((VLOOKUP($B99,'Nat Con &amp; Metrics Backsheet'!$A$7:$M$156,F$9,FALSE))="","",(VLOOKUP($B99,'Nat Con &amp; Metrics Backsheet'!$A$7:$M$156,F$9,FALSE))),"")</f>
        <v>Yes</v>
      </c>
      <c r="G99" s="51" t="str">
        <f ca="1">IFERROR(IF((VLOOKUP($B99,'Nat Con &amp; Metrics Backsheet'!$A$7:$M$156,G$9,FALSE))="","",(VLOOKUP($B99,'Nat Con &amp; Metrics Backsheet'!$A$7:$M$156,G$9,FALSE))),"")</f>
        <v>Yes</v>
      </c>
      <c r="H99" s="35" t="str">
        <f ca="1">IFERROR(IF((VLOOKUP($B99,'Nat Con &amp; Metrics Backsheet'!$A$7:$M$156,H$9,FALSE))="","",(VLOOKUP($B99,'Nat Con &amp; Metrics Backsheet'!$A$7:$M$156,H$9,FALSE))),"")</f>
        <v>Yes</v>
      </c>
      <c r="I99" s="48" t="str">
        <f ca="1">IFERROR(IF((VLOOKUP($B99,'Nat Con &amp; Metrics Backsheet'!$A$7:$M$156,I$9,FALSE))="","",(VLOOKUP($B99,'Nat Con &amp; Metrics Backsheet'!$A$7:$M$156,I$9,FALSE))),"")</f>
        <v/>
      </c>
    </row>
    <row r="100" spans="1:9" ht="15" customHeight="1">
      <c r="A100" s="42">
        <v>82</v>
      </c>
      <c r="B100" s="34" t="str">
        <f t="shared" ca="1" si="5"/>
        <v>E10000020</v>
      </c>
      <c r="C100" s="29" t="str">
        <f ca="1">IFERROR(VLOOKUP($B100,'Org list'!$J$9:$K$636,2,0), "")</f>
        <v>Norfolk</v>
      </c>
      <c r="D100" s="49" t="str">
        <f ca="1">IFERROR(IF((VLOOKUP($B100,'Nat Con &amp; Metrics Backsheet'!$A$7:$M$156,D$9,FALSE))="","",(VLOOKUP($B100,'Nat Con &amp; Metrics Backsheet'!$A$7:$M$156,D$9,FALSE))),"")</f>
        <v>Yes</v>
      </c>
      <c r="E100" s="50" t="str">
        <f ca="1">IFERROR(IF((VLOOKUP($B100,'Nat Con &amp; Metrics Backsheet'!$A$7:$M$156,E$9,FALSE))="","",(VLOOKUP($B100,'Nat Con &amp; Metrics Backsheet'!$A$7:$M$156,E$9,FALSE))),"")</f>
        <v>Yes</v>
      </c>
      <c r="F100" s="50" t="str">
        <f ca="1">IFERROR(IF((VLOOKUP($B100,'Nat Con &amp; Metrics Backsheet'!$A$7:$M$156,F$9,FALSE))="","",(VLOOKUP($B100,'Nat Con &amp; Metrics Backsheet'!$A$7:$M$156,F$9,FALSE))),"")</f>
        <v>Yes</v>
      </c>
      <c r="G100" s="51" t="str">
        <f ca="1">IFERROR(IF((VLOOKUP($B100,'Nat Con &amp; Metrics Backsheet'!$A$7:$M$156,G$9,FALSE))="","",(VLOOKUP($B100,'Nat Con &amp; Metrics Backsheet'!$A$7:$M$156,G$9,FALSE))),"")</f>
        <v>Yes</v>
      </c>
      <c r="H100" s="35" t="str">
        <f ca="1">IFERROR(IF((VLOOKUP($B100,'Nat Con &amp; Metrics Backsheet'!$A$7:$M$156,H$9,FALSE))="","",(VLOOKUP($B100,'Nat Con &amp; Metrics Backsheet'!$A$7:$M$156,H$9,FALSE))),"")</f>
        <v>Yes</v>
      </c>
      <c r="I100" s="48" t="str">
        <f ca="1">IFERROR(IF((VLOOKUP($B100,'Nat Con &amp; Metrics Backsheet'!$A$7:$M$156,I$9,FALSE))="","",(VLOOKUP($B100,'Nat Con &amp; Metrics Backsheet'!$A$7:$M$156,I$9,FALSE))),"")</f>
        <v/>
      </c>
    </row>
    <row r="101" spans="1:9" ht="15" customHeight="1">
      <c r="A101" s="42">
        <v>83</v>
      </c>
      <c r="B101" s="34" t="str">
        <f t="shared" ca="1" si="5"/>
        <v>E06000012</v>
      </c>
      <c r="C101" s="29" t="str">
        <f ca="1">IFERROR(VLOOKUP($B101,'Org list'!$J$9:$K$636,2,0), "")</f>
        <v>North East Lincolnshire</v>
      </c>
      <c r="D101" s="49" t="str">
        <f ca="1">IFERROR(IF((VLOOKUP($B101,'Nat Con &amp; Metrics Backsheet'!$A$7:$M$156,D$9,FALSE))="","",(VLOOKUP($B101,'Nat Con &amp; Metrics Backsheet'!$A$7:$M$156,D$9,FALSE))),"")</f>
        <v>Yes</v>
      </c>
      <c r="E101" s="50" t="str">
        <f ca="1">IFERROR(IF((VLOOKUP($B101,'Nat Con &amp; Metrics Backsheet'!$A$7:$M$156,E$9,FALSE))="","",(VLOOKUP($B101,'Nat Con &amp; Metrics Backsheet'!$A$7:$M$156,E$9,FALSE))),"")</f>
        <v>Yes</v>
      </c>
      <c r="F101" s="50" t="str">
        <f ca="1">IFERROR(IF((VLOOKUP($B101,'Nat Con &amp; Metrics Backsheet'!$A$7:$M$156,F$9,FALSE))="","",(VLOOKUP($B101,'Nat Con &amp; Metrics Backsheet'!$A$7:$M$156,F$9,FALSE))),"")</f>
        <v>Yes</v>
      </c>
      <c r="G101" s="51" t="str">
        <f ca="1">IFERROR(IF((VLOOKUP($B101,'Nat Con &amp; Metrics Backsheet'!$A$7:$M$156,G$9,FALSE))="","",(VLOOKUP($B101,'Nat Con &amp; Metrics Backsheet'!$A$7:$M$156,G$9,FALSE))),"")</f>
        <v>Yes</v>
      </c>
      <c r="H101" s="35" t="str">
        <f ca="1">IFERROR(IF((VLOOKUP($B101,'Nat Con &amp; Metrics Backsheet'!$A$7:$M$156,H$9,FALSE))="","",(VLOOKUP($B101,'Nat Con &amp; Metrics Backsheet'!$A$7:$M$156,H$9,FALSE))),"")</f>
        <v>Yes</v>
      </c>
      <c r="I101" s="48" t="str">
        <f ca="1">IFERROR(IF((VLOOKUP($B101,'Nat Con &amp; Metrics Backsheet'!$A$7:$M$156,I$9,FALSE))="","",(VLOOKUP($B101,'Nat Con &amp; Metrics Backsheet'!$A$7:$M$156,I$9,FALSE))),"")</f>
        <v/>
      </c>
    </row>
    <row r="102" spans="1:9" ht="15" customHeight="1">
      <c r="A102" s="42">
        <v>84</v>
      </c>
      <c r="B102" s="34" t="str">
        <f t="shared" ca="1" si="5"/>
        <v>E06000013</v>
      </c>
      <c r="C102" s="29" t="str">
        <f ca="1">IFERROR(VLOOKUP($B102,'Org list'!$J$9:$K$636,2,0), "")</f>
        <v>North Lincolnshire</v>
      </c>
      <c r="D102" s="49" t="str">
        <f ca="1">IFERROR(IF((VLOOKUP($B102,'Nat Con &amp; Metrics Backsheet'!$A$7:$M$156,D$9,FALSE))="","",(VLOOKUP($B102,'Nat Con &amp; Metrics Backsheet'!$A$7:$M$156,D$9,FALSE))),"")</f>
        <v>Yes</v>
      </c>
      <c r="E102" s="50" t="str">
        <f ca="1">IFERROR(IF((VLOOKUP($B102,'Nat Con &amp; Metrics Backsheet'!$A$7:$M$156,E$9,FALSE))="","",(VLOOKUP($B102,'Nat Con &amp; Metrics Backsheet'!$A$7:$M$156,E$9,FALSE))),"")</f>
        <v>Yes</v>
      </c>
      <c r="F102" s="50" t="str">
        <f ca="1">IFERROR(IF((VLOOKUP($B102,'Nat Con &amp; Metrics Backsheet'!$A$7:$M$156,F$9,FALSE))="","",(VLOOKUP($B102,'Nat Con &amp; Metrics Backsheet'!$A$7:$M$156,F$9,FALSE))),"")</f>
        <v>Yes</v>
      </c>
      <c r="G102" s="51" t="str">
        <f ca="1">IFERROR(IF((VLOOKUP($B102,'Nat Con &amp; Metrics Backsheet'!$A$7:$M$156,G$9,FALSE))="","",(VLOOKUP($B102,'Nat Con &amp; Metrics Backsheet'!$A$7:$M$156,G$9,FALSE))),"")</f>
        <v>Yes</v>
      </c>
      <c r="H102" s="35" t="str">
        <f ca="1">IFERROR(IF((VLOOKUP($B102,'Nat Con &amp; Metrics Backsheet'!$A$7:$M$156,H$9,FALSE))="","",(VLOOKUP($B102,'Nat Con &amp; Metrics Backsheet'!$A$7:$M$156,H$9,FALSE))),"")</f>
        <v>Yes</v>
      </c>
      <c r="I102" s="48" t="str">
        <f ca="1">IFERROR(IF((VLOOKUP($B102,'Nat Con &amp; Metrics Backsheet'!$A$7:$M$156,I$9,FALSE))="","",(VLOOKUP($B102,'Nat Con &amp; Metrics Backsheet'!$A$7:$M$156,I$9,FALSE))),"")</f>
        <v/>
      </c>
    </row>
    <row r="103" spans="1:9" ht="15" customHeight="1">
      <c r="A103" s="42">
        <v>85</v>
      </c>
      <c r="B103" s="34" t="str">
        <f t="shared" ca="1" si="5"/>
        <v>E06000024</v>
      </c>
      <c r="C103" s="29" t="str">
        <f ca="1">IFERROR(VLOOKUP($B103,'Org list'!$J$9:$K$636,2,0), "")</f>
        <v>North Somerset</v>
      </c>
      <c r="D103" s="49" t="str">
        <f ca="1">IFERROR(IF((VLOOKUP($B103,'Nat Con &amp; Metrics Backsheet'!$A$7:$M$156,D$9,FALSE))="","",(VLOOKUP($B103,'Nat Con &amp; Metrics Backsheet'!$A$7:$M$156,D$9,FALSE))),"")</f>
        <v>Yes</v>
      </c>
      <c r="E103" s="50" t="str">
        <f ca="1">IFERROR(IF((VLOOKUP($B103,'Nat Con &amp; Metrics Backsheet'!$A$7:$M$156,E$9,FALSE))="","",(VLOOKUP($B103,'Nat Con &amp; Metrics Backsheet'!$A$7:$M$156,E$9,FALSE))),"")</f>
        <v>Yes</v>
      </c>
      <c r="F103" s="50" t="str">
        <f ca="1">IFERROR(IF((VLOOKUP($B103,'Nat Con &amp; Metrics Backsheet'!$A$7:$M$156,F$9,FALSE))="","",(VLOOKUP($B103,'Nat Con &amp; Metrics Backsheet'!$A$7:$M$156,F$9,FALSE))),"")</f>
        <v>Yes</v>
      </c>
      <c r="G103" s="51" t="str">
        <f ca="1">IFERROR(IF((VLOOKUP($B103,'Nat Con &amp; Metrics Backsheet'!$A$7:$M$156,G$9,FALSE))="","",(VLOOKUP($B103,'Nat Con &amp; Metrics Backsheet'!$A$7:$M$156,G$9,FALSE))),"")</f>
        <v>Yes</v>
      </c>
      <c r="H103" s="35" t="str">
        <f ca="1">IFERROR(IF((VLOOKUP($B103,'Nat Con &amp; Metrics Backsheet'!$A$7:$M$156,H$9,FALSE))="","",(VLOOKUP($B103,'Nat Con &amp; Metrics Backsheet'!$A$7:$M$156,H$9,FALSE))),"")</f>
        <v>Yes</v>
      </c>
      <c r="I103" s="48" t="str">
        <f ca="1">IFERROR(IF((VLOOKUP($B103,'Nat Con &amp; Metrics Backsheet'!$A$7:$M$156,I$9,FALSE))="","",(VLOOKUP($B103,'Nat Con &amp; Metrics Backsheet'!$A$7:$M$156,I$9,FALSE))),"")</f>
        <v/>
      </c>
    </row>
    <row r="104" spans="1:9" ht="15" customHeight="1">
      <c r="A104" s="42">
        <v>86</v>
      </c>
      <c r="B104" s="34" t="str">
        <f t="shared" ca="1" si="5"/>
        <v>E08000022</v>
      </c>
      <c r="C104" s="29" t="str">
        <f ca="1">IFERROR(VLOOKUP($B104,'Org list'!$J$9:$K$636,2,0), "")</f>
        <v>North Tyneside</v>
      </c>
      <c r="D104" s="49" t="str">
        <f ca="1">IFERROR(IF((VLOOKUP($B104,'Nat Con &amp; Metrics Backsheet'!$A$7:$M$156,D$9,FALSE))="","",(VLOOKUP($B104,'Nat Con &amp; Metrics Backsheet'!$A$7:$M$156,D$9,FALSE))),"")</f>
        <v>Yes</v>
      </c>
      <c r="E104" s="50" t="str">
        <f ca="1">IFERROR(IF((VLOOKUP($B104,'Nat Con &amp; Metrics Backsheet'!$A$7:$M$156,E$9,FALSE))="","",(VLOOKUP($B104,'Nat Con &amp; Metrics Backsheet'!$A$7:$M$156,E$9,FALSE))),"")</f>
        <v>Yes</v>
      </c>
      <c r="F104" s="50" t="str">
        <f ca="1">IFERROR(IF((VLOOKUP($B104,'Nat Con &amp; Metrics Backsheet'!$A$7:$M$156,F$9,FALSE))="","",(VLOOKUP($B104,'Nat Con &amp; Metrics Backsheet'!$A$7:$M$156,F$9,FALSE))),"")</f>
        <v>Yes</v>
      </c>
      <c r="G104" s="51" t="str">
        <f ca="1">IFERROR(IF((VLOOKUP($B104,'Nat Con &amp; Metrics Backsheet'!$A$7:$M$156,G$9,FALSE))="","",(VLOOKUP($B104,'Nat Con &amp; Metrics Backsheet'!$A$7:$M$156,G$9,FALSE))),"")</f>
        <v>Yes</v>
      </c>
      <c r="H104" s="35" t="str">
        <f ca="1">IFERROR(IF((VLOOKUP($B104,'Nat Con &amp; Metrics Backsheet'!$A$7:$M$156,H$9,FALSE))="","",(VLOOKUP($B104,'Nat Con &amp; Metrics Backsheet'!$A$7:$M$156,H$9,FALSE))),"")</f>
        <v>No</v>
      </c>
      <c r="I104" s="48">
        <f ca="1">IFERROR(IF((VLOOKUP($B104,'Nat Con &amp; Metrics Backsheet'!$A$7:$M$156,I$9,FALSE))="","",(VLOOKUP($B104,'Nat Con &amp; Metrics Backsheet'!$A$7:$M$156,I$9,FALSE))),"")</f>
        <v>43146</v>
      </c>
    </row>
    <row r="105" spans="1:9" ht="15" customHeight="1">
      <c r="A105" s="42">
        <v>87</v>
      </c>
      <c r="B105" s="34" t="str">
        <f t="shared" ca="1" si="5"/>
        <v>E10000023</v>
      </c>
      <c r="C105" s="29" t="str">
        <f ca="1">IFERROR(VLOOKUP($B105,'Org list'!$J$9:$K$636,2,0), "")</f>
        <v>North Yorkshire</v>
      </c>
      <c r="D105" s="49" t="str">
        <f ca="1">IFERROR(IF((VLOOKUP($B105,'Nat Con &amp; Metrics Backsheet'!$A$7:$M$156,D$9,FALSE))="","",(VLOOKUP($B105,'Nat Con &amp; Metrics Backsheet'!$A$7:$M$156,D$9,FALSE))),"")</f>
        <v>Yes</v>
      </c>
      <c r="E105" s="50" t="str">
        <f ca="1">IFERROR(IF((VLOOKUP($B105,'Nat Con &amp; Metrics Backsheet'!$A$7:$M$156,E$9,FALSE))="","",(VLOOKUP($B105,'Nat Con &amp; Metrics Backsheet'!$A$7:$M$156,E$9,FALSE))),"")</f>
        <v>Yes</v>
      </c>
      <c r="F105" s="50" t="str">
        <f ca="1">IFERROR(IF((VLOOKUP($B105,'Nat Con &amp; Metrics Backsheet'!$A$7:$M$156,F$9,FALSE))="","",(VLOOKUP($B105,'Nat Con &amp; Metrics Backsheet'!$A$7:$M$156,F$9,FALSE))),"")</f>
        <v>Yes</v>
      </c>
      <c r="G105" s="51" t="str">
        <f ca="1">IFERROR(IF((VLOOKUP($B105,'Nat Con &amp; Metrics Backsheet'!$A$7:$M$156,G$9,FALSE))="","",(VLOOKUP($B105,'Nat Con &amp; Metrics Backsheet'!$A$7:$M$156,G$9,FALSE))),"")</f>
        <v>Yes</v>
      </c>
      <c r="H105" s="35" t="str">
        <f ca="1">IFERROR(IF((VLOOKUP($B105,'Nat Con &amp; Metrics Backsheet'!$A$7:$M$156,H$9,FALSE))="","",(VLOOKUP($B105,'Nat Con &amp; Metrics Backsheet'!$A$7:$M$156,H$9,FALSE))),"")</f>
        <v>No</v>
      </c>
      <c r="I105" s="48">
        <f ca="1">IFERROR(IF((VLOOKUP($B105,'Nat Con &amp; Metrics Backsheet'!$A$7:$M$156,I$9,FALSE))="","",(VLOOKUP($B105,'Nat Con &amp; Metrics Backsheet'!$A$7:$M$156,I$9,FALSE))),"")</f>
        <v>43131</v>
      </c>
    </row>
    <row r="106" spans="1:9" ht="15" customHeight="1">
      <c r="A106" s="42">
        <v>88</v>
      </c>
      <c r="B106" s="34" t="str">
        <f t="shared" ca="1" si="5"/>
        <v>E10000021</v>
      </c>
      <c r="C106" s="29" t="str">
        <f ca="1">IFERROR(VLOOKUP($B106,'Org list'!$J$9:$K$636,2,0), "")</f>
        <v>Northamptonshire</v>
      </c>
      <c r="D106" s="49" t="str">
        <f ca="1">IFERROR(IF((VLOOKUP($B106,'Nat Con &amp; Metrics Backsheet'!$A$7:$M$156,D$9,FALSE))="","",(VLOOKUP($B106,'Nat Con &amp; Metrics Backsheet'!$A$7:$M$156,D$9,FALSE))),"")</f>
        <v>Yes</v>
      </c>
      <c r="E106" s="50" t="str">
        <f ca="1">IFERROR(IF((VLOOKUP($B106,'Nat Con &amp; Metrics Backsheet'!$A$7:$M$156,E$9,FALSE))="","",(VLOOKUP($B106,'Nat Con &amp; Metrics Backsheet'!$A$7:$M$156,E$9,FALSE))),"")</f>
        <v>Yes</v>
      </c>
      <c r="F106" s="50" t="str">
        <f ca="1">IFERROR(IF((VLOOKUP($B106,'Nat Con &amp; Metrics Backsheet'!$A$7:$M$156,F$9,FALSE))="","",(VLOOKUP($B106,'Nat Con &amp; Metrics Backsheet'!$A$7:$M$156,F$9,FALSE))),"")</f>
        <v>Yes</v>
      </c>
      <c r="G106" s="51" t="str">
        <f ca="1">IFERROR(IF((VLOOKUP($B106,'Nat Con &amp; Metrics Backsheet'!$A$7:$M$156,G$9,FALSE))="","",(VLOOKUP($B106,'Nat Con &amp; Metrics Backsheet'!$A$7:$M$156,G$9,FALSE))),"")</f>
        <v>Yes</v>
      </c>
      <c r="H106" s="35" t="str">
        <f ca="1">IFERROR(IF((VLOOKUP($B106,'Nat Con &amp; Metrics Backsheet'!$A$7:$M$156,H$9,FALSE))="","",(VLOOKUP($B106,'Nat Con &amp; Metrics Backsheet'!$A$7:$M$156,H$9,FALSE))),"")</f>
        <v>No</v>
      </c>
      <c r="I106" s="48">
        <f ca="1">IFERROR(IF((VLOOKUP($B106,'Nat Con &amp; Metrics Backsheet'!$A$7:$M$156,I$9,FALSE))="","",(VLOOKUP($B106,'Nat Con &amp; Metrics Backsheet'!$A$7:$M$156,I$9,FALSE))),"")</f>
        <v>43159</v>
      </c>
    </row>
    <row r="107" spans="1:9" ht="15" customHeight="1">
      <c r="A107" s="42">
        <v>89</v>
      </c>
      <c r="B107" s="34" t="str">
        <f t="shared" ca="1" si="5"/>
        <v>E06000057</v>
      </c>
      <c r="C107" s="29" t="str">
        <f ca="1">IFERROR(VLOOKUP($B107,'Org list'!$J$9:$K$636,2,0), "")</f>
        <v>Northumberland</v>
      </c>
      <c r="D107" s="49" t="str">
        <f ca="1">IFERROR(IF((VLOOKUP($B107,'Nat Con &amp; Metrics Backsheet'!$A$7:$M$156,D$9,FALSE))="","",(VLOOKUP($B107,'Nat Con &amp; Metrics Backsheet'!$A$7:$M$156,D$9,FALSE))),"")</f>
        <v>Yes</v>
      </c>
      <c r="E107" s="50" t="str">
        <f ca="1">IFERROR(IF((VLOOKUP($B107,'Nat Con &amp; Metrics Backsheet'!$A$7:$M$156,E$9,FALSE))="","",(VLOOKUP($B107,'Nat Con &amp; Metrics Backsheet'!$A$7:$M$156,E$9,FALSE))),"")</f>
        <v>Yes</v>
      </c>
      <c r="F107" s="50" t="str">
        <f ca="1">IFERROR(IF((VLOOKUP($B107,'Nat Con &amp; Metrics Backsheet'!$A$7:$M$156,F$9,FALSE))="","",(VLOOKUP($B107,'Nat Con &amp; Metrics Backsheet'!$A$7:$M$156,F$9,FALSE))),"")</f>
        <v>Yes</v>
      </c>
      <c r="G107" s="51" t="str">
        <f ca="1">IFERROR(IF((VLOOKUP($B107,'Nat Con &amp; Metrics Backsheet'!$A$7:$M$156,G$9,FALSE))="","",(VLOOKUP($B107,'Nat Con &amp; Metrics Backsheet'!$A$7:$M$156,G$9,FALSE))),"")</f>
        <v>Yes</v>
      </c>
      <c r="H107" s="35" t="str">
        <f ca="1">IFERROR(IF((VLOOKUP($B107,'Nat Con &amp; Metrics Backsheet'!$A$7:$M$156,H$9,FALSE))="","",(VLOOKUP($B107,'Nat Con &amp; Metrics Backsheet'!$A$7:$M$156,H$9,FALSE))),"")</f>
        <v>No</v>
      </c>
      <c r="I107" s="48">
        <f ca="1">IFERROR(IF((VLOOKUP($B107,'Nat Con &amp; Metrics Backsheet'!$A$7:$M$156,I$9,FALSE))="","",(VLOOKUP($B107,'Nat Con &amp; Metrics Backsheet'!$A$7:$M$156,I$9,FALSE))),"")</f>
        <v>43131</v>
      </c>
    </row>
    <row r="108" spans="1:9" ht="15" customHeight="1">
      <c r="A108" s="42">
        <v>90</v>
      </c>
      <c r="B108" s="34" t="str">
        <f t="shared" ca="1" si="5"/>
        <v>E06000018</v>
      </c>
      <c r="C108" s="29" t="str">
        <f ca="1">IFERROR(VLOOKUP($B108,'Org list'!$J$9:$K$636,2,0), "")</f>
        <v>Nottingham</v>
      </c>
      <c r="D108" s="49" t="str">
        <f ca="1">IFERROR(IF((VLOOKUP($B108,'Nat Con &amp; Metrics Backsheet'!$A$7:$M$156,D$9,FALSE))="","",(VLOOKUP($B108,'Nat Con &amp; Metrics Backsheet'!$A$7:$M$156,D$9,FALSE))),"")</f>
        <v>Yes</v>
      </c>
      <c r="E108" s="50" t="str">
        <f ca="1">IFERROR(IF((VLOOKUP($B108,'Nat Con &amp; Metrics Backsheet'!$A$7:$M$156,E$9,FALSE))="","",(VLOOKUP($B108,'Nat Con &amp; Metrics Backsheet'!$A$7:$M$156,E$9,FALSE))),"")</f>
        <v>Yes</v>
      </c>
      <c r="F108" s="50" t="str">
        <f ca="1">IFERROR(IF((VLOOKUP($B108,'Nat Con &amp; Metrics Backsheet'!$A$7:$M$156,F$9,FALSE))="","",(VLOOKUP($B108,'Nat Con &amp; Metrics Backsheet'!$A$7:$M$156,F$9,FALSE))),"")</f>
        <v>Yes</v>
      </c>
      <c r="G108" s="51" t="str">
        <f ca="1">IFERROR(IF((VLOOKUP($B108,'Nat Con &amp; Metrics Backsheet'!$A$7:$M$156,G$9,FALSE))="","",(VLOOKUP($B108,'Nat Con &amp; Metrics Backsheet'!$A$7:$M$156,G$9,FALSE))),"")</f>
        <v>Yes</v>
      </c>
      <c r="H108" s="35" t="str">
        <f ca="1">IFERROR(IF((VLOOKUP($B108,'Nat Con &amp; Metrics Backsheet'!$A$7:$M$156,H$9,FALSE))="","",(VLOOKUP($B108,'Nat Con &amp; Metrics Backsheet'!$A$7:$M$156,H$9,FALSE))),"")</f>
        <v>Yes</v>
      </c>
      <c r="I108" s="48" t="str">
        <f ca="1">IFERROR(IF((VLOOKUP($B108,'Nat Con &amp; Metrics Backsheet'!$A$7:$M$156,I$9,FALSE))="","",(VLOOKUP($B108,'Nat Con &amp; Metrics Backsheet'!$A$7:$M$156,I$9,FALSE))),"")</f>
        <v/>
      </c>
    </row>
    <row r="109" spans="1:9" ht="15" customHeight="1">
      <c r="A109" s="42">
        <v>91</v>
      </c>
      <c r="B109" s="34" t="str">
        <f t="shared" ca="1" si="5"/>
        <v>E10000024</v>
      </c>
      <c r="C109" s="29" t="str">
        <f ca="1">IFERROR(VLOOKUP($B109,'Org list'!$J$9:$K$636,2,0), "")</f>
        <v>Nottinghamshire</v>
      </c>
      <c r="D109" s="49" t="str">
        <f ca="1">IFERROR(IF((VLOOKUP($B109,'Nat Con &amp; Metrics Backsheet'!$A$7:$M$156,D$9,FALSE))="","",(VLOOKUP($B109,'Nat Con &amp; Metrics Backsheet'!$A$7:$M$156,D$9,FALSE))),"")</f>
        <v>Yes</v>
      </c>
      <c r="E109" s="50" t="str">
        <f ca="1">IFERROR(IF((VLOOKUP($B109,'Nat Con &amp; Metrics Backsheet'!$A$7:$M$156,E$9,FALSE))="","",(VLOOKUP($B109,'Nat Con &amp; Metrics Backsheet'!$A$7:$M$156,E$9,FALSE))),"")</f>
        <v>Yes</v>
      </c>
      <c r="F109" s="50" t="str">
        <f ca="1">IFERROR(IF((VLOOKUP($B109,'Nat Con &amp; Metrics Backsheet'!$A$7:$M$156,F$9,FALSE))="","",(VLOOKUP($B109,'Nat Con &amp; Metrics Backsheet'!$A$7:$M$156,F$9,FALSE))),"")</f>
        <v>Yes</v>
      </c>
      <c r="G109" s="51" t="str">
        <f ca="1">IFERROR(IF((VLOOKUP($B109,'Nat Con &amp; Metrics Backsheet'!$A$7:$M$156,G$9,FALSE))="","",(VLOOKUP($B109,'Nat Con &amp; Metrics Backsheet'!$A$7:$M$156,G$9,FALSE))),"")</f>
        <v>Yes</v>
      </c>
      <c r="H109" s="35" t="str">
        <f ca="1">IFERROR(IF((VLOOKUP($B109,'Nat Con &amp; Metrics Backsheet'!$A$7:$M$156,H$9,FALSE))="","",(VLOOKUP($B109,'Nat Con &amp; Metrics Backsheet'!$A$7:$M$156,H$9,FALSE))),"")</f>
        <v>Yes</v>
      </c>
      <c r="I109" s="48" t="str">
        <f ca="1">IFERROR(IF((VLOOKUP($B109,'Nat Con &amp; Metrics Backsheet'!$A$7:$M$156,I$9,FALSE))="","",(VLOOKUP($B109,'Nat Con &amp; Metrics Backsheet'!$A$7:$M$156,I$9,FALSE))),"")</f>
        <v/>
      </c>
    </row>
    <row r="110" spans="1:9" ht="15" customHeight="1">
      <c r="A110" s="42">
        <v>92</v>
      </c>
      <c r="B110" s="34" t="str">
        <f t="shared" ca="1" si="5"/>
        <v>E08000004</v>
      </c>
      <c r="C110" s="29" t="str">
        <f ca="1">IFERROR(VLOOKUP($B110,'Org list'!$J$9:$K$636,2,0), "")</f>
        <v>Oldham</v>
      </c>
      <c r="D110" s="49" t="str">
        <f ca="1">IFERROR(IF((VLOOKUP($B110,'Nat Con &amp; Metrics Backsheet'!$A$7:$M$156,D$9,FALSE))="","",(VLOOKUP($B110,'Nat Con &amp; Metrics Backsheet'!$A$7:$M$156,D$9,FALSE))),"")</f>
        <v>Yes</v>
      </c>
      <c r="E110" s="50" t="str">
        <f ca="1">IFERROR(IF((VLOOKUP($B110,'Nat Con &amp; Metrics Backsheet'!$A$7:$M$156,E$9,FALSE))="","",(VLOOKUP($B110,'Nat Con &amp; Metrics Backsheet'!$A$7:$M$156,E$9,FALSE))),"")</f>
        <v>Yes</v>
      </c>
      <c r="F110" s="50" t="str">
        <f ca="1">IFERROR(IF((VLOOKUP($B110,'Nat Con &amp; Metrics Backsheet'!$A$7:$M$156,F$9,FALSE))="","",(VLOOKUP($B110,'Nat Con &amp; Metrics Backsheet'!$A$7:$M$156,F$9,FALSE))),"")</f>
        <v>Yes</v>
      </c>
      <c r="G110" s="51" t="str">
        <f ca="1">IFERROR(IF((VLOOKUP($B110,'Nat Con &amp; Metrics Backsheet'!$A$7:$M$156,G$9,FALSE))="","",(VLOOKUP($B110,'Nat Con &amp; Metrics Backsheet'!$A$7:$M$156,G$9,FALSE))),"")</f>
        <v>Yes</v>
      </c>
      <c r="H110" s="35" t="str">
        <f ca="1">IFERROR(IF((VLOOKUP($B110,'Nat Con &amp; Metrics Backsheet'!$A$7:$M$156,H$9,FALSE))="","",(VLOOKUP($B110,'Nat Con &amp; Metrics Backsheet'!$A$7:$M$156,H$9,FALSE))),"")</f>
        <v>Yes</v>
      </c>
      <c r="I110" s="48" t="str">
        <f ca="1">IFERROR(IF((VLOOKUP($B110,'Nat Con &amp; Metrics Backsheet'!$A$7:$M$156,I$9,FALSE))="","",(VLOOKUP($B110,'Nat Con &amp; Metrics Backsheet'!$A$7:$M$156,I$9,FALSE))),"")</f>
        <v/>
      </c>
    </row>
    <row r="111" spans="1:9" ht="15" customHeight="1">
      <c r="A111" s="42">
        <v>93</v>
      </c>
      <c r="B111" s="34" t="str">
        <f t="shared" ca="1" si="5"/>
        <v>E10000025</v>
      </c>
      <c r="C111" s="29" t="str">
        <f ca="1">IFERROR(VLOOKUP($B111,'Org list'!$J$9:$K$636,2,0), "")</f>
        <v>Oxfordshire</v>
      </c>
      <c r="D111" s="49" t="str">
        <f ca="1">IFERROR(IF((VLOOKUP($B111,'Nat Con &amp; Metrics Backsheet'!$A$7:$M$156,D$9,FALSE))="","",(VLOOKUP($B111,'Nat Con &amp; Metrics Backsheet'!$A$7:$M$156,D$9,FALSE))),"")</f>
        <v>Yes</v>
      </c>
      <c r="E111" s="50" t="str">
        <f ca="1">IFERROR(IF((VLOOKUP($B111,'Nat Con &amp; Metrics Backsheet'!$A$7:$M$156,E$9,FALSE))="","",(VLOOKUP($B111,'Nat Con &amp; Metrics Backsheet'!$A$7:$M$156,E$9,FALSE))),"")</f>
        <v>Yes</v>
      </c>
      <c r="F111" s="50" t="str">
        <f ca="1">IFERROR(IF((VLOOKUP($B111,'Nat Con &amp; Metrics Backsheet'!$A$7:$M$156,F$9,FALSE))="","",(VLOOKUP($B111,'Nat Con &amp; Metrics Backsheet'!$A$7:$M$156,F$9,FALSE))),"")</f>
        <v>Yes</v>
      </c>
      <c r="G111" s="51" t="str">
        <f ca="1">IFERROR(IF((VLOOKUP($B111,'Nat Con &amp; Metrics Backsheet'!$A$7:$M$156,G$9,FALSE))="","",(VLOOKUP($B111,'Nat Con &amp; Metrics Backsheet'!$A$7:$M$156,G$9,FALSE))),"")</f>
        <v>Yes</v>
      </c>
      <c r="H111" s="35" t="str">
        <f ca="1">IFERROR(IF((VLOOKUP($B111,'Nat Con &amp; Metrics Backsheet'!$A$7:$M$156,H$9,FALSE))="","",(VLOOKUP($B111,'Nat Con &amp; Metrics Backsheet'!$A$7:$M$156,H$9,FALSE))),"")</f>
        <v>Yes</v>
      </c>
      <c r="I111" s="48" t="str">
        <f ca="1">IFERROR(IF((VLOOKUP($B111,'Nat Con &amp; Metrics Backsheet'!$A$7:$M$156,I$9,FALSE))="","",(VLOOKUP($B111,'Nat Con &amp; Metrics Backsheet'!$A$7:$M$156,I$9,FALSE))),"")</f>
        <v/>
      </c>
    </row>
    <row r="112" spans="1:9" ht="15" customHeight="1">
      <c r="A112" s="42">
        <v>94</v>
      </c>
      <c r="B112" s="34" t="str">
        <f t="shared" ca="1" si="5"/>
        <v>E06000031</v>
      </c>
      <c r="C112" s="29" t="str">
        <f ca="1">IFERROR(VLOOKUP($B112,'Org list'!$J$9:$K$636,2,0), "")</f>
        <v>Peterborough</v>
      </c>
      <c r="D112" s="49" t="str">
        <f ca="1">IFERROR(IF((VLOOKUP($B112,'Nat Con &amp; Metrics Backsheet'!$A$7:$M$156,D$9,FALSE))="","",(VLOOKUP($B112,'Nat Con &amp; Metrics Backsheet'!$A$7:$M$156,D$9,FALSE))),"")</f>
        <v>Yes</v>
      </c>
      <c r="E112" s="50" t="str">
        <f ca="1">IFERROR(IF((VLOOKUP($B112,'Nat Con &amp; Metrics Backsheet'!$A$7:$M$156,E$9,FALSE))="","",(VLOOKUP($B112,'Nat Con &amp; Metrics Backsheet'!$A$7:$M$156,E$9,FALSE))),"")</f>
        <v>Yes</v>
      </c>
      <c r="F112" s="50" t="str">
        <f ca="1">IFERROR(IF((VLOOKUP($B112,'Nat Con &amp; Metrics Backsheet'!$A$7:$M$156,F$9,FALSE))="","",(VLOOKUP($B112,'Nat Con &amp; Metrics Backsheet'!$A$7:$M$156,F$9,FALSE))),"")</f>
        <v>Yes</v>
      </c>
      <c r="G112" s="51" t="str">
        <f ca="1">IFERROR(IF((VLOOKUP($B112,'Nat Con &amp; Metrics Backsheet'!$A$7:$M$156,G$9,FALSE))="","",(VLOOKUP($B112,'Nat Con &amp; Metrics Backsheet'!$A$7:$M$156,G$9,FALSE))),"")</f>
        <v>Yes</v>
      </c>
      <c r="H112" s="35" t="str">
        <f ca="1">IFERROR(IF((VLOOKUP($B112,'Nat Con &amp; Metrics Backsheet'!$A$7:$M$156,H$9,FALSE))="","",(VLOOKUP($B112,'Nat Con &amp; Metrics Backsheet'!$A$7:$M$156,H$9,FALSE))),"")</f>
        <v>No</v>
      </c>
      <c r="I112" s="48">
        <f ca="1">IFERROR(IF((VLOOKUP($B112,'Nat Con &amp; Metrics Backsheet'!$A$7:$M$156,I$9,FALSE))="","",(VLOOKUP($B112,'Nat Con &amp; Metrics Backsheet'!$A$7:$M$156,I$9,FALSE))),"")</f>
        <v>43190</v>
      </c>
    </row>
    <row r="113" spans="1:9" ht="15" customHeight="1">
      <c r="A113" s="42">
        <v>95</v>
      </c>
      <c r="B113" s="34" t="str">
        <f t="shared" ca="1" si="5"/>
        <v>E06000026</v>
      </c>
      <c r="C113" s="29" t="str">
        <f ca="1">IFERROR(VLOOKUP($B113,'Org list'!$J$9:$K$636,2,0), "")</f>
        <v>Plymouth</v>
      </c>
      <c r="D113" s="49" t="str">
        <f ca="1">IFERROR(IF((VLOOKUP($B113,'Nat Con &amp; Metrics Backsheet'!$A$7:$M$156,D$9,FALSE))="","",(VLOOKUP($B113,'Nat Con &amp; Metrics Backsheet'!$A$7:$M$156,D$9,FALSE))),"")</f>
        <v>Yes</v>
      </c>
      <c r="E113" s="50" t="str">
        <f ca="1">IFERROR(IF((VLOOKUP($B113,'Nat Con &amp; Metrics Backsheet'!$A$7:$M$156,E$9,FALSE))="","",(VLOOKUP($B113,'Nat Con &amp; Metrics Backsheet'!$A$7:$M$156,E$9,FALSE))),"")</f>
        <v>Yes</v>
      </c>
      <c r="F113" s="50" t="str">
        <f ca="1">IFERROR(IF((VLOOKUP($B113,'Nat Con &amp; Metrics Backsheet'!$A$7:$M$156,F$9,FALSE))="","",(VLOOKUP($B113,'Nat Con &amp; Metrics Backsheet'!$A$7:$M$156,F$9,FALSE))),"")</f>
        <v>Yes</v>
      </c>
      <c r="G113" s="51" t="str">
        <f ca="1">IFERROR(IF((VLOOKUP($B113,'Nat Con &amp; Metrics Backsheet'!$A$7:$M$156,G$9,FALSE))="","",(VLOOKUP($B113,'Nat Con &amp; Metrics Backsheet'!$A$7:$M$156,G$9,FALSE))),"")</f>
        <v>Yes</v>
      </c>
      <c r="H113" s="35" t="str">
        <f ca="1">IFERROR(IF((VLOOKUP($B113,'Nat Con &amp; Metrics Backsheet'!$A$7:$M$156,H$9,FALSE))="","",(VLOOKUP($B113,'Nat Con &amp; Metrics Backsheet'!$A$7:$M$156,H$9,FALSE))),"")</f>
        <v>Yes</v>
      </c>
      <c r="I113" s="48" t="str">
        <f ca="1">IFERROR(IF((VLOOKUP($B113,'Nat Con &amp; Metrics Backsheet'!$A$7:$M$156,I$9,FALSE))="","",(VLOOKUP($B113,'Nat Con &amp; Metrics Backsheet'!$A$7:$M$156,I$9,FALSE))),"")</f>
        <v/>
      </c>
    </row>
    <row r="114" spans="1:9" ht="15" customHeight="1">
      <c r="A114" s="42">
        <v>96</v>
      </c>
      <c r="B114" s="34" t="str">
        <f t="shared" ca="1" si="5"/>
        <v>E06000044</v>
      </c>
      <c r="C114" s="29" t="str">
        <f ca="1">IFERROR(VLOOKUP($B114,'Org list'!$J$9:$K$636,2,0), "")</f>
        <v>Portsmouth</v>
      </c>
      <c r="D114" s="49" t="str">
        <f ca="1">IFERROR(IF((VLOOKUP($B114,'Nat Con &amp; Metrics Backsheet'!$A$7:$M$156,D$9,FALSE))="","",(VLOOKUP($B114,'Nat Con &amp; Metrics Backsheet'!$A$7:$M$156,D$9,FALSE))),"")</f>
        <v>Yes</v>
      </c>
      <c r="E114" s="50" t="str">
        <f ca="1">IFERROR(IF((VLOOKUP($B114,'Nat Con &amp; Metrics Backsheet'!$A$7:$M$156,E$9,FALSE))="","",(VLOOKUP($B114,'Nat Con &amp; Metrics Backsheet'!$A$7:$M$156,E$9,FALSE))),"")</f>
        <v>Yes</v>
      </c>
      <c r="F114" s="50" t="str">
        <f ca="1">IFERROR(IF((VLOOKUP($B114,'Nat Con &amp; Metrics Backsheet'!$A$7:$M$156,F$9,FALSE))="","",(VLOOKUP($B114,'Nat Con &amp; Metrics Backsheet'!$A$7:$M$156,F$9,FALSE))),"")</f>
        <v>Yes</v>
      </c>
      <c r="G114" s="51" t="str">
        <f ca="1">IFERROR(IF((VLOOKUP($B114,'Nat Con &amp; Metrics Backsheet'!$A$7:$M$156,G$9,FALSE))="","",(VLOOKUP($B114,'Nat Con &amp; Metrics Backsheet'!$A$7:$M$156,G$9,FALSE))),"")</f>
        <v>Yes</v>
      </c>
      <c r="H114" s="35" t="str">
        <f ca="1">IFERROR(IF((VLOOKUP($B114,'Nat Con &amp; Metrics Backsheet'!$A$7:$M$156,H$9,FALSE))="","",(VLOOKUP($B114,'Nat Con &amp; Metrics Backsheet'!$A$7:$M$156,H$9,FALSE))),"")</f>
        <v>Yes</v>
      </c>
      <c r="I114" s="48" t="str">
        <f ca="1">IFERROR(IF((VLOOKUP($B114,'Nat Con &amp; Metrics Backsheet'!$A$7:$M$156,I$9,FALSE))="","",(VLOOKUP($B114,'Nat Con &amp; Metrics Backsheet'!$A$7:$M$156,I$9,FALSE))),"")</f>
        <v/>
      </c>
    </row>
    <row r="115" spans="1:9" ht="15" customHeight="1">
      <c r="A115" s="42">
        <v>97</v>
      </c>
      <c r="B115" s="34" t="str">
        <f t="shared" ca="1" si="5"/>
        <v>E06000038</v>
      </c>
      <c r="C115" s="29" t="str">
        <f ca="1">IFERROR(VLOOKUP($B115,'Org list'!$J$9:$K$636,2,0), "")</f>
        <v>Reading</v>
      </c>
      <c r="D115" s="49" t="str">
        <f ca="1">IFERROR(IF((VLOOKUP($B115,'Nat Con &amp; Metrics Backsheet'!$A$7:$M$156,D$9,FALSE))="","",(VLOOKUP($B115,'Nat Con &amp; Metrics Backsheet'!$A$7:$M$156,D$9,FALSE))),"")</f>
        <v>Yes</v>
      </c>
      <c r="E115" s="50" t="str">
        <f ca="1">IFERROR(IF((VLOOKUP($B115,'Nat Con &amp; Metrics Backsheet'!$A$7:$M$156,E$9,FALSE))="","",(VLOOKUP($B115,'Nat Con &amp; Metrics Backsheet'!$A$7:$M$156,E$9,FALSE))),"")</f>
        <v>Yes</v>
      </c>
      <c r="F115" s="50" t="str">
        <f ca="1">IFERROR(IF((VLOOKUP($B115,'Nat Con &amp; Metrics Backsheet'!$A$7:$M$156,F$9,FALSE))="","",(VLOOKUP($B115,'Nat Con &amp; Metrics Backsheet'!$A$7:$M$156,F$9,FALSE))),"")</f>
        <v>Yes</v>
      </c>
      <c r="G115" s="51" t="str">
        <f ca="1">IFERROR(IF((VLOOKUP($B115,'Nat Con &amp; Metrics Backsheet'!$A$7:$M$156,G$9,FALSE))="","",(VLOOKUP($B115,'Nat Con &amp; Metrics Backsheet'!$A$7:$M$156,G$9,FALSE))),"")</f>
        <v>Yes</v>
      </c>
      <c r="H115" s="35" t="str">
        <f ca="1">IFERROR(IF((VLOOKUP($B115,'Nat Con &amp; Metrics Backsheet'!$A$7:$M$156,H$9,FALSE))="","",(VLOOKUP($B115,'Nat Con &amp; Metrics Backsheet'!$A$7:$M$156,H$9,FALSE))),"")</f>
        <v>Yes</v>
      </c>
      <c r="I115" s="48" t="str">
        <f ca="1">IFERROR(IF((VLOOKUP($B115,'Nat Con &amp; Metrics Backsheet'!$A$7:$M$156,I$9,FALSE))="","",(VLOOKUP($B115,'Nat Con &amp; Metrics Backsheet'!$A$7:$M$156,I$9,FALSE))),"")</f>
        <v/>
      </c>
    </row>
    <row r="116" spans="1:9" ht="15" customHeight="1">
      <c r="A116" s="42">
        <v>98</v>
      </c>
      <c r="B116" s="34" t="str">
        <f t="shared" ca="1" si="5"/>
        <v>E09000026</v>
      </c>
      <c r="C116" s="29" t="str">
        <f ca="1">IFERROR(VLOOKUP($B116,'Org list'!$J$9:$K$636,2,0), "")</f>
        <v>Redbridge</v>
      </c>
      <c r="D116" s="49" t="str">
        <f ca="1">IFERROR(IF((VLOOKUP($B116,'Nat Con &amp; Metrics Backsheet'!$A$7:$M$156,D$9,FALSE))="","",(VLOOKUP($B116,'Nat Con &amp; Metrics Backsheet'!$A$7:$M$156,D$9,FALSE))),"")</f>
        <v>Yes</v>
      </c>
      <c r="E116" s="50" t="str">
        <f ca="1">IFERROR(IF((VLOOKUP($B116,'Nat Con &amp; Metrics Backsheet'!$A$7:$M$156,E$9,FALSE))="","",(VLOOKUP($B116,'Nat Con &amp; Metrics Backsheet'!$A$7:$M$156,E$9,FALSE))),"")</f>
        <v>Yes</v>
      </c>
      <c r="F116" s="50" t="str">
        <f ca="1">IFERROR(IF((VLOOKUP($B116,'Nat Con &amp; Metrics Backsheet'!$A$7:$M$156,F$9,FALSE))="","",(VLOOKUP($B116,'Nat Con &amp; Metrics Backsheet'!$A$7:$M$156,F$9,FALSE))),"")</f>
        <v>Yes</v>
      </c>
      <c r="G116" s="51" t="str">
        <f ca="1">IFERROR(IF((VLOOKUP($B116,'Nat Con &amp; Metrics Backsheet'!$A$7:$M$156,G$9,FALSE))="","",(VLOOKUP($B116,'Nat Con &amp; Metrics Backsheet'!$A$7:$M$156,G$9,FALSE))),"")</f>
        <v>Yes</v>
      </c>
      <c r="H116" s="35" t="str">
        <f ca="1">IFERROR(IF((VLOOKUP($B116,'Nat Con &amp; Metrics Backsheet'!$A$7:$M$156,H$9,FALSE))="","",(VLOOKUP($B116,'Nat Con &amp; Metrics Backsheet'!$A$7:$M$156,H$9,FALSE))),"")</f>
        <v>Yes</v>
      </c>
      <c r="I116" s="48" t="str">
        <f ca="1">IFERROR(IF((VLOOKUP($B116,'Nat Con &amp; Metrics Backsheet'!$A$7:$M$156,I$9,FALSE))="","",(VLOOKUP($B116,'Nat Con &amp; Metrics Backsheet'!$A$7:$M$156,I$9,FALSE))),"")</f>
        <v/>
      </c>
    </row>
    <row r="117" spans="1:9" ht="15" customHeight="1">
      <c r="A117" s="42">
        <v>99</v>
      </c>
      <c r="B117" s="34" t="str">
        <f t="shared" ca="1" si="5"/>
        <v>E06000003</v>
      </c>
      <c r="C117" s="29" t="str">
        <f ca="1">IFERROR(VLOOKUP($B117,'Org list'!$J$9:$K$636,2,0), "")</f>
        <v>Redcar and Cleveland</v>
      </c>
      <c r="D117" s="49" t="str">
        <f ca="1">IFERROR(IF((VLOOKUP($B117,'Nat Con &amp; Metrics Backsheet'!$A$7:$M$156,D$9,FALSE))="","",(VLOOKUP($B117,'Nat Con &amp; Metrics Backsheet'!$A$7:$M$156,D$9,FALSE))),"")</f>
        <v>Yes</v>
      </c>
      <c r="E117" s="50" t="str">
        <f ca="1">IFERROR(IF((VLOOKUP($B117,'Nat Con &amp; Metrics Backsheet'!$A$7:$M$156,E$9,FALSE))="","",(VLOOKUP($B117,'Nat Con &amp; Metrics Backsheet'!$A$7:$M$156,E$9,FALSE))),"")</f>
        <v>Yes</v>
      </c>
      <c r="F117" s="50" t="str">
        <f ca="1">IFERROR(IF((VLOOKUP($B117,'Nat Con &amp; Metrics Backsheet'!$A$7:$M$156,F$9,FALSE))="","",(VLOOKUP($B117,'Nat Con &amp; Metrics Backsheet'!$A$7:$M$156,F$9,FALSE))),"")</f>
        <v>Yes</v>
      </c>
      <c r="G117" s="51" t="str">
        <f ca="1">IFERROR(IF((VLOOKUP($B117,'Nat Con &amp; Metrics Backsheet'!$A$7:$M$156,G$9,FALSE))="","",(VLOOKUP($B117,'Nat Con &amp; Metrics Backsheet'!$A$7:$M$156,G$9,FALSE))),"")</f>
        <v>Yes</v>
      </c>
      <c r="H117" s="35" t="str">
        <f ca="1">IFERROR(IF((VLOOKUP($B117,'Nat Con &amp; Metrics Backsheet'!$A$7:$M$156,H$9,FALSE))="","",(VLOOKUP($B117,'Nat Con &amp; Metrics Backsheet'!$A$7:$M$156,H$9,FALSE))),"")</f>
        <v>Yes</v>
      </c>
      <c r="I117" s="48" t="str">
        <f ca="1">IFERROR(IF((VLOOKUP($B117,'Nat Con &amp; Metrics Backsheet'!$A$7:$M$156,I$9,FALSE))="","",(VLOOKUP($B117,'Nat Con &amp; Metrics Backsheet'!$A$7:$M$156,I$9,FALSE))),"")</f>
        <v/>
      </c>
    </row>
    <row r="118" spans="1:9" ht="15" customHeight="1">
      <c r="A118" s="42">
        <v>100</v>
      </c>
      <c r="B118" s="34" t="str">
        <f t="shared" ca="1" si="5"/>
        <v>E09000027</v>
      </c>
      <c r="C118" s="29" t="str">
        <f ca="1">IFERROR(VLOOKUP($B118,'Org list'!$J$9:$K$636,2,0), "")</f>
        <v>Richmond upon Thames</v>
      </c>
      <c r="D118" s="49" t="str">
        <f ca="1">IFERROR(IF((VLOOKUP($B118,'Nat Con &amp; Metrics Backsheet'!$A$7:$M$156,D$9,FALSE))="","",(VLOOKUP($B118,'Nat Con &amp; Metrics Backsheet'!$A$7:$M$156,D$9,FALSE))),"")</f>
        <v>Yes</v>
      </c>
      <c r="E118" s="50" t="str">
        <f ca="1">IFERROR(IF((VLOOKUP($B118,'Nat Con &amp; Metrics Backsheet'!$A$7:$M$156,E$9,FALSE))="","",(VLOOKUP($B118,'Nat Con &amp; Metrics Backsheet'!$A$7:$M$156,E$9,FALSE))),"")</f>
        <v>Yes</v>
      </c>
      <c r="F118" s="50" t="str">
        <f ca="1">IFERROR(IF((VLOOKUP($B118,'Nat Con &amp; Metrics Backsheet'!$A$7:$M$156,F$9,FALSE))="","",(VLOOKUP($B118,'Nat Con &amp; Metrics Backsheet'!$A$7:$M$156,F$9,FALSE))),"")</f>
        <v>Yes</v>
      </c>
      <c r="G118" s="51" t="str">
        <f ca="1">IFERROR(IF((VLOOKUP($B118,'Nat Con &amp; Metrics Backsheet'!$A$7:$M$156,G$9,FALSE))="","",(VLOOKUP($B118,'Nat Con &amp; Metrics Backsheet'!$A$7:$M$156,G$9,FALSE))),"")</f>
        <v>Yes</v>
      </c>
      <c r="H118" s="35" t="str">
        <f ca="1">IFERROR(IF((VLOOKUP($B118,'Nat Con &amp; Metrics Backsheet'!$A$7:$M$156,H$9,FALSE))="","",(VLOOKUP($B118,'Nat Con &amp; Metrics Backsheet'!$A$7:$M$156,H$9,FALSE))),"")</f>
        <v>Yes</v>
      </c>
      <c r="I118" s="48" t="str">
        <f ca="1">IFERROR(IF((VLOOKUP($B118,'Nat Con &amp; Metrics Backsheet'!$A$7:$M$156,I$9,FALSE))="","",(VLOOKUP($B118,'Nat Con &amp; Metrics Backsheet'!$A$7:$M$156,I$9,FALSE))),"")</f>
        <v/>
      </c>
    </row>
    <row r="119" spans="1:9" ht="15" customHeight="1">
      <c r="A119" s="42">
        <v>101</v>
      </c>
      <c r="B119" s="34" t="str">
        <f t="shared" ca="1" si="5"/>
        <v>E08000005</v>
      </c>
      <c r="C119" s="29" t="str">
        <f ca="1">IFERROR(VLOOKUP($B119,'Org list'!$J$9:$K$636,2,0), "")</f>
        <v>Rochdale</v>
      </c>
      <c r="D119" s="49" t="str">
        <f ca="1">IFERROR(IF((VLOOKUP($B119,'Nat Con &amp; Metrics Backsheet'!$A$7:$M$156,D$9,FALSE))="","",(VLOOKUP($B119,'Nat Con &amp; Metrics Backsheet'!$A$7:$M$156,D$9,FALSE))),"")</f>
        <v>Yes</v>
      </c>
      <c r="E119" s="50" t="str">
        <f ca="1">IFERROR(IF((VLOOKUP($B119,'Nat Con &amp; Metrics Backsheet'!$A$7:$M$156,E$9,FALSE))="","",(VLOOKUP($B119,'Nat Con &amp; Metrics Backsheet'!$A$7:$M$156,E$9,FALSE))),"")</f>
        <v>Yes</v>
      </c>
      <c r="F119" s="50" t="str">
        <f ca="1">IFERROR(IF((VLOOKUP($B119,'Nat Con &amp; Metrics Backsheet'!$A$7:$M$156,F$9,FALSE))="","",(VLOOKUP($B119,'Nat Con &amp; Metrics Backsheet'!$A$7:$M$156,F$9,FALSE))),"")</f>
        <v>Yes</v>
      </c>
      <c r="G119" s="51" t="str">
        <f ca="1">IFERROR(IF((VLOOKUP($B119,'Nat Con &amp; Metrics Backsheet'!$A$7:$M$156,G$9,FALSE))="","",(VLOOKUP($B119,'Nat Con &amp; Metrics Backsheet'!$A$7:$M$156,G$9,FALSE))),"")</f>
        <v>Yes</v>
      </c>
      <c r="H119" s="35" t="str">
        <f ca="1">IFERROR(IF((VLOOKUP($B119,'Nat Con &amp; Metrics Backsheet'!$A$7:$M$156,H$9,FALSE))="","",(VLOOKUP($B119,'Nat Con &amp; Metrics Backsheet'!$A$7:$M$156,H$9,FALSE))),"")</f>
        <v>Yes</v>
      </c>
      <c r="I119" s="48" t="str">
        <f ca="1">IFERROR(IF((VLOOKUP($B119,'Nat Con &amp; Metrics Backsheet'!$A$7:$M$156,I$9,FALSE))="","",(VLOOKUP($B119,'Nat Con &amp; Metrics Backsheet'!$A$7:$M$156,I$9,FALSE))),"")</f>
        <v/>
      </c>
    </row>
    <row r="120" spans="1:9" ht="15" customHeight="1">
      <c r="A120" s="42">
        <v>102</v>
      </c>
      <c r="B120" s="34" t="str">
        <f t="shared" ca="1" si="5"/>
        <v>E08000018</v>
      </c>
      <c r="C120" s="29" t="str">
        <f ca="1">IFERROR(VLOOKUP($B120,'Org list'!$J$9:$K$636,2,0), "")</f>
        <v>Rotherham</v>
      </c>
      <c r="D120" s="49" t="str">
        <f ca="1">IFERROR(IF((VLOOKUP($B120,'Nat Con &amp; Metrics Backsheet'!$A$7:$M$156,D$9,FALSE))="","",(VLOOKUP($B120,'Nat Con &amp; Metrics Backsheet'!$A$7:$M$156,D$9,FALSE))),"")</f>
        <v>Yes</v>
      </c>
      <c r="E120" s="50" t="str">
        <f ca="1">IFERROR(IF((VLOOKUP($B120,'Nat Con &amp; Metrics Backsheet'!$A$7:$M$156,E$9,FALSE))="","",(VLOOKUP($B120,'Nat Con &amp; Metrics Backsheet'!$A$7:$M$156,E$9,FALSE))),"")</f>
        <v>Yes</v>
      </c>
      <c r="F120" s="50" t="str">
        <f ca="1">IFERROR(IF((VLOOKUP($B120,'Nat Con &amp; Metrics Backsheet'!$A$7:$M$156,F$9,FALSE))="","",(VLOOKUP($B120,'Nat Con &amp; Metrics Backsheet'!$A$7:$M$156,F$9,FALSE))),"")</f>
        <v>Yes</v>
      </c>
      <c r="G120" s="51" t="str">
        <f ca="1">IFERROR(IF((VLOOKUP($B120,'Nat Con &amp; Metrics Backsheet'!$A$7:$M$156,G$9,FALSE))="","",(VLOOKUP($B120,'Nat Con &amp; Metrics Backsheet'!$A$7:$M$156,G$9,FALSE))),"")</f>
        <v>Yes</v>
      </c>
      <c r="H120" s="35" t="str">
        <f ca="1">IFERROR(IF((VLOOKUP($B120,'Nat Con &amp; Metrics Backsheet'!$A$7:$M$156,H$9,FALSE))="","",(VLOOKUP($B120,'Nat Con &amp; Metrics Backsheet'!$A$7:$M$156,H$9,FALSE))),"")</f>
        <v>Yes</v>
      </c>
      <c r="I120" s="48" t="str">
        <f ca="1">IFERROR(IF((VLOOKUP($B120,'Nat Con &amp; Metrics Backsheet'!$A$7:$M$156,I$9,FALSE))="","",(VLOOKUP($B120,'Nat Con &amp; Metrics Backsheet'!$A$7:$M$156,I$9,FALSE))),"")</f>
        <v/>
      </c>
    </row>
    <row r="121" spans="1:9" ht="15" customHeight="1">
      <c r="A121" s="42">
        <v>103</v>
      </c>
      <c r="B121" s="34" t="str">
        <f t="shared" ca="1" si="5"/>
        <v>E06000017</v>
      </c>
      <c r="C121" s="29" t="str">
        <f ca="1">IFERROR(VLOOKUP($B121,'Org list'!$J$9:$K$636,2,0), "")</f>
        <v>Rutland</v>
      </c>
      <c r="D121" s="49" t="str">
        <f ca="1">IFERROR(IF((VLOOKUP($B121,'Nat Con &amp; Metrics Backsheet'!$A$7:$M$156,D$9,FALSE))="","",(VLOOKUP($B121,'Nat Con &amp; Metrics Backsheet'!$A$7:$M$156,D$9,FALSE))),"")</f>
        <v>Yes</v>
      </c>
      <c r="E121" s="50" t="str">
        <f ca="1">IFERROR(IF((VLOOKUP($B121,'Nat Con &amp; Metrics Backsheet'!$A$7:$M$156,E$9,FALSE))="","",(VLOOKUP($B121,'Nat Con &amp; Metrics Backsheet'!$A$7:$M$156,E$9,FALSE))),"")</f>
        <v>Yes</v>
      </c>
      <c r="F121" s="50" t="str">
        <f ca="1">IFERROR(IF((VLOOKUP($B121,'Nat Con &amp; Metrics Backsheet'!$A$7:$M$156,F$9,FALSE))="","",(VLOOKUP($B121,'Nat Con &amp; Metrics Backsheet'!$A$7:$M$156,F$9,FALSE))),"")</f>
        <v>Yes</v>
      </c>
      <c r="G121" s="51" t="str">
        <f ca="1">IFERROR(IF((VLOOKUP($B121,'Nat Con &amp; Metrics Backsheet'!$A$7:$M$156,G$9,FALSE))="","",(VLOOKUP($B121,'Nat Con &amp; Metrics Backsheet'!$A$7:$M$156,G$9,FALSE))),"")</f>
        <v>Yes</v>
      </c>
      <c r="H121" s="35" t="str">
        <f ca="1">IFERROR(IF((VLOOKUP($B121,'Nat Con &amp; Metrics Backsheet'!$A$7:$M$156,H$9,FALSE))="","",(VLOOKUP($B121,'Nat Con &amp; Metrics Backsheet'!$A$7:$M$156,H$9,FALSE))),"")</f>
        <v>Yes</v>
      </c>
      <c r="I121" s="48" t="str">
        <f ca="1">IFERROR(IF((VLOOKUP($B121,'Nat Con &amp; Metrics Backsheet'!$A$7:$M$156,I$9,FALSE))="","",(VLOOKUP($B121,'Nat Con &amp; Metrics Backsheet'!$A$7:$M$156,I$9,FALSE))),"")</f>
        <v/>
      </c>
    </row>
    <row r="122" spans="1:9" ht="15" customHeight="1">
      <c r="A122" s="42">
        <v>104</v>
      </c>
      <c r="B122" s="34" t="str">
        <f t="shared" ca="1" si="5"/>
        <v>E08000006</v>
      </c>
      <c r="C122" s="29" t="str">
        <f ca="1">IFERROR(VLOOKUP($B122,'Org list'!$J$9:$K$636,2,0), "")</f>
        <v>Salford</v>
      </c>
      <c r="D122" s="49" t="str">
        <f ca="1">IFERROR(IF((VLOOKUP($B122,'Nat Con &amp; Metrics Backsheet'!$A$7:$M$156,D$9,FALSE))="","",(VLOOKUP($B122,'Nat Con &amp; Metrics Backsheet'!$A$7:$M$156,D$9,FALSE))),"")</f>
        <v>Yes</v>
      </c>
      <c r="E122" s="50" t="str">
        <f ca="1">IFERROR(IF((VLOOKUP($B122,'Nat Con &amp; Metrics Backsheet'!$A$7:$M$156,E$9,FALSE))="","",(VLOOKUP($B122,'Nat Con &amp; Metrics Backsheet'!$A$7:$M$156,E$9,FALSE))),"")</f>
        <v>Yes</v>
      </c>
      <c r="F122" s="50" t="str">
        <f ca="1">IFERROR(IF((VLOOKUP($B122,'Nat Con &amp; Metrics Backsheet'!$A$7:$M$156,F$9,FALSE))="","",(VLOOKUP($B122,'Nat Con &amp; Metrics Backsheet'!$A$7:$M$156,F$9,FALSE))),"")</f>
        <v>Yes</v>
      </c>
      <c r="G122" s="51" t="str">
        <f ca="1">IFERROR(IF((VLOOKUP($B122,'Nat Con &amp; Metrics Backsheet'!$A$7:$M$156,G$9,FALSE))="","",(VLOOKUP($B122,'Nat Con &amp; Metrics Backsheet'!$A$7:$M$156,G$9,FALSE))),"")</f>
        <v>Yes</v>
      </c>
      <c r="H122" s="35" t="str">
        <f ca="1">IFERROR(IF((VLOOKUP($B122,'Nat Con &amp; Metrics Backsheet'!$A$7:$M$156,H$9,FALSE))="","",(VLOOKUP($B122,'Nat Con &amp; Metrics Backsheet'!$A$7:$M$156,H$9,FALSE))),"")</f>
        <v>Yes</v>
      </c>
      <c r="I122" s="48" t="str">
        <f ca="1">IFERROR(IF((VLOOKUP($B122,'Nat Con &amp; Metrics Backsheet'!$A$7:$M$156,I$9,FALSE))="","",(VLOOKUP($B122,'Nat Con &amp; Metrics Backsheet'!$A$7:$M$156,I$9,FALSE))),"")</f>
        <v/>
      </c>
    </row>
    <row r="123" spans="1:9" ht="15" customHeight="1">
      <c r="A123" s="42">
        <v>105</v>
      </c>
      <c r="B123" s="34" t="str">
        <f t="shared" ca="1" si="5"/>
        <v>E08000028</v>
      </c>
      <c r="C123" s="29" t="str">
        <f ca="1">IFERROR(VLOOKUP($B123,'Org list'!$J$9:$K$636,2,0), "")</f>
        <v>Sandwell</v>
      </c>
      <c r="D123" s="49" t="str">
        <f ca="1">IFERROR(IF((VLOOKUP($B123,'Nat Con &amp; Metrics Backsheet'!$A$7:$M$156,D$9,FALSE))="","",(VLOOKUP($B123,'Nat Con &amp; Metrics Backsheet'!$A$7:$M$156,D$9,FALSE))),"")</f>
        <v>Yes</v>
      </c>
      <c r="E123" s="50" t="str">
        <f ca="1">IFERROR(IF((VLOOKUP($B123,'Nat Con &amp; Metrics Backsheet'!$A$7:$M$156,E$9,FALSE))="","",(VLOOKUP($B123,'Nat Con &amp; Metrics Backsheet'!$A$7:$M$156,E$9,FALSE))),"")</f>
        <v>Yes</v>
      </c>
      <c r="F123" s="50" t="str">
        <f ca="1">IFERROR(IF((VLOOKUP($B123,'Nat Con &amp; Metrics Backsheet'!$A$7:$M$156,F$9,FALSE))="","",(VLOOKUP($B123,'Nat Con &amp; Metrics Backsheet'!$A$7:$M$156,F$9,FALSE))),"")</f>
        <v>Yes</v>
      </c>
      <c r="G123" s="51" t="str">
        <f ca="1">IFERROR(IF((VLOOKUP($B123,'Nat Con &amp; Metrics Backsheet'!$A$7:$M$156,G$9,FALSE))="","",(VLOOKUP($B123,'Nat Con &amp; Metrics Backsheet'!$A$7:$M$156,G$9,FALSE))),"")</f>
        <v>Yes</v>
      </c>
      <c r="H123" s="35" t="str">
        <f ca="1">IFERROR(IF((VLOOKUP($B123,'Nat Con &amp; Metrics Backsheet'!$A$7:$M$156,H$9,FALSE))="","",(VLOOKUP($B123,'Nat Con &amp; Metrics Backsheet'!$A$7:$M$156,H$9,FALSE))),"")</f>
        <v>Yes</v>
      </c>
      <c r="I123" s="48" t="str">
        <f ca="1">IFERROR(IF((VLOOKUP($B123,'Nat Con &amp; Metrics Backsheet'!$A$7:$M$156,I$9,FALSE))="","",(VLOOKUP($B123,'Nat Con &amp; Metrics Backsheet'!$A$7:$M$156,I$9,FALSE))),"")</f>
        <v/>
      </c>
    </row>
    <row r="124" spans="1:9" ht="15" customHeight="1">
      <c r="A124" s="42">
        <v>106</v>
      </c>
      <c r="B124" s="34" t="str">
        <f t="shared" ca="1" si="5"/>
        <v>E08000014</v>
      </c>
      <c r="C124" s="29" t="str">
        <f ca="1">IFERROR(VLOOKUP($B124,'Org list'!$J$9:$K$636,2,0), "")</f>
        <v>Sefton</v>
      </c>
      <c r="D124" s="49" t="str">
        <f ca="1">IFERROR(IF((VLOOKUP($B124,'Nat Con &amp; Metrics Backsheet'!$A$7:$M$156,D$9,FALSE))="","",(VLOOKUP($B124,'Nat Con &amp; Metrics Backsheet'!$A$7:$M$156,D$9,FALSE))),"")</f>
        <v>Yes</v>
      </c>
      <c r="E124" s="50" t="str">
        <f ca="1">IFERROR(IF((VLOOKUP($B124,'Nat Con &amp; Metrics Backsheet'!$A$7:$M$156,E$9,FALSE))="","",(VLOOKUP($B124,'Nat Con &amp; Metrics Backsheet'!$A$7:$M$156,E$9,FALSE))),"")</f>
        <v>Yes</v>
      </c>
      <c r="F124" s="50" t="str">
        <f ca="1">IFERROR(IF((VLOOKUP($B124,'Nat Con &amp; Metrics Backsheet'!$A$7:$M$156,F$9,FALSE))="","",(VLOOKUP($B124,'Nat Con &amp; Metrics Backsheet'!$A$7:$M$156,F$9,FALSE))),"")</f>
        <v>Yes</v>
      </c>
      <c r="G124" s="51" t="str">
        <f ca="1">IFERROR(IF((VLOOKUP($B124,'Nat Con &amp; Metrics Backsheet'!$A$7:$M$156,G$9,FALSE))="","",(VLOOKUP($B124,'Nat Con &amp; Metrics Backsheet'!$A$7:$M$156,G$9,FALSE))),"")</f>
        <v>Yes</v>
      </c>
      <c r="H124" s="35" t="str">
        <f ca="1">IFERROR(IF((VLOOKUP($B124,'Nat Con &amp; Metrics Backsheet'!$A$7:$M$156,H$9,FALSE))="","",(VLOOKUP($B124,'Nat Con &amp; Metrics Backsheet'!$A$7:$M$156,H$9,FALSE))),"")</f>
        <v>Yes</v>
      </c>
      <c r="I124" s="48" t="str">
        <f ca="1">IFERROR(IF((VLOOKUP($B124,'Nat Con &amp; Metrics Backsheet'!$A$7:$M$156,I$9,FALSE))="","",(VLOOKUP($B124,'Nat Con &amp; Metrics Backsheet'!$A$7:$M$156,I$9,FALSE))),"")</f>
        <v/>
      </c>
    </row>
    <row r="125" spans="1:9" ht="15" customHeight="1">
      <c r="A125" s="42">
        <v>107</v>
      </c>
      <c r="B125" s="34" t="str">
        <f t="shared" ca="1" si="5"/>
        <v>E08000019</v>
      </c>
      <c r="C125" s="29" t="str">
        <f ca="1">IFERROR(VLOOKUP($B125,'Org list'!$J$9:$K$636,2,0), "")</f>
        <v>Sheffield</v>
      </c>
      <c r="D125" s="49" t="str">
        <f ca="1">IFERROR(IF((VLOOKUP($B125,'Nat Con &amp; Metrics Backsheet'!$A$7:$M$156,D$9,FALSE))="","",(VLOOKUP($B125,'Nat Con &amp; Metrics Backsheet'!$A$7:$M$156,D$9,FALSE))),"")</f>
        <v>Yes</v>
      </c>
      <c r="E125" s="50" t="str">
        <f ca="1">IFERROR(IF((VLOOKUP($B125,'Nat Con &amp; Metrics Backsheet'!$A$7:$M$156,E$9,FALSE))="","",(VLOOKUP($B125,'Nat Con &amp; Metrics Backsheet'!$A$7:$M$156,E$9,FALSE))),"")</f>
        <v>Yes</v>
      </c>
      <c r="F125" s="50" t="str">
        <f ca="1">IFERROR(IF((VLOOKUP($B125,'Nat Con &amp; Metrics Backsheet'!$A$7:$M$156,F$9,FALSE))="","",(VLOOKUP($B125,'Nat Con &amp; Metrics Backsheet'!$A$7:$M$156,F$9,FALSE))),"")</f>
        <v>Yes</v>
      </c>
      <c r="G125" s="51" t="str">
        <f ca="1">IFERROR(IF((VLOOKUP($B125,'Nat Con &amp; Metrics Backsheet'!$A$7:$M$156,G$9,FALSE))="","",(VLOOKUP($B125,'Nat Con &amp; Metrics Backsheet'!$A$7:$M$156,G$9,FALSE))),"")</f>
        <v>Yes</v>
      </c>
      <c r="H125" s="35" t="str">
        <f ca="1">IFERROR(IF((VLOOKUP($B125,'Nat Con &amp; Metrics Backsheet'!$A$7:$M$156,H$9,FALSE))="","",(VLOOKUP($B125,'Nat Con &amp; Metrics Backsheet'!$A$7:$M$156,H$9,FALSE))),"")</f>
        <v>Yes</v>
      </c>
      <c r="I125" s="48" t="str">
        <f ca="1">IFERROR(IF((VLOOKUP($B125,'Nat Con &amp; Metrics Backsheet'!$A$7:$M$156,I$9,FALSE))="","",(VLOOKUP($B125,'Nat Con &amp; Metrics Backsheet'!$A$7:$M$156,I$9,FALSE))),"")</f>
        <v/>
      </c>
    </row>
    <row r="126" spans="1:9" ht="15" customHeight="1">
      <c r="A126" s="42">
        <v>108</v>
      </c>
      <c r="B126" s="34" t="str">
        <f t="shared" ca="1" si="5"/>
        <v>E06000051</v>
      </c>
      <c r="C126" s="29" t="str">
        <f ca="1">IFERROR(VLOOKUP($B126,'Org list'!$J$9:$K$636,2,0), "")</f>
        <v>Shropshire</v>
      </c>
      <c r="D126" s="49" t="str">
        <f ca="1">IFERROR(IF((VLOOKUP($B126,'Nat Con &amp; Metrics Backsheet'!$A$7:$M$156,D$9,FALSE))="","",(VLOOKUP($B126,'Nat Con &amp; Metrics Backsheet'!$A$7:$M$156,D$9,FALSE))),"")</f>
        <v>Yes</v>
      </c>
      <c r="E126" s="50" t="str">
        <f ca="1">IFERROR(IF((VLOOKUP($B126,'Nat Con &amp; Metrics Backsheet'!$A$7:$M$156,E$9,FALSE))="","",(VLOOKUP($B126,'Nat Con &amp; Metrics Backsheet'!$A$7:$M$156,E$9,FALSE))),"")</f>
        <v>Yes</v>
      </c>
      <c r="F126" s="50" t="str">
        <f ca="1">IFERROR(IF((VLOOKUP($B126,'Nat Con &amp; Metrics Backsheet'!$A$7:$M$156,F$9,FALSE))="","",(VLOOKUP($B126,'Nat Con &amp; Metrics Backsheet'!$A$7:$M$156,F$9,FALSE))),"")</f>
        <v>Yes</v>
      </c>
      <c r="G126" s="51" t="str">
        <f ca="1">IFERROR(IF((VLOOKUP($B126,'Nat Con &amp; Metrics Backsheet'!$A$7:$M$156,G$9,FALSE))="","",(VLOOKUP($B126,'Nat Con &amp; Metrics Backsheet'!$A$7:$M$156,G$9,FALSE))),"")</f>
        <v>Yes</v>
      </c>
      <c r="H126" s="35" t="str">
        <f ca="1">IFERROR(IF((VLOOKUP($B126,'Nat Con &amp; Metrics Backsheet'!$A$7:$M$156,H$9,FALSE))="","",(VLOOKUP($B126,'Nat Con &amp; Metrics Backsheet'!$A$7:$M$156,H$9,FALSE))),"")</f>
        <v>No</v>
      </c>
      <c r="I126" s="48">
        <f ca="1">IFERROR(IF((VLOOKUP($B126,'Nat Con &amp; Metrics Backsheet'!$A$7:$M$156,I$9,FALSE))="","",(VLOOKUP($B126,'Nat Con &amp; Metrics Backsheet'!$A$7:$M$156,I$9,FALSE))),"")</f>
        <v>43146</v>
      </c>
    </row>
    <row r="127" spans="1:9" ht="15" customHeight="1">
      <c r="A127" s="42">
        <v>109</v>
      </c>
      <c r="B127" s="34" t="str">
        <f t="shared" ca="1" si="5"/>
        <v>E06000039</v>
      </c>
      <c r="C127" s="29" t="str">
        <f ca="1">IFERROR(VLOOKUP($B127,'Org list'!$J$9:$K$636,2,0), "")</f>
        <v>Slough</v>
      </c>
      <c r="D127" s="49" t="str">
        <f ca="1">IFERROR(IF((VLOOKUP($B127,'Nat Con &amp; Metrics Backsheet'!$A$7:$M$156,D$9,FALSE))="","",(VLOOKUP($B127,'Nat Con &amp; Metrics Backsheet'!$A$7:$M$156,D$9,FALSE))),"")</f>
        <v>Yes</v>
      </c>
      <c r="E127" s="50" t="str">
        <f ca="1">IFERROR(IF((VLOOKUP($B127,'Nat Con &amp; Metrics Backsheet'!$A$7:$M$156,E$9,FALSE))="","",(VLOOKUP($B127,'Nat Con &amp; Metrics Backsheet'!$A$7:$M$156,E$9,FALSE))),"")</f>
        <v>Yes</v>
      </c>
      <c r="F127" s="50" t="str">
        <f ca="1">IFERROR(IF((VLOOKUP($B127,'Nat Con &amp; Metrics Backsheet'!$A$7:$M$156,F$9,FALSE))="","",(VLOOKUP($B127,'Nat Con &amp; Metrics Backsheet'!$A$7:$M$156,F$9,FALSE))),"")</f>
        <v>Yes</v>
      </c>
      <c r="G127" s="51" t="str">
        <f ca="1">IFERROR(IF((VLOOKUP($B127,'Nat Con &amp; Metrics Backsheet'!$A$7:$M$156,G$9,FALSE))="","",(VLOOKUP($B127,'Nat Con &amp; Metrics Backsheet'!$A$7:$M$156,G$9,FALSE))),"")</f>
        <v>Yes</v>
      </c>
      <c r="H127" s="35" t="str">
        <f ca="1">IFERROR(IF((VLOOKUP($B127,'Nat Con &amp; Metrics Backsheet'!$A$7:$M$156,H$9,FALSE))="","",(VLOOKUP($B127,'Nat Con &amp; Metrics Backsheet'!$A$7:$M$156,H$9,FALSE))),"")</f>
        <v>Yes</v>
      </c>
      <c r="I127" s="48" t="str">
        <f ca="1">IFERROR(IF((VLOOKUP($B127,'Nat Con &amp; Metrics Backsheet'!$A$7:$M$156,I$9,FALSE))="","",(VLOOKUP($B127,'Nat Con &amp; Metrics Backsheet'!$A$7:$M$156,I$9,FALSE))),"")</f>
        <v/>
      </c>
    </row>
    <row r="128" spans="1:9" ht="15" customHeight="1">
      <c r="A128" s="42">
        <v>110</v>
      </c>
      <c r="B128" s="34" t="str">
        <f t="shared" ca="1" si="5"/>
        <v>E08000029</v>
      </c>
      <c r="C128" s="29" t="str">
        <f ca="1">IFERROR(VLOOKUP($B128,'Org list'!$J$9:$K$636,2,0), "")</f>
        <v>Solihull</v>
      </c>
      <c r="D128" s="49" t="str">
        <f ca="1">IFERROR(IF((VLOOKUP($B128,'Nat Con &amp; Metrics Backsheet'!$A$7:$M$156,D$9,FALSE))="","",(VLOOKUP($B128,'Nat Con &amp; Metrics Backsheet'!$A$7:$M$156,D$9,FALSE))),"")</f>
        <v>Yes</v>
      </c>
      <c r="E128" s="50" t="str">
        <f ca="1">IFERROR(IF((VLOOKUP($B128,'Nat Con &amp; Metrics Backsheet'!$A$7:$M$156,E$9,FALSE))="","",(VLOOKUP($B128,'Nat Con &amp; Metrics Backsheet'!$A$7:$M$156,E$9,FALSE))),"")</f>
        <v>Yes</v>
      </c>
      <c r="F128" s="50" t="str">
        <f ca="1">IFERROR(IF((VLOOKUP($B128,'Nat Con &amp; Metrics Backsheet'!$A$7:$M$156,F$9,FALSE))="","",(VLOOKUP($B128,'Nat Con &amp; Metrics Backsheet'!$A$7:$M$156,F$9,FALSE))),"")</f>
        <v>Yes</v>
      </c>
      <c r="G128" s="51" t="str">
        <f ca="1">IFERROR(IF((VLOOKUP($B128,'Nat Con &amp; Metrics Backsheet'!$A$7:$M$156,G$9,FALSE))="","",(VLOOKUP($B128,'Nat Con &amp; Metrics Backsheet'!$A$7:$M$156,G$9,FALSE))),"")</f>
        <v>Yes</v>
      </c>
      <c r="H128" s="35" t="str">
        <f ca="1">IFERROR(IF((VLOOKUP($B128,'Nat Con &amp; Metrics Backsheet'!$A$7:$M$156,H$9,FALSE))="","",(VLOOKUP($B128,'Nat Con &amp; Metrics Backsheet'!$A$7:$M$156,H$9,FALSE))),"")</f>
        <v>No</v>
      </c>
      <c r="I128" s="48">
        <f ca="1">IFERROR(IF((VLOOKUP($B128,'Nat Con &amp; Metrics Backsheet'!$A$7:$M$156,I$9,FALSE))="","",(VLOOKUP($B128,'Nat Con &amp; Metrics Backsheet'!$A$7:$M$156,I$9,FALSE))),"")</f>
        <v>43132</v>
      </c>
    </row>
    <row r="129" spans="1:9" ht="15" customHeight="1">
      <c r="A129" s="42">
        <v>111</v>
      </c>
      <c r="B129" s="34" t="str">
        <f t="shared" ca="1" si="5"/>
        <v>E10000027</v>
      </c>
      <c r="C129" s="29" t="str">
        <f ca="1">IFERROR(VLOOKUP($B129,'Org list'!$J$9:$K$636,2,0), "")</f>
        <v>Somerset</v>
      </c>
      <c r="D129" s="49" t="str">
        <f ca="1">IFERROR(IF((VLOOKUP($B129,'Nat Con &amp; Metrics Backsheet'!$A$7:$M$156,D$9,FALSE))="","",(VLOOKUP($B129,'Nat Con &amp; Metrics Backsheet'!$A$7:$M$156,D$9,FALSE))),"")</f>
        <v>Yes</v>
      </c>
      <c r="E129" s="50" t="str">
        <f ca="1">IFERROR(IF((VLOOKUP($B129,'Nat Con &amp; Metrics Backsheet'!$A$7:$M$156,E$9,FALSE))="","",(VLOOKUP($B129,'Nat Con &amp; Metrics Backsheet'!$A$7:$M$156,E$9,FALSE))),"")</f>
        <v>Yes</v>
      </c>
      <c r="F129" s="50" t="str">
        <f ca="1">IFERROR(IF((VLOOKUP($B129,'Nat Con &amp; Metrics Backsheet'!$A$7:$M$156,F$9,FALSE))="","",(VLOOKUP($B129,'Nat Con &amp; Metrics Backsheet'!$A$7:$M$156,F$9,FALSE))),"")</f>
        <v>Yes</v>
      </c>
      <c r="G129" s="51" t="str">
        <f ca="1">IFERROR(IF((VLOOKUP($B129,'Nat Con &amp; Metrics Backsheet'!$A$7:$M$156,G$9,FALSE))="","",(VLOOKUP($B129,'Nat Con &amp; Metrics Backsheet'!$A$7:$M$156,G$9,FALSE))),"")</f>
        <v>Yes</v>
      </c>
      <c r="H129" s="35" t="str">
        <f ca="1">IFERROR(IF((VLOOKUP($B129,'Nat Con &amp; Metrics Backsheet'!$A$7:$M$156,H$9,FALSE))="","",(VLOOKUP($B129,'Nat Con &amp; Metrics Backsheet'!$A$7:$M$156,H$9,FALSE))),"")</f>
        <v>Yes</v>
      </c>
      <c r="I129" s="48" t="str">
        <f ca="1">IFERROR(IF((VLOOKUP($B129,'Nat Con &amp; Metrics Backsheet'!$A$7:$M$156,I$9,FALSE))="","",(VLOOKUP($B129,'Nat Con &amp; Metrics Backsheet'!$A$7:$M$156,I$9,FALSE))),"")</f>
        <v/>
      </c>
    </row>
    <row r="130" spans="1:9" ht="15" customHeight="1">
      <c r="A130" s="42">
        <v>112</v>
      </c>
      <c r="B130" s="34" t="str">
        <f t="shared" ca="1" si="5"/>
        <v>E06000025</v>
      </c>
      <c r="C130" s="29" t="str">
        <f ca="1">IFERROR(VLOOKUP($B130,'Org list'!$J$9:$K$636,2,0), "")</f>
        <v>South Gloucestershire</v>
      </c>
      <c r="D130" s="49" t="str">
        <f ca="1">IFERROR(IF((VLOOKUP($B130,'Nat Con &amp; Metrics Backsheet'!$A$7:$M$156,D$9,FALSE))="","",(VLOOKUP($B130,'Nat Con &amp; Metrics Backsheet'!$A$7:$M$156,D$9,FALSE))),"")</f>
        <v>Yes</v>
      </c>
      <c r="E130" s="50" t="str">
        <f ca="1">IFERROR(IF((VLOOKUP($B130,'Nat Con &amp; Metrics Backsheet'!$A$7:$M$156,E$9,FALSE))="","",(VLOOKUP($B130,'Nat Con &amp; Metrics Backsheet'!$A$7:$M$156,E$9,FALSE))),"")</f>
        <v>Yes</v>
      </c>
      <c r="F130" s="50" t="str">
        <f ca="1">IFERROR(IF((VLOOKUP($B130,'Nat Con &amp; Metrics Backsheet'!$A$7:$M$156,F$9,FALSE))="","",(VLOOKUP($B130,'Nat Con &amp; Metrics Backsheet'!$A$7:$M$156,F$9,FALSE))),"")</f>
        <v>Yes</v>
      </c>
      <c r="G130" s="51" t="str">
        <f ca="1">IFERROR(IF((VLOOKUP($B130,'Nat Con &amp; Metrics Backsheet'!$A$7:$M$156,G$9,FALSE))="","",(VLOOKUP($B130,'Nat Con &amp; Metrics Backsheet'!$A$7:$M$156,G$9,FALSE))),"")</f>
        <v>Yes</v>
      </c>
      <c r="H130" s="35" t="str">
        <f ca="1">IFERROR(IF((VLOOKUP($B130,'Nat Con &amp; Metrics Backsheet'!$A$7:$M$156,H$9,FALSE))="","",(VLOOKUP($B130,'Nat Con &amp; Metrics Backsheet'!$A$7:$M$156,H$9,FALSE))),"")</f>
        <v>No</v>
      </c>
      <c r="I130" s="48">
        <f ca="1">IFERROR(IF((VLOOKUP($B130,'Nat Con &amp; Metrics Backsheet'!$A$7:$M$156,I$9,FALSE))="","",(VLOOKUP($B130,'Nat Con &amp; Metrics Backsheet'!$A$7:$M$156,I$9,FALSE))),"")</f>
        <v>43131</v>
      </c>
    </row>
    <row r="131" spans="1:9" ht="15" customHeight="1">
      <c r="A131" s="42">
        <v>113</v>
      </c>
      <c r="B131" s="34" t="str">
        <f t="shared" ca="1" si="5"/>
        <v>E08000023</v>
      </c>
      <c r="C131" s="29" t="str">
        <f ca="1">IFERROR(VLOOKUP($B131,'Org list'!$J$9:$K$636,2,0), "")</f>
        <v>South Tyneside</v>
      </c>
      <c r="D131" s="49" t="str">
        <f ca="1">IFERROR(IF((VLOOKUP($B131,'Nat Con &amp; Metrics Backsheet'!$A$7:$M$156,D$9,FALSE))="","",(VLOOKUP($B131,'Nat Con &amp; Metrics Backsheet'!$A$7:$M$156,D$9,FALSE))),"")</f>
        <v>Yes</v>
      </c>
      <c r="E131" s="50" t="str">
        <f ca="1">IFERROR(IF((VLOOKUP($B131,'Nat Con &amp; Metrics Backsheet'!$A$7:$M$156,E$9,FALSE))="","",(VLOOKUP($B131,'Nat Con &amp; Metrics Backsheet'!$A$7:$M$156,E$9,FALSE))),"")</f>
        <v>Yes</v>
      </c>
      <c r="F131" s="50" t="str">
        <f ca="1">IFERROR(IF((VLOOKUP($B131,'Nat Con &amp; Metrics Backsheet'!$A$7:$M$156,F$9,FALSE))="","",(VLOOKUP($B131,'Nat Con &amp; Metrics Backsheet'!$A$7:$M$156,F$9,FALSE))),"")</f>
        <v>Yes</v>
      </c>
      <c r="G131" s="51" t="str">
        <f ca="1">IFERROR(IF((VLOOKUP($B131,'Nat Con &amp; Metrics Backsheet'!$A$7:$M$156,G$9,FALSE))="","",(VLOOKUP($B131,'Nat Con &amp; Metrics Backsheet'!$A$7:$M$156,G$9,FALSE))),"")</f>
        <v>Yes</v>
      </c>
      <c r="H131" s="35" t="str">
        <f ca="1">IFERROR(IF((VLOOKUP($B131,'Nat Con &amp; Metrics Backsheet'!$A$7:$M$156,H$9,FALSE))="","",(VLOOKUP($B131,'Nat Con &amp; Metrics Backsheet'!$A$7:$M$156,H$9,FALSE))),"")</f>
        <v>Yes</v>
      </c>
      <c r="I131" s="48" t="str">
        <f ca="1">IFERROR(IF((VLOOKUP($B131,'Nat Con &amp; Metrics Backsheet'!$A$7:$M$156,I$9,FALSE))="","",(VLOOKUP($B131,'Nat Con &amp; Metrics Backsheet'!$A$7:$M$156,I$9,FALSE))),"")</f>
        <v/>
      </c>
    </row>
    <row r="132" spans="1:9" ht="15" customHeight="1">
      <c r="A132" s="42">
        <v>114</v>
      </c>
      <c r="B132" s="34" t="str">
        <f t="shared" ca="1" si="5"/>
        <v>E06000045</v>
      </c>
      <c r="C132" s="29" t="str">
        <f ca="1">IFERROR(VLOOKUP($B132,'Org list'!$J$9:$K$636,2,0), "")</f>
        <v>Southampton</v>
      </c>
      <c r="D132" s="49" t="str">
        <f ca="1">IFERROR(IF((VLOOKUP($B132,'Nat Con &amp; Metrics Backsheet'!$A$7:$M$156,D$9,FALSE))="","",(VLOOKUP($B132,'Nat Con &amp; Metrics Backsheet'!$A$7:$M$156,D$9,FALSE))),"")</f>
        <v>Yes</v>
      </c>
      <c r="E132" s="50" t="str">
        <f ca="1">IFERROR(IF((VLOOKUP($B132,'Nat Con &amp; Metrics Backsheet'!$A$7:$M$156,E$9,FALSE))="","",(VLOOKUP($B132,'Nat Con &amp; Metrics Backsheet'!$A$7:$M$156,E$9,FALSE))),"")</f>
        <v>Yes</v>
      </c>
      <c r="F132" s="50" t="str">
        <f ca="1">IFERROR(IF((VLOOKUP($B132,'Nat Con &amp; Metrics Backsheet'!$A$7:$M$156,F$9,FALSE))="","",(VLOOKUP($B132,'Nat Con &amp; Metrics Backsheet'!$A$7:$M$156,F$9,FALSE))),"")</f>
        <v>Yes</v>
      </c>
      <c r="G132" s="51" t="str">
        <f ca="1">IFERROR(IF((VLOOKUP($B132,'Nat Con &amp; Metrics Backsheet'!$A$7:$M$156,G$9,FALSE))="","",(VLOOKUP($B132,'Nat Con &amp; Metrics Backsheet'!$A$7:$M$156,G$9,FALSE))),"")</f>
        <v>Yes</v>
      </c>
      <c r="H132" s="35" t="str">
        <f ca="1">IFERROR(IF((VLOOKUP($B132,'Nat Con &amp; Metrics Backsheet'!$A$7:$M$156,H$9,FALSE))="","",(VLOOKUP($B132,'Nat Con &amp; Metrics Backsheet'!$A$7:$M$156,H$9,FALSE))),"")</f>
        <v>Yes</v>
      </c>
      <c r="I132" s="48" t="str">
        <f ca="1">IFERROR(IF((VLOOKUP($B132,'Nat Con &amp; Metrics Backsheet'!$A$7:$M$156,I$9,FALSE))="","",(VLOOKUP($B132,'Nat Con &amp; Metrics Backsheet'!$A$7:$M$156,I$9,FALSE))),"")</f>
        <v/>
      </c>
    </row>
    <row r="133" spans="1:9" ht="15" customHeight="1">
      <c r="A133" s="42">
        <v>115</v>
      </c>
      <c r="B133" s="34" t="str">
        <f t="shared" ca="1" si="5"/>
        <v>E06000033</v>
      </c>
      <c r="C133" s="29" t="str">
        <f ca="1">IFERROR(VLOOKUP($B133,'Org list'!$J$9:$K$636,2,0), "")</f>
        <v>Southend-on-Sea</v>
      </c>
      <c r="D133" s="49" t="str">
        <f ca="1">IFERROR(IF((VLOOKUP($B133,'Nat Con &amp; Metrics Backsheet'!$A$7:$M$156,D$9,FALSE))="","",(VLOOKUP($B133,'Nat Con &amp; Metrics Backsheet'!$A$7:$M$156,D$9,FALSE))),"")</f>
        <v>Yes</v>
      </c>
      <c r="E133" s="50" t="str">
        <f ca="1">IFERROR(IF((VLOOKUP($B133,'Nat Con &amp; Metrics Backsheet'!$A$7:$M$156,E$9,FALSE))="","",(VLOOKUP($B133,'Nat Con &amp; Metrics Backsheet'!$A$7:$M$156,E$9,FALSE))),"")</f>
        <v>Yes</v>
      </c>
      <c r="F133" s="50" t="str">
        <f ca="1">IFERROR(IF((VLOOKUP($B133,'Nat Con &amp; Metrics Backsheet'!$A$7:$M$156,F$9,FALSE))="","",(VLOOKUP($B133,'Nat Con &amp; Metrics Backsheet'!$A$7:$M$156,F$9,FALSE))),"")</f>
        <v>Yes</v>
      </c>
      <c r="G133" s="51" t="str">
        <f ca="1">IFERROR(IF((VLOOKUP($B133,'Nat Con &amp; Metrics Backsheet'!$A$7:$M$156,G$9,FALSE))="","",(VLOOKUP($B133,'Nat Con &amp; Metrics Backsheet'!$A$7:$M$156,G$9,FALSE))),"")</f>
        <v>Yes</v>
      </c>
      <c r="H133" s="35" t="str">
        <f ca="1">IFERROR(IF((VLOOKUP($B133,'Nat Con &amp; Metrics Backsheet'!$A$7:$M$156,H$9,FALSE))="","",(VLOOKUP($B133,'Nat Con &amp; Metrics Backsheet'!$A$7:$M$156,H$9,FALSE))),"")</f>
        <v>Yes</v>
      </c>
      <c r="I133" s="48" t="str">
        <f ca="1">IFERROR(IF((VLOOKUP($B133,'Nat Con &amp; Metrics Backsheet'!$A$7:$M$156,I$9,FALSE))="","",(VLOOKUP($B133,'Nat Con &amp; Metrics Backsheet'!$A$7:$M$156,I$9,FALSE))),"")</f>
        <v/>
      </c>
    </row>
    <row r="134" spans="1:9" ht="15" customHeight="1">
      <c r="A134" s="42">
        <v>116</v>
      </c>
      <c r="B134" s="34" t="str">
        <f t="shared" ca="1" si="5"/>
        <v>E09000028</v>
      </c>
      <c r="C134" s="29" t="str">
        <f ca="1">IFERROR(VLOOKUP($B134,'Org list'!$J$9:$K$636,2,0), "")</f>
        <v>Southwark</v>
      </c>
      <c r="D134" s="49" t="str">
        <f ca="1">IFERROR(IF((VLOOKUP($B134,'Nat Con &amp; Metrics Backsheet'!$A$7:$M$156,D$9,FALSE))="","",(VLOOKUP($B134,'Nat Con &amp; Metrics Backsheet'!$A$7:$M$156,D$9,FALSE))),"")</f>
        <v>Yes</v>
      </c>
      <c r="E134" s="50" t="str">
        <f ca="1">IFERROR(IF((VLOOKUP($B134,'Nat Con &amp; Metrics Backsheet'!$A$7:$M$156,E$9,FALSE))="","",(VLOOKUP($B134,'Nat Con &amp; Metrics Backsheet'!$A$7:$M$156,E$9,FALSE))),"")</f>
        <v>Yes</v>
      </c>
      <c r="F134" s="50" t="str">
        <f ca="1">IFERROR(IF((VLOOKUP($B134,'Nat Con &amp; Metrics Backsheet'!$A$7:$M$156,F$9,FALSE))="","",(VLOOKUP($B134,'Nat Con &amp; Metrics Backsheet'!$A$7:$M$156,F$9,FALSE))),"")</f>
        <v>Yes</v>
      </c>
      <c r="G134" s="51" t="str">
        <f ca="1">IFERROR(IF((VLOOKUP($B134,'Nat Con &amp; Metrics Backsheet'!$A$7:$M$156,G$9,FALSE))="","",(VLOOKUP($B134,'Nat Con &amp; Metrics Backsheet'!$A$7:$M$156,G$9,FALSE))),"")</f>
        <v>Yes</v>
      </c>
      <c r="H134" s="35" t="str">
        <f ca="1">IFERROR(IF((VLOOKUP($B134,'Nat Con &amp; Metrics Backsheet'!$A$7:$M$156,H$9,FALSE))="","",(VLOOKUP($B134,'Nat Con &amp; Metrics Backsheet'!$A$7:$M$156,H$9,FALSE))),"")</f>
        <v>Yes</v>
      </c>
      <c r="I134" s="48" t="str">
        <f ca="1">IFERROR(IF((VLOOKUP($B134,'Nat Con &amp; Metrics Backsheet'!$A$7:$M$156,I$9,FALSE))="","",(VLOOKUP($B134,'Nat Con &amp; Metrics Backsheet'!$A$7:$M$156,I$9,FALSE))),"")</f>
        <v/>
      </c>
    </row>
    <row r="135" spans="1:9" ht="15" customHeight="1">
      <c r="A135" s="42">
        <v>117</v>
      </c>
      <c r="B135" s="34" t="str">
        <f t="shared" ca="1" si="5"/>
        <v>E08000013</v>
      </c>
      <c r="C135" s="29" t="str">
        <f ca="1">IFERROR(VLOOKUP($B135,'Org list'!$J$9:$K$636,2,0), "")</f>
        <v>St. Helens</v>
      </c>
      <c r="D135" s="49" t="str">
        <f ca="1">IFERROR(IF((VLOOKUP($B135,'Nat Con &amp; Metrics Backsheet'!$A$7:$M$156,D$9,FALSE))="","",(VLOOKUP($B135,'Nat Con &amp; Metrics Backsheet'!$A$7:$M$156,D$9,FALSE))),"")</f>
        <v>Yes</v>
      </c>
      <c r="E135" s="50" t="str">
        <f ca="1">IFERROR(IF((VLOOKUP($B135,'Nat Con &amp; Metrics Backsheet'!$A$7:$M$156,E$9,FALSE))="","",(VLOOKUP($B135,'Nat Con &amp; Metrics Backsheet'!$A$7:$M$156,E$9,FALSE))),"")</f>
        <v>Yes</v>
      </c>
      <c r="F135" s="50" t="str">
        <f ca="1">IFERROR(IF((VLOOKUP($B135,'Nat Con &amp; Metrics Backsheet'!$A$7:$M$156,F$9,FALSE))="","",(VLOOKUP($B135,'Nat Con &amp; Metrics Backsheet'!$A$7:$M$156,F$9,FALSE))),"")</f>
        <v>Yes</v>
      </c>
      <c r="G135" s="51" t="str">
        <f ca="1">IFERROR(IF((VLOOKUP($B135,'Nat Con &amp; Metrics Backsheet'!$A$7:$M$156,G$9,FALSE))="","",(VLOOKUP($B135,'Nat Con &amp; Metrics Backsheet'!$A$7:$M$156,G$9,FALSE))),"")</f>
        <v>Yes</v>
      </c>
      <c r="H135" s="35" t="str">
        <f ca="1">IFERROR(IF((VLOOKUP($B135,'Nat Con &amp; Metrics Backsheet'!$A$7:$M$156,H$9,FALSE))="","",(VLOOKUP($B135,'Nat Con &amp; Metrics Backsheet'!$A$7:$M$156,H$9,FALSE))),"")</f>
        <v>Yes</v>
      </c>
      <c r="I135" s="48" t="str">
        <f ca="1">IFERROR(IF((VLOOKUP($B135,'Nat Con &amp; Metrics Backsheet'!$A$7:$M$156,I$9,FALSE))="","",(VLOOKUP($B135,'Nat Con &amp; Metrics Backsheet'!$A$7:$M$156,I$9,FALSE))),"")</f>
        <v/>
      </c>
    </row>
    <row r="136" spans="1:9" ht="15" customHeight="1">
      <c r="A136" s="42">
        <v>118</v>
      </c>
      <c r="B136" s="34" t="str">
        <f t="shared" ca="1" si="5"/>
        <v>E10000028</v>
      </c>
      <c r="C136" s="29" t="str">
        <f ca="1">IFERROR(VLOOKUP($B136,'Org list'!$J$9:$K$636,2,0), "")</f>
        <v>Staffordshire</v>
      </c>
      <c r="D136" s="49" t="str">
        <f ca="1">IFERROR(IF((VLOOKUP($B136,'Nat Con &amp; Metrics Backsheet'!$A$7:$M$156,D$9,FALSE))="","",(VLOOKUP($B136,'Nat Con &amp; Metrics Backsheet'!$A$7:$M$156,D$9,FALSE))),"")</f>
        <v>Yes</v>
      </c>
      <c r="E136" s="50" t="str">
        <f ca="1">IFERROR(IF((VLOOKUP($B136,'Nat Con &amp; Metrics Backsheet'!$A$7:$M$156,E$9,FALSE))="","",(VLOOKUP($B136,'Nat Con &amp; Metrics Backsheet'!$A$7:$M$156,E$9,FALSE))),"")</f>
        <v>Yes</v>
      </c>
      <c r="F136" s="50" t="str">
        <f ca="1">IFERROR(IF((VLOOKUP($B136,'Nat Con &amp; Metrics Backsheet'!$A$7:$M$156,F$9,FALSE))="","",(VLOOKUP($B136,'Nat Con &amp; Metrics Backsheet'!$A$7:$M$156,F$9,FALSE))),"")</f>
        <v>Yes</v>
      </c>
      <c r="G136" s="51" t="str">
        <f ca="1">IFERROR(IF((VLOOKUP($B136,'Nat Con &amp; Metrics Backsheet'!$A$7:$M$156,G$9,FALSE))="","",(VLOOKUP($B136,'Nat Con &amp; Metrics Backsheet'!$A$7:$M$156,G$9,FALSE))),"")</f>
        <v>Yes</v>
      </c>
      <c r="H136" s="35" t="str">
        <f ca="1">IFERROR(IF((VLOOKUP($B136,'Nat Con &amp; Metrics Backsheet'!$A$7:$M$156,H$9,FALSE))="","",(VLOOKUP($B136,'Nat Con &amp; Metrics Backsheet'!$A$7:$M$156,H$9,FALSE))),"")</f>
        <v>Yes</v>
      </c>
      <c r="I136" s="48" t="str">
        <f ca="1">IFERROR(IF((VLOOKUP($B136,'Nat Con &amp; Metrics Backsheet'!$A$7:$M$156,I$9,FALSE))="","",(VLOOKUP($B136,'Nat Con &amp; Metrics Backsheet'!$A$7:$M$156,I$9,FALSE))),"")</f>
        <v/>
      </c>
    </row>
    <row r="137" spans="1:9" ht="15" customHeight="1">
      <c r="A137" s="42">
        <v>119</v>
      </c>
      <c r="B137" s="34" t="str">
        <f t="shared" ca="1" si="5"/>
        <v>E08000007</v>
      </c>
      <c r="C137" s="29" t="str">
        <f ca="1">IFERROR(VLOOKUP($B137,'Org list'!$J$9:$K$636,2,0), "")</f>
        <v>Stockport</v>
      </c>
      <c r="D137" s="49" t="str">
        <f ca="1">IFERROR(IF((VLOOKUP($B137,'Nat Con &amp; Metrics Backsheet'!$A$7:$M$156,D$9,FALSE))="","",(VLOOKUP($B137,'Nat Con &amp; Metrics Backsheet'!$A$7:$M$156,D$9,FALSE))),"")</f>
        <v>Yes</v>
      </c>
      <c r="E137" s="50" t="str">
        <f ca="1">IFERROR(IF((VLOOKUP($B137,'Nat Con &amp; Metrics Backsheet'!$A$7:$M$156,E$9,FALSE))="","",(VLOOKUP($B137,'Nat Con &amp; Metrics Backsheet'!$A$7:$M$156,E$9,FALSE))),"")</f>
        <v>Yes</v>
      </c>
      <c r="F137" s="50" t="str">
        <f ca="1">IFERROR(IF((VLOOKUP($B137,'Nat Con &amp; Metrics Backsheet'!$A$7:$M$156,F$9,FALSE))="","",(VLOOKUP($B137,'Nat Con &amp; Metrics Backsheet'!$A$7:$M$156,F$9,FALSE))),"")</f>
        <v>Yes</v>
      </c>
      <c r="G137" s="51" t="str">
        <f ca="1">IFERROR(IF((VLOOKUP($B137,'Nat Con &amp; Metrics Backsheet'!$A$7:$M$156,G$9,FALSE))="","",(VLOOKUP($B137,'Nat Con &amp; Metrics Backsheet'!$A$7:$M$156,G$9,FALSE))),"")</f>
        <v>Yes</v>
      </c>
      <c r="H137" s="35" t="str">
        <f ca="1">IFERROR(IF((VLOOKUP($B137,'Nat Con &amp; Metrics Backsheet'!$A$7:$M$156,H$9,FALSE))="","",(VLOOKUP($B137,'Nat Con &amp; Metrics Backsheet'!$A$7:$M$156,H$9,FALSE))),"")</f>
        <v>Yes</v>
      </c>
      <c r="I137" s="48" t="str">
        <f ca="1">IFERROR(IF((VLOOKUP($B137,'Nat Con &amp; Metrics Backsheet'!$A$7:$M$156,I$9,FALSE))="","",(VLOOKUP($B137,'Nat Con &amp; Metrics Backsheet'!$A$7:$M$156,I$9,FALSE))),"")</f>
        <v/>
      </c>
    </row>
    <row r="138" spans="1:9" ht="15" customHeight="1">
      <c r="A138" s="42">
        <v>120</v>
      </c>
      <c r="B138" s="34" t="str">
        <f t="shared" ca="1" si="5"/>
        <v>E06000004</v>
      </c>
      <c r="C138" s="29" t="str">
        <f ca="1">IFERROR(VLOOKUP($B138,'Org list'!$J$9:$K$636,2,0), "")</f>
        <v>Stockton-on-Tees</v>
      </c>
      <c r="D138" s="49" t="str">
        <f ca="1">IFERROR(IF((VLOOKUP($B138,'Nat Con &amp; Metrics Backsheet'!$A$7:$M$156,D$9,FALSE))="","",(VLOOKUP($B138,'Nat Con &amp; Metrics Backsheet'!$A$7:$M$156,D$9,FALSE))),"")</f>
        <v>Yes</v>
      </c>
      <c r="E138" s="50" t="str">
        <f ca="1">IFERROR(IF((VLOOKUP($B138,'Nat Con &amp; Metrics Backsheet'!$A$7:$M$156,E$9,FALSE))="","",(VLOOKUP($B138,'Nat Con &amp; Metrics Backsheet'!$A$7:$M$156,E$9,FALSE))),"")</f>
        <v>Yes</v>
      </c>
      <c r="F138" s="50" t="str">
        <f ca="1">IFERROR(IF((VLOOKUP($B138,'Nat Con &amp; Metrics Backsheet'!$A$7:$M$156,F$9,FALSE))="","",(VLOOKUP($B138,'Nat Con &amp; Metrics Backsheet'!$A$7:$M$156,F$9,FALSE))),"")</f>
        <v>Yes</v>
      </c>
      <c r="G138" s="51" t="str">
        <f ca="1">IFERROR(IF((VLOOKUP($B138,'Nat Con &amp; Metrics Backsheet'!$A$7:$M$156,G$9,FALSE))="","",(VLOOKUP($B138,'Nat Con &amp; Metrics Backsheet'!$A$7:$M$156,G$9,FALSE))),"")</f>
        <v>Yes</v>
      </c>
      <c r="H138" s="35" t="str">
        <f ca="1">IFERROR(IF((VLOOKUP($B138,'Nat Con &amp; Metrics Backsheet'!$A$7:$M$156,H$9,FALSE))="","",(VLOOKUP($B138,'Nat Con &amp; Metrics Backsheet'!$A$7:$M$156,H$9,FALSE))),"")</f>
        <v>Yes</v>
      </c>
      <c r="I138" s="48" t="str">
        <f ca="1">IFERROR(IF((VLOOKUP($B138,'Nat Con &amp; Metrics Backsheet'!$A$7:$M$156,I$9,FALSE))="","",(VLOOKUP($B138,'Nat Con &amp; Metrics Backsheet'!$A$7:$M$156,I$9,FALSE))),"")</f>
        <v/>
      </c>
    </row>
    <row r="139" spans="1:9" ht="15" customHeight="1">
      <c r="A139" s="42">
        <v>121</v>
      </c>
      <c r="B139" s="34" t="str">
        <f t="shared" ca="1" si="5"/>
        <v>E06000021</v>
      </c>
      <c r="C139" s="29" t="str">
        <f ca="1">IFERROR(VLOOKUP($B139,'Org list'!$J$9:$K$636,2,0), "")</f>
        <v>Stoke-on-Trent</v>
      </c>
      <c r="D139" s="49" t="str">
        <f ca="1">IFERROR(IF((VLOOKUP($B139,'Nat Con &amp; Metrics Backsheet'!$A$7:$M$156,D$9,FALSE))="","",(VLOOKUP($B139,'Nat Con &amp; Metrics Backsheet'!$A$7:$M$156,D$9,FALSE))),"")</f>
        <v>Yes</v>
      </c>
      <c r="E139" s="50" t="str">
        <f ca="1">IFERROR(IF((VLOOKUP($B139,'Nat Con &amp; Metrics Backsheet'!$A$7:$M$156,E$9,FALSE))="","",(VLOOKUP($B139,'Nat Con &amp; Metrics Backsheet'!$A$7:$M$156,E$9,FALSE))),"")</f>
        <v>Yes</v>
      </c>
      <c r="F139" s="50" t="str">
        <f ca="1">IFERROR(IF((VLOOKUP($B139,'Nat Con &amp; Metrics Backsheet'!$A$7:$M$156,F$9,FALSE))="","",(VLOOKUP($B139,'Nat Con &amp; Metrics Backsheet'!$A$7:$M$156,F$9,FALSE))),"")</f>
        <v>Yes</v>
      </c>
      <c r="G139" s="51" t="str">
        <f ca="1">IFERROR(IF((VLOOKUP($B139,'Nat Con &amp; Metrics Backsheet'!$A$7:$M$156,G$9,FALSE))="","",(VLOOKUP($B139,'Nat Con &amp; Metrics Backsheet'!$A$7:$M$156,G$9,FALSE))),"")</f>
        <v>Yes</v>
      </c>
      <c r="H139" s="35" t="str">
        <f ca="1">IFERROR(IF((VLOOKUP($B139,'Nat Con &amp; Metrics Backsheet'!$A$7:$M$156,H$9,FALSE))="","",(VLOOKUP($B139,'Nat Con &amp; Metrics Backsheet'!$A$7:$M$156,H$9,FALSE))),"")</f>
        <v>Yes</v>
      </c>
      <c r="I139" s="48" t="str">
        <f ca="1">IFERROR(IF((VLOOKUP($B139,'Nat Con &amp; Metrics Backsheet'!$A$7:$M$156,I$9,FALSE))="","",(VLOOKUP($B139,'Nat Con &amp; Metrics Backsheet'!$A$7:$M$156,I$9,FALSE))),"")</f>
        <v/>
      </c>
    </row>
    <row r="140" spans="1:9" ht="15" customHeight="1">
      <c r="A140" s="42">
        <v>122</v>
      </c>
      <c r="B140" s="34" t="str">
        <f t="shared" ca="1" si="5"/>
        <v>E10000029</v>
      </c>
      <c r="C140" s="29" t="str">
        <f ca="1">IFERROR(VLOOKUP($B140,'Org list'!$J$9:$K$636,2,0), "")</f>
        <v>Suffolk</v>
      </c>
      <c r="D140" s="49" t="str">
        <f ca="1">IFERROR(IF((VLOOKUP($B140,'Nat Con &amp; Metrics Backsheet'!$A$7:$M$156,D$9,FALSE))="","",(VLOOKUP($B140,'Nat Con &amp; Metrics Backsheet'!$A$7:$M$156,D$9,FALSE))),"")</f>
        <v>Yes</v>
      </c>
      <c r="E140" s="50" t="str">
        <f ca="1">IFERROR(IF((VLOOKUP($B140,'Nat Con &amp; Metrics Backsheet'!$A$7:$M$156,E$9,FALSE))="","",(VLOOKUP($B140,'Nat Con &amp; Metrics Backsheet'!$A$7:$M$156,E$9,FALSE))),"")</f>
        <v>Yes</v>
      </c>
      <c r="F140" s="50" t="str">
        <f ca="1">IFERROR(IF((VLOOKUP($B140,'Nat Con &amp; Metrics Backsheet'!$A$7:$M$156,F$9,FALSE))="","",(VLOOKUP($B140,'Nat Con &amp; Metrics Backsheet'!$A$7:$M$156,F$9,FALSE))),"")</f>
        <v>Yes</v>
      </c>
      <c r="G140" s="51" t="str">
        <f ca="1">IFERROR(IF((VLOOKUP($B140,'Nat Con &amp; Metrics Backsheet'!$A$7:$M$156,G$9,FALSE))="","",(VLOOKUP($B140,'Nat Con &amp; Metrics Backsheet'!$A$7:$M$156,G$9,FALSE))),"")</f>
        <v>Yes</v>
      </c>
      <c r="H140" s="35" t="str">
        <f ca="1">IFERROR(IF((VLOOKUP($B140,'Nat Con &amp; Metrics Backsheet'!$A$7:$M$156,H$9,FALSE))="","",(VLOOKUP($B140,'Nat Con &amp; Metrics Backsheet'!$A$7:$M$156,H$9,FALSE))),"")</f>
        <v>No</v>
      </c>
      <c r="I140" s="48">
        <f ca="1">IFERROR(IF((VLOOKUP($B140,'Nat Con &amp; Metrics Backsheet'!$A$7:$M$156,I$9,FALSE))="","",(VLOOKUP($B140,'Nat Con &amp; Metrics Backsheet'!$A$7:$M$156,I$9,FALSE))),"")</f>
        <v>43131</v>
      </c>
    </row>
    <row r="141" spans="1:9" ht="15" customHeight="1">
      <c r="A141" s="42">
        <v>123</v>
      </c>
      <c r="B141" s="34" t="str">
        <f t="shared" ca="1" si="5"/>
        <v>E08000024</v>
      </c>
      <c r="C141" s="29" t="str">
        <f ca="1">IFERROR(VLOOKUP($B141,'Org list'!$J$9:$K$636,2,0), "")</f>
        <v>Sunderland</v>
      </c>
      <c r="D141" s="49" t="str">
        <f ca="1">IFERROR(IF((VLOOKUP($B141,'Nat Con &amp; Metrics Backsheet'!$A$7:$M$156,D$9,FALSE))="","",(VLOOKUP($B141,'Nat Con &amp; Metrics Backsheet'!$A$7:$M$156,D$9,FALSE))),"")</f>
        <v>Yes</v>
      </c>
      <c r="E141" s="50" t="str">
        <f ca="1">IFERROR(IF((VLOOKUP($B141,'Nat Con &amp; Metrics Backsheet'!$A$7:$M$156,E$9,FALSE))="","",(VLOOKUP($B141,'Nat Con &amp; Metrics Backsheet'!$A$7:$M$156,E$9,FALSE))),"")</f>
        <v>Yes</v>
      </c>
      <c r="F141" s="50" t="str">
        <f ca="1">IFERROR(IF((VLOOKUP($B141,'Nat Con &amp; Metrics Backsheet'!$A$7:$M$156,F$9,FALSE))="","",(VLOOKUP($B141,'Nat Con &amp; Metrics Backsheet'!$A$7:$M$156,F$9,FALSE))),"")</f>
        <v>Yes</v>
      </c>
      <c r="G141" s="51" t="str">
        <f ca="1">IFERROR(IF((VLOOKUP($B141,'Nat Con &amp; Metrics Backsheet'!$A$7:$M$156,G$9,FALSE))="","",(VLOOKUP($B141,'Nat Con &amp; Metrics Backsheet'!$A$7:$M$156,G$9,FALSE))),"")</f>
        <v>Yes</v>
      </c>
      <c r="H141" s="35" t="str">
        <f ca="1">IFERROR(IF((VLOOKUP($B141,'Nat Con &amp; Metrics Backsheet'!$A$7:$M$156,H$9,FALSE))="","",(VLOOKUP($B141,'Nat Con &amp; Metrics Backsheet'!$A$7:$M$156,H$9,FALSE))),"")</f>
        <v>Yes</v>
      </c>
      <c r="I141" s="48" t="str">
        <f ca="1">IFERROR(IF((VLOOKUP($B141,'Nat Con &amp; Metrics Backsheet'!$A$7:$M$156,I$9,FALSE))="","",(VLOOKUP($B141,'Nat Con &amp; Metrics Backsheet'!$A$7:$M$156,I$9,FALSE))),"")</f>
        <v/>
      </c>
    </row>
    <row r="142" spans="1:9" ht="15" customHeight="1">
      <c r="A142" s="42">
        <v>124</v>
      </c>
      <c r="B142" s="34" t="str">
        <f t="shared" ca="1" si="5"/>
        <v>E10000030</v>
      </c>
      <c r="C142" s="29" t="str">
        <f ca="1">IFERROR(VLOOKUP($B142,'Org list'!$J$9:$K$636,2,0), "")</f>
        <v>Surrey</v>
      </c>
      <c r="D142" s="49" t="str">
        <f ca="1">IFERROR(IF((VLOOKUP($B142,'Nat Con &amp; Metrics Backsheet'!$A$7:$M$156,D$9,FALSE))="","",(VLOOKUP($B142,'Nat Con &amp; Metrics Backsheet'!$A$7:$M$156,D$9,FALSE))),"")</f>
        <v>Yes</v>
      </c>
      <c r="E142" s="50" t="str">
        <f ca="1">IFERROR(IF((VLOOKUP($B142,'Nat Con &amp; Metrics Backsheet'!$A$7:$M$156,E$9,FALSE))="","",(VLOOKUP($B142,'Nat Con &amp; Metrics Backsheet'!$A$7:$M$156,E$9,FALSE))),"")</f>
        <v>Yes</v>
      </c>
      <c r="F142" s="50" t="str">
        <f ca="1">IFERROR(IF((VLOOKUP($B142,'Nat Con &amp; Metrics Backsheet'!$A$7:$M$156,F$9,FALSE))="","",(VLOOKUP($B142,'Nat Con &amp; Metrics Backsheet'!$A$7:$M$156,F$9,FALSE))),"")</f>
        <v>Yes</v>
      </c>
      <c r="G142" s="51" t="str">
        <f ca="1">IFERROR(IF((VLOOKUP($B142,'Nat Con &amp; Metrics Backsheet'!$A$7:$M$156,G$9,FALSE))="","",(VLOOKUP($B142,'Nat Con &amp; Metrics Backsheet'!$A$7:$M$156,G$9,FALSE))),"")</f>
        <v>Yes</v>
      </c>
      <c r="H142" s="35" t="str">
        <f ca="1">IFERROR(IF((VLOOKUP($B142,'Nat Con &amp; Metrics Backsheet'!$A$7:$M$156,H$9,FALSE))="","",(VLOOKUP($B142,'Nat Con &amp; Metrics Backsheet'!$A$7:$M$156,H$9,FALSE))),"")</f>
        <v>No</v>
      </c>
      <c r="I142" s="48">
        <f ca="1">IFERROR(IF((VLOOKUP($B142,'Nat Con &amp; Metrics Backsheet'!$A$7:$M$156,I$9,FALSE))="","",(VLOOKUP($B142,'Nat Con &amp; Metrics Backsheet'!$A$7:$M$156,I$9,FALSE))),"")</f>
        <v>43131</v>
      </c>
    </row>
    <row r="143" spans="1:9" ht="15" customHeight="1">
      <c r="A143" s="42">
        <v>125</v>
      </c>
      <c r="B143" s="34" t="str">
        <f t="shared" ca="1" si="5"/>
        <v>E09000029</v>
      </c>
      <c r="C143" s="29" t="str">
        <f ca="1">IFERROR(VLOOKUP($B143,'Org list'!$J$9:$K$636,2,0), "")</f>
        <v>Sutton</v>
      </c>
      <c r="D143" s="49" t="str">
        <f ca="1">IFERROR(IF((VLOOKUP($B143,'Nat Con &amp; Metrics Backsheet'!$A$7:$M$156,D$9,FALSE))="","",(VLOOKUP($B143,'Nat Con &amp; Metrics Backsheet'!$A$7:$M$156,D$9,FALSE))),"")</f>
        <v>Yes</v>
      </c>
      <c r="E143" s="50" t="str">
        <f ca="1">IFERROR(IF((VLOOKUP($B143,'Nat Con &amp; Metrics Backsheet'!$A$7:$M$156,E$9,FALSE))="","",(VLOOKUP($B143,'Nat Con &amp; Metrics Backsheet'!$A$7:$M$156,E$9,FALSE))),"")</f>
        <v>Yes</v>
      </c>
      <c r="F143" s="50" t="str">
        <f ca="1">IFERROR(IF((VLOOKUP($B143,'Nat Con &amp; Metrics Backsheet'!$A$7:$M$156,F$9,FALSE))="","",(VLOOKUP($B143,'Nat Con &amp; Metrics Backsheet'!$A$7:$M$156,F$9,FALSE))),"")</f>
        <v>Yes</v>
      </c>
      <c r="G143" s="51" t="str">
        <f ca="1">IFERROR(IF((VLOOKUP($B143,'Nat Con &amp; Metrics Backsheet'!$A$7:$M$156,G$9,FALSE))="","",(VLOOKUP($B143,'Nat Con &amp; Metrics Backsheet'!$A$7:$M$156,G$9,FALSE))),"")</f>
        <v>Yes</v>
      </c>
      <c r="H143" s="35" t="str">
        <f ca="1">IFERROR(IF((VLOOKUP($B143,'Nat Con &amp; Metrics Backsheet'!$A$7:$M$156,H$9,FALSE))="","",(VLOOKUP($B143,'Nat Con &amp; Metrics Backsheet'!$A$7:$M$156,H$9,FALSE))),"")</f>
        <v>Yes</v>
      </c>
      <c r="I143" s="48" t="str">
        <f ca="1">IFERROR(IF((VLOOKUP($B143,'Nat Con &amp; Metrics Backsheet'!$A$7:$M$156,I$9,FALSE))="","",(VLOOKUP($B143,'Nat Con &amp; Metrics Backsheet'!$A$7:$M$156,I$9,FALSE))),"")</f>
        <v/>
      </c>
    </row>
    <row r="144" spans="1:9" ht="15" customHeight="1">
      <c r="A144" s="42">
        <v>126</v>
      </c>
      <c r="B144" s="34" t="str">
        <f t="shared" ca="1" si="5"/>
        <v>E06000030</v>
      </c>
      <c r="C144" s="29" t="str">
        <f ca="1">IFERROR(VLOOKUP($B144,'Org list'!$J$9:$K$636,2,0), "")</f>
        <v>Swindon</v>
      </c>
      <c r="D144" s="49" t="str">
        <f ca="1">IFERROR(IF((VLOOKUP($B144,'Nat Con &amp; Metrics Backsheet'!$A$7:$M$156,D$9,FALSE))="","",(VLOOKUP($B144,'Nat Con &amp; Metrics Backsheet'!$A$7:$M$156,D$9,FALSE))),"")</f>
        <v>Yes</v>
      </c>
      <c r="E144" s="50" t="str">
        <f ca="1">IFERROR(IF((VLOOKUP($B144,'Nat Con &amp; Metrics Backsheet'!$A$7:$M$156,E$9,FALSE))="","",(VLOOKUP($B144,'Nat Con &amp; Metrics Backsheet'!$A$7:$M$156,E$9,FALSE))),"")</f>
        <v>Yes</v>
      </c>
      <c r="F144" s="50" t="str">
        <f ca="1">IFERROR(IF((VLOOKUP($B144,'Nat Con &amp; Metrics Backsheet'!$A$7:$M$156,F$9,FALSE))="","",(VLOOKUP($B144,'Nat Con &amp; Metrics Backsheet'!$A$7:$M$156,F$9,FALSE))),"")</f>
        <v>Yes</v>
      </c>
      <c r="G144" s="51" t="str">
        <f ca="1">IFERROR(IF((VLOOKUP($B144,'Nat Con &amp; Metrics Backsheet'!$A$7:$M$156,G$9,FALSE))="","",(VLOOKUP($B144,'Nat Con &amp; Metrics Backsheet'!$A$7:$M$156,G$9,FALSE))),"")</f>
        <v>Yes</v>
      </c>
      <c r="H144" s="35" t="str">
        <f ca="1">IFERROR(IF((VLOOKUP($B144,'Nat Con &amp; Metrics Backsheet'!$A$7:$M$156,H$9,FALSE))="","",(VLOOKUP($B144,'Nat Con &amp; Metrics Backsheet'!$A$7:$M$156,H$9,FALSE))),"")</f>
        <v>Yes</v>
      </c>
      <c r="I144" s="48" t="str">
        <f ca="1">IFERROR(IF((VLOOKUP($B144,'Nat Con &amp; Metrics Backsheet'!$A$7:$M$156,I$9,FALSE))="","",(VLOOKUP($B144,'Nat Con &amp; Metrics Backsheet'!$A$7:$M$156,I$9,FALSE))),"")</f>
        <v/>
      </c>
    </row>
    <row r="145" spans="1:9" ht="15" customHeight="1">
      <c r="A145" s="42">
        <v>127</v>
      </c>
      <c r="B145" s="34" t="str">
        <f t="shared" ca="1" si="5"/>
        <v>E08000008</v>
      </c>
      <c r="C145" s="29" t="str">
        <f ca="1">IFERROR(VLOOKUP($B145,'Org list'!$J$9:$K$636,2,0), "")</f>
        <v>Tameside</v>
      </c>
      <c r="D145" s="49" t="str">
        <f ca="1">IFERROR(IF((VLOOKUP($B145,'Nat Con &amp; Metrics Backsheet'!$A$7:$M$156,D$9,FALSE))="","",(VLOOKUP($B145,'Nat Con &amp; Metrics Backsheet'!$A$7:$M$156,D$9,FALSE))),"")</f>
        <v>Yes</v>
      </c>
      <c r="E145" s="50" t="str">
        <f ca="1">IFERROR(IF((VLOOKUP($B145,'Nat Con &amp; Metrics Backsheet'!$A$7:$M$156,E$9,FALSE))="","",(VLOOKUP($B145,'Nat Con &amp; Metrics Backsheet'!$A$7:$M$156,E$9,FALSE))),"")</f>
        <v>Yes</v>
      </c>
      <c r="F145" s="50" t="str">
        <f ca="1">IFERROR(IF((VLOOKUP($B145,'Nat Con &amp; Metrics Backsheet'!$A$7:$M$156,F$9,FALSE))="","",(VLOOKUP($B145,'Nat Con &amp; Metrics Backsheet'!$A$7:$M$156,F$9,FALSE))),"")</f>
        <v>Yes</v>
      </c>
      <c r="G145" s="51" t="str">
        <f ca="1">IFERROR(IF((VLOOKUP($B145,'Nat Con &amp; Metrics Backsheet'!$A$7:$M$156,G$9,FALSE))="","",(VLOOKUP($B145,'Nat Con &amp; Metrics Backsheet'!$A$7:$M$156,G$9,FALSE))),"")</f>
        <v>Yes</v>
      </c>
      <c r="H145" s="35" t="str">
        <f ca="1">IFERROR(IF((VLOOKUP($B145,'Nat Con &amp; Metrics Backsheet'!$A$7:$M$156,H$9,FALSE))="","",(VLOOKUP($B145,'Nat Con &amp; Metrics Backsheet'!$A$7:$M$156,H$9,FALSE))),"")</f>
        <v>Yes</v>
      </c>
      <c r="I145" s="48" t="str">
        <f ca="1">IFERROR(IF((VLOOKUP($B145,'Nat Con &amp; Metrics Backsheet'!$A$7:$M$156,I$9,FALSE))="","",(VLOOKUP($B145,'Nat Con &amp; Metrics Backsheet'!$A$7:$M$156,I$9,FALSE))),"")</f>
        <v/>
      </c>
    </row>
    <row r="146" spans="1:9" ht="15" customHeight="1">
      <c r="A146" s="42">
        <v>128</v>
      </c>
      <c r="B146" s="34" t="str">
        <f t="shared" ca="1" si="5"/>
        <v>E06000020</v>
      </c>
      <c r="C146" s="29" t="str">
        <f ca="1">IFERROR(VLOOKUP($B146,'Org list'!$J$9:$K$636,2,0), "")</f>
        <v>Telford and Wrekin</v>
      </c>
      <c r="D146" s="49" t="str">
        <f ca="1">IFERROR(IF((VLOOKUP($B146,'Nat Con &amp; Metrics Backsheet'!$A$7:$M$156,D$9,FALSE))="","",(VLOOKUP($B146,'Nat Con &amp; Metrics Backsheet'!$A$7:$M$156,D$9,FALSE))),"")</f>
        <v>Yes</v>
      </c>
      <c r="E146" s="50" t="str">
        <f ca="1">IFERROR(IF((VLOOKUP($B146,'Nat Con &amp; Metrics Backsheet'!$A$7:$M$156,E$9,FALSE))="","",(VLOOKUP($B146,'Nat Con &amp; Metrics Backsheet'!$A$7:$M$156,E$9,FALSE))),"")</f>
        <v>Yes</v>
      </c>
      <c r="F146" s="50" t="str">
        <f ca="1">IFERROR(IF((VLOOKUP($B146,'Nat Con &amp; Metrics Backsheet'!$A$7:$M$156,F$9,FALSE))="","",(VLOOKUP($B146,'Nat Con &amp; Metrics Backsheet'!$A$7:$M$156,F$9,FALSE))),"")</f>
        <v>Yes</v>
      </c>
      <c r="G146" s="51" t="str">
        <f ca="1">IFERROR(IF((VLOOKUP($B146,'Nat Con &amp; Metrics Backsheet'!$A$7:$M$156,G$9,FALSE))="","",(VLOOKUP($B146,'Nat Con &amp; Metrics Backsheet'!$A$7:$M$156,G$9,FALSE))),"")</f>
        <v>Yes</v>
      </c>
      <c r="H146" s="35" t="str">
        <f ca="1">IFERROR(IF((VLOOKUP($B146,'Nat Con &amp; Metrics Backsheet'!$A$7:$M$156,H$9,FALSE))="","",(VLOOKUP($B146,'Nat Con &amp; Metrics Backsheet'!$A$7:$M$156,H$9,FALSE))),"")</f>
        <v>Yes</v>
      </c>
      <c r="I146" s="48" t="str">
        <f ca="1">IFERROR(IF((VLOOKUP($B146,'Nat Con &amp; Metrics Backsheet'!$A$7:$M$156,I$9,FALSE))="","",(VLOOKUP($B146,'Nat Con &amp; Metrics Backsheet'!$A$7:$M$156,I$9,FALSE))),"")</f>
        <v/>
      </c>
    </row>
    <row r="147" spans="1:9" ht="15" customHeight="1">
      <c r="A147" s="42">
        <v>129</v>
      </c>
      <c r="B147" s="34" t="str">
        <f t="shared" ca="1" si="5"/>
        <v>E06000034</v>
      </c>
      <c r="C147" s="29" t="str">
        <f ca="1">IFERROR(VLOOKUP($B147,'Org list'!$J$9:$K$636,2,0), "")</f>
        <v>Thurrock</v>
      </c>
      <c r="D147" s="49" t="str">
        <f ca="1">IFERROR(IF((VLOOKUP($B147,'Nat Con &amp; Metrics Backsheet'!$A$7:$M$156,D$9,FALSE))="","",(VLOOKUP($B147,'Nat Con &amp; Metrics Backsheet'!$A$7:$M$156,D$9,FALSE))),"")</f>
        <v>Yes</v>
      </c>
      <c r="E147" s="50" t="str">
        <f ca="1">IFERROR(IF((VLOOKUP($B147,'Nat Con &amp; Metrics Backsheet'!$A$7:$M$156,E$9,FALSE))="","",(VLOOKUP($B147,'Nat Con &amp; Metrics Backsheet'!$A$7:$M$156,E$9,FALSE))),"")</f>
        <v>Yes</v>
      </c>
      <c r="F147" s="50" t="str">
        <f ca="1">IFERROR(IF((VLOOKUP($B147,'Nat Con &amp; Metrics Backsheet'!$A$7:$M$156,F$9,FALSE))="","",(VLOOKUP($B147,'Nat Con &amp; Metrics Backsheet'!$A$7:$M$156,F$9,FALSE))),"")</f>
        <v>Yes</v>
      </c>
      <c r="G147" s="51" t="str">
        <f ca="1">IFERROR(IF((VLOOKUP($B147,'Nat Con &amp; Metrics Backsheet'!$A$7:$M$156,G$9,FALSE))="","",(VLOOKUP($B147,'Nat Con &amp; Metrics Backsheet'!$A$7:$M$156,G$9,FALSE))),"")</f>
        <v>Yes</v>
      </c>
      <c r="H147" s="35" t="str">
        <f ca="1">IFERROR(IF((VLOOKUP($B147,'Nat Con &amp; Metrics Backsheet'!$A$7:$M$156,H$9,FALSE))="","",(VLOOKUP($B147,'Nat Con &amp; Metrics Backsheet'!$A$7:$M$156,H$9,FALSE))),"")</f>
        <v>Yes</v>
      </c>
      <c r="I147" s="48" t="str">
        <f ca="1">IFERROR(IF((VLOOKUP($B147,'Nat Con &amp; Metrics Backsheet'!$A$7:$M$156,I$9,FALSE))="","",(VLOOKUP($B147,'Nat Con &amp; Metrics Backsheet'!$A$7:$M$156,I$9,FALSE))),"")</f>
        <v/>
      </c>
    </row>
    <row r="148" spans="1:9" ht="15" customHeight="1">
      <c r="A148" s="42">
        <v>130</v>
      </c>
      <c r="B148" s="34" t="str">
        <f t="shared" ca="1" si="5"/>
        <v>E06000027</v>
      </c>
      <c r="C148" s="29" t="str">
        <f ca="1">IFERROR(VLOOKUP($B148,'Org list'!$J$9:$K$636,2,0), "")</f>
        <v>Torbay</v>
      </c>
      <c r="D148" s="49" t="str">
        <f ca="1">IFERROR(IF((VLOOKUP($B148,'Nat Con &amp; Metrics Backsheet'!$A$7:$M$156,D$9,FALSE))="","",(VLOOKUP($B148,'Nat Con &amp; Metrics Backsheet'!$A$7:$M$156,D$9,FALSE))),"")</f>
        <v>Yes</v>
      </c>
      <c r="E148" s="50" t="str">
        <f ca="1">IFERROR(IF((VLOOKUP($B148,'Nat Con &amp; Metrics Backsheet'!$A$7:$M$156,E$9,FALSE))="","",(VLOOKUP($B148,'Nat Con &amp; Metrics Backsheet'!$A$7:$M$156,E$9,FALSE))),"")</f>
        <v>Yes</v>
      </c>
      <c r="F148" s="50" t="str">
        <f ca="1">IFERROR(IF((VLOOKUP($B148,'Nat Con &amp; Metrics Backsheet'!$A$7:$M$156,F$9,FALSE))="","",(VLOOKUP($B148,'Nat Con &amp; Metrics Backsheet'!$A$7:$M$156,F$9,FALSE))),"")</f>
        <v>Yes</v>
      </c>
      <c r="G148" s="51" t="str">
        <f ca="1">IFERROR(IF((VLOOKUP($B148,'Nat Con &amp; Metrics Backsheet'!$A$7:$M$156,G$9,FALSE))="","",(VLOOKUP($B148,'Nat Con &amp; Metrics Backsheet'!$A$7:$M$156,G$9,FALSE))),"")</f>
        <v>Yes</v>
      </c>
      <c r="H148" s="35" t="str">
        <f ca="1">IFERROR(IF((VLOOKUP($B148,'Nat Con &amp; Metrics Backsheet'!$A$7:$M$156,H$9,FALSE))="","",(VLOOKUP($B148,'Nat Con &amp; Metrics Backsheet'!$A$7:$M$156,H$9,FALSE))),"")</f>
        <v>Yes</v>
      </c>
      <c r="I148" s="48" t="str">
        <f ca="1">IFERROR(IF((VLOOKUP($B148,'Nat Con &amp; Metrics Backsheet'!$A$7:$M$156,I$9,FALSE))="","",(VLOOKUP($B148,'Nat Con &amp; Metrics Backsheet'!$A$7:$M$156,I$9,FALSE))),"")</f>
        <v/>
      </c>
    </row>
    <row r="149" spans="1:9" ht="15" customHeight="1">
      <c r="A149" s="42">
        <v>131</v>
      </c>
      <c r="B149" s="34" t="str">
        <f t="shared" ca="1" si="5"/>
        <v>E09000030</v>
      </c>
      <c r="C149" s="29" t="str">
        <f ca="1">IFERROR(VLOOKUP($B149,'Org list'!$J$9:$K$636,2,0), "")</f>
        <v>Tower Hamlets</v>
      </c>
      <c r="D149" s="49" t="str">
        <f ca="1">IFERROR(IF((VLOOKUP($B149,'Nat Con &amp; Metrics Backsheet'!$A$7:$M$156,D$9,FALSE))="","",(VLOOKUP($B149,'Nat Con &amp; Metrics Backsheet'!$A$7:$M$156,D$9,FALSE))),"")</f>
        <v>Yes</v>
      </c>
      <c r="E149" s="50" t="str">
        <f ca="1">IFERROR(IF((VLOOKUP($B149,'Nat Con &amp; Metrics Backsheet'!$A$7:$M$156,E$9,FALSE))="","",(VLOOKUP($B149,'Nat Con &amp; Metrics Backsheet'!$A$7:$M$156,E$9,FALSE))),"")</f>
        <v>Yes</v>
      </c>
      <c r="F149" s="50" t="str">
        <f ca="1">IFERROR(IF((VLOOKUP($B149,'Nat Con &amp; Metrics Backsheet'!$A$7:$M$156,F$9,FALSE))="","",(VLOOKUP($B149,'Nat Con &amp; Metrics Backsheet'!$A$7:$M$156,F$9,FALSE))),"")</f>
        <v>Yes</v>
      </c>
      <c r="G149" s="51" t="str">
        <f ca="1">IFERROR(IF((VLOOKUP($B149,'Nat Con &amp; Metrics Backsheet'!$A$7:$M$156,G$9,FALSE))="","",(VLOOKUP($B149,'Nat Con &amp; Metrics Backsheet'!$A$7:$M$156,G$9,FALSE))),"")</f>
        <v>Yes</v>
      </c>
      <c r="H149" s="35" t="str">
        <f ca="1">IFERROR(IF((VLOOKUP($B149,'Nat Con &amp; Metrics Backsheet'!$A$7:$M$156,H$9,FALSE))="","",(VLOOKUP($B149,'Nat Con &amp; Metrics Backsheet'!$A$7:$M$156,H$9,FALSE))),"")</f>
        <v>No</v>
      </c>
      <c r="I149" s="48">
        <f ca="1">IFERROR(IF((VLOOKUP($B149,'Nat Con &amp; Metrics Backsheet'!$A$7:$M$156,I$9,FALSE))="","",(VLOOKUP($B149,'Nat Con &amp; Metrics Backsheet'!$A$7:$M$156,I$9,FALSE))),"")</f>
        <v>43131</v>
      </c>
    </row>
    <row r="150" spans="1:9" ht="15" customHeight="1">
      <c r="A150" s="42">
        <v>132</v>
      </c>
      <c r="B150" s="34" t="str">
        <f t="shared" ca="1" si="5"/>
        <v>E08000009</v>
      </c>
      <c r="C150" s="29" t="str">
        <f ca="1">IFERROR(VLOOKUP($B150,'Org list'!$J$9:$K$636,2,0), "")</f>
        <v>Trafford</v>
      </c>
      <c r="D150" s="49" t="str">
        <f ca="1">IFERROR(IF((VLOOKUP($B150,'Nat Con &amp; Metrics Backsheet'!$A$7:$M$156,D$9,FALSE))="","",(VLOOKUP($B150,'Nat Con &amp; Metrics Backsheet'!$A$7:$M$156,D$9,FALSE))),"")</f>
        <v>Yes</v>
      </c>
      <c r="E150" s="50" t="str">
        <f ca="1">IFERROR(IF((VLOOKUP($B150,'Nat Con &amp; Metrics Backsheet'!$A$7:$M$156,E$9,FALSE))="","",(VLOOKUP($B150,'Nat Con &amp; Metrics Backsheet'!$A$7:$M$156,E$9,FALSE))),"")</f>
        <v>Yes</v>
      </c>
      <c r="F150" s="50" t="str">
        <f ca="1">IFERROR(IF((VLOOKUP($B150,'Nat Con &amp; Metrics Backsheet'!$A$7:$M$156,F$9,FALSE))="","",(VLOOKUP($B150,'Nat Con &amp; Metrics Backsheet'!$A$7:$M$156,F$9,FALSE))),"")</f>
        <v>Yes</v>
      </c>
      <c r="G150" s="51" t="str">
        <f ca="1">IFERROR(IF((VLOOKUP($B150,'Nat Con &amp; Metrics Backsheet'!$A$7:$M$156,G$9,FALSE))="","",(VLOOKUP($B150,'Nat Con &amp; Metrics Backsheet'!$A$7:$M$156,G$9,FALSE))),"")</f>
        <v>Yes</v>
      </c>
      <c r="H150" s="35" t="str">
        <f ca="1">IFERROR(IF((VLOOKUP($B150,'Nat Con &amp; Metrics Backsheet'!$A$7:$M$156,H$9,FALSE))="","",(VLOOKUP($B150,'Nat Con &amp; Metrics Backsheet'!$A$7:$M$156,H$9,FALSE))),"")</f>
        <v>No</v>
      </c>
      <c r="I150" s="48">
        <f ca="1">IFERROR(IF((VLOOKUP($B150,'Nat Con &amp; Metrics Backsheet'!$A$7:$M$156,I$9,FALSE))="","",(VLOOKUP($B150,'Nat Con &amp; Metrics Backsheet'!$A$7:$M$156,I$9,FALSE))),"")</f>
        <v>43190</v>
      </c>
    </row>
    <row r="151" spans="1:9" ht="15" customHeight="1">
      <c r="A151" s="42">
        <v>133</v>
      </c>
      <c r="B151" s="34" t="str">
        <f t="shared" ca="1" si="5"/>
        <v>E08000036</v>
      </c>
      <c r="C151" s="29" t="str">
        <f ca="1">IFERROR(VLOOKUP($B151,'Org list'!$J$9:$K$636,2,0), "")</f>
        <v>Wakefield</v>
      </c>
      <c r="D151" s="49" t="str">
        <f ca="1">IFERROR(IF((VLOOKUP($B151,'Nat Con &amp; Metrics Backsheet'!$A$7:$M$156,D$9,FALSE))="","",(VLOOKUP($B151,'Nat Con &amp; Metrics Backsheet'!$A$7:$M$156,D$9,FALSE))),"")</f>
        <v>Yes</v>
      </c>
      <c r="E151" s="50" t="str">
        <f ca="1">IFERROR(IF((VLOOKUP($B151,'Nat Con &amp; Metrics Backsheet'!$A$7:$M$156,E$9,FALSE))="","",(VLOOKUP($B151,'Nat Con &amp; Metrics Backsheet'!$A$7:$M$156,E$9,FALSE))),"")</f>
        <v>Yes</v>
      </c>
      <c r="F151" s="50" t="str">
        <f ca="1">IFERROR(IF((VLOOKUP($B151,'Nat Con &amp; Metrics Backsheet'!$A$7:$M$156,F$9,FALSE))="","",(VLOOKUP($B151,'Nat Con &amp; Metrics Backsheet'!$A$7:$M$156,F$9,FALSE))),"")</f>
        <v>Yes</v>
      </c>
      <c r="G151" s="51" t="str">
        <f ca="1">IFERROR(IF((VLOOKUP($B151,'Nat Con &amp; Metrics Backsheet'!$A$7:$M$156,G$9,FALSE))="","",(VLOOKUP($B151,'Nat Con &amp; Metrics Backsheet'!$A$7:$M$156,G$9,FALSE))),"")</f>
        <v>Yes</v>
      </c>
      <c r="H151" s="35" t="str">
        <f ca="1">IFERROR(IF((VLOOKUP($B151,'Nat Con &amp; Metrics Backsheet'!$A$7:$M$156,H$9,FALSE))="","",(VLOOKUP($B151,'Nat Con &amp; Metrics Backsheet'!$A$7:$M$156,H$9,FALSE))),"")</f>
        <v>Yes</v>
      </c>
      <c r="I151" s="48" t="str">
        <f ca="1">IFERROR(IF((VLOOKUP($B151,'Nat Con &amp; Metrics Backsheet'!$A$7:$M$156,I$9,FALSE))="","",(VLOOKUP($B151,'Nat Con &amp; Metrics Backsheet'!$A$7:$M$156,I$9,FALSE))),"")</f>
        <v/>
      </c>
    </row>
    <row r="152" spans="1:9" ht="15" customHeight="1">
      <c r="A152" s="42">
        <v>134</v>
      </c>
      <c r="B152" s="34" t="str">
        <f t="shared" ca="1" si="5"/>
        <v>E08000030</v>
      </c>
      <c r="C152" s="29" t="str">
        <f ca="1">IFERROR(VLOOKUP($B152,'Org list'!$J$9:$K$636,2,0), "")</f>
        <v>Walsall</v>
      </c>
      <c r="D152" s="49" t="str">
        <f ca="1">IFERROR(IF((VLOOKUP($B152,'Nat Con &amp; Metrics Backsheet'!$A$7:$M$156,D$9,FALSE))="","",(VLOOKUP($B152,'Nat Con &amp; Metrics Backsheet'!$A$7:$M$156,D$9,FALSE))),"")</f>
        <v>Yes</v>
      </c>
      <c r="E152" s="50" t="str">
        <f ca="1">IFERROR(IF((VLOOKUP($B152,'Nat Con &amp; Metrics Backsheet'!$A$7:$M$156,E$9,FALSE))="","",(VLOOKUP($B152,'Nat Con &amp; Metrics Backsheet'!$A$7:$M$156,E$9,FALSE))),"")</f>
        <v>Yes</v>
      </c>
      <c r="F152" s="50" t="str">
        <f ca="1">IFERROR(IF((VLOOKUP($B152,'Nat Con &amp; Metrics Backsheet'!$A$7:$M$156,F$9,FALSE))="","",(VLOOKUP($B152,'Nat Con &amp; Metrics Backsheet'!$A$7:$M$156,F$9,FALSE))),"")</f>
        <v>Yes</v>
      </c>
      <c r="G152" s="51" t="str">
        <f ca="1">IFERROR(IF((VLOOKUP($B152,'Nat Con &amp; Metrics Backsheet'!$A$7:$M$156,G$9,FALSE))="","",(VLOOKUP($B152,'Nat Con &amp; Metrics Backsheet'!$A$7:$M$156,G$9,FALSE))),"")</f>
        <v>Yes</v>
      </c>
      <c r="H152" s="35" t="str">
        <f ca="1">IFERROR(IF((VLOOKUP($B152,'Nat Con &amp; Metrics Backsheet'!$A$7:$M$156,H$9,FALSE))="","",(VLOOKUP($B152,'Nat Con &amp; Metrics Backsheet'!$A$7:$M$156,H$9,FALSE))),"")</f>
        <v>Yes</v>
      </c>
      <c r="I152" s="48" t="str">
        <f ca="1">IFERROR(IF((VLOOKUP($B152,'Nat Con &amp; Metrics Backsheet'!$A$7:$M$156,I$9,FALSE))="","",(VLOOKUP($B152,'Nat Con &amp; Metrics Backsheet'!$A$7:$M$156,I$9,FALSE))),"")</f>
        <v/>
      </c>
    </row>
    <row r="153" spans="1:9" ht="15" customHeight="1">
      <c r="A153" s="42">
        <v>135</v>
      </c>
      <c r="B153" s="34" t="str">
        <f t="shared" ca="1" si="5"/>
        <v>E09000031</v>
      </c>
      <c r="C153" s="29" t="str">
        <f ca="1">IFERROR(VLOOKUP($B153,'Org list'!$J$9:$K$636,2,0), "")</f>
        <v>Waltham Forest</v>
      </c>
      <c r="D153" s="49" t="str">
        <f ca="1">IFERROR(IF((VLOOKUP($B153,'Nat Con &amp; Metrics Backsheet'!$A$7:$M$156,D$9,FALSE))="","",(VLOOKUP($B153,'Nat Con &amp; Metrics Backsheet'!$A$7:$M$156,D$9,FALSE))),"")</f>
        <v>Yes</v>
      </c>
      <c r="E153" s="50" t="str">
        <f ca="1">IFERROR(IF((VLOOKUP($B153,'Nat Con &amp; Metrics Backsheet'!$A$7:$M$156,E$9,FALSE))="","",(VLOOKUP($B153,'Nat Con &amp; Metrics Backsheet'!$A$7:$M$156,E$9,FALSE))),"")</f>
        <v>Yes</v>
      </c>
      <c r="F153" s="50" t="str">
        <f ca="1">IFERROR(IF((VLOOKUP($B153,'Nat Con &amp; Metrics Backsheet'!$A$7:$M$156,F$9,FALSE))="","",(VLOOKUP($B153,'Nat Con &amp; Metrics Backsheet'!$A$7:$M$156,F$9,FALSE))),"")</f>
        <v>Yes</v>
      </c>
      <c r="G153" s="51" t="str">
        <f ca="1">IFERROR(IF((VLOOKUP($B153,'Nat Con &amp; Metrics Backsheet'!$A$7:$M$156,G$9,FALSE))="","",(VLOOKUP($B153,'Nat Con &amp; Metrics Backsheet'!$A$7:$M$156,G$9,FALSE))),"")</f>
        <v>Yes</v>
      </c>
      <c r="H153" s="35" t="str">
        <f ca="1">IFERROR(IF((VLOOKUP($B153,'Nat Con &amp; Metrics Backsheet'!$A$7:$M$156,H$9,FALSE))="","",(VLOOKUP($B153,'Nat Con &amp; Metrics Backsheet'!$A$7:$M$156,H$9,FALSE))),"")</f>
        <v>Yes</v>
      </c>
      <c r="I153" s="48" t="str">
        <f ca="1">IFERROR(IF((VLOOKUP($B153,'Nat Con &amp; Metrics Backsheet'!$A$7:$M$156,I$9,FALSE))="","",(VLOOKUP($B153,'Nat Con &amp; Metrics Backsheet'!$A$7:$M$156,I$9,FALSE))),"")</f>
        <v/>
      </c>
    </row>
    <row r="154" spans="1:9" ht="15" customHeight="1">
      <c r="A154" s="42">
        <v>136</v>
      </c>
      <c r="B154" s="34" t="str">
        <f t="shared" ca="1" si="5"/>
        <v>E09000032</v>
      </c>
      <c r="C154" s="29" t="str">
        <f ca="1">IFERROR(VLOOKUP($B154,'Org list'!$J$9:$K$636,2,0), "")</f>
        <v>Wandsworth</v>
      </c>
      <c r="D154" s="49" t="str">
        <f ca="1">IFERROR(IF((VLOOKUP($B154,'Nat Con &amp; Metrics Backsheet'!$A$7:$M$156,D$9,FALSE))="","",(VLOOKUP($B154,'Nat Con &amp; Metrics Backsheet'!$A$7:$M$156,D$9,FALSE))),"")</f>
        <v>Yes</v>
      </c>
      <c r="E154" s="50" t="str">
        <f ca="1">IFERROR(IF((VLOOKUP($B154,'Nat Con &amp; Metrics Backsheet'!$A$7:$M$156,E$9,FALSE))="","",(VLOOKUP($B154,'Nat Con &amp; Metrics Backsheet'!$A$7:$M$156,E$9,FALSE))),"")</f>
        <v>Yes</v>
      </c>
      <c r="F154" s="50" t="str">
        <f ca="1">IFERROR(IF((VLOOKUP($B154,'Nat Con &amp; Metrics Backsheet'!$A$7:$M$156,F$9,FALSE))="","",(VLOOKUP($B154,'Nat Con &amp; Metrics Backsheet'!$A$7:$M$156,F$9,FALSE))),"")</f>
        <v>Yes</v>
      </c>
      <c r="G154" s="51" t="str">
        <f ca="1">IFERROR(IF((VLOOKUP($B154,'Nat Con &amp; Metrics Backsheet'!$A$7:$M$156,G$9,FALSE))="","",(VLOOKUP($B154,'Nat Con &amp; Metrics Backsheet'!$A$7:$M$156,G$9,FALSE))),"")</f>
        <v>Yes</v>
      </c>
      <c r="H154" s="35" t="str">
        <f ca="1">IFERROR(IF((VLOOKUP($B154,'Nat Con &amp; Metrics Backsheet'!$A$7:$M$156,H$9,FALSE))="","",(VLOOKUP($B154,'Nat Con &amp; Metrics Backsheet'!$A$7:$M$156,H$9,FALSE))),"")</f>
        <v>Yes</v>
      </c>
      <c r="I154" s="48" t="str">
        <f ca="1">IFERROR(IF((VLOOKUP($B154,'Nat Con &amp; Metrics Backsheet'!$A$7:$M$156,I$9,FALSE))="","",(VLOOKUP($B154,'Nat Con &amp; Metrics Backsheet'!$A$7:$M$156,I$9,FALSE))),"")</f>
        <v/>
      </c>
    </row>
    <row r="155" spans="1:9" ht="15" customHeight="1">
      <c r="A155" s="42">
        <v>137</v>
      </c>
      <c r="B155" s="34" t="str">
        <f t="shared" ca="1" si="5"/>
        <v>E06000007</v>
      </c>
      <c r="C155" s="29" t="str">
        <f ca="1">IFERROR(VLOOKUP($B155,'Org list'!$J$9:$K$636,2,0), "")</f>
        <v>Warrington</v>
      </c>
      <c r="D155" s="49" t="str">
        <f ca="1">IFERROR(IF((VLOOKUP($B155,'Nat Con &amp; Metrics Backsheet'!$A$7:$M$156,D$9,FALSE))="","",(VLOOKUP($B155,'Nat Con &amp; Metrics Backsheet'!$A$7:$M$156,D$9,FALSE))),"")</f>
        <v>Yes</v>
      </c>
      <c r="E155" s="50" t="str">
        <f ca="1">IFERROR(IF((VLOOKUP($B155,'Nat Con &amp; Metrics Backsheet'!$A$7:$M$156,E$9,FALSE))="","",(VLOOKUP($B155,'Nat Con &amp; Metrics Backsheet'!$A$7:$M$156,E$9,FALSE))),"")</f>
        <v>Yes</v>
      </c>
      <c r="F155" s="50" t="str">
        <f ca="1">IFERROR(IF((VLOOKUP($B155,'Nat Con &amp; Metrics Backsheet'!$A$7:$M$156,F$9,FALSE))="","",(VLOOKUP($B155,'Nat Con &amp; Metrics Backsheet'!$A$7:$M$156,F$9,FALSE))),"")</f>
        <v>Yes</v>
      </c>
      <c r="G155" s="51" t="str">
        <f ca="1">IFERROR(IF((VLOOKUP($B155,'Nat Con &amp; Metrics Backsheet'!$A$7:$M$156,G$9,FALSE))="","",(VLOOKUP($B155,'Nat Con &amp; Metrics Backsheet'!$A$7:$M$156,G$9,FALSE))),"")</f>
        <v>Yes</v>
      </c>
      <c r="H155" s="35" t="str">
        <f ca="1">IFERROR(IF((VLOOKUP($B155,'Nat Con &amp; Metrics Backsheet'!$A$7:$M$156,H$9,FALSE))="","",(VLOOKUP($B155,'Nat Con &amp; Metrics Backsheet'!$A$7:$M$156,H$9,FALSE))),"")</f>
        <v>No</v>
      </c>
      <c r="I155" s="48">
        <f ca="1">IFERROR(IF((VLOOKUP($B155,'Nat Con &amp; Metrics Backsheet'!$A$7:$M$156,I$9,FALSE))="","",(VLOOKUP($B155,'Nat Con &amp; Metrics Backsheet'!$A$7:$M$156,I$9,FALSE))),"")</f>
        <v>43189</v>
      </c>
    </row>
    <row r="156" spans="1:9" ht="15" customHeight="1">
      <c r="A156" s="42">
        <v>138</v>
      </c>
      <c r="B156" s="34" t="str">
        <f t="shared" ref="B156:B167" ca="1" si="6">IF($A156&gt;$L$5-1,"",INDIRECT("'Comms by AT'!AA"&amp;$A156+$L$4))</f>
        <v>E10000031</v>
      </c>
      <c r="C156" s="29" t="str">
        <f ca="1">IFERROR(VLOOKUP($B156,'Org list'!$J$9:$K$636,2,0), "")</f>
        <v>Warwickshire</v>
      </c>
      <c r="D156" s="49" t="str">
        <f ca="1">IFERROR(IF((VLOOKUP($B156,'Nat Con &amp; Metrics Backsheet'!$A$7:$M$156,D$9,FALSE))="","",(VLOOKUP($B156,'Nat Con &amp; Metrics Backsheet'!$A$7:$M$156,D$9,FALSE))),"")</f>
        <v>Yes</v>
      </c>
      <c r="E156" s="50" t="str">
        <f ca="1">IFERROR(IF((VLOOKUP($B156,'Nat Con &amp; Metrics Backsheet'!$A$7:$M$156,E$9,FALSE))="","",(VLOOKUP($B156,'Nat Con &amp; Metrics Backsheet'!$A$7:$M$156,E$9,FALSE))),"")</f>
        <v>Yes</v>
      </c>
      <c r="F156" s="50" t="str">
        <f ca="1">IFERROR(IF((VLOOKUP($B156,'Nat Con &amp; Metrics Backsheet'!$A$7:$M$156,F$9,FALSE))="","",(VLOOKUP($B156,'Nat Con &amp; Metrics Backsheet'!$A$7:$M$156,F$9,FALSE))),"")</f>
        <v>Yes</v>
      </c>
      <c r="G156" s="51" t="str">
        <f ca="1">IFERROR(IF((VLOOKUP($B156,'Nat Con &amp; Metrics Backsheet'!$A$7:$M$156,G$9,FALSE))="","",(VLOOKUP($B156,'Nat Con &amp; Metrics Backsheet'!$A$7:$M$156,G$9,FALSE))),"")</f>
        <v>Yes</v>
      </c>
      <c r="H156" s="35" t="str">
        <f ca="1">IFERROR(IF((VLOOKUP($B156,'Nat Con &amp; Metrics Backsheet'!$A$7:$M$156,H$9,FALSE))="","",(VLOOKUP($B156,'Nat Con &amp; Metrics Backsheet'!$A$7:$M$156,H$9,FALSE))),"")</f>
        <v>Yes</v>
      </c>
      <c r="I156" s="48" t="str">
        <f ca="1">IFERROR(IF((VLOOKUP($B156,'Nat Con &amp; Metrics Backsheet'!$A$7:$M$156,I$9,FALSE))="","",(VLOOKUP($B156,'Nat Con &amp; Metrics Backsheet'!$A$7:$M$156,I$9,FALSE))),"")</f>
        <v/>
      </c>
    </row>
    <row r="157" spans="1:9" ht="15" customHeight="1">
      <c r="A157" s="42">
        <v>139</v>
      </c>
      <c r="B157" s="34" t="str">
        <f t="shared" ca="1" si="6"/>
        <v>E06000037</v>
      </c>
      <c r="C157" s="29" t="str">
        <f ca="1">IFERROR(VLOOKUP($B157,'Org list'!$J$9:$K$636,2,0), "")</f>
        <v>West Berkshire</v>
      </c>
      <c r="D157" s="49" t="str">
        <f ca="1">IFERROR(IF((VLOOKUP($B157,'Nat Con &amp; Metrics Backsheet'!$A$7:$M$156,D$9,FALSE))="","",(VLOOKUP($B157,'Nat Con &amp; Metrics Backsheet'!$A$7:$M$156,D$9,FALSE))),"")</f>
        <v>Yes</v>
      </c>
      <c r="E157" s="50" t="str">
        <f ca="1">IFERROR(IF((VLOOKUP($B157,'Nat Con &amp; Metrics Backsheet'!$A$7:$M$156,E$9,FALSE))="","",(VLOOKUP($B157,'Nat Con &amp; Metrics Backsheet'!$A$7:$M$156,E$9,FALSE))),"")</f>
        <v>Yes</v>
      </c>
      <c r="F157" s="50" t="str">
        <f ca="1">IFERROR(IF((VLOOKUP($B157,'Nat Con &amp; Metrics Backsheet'!$A$7:$M$156,F$9,FALSE))="","",(VLOOKUP($B157,'Nat Con &amp; Metrics Backsheet'!$A$7:$M$156,F$9,FALSE))),"")</f>
        <v>Yes</v>
      </c>
      <c r="G157" s="51" t="str">
        <f ca="1">IFERROR(IF((VLOOKUP($B157,'Nat Con &amp; Metrics Backsheet'!$A$7:$M$156,G$9,FALSE))="","",(VLOOKUP($B157,'Nat Con &amp; Metrics Backsheet'!$A$7:$M$156,G$9,FALSE))),"")</f>
        <v>Yes</v>
      </c>
      <c r="H157" s="35" t="str">
        <f ca="1">IFERROR(IF((VLOOKUP($B157,'Nat Con &amp; Metrics Backsheet'!$A$7:$M$156,H$9,FALSE))="","",(VLOOKUP($B157,'Nat Con &amp; Metrics Backsheet'!$A$7:$M$156,H$9,FALSE))),"")</f>
        <v>Yes</v>
      </c>
      <c r="I157" s="48" t="str">
        <f ca="1">IFERROR(IF((VLOOKUP($B157,'Nat Con &amp; Metrics Backsheet'!$A$7:$M$156,I$9,FALSE))="","",(VLOOKUP($B157,'Nat Con &amp; Metrics Backsheet'!$A$7:$M$156,I$9,FALSE))),"")</f>
        <v/>
      </c>
    </row>
    <row r="158" spans="1:9" ht="15" customHeight="1">
      <c r="A158" s="42">
        <v>140</v>
      </c>
      <c r="B158" s="34" t="str">
        <f t="shared" ca="1" si="6"/>
        <v>E10000032</v>
      </c>
      <c r="C158" s="29" t="str">
        <f ca="1">IFERROR(VLOOKUP($B158,'Org list'!$J$9:$K$636,2,0), "")</f>
        <v>West Sussex</v>
      </c>
      <c r="D158" s="49" t="str">
        <f ca="1">IFERROR(IF((VLOOKUP($B158,'Nat Con &amp; Metrics Backsheet'!$A$7:$M$156,D$9,FALSE))="","",(VLOOKUP($B158,'Nat Con &amp; Metrics Backsheet'!$A$7:$M$156,D$9,FALSE))),"")</f>
        <v>Yes</v>
      </c>
      <c r="E158" s="50" t="str">
        <f ca="1">IFERROR(IF((VLOOKUP($B158,'Nat Con &amp; Metrics Backsheet'!$A$7:$M$156,E$9,FALSE))="","",(VLOOKUP($B158,'Nat Con &amp; Metrics Backsheet'!$A$7:$M$156,E$9,FALSE))),"")</f>
        <v>Yes</v>
      </c>
      <c r="F158" s="50" t="str">
        <f ca="1">IFERROR(IF((VLOOKUP($B158,'Nat Con &amp; Metrics Backsheet'!$A$7:$M$156,F$9,FALSE))="","",(VLOOKUP($B158,'Nat Con &amp; Metrics Backsheet'!$A$7:$M$156,F$9,FALSE))),"")</f>
        <v>Yes</v>
      </c>
      <c r="G158" s="51" t="str">
        <f ca="1">IFERROR(IF((VLOOKUP($B158,'Nat Con &amp; Metrics Backsheet'!$A$7:$M$156,G$9,FALSE))="","",(VLOOKUP($B158,'Nat Con &amp; Metrics Backsheet'!$A$7:$M$156,G$9,FALSE))),"")</f>
        <v>Yes</v>
      </c>
      <c r="H158" s="35" t="str">
        <f ca="1">IFERROR(IF((VLOOKUP($B158,'Nat Con &amp; Metrics Backsheet'!$A$7:$M$156,H$9,FALSE))="","",(VLOOKUP($B158,'Nat Con &amp; Metrics Backsheet'!$A$7:$M$156,H$9,FALSE))),"")</f>
        <v>Yes</v>
      </c>
      <c r="I158" s="48" t="str">
        <f ca="1">IFERROR(IF((VLOOKUP($B158,'Nat Con &amp; Metrics Backsheet'!$A$7:$M$156,I$9,FALSE))="","",(VLOOKUP($B158,'Nat Con &amp; Metrics Backsheet'!$A$7:$M$156,I$9,FALSE))),"")</f>
        <v/>
      </c>
    </row>
    <row r="159" spans="1:9" ht="15" customHeight="1">
      <c r="A159" s="42">
        <v>141</v>
      </c>
      <c r="B159" s="34" t="str">
        <f t="shared" ca="1" si="6"/>
        <v>E09000033</v>
      </c>
      <c r="C159" s="29" t="str">
        <f ca="1">IFERROR(VLOOKUP($B159,'Org list'!$J$9:$K$636,2,0), "")</f>
        <v>Westminster</v>
      </c>
      <c r="D159" s="49" t="str">
        <f ca="1">IFERROR(IF((VLOOKUP($B159,'Nat Con &amp; Metrics Backsheet'!$A$7:$M$156,D$9,FALSE))="","",(VLOOKUP($B159,'Nat Con &amp; Metrics Backsheet'!$A$7:$M$156,D$9,FALSE))),"")</f>
        <v>Yes</v>
      </c>
      <c r="E159" s="50" t="str">
        <f ca="1">IFERROR(IF((VLOOKUP($B159,'Nat Con &amp; Metrics Backsheet'!$A$7:$M$156,E$9,FALSE))="","",(VLOOKUP($B159,'Nat Con &amp; Metrics Backsheet'!$A$7:$M$156,E$9,FALSE))),"")</f>
        <v>Yes</v>
      </c>
      <c r="F159" s="50" t="str">
        <f ca="1">IFERROR(IF((VLOOKUP($B159,'Nat Con &amp; Metrics Backsheet'!$A$7:$M$156,F$9,FALSE))="","",(VLOOKUP($B159,'Nat Con &amp; Metrics Backsheet'!$A$7:$M$156,F$9,FALSE))),"")</f>
        <v>Yes</v>
      </c>
      <c r="G159" s="51" t="str">
        <f ca="1">IFERROR(IF((VLOOKUP($B159,'Nat Con &amp; Metrics Backsheet'!$A$7:$M$156,G$9,FALSE))="","",(VLOOKUP($B159,'Nat Con &amp; Metrics Backsheet'!$A$7:$M$156,G$9,FALSE))),"")</f>
        <v>Yes</v>
      </c>
      <c r="H159" s="35" t="str">
        <f ca="1">IFERROR(IF((VLOOKUP($B159,'Nat Con &amp; Metrics Backsheet'!$A$7:$M$156,H$9,FALSE))="","",(VLOOKUP($B159,'Nat Con &amp; Metrics Backsheet'!$A$7:$M$156,H$9,FALSE))),"")</f>
        <v>Yes</v>
      </c>
      <c r="I159" s="48" t="str">
        <f ca="1">IFERROR(IF((VLOOKUP($B159,'Nat Con &amp; Metrics Backsheet'!$A$7:$M$156,I$9,FALSE))="","",(VLOOKUP($B159,'Nat Con &amp; Metrics Backsheet'!$A$7:$M$156,I$9,FALSE))),"")</f>
        <v/>
      </c>
    </row>
    <row r="160" spans="1:9" ht="15" customHeight="1">
      <c r="A160" s="42">
        <v>142</v>
      </c>
      <c r="B160" s="34" t="str">
        <f t="shared" ca="1" si="6"/>
        <v>E08000010</v>
      </c>
      <c r="C160" s="29" t="str">
        <f ca="1">IFERROR(VLOOKUP($B160,'Org list'!$J$9:$K$636,2,0), "")</f>
        <v>Wigan</v>
      </c>
      <c r="D160" s="49" t="str">
        <f ca="1">IFERROR(IF((VLOOKUP($B160,'Nat Con &amp; Metrics Backsheet'!$A$7:$M$156,D$9,FALSE))="","",(VLOOKUP($B160,'Nat Con &amp; Metrics Backsheet'!$A$7:$M$156,D$9,FALSE))),"")</f>
        <v>Yes</v>
      </c>
      <c r="E160" s="50" t="str">
        <f ca="1">IFERROR(IF((VLOOKUP($B160,'Nat Con &amp; Metrics Backsheet'!$A$7:$M$156,E$9,FALSE))="","",(VLOOKUP($B160,'Nat Con &amp; Metrics Backsheet'!$A$7:$M$156,E$9,FALSE))),"")</f>
        <v>Yes</v>
      </c>
      <c r="F160" s="50" t="str">
        <f ca="1">IFERROR(IF((VLOOKUP($B160,'Nat Con &amp; Metrics Backsheet'!$A$7:$M$156,F$9,FALSE))="","",(VLOOKUP($B160,'Nat Con &amp; Metrics Backsheet'!$A$7:$M$156,F$9,FALSE))),"")</f>
        <v>Yes</v>
      </c>
      <c r="G160" s="51" t="str">
        <f ca="1">IFERROR(IF((VLOOKUP($B160,'Nat Con &amp; Metrics Backsheet'!$A$7:$M$156,G$9,FALSE))="","",(VLOOKUP($B160,'Nat Con &amp; Metrics Backsheet'!$A$7:$M$156,G$9,FALSE))),"")</f>
        <v>Yes</v>
      </c>
      <c r="H160" s="35" t="str">
        <f ca="1">IFERROR(IF((VLOOKUP($B160,'Nat Con &amp; Metrics Backsheet'!$A$7:$M$156,H$9,FALSE))="","",(VLOOKUP($B160,'Nat Con &amp; Metrics Backsheet'!$A$7:$M$156,H$9,FALSE))),"")</f>
        <v>Yes</v>
      </c>
      <c r="I160" s="48" t="str">
        <f ca="1">IFERROR(IF((VLOOKUP($B160,'Nat Con &amp; Metrics Backsheet'!$A$7:$M$156,I$9,FALSE))="","",(VLOOKUP($B160,'Nat Con &amp; Metrics Backsheet'!$A$7:$M$156,I$9,FALSE))),"")</f>
        <v/>
      </c>
    </row>
    <row r="161" spans="1:9" ht="15" customHeight="1">
      <c r="A161" s="42">
        <v>143</v>
      </c>
      <c r="B161" s="34" t="str">
        <f t="shared" ca="1" si="6"/>
        <v>E06000054</v>
      </c>
      <c r="C161" s="29" t="str">
        <f ca="1">IFERROR(VLOOKUP($B161,'Org list'!$J$9:$K$636,2,0), "")</f>
        <v>Wiltshire</v>
      </c>
      <c r="D161" s="49" t="str">
        <f ca="1">IFERROR(IF((VLOOKUP($B161,'Nat Con &amp; Metrics Backsheet'!$A$7:$M$156,D$9,FALSE))="","",(VLOOKUP($B161,'Nat Con &amp; Metrics Backsheet'!$A$7:$M$156,D$9,FALSE))),"")</f>
        <v>Yes</v>
      </c>
      <c r="E161" s="50" t="str">
        <f ca="1">IFERROR(IF((VLOOKUP($B161,'Nat Con &amp; Metrics Backsheet'!$A$7:$M$156,E$9,FALSE))="","",(VLOOKUP($B161,'Nat Con &amp; Metrics Backsheet'!$A$7:$M$156,E$9,FALSE))),"")</f>
        <v>Yes</v>
      </c>
      <c r="F161" s="50" t="str">
        <f ca="1">IFERROR(IF((VLOOKUP($B161,'Nat Con &amp; Metrics Backsheet'!$A$7:$M$156,F$9,FALSE))="","",(VLOOKUP($B161,'Nat Con &amp; Metrics Backsheet'!$A$7:$M$156,F$9,FALSE))),"")</f>
        <v>Yes</v>
      </c>
      <c r="G161" s="51" t="str">
        <f ca="1">IFERROR(IF((VLOOKUP($B161,'Nat Con &amp; Metrics Backsheet'!$A$7:$M$156,G$9,FALSE))="","",(VLOOKUP($B161,'Nat Con &amp; Metrics Backsheet'!$A$7:$M$156,G$9,FALSE))),"")</f>
        <v>Yes</v>
      </c>
      <c r="H161" s="35" t="str">
        <f ca="1">IFERROR(IF((VLOOKUP($B161,'Nat Con &amp; Metrics Backsheet'!$A$7:$M$156,H$9,FALSE))="","",(VLOOKUP($B161,'Nat Con &amp; Metrics Backsheet'!$A$7:$M$156,H$9,FALSE))),"")</f>
        <v>No</v>
      </c>
      <c r="I161" s="48">
        <f ca="1">IFERROR(IF((VLOOKUP($B161,'Nat Con &amp; Metrics Backsheet'!$A$7:$M$156,I$9,FALSE))="","",(VLOOKUP($B161,'Nat Con &amp; Metrics Backsheet'!$A$7:$M$156,I$9,FALSE))),"")</f>
        <v>43190</v>
      </c>
    </row>
    <row r="162" spans="1:9" ht="15" customHeight="1">
      <c r="A162" s="42">
        <v>144</v>
      </c>
      <c r="B162" s="34" t="str">
        <f t="shared" ca="1" si="6"/>
        <v>E06000040</v>
      </c>
      <c r="C162" s="29" t="str">
        <f ca="1">IFERROR(VLOOKUP($B162,'Org list'!$J$9:$K$636,2,0), "")</f>
        <v>Windsor and Maidenhead</v>
      </c>
      <c r="D162" s="49" t="str">
        <f ca="1">IFERROR(IF((VLOOKUP($B162,'Nat Con &amp; Metrics Backsheet'!$A$7:$M$156,D$9,FALSE))="","",(VLOOKUP($B162,'Nat Con &amp; Metrics Backsheet'!$A$7:$M$156,D$9,FALSE))),"")</f>
        <v>Yes</v>
      </c>
      <c r="E162" s="50" t="str">
        <f ca="1">IFERROR(IF((VLOOKUP($B162,'Nat Con &amp; Metrics Backsheet'!$A$7:$M$156,E$9,FALSE))="","",(VLOOKUP($B162,'Nat Con &amp; Metrics Backsheet'!$A$7:$M$156,E$9,FALSE))),"")</f>
        <v>Yes</v>
      </c>
      <c r="F162" s="50" t="str">
        <f ca="1">IFERROR(IF((VLOOKUP($B162,'Nat Con &amp; Metrics Backsheet'!$A$7:$M$156,F$9,FALSE))="","",(VLOOKUP($B162,'Nat Con &amp; Metrics Backsheet'!$A$7:$M$156,F$9,FALSE))),"")</f>
        <v>Yes</v>
      </c>
      <c r="G162" s="51" t="str">
        <f ca="1">IFERROR(IF((VLOOKUP($B162,'Nat Con &amp; Metrics Backsheet'!$A$7:$M$156,G$9,FALSE))="","",(VLOOKUP($B162,'Nat Con &amp; Metrics Backsheet'!$A$7:$M$156,G$9,FALSE))),"")</f>
        <v>Yes</v>
      </c>
      <c r="H162" s="35" t="str">
        <f ca="1">IFERROR(IF((VLOOKUP($B162,'Nat Con &amp; Metrics Backsheet'!$A$7:$M$156,H$9,FALSE))="","",(VLOOKUP($B162,'Nat Con &amp; Metrics Backsheet'!$A$7:$M$156,H$9,FALSE))),"")</f>
        <v>Yes</v>
      </c>
      <c r="I162" s="48" t="str">
        <f ca="1">IFERROR(IF((VLOOKUP($B162,'Nat Con &amp; Metrics Backsheet'!$A$7:$M$156,I$9,FALSE))="","",(VLOOKUP($B162,'Nat Con &amp; Metrics Backsheet'!$A$7:$M$156,I$9,FALSE))),"")</f>
        <v/>
      </c>
    </row>
    <row r="163" spans="1:9" ht="15" customHeight="1">
      <c r="A163" s="42">
        <v>145</v>
      </c>
      <c r="B163" s="34" t="str">
        <f t="shared" ca="1" si="6"/>
        <v>E08000015</v>
      </c>
      <c r="C163" s="29" t="str">
        <f ca="1">IFERROR(VLOOKUP($B163,'Org list'!$J$9:$K$636,2,0), "")</f>
        <v>Wirral</v>
      </c>
      <c r="D163" s="49" t="str">
        <f ca="1">IFERROR(IF((VLOOKUP($B163,'Nat Con &amp; Metrics Backsheet'!$A$7:$M$156,D$9,FALSE))="","",(VLOOKUP($B163,'Nat Con &amp; Metrics Backsheet'!$A$7:$M$156,D$9,FALSE))),"")</f>
        <v>Yes</v>
      </c>
      <c r="E163" s="50" t="str">
        <f ca="1">IFERROR(IF((VLOOKUP($B163,'Nat Con &amp; Metrics Backsheet'!$A$7:$M$156,E$9,FALSE))="","",(VLOOKUP($B163,'Nat Con &amp; Metrics Backsheet'!$A$7:$M$156,E$9,FALSE))),"")</f>
        <v>Yes</v>
      </c>
      <c r="F163" s="50" t="str">
        <f ca="1">IFERROR(IF((VLOOKUP($B163,'Nat Con &amp; Metrics Backsheet'!$A$7:$M$156,F$9,FALSE))="","",(VLOOKUP($B163,'Nat Con &amp; Metrics Backsheet'!$A$7:$M$156,F$9,FALSE))),"")</f>
        <v>Yes</v>
      </c>
      <c r="G163" s="51" t="str">
        <f ca="1">IFERROR(IF((VLOOKUP($B163,'Nat Con &amp; Metrics Backsheet'!$A$7:$M$156,G$9,FALSE))="","",(VLOOKUP($B163,'Nat Con &amp; Metrics Backsheet'!$A$7:$M$156,G$9,FALSE))),"")</f>
        <v>Yes</v>
      </c>
      <c r="H163" s="35" t="str">
        <f ca="1">IFERROR(IF((VLOOKUP($B163,'Nat Con &amp; Metrics Backsheet'!$A$7:$M$156,H$9,FALSE))="","",(VLOOKUP($B163,'Nat Con &amp; Metrics Backsheet'!$A$7:$M$156,H$9,FALSE))),"")</f>
        <v>Yes</v>
      </c>
      <c r="I163" s="48" t="str">
        <f ca="1">IFERROR(IF((VLOOKUP($B163,'Nat Con &amp; Metrics Backsheet'!$A$7:$M$156,I$9,FALSE))="","",(VLOOKUP($B163,'Nat Con &amp; Metrics Backsheet'!$A$7:$M$156,I$9,FALSE))),"")</f>
        <v/>
      </c>
    </row>
    <row r="164" spans="1:9" ht="15" customHeight="1">
      <c r="A164" s="42">
        <v>146</v>
      </c>
      <c r="B164" s="34" t="str">
        <f t="shared" ca="1" si="6"/>
        <v>E06000041</v>
      </c>
      <c r="C164" s="29" t="str">
        <f ca="1">IFERROR(VLOOKUP($B164,'Org list'!$J$9:$K$636,2,0), "")</f>
        <v>Wokingham</v>
      </c>
      <c r="D164" s="49" t="str">
        <f ca="1">IFERROR(IF((VLOOKUP($B164,'Nat Con &amp; Metrics Backsheet'!$A$7:$M$156,D$9,FALSE))="","",(VLOOKUP($B164,'Nat Con &amp; Metrics Backsheet'!$A$7:$M$156,D$9,FALSE))),"")</f>
        <v>Yes</v>
      </c>
      <c r="E164" s="50" t="str">
        <f ca="1">IFERROR(IF((VLOOKUP($B164,'Nat Con &amp; Metrics Backsheet'!$A$7:$M$156,E$9,FALSE))="","",(VLOOKUP($B164,'Nat Con &amp; Metrics Backsheet'!$A$7:$M$156,E$9,FALSE))),"")</f>
        <v>Yes</v>
      </c>
      <c r="F164" s="50" t="str">
        <f ca="1">IFERROR(IF((VLOOKUP($B164,'Nat Con &amp; Metrics Backsheet'!$A$7:$M$156,F$9,FALSE))="","",(VLOOKUP($B164,'Nat Con &amp; Metrics Backsheet'!$A$7:$M$156,F$9,FALSE))),"")</f>
        <v>Yes</v>
      </c>
      <c r="G164" s="51" t="str">
        <f ca="1">IFERROR(IF((VLOOKUP($B164,'Nat Con &amp; Metrics Backsheet'!$A$7:$M$156,G$9,FALSE))="","",(VLOOKUP($B164,'Nat Con &amp; Metrics Backsheet'!$A$7:$M$156,G$9,FALSE))),"")</f>
        <v>Yes</v>
      </c>
      <c r="H164" s="35" t="str">
        <f ca="1">IFERROR(IF((VLOOKUP($B164,'Nat Con &amp; Metrics Backsheet'!$A$7:$M$156,H$9,FALSE))="","",(VLOOKUP($B164,'Nat Con &amp; Metrics Backsheet'!$A$7:$M$156,H$9,FALSE))),"")</f>
        <v>Yes</v>
      </c>
      <c r="I164" s="48" t="str">
        <f ca="1">IFERROR(IF((VLOOKUP($B164,'Nat Con &amp; Metrics Backsheet'!$A$7:$M$156,I$9,FALSE))="","",(VLOOKUP($B164,'Nat Con &amp; Metrics Backsheet'!$A$7:$M$156,I$9,FALSE))),"")</f>
        <v/>
      </c>
    </row>
    <row r="165" spans="1:9" ht="15" customHeight="1">
      <c r="A165" s="42">
        <v>147</v>
      </c>
      <c r="B165" s="34" t="str">
        <f t="shared" ca="1" si="6"/>
        <v>E08000031</v>
      </c>
      <c r="C165" s="29" t="str">
        <f ca="1">IFERROR(VLOOKUP($B165,'Org list'!$J$9:$K$636,2,0), "")</f>
        <v>Wolverhampton</v>
      </c>
      <c r="D165" s="49" t="str">
        <f ca="1">IFERROR(IF((VLOOKUP($B165,'Nat Con &amp; Metrics Backsheet'!$A$7:$M$156,D$9,FALSE))="","",(VLOOKUP($B165,'Nat Con &amp; Metrics Backsheet'!$A$7:$M$156,D$9,FALSE))),"")</f>
        <v>Yes</v>
      </c>
      <c r="E165" s="50" t="str">
        <f ca="1">IFERROR(IF((VLOOKUP($B165,'Nat Con &amp; Metrics Backsheet'!$A$7:$M$156,E$9,FALSE))="","",(VLOOKUP($B165,'Nat Con &amp; Metrics Backsheet'!$A$7:$M$156,E$9,FALSE))),"")</f>
        <v>Yes</v>
      </c>
      <c r="F165" s="50" t="str">
        <f ca="1">IFERROR(IF((VLOOKUP($B165,'Nat Con &amp; Metrics Backsheet'!$A$7:$M$156,F$9,FALSE))="","",(VLOOKUP($B165,'Nat Con &amp; Metrics Backsheet'!$A$7:$M$156,F$9,FALSE))),"")</f>
        <v>Yes</v>
      </c>
      <c r="G165" s="51" t="str">
        <f ca="1">IFERROR(IF((VLOOKUP($B165,'Nat Con &amp; Metrics Backsheet'!$A$7:$M$156,G$9,FALSE))="","",(VLOOKUP($B165,'Nat Con &amp; Metrics Backsheet'!$A$7:$M$156,G$9,FALSE))),"")</f>
        <v>Yes</v>
      </c>
      <c r="H165" s="35" t="str">
        <f ca="1">IFERROR(IF((VLOOKUP($B165,'Nat Con &amp; Metrics Backsheet'!$A$7:$M$156,H$9,FALSE))="","",(VLOOKUP($B165,'Nat Con &amp; Metrics Backsheet'!$A$7:$M$156,H$9,FALSE))),"")</f>
        <v>Yes</v>
      </c>
      <c r="I165" s="48" t="str">
        <f ca="1">IFERROR(IF((VLOOKUP($B165,'Nat Con &amp; Metrics Backsheet'!$A$7:$M$156,I$9,FALSE))="","",(VLOOKUP($B165,'Nat Con &amp; Metrics Backsheet'!$A$7:$M$156,I$9,FALSE))),"")</f>
        <v/>
      </c>
    </row>
    <row r="166" spans="1:9" ht="15" customHeight="1">
      <c r="A166" s="42">
        <v>148</v>
      </c>
      <c r="B166" s="34" t="str">
        <f t="shared" ca="1" si="6"/>
        <v>E10000034</v>
      </c>
      <c r="C166" s="29" t="str">
        <f ca="1">IFERROR(VLOOKUP($B166,'Org list'!$J$9:$K$636,2,0), "")</f>
        <v>Worcestershire</v>
      </c>
      <c r="D166" s="49" t="str">
        <f ca="1">IFERROR(IF((VLOOKUP($B166,'Nat Con &amp; Metrics Backsheet'!$A$7:$M$156,D$9,FALSE))="","",(VLOOKUP($B166,'Nat Con &amp; Metrics Backsheet'!$A$7:$M$156,D$9,FALSE))),"")</f>
        <v>Yes</v>
      </c>
      <c r="E166" s="50" t="str">
        <f ca="1">IFERROR(IF((VLOOKUP($B166,'Nat Con &amp; Metrics Backsheet'!$A$7:$M$156,E$9,FALSE))="","",(VLOOKUP($B166,'Nat Con &amp; Metrics Backsheet'!$A$7:$M$156,E$9,FALSE))),"")</f>
        <v>Yes</v>
      </c>
      <c r="F166" s="50" t="str">
        <f ca="1">IFERROR(IF((VLOOKUP($B166,'Nat Con &amp; Metrics Backsheet'!$A$7:$M$156,F$9,FALSE))="","",(VLOOKUP($B166,'Nat Con &amp; Metrics Backsheet'!$A$7:$M$156,F$9,FALSE))),"")</f>
        <v>Yes</v>
      </c>
      <c r="G166" s="51" t="str">
        <f ca="1">IFERROR(IF((VLOOKUP($B166,'Nat Con &amp; Metrics Backsheet'!$A$7:$M$156,G$9,FALSE))="","",(VLOOKUP($B166,'Nat Con &amp; Metrics Backsheet'!$A$7:$M$156,G$9,FALSE))),"")</f>
        <v>Yes</v>
      </c>
      <c r="H166" s="35" t="str">
        <f ca="1">IFERROR(IF((VLOOKUP($B166,'Nat Con &amp; Metrics Backsheet'!$A$7:$M$156,H$9,FALSE))="","",(VLOOKUP($B166,'Nat Con &amp; Metrics Backsheet'!$A$7:$M$156,H$9,FALSE))),"")</f>
        <v>Yes</v>
      </c>
      <c r="I166" s="48" t="str">
        <f ca="1">IFERROR(IF((VLOOKUP($B166,'Nat Con &amp; Metrics Backsheet'!$A$7:$M$156,I$9,FALSE))="","",(VLOOKUP($B166,'Nat Con &amp; Metrics Backsheet'!$A$7:$M$156,I$9,FALSE))),"")</f>
        <v/>
      </c>
    </row>
    <row r="167" spans="1:9" ht="15" customHeight="1" thickBot="1">
      <c r="A167" s="42">
        <v>149</v>
      </c>
      <c r="B167" s="33" t="str">
        <f t="shared" ca="1" si="6"/>
        <v>E06000014</v>
      </c>
      <c r="C167" s="30" t="str">
        <f ca="1">IFERROR(VLOOKUP($B167,'Org list'!$J$9:$K$636,2,0), "")</f>
        <v>York</v>
      </c>
      <c r="D167" s="52" t="str">
        <f ca="1">IFERROR(IF((VLOOKUP($B167,'Nat Con &amp; Metrics Backsheet'!$A$7:$M$156,D$9,FALSE))="","",(VLOOKUP($B167,'Nat Con &amp; Metrics Backsheet'!$A$7:$M$156,D$9,FALSE))),"")</f>
        <v>Yes</v>
      </c>
      <c r="E167" s="53" t="str">
        <f ca="1">IFERROR(IF((VLOOKUP($B167,'Nat Con &amp; Metrics Backsheet'!$A$7:$M$156,E$9,FALSE))="","",(VLOOKUP($B167,'Nat Con &amp; Metrics Backsheet'!$A$7:$M$156,E$9,FALSE))),"")</f>
        <v>Yes</v>
      </c>
      <c r="F167" s="53" t="str">
        <f ca="1">IFERROR(IF((VLOOKUP($B167,'Nat Con &amp; Metrics Backsheet'!$A$7:$M$156,F$9,FALSE))="","",(VLOOKUP($B167,'Nat Con &amp; Metrics Backsheet'!$A$7:$M$156,F$9,FALSE))),"")</f>
        <v>Yes</v>
      </c>
      <c r="G167" s="54" t="str">
        <f ca="1">IFERROR(IF((VLOOKUP($B167,'Nat Con &amp; Metrics Backsheet'!$A$7:$M$156,G$9,FALSE))="","",(VLOOKUP($B167,'Nat Con &amp; Metrics Backsheet'!$A$7:$M$156,G$9,FALSE))),"")</f>
        <v>Yes</v>
      </c>
      <c r="H167" s="36" t="str">
        <f ca="1">IFERROR(IF((VLOOKUP($B167,'Nat Con &amp; Metrics Backsheet'!$A$7:$M$156,H$9,FALSE))="","",(VLOOKUP($B167,'Nat Con &amp; Metrics Backsheet'!$A$7:$M$156,H$9,FALSE))),"")</f>
        <v>No</v>
      </c>
      <c r="I167" s="55">
        <f ca="1">IFERROR(IF((VLOOKUP($B167,'Nat Con &amp; Metrics Backsheet'!$A$7:$M$156,I$9,FALSE))="","",(VLOOKUP($B167,'Nat Con &amp; Metrics Backsheet'!$A$7:$M$156,I$9,FALSE))),"")</f>
        <v>43150</v>
      </c>
    </row>
  </sheetData>
  <sheetProtection password="DCA1" sheet="1" objects="1" scenarios="1"/>
  <mergeCells count="3">
    <mergeCell ref="B1:I1"/>
    <mergeCell ref="B2:I2"/>
    <mergeCell ref="B11:B15"/>
  </mergeCells>
  <conditionalFormatting sqref="D18:H167">
    <cfRule type="cellIs" dxfId="17" priority="1" operator="equal">
      <formula>"No"</formula>
    </cfRule>
    <cfRule type="cellIs" dxfId="16" priority="2" operator="equal">
      <formula>"Yes"</formula>
    </cfRule>
  </conditionalFormatting>
  <pageMargins left="0.7" right="0.7" top="0.75" bottom="0.75" header="0.3" footer="0.3"/>
  <ignoredErrors>
    <ignoredError sqref="D13:H13"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16385" r:id="rId3" name="Drop Down 1">
              <controlPr defaultSize="0" autoLine="0" autoPict="0">
                <anchor moveWithCells="1" sizeWithCells="1">
                  <from>
                    <xdr:col>2</xdr:col>
                    <xdr:colOff>638175</xdr:colOff>
                    <xdr:row>2</xdr:row>
                    <xdr:rowOff>142875</xdr:rowOff>
                  </from>
                  <to>
                    <xdr:col>4</xdr:col>
                    <xdr:colOff>590550</xdr:colOff>
                    <xdr:row>4</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3:AX636"/>
  <sheetViews>
    <sheetView topLeftCell="J1" zoomScale="80" zoomScaleNormal="80" workbookViewId="0">
      <selection activeCell="T24" sqref="T24"/>
    </sheetView>
  </sheetViews>
  <sheetFormatPr defaultRowHeight="15"/>
  <cols>
    <col min="3" max="3" width="12.5703125" customWidth="1"/>
    <col min="10" max="10" width="10.28515625" customWidth="1"/>
  </cols>
  <sheetData>
    <row r="3" spans="1:48">
      <c r="C3" t="s">
        <v>1129</v>
      </c>
      <c r="J3" t="s">
        <v>1126</v>
      </c>
      <c r="R3" t="s">
        <v>1127</v>
      </c>
      <c r="Z3" t="s">
        <v>1128</v>
      </c>
    </row>
    <row r="5" spans="1:48">
      <c r="A5" s="15"/>
      <c r="B5" s="15"/>
      <c r="C5" s="15" t="s">
        <v>14</v>
      </c>
      <c r="D5" s="15">
        <v>1</v>
      </c>
      <c r="I5" s="15" t="s">
        <v>14</v>
      </c>
      <c r="J5" s="15">
        <v>1</v>
      </c>
      <c r="K5">
        <v>36</v>
      </c>
      <c r="Q5" s="15" t="s">
        <v>14</v>
      </c>
      <c r="R5" s="15">
        <v>1</v>
      </c>
      <c r="S5">
        <v>36</v>
      </c>
      <c r="X5" s="15" t="s">
        <v>14</v>
      </c>
      <c r="Y5" s="15">
        <v>1</v>
      </c>
      <c r="Z5">
        <v>36</v>
      </c>
      <c r="AD5" s="15"/>
      <c r="AE5" s="15"/>
      <c r="AF5" s="15" t="s">
        <v>14</v>
      </c>
      <c r="AG5" s="15">
        <v>1</v>
      </c>
    </row>
    <row r="6" spans="1:48">
      <c r="A6" s="15"/>
      <c r="B6" s="15"/>
      <c r="C6" s="15" t="s">
        <v>15</v>
      </c>
      <c r="D6" s="15" t="str">
        <f ca="1">OFFSET(D10, D5, 0)</f>
        <v>Barking and Dagenham</v>
      </c>
      <c r="I6" s="15" t="s">
        <v>15</v>
      </c>
      <c r="J6" s="15" t="str">
        <f ca="1">OFFSET(K9, J5, 0)</f>
        <v>Health and Wellbeing Board</v>
      </c>
      <c r="Q6" s="15" t="s">
        <v>15</v>
      </c>
      <c r="R6" s="15" t="str">
        <f ca="1">OFFSET(S10, R5, 0)</f>
        <v>NHS England North (Yorkshire And Humber)</v>
      </c>
      <c r="X6" s="15" t="s">
        <v>15</v>
      </c>
      <c r="Y6" s="15" t="str">
        <f ca="1">OFFSET(Z10, Y5, 0)</f>
        <v>North East GOR</v>
      </c>
      <c r="AD6" s="15"/>
      <c r="AE6" s="15"/>
      <c r="AF6" s="15" t="s">
        <v>15</v>
      </c>
      <c r="AG6" s="15" t="str">
        <f ca="1">OFFSET(AG10, AG5, 0)</f>
        <v>Barking and Dagenham</v>
      </c>
    </row>
    <row r="7" spans="1:48">
      <c r="A7" s="15"/>
      <c r="B7" s="15"/>
      <c r="C7" s="15" t="s">
        <v>16</v>
      </c>
      <c r="D7" s="15" t="str">
        <f ca="1">OFFSET(D10, D5, -1)</f>
        <v>E09000002</v>
      </c>
      <c r="I7" s="15" t="s">
        <v>16</v>
      </c>
      <c r="J7" s="15" t="str">
        <f ca="1">OFFSET(K9, J5, -1)</f>
        <v>HWB</v>
      </c>
      <c r="Q7" s="15" t="s">
        <v>16</v>
      </c>
      <c r="R7" s="15" t="str">
        <f ca="1">OFFSET(S10, R5, -1)</f>
        <v>Q72</v>
      </c>
      <c r="X7" s="15" t="s">
        <v>16</v>
      </c>
      <c r="Y7" s="15" t="str">
        <f ca="1">OFFSET(Z10, Y5, -1)</f>
        <v>E12000001</v>
      </c>
      <c r="AD7" s="15"/>
      <c r="AE7" s="15"/>
      <c r="AF7" s="15" t="s">
        <v>16</v>
      </c>
      <c r="AG7" s="15" t="str">
        <f ca="1">OFFSET(AG10, AG5, -1)</f>
        <v>E09000002</v>
      </c>
    </row>
    <row r="8" spans="1:48">
      <c r="C8" s="15"/>
      <c r="D8" s="15"/>
      <c r="AF8" s="15"/>
      <c r="AG8" s="15"/>
      <c r="AJ8" s="179" t="s">
        <v>1141</v>
      </c>
      <c r="AO8" s="179" t="s">
        <v>1142</v>
      </c>
      <c r="AT8" s="179" t="s">
        <v>1143</v>
      </c>
      <c r="AU8" s="168"/>
      <c r="AV8" s="168"/>
    </row>
    <row r="9" spans="1:48">
      <c r="L9" s="16"/>
      <c r="AT9" s="168"/>
      <c r="AU9" s="168"/>
      <c r="AV9" s="168"/>
    </row>
    <row r="10" spans="1:48">
      <c r="I10" s="17" t="s">
        <v>17</v>
      </c>
      <c r="J10" s="17" t="s">
        <v>17</v>
      </c>
      <c r="K10" t="s">
        <v>18</v>
      </c>
      <c r="L10" s="18"/>
      <c r="Q10" s="17" t="s">
        <v>17</v>
      </c>
      <c r="R10" s="17" t="s">
        <v>17</v>
      </c>
      <c r="S10" t="s">
        <v>18</v>
      </c>
      <c r="X10" s="17" t="s">
        <v>17</v>
      </c>
      <c r="Y10" s="17" t="s">
        <v>17</v>
      </c>
      <c r="Z10" s="19" t="s">
        <v>18</v>
      </c>
      <c r="AA10" s="19"/>
      <c r="AB10" s="19"/>
      <c r="AJ10" t="s">
        <v>17</v>
      </c>
      <c r="AK10" t="s">
        <v>18</v>
      </c>
      <c r="AO10" t="s">
        <v>17</v>
      </c>
      <c r="AP10" t="s">
        <v>18</v>
      </c>
      <c r="AT10" s="168" t="s">
        <v>17</v>
      </c>
      <c r="AU10" s="168" t="s">
        <v>18</v>
      </c>
      <c r="AV10" s="168"/>
    </row>
    <row r="11" spans="1:48">
      <c r="A11" t="s">
        <v>19</v>
      </c>
      <c r="B11" t="s">
        <v>20</v>
      </c>
      <c r="C11" t="s">
        <v>21</v>
      </c>
      <c r="D11" t="s">
        <v>22</v>
      </c>
      <c r="I11" t="s">
        <v>23</v>
      </c>
      <c r="J11" t="s">
        <v>23</v>
      </c>
      <c r="K11" s="20" t="s">
        <v>24</v>
      </c>
      <c r="L11" s="21"/>
      <c r="Q11" s="22" t="s">
        <v>25</v>
      </c>
      <c r="R11" s="22" t="s">
        <v>25</v>
      </c>
      <c r="S11" s="19" t="s">
        <v>26</v>
      </c>
      <c r="T11" s="19" t="s">
        <v>23</v>
      </c>
      <c r="X11" s="19" t="s">
        <v>27</v>
      </c>
      <c r="Y11" s="19" t="s">
        <v>27</v>
      </c>
      <c r="Z11" s="23" t="s">
        <v>28</v>
      </c>
      <c r="AA11" s="23" t="s">
        <v>23</v>
      </c>
      <c r="AB11" s="23"/>
      <c r="AD11" t="s">
        <v>19</v>
      </c>
      <c r="AE11" t="s">
        <v>20</v>
      </c>
      <c r="AF11" t="s">
        <v>21</v>
      </c>
      <c r="AG11" t="s">
        <v>22</v>
      </c>
      <c r="AJ11" t="s">
        <v>23</v>
      </c>
      <c r="AK11" t="s">
        <v>24</v>
      </c>
      <c r="AL11" t="s">
        <v>24</v>
      </c>
      <c r="AO11" t="s">
        <v>23</v>
      </c>
      <c r="AP11" t="s">
        <v>24</v>
      </c>
      <c r="AT11" s="168" t="s">
        <v>23</v>
      </c>
      <c r="AU11" s="168" t="s">
        <v>24</v>
      </c>
      <c r="AV11" s="168"/>
    </row>
    <row r="12" spans="1:48">
      <c r="A12" t="s">
        <v>29</v>
      </c>
      <c r="B12" t="s">
        <v>30</v>
      </c>
      <c r="C12" t="s">
        <v>31</v>
      </c>
      <c r="D12" t="s">
        <v>32</v>
      </c>
      <c r="I12" t="s">
        <v>33</v>
      </c>
      <c r="J12" t="s">
        <v>33</v>
      </c>
      <c r="K12" s="20" t="s">
        <v>34</v>
      </c>
      <c r="Q12" s="22" t="s">
        <v>35</v>
      </c>
      <c r="R12" s="22" t="s">
        <v>35</v>
      </c>
      <c r="S12" s="19" t="s">
        <v>36</v>
      </c>
      <c r="T12" s="19" t="s">
        <v>23</v>
      </c>
      <c r="X12" s="19" t="s">
        <v>37</v>
      </c>
      <c r="Y12" s="19" t="s">
        <v>37</v>
      </c>
      <c r="Z12" s="23" t="s">
        <v>38</v>
      </c>
      <c r="AA12" s="23" t="s">
        <v>23</v>
      </c>
      <c r="AB12" s="23"/>
      <c r="AD12" t="s">
        <v>29</v>
      </c>
      <c r="AE12" t="s">
        <v>30</v>
      </c>
      <c r="AF12" t="s">
        <v>31</v>
      </c>
      <c r="AG12" t="s">
        <v>32</v>
      </c>
      <c r="AJ12" t="s">
        <v>33</v>
      </c>
      <c r="AK12" t="s">
        <v>34</v>
      </c>
      <c r="AL12" t="s">
        <v>34</v>
      </c>
      <c r="AO12" t="s">
        <v>33</v>
      </c>
      <c r="AP12" t="s">
        <v>34</v>
      </c>
      <c r="AT12" s="168" t="s">
        <v>33</v>
      </c>
      <c r="AU12" s="168" t="s">
        <v>34</v>
      </c>
      <c r="AV12" s="168"/>
    </row>
    <row r="13" spans="1:48">
      <c r="A13" t="s">
        <v>39</v>
      </c>
      <c r="B13" t="s">
        <v>40</v>
      </c>
      <c r="C13" t="s">
        <v>41</v>
      </c>
      <c r="D13" t="s">
        <v>42</v>
      </c>
      <c r="I13" t="s">
        <v>43</v>
      </c>
      <c r="J13" t="s">
        <v>43</v>
      </c>
      <c r="K13" s="20" t="s">
        <v>44</v>
      </c>
      <c r="Q13" s="22" t="s">
        <v>45</v>
      </c>
      <c r="R13" s="22" t="s">
        <v>45</v>
      </c>
      <c r="S13" s="19" t="s">
        <v>46</v>
      </c>
      <c r="T13" s="19" t="s">
        <v>23</v>
      </c>
      <c r="X13" s="19" t="s">
        <v>47</v>
      </c>
      <c r="Y13" s="19" t="s">
        <v>47</v>
      </c>
      <c r="Z13" s="23" t="s">
        <v>48</v>
      </c>
      <c r="AA13" s="23" t="s">
        <v>23</v>
      </c>
      <c r="AB13" s="23"/>
      <c r="AD13" t="s">
        <v>39</v>
      </c>
      <c r="AE13" t="s">
        <v>40</v>
      </c>
      <c r="AF13" t="s">
        <v>41</v>
      </c>
      <c r="AG13" t="s">
        <v>42</v>
      </c>
      <c r="AJ13" t="s">
        <v>43</v>
      </c>
      <c r="AK13" t="s">
        <v>44</v>
      </c>
      <c r="AL13" t="s">
        <v>44</v>
      </c>
      <c r="AO13" t="s">
        <v>43</v>
      </c>
      <c r="AP13" t="s">
        <v>44</v>
      </c>
      <c r="AT13" s="168" t="s">
        <v>43</v>
      </c>
      <c r="AU13" s="168" t="s">
        <v>44</v>
      </c>
      <c r="AV13" s="168"/>
    </row>
    <row r="14" spans="1:48">
      <c r="A14" t="s">
        <v>49</v>
      </c>
      <c r="B14" t="s">
        <v>50</v>
      </c>
      <c r="C14" t="s">
        <v>51</v>
      </c>
      <c r="D14" t="s">
        <v>52</v>
      </c>
      <c r="I14" t="s">
        <v>53</v>
      </c>
      <c r="J14" t="s">
        <v>53</v>
      </c>
      <c r="K14" s="20" t="s">
        <v>54</v>
      </c>
      <c r="Q14" s="22" t="s">
        <v>105</v>
      </c>
      <c r="R14" s="22" t="s">
        <v>105</v>
      </c>
      <c r="S14" s="19" t="s">
        <v>106</v>
      </c>
      <c r="T14" s="19" t="s">
        <v>23</v>
      </c>
      <c r="X14" s="19" t="s">
        <v>57</v>
      </c>
      <c r="Y14" s="19" t="s">
        <v>57</v>
      </c>
      <c r="Z14" s="23" t="s">
        <v>58</v>
      </c>
      <c r="AA14" s="23" t="s">
        <v>33</v>
      </c>
      <c r="AB14" s="23"/>
      <c r="AD14" t="s">
        <v>49</v>
      </c>
      <c r="AE14" t="s">
        <v>50</v>
      </c>
      <c r="AF14" t="s">
        <v>51</v>
      </c>
      <c r="AG14" t="s">
        <v>52</v>
      </c>
      <c r="AJ14" t="s">
        <v>53</v>
      </c>
      <c r="AK14" t="s">
        <v>54</v>
      </c>
      <c r="AL14" t="s">
        <v>54</v>
      </c>
      <c r="AO14" t="s">
        <v>53</v>
      </c>
      <c r="AP14" t="s">
        <v>54</v>
      </c>
      <c r="AT14" s="168" t="s">
        <v>53</v>
      </c>
      <c r="AU14" s="168" t="s">
        <v>54</v>
      </c>
      <c r="AV14" s="168"/>
    </row>
    <row r="15" spans="1:48">
      <c r="A15" t="s">
        <v>59</v>
      </c>
      <c r="B15" t="s">
        <v>60</v>
      </c>
      <c r="C15" t="s">
        <v>61</v>
      </c>
      <c r="D15" t="s">
        <v>62</v>
      </c>
      <c r="I15" t="s">
        <v>27</v>
      </c>
      <c r="J15" t="s">
        <v>27</v>
      </c>
      <c r="K15" s="20" t="s">
        <v>28</v>
      </c>
      <c r="Q15" s="22" t="s">
        <v>111</v>
      </c>
      <c r="R15" s="22" t="s">
        <v>111</v>
      </c>
      <c r="S15" s="19" t="s">
        <v>112</v>
      </c>
      <c r="T15" s="19" t="s">
        <v>23</v>
      </c>
      <c r="X15" s="19" t="s">
        <v>65</v>
      </c>
      <c r="Y15" s="19" t="s">
        <v>65</v>
      </c>
      <c r="Z15" s="23" t="s">
        <v>66</v>
      </c>
      <c r="AA15" s="23" t="s">
        <v>33</v>
      </c>
      <c r="AB15" s="23"/>
      <c r="AD15" t="s">
        <v>59</v>
      </c>
      <c r="AE15" t="s">
        <v>60</v>
      </c>
      <c r="AF15" t="s">
        <v>61</v>
      </c>
      <c r="AG15" t="s">
        <v>62</v>
      </c>
      <c r="AJ15" t="s">
        <v>27</v>
      </c>
      <c r="AK15" t="s">
        <v>28</v>
      </c>
      <c r="AO15" t="s">
        <v>27</v>
      </c>
      <c r="AP15" t="s">
        <v>28</v>
      </c>
      <c r="AQ15" t="s">
        <v>28</v>
      </c>
      <c r="AT15" s="168" t="s">
        <v>27</v>
      </c>
      <c r="AU15" s="168" t="s">
        <v>28</v>
      </c>
      <c r="AV15" s="168"/>
    </row>
    <row r="16" spans="1:48">
      <c r="A16" s="184" t="s">
        <v>67</v>
      </c>
      <c r="B16" s="184" t="s">
        <v>68</v>
      </c>
      <c r="C16" s="184" t="s">
        <v>69</v>
      </c>
      <c r="D16" s="184" t="s">
        <v>70</v>
      </c>
      <c r="I16" t="s">
        <v>37</v>
      </c>
      <c r="J16" t="s">
        <v>37</v>
      </c>
      <c r="K16" s="20" t="s">
        <v>38</v>
      </c>
      <c r="Q16" s="22" t="s">
        <v>55</v>
      </c>
      <c r="R16" s="22" t="s">
        <v>55</v>
      </c>
      <c r="S16" s="19" t="s">
        <v>56</v>
      </c>
      <c r="T16" s="19" t="s">
        <v>33</v>
      </c>
      <c r="X16" s="19" t="s">
        <v>73</v>
      </c>
      <c r="Y16" s="19" t="s">
        <v>73</v>
      </c>
      <c r="Z16" s="23" t="s">
        <v>74</v>
      </c>
      <c r="AA16" s="23" t="s">
        <v>33</v>
      </c>
      <c r="AB16" s="23"/>
      <c r="AD16" t="s">
        <v>67</v>
      </c>
      <c r="AE16" t="s">
        <v>68</v>
      </c>
      <c r="AF16" t="s">
        <v>69</v>
      </c>
      <c r="AG16" t="s">
        <v>70</v>
      </c>
      <c r="AJ16" t="s">
        <v>37</v>
      </c>
      <c r="AK16" t="s">
        <v>38</v>
      </c>
      <c r="AO16" t="s">
        <v>37</v>
      </c>
      <c r="AP16" t="s">
        <v>38</v>
      </c>
      <c r="AQ16" t="s">
        <v>38</v>
      </c>
      <c r="AT16" s="168" t="s">
        <v>37</v>
      </c>
      <c r="AU16" s="168" t="s">
        <v>38</v>
      </c>
      <c r="AV16" s="168"/>
    </row>
    <row r="17" spans="1:48">
      <c r="A17" s="184" t="s">
        <v>75</v>
      </c>
      <c r="B17" s="184" t="s">
        <v>76</v>
      </c>
      <c r="C17" s="184" t="s">
        <v>77</v>
      </c>
      <c r="D17" s="184" t="s">
        <v>78</v>
      </c>
      <c r="I17" t="s">
        <v>47</v>
      </c>
      <c r="J17" t="s">
        <v>47</v>
      </c>
      <c r="K17" s="20" t="s">
        <v>48</v>
      </c>
      <c r="Q17" s="22" t="s">
        <v>63</v>
      </c>
      <c r="R17" s="22" t="s">
        <v>63</v>
      </c>
      <c r="S17" s="19" t="s">
        <v>64</v>
      </c>
      <c r="T17" s="19" t="s">
        <v>33</v>
      </c>
      <c r="X17" s="19" t="s">
        <v>81</v>
      </c>
      <c r="Y17" s="19" t="s">
        <v>81</v>
      </c>
      <c r="Z17" s="23" t="s">
        <v>82</v>
      </c>
      <c r="AA17" s="23" t="s">
        <v>43</v>
      </c>
      <c r="AB17" s="23"/>
      <c r="AD17" t="s">
        <v>75</v>
      </c>
      <c r="AE17" t="s">
        <v>76</v>
      </c>
      <c r="AF17" t="s">
        <v>77</v>
      </c>
      <c r="AG17" t="s">
        <v>78</v>
      </c>
      <c r="AJ17" t="s">
        <v>47</v>
      </c>
      <c r="AK17" t="s">
        <v>48</v>
      </c>
      <c r="AO17" t="s">
        <v>47</v>
      </c>
      <c r="AP17" t="s">
        <v>48</v>
      </c>
      <c r="AQ17" t="s">
        <v>48</v>
      </c>
      <c r="AT17" s="168" t="s">
        <v>47</v>
      </c>
      <c r="AU17" s="168" t="s">
        <v>48</v>
      </c>
      <c r="AV17" s="168"/>
    </row>
    <row r="18" spans="1:48">
      <c r="A18" s="184" t="s">
        <v>83</v>
      </c>
      <c r="B18" s="184" t="s">
        <v>84</v>
      </c>
      <c r="C18" s="184" t="s">
        <v>85</v>
      </c>
      <c r="D18" s="184" t="s">
        <v>86</v>
      </c>
      <c r="I18" t="s">
        <v>57</v>
      </c>
      <c r="J18" t="s">
        <v>57</v>
      </c>
      <c r="K18" s="20" t="s">
        <v>58</v>
      </c>
      <c r="Q18" s="22" t="s">
        <v>71</v>
      </c>
      <c r="R18" s="22" t="s">
        <v>71</v>
      </c>
      <c r="S18" s="19" t="s">
        <v>72</v>
      </c>
      <c r="T18" s="19" t="s">
        <v>33</v>
      </c>
      <c r="X18" s="19" t="s">
        <v>89</v>
      </c>
      <c r="Y18" s="19" t="s">
        <v>89</v>
      </c>
      <c r="Z18" s="23" t="s">
        <v>90</v>
      </c>
      <c r="AA18" s="23" t="s">
        <v>53</v>
      </c>
      <c r="AB18" s="23"/>
      <c r="AD18" t="s">
        <v>83</v>
      </c>
      <c r="AE18" t="s">
        <v>84</v>
      </c>
      <c r="AF18" t="s">
        <v>85</v>
      </c>
      <c r="AG18" t="s">
        <v>86</v>
      </c>
      <c r="AJ18" t="s">
        <v>57</v>
      </c>
      <c r="AK18" t="s">
        <v>58</v>
      </c>
      <c r="AO18" t="s">
        <v>57</v>
      </c>
      <c r="AP18" t="s">
        <v>58</v>
      </c>
      <c r="AQ18" t="s">
        <v>58</v>
      </c>
      <c r="AT18" s="168" t="s">
        <v>57</v>
      </c>
      <c r="AU18" s="168" t="s">
        <v>58</v>
      </c>
      <c r="AV18" s="168"/>
    </row>
    <row r="19" spans="1:48">
      <c r="A19" s="184" t="s">
        <v>91</v>
      </c>
      <c r="B19" s="184" t="s">
        <v>92</v>
      </c>
      <c r="C19" s="184" t="s">
        <v>93</v>
      </c>
      <c r="D19" s="184" t="s">
        <v>94</v>
      </c>
      <c r="I19" t="s">
        <v>65</v>
      </c>
      <c r="J19" t="s">
        <v>65</v>
      </c>
      <c r="K19" s="20" t="s">
        <v>66</v>
      </c>
      <c r="Q19" s="22" t="s">
        <v>79</v>
      </c>
      <c r="R19" s="22" t="s">
        <v>79</v>
      </c>
      <c r="S19" s="19" t="s">
        <v>80</v>
      </c>
      <c r="T19" s="19" t="s">
        <v>33</v>
      </c>
      <c r="X19" s="19" t="s">
        <v>97</v>
      </c>
      <c r="Y19" s="19" t="s">
        <v>97</v>
      </c>
      <c r="Z19" s="23" t="s">
        <v>98</v>
      </c>
      <c r="AA19" s="23" t="s">
        <v>53</v>
      </c>
      <c r="AB19" s="23"/>
      <c r="AD19" t="s">
        <v>91</v>
      </c>
      <c r="AE19" t="s">
        <v>92</v>
      </c>
      <c r="AF19" t="s">
        <v>93</v>
      </c>
      <c r="AG19" t="s">
        <v>94</v>
      </c>
      <c r="AJ19" t="s">
        <v>65</v>
      </c>
      <c r="AK19" t="s">
        <v>66</v>
      </c>
      <c r="AO19" t="s">
        <v>65</v>
      </c>
      <c r="AP19" t="s">
        <v>66</v>
      </c>
      <c r="AQ19" t="s">
        <v>66</v>
      </c>
      <c r="AT19" s="168" t="s">
        <v>65</v>
      </c>
      <c r="AU19" s="168" t="s">
        <v>66</v>
      </c>
      <c r="AV19" s="168"/>
    </row>
    <row r="20" spans="1:48">
      <c r="A20" s="184" t="s">
        <v>665</v>
      </c>
      <c r="B20" s="184" t="s">
        <v>666</v>
      </c>
      <c r="C20" s="184" t="s">
        <v>671</v>
      </c>
      <c r="D20" s="184" t="s">
        <v>672</v>
      </c>
      <c r="I20" t="s">
        <v>73</v>
      </c>
      <c r="J20" t="s">
        <v>73</v>
      </c>
      <c r="K20" s="20" t="s">
        <v>74</v>
      </c>
      <c r="Q20" s="22" t="s">
        <v>87</v>
      </c>
      <c r="R20" s="22" t="s">
        <v>87</v>
      </c>
      <c r="S20" s="19" t="s">
        <v>88</v>
      </c>
      <c r="T20" s="19" t="s">
        <v>53</v>
      </c>
      <c r="AD20" t="s">
        <v>665</v>
      </c>
      <c r="AE20" t="s">
        <v>666</v>
      </c>
      <c r="AF20" t="s">
        <v>671</v>
      </c>
      <c r="AG20" t="s">
        <v>672</v>
      </c>
      <c r="AJ20" t="s">
        <v>73</v>
      </c>
      <c r="AK20" t="s">
        <v>74</v>
      </c>
      <c r="AO20" t="s">
        <v>73</v>
      </c>
      <c r="AP20" t="s">
        <v>74</v>
      </c>
      <c r="AQ20" t="s">
        <v>74</v>
      </c>
      <c r="AT20" s="168" t="s">
        <v>73</v>
      </c>
      <c r="AU20" s="168" t="s">
        <v>74</v>
      </c>
      <c r="AV20" s="168"/>
    </row>
    <row r="21" spans="1:48">
      <c r="A21" s="184" t="s">
        <v>101</v>
      </c>
      <c r="B21" s="184" t="s">
        <v>102</v>
      </c>
      <c r="C21" s="184" t="s">
        <v>103</v>
      </c>
      <c r="D21" s="184" t="s">
        <v>104</v>
      </c>
      <c r="I21" t="s">
        <v>81</v>
      </c>
      <c r="J21" t="s">
        <v>81</v>
      </c>
      <c r="K21" s="20" t="s">
        <v>82</v>
      </c>
      <c r="Q21" s="22" t="s">
        <v>95</v>
      </c>
      <c r="R21" s="22" t="s">
        <v>95</v>
      </c>
      <c r="S21" s="19" t="s">
        <v>96</v>
      </c>
      <c r="T21" s="19" t="s">
        <v>53</v>
      </c>
      <c r="AD21" t="s">
        <v>101</v>
      </c>
      <c r="AE21" t="s">
        <v>102</v>
      </c>
      <c r="AF21" t="s">
        <v>103</v>
      </c>
      <c r="AG21" t="s">
        <v>104</v>
      </c>
      <c r="AJ21" t="s">
        <v>81</v>
      </c>
      <c r="AK21" t="s">
        <v>82</v>
      </c>
      <c r="AO21" t="s">
        <v>81</v>
      </c>
      <c r="AP21" t="s">
        <v>82</v>
      </c>
      <c r="AQ21" t="s">
        <v>82</v>
      </c>
      <c r="AT21" s="168" t="s">
        <v>81</v>
      </c>
      <c r="AU21" s="168" t="s">
        <v>82</v>
      </c>
      <c r="AV21" s="168"/>
    </row>
    <row r="22" spans="1:48">
      <c r="A22" s="184" t="s">
        <v>107</v>
      </c>
      <c r="B22" s="184" t="s">
        <v>108</v>
      </c>
      <c r="C22" s="184" t="s">
        <v>109</v>
      </c>
      <c r="D22" s="184" t="s">
        <v>110</v>
      </c>
      <c r="I22" t="s">
        <v>89</v>
      </c>
      <c r="J22" t="s">
        <v>89</v>
      </c>
      <c r="K22" s="20" t="s">
        <v>90</v>
      </c>
      <c r="Q22" s="22" t="s">
        <v>99</v>
      </c>
      <c r="R22" s="22" t="s">
        <v>99</v>
      </c>
      <c r="S22" s="19" t="s">
        <v>100</v>
      </c>
      <c r="T22" s="19" t="s">
        <v>53</v>
      </c>
      <c r="AD22" t="s">
        <v>107</v>
      </c>
      <c r="AE22" t="s">
        <v>108</v>
      </c>
      <c r="AF22" t="s">
        <v>109</v>
      </c>
      <c r="AG22" t="s">
        <v>110</v>
      </c>
      <c r="AJ22" t="s">
        <v>89</v>
      </c>
      <c r="AK22" t="s">
        <v>90</v>
      </c>
      <c r="AO22" t="s">
        <v>89</v>
      </c>
      <c r="AP22" t="s">
        <v>90</v>
      </c>
      <c r="AQ22" t="s">
        <v>90</v>
      </c>
      <c r="AT22" s="168" t="s">
        <v>89</v>
      </c>
      <c r="AU22" s="168" t="s">
        <v>90</v>
      </c>
      <c r="AV22" s="168"/>
    </row>
    <row r="23" spans="1:48">
      <c r="A23" s="184" t="s">
        <v>113</v>
      </c>
      <c r="B23" s="184" t="s">
        <v>114</v>
      </c>
      <c r="C23" s="184" t="s">
        <v>115</v>
      </c>
      <c r="D23" s="184" t="s">
        <v>116</v>
      </c>
      <c r="I23" t="s">
        <v>97</v>
      </c>
      <c r="J23" t="s">
        <v>97</v>
      </c>
      <c r="K23" s="20" t="s">
        <v>98</v>
      </c>
      <c r="Q23" s="22" t="s">
        <v>117</v>
      </c>
      <c r="R23" s="22" t="s">
        <v>117</v>
      </c>
      <c r="S23" s="19" t="s">
        <v>118</v>
      </c>
      <c r="T23" s="19" t="s">
        <v>53</v>
      </c>
      <c r="AD23" t="s">
        <v>113</v>
      </c>
      <c r="AE23" t="s">
        <v>114</v>
      </c>
      <c r="AF23" t="s">
        <v>115</v>
      </c>
      <c r="AG23" t="s">
        <v>116</v>
      </c>
      <c r="AJ23" t="s">
        <v>97</v>
      </c>
      <c r="AK23" t="s">
        <v>98</v>
      </c>
      <c r="AO23" t="s">
        <v>97</v>
      </c>
      <c r="AP23" t="s">
        <v>98</v>
      </c>
      <c r="AQ23" t="s">
        <v>98</v>
      </c>
      <c r="AT23" s="168" t="s">
        <v>97</v>
      </c>
      <c r="AU23" s="168" t="s">
        <v>98</v>
      </c>
      <c r="AV23" s="168"/>
    </row>
    <row r="24" spans="1:48">
      <c r="A24" s="184" t="s">
        <v>29</v>
      </c>
      <c r="B24" s="184" t="s">
        <v>30</v>
      </c>
      <c r="C24" s="184" t="s">
        <v>119</v>
      </c>
      <c r="D24" s="184" t="s">
        <v>120</v>
      </c>
      <c r="I24" s="24" t="s">
        <v>25</v>
      </c>
      <c r="J24" s="24" t="s">
        <v>25</v>
      </c>
      <c r="K24" t="s">
        <v>26</v>
      </c>
      <c r="Q24" s="22" t="s">
        <v>121</v>
      </c>
      <c r="R24" s="22" t="s">
        <v>121</v>
      </c>
      <c r="S24" s="19" t="s">
        <v>122</v>
      </c>
      <c r="T24" s="19" t="s">
        <v>43</v>
      </c>
      <c r="AD24" t="s">
        <v>29</v>
      </c>
      <c r="AE24" t="s">
        <v>30</v>
      </c>
      <c r="AF24" t="s">
        <v>119</v>
      </c>
      <c r="AG24" t="s">
        <v>120</v>
      </c>
      <c r="AJ24" t="s">
        <v>25</v>
      </c>
      <c r="AK24" t="s">
        <v>26</v>
      </c>
      <c r="AL24" t="s">
        <v>24</v>
      </c>
      <c r="AO24" t="s">
        <v>25</v>
      </c>
      <c r="AP24" t="s">
        <v>26</v>
      </c>
      <c r="AT24" s="168" t="s">
        <v>25</v>
      </c>
      <c r="AU24" s="168" t="s">
        <v>26</v>
      </c>
      <c r="AV24" s="168" t="s">
        <v>26</v>
      </c>
    </row>
    <row r="25" spans="1:48">
      <c r="A25" s="184" t="s">
        <v>123</v>
      </c>
      <c r="B25" s="184" t="s">
        <v>124</v>
      </c>
      <c r="C25" s="184" t="s">
        <v>125</v>
      </c>
      <c r="D25" s="184" t="s">
        <v>126</v>
      </c>
      <c r="I25" s="24" t="s">
        <v>35</v>
      </c>
      <c r="J25" s="24" t="s">
        <v>35</v>
      </c>
      <c r="K25" t="s">
        <v>36</v>
      </c>
      <c r="AD25" t="s">
        <v>123</v>
      </c>
      <c r="AE25" t="s">
        <v>124</v>
      </c>
      <c r="AF25" t="s">
        <v>125</v>
      </c>
      <c r="AG25" t="s">
        <v>126</v>
      </c>
      <c r="AJ25" t="s">
        <v>35</v>
      </c>
      <c r="AK25" t="s">
        <v>36</v>
      </c>
      <c r="AL25" s="168" t="s">
        <v>24</v>
      </c>
      <c r="AO25" t="s">
        <v>35</v>
      </c>
      <c r="AP25" t="s">
        <v>36</v>
      </c>
      <c r="AT25" s="168" t="s">
        <v>35</v>
      </c>
      <c r="AU25" s="168" t="s">
        <v>36</v>
      </c>
      <c r="AV25" s="168" t="s">
        <v>36</v>
      </c>
    </row>
    <row r="26" spans="1:48">
      <c r="A26" t="s">
        <v>127</v>
      </c>
      <c r="B26" t="s">
        <v>128</v>
      </c>
      <c r="C26" t="s">
        <v>129</v>
      </c>
      <c r="D26" t="s">
        <v>130</v>
      </c>
      <c r="I26" s="24" t="s">
        <v>45</v>
      </c>
      <c r="J26" s="24" t="s">
        <v>45</v>
      </c>
      <c r="K26" t="s">
        <v>46</v>
      </c>
      <c r="AD26" t="s">
        <v>127</v>
      </c>
      <c r="AE26" t="s">
        <v>128</v>
      </c>
      <c r="AF26" t="s">
        <v>129</v>
      </c>
      <c r="AG26" t="s">
        <v>130</v>
      </c>
      <c r="AJ26" t="s">
        <v>45</v>
      </c>
      <c r="AK26" t="s">
        <v>46</v>
      </c>
      <c r="AL26" s="168" t="s">
        <v>24</v>
      </c>
      <c r="AO26" t="s">
        <v>45</v>
      </c>
      <c r="AP26" t="s">
        <v>46</v>
      </c>
      <c r="AT26" s="168" t="s">
        <v>45</v>
      </c>
      <c r="AU26" s="168" t="s">
        <v>46</v>
      </c>
      <c r="AV26" s="168" t="s">
        <v>46</v>
      </c>
    </row>
    <row r="27" spans="1:48">
      <c r="A27" t="s">
        <v>67</v>
      </c>
      <c r="B27" t="s">
        <v>68</v>
      </c>
      <c r="C27" t="s">
        <v>131</v>
      </c>
      <c r="D27" t="s">
        <v>132</v>
      </c>
      <c r="I27" s="24" t="s">
        <v>105</v>
      </c>
      <c r="J27" s="24" t="s">
        <v>105</v>
      </c>
      <c r="K27" t="s">
        <v>106</v>
      </c>
      <c r="AD27" t="s">
        <v>67</v>
      </c>
      <c r="AE27" t="s">
        <v>68</v>
      </c>
      <c r="AF27" t="s">
        <v>131</v>
      </c>
      <c r="AG27" t="s">
        <v>132</v>
      </c>
      <c r="AJ27" t="s">
        <v>105</v>
      </c>
      <c r="AK27" t="s">
        <v>106</v>
      </c>
      <c r="AL27" s="168" t="s">
        <v>24</v>
      </c>
      <c r="AO27" t="s">
        <v>105</v>
      </c>
      <c r="AP27" t="s">
        <v>106</v>
      </c>
      <c r="AT27" s="168" t="s">
        <v>105</v>
      </c>
      <c r="AU27" s="168" t="s">
        <v>106</v>
      </c>
      <c r="AV27" s="168" t="s">
        <v>106</v>
      </c>
    </row>
    <row r="28" spans="1:48">
      <c r="A28" t="s">
        <v>133</v>
      </c>
      <c r="B28" t="s">
        <v>134</v>
      </c>
      <c r="C28" t="s">
        <v>135</v>
      </c>
      <c r="D28" t="s">
        <v>136</v>
      </c>
      <c r="I28" s="24" t="s">
        <v>111</v>
      </c>
      <c r="J28" s="24" t="s">
        <v>111</v>
      </c>
      <c r="K28" t="s">
        <v>112</v>
      </c>
      <c r="AD28" t="s">
        <v>133</v>
      </c>
      <c r="AE28" t="s">
        <v>134</v>
      </c>
      <c r="AF28" t="s">
        <v>135</v>
      </c>
      <c r="AG28" t="s">
        <v>136</v>
      </c>
      <c r="AJ28" t="s">
        <v>111</v>
      </c>
      <c r="AK28" t="s">
        <v>112</v>
      </c>
      <c r="AL28" s="168" t="s">
        <v>24</v>
      </c>
      <c r="AO28" t="s">
        <v>111</v>
      </c>
      <c r="AP28" t="s">
        <v>112</v>
      </c>
      <c r="AT28" s="168" t="s">
        <v>111</v>
      </c>
      <c r="AU28" s="168" t="s">
        <v>112</v>
      </c>
      <c r="AV28" s="168" t="s">
        <v>112</v>
      </c>
    </row>
    <row r="29" spans="1:48">
      <c r="A29" t="s">
        <v>665</v>
      </c>
      <c r="B29" t="s">
        <v>666</v>
      </c>
      <c r="C29" t="s">
        <v>711</v>
      </c>
      <c r="D29" t="s">
        <v>712</v>
      </c>
      <c r="I29" s="24" t="s">
        <v>55</v>
      </c>
      <c r="J29" s="24" t="s">
        <v>55</v>
      </c>
      <c r="K29" t="s">
        <v>56</v>
      </c>
      <c r="AD29" t="s">
        <v>665</v>
      </c>
      <c r="AE29" t="s">
        <v>666</v>
      </c>
      <c r="AF29" t="s">
        <v>711</v>
      </c>
      <c r="AG29" t="s">
        <v>712</v>
      </c>
      <c r="AJ29" t="s">
        <v>55</v>
      </c>
      <c r="AK29" t="s">
        <v>56</v>
      </c>
      <c r="AL29" s="168" t="s">
        <v>34</v>
      </c>
      <c r="AO29" t="s">
        <v>55</v>
      </c>
      <c r="AP29" t="s">
        <v>56</v>
      </c>
      <c r="AT29" s="168" t="s">
        <v>55</v>
      </c>
      <c r="AU29" s="168" t="s">
        <v>56</v>
      </c>
      <c r="AV29" s="168" t="s">
        <v>56</v>
      </c>
    </row>
    <row r="30" spans="1:48">
      <c r="A30" t="s">
        <v>137</v>
      </c>
      <c r="B30" t="s">
        <v>138</v>
      </c>
      <c r="C30" t="s">
        <v>139</v>
      </c>
      <c r="D30" t="s">
        <v>140</v>
      </c>
      <c r="I30" s="24" t="s">
        <v>63</v>
      </c>
      <c r="J30" s="24" t="s">
        <v>63</v>
      </c>
      <c r="K30" t="s">
        <v>64</v>
      </c>
      <c r="AD30" t="s">
        <v>137</v>
      </c>
      <c r="AE30" t="s">
        <v>138</v>
      </c>
      <c r="AF30" t="s">
        <v>139</v>
      </c>
      <c r="AG30" t="s">
        <v>140</v>
      </c>
      <c r="AJ30" t="s">
        <v>63</v>
      </c>
      <c r="AK30" t="s">
        <v>64</v>
      </c>
      <c r="AL30" s="168" t="s">
        <v>34</v>
      </c>
      <c r="AO30" t="s">
        <v>63</v>
      </c>
      <c r="AP30" t="s">
        <v>64</v>
      </c>
      <c r="AT30" s="168" t="s">
        <v>63</v>
      </c>
      <c r="AU30" s="168" t="s">
        <v>64</v>
      </c>
      <c r="AV30" s="168" t="s">
        <v>64</v>
      </c>
    </row>
    <row r="31" spans="1:48">
      <c r="A31" t="s">
        <v>59</v>
      </c>
      <c r="B31" t="s">
        <v>60</v>
      </c>
      <c r="C31" t="s">
        <v>141</v>
      </c>
      <c r="D31" t="s">
        <v>142</v>
      </c>
      <c r="I31" s="24" t="s">
        <v>71</v>
      </c>
      <c r="J31" s="24" t="s">
        <v>71</v>
      </c>
      <c r="K31" t="s">
        <v>72</v>
      </c>
      <c r="AD31" t="s">
        <v>59</v>
      </c>
      <c r="AE31" t="s">
        <v>60</v>
      </c>
      <c r="AF31" t="s">
        <v>141</v>
      </c>
      <c r="AG31" t="s">
        <v>142</v>
      </c>
      <c r="AJ31" t="s">
        <v>71</v>
      </c>
      <c r="AK31" t="s">
        <v>72</v>
      </c>
      <c r="AL31" s="168" t="s">
        <v>34</v>
      </c>
      <c r="AO31" t="s">
        <v>71</v>
      </c>
      <c r="AP31" t="s">
        <v>72</v>
      </c>
      <c r="AT31" s="168" t="s">
        <v>71</v>
      </c>
      <c r="AU31" s="168" t="s">
        <v>72</v>
      </c>
      <c r="AV31" s="168" t="s">
        <v>72</v>
      </c>
    </row>
    <row r="32" spans="1:48">
      <c r="A32" t="s">
        <v>29</v>
      </c>
      <c r="B32" t="s">
        <v>30</v>
      </c>
      <c r="C32" t="s">
        <v>143</v>
      </c>
      <c r="D32" t="s">
        <v>144</v>
      </c>
      <c r="I32" s="24" t="s">
        <v>79</v>
      </c>
      <c r="J32" s="24" t="s">
        <v>79</v>
      </c>
      <c r="K32" t="s">
        <v>80</v>
      </c>
      <c r="AD32" t="s">
        <v>29</v>
      </c>
      <c r="AE32" t="s">
        <v>30</v>
      </c>
      <c r="AF32" t="s">
        <v>143</v>
      </c>
      <c r="AG32" t="s">
        <v>144</v>
      </c>
      <c r="AJ32" t="s">
        <v>79</v>
      </c>
      <c r="AK32" t="s">
        <v>80</v>
      </c>
      <c r="AL32" s="168" t="s">
        <v>34</v>
      </c>
      <c r="AO32" t="s">
        <v>79</v>
      </c>
      <c r="AP32" t="s">
        <v>80</v>
      </c>
      <c r="AT32" s="168" t="s">
        <v>79</v>
      </c>
      <c r="AU32" s="168" t="s">
        <v>80</v>
      </c>
      <c r="AV32" s="168" t="s">
        <v>80</v>
      </c>
    </row>
    <row r="33" spans="1:49">
      <c r="A33" t="s">
        <v>133</v>
      </c>
      <c r="B33" t="s">
        <v>134</v>
      </c>
      <c r="C33" t="s">
        <v>145</v>
      </c>
      <c r="D33" t="s">
        <v>146</v>
      </c>
      <c r="I33" s="24" t="s">
        <v>87</v>
      </c>
      <c r="J33" s="24" t="s">
        <v>87</v>
      </c>
      <c r="K33" t="s">
        <v>88</v>
      </c>
      <c r="O33" s="19"/>
      <c r="AD33" t="s">
        <v>133</v>
      </c>
      <c r="AE33" t="s">
        <v>134</v>
      </c>
      <c r="AF33" t="s">
        <v>145</v>
      </c>
      <c r="AG33" t="s">
        <v>146</v>
      </c>
      <c r="AJ33" t="s">
        <v>87</v>
      </c>
      <c r="AK33" t="s">
        <v>88</v>
      </c>
      <c r="AL33" s="168" t="s">
        <v>54</v>
      </c>
      <c r="AO33" t="s">
        <v>87</v>
      </c>
      <c r="AP33" t="s">
        <v>88</v>
      </c>
      <c r="AT33" s="168" t="s">
        <v>87</v>
      </c>
      <c r="AU33" s="168" t="s">
        <v>88</v>
      </c>
      <c r="AV33" s="168" t="s">
        <v>88</v>
      </c>
    </row>
    <row r="34" spans="1:49">
      <c r="A34" t="s">
        <v>147</v>
      </c>
      <c r="B34" t="s">
        <v>148</v>
      </c>
      <c r="C34" t="s">
        <v>149</v>
      </c>
      <c r="D34" t="s">
        <v>150</v>
      </c>
      <c r="I34" s="24" t="s">
        <v>95</v>
      </c>
      <c r="J34" s="24" t="s">
        <v>95</v>
      </c>
      <c r="K34" t="s">
        <v>96</v>
      </c>
      <c r="O34" s="23"/>
      <c r="AD34" t="s">
        <v>147</v>
      </c>
      <c r="AE34" t="s">
        <v>148</v>
      </c>
      <c r="AF34" t="s">
        <v>149</v>
      </c>
      <c r="AG34" t="s">
        <v>150</v>
      </c>
      <c r="AJ34" t="s">
        <v>95</v>
      </c>
      <c r="AK34" t="s">
        <v>96</v>
      </c>
      <c r="AL34" s="168" t="s">
        <v>54</v>
      </c>
      <c r="AO34" t="s">
        <v>95</v>
      </c>
      <c r="AP34" t="s">
        <v>96</v>
      </c>
      <c r="AT34" s="168" t="s">
        <v>95</v>
      </c>
      <c r="AU34" s="168" t="s">
        <v>96</v>
      </c>
      <c r="AV34" s="168" t="s">
        <v>96</v>
      </c>
    </row>
    <row r="35" spans="1:49">
      <c r="A35" t="s">
        <v>147</v>
      </c>
      <c r="B35" t="s">
        <v>148</v>
      </c>
      <c r="C35" t="s">
        <v>151</v>
      </c>
      <c r="D35" t="s">
        <v>152</v>
      </c>
      <c r="I35" s="24" t="s">
        <v>99</v>
      </c>
      <c r="J35" s="24" t="s">
        <v>99</v>
      </c>
      <c r="K35" t="s">
        <v>100</v>
      </c>
      <c r="O35" s="23"/>
      <c r="AD35" t="s">
        <v>147</v>
      </c>
      <c r="AE35" t="s">
        <v>148</v>
      </c>
      <c r="AF35" t="s">
        <v>151</v>
      </c>
      <c r="AG35" t="s">
        <v>152</v>
      </c>
      <c r="AJ35" t="s">
        <v>99</v>
      </c>
      <c r="AK35" t="s">
        <v>100</v>
      </c>
      <c r="AL35" s="168" t="s">
        <v>54</v>
      </c>
      <c r="AO35" t="s">
        <v>99</v>
      </c>
      <c r="AP35" t="s">
        <v>100</v>
      </c>
      <c r="AT35" s="168" t="s">
        <v>99</v>
      </c>
      <c r="AU35" s="168" t="s">
        <v>100</v>
      </c>
      <c r="AV35" s="168" t="s">
        <v>100</v>
      </c>
    </row>
    <row r="36" spans="1:49">
      <c r="A36" t="s">
        <v>153</v>
      </c>
      <c r="B36" t="s">
        <v>154</v>
      </c>
      <c r="C36" t="s">
        <v>155</v>
      </c>
      <c r="D36" t="s">
        <v>156</v>
      </c>
      <c r="I36" s="24" t="s">
        <v>117</v>
      </c>
      <c r="J36" s="24" t="s">
        <v>117</v>
      </c>
      <c r="K36" t="s">
        <v>118</v>
      </c>
      <c r="O36" s="23"/>
      <c r="AD36" t="s">
        <v>153</v>
      </c>
      <c r="AE36" t="s">
        <v>154</v>
      </c>
      <c r="AF36" t="s">
        <v>155</v>
      </c>
      <c r="AG36" t="s">
        <v>156</v>
      </c>
      <c r="AJ36" t="s">
        <v>117</v>
      </c>
      <c r="AK36" t="s">
        <v>118</v>
      </c>
      <c r="AL36" s="168" t="s">
        <v>54</v>
      </c>
      <c r="AO36" t="s">
        <v>117</v>
      </c>
      <c r="AP36" t="s">
        <v>118</v>
      </c>
      <c r="AT36" s="168" t="s">
        <v>117</v>
      </c>
      <c r="AU36" s="168" t="s">
        <v>118</v>
      </c>
      <c r="AV36" s="168" t="s">
        <v>118</v>
      </c>
    </row>
    <row r="37" spans="1:49">
      <c r="A37" t="s">
        <v>157</v>
      </c>
      <c r="B37" t="s">
        <v>158</v>
      </c>
      <c r="C37" t="s">
        <v>159</v>
      </c>
      <c r="D37" t="s">
        <v>160</v>
      </c>
      <c r="I37" s="24" t="s">
        <v>121</v>
      </c>
      <c r="J37" s="24" t="s">
        <v>121</v>
      </c>
      <c r="K37" t="s">
        <v>122</v>
      </c>
      <c r="O37" s="19"/>
      <c r="AD37" t="s">
        <v>157</v>
      </c>
      <c r="AE37" t="s">
        <v>158</v>
      </c>
      <c r="AF37" t="s">
        <v>159</v>
      </c>
      <c r="AG37" t="s">
        <v>160</v>
      </c>
      <c r="AJ37" t="s">
        <v>121</v>
      </c>
      <c r="AK37" t="s">
        <v>122</v>
      </c>
      <c r="AL37" s="168" t="s">
        <v>44</v>
      </c>
      <c r="AO37" t="s">
        <v>121</v>
      </c>
      <c r="AP37" t="s">
        <v>122</v>
      </c>
      <c r="AT37" s="168" t="s">
        <v>121</v>
      </c>
      <c r="AU37" s="168" t="s">
        <v>122</v>
      </c>
      <c r="AV37" s="168" t="s">
        <v>122</v>
      </c>
    </row>
    <row r="38" spans="1:49">
      <c r="A38" t="s">
        <v>161</v>
      </c>
      <c r="B38" t="s">
        <v>162</v>
      </c>
      <c r="C38" t="s">
        <v>163</v>
      </c>
      <c r="D38" t="s">
        <v>164</v>
      </c>
      <c r="I38" t="s">
        <v>17</v>
      </c>
      <c r="J38" t="s">
        <v>21</v>
      </c>
      <c r="K38" t="s">
        <v>22</v>
      </c>
      <c r="AD38" t="s">
        <v>161</v>
      </c>
      <c r="AE38" t="s">
        <v>162</v>
      </c>
      <c r="AF38" t="s">
        <v>163</v>
      </c>
      <c r="AG38" t="s">
        <v>164</v>
      </c>
      <c r="AJ38" t="s">
        <v>21</v>
      </c>
      <c r="AK38" t="s">
        <v>22</v>
      </c>
      <c r="AL38" t="s">
        <v>44</v>
      </c>
      <c r="AO38" t="s">
        <v>21</v>
      </c>
      <c r="AP38" t="s">
        <v>22</v>
      </c>
      <c r="AQ38" t="s">
        <v>82</v>
      </c>
      <c r="AT38" s="168" t="s">
        <v>21</v>
      </c>
      <c r="AU38" s="168" t="s">
        <v>22</v>
      </c>
      <c r="AV38" s="168" t="s">
        <v>122</v>
      </c>
    </row>
    <row r="39" spans="1:49">
      <c r="A39" t="s">
        <v>165</v>
      </c>
      <c r="B39" t="s">
        <v>166</v>
      </c>
      <c r="C39" t="s">
        <v>167</v>
      </c>
      <c r="D39" t="s">
        <v>168</v>
      </c>
      <c r="I39" t="s">
        <v>17</v>
      </c>
      <c r="J39" t="s">
        <v>31</v>
      </c>
      <c r="K39" t="s">
        <v>32</v>
      </c>
      <c r="AD39" t="s">
        <v>165</v>
      </c>
      <c r="AE39" t="s">
        <v>166</v>
      </c>
      <c r="AF39" t="s">
        <v>167</v>
      </c>
      <c r="AG39" t="s">
        <v>168</v>
      </c>
      <c r="AJ39" t="s">
        <v>31</v>
      </c>
      <c r="AK39" t="s">
        <v>32</v>
      </c>
      <c r="AL39" s="168" t="s">
        <v>44</v>
      </c>
      <c r="AM39" s="168"/>
      <c r="AO39" t="s">
        <v>31</v>
      </c>
      <c r="AP39" t="s">
        <v>32</v>
      </c>
      <c r="AQ39" s="168" t="s">
        <v>82</v>
      </c>
      <c r="AR39" s="168"/>
      <c r="AT39" s="168" t="s">
        <v>31</v>
      </c>
      <c r="AU39" s="168" t="s">
        <v>32</v>
      </c>
      <c r="AV39" s="168" t="s">
        <v>122</v>
      </c>
      <c r="AW39" s="168"/>
    </row>
    <row r="40" spans="1:49">
      <c r="A40" t="s">
        <v>169</v>
      </c>
      <c r="B40" t="s">
        <v>170</v>
      </c>
      <c r="C40" t="s">
        <v>171</v>
      </c>
      <c r="D40" t="s">
        <v>172</v>
      </c>
      <c r="I40" t="s">
        <v>17</v>
      </c>
      <c r="J40" t="s">
        <v>41</v>
      </c>
      <c r="K40" t="s">
        <v>42</v>
      </c>
      <c r="AD40" t="s">
        <v>169</v>
      </c>
      <c r="AE40" t="s">
        <v>170</v>
      </c>
      <c r="AF40" t="s">
        <v>171</v>
      </c>
      <c r="AG40" t="s">
        <v>172</v>
      </c>
      <c r="AJ40" t="s">
        <v>41</v>
      </c>
      <c r="AK40" t="s">
        <v>42</v>
      </c>
      <c r="AL40" s="168" t="s">
        <v>24</v>
      </c>
      <c r="AM40" s="168"/>
      <c r="AO40" t="s">
        <v>41</v>
      </c>
      <c r="AP40" t="s">
        <v>42</v>
      </c>
      <c r="AQ40" s="168" t="s">
        <v>48</v>
      </c>
      <c r="AR40" s="168"/>
      <c r="AT40" s="168" t="s">
        <v>41</v>
      </c>
      <c r="AU40" s="168" t="s">
        <v>42</v>
      </c>
      <c r="AV40" s="168" t="s">
        <v>26</v>
      </c>
      <c r="AW40" s="168"/>
    </row>
    <row r="41" spans="1:49">
      <c r="A41" t="s">
        <v>173</v>
      </c>
      <c r="B41" t="s">
        <v>174</v>
      </c>
      <c r="C41" t="s">
        <v>175</v>
      </c>
      <c r="D41" t="s">
        <v>176</v>
      </c>
      <c r="I41" t="s">
        <v>17</v>
      </c>
      <c r="J41" t="s">
        <v>51</v>
      </c>
      <c r="K41" t="s">
        <v>52</v>
      </c>
      <c r="AD41" t="s">
        <v>173</v>
      </c>
      <c r="AE41" t="s">
        <v>174</v>
      </c>
      <c r="AF41" t="s">
        <v>175</v>
      </c>
      <c r="AG41" t="s">
        <v>176</v>
      </c>
      <c r="AJ41" t="s">
        <v>51</v>
      </c>
      <c r="AK41" t="s">
        <v>52</v>
      </c>
      <c r="AL41" s="168" t="s">
        <v>54</v>
      </c>
      <c r="AM41" s="168"/>
      <c r="AO41" t="s">
        <v>51</v>
      </c>
      <c r="AP41" t="s">
        <v>52</v>
      </c>
      <c r="AQ41" s="168" t="s">
        <v>98</v>
      </c>
      <c r="AR41" s="168"/>
      <c r="AT41" s="168" t="s">
        <v>51</v>
      </c>
      <c r="AU41" s="168" t="s">
        <v>52</v>
      </c>
      <c r="AV41" s="168" t="s">
        <v>100</v>
      </c>
      <c r="AW41" s="168"/>
    </row>
    <row r="42" spans="1:49">
      <c r="A42" t="s">
        <v>177</v>
      </c>
      <c r="B42" t="s">
        <v>178</v>
      </c>
      <c r="C42" t="s">
        <v>179</v>
      </c>
      <c r="D42" t="s">
        <v>180</v>
      </c>
      <c r="I42" t="s">
        <v>17</v>
      </c>
      <c r="J42" t="s">
        <v>61</v>
      </c>
      <c r="K42" t="s">
        <v>62</v>
      </c>
      <c r="AD42" t="s">
        <v>177</v>
      </c>
      <c r="AE42" t="s">
        <v>178</v>
      </c>
      <c r="AF42" t="s">
        <v>179</v>
      </c>
      <c r="AG42" t="s">
        <v>180</v>
      </c>
      <c r="AJ42" t="s">
        <v>61</v>
      </c>
      <c r="AK42" t="s">
        <v>62</v>
      </c>
      <c r="AL42" s="168" t="s">
        <v>34</v>
      </c>
      <c r="AM42" s="168"/>
      <c r="AO42" t="s">
        <v>61</v>
      </c>
      <c r="AP42" t="s">
        <v>62</v>
      </c>
      <c r="AQ42" s="168" t="s">
        <v>74</v>
      </c>
      <c r="AR42" s="168"/>
      <c r="AT42" s="168" t="s">
        <v>61</v>
      </c>
      <c r="AU42" s="168" t="s">
        <v>62</v>
      </c>
      <c r="AV42" s="168" t="s">
        <v>72</v>
      </c>
      <c r="AW42" s="168"/>
    </row>
    <row r="43" spans="1:49">
      <c r="A43" t="s">
        <v>181</v>
      </c>
      <c r="B43" t="s">
        <v>182</v>
      </c>
      <c r="C43" t="s">
        <v>183</v>
      </c>
      <c r="D43" t="s">
        <v>184</v>
      </c>
      <c r="I43" t="s">
        <v>17</v>
      </c>
      <c r="J43" t="s">
        <v>69</v>
      </c>
      <c r="K43" t="s">
        <v>70</v>
      </c>
      <c r="AD43" t="s">
        <v>181</v>
      </c>
      <c r="AE43" t="s">
        <v>182</v>
      </c>
      <c r="AF43" t="s">
        <v>183</v>
      </c>
      <c r="AG43" t="s">
        <v>184</v>
      </c>
      <c r="AJ43" t="s">
        <v>69</v>
      </c>
      <c r="AK43" t="s">
        <v>70</v>
      </c>
      <c r="AL43" s="168" t="s">
        <v>44</v>
      </c>
      <c r="AM43" s="168"/>
      <c r="AO43" t="s">
        <v>69</v>
      </c>
      <c r="AP43" t="s">
        <v>70</v>
      </c>
      <c r="AQ43" s="168" t="s">
        <v>82</v>
      </c>
      <c r="AR43" s="168"/>
      <c r="AT43" s="168" t="s">
        <v>69</v>
      </c>
      <c r="AU43" s="168" t="s">
        <v>70</v>
      </c>
      <c r="AV43" s="168" t="s">
        <v>122</v>
      </c>
      <c r="AW43" s="168"/>
    </row>
    <row r="44" spans="1:49">
      <c r="A44" t="s">
        <v>185</v>
      </c>
      <c r="B44" t="s">
        <v>186</v>
      </c>
      <c r="C44" t="s">
        <v>187</v>
      </c>
      <c r="D44" t="s">
        <v>188</v>
      </c>
      <c r="I44" t="s">
        <v>17</v>
      </c>
      <c r="J44" t="s">
        <v>77</v>
      </c>
      <c r="K44" t="s">
        <v>78</v>
      </c>
      <c r="AD44" t="s">
        <v>185</v>
      </c>
      <c r="AE44" t="s">
        <v>186</v>
      </c>
      <c r="AF44" t="s">
        <v>187</v>
      </c>
      <c r="AG44" t="s">
        <v>188</v>
      </c>
      <c r="AJ44" t="s">
        <v>77</v>
      </c>
      <c r="AK44" t="s">
        <v>78</v>
      </c>
      <c r="AL44" s="168" t="s">
        <v>34</v>
      </c>
      <c r="AM44" s="168"/>
      <c r="AO44" t="s">
        <v>77</v>
      </c>
      <c r="AP44" t="s">
        <v>78</v>
      </c>
      <c r="AQ44" s="168" t="s">
        <v>66</v>
      </c>
      <c r="AR44" s="168"/>
      <c r="AT44" s="168" t="s">
        <v>77</v>
      </c>
      <c r="AU44" s="168" t="s">
        <v>78</v>
      </c>
      <c r="AV44" s="168" t="s">
        <v>64</v>
      </c>
      <c r="AW44" s="168"/>
    </row>
    <row r="45" spans="1:49">
      <c r="A45" t="s">
        <v>101</v>
      </c>
      <c r="B45" t="s">
        <v>102</v>
      </c>
      <c r="C45" t="s">
        <v>189</v>
      </c>
      <c r="D45" t="s">
        <v>190</v>
      </c>
      <c r="I45" t="s">
        <v>17</v>
      </c>
      <c r="J45" t="s">
        <v>85</v>
      </c>
      <c r="K45" t="s">
        <v>86</v>
      </c>
      <c r="AD45" t="s">
        <v>101</v>
      </c>
      <c r="AE45" t="s">
        <v>102</v>
      </c>
      <c r="AF45" t="s">
        <v>189</v>
      </c>
      <c r="AG45" t="s">
        <v>190</v>
      </c>
      <c r="AJ45" t="s">
        <v>85</v>
      </c>
      <c r="AK45" t="s">
        <v>86</v>
      </c>
      <c r="AL45" s="168" t="s">
        <v>24</v>
      </c>
      <c r="AM45" s="168"/>
      <c r="AO45" t="s">
        <v>85</v>
      </c>
      <c r="AP45" t="s">
        <v>86</v>
      </c>
      <c r="AQ45" s="168" t="s">
        <v>38</v>
      </c>
      <c r="AR45" s="168"/>
      <c r="AT45" s="168" t="s">
        <v>85</v>
      </c>
      <c r="AU45" s="168" t="s">
        <v>86</v>
      </c>
      <c r="AV45" s="168" t="s">
        <v>112</v>
      </c>
      <c r="AW45" s="168"/>
    </row>
    <row r="46" spans="1:49">
      <c r="A46" t="s">
        <v>39</v>
      </c>
      <c r="B46" t="s">
        <v>40</v>
      </c>
      <c r="C46" t="s">
        <v>191</v>
      </c>
      <c r="D46" t="s">
        <v>192</v>
      </c>
      <c r="I46" t="s">
        <v>17</v>
      </c>
      <c r="J46" t="s">
        <v>93</v>
      </c>
      <c r="K46" t="s">
        <v>94</v>
      </c>
      <c r="AD46" t="s">
        <v>39</v>
      </c>
      <c r="AE46" t="s">
        <v>40</v>
      </c>
      <c r="AF46" t="s">
        <v>191</v>
      </c>
      <c r="AG46" t="s">
        <v>192</v>
      </c>
      <c r="AJ46" t="s">
        <v>93</v>
      </c>
      <c r="AK46" t="s">
        <v>94</v>
      </c>
      <c r="AL46" s="168" t="s">
        <v>24</v>
      </c>
      <c r="AM46" s="168"/>
      <c r="AO46" t="s">
        <v>93</v>
      </c>
      <c r="AP46" t="s">
        <v>94</v>
      </c>
      <c r="AQ46" s="168" t="s">
        <v>38</v>
      </c>
      <c r="AR46" s="168"/>
      <c r="AT46" s="168" t="s">
        <v>93</v>
      </c>
      <c r="AU46" s="168" t="s">
        <v>94</v>
      </c>
      <c r="AV46" s="168" t="s">
        <v>112</v>
      </c>
      <c r="AW46" s="168"/>
    </row>
    <row r="47" spans="1:49">
      <c r="A47" t="s">
        <v>101</v>
      </c>
      <c r="B47" t="s">
        <v>102</v>
      </c>
      <c r="C47" t="s">
        <v>193</v>
      </c>
      <c r="D47" t="s">
        <v>194</v>
      </c>
      <c r="I47" t="s">
        <v>17</v>
      </c>
      <c r="J47" t="s">
        <v>671</v>
      </c>
      <c r="K47" t="s">
        <v>672</v>
      </c>
      <c r="AD47" t="s">
        <v>101</v>
      </c>
      <c r="AE47" t="s">
        <v>102</v>
      </c>
      <c r="AF47" t="s">
        <v>193</v>
      </c>
      <c r="AG47" t="s">
        <v>194</v>
      </c>
      <c r="AJ47" s="184" t="s">
        <v>671</v>
      </c>
      <c r="AK47" s="184" t="s">
        <v>672</v>
      </c>
      <c r="AL47" s="184" t="s">
        <v>24</v>
      </c>
      <c r="AM47" s="168"/>
      <c r="AO47" s="184" t="s">
        <v>671</v>
      </c>
      <c r="AP47" s="184" t="s">
        <v>672</v>
      </c>
      <c r="AQ47" s="184" t="s">
        <v>38</v>
      </c>
      <c r="AR47" s="184"/>
      <c r="AS47" s="184"/>
      <c r="AT47" s="184" t="s">
        <v>671</v>
      </c>
      <c r="AU47" s="184" t="s">
        <v>672</v>
      </c>
      <c r="AV47" s="184" t="s">
        <v>106</v>
      </c>
      <c r="AW47" s="168"/>
    </row>
    <row r="48" spans="1:49">
      <c r="A48" t="s">
        <v>75</v>
      </c>
      <c r="B48" t="s">
        <v>76</v>
      </c>
      <c r="C48" t="s">
        <v>195</v>
      </c>
      <c r="D48" t="s">
        <v>196</v>
      </c>
      <c r="I48" t="s">
        <v>17</v>
      </c>
      <c r="J48" t="s">
        <v>103</v>
      </c>
      <c r="K48" t="s">
        <v>104</v>
      </c>
      <c r="AD48" t="s">
        <v>75</v>
      </c>
      <c r="AE48" t="s">
        <v>76</v>
      </c>
      <c r="AF48" t="s">
        <v>195</v>
      </c>
      <c r="AG48" t="s">
        <v>196</v>
      </c>
      <c r="AJ48" t="s">
        <v>103</v>
      </c>
      <c r="AK48" t="s">
        <v>104</v>
      </c>
      <c r="AL48" s="168" t="s">
        <v>54</v>
      </c>
      <c r="AM48" s="168"/>
      <c r="AO48" t="s">
        <v>103</v>
      </c>
      <c r="AP48" t="s">
        <v>104</v>
      </c>
      <c r="AQ48" s="168" t="s">
        <v>98</v>
      </c>
      <c r="AR48" s="168"/>
      <c r="AT48" s="168" t="s">
        <v>103</v>
      </c>
      <c r="AU48" s="168" t="s">
        <v>104</v>
      </c>
      <c r="AV48" s="168" t="s">
        <v>118</v>
      </c>
      <c r="AW48" s="168"/>
    </row>
    <row r="49" spans="1:49">
      <c r="A49" t="s">
        <v>197</v>
      </c>
      <c r="B49" t="s">
        <v>198</v>
      </c>
      <c r="C49" t="s">
        <v>199</v>
      </c>
      <c r="D49" t="s">
        <v>200</v>
      </c>
      <c r="I49" t="s">
        <v>17</v>
      </c>
      <c r="J49" t="s">
        <v>109</v>
      </c>
      <c r="K49" t="s">
        <v>110</v>
      </c>
      <c r="AD49" t="s">
        <v>197</v>
      </c>
      <c r="AE49" t="s">
        <v>198</v>
      </c>
      <c r="AF49" t="s">
        <v>199</v>
      </c>
      <c r="AG49" t="s">
        <v>200</v>
      </c>
      <c r="AJ49" t="s">
        <v>109</v>
      </c>
      <c r="AK49" t="s">
        <v>110</v>
      </c>
      <c r="AL49" s="168" t="s">
        <v>54</v>
      </c>
      <c r="AM49" s="168"/>
      <c r="AO49" t="s">
        <v>109</v>
      </c>
      <c r="AP49" t="s">
        <v>110</v>
      </c>
      <c r="AQ49" s="168" t="s">
        <v>90</v>
      </c>
      <c r="AR49" s="168"/>
      <c r="AT49" s="168" t="s">
        <v>109</v>
      </c>
      <c r="AU49" s="168" t="s">
        <v>110</v>
      </c>
      <c r="AV49" s="168" t="s">
        <v>100</v>
      </c>
      <c r="AW49" s="168"/>
    </row>
    <row r="50" spans="1:49">
      <c r="A50" t="s">
        <v>201</v>
      </c>
      <c r="B50" t="s">
        <v>202</v>
      </c>
      <c r="C50" t="s">
        <v>203</v>
      </c>
      <c r="D50" t="s">
        <v>204</v>
      </c>
      <c r="I50" t="s">
        <v>17</v>
      </c>
      <c r="J50" t="s">
        <v>115</v>
      </c>
      <c r="K50" t="s">
        <v>116</v>
      </c>
      <c r="AD50" t="s">
        <v>201</v>
      </c>
      <c r="AE50" t="s">
        <v>202</v>
      </c>
      <c r="AF50" t="s">
        <v>203</v>
      </c>
      <c r="AG50" t="s">
        <v>204</v>
      </c>
      <c r="AJ50" t="s">
        <v>115</v>
      </c>
      <c r="AK50" t="s">
        <v>116</v>
      </c>
      <c r="AL50" s="168" t="s">
        <v>24</v>
      </c>
      <c r="AM50" s="168"/>
      <c r="AO50" t="s">
        <v>115</v>
      </c>
      <c r="AP50" t="s">
        <v>116</v>
      </c>
      <c r="AQ50" s="168" t="s">
        <v>48</v>
      </c>
      <c r="AR50" s="168"/>
      <c r="AT50" s="168" t="s">
        <v>115</v>
      </c>
      <c r="AU50" s="168" t="s">
        <v>116</v>
      </c>
      <c r="AV50" s="168" t="s">
        <v>26</v>
      </c>
      <c r="AW50" s="168"/>
    </row>
    <row r="51" spans="1:49">
      <c r="A51" t="s">
        <v>123</v>
      </c>
      <c r="B51" t="s">
        <v>124</v>
      </c>
      <c r="C51" t="s">
        <v>205</v>
      </c>
      <c r="D51" t="s">
        <v>206</v>
      </c>
      <c r="I51" t="s">
        <v>17</v>
      </c>
      <c r="J51" t="s">
        <v>119</v>
      </c>
      <c r="K51" t="s">
        <v>120</v>
      </c>
      <c r="AD51" t="s">
        <v>123</v>
      </c>
      <c r="AE51" t="s">
        <v>124</v>
      </c>
      <c r="AF51" t="s">
        <v>205</v>
      </c>
      <c r="AG51" t="s">
        <v>206</v>
      </c>
      <c r="AJ51" t="s">
        <v>119</v>
      </c>
      <c r="AK51" t="s">
        <v>120</v>
      </c>
      <c r="AL51" s="168" t="s">
        <v>44</v>
      </c>
      <c r="AM51" s="168"/>
      <c r="AO51" t="s">
        <v>119</v>
      </c>
      <c r="AP51" t="s">
        <v>120</v>
      </c>
      <c r="AQ51" s="168" t="s">
        <v>82</v>
      </c>
      <c r="AR51" s="168"/>
      <c r="AT51" s="168" t="s">
        <v>119</v>
      </c>
      <c r="AU51" s="168" t="s">
        <v>120</v>
      </c>
      <c r="AV51" s="168" t="s">
        <v>122</v>
      </c>
      <c r="AW51" s="168"/>
    </row>
    <row r="52" spans="1:49">
      <c r="A52" t="s">
        <v>29</v>
      </c>
      <c r="B52" t="s">
        <v>30</v>
      </c>
      <c r="C52" t="s">
        <v>207</v>
      </c>
      <c r="D52" t="s">
        <v>208</v>
      </c>
      <c r="I52" s="184" t="s">
        <v>17</v>
      </c>
      <c r="J52" s="184" t="s">
        <v>125</v>
      </c>
      <c r="K52" s="184" t="s">
        <v>126</v>
      </c>
      <c r="L52" s="184"/>
      <c r="AD52" t="s">
        <v>29</v>
      </c>
      <c r="AE52" t="s">
        <v>30</v>
      </c>
      <c r="AF52" t="s">
        <v>207</v>
      </c>
      <c r="AG52" t="s">
        <v>208</v>
      </c>
      <c r="AJ52" t="s">
        <v>125</v>
      </c>
      <c r="AK52" t="s">
        <v>126</v>
      </c>
      <c r="AL52" s="168" t="s">
        <v>54</v>
      </c>
      <c r="AM52" s="168"/>
      <c r="AO52" t="s">
        <v>125</v>
      </c>
      <c r="AP52" t="s">
        <v>126</v>
      </c>
      <c r="AQ52" s="168" t="s">
        <v>90</v>
      </c>
      <c r="AR52" s="168"/>
      <c r="AT52" s="168" t="s">
        <v>125</v>
      </c>
      <c r="AU52" s="168" t="s">
        <v>126</v>
      </c>
      <c r="AV52" s="168" t="s">
        <v>96</v>
      </c>
      <c r="AW52" s="168"/>
    </row>
    <row r="53" spans="1:49">
      <c r="A53" t="s">
        <v>209</v>
      </c>
      <c r="B53" t="s">
        <v>210</v>
      </c>
      <c r="C53" t="s">
        <v>211</v>
      </c>
      <c r="D53" t="s">
        <v>212</v>
      </c>
      <c r="I53" s="184" t="s">
        <v>17</v>
      </c>
      <c r="J53" s="184" t="s">
        <v>129</v>
      </c>
      <c r="K53" s="184" t="s">
        <v>130</v>
      </c>
      <c r="L53" s="184"/>
      <c r="AD53" t="s">
        <v>209</v>
      </c>
      <c r="AE53" t="s">
        <v>210</v>
      </c>
      <c r="AF53" t="s">
        <v>211</v>
      </c>
      <c r="AG53" t="s">
        <v>212</v>
      </c>
      <c r="AJ53" t="s">
        <v>129</v>
      </c>
      <c r="AK53" t="s">
        <v>130</v>
      </c>
      <c r="AL53" s="168" t="s">
        <v>54</v>
      </c>
      <c r="AM53" s="168"/>
      <c r="AO53" t="s">
        <v>129</v>
      </c>
      <c r="AP53" t="s">
        <v>130</v>
      </c>
      <c r="AQ53" s="168" t="s">
        <v>98</v>
      </c>
      <c r="AR53" s="168"/>
      <c r="AT53" s="168" t="s">
        <v>129</v>
      </c>
      <c r="AU53" s="168" t="s">
        <v>130</v>
      </c>
      <c r="AV53" s="168" t="s">
        <v>88</v>
      </c>
      <c r="AW53" s="168"/>
    </row>
    <row r="54" spans="1:49">
      <c r="A54" t="s">
        <v>213</v>
      </c>
      <c r="B54" t="s">
        <v>214</v>
      </c>
      <c r="C54" t="s">
        <v>215</v>
      </c>
      <c r="D54" t="s">
        <v>216</v>
      </c>
      <c r="I54" s="184" t="s">
        <v>17</v>
      </c>
      <c r="J54" s="184" t="s">
        <v>131</v>
      </c>
      <c r="K54" s="184" t="s">
        <v>132</v>
      </c>
      <c r="L54" s="184"/>
      <c r="AD54" t="s">
        <v>213</v>
      </c>
      <c r="AE54" t="s">
        <v>214</v>
      </c>
      <c r="AF54" t="s">
        <v>215</v>
      </c>
      <c r="AG54" t="s">
        <v>216</v>
      </c>
      <c r="AJ54" t="s">
        <v>131</v>
      </c>
      <c r="AK54" t="s">
        <v>132</v>
      </c>
      <c r="AL54" s="168" t="s">
        <v>44</v>
      </c>
      <c r="AM54" s="168"/>
      <c r="AO54" t="s">
        <v>131</v>
      </c>
      <c r="AP54" t="s">
        <v>132</v>
      </c>
      <c r="AQ54" s="168" t="s">
        <v>82</v>
      </c>
      <c r="AR54" s="168"/>
      <c r="AT54" s="168" t="s">
        <v>131</v>
      </c>
      <c r="AU54" s="168" t="s">
        <v>132</v>
      </c>
      <c r="AV54" s="168" t="s">
        <v>122</v>
      </c>
      <c r="AW54" s="168"/>
    </row>
    <row r="55" spans="1:49">
      <c r="A55" t="s">
        <v>217</v>
      </c>
      <c r="B55" t="s">
        <v>218</v>
      </c>
      <c r="C55" t="s">
        <v>219</v>
      </c>
      <c r="D55" t="s">
        <v>220</v>
      </c>
      <c r="I55" s="184" t="s">
        <v>17</v>
      </c>
      <c r="J55" s="184" t="s">
        <v>135</v>
      </c>
      <c r="K55" s="184" t="s">
        <v>136</v>
      </c>
      <c r="L55" s="184"/>
      <c r="AD55" t="s">
        <v>217</v>
      </c>
      <c r="AE55" t="s">
        <v>218</v>
      </c>
      <c r="AF55" t="s">
        <v>219</v>
      </c>
      <c r="AG55" t="s">
        <v>220</v>
      </c>
      <c r="AJ55" t="s">
        <v>135</v>
      </c>
      <c r="AK55" t="s">
        <v>136</v>
      </c>
      <c r="AL55" s="168" t="s">
        <v>54</v>
      </c>
      <c r="AM55" s="168"/>
      <c r="AO55" t="s">
        <v>135</v>
      </c>
      <c r="AP55" t="s">
        <v>136</v>
      </c>
      <c r="AQ55" s="168" t="s">
        <v>90</v>
      </c>
      <c r="AR55" s="168"/>
      <c r="AT55" s="168" t="s">
        <v>135</v>
      </c>
      <c r="AU55" s="168" t="s">
        <v>136</v>
      </c>
      <c r="AV55" s="168" t="s">
        <v>100</v>
      </c>
      <c r="AW55" s="168"/>
    </row>
    <row r="56" spans="1:49">
      <c r="A56" t="s">
        <v>67</v>
      </c>
      <c r="B56" t="s">
        <v>68</v>
      </c>
      <c r="C56" t="s">
        <v>221</v>
      </c>
      <c r="D56" t="s">
        <v>222</v>
      </c>
      <c r="I56" s="184" t="s">
        <v>17</v>
      </c>
      <c r="J56" s="184" t="s">
        <v>711</v>
      </c>
      <c r="K56" s="184" t="s">
        <v>712</v>
      </c>
      <c r="L56" s="184"/>
      <c r="AD56" t="s">
        <v>67</v>
      </c>
      <c r="AE56" t="s">
        <v>68</v>
      </c>
      <c r="AF56" t="s">
        <v>221</v>
      </c>
      <c r="AG56" t="s">
        <v>222</v>
      </c>
      <c r="AJ56" s="184" t="s">
        <v>711</v>
      </c>
      <c r="AK56" s="184" t="s">
        <v>712</v>
      </c>
      <c r="AL56" s="184" t="s">
        <v>24</v>
      </c>
      <c r="AM56" s="168"/>
      <c r="AO56" s="184" t="s">
        <v>711</v>
      </c>
      <c r="AP56" s="184" t="s">
        <v>712</v>
      </c>
      <c r="AQ56" s="184" t="s">
        <v>38</v>
      </c>
      <c r="AR56" s="184"/>
      <c r="AS56" s="184"/>
      <c r="AT56" s="184" t="s">
        <v>711</v>
      </c>
      <c r="AU56" s="184" t="s">
        <v>712</v>
      </c>
      <c r="AV56" s="184" t="s">
        <v>106</v>
      </c>
      <c r="AW56" s="168"/>
    </row>
    <row r="57" spans="1:49">
      <c r="A57" t="s">
        <v>153</v>
      </c>
      <c r="B57" t="s">
        <v>154</v>
      </c>
      <c r="C57" t="s">
        <v>223</v>
      </c>
      <c r="D57" t="s">
        <v>224</v>
      </c>
      <c r="I57" s="184" t="s">
        <v>17</v>
      </c>
      <c r="J57" s="184" t="s">
        <v>139</v>
      </c>
      <c r="K57" s="184" t="s">
        <v>140</v>
      </c>
      <c r="L57" s="184"/>
      <c r="AD57" t="s">
        <v>153</v>
      </c>
      <c r="AE57" t="s">
        <v>154</v>
      </c>
      <c r="AF57" t="s">
        <v>223</v>
      </c>
      <c r="AG57" t="s">
        <v>224</v>
      </c>
      <c r="AJ57" t="s">
        <v>139</v>
      </c>
      <c r="AK57" t="s">
        <v>140</v>
      </c>
      <c r="AL57" s="168" t="s">
        <v>24</v>
      </c>
      <c r="AM57" s="168"/>
      <c r="AO57" t="s">
        <v>139</v>
      </c>
      <c r="AP57" t="s">
        <v>140</v>
      </c>
      <c r="AQ57" s="168" t="s">
        <v>48</v>
      </c>
      <c r="AR57" s="168"/>
      <c r="AT57" s="168" t="s">
        <v>139</v>
      </c>
      <c r="AU57" s="168" t="s">
        <v>140</v>
      </c>
      <c r="AV57" s="168" t="s">
        <v>26</v>
      </c>
      <c r="AW57" s="168"/>
    </row>
    <row r="58" spans="1:49">
      <c r="A58" t="s">
        <v>225</v>
      </c>
      <c r="B58" t="s">
        <v>226</v>
      </c>
      <c r="C58" t="s">
        <v>227</v>
      </c>
      <c r="D58" t="s">
        <v>228</v>
      </c>
      <c r="I58" s="184" t="s">
        <v>17</v>
      </c>
      <c r="J58" s="184" t="s">
        <v>141</v>
      </c>
      <c r="K58" s="184" t="s">
        <v>142</v>
      </c>
      <c r="L58" s="184"/>
      <c r="AD58" t="s">
        <v>225</v>
      </c>
      <c r="AE58" t="s">
        <v>226</v>
      </c>
      <c r="AF58" t="s">
        <v>227</v>
      </c>
      <c r="AG58" t="s">
        <v>228</v>
      </c>
      <c r="AJ58" t="s">
        <v>141</v>
      </c>
      <c r="AK58" t="s">
        <v>142</v>
      </c>
      <c r="AL58" s="168" t="s">
        <v>34</v>
      </c>
      <c r="AM58" s="168"/>
      <c r="AO58" t="s">
        <v>141</v>
      </c>
      <c r="AP58" t="s">
        <v>142</v>
      </c>
      <c r="AQ58" s="168" t="s">
        <v>74</v>
      </c>
      <c r="AR58" s="168"/>
      <c r="AT58" s="168" t="s">
        <v>141</v>
      </c>
      <c r="AU58" s="168" t="s">
        <v>142</v>
      </c>
      <c r="AV58" s="168" t="s">
        <v>80</v>
      </c>
      <c r="AW58" s="168"/>
    </row>
    <row r="59" spans="1:49">
      <c r="A59" t="s">
        <v>197</v>
      </c>
      <c r="B59" t="s">
        <v>198</v>
      </c>
      <c r="C59" t="s">
        <v>229</v>
      </c>
      <c r="D59" t="s">
        <v>230</v>
      </c>
      <c r="I59" s="184" t="s">
        <v>17</v>
      </c>
      <c r="J59" s="184" t="s">
        <v>143</v>
      </c>
      <c r="K59" s="184" t="s">
        <v>144</v>
      </c>
      <c r="L59" s="184"/>
      <c r="AD59" t="s">
        <v>197</v>
      </c>
      <c r="AE59" t="s">
        <v>198</v>
      </c>
      <c r="AF59" t="s">
        <v>229</v>
      </c>
      <c r="AG59" t="s">
        <v>230</v>
      </c>
      <c r="AJ59" t="s">
        <v>143</v>
      </c>
      <c r="AK59" t="s">
        <v>144</v>
      </c>
      <c r="AL59" s="168" t="s">
        <v>44</v>
      </c>
      <c r="AM59" s="168"/>
      <c r="AO59" t="s">
        <v>143</v>
      </c>
      <c r="AP59" t="s">
        <v>144</v>
      </c>
      <c r="AQ59" s="168" t="s">
        <v>82</v>
      </c>
      <c r="AR59" s="168"/>
      <c r="AT59" s="168" t="s">
        <v>143</v>
      </c>
      <c r="AU59" s="168" t="s">
        <v>144</v>
      </c>
      <c r="AV59" s="168" t="s">
        <v>122</v>
      </c>
      <c r="AW59" s="168"/>
    </row>
    <row r="60" spans="1:49">
      <c r="A60" t="s">
        <v>107</v>
      </c>
      <c r="B60" t="s">
        <v>108</v>
      </c>
      <c r="C60" t="s">
        <v>231</v>
      </c>
      <c r="D60" t="s">
        <v>232</v>
      </c>
      <c r="I60" s="184" t="s">
        <v>17</v>
      </c>
      <c r="J60" s="184" t="s">
        <v>145</v>
      </c>
      <c r="K60" s="184" t="s">
        <v>146</v>
      </c>
      <c r="L60" s="184"/>
      <c r="AD60" t="s">
        <v>107</v>
      </c>
      <c r="AE60" t="s">
        <v>108</v>
      </c>
      <c r="AF60" t="s">
        <v>231</v>
      </c>
      <c r="AG60" t="s">
        <v>232</v>
      </c>
      <c r="AJ60" t="s">
        <v>145</v>
      </c>
      <c r="AK60" t="s">
        <v>146</v>
      </c>
      <c r="AL60" s="168" t="s">
        <v>34</v>
      </c>
      <c r="AM60" s="168"/>
      <c r="AO60" t="s">
        <v>145</v>
      </c>
      <c r="AP60" t="s">
        <v>146</v>
      </c>
      <c r="AQ60" s="168" t="s">
        <v>74</v>
      </c>
      <c r="AR60" s="168"/>
      <c r="AT60" s="168" t="s">
        <v>145</v>
      </c>
      <c r="AU60" s="168" t="s">
        <v>146</v>
      </c>
      <c r="AV60" s="168" t="s">
        <v>72</v>
      </c>
      <c r="AW60" s="168"/>
    </row>
    <row r="61" spans="1:49">
      <c r="A61" t="s">
        <v>29</v>
      </c>
      <c r="B61" t="s">
        <v>30</v>
      </c>
      <c r="C61" t="s">
        <v>233</v>
      </c>
      <c r="D61" t="s">
        <v>234</v>
      </c>
      <c r="I61" t="s">
        <v>17</v>
      </c>
      <c r="J61" t="s">
        <v>149</v>
      </c>
      <c r="K61" t="s">
        <v>150</v>
      </c>
      <c r="AD61" t="s">
        <v>29</v>
      </c>
      <c r="AE61" t="s">
        <v>30</v>
      </c>
      <c r="AF61" t="s">
        <v>233</v>
      </c>
      <c r="AG61" t="s">
        <v>234</v>
      </c>
      <c r="AJ61" t="s">
        <v>149</v>
      </c>
      <c r="AK61" t="s">
        <v>150</v>
      </c>
      <c r="AL61" s="168" t="s">
        <v>24</v>
      </c>
      <c r="AM61" s="168"/>
      <c r="AO61" t="s">
        <v>149</v>
      </c>
      <c r="AP61" t="s">
        <v>150</v>
      </c>
      <c r="AQ61" s="168" t="s">
        <v>38</v>
      </c>
      <c r="AR61" s="168"/>
      <c r="AT61" s="168" t="s">
        <v>149</v>
      </c>
      <c r="AU61" s="168" t="s">
        <v>150</v>
      </c>
      <c r="AV61" s="168" t="s">
        <v>46</v>
      </c>
      <c r="AW61" s="168"/>
    </row>
    <row r="62" spans="1:49">
      <c r="A62" t="s">
        <v>29</v>
      </c>
      <c r="B62" t="s">
        <v>30</v>
      </c>
      <c r="C62" t="s">
        <v>235</v>
      </c>
      <c r="D62" t="s">
        <v>236</v>
      </c>
      <c r="I62" t="s">
        <v>17</v>
      </c>
      <c r="J62" t="s">
        <v>151</v>
      </c>
      <c r="K62" t="s">
        <v>152</v>
      </c>
      <c r="AD62" t="s">
        <v>29</v>
      </c>
      <c r="AE62" t="s">
        <v>30</v>
      </c>
      <c r="AF62" t="s">
        <v>235</v>
      </c>
      <c r="AG62" t="s">
        <v>236</v>
      </c>
      <c r="AJ62" t="s">
        <v>151</v>
      </c>
      <c r="AK62" t="s">
        <v>152</v>
      </c>
      <c r="AL62" s="168" t="s">
        <v>24</v>
      </c>
      <c r="AM62" s="168"/>
      <c r="AO62" t="s">
        <v>151</v>
      </c>
      <c r="AP62" t="s">
        <v>152</v>
      </c>
      <c r="AQ62" s="168" t="s">
        <v>38</v>
      </c>
      <c r="AR62" s="168"/>
      <c r="AT62" s="168" t="s">
        <v>151</v>
      </c>
      <c r="AU62" s="168" t="s">
        <v>152</v>
      </c>
      <c r="AV62" s="168" t="s">
        <v>46</v>
      </c>
      <c r="AW62" s="168"/>
    </row>
    <row r="63" spans="1:49">
      <c r="A63" t="s">
        <v>161</v>
      </c>
      <c r="B63" t="s">
        <v>162</v>
      </c>
      <c r="C63" t="s">
        <v>237</v>
      </c>
      <c r="D63" t="s">
        <v>238</v>
      </c>
      <c r="I63" t="s">
        <v>17</v>
      </c>
      <c r="J63" t="s">
        <v>155</v>
      </c>
      <c r="K63" t="s">
        <v>156</v>
      </c>
      <c r="AD63" t="s">
        <v>161</v>
      </c>
      <c r="AE63" t="s">
        <v>162</v>
      </c>
      <c r="AF63" t="s">
        <v>237</v>
      </c>
      <c r="AG63" t="s">
        <v>238</v>
      </c>
      <c r="AJ63" t="s">
        <v>155</v>
      </c>
      <c r="AK63" t="s">
        <v>156</v>
      </c>
      <c r="AL63" s="168" t="s">
        <v>44</v>
      </c>
      <c r="AM63" s="168"/>
      <c r="AO63" t="s">
        <v>155</v>
      </c>
      <c r="AP63" t="s">
        <v>156</v>
      </c>
      <c r="AQ63" s="168" t="s">
        <v>82</v>
      </c>
      <c r="AR63" s="168"/>
      <c r="AT63" s="168" t="s">
        <v>155</v>
      </c>
      <c r="AU63" s="168" t="s">
        <v>156</v>
      </c>
      <c r="AV63" s="168" t="s">
        <v>122</v>
      </c>
      <c r="AW63" s="168"/>
    </row>
    <row r="64" spans="1:49">
      <c r="A64" t="s">
        <v>19</v>
      </c>
      <c r="B64" t="s">
        <v>20</v>
      </c>
      <c r="C64" t="s">
        <v>239</v>
      </c>
      <c r="D64" t="s">
        <v>240</v>
      </c>
      <c r="I64" t="s">
        <v>17</v>
      </c>
      <c r="J64" t="s">
        <v>159</v>
      </c>
      <c r="K64" t="s">
        <v>160</v>
      </c>
      <c r="AD64" t="s">
        <v>19</v>
      </c>
      <c r="AE64" t="s">
        <v>20</v>
      </c>
      <c r="AF64" t="s">
        <v>239</v>
      </c>
      <c r="AG64" t="s">
        <v>240</v>
      </c>
      <c r="AJ64" t="s">
        <v>159</v>
      </c>
      <c r="AK64" t="s">
        <v>160</v>
      </c>
      <c r="AL64" s="168" t="s">
        <v>54</v>
      </c>
      <c r="AM64" s="168"/>
      <c r="AO64" t="s">
        <v>159</v>
      </c>
      <c r="AP64" t="s">
        <v>160</v>
      </c>
      <c r="AQ64" s="168" t="s">
        <v>98</v>
      </c>
      <c r="AR64" s="168"/>
      <c r="AT64" s="168" t="s">
        <v>159</v>
      </c>
      <c r="AU64" s="168" t="s">
        <v>160</v>
      </c>
      <c r="AV64" s="168" t="s">
        <v>88</v>
      </c>
      <c r="AW64" s="168"/>
    </row>
    <row r="65" spans="1:49">
      <c r="A65" t="s">
        <v>217</v>
      </c>
      <c r="B65" t="s">
        <v>218</v>
      </c>
      <c r="C65" t="s">
        <v>241</v>
      </c>
      <c r="D65" t="s">
        <v>242</v>
      </c>
      <c r="I65" t="s">
        <v>17</v>
      </c>
      <c r="J65" t="s">
        <v>163</v>
      </c>
      <c r="K65" t="s">
        <v>164</v>
      </c>
      <c r="AD65" t="s">
        <v>217</v>
      </c>
      <c r="AE65" t="s">
        <v>218</v>
      </c>
      <c r="AF65" t="s">
        <v>241</v>
      </c>
      <c r="AG65" t="s">
        <v>242</v>
      </c>
      <c r="AJ65" t="s">
        <v>163</v>
      </c>
      <c r="AK65" t="s">
        <v>164</v>
      </c>
      <c r="AL65" s="168" t="s">
        <v>24</v>
      </c>
      <c r="AM65" s="168"/>
      <c r="AO65" t="s">
        <v>163</v>
      </c>
      <c r="AP65" t="s">
        <v>164</v>
      </c>
      <c r="AQ65" s="168" t="s">
        <v>28</v>
      </c>
      <c r="AR65" s="168"/>
      <c r="AT65" s="168" t="s">
        <v>163</v>
      </c>
      <c r="AU65" s="168" t="s">
        <v>164</v>
      </c>
      <c r="AV65" s="168" t="s">
        <v>36</v>
      </c>
      <c r="AW65" s="168"/>
    </row>
    <row r="66" spans="1:49">
      <c r="A66" t="s">
        <v>133</v>
      </c>
      <c r="B66" t="s">
        <v>134</v>
      </c>
      <c r="C66" t="s">
        <v>243</v>
      </c>
      <c r="D66" t="s">
        <v>244</v>
      </c>
      <c r="I66" t="s">
        <v>17</v>
      </c>
      <c r="J66" t="s">
        <v>167</v>
      </c>
      <c r="K66" t="s">
        <v>168</v>
      </c>
      <c r="AD66" t="s">
        <v>133</v>
      </c>
      <c r="AE66" t="s">
        <v>134</v>
      </c>
      <c r="AF66" t="s">
        <v>243</v>
      </c>
      <c r="AG66" t="s">
        <v>244</v>
      </c>
      <c r="AJ66" t="s">
        <v>167</v>
      </c>
      <c r="AK66" t="s">
        <v>168</v>
      </c>
      <c r="AL66" s="168" t="s">
        <v>34</v>
      </c>
      <c r="AM66" s="168"/>
      <c r="AO66" t="s">
        <v>167</v>
      </c>
      <c r="AP66" t="s">
        <v>168</v>
      </c>
      <c r="AQ66" s="168" t="s">
        <v>66</v>
      </c>
      <c r="AR66" s="168"/>
      <c r="AT66" s="168" t="s">
        <v>167</v>
      </c>
      <c r="AU66" s="168" t="s">
        <v>168</v>
      </c>
      <c r="AV66" s="168" t="s">
        <v>64</v>
      </c>
      <c r="AW66" s="168"/>
    </row>
    <row r="67" spans="1:49">
      <c r="A67" t="s">
        <v>245</v>
      </c>
      <c r="B67" t="s">
        <v>246</v>
      </c>
      <c r="C67" t="s">
        <v>247</v>
      </c>
      <c r="D67" t="s">
        <v>248</v>
      </c>
      <c r="I67" t="s">
        <v>17</v>
      </c>
      <c r="J67" t="s">
        <v>171</v>
      </c>
      <c r="K67" t="s">
        <v>172</v>
      </c>
      <c r="AD67" t="s">
        <v>245</v>
      </c>
      <c r="AE67" t="s">
        <v>246</v>
      </c>
      <c r="AF67" t="s">
        <v>247</v>
      </c>
      <c r="AG67" t="s">
        <v>248</v>
      </c>
      <c r="AJ67" t="s">
        <v>171</v>
      </c>
      <c r="AK67" t="s">
        <v>172</v>
      </c>
      <c r="AL67" s="168" t="s">
        <v>44</v>
      </c>
      <c r="AM67" s="168"/>
      <c r="AO67" t="s">
        <v>171</v>
      </c>
      <c r="AP67" t="s">
        <v>172</v>
      </c>
      <c r="AQ67" s="168" t="s">
        <v>82</v>
      </c>
      <c r="AR67" s="168"/>
      <c r="AT67" s="168" t="s">
        <v>171</v>
      </c>
      <c r="AU67" s="168" t="s">
        <v>172</v>
      </c>
      <c r="AV67" s="168" t="s">
        <v>122</v>
      </c>
      <c r="AW67" s="168"/>
    </row>
    <row r="68" spans="1:49">
      <c r="A68" t="s">
        <v>249</v>
      </c>
      <c r="B68" t="s">
        <v>250</v>
      </c>
      <c r="C68" t="s">
        <v>251</v>
      </c>
      <c r="D68" t="s">
        <v>252</v>
      </c>
      <c r="I68" t="s">
        <v>17</v>
      </c>
      <c r="J68" t="s">
        <v>175</v>
      </c>
      <c r="K68" t="s">
        <v>176</v>
      </c>
      <c r="AD68" t="s">
        <v>249</v>
      </c>
      <c r="AE68" t="s">
        <v>250</v>
      </c>
      <c r="AF68" t="s">
        <v>251</v>
      </c>
      <c r="AG68" t="s">
        <v>252</v>
      </c>
      <c r="AJ68" t="s">
        <v>175</v>
      </c>
      <c r="AK68" t="s">
        <v>176</v>
      </c>
      <c r="AL68" s="168" t="s">
        <v>24</v>
      </c>
      <c r="AM68" s="168"/>
      <c r="AO68" t="s">
        <v>175</v>
      </c>
      <c r="AP68" t="s">
        <v>176</v>
      </c>
      <c r="AQ68" s="168" t="s">
        <v>38</v>
      </c>
      <c r="AR68" s="168"/>
      <c r="AT68" s="168" t="s">
        <v>175</v>
      </c>
      <c r="AU68" s="168" t="s">
        <v>176</v>
      </c>
      <c r="AV68" s="168" t="s">
        <v>36</v>
      </c>
      <c r="AW68" s="168"/>
    </row>
    <row r="69" spans="1:49">
      <c r="A69" t="s">
        <v>253</v>
      </c>
      <c r="B69" t="s">
        <v>254</v>
      </c>
      <c r="C69" t="s">
        <v>255</v>
      </c>
      <c r="D69" t="s">
        <v>256</v>
      </c>
      <c r="I69" t="s">
        <v>17</v>
      </c>
      <c r="J69" t="s">
        <v>179</v>
      </c>
      <c r="K69" t="s">
        <v>180</v>
      </c>
      <c r="AD69" t="s">
        <v>253</v>
      </c>
      <c r="AE69" t="s">
        <v>254</v>
      </c>
      <c r="AF69" t="s">
        <v>255</v>
      </c>
      <c r="AG69" t="s">
        <v>256</v>
      </c>
      <c r="AJ69" t="s">
        <v>179</v>
      </c>
      <c r="AK69" t="s">
        <v>180</v>
      </c>
      <c r="AL69" s="168" t="s">
        <v>24</v>
      </c>
      <c r="AM69" s="168"/>
      <c r="AO69" t="s">
        <v>179</v>
      </c>
      <c r="AP69" t="s">
        <v>180</v>
      </c>
      <c r="AQ69" s="168" t="s">
        <v>28</v>
      </c>
      <c r="AR69" s="168"/>
      <c r="AT69" s="168" t="s">
        <v>179</v>
      </c>
      <c r="AU69" s="168" t="s">
        <v>180</v>
      </c>
      <c r="AV69" s="168" t="s">
        <v>36</v>
      </c>
      <c r="AW69" s="168"/>
    </row>
    <row r="70" spans="1:49">
      <c r="A70" t="s">
        <v>153</v>
      </c>
      <c r="B70" t="s">
        <v>154</v>
      </c>
      <c r="C70" t="s">
        <v>257</v>
      </c>
      <c r="D70" t="s">
        <v>258</v>
      </c>
      <c r="I70" t="s">
        <v>17</v>
      </c>
      <c r="J70" t="s">
        <v>183</v>
      </c>
      <c r="K70" t="s">
        <v>184</v>
      </c>
      <c r="AD70" t="s">
        <v>153</v>
      </c>
      <c r="AE70" t="s">
        <v>154</v>
      </c>
      <c r="AF70" t="s">
        <v>257</v>
      </c>
      <c r="AG70" t="s">
        <v>258</v>
      </c>
      <c r="AJ70" t="s">
        <v>183</v>
      </c>
      <c r="AK70" t="s">
        <v>184</v>
      </c>
      <c r="AL70" s="168" t="s">
        <v>34</v>
      </c>
      <c r="AM70" s="168"/>
      <c r="AO70" t="s">
        <v>183</v>
      </c>
      <c r="AP70" t="s">
        <v>184</v>
      </c>
      <c r="AQ70" s="168" t="s">
        <v>58</v>
      </c>
      <c r="AR70" s="168"/>
      <c r="AT70" s="168" t="s">
        <v>183</v>
      </c>
      <c r="AU70" s="168" t="s">
        <v>184</v>
      </c>
      <c r="AV70" s="168" t="s">
        <v>56</v>
      </c>
      <c r="AW70" s="168"/>
    </row>
    <row r="71" spans="1:49">
      <c r="A71" t="s">
        <v>197</v>
      </c>
      <c r="B71" t="s">
        <v>198</v>
      </c>
      <c r="C71" t="s">
        <v>259</v>
      </c>
      <c r="D71" t="s">
        <v>260</v>
      </c>
      <c r="I71" t="s">
        <v>17</v>
      </c>
      <c r="J71" t="s">
        <v>187</v>
      </c>
      <c r="K71" t="s">
        <v>188</v>
      </c>
      <c r="AD71" t="s">
        <v>197</v>
      </c>
      <c r="AE71" t="s">
        <v>198</v>
      </c>
      <c r="AF71" t="s">
        <v>259</v>
      </c>
      <c r="AG71" t="s">
        <v>260</v>
      </c>
      <c r="AJ71" t="s">
        <v>187</v>
      </c>
      <c r="AK71" t="s">
        <v>188</v>
      </c>
      <c r="AL71" s="168" t="s">
        <v>34</v>
      </c>
      <c r="AM71" s="168"/>
      <c r="AO71" t="s">
        <v>187</v>
      </c>
      <c r="AP71" t="s">
        <v>188</v>
      </c>
      <c r="AQ71" s="168" t="s">
        <v>58</v>
      </c>
      <c r="AR71" s="168"/>
      <c r="AT71" s="168" t="s">
        <v>187</v>
      </c>
      <c r="AU71" s="168" t="s">
        <v>188</v>
      </c>
      <c r="AV71" s="168" t="s">
        <v>56</v>
      </c>
      <c r="AW71" s="168"/>
    </row>
    <row r="72" spans="1:49">
      <c r="A72" t="s">
        <v>261</v>
      </c>
      <c r="B72" t="s">
        <v>262</v>
      </c>
      <c r="C72" t="s">
        <v>263</v>
      </c>
      <c r="D72" t="s">
        <v>264</v>
      </c>
      <c r="I72" t="s">
        <v>17</v>
      </c>
      <c r="J72" t="s">
        <v>189</v>
      </c>
      <c r="K72" t="s">
        <v>190</v>
      </c>
      <c r="AD72" t="s">
        <v>261</v>
      </c>
      <c r="AE72" t="s">
        <v>262</v>
      </c>
      <c r="AF72" t="s">
        <v>263</v>
      </c>
      <c r="AG72" t="s">
        <v>264</v>
      </c>
      <c r="AJ72" t="s">
        <v>189</v>
      </c>
      <c r="AK72" t="s">
        <v>190</v>
      </c>
      <c r="AL72" s="168" t="s">
        <v>54</v>
      </c>
      <c r="AM72" s="168"/>
      <c r="AO72" t="s">
        <v>189</v>
      </c>
      <c r="AP72" t="s">
        <v>190</v>
      </c>
      <c r="AQ72" s="168" t="s">
        <v>98</v>
      </c>
      <c r="AR72" s="168"/>
      <c r="AT72" s="168" t="s">
        <v>189</v>
      </c>
      <c r="AU72" s="168" t="s">
        <v>190</v>
      </c>
      <c r="AV72" s="168" t="s">
        <v>88</v>
      </c>
      <c r="AW72" s="168"/>
    </row>
    <row r="73" spans="1:49">
      <c r="A73" t="s">
        <v>201</v>
      </c>
      <c r="B73" t="s">
        <v>202</v>
      </c>
      <c r="C73" t="s">
        <v>265</v>
      </c>
      <c r="D73" t="s">
        <v>266</v>
      </c>
      <c r="I73" t="s">
        <v>17</v>
      </c>
      <c r="J73" t="s">
        <v>191</v>
      </c>
      <c r="K73" t="s">
        <v>192</v>
      </c>
      <c r="AD73" t="s">
        <v>201</v>
      </c>
      <c r="AE73" t="s">
        <v>202</v>
      </c>
      <c r="AF73" t="s">
        <v>265</v>
      </c>
      <c r="AG73" t="s">
        <v>266</v>
      </c>
      <c r="AJ73" t="s">
        <v>191</v>
      </c>
      <c r="AK73" t="s">
        <v>192</v>
      </c>
      <c r="AL73" s="168" t="s">
        <v>24</v>
      </c>
      <c r="AM73" s="168"/>
      <c r="AO73" t="s">
        <v>191</v>
      </c>
      <c r="AP73" t="s">
        <v>192</v>
      </c>
      <c r="AQ73" s="168" t="s">
        <v>48</v>
      </c>
      <c r="AR73" s="168"/>
      <c r="AT73" s="168" t="s">
        <v>191</v>
      </c>
      <c r="AU73" s="168" t="s">
        <v>192</v>
      </c>
      <c r="AV73" s="168" t="s">
        <v>26</v>
      </c>
      <c r="AW73" s="168"/>
    </row>
    <row r="74" spans="1:49">
      <c r="A74" t="s">
        <v>267</v>
      </c>
      <c r="B74" t="s">
        <v>268</v>
      </c>
      <c r="C74" t="s">
        <v>269</v>
      </c>
      <c r="D74" t="s">
        <v>270</v>
      </c>
      <c r="I74" t="s">
        <v>17</v>
      </c>
      <c r="J74" t="s">
        <v>193</v>
      </c>
      <c r="K74" t="s">
        <v>194</v>
      </c>
      <c r="AD74" t="s">
        <v>267</v>
      </c>
      <c r="AE74" t="s">
        <v>268</v>
      </c>
      <c r="AF74" t="s">
        <v>269</v>
      </c>
      <c r="AG74" t="s">
        <v>270</v>
      </c>
      <c r="AJ74" t="s">
        <v>193</v>
      </c>
      <c r="AK74" t="s">
        <v>194</v>
      </c>
      <c r="AL74" s="168" t="s">
        <v>54</v>
      </c>
      <c r="AM74" s="168"/>
      <c r="AO74" t="s">
        <v>193</v>
      </c>
      <c r="AP74" t="s">
        <v>194</v>
      </c>
      <c r="AQ74" s="168" t="s">
        <v>98</v>
      </c>
      <c r="AR74" s="168"/>
      <c r="AT74" s="168" t="s">
        <v>193</v>
      </c>
      <c r="AU74" s="168" t="s">
        <v>194</v>
      </c>
      <c r="AV74" s="168" t="s">
        <v>118</v>
      </c>
      <c r="AW74" s="168"/>
    </row>
    <row r="75" spans="1:49">
      <c r="A75" t="s">
        <v>39</v>
      </c>
      <c r="B75" t="s">
        <v>40</v>
      </c>
      <c r="C75" t="s">
        <v>271</v>
      </c>
      <c r="D75" t="s">
        <v>272</v>
      </c>
      <c r="I75" t="s">
        <v>17</v>
      </c>
      <c r="J75" t="s">
        <v>195</v>
      </c>
      <c r="K75" t="s">
        <v>196</v>
      </c>
      <c r="AD75" t="s">
        <v>39</v>
      </c>
      <c r="AE75" t="s">
        <v>40</v>
      </c>
      <c r="AF75" t="s">
        <v>271</v>
      </c>
      <c r="AG75" t="s">
        <v>272</v>
      </c>
      <c r="AJ75" t="s">
        <v>195</v>
      </c>
      <c r="AK75" t="s">
        <v>196</v>
      </c>
      <c r="AL75" s="168" t="s">
        <v>34</v>
      </c>
      <c r="AM75" s="168"/>
      <c r="AO75" t="s">
        <v>195</v>
      </c>
      <c r="AP75" t="s">
        <v>196</v>
      </c>
      <c r="AQ75" s="168" t="s">
        <v>66</v>
      </c>
      <c r="AR75" s="168"/>
      <c r="AT75" s="168" t="s">
        <v>195</v>
      </c>
      <c r="AU75" s="168" t="s">
        <v>196</v>
      </c>
      <c r="AV75" s="168" t="s">
        <v>64</v>
      </c>
      <c r="AW75" s="168"/>
    </row>
    <row r="76" spans="1:49">
      <c r="A76" t="s">
        <v>225</v>
      </c>
      <c r="B76" t="s">
        <v>226</v>
      </c>
      <c r="C76" t="s">
        <v>273</v>
      </c>
      <c r="D76" t="s">
        <v>274</v>
      </c>
      <c r="I76" t="s">
        <v>17</v>
      </c>
      <c r="J76" t="s">
        <v>199</v>
      </c>
      <c r="K76" t="s">
        <v>200</v>
      </c>
      <c r="AD76" t="s">
        <v>225</v>
      </c>
      <c r="AE76" t="s">
        <v>226</v>
      </c>
      <c r="AF76" t="s">
        <v>273</v>
      </c>
      <c r="AG76" t="s">
        <v>274</v>
      </c>
      <c r="AJ76" t="s">
        <v>199</v>
      </c>
      <c r="AK76" t="s">
        <v>200</v>
      </c>
      <c r="AL76" s="168" t="s">
        <v>44</v>
      </c>
      <c r="AM76" s="168"/>
      <c r="AO76" t="s">
        <v>199</v>
      </c>
      <c r="AP76" t="s">
        <v>200</v>
      </c>
      <c r="AQ76" s="168" t="s">
        <v>82</v>
      </c>
      <c r="AR76" s="168"/>
      <c r="AT76" s="168" t="s">
        <v>199</v>
      </c>
      <c r="AU76" s="168" t="s">
        <v>200</v>
      </c>
      <c r="AV76" s="168" t="s">
        <v>122</v>
      </c>
      <c r="AW76" s="168"/>
    </row>
    <row r="77" spans="1:49">
      <c r="A77" t="s">
        <v>275</v>
      </c>
      <c r="B77" t="s">
        <v>276</v>
      </c>
      <c r="C77" t="s">
        <v>277</v>
      </c>
      <c r="D77" t="s">
        <v>278</v>
      </c>
      <c r="I77" t="s">
        <v>17</v>
      </c>
      <c r="J77" t="s">
        <v>203</v>
      </c>
      <c r="K77" t="s">
        <v>204</v>
      </c>
      <c r="AD77" t="s">
        <v>275</v>
      </c>
      <c r="AE77" t="s">
        <v>276</v>
      </c>
      <c r="AF77" t="s">
        <v>277</v>
      </c>
      <c r="AG77" t="s">
        <v>278</v>
      </c>
      <c r="AJ77" t="s">
        <v>203</v>
      </c>
      <c r="AK77" t="s">
        <v>204</v>
      </c>
      <c r="AL77" s="168" t="s">
        <v>24</v>
      </c>
      <c r="AM77" s="168"/>
      <c r="AO77" t="s">
        <v>203</v>
      </c>
      <c r="AP77" t="s">
        <v>204</v>
      </c>
      <c r="AQ77" s="168" t="s">
        <v>48</v>
      </c>
      <c r="AR77" s="168"/>
      <c r="AT77" s="168" t="s">
        <v>203</v>
      </c>
      <c r="AU77" s="168" t="s">
        <v>204</v>
      </c>
      <c r="AV77" s="168" t="s">
        <v>26</v>
      </c>
      <c r="AW77" s="168"/>
    </row>
    <row r="78" spans="1:49">
      <c r="A78" t="s">
        <v>113</v>
      </c>
      <c r="B78" t="s">
        <v>114</v>
      </c>
      <c r="C78" t="s">
        <v>279</v>
      </c>
      <c r="D78" t="s">
        <v>280</v>
      </c>
      <c r="I78" t="s">
        <v>17</v>
      </c>
      <c r="J78" t="s">
        <v>205</v>
      </c>
      <c r="K78" t="s">
        <v>206</v>
      </c>
      <c r="AD78" t="s">
        <v>113</v>
      </c>
      <c r="AE78" t="s">
        <v>114</v>
      </c>
      <c r="AF78" t="s">
        <v>279</v>
      </c>
      <c r="AG78" t="s">
        <v>280</v>
      </c>
      <c r="AJ78" t="s">
        <v>205</v>
      </c>
      <c r="AK78" t="s">
        <v>206</v>
      </c>
      <c r="AL78" s="168" t="s">
        <v>54</v>
      </c>
      <c r="AM78" s="168"/>
      <c r="AO78" t="s">
        <v>205</v>
      </c>
      <c r="AP78" t="s">
        <v>206</v>
      </c>
      <c r="AQ78" s="168" t="s">
        <v>90</v>
      </c>
      <c r="AR78" s="168"/>
      <c r="AT78" s="168" t="s">
        <v>205</v>
      </c>
      <c r="AU78" s="168" t="s">
        <v>206</v>
      </c>
      <c r="AV78" s="168" t="s">
        <v>96</v>
      </c>
      <c r="AW78" s="168"/>
    </row>
    <row r="79" spans="1:49">
      <c r="A79" t="s">
        <v>281</v>
      </c>
      <c r="B79" t="s">
        <v>282</v>
      </c>
      <c r="C79" t="s">
        <v>283</v>
      </c>
      <c r="D79" t="s">
        <v>284</v>
      </c>
      <c r="I79" t="s">
        <v>17</v>
      </c>
      <c r="J79" t="s">
        <v>207</v>
      </c>
      <c r="K79" t="s">
        <v>208</v>
      </c>
      <c r="AD79" t="s">
        <v>281</v>
      </c>
      <c r="AE79" t="s">
        <v>282</v>
      </c>
      <c r="AF79" t="s">
        <v>283</v>
      </c>
      <c r="AG79" t="s">
        <v>284</v>
      </c>
      <c r="AJ79" t="s">
        <v>207</v>
      </c>
      <c r="AK79" t="s">
        <v>208</v>
      </c>
      <c r="AL79" s="168" t="s">
        <v>44</v>
      </c>
      <c r="AM79" s="168"/>
      <c r="AO79" t="s">
        <v>207</v>
      </c>
      <c r="AP79" t="s">
        <v>208</v>
      </c>
      <c r="AQ79" s="168" t="s">
        <v>82</v>
      </c>
      <c r="AR79" s="168"/>
      <c r="AT79" s="168" t="s">
        <v>207</v>
      </c>
      <c r="AU79" s="168" t="s">
        <v>208</v>
      </c>
      <c r="AV79" s="168" t="s">
        <v>122</v>
      </c>
      <c r="AW79" s="168"/>
    </row>
    <row r="80" spans="1:49">
      <c r="A80" t="s">
        <v>285</v>
      </c>
      <c r="B80" t="s">
        <v>286</v>
      </c>
      <c r="C80" t="s">
        <v>287</v>
      </c>
      <c r="D80" t="s">
        <v>288</v>
      </c>
      <c r="I80" t="s">
        <v>17</v>
      </c>
      <c r="J80" t="s">
        <v>211</v>
      </c>
      <c r="K80" t="s">
        <v>212</v>
      </c>
      <c r="AD80" t="s">
        <v>285</v>
      </c>
      <c r="AE80" t="s">
        <v>286</v>
      </c>
      <c r="AF80" t="s">
        <v>287</v>
      </c>
      <c r="AG80" t="s">
        <v>288</v>
      </c>
      <c r="AJ80" t="s">
        <v>211</v>
      </c>
      <c r="AK80" t="s">
        <v>212</v>
      </c>
      <c r="AL80" s="168" t="s">
        <v>34</v>
      </c>
      <c r="AM80" s="168"/>
      <c r="AO80" t="s">
        <v>211</v>
      </c>
      <c r="AP80" t="s">
        <v>212</v>
      </c>
      <c r="AQ80" s="168" t="s">
        <v>74</v>
      </c>
      <c r="AR80" s="168"/>
      <c r="AT80" s="168" t="s">
        <v>211</v>
      </c>
      <c r="AU80" s="168" t="s">
        <v>212</v>
      </c>
      <c r="AV80" s="168" t="s">
        <v>80</v>
      </c>
      <c r="AW80" s="168"/>
    </row>
    <row r="81" spans="1:49">
      <c r="A81" t="s">
        <v>289</v>
      </c>
      <c r="B81" t="s">
        <v>290</v>
      </c>
      <c r="C81" t="s">
        <v>291</v>
      </c>
      <c r="D81" t="s">
        <v>292</v>
      </c>
      <c r="I81" t="s">
        <v>17</v>
      </c>
      <c r="J81" t="s">
        <v>215</v>
      </c>
      <c r="K81" t="s">
        <v>216</v>
      </c>
      <c r="AD81" t="s">
        <v>289</v>
      </c>
      <c r="AE81" t="s">
        <v>290</v>
      </c>
      <c r="AF81" t="s">
        <v>291</v>
      </c>
      <c r="AG81" t="s">
        <v>292</v>
      </c>
      <c r="AJ81" t="s">
        <v>215</v>
      </c>
      <c r="AK81" t="s">
        <v>216</v>
      </c>
      <c r="AL81" s="168" t="s">
        <v>24</v>
      </c>
      <c r="AM81" s="168"/>
      <c r="AO81" t="s">
        <v>215</v>
      </c>
      <c r="AP81" t="s">
        <v>216</v>
      </c>
      <c r="AQ81" s="168" t="s">
        <v>28</v>
      </c>
      <c r="AR81" s="168"/>
      <c r="AT81" s="168" t="s">
        <v>215</v>
      </c>
      <c r="AU81" s="168" t="s">
        <v>216</v>
      </c>
      <c r="AV81" s="168" t="s">
        <v>36</v>
      </c>
      <c r="AW81" s="168"/>
    </row>
    <row r="82" spans="1:49">
      <c r="A82" t="s">
        <v>169</v>
      </c>
      <c r="B82" t="s">
        <v>170</v>
      </c>
      <c r="C82" t="s">
        <v>293</v>
      </c>
      <c r="D82" t="s">
        <v>294</v>
      </c>
      <c r="I82" t="s">
        <v>17</v>
      </c>
      <c r="J82" t="s">
        <v>219</v>
      </c>
      <c r="K82" t="s">
        <v>220</v>
      </c>
      <c r="AD82" t="s">
        <v>169</v>
      </c>
      <c r="AE82" t="s">
        <v>170</v>
      </c>
      <c r="AF82" t="s">
        <v>293</v>
      </c>
      <c r="AG82" t="s">
        <v>294</v>
      </c>
      <c r="AJ82" t="s">
        <v>219</v>
      </c>
      <c r="AK82" t="s">
        <v>220</v>
      </c>
      <c r="AL82" s="168" t="s">
        <v>54</v>
      </c>
      <c r="AM82" s="168"/>
      <c r="AO82" t="s">
        <v>219</v>
      </c>
      <c r="AP82" t="s">
        <v>220</v>
      </c>
      <c r="AQ82" s="168" t="s">
        <v>98</v>
      </c>
      <c r="AR82" s="168"/>
      <c r="AT82" s="168" t="s">
        <v>219</v>
      </c>
      <c r="AU82" s="168" t="s">
        <v>220</v>
      </c>
      <c r="AV82" s="168" t="s">
        <v>100</v>
      </c>
      <c r="AW82" s="168"/>
    </row>
    <row r="83" spans="1:49">
      <c r="A83" t="s">
        <v>295</v>
      </c>
      <c r="B83" t="s">
        <v>296</v>
      </c>
      <c r="C83" t="s">
        <v>297</v>
      </c>
      <c r="D83" t="s">
        <v>298</v>
      </c>
      <c r="I83" t="s">
        <v>17</v>
      </c>
      <c r="J83" t="s">
        <v>221</v>
      </c>
      <c r="K83" t="s">
        <v>222</v>
      </c>
      <c r="AD83" t="s">
        <v>295</v>
      </c>
      <c r="AE83" t="s">
        <v>296</v>
      </c>
      <c r="AF83" t="s">
        <v>297</v>
      </c>
      <c r="AG83" t="s">
        <v>298</v>
      </c>
      <c r="AJ83" t="s">
        <v>221</v>
      </c>
      <c r="AK83" t="s">
        <v>222</v>
      </c>
      <c r="AL83" s="168" t="s">
        <v>44</v>
      </c>
      <c r="AM83" s="168"/>
      <c r="AO83" t="s">
        <v>221</v>
      </c>
      <c r="AP83" t="s">
        <v>222</v>
      </c>
      <c r="AQ83" s="168" t="s">
        <v>82</v>
      </c>
      <c r="AR83" s="168"/>
      <c r="AT83" s="168" t="s">
        <v>221</v>
      </c>
      <c r="AU83" s="168" t="s">
        <v>222</v>
      </c>
      <c r="AV83" s="168" t="s">
        <v>122</v>
      </c>
      <c r="AW83" s="168"/>
    </row>
    <row r="84" spans="1:49">
      <c r="A84" t="s">
        <v>299</v>
      </c>
      <c r="B84" t="s">
        <v>300</v>
      </c>
      <c r="C84" t="s">
        <v>301</v>
      </c>
      <c r="D84" t="s">
        <v>302</v>
      </c>
      <c r="I84" t="s">
        <v>17</v>
      </c>
      <c r="J84" t="s">
        <v>223</v>
      </c>
      <c r="K84" t="s">
        <v>224</v>
      </c>
      <c r="AD84" t="s">
        <v>299</v>
      </c>
      <c r="AE84" t="s">
        <v>300</v>
      </c>
      <c r="AF84" t="s">
        <v>301</v>
      </c>
      <c r="AG84" t="s">
        <v>302</v>
      </c>
      <c r="AJ84" t="s">
        <v>223</v>
      </c>
      <c r="AK84" t="s">
        <v>224</v>
      </c>
      <c r="AL84" s="168" t="s">
        <v>44</v>
      </c>
      <c r="AM84" s="168"/>
      <c r="AO84" t="s">
        <v>223</v>
      </c>
      <c r="AP84" t="s">
        <v>224</v>
      </c>
      <c r="AQ84" s="168" t="s">
        <v>82</v>
      </c>
      <c r="AR84" s="168"/>
      <c r="AT84" s="168" t="s">
        <v>223</v>
      </c>
      <c r="AU84" s="168" t="s">
        <v>224</v>
      </c>
      <c r="AV84" s="168" t="s">
        <v>122</v>
      </c>
      <c r="AW84" s="168"/>
    </row>
    <row r="85" spans="1:49">
      <c r="A85" t="s">
        <v>59</v>
      </c>
      <c r="B85" t="s">
        <v>60</v>
      </c>
      <c r="C85" t="s">
        <v>303</v>
      </c>
      <c r="D85" t="s">
        <v>304</v>
      </c>
      <c r="I85" t="s">
        <v>17</v>
      </c>
      <c r="J85" t="s">
        <v>227</v>
      </c>
      <c r="K85" t="s">
        <v>228</v>
      </c>
      <c r="AD85" t="s">
        <v>59</v>
      </c>
      <c r="AE85" t="s">
        <v>60</v>
      </c>
      <c r="AF85" t="s">
        <v>303</v>
      </c>
      <c r="AG85" t="s">
        <v>304</v>
      </c>
      <c r="AJ85" t="s">
        <v>227</v>
      </c>
      <c r="AK85" t="s">
        <v>228</v>
      </c>
      <c r="AL85" s="168" t="s">
        <v>24</v>
      </c>
      <c r="AM85" s="168"/>
      <c r="AO85" t="s">
        <v>227</v>
      </c>
      <c r="AP85" t="s">
        <v>228</v>
      </c>
      <c r="AQ85" s="168" t="s">
        <v>38</v>
      </c>
      <c r="AR85" s="168"/>
      <c r="AT85" s="168" t="s">
        <v>227</v>
      </c>
      <c r="AU85" s="168" t="s">
        <v>228</v>
      </c>
      <c r="AV85" s="168" t="s">
        <v>46</v>
      </c>
      <c r="AW85" s="168"/>
    </row>
    <row r="86" spans="1:49">
      <c r="A86" t="s">
        <v>305</v>
      </c>
      <c r="B86" t="s">
        <v>306</v>
      </c>
      <c r="C86" t="s">
        <v>874</v>
      </c>
      <c r="D86" t="s">
        <v>875</v>
      </c>
      <c r="I86" t="s">
        <v>17</v>
      </c>
      <c r="J86" t="s">
        <v>229</v>
      </c>
      <c r="K86" t="s">
        <v>230</v>
      </c>
      <c r="AD86" t="s">
        <v>305</v>
      </c>
      <c r="AE86" t="s">
        <v>306</v>
      </c>
      <c r="AF86" t="s">
        <v>874</v>
      </c>
      <c r="AG86" t="s">
        <v>875</v>
      </c>
      <c r="AJ86" t="s">
        <v>229</v>
      </c>
      <c r="AK86" t="s">
        <v>230</v>
      </c>
      <c r="AL86" s="168" t="s">
        <v>44</v>
      </c>
      <c r="AM86" s="168"/>
      <c r="AO86" t="s">
        <v>229</v>
      </c>
      <c r="AP86" t="s">
        <v>230</v>
      </c>
      <c r="AQ86" s="168" t="s">
        <v>82</v>
      </c>
      <c r="AR86" s="168"/>
      <c r="AT86" s="168" t="s">
        <v>229</v>
      </c>
      <c r="AU86" s="168" t="s">
        <v>230</v>
      </c>
      <c r="AV86" s="168" t="s">
        <v>122</v>
      </c>
      <c r="AW86" s="168"/>
    </row>
    <row r="87" spans="1:49">
      <c r="A87" t="s">
        <v>307</v>
      </c>
      <c r="B87" t="s">
        <v>308</v>
      </c>
      <c r="C87" t="s">
        <v>309</v>
      </c>
      <c r="D87" t="s">
        <v>310</v>
      </c>
      <c r="I87" t="s">
        <v>17</v>
      </c>
      <c r="J87" t="s">
        <v>231</v>
      </c>
      <c r="K87" t="s">
        <v>232</v>
      </c>
      <c r="AD87" t="s">
        <v>307</v>
      </c>
      <c r="AE87" t="s">
        <v>308</v>
      </c>
      <c r="AF87" t="s">
        <v>309</v>
      </c>
      <c r="AG87" t="s">
        <v>310</v>
      </c>
      <c r="AJ87" t="s">
        <v>231</v>
      </c>
      <c r="AK87" t="s">
        <v>232</v>
      </c>
      <c r="AL87" s="168" t="s">
        <v>54</v>
      </c>
      <c r="AM87" s="168"/>
      <c r="AO87" t="s">
        <v>231</v>
      </c>
      <c r="AP87" t="s">
        <v>232</v>
      </c>
      <c r="AQ87" s="168" t="s">
        <v>90</v>
      </c>
      <c r="AR87" s="168"/>
      <c r="AT87" s="168" t="s">
        <v>231</v>
      </c>
      <c r="AU87" s="168" t="s">
        <v>232</v>
      </c>
      <c r="AV87" s="168" t="s">
        <v>118</v>
      </c>
      <c r="AW87" s="168"/>
    </row>
    <row r="88" spans="1:49">
      <c r="A88" t="s">
        <v>311</v>
      </c>
      <c r="B88" t="s">
        <v>312</v>
      </c>
      <c r="C88" t="s">
        <v>313</v>
      </c>
      <c r="D88" t="s">
        <v>314</v>
      </c>
      <c r="I88" t="s">
        <v>17</v>
      </c>
      <c r="J88" t="s">
        <v>233</v>
      </c>
      <c r="K88" t="s">
        <v>234</v>
      </c>
      <c r="AD88" t="s">
        <v>311</v>
      </c>
      <c r="AE88" t="s">
        <v>312</v>
      </c>
      <c r="AF88" t="s">
        <v>313</v>
      </c>
      <c r="AG88" t="s">
        <v>314</v>
      </c>
      <c r="AJ88" t="s">
        <v>233</v>
      </c>
      <c r="AK88" t="s">
        <v>234</v>
      </c>
      <c r="AL88" s="168" t="s">
        <v>44</v>
      </c>
      <c r="AM88" s="168"/>
      <c r="AO88" t="s">
        <v>233</v>
      </c>
      <c r="AP88" t="s">
        <v>234</v>
      </c>
      <c r="AQ88" s="168" t="s">
        <v>82</v>
      </c>
      <c r="AR88" s="168"/>
      <c r="AT88" s="168" t="s">
        <v>233</v>
      </c>
      <c r="AU88" s="168" t="s">
        <v>234</v>
      </c>
      <c r="AV88" s="168" t="s">
        <v>122</v>
      </c>
      <c r="AW88" s="168"/>
    </row>
    <row r="89" spans="1:49">
      <c r="A89" t="s">
        <v>315</v>
      </c>
      <c r="B89" t="s">
        <v>316</v>
      </c>
      <c r="C89" t="s">
        <v>317</v>
      </c>
      <c r="D89" t="s">
        <v>318</v>
      </c>
      <c r="I89" t="s">
        <v>17</v>
      </c>
      <c r="J89" t="s">
        <v>235</v>
      </c>
      <c r="K89" t="s">
        <v>236</v>
      </c>
      <c r="AD89" t="s">
        <v>315</v>
      </c>
      <c r="AE89" t="s">
        <v>316</v>
      </c>
      <c r="AF89" t="s">
        <v>317</v>
      </c>
      <c r="AG89" t="s">
        <v>318</v>
      </c>
      <c r="AJ89" t="s">
        <v>235</v>
      </c>
      <c r="AK89" t="s">
        <v>236</v>
      </c>
      <c r="AL89" s="168" t="s">
        <v>44</v>
      </c>
      <c r="AM89" s="168"/>
      <c r="AO89" t="s">
        <v>235</v>
      </c>
      <c r="AP89" t="s">
        <v>236</v>
      </c>
      <c r="AQ89" s="168" t="s">
        <v>82</v>
      </c>
      <c r="AR89" s="168"/>
      <c r="AT89" s="168" t="s">
        <v>235</v>
      </c>
      <c r="AU89" s="168" t="s">
        <v>236</v>
      </c>
      <c r="AV89" s="168" t="s">
        <v>122</v>
      </c>
      <c r="AW89" s="168"/>
    </row>
    <row r="90" spans="1:49">
      <c r="A90" t="s">
        <v>59</v>
      </c>
      <c r="B90" t="s">
        <v>60</v>
      </c>
      <c r="C90" t="s">
        <v>319</v>
      </c>
      <c r="D90" t="s">
        <v>320</v>
      </c>
      <c r="I90" t="s">
        <v>17</v>
      </c>
      <c r="J90" t="s">
        <v>237</v>
      </c>
      <c r="K90" t="s">
        <v>238</v>
      </c>
      <c r="AD90" t="s">
        <v>59</v>
      </c>
      <c r="AE90" t="s">
        <v>60</v>
      </c>
      <c r="AF90" t="s">
        <v>319</v>
      </c>
      <c r="AG90" t="s">
        <v>320</v>
      </c>
      <c r="AJ90" t="s">
        <v>237</v>
      </c>
      <c r="AK90" t="s">
        <v>238</v>
      </c>
      <c r="AL90" s="168" t="s">
        <v>24</v>
      </c>
      <c r="AM90" s="168"/>
      <c r="AO90" t="s">
        <v>237</v>
      </c>
      <c r="AP90" t="s">
        <v>238</v>
      </c>
      <c r="AQ90" s="168" t="s">
        <v>28</v>
      </c>
      <c r="AR90" s="168"/>
      <c r="AT90" s="168" t="s">
        <v>237</v>
      </c>
      <c r="AU90" s="168" t="s">
        <v>238</v>
      </c>
      <c r="AV90" s="168" t="s">
        <v>36</v>
      </c>
      <c r="AW90" s="168"/>
    </row>
    <row r="91" spans="1:49">
      <c r="A91" t="s">
        <v>321</v>
      </c>
      <c r="B91" t="s">
        <v>322</v>
      </c>
      <c r="C91" t="s">
        <v>323</v>
      </c>
      <c r="D91" t="s">
        <v>324</v>
      </c>
      <c r="I91" t="s">
        <v>17</v>
      </c>
      <c r="J91" t="s">
        <v>239</v>
      </c>
      <c r="K91" t="s">
        <v>240</v>
      </c>
      <c r="AD91" t="s">
        <v>321</v>
      </c>
      <c r="AE91" t="s">
        <v>322</v>
      </c>
      <c r="AF91" t="s">
        <v>323</v>
      </c>
      <c r="AG91" t="s">
        <v>324</v>
      </c>
      <c r="AJ91" t="s">
        <v>239</v>
      </c>
      <c r="AK91" t="s">
        <v>240</v>
      </c>
      <c r="AL91" s="168" t="s">
        <v>44</v>
      </c>
      <c r="AM91" s="168"/>
      <c r="AO91" t="s">
        <v>239</v>
      </c>
      <c r="AP91" t="s">
        <v>240</v>
      </c>
      <c r="AQ91" s="168" t="s">
        <v>82</v>
      </c>
      <c r="AR91" s="168"/>
      <c r="AT91" s="168" t="s">
        <v>239</v>
      </c>
      <c r="AU91" s="168" t="s">
        <v>240</v>
      </c>
      <c r="AV91" s="168" t="s">
        <v>122</v>
      </c>
      <c r="AW91" s="168"/>
    </row>
    <row r="92" spans="1:49">
      <c r="A92" t="s">
        <v>19</v>
      </c>
      <c r="B92" t="s">
        <v>20</v>
      </c>
      <c r="C92" t="s">
        <v>325</v>
      </c>
      <c r="D92" t="s">
        <v>326</v>
      </c>
      <c r="I92" t="s">
        <v>17</v>
      </c>
      <c r="J92" t="s">
        <v>241</v>
      </c>
      <c r="K92" t="s">
        <v>242</v>
      </c>
      <c r="AD92" t="s">
        <v>19</v>
      </c>
      <c r="AE92" t="s">
        <v>20</v>
      </c>
      <c r="AF92" t="s">
        <v>325</v>
      </c>
      <c r="AG92" t="s">
        <v>326</v>
      </c>
      <c r="AJ92" t="s">
        <v>241</v>
      </c>
      <c r="AK92" t="s">
        <v>242</v>
      </c>
      <c r="AL92" s="168" t="s">
        <v>34</v>
      </c>
      <c r="AM92" s="168"/>
      <c r="AO92" t="s">
        <v>241</v>
      </c>
      <c r="AP92" t="s">
        <v>242</v>
      </c>
      <c r="AQ92" s="168" t="s">
        <v>66</v>
      </c>
      <c r="AR92" s="168"/>
      <c r="AT92" s="168" t="s">
        <v>241</v>
      </c>
      <c r="AU92" s="168" t="s">
        <v>242</v>
      </c>
      <c r="AV92" s="168" t="s">
        <v>64</v>
      </c>
      <c r="AW92" s="168"/>
    </row>
    <row r="93" spans="1:49">
      <c r="A93" t="s">
        <v>295</v>
      </c>
      <c r="B93" t="s">
        <v>296</v>
      </c>
      <c r="C93" t="s">
        <v>327</v>
      </c>
      <c r="D93" t="s">
        <v>328</v>
      </c>
      <c r="I93" t="s">
        <v>17</v>
      </c>
      <c r="J93" t="s">
        <v>243</v>
      </c>
      <c r="K93" t="s">
        <v>244</v>
      </c>
      <c r="AD93" t="s">
        <v>295</v>
      </c>
      <c r="AE93" t="s">
        <v>296</v>
      </c>
      <c r="AF93" t="s">
        <v>327</v>
      </c>
      <c r="AG93" t="s">
        <v>328</v>
      </c>
      <c r="AJ93" t="s">
        <v>243</v>
      </c>
      <c r="AK93" t="s">
        <v>244</v>
      </c>
      <c r="AL93" s="168" t="s">
        <v>34</v>
      </c>
      <c r="AM93" s="168"/>
      <c r="AO93" t="s">
        <v>243</v>
      </c>
      <c r="AP93" t="s">
        <v>244</v>
      </c>
      <c r="AQ93" s="168" t="s">
        <v>74</v>
      </c>
      <c r="AR93" s="168"/>
      <c r="AT93" s="168" t="s">
        <v>243</v>
      </c>
      <c r="AU93" s="168" t="s">
        <v>244</v>
      </c>
      <c r="AV93" s="168" t="s">
        <v>72</v>
      </c>
      <c r="AW93" s="168"/>
    </row>
    <row r="94" spans="1:49">
      <c r="A94" t="s">
        <v>329</v>
      </c>
      <c r="B94" t="s">
        <v>330</v>
      </c>
      <c r="C94" t="s">
        <v>331</v>
      </c>
      <c r="D94" t="s">
        <v>332</v>
      </c>
      <c r="I94" t="s">
        <v>17</v>
      </c>
      <c r="J94" t="s">
        <v>247</v>
      </c>
      <c r="K94" t="s">
        <v>248</v>
      </c>
      <c r="AD94" t="s">
        <v>329</v>
      </c>
      <c r="AE94" t="s">
        <v>330</v>
      </c>
      <c r="AF94" t="s">
        <v>331</v>
      </c>
      <c r="AG94" t="s">
        <v>332</v>
      </c>
      <c r="AJ94" t="s">
        <v>247</v>
      </c>
      <c r="AK94" t="s">
        <v>248</v>
      </c>
      <c r="AL94" s="168" t="s">
        <v>44</v>
      </c>
      <c r="AM94" s="168"/>
      <c r="AO94" t="s">
        <v>247</v>
      </c>
      <c r="AP94" t="s">
        <v>248</v>
      </c>
      <c r="AQ94" s="168" t="s">
        <v>82</v>
      </c>
      <c r="AR94" s="168"/>
      <c r="AT94" s="168" t="s">
        <v>247</v>
      </c>
      <c r="AU94" s="168" t="s">
        <v>248</v>
      </c>
      <c r="AV94" s="168" t="s">
        <v>122</v>
      </c>
      <c r="AW94" s="168"/>
    </row>
    <row r="95" spans="1:49">
      <c r="A95" t="s">
        <v>185</v>
      </c>
      <c r="B95" t="s">
        <v>186</v>
      </c>
      <c r="C95" t="s">
        <v>333</v>
      </c>
      <c r="D95" t="s">
        <v>334</v>
      </c>
      <c r="I95" t="s">
        <v>17</v>
      </c>
      <c r="J95" t="s">
        <v>251</v>
      </c>
      <c r="K95" t="s">
        <v>252</v>
      </c>
      <c r="AD95" t="s">
        <v>185</v>
      </c>
      <c r="AE95" t="s">
        <v>186</v>
      </c>
      <c r="AF95" t="s">
        <v>333</v>
      </c>
      <c r="AG95" t="s">
        <v>334</v>
      </c>
      <c r="AJ95" t="s">
        <v>251</v>
      </c>
      <c r="AK95" t="s">
        <v>252</v>
      </c>
      <c r="AL95" s="168" t="s">
        <v>44</v>
      </c>
      <c r="AM95" s="168"/>
      <c r="AO95" t="s">
        <v>251</v>
      </c>
      <c r="AP95" t="s">
        <v>252</v>
      </c>
      <c r="AQ95" s="168" t="s">
        <v>82</v>
      </c>
      <c r="AR95" s="168"/>
      <c r="AT95" s="168" t="s">
        <v>251</v>
      </c>
      <c r="AU95" s="168" t="s">
        <v>252</v>
      </c>
      <c r="AV95" s="168" t="s">
        <v>122</v>
      </c>
      <c r="AW95" s="168"/>
    </row>
    <row r="96" spans="1:49">
      <c r="A96" t="s">
        <v>49</v>
      </c>
      <c r="B96" t="s">
        <v>50</v>
      </c>
      <c r="C96" t="s">
        <v>335</v>
      </c>
      <c r="D96" t="s">
        <v>336</v>
      </c>
      <c r="I96" t="s">
        <v>17</v>
      </c>
      <c r="J96" t="s">
        <v>255</v>
      </c>
      <c r="K96" t="s">
        <v>256</v>
      </c>
      <c r="AD96" t="s">
        <v>49</v>
      </c>
      <c r="AE96" t="s">
        <v>50</v>
      </c>
      <c r="AF96" t="s">
        <v>335</v>
      </c>
      <c r="AG96" t="s">
        <v>336</v>
      </c>
      <c r="AJ96" t="s">
        <v>255</v>
      </c>
      <c r="AK96" t="s">
        <v>256</v>
      </c>
      <c r="AL96" s="168" t="s">
        <v>54</v>
      </c>
      <c r="AM96" s="168"/>
      <c r="AO96" t="s">
        <v>255</v>
      </c>
      <c r="AP96" t="s">
        <v>256</v>
      </c>
      <c r="AQ96" s="168" t="s">
        <v>90</v>
      </c>
      <c r="AR96" s="168"/>
      <c r="AT96" s="168" t="s">
        <v>255</v>
      </c>
      <c r="AU96" s="168" t="s">
        <v>256</v>
      </c>
      <c r="AV96" s="168" t="s">
        <v>118</v>
      </c>
      <c r="AW96" s="168"/>
    </row>
    <row r="97" spans="1:49">
      <c r="A97" t="s">
        <v>321</v>
      </c>
      <c r="B97" t="s">
        <v>322</v>
      </c>
      <c r="C97" t="s">
        <v>337</v>
      </c>
      <c r="D97" t="s">
        <v>338</v>
      </c>
      <c r="I97" t="s">
        <v>17</v>
      </c>
      <c r="J97" t="s">
        <v>257</v>
      </c>
      <c r="K97" t="s">
        <v>258</v>
      </c>
      <c r="AD97" t="s">
        <v>321</v>
      </c>
      <c r="AE97" t="s">
        <v>322</v>
      </c>
      <c r="AF97" t="s">
        <v>337</v>
      </c>
      <c r="AG97" t="s">
        <v>338</v>
      </c>
      <c r="AJ97" t="s">
        <v>257</v>
      </c>
      <c r="AK97" t="s">
        <v>258</v>
      </c>
      <c r="AL97" s="168" t="s">
        <v>44</v>
      </c>
      <c r="AM97" s="168"/>
      <c r="AO97" t="s">
        <v>257</v>
      </c>
      <c r="AP97" t="s">
        <v>258</v>
      </c>
      <c r="AQ97" s="168" t="s">
        <v>82</v>
      </c>
      <c r="AR97" s="168"/>
      <c r="AT97" s="168" t="s">
        <v>257</v>
      </c>
      <c r="AU97" s="168" t="s">
        <v>258</v>
      </c>
      <c r="AV97" s="168" t="s">
        <v>122</v>
      </c>
      <c r="AW97" s="168"/>
    </row>
    <row r="98" spans="1:49">
      <c r="A98" t="s">
        <v>113</v>
      </c>
      <c r="B98" t="s">
        <v>114</v>
      </c>
      <c r="C98" t="s">
        <v>339</v>
      </c>
      <c r="D98" t="s">
        <v>340</v>
      </c>
      <c r="I98" t="s">
        <v>17</v>
      </c>
      <c r="J98" t="s">
        <v>259</v>
      </c>
      <c r="K98" t="s">
        <v>260</v>
      </c>
      <c r="AD98" t="s">
        <v>113</v>
      </c>
      <c r="AE98" t="s">
        <v>114</v>
      </c>
      <c r="AF98" t="s">
        <v>339</v>
      </c>
      <c r="AG98" t="s">
        <v>340</v>
      </c>
      <c r="AJ98" t="s">
        <v>259</v>
      </c>
      <c r="AK98" t="s">
        <v>260</v>
      </c>
      <c r="AL98" s="168" t="s">
        <v>44</v>
      </c>
      <c r="AM98" s="168"/>
      <c r="AO98" t="s">
        <v>259</v>
      </c>
      <c r="AP98" t="s">
        <v>260</v>
      </c>
      <c r="AQ98" s="168" t="s">
        <v>82</v>
      </c>
      <c r="AR98" s="168"/>
      <c r="AT98" s="168" t="s">
        <v>259</v>
      </c>
      <c r="AU98" s="168" t="s">
        <v>260</v>
      </c>
      <c r="AV98" s="168" t="s">
        <v>122</v>
      </c>
      <c r="AW98" s="168"/>
    </row>
    <row r="99" spans="1:49">
      <c r="A99" t="s">
        <v>133</v>
      </c>
      <c r="B99" t="s">
        <v>134</v>
      </c>
      <c r="C99" t="s">
        <v>341</v>
      </c>
      <c r="D99" t="s">
        <v>342</v>
      </c>
      <c r="I99" t="s">
        <v>17</v>
      </c>
      <c r="J99" t="s">
        <v>263</v>
      </c>
      <c r="K99" t="s">
        <v>264</v>
      </c>
      <c r="AD99" t="s">
        <v>133</v>
      </c>
      <c r="AE99" t="s">
        <v>134</v>
      </c>
      <c r="AF99" t="s">
        <v>341</v>
      </c>
      <c r="AG99" t="s">
        <v>342</v>
      </c>
      <c r="AJ99" t="s">
        <v>263</v>
      </c>
      <c r="AK99" t="s">
        <v>264</v>
      </c>
      <c r="AL99" s="168" t="s">
        <v>54</v>
      </c>
      <c r="AM99" s="168"/>
      <c r="AO99" t="s">
        <v>263</v>
      </c>
      <c r="AP99" t="s">
        <v>264</v>
      </c>
      <c r="AQ99" s="168" t="s">
        <v>90</v>
      </c>
      <c r="AR99" s="168"/>
      <c r="AT99" s="168" t="s">
        <v>263</v>
      </c>
      <c r="AU99" s="168" t="s">
        <v>264</v>
      </c>
      <c r="AV99" s="168" t="s">
        <v>96</v>
      </c>
      <c r="AW99" s="168"/>
    </row>
    <row r="100" spans="1:49">
      <c r="A100" t="s">
        <v>173</v>
      </c>
      <c r="B100" t="s">
        <v>174</v>
      </c>
      <c r="C100" t="s">
        <v>343</v>
      </c>
      <c r="D100" t="s">
        <v>344</v>
      </c>
      <c r="I100" t="s">
        <v>17</v>
      </c>
      <c r="J100" t="s">
        <v>265</v>
      </c>
      <c r="K100" t="s">
        <v>266</v>
      </c>
      <c r="AD100" t="s">
        <v>173</v>
      </c>
      <c r="AE100" t="s">
        <v>174</v>
      </c>
      <c r="AF100" t="s">
        <v>343</v>
      </c>
      <c r="AG100" t="s">
        <v>344</v>
      </c>
      <c r="AJ100" t="s">
        <v>265</v>
      </c>
      <c r="AK100" t="s">
        <v>266</v>
      </c>
      <c r="AL100" s="168" t="s">
        <v>24</v>
      </c>
      <c r="AM100" s="168"/>
      <c r="AO100" t="s">
        <v>265</v>
      </c>
      <c r="AP100" t="s">
        <v>266</v>
      </c>
      <c r="AQ100" s="168" t="s">
        <v>48</v>
      </c>
      <c r="AR100" s="168"/>
      <c r="AT100" s="168" t="s">
        <v>265</v>
      </c>
      <c r="AU100" s="168" t="s">
        <v>266</v>
      </c>
      <c r="AV100" s="168" t="s">
        <v>26</v>
      </c>
      <c r="AW100" s="168"/>
    </row>
    <row r="101" spans="1:49">
      <c r="A101" t="s">
        <v>345</v>
      </c>
      <c r="B101" t="s">
        <v>346</v>
      </c>
      <c r="C101" t="s">
        <v>347</v>
      </c>
      <c r="D101" t="s">
        <v>348</v>
      </c>
      <c r="I101" t="s">
        <v>17</v>
      </c>
      <c r="J101" t="s">
        <v>269</v>
      </c>
      <c r="K101" t="s">
        <v>270</v>
      </c>
      <c r="AD101" t="s">
        <v>345</v>
      </c>
      <c r="AE101" t="s">
        <v>346</v>
      </c>
      <c r="AF101" t="s">
        <v>347</v>
      </c>
      <c r="AG101" t="s">
        <v>348</v>
      </c>
      <c r="AJ101" t="s">
        <v>269</v>
      </c>
      <c r="AK101" t="s">
        <v>270</v>
      </c>
      <c r="AL101" s="168" t="s">
        <v>44</v>
      </c>
      <c r="AM101" s="168"/>
      <c r="AO101" t="s">
        <v>269</v>
      </c>
      <c r="AP101" t="s">
        <v>270</v>
      </c>
      <c r="AQ101" s="168" t="s">
        <v>82</v>
      </c>
      <c r="AR101" s="168"/>
      <c r="AT101" s="168" t="s">
        <v>269</v>
      </c>
      <c r="AU101" s="168" t="s">
        <v>270</v>
      </c>
      <c r="AV101" s="168" t="s">
        <v>122</v>
      </c>
      <c r="AW101" s="168"/>
    </row>
    <row r="102" spans="1:49">
      <c r="A102" t="s">
        <v>185</v>
      </c>
      <c r="B102" t="s">
        <v>186</v>
      </c>
      <c r="C102" t="s">
        <v>349</v>
      </c>
      <c r="D102" t="s">
        <v>350</v>
      </c>
      <c r="I102" t="s">
        <v>17</v>
      </c>
      <c r="J102" t="s">
        <v>271</v>
      </c>
      <c r="K102" t="s">
        <v>272</v>
      </c>
      <c r="AD102" t="s">
        <v>185</v>
      </c>
      <c r="AE102" t="s">
        <v>186</v>
      </c>
      <c r="AF102" t="s">
        <v>349</v>
      </c>
      <c r="AG102" t="s">
        <v>350</v>
      </c>
      <c r="AJ102" t="s">
        <v>271</v>
      </c>
      <c r="AK102" t="s">
        <v>272</v>
      </c>
      <c r="AL102" s="168" t="s">
        <v>24</v>
      </c>
      <c r="AM102" s="168"/>
      <c r="AO102" t="s">
        <v>271</v>
      </c>
      <c r="AP102" t="s">
        <v>272</v>
      </c>
      <c r="AQ102" s="168" t="s">
        <v>48</v>
      </c>
      <c r="AR102" s="168"/>
      <c r="AT102" s="168" t="s">
        <v>271</v>
      </c>
      <c r="AU102" s="168" t="s">
        <v>272</v>
      </c>
      <c r="AV102" s="168" t="s">
        <v>26</v>
      </c>
      <c r="AW102" s="168"/>
    </row>
    <row r="103" spans="1:49">
      <c r="A103" t="s">
        <v>713</v>
      </c>
      <c r="B103" t="s">
        <v>714</v>
      </c>
      <c r="C103" t="s">
        <v>892</v>
      </c>
      <c r="D103" t="s">
        <v>893</v>
      </c>
      <c r="I103" t="s">
        <v>17</v>
      </c>
      <c r="J103" t="s">
        <v>273</v>
      </c>
      <c r="K103" t="s">
        <v>274</v>
      </c>
      <c r="AD103" t="s">
        <v>713</v>
      </c>
      <c r="AE103" t="s">
        <v>714</v>
      </c>
      <c r="AF103" t="s">
        <v>892</v>
      </c>
      <c r="AG103" t="s">
        <v>893</v>
      </c>
      <c r="AJ103" t="s">
        <v>273</v>
      </c>
      <c r="AK103" t="s">
        <v>274</v>
      </c>
      <c r="AL103" s="168" t="s">
        <v>24</v>
      </c>
      <c r="AM103" s="168"/>
      <c r="AO103" t="s">
        <v>273</v>
      </c>
      <c r="AP103" t="s">
        <v>274</v>
      </c>
      <c r="AQ103" s="168" t="s">
        <v>38</v>
      </c>
      <c r="AR103" s="168"/>
      <c r="AT103" s="168" t="s">
        <v>273</v>
      </c>
      <c r="AU103" s="168" t="s">
        <v>274</v>
      </c>
      <c r="AV103" s="168" t="s">
        <v>46</v>
      </c>
      <c r="AW103" s="168"/>
    </row>
    <row r="104" spans="1:49">
      <c r="A104" t="s">
        <v>133</v>
      </c>
      <c r="B104" t="s">
        <v>134</v>
      </c>
      <c r="C104" t="s">
        <v>351</v>
      </c>
      <c r="D104" t="s">
        <v>352</v>
      </c>
      <c r="I104" t="s">
        <v>17</v>
      </c>
      <c r="J104" t="s">
        <v>277</v>
      </c>
      <c r="K104" t="s">
        <v>278</v>
      </c>
      <c r="AD104" t="s">
        <v>133</v>
      </c>
      <c r="AE104" t="s">
        <v>134</v>
      </c>
      <c r="AF104" t="s">
        <v>351</v>
      </c>
      <c r="AG104" t="s">
        <v>352</v>
      </c>
      <c r="AJ104" t="s">
        <v>277</v>
      </c>
      <c r="AK104" t="s">
        <v>278</v>
      </c>
      <c r="AL104" s="168" t="s">
        <v>44</v>
      </c>
      <c r="AM104" s="168"/>
      <c r="AO104" t="s">
        <v>277</v>
      </c>
      <c r="AP104" t="s">
        <v>278</v>
      </c>
      <c r="AQ104" s="168" t="s">
        <v>82</v>
      </c>
      <c r="AR104" s="168"/>
      <c r="AT104" s="168" t="s">
        <v>277</v>
      </c>
      <c r="AU104" s="168" t="s">
        <v>278</v>
      </c>
      <c r="AV104" s="168" t="s">
        <v>122</v>
      </c>
      <c r="AW104" s="168"/>
    </row>
    <row r="105" spans="1:49">
      <c r="A105" t="s">
        <v>295</v>
      </c>
      <c r="B105" t="s">
        <v>296</v>
      </c>
      <c r="C105" t="s">
        <v>353</v>
      </c>
      <c r="D105" t="s">
        <v>354</v>
      </c>
      <c r="I105" t="s">
        <v>17</v>
      </c>
      <c r="J105" t="s">
        <v>279</v>
      </c>
      <c r="K105" t="s">
        <v>280</v>
      </c>
      <c r="AD105" t="s">
        <v>295</v>
      </c>
      <c r="AE105" t="s">
        <v>296</v>
      </c>
      <c r="AF105" t="s">
        <v>353</v>
      </c>
      <c r="AG105" t="s">
        <v>354</v>
      </c>
      <c r="AJ105" t="s">
        <v>279</v>
      </c>
      <c r="AK105" t="s">
        <v>280</v>
      </c>
      <c r="AL105" s="168" t="s">
        <v>24</v>
      </c>
      <c r="AM105" s="168"/>
      <c r="AO105" t="s">
        <v>279</v>
      </c>
      <c r="AP105" t="s">
        <v>280</v>
      </c>
      <c r="AQ105" s="168" t="s">
        <v>38</v>
      </c>
      <c r="AR105" s="168"/>
      <c r="AT105" s="168" t="s">
        <v>279</v>
      </c>
      <c r="AU105" s="168" t="s">
        <v>280</v>
      </c>
      <c r="AV105" s="168" t="s">
        <v>112</v>
      </c>
      <c r="AW105" s="168"/>
    </row>
    <row r="106" spans="1:49">
      <c r="A106" t="s">
        <v>355</v>
      </c>
      <c r="B106" t="s">
        <v>356</v>
      </c>
      <c r="C106" t="s">
        <v>357</v>
      </c>
      <c r="D106" t="s">
        <v>358</v>
      </c>
      <c r="I106" t="s">
        <v>17</v>
      </c>
      <c r="J106" t="s">
        <v>283</v>
      </c>
      <c r="K106" t="s">
        <v>284</v>
      </c>
      <c r="AD106" t="s">
        <v>355</v>
      </c>
      <c r="AE106" t="s">
        <v>356</v>
      </c>
      <c r="AF106" t="s">
        <v>357</v>
      </c>
      <c r="AG106" t="s">
        <v>358</v>
      </c>
      <c r="AJ106" t="s">
        <v>283</v>
      </c>
      <c r="AK106" t="s">
        <v>284</v>
      </c>
      <c r="AL106" s="168" t="s">
        <v>24</v>
      </c>
      <c r="AM106" s="168"/>
      <c r="AO106" t="s">
        <v>283</v>
      </c>
      <c r="AP106" t="s">
        <v>284</v>
      </c>
      <c r="AQ106" s="168" t="s">
        <v>48</v>
      </c>
      <c r="AR106" s="168"/>
      <c r="AT106" s="168" t="s">
        <v>283</v>
      </c>
      <c r="AU106" s="168" t="s">
        <v>284</v>
      </c>
      <c r="AV106" s="168" t="s">
        <v>26</v>
      </c>
      <c r="AW106" s="168"/>
    </row>
    <row r="107" spans="1:49">
      <c r="A107" t="s">
        <v>359</v>
      </c>
      <c r="B107" t="s">
        <v>360</v>
      </c>
      <c r="C107" t="s">
        <v>361</v>
      </c>
      <c r="D107" t="s">
        <v>362</v>
      </c>
      <c r="I107" t="s">
        <v>17</v>
      </c>
      <c r="J107" t="s">
        <v>287</v>
      </c>
      <c r="K107" t="s">
        <v>288</v>
      </c>
      <c r="AD107" t="s">
        <v>359</v>
      </c>
      <c r="AE107" t="s">
        <v>360</v>
      </c>
      <c r="AF107" t="s">
        <v>361</v>
      </c>
      <c r="AG107" t="s">
        <v>362</v>
      </c>
      <c r="AJ107" t="s">
        <v>287</v>
      </c>
      <c r="AK107" t="s">
        <v>288</v>
      </c>
      <c r="AL107" s="168" t="s">
        <v>34</v>
      </c>
      <c r="AM107" s="168"/>
      <c r="AO107" t="s">
        <v>287</v>
      </c>
      <c r="AP107" t="s">
        <v>288</v>
      </c>
      <c r="AQ107" s="168" t="s">
        <v>58</v>
      </c>
      <c r="AR107" s="168"/>
      <c r="AT107" s="168" t="s">
        <v>287</v>
      </c>
      <c r="AU107" s="168" t="s">
        <v>288</v>
      </c>
      <c r="AV107" s="168" t="s">
        <v>72</v>
      </c>
      <c r="AW107" s="168"/>
    </row>
    <row r="108" spans="1:49">
      <c r="A108" t="s">
        <v>363</v>
      </c>
      <c r="B108" t="s">
        <v>364</v>
      </c>
      <c r="C108" t="s">
        <v>365</v>
      </c>
      <c r="D108" t="s">
        <v>366</v>
      </c>
      <c r="I108" t="s">
        <v>17</v>
      </c>
      <c r="J108" t="s">
        <v>291</v>
      </c>
      <c r="K108" t="s">
        <v>292</v>
      </c>
      <c r="AD108" t="s">
        <v>363</v>
      </c>
      <c r="AE108" t="s">
        <v>364</v>
      </c>
      <c r="AF108" t="s">
        <v>365</v>
      </c>
      <c r="AG108" t="s">
        <v>366</v>
      </c>
      <c r="AJ108" t="s">
        <v>291</v>
      </c>
      <c r="AK108" t="s">
        <v>292</v>
      </c>
      <c r="AL108" s="168" t="s">
        <v>34</v>
      </c>
      <c r="AM108" s="168"/>
      <c r="AO108" t="s">
        <v>291</v>
      </c>
      <c r="AP108" t="s">
        <v>292</v>
      </c>
      <c r="AQ108" s="168" t="s">
        <v>58</v>
      </c>
      <c r="AR108" s="168"/>
      <c r="AT108" s="168" t="s">
        <v>291</v>
      </c>
      <c r="AU108" s="168" t="s">
        <v>292</v>
      </c>
      <c r="AV108" s="168" t="s">
        <v>72</v>
      </c>
      <c r="AW108" s="168"/>
    </row>
    <row r="109" spans="1:49">
      <c r="A109" t="s">
        <v>19</v>
      </c>
      <c r="B109" t="s">
        <v>20</v>
      </c>
      <c r="C109" t="s">
        <v>367</v>
      </c>
      <c r="D109" t="s">
        <v>368</v>
      </c>
      <c r="I109" t="s">
        <v>17</v>
      </c>
      <c r="J109" t="s">
        <v>293</v>
      </c>
      <c r="K109" t="s">
        <v>294</v>
      </c>
      <c r="AD109" t="s">
        <v>19</v>
      </c>
      <c r="AE109" t="s">
        <v>20</v>
      </c>
      <c r="AF109" t="s">
        <v>367</v>
      </c>
      <c r="AG109" t="s">
        <v>368</v>
      </c>
      <c r="AJ109" t="s">
        <v>293</v>
      </c>
      <c r="AK109" t="s">
        <v>294</v>
      </c>
      <c r="AL109" s="168" t="s">
        <v>44</v>
      </c>
      <c r="AM109" s="168"/>
      <c r="AO109" t="s">
        <v>293</v>
      </c>
      <c r="AP109" t="s">
        <v>294</v>
      </c>
      <c r="AQ109" s="168" t="s">
        <v>82</v>
      </c>
      <c r="AR109" s="168"/>
      <c r="AT109" s="168" t="s">
        <v>293</v>
      </c>
      <c r="AU109" s="168" t="s">
        <v>294</v>
      </c>
      <c r="AV109" s="168" t="s">
        <v>122</v>
      </c>
      <c r="AW109" s="168"/>
    </row>
    <row r="110" spans="1:49">
      <c r="A110" t="s">
        <v>315</v>
      </c>
      <c r="B110" t="s">
        <v>316</v>
      </c>
      <c r="C110" t="s">
        <v>369</v>
      </c>
      <c r="D110" t="s">
        <v>370</v>
      </c>
      <c r="I110" t="s">
        <v>17</v>
      </c>
      <c r="J110" t="s">
        <v>297</v>
      </c>
      <c r="K110" t="s">
        <v>298</v>
      </c>
      <c r="AD110" t="s">
        <v>315</v>
      </c>
      <c r="AE110" t="s">
        <v>316</v>
      </c>
      <c r="AF110" t="s">
        <v>369</v>
      </c>
      <c r="AG110" t="s">
        <v>370</v>
      </c>
      <c r="AJ110" t="s">
        <v>297</v>
      </c>
      <c r="AK110" t="s">
        <v>298</v>
      </c>
      <c r="AL110" s="168" t="s">
        <v>34</v>
      </c>
      <c r="AM110" s="168"/>
      <c r="AO110" t="s">
        <v>297</v>
      </c>
      <c r="AP110" t="s">
        <v>298</v>
      </c>
      <c r="AQ110" s="168" t="s">
        <v>58</v>
      </c>
      <c r="AR110" s="168"/>
      <c r="AT110" s="168" t="s">
        <v>297</v>
      </c>
      <c r="AU110" s="168" t="s">
        <v>298</v>
      </c>
      <c r="AV110" s="168" t="s">
        <v>72</v>
      </c>
      <c r="AW110" s="168"/>
    </row>
    <row r="111" spans="1:49">
      <c r="A111" t="s">
        <v>371</v>
      </c>
      <c r="B111" t="s">
        <v>372</v>
      </c>
      <c r="C111" t="s">
        <v>373</v>
      </c>
      <c r="D111" t="s">
        <v>374</v>
      </c>
      <c r="I111" t="s">
        <v>17</v>
      </c>
      <c r="J111" t="s">
        <v>301</v>
      </c>
      <c r="K111" t="s">
        <v>302</v>
      </c>
      <c r="AD111" t="s">
        <v>371</v>
      </c>
      <c r="AE111" t="s">
        <v>372</v>
      </c>
      <c r="AF111" t="s">
        <v>373</v>
      </c>
      <c r="AG111" t="s">
        <v>374</v>
      </c>
      <c r="AJ111" t="s">
        <v>301</v>
      </c>
      <c r="AK111" t="s">
        <v>302</v>
      </c>
      <c r="AL111" s="168" t="s">
        <v>24</v>
      </c>
      <c r="AM111" s="168"/>
      <c r="AO111" t="s">
        <v>301</v>
      </c>
      <c r="AP111" t="s">
        <v>302</v>
      </c>
      <c r="AQ111" s="168" t="s">
        <v>38</v>
      </c>
      <c r="AR111" s="168"/>
      <c r="AT111" s="168" t="s">
        <v>301</v>
      </c>
      <c r="AU111" s="168" t="s">
        <v>302</v>
      </c>
      <c r="AV111" s="168" t="s">
        <v>46</v>
      </c>
      <c r="AW111" s="168"/>
    </row>
    <row r="112" spans="1:49">
      <c r="A112" t="s">
        <v>305</v>
      </c>
      <c r="B112" t="s">
        <v>306</v>
      </c>
      <c r="C112" t="s">
        <v>375</v>
      </c>
      <c r="D112" t="s">
        <v>376</v>
      </c>
      <c r="I112" t="s">
        <v>17</v>
      </c>
      <c r="J112" t="s">
        <v>303</v>
      </c>
      <c r="K112" t="s">
        <v>304</v>
      </c>
      <c r="AD112" t="s">
        <v>305</v>
      </c>
      <c r="AE112" t="s">
        <v>306</v>
      </c>
      <c r="AF112" t="s">
        <v>375</v>
      </c>
      <c r="AG112" t="s">
        <v>376</v>
      </c>
      <c r="AJ112" t="s">
        <v>303</v>
      </c>
      <c r="AK112" t="s">
        <v>304</v>
      </c>
      <c r="AL112" s="168" t="s">
        <v>34</v>
      </c>
      <c r="AM112" s="168"/>
      <c r="AO112" t="s">
        <v>303</v>
      </c>
      <c r="AP112" t="s">
        <v>304</v>
      </c>
      <c r="AQ112" s="168" t="s">
        <v>74</v>
      </c>
      <c r="AR112" s="168"/>
      <c r="AT112" s="168" t="s">
        <v>303</v>
      </c>
      <c r="AU112" s="168" t="s">
        <v>304</v>
      </c>
      <c r="AV112" s="168" t="s">
        <v>72</v>
      </c>
      <c r="AW112" s="168"/>
    </row>
    <row r="113" spans="1:49">
      <c r="A113" t="s">
        <v>39</v>
      </c>
      <c r="B113" t="s">
        <v>40</v>
      </c>
      <c r="C113" t="s">
        <v>377</v>
      </c>
      <c r="D113" t="s">
        <v>378</v>
      </c>
      <c r="I113" t="s">
        <v>17</v>
      </c>
      <c r="J113" t="s">
        <v>874</v>
      </c>
      <c r="K113" t="s">
        <v>875</v>
      </c>
      <c r="AD113" t="s">
        <v>39</v>
      </c>
      <c r="AE113" t="s">
        <v>40</v>
      </c>
      <c r="AF113" t="s">
        <v>377</v>
      </c>
      <c r="AG113" t="s">
        <v>378</v>
      </c>
      <c r="AJ113" s="184" t="s">
        <v>874</v>
      </c>
      <c r="AK113" s="184" t="s">
        <v>875</v>
      </c>
      <c r="AL113" s="184" t="s">
        <v>24</v>
      </c>
      <c r="AM113" s="168"/>
      <c r="AO113" s="184" t="s">
        <v>874</v>
      </c>
      <c r="AP113" s="184" t="s">
        <v>875</v>
      </c>
      <c r="AQ113" s="184" t="s">
        <v>38</v>
      </c>
      <c r="AR113" s="184"/>
      <c r="AS113" s="184"/>
      <c r="AT113" s="184" t="s">
        <v>874</v>
      </c>
      <c r="AU113" s="184" t="s">
        <v>875</v>
      </c>
      <c r="AV113" s="184" t="s">
        <v>106</v>
      </c>
      <c r="AW113" s="168"/>
    </row>
    <row r="114" spans="1:49">
      <c r="A114" t="s">
        <v>295</v>
      </c>
      <c r="B114" t="s">
        <v>296</v>
      </c>
      <c r="C114" t="s">
        <v>379</v>
      </c>
      <c r="D114" t="s">
        <v>380</v>
      </c>
      <c r="I114" t="s">
        <v>17</v>
      </c>
      <c r="J114" t="s">
        <v>309</v>
      </c>
      <c r="K114" t="s">
        <v>310</v>
      </c>
      <c r="AD114" t="s">
        <v>295</v>
      </c>
      <c r="AE114" t="s">
        <v>296</v>
      </c>
      <c r="AF114" t="s">
        <v>379</v>
      </c>
      <c r="AG114" t="s">
        <v>380</v>
      </c>
      <c r="AJ114" t="s">
        <v>309</v>
      </c>
      <c r="AK114" t="s">
        <v>310</v>
      </c>
      <c r="AL114" s="168" t="s">
        <v>54</v>
      </c>
      <c r="AM114" s="168"/>
      <c r="AO114" t="s">
        <v>309</v>
      </c>
      <c r="AP114" t="s">
        <v>310</v>
      </c>
      <c r="AQ114" s="168" t="s">
        <v>90</v>
      </c>
      <c r="AR114" s="168"/>
      <c r="AT114" s="168" t="s">
        <v>309</v>
      </c>
      <c r="AU114" s="168" t="s">
        <v>310</v>
      </c>
      <c r="AV114" s="168" t="s">
        <v>96</v>
      </c>
      <c r="AW114" s="168"/>
    </row>
    <row r="115" spans="1:49">
      <c r="A115" t="s">
        <v>665</v>
      </c>
      <c r="B115" t="s">
        <v>666</v>
      </c>
      <c r="C115" t="s">
        <v>898</v>
      </c>
      <c r="D115" t="s">
        <v>899</v>
      </c>
      <c r="I115" t="s">
        <v>17</v>
      </c>
      <c r="J115" t="s">
        <v>313</v>
      </c>
      <c r="K115" t="s">
        <v>314</v>
      </c>
      <c r="AD115" t="s">
        <v>665</v>
      </c>
      <c r="AE115" t="s">
        <v>666</v>
      </c>
      <c r="AF115" t="s">
        <v>898</v>
      </c>
      <c r="AG115" t="s">
        <v>899</v>
      </c>
      <c r="AJ115" t="s">
        <v>313</v>
      </c>
      <c r="AK115" t="s">
        <v>314</v>
      </c>
      <c r="AL115" s="168" t="s">
        <v>44</v>
      </c>
      <c r="AM115" s="168"/>
      <c r="AO115" t="s">
        <v>313</v>
      </c>
      <c r="AP115" t="s">
        <v>314</v>
      </c>
      <c r="AQ115" s="168" t="s">
        <v>82</v>
      </c>
      <c r="AR115" s="168"/>
      <c r="AT115" s="168" t="s">
        <v>313</v>
      </c>
      <c r="AU115" s="168" t="s">
        <v>314</v>
      </c>
      <c r="AV115" s="168" t="s">
        <v>122</v>
      </c>
      <c r="AW115" s="168"/>
    </row>
    <row r="116" spans="1:49">
      <c r="A116" t="s">
        <v>75</v>
      </c>
      <c r="B116" t="s">
        <v>76</v>
      </c>
      <c r="C116" t="s">
        <v>381</v>
      </c>
      <c r="D116" t="s">
        <v>382</v>
      </c>
      <c r="I116" t="s">
        <v>17</v>
      </c>
      <c r="J116" t="s">
        <v>317</v>
      </c>
      <c r="K116" t="s">
        <v>318</v>
      </c>
      <c r="AD116" t="s">
        <v>75</v>
      </c>
      <c r="AE116" t="s">
        <v>76</v>
      </c>
      <c r="AF116" t="s">
        <v>381</v>
      </c>
      <c r="AG116" t="s">
        <v>382</v>
      </c>
      <c r="AJ116" t="s">
        <v>317</v>
      </c>
      <c r="AK116" t="s">
        <v>318</v>
      </c>
      <c r="AL116" s="168" t="s">
        <v>24</v>
      </c>
      <c r="AM116" s="168"/>
      <c r="AO116" t="s">
        <v>317</v>
      </c>
      <c r="AP116" t="s">
        <v>318</v>
      </c>
      <c r="AQ116" s="168" t="s">
        <v>28</v>
      </c>
      <c r="AR116" s="168"/>
      <c r="AT116" s="168" t="s">
        <v>317</v>
      </c>
      <c r="AU116" s="168" t="s">
        <v>318</v>
      </c>
      <c r="AV116" s="168" t="s">
        <v>36</v>
      </c>
      <c r="AW116" s="168"/>
    </row>
    <row r="117" spans="1:49">
      <c r="A117" t="s">
        <v>299</v>
      </c>
      <c r="B117" t="s">
        <v>300</v>
      </c>
      <c r="C117" t="s">
        <v>383</v>
      </c>
      <c r="D117" t="s">
        <v>384</v>
      </c>
      <c r="I117" t="s">
        <v>17</v>
      </c>
      <c r="J117" t="s">
        <v>319</v>
      </c>
      <c r="K117" t="s">
        <v>320</v>
      </c>
      <c r="AD117" t="s">
        <v>299</v>
      </c>
      <c r="AE117" t="s">
        <v>300</v>
      </c>
      <c r="AF117" t="s">
        <v>383</v>
      </c>
      <c r="AG117" t="s">
        <v>384</v>
      </c>
      <c r="AJ117" t="s">
        <v>319</v>
      </c>
      <c r="AK117" t="s">
        <v>320</v>
      </c>
      <c r="AL117" s="168" t="s">
        <v>34</v>
      </c>
      <c r="AM117" s="168"/>
      <c r="AO117" t="s">
        <v>319</v>
      </c>
      <c r="AP117" t="s">
        <v>320</v>
      </c>
      <c r="AQ117" s="168" t="s">
        <v>90</v>
      </c>
      <c r="AR117" s="168"/>
      <c r="AT117" s="168" t="s">
        <v>319</v>
      </c>
      <c r="AU117" s="168" t="s">
        <v>320</v>
      </c>
      <c r="AV117" s="168" t="s">
        <v>72</v>
      </c>
      <c r="AW117" s="168"/>
    </row>
    <row r="118" spans="1:49">
      <c r="A118" t="s">
        <v>39</v>
      </c>
      <c r="B118" t="s">
        <v>40</v>
      </c>
      <c r="C118" t="s">
        <v>385</v>
      </c>
      <c r="D118" t="s">
        <v>386</v>
      </c>
      <c r="I118" t="s">
        <v>17</v>
      </c>
      <c r="J118" t="s">
        <v>323</v>
      </c>
      <c r="K118" t="s">
        <v>324</v>
      </c>
      <c r="AD118" t="s">
        <v>39</v>
      </c>
      <c r="AE118" t="s">
        <v>40</v>
      </c>
      <c r="AF118" t="s">
        <v>385</v>
      </c>
      <c r="AG118" t="s">
        <v>386</v>
      </c>
      <c r="AJ118" t="s">
        <v>323</v>
      </c>
      <c r="AK118" t="s">
        <v>324</v>
      </c>
      <c r="AL118" s="168" t="s">
        <v>24</v>
      </c>
      <c r="AM118" s="168"/>
      <c r="AO118" t="s">
        <v>323</v>
      </c>
      <c r="AP118" t="s">
        <v>324</v>
      </c>
      <c r="AQ118" s="168" t="s">
        <v>28</v>
      </c>
      <c r="AR118" s="168"/>
      <c r="AT118" s="168" t="s">
        <v>323</v>
      </c>
      <c r="AU118" s="168" t="s">
        <v>324</v>
      </c>
      <c r="AV118" s="168" t="s">
        <v>36</v>
      </c>
      <c r="AW118" s="168"/>
    </row>
    <row r="119" spans="1:49">
      <c r="A119" t="s">
        <v>387</v>
      </c>
      <c r="B119" t="s">
        <v>388</v>
      </c>
      <c r="C119" t="s">
        <v>389</v>
      </c>
      <c r="D119" t="s">
        <v>390</v>
      </c>
      <c r="I119" t="s">
        <v>17</v>
      </c>
      <c r="J119" t="s">
        <v>325</v>
      </c>
      <c r="K119" t="s">
        <v>326</v>
      </c>
      <c r="AD119" t="s">
        <v>387</v>
      </c>
      <c r="AE119" t="s">
        <v>388</v>
      </c>
      <c r="AF119" t="s">
        <v>389</v>
      </c>
      <c r="AG119" t="s">
        <v>390</v>
      </c>
      <c r="AJ119" t="s">
        <v>325</v>
      </c>
      <c r="AK119" t="s">
        <v>326</v>
      </c>
      <c r="AL119" s="168" t="s">
        <v>44</v>
      </c>
      <c r="AM119" s="168"/>
      <c r="AO119" t="s">
        <v>325</v>
      </c>
      <c r="AP119" t="s">
        <v>326</v>
      </c>
      <c r="AQ119" s="168" t="s">
        <v>82</v>
      </c>
      <c r="AR119" s="168"/>
      <c r="AT119" s="168" t="s">
        <v>325</v>
      </c>
      <c r="AU119" s="168" t="s">
        <v>326</v>
      </c>
      <c r="AV119" s="168" t="s">
        <v>122</v>
      </c>
      <c r="AW119" s="168"/>
    </row>
    <row r="120" spans="1:49">
      <c r="A120" t="s">
        <v>245</v>
      </c>
      <c r="B120" t="s">
        <v>246</v>
      </c>
      <c r="C120" t="s">
        <v>391</v>
      </c>
      <c r="D120" t="s">
        <v>392</v>
      </c>
      <c r="I120" t="s">
        <v>17</v>
      </c>
      <c r="J120" t="s">
        <v>327</v>
      </c>
      <c r="K120" t="s">
        <v>328</v>
      </c>
      <c r="AD120" t="s">
        <v>245</v>
      </c>
      <c r="AE120" t="s">
        <v>246</v>
      </c>
      <c r="AF120" t="s">
        <v>391</v>
      </c>
      <c r="AG120" t="s">
        <v>392</v>
      </c>
      <c r="AJ120" t="s">
        <v>327</v>
      </c>
      <c r="AK120" t="s">
        <v>328</v>
      </c>
      <c r="AL120" s="168" t="s">
        <v>34</v>
      </c>
      <c r="AM120" s="168"/>
      <c r="AO120" t="s">
        <v>327</v>
      </c>
      <c r="AP120" t="s">
        <v>328</v>
      </c>
      <c r="AQ120" s="168" t="s">
        <v>74</v>
      </c>
      <c r="AR120" s="168"/>
      <c r="AT120" s="168" t="s">
        <v>327</v>
      </c>
      <c r="AU120" s="168" t="s">
        <v>328</v>
      </c>
      <c r="AV120" s="168" t="s">
        <v>80</v>
      </c>
      <c r="AW120" s="168"/>
    </row>
    <row r="121" spans="1:49">
      <c r="A121" t="s">
        <v>75</v>
      </c>
      <c r="B121" t="s">
        <v>76</v>
      </c>
      <c r="C121" t="s">
        <v>393</v>
      </c>
      <c r="D121" t="s">
        <v>394</v>
      </c>
      <c r="I121" t="s">
        <v>17</v>
      </c>
      <c r="J121" t="s">
        <v>331</v>
      </c>
      <c r="K121" t="s">
        <v>332</v>
      </c>
      <c r="AD121" t="s">
        <v>75</v>
      </c>
      <c r="AE121" t="s">
        <v>76</v>
      </c>
      <c r="AF121" t="s">
        <v>393</v>
      </c>
      <c r="AG121" t="s">
        <v>394</v>
      </c>
      <c r="AJ121" t="s">
        <v>331</v>
      </c>
      <c r="AK121" t="s">
        <v>332</v>
      </c>
      <c r="AL121" s="168" t="s">
        <v>24</v>
      </c>
      <c r="AM121" s="168"/>
      <c r="AO121" t="s">
        <v>331</v>
      </c>
      <c r="AP121" t="s">
        <v>332</v>
      </c>
      <c r="AQ121" s="168" t="s">
        <v>48</v>
      </c>
      <c r="AR121" s="168"/>
      <c r="AT121" s="168" t="s">
        <v>331</v>
      </c>
      <c r="AU121" s="168" t="s">
        <v>332</v>
      </c>
      <c r="AV121" s="168" t="s">
        <v>26</v>
      </c>
      <c r="AW121" s="168"/>
    </row>
    <row r="122" spans="1:49">
      <c r="A122" t="s">
        <v>49</v>
      </c>
      <c r="B122" t="s">
        <v>50</v>
      </c>
      <c r="C122" t="s">
        <v>395</v>
      </c>
      <c r="D122" t="s">
        <v>396</v>
      </c>
      <c r="I122" t="s">
        <v>17</v>
      </c>
      <c r="J122" t="s">
        <v>333</v>
      </c>
      <c r="K122" t="s">
        <v>334</v>
      </c>
      <c r="AD122" t="s">
        <v>49</v>
      </c>
      <c r="AE122" t="s">
        <v>50</v>
      </c>
      <c r="AF122" t="s">
        <v>395</v>
      </c>
      <c r="AG122" t="s">
        <v>396</v>
      </c>
      <c r="AJ122" t="s">
        <v>333</v>
      </c>
      <c r="AK122" t="s">
        <v>334</v>
      </c>
      <c r="AL122" s="168" t="s">
        <v>24</v>
      </c>
      <c r="AM122" s="168"/>
      <c r="AO122" t="s">
        <v>333</v>
      </c>
      <c r="AP122" t="s">
        <v>334</v>
      </c>
      <c r="AQ122" s="168" t="s">
        <v>48</v>
      </c>
      <c r="AR122" s="168"/>
      <c r="AT122" s="168" t="s">
        <v>333</v>
      </c>
      <c r="AU122" s="168" t="s">
        <v>334</v>
      </c>
      <c r="AV122" s="168" t="s">
        <v>26</v>
      </c>
      <c r="AW122" s="168"/>
    </row>
    <row r="123" spans="1:49">
      <c r="A123" t="s">
        <v>49</v>
      </c>
      <c r="B123" t="s">
        <v>50</v>
      </c>
      <c r="C123" t="s">
        <v>397</v>
      </c>
      <c r="D123" t="s">
        <v>398</v>
      </c>
      <c r="I123" t="s">
        <v>17</v>
      </c>
      <c r="J123" t="s">
        <v>335</v>
      </c>
      <c r="K123" t="s">
        <v>336</v>
      </c>
      <c r="AD123" t="s">
        <v>49</v>
      </c>
      <c r="AE123" t="s">
        <v>50</v>
      </c>
      <c r="AF123" t="s">
        <v>397</v>
      </c>
      <c r="AG123" t="s">
        <v>398</v>
      </c>
      <c r="AJ123" t="s">
        <v>335</v>
      </c>
      <c r="AK123" t="s">
        <v>336</v>
      </c>
      <c r="AL123" s="168" t="s">
        <v>54</v>
      </c>
      <c r="AM123" s="168"/>
      <c r="AO123" t="s">
        <v>335</v>
      </c>
      <c r="AP123" t="s">
        <v>336</v>
      </c>
      <c r="AQ123" s="168" t="s">
        <v>98</v>
      </c>
      <c r="AR123" s="168"/>
      <c r="AT123" s="168" t="s">
        <v>335</v>
      </c>
      <c r="AU123" s="168" t="s">
        <v>336</v>
      </c>
      <c r="AV123" s="168" t="s">
        <v>88</v>
      </c>
      <c r="AW123" s="168"/>
    </row>
    <row r="124" spans="1:49">
      <c r="A124" t="s">
        <v>213</v>
      </c>
      <c r="B124" t="s">
        <v>214</v>
      </c>
      <c r="C124" t="s">
        <v>399</v>
      </c>
      <c r="D124" t="s">
        <v>400</v>
      </c>
      <c r="I124" t="s">
        <v>17</v>
      </c>
      <c r="J124" t="s">
        <v>337</v>
      </c>
      <c r="K124" t="s">
        <v>338</v>
      </c>
      <c r="AD124" t="s">
        <v>213</v>
      </c>
      <c r="AE124" t="s">
        <v>214</v>
      </c>
      <c r="AF124" t="s">
        <v>399</v>
      </c>
      <c r="AG124" t="s">
        <v>400</v>
      </c>
      <c r="AJ124" t="s">
        <v>337</v>
      </c>
      <c r="AK124" t="s">
        <v>338</v>
      </c>
      <c r="AL124" s="168" t="s">
        <v>24</v>
      </c>
      <c r="AM124" s="168"/>
      <c r="AO124" t="s">
        <v>337</v>
      </c>
      <c r="AP124" t="s">
        <v>338</v>
      </c>
      <c r="AQ124" s="168" t="s">
        <v>28</v>
      </c>
      <c r="AR124" s="168"/>
      <c r="AT124" s="168" t="s">
        <v>337</v>
      </c>
      <c r="AU124" s="168" t="s">
        <v>338</v>
      </c>
      <c r="AV124" s="168" t="s">
        <v>36</v>
      </c>
      <c r="AW124" s="168"/>
    </row>
    <row r="125" spans="1:49">
      <c r="A125" t="s">
        <v>401</v>
      </c>
      <c r="B125" t="s">
        <v>402</v>
      </c>
      <c r="C125" t="s">
        <v>403</v>
      </c>
      <c r="D125" t="s">
        <v>404</v>
      </c>
      <c r="I125" t="s">
        <v>17</v>
      </c>
      <c r="J125" t="s">
        <v>339</v>
      </c>
      <c r="K125" t="s">
        <v>340</v>
      </c>
      <c r="AD125" t="s">
        <v>401</v>
      </c>
      <c r="AE125" t="s">
        <v>402</v>
      </c>
      <c r="AF125" t="s">
        <v>403</v>
      </c>
      <c r="AG125" t="s">
        <v>404</v>
      </c>
      <c r="AJ125" t="s">
        <v>339</v>
      </c>
      <c r="AK125" t="s">
        <v>340</v>
      </c>
      <c r="AL125" s="168" t="s">
        <v>24</v>
      </c>
      <c r="AM125" s="168"/>
      <c r="AO125" t="s">
        <v>339</v>
      </c>
      <c r="AP125" t="s">
        <v>340</v>
      </c>
      <c r="AQ125" s="168" t="s">
        <v>48</v>
      </c>
      <c r="AR125" s="168"/>
      <c r="AT125" s="168" t="s">
        <v>339</v>
      </c>
      <c r="AU125" s="168" t="s">
        <v>340</v>
      </c>
      <c r="AV125" s="168" t="s">
        <v>26</v>
      </c>
      <c r="AW125" s="168"/>
    </row>
    <row r="126" spans="1:49">
      <c r="A126" t="s">
        <v>405</v>
      </c>
      <c r="B126" t="s">
        <v>406</v>
      </c>
      <c r="C126" t="s">
        <v>407</v>
      </c>
      <c r="D126" t="s">
        <v>408</v>
      </c>
      <c r="I126" t="s">
        <v>17</v>
      </c>
      <c r="J126" t="s">
        <v>341</v>
      </c>
      <c r="K126" t="s">
        <v>342</v>
      </c>
      <c r="AD126" t="s">
        <v>405</v>
      </c>
      <c r="AE126" t="s">
        <v>406</v>
      </c>
      <c r="AF126" t="s">
        <v>407</v>
      </c>
      <c r="AG126" t="s">
        <v>408</v>
      </c>
      <c r="AJ126" t="s">
        <v>341</v>
      </c>
      <c r="AK126" t="s">
        <v>342</v>
      </c>
      <c r="AL126" s="168" t="s">
        <v>34</v>
      </c>
      <c r="AM126" s="168"/>
      <c r="AO126" t="s">
        <v>341</v>
      </c>
      <c r="AP126" t="s">
        <v>342</v>
      </c>
      <c r="AQ126" s="168" t="s">
        <v>58</v>
      </c>
      <c r="AR126" s="168"/>
      <c r="AT126" s="168" t="s">
        <v>341</v>
      </c>
      <c r="AU126" s="168" t="s">
        <v>342</v>
      </c>
      <c r="AV126" s="168" t="s">
        <v>72</v>
      </c>
      <c r="AW126" s="168"/>
    </row>
    <row r="127" spans="1:49">
      <c r="A127" t="s">
        <v>153</v>
      </c>
      <c r="B127" t="s">
        <v>154</v>
      </c>
      <c r="C127" t="s">
        <v>409</v>
      </c>
      <c r="D127" t="s">
        <v>410</v>
      </c>
      <c r="I127" t="s">
        <v>17</v>
      </c>
      <c r="J127" t="s">
        <v>343</v>
      </c>
      <c r="K127" t="s">
        <v>344</v>
      </c>
      <c r="AD127" t="s">
        <v>153</v>
      </c>
      <c r="AE127" t="s">
        <v>154</v>
      </c>
      <c r="AF127" t="s">
        <v>409</v>
      </c>
      <c r="AG127" t="s">
        <v>410</v>
      </c>
      <c r="AJ127" t="s">
        <v>343</v>
      </c>
      <c r="AK127" t="s">
        <v>344</v>
      </c>
      <c r="AL127" s="168" t="s">
        <v>24</v>
      </c>
      <c r="AM127" s="168"/>
      <c r="AO127" t="s">
        <v>343</v>
      </c>
      <c r="AP127" t="s">
        <v>344</v>
      </c>
      <c r="AQ127" s="168" t="s">
        <v>28</v>
      </c>
      <c r="AR127" s="168"/>
      <c r="AT127" s="168" t="s">
        <v>343</v>
      </c>
      <c r="AU127" s="168" t="s">
        <v>344</v>
      </c>
      <c r="AV127" s="168" t="s">
        <v>36</v>
      </c>
      <c r="AW127" s="168"/>
    </row>
    <row r="128" spans="1:49">
      <c r="A128" t="s">
        <v>225</v>
      </c>
      <c r="B128" t="s">
        <v>226</v>
      </c>
      <c r="C128" t="s">
        <v>411</v>
      </c>
      <c r="D128" t="s">
        <v>412</v>
      </c>
      <c r="I128" t="s">
        <v>17</v>
      </c>
      <c r="J128" t="s">
        <v>347</v>
      </c>
      <c r="K128" t="s">
        <v>348</v>
      </c>
      <c r="AD128" t="s">
        <v>225</v>
      </c>
      <c r="AE128" t="s">
        <v>226</v>
      </c>
      <c r="AF128" t="s">
        <v>411</v>
      </c>
      <c r="AG128" t="s">
        <v>412</v>
      </c>
      <c r="AJ128" t="s">
        <v>347</v>
      </c>
      <c r="AK128" t="s">
        <v>348</v>
      </c>
      <c r="AL128" s="168" t="s">
        <v>34</v>
      </c>
      <c r="AM128" s="168"/>
      <c r="AO128" t="s">
        <v>347</v>
      </c>
      <c r="AP128" t="s">
        <v>348</v>
      </c>
      <c r="AQ128" s="168" t="s">
        <v>58</v>
      </c>
      <c r="AR128" s="168"/>
      <c r="AT128" s="168" t="s">
        <v>347</v>
      </c>
      <c r="AU128" s="168" t="s">
        <v>348</v>
      </c>
      <c r="AV128" s="168" t="s">
        <v>56</v>
      </c>
      <c r="AW128" s="168"/>
    </row>
    <row r="129" spans="1:49">
      <c r="A129" t="s">
        <v>75</v>
      </c>
      <c r="B129" t="s">
        <v>76</v>
      </c>
      <c r="C129" t="s">
        <v>413</v>
      </c>
      <c r="D129" t="s">
        <v>414</v>
      </c>
      <c r="I129" t="s">
        <v>17</v>
      </c>
      <c r="J129" t="s">
        <v>349</v>
      </c>
      <c r="K129" t="s">
        <v>350</v>
      </c>
      <c r="AD129" t="s">
        <v>75</v>
      </c>
      <c r="AE129" t="s">
        <v>76</v>
      </c>
      <c r="AF129" t="s">
        <v>413</v>
      </c>
      <c r="AG129" t="s">
        <v>414</v>
      </c>
      <c r="AJ129" t="s">
        <v>349</v>
      </c>
      <c r="AK129" t="s">
        <v>350</v>
      </c>
      <c r="AL129" s="168" t="s">
        <v>34</v>
      </c>
      <c r="AM129" s="168"/>
      <c r="AO129" t="s">
        <v>349</v>
      </c>
      <c r="AP129" t="s">
        <v>350</v>
      </c>
      <c r="AQ129" s="168" t="s">
        <v>58</v>
      </c>
      <c r="AR129" s="168"/>
      <c r="AT129" s="168" t="s">
        <v>349</v>
      </c>
      <c r="AU129" s="168" t="s">
        <v>350</v>
      </c>
      <c r="AV129" s="168" t="s">
        <v>56</v>
      </c>
      <c r="AW129" s="168"/>
    </row>
    <row r="130" spans="1:49">
      <c r="A130" t="s">
        <v>1702</v>
      </c>
      <c r="B130" t="s">
        <v>1703</v>
      </c>
      <c r="C130" t="s">
        <v>910</v>
      </c>
      <c r="D130" t="s">
        <v>911</v>
      </c>
      <c r="I130" t="s">
        <v>17</v>
      </c>
      <c r="J130" t="s">
        <v>892</v>
      </c>
      <c r="K130" t="s">
        <v>893</v>
      </c>
      <c r="AD130" t="s">
        <v>1702</v>
      </c>
      <c r="AE130" t="s">
        <v>1703</v>
      </c>
      <c r="AF130" t="s">
        <v>910</v>
      </c>
      <c r="AG130" t="s">
        <v>911</v>
      </c>
      <c r="AJ130" s="184" t="s">
        <v>892</v>
      </c>
      <c r="AK130" s="184" t="s">
        <v>893</v>
      </c>
      <c r="AL130" s="184" t="s">
        <v>24</v>
      </c>
      <c r="AM130" s="168"/>
      <c r="AO130" s="184" t="s">
        <v>892</v>
      </c>
      <c r="AP130" s="184" t="s">
        <v>893</v>
      </c>
      <c r="AQ130" s="184" t="s">
        <v>38</v>
      </c>
      <c r="AR130" s="184"/>
      <c r="AS130" s="184"/>
      <c r="AT130" s="184" t="s">
        <v>892</v>
      </c>
      <c r="AU130" s="184" t="s">
        <v>893</v>
      </c>
      <c r="AV130" s="184" t="s">
        <v>106</v>
      </c>
      <c r="AW130" s="168"/>
    </row>
    <row r="131" spans="1:49">
      <c r="A131" t="s">
        <v>177</v>
      </c>
      <c r="B131" t="s">
        <v>178</v>
      </c>
      <c r="C131" t="s">
        <v>415</v>
      </c>
      <c r="D131" t="s">
        <v>416</v>
      </c>
      <c r="I131" t="s">
        <v>17</v>
      </c>
      <c r="J131" t="s">
        <v>351</v>
      </c>
      <c r="K131" t="s">
        <v>352</v>
      </c>
      <c r="AD131" t="s">
        <v>177</v>
      </c>
      <c r="AE131" t="s">
        <v>178</v>
      </c>
      <c r="AF131" t="s">
        <v>415</v>
      </c>
      <c r="AG131" t="s">
        <v>416</v>
      </c>
      <c r="AJ131" t="s">
        <v>351</v>
      </c>
      <c r="AK131" t="s">
        <v>352</v>
      </c>
      <c r="AL131" s="168" t="s">
        <v>54</v>
      </c>
      <c r="AM131" s="168"/>
      <c r="AO131" t="s">
        <v>351</v>
      </c>
      <c r="AP131" t="s">
        <v>352</v>
      </c>
      <c r="AQ131" s="168" t="s">
        <v>90</v>
      </c>
      <c r="AR131" s="168"/>
      <c r="AT131" s="168" t="s">
        <v>351</v>
      </c>
      <c r="AU131" s="168" t="s">
        <v>352</v>
      </c>
      <c r="AV131" s="168" t="s">
        <v>100</v>
      </c>
      <c r="AW131" s="168"/>
    </row>
    <row r="132" spans="1:49">
      <c r="A132" t="s">
        <v>417</v>
      </c>
      <c r="B132" t="s">
        <v>418</v>
      </c>
      <c r="C132" t="s">
        <v>419</v>
      </c>
      <c r="D132" t="s">
        <v>420</v>
      </c>
      <c r="I132" t="s">
        <v>17</v>
      </c>
      <c r="J132" t="s">
        <v>353</v>
      </c>
      <c r="K132" t="s">
        <v>354</v>
      </c>
      <c r="AD132" t="s">
        <v>417</v>
      </c>
      <c r="AE132" t="s">
        <v>418</v>
      </c>
      <c r="AF132" t="s">
        <v>419</v>
      </c>
      <c r="AG132" t="s">
        <v>420</v>
      </c>
      <c r="AJ132" t="s">
        <v>353</v>
      </c>
      <c r="AK132" t="s">
        <v>354</v>
      </c>
      <c r="AL132" s="168" t="s">
        <v>34</v>
      </c>
      <c r="AM132" s="168"/>
      <c r="AO132" t="s">
        <v>353</v>
      </c>
      <c r="AP132" t="s">
        <v>354</v>
      </c>
      <c r="AQ132" s="168" t="s">
        <v>74</v>
      </c>
      <c r="AR132" s="168"/>
      <c r="AT132" s="168" t="s">
        <v>353</v>
      </c>
      <c r="AU132" s="168" t="s">
        <v>354</v>
      </c>
      <c r="AV132" s="168" t="s">
        <v>80</v>
      </c>
      <c r="AW132" s="168"/>
    </row>
    <row r="133" spans="1:49">
      <c r="A133" t="s">
        <v>295</v>
      </c>
      <c r="B133" t="s">
        <v>296</v>
      </c>
      <c r="C133" t="s">
        <v>421</v>
      </c>
      <c r="D133" t="s">
        <v>422</v>
      </c>
      <c r="I133" t="s">
        <v>17</v>
      </c>
      <c r="J133" t="s">
        <v>357</v>
      </c>
      <c r="K133" t="s">
        <v>358</v>
      </c>
      <c r="AD133" t="s">
        <v>295</v>
      </c>
      <c r="AE133" t="s">
        <v>296</v>
      </c>
      <c r="AF133" t="s">
        <v>421</v>
      </c>
      <c r="AG133" t="s">
        <v>422</v>
      </c>
      <c r="AJ133" t="s">
        <v>357</v>
      </c>
      <c r="AK133" t="s">
        <v>358</v>
      </c>
      <c r="AL133" s="168" t="s">
        <v>54</v>
      </c>
      <c r="AM133" s="168"/>
      <c r="AO133" t="s">
        <v>357</v>
      </c>
      <c r="AP133" t="s">
        <v>358</v>
      </c>
      <c r="AQ133" s="168" t="s">
        <v>98</v>
      </c>
      <c r="AR133" s="168"/>
      <c r="AT133" s="168" t="s">
        <v>357</v>
      </c>
      <c r="AU133" s="168" t="s">
        <v>358</v>
      </c>
      <c r="AV133" s="168" t="s">
        <v>88</v>
      </c>
      <c r="AW133" s="168"/>
    </row>
    <row r="134" spans="1:49">
      <c r="A134" t="s">
        <v>161</v>
      </c>
      <c r="B134" t="s">
        <v>162</v>
      </c>
      <c r="C134" t="s">
        <v>423</v>
      </c>
      <c r="D134" t="s">
        <v>424</v>
      </c>
      <c r="I134" t="s">
        <v>17</v>
      </c>
      <c r="J134" t="s">
        <v>361</v>
      </c>
      <c r="K134" t="s">
        <v>362</v>
      </c>
      <c r="AD134" t="s">
        <v>161</v>
      </c>
      <c r="AE134" t="s">
        <v>162</v>
      </c>
      <c r="AF134" t="s">
        <v>423</v>
      </c>
      <c r="AG134" t="s">
        <v>424</v>
      </c>
      <c r="AJ134" t="s">
        <v>361</v>
      </c>
      <c r="AK134" t="s">
        <v>362</v>
      </c>
      <c r="AL134" s="168" t="s">
        <v>54</v>
      </c>
      <c r="AM134" s="168"/>
      <c r="AO134" t="s">
        <v>361</v>
      </c>
      <c r="AP134" t="s">
        <v>362</v>
      </c>
      <c r="AQ134" s="168" t="s">
        <v>90</v>
      </c>
      <c r="AR134" s="168"/>
      <c r="AT134" s="168" t="s">
        <v>361</v>
      </c>
      <c r="AU134" s="168" t="s">
        <v>362</v>
      </c>
      <c r="AV134" s="168" t="s">
        <v>118</v>
      </c>
      <c r="AW134" s="168"/>
    </row>
    <row r="135" spans="1:49">
      <c r="A135" t="s">
        <v>107</v>
      </c>
      <c r="B135" t="s">
        <v>108</v>
      </c>
      <c r="C135" t="s">
        <v>425</v>
      </c>
      <c r="D135" t="s">
        <v>426</v>
      </c>
      <c r="I135" t="s">
        <v>17</v>
      </c>
      <c r="J135" t="s">
        <v>365</v>
      </c>
      <c r="K135" t="s">
        <v>366</v>
      </c>
      <c r="AD135" t="s">
        <v>107</v>
      </c>
      <c r="AE135" t="s">
        <v>108</v>
      </c>
      <c r="AF135" t="s">
        <v>425</v>
      </c>
      <c r="AG135" t="s">
        <v>426</v>
      </c>
      <c r="AJ135" t="s">
        <v>365</v>
      </c>
      <c r="AK135" t="s">
        <v>366</v>
      </c>
      <c r="AL135" s="168" t="s">
        <v>54</v>
      </c>
      <c r="AM135" s="168"/>
      <c r="AO135" t="s">
        <v>365</v>
      </c>
      <c r="AP135" t="s">
        <v>366</v>
      </c>
      <c r="AQ135" s="168" t="s">
        <v>90</v>
      </c>
      <c r="AR135" s="168"/>
      <c r="AT135" s="168" t="s">
        <v>365</v>
      </c>
      <c r="AU135" s="168" t="s">
        <v>366</v>
      </c>
      <c r="AV135" s="168" t="s">
        <v>100</v>
      </c>
      <c r="AW135" s="168"/>
    </row>
    <row r="136" spans="1:49">
      <c r="A136" t="s">
        <v>311</v>
      </c>
      <c r="B136" t="s">
        <v>312</v>
      </c>
      <c r="C136" t="s">
        <v>427</v>
      </c>
      <c r="D136" t="s">
        <v>428</v>
      </c>
      <c r="I136" t="s">
        <v>17</v>
      </c>
      <c r="J136" t="s">
        <v>367</v>
      </c>
      <c r="K136" t="s">
        <v>368</v>
      </c>
      <c r="AD136" t="s">
        <v>311</v>
      </c>
      <c r="AE136" t="s">
        <v>312</v>
      </c>
      <c r="AF136" t="s">
        <v>427</v>
      </c>
      <c r="AG136" t="s">
        <v>428</v>
      </c>
      <c r="AJ136" t="s">
        <v>367</v>
      </c>
      <c r="AK136" t="s">
        <v>368</v>
      </c>
      <c r="AL136" s="168" t="s">
        <v>44</v>
      </c>
      <c r="AM136" s="168"/>
      <c r="AO136" t="s">
        <v>367</v>
      </c>
      <c r="AP136" t="s">
        <v>368</v>
      </c>
      <c r="AQ136" s="168" t="s">
        <v>82</v>
      </c>
      <c r="AR136" s="168"/>
      <c r="AT136" s="168" t="s">
        <v>367</v>
      </c>
      <c r="AU136" s="168" t="s">
        <v>368</v>
      </c>
      <c r="AV136" s="168" t="s">
        <v>122</v>
      </c>
      <c r="AW136" s="168"/>
    </row>
    <row r="137" spans="1:49">
      <c r="A137" t="s">
        <v>217</v>
      </c>
      <c r="B137" t="s">
        <v>218</v>
      </c>
      <c r="C137" t="s">
        <v>429</v>
      </c>
      <c r="D137" t="s">
        <v>430</v>
      </c>
      <c r="I137" t="s">
        <v>17</v>
      </c>
      <c r="J137" t="s">
        <v>369</v>
      </c>
      <c r="K137" t="s">
        <v>370</v>
      </c>
      <c r="AD137" t="s">
        <v>217</v>
      </c>
      <c r="AE137" t="s">
        <v>218</v>
      </c>
      <c r="AF137" t="s">
        <v>429</v>
      </c>
      <c r="AG137" t="s">
        <v>430</v>
      </c>
      <c r="AJ137" t="s">
        <v>369</v>
      </c>
      <c r="AK137" t="s">
        <v>370</v>
      </c>
      <c r="AL137" s="168" t="s">
        <v>24</v>
      </c>
      <c r="AM137" s="168"/>
      <c r="AO137" t="s">
        <v>369</v>
      </c>
      <c r="AP137" t="s">
        <v>370</v>
      </c>
      <c r="AQ137" s="168" t="s">
        <v>28</v>
      </c>
      <c r="AR137" s="168"/>
      <c r="AT137" s="168" t="s">
        <v>369</v>
      </c>
      <c r="AU137" s="168" t="s">
        <v>370</v>
      </c>
      <c r="AV137" s="168" t="s">
        <v>36</v>
      </c>
      <c r="AW137" s="168"/>
    </row>
    <row r="138" spans="1:49">
      <c r="A138" t="s">
        <v>1702</v>
      </c>
      <c r="B138" t="s">
        <v>1703</v>
      </c>
      <c r="C138" t="s">
        <v>914</v>
      </c>
      <c r="D138" t="s">
        <v>915</v>
      </c>
      <c r="I138" t="s">
        <v>17</v>
      </c>
      <c r="J138" t="s">
        <v>373</v>
      </c>
      <c r="K138" t="s">
        <v>374</v>
      </c>
      <c r="AD138" t="s">
        <v>1702</v>
      </c>
      <c r="AE138" t="s">
        <v>1703</v>
      </c>
      <c r="AF138" t="s">
        <v>914</v>
      </c>
      <c r="AG138" t="s">
        <v>915</v>
      </c>
      <c r="AJ138" t="s">
        <v>373</v>
      </c>
      <c r="AK138" t="s">
        <v>374</v>
      </c>
      <c r="AL138" s="168" t="s">
        <v>44</v>
      </c>
      <c r="AM138" s="168"/>
      <c r="AO138" t="s">
        <v>373</v>
      </c>
      <c r="AP138" t="s">
        <v>374</v>
      </c>
      <c r="AQ138" s="168" t="s">
        <v>82</v>
      </c>
      <c r="AR138" s="168"/>
      <c r="AT138" s="168" t="s">
        <v>373</v>
      </c>
      <c r="AU138" s="168" t="s">
        <v>374</v>
      </c>
      <c r="AV138" s="168" t="s">
        <v>122</v>
      </c>
      <c r="AW138" s="168"/>
    </row>
    <row r="139" spans="1:49">
      <c r="A139" t="s">
        <v>431</v>
      </c>
      <c r="B139" t="s">
        <v>432</v>
      </c>
      <c r="C139" t="s">
        <v>433</v>
      </c>
      <c r="D139" t="s">
        <v>434</v>
      </c>
      <c r="I139" t="s">
        <v>17</v>
      </c>
      <c r="J139" t="s">
        <v>375</v>
      </c>
      <c r="K139" t="s">
        <v>376</v>
      </c>
      <c r="AD139" t="s">
        <v>431</v>
      </c>
      <c r="AE139" t="s">
        <v>432</v>
      </c>
      <c r="AF139" t="s">
        <v>433</v>
      </c>
      <c r="AG139" t="s">
        <v>434</v>
      </c>
      <c r="AJ139" s="184" t="s">
        <v>375</v>
      </c>
      <c r="AK139" s="184" t="s">
        <v>376</v>
      </c>
      <c r="AL139" s="184" t="s">
        <v>24</v>
      </c>
      <c r="AM139" s="168"/>
      <c r="AO139" s="184" t="s">
        <v>375</v>
      </c>
      <c r="AP139" s="184" t="s">
        <v>376</v>
      </c>
      <c r="AQ139" s="184" t="s">
        <v>38</v>
      </c>
      <c r="AR139" s="184"/>
      <c r="AS139" s="184"/>
      <c r="AT139" s="184" t="s">
        <v>375</v>
      </c>
      <c r="AU139" s="184" t="s">
        <v>376</v>
      </c>
      <c r="AV139" s="184" t="s">
        <v>106</v>
      </c>
      <c r="AW139" s="168"/>
    </row>
    <row r="140" spans="1:49">
      <c r="A140" t="s">
        <v>19</v>
      </c>
      <c r="B140" t="s">
        <v>20</v>
      </c>
      <c r="C140" t="s">
        <v>435</v>
      </c>
      <c r="D140" t="s">
        <v>436</v>
      </c>
      <c r="I140" t="s">
        <v>17</v>
      </c>
      <c r="J140" t="s">
        <v>377</v>
      </c>
      <c r="K140" t="s">
        <v>378</v>
      </c>
      <c r="AD140" t="s">
        <v>19</v>
      </c>
      <c r="AE140" t="s">
        <v>20</v>
      </c>
      <c r="AF140" t="s">
        <v>435</v>
      </c>
      <c r="AG140" t="s">
        <v>436</v>
      </c>
      <c r="AJ140" t="s">
        <v>377</v>
      </c>
      <c r="AK140" t="s">
        <v>378</v>
      </c>
      <c r="AL140" s="168" t="s">
        <v>24</v>
      </c>
      <c r="AM140" s="168"/>
      <c r="AO140" t="s">
        <v>377</v>
      </c>
      <c r="AP140" t="s">
        <v>378</v>
      </c>
      <c r="AQ140" s="168" t="s">
        <v>48</v>
      </c>
      <c r="AR140" s="168"/>
      <c r="AT140" s="168" t="s">
        <v>377</v>
      </c>
      <c r="AU140" s="168" t="s">
        <v>378</v>
      </c>
      <c r="AV140" s="168" t="s">
        <v>26</v>
      </c>
      <c r="AW140" s="168"/>
    </row>
    <row r="141" spans="1:49">
      <c r="A141" t="s">
        <v>437</v>
      </c>
      <c r="B141" t="s">
        <v>438</v>
      </c>
      <c r="C141" t="s">
        <v>439</v>
      </c>
      <c r="D141" t="s">
        <v>440</v>
      </c>
      <c r="I141" t="s">
        <v>17</v>
      </c>
      <c r="J141" t="s">
        <v>379</v>
      </c>
      <c r="K141" t="s">
        <v>380</v>
      </c>
      <c r="AD141" t="s">
        <v>437</v>
      </c>
      <c r="AE141" t="s">
        <v>438</v>
      </c>
      <c r="AF141" t="s">
        <v>439</v>
      </c>
      <c r="AG141" t="s">
        <v>440</v>
      </c>
      <c r="AJ141" t="s">
        <v>379</v>
      </c>
      <c r="AK141" t="s">
        <v>380</v>
      </c>
      <c r="AL141" s="168" t="s">
        <v>34</v>
      </c>
      <c r="AM141" s="168"/>
      <c r="AO141" t="s">
        <v>379</v>
      </c>
      <c r="AP141" t="s">
        <v>380</v>
      </c>
      <c r="AQ141" s="168" t="s">
        <v>58</v>
      </c>
      <c r="AR141" s="168"/>
      <c r="AT141" s="168" t="s">
        <v>379</v>
      </c>
      <c r="AU141" s="168" t="s">
        <v>380</v>
      </c>
      <c r="AV141" s="168" t="s">
        <v>72</v>
      </c>
      <c r="AW141" s="168"/>
    </row>
    <row r="142" spans="1:49">
      <c r="A142" t="s">
        <v>153</v>
      </c>
      <c r="B142" t="s">
        <v>154</v>
      </c>
      <c r="C142" t="s">
        <v>441</v>
      </c>
      <c r="D142" t="s">
        <v>442</v>
      </c>
      <c r="I142" t="s">
        <v>17</v>
      </c>
      <c r="J142" t="s">
        <v>898</v>
      </c>
      <c r="K142" t="s">
        <v>899</v>
      </c>
      <c r="AD142" t="s">
        <v>153</v>
      </c>
      <c r="AE142" t="s">
        <v>154</v>
      </c>
      <c r="AF142" t="s">
        <v>441</v>
      </c>
      <c r="AG142" t="s">
        <v>442</v>
      </c>
      <c r="AJ142" s="184" t="s">
        <v>898</v>
      </c>
      <c r="AK142" s="184" t="s">
        <v>899</v>
      </c>
      <c r="AL142" s="184" t="s">
        <v>24</v>
      </c>
      <c r="AM142" s="168"/>
      <c r="AO142" s="184" t="s">
        <v>898</v>
      </c>
      <c r="AP142" s="184" t="s">
        <v>899</v>
      </c>
      <c r="AQ142" s="184" t="s">
        <v>38</v>
      </c>
      <c r="AR142" s="184"/>
      <c r="AS142" s="184"/>
      <c r="AT142" s="184" t="s">
        <v>898</v>
      </c>
      <c r="AU142" s="184" t="s">
        <v>899</v>
      </c>
      <c r="AV142" s="184" t="s">
        <v>106</v>
      </c>
      <c r="AW142" s="168"/>
    </row>
    <row r="143" spans="1:49">
      <c r="A143" t="s">
        <v>1702</v>
      </c>
      <c r="B143" t="s">
        <v>1703</v>
      </c>
      <c r="C143" t="s">
        <v>916</v>
      </c>
      <c r="D143" t="s">
        <v>917</v>
      </c>
      <c r="I143" t="s">
        <v>17</v>
      </c>
      <c r="J143" t="s">
        <v>381</v>
      </c>
      <c r="K143" t="s">
        <v>382</v>
      </c>
      <c r="AD143" t="s">
        <v>1702</v>
      </c>
      <c r="AE143" t="s">
        <v>1703</v>
      </c>
      <c r="AF143" t="s">
        <v>916</v>
      </c>
      <c r="AG143" t="s">
        <v>917</v>
      </c>
      <c r="AJ143" t="s">
        <v>381</v>
      </c>
      <c r="AK143" t="s">
        <v>382</v>
      </c>
      <c r="AL143" s="168" t="s">
        <v>34</v>
      </c>
      <c r="AM143" s="168"/>
      <c r="AO143" t="s">
        <v>381</v>
      </c>
      <c r="AP143" t="s">
        <v>382</v>
      </c>
      <c r="AQ143" s="168" t="s">
        <v>66</v>
      </c>
      <c r="AR143" s="168"/>
      <c r="AT143" s="168" t="s">
        <v>381</v>
      </c>
      <c r="AU143" s="168" t="s">
        <v>382</v>
      </c>
      <c r="AV143" s="168" t="s">
        <v>64</v>
      </c>
      <c r="AW143" s="168"/>
    </row>
    <row r="144" spans="1:49">
      <c r="A144" t="s">
        <v>39</v>
      </c>
      <c r="B144" t="s">
        <v>40</v>
      </c>
      <c r="C144" t="s">
        <v>443</v>
      </c>
      <c r="D144" t="s">
        <v>444</v>
      </c>
      <c r="I144" t="s">
        <v>17</v>
      </c>
      <c r="J144" t="s">
        <v>383</v>
      </c>
      <c r="K144" t="s">
        <v>384</v>
      </c>
      <c r="AD144" t="s">
        <v>39</v>
      </c>
      <c r="AE144" t="s">
        <v>40</v>
      </c>
      <c r="AF144" t="s">
        <v>443</v>
      </c>
      <c r="AG144" t="s">
        <v>444</v>
      </c>
      <c r="AJ144" t="s">
        <v>383</v>
      </c>
      <c r="AK144" t="s">
        <v>384</v>
      </c>
      <c r="AL144" s="168" t="s">
        <v>24</v>
      </c>
      <c r="AM144" s="168"/>
      <c r="AO144" t="s">
        <v>383</v>
      </c>
      <c r="AP144" t="s">
        <v>384</v>
      </c>
      <c r="AQ144" s="168" t="s">
        <v>38</v>
      </c>
      <c r="AR144" s="168"/>
      <c r="AT144" s="168" t="s">
        <v>383</v>
      </c>
      <c r="AU144" s="168" t="s">
        <v>384</v>
      </c>
      <c r="AV144" s="168" t="s">
        <v>46</v>
      </c>
      <c r="AW144" s="168"/>
    </row>
    <row r="145" spans="1:49">
      <c r="A145" t="s">
        <v>75</v>
      </c>
      <c r="B145" t="s">
        <v>76</v>
      </c>
      <c r="C145" t="s">
        <v>445</v>
      </c>
      <c r="D145" t="s">
        <v>446</v>
      </c>
      <c r="I145" t="s">
        <v>17</v>
      </c>
      <c r="J145" t="s">
        <v>385</v>
      </c>
      <c r="K145" t="s">
        <v>386</v>
      </c>
      <c r="AD145" t="s">
        <v>75</v>
      </c>
      <c r="AE145" t="s">
        <v>76</v>
      </c>
      <c r="AF145" t="s">
        <v>445</v>
      </c>
      <c r="AG145" t="s">
        <v>446</v>
      </c>
      <c r="AJ145" t="s">
        <v>385</v>
      </c>
      <c r="AK145" t="s">
        <v>386</v>
      </c>
      <c r="AL145" s="168" t="s">
        <v>24</v>
      </c>
      <c r="AM145" s="168"/>
      <c r="AO145" t="s">
        <v>385</v>
      </c>
      <c r="AP145" t="s">
        <v>386</v>
      </c>
      <c r="AQ145" s="168" t="s">
        <v>48</v>
      </c>
      <c r="AR145" s="168"/>
      <c r="AT145" s="168" t="s">
        <v>385</v>
      </c>
      <c r="AU145" s="168" t="s">
        <v>386</v>
      </c>
      <c r="AV145" s="168" t="s">
        <v>26</v>
      </c>
      <c r="AW145" s="168"/>
    </row>
    <row r="146" spans="1:49">
      <c r="A146" t="s">
        <v>447</v>
      </c>
      <c r="B146" t="s">
        <v>448</v>
      </c>
      <c r="C146" t="s">
        <v>449</v>
      </c>
      <c r="D146" t="s">
        <v>450</v>
      </c>
      <c r="I146" t="s">
        <v>17</v>
      </c>
      <c r="J146" t="s">
        <v>389</v>
      </c>
      <c r="K146" t="s">
        <v>390</v>
      </c>
      <c r="AD146" t="s">
        <v>447</v>
      </c>
      <c r="AE146" t="s">
        <v>448</v>
      </c>
      <c r="AF146" t="s">
        <v>449</v>
      </c>
      <c r="AG146" t="s">
        <v>450</v>
      </c>
      <c r="AJ146" t="s">
        <v>389</v>
      </c>
      <c r="AK146" t="s">
        <v>390</v>
      </c>
      <c r="AL146" s="168" t="s">
        <v>34</v>
      </c>
      <c r="AM146" s="168"/>
      <c r="AO146" t="s">
        <v>389</v>
      </c>
      <c r="AP146" t="s">
        <v>390</v>
      </c>
      <c r="AQ146" s="168" t="s">
        <v>66</v>
      </c>
      <c r="AR146" s="168"/>
      <c r="AT146" s="168" t="s">
        <v>389</v>
      </c>
      <c r="AU146" s="168" t="s">
        <v>390</v>
      </c>
      <c r="AV146" s="168" t="s">
        <v>56</v>
      </c>
      <c r="AW146" s="168"/>
    </row>
    <row r="147" spans="1:49">
      <c r="A147" t="s">
        <v>275</v>
      </c>
      <c r="B147" t="s">
        <v>276</v>
      </c>
      <c r="C147" t="s">
        <v>451</v>
      </c>
      <c r="D147" t="s">
        <v>452</v>
      </c>
      <c r="I147" t="s">
        <v>17</v>
      </c>
      <c r="J147" t="s">
        <v>391</v>
      </c>
      <c r="K147" t="s">
        <v>392</v>
      </c>
      <c r="AD147" t="s">
        <v>275</v>
      </c>
      <c r="AE147" t="s">
        <v>276</v>
      </c>
      <c r="AF147" t="s">
        <v>451</v>
      </c>
      <c r="AG147" t="s">
        <v>452</v>
      </c>
      <c r="AJ147" t="s">
        <v>391</v>
      </c>
      <c r="AK147" t="s">
        <v>392</v>
      </c>
      <c r="AL147" s="168" t="s">
        <v>54</v>
      </c>
      <c r="AM147" s="168"/>
      <c r="AO147" t="s">
        <v>391</v>
      </c>
      <c r="AP147" t="s">
        <v>392</v>
      </c>
      <c r="AQ147" s="168" t="s">
        <v>90</v>
      </c>
      <c r="AR147" s="168"/>
      <c r="AT147" s="168" t="s">
        <v>391</v>
      </c>
      <c r="AU147" s="168" t="s">
        <v>392</v>
      </c>
      <c r="AV147" s="168" t="s">
        <v>100</v>
      </c>
      <c r="AW147" s="168"/>
    </row>
    <row r="148" spans="1:49">
      <c r="A148" t="s">
        <v>225</v>
      </c>
      <c r="B148" t="s">
        <v>226</v>
      </c>
      <c r="C148" t="s">
        <v>453</v>
      </c>
      <c r="D148" t="s">
        <v>454</v>
      </c>
      <c r="I148" t="s">
        <v>17</v>
      </c>
      <c r="J148" t="s">
        <v>393</v>
      </c>
      <c r="K148" t="s">
        <v>394</v>
      </c>
      <c r="AD148" t="s">
        <v>225</v>
      </c>
      <c r="AE148" t="s">
        <v>226</v>
      </c>
      <c r="AF148" t="s">
        <v>453</v>
      </c>
      <c r="AG148" t="s">
        <v>454</v>
      </c>
      <c r="AJ148" t="s">
        <v>393</v>
      </c>
      <c r="AK148" t="s">
        <v>394</v>
      </c>
      <c r="AL148" s="168" t="s">
        <v>34</v>
      </c>
      <c r="AM148" s="168"/>
      <c r="AO148" t="s">
        <v>393</v>
      </c>
      <c r="AP148" t="s">
        <v>394</v>
      </c>
      <c r="AQ148" s="168" t="s">
        <v>66</v>
      </c>
      <c r="AR148" s="168"/>
      <c r="AT148" s="168" t="s">
        <v>393</v>
      </c>
      <c r="AU148" s="168" t="s">
        <v>394</v>
      </c>
      <c r="AV148" s="168" t="s">
        <v>64</v>
      </c>
      <c r="AW148" s="168"/>
    </row>
    <row r="149" spans="1:49">
      <c r="A149" t="s">
        <v>75</v>
      </c>
      <c r="B149" t="s">
        <v>76</v>
      </c>
      <c r="C149" t="s">
        <v>455</v>
      </c>
      <c r="D149" t="s">
        <v>456</v>
      </c>
      <c r="I149" t="s">
        <v>17</v>
      </c>
      <c r="J149" t="s">
        <v>395</v>
      </c>
      <c r="K149" t="s">
        <v>396</v>
      </c>
      <c r="AD149" t="s">
        <v>75</v>
      </c>
      <c r="AE149" t="s">
        <v>76</v>
      </c>
      <c r="AF149" t="s">
        <v>455</v>
      </c>
      <c r="AG149" t="s">
        <v>456</v>
      </c>
      <c r="AJ149" t="s">
        <v>395</v>
      </c>
      <c r="AK149" t="s">
        <v>396</v>
      </c>
      <c r="AL149" s="168" t="s">
        <v>54</v>
      </c>
      <c r="AM149" s="168"/>
      <c r="AO149" t="s">
        <v>395</v>
      </c>
      <c r="AP149" t="s">
        <v>396</v>
      </c>
      <c r="AQ149" s="168" t="s">
        <v>98</v>
      </c>
      <c r="AR149" s="168"/>
      <c r="AT149" s="168" t="s">
        <v>395</v>
      </c>
      <c r="AU149" s="168" t="s">
        <v>396</v>
      </c>
      <c r="AV149" s="168" t="s">
        <v>88</v>
      </c>
      <c r="AW149" s="168"/>
    </row>
    <row r="150" spans="1:49">
      <c r="A150" t="s">
        <v>457</v>
      </c>
      <c r="B150" t="s">
        <v>458</v>
      </c>
      <c r="C150" t="s">
        <v>459</v>
      </c>
      <c r="D150" t="s">
        <v>460</v>
      </c>
      <c r="I150" t="s">
        <v>17</v>
      </c>
      <c r="J150" t="s">
        <v>397</v>
      </c>
      <c r="K150" t="s">
        <v>398</v>
      </c>
      <c r="AD150" t="s">
        <v>457</v>
      </c>
      <c r="AE150" t="s">
        <v>458</v>
      </c>
      <c r="AF150" t="s">
        <v>459</v>
      </c>
      <c r="AG150" t="s">
        <v>460</v>
      </c>
      <c r="AJ150" t="s">
        <v>397</v>
      </c>
      <c r="AK150" t="s">
        <v>398</v>
      </c>
      <c r="AL150" s="168" t="s">
        <v>54</v>
      </c>
      <c r="AM150" s="168"/>
      <c r="AO150" t="s">
        <v>397</v>
      </c>
      <c r="AP150" t="s">
        <v>398</v>
      </c>
      <c r="AQ150" s="168" t="s">
        <v>98</v>
      </c>
      <c r="AR150" s="168"/>
      <c r="AT150" s="168" t="s">
        <v>397</v>
      </c>
      <c r="AU150" s="168" t="s">
        <v>398</v>
      </c>
      <c r="AV150" s="168" t="s">
        <v>88</v>
      </c>
      <c r="AW150" s="168"/>
    </row>
    <row r="151" spans="1:49">
      <c r="A151" t="s">
        <v>123</v>
      </c>
      <c r="B151" t="s">
        <v>124</v>
      </c>
      <c r="C151" t="s">
        <v>461</v>
      </c>
      <c r="D151" t="s">
        <v>462</v>
      </c>
      <c r="I151" t="s">
        <v>17</v>
      </c>
      <c r="J151" t="s">
        <v>399</v>
      </c>
      <c r="K151" t="s">
        <v>400</v>
      </c>
      <c r="AD151" t="s">
        <v>123</v>
      </c>
      <c r="AE151" t="s">
        <v>124</v>
      </c>
      <c r="AF151" t="s">
        <v>461</v>
      </c>
      <c r="AG151" t="s">
        <v>462</v>
      </c>
      <c r="AJ151" t="s">
        <v>399</v>
      </c>
      <c r="AK151" t="s">
        <v>400</v>
      </c>
      <c r="AL151" s="168" t="s">
        <v>24</v>
      </c>
      <c r="AM151" s="168"/>
      <c r="AO151" t="s">
        <v>399</v>
      </c>
      <c r="AP151" t="s">
        <v>400</v>
      </c>
      <c r="AQ151" s="168" t="s">
        <v>28</v>
      </c>
      <c r="AR151" s="168"/>
      <c r="AT151" s="168" t="s">
        <v>399</v>
      </c>
      <c r="AU151" s="168" t="s">
        <v>400</v>
      </c>
      <c r="AV151" s="168" t="s">
        <v>36</v>
      </c>
      <c r="AW151" s="168"/>
    </row>
    <row r="152" spans="1:49">
      <c r="A152" t="s">
        <v>197</v>
      </c>
      <c r="B152" t="s">
        <v>198</v>
      </c>
      <c r="C152" t="s">
        <v>463</v>
      </c>
      <c r="D152" t="s">
        <v>464</v>
      </c>
      <c r="I152" t="s">
        <v>17</v>
      </c>
      <c r="J152" t="s">
        <v>403</v>
      </c>
      <c r="K152" t="s">
        <v>404</v>
      </c>
      <c r="AD152" t="s">
        <v>197</v>
      </c>
      <c r="AE152" t="s">
        <v>198</v>
      </c>
      <c r="AF152" t="s">
        <v>463</v>
      </c>
      <c r="AG152" t="s">
        <v>464</v>
      </c>
      <c r="AJ152" t="s">
        <v>403</v>
      </c>
      <c r="AK152" t="s">
        <v>404</v>
      </c>
      <c r="AL152" s="168" t="s">
        <v>54</v>
      </c>
      <c r="AM152" s="168"/>
      <c r="AO152" t="s">
        <v>403</v>
      </c>
      <c r="AP152" t="s">
        <v>404</v>
      </c>
      <c r="AQ152" s="168" t="s">
        <v>90</v>
      </c>
      <c r="AR152" s="168"/>
      <c r="AT152" s="168" t="s">
        <v>403</v>
      </c>
      <c r="AU152" s="168" t="s">
        <v>404</v>
      </c>
      <c r="AV152" s="168" t="s">
        <v>118</v>
      </c>
      <c r="AW152" s="168"/>
    </row>
    <row r="153" spans="1:49">
      <c r="A153" t="s">
        <v>665</v>
      </c>
      <c r="B153" t="s">
        <v>666</v>
      </c>
      <c r="C153" t="s">
        <v>918</v>
      </c>
      <c r="D153" t="s">
        <v>919</v>
      </c>
      <c r="I153" t="s">
        <v>17</v>
      </c>
      <c r="J153" t="s">
        <v>407</v>
      </c>
      <c r="K153" t="s">
        <v>408</v>
      </c>
      <c r="AD153" t="s">
        <v>665</v>
      </c>
      <c r="AE153" t="s">
        <v>666</v>
      </c>
      <c r="AF153" t="s">
        <v>918</v>
      </c>
      <c r="AG153" t="s">
        <v>919</v>
      </c>
      <c r="AJ153" t="s">
        <v>407</v>
      </c>
      <c r="AK153" t="s">
        <v>408</v>
      </c>
      <c r="AL153" s="168" t="s">
        <v>34</v>
      </c>
      <c r="AM153" s="168"/>
      <c r="AO153" t="s">
        <v>407</v>
      </c>
      <c r="AP153" t="s">
        <v>408</v>
      </c>
      <c r="AQ153" s="168" t="s">
        <v>74</v>
      </c>
      <c r="AR153" s="168"/>
      <c r="AT153" s="168" t="s">
        <v>407</v>
      </c>
      <c r="AU153" s="168" t="s">
        <v>408</v>
      </c>
      <c r="AV153" s="168" t="s">
        <v>80</v>
      </c>
      <c r="AW153" s="168"/>
    </row>
    <row r="154" spans="1:49">
      <c r="A154" t="s">
        <v>49</v>
      </c>
      <c r="B154" t="s">
        <v>50</v>
      </c>
      <c r="C154" t="s">
        <v>465</v>
      </c>
      <c r="D154" t="s">
        <v>466</v>
      </c>
      <c r="I154" t="s">
        <v>17</v>
      </c>
      <c r="J154" t="s">
        <v>409</v>
      </c>
      <c r="K154" t="s">
        <v>410</v>
      </c>
      <c r="AD154" t="s">
        <v>49</v>
      </c>
      <c r="AE154" t="s">
        <v>50</v>
      </c>
      <c r="AF154" t="s">
        <v>465</v>
      </c>
      <c r="AG154" t="s">
        <v>466</v>
      </c>
      <c r="AJ154" t="s">
        <v>409</v>
      </c>
      <c r="AK154" t="s">
        <v>410</v>
      </c>
      <c r="AL154" s="168" t="s">
        <v>44</v>
      </c>
      <c r="AM154" s="168"/>
      <c r="AO154" t="s">
        <v>409</v>
      </c>
      <c r="AP154" t="s">
        <v>410</v>
      </c>
      <c r="AQ154" s="168" t="s">
        <v>82</v>
      </c>
      <c r="AR154" s="168"/>
      <c r="AT154" s="168" t="s">
        <v>409</v>
      </c>
      <c r="AU154" s="168" t="s">
        <v>410</v>
      </c>
      <c r="AV154" s="168" t="s">
        <v>122</v>
      </c>
      <c r="AW154" s="168"/>
    </row>
    <row r="155" spans="1:49">
      <c r="A155" t="s">
        <v>107</v>
      </c>
      <c r="B155" t="s">
        <v>108</v>
      </c>
      <c r="C155" t="s">
        <v>467</v>
      </c>
      <c r="D155" t="s">
        <v>468</v>
      </c>
      <c r="I155" t="s">
        <v>17</v>
      </c>
      <c r="J155" t="s">
        <v>411</v>
      </c>
      <c r="K155" t="s">
        <v>412</v>
      </c>
      <c r="AD155" t="s">
        <v>107</v>
      </c>
      <c r="AE155" t="s">
        <v>108</v>
      </c>
      <c r="AF155" t="s">
        <v>467</v>
      </c>
      <c r="AG155" t="s">
        <v>468</v>
      </c>
      <c r="AJ155" t="s">
        <v>411</v>
      </c>
      <c r="AK155" t="s">
        <v>412</v>
      </c>
      <c r="AL155" s="168" t="s">
        <v>24</v>
      </c>
      <c r="AM155" s="168"/>
      <c r="AO155" t="s">
        <v>411</v>
      </c>
      <c r="AP155" t="s">
        <v>412</v>
      </c>
      <c r="AQ155" s="168" t="s">
        <v>38</v>
      </c>
      <c r="AR155" s="168"/>
      <c r="AT155" s="168" t="s">
        <v>411</v>
      </c>
      <c r="AU155" s="168" t="s">
        <v>412</v>
      </c>
      <c r="AV155" s="168" t="s">
        <v>46</v>
      </c>
      <c r="AW155" s="168"/>
    </row>
    <row r="156" spans="1:49">
      <c r="A156" t="s">
        <v>469</v>
      </c>
      <c r="B156" t="s">
        <v>470</v>
      </c>
      <c r="C156" t="s">
        <v>471</v>
      </c>
      <c r="D156" t="s">
        <v>472</v>
      </c>
      <c r="I156" t="s">
        <v>17</v>
      </c>
      <c r="J156" t="s">
        <v>413</v>
      </c>
      <c r="K156" t="s">
        <v>414</v>
      </c>
      <c r="AD156" t="s">
        <v>469</v>
      </c>
      <c r="AE156" t="s">
        <v>470</v>
      </c>
      <c r="AF156" t="s">
        <v>471</v>
      </c>
      <c r="AG156" t="s">
        <v>472</v>
      </c>
      <c r="AJ156" t="s">
        <v>413</v>
      </c>
      <c r="AK156" t="s">
        <v>414</v>
      </c>
      <c r="AL156" s="168" t="s">
        <v>34</v>
      </c>
      <c r="AM156" s="168"/>
      <c r="AO156" t="s">
        <v>413</v>
      </c>
      <c r="AP156" t="s">
        <v>414</v>
      </c>
      <c r="AQ156" s="168" t="s">
        <v>66</v>
      </c>
      <c r="AR156" s="168"/>
      <c r="AT156" s="168" t="s">
        <v>413</v>
      </c>
      <c r="AU156" s="168" t="s">
        <v>414</v>
      </c>
      <c r="AV156" s="168" t="s">
        <v>56</v>
      </c>
      <c r="AW156" s="168"/>
    </row>
    <row r="157" spans="1:49">
      <c r="A157" t="s">
        <v>107</v>
      </c>
      <c r="B157" t="s">
        <v>108</v>
      </c>
      <c r="C157" t="s">
        <v>473</v>
      </c>
      <c r="D157" t="s">
        <v>474</v>
      </c>
      <c r="I157" t="s">
        <v>17</v>
      </c>
      <c r="J157" t="s">
        <v>910</v>
      </c>
      <c r="K157" t="s">
        <v>911</v>
      </c>
      <c r="AD157" t="s">
        <v>107</v>
      </c>
      <c r="AE157" t="s">
        <v>108</v>
      </c>
      <c r="AF157" t="s">
        <v>473</v>
      </c>
      <c r="AG157" t="s">
        <v>474</v>
      </c>
      <c r="AJ157" t="s">
        <v>910</v>
      </c>
      <c r="AK157" t="s">
        <v>911</v>
      </c>
      <c r="AL157" s="168" t="s">
        <v>24</v>
      </c>
      <c r="AM157" s="168"/>
      <c r="AO157" s="184" t="s">
        <v>910</v>
      </c>
      <c r="AP157" s="184" t="s">
        <v>911</v>
      </c>
      <c r="AQ157" s="184" t="s">
        <v>38</v>
      </c>
      <c r="AR157" s="184"/>
      <c r="AS157" s="184"/>
      <c r="AT157" s="184" t="s">
        <v>910</v>
      </c>
      <c r="AU157" s="184" t="s">
        <v>911</v>
      </c>
      <c r="AV157" s="184" t="s">
        <v>106</v>
      </c>
      <c r="AW157" s="168"/>
    </row>
    <row r="158" spans="1:49">
      <c r="A158" t="s">
        <v>475</v>
      </c>
      <c r="B158" t="s">
        <v>476</v>
      </c>
      <c r="C158" t="s">
        <v>477</v>
      </c>
      <c r="D158" t="s">
        <v>478</v>
      </c>
      <c r="I158" t="s">
        <v>17</v>
      </c>
      <c r="J158" t="s">
        <v>415</v>
      </c>
      <c r="K158" t="s">
        <v>416</v>
      </c>
      <c r="AD158" t="s">
        <v>475</v>
      </c>
      <c r="AE158" t="s">
        <v>476</v>
      </c>
      <c r="AF158" t="s">
        <v>477</v>
      </c>
      <c r="AG158" t="s">
        <v>478</v>
      </c>
      <c r="AJ158" s="184" t="s">
        <v>415</v>
      </c>
      <c r="AK158" s="184" t="s">
        <v>416</v>
      </c>
      <c r="AL158" s="184" t="s">
        <v>24</v>
      </c>
      <c r="AM158" s="168"/>
      <c r="AO158" t="s">
        <v>415</v>
      </c>
      <c r="AP158" t="s">
        <v>416</v>
      </c>
      <c r="AQ158" s="168" t="s">
        <v>28</v>
      </c>
      <c r="AR158" s="168"/>
      <c r="AT158" s="168" t="s">
        <v>415</v>
      </c>
      <c r="AU158" s="168" t="s">
        <v>416</v>
      </c>
      <c r="AV158" s="168" t="s">
        <v>36</v>
      </c>
      <c r="AW158" s="168"/>
    </row>
    <row r="159" spans="1:49">
      <c r="A159" t="s">
        <v>75</v>
      </c>
      <c r="B159" t="s">
        <v>76</v>
      </c>
      <c r="C159" t="s">
        <v>479</v>
      </c>
      <c r="D159" t="s">
        <v>480</v>
      </c>
      <c r="I159" t="s">
        <v>17</v>
      </c>
      <c r="J159" t="s">
        <v>419</v>
      </c>
      <c r="K159" t="s">
        <v>420</v>
      </c>
      <c r="AD159" t="s">
        <v>75</v>
      </c>
      <c r="AE159" t="s">
        <v>76</v>
      </c>
      <c r="AF159" t="s">
        <v>479</v>
      </c>
      <c r="AG159" t="s">
        <v>480</v>
      </c>
      <c r="AJ159" t="s">
        <v>419</v>
      </c>
      <c r="AK159" t="s">
        <v>420</v>
      </c>
      <c r="AL159" s="168" t="s">
        <v>34</v>
      </c>
      <c r="AM159" s="168"/>
      <c r="AO159" t="s">
        <v>419</v>
      </c>
      <c r="AP159" t="s">
        <v>420</v>
      </c>
      <c r="AQ159" s="168" t="s">
        <v>66</v>
      </c>
      <c r="AR159" s="168"/>
      <c r="AT159" s="168" t="s">
        <v>419</v>
      </c>
      <c r="AU159" s="168" t="s">
        <v>420</v>
      </c>
      <c r="AV159" s="168" t="s">
        <v>56</v>
      </c>
      <c r="AW159" s="168"/>
    </row>
    <row r="160" spans="1:49">
      <c r="A160" t="s">
        <v>481</v>
      </c>
      <c r="B160" t="s">
        <v>482</v>
      </c>
      <c r="C160" t="s">
        <v>483</v>
      </c>
      <c r="D160" t="s">
        <v>484</v>
      </c>
      <c r="I160" t="s">
        <v>17</v>
      </c>
      <c r="J160" t="s">
        <v>421</v>
      </c>
      <c r="K160" t="s">
        <v>422</v>
      </c>
      <c r="AD160" t="s">
        <v>481</v>
      </c>
      <c r="AE160" t="s">
        <v>482</v>
      </c>
      <c r="AF160" t="s">
        <v>483</v>
      </c>
      <c r="AG160" t="s">
        <v>484</v>
      </c>
      <c r="AJ160" t="s">
        <v>421</v>
      </c>
      <c r="AK160" t="s">
        <v>422</v>
      </c>
      <c r="AL160" s="168" t="s">
        <v>34</v>
      </c>
      <c r="AM160" s="168"/>
      <c r="AO160" t="s">
        <v>421</v>
      </c>
      <c r="AP160" t="s">
        <v>422</v>
      </c>
      <c r="AQ160" s="168" t="s">
        <v>74</v>
      </c>
      <c r="AR160" s="168"/>
      <c r="AT160" s="168" t="s">
        <v>421</v>
      </c>
      <c r="AU160" s="168" t="s">
        <v>422</v>
      </c>
      <c r="AV160" s="168" t="s">
        <v>80</v>
      </c>
      <c r="AW160" s="168"/>
    </row>
    <row r="161" spans="9:49">
      <c r="I161" t="s">
        <v>17</v>
      </c>
      <c r="J161" t="s">
        <v>423</v>
      </c>
      <c r="K161" t="s">
        <v>424</v>
      </c>
      <c r="AJ161" t="s">
        <v>423</v>
      </c>
      <c r="AK161" t="s">
        <v>424</v>
      </c>
      <c r="AL161" s="168" t="s">
        <v>24</v>
      </c>
      <c r="AM161" s="168"/>
      <c r="AO161" t="s">
        <v>423</v>
      </c>
      <c r="AP161" t="s">
        <v>424</v>
      </c>
      <c r="AQ161" s="168" t="s">
        <v>28</v>
      </c>
      <c r="AR161" s="168"/>
      <c r="AT161" s="168" t="s">
        <v>423</v>
      </c>
      <c r="AU161" s="168" t="s">
        <v>424</v>
      </c>
      <c r="AV161" s="168" t="s">
        <v>36</v>
      </c>
      <c r="AW161" s="168"/>
    </row>
    <row r="162" spans="9:49">
      <c r="I162" t="s">
        <v>17</v>
      </c>
      <c r="J162" t="s">
        <v>425</v>
      </c>
      <c r="K162" t="s">
        <v>426</v>
      </c>
      <c r="AJ162" t="s">
        <v>425</v>
      </c>
      <c r="AK162" t="s">
        <v>426</v>
      </c>
      <c r="AL162" s="168" t="s">
        <v>54</v>
      </c>
      <c r="AM162" s="168"/>
      <c r="AO162" t="s">
        <v>425</v>
      </c>
      <c r="AP162" t="s">
        <v>426</v>
      </c>
      <c r="AQ162" s="168" t="s">
        <v>90</v>
      </c>
      <c r="AR162" s="168"/>
      <c r="AT162" s="168" t="s">
        <v>425</v>
      </c>
      <c r="AU162" s="168" t="s">
        <v>426</v>
      </c>
      <c r="AV162" s="168" t="s">
        <v>96</v>
      </c>
      <c r="AW162" s="168"/>
    </row>
    <row r="163" spans="9:49">
      <c r="I163" t="s">
        <v>17</v>
      </c>
      <c r="J163" t="s">
        <v>427</v>
      </c>
      <c r="K163" t="s">
        <v>428</v>
      </c>
      <c r="AJ163" t="s">
        <v>427</v>
      </c>
      <c r="AK163" t="s">
        <v>428</v>
      </c>
      <c r="AL163" s="168" t="s">
        <v>44</v>
      </c>
      <c r="AM163" s="168"/>
      <c r="AO163" t="s">
        <v>427</v>
      </c>
      <c r="AP163" t="s">
        <v>428</v>
      </c>
      <c r="AQ163" s="168" t="s">
        <v>82</v>
      </c>
      <c r="AR163" s="168"/>
      <c r="AT163" s="168" t="s">
        <v>427</v>
      </c>
      <c r="AU163" s="168" t="s">
        <v>428</v>
      </c>
      <c r="AV163" s="168" t="s">
        <v>122</v>
      </c>
      <c r="AW163" s="168"/>
    </row>
    <row r="164" spans="9:49">
      <c r="I164" t="s">
        <v>17</v>
      </c>
      <c r="J164" t="s">
        <v>429</v>
      </c>
      <c r="K164" t="s">
        <v>430</v>
      </c>
      <c r="AJ164" t="s">
        <v>429</v>
      </c>
      <c r="AK164" t="s">
        <v>430</v>
      </c>
      <c r="AL164" s="168" t="s">
        <v>54</v>
      </c>
      <c r="AM164" s="168"/>
      <c r="AO164" t="s">
        <v>429</v>
      </c>
      <c r="AP164" t="s">
        <v>430</v>
      </c>
      <c r="AQ164" s="168" t="s">
        <v>98</v>
      </c>
      <c r="AR164" s="168"/>
      <c r="AT164" s="168" t="s">
        <v>429</v>
      </c>
      <c r="AU164" s="168" t="s">
        <v>430</v>
      </c>
      <c r="AV164" s="168" t="s">
        <v>100</v>
      </c>
      <c r="AW164" s="168"/>
    </row>
    <row r="165" spans="9:49">
      <c r="I165" t="s">
        <v>17</v>
      </c>
      <c r="J165" t="s">
        <v>914</v>
      </c>
      <c r="K165" t="s">
        <v>915</v>
      </c>
      <c r="AJ165" s="184" t="s">
        <v>914</v>
      </c>
      <c r="AK165" s="184" t="s">
        <v>915</v>
      </c>
      <c r="AL165" s="184" t="s">
        <v>24</v>
      </c>
      <c r="AM165" s="168"/>
      <c r="AO165" s="184" t="s">
        <v>914</v>
      </c>
      <c r="AP165" s="184" t="s">
        <v>915</v>
      </c>
      <c r="AQ165" s="184" t="s">
        <v>38</v>
      </c>
      <c r="AR165" s="184"/>
      <c r="AS165" s="184"/>
      <c r="AT165" s="184" t="s">
        <v>914</v>
      </c>
      <c r="AU165" s="184" t="s">
        <v>915</v>
      </c>
      <c r="AV165" s="184" t="s">
        <v>106</v>
      </c>
      <c r="AW165" s="168"/>
    </row>
    <row r="166" spans="9:49">
      <c r="I166" t="s">
        <v>17</v>
      </c>
      <c r="J166" t="s">
        <v>433</v>
      </c>
      <c r="K166" t="s">
        <v>434</v>
      </c>
      <c r="AJ166" t="s">
        <v>433</v>
      </c>
      <c r="AK166" t="s">
        <v>434</v>
      </c>
      <c r="AL166" s="168" t="s">
        <v>34</v>
      </c>
      <c r="AM166" s="168"/>
      <c r="AO166" t="s">
        <v>433</v>
      </c>
      <c r="AP166" t="s">
        <v>434</v>
      </c>
      <c r="AQ166" s="168" t="s">
        <v>66</v>
      </c>
      <c r="AR166" s="168"/>
      <c r="AT166" s="168" t="s">
        <v>433</v>
      </c>
      <c r="AU166" s="168" t="s">
        <v>434</v>
      </c>
      <c r="AV166" s="168" t="s">
        <v>56</v>
      </c>
      <c r="AW166" s="168"/>
    </row>
    <row r="167" spans="9:49">
      <c r="I167" t="s">
        <v>17</v>
      </c>
      <c r="J167" t="s">
        <v>435</v>
      </c>
      <c r="K167" t="s">
        <v>436</v>
      </c>
      <c r="AJ167" t="s">
        <v>435</v>
      </c>
      <c r="AK167" t="s">
        <v>436</v>
      </c>
      <c r="AL167" s="168" t="s">
        <v>34</v>
      </c>
      <c r="AM167" s="168"/>
      <c r="AO167" t="s">
        <v>435</v>
      </c>
      <c r="AP167" t="s">
        <v>436</v>
      </c>
      <c r="AQ167" s="168" t="s">
        <v>74</v>
      </c>
      <c r="AR167" s="168"/>
      <c r="AT167" s="168" t="s">
        <v>435</v>
      </c>
      <c r="AU167" s="168" t="s">
        <v>436</v>
      </c>
      <c r="AV167" s="168" t="s">
        <v>80</v>
      </c>
      <c r="AW167" s="168"/>
    </row>
    <row r="168" spans="9:49">
      <c r="I168" t="s">
        <v>17</v>
      </c>
      <c r="J168" t="s">
        <v>439</v>
      </c>
      <c r="K168" t="s">
        <v>440</v>
      </c>
      <c r="AJ168" t="s">
        <v>439</v>
      </c>
      <c r="AK168" t="s">
        <v>440</v>
      </c>
      <c r="AL168" s="168" t="s">
        <v>54</v>
      </c>
      <c r="AM168" s="168"/>
      <c r="AO168" t="s">
        <v>439</v>
      </c>
      <c r="AP168" t="s">
        <v>440</v>
      </c>
      <c r="AQ168" s="168" t="s">
        <v>98</v>
      </c>
      <c r="AR168" s="168"/>
      <c r="AT168" s="168" t="s">
        <v>439</v>
      </c>
      <c r="AU168" s="168" t="s">
        <v>440</v>
      </c>
      <c r="AV168" s="168" t="s">
        <v>88</v>
      </c>
      <c r="AW168" s="168"/>
    </row>
    <row r="169" spans="9:49">
      <c r="I169" t="s">
        <v>17</v>
      </c>
      <c r="J169" t="s">
        <v>441</v>
      </c>
      <c r="K169" t="s">
        <v>442</v>
      </c>
      <c r="AJ169" t="s">
        <v>441</v>
      </c>
      <c r="AK169" t="s">
        <v>442</v>
      </c>
      <c r="AL169" s="168" t="s">
        <v>44</v>
      </c>
      <c r="AM169" s="168"/>
      <c r="AO169" t="s">
        <v>441</v>
      </c>
      <c r="AP169" t="s">
        <v>442</v>
      </c>
      <c r="AQ169" s="168" t="s">
        <v>82</v>
      </c>
      <c r="AR169" s="168"/>
      <c r="AT169" s="168" t="s">
        <v>441</v>
      </c>
      <c r="AU169" s="168" t="s">
        <v>442</v>
      </c>
      <c r="AV169" s="168" t="s">
        <v>122</v>
      </c>
      <c r="AW169" s="168"/>
    </row>
    <row r="170" spans="9:49">
      <c r="I170" t="s">
        <v>17</v>
      </c>
      <c r="J170" t="s">
        <v>916</v>
      </c>
      <c r="K170" t="s">
        <v>917</v>
      </c>
      <c r="AJ170" s="184" t="s">
        <v>916</v>
      </c>
      <c r="AK170" s="184" t="s">
        <v>917</v>
      </c>
      <c r="AL170" s="184" t="s">
        <v>24</v>
      </c>
      <c r="AM170" s="168"/>
      <c r="AO170" s="184" t="s">
        <v>916</v>
      </c>
      <c r="AP170" s="184" t="s">
        <v>917</v>
      </c>
      <c r="AQ170" s="184" t="s">
        <v>38</v>
      </c>
      <c r="AR170" s="184"/>
      <c r="AS170" s="184"/>
      <c r="AT170" s="184" t="s">
        <v>916</v>
      </c>
      <c r="AU170" s="184" t="s">
        <v>917</v>
      </c>
      <c r="AV170" s="184" t="s">
        <v>106</v>
      </c>
      <c r="AW170" s="184"/>
    </row>
    <row r="171" spans="9:49">
      <c r="I171" t="s">
        <v>17</v>
      </c>
      <c r="J171" t="s">
        <v>443</v>
      </c>
      <c r="K171" t="s">
        <v>444</v>
      </c>
      <c r="AJ171" t="s">
        <v>443</v>
      </c>
      <c r="AK171" t="s">
        <v>444</v>
      </c>
      <c r="AL171" s="168" t="s">
        <v>24</v>
      </c>
      <c r="AM171" s="168"/>
      <c r="AO171" t="s">
        <v>443</v>
      </c>
      <c r="AP171" t="s">
        <v>444</v>
      </c>
      <c r="AQ171" s="168" t="s">
        <v>48</v>
      </c>
      <c r="AR171" s="168"/>
      <c r="AT171" s="168" t="s">
        <v>443</v>
      </c>
      <c r="AU171" s="168" t="s">
        <v>444</v>
      </c>
      <c r="AV171" s="168" t="s">
        <v>26</v>
      </c>
      <c r="AW171" s="168"/>
    </row>
    <row r="172" spans="9:49">
      <c r="I172" t="s">
        <v>17</v>
      </c>
      <c r="J172" t="s">
        <v>445</v>
      </c>
      <c r="K172" t="s">
        <v>446</v>
      </c>
      <c r="AJ172" t="s">
        <v>445</v>
      </c>
      <c r="AK172" t="s">
        <v>446</v>
      </c>
      <c r="AL172" s="168" t="s">
        <v>34</v>
      </c>
      <c r="AM172" s="168"/>
      <c r="AO172" t="s">
        <v>445</v>
      </c>
      <c r="AP172" t="s">
        <v>446</v>
      </c>
      <c r="AQ172" s="168" t="s">
        <v>66</v>
      </c>
      <c r="AR172" s="168"/>
      <c r="AT172" s="168" t="s">
        <v>445</v>
      </c>
      <c r="AU172" s="168" t="s">
        <v>446</v>
      </c>
      <c r="AV172" s="168" t="s">
        <v>64</v>
      </c>
      <c r="AW172" s="168"/>
    </row>
    <row r="173" spans="9:49">
      <c r="I173" t="s">
        <v>17</v>
      </c>
      <c r="J173" t="s">
        <v>449</v>
      </c>
      <c r="K173" t="s">
        <v>450</v>
      </c>
      <c r="AJ173" t="s">
        <v>449</v>
      </c>
      <c r="AK173" t="s">
        <v>450</v>
      </c>
      <c r="AL173" s="168" t="s">
        <v>44</v>
      </c>
      <c r="AM173" s="168"/>
      <c r="AO173" t="s">
        <v>449</v>
      </c>
      <c r="AP173" t="s">
        <v>450</v>
      </c>
      <c r="AQ173" s="168" t="s">
        <v>82</v>
      </c>
      <c r="AR173" s="168"/>
      <c r="AT173" s="168" t="s">
        <v>449</v>
      </c>
      <c r="AU173" s="168" t="s">
        <v>450</v>
      </c>
      <c r="AV173" s="168" t="s">
        <v>122</v>
      </c>
      <c r="AW173" s="168"/>
    </row>
    <row r="174" spans="9:49">
      <c r="I174" t="s">
        <v>17</v>
      </c>
      <c r="J174" t="s">
        <v>451</v>
      </c>
      <c r="K174" t="s">
        <v>452</v>
      </c>
      <c r="AJ174" t="s">
        <v>451</v>
      </c>
      <c r="AK174" t="s">
        <v>452</v>
      </c>
      <c r="AL174" s="168" t="s">
        <v>44</v>
      </c>
      <c r="AM174" s="168"/>
      <c r="AO174" t="s">
        <v>451</v>
      </c>
      <c r="AP174" t="s">
        <v>452</v>
      </c>
      <c r="AQ174" s="168" t="s">
        <v>82</v>
      </c>
      <c r="AR174" s="168"/>
      <c r="AT174" s="168" t="s">
        <v>451</v>
      </c>
      <c r="AU174" s="168" t="s">
        <v>452</v>
      </c>
      <c r="AV174" s="168" t="s">
        <v>122</v>
      </c>
    </row>
    <row r="175" spans="9:49">
      <c r="I175" t="s">
        <v>17</v>
      </c>
      <c r="J175" t="s">
        <v>453</v>
      </c>
      <c r="K175" t="s">
        <v>454</v>
      </c>
      <c r="AJ175" t="s">
        <v>453</v>
      </c>
      <c r="AK175" t="s">
        <v>454</v>
      </c>
      <c r="AL175" s="168" t="s">
        <v>24</v>
      </c>
      <c r="AM175" s="168"/>
      <c r="AO175" t="s">
        <v>453</v>
      </c>
      <c r="AP175" t="s">
        <v>454</v>
      </c>
      <c r="AQ175" s="168" t="s">
        <v>38</v>
      </c>
      <c r="AR175" s="168"/>
      <c r="AT175" s="168" t="s">
        <v>453</v>
      </c>
      <c r="AU175" s="168" t="s">
        <v>454</v>
      </c>
      <c r="AV175" s="168" t="s">
        <v>46</v>
      </c>
    </row>
    <row r="176" spans="9:49">
      <c r="I176" t="s">
        <v>17</v>
      </c>
      <c r="J176" t="s">
        <v>455</v>
      </c>
      <c r="K176" t="s">
        <v>456</v>
      </c>
      <c r="AJ176" t="s">
        <v>455</v>
      </c>
      <c r="AK176" t="s">
        <v>456</v>
      </c>
      <c r="AL176" s="168" t="s">
        <v>34</v>
      </c>
      <c r="AM176" s="168"/>
      <c r="AO176" t="s">
        <v>455</v>
      </c>
      <c r="AP176" t="s">
        <v>456</v>
      </c>
      <c r="AQ176" s="168" t="s">
        <v>66</v>
      </c>
      <c r="AR176" s="168"/>
      <c r="AT176" s="168" t="s">
        <v>455</v>
      </c>
      <c r="AU176" s="168" t="s">
        <v>456</v>
      </c>
      <c r="AV176" s="168" t="s">
        <v>64</v>
      </c>
    </row>
    <row r="177" spans="9:50">
      <c r="I177" t="s">
        <v>17</v>
      </c>
      <c r="J177" t="s">
        <v>459</v>
      </c>
      <c r="K177" t="s">
        <v>460</v>
      </c>
      <c r="AJ177" t="s">
        <v>459</v>
      </c>
      <c r="AK177" t="s">
        <v>460</v>
      </c>
      <c r="AL177" s="168" t="s">
        <v>54</v>
      </c>
      <c r="AM177" s="168"/>
      <c r="AO177" t="s">
        <v>459</v>
      </c>
      <c r="AP177" t="s">
        <v>460</v>
      </c>
      <c r="AQ177" s="168" t="s">
        <v>90</v>
      </c>
      <c r="AR177" s="168"/>
      <c r="AT177" s="168" t="s">
        <v>459</v>
      </c>
      <c r="AU177" s="168" t="s">
        <v>460</v>
      </c>
      <c r="AV177" s="168" t="s">
        <v>100</v>
      </c>
    </row>
    <row r="178" spans="9:50">
      <c r="I178" t="s">
        <v>17</v>
      </c>
      <c r="J178" t="s">
        <v>461</v>
      </c>
      <c r="K178" t="s">
        <v>462</v>
      </c>
      <c r="AJ178" t="s">
        <v>461</v>
      </c>
      <c r="AK178" t="s">
        <v>462</v>
      </c>
      <c r="AL178" s="168" t="s">
        <v>54</v>
      </c>
      <c r="AM178" s="168"/>
      <c r="AO178" t="s">
        <v>461</v>
      </c>
      <c r="AP178" t="s">
        <v>462</v>
      </c>
      <c r="AQ178" s="168" t="s">
        <v>90</v>
      </c>
      <c r="AR178" s="168"/>
      <c r="AT178" s="168" t="s">
        <v>461</v>
      </c>
      <c r="AU178" s="168" t="s">
        <v>462</v>
      </c>
      <c r="AV178" s="168" t="s">
        <v>96</v>
      </c>
    </row>
    <row r="179" spans="9:50">
      <c r="I179" t="s">
        <v>17</v>
      </c>
      <c r="J179" t="s">
        <v>463</v>
      </c>
      <c r="K179" t="s">
        <v>464</v>
      </c>
      <c r="AJ179" t="s">
        <v>463</v>
      </c>
      <c r="AK179" t="s">
        <v>464</v>
      </c>
      <c r="AL179" s="168" t="s">
        <v>44</v>
      </c>
      <c r="AO179" t="s">
        <v>463</v>
      </c>
      <c r="AP179" t="s">
        <v>464</v>
      </c>
      <c r="AQ179" s="168" t="s">
        <v>82</v>
      </c>
      <c r="AR179" s="168"/>
      <c r="AT179" s="168" t="s">
        <v>463</v>
      </c>
      <c r="AU179" s="168" t="s">
        <v>464</v>
      </c>
      <c r="AV179" s="168" t="s">
        <v>122</v>
      </c>
    </row>
    <row r="180" spans="9:50">
      <c r="I180" t="s">
        <v>17</v>
      </c>
      <c r="J180" t="s">
        <v>918</v>
      </c>
      <c r="K180" t="s">
        <v>919</v>
      </c>
      <c r="AJ180" s="184" t="s">
        <v>918</v>
      </c>
      <c r="AK180" s="184" t="s">
        <v>919</v>
      </c>
      <c r="AL180" s="184" t="s">
        <v>24</v>
      </c>
      <c r="AO180" s="184" t="s">
        <v>918</v>
      </c>
      <c r="AP180" s="184" t="s">
        <v>919</v>
      </c>
      <c r="AQ180" s="184" t="s">
        <v>38</v>
      </c>
      <c r="AR180" s="184"/>
      <c r="AS180" s="184"/>
      <c r="AT180" s="184" t="s">
        <v>918</v>
      </c>
      <c r="AU180" s="184" t="s">
        <v>919</v>
      </c>
      <c r="AV180" s="184" t="s">
        <v>106</v>
      </c>
      <c r="AW180" s="184"/>
      <c r="AX180" s="184"/>
    </row>
    <row r="181" spans="9:50">
      <c r="I181" t="s">
        <v>17</v>
      </c>
      <c r="J181" t="s">
        <v>465</v>
      </c>
      <c r="K181" t="s">
        <v>466</v>
      </c>
      <c r="AJ181" t="s">
        <v>465</v>
      </c>
      <c r="AK181" t="s">
        <v>466</v>
      </c>
      <c r="AL181" s="168" t="s">
        <v>54</v>
      </c>
      <c r="AO181" t="s">
        <v>465</v>
      </c>
      <c r="AP181" t="s">
        <v>466</v>
      </c>
      <c r="AQ181" s="168" t="s">
        <v>98</v>
      </c>
      <c r="AR181" s="168"/>
      <c r="AT181" s="168" t="s">
        <v>465</v>
      </c>
      <c r="AU181" s="168" t="s">
        <v>466</v>
      </c>
      <c r="AV181" s="168" t="s">
        <v>100</v>
      </c>
    </row>
    <row r="182" spans="9:50">
      <c r="I182" t="s">
        <v>17</v>
      </c>
      <c r="J182" t="s">
        <v>467</v>
      </c>
      <c r="K182" t="s">
        <v>468</v>
      </c>
      <c r="AJ182" t="s">
        <v>467</v>
      </c>
      <c r="AK182" t="s">
        <v>468</v>
      </c>
      <c r="AL182" s="168" t="s">
        <v>54</v>
      </c>
      <c r="AO182" t="s">
        <v>467</v>
      </c>
      <c r="AP182" t="s">
        <v>468</v>
      </c>
      <c r="AQ182" s="168" t="s">
        <v>90</v>
      </c>
      <c r="AR182" s="168"/>
      <c r="AT182" s="168" t="s">
        <v>467</v>
      </c>
      <c r="AU182" s="168" t="s">
        <v>468</v>
      </c>
      <c r="AV182" s="168" t="s">
        <v>100</v>
      </c>
    </row>
    <row r="183" spans="9:50">
      <c r="I183" t="s">
        <v>17</v>
      </c>
      <c r="J183" t="s">
        <v>471</v>
      </c>
      <c r="K183" t="s">
        <v>472</v>
      </c>
      <c r="AJ183" t="s">
        <v>471</v>
      </c>
      <c r="AK183" t="s">
        <v>472</v>
      </c>
      <c r="AL183" s="168" t="s">
        <v>24</v>
      </c>
      <c r="AO183" t="s">
        <v>471</v>
      </c>
      <c r="AP183" t="s">
        <v>472</v>
      </c>
      <c r="AQ183" s="168" t="s">
        <v>38</v>
      </c>
      <c r="AR183" s="168"/>
      <c r="AT183" s="168" t="s">
        <v>471</v>
      </c>
      <c r="AU183" s="168" t="s">
        <v>472</v>
      </c>
      <c r="AV183" s="168" t="s">
        <v>46</v>
      </c>
    </row>
    <row r="184" spans="9:50">
      <c r="I184" t="s">
        <v>17</v>
      </c>
      <c r="J184" t="s">
        <v>473</v>
      </c>
      <c r="K184" t="s">
        <v>474</v>
      </c>
      <c r="AJ184" t="s">
        <v>473</v>
      </c>
      <c r="AK184" t="s">
        <v>474</v>
      </c>
      <c r="AL184" s="168" t="s">
        <v>54</v>
      </c>
      <c r="AO184" t="s">
        <v>473</v>
      </c>
      <c r="AP184" t="s">
        <v>474</v>
      </c>
      <c r="AQ184" s="168" t="s">
        <v>90</v>
      </c>
      <c r="AR184" s="168"/>
      <c r="AT184" s="168" t="s">
        <v>473</v>
      </c>
      <c r="AU184" s="168" t="s">
        <v>474</v>
      </c>
      <c r="AV184" s="168" t="s">
        <v>100</v>
      </c>
    </row>
    <row r="185" spans="9:50">
      <c r="I185" t="s">
        <v>17</v>
      </c>
      <c r="J185" t="s">
        <v>477</v>
      </c>
      <c r="K185" t="s">
        <v>478</v>
      </c>
      <c r="AJ185" t="s">
        <v>477</v>
      </c>
      <c r="AK185" t="s">
        <v>478</v>
      </c>
      <c r="AL185" s="168" t="s">
        <v>34</v>
      </c>
      <c r="AO185" t="s">
        <v>477</v>
      </c>
      <c r="AP185" t="s">
        <v>478</v>
      </c>
      <c r="AQ185" s="168" t="s">
        <v>66</v>
      </c>
      <c r="AR185" s="168"/>
      <c r="AT185" s="168" t="s">
        <v>477</v>
      </c>
      <c r="AU185" s="168" t="s">
        <v>478</v>
      </c>
      <c r="AV185" s="168" t="s">
        <v>64</v>
      </c>
    </row>
    <row r="186" spans="9:50">
      <c r="I186" t="s">
        <v>17</v>
      </c>
      <c r="J186" t="s">
        <v>479</v>
      </c>
      <c r="K186" t="s">
        <v>480</v>
      </c>
      <c r="AJ186" t="s">
        <v>479</v>
      </c>
      <c r="AK186" t="s">
        <v>480</v>
      </c>
      <c r="AL186" s="168" t="s">
        <v>34</v>
      </c>
      <c r="AO186" t="s">
        <v>479</v>
      </c>
      <c r="AP186" t="s">
        <v>480</v>
      </c>
      <c r="AQ186" s="168" t="s">
        <v>66</v>
      </c>
      <c r="AR186" s="168"/>
      <c r="AT186" s="168" t="s">
        <v>479</v>
      </c>
      <c r="AU186" s="168" t="s">
        <v>480</v>
      </c>
      <c r="AV186" s="168" t="s">
        <v>64</v>
      </c>
    </row>
    <row r="187" spans="9:50">
      <c r="I187" t="s">
        <v>17</v>
      </c>
      <c r="J187" t="s">
        <v>483</v>
      </c>
      <c r="K187" t="s">
        <v>484</v>
      </c>
      <c r="AJ187" t="s">
        <v>483</v>
      </c>
      <c r="AK187" t="s">
        <v>484</v>
      </c>
      <c r="AL187" s="168" t="s">
        <v>24</v>
      </c>
      <c r="AO187" t="s">
        <v>483</v>
      </c>
      <c r="AP187" t="s">
        <v>484</v>
      </c>
      <c r="AQ187" s="168" t="s">
        <v>48</v>
      </c>
      <c r="AR187" s="168"/>
      <c r="AT187" s="168" t="s">
        <v>483</v>
      </c>
      <c r="AU187" s="168" t="s">
        <v>484</v>
      </c>
      <c r="AV187" s="168" t="s">
        <v>26</v>
      </c>
    </row>
    <row r="188" spans="9:50">
      <c r="I188" t="s">
        <v>43</v>
      </c>
      <c r="J188" s="20" t="s">
        <v>21</v>
      </c>
      <c r="K188" t="s">
        <v>22</v>
      </c>
      <c r="L188" t="s">
        <v>43</v>
      </c>
    </row>
    <row r="189" spans="9:50">
      <c r="I189" t="s">
        <v>43</v>
      </c>
      <c r="J189" s="20" t="s">
        <v>31</v>
      </c>
      <c r="K189" t="s">
        <v>32</v>
      </c>
      <c r="L189" t="s">
        <v>43</v>
      </c>
    </row>
    <row r="190" spans="9:50">
      <c r="I190" t="s">
        <v>43</v>
      </c>
      <c r="J190" s="20" t="s">
        <v>69</v>
      </c>
      <c r="K190" t="s">
        <v>70</v>
      </c>
      <c r="L190" t="s">
        <v>43</v>
      </c>
    </row>
    <row r="191" spans="9:50">
      <c r="I191" t="s">
        <v>43</v>
      </c>
      <c r="J191" s="20" t="s">
        <v>119</v>
      </c>
      <c r="K191" t="s">
        <v>120</v>
      </c>
      <c r="L191" t="s">
        <v>43</v>
      </c>
    </row>
    <row r="192" spans="9:50">
      <c r="I192" t="s">
        <v>43</v>
      </c>
      <c r="J192" s="20" t="s">
        <v>131</v>
      </c>
      <c r="K192" t="s">
        <v>132</v>
      </c>
      <c r="L192" t="s">
        <v>43</v>
      </c>
    </row>
    <row r="193" spans="9:12">
      <c r="I193" t="s">
        <v>43</v>
      </c>
      <c r="J193" s="20" t="s">
        <v>143</v>
      </c>
      <c r="K193" t="s">
        <v>144</v>
      </c>
      <c r="L193" t="s">
        <v>43</v>
      </c>
    </row>
    <row r="194" spans="9:12">
      <c r="I194" t="s">
        <v>43</v>
      </c>
      <c r="J194" s="20" t="s">
        <v>155</v>
      </c>
      <c r="K194" t="s">
        <v>156</v>
      </c>
      <c r="L194" t="s">
        <v>43</v>
      </c>
    </row>
    <row r="195" spans="9:12">
      <c r="I195" t="s">
        <v>43</v>
      </c>
      <c r="J195" s="20" t="s">
        <v>171</v>
      </c>
      <c r="K195" t="s">
        <v>172</v>
      </c>
      <c r="L195" t="s">
        <v>43</v>
      </c>
    </row>
    <row r="196" spans="9:12">
      <c r="I196" t="s">
        <v>43</v>
      </c>
      <c r="J196" s="20" t="s">
        <v>199</v>
      </c>
      <c r="K196" t="s">
        <v>200</v>
      </c>
      <c r="L196" t="s">
        <v>43</v>
      </c>
    </row>
    <row r="197" spans="9:12">
      <c r="I197" t="s">
        <v>43</v>
      </c>
      <c r="J197" s="20" t="s">
        <v>207</v>
      </c>
      <c r="K197" t="s">
        <v>208</v>
      </c>
      <c r="L197" t="s">
        <v>43</v>
      </c>
    </row>
    <row r="198" spans="9:12">
      <c r="I198" t="s">
        <v>43</v>
      </c>
      <c r="J198" s="20" t="s">
        <v>221</v>
      </c>
      <c r="K198" t="s">
        <v>222</v>
      </c>
      <c r="L198" t="s">
        <v>43</v>
      </c>
    </row>
    <row r="199" spans="9:12">
      <c r="I199" t="s">
        <v>43</v>
      </c>
      <c r="J199" s="20" t="s">
        <v>223</v>
      </c>
      <c r="K199" t="s">
        <v>224</v>
      </c>
      <c r="L199" t="s">
        <v>43</v>
      </c>
    </row>
    <row r="200" spans="9:12">
      <c r="I200" t="s">
        <v>43</v>
      </c>
      <c r="J200" s="20" t="s">
        <v>229</v>
      </c>
      <c r="K200" t="s">
        <v>230</v>
      </c>
      <c r="L200" t="s">
        <v>43</v>
      </c>
    </row>
    <row r="201" spans="9:12">
      <c r="I201" t="s">
        <v>43</v>
      </c>
      <c r="J201" s="20" t="s">
        <v>233</v>
      </c>
      <c r="K201" t="s">
        <v>234</v>
      </c>
      <c r="L201" t="s">
        <v>43</v>
      </c>
    </row>
    <row r="202" spans="9:12">
      <c r="I202" t="s">
        <v>43</v>
      </c>
      <c r="J202" s="20" t="s">
        <v>235</v>
      </c>
      <c r="K202" t="s">
        <v>236</v>
      </c>
      <c r="L202" t="s">
        <v>43</v>
      </c>
    </row>
    <row r="203" spans="9:12">
      <c r="I203" t="s">
        <v>43</v>
      </c>
      <c r="J203" s="20" t="s">
        <v>239</v>
      </c>
      <c r="K203" t="s">
        <v>240</v>
      </c>
      <c r="L203" t="s">
        <v>43</v>
      </c>
    </row>
    <row r="204" spans="9:12">
      <c r="I204" t="s">
        <v>43</v>
      </c>
      <c r="J204" s="20" t="s">
        <v>247</v>
      </c>
      <c r="K204" t="s">
        <v>248</v>
      </c>
      <c r="L204" t="s">
        <v>43</v>
      </c>
    </row>
    <row r="205" spans="9:12">
      <c r="I205" t="s">
        <v>43</v>
      </c>
      <c r="J205" s="20" t="s">
        <v>251</v>
      </c>
      <c r="K205" t="s">
        <v>252</v>
      </c>
      <c r="L205" t="s">
        <v>43</v>
      </c>
    </row>
    <row r="206" spans="9:12">
      <c r="I206" t="s">
        <v>43</v>
      </c>
      <c r="J206" s="20" t="s">
        <v>257</v>
      </c>
      <c r="K206" t="s">
        <v>258</v>
      </c>
      <c r="L206" t="s">
        <v>43</v>
      </c>
    </row>
    <row r="207" spans="9:12">
      <c r="I207" t="s">
        <v>43</v>
      </c>
      <c r="J207" s="20" t="s">
        <v>259</v>
      </c>
      <c r="K207" t="s">
        <v>260</v>
      </c>
      <c r="L207" t="s">
        <v>43</v>
      </c>
    </row>
    <row r="208" spans="9:12">
      <c r="I208" t="s">
        <v>43</v>
      </c>
      <c r="J208" s="20" t="s">
        <v>269</v>
      </c>
      <c r="K208" t="s">
        <v>270</v>
      </c>
      <c r="L208" t="s">
        <v>43</v>
      </c>
    </row>
    <row r="209" spans="9:12">
      <c r="I209" t="s">
        <v>43</v>
      </c>
      <c r="J209" s="20" t="s">
        <v>277</v>
      </c>
      <c r="K209" t="s">
        <v>278</v>
      </c>
      <c r="L209" t="s">
        <v>43</v>
      </c>
    </row>
    <row r="210" spans="9:12">
      <c r="I210" t="s">
        <v>43</v>
      </c>
      <c r="J210" s="20" t="s">
        <v>293</v>
      </c>
      <c r="K210" t="s">
        <v>294</v>
      </c>
      <c r="L210" t="s">
        <v>43</v>
      </c>
    </row>
    <row r="211" spans="9:12">
      <c r="I211" t="s">
        <v>43</v>
      </c>
      <c r="J211" s="20" t="s">
        <v>313</v>
      </c>
      <c r="K211" t="s">
        <v>314</v>
      </c>
      <c r="L211" t="s">
        <v>43</v>
      </c>
    </row>
    <row r="212" spans="9:12">
      <c r="I212" t="s">
        <v>43</v>
      </c>
      <c r="J212" s="20" t="s">
        <v>325</v>
      </c>
      <c r="K212" t="s">
        <v>326</v>
      </c>
      <c r="L212" t="s">
        <v>43</v>
      </c>
    </row>
    <row r="213" spans="9:12">
      <c r="I213" t="s">
        <v>43</v>
      </c>
      <c r="J213" s="20" t="s">
        <v>367</v>
      </c>
      <c r="K213" t="s">
        <v>368</v>
      </c>
      <c r="L213" t="s">
        <v>43</v>
      </c>
    </row>
    <row r="214" spans="9:12">
      <c r="I214" t="s">
        <v>43</v>
      </c>
      <c r="J214" s="20" t="s">
        <v>373</v>
      </c>
      <c r="K214" t="s">
        <v>374</v>
      </c>
      <c r="L214" t="s">
        <v>43</v>
      </c>
    </row>
    <row r="215" spans="9:12">
      <c r="I215" t="s">
        <v>43</v>
      </c>
      <c r="J215" s="20" t="s">
        <v>409</v>
      </c>
      <c r="K215" t="s">
        <v>410</v>
      </c>
      <c r="L215" t="s">
        <v>43</v>
      </c>
    </row>
    <row r="216" spans="9:12">
      <c r="I216" t="s">
        <v>43</v>
      </c>
      <c r="J216" s="20" t="s">
        <v>427</v>
      </c>
      <c r="K216" t="s">
        <v>428</v>
      </c>
      <c r="L216" t="s">
        <v>43</v>
      </c>
    </row>
    <row r="217" spans="9:12">
      <c r="I217" t="s">
        <v>43</v>
      </c>
      <c r="J217" s="20" t="s">
        <v>441</v>
      </c>
      <c r="K217" t="s">
        <v>442</v>
      </c>
      <c r="L217" t="s">
        <v>43</v>
      </c>
    </row>
    <row r="218" spans="9:12">
      <c r="I218" t="s">
        <v>43</v>
      </c>
      <c r="J218" s="20" t="s">
        <v>449</v>
      </c>
      <c r="K218" t="s">
        <v>450</v>
      </c>
      <c r="L218" t="s">
        <v>43</v>
      </c>
    </row>
    <row r="219" spans="9:12">
      <c r="I219" t="s">
        <v>43</v>
      </c>
      <c r="J219" s="20" t="s">
        <v>451</v>
      </c>
      <c r="K219" t="s">
        <v>452</v>
      </c>
      <c r="L219" t="s">
        <v>43</v>
      </c>
    </row>
    <row r="220" spans="9:12">
      <c r="I220" t="s">
        <v>43</v>
      </c>
      <c r="J220" s="20" t="s">
        <v>463</v>
      </c>
      <c r="K220" t="s">
        <v>464</v>
      </c>
      <c r="L220" t="s">
        <v>43</v>
      </c>
    </row>
    <row r="221" spans="9:12">
      <c r="I221" t="s">
        <v>33</v>
      </c>
      <c r="J221" s="20" t="s">
        <v>61</v>
      </c>
      <c r="K221" t="s">
        <v>62</v>
      </c>
      <c r="L221" t="s">
        <v>33</v>
      </c>
    </row>
    <row r="222" spans="9:12">
      <c r="I222" t="s">
        <v>33</v>
      </c>
      <c r="J222" s="20" t="s">
        <v>77</v>
      </c>
      <c r="K222" t="s">
        <v>78</v>
      </c>
      <c r="L222" t="s">
        <v>33</v>
      </c>
    </row>
    <row r="223" spans="9:12">
      <c r="I223" t="s">
        <v>33</v>
      </c>
      <c r="J223" s="20" t="s">
        <v>141</v>
      </c>
      <c r="K223" t="s">
        <v>142</v>
      </c>
      <c r="L223" t="s">
        <v>33</v>
      </c>
    </row>
    <row r="224" spans="9:12">
      <c r="I224" t="s">
        <v>33</v>
      </c>
      <c r="J224" s="20" t="s">
        <v>145</v>
      </c>
      <c r="K224" t="s">
        <v>146</v>
      </c>
      <c r="L224" t="s">
        <v>33</v>
      </c>
    </row>
    <row r="225" spans="9:12">
      <c r="I225" t="s">
        <v>33</v>
      </c>
      <c r="J225" s="20" t="s">
        <v>167</v>
      </c>
      <c r="K225" t="s">
        <v>168</v>
      </c>
      <c r="L225" t="s">
        <v>33</v>
      </c>
    </row>
    <row r="226" spans="9:12">
      <c r="I226" t="s">
        <v>33</v>
      </c>
      <c r="J226" s="20" t="s">
        <v>183</v>
      </c>
      <c r="K226" t="s">
        <v>184</v>
      </c>
      <c r="L226" t="s">
        <v>33</v>
      </c>
    </row>
    <row r="227" spans="9:12">
      <c r="I227" t="s">
        <v>33</v>
      </c>
      <c r="J227" s="20" t="s">
        <v>187</v>
      </c>
      <c r="K227" t="s">
        <v>188</v>
      </c>
      <c r="L227" t="s">
        <v>33</v>
      </c>
    </row>
    <row r="228" spans="9:12">
      <c r="I228" t="s">
        <v>33</v>
      </c>
      <c r="J228" s="20" t="s">
        <v>195</v>
      </c>
      <c r="K228" t="s">
        <v>196</v>
      </c>
      <c r="L228" t="s">
        <v>33</v>
      </c>
    </row>
    <row r="229" spans="9:12">
      <c r="I229" t="s">
        <v>33</v>
      </c>
      <c r="J229" s="20" t="s">
        <v>211</v>
      </c>
      <c r="K229" t="s">
        <v>212</v>
      </c>
      <c r="L229" t="s">
        <v>33</v>
      </c>
    </row>
    <row r="230" spans="9:12">
      <c r="I230" t="s">
        <v>33</v>
      </c>
      <c r="J230" s="20" t="s">
        <v>241</v>
      </c>
      <c r="K230" t="s">
        <v>242</v>
      </c>
      <c r="L230" t="s">
        <v>33</v>
      </c>
    </row>
    <row r="231" spans="9:12">
      <c r="I231" t="s">
        <v>33</v>
      </c>
      <c r="J231" s="20" t="s">
        <v>243</v>
      </c>
      <c r="K231" t="s">
        <v>244</v>
      </c>
      <c r="L231" t="s">
        <v>33</v>
      </c>
    </row>
    <row r="232" spans="9:12">
      <c r="I232" t="s">
        <v>33</v>
      </c>
      <c r="J232" s="20" t="s">
        <v>287</v>
      </c>
      <c r="K232" t="s">
        <v>288</v>
      </c>
      <c r="L232" t="s">
        <v>33</v>
      </c>
    </row>
    <row r="233" spans="9:12">
      <c r="I233" t="s">
        <v>33</v>
      </c>
      <c r="J233" s="20" t="s">
        <v>291</v>
      </c>
      <c r="K233" t="s">
        <v>292</v>
      </c>
      <c r="L233" t="s">
        <v>33</v>
      </c>
    </row>
    <row r="234" spans="9:12">
      <c r="I234" t="s">
        <v>33</v>
      </c>
      <c r="J234" s="20" t="s">
        <v>297</v>
      </c>
      <c r="K234" t="s">
        <v>298</v>
      </c>
      <c r="L234" t="s">
        <v>33</v>
      </c>
    </row>
    <row r="235" spans="9:12">
      <c r="I235" t="s">
        <v>33</v>
      </c>
      <c r="J235" s="20" t="s">
        <v>303</v>
      </c>
      <c r="K235" t="s">
        <v>304</v>
      </c>
      <c r="L235" t="s">
        <v>33</v>
      </c>
    </row>
    <row r="236" spans="9:12">
      <c r="I236" t="s">
        <v>33</v>
      </c>
      <c r="J236" s="20" t="s">
        <v>319</v>
      </c>
      <c r="K236" t="s">
        <v>320</v>
      </c>
      <c r="L236" t="s">
        <v>33</v>
      </c>
    </row>
    <row r="237" spans="9:12">
      <c r="I237" t="s">
        <v>33</v>
      </c>
      <c r="J237" s="20" t="s">
        <v>327</v>
      </c>
      <c r="K237" t="s">
        <v>328</v>
      </c>
      <c r="L237" t="s">
        <v>33</v>
      </c>
    </row>
    <row r="238" spans="9:12">
      <c r="I238" t="s">
        <v>33</v>
      </c>
      <c r="J238" s="20" t="s">
        <v>341</v>
      </c>
      <c r="K238" t="s">
        <v>342</v>
      </c>
      <c r="L238" t="s">
        <v>33</v>
      </c>
    </row>
    <row r="239" spans="9:12">
      <c r="I239" t="s">
        <v>33</v>
      </c>
      <c r="J239" s="20" t="s">
        <v>347</v>
      </c>
      <c r="K239" t="s">
        <v>348</v>
      </c>
      <c r="L239" t="s">
        <v>33</v>
      </c>
    </row>
    <row r="240" spans="9:12">
      <c r="I240" t="s">
        <v>33</v>
      </c>
      <c r="J240" s="20" t="s">
        <v>349</v>
      </c>
      <c r="K240" t="s">
        <v>350</v>
      </c>
      <c r="L240" t="s">
        <v>33</v>
      </c>
    </row>
    <row r="241" spans="9:12">
      <c r="I241" t="s">
        <v>33</v>
      </c>
      <c r="J241" s="20" t="s">
        <v>353</v>
      </c>
      <c r="K241" t="s">
        <v>354</v>
      </c>
      <c r="L241" t="s">
        <v>33</v>
      </c>
    </row>
    <row r="242" spans="9:12">
      <c r="I242" t="s">
        <v>33</v>
      </c>
      <c r="J242" s="20" t="s">
        <v>379</v>
      </c>
      <c r="K242" t="s">
        <v>380</v>
      </c>
      <c r="L242" t="s">
        <v>33</v>
      </c>
    </row>
    <row r="243" spans="9:12">
      <c r="I243" t="s">
        <v>33</v>
      </c>
      <c r="J243" s="20" t="s">
        <v>381</v>
      </c>
      <c r="K243" t="s">
        <v>382</v>
      </c>
      <c r="L243" t="s">
        <v>33</v>
      </c>
    </row>
    <row r="244" spans="9:12">
      <c r="I244" t="s">
        <v>33</v>
      </c>
      <c r="J244" s="20" t="s">
        <v>389</v>
      </c>
      <c r="K244" t="s">
        <v>390</v>
      </c>
      <c r="L244" t="s">
        <v>33</v>
      </c>
    </row>
    <row r="245" spans="9:12">
      <c r="I245" t="s">
        <v>33</v>
      </c>
      <c r="J245" s="20" t="s">
        <v>393</v>
      </c>
      <c r="K245" t="s">
        <v>394</v>
      </c>
      <c r="L245" t="s">
        <v>33</v>
      </c>
    </row>
    <row r="246" spans="9:12">
      <c r="I246" t="s">
        <v>33</v>
      </c>
      <c r="J246" s="20" t="s">
        <v>407</v>
      </c>
      <c r="K246" t="s">
        <v>408</v>
      </c>
      <c r="L246" t="s">
        <v>33</v>
      </c>
    </row>
    <row r="247" spans="9:12">
      <c r="I247" t="s">
        <v>33</v>
      </c>
      <c r="J247" s="20" t="s">
        <v>413</v>
      </c>
      <c r="K247" t="s">
        <v>414</v>
      </c>
      <c r="L247" t="s">
        <v>33</v>
      </c>
    </row>
    <row r="248" spans="9:12">
      <c r="I248" t="s">
        <v>33</v>
      </c>
      <c r="J248" s="20" t="s">
        <v>419</v>
      </c>
      <c r="K248" t="s">
        <v>420</v>
      </c>
      <c r="L248" t="s">
        <v>33</v>
      </c>
    </row>
    <row r="249" spans="9:12">
      <c r="I249" t="s">
        <v>33</v>
      </c>
      <c r="J249" s="20" t="s">
        <v>421</v>
      </c>
      <c r="K249" t="s">
        <v>422</v>
      </c>
      <c r="L249" t="s">
        <v>33</v>
      </c>
    </row>
    <row r="250" spans="9:12">
      <c r="I250" t="s">
        <v>33</v>
      </c>
      <c r="J250" s="20" t="s">
        <v>433</v>
      </c>
      <c r="K250" t="s">
        <v>434</v>
      </c>
      <c r="L250" t="s">
        <v>33</v>
      </c>
    </row>
    <row r="251" spans="9:12">
      <c r="I251" t="s">
        <v>33</v>
      </c>
      <c r="J251" s="20" t="s">
        <v>435</v>
      </c>
      <c r="K251" t="s">
        <v>436</v>
      </c>
      <c r="L251" t="s">
        <v>33</v>
      </c>
    </row>
    <row r="252" spans="9:12">
      <c r="I252" t="s">
        <v>33</v>
      </c>
      <c r="J252" s="20" t="s">
        <v>445</v>
      </c>
      <c r="K252" t="s">
        <v>446</v>
      </c>
      <c r="L252" t="s">
        <v>33</v>
      </c>
    </row>
    <row r="253" spans="9:12">
      <c r="I253" t="s">
        <v>33</v>
      </c>
      <c r="J253" s="20" t="s">
        <v>455</v>
      </c>
      <c r="K253" t="s">
        <v>456</v>
      </c>
      <c r="L253" t="s">
        <v>33</v>
      </c>
    </row>
    <row r="254" spans="9:12">
      <c r="I254" t="s">
        <v>33</v>
      </c>
      <c r="J254" s="20" t="s">
        <v>477</v>
      </c>
      <c r="K254" t="s">
        <v>478</v>
      </c>
      <c r="L254" t="s">
        <v>33</v>
      </c>
    </row>
    <row r="255" spans="9:12">
      <c r="I255" t="s">
        <v>33</v>
      </c>
      <c r="J255" s="20" t="s">
        <v>479</v>
      </c>
      <c r="K255" t="s">
        <v>480</v>
      </c>
      <c r="L255" t="s">
        <v>33</v>
      </c>
    </row>
    <row r="256" spans="9:12">
      <c r="I256" t="s">
        <v>23</v>
      </c>
      <c r="J256" s="20" t="s">
        <v>41</v>
      </c>
      <c r="K256" t="s">
        <v>42</v>
      </c>
      <c r="L256" t="s">
        <v>23</v>
      </c>
    </row>
    <row r="257" spans="9:12">
      <c r="I257" t="s">
        <v>23</v>
      </c>
      <c r="J257" s="20" t="s">
        <v>85</v>
      </c>
      <c r="K257" t="s">
        <v>86</v>
      </c>
      <c r="L257" t="s">
        <v>23</v>
      </c>
    </row>
    <row r="258" spans="9:12">
      <c r="I258" t="s">
        <v>23</v>
      </c>
      <c r="J258" s="20" t="s">
        <v>93</v>
      </c>
      <c r="K258" t="s">
        <v>94</v>
      </c>
      <c r="L258" s="184" t="s">
        <v>23</v>
      </c>
    </row>
    <row r="259" spans="9:12">
      <c r="I259" s="184" t="s">
        <v>23</v>
      </c>
      <c r="J259" s="20" t="s">
        <v>671</v>
      </c>
      <c r="K259" s="184" t="s">
        <v>672</v>
      </c>
      <c r="L259" s="184" t="s">
        <v>23</v>
      </c>
    </row>
    <row r="260" spans="9:12">
      <c r="I260" s="184" t="s">
        <v>23</v>
      </c>
      <c r="J260" s="20" t="s">
        <v>115</v>
      </c>
      <c r="K260" t="s">
        <v>116</v>
      </c>
      <c r="L260" s="184" t="s">
        <v>23</v>
      </c>
    </row>
    <row r="261" spans="9:12">
      <c r="I261" s="184" t="s">
        <v>23</v>
      </c>
      <c r="J261" s="20" t="s">
        <v>711</v>
      </c>
      <c r="K261" s="184" t="s">
        <v>712</v>
      </c>
      <c r="L261" s="184" t="s">
        <v>23</v>
      </c>
    </row>
    <row r="262" spans="9:12">
      <c r="I262" s="184" t="s">
        <v>23</v>
      </c>
      <c r="J262" s="20" t="s">
        <v>139</v>
      </c>
      <c r="K262" t="s">
        <v>140</v>
      </c>
      <c r="L262" s="184" t="s">
        <v>23</v>
      </c>
    </row>
    <row r="263" spans="9:12">
      <c r="I263" s="184" t="s">
        <v>23</v>
      </c>
      <c r="J263" s="20" t="s">
        <v>149</v>
      </c>
      <c r="K263" t="s">
        <v>150</v>
      </c>
      <c r="L263" s="184" t="s">
        <v>23</v>
      </c>
    </row>
    <row r="264" spans="9:12">
      <c r="I264" s="184" t="s">
        <v>23</v>
      </c>
      <c r="J264" s="20" t="s">
        <v>151</v>
      </c>
      <c r="K264" t="s">
        <v>152</v>
      </c>
      <c r="L264" s="184" t="s">
        <v>23</v>
      </c>
    </row>
    <row r="265" spans="9:12">
      <c r="I265" s="184" t="s">
        <v>23</v>
      </c>
      <c r="J265" s="20" t="s">
        <v>163</v>
      </c>
      <c r="K265" t="s">
        <v>164</v>
      </c>
      <c r="L265" s="184" t="s">
        <v>23</v>
      </c>
    </row>
    <row r="266" spans="9:12">
      <c r="I266" s="184" t="s">
        <v>23</v>
      </c>
      <c r="J266" s="20" t="s">
        <v>175</v>
      </c>
      <c r="K266" t="s">
        <v>176</v>
      </c>
      <c r="L266" s="184" t="s">
        <v>23</v>
      </c>
    </row>
    <row r="267" spans="9:12">
      <c r="I267" s="184" t="s">
        <v>23</v>
      </c>
      <c r="J267" s="20" t="s">
        <v>179</v>
      </c>
      <c r="K267" t="s">
        <v>180</v>
      </c>
      <c r="L267" s="184" t="s">
        <v>23</v>
      </c>
    </row>
    <row r="268" spans="9:12">
      <c r="I268" s="184" t="s">
        <v>23</v>
      </c>
      <c r="J268" s="20" t="s">
        <v>191</v>
      </c>
      <c r="K268" t="s">
        <v>192</v>
      </c>
      <c r="L268" s="184" t="s">
        <v>23</v>
      </c>
    </row>
    <row r="269" spans="9:12">
      <c r="I269" s="184" t="s">
        <v>23</v>
      </c>
      <c r="J269" s="20" t="s">
        <v>203</v>
      </c>
      <c r="K269" t="s">
        <v>204</v>
      </c>
      <c r="L269" s="184" t="s">
        <v>23</v>
      </c>
    </row>
    <row r="270" spans="9:12">
      <c r="I270" s="184" t="s">
        <v>23</v>
      </c>
      <c r="J270" s="20" t="s">
        <v>215</v>
      </c>
      <c r="K270" t="s">
        <v>216</v>
      </c>
      <c r="L270" s="184" t="s">
        <v>23</v>
      </c>
    </row>
    <row r="271" spans="9:12">
      <c r="I271" s="184" t="s">
        <v>23</v>
      </c>
      <c r="J271" s="20" t="s">
        <v>227</v>
      </c>
      <c r="K271" t="s">
        <v>228</v>
      </c>
      <c r="L271" s="184" t="s">
        <v>23</v>
      </c>
    </row>
    <row r="272" spans="9:12">
      <c r="I272" s="184" t="s">
        <v>23</v>
      </c>
      <c r="J272" s="20" t="s">
        <v>237</v>
      </c>
      <c r="K272" t="s">
        <v>238</v>
      </c>
      <c r="L272" s="184" t="s">
        <v>23</v>
      </c>
    </row>
    <row r="273" spans="9:12">
      <c r="I273" s="184" t="s">
        <v>23</v>
      </c>
      <c r="J273" s="20" t="s">
        <v>265</v>
      </c>
      <c r="K273" t="s">
        <v>266</v>
      </c>
      <c r="L273" s="184" t="s">
        <v>23</v>
      </c>
    </row>
    <row r="274" spans="9:12">
      <c r="I274" s="184" t="s">
        <v>23</v>
      </c>
      <c r="J274" s="20" t="s">
        <v>271</v>
      </c>
      <c r="K274" t="s">
        <v>272</v>
      </c>
      <c r="L274" s="184" t="s">
        <v>23</v>
      </c>
    </row>
    <row r="275" spans="9:12">
      <c r="I275" s="184" t="s">
        <v>23</v>
      </c>
      <c r="J275" s="20" t="s">
        <v>273</v>
      </c>
      <c r="K275" t="s">
        <v>274</v>
      </c>
      <c r="L275" s="184" t="s">
        <v>23</v>
      </c>
    </row>
    <row r="276" spans="9:12">
      <c r="I276" s="184" t="s">
        <v>23</v>
      </c>
      <c r="J276" s="20" t="s">
        <v>279</v>
      </c>
      <c r="K276" t="s">
        <v>280</v>
      </c>
      <c r="L276" s="184" t="s">
        <v>23</v>
      </c>
    </row>
    <row r="277" spans="9:12">
      <c r="I277" s="184" t="s">
        <v>23</v>
      </c>
      <c r="J277" s="20" t="s">
        <v>283</v>
      </c>
      <c r="K277" t="s">
        <v>284</v>
      </c>
      <c r="L277" s="184" t="s">
        <v>23</v>
      </c>
    </row>
    <row r="278" spans="9:12">
      <c r="I278" s="184" t="s">
        <v>23</v>
      </c>
      <c r="J278" s="20" t="s">
        <v>301</v>
      </c>
      <c r="K278" t="s">
        <v>302</v>
      </c>
      <c r="L278" s="184" t="s">
        <v>23</v>
      </c>
    </row>
    <row r="279" spans="9:12">
      <c r="I279" s="184" t="s">
        <v>23</v>
      </c>
      <c r="J279" s="20" t="s">
        <v>874</v>
      </c>
      <c r="K279" s="184" t="s">
        <v>875</v>
      </c>
      <c r="L279" s="184" t="s">
        <v>23</v>
      </c>
    </row>
    <row r="280" spans="9:12">
      <c r="I280" s="184" t="s">
        <v>23</v>
      </c>
      <c r="J280" s="20" t="s">
        <v>317</v>
      </c>
      <c r="K280" t="s">
        <v>318</v>
      </c>
      <c r="L280" s="184" t="s">
        <v>23</v>
      </c>
    </row>
    <row r="281" spans="9:12">
      <c r="I281" s="184" t="s">
        <v>23</v>
      </c>
      <c r="J281" s="20" t="s">
        <v>323</v>
      </c>
      <c r="K281" t="s">
        <v>324</v>
      </c>
      <c r="L281" s="184" t="s">
        <v>23</v>
      </c>
    </row>
    <row r="282" spans="9:12">
      <c r="I282" s="184" t="s">
        <v>23</v>
      </c>
      <c r="J282" s="20" t="s">
        <v>331</v>
      </c>
      <c r="K282" t="s">
        <v>332</v>
      </c>
      <c r="L282" s="184" t="s">
        <v>23</v>
      </c>
    </row>
    <row r="283" spans="9:12">
      <c r="I283" s="184" t="s">
        <v>23</v>
      </c>
      <c r="J283" s="20" t="s">
        <v>333</v>
      </c>
      <c r="K283" t="s">
        <v>334</v>
      </c>
      <c r="L283" s="184" t="s">
        <v>23</v>
      </c>
    </row>
    <row r="284" spans="9:12">
      <c r="I284" s="184" t="s">
        <v>23</v>
      </c>
      <c r="J284" s="20" t="s">
        <v>337</v>
      </c>
      <c r="K284" t="s">
        <v>338</v>
      </c>
      <c r="L284" s="184" t="s">
        <v>23</v>
      </c>
    </row>
    <row r="285" spans="9:12">
      <c r="I285" s="184" t="s">
        <v>23</v>
      </c>
      <c r="J285" s="20" t="s">
        <v>339</v>
      </c>
      <c r="K285" t="s">
        <v>340</v>
      </c>
      <c r="L285" s="184" t="s">
        <v>23</v>
      </c>
    </row>
    <row r="286" spans="9:12">
      <c r="I286" s="184" t="s">
        <v>23</v>
      </c>
      <c r="J286" s="20" t="s">
        <v>343</v>
      </c>
      <c r="K286" t="s">
        <v>344</v>
      </c>
      <c r="L286" s="184" t="s">
        <v>23</v>
      </c>
    </row>
    <row r="287" spans="9:12">
      <c r="I287" s="184" t="s">
        <v>23</v>
      </c>
      <c r="J287" s="20" t="s">
        <v>892</v>
      </c>
      <c r="K287" s="184" t="s">
        <v>893</v>
      </c>
      <c r="L287" s="184" t="s">
        <v>23</v>
      </c>
    </row>
    <row r="288" spans="9:12">
      <c r="I288" s="184" t="s">
        <v>23</v>
      </c>
      <c r="J288" s="20" t="s">
        <v>369</v>
      </c>
      <c r="K288" t="s">
        <v>370</v>
      </c>
      <c r="L288" s="184" t="s">
        <v>23</v>
      </c>
    </row>
    <row r="289" spans="9:12">
      <c r="I289" s="184" t="s">
        <v>23</v>
      </c>
      <c r="J289" s="20" t="s">
        <v>375</v>
      </c>
      <c r="K289" s="184" t="s">
        <v>376</v>
      </c>
      <c r="L289" s="184" t="s">
        <v>23</v>
      </c>
    </row>
    <row r="290" spans="9:12">
      <c r="I290" s="184" t="s">
        <v>23</v>
      </c>
      <c r="J290" s="20" t="s">
        <v>377</v>
      </c>
      <c r="K290" t="s">
        <v>378</v>
      </c>
      <c r="L290" s="184" t="s">
        <v>23</v>
      </c>
    </row>
    <row r="291" spans="9:12">
      <c r="I291" s="184" t="s">
        <v>23</v>
      </c>
      <c r="J291" s="20" t="s">
        <v>898</v>
      </c>
      <c r="K291" s="184" t="s">
        <v>899</v>
      </c>
      <c r="L291" s="184" t="s">
        <v>23</v>
      </c>
    </row>
    <row r="292" spans="9:12">
      <c r="I292" s="184" t="s">
        <v>23</v>
      </c>
      <c r="J292" s="20" t="s">
        <v>383</v>
      </c>
      <c r="K292" t="s">
        <v>384</v>
      </c>
      <c r="L292" s="184" t="s">
        <v>23</v>
      </c>
    </row>
    <row r="293" spans="9:12">
      <c r="I293" s="184" t="s">
        <v>23</v>
      </c>
      <c r="J293" s="20" t="s">
        <v>385</v>
      </c>
      <c r="K293" t="s">
        <v>386</v>
      </c>
      <c r="L293" s="184" t="s">
        <v>23</v>
      </c>
    </row>
    <row r="294" spans="9:12">
      <c r="I294" s="184" t="s">
        <v>23</v>
      </c>
      <c r="J294" s="20" t="s">
        <v>399</v>
      </c>
      <c r="K294" t="s">
        <v>400</v>
      </c>
      <c r="L294" s="184" t="s">
        <v>23</v>
      </c>
    </row>
    <row r="295" spans="9:12">
      <c r="I295" s="184" t="s">
        <v>23</v>
      </c>
      <c r="J295" s="20" t="s">
        <v>411</v>
      </c>
      <c r="K295" t="s">
        <v>412</v>
      </c>
      <c r="L295" s="184" t="s">
        <v>23</v>
      </c>
    </row>
    <row r="296" spans="9:12">
      <c r="I296" s="184" t="s">
        <v>23</v>
      </c>
      <c r="J296" s="20" t="s">
        <v>415</v>
      </c>
      <c r="K296" t="s">
        <v>416</v>
      </c>
      <c r="L296" s="184" t="s">
        <v>23</v>
      </c>
    </row>
    <row r="297" spans="9:12">
      <c r="I297" s="184" t="s">
        <v>23</v>
      </c>
      <c r="J297" s="20" t="s">
        <v>910</v>
      </c>
      <c r="K297" s="184" t="s">
        <v>911</v>
      </c>
      <c r="L297" s="184" t="s">
        <v>23</v>
      </c>
    </row>
    <row r="298" spans="9:12">
      <c r="I298" s="184" t="s">
        <v>23</v>
      </c>
      <c r="J298" s="20" t="s">
        <v>423</v>
      </c>
      <c r="K298" t="s">
        <v>424</v>
      </c>
      <c r="L298" s="184" t="s">
        <v>23</v>
      </c>
    </row>
    <row r="299" spans="9:12">
      <c r="I299" s="184" t="s">
        <v>23</v>
      </c>
      <c r="J299" s="20" t="s">
        <v>914</v>
      </c>
      <c r="K299" s="184" t="s">
        <v>915</v>
      </c>
      <c r="L299" s="184" t="s">
        <v>23</v>
      </c>
    </row>
    <row r="300" spans="9:12">
      <c r="I300" s="184" t="s">
        <v>23</v>
      </c>
      <c r="J300" s="20" t="s">
        <v>916</v>
      </c>
      <c r="K300" s="184" t="s">
        <v>917</v>
      </c>
      <c r="L300" s="184" t="s">
        <v>23</v>
      </c>
    </row>
    <row r="301" spans="9:12">
      <c r="I301" s="184" t="s">
        <v>23</v>
      </c>
      <c r="J301" s="20" t="s">
        <v>443</v>
      </c>
      <c r="K301" t="s">
        <v>444</v>
      </c>
      <c r="L301" t="s">
        <v>23</v>
      </c>
    </row>
    <row r="302" spans="9:12">
      <c r="I302" s="184" t="s">
        <v>23</v>
      </c>
      <c r="J302" s="20" t="s">
        <v>453</v>
      </c>
      <c r="K302" t="s">
        <v>454</v>
      </c>
      <c r="L302" t="s">
        <v>23</v>
      </c>
    </row>
    <row r="303" spans="9:12">
      <c r="I303" s="184" t="s">
        <v>23</v>
      </c>
      <c r="J303" s="20" t="s">
        <v>918</v>
      </c>
      <c r="K303" s="184" t="s">
        <v>919</v>
      </c>
      <c r="L303" s="184" t="s">
        <v>23</v>
      </c>
    </row>
    <row r="304" spans="9:12">
      <c r="I304" t="s">
        <v>23</v>
      </c>
      <c r="J304" s="20" t="s">
        <v>471</v>
      </c>
      <c r="K304" t="s">
        <v>472</v>
      </c>
      <c r="L304" t="s">
        <v>23</v>
      </c>
    </row>
    <row r="305" spans="9:12">
      <c r="I305" t="s">
        <v>23</v>
      </c>
      <c r="J305" s="20" t="s">
        <v>483</v>
      </c>
      <c r="K305" t="s">
        <v>484</v>
      </c>
      <c r="L305" t="s">
        <v>23</v>
      </c>
    </row>
    <row r="306" spans="9:12">
      <c r="I306" t="s">
        <v>53</v>
      </c>
      <c r="J306" s="20" t="s">
        <v>51</v>
      </c>
      <c r="K306" t="s">
        <v>52</v>
      </c>
      <c r="L306" t="s">
        <v>53</v>
      </c>
    </row>
    <row r="307" spans="9:12">
      <c r="I307" t="s">
        <v>53</v>
      </c>
      <c r="J307" s="20" t="s">
        <v>103</v>
      </c>
      <c r="K307" t="s">
        <v>104</v>
      </c>
      <c r="L307" t="s">
        <v>53</v>
      </c>
    </row>
    <row r="308" spans="9:12">
      <c r="I308" t="s">
        <v>53</v>
      </c>
      <c r="J308" s="20" t="s">
        <v>109</v>
      </c>
      <c r="K308" t="s">
        <v>110</v>
      </c>
      <c r="L308" t="s">
        <v>53</v>
      </c>
    </row>
    <row r="309" spans="9:12">
      <c r="I309" t="s">
        <v>53</v>
      </c>
      <c r="J309" s="20" t="s">
        <v>125</v>
      </c>
      <c r="K309" t="s">
        <v>126</v>
      </c>
      <c r="L309" t="s">
        <v>53</v>
      </c>
    </row>
    <row r="310" spans="9:12">
      <c r="I310" t="s">
        <v>53</v>
      </c>
      <c r="J310" s="20" t="s">
        <v>129</v>
      </c>
      <c r="K310" t="s">
        <v>130</v>
      </c>
      <c r="L310" t="s">
        <v>53</v>
      </c>
    </row>
    <row r="311" spans="9:12">
      <c r="I311" t="s">
        <v>53</v>
      </c>
      <c r="J311" s="20" t="s">
        <v>135</v>
      </c>
      <c r="K311" t="s">
        <v>136</v>
      </c>
      <c r="L311" t="s">
        <v>53</v>
      </c>
    </row>
    <row r="312" spans="9:12">
      <c r="I312" t="s">
        <v>53</v>
      </c>
      <c r="J312" s="20" t="s">
        <v>159</v>
      </c>
      <c r="K312" t="s">
        <v>160</v>
      </c>
      <c r="L312" t="s">
        <v>53</v>
      </c>
    </row>
    <row r="313" spans="9:12">
      <c r="I313" t="s">
        <v>53</v>
      </c>
      <c r="J313" s="20" t="s">
        <v>189</v>
      </c>
      <c r="K313" t="s">
        <v>190</v>
      </c>
      <c r="L313" t="s">
        <v>53</v>
      </c>
    </row>
    <row r="314" spans="9:12">
      <c r="I314" t="s">
        <v>53</v>
      </c>
      <c r="J314" s="20" t="s">
        <v>193</v>
      </c>
      <c r="K314" t="s">
        <v>194</v>
      </c>
      <c r="L314" t="s">
        <v>53</v>
      </c>
    </row>
    <row r="315" spans="9:12">
      <c r="I315" t="s">
        <v>53</v>
      </c>
      <c r="J315" s="20" t="s">
        <v>205</v>
      </c>
      <c r="K315" t="s">
        <v>206</v>
      </c>
      <c r="L315" t="s">
        <v>53</v>
      </c>
    </row>
    <row r="316" spans="9:12">
      <c r="I316" t="s">
        <v>53</v>
      </c>
      <c r="J316" s="20" t="s">
        <v>219</v>
      </c>
      <c r="K316" t="s">
        <v>220</v>
      </c>
      <c r="L316" t="s">
        <v>53</v>
      </c>
    </row>
    <row r="317" spans="9:12">
      <c r="I317" t="s">
        <v>53</v>
      </c>
      <c r="J317" s="20" t="s">
        <v>231</v>
      </c>
      <c r="K317" t="s">
        <v>232</v>
      </c>
      <c r="L317" t="s">
        <v>53</v>
      </c>
    </row>
    <row r="318" spans="9:12">
      <c r="I318" t="s">
        <v>53</v>
      </c>
      <c r="J318" s="20" t="s">
        <v>255</v>
      </c>
      <c r="K318" t="s">
        <v>256</v>
      </c>
      <c r="L318" t="s">
        <v>53</v>
      </c>
    </row>
    <row r="319" spans="9:12">
      <c r="I319" t="s">
        <v>53</v>
      </c>
      <c r="J319" s="20" t="s">
        <v>263</v>
      </c>
      <c r="K319" t="s">
        <v>264</v>
      </c>
      <c r="L319" t="s">
        <v>53</v>
      </c>
    </row>
    <row r="320" spans="9:12">
      <c r="I320" t="s">
        <v>53</v>
      </c>
      <c r="J320" s="20" t="s">
        <v>309</v>
      </c>
      <c r="K320" t="s">
        <v>310</v>
      </c>
      <c r="L320" t="s">
        <v>53</v>
      </c>
    </row>
    <row r="321" spans="9:12">
      <c r="I321" t="s">
        <v>53</v>
      </c>
      <c r="J321" s="20" t="s">
        <v>335</v>
      </c>
      <c r="K321" t="s">
        <v>336</v>
      </c>
      <c r="L321" t="s">
        <v>53</v>
      </c>
    </row>
    <row r="322" spans="9:12">
      <c r="I322" t="s">
        <v>53</v>
      </c>
      <c r="J322" s="20" t="s">
        <v>351</v>
      </c>
      <c r="K322" t="s">
        <v>352</v>
      </c>
      <c r="L322" t="s">
        <v>53</v>
      </c>
    </row>
    <row r="323" spans="9:12">
      <c r="I323" t="s">
        <v>53</v>
      </c>
      <c r="J323" s="20" t="s">
        <v>357</v>
      </c>
      <c r="K323" t="s">
        <v>358</v>
      </c>
      <c r="L323" t="s">
        <v>53</v>
      </c>
    </row>
    <row r="324" spans="9:12">
      <c r="I324" t="s">
        <v>53</v>
      </c>
      <c r="J324" s="20" t="s">
        <v>361</v>
      </c>
      <c r="K324" t="s">
        <v>362</v>
      </c>
      <c r="L324" t="s">
        <v>53</v>
      </c>
    </row>
    <row r="325" spans="9:12">
      <c r="I325" t="s">
        <v>53</v>
      </c>
      <c r="J325" s="20" t="s">
        <v>365</v>
      </c>
      <c r="K325" t="s">
        <v>366</v>
      </c>
      <c r="L325" t="s">
        <v>53</v>
      </c>
    </row>
    <row r="326" spans="9:12">
      <c r="I326" t="s">
        <v>53</v>
      </c>
      <c r="J326" s="20" t="s">
        <v>391</v>
      </c>
      <c r="K326" t="s">
        <v>392</v>
      </c>
      <c r="L326" t="s">
        <v>53</v>
      </c>
    </row>
    <row r="327" spans="9:12">
      <c r="I327" t="s">
        <v>53</v>
      </c>
      <c r="J327" s="20" t="s">
        <v>395</v>
      </c>
      <c r="K327" t="s">
        <v>396</v>
      </c>
      <c r="L327" t="s">
        <v>53</v>
      </c>
    </row>
    <row r="328" spans="9:12">
      <c r="I328" t="s">
        <v>53</v>
      </c>
      <c r="J328" s="20" t="s">
        <v>397</v>
      </c>
      <c r="K328" t="s">
        <v>398</v>
      </c>
      <c r="L328" t="s">
        <v>53</v>
      </c>
    </row>
    <row r="329" spans="9:12">
      <c r="I329" t="s">
        <v>53</v>
      </c>
      <c r="J329" s="20" t="s">
        <v>403</v>
      </c>
      <c r="K329" t="s">
        <v>404</v>
      </c>
      <c r="L329" t="s">
        <v>53</v>
      </c>
    </row>
    <row r="330" spans="9:12">
      <c r="I330" t="s">
        <v>53</v>
      </c>
      <c r="J330" s="20" t="s">
        <v>425</v>
      </c>
      <c r="K330" t="s">
        <v>426</v>
      </c>
      <c r="L330" t="s">
        <v>53</v>
      </c>
    </row>
    <row r="331" spans="9:12">
      <c r="I331" t="s">
        <v>53</v>
      </c>
      <c r="J331" s="20" t="s">
        <v>429</v>
      </c>
      <c r="K331" t="s">
        <v>430</v>
      </c>
      <c r="L331" t="s">
        <v>53</v>
      </c>
    </row>
    <row r="332" spans="9:12">
      <c r="I332" t="s">
        <v>53</v>
      </c>
      <c r="J332" s="20" t="s">
        <v>439</v>
      </c>
      <c r="K332" t="s">
        <v>440</v>
      </c>
      <c r="L332" t="s">
        <v>53</v>
      </c>
    </row>
    <row r="333" spans="9:12">
      <c r="I333" t="s">
        <v>53</v>
      </c>
      <c r="J333" s="20" t="s">
        <v>459</v>
      </c>
      <c r="K333" t="s">
        <v>460</v>
      </c>
      <c r="L333" t="s">
        <v>53</v>
      </c>
    </row>
    <row r="334" spans="9:12">
      <c r="I334" t="s">
        <v>53</v>
      </c>
      <c r="J334" s="20" t="s">
        <v>461</v>
      </c>
      <c r="K334" t="s">
        <v>462</v>
      </c>
      <c r="L334" t="s">
        <v>53</v>
      </c>
    </row>
    <row r="335" spans="9:12">
      <c r="I335" t="s">
        <v>53</v>
      </c>
      <c r="J335" s="20" t="s">
        <v>465</v>
      </c>
      <c r="K335" t="s">
        <v>466</v>
      </c>
      <c r="L335" t="s">
        <v>53</v>
      </c>
    </row>
    <row r="336" spans="9:12">
      <c r="I336" t="s">
        <v>53</v>
      </c>
      <c r="J336" s="20" t="s">
        <v>467</v>
      </c>
      <c r="K336" t="s">
        <v>468</v>
      </c>
      <c r="L336" t="s">
        <v>53</v>
      </c>
    </row>
    <row r="337" spans="9:12">
      <c r="I337" t="s">
        <v>53</v>
      </c>
      <c r="J337" s="20" t="s">
        <v>473</v>
      </c>
      <c r="K337" t="s">
        <v>474</v>
      </c>
      <c r="L337" t="s">
        <v>53</v>
      </c>
    </row>
    <row r="338" spans="9:12">
      <c r="I338" t="s">
        <v>43</v>
      </c>
      <c r="J338" s="20" t="s">
        <v>21</v>
      </c>
      <c r="K338" t="s">
        <v>22</v>
      </c>
      <c r="L338" t="s">
        <v>43</v>
      </c>
    </row>
    <row r="339" spans="9:12">
      <c r="I339" t="s">
        <v>43</v>
      </c>
      <c r="J339" s="20" t="s">
        <v>31</v>
      </c>
      <c r="K339" t="s">
        <v>32</v>
      </c>
      <c r="L339" t="s">
        <v>43</v>
      </c>
    </row>
    <row r="340" spans="9:12">
      <c r="I340" t="s">
        <v>43</v>
      </c>
      <c r="J340" s="20" t="s">
        <v>69</v>
      </c>
      <c r="K340" t="s">
        <v>70</v>
      </c>
      <c r="L340" t="s">
        <v>43</v>
      </c>
    </row>
    <row r="341" spans="9:12">
      <c r="I341" t="s">
        <v>43</v>
      </c>
      <c r="J341" s="20" t="s">
        <v>119</v>
      </c>
      <c r="K341" t="s">
        <v>120</v>
      </c>
      <c r="L341" t="s">
        <v>43</v>
      </c>
    </row>
    <row r="342" spans="9:12">
      <c r="I342" t="s">
        <v>43</v>
      </c>
      <c r="J342" s="20" t="s">
        <v>131</v>
      </c>
      <c r="K342" t="s">
        <v>132</v>
      </c>
      <c r="L342" t="s">
        <v>43</v>
      </c>
    </row>
    <row r="343" spans="9:12">
      <c r="I343" t="s">
        <v>43</v>
      </c>
      <c r="J343" s="20" t="s">
        <v>143</v>
      </c>
      <c r="K343" t="s">
        <v>144</v>
      </c>
      <c r="L343" t="s">
        <v>43</v>
      </c>
    </row>
    <row r="344" spans="9:12">
      <c r="I344" t="s">
        <v>43</v>
      </c>
      <c r="J344" s="20" t="s">
        <v>155</v>
      </c>
      <c r="K344" t="s">
        <v>156</v>
      </c>
      <c r="L344" t="s">
        <v>43</v>
      </c>
    </row>
    <row r="345" spans="9:12">
      <c r="I345" t="s">
        <v>43</v>
      </c>
      <c r="J345" s="20" t="s">
        <v>171</v>
      </c>
      <c r="K345" t="s">
        <v>172</v>
      </c>
      <c r="L345" t="s">
        <v>43</v>
      </c>
    </row>
    <row r="346" spans="9:12">
      <c r="I346" t="s">
        <v>43</v>
      </c>
      <c r="J346" s="20" t="s">
        <v>199</v>
      </c>
      <c r="K346" t="s">
        <v>200</v>
      </c>
      <c r="L346" t="s">
        <v>43</v>
      </c>
    </row>
    <row r="347" spans="9:12">
      <c r="I347" t="s">
        <v>43</v>
      </c>
      <c r="J347" s="20" t="s">
        <v>207</v>
      </c>
      <c r="K347" t="s">
        <v>208</v>
      </c>
      <c r="L347" t="s">
        <v>43</v>
      </c>
    </row>
    <row r="348" spans="9:12">
      <c r="I348" t="s">
        <v>43</v>
      </c>
      <c r="J348" s="20" t="s">
        <v>221</v>
      </c>
      <c r="K348" t="s">
        <v>222</v>
      </c>
      <c r="L348" t="s">
        <v>43</v>
      </c>
    </row>
    <row r="349" spans="9:12">
      <c r="I349" t="s">
        <v>43</v>
      </c>
      <c r="J349" s="20" t="s">
        <v>223</v>
      </c>
      <c r="K349" t="s">
        <v>224</v>
      </c>
      <c r="L349" t="s">
        <v>43</v>
      </c>
    </row>
    <row r="350" spans="9:12">
      <c r="I350" t="s">
        <v>43</v>
      </c>
      <c r="J350" s="20" t="s">
        <v>229</v>
      </c>
      <c r="K350" t="s">
        <v>230</v>
      </c>
      <c r="L350" t="s">
        <v>43</v>
      </c>
    </row>
    <row r="351" spans="9:12">
      <c r="I351" t="s">
        <v>43</v>
      </c>
      <c r="J351" s="20" t="s">
        <v>233</v>
      </c>
      <c r="K351" t="s">
        <v>234</v>
      </c>
      <c r="L351" t="s">
        <v>43</v>
      </c>
    </row>
    <row r="352" spans="9:12">
      <c r="I352" t="s">
        <v>43</v>
      </c>
      <c r="J352" s="20" t="s">
        <v>235</v>
      </c>
      <c r="K352" t="s">
        <v>236</v>
      </c>
      <c r="L352" t="s">
        <v>43</v>
      </c>
    </row>
    <row r="353" spans="9:12">
      <c r="I353" t="s">
        <v>43</v>
      </c>
      <c r="J353" s="20" t="s">
        <v>239</v>
      </c>
      <c r="K353" t="s">
        <v>240</v>
      </c>
      <c r="L353" t="s">
        <v>43</v>
      </c>
    </row>
    <row r="354" spans="9:12">
      <c r="I354" t="s">
        <v>43</v>
      </c>
      <c r="J354" s="20" t="s">
        <v>247</v>
      </c>
      <c r="K354" t="s">
        <v>248</v>
      </c>
      <c r="L354" t="s">
        <v>43</v>
      </c>
    </row>
    <row r="355" spans="9:12">
      <c r="I355" t="s">
        <v>43</v>
      </c>
      <c r="J355" s="20" t="s">
        <v>251</v>
      </c>
      <c r="K355" t="s">
        <v>252</v>
      </c>
      <c r="L355" t="s">
        <v>43</v>
      </c>
    </row>
    <row r="356" spans="9:12">
      <c r="I356" t="s">
        <v>43</v>
      </c>
      <c r="J356" s="20" t="s">
        <v>257</v>
      </c>
      <c r="K356" t="s">
        <v>258</v>
      </c>
      <c r="L356" t="s">
        <v>43</v>
      </c>
    </row>
    <row r="357" spans="9:12">
      <c r="I357" t="s">
        <v>43</v>
      </c>
      <c r="J357" s="20" t="s">
        <v>259</v>
      </c>
      <c r="K357" t="s">
        <v>260</v>
      </c>
      <c r="L357" t="s">
        <v>43</v>
      </c>
    </row>
    <row r="358" spans="9:12">
      <c r="I358" t="s">
        <v>43</v>
      </c>
      <c r="J358" s="20" t="s">
        <v>269</v>
      </c>
      <c r="K358" t="s">
        <v>270</v>
      </c>
      <c r="L358" t="s">
        <v>43</v>
      </c>
    </row>
    <row r="359" spans="9:12">
      <c r="I359" t="s">
        <v>43</v>
      </c>
      <c r="J359" s="20" t="s">
        <v>277</v>
      </c>
      <c r="K359" t="s">
        <v>278</v>
      </c>
      <c r="L359" t="s">
        <v>43</v>
      </c>
    </row>
    <row r="360" spans="9:12">
      <c r="I360" t="s">
        <v>43</v>
      </c>
      <c r="J360" s="20" t="s">
        <v>293</v>
      </c>
      <c r="K360" t="s">
        <v>294</v>
      </c>
      <c r="L360" t="s">
        <v>43</v>
      </c>
    </row>
    <row r="361" spans="9:12">
      <c r="I361" t="s">
        <v>43</v>
      </c>
      <c r="J361" s="20" t="s">
        <v>313</v>
      </c>
      <c r="K361" t="s">
        <v>314</v>
      </c>
      <c r="L361" t="s">
        <v>43</v>
      </c>
    </row>
    <row r="362" spans="9:12">
      <c r="I362" t="s">
        <v>43</v>
      </c>
      <c r="J362" s="20" t="s">
        <v>325</v>
      </c>
      <c r="K362" t="s">
        <v>326</v>
      </c>
      <c r="L362" t="s">
        <v>43</v>
      </c>
    </row>
    <row r="363" spans="9:12">
      <c r="I363" t="s">
        <v>43</v>
      </c>
      <c r="J363" s="20" t="s">
        <v>367</v>
      </c>
      <c r="K363" t="s">
        <v>368</v>
      </c>
      <c r="L363" t="s">
        <v>43</v>
      </c>
    </row>
    <row r="364" spans="9:12">
      <c r="I364" t="s">
        <v>43</v>
      </c>
      <c r="J364" s="20" t="s">
        <v>373</v>
      </c>
      <c r="K364" t="s">
        <v>374</v>
      </c>
      <c r="L364" t="s">
        <v>43</v>
      </c>
    </row>
    <row r="365" spans="9:12">
      <c r="I365" t="s">
        <v>43</v>
      </c>
      <c r="J365" s="20" t="s">
        <v>409</v>
      </c>
      <c r="K365" t="s">
        <v>410</v>
      </c>
      <c r="L365" t="s">
        <v>43</v>
      </c>
    </row>
    <row r="366" spans="9:12">
      <c r="I366" t="s">
        <v>43</v>
      </c>
      <c r="J366" s="20" t="s">
        <v>427</v>
      </c>
      <c r="K366" t="s">
        <v>428</v>
      </c>
      <c r="L366" t="s">
        <v>43</v>
      </c>
    </row>
    <row r="367" spans="9:12">
      <c r="I367" t="s">
        <v>43</v>
      </c>
      <c r="J367" s="20" t="s">
        <v>441</v>
      </c>
      <c r="K367" t="s">
        <v>442</v>
      </c>
      <c r="L367" t="s">
        <v>43</v>
      </c>
    </row>
    <row r="368" spans="9:12">
      <c r="I368" t="s">
        <v>43</v>
      </c>
      <c r="J368" s="20" t="s">
        <v>449</v>
      </c>
      <c r="K368" t="s">
        <v>450</v>
      </c>
      <c r="L368" t="s">
        <v>43</v>
      </c>
    </row>
    <row r="369" spans="9:12">
      <c r="I369" t="s">
        <v>43</v>
      </c>
      <c r="J369" s="20" t="s">
        <v>451</v>
      </c>
      <c r="K369" t="s">
        <v>452</v>
      </c>
      <c r="L369" t="s">
        <v>43</v>
      </c>
    </row>
    <row r="370" spans="9:12">
      <c r="I370" t="s">
        <v>43</v>
      </c>
      <c r="J370" s="20" t="s">
        <v>463</v>
      </c>
      <c r="K370" t="s">
        <v>464</v>
      </c>
      <c r="L370" t="s">
        <v>43</v>
      </c>
    </row>
    <row r="371" spans="9:12">
      <c r="I371" t="s">
        <v>33</v>
      </c>
      <c r="J371" s="20" t="s">
        <v>61</v>
      </c>
      <c r="K371" t="s">
        <v>62</v>
      </c>
      <c r="L371" t="s">
        <v>33</v>
      </c>
    </row>
    <row r="372" spans="9:12">
      <c r="I372" t="s">
        <v>33</v>
      </c>
      <c r="J372" s="20" t="s">
        <v>77</v>
      </c>
      <c r="K372" t="s">
        <v>78</v>
      </c>
      <c r="L372" t="s">
        <v>33</v>
      </c>
    </row>
    <row r="373" spans="9:12">
      <c r="I373" t="s">
        <v>33</v>
      </c>
      <c r="J373" s="20" t="s">
        <v>141</v>
      </c>
      <c r="K373" t="s">
        <v>142</v>
      </c>
      <c r="L373" t="s">
        <v>33</v>
      </c>
    </row>
    <row r="374" spans="9:12">
      <c r="I374" t="s">
        <v>33</v>
      </c>
      <c r="J374" s="20" t="s">
        <v>145</v>
      </c>
      <c r="K374" t="s">
        <v>146</v>
      </c>
      <c r="L374" t="s">
        <v>33</v>
      </c>
    </row>
    <row r="375" spans="9:12">
      <c r="I375" t="s">
        <v>33</v>
      </c>
      <c r="J375" s="20" t="s">
        <v>167</v>
      </c>
      <c r="K375" t="s">
        <v>168</v>
      </c>
      <c r="L375" t="s">
        <v>33</v>
      </c>
    </row>
    <row r="376" spans="9:12">
      <c r="I376" t="s">
        <v>33</v>
      </c>
      <c r="J376" s="20" t="s">
        <v>183</v>
      </c>
      <c r="K376" t="s">
        <v>184</v>
      </c>
      <c r="L376" t="s">
        <v>33</v>
      </c>
    </row>
    <row r="377" spans="9:12">
      <c r="I377" t="s">
        <v>33</v>
      </c>
      <c r="J377" s="20" t="s">
        <v>187</v>
      </c>
      <c r="K377" t="s">
        <v>188</v>
      </c>
      <c r="L377" t="s">
        <v>33</v>
      </c>
    </row>
    <row r="378" spans="9:12">
      <c r="I378" t="s">
        <v>33</v>
      </c>
      <c r="J378" s="20" t="s">
        <v>195</v>
      </c>
      <c r="K378" t="s">
        <v>196</v>
      </c>
      <c r="L378" t="s">
        <v>33</v>
      </c>
    </row>
    <row r="379" spans="9:12">
      <c r="I379" t="s">
        <v>33</v>
      </c>
      <c r="J379" s="20" t="s">
        <v>211</v>
      </c>
      <c r="K379" t="s">
        <v>212</v>
      </c>
      <c r="L379" t="s">
        <v>33</v>
      </c>
    </row>
    <row r="380" spans="9:12">
      <c r="I380" t="s">
        <v>33</v>
      </c>
      <c r="J380" s="20" t="s">
        <v>241</v>
      </c>
      <c r="K380" t="s">
        <v>242</v>
      </c>
      <c r="L380" t="s">
        <v>33</v>
      </c>
    </row>
    <row r="381" spans="9:12">
      <c r="I381" t="s">
        <v>33</v>
      </c>
      <c r="J381" s="20" t="s">
        <v>243</v>
      </c>
      <c r="K381" t="s">
        <v>244</v>
      </c>
      <c r="L381" t="s">
        <v>33</v>
      </c>
    </row>
    <row r="382" spans="9:12">
      <c r="I382" t="s">
        <v>33</v>
      </c>
      <c r="J382" s="20" t="s">
        <v>287</v>
      </c>
      <c r="K382" t="s">
        <v>288</v>
      </c>
      <c r="L382" t="s">
        <v>33</v>
      </c>
    </row>
    <row r="383" spans="9:12">
      <c r="I383" t="s">
        <v>33</v>
      </c>
      <c r="J383" s="20" t="s">
        <v>291</v>
      </c>
      <c r="K383" t="s">
        <v>292</v>
      </c>
      <c r="L383" t="s">
        <v>33</v>
      </c>
    </row>
    <row r="384" spans="9:12">
      <c r="I384" t="s">
        <v>33</v>
      </c>
      <c r="J384" s="20" t="s">
        <v>297</v>
      </c>
      <c r="K384" t="s">
        <v>298</v>
      </c>
      <c r="L384" t="s">
        <v>33</v>
      </c>
    </row>
    <row r="385" spans="9:12">
      <c r="I385" t="s">
        <v>33</v>
      </c>
      <c r="J385" s="20" t="s">
        <v>303</v>
      </c>
      <c r="K385" t="s">
        <v>304</v>
      </c>
      <c r="L385" t="s">
        <v>33</v>
      </c>
    </row>
    <row r="386" spans="9:12">
      <c r="I386" t="s">
        <v>33</v>
      </c>
      <c r="J386" s="20" t="s">
        <v>319</v>
      </c>
      <c r="K386" t="s">
        <v>320</v>
      </c>
      <c r="L386" t="s">
        <v>33</v>
      </c>
    </row>
    <row r="387" spans="9:12">
      <c r="I387" t="s">
        <v>33</v>
      </c>
      <c r="J387" s="20" t="s">
        <v>327</v>
      </c>
      <c r="K387" t="s">
        <v>328</v>
      </c>
      <c r="L387" t="s">
        <v>33</v>
      </c>
    </row>
    <row r="388" spans="9:12">
      <c r="I388" t="s">
        <v>33</v>
      </c>
      <c r="J388" s="20" t="s">
        <v>341</v>
      </c>
      <c r="K388" t="s">
        <v>342</v>
      </c>
      <c r="L388" t="s">
        <v>33</v>
      </c>
    </row>
    <row r="389" spans="9:12">
      <c r="I389" t="s">
        <v>33</v>
      </c>
      <c r="J389" s="20" t="s">
        <v>347</v>
      </c>
      <c r="K389" t="s">
        <v>348</v>
      </c>
      <c r="L389" t="s">
        <v>33</v>
      </c>
    </row>
    <row r="390" spans="9:12">
      <c r="I390" t="s">
        <v>33</v>
      </c>
      <c r="J390" s="20" t="s">
        <v>349</v>
      </c>
      <c r="K390" t="s">
        <v>350</v>
      </c>
      <c r="L390" t="s">
        <v>33</v>
      </c>
    </row>
    <row r="391" spans="9:12">
      <c r="I391" t="s">
        <v>33</v>
      </c>
      <c r="J391" s="20" t="s">
        <v>353</v>
      </c>
      <c r="K391" t="s">
        <v>354</v>
      </c>
      <c r="L391" t="s">
        <v>33</v>
      </c>
    </row>
    <row r="392" spans="9:12">
      <c r="I392" t="s">
        <v>33</v>
      </c>
      <c r="J392" s="20" t="s">
        <v>379</v>
      </c>
      <c r="K392" t="s">
        <v>380</v>
      </c>
      <c r="L392" t="s">
        <v>33</v>
      </c>
    </row>
    <row r="393" spans="9:12">
      <c r="I393" t="s">
        <v>33</v>
      </c>
      <c r="J393" s="20" t="s">
        <v>381</v>
      </c>
      <c r="K393" t="s">
        <v>382</v>
      </c>
      <c r="L393" t="s">
        <v>33</v>
      </c>
    </row>
    <row r="394" spans="9:12">
      <c r="I394" t="s">
        <v>33</v>
      </c>
      <c r="J394" s="20" t="s">
        <v>389</v>
      </c>
      <c r="K394" t="s">
        <v>390</v>
      </c>
      <c r="L394" t="s">
        <v>33</v>
      </c>
    </row>
    <row r="395" spans="9:12">
      <c r="I395" t="s">
        <v>33</v>
      </c>
      <c r="J395" s="20" t="s">
        <v>393</v>
      </c>
      <c r="K395" t="s">
        <v>394</v>
      </c>
      <c r="L395" t="s">
        <v>33</v>
      </c>
    </row>
    <row r="396" spans="9:12">
      <c r="I396" t="s">
        <v>33</v>
      </c>
      <c r="J396" s="20" t="s">
        <v>407</v>
      </c>
      <c r="K396" t="s">
        <v>408</v>
      </c>
      <c r="L396" t="s">
        <v>33</v>
      </c>
    </row>
    <row r="397" spans="9:12">
      <c r="I397" t="s">
        <v>33</v>
      </c>
      <c r="J397" s="20" t="s">
        <v>413</v>
      </c>
      <c r="K397" t="s">
        <v>414</v>
      </c>
      <c r="L397" t="s">
        <v>33</v>
      </c>
    </row>
    <row r="398" spans="9:12">
      <c r="I398" t="s">
        <v>33</v>
      </c>
      <c r="J398" s="20" t="s">
        <v>419</v>
      </c>
      <c r="K398" t="s">
        <v>420</v>
      </c>
      <c r="L398" t="s">
        <v>33</v>
      </c>
    </row>
    <row r="399" spans="9:12">
      <c r="I399" t="s">
        <v>33</v>
      </c>
      <c r="J399" s="20" t="s">
        <v>421</v>
      </c>
      <c r="K399" t="s">
        <v>422</v>
      </c>
      <c r="L399" t="s">
        <v>33</v>
      </c>
    </row>
    <row r="400" spans="9:12">
      <c r="I400" t="s">
        <v>33</v>
      </c>
      <c r="J400" s="20" t="s">
        <v>433</v>
      </c>
      <c r="K400" t="s">
        <v>434</v>
      </c>
      <c r="L400" t="s">
        <v>33</v>
      </c>
    </row>
    <row r="401" spans="9:12">
      <c r="I401" t="s">
        <v>33</v>
      </c>
      <c r="J401" s="20" t="s">
        <v>435</v>
      </c>
      <c r="K401" t="s">
        <v>436</v>
      </c>
      <c r="L401" t="s">
        <v>33</v>
      </c>
    </row>
    <row r="402" spans="9:12">
      <c r="I402" t="s">
        <v>33</v>
      </c>
      <c r="J402" s="20" t="s">
        <v>445</v>
      </c>
      <c r="K402" t="s">
        <v>446</v>
      </c>
      <c r="L402" t="s">
        <v>33</v>
      </c>
    </row>
    <row r="403" spans="9:12">
      <c r="I403" t="s">
        <v>33</v>
      </c>
      <c r="J403" s="20" t="s">
        <v>455</v>
      </c>
      <c r="K403" t="s">
        <v>456</v>
      </c>
      <c r="L403" t="s">
        <v>33</v>
      </c>
    </row>
    <row r="404" spans="9:12">
      <c r="I404" t="s">
        <v>33</v>
      </c>
      <c r="J404" s="20" t="s">
        <v>477</v>
      </c>
      <c r="K404" t="s">
        <v>478</v>
      </c>
      <c r="L404" t="s">
        <v>33</v>
      </c>
    </row>
    <row r="405" spans="9:12">
      <c r="I405" t="s">
        <v>33</v>
      </c>
      <c r="J405" s="20" t="s">
        <v>479</v>
      </c>
      <c r="K405" t="s">
        <v>480</v>
      </c>
      <c r="L405" t="s">
        <v>33</v>
      </c>
    </row>
    <row r="406" spans="9:12">
      <c r="I406" t="s">
        <v>23</v>
      </c>
      <c r="J406" s="20" t="s">
        <v>41</v>
      </c>
      <c r="K406" t="s">
        <v>42</v>
      </c>
      <c r="L406" t="s">
        <v>23</v>
      </c>
    </row>
    <row r="407" spans="9:12">
      <c r="I407" t="s">
        <v>23</v>
      </c>
      <c r="J407" s="20" t="s">
        <v>85</v>
      </c>
      <c r="K407" t="s">
        <v>86</v>
      </c>
      <c r="L407" t="s">
        <v>23</v>
      </c>
    </row>
    <row r="408" spans="9:12">
      <c r="I408" t="s">
        <v>23</v>
      </c>
      <c r="J408" s="20" t="s">
        <v>93</v>
      </c>
      <c r="K408" t="s">
        <v>94</v>
      </c>
      <c r="L408" t="s">
        <v>23</v>
      </c>
    </row>
    <row r="409" spans="9:12">
      <c r="I409" t="s">
        <v>23</v>
      </c>
      <c r="J409" s="20" t="s">
        <v>671</v>
      </c>
      <c r="K409" t="s">
        <v>672</v>
      </c>
      <c r="L409" t="s">
        <v>23</v>
      </c>
    </row>
    <row r="410" spans="9:12">
      <c r="I410" t="s">
        <v>23</v>
      </c>
      <c r="J410" s="20" t="s">
        <v>115</v>
      </c>
      <c r="K410" t="s">
        <v>116</v>
      </c>
      <c r="L410" t="s">
        <v>23</v>
      </c>
    </row>
    <row r="411" spans="9:12">
      <c r="I411" t="s">
        <v>23</v>
      </c>
      <c r="J411" s="20" t="s">
        <v>711</v>
      </c>
      <c r="K411" t="s">
        <v>712</v>
      </c>
      <c r="L411" t="s">
        <v>23</v>
      </c>
    </row>
    <row r="412" spans="9:12">
      <c r="I412" t="s">
        <v>23</v>
      </c>
      <c r="J412" s="20" t="s">
        <v>139</v>
      </c>
      <c r="K412" t="s">
        <v>140</v>
      </c>
      <c r="L412" t="s">
        <v>23</v>
      </c>
    </row>
    <row r="413" spans="9:12">
      <c r="I413" s="184" t="s">
        <v>23</v>
      </c>
      <c r="J413" s="20" t="s">
        <v>149</v>
      </c>
      <c r="K413" s="184" t="s">
        <v>150</v>
      </c>
      <c r="L413" s="184" t="s">
        <v>23</v>
      </c>
    </row>
    <row r="414" spans="9:12">
      <c r="I414" s="184" t="s">
        <v>23</v>
      </c>
      <c r="J414" s="20" t="s">
        <v>151</v>
      </c>
      <c r="K414" s="184" t="s">
        <v>152</v>
      </c>
      <c r="L414" s="184" t="s">
        <v>23</v>
      </c>
    </row>
    <row r="415" spans="9:12">
      <c r="I415" s="184" t="s">
        <v>23</v>
      </c>
      <c r="J415" s="20" t="s">
        <v>163</v>
      </c>
      <c r="K415" s="184" t="s">
        <v>164</v>
      </c>
      <c r="L415" s="184" t="s">
        <v>23</v>
      </c>
    </row>
    <row r="416" spans="9:12">
      <c r="I416" s="184" t="s">
        <v>23</v>
      </c>
      <c r="J416" s="20" t="s">
        <v>175</v>
      </c>
      <c r="K416" s="184" t="s">
        <v>176</v>
      </c>
      <c r="L416" s="184" t="s">
        <v>23</v>
      </c>
    </row>
    <row r="417" spans="9:12">
      <c r="I417" s="184" t="s">
        <v>23</v>
      </c>
      <c r="J417" s="20" t="s">
        <v>179</v>
      </c>
      <c r="K417" s="184" t="s">
        <v>180</v>
      </c>
      <c r="L417" s="184" t="s">
        <v>23</v>
      </c>
    </row>
    <row r="418" spans="9:12">
      <c r="I418" s="184" t="s">
        <v>23</v>
      </c>
      <c r="J418" s="20" t="s">
        <v>191</v>
      </c>
      <c r="K418" s="184" t="s">
        <v>192</v>
      </c>
      <c r="L418" s="184" t="s">
        <v>23</v>
      </c>
    </row>
    <row r="419" spans="9:12">
      <c r="I419" s="184" t="s">
        <v>23</v>
      </c>
      <c r="J419" s="20" t="s">
        <v>203</v>
      </c>
      <c r="K419" s="184" t="s">
        <v>204</v>
      </c>
      <c r="L419" s="184" t="s">
        <v>23</v>
      </c>
    </row>
    <row r="420" spans="9:12">
      <c r="I420" s="184" t="s">
        <v>23</v>
      </c>
      <c r="J420" s="20" t="s">
        <v>215</v>
      </c>
      <c r="K420" s="184" t="s">
        <v>216</v>
      </c>
      <c r="L420" s="184" t="s">
        <v>23</v>
      </c>
    </row>
    <row r="421" spans="9:12">
      <c r="I421" t="s">
        <v>23</v>
      </c>
      <c r="J421" s="20" t="s">
        <v>227</v>
      </c>
      <c r="K421" t="s">
        <v>228</v>
      </c>
      <c r="L421" t="s">
        <v>23</v>
      </c>
    </row>
    <row r="422" spans="9:12">
      <c r="I422" t="s">
        <v>23</v>
      </c>
      <c r="J422" s="20" t="s">
        <v>237</v>
      </c>
      <c r="K422" t="s">
        <v>238</v>
      </c>
      <c r="L422" t="s">
        <v>23</v>
      </c>
    </row>
    <row r="423" spans="9:12">
      <c r="I423" t="s">
        <v>23</v>
      </c>
      <c r="J423" s="20" t="s">
        <v>265</v>
      </c>
      <c r="K423" t="s">
        <v>266</v>
      </c>
      <c r="L423" t="s">
        <v>23</v>
      </c>
    </row>
    <row r="424" spans="9:12">
      <c r="I424" t="s">
        <v>23</v>
      </c>
      <c r="J424" s="20" t="s">
        <v>271</v>
      </c>
      <c r="K424" t="s">
        <v>272</v>
      </c>
      <c r="L424" t="s">
        <v>23</v>
      </c>
    </row>
    <row r="425" spans="9:12">
      <c r="I425" t="s">
        <v>23</v>
      </c>
      <c r="J425" s="20" t="s">
        <v>273</v>
      </c>
      <c r="K425" t="s">
        <v>274</v>
      </c>
      <c r="L425" t="s">
        <v>23</v>
      </c>
    </row>
    <row r="426" spans="9:12">
      <c r="I426" t="s">
        <v>23</v>
      </c>
      <c r="J426" s="20" t="s">
        <v>279</v>
      </c>
      <c r="K426" t="s">
        <v>280</v>
      </c>
      <c r="L426" t="s">
        <v>23</v>
      </c>
    </row>
    <row r="427" spans="9:12">
      <c r="I427" t="s">
        <v>23</v>
      </c>
      <c r="J427" s="20" t="s">
        <v>283</v>
      </c>
      <c r="K427" t="s">
        <v>284</v>
      </c>
      <c r="L427" t="s">
        <v>23</v>
      </c>
    </row>
    <row r="428" spans="9:12">
      <c r="I428" t="s">
        <v>23</v>
      </c>
      <c r="J428" s="20" t="s">
        <v>301</v>
      </c>
      <c r="K428" t="s">
        <v>302</v>
      </c>
      <c r="L428" t="s">
        <v>23</v>
      </c>
    </row>
    <row r="429" spans="9:12">
      <c r="I429" t="s">
        <v>23</v>
      </c>
      <c r="J429" s="20" t="s">
        <v>874</v>
      </c>
      <c r="K429" t="s">
        <v>875</v>
      </c>
      <c r="L429" t="s">
        <v>23</v>
      </c>
    </row>
    <row r="430" spans="9:12">
      <c r="I430" t="s">
        <v>23</v>
      </c>
      <c r="J430" s="20" t="s">
        <v>317</v>
      </c>
      <c r="K430" t="s">
        <v>318</v>
      </c>
      <c r="L430" t="s">
        <v>23</v>
      </c>
    </row>
    <row r="431" spans="9:12">
      <c r="I431" t="s">
        <v>23</v>
      </c>
      <c r="J431" s="20" t="s">
        <v>323</v>
      </c>
      <c r="K431" t="s">
        <v>324</v>
      </c>
      <c r="L431" t="s">
        <v>23</v>
      </c>
    </row>
    <row r="432" spans="9:12">
      <c r="I432" t="s">
        <v>23</v>
      </c>
      <c r="J432" s="20" t="s">
        <v>331</v>
      </c>
      <c r="K432" t="s">
        <v>332</v>
      </c>
      <c r="L432" t="s">
        <v>23</v>
      </c>
    </row>
    <row r="433" spans="9:12">
      <c r="I433" t="s">
        <v>23</v>
      </c>
      <c r="J433" s="20" t="s">
        <v>333</v>
      </c>
      <c r="K433" t="s">
        <v>334</v>
      </c>
      <c r="L433" t="s">
        <v>23</v>
      </c>
    </row>
    <row r="434" spans="9:12">
      <c r="I434" t="s">
        <v>23</v>
      </c>
      <c r="J434" s="20" t="s">
        <v>337</v>
      </c>
      <c r="K434" t="s">
        <v>338</v>
      </c>
      <c r="L434" t="s">
        <v>23</v>
      </c>
    </row>
    <row r="435" spans="9:12">
      <c r="I435" t="s">
        <v>23</v>
      </c>
      <c r="J435" s="20" t="s">
        <v>339</v>
      </c>
      <c r="K435" t="s">
        <v>340</v>
      </c>
      <c r="L435" t="s">
        <v>23</v>
      </c>
    </row>
    <row r="436" spans="9:12">
      <c r="I436" t="s">
        <v>23</v>
      </c>
      <c r="J436" s="20" t="s">
        <v>343</v>
      </c>
      <c r="K436" t="s">
        <v>344</v>
      </c>
      <c r="L436" t="s">
        <v>23</v>
      </c>
    </row>
    <row r="437" spans="9:12">
      <c r="I437" t="s">
        <v>23</v>
      </c>
      <c r="J437" s="20" t="s">
        <v>892</v>
      </c>
      <c r="K437" t="s">
        <v>893</v>
      </c>
      <c r="L437" t="s">
        <v>23</v>
      </c>
    </row>
    <row r="438" spans="9:12">
      <c r="I438" t="s">
        <v>23</v>
      </c>
      <c r="J438" s="20" t="s">
        <v>369</v>
      </c>
      <c r="K438" t="s">
        <v>370</v>
      </c>
      <c r="L438" t="s">
        <v>23</v>
      </c>
    </row>
    <row r="439" spans="9:12">
      <c r="I439" t="s">
        <v>23</v>
      </c>
      <c r="J439" s="20" t="s">
        <v>375</v>
      </c>
      <c r="K439" t="s">
        <v>376</v>
      </c>
      <c r="L439" t="s">
        <v>23</v>
      </c>
    </row>
    <row r="440" spans="9:12">
      <c r="I440" t="s">
        <v>23</v>
      </c>
      <c r="J440" s="20" t="s">
        <v>377</v>
      </c>
      <c r="K440" t="s">
        <v>378</v>
      </c>
      <c r="L440" t="s">
        <v>23</v>
      </c>
    </row>
    <row r="441" spans="9:12">
      <c r="I441" t="s">
        <v>23</v>
      </c>
      <c r="J441" s="20" t="s">
        <v>898</v>
      </c>
      <c r="K441" t="s">
        <v>899</v>
      </c>
      <c r="L441" t="s">
        <v>23</v>
      </c>
    </row>
    <row r="442" spans="9:12">
      <c r="I442" t="s">
        <v>23</v>
      </c>
      <c r="J442" s="20" t="s">
        <v>383</v>
      </c>
      <c r="K442" t="s">
        <v>384</v>
      </c>
      <c r="L442" t="s">
        <v>23</v>
      </c>
    </row>
    <row r="443" spans="9:12">
      <c r="I443" t="s">
        <v>23</v>
      </c>
      <c r="J443" s="20" t="s">
        <v>385</v>
      </c>
      <c r="K443" t="s">
        <v>386</v>
      </c>
      <c r="L443" t="s">
        <v>23</v>
      </c>
    </row>
    <row r="444" spans="9:12">
      <c r="I444" t="s">
        <v>23</v>
      </c>
      <c r="J444" s="20" t="s">
        <v>399</v>
      </c>
      <c r="K444" t="s">
        <v>400</v>
      </c>
      <c r="L444" t="s">
        <v>23</v>
      </c>
    </row>
    <row r="445" spans="9:12">
      <c r="I445" t="s">
        <v>23</v>
      </c>
      <c r="J445" s="20" t="s">
        <v>411</v>
      </c>
      <c r="K445" t="s">
        <v>412</v>
      </c>
      <c r="L445" t="s">
        <v>23</v>
      </c>
    </row>
    <row r="446" spans="9:12">
      <c r="I446" t="s">
        <v>23</v>
      </c>
      <c r="J446" s="20" t="s">
        <v>415</v>
      </c>
      <c r="K446" t="s">
        <v>416</v>
      </c>
      <c r="L446" t="s">
        <v>23</v>
      </c>
    </row>
    <row r="447" spans="9:12">
      <c r="I447" t="s">
        <v>23</v>
      </c>
      <c r="J447" s="20" t="s">
        <v>910</v>
      </c>
      <c r="K447" t="s">
        <v>911</v>
      </c>
      <c r="L447" t="s">
        <v>23</v>
      </c>
    </row>
    <row r="448" spans="9:12">
      <c r="I448" t="s">
        <v>23</v>
      </c>
      <c r="J448" s="20" t="s">
        <v>423</v>
      </c>
      <c r="K448" t="s">
        <v>424</v>
      </c>
      <c r="L448" t="s">
        <v>23</v>
      </c>
    </row>
    <row r="449" spans="9:12">
      <c r="I449" t="s">
        <v>23</v>
      </c>
      <c r="J449" s="20" t="s">
        <v>914</v>
      </c>
      <c r="K449" t="s">
        <v>915</v>
      </c>
      <c r="L449" t="s">
        <v>23</v>
      </c>
    </row>
    <row r="450" spans="9:12">
      <c r="I450" t="s">
        <v>23</v>
      </c>
      <c r="J450" s="20" t="s">
        <v>916</v>
      </c>
      <c r="K450" t="s">
        <v>917</v>
      </c>
      <c r="L450" t="s">
        <v>23</v>
      </c>
    </row>
    <row r="451" spans="9:12">
      <c r="I451" t="s">
        <v>23</v>
      </c>
      <c r="J451" s="20" t="s">
        <v>443</v>
      </c>
      <c r="K451" t="s">
        <v>444</v>
      </c>
      <c r="L451" t="s">
        <v>23</v>
      </c>
    </row>
    <row r="452" spans="9:12">
      <c r="I452" t="s">
        <v>23</v>
      </c>
      <c r="J452" s="20" t="s">
        <v>453</v>
      </c>
      <c r="K452" t="s">
        <v>454</v>
      </c>
      <c r="L452" t="s">
        <v>23</v>
      </c>
    </row>
    <row r="453" spans="9:12">
      <c r="I453" t="s">
        <v>23</v>
      </c>
      <c r="J453" s="20" t="s">
        <v>918</v>
      </c>
      <c r="K453" t="s">
        <v>919</v>
      </c>
      <c r="L453" t="s">
        <v>23</v>
      </c>
    </row>
    <row r="454" spans="9:12">
      <c r="I454" t="s">
        <v>23</v>
      </c>
      <c r="J454" s="20" t="s">
        <v>471</v>
      </c>
      <c r="K454" t="s">
        <v>472</v>
      </c>
      <c r="L454" t="s">
        <v>23</v>
      </c>
    </row>
    <row r="455" spans="9:12">
      <c r="I455" t="s">
        <v>23</v>
      </c>
      <c r="J455" s="20" t="s">
        <v>483</v>
      </c>
      <c r="K455" t="s">
        <v>484</v>
      </c>
      <c r="L455" t="s">
        <v>23</v>
      </c>
    </row>
    <row r="456" spans="9:12">
      <c r="I456" t="s">
        <v>53</v>
      </c>
      <c r="J456" s="20" t="s">
        <v>103</v>
      </c>
      <c r="K456" t="s">
        <v>104</v>
      </c>
      <c r="L456" t="s">
        <v>53</v>
      </c>
    </row>
    <row r="457" spans="9:12">
      <c r="I457" t="s">
        <v>53</v>
      </c>
      <c r="J457" s="20" t="s">
        <v>109</v>
      </c>
      <c r="K457" t="s">
        <v>110</v>
      </c>
      <c r="L457" t="s">
        <v>53</v>
      </c>
    </row>
    <row r="458" spans="9:12">
      <c r="I458" t="s">
        <v>53</v>
      </c>
      <c r="J458" s="20" t="s">
        <v>125</v>
      </c>
      <c r="K458" t="s">
        <v>126</v>
      </c>
      <c r="L458" t="s">
        <v>53</v>
      </c>
    </row>
    <row r="459" spans="9:12">
      <c r="I459" t="s">
        <v>53</v>
      </c>
      <c r="J459" s="20" t="s">
        <v>129</v>
      </c>
      <c r="K459" t="s">
        <v>130</v>
      </c>
      <c r="L459" t="s">
        <v>53</v>
      </c>
    </row>
    <row r="460" spans="9:12">
      <c r="I460" t="s">
        <v>53</v>
      </c>
      <c r="J460" s="20" t="s">
        <v>135</v>
      </c>
      <c r="K460" t="s">
        <v>136</v>
      </c>
      <c r="L460" t="s">
        <v>53</v>
      </c>
    </row>
    <row r="461" spans="9:12">
      <c r="I461" t="s">
        <v>53</v>
      </c>
      <c r="J461" s="20" t="s">
        <v>159</v>
      </c>
      <c r="K461" t="s">
        <v>160</v>
      </c>
      <c r="L461" t="s">
        <v>53</v>
      </c>
    </row>
    <row r="462" spans="9:12">
      <c r="I462" t="s">
        <v>53</v>
      </c>
      <c r="J462" s="20" t="s">
        <v>189</v>
      </c>
      <c r="K462" t="s">
        <v>190</v>
      </c>
      <c r="L462" t="s">
        <v>53</v>
      </c>
    </row>
    <row r="463" spans="9:12">
      <c r="I463" t="s">
        <v>53</v>
      </c>
      <c r="J463" s="20" t="s">
        <v>193</v>
      </c>
      <c r="K463" t="s">
        <v>194</v>
      </c>
      <c r="L463" t="s">
        <v>53</v>
      </c>
    </row>
    <row r="464" spans="9:12">
      <c r="I464" t="s">
        <v>53</v>
      </c>
      <c r="J464" s="20" t="s">
        <v>205</v>
      </c>
      <c r="K464" t="s">
        <v>206</v>
      </c>
      <c r="L464" t="s">
        <v>53</v>
      </c>
    </row>
    <row r="465" spans="9:12">
      <c r="I465" t="s">
        <v>53</v>
      </c>
      <c r="J465" s="20" t="s">
        <v>219</v>
      </c>
      <c r="K465" t="s">
        <v>220</v>
      </c>
      <c r="L465" t="s">
        <v>53</v>
      </c>
    </row>
    <row r="466" spans="9:12">
      <c r="I466" t="s">
        <v>53</v>
      </c>
      <c r="J466" s="20" t="s">
        <v>231</v>
      </c>
      <c r="K466" t="s">
        <v>232</v>
      </c>
      <c r="L466" t="s">
        <v>53</v>
      </c>
    </row>
    <row r="467" spans="9:12">
      <c r="I467" t="s">
        <v>53</v>
      </c>
      <c r="J467" s="20" t="s">
        <v>255</v>
      </c>
      <c r="K467" t="s">
        <v>256</v>
      </c>
      <c r="L467" t="s">
        <v>53</v>
      </c>
    </row>
    <row r="468" spans="9:12">
      <c r="I468" t="s">
        <v>53</v>
      </c>
      <c r="J468" s="20" t="s">
        <v>263</v>
      </c>
      <c r="K468" t="s">
        <v>264</v>
      </c>
      <c r="L468" t="s">
        <v>53</v>
      </c>
    </row>
    <row r="469" spans="9:12">
      <c r="I469" t="s">
        <v>53</v>
      </c>
      <c r="J469" s="20" t="s">
        <v>309</v>
      </c>
      <c r="K469" t="s">
        <v>310</v>
      </c>
      <c r="L469" t="s">
        <v>53</v>
      </c>
    </row>
    <row r="470" spans="9:12">
      <c r="I470" t="s">
        <v>53</v>
      </c>
      <c r="J470" s="20" t="s">
        <v>335</v>
      </c>
      <c r="K470" t="s">
        <v>336</v>
      </c>
      <c r="L470" t="s">
        <v>53</v>
      </c>
    </row>
    <row r="471" spans="9:12">
      <c r="I471" t="s">
        <v>53</v>
      </c>
      <c r="J471" s="20" t="s">
        <v>351</v>
      </c>
      <c r="K471" t="s">
        <v>352</v>
      </c>
      <c r="L471" t="s">
        <v>53</v>
      </c>
    </row>
    <row r="472" spans="9:12">
      <c r="I472" t="s">
        <v>53</v>
      </c>
      <c r="J472" s="20" t="s">
        <v>357</v>
      </c>
      <c r="K472" t="s">
        <v>358</v>
      </c>
      <c r="L472" t="s">
        <v>53</v>
      </c>
    </row>
    <row r="473" spans="9:12">
      <c r="I473" t="s">
        <v>53</v>
      </c>
      <c r="J473" s="20" t="s">
        <v>361</v>
      </c>
      <c r="K473" t="s">
        <v>362</v>
      </c>
      <c r="L473" t="s">
        <v>53</v>
      </c>
    </row>
    <row r="474" spans="9:12">
      <c r="I474" t="s">
        <v>53</v>
      </c>
      <c r="J474" s="20" t="s">
        <v>365</v>
      </c>
      <c r="K474" t="s">
        <v>366</v>
      </c>
      <c r="L474" t="s">
        <v>53</v>
      </c>
    </row>
    <row r="475" spans="9:12">
      <c r="I475" t="s">
        <v>53</v>
      </c>
      <c r="J475" s="20" t="s">
        <v>391</v>
      </c>
      <c r="K475" t="s">
        <v>392</v>
      </c>
      <c r="L475" t="s">
        <v>53</v>
      </c>
    </row>
    <row r="476" spans="9:12">
      <c r="I476" t="s">
        <v>53</v>
      </c>
      <c r="J476" s="20" t="s">
        <v>395</v>
      </c>
      <c r="K476" t="s">
        <v>396</v>
      </c>
      <c r="L476" t="s">
        <v>53</v>
      </c>
    </row>
    <row r="477" spans="9:12">
      <c r="I477" t="s">
        <v>53</v>
      </c>
      <c r="J477" s="20" t="s">
        <v>397</v>
      </c>
      <c r="K477" t="s">
        <v>398</v>
      </c>
      <c r="L477" t="s">
        <v>53</v>
      </c>
    </row>
    <row r="478" spans="9:12">
      <c r="I478" t="s">
        <v>53</v>
      </c>
      <c r="J478" s="20" t="s">
        <v>403</v>
      </c>
      <c r="K478" t="s">
        <v>404</v>
      </c>
      <c r="L478" t="s">
        <v>53</v>
      </c>
    </row>
    <row r="479" spans="9:12">
      <c r="I479" t="s">
        <v>53</v>
      </c>
      <c r="J479" s="20" t="s">
        <v>425</v>
      </c>
      <c r="K479" t="s">
        <v>426</v>
      </c>
      <c r="L479" t="s">
        <v>53</v>
      </c>
    </row>
    <row r="480" spans="9:12">
      <c r="I480" t="s">
        <v>53</v>
      </c>
      <c r="J480" s="20" t="s">
        <v>429</v>
      </c>
      <c r="K480" t="s">
        <v>430</v>
      </c>
      <c r="L480" t="s">
        <v>53</v>
      </c>
    </row>
    <row r="481" spans="9:12">
      <c r="I481" t="s">
        <v>53</v>
      </c>
      <c r="J481" s="20" t="s">
        <v>439</v>
      </c>
      <c r="K481" t="s">
        <v>440</v>
      </c>
      <c r="L481" t="s">
        <v>53</v>
      </c>
    </row>
    <row r="482" spans="9:12">
      <c r="I482" t="s">
        <v>53</v>
      </c>
      <c r="J482" s="20" t="s">
        <v>459</v>
      </c>
      <c r="K482" t="s">
        <v>460</v>
      </c>
      <c r="L482" t="s">
        <v>53</v>
      </c>
    </row>
    <row r="483" spans="9:12">
      <c r="I483" t="s">
        <v>53</v>
      </c>
      <c r="J483" s="20" t="s">
        <v>461</v>
      </c>
      <c r="K483" t="s">
        <v>462</v>
      </c>
      <c r="L483" t="s">
        <v>53</v>
      </c>
    </row>
    <row r="484" spans="9:12">
      <c r="I484" t="s">
        <v>53</v>
      </c>
      <c r="J484" s="20" t="s">
        <v>465</v>
      </c>
      <c r="K484" t="s">
        <v>466</v>
      </c>
      <c r="L484" t="s">
        <v>53</v>
      </c>
    </row>
    <row r="485" spans="9:12">
      <c r="I485" t="s">
        <v>53</v>
      </c>
      <c r="J485" s="20" t="s">
        <v>467</v>
      </c>
      <c r="K485" t="s">
        <v>468</v>
      </c>
      <c r="L485" t="s">
        <v>53</v>
      </c>
    </row>
    <row r="486" spans="9:12">
      <c r="I486" t="s">
        <v>53</v>
      </c>
      <c r="J486" s="20" t="s">
        <v>473</v>
      </c>
      <c r="K486" t="s">
        <v>474</v>
      </c>
      <c r="L486" t="s">
        <v>53</v>
      </c>
    </row>
    <row r="487" spans="9:12">
      <c r="I487" t="s">
        <v>45</v>
      </c>
      <c r="J487" t="s">
        <v>149</v>
      </c>
      <c r="K487" t="s">
        <v>150</v>
      </c>
      <c r="L487" t="s">
        <v>45</v>
      </c>
    </row>
    <row r="488" spans="9:12">
      <c r="I488" t="s">
        <v>45</v>
      </c>
      <c r="J488" t="s">
        <v>151</v>
      </c>
      <c r="K488" t="s">
        <v>152</v>
      </c>
      <c r="L488" t="s">
        <v>45</v>
      </c>
    </row>
    <row r="489" spans="9:12">
      <c r="I489" t="s">
        <v>45</v>
      </c>
      <c r="J489" t="s">
        <v>453</v>
      </c>
      <c r="K489" t="s">
        <v>454</v>
      </c>
      <c r="L489" t="s">
        <v>45</v>
      </c>
    </row>
    <row r="490" spans="9:12">
      <c r="I490" t="s">
        <v>45</v>
      </c>
      <c r="J490" t="s">
        <v>471</v>
      </c>
      <c r="K490" t="s">
        <v>472</v>
      </c>
      <c r="L490" t="s">
        <v>45</v>
      </c>
    </row>
    <row r="491" spans="9:12">
      <c r="I491" t="s">
        <v>35</v>
      </c>
      <c r="J491" t="s">
        <v>163</v>
      </c>
      <c r="K491" t="s">
        <v>164</v>
      </c>
      <c r="L491" t="s">
        <v>35</v>
      </c>
    </row>
    <row r="492" spans="9:12">
      <c r="I492" t="s">
        <v>35</v>
      </c>
      <c r="J492" t="s">
        <v>179</v>
      </c>
      <c r="K492" t="s">
        <v>180</v>
      </c>
      <c r="L492" t="s">
        <v>35</v>
      </c>
    </row>
    <row r="493" spans="9:12">
      <c r="I493" t="s">
        <v>35</v>
      </c>
      <c r="J493" t="s">
        <v>237</v>
      </c>
      <c r="K493" t="s">
        <v>238</v>
      </c>
      <c r="L493" t="s">
        <v>35</v>
      </c>
    </row>
    <row r="494" spans="9:12">
      <c r="I494" t="s">
        <v>35</v>
      </c>
      <c r="J494" t="s">
        <v>317</v>
      </c>
      <c r="K494" t="s">
        <v>318</v>
      </c>
      <c r="L494" t="s">
        <v>35</v>
      </c>
    </row>
    <row r="495" spans="9:12">
      <c r="I495" t="s">
        <v>35</v>
      </c>
      <c r="J495" t="s">
        <v>369</v>
      </c>
      <c r="K495" t="s">
        <v>370</v>
      </c>
      <c r="L495" t="s">
        <v>35</v>
      </c>
    </row>
    <row r="496" spans="9:12">
      <c r="I496" t="s">
        <v>35</v>
      </c>
      <c r="J496" t="s">
        <v>415</v>
      </c>
      <c r="K496" t="s">
        <v>416</v>
      </c>
      <c r="L496" t="s">
        <v>35</v>
      </c>
    </row>
    <row r="497" spans="9:12">
      <c r="I497" s="184" t="s">
        <v>105</v>
      </c>
      <c r="J497" s="184" t="s">
        <v>671</v>
      </c>
      <c r="K497" s="184" t="s">
        <v>672</v>
      </c>
      <c r="L497" s="184" t="s">
        <v>105</v>
      </c>
    </row>
    <row r="498" spans="9:12">
      <c r="I498" s="184" t="s">
        <v>105</v>
      </c>
      <c r="J498" s="184" t="s">
        <v>711</v>
      </c>
      <c r="K498" s="184" t="s">
        <v>712</v>
      </c>
      <c r="L498" s="184" t="s">
        <v>105</v>
      </c>
    </row>
    <row r="499" spans="9:12">
      <c r="I499" s="184" t="s">
        <v>105</v>
      </c>
      <c r="J499" s="184" t="s">
        <v>874</v>
      </c>
      <c r="K499" s="184" t="s">
        <v>875</v>
      </c>
      <c r="L499" s="184" t="s">
        <v>105</v>
      </c>
    </row>
    <row r="500" spans="9:12">
      <c r="I500" s="184" t="s">
        <v>105</v>
      </c>
      <c r="J500" s="184" t="s">
        <v>892</v>
      </c>
      <c r="K500" s="184" t="s">
        <v>893</v>
      </c>
      <c r="L500" s="184" t="s">
        <v>105</v>
      </c>
    </row>
    <row r="501" spans="9:12">
      <c r="I501" s="184" t="s">
        <v>105</v>
      </c>
      <c r="J501" s="184" t="s">
        <v>375</v>
      </c>
      <c r="K501" s="184" t="s">
        <v>376</v>
      </c>
      <c r="L501" s="184" t="s">
        <v>105</v>
      </c>
    </row>
    <row r="502" spans="9:12">
      <c r="I502" s="184" t="s">
        <v>105</v>
      </c>
      <c r="J502" s="184" t="s">
        <v>898</v>
      </c>
      <c r="K502" s="184" t="s">
        <v>899</v>
      </c>
      <c r="L502" s="184" t="s">
        <v>105</v>
      </c>
    </row>
    <row r="503" spans="9:12">
      <c r="I503" s="184" t="s">
        <v>105</v>
      </c>
      <c r="J503" s="184" t="s">
        <v>910</v>
      </c>
      <c r="K503" s="184" t="s">
        <v>911</v>
      </c>
      <c r="L503" s="184" t="s">
        <v>105</v>
      </c>
    </row>
    <row r="504" spans="9:12">
      <c r="I504" s="184" t="s">
        <v>105</v>
      </c>
      <c r="J504" s="184" t="s">
        <v>914</v>
      </c>
      <c r="K504" s="184" t="s">
        <v>915</v>
      </c>
      <c r="L504" s="184" t="s">
        <v>105</v>
      </c>
    </row>
    <row r="505" spans="9:12">
      <c r="I505" s="184" t="s">
        <v>105</v>
      </c>
      <c r="J505" s="184" t="s">
        <v>916</v>
      </c>
      <c r="K505" s="184" t="s">
        <v>917</v>
      </c>
      <c r="L505" s="184" t="s">
        <v>105</v>
      </c>
    </row>
    <row r="506" spans="9:12">
      <c r="I506" s="184" t="s">
        <v>105</v>
      </c>
      <c r="J506" t="s">
        <v>918</v>
      </c>
      <c r="K506" t="s">
        <v>919</v>
      </c>
      <c r="L506" t="s">
        <v>105</v>
      </c>
    </row>
    <row r="507" spans="9:12">
      <c r="I507" t="s">
        <v>111</v>
      </c>
      <c r="J507" t="s">
        <v>85</v>
      </c>
      <c r="K507" t="s">
        <v>86</v>
      </c>
      <c r="L507" t="s">
        <v>111</v>
      </c>
    </row>
    <row r="508" spans="9:12">
      <c r="I508" t="s">
        <v>111</v>
      </c>
      <c r="J508" t="s">
        <v>93</v>
      </c>
      <c r="K508" t="s">
        <v>94</v>
      </c>
      <c r="L508" t="s">
        <v>111</v>
      </c>
    </row>
    <row r="509" spans="9:12">
      <c r="I509" t="s">
        <v>111</v>
      </c>
      <c r="J509" t="s">
        <v>279</v>
      </c>
      <c r="K509" t="s">
        <v>280</v>
      </c>
      <c r="L509" t="s">
        <v>111</v>
      </c>
    </row>
    <row r="510" spans="9:12">
      <c r="I510" t="s">
        <v>45</v>
      </c>
      <c r="J510" t="s">
        <v>227</v>
      </c>
      <c r="K510" t="s">
        <v>228</v>
      </c>
      <c r="L510" t="s">
        <v>45</v>
      </c>
    </row>
    <row r="511" spans="9:12">
      <c r="I511" t="s">
        <v>45</v>
      </c>
      <c r="J511" t="s">
        <v>273</v>
      </c>
      <c r="K511" t="s">
        <v>274</v>
      </c>
      <c r="L511" t="s">
        <v>45</v>
      </c>
    </row>
    <row r="512" spans="9:12">
      <c r="I512" t="s">
        <v>45</v>
      </c>
      <c r="J512" t="s">
        <v>301</v>
      </c>
      <c r="K512" t="s">
        <v>302</v>
      </c>
      <c r="L512" t="s">
        <v>45</v>
      </c>
    </row>
    <row r="513" spans="9:12">
      <c r="I513" t="s">
        <v>45</v>
      </c>
      <c r="J513" t="s">
        <v>383</v>
      </c>
      <c r="K513" t="s">
        <v>384</v>
      </c>
      <c r="L513" t="s">
        <v>45</v>
      </c>
    </row>
    <row r="514" spans="9:12">
      <c r="I514" t="s">
        <v>45</v>
      </c>
      <c r="J514" t="s">
        <v>411</v>
      </c>
      <c r="K514" t="s">
        <v>412</v>
      </c>
      <c r="L514" t="s">
        <v>45</v>
      </c>
    </row>
    <row r="515" spans="9:12">
      <c r="I515" t="s">
        <v>35</v>
      </c>
      <c r="J515" t="s">
        <v>175</v>
      </c>
      <c r="K515" t="s">
        <v>176</v>
      </c>
      <c r="L515" t="s">
        <v>35</v>
      </c>
    </row>
    <row r="516" spans="9:12">
      <c r="I516" t="s">
        <v>35</v>
      </c>
      <c r="J516" t="s">
        <v>215</v>
      </c>
      <c r="K516" t="s">
        <v>216</v>
      </c>
      <c r="L516" t="s">
        <v>35</v>
      </c>
    </row>
    <row r="517" spans="9:12">
      <c r="I517" t="s">
        <v>35</v>
      </c>
      <c r="J517" t="s">
        <v>323</v>
      </c>
      <c r="K517" t="s">
        <v>324</v>
      </c>
      <c r="L517" t="s">
        <v>35</v>
      </c>
    </row>
    <row r="518" spans="9:12">
      <c r="I518" t="s">
        <v>35</v>
      </c>
      <c r="J518" t="s">
        <v>337</v>
      </c>
      <c r="K518" t="s">
        <v>338</v>
      </c>
      <c r="L518" t="s">
        <v>35</v>
      </c>
    </row>
    <row r="519" spans="9:12">
      <c r="I519" t="s">
        <v>35</v>
      </c>
      <c r="J519" t="s">
        <v>343</v>
      </c>
      <c r="K519" t="s">
        <v>344</v>
      </c>
      <c r="L519" t="s">
        <v>35</v>
      </c>
    </row>
    <row r="520" spans="9:12">
      <c r="I520" t="s">
        <v>35</v>
      </c>
      <c r="J520" t="s">
        <v>399</v>
      </c>
      <c r="K520" t="s">
        <v>400</v>
      </c>
      <c r="L520" t="s">
        <v>35</v>
      </c>
    </row>
    <row r="521" spans="9:12">
      <c r="I521" t="s">
        <v>35</v>
      </c>
      <c r="J521" t="s">
        <v>423</v>
      </c>
      <c r="K521" t="s">
        <v>424</v>
      </c>
      <c r="L521" t="s">
        <v>35</v>
      </c>
    </row>
    <row r="522" spans="9:12">
      <c r="I522" t="s">
        <v>25</v>
      </c>
      <c r="J522" t="s">
        <v>203</v>
      </c>
      <c r="K522" t="s">
        <v>204</v>
      </c>
      <c r="L522" t="s">
        <v>25</v>
      </c>
    </row>
    <row r="523" spans="9:12">
      <c r="I523" t="s">
        <v>25</v>
      </c>
      <c r="J523" t="s">
        <v>265</v>
      </c>
      <c r="K523" t="s">
        <v>266</v>
      </c>
      <c r="L523" t="s">
        <v>25</v>
      </c>
    </row>
    <row r="524" spans="9:12">
      <c r="I524" t="s">
        <v>25</v>
      </c>
      <c r="J524" t="s">
        <v>331</v>
      </c>
      <c r="K524" t="s">
        <v>332</v>
      </c>
      <c r="L524" t="s">
        <v>25</v>
      </c>
    </row>
    <row r="525" spans="9:12">
      <c r="I525" t="s">
        <v>25</v>
      </c>
      <c r="J525" t="s">
        <v>333</v>
      </c>
      <c r="K525" t="s">
        <v>334</v>
      </c>
      <c r="L525" t="s">
        <v>25</v>
      </c>
    </row>
    <row r="526" spans="9:12">
      <c r="I526" t="s">
        <v>25</v>
      </c>
      <c r="J526" t="s">
        <v>339</v>
      </c>
      <c r="K526" t="s">
        <v>340</v>
      </c>
      <c r="L526" t="s">
        <v>25</v>
      </c>
    </row>
    <row r="527" spans="9:12">
      <c r="I527" t="s">
        <v>25</v>
      </c>
      <c r="J527" t="s">
        <v>483</v>
      </c>
      <c r="K527" t="s">
        <v>484</v>
      </c>
      <c r="L527" t="s">
        <v>25</v>
      </c>
    </row>
    <row r="528" spans="9:12">
      <c r="I528" t="s">
        <v>25</v>
      </c>
      <c r="J528" t="s">
        <v>41</v>
      </c>
      <c r="K528" t="s">
        <v>42</v>
      </c>
      <c r="L528" t="s">
        <v>25</v>
      </c>
    </row>
    <row r="529" spans="9:12">
      <c r="I529" t="s">
        <v>25</v>
      </c>
      <c r="J529" t="s">
        <v>191</v>
      </c>
      <c r="K529" t="s">
        <v>192</v>
      </c>
      <c r="L529" t="s">
        <v>25</v>
      </c>
    </row>
    <row r="530" spans="9:12">
      <c r="I530" t="s">
        <v>25</v>
      </c>
      <c r="J530" t="s">
        <v>377</v>
      </c>
      <c r="K530" t="s">
        <v>378</v>
      </c>
      <c r="L530" t="s">
        <v>25</v>
      </c>
    </row>
    <row r="531" spans="9:12">
      <c r="I531" t="s">
        <v>25</v>
      </c>
      <c r="J531" t="s">
        <v>385</v>
      </c>
      <c r="K531" t="s">
        <v>386</v>
      </c>
      <c r="L531" t="s">
        <v>25</v>
      </c>
    </row>
    <row r="532" spans="9:12">
      <c r="I532" t="s">
        <v>25</v>
      </c>
      <c r="J532" t="s">
        <v>115</v>
      </c>
      <c r="K532" t="s">
        <v>116</v>
      </c>
      <c r="L532" t="s">
        <v>25</v>
      </c>
    </row>
    <row r="533" spans="9:12">
      <c r="I533" t="s">
        <v>25</v>
      </c>
      <c r="J533" t="s">
        <v>139</v>
      </c>
      <c r="K533" t="s">
        <v>140</v>
      </c>
      <c r="L533" t="s">
        <v>25</v>
      </c>
    </row>
    <row r="534" spans="9:12">
      <c r="I534" t="s">
        <v>25</v>
      </c>
      <c r="J534" t="s">
        <v>271</v>
      </c>
      <c r="K534" t="s">
        <v>272</v>
      </c>
      <c r="L534" t="s">
        <v>25</v>
      </c>
    </row>
    <row r="535" spans="9:12">
      <c r="I535" t="s">
        <v>25</v>
      </c>
      <c r="J535" t="s">
        <v>283</v>
      </c>
      <c r="K535" t="s">
        <v>284</v>
      </c>
      <c r="L535" t="s">
        <v>25</v>
      </c>
    </row>
    <row r="536" spans="9:12">
      <c r="I536" t="s">
        <v>25</v>
      </c>
      <c r="J536" t="s">
        <v>443</v>
      </c>
      <c r="K536" t="s">
        <v>444</v>
      </c>
      <c r="L536" t="s">
        <v>25</v>
      </c>
    </row>
    <row r="537" spans="9:12">
      <c r="I537" t="s">
        <v>63</v>
      </c>
      <c r="J537" t="s">
        <v>167</v>
      </c>
      <c r="K537" t="s">
        <v>168</v>
      </c>
      <c r="L537" t="s">
        <v>63</v>
      </c>
    </row>
    <row r="538" spans="9:12">
      <c r="I538" t="s">
        <v>63</v>
      </c>
      <c r="J538" t="s">
        <v>241</v>
      </c>
      <c r="K538" t="s">
        <v>242</v>
      </c>
      <c r="L538" t="s">
        <v>63</v>
      </c>
    </row>
    <row r="539" spans="9:12">
      <c r="I539" t="s">
        <v>63</v>
      </c>
      <c r="J539" t="s">
        <v>455</v>
      </c>
      <c r="K539" t="s">
        <v>456</v>
      </c>
      <c r="L539" t="s">
        <v>63</v>
      </c>
    </row>
    <row r="540" spans="9:12">
      <c r="I540" t="s">
        <v>63</v>
      </c>
      <c r="J540" t="s">
        <v>479</v>
      </c>
      <c r="K540" t="s">
        <v>480</v>
      </c>
      <c r="L540" t="s">
        <v>63</v>
      </c>
    </row>
    <row r="541" spans="9:12">
      <c r="I541" t="s">
        <v>63</v>
      </c>
      <c r="J541" t="s">
        <v>77</v>
      </c>
      <c r="K541" t="s">
        <v>78</v>
      </c>
      <c r="L541" t="s">
        <v>63</v>
      </c>
    </row>
    <row r="542" spans="9:12">
      <c r="I542" t="s">
        <v>63</v>
      </c>
      <c r="J542" t="s">
        <v>195</v>
      </c>
      <c r="K542" t="s">
        <v>196</v>
      </c>
      <c r="L542" t="s">
        <v>63</v>
      </c>
    </row>
    <row r="543" spans="9:12">
      <c r="I543" t="s">
        <v>63</v>
      </c>
      <c r="J543" t="s">
        <v>381</v>
      </c>
      <c r="K543" t="s">
        <v>382</v>
      </c>
      <c r="L543" t="s">
        <v>63</v>
      </c>
    </row>
    <row r="544" spans="9:12">
      <c r="I544" t="s">
        <v>63</v>
      </c>
      <c r="J544" t="s">
        <v>393</v>
      </c>
      <c r="K544" t="s">
        <v>394</v>
      </c>
      <c r="L544" t="s">
        <v>63</v>
      </c>
    </row>
    <row r="545" spans="9:12">
      <c r="I545" t="s">
        <v>63</v>
      </c>
      <c r="J545" t="s">
        <v>445</v>
      </c>
      <c r="K545" t="s">
        <v>446</v>
      </c>
      <c r="L545" t="s">
        <v>63</v>
      </c>
    </row>
    <row r="546" spans="9:12">
      <c r="I546" t="s">
        <v>63</v>
      </c>
      <c r="J546" t="s">
        <v>477</v>
      </c>
      <c r="K546" t="s">
        <v>478</v>
      </c>
      <c r="L546" t="s">
        <v>63</v>
      </c>
    </row>
    <row r="547" spans="9:12">
      <c r="I547" t="s">
        <v>55</v>
      </c>
      <c r="J547" t="s">
        <v>183</v>
      </c>
      <c r="K547" t="s">
        <v>184</v>
      </c>
      <c r="L547" t="s">
        <v>55</v>
      </c>
    </row>
    <row r="548" spans="9:12">
      <c r="I548" t="s">
        <v>55</v>
      </c>
      <c r="J548" t="s">
        <v>187</v>
      </c>
      <c r="K548" t="s">
        <v>188</v>
      </c>
      <c r="L548" t="s">
        <v>55</v>
      </c>
    </row>
    <row r="549" spans="9:12">
      <c r="I549" t="s">
        <v>55</v>
      </c>
      <c r="J549" t="s">
        <v>347</v>
      </c>
      <c r="K549" t="s">
        <v>348</v>
      </c>
      <c r="L549" t="s">
        <v>55</v>
      </c>
    </row>
    <row r="550" spans="9:12">
      <c r="I550" t="s">
        <v>55</v>
      </c>
      <c r="J550" t="s">
        <v>349</v>
      </c>
      <c r="K550" t="s">
        <v>350</v>
      </c>
      <c r="L550" t="s">
        <v>55</v>
      </c>
    </row>
    <row r="551" spans="9:12">
      <c r="I551" t="s">
        <v>79</v>
      </c>
      <c r="J551" t="s">
        <v>141</v>
      </c>
      <c r="K551" t="s">
        <v>142</v>
      </c>
      <c r="L551" t="s">
        <v>79</v>
      </c>
    </row>
    <row r="552" spans="9:12">
      <c r="I552" t="s">
        <v>79</v>
      </c>
      <c r="J552" t="s">
        <v>327</v>
      </c>
      <c r="K552" t="s">
        <v>328</v>
      </c>
      <c r="L552" t="s">
        <v>79</v>
      </c>
    </row>
    <row r="553" spans="9:12">
      <c r="I553" t="s">
        <v>79</v>
      </c>
      <c r="J553" t="s">
        <v>353</v>
      </c>
      <c r="K553" t="s">
        <v>354</v>
      </c>
      <c r="L553" t="s">
        <v>79</v>
      </c>
    </row>
    <row r="554" spans="9:12">
      <c r="I554" t="s">
        <v>79</v>
      </c>
      <c r="J554" t="s">
        <v>421</v>
      </c>
      <c r="K554" t="s">
        <v>422</v>
      </c>
      <c r="L554" t="s">
        <v>79</v>
      </c>
    </row>
    <row r="555" spans="9:12">
      <c r="I555" t="s">
        <v>79</v>
      </c>
      <c r="J555" t="s">
        <v>211</v>
      </c>
      <c r="K555" t="s">
        <v>212</v>
      </c>
      <c r="L555" t="s">
        <v>79</v>
      </c>
    </row>
    <row r="556" spans="9:12">
      <c r="I556" t="s">
        <v>79</v>
      </c>
      <c r="J556" t="s">
        <v>407</v>
      </c>
      <c r="K556" t="s">
        <v>408</v>
      </c>
      <c r="L556" t="s">
        <v>79</v>
      </c>
    </row>
    <row r="557" spans="9:12">
      <c r="I557" t="s">
        <v>79</v>
      </c>
      <c r="J557" t="s">
        <v>435</v>
      </c>
      <c r="K557" t="s">
        <v>436</v>
      </c>
      <c r="L557" t="s">
        <v>79</v>
      </c>
    </row>
    <row r="558" spans="9:12">
      <c r="I558" t="s">
        <v>71</v>
      </c>
      <c r="J558" t="s">
        <v>61</v>
      </c>
      <c r="K558" t="s">
        <v>62</v>
      </c>
      <c r="L558" t="s">
        <v>71</v>
      </c>
    </row>
    <row r="559" spans="9:12">
      <c r="I559" t="s">
        <v>71</v>
      </c>
      <c r="J559" t="s">
        <v>145</v>
      </c>
      <c r="K559" t="s">
        <v>146</v>
      </c>
      <c r="L559" t="s">
        <v>71</v>
      </c>
    </row>
    <row r="560" spans="9:12">
      <c r="I560" t="s">
        <v>71</v>
      </c>
      <c r="J560" t="s">
        <v>243</v>
      </c>
      <c r="K560" t="s">
        <v>244</v>
      </c>
      <c r="L560" t="s">
        <v>71</v>
      </c>
    </row>
    <row r="561" spans="9:12">
      <c r="I561" t="s">
        <v>71</v>
      </c>
      <c r="J561" t="s">
        <v>303</v>
      </c>
      <c r="K561" t="s">
        <v>304</v>
      </c>
      <c r="L561" t="s">
        <v>71</v>
      </c>
    </row>
    <row r="562" spans="9:12">
      <c r="I562" t="s">
        <v>71</v>
      </c>
      <c r="J562" t="s">
        <v>319</v>
      </c>
      <c r="K562" t="s">
        <v>320</v>
      </c>
      <c r="L562" t="s">
        <v>71</v>
      </c>
    </row>
    <row r="563" spans="9:12">
      <c r="I563" t="s">
        <v>71</v>
      </c>
      <c r="J563" t="s">
        <v>341</v>
      </c>
      <c r="K563" t="s">
        <v>342</v>
      </c>
      <c r="L563" t="s">
        <v>71</v>
      </c>
    </row>
    <row r="564" spans="9:12">
      <c r="I564" t="s">
        <v>71</v>
      </c>
      <c r="J564" t="s">
        <v>287</v>
      </c>
      <c r="K564" t="s">
        <v>288</v>
      </c>
      <c r="L564" t="s">
        <v>71</v>
      </c>
    </row>
    <row r="565" spans="9:12">
      <c r="I565" t="s">
        <v>71</v>
      </c>
      <c r="J565" t="s">
        <v>291</v>
      </c>
      <c r="K565" t="s">
        <v>292</v>
      </c>
      <c r="L565" t="s">
        <v>71</v>
      </c>
    </row>
    <row r="566" spans="9:12">
      <c r="I566" t="s">
        <v>71</v>
      </c>
      <c r="J566" t="s">
        <v>297</v>
      </c>
      <c r="K566" t="s">
        <v>298</v>
      </c>
      <c r="L566" t="s">
        <v>71</v>
      </c>
    </row>
    <row r="567" spans="9:12">
      <c r="I567" t="s">
        <v>71</v>
      </c>
      <c r="J567" t="s">
        <v>379</v>
      </c>
      <c r="K567" t="s">
        <v>380</v>
      </c>
      <c r="L567" t="s">
        <v>71</v>
      </c>
    </row>
    <row r="568" spans="9:12">
      <c r="I568" t="s">
        <v>55</v>
      </c>
      <c r="J568" t="s">
        <v>389</v>
      </c>
      <c r="K568" t="s">
        <v>390</v>
      </c>
      <c r="L568" t="s">
        <v>55</v>
      </c>
    </row>
    <row r="569" spans="9:12">
      <c r="I569" t="s">
        <v>55</v>
      </c>
      <c r="J569" t="s">
        <v>413</v>
      </c>
      <c r="K569" t="s">
        <v>414</v>
      </c>
      <c r="L569" t="s">
        <v>55</v>
      </c>
    </row>
    <row r="570" spans="9:12">
      <c r="I570" t="s">
        <v>55</v>
      </c>
      <c r="J570" t="s">
        <v>419</v>
      </c>
      <c r="K570" t="s">
        <v>420</v>
      </c>
      <c r="L570" t="s">
        <v>55</v>
      </c>
    </row>
    <row r="571" spans="9:12">
      <c r="I571" t="s">
        <v>55</v>
      </c>
      <c r="J571" t="s">
        <v>433</v>
      </c>
      <c r="K571" t="s">
        <v>434</v>
      </c>
      <c r="L571" t="s">
        <v>55</v>
      </c>
    </row>
    <row r="572" spans="9:12">
      <c r="I572" t="s">
        <v>99</v>
      </c>
      <c r="J572" t="s">
        <v>51</v>
      </c>
      <c r="K572" t="s">
        <v>52</v>
      </c>
      <c r="L572" t="s">
        <v>99</v>
      </c>
    </row>
    <row r="573" spans="9:12">
      <c r="I573" t="s">
        <v>99</v>
      </c>
      <c r="J573" t="s">
        <v>219</v>
      </c>
      <c r="K573" t="s">
        <v>220</v>
      </c>
      <c r="L573" t="s">
        <v>99</v>
      </c>
    </row>
    <row r="574" spans="9:12">
      <c r="I574" t="s">
        <v>99</v>
      </c>
      <c r="J574" t="s">
        <v>429</v>
      </c>
      <c r="K574" t="s">
        <v>430</v>
      </c>
      <c r="L574" t="s">
        <v>99</v>
      </c>
    </row>
    <row r="575" spans="9:12">
      <c r="I575" t="s">
        <v>99</v>
      </c>
      <c r="J575" t="s">
        <v>465</v>
      </c>
      <c r="K575" t="s">
        <v>466</v>
      </c>
      <c r="L575" t="s">
        <v>99</v>
      </c>
    </row>
    <row r="576" spans="9:12">
      <c r="I576" t="s">
        <v>87</v>
      </c>
      <c r="J576" t="s">
        <v>129</v>
      </c>
      <c r="K576" t="s">
        <v>130</v>
      </c>
      <c r="L576" t="s">
        <v>87</v>
      </c>
    </row>
    <row r="577" spans="9:12">
      <c r="I577" t="s">
        <v>87</v>
      </c>
      <c r="J577" t="s">
        <v>335</v>
      </c>
      <c r="K577" t="s">
        <v>336</v>
      </c>
      <c r="L577" t="s">
        <v>87</v>
      </c>
    </row>
    <row r="578" spans="9:12">
      <c r="I578" t="s">
        <v>87</v>
      </c>
      <c r="J578" t="s">
        <v>395</v>
      </c>
      <c r="K578" t="s">
        <v>396</v>
      </c>
      <c r="L578" t="s">
        <v>87</v>
      </c>
    </row>
    <row r="579" spans="9:12">
      <c r="I579" t="s">
        <v>87</v>
      </c>
      <c r="J579" t="s">
        <v>397</v>
      </c>
      <c r="K579" t="s">
        <v>398</v>
      </c>
      <c r="L579" t="s">
        <v>87</v>
      </c>
    </row>
    <row r="580" spans="9:12">
      <c r="I580" t="s">
        <v>87</v>
      </c>
      <c r="J580" t="s">
        <v>159</v>
      </c>
      <c r="K580" t="s">
        <v>160</v>
      </c>
      <c r="L580" t="s">
        <v>87</v>
      </c>
    </row>
    <row r="581" spans="9:12">
      <c r="I581" t="s">
        <v>87</v>
      </c>
      <c r="J581" t="s">
        <v>189</v>
      </c>
      <c r="K581" t="s">
        <v>190</v>
      </c>
      <c r="L581" t="s">
        <v>87</v>
      </c>
    </row>
    <row r="582" spans="9:12">
      <c r="I582" t="s">
        <v>87</v>
      </c>
      <c r="J582" t="s">
        <v>357</v>
      </c>
      <c r="K582" t="s">
        <v>358</v>
      </c>
      <c r="L582" t="s">
        <v>87</v>
      </c>
    </row>
    <row r="583" spans="9:12">
      <c r="I583" t="s">
        <v>87</v>
      </c>
      <c r="J583" t="s">
        <v>439</v>
      </c>
      <c r="K583" t="s">
        <v>440</v>
      </c>
      <c r="L583" t="s">
        <v>87</v>
      </c>
    </row>
    <row r="584" spans="9:12">
      <c r="I584" t="s">
        <v>95</v>
      </c>
      <c r="J584" t="s">
        <v>263</v>
      </c>
      <c r="K584" t="s">
        <v>264</v>
      </c>
      <c r="L584" t="s">
        <v>95</v>
      </c>
    </row>
    <row r="585" spans="9:12">
      <c r="I585" t="s">
        <v>95</v>
      </c>
      <c r="J585" t="s">
        <v>309</v>
      </c>
      <c r="K585" t="s">
        <v>310</v>
      </c>
      <c r="L585" t="s">
        <v>95</v>
      </c>
    </row>
    <row r="586" spans="9:12">
      <c r="I586" t="s">
        <v>95</v>
      </c>
      <c r="J586" t="s">
        <v>125</v>
      </c>
      <c r="K586" t="s">
        <v>126</v>
      </c>
      <c r="L586" t="s">
        <v>95</v>
      </c>
    </row>
    <row r="587" spans="9:12">
      <c r="I587" t="s">
        <v>95</v>
      </c>
      <c r="J587" t="s">
        <v>205</v>
      </c>
      <c r="K587" t="s">
        <v>206</v>
      </c>
      <c r="L587" t="s">
        <v>95</v>
      </c>
    </row>
    <row r="588" spans="9:12">
      <c r="I588" t="s">
        <v>95</v>
      </c>
      <c r="J588" t="s">
        <v>425</v>
      </c>
      <c r="K588" t="s">
        <v>426</v>
      </c>
      <c r="L588" t="s">
        <v>95</v>
      </c>
    </row>
    <row r="589" spans="9:12">
      <c r="I589" t="s">
        <v>95</v>
      </c>
      <c r="J589" t="s">
        <v>461</v>
      </c>
      <c r="K589" t="s">
        <v>462</v>
      </c>
      <c r="L589" t="s">
        <v>95</v>
      </c>
    </row>
    <row r="590" spans="9:12">
      <c r="I590" t="s">
        <v>99</v>
      </c>
      <c r="J590" t="s">
        <v>109</v>
      </c>
      <c r="K590" t="s">
        <v>110</v>
      </c>
      <c r="L590" t="s">
        <v>99</v>
      </c>
    </row>
    <row r="591" spans="9:12">
      <c r="I591" t="s">
        <v>99</v>
      </c>
      <c r="J591" t="s">
        <v>135</v>
      </c>
      <c r="K591" t="s">
        <v>136</v>
      </c>
      <c r="L591" t="s">
        <v>99</v>
      </c>
    </row>
    <row r="592" spans="9:12">
      <c r="I592" t="s">
        <v>99</v>
      </c>
      <c r="J592" t="s">
        <v>351</v>
      </c>
      <c r="K592" t="s">
        <v>352</v>
      </c>
      <c r="L592" t="s">
        <v>99</v>
      </c>
    </row>
    <row r="593" spans="9:12">
      <c r="I593" t="s">
        <v>99</v>
      </c>
      <c r="J593" t="s">
        <v>365</v>
      </c>
      <c r="K593" t="s">
        <v>366</v>
      </c>
      <c r="L593" t="s">
        <v>99</v>
      </c>
    </row>
    <row r="594" spans="9:12">
      <c r="I594" t="s">
        <v>99</v>
      </c>
      <c r="J594" t="s">
        <v>391</v>
      </c>
      <c r="K594" t="s">
        <v>392</v>
      </c>
      <c r="L594" t="s">
        <v>99</v>
      </c>
    </row>
    <row r="595" spans="9:12">
      <c r="I595" t="s">
        <v>99</v>
      </c>
      <c r="J595" t="s">
        <v>459</v>
      </c>
      <c r="K595" t="s">
        <v>460</v>
      </c>
      <c r="L595" t="s">
        <v>99</v>
      </c>
    </row>
    <row r="596" spans="9:12">
      <c r="I596" t="s">
        <v>99</v>
      </c>
      <c r="J596" t="s">
        <v>467</v>
      </c>
      <c r="K596" t="s">
        <v>468</v>
      </c>
      <c r="L596" t="s">
        <v>99</v>
      </c>
    </row>
    <row r="597" spans="9:12">
      <c r="I597" t="s">
        <v>99</v>
      </c>
      <c r="J597" t="s">
        <v>473</v>
      </c>
      <c r="K597" t="s">
        <v>474</v>
      </c>
      <c r="L597" t="s">
        <v>99</v>
      </c>
    </row>
    <row r="598" spans="9:12">
      <c r="I598" t="s">
        <v>117</v>
      </c>
      <c r="J598" t="s">
        <v>103</v>
      </c>
      <c r="K598" t="s">
        <v>104</v>
      </c>
      <c r="L598" t="s">
        <v>117</v>
      </c>
    </row>
    <row r="599" spans="9:12">
      <c r="I599" t="s">
        <v>117</v>
      </c>
      <c r="J599" t="s">
        <v>193</v>
      </c>
      <c r="K599" t="s">
        <v>194</v>
      </c>
      <c r="L599" t="s">
        <v>117</v>
      </c>
    </row>
    <row r="600" spans="9:12">
      <c r="I600" t="s">
        <v>117</v>
      </c>
      <c r="J600" t="s">
        <v>231</v>
      </c>
      <c r="K600" t="s">
        <v>232</v>
      </c>
      <c r="L600" t="s">
        <v>117</v>
      </c>
    </row>
    <row r="601" spans="9:12">
      <c r="I601" t="s">
        <v>117</v>
      </c>
      <c r="J601" t="s">
        <v>255</v>
      </c>
      <c r="K601" t="s">
        <v>256</v>
      </c>
      <c r="L601" t="s">
        <v>117</v>
      </c>
    </row>
    <row r="602" spans="9:12">
      <c r="I602" t="s">
        <v>117</v>
      </c>
      <c r="J602" t="s">
        <v>361</v>
      </c>
      <c r="K602" t="s">
        <v>362</v>
      </c>
      <c r="L602" t="s">
        <v>117</v>
      </c>
    </row>
    <row r="603" spans="9:12">
      <c r="I603" t="s">
        <v>117</v>
      </c>
      <c r="J603" t="s">
        <v>403</v>
      </c>
      <c r="K603" t="s">
        <v>404</v>
      </c>
      <c r="L603" t="s">
        <v>117</v>
      </c>
    </row>
    <row r="604" spans="9:12">
      <c r="I604" t="s">
        <v>121</v>
      </c>
      <c r="J604" t="s">
        <v>21</v>
      </c>
      <c r="K604" t="s">
        <v>22</v>
      </c>
      <c r="L604" t="s">
        <v>121</v>
      </c>
    </row>
    <row r="605" spans="9:12">
      <c r="I605" t="s">
        <v>121</v>
      </c>
      <c r="J605" t="s">
        <v>31</v>
      </c>
      <c r="K605" t="s">
        <v>32</v>
      </c>
      <c r="L605" t="s">
        <v>121</v>
      </c>
    </row>
    <row r="606" spans="9:12">
      <c r="I606" t="s">
        <v>121</v>
      </c>
      <c r="J606" t="s">
        <v>69</v>
      </c>
      <c r="K606" t="s">
        <v>70</v>
      </c>
      <c r="L606" t="s">
        <v>121</v>
      </c>
    </row>
    <row r="607" spans="9:12">
      <c r="I607" t="s">
        <v>121</v>
      </c>
      <c r="J607" t="s">
        <v>119</v>
      </c>
      <c r="K607" t="s">
        <v>120</v>
      </c>
      <c r="L607" t="s">
        <v>121</v>
      </c>
    </row>
    <row r="608" spans="9:12">
      <c r="I608" t="s">
        <v>121</v>
      </c>
      <c r="J608" t="s">
        <v>131</v>
      </c>
      <c r="K608" t="s">
        <v>132</v>
      </c>
      <c r="L608" t="s">
        <v>121</v>
      </c>
    </row>
    <row r="609" spans="9:12">
      <c r="I609" t="s">
        <v>121</v>
      </c>
      <c r="J609" t="s">
        <v>143</v>
      </c>
      <c r="K609" t="s">
        <v>144</v>
      </c>
      <c r="L609" t="s">
        <v>121</v>
      </c>
    </row>
    <row r="610" spans="9:12">
      <c r="I610" t="s">
        <v>121</v>
      </c>
      <c r="J610" t="s">
        <v>155</v>
      </c>
      <c r="K610" t="s">
        <v>156</v>
      </c>
      <c r="L610" t="s">
        <v>121</v>
      </c>
    </row>
    <row r="611" spans="9:12">
      <c r="I611" t="s">
        <v>121</v>
      </c>
      <c r="J611" t="s">
        <v>171</v>
      </c>
      <c r="K611" t="s">
        <v>172</v>
      </c>
      <c r="L611" t="s">
        <v>121</v>
      </c>
    </row>
    <row r="612" spans="9:12">
      <c r="I612" t="s">
        <v>121</v>
      </c>
      <c r="J612" t="s">
        <v>199</v>
      </c>
      <c r="K612" t="s">
        <v>200</v>
      </c>
      <c r="L612" t="s">
        <v>121</v>
      </c>
    </row>
    <row r="613" spans="9:12">
      <c r="I613" t="s">
        <v>121</v>
      </c>
      <c r="J613" t="s">
        <v>207</v>
      </c>
      <c r="K613" t="s">
        <v>208</v>
      </c>
      <c r="L613" t="s">
        <v>121</v>
      </c>
    </row>
    <row r="614" spans="9:12">
      <c r="I614" t="s">
        <v>121</v>
      </c>
      <c r="J614" t="s">
        <v>221</v>
      </c>
      <c r="K614" t="s">
        <v>222</v>
      </c>
      <c r="L614" t="s">
        <v>121</v>
      </c>
    </row>
    <row r="615" spans="9:12">
      <c r="I615" t="s">
        <v>121</v>
      </c>
      <c r="J615" t="s">
        <v>223</v>
      </c>
      <c r="K615" t="s">
        <v>224</v>
      </c>
      <c r="L615" t="s">
        <v>121</v>
      </c>
    </row>
    <row r="616" spans="9:12">
      <c r="I616" t="s">
        <v>121</v>
      </c>
      <c r="J616" t="s">
        <v>229</v>
      </c>
      <c r="K616" t="s">
        <v>230</v>
      </c>
      <c r="L616" t="s">
        <v>121</v>
      </c>
    </row>
    <row r="617" spans="9:12">
      <c r="I617" t="s">
        <v>121</v>
      </c>
      <c r="J617" t="s">
        <v>233</v>
      </c>
      <c r="K617" t="s">
        <v>234</v>
      </c>
      <c r="L617" t="s">
        <v>121</v>
      </c>
    </row>
    <row r="618" spans="9:12">
      <c r="I618" t="s">
        <v>121</v>
      </c>
      <c r="J618" t="s">
        <v>235</v>
      </c>
      <c r="K618" t="s">
        <v>236</v>
      </c>
      <c r="L618" t="s">
        <v>121</v>
      </c>
    </row>
    <row r="619" spans="9:12">
      <c r="I619" t="s">
        <v>121</v>
      </c>
      <c r="J619" t="s">
        <v>239</v>
      </c>
      <c r="K619" t="s">
        <v>240</v>
      </c>
      <c r="L619" t="s">
        <v>121</v>
      </c>
    </row>
    <row r="620" spans="9:12">
      <c r="I620" t="s">
        <v>121</v>
      </c>
      <c r="J620" t="s">
        <v>247</v>
      </c>
      <c r="K620" t="s">
        <v>248</v>
      </c>
      <c r="L620" t="s">
        <v>121</v>
      </c>
    </row>
    <row r="621" spans="9:12">
      <c r="I621" t="s">
        <v>121</v>
      </c>
      <c r="J621" t="s">
        <v>251</v>
      </c>
      <c r="K621" t="s">
        <v>252</v>
      </c>
      <c r="L621" t="s">
        <v>121</v>
      </c>
    </row>
    <row r="622" spans="9:12">
      <c r="I622" t="s">
        <v>121</v>
      </c>
      <c r="J622" t="s">
        <v>257</v>
      </c>
      <c r="K622" t="s">
        <v>258</v>
      </c>
      <c r="L622" t="s">
        <v>121</v>
      </c>
    </row>
    <row r="623" spans="9:12">
      <c r="I623" t="s">
        <v>121</v>
      </c>
      <c r="J623" t="s">
        <v>259</v>
      </c>
      <c r="K623" t="s">
        <v>260</v>
      </c>
      <c r="L623" t="s">
        <v>121</v>
      </c>
    </row>
    <row r="624" spans="9:12">
      <c r="I624" t="s">
        <v>121</v>
      </c>
      <c r="J624" t="s">
        <v>269</v>
      </c>
      <c r="K624" t="s">
        <v>270</v>
      </c>
      <c r="L624" t="s">
        <v>121</v>
      </c>
    </row>
    <row r="625" spans="9:12">
      <c r="I625" t="s">
        <v>121</v>
      </c>
      <c r="J625" t="s">
        <v>277</v>
      </c>
      <c r="K625" t="s">
        <v>278</v>
      </c>
      <c r="L625" t="s">
        <v>121</v>
      </c>
    </row>
    <row r="626" spans="9:12">
      <c r="I626" t="s">
        <v>121</v>
      </c>
      <c r="J626" t="s">
        <v>293</v>
      </c>
      <c r="K626" t="s">
        <v>294</v>
      </c>
      <c r="L626" t="s">
        <v>121</v>
      </c>
    </row>
    <row r="627" spans="9:12">
      <c r="I627" t="s">
        <v>121</v>
      </c>
      <c r="J627" t="s">
        <v>313</v>
      </c>
      <c r="K627" t="s">
        <v>314</v>
      </c>
      <c r="L627" t="s">
        <v>121</v>
      </c>
    </row>
    <row r="628" spans="9:12">
      <c r="I628" t="s">
        <v>121</v>
      </c>
      <c r="J628" t="s">
        <v>325</v>
      </c>
      <c r="K628" t="s">
        <v>326</v>
      </c>
      <c r="L628" t="s">
        <v>121</v>
      </c>
    </row>
    <row r="629" spans="9:12">
      <c r="I629" t="s">
        <v>121</v>
      </c>
      <c r="J629" t="s">
        <v>367</v>
      </c>
      <c r="K629" t="s">
        <v>368</v>
      </c>
      <c r="L629" t="s">
        <v>121</v>
      </c>
    </row>
    <row r="630" spans="9:12">
      <c r="I630" t="s">
        <v>121</v>
      </c>
      <c r="J630" t="s">
        <v>373</v>
      </c>
      <c r="K630" t="s">
        <v>374</v>
      </c>
      <c r="L630" t="s">
        <v>121</v>
      </c>
    </row>
    <row r="631" spans="9:12">
      <c r="I631" t="s">
        <v>121</v>
      </c>
      <c r="J631" t="s">
        <v>409</v>
      </c>
      <c r="K631" t="s">
        <v>410</v>
      </c>
      <c r="L631" t="s">
        <v>121</v>
      </c>
    </row>
    <row r="632" spans="9:12">
      <c r="I632" t="s">
        <v>121</v>
      </c>
      <c r="J632" t="s">
        <v>427</v>
      </c>
      <c r="K632" t="s">
        <v>428</v>
      </c>
      <c r="L632" t="s">
        <v>121</v>
      </c>
    </row>
    <row r="633" spans="9:12">
      <c r="I633" t="s">
        <v>121</v>
      </c>
      <c r="J633" t="s">
        <v>441</v>
      </c>
      <c r="K633" t="s">
        <v>442</v>
      </c>
      <c r="L633" t="s">
        <v>121</v>
      </c>
    </row>
    <row r="634" spans="9:12">
      <c r="I634" t="s">
        <v>121</v>
      </c>
      <c r="J634" t="s">
        <v>449</v>
      </c>
      <c r="K634" t="s">
        <v>450</v>
      </c>
      <c r="L634" t="s">
        <v>121</v>
      </c>
    </row>
    <row r="635" spans="9:12">
      <c r="I635" t="s">
        <v>121</v>
      </c>
      <c r="J635" t="s">
        <v>451</v>
      </c>
      <c r="K635" t="s">
        <v>452</v>
      </c>
      <c r="L635" t="s">
        <v>121</v>
      </c>
    </row>
    <row r="636" spans="9:12">
      <c r="I636" t="s">
        <v>121</v>
      </c>
      <c r="J636" t="s">
        <v>463</v>
      </c>
      <c r="K636" t="s">
        <v>464</v>
      </c>
      <c r="L636" t="s">
        <v>121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N51"/>
  <sheetViews>
    <sheetView showGridLines="0" zoomScale="75" zoomScaleNormal="75" workbookViewId="0"/>
  </sheetViews>
  <sheetFormatPr defaultRowHeight="15"/>
  <cols>
    <col min="1" max="1" width="4.7109375" style="243" customWidth="1"/>
    <col min="2" max="2" width="36.7109375" style="243" customWidth="1"/>
    <col min="3" max="5" width="32.7109375" style="243" customWidth="1"/>
    <col min="6" max="6" width="20.7109375" style="243" customWidth="1"/>
    <col min="7" max="38" width="20.7109375" style="246" customWidth="1"/>
    <col min="39" max="39" width="4.7109375" style="243" customWidth="1"/>
    <col min="40" max="40" width="9.140625" style="122" hidden="1" customWidth="1"/>
    <col min="41" max="41" width="4.7109375" style="243" customWidth="1"/>
    <col min="42" max="16384" width="9.140625" style="243"/>
  </cols>
  <sheetData>
    <row r="1" spans="1:40" ht="21">
      <c r="A1" s="25"/>
      <c r="B1" s="281" t="s">
        <v>1951</v>
      </c>
      <c r="C1" s="281"/>
      <c r="D1" s="281"/>
      <c r="E1" s="281"/>
      <c r="F1" s="281"/>
      <c r="G1" s="281"/>
      <c r="H1" s="281"/>
      <c r="I1" s="281"/>
      <c r="J1" s="281"/>
      <c r="K1" s="281"/>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5"/>
    </row>
    <row r="2" spans="1:40">
      <c r="A2" s="25"/>
      <c r="B2" s="282"/>
      <c r="C2" s="282"/>
      <c r="D2" s="282"/>
      <c r="E2" s="282"/>
      <c r="F2" s="282"/>
      <c r="G2" s="282"/>
      <c r="H2" s="282"/>
      <c r="I2" s="282"/>
      <c r="J2" s="282"/>
      <c r="K2" s="282"/>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5"/>
    </row>
    <row r="3" spans="1:40">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row>
    <row r="4" spans="1:40">
      <c r="A4" s="25"/>
      <c r="B4" s="27" t="s">
        <v>1952</v>
      </c>
      <c r="C4" s="25"/>
      <c r="D4" s="126" t="str">
        <f ca="1">'Org list'!R7</f>
        <v>Q72</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row>
    <row r="5" spans="1:40">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row>
    <row r="6" spans="1:40" ht="15.75" thickBot="1"/>
    <row r="7" spans="1:40" ht="15.75" thickBot="1">
      <c r="C7" s="259" t="s">
        <v>1953</v>
      </c>
    </row>
    <row r="8" spans="1:40" s="262" customFormat="1" ht="15" customHeight="1">
      <c r="B8" s="266" t="s">
        <v>1954</v>
      </c>
      <c r="C8" s="267">
        <v>0.1</v>
      </c>
      <c r="D8" s="288" t="s">
        <v>1963</v>
      </c>
      <c r="E8" s="289"/>
      <c r="AN8" s="122"/>
    </row>
    <row r="9" spans="1:40" ht="15" customHeight="1" thickBot="1">
      <c r="B9" s="265" t="s">
        <v>1955</v>
      </c>
      <c r="C9" s="268">
        <v>-0.1</v>
      </c>
      <c r="D9" s="290"/>
      <c r="E9" s="291"/>
    </row>
    <row r="11" spans="1:40">
      <c r="A11" s="25"/>
      <c r="B11" s="27" t="s">
        <v>1956</v>
      </c>
      <c r="C11" s="27" t="str">
        <f ca="1">'Org list'!R6</f>
        <v>NHS England North (Yorkshire And Humber)</v>
      </c>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5"/>
    </row>
    <row r="12" spans="1:40" ht="15.75" thickBot="1"/>
    <row r="13" spans="1:40" s="122" customFormat="1" hidden="1">
      <c r="C13" s="122">
        <v>28</v>
      </c>
      <c r="D13" s="122">
        <v>24</v>
      </c>
      <c r="E13" s="122">
        <v>20</v>
      </c>
      <c r="F13" s="122">
        <v>0</v>
      </c>
      <c r="G13" s="122">
        <v>1</v>
      </c>
      <c r="H13" s="122">
        <v>2</v>
      </c>
      <c r="I13" s="122">
        <v>3</v>
      </c>
      <c r="J13" s="122">
        <v>4</v>
      </c>
      <c r="K13" s="122">
        <v>5</v>
      </c>
      <c r="L13" s="122">
        <v>6</v>
      </c>
      <c r="M13" s="122">
        <v>7</v>
      </c>
      <c r="N13" s="122">
        <v>8</v>
      </c>
      <c r="O13" s="122">
        <v>9</v>
      </c>
      <c r="P13" s="122">
        <v>10</v>
      </c>
      <c r="Q13" s="122">
        <v>11</v>
      </c>
      <c r="R13" s="122">
        <v>12</v>
      </c>
      <c r="S13" s="122">
        <v>13</v>
      </c>
      <c r="T13" s="122">
        <v>14</v>
      </c>
      <c r="U13" s="122">
        <v>15</v>
      </c>
      <c r="V13" s="122">
        <v>16</v>
      </c>
      <c r="W13" s="122">
        <v>17</v>
      </c>
      <c r="X13" s="122">
        <v>18</v>
      </c>
      <c r="Y13" s="122">
        <v>19</v>
      </c>
      <c r="Z13" s="122">
        <v>20</v>
      </c>
      <c r="AA13" s="122">
        <v>21</v>
      </c>
      <c r="AB13" s="122">
        <v>22</v>
      </c>
      <c r="AC13" s="122">
        <v>23</v>
      </c>
      <c r="AD13" s="122">
        <v>24</v>
      </c>
      <c r="AE13" s="122">
        <v>25</v>
      </c>
      <c r="AF13" s="122">
        <v>26</v>
      </c>
      <c r="AG13" s="122">
        <v>27</v>
      </c>
      <c r="AH13" s="122">
        <v>28</v>
      </c>
      <c r="AI13" s="122">
        <v>29</v>
      </c>
      <c r="AJ13" s="122">
        <v>30</v>
      </c>
      <c r="AK13" s="122">
        <v>31</v>
      </c>
      <c r="AL13" s="122">
        <v>32</v>
      </c>
      <c r="AN13" s="122">
        <f ca="1">COUNTIF('Comms by AT'!$Z:$Z,$D$4)</f>
        <v>15</v>
      </c>
    </row>
    <row r="14" spans="1:40" s="122" customFormat="1" hidden="1">
      <c r="B14" s="122" t="s">
        <v>1984</v>
      </c>
      <c r="C14" s="122" t="s">
        <v>17</v>
      </c>
      <c r="D14" s="122" t="str">
        <f ca="1">VLOOKUP($E$14,'Org list'!$R$11:$T$24,3,0)</f>
        <v>Y54</v>
      </c>
      <c r="E14" s="122" t="str">
        <f ca="1">D4</f>
        <v>Q72</v>
      </c>
      <c r="F14" s="122" t="str">
        <f ca="1">IF(F$13&gt;$AN$13-1,"",INDIRECT("'Comms by AT'!AA"&amp;F$13+$AN$14))</f>
        <v>E08000016</v>
      </c>
      <c r="G14" s="122" t="str">
        <f ca="1">IF(G$13&gt;$AN$13-1,"",INDIRECT("'Comms by AT'!AA"&amp;G$13+$AN$14))</f>
        <v>E08000032</v>
      </c>
      <c r="H14" s="122" t="str">
        <f t="shared" ref="H14:AL14" ca="1" si="0">IF(H$13&gt;$AN$13-1,"",INDIRECT("'Comms by AT'!AA"&amp;H$13+$AN$14))</f>
        <v>E08000033</v>
      </c>
      <c r="I14" s="122" t="str">
        <f t="shared" ca="1" si="0"/>
        <v>E08000017</v>
      </c>
      <c r="J14" s="122" t="str">
        <f t="shared" ca="1" si="0"/>
        <v>E06000011</v>
      </c>
      <c r="K14" s="122" t="str">
        <f t="shared" ca="1" si="0"/>
        <v>E06000010</v>
      </c>
      <c r="L14" s="122" t="str">
        <f t="shared" ca="1" si="0"/>
        <v>E08000034</v>
      </c>
      <c r="M14" s="122" t="str">
        <f t="shared" ca="1" si="0"/>
        <v>E08000035</v>
      </c>
      <c r="N14" s="122" t="str">
        <f t="shared" ca="1" si="0"/>
        <v>E06000012</v>
      </c>
      <c r="O14" s="122" t="str">
        <f t="shared" ca="1" si="0"/>
        <v>E06000013</v>
      </c>
      <c r="P14" s="122" t="str">
        <f t="shared" ca="1" si="0"/>
        <v>E10000023</v>
      </c>
      <c r="Q14" s="122" t="str">
        <f t="shared" ca="1" si="0"/>
        <v>E08000018</v>
      </c>
      <c r="R14" s="122" t="str">
        <f t="shared" ca="1" si="0"/>
        <v>E08000019</v>
      </c>
      <c r="S14" s="122" t="str">
        <f t="shared" ca="1" si="0"/>
        <v>E08000036</v>
      </c>
      <c r="T14" s="122" t="str">
        <f t="shared" ca="1" si="0"/>
        <v>E06000014</v>
      </c>
      <c r="U14" s="122" t="str">
        <f t="shared" ca="1" si="0"/>
        <v/>
      </c>
      <c r="V14" s="122" t="str">
        <f t="shared" ca="1" si="0"/>
        <v/>
      </c>
      <c r="W14" s="122" t="str">
        <f t="shared" ca="1" si="0"/>
        <v/>
      </c>
      <c r="X14" s="122" t="str">
        <f t="shared" ca="1" si="0"/>
        <v/>
      </c>
      <c r="Y14" s="122" t="str">
        <f t="shared" ca="1" si="0"/>
        <v/>
      </c>
      <c r="Z14" s="122" t="str">
        <f t="shared" ca="1" si="0"/>
        <v/>
      </c>
      <c r="AA14" s="122" t="str">
        <f t="shared" ca="1" si="0"/>
        <v/>
      </c>
      <c r="AB14" s="122" t="str">
        <f t="shared" ca="1" si="0"/>
        <v/>
      </c>
      <c r="AC14" s="122" t="str">
        <f t="shared" ca="1" si="0"/>
        <v/>
      </c>
      <c r="AD14" s="122" t="str">
        <f t="shared" ca="1" si="0"/>
        <v/>
      </c>
      <c r="AE14" s="122" t="str">
        <f t="shared" ca="1" si="0"/>
        <v/>
      </c>
      <c r="AF14" s="122" t="str">
        <f t="shared" ca="1" si="0"/>
        <v/>
      </c>
      <c r="AG14" s="122" t="str">
        <f t="shared" ca="1" si="0"/>
        <v/>
      </c>
      <c r="AH14" s="122" t="str">
        <f t="shared" ca="1" si="0"/>
        <v/>
      </c>
      <c r="AI14" s="122" t="str">
        <f t="shared" ca="1" si="0"/>
        <v/>
      </c>
      <c r="AJ14" s="122" t="str">
        <f t="shared" ca="1" si="0"/>
        <v/>
      </c>
      <c r="AK14" s="122" t="str">
        <f t="shared" ca="1" si="0"/>
        <v/>
      </c>
      <c r="AL14" s="122" t="str">
        <f t="shared" ca="1" si="0"/>
        <v/>
      </c>
      <c r="AN14" s="122">
        <f ca="1">MATCH($D$4,'Comms by AT'!$Y:$Y,0)</f>
        <v>493</v>
      </c>
    </row>
    <row r="15" spans="1:40" s="122" customFormat="1" ht="15.75" hidden="1" thickBot="1">
      <c r="F15" s="260" t="str">
        <f ca="1">IFERROR((F$18/#REF!)-1,"")</f>
        <v/>
      </c>
      <c r="G15" s="260" t="str">
        <f ca="1">IFERROR((G$18/#REF!)-1,"")</f>
        <v/>
      </c>
      <c r="H15" s="260" t="str">
        <f ca="1">IFERROR((H$18/#REF!)-1,"")</f>
        <v/>
      </c>
      <c r="I15" s="260" t="str">
        <f ca="1">IFERROR((I$18/#REF!)-1,"")</f>
        <v/>
      </c>
      <c r="J15" s="260" t="str">
        <f ca="1">IFERROR((J$18/#REF!)-1,"")</f>
        <v/>
      </c>
      <c r="K15" s="260" t="str">
        <f ca="1">IFERROR((K$18/#REF!)-1,"")</f>
        <v/>
      </c>
      <c r="L15" s="260" t="str">
        <f ca="1">IFERROR((L$18/#REF!)-1,"")</f>
        <v/>
      </c>
      <c r="M15" s="260" t="str">
        <f ca="1">IFERROR((M$18/#REF!)-1,"")</f>
        <v/>
      </c>
      <c r="N15" s="260" t="str">
        <f ca="1">IFERROR((N$18/#REF!)-1,"")</f>
        <v/>
      </c>
      <c r="O15" s="260" t="str">
        <f ca="1">IFERROR((O$18/#REF!)-1,"")</f>
        <v/>
      </c>
      <c r="P15" s="260" t="str">
        <f ca="1">IFERROR((P$18/#REF!)-1,"")</f>
        <v/>
      </c>
      <c r="Q15" s="260" t="str">
        <f ca="1">IFERROR((Q$18/#REF!)-1,"")</f>
        <v/>
      </c>
      <c r="R15" s="260" t="str">
        <f ca="1">IFERROR((R$18/#REF!)-1,"")</f>
        <v/>
      </c>
      <c r="S15" s="260" t="str">
        <f ca="1">IFERROR((S$18/#REF!)-1,"")</f>
        <v/>
      </c>
      <c r="T15" s="260" t="str">
        <f ca="1">IFERROR((T$18/#REF!)-1,"")</f>
        <v/>
      </c>
      <c r="U15" s="260" t="str">
        <f ca="1">IFERROR((U$18/#REF!)-1,"")</f>
        <v/>
      </c>
      <c r="V15" s="260" t="str">
        <f ca="1">IFERROR((V$18/#REF!)-1,"")</f>
        <v/>
      </c>
      <c r="W15" s="260" t="str">
        <f ca="1">IFERROR((W$18/#REF!)-1,"")</f>
        <v/>
      </c>
      <c r="X15" s="260" t="str">
        <f ca="1">IFERROR((X$18/#REF!)-1,"")</f>
        <v/>
      </c>
      <c r="Y15" s="260" t="str">
        <f ca="1">IFERROR((Y$18/#REF!)-1,"")</f>
        <v/>
      </c>
      <c r="Z15" s="260" t="str">
        <f ca="1">IFERROR((Z$18/#REF!)-1,"")</f>
        <v/>
      </c>
      <c r="AA15" s="260" t="str">
        <f ca="1">IFERROR((AA$18/#REF!)-1,"")</f>
        <v/>
      </c>
      <c r="AB15" s="260" t="str">
        <f ca="1">IFERROR((AB$18/#REF!)-1,"")</f>
        <v/>
      </c>
      <c r="AC15" s="260" t="str">
        <f ca="1">IFERROR((AC$18/#REF!)-1,"")</f>
        <v/>
      </c>
      <c r="AD15" s="260" t="str">
        <f ca="1">IFERROR((AD$18/#REF!)-1,"")</f>
        <v/>
      </c>
      <c r="AE15" s="260" t="str">
        <f ca="1">IFERROR((AE$18/#REF!)-1,"")</f>
        <v/>
      </c>
      <c r="AF15" s="260" t="str">
        <f ca="1">IFERROR((AF$18/#REF!)-1,"")</f>
        <v/>
      </c>
      <c r="AG15" s="260" t="str">
        <f ca="1">IFERROR((AG$18/#REF!)-1,"")</f>
        <v/>
      </c>
      <c r="AH15" s="260" t="str">
        <f ca="1">IFERROR((AH$18/#REF!)-1,"")</f>
        <v/>
      </c>
      <c r="AI15" s="260" t="str">
        <f ca="1">IFERROR((AI$18/#REF!)-1,"")</f>
        <v/>
      </c>
      <c r="AJ15" s="260" t="str">
        <f ca="1">IFERROR((AJ$18/#REF!)-1,"")</f>
        <v/>
      </c>
      <c r="AK15" s="260" t="str">
        <f ca="1">IFERROR((AK$18/#REF!)-1,"")</f>
        <v/>
      </c>
      <c r="AL15" s="260" t="str">
        <f ca="1">IFERROR((AL$18/#REF!)-1,"")</f>
        <v/>
      </c>
    </row>
    <row r="16" spans="1:40" ht="15.75" thickBot="1">
      <c r="C16" s="255" t="s">
        <v>1957</v>
      </c>
      <c r="D16" s="255" t="s">
        <v>1958</v>
      </c>
      <c r="E16" s="255" t="s">
        <v>1959</v>
      </c>
      <c r="F16" s="285" t="s">
        <v>17</v>
      </c>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7"/>
    </row>
    <row r="17" spans="2:40" ht="45" customHeight="1" thickBot="1">
      <c r="B17" s="247" t="s">
        <v>1960</v>
      </c>
      <c r="C17" s="247" t="s">
        <v>1961</v>
      </c>
      <c r="D17" s="248" t="str">
        <f ca="1">VLOOKUP($D$14,'Org list'!$J$11:$K$14,2,0)&amp;" - Rate (Per 100K pop)"</f>
        <v>North of England Commissioning Region - Rate (Per 100K pop)</v>
      </c>
      <c r="E17" s="248" t="str">
        <f ca="1">$C$11&amp;" - Rate (Per 100K pop)"</f>
        <v>NHS England North (Yorkshire And Humber) - Rate (Per 100K pop)</v>
      </c>
      <c r="F17" s="248" t="str">
        <f ca="1">(IF(F$13&gt;$AN$13-1,"",INDIRECT("'Comms by AT'!AB"&amp;F$13+$AN$14)&amp;" - Rate (Per 100K pop)"))</f>
        <v>Barnsley - Rate (Per 100K pop)</v>
      </c>
      <c r="G17" s="248" t="str">
        <f t="shared" ref="G17:AL17" ca="1" si="1">(IF(G$13&gt;$AN$13-1,"",INDIRECT("'Comms by AT'!AB"&amp;G$13+$AN$14)&amp;" - Rate (Per 100K pop)"))</f>
        <v>Bradford - Rate (Per 100K pop)</v>
      </c>
      <c r="H17" s="248" t="str">
        <f t="shared" ca="1" si="1"/>
        <v>Calderdale - Rate (Per 100K pop)</v>
      </c>
      <c r="I17" s="248" t="str">
        <f t="shared" ca="1" si="1"/>
        <v>Doncaster - Rate (Per 100K pop)</v>
      </c>
      <c r="J17" s="248" t="str">
        <f t="shared" ca="1" si="1"/>
        <v>East Riding of Yorkshire - Rate (Per 100K pop)</v>
      </c>
      <c r="K17" s="248" t="str">
        <f t="shared" ca="1" si="1"/>
        <v>Kingston upon Hull, City of - Rate (Per 100K pop)</v>
      </c>
      <c r="L17" s="248" t="str">
        <f t="shared" ca="1" si="1"/>
        <v>Kirklees - Rate (Per 100K pop)</v>
      </c>
      <c r="M17" s="248" t="str">
        <f t="shared" ca="1" si="1"/>
        <v>Leeds - Rate (Per 100K pop)</v>
      </c>
      <c r="N17" s="248" t="str">
        <f t="shared" ca="1" si="1"/>
        <v>North East Lincolnshire - Rate (Per 100K pop)</v>
      </c>
      <c r="O17" s="248" t="str">
        <f t="shared" ca="1" si="1"/>
        <v>North Lincolnshire - Rate (Per 100K pop)</v>
      </c>
      <c r="P17" s="248" t="str">
        <f t="shared" ca="1" si="1"/>
        <v>North Yorkshire - Rate (Per 100K pop)</v>
      </c>
      <c r="Q17" s="248" t="str">
        <f t="shared" ca="1" si="1"/>
        <v>Rotherham - Rate (Per 100K pop)</v>
      </c>
      <c r="R17" s="248" t="str">
        <f t="shared" ca="1" si="1"/>
        <v>Sheffield - Rate (Per 100K pop)</v>
      </c>
      <c r="S17" s="248" t="str">
        <f t="shared" ca="1" si="1"/>
        <v>Wakefield - Rate (Per 100K pop)</v>
      </c>
      <c r="T17" s="248" t="str">
        <f t="shared" ca="1" si="1"/>
        <v>York - Rate (Per 100K pop)</v>
      </c>
      <c r="U17" s="248" t="str">
        <f t="shared" ca="1" si="1"/>
        <v/>
      </c>
      <c r="V17" s="248" t="str">
        <f t="shared" ca="1" si="1"/>
        <v/>
      </c>
      <c r="W17" s="248" t="str">
        <f t="shared" ca="1" si="1"/>
        <v/>
      </c>
      <c r="X17" s="248" t="str">
        <f t="shared" ca="1" si="1"/>
        <v/>
      </c>
      <c r="Y17" s="248" t="str">
        <f t="shared" ca="1" si="1"/>
        <v/>
      </c>
      <c r="Z17" s="248" t="str">
        <f t="shared" ca="1" si="1"/>
        <v/>
      </c>
      <c r="AA17" s="248" t="str">
        <f t="shared" ca="1" si="1"/>
        <v/>
      </c>
      <c r="AB17" s="248" t="str">
        <f t="shared" ca="1" si="1"/>
        <v/>
      </c>
      <c r="AC17" s="248" t="str">
        <f t="shared" ca="1" si="1"/>
        <v/>
      </c>
      <c r="AD17" s="248" t="str">
        <f t="shared" ca="1" si="1"/>
        <v/>
      </c>
      <c r="AE17" s="248" t="str">
        <f t="shared" ca="1" si="1"/>
        <v/>
      </c>
      <c r="AF17" s="248" t="str">
        <f t="shared" ca="1" si="1"/>
        <v/>
      </c>
      <c r="AG17" s="248" t="str">
        <f t="shared" ca="1" si="1"/>
        <v/>
      </c>
      <c r="AH17" s="248" t="str">
        <f t="shared" ca="1" si="1"/>
        <v/>
      </c>
      <c r="AI17" s="248" t="str">
        <f t="shared" ca="1" si="1"/>
        <v/>
      </c>
      <c r="AJ17" s="248" t="str">
        <f t="shared" ca="1" si="1"/>
        <v/>
      </c>
      <c r="AK17" s="248" t="str">
        <f t="shared" ca="1" si="1"/>
        <v/>
      </c>
      <c r="AL17" s="248" t="str">
        <f t="shared" ca="1" si="1"/>
        <v/>
      </c>
    </row>
    <row r="18" spans="2:40">
      <c r="B18" s="249" t="str">
        <f>"Non Elective - "&amp;B14&amp;" 17/18 Actual"</f>
        <v>Non Elective - Q3 17/18 Actual</v>
      </c>
      <c r="C18" s="252">
        <f>IFERROR(IF((VLOOKUP(C$14,'NEA Backsheet'!$D$5:$AF$182,$C$13,FALSE))="","",(VLOOKUP(C$14,'NEA Backsheet'!$D$5:$AF$182,$C$13,FALSE))),"")</f>
        <v>2742.7383493054758</v>
      </c>
      <c r="D18" s="252">
        <f ca="1">IFERROR(IF((VLOOKUP(D$14,'NEA Backsheet'!$D$5:$AF$182,$C$13,FALSE))="","",(VLOOKUP(D$14,'NEA Backsheet'!$D$5:$AF$182,$C$13,FALSE))),"")</f>
        <v>3084.5500593435104</v>
      </c>
      <c r="E18" s="252">
        <f ca="1">IFERROR(IF((VLOOKUP(E$14,'NEA Backsheet'!$D$5:$AF$182,$C$13,FALSE))="","",(VLOOKUP(E$14,'NEA Backsheet'!$D$5:$AF$182,$C$13,FALSE))),"")</f>
        <v>2697.3503443985815</v>
      </c>
      <c r="F18" s="252">
        <f ca="1">IFERROR(IF((VLOOKUP(F$14,'NEA Backsheet'!$D$5:$AF$182,$C$13,FALSE))="","",(VLOOKUP(F$14,'NEA Backsheet'!$D$5:$AF$182,$C$13,FALSE))),"")</f>
        <v>3292.1436353641707</v>
      </c>
      <c r="G18" s="252">
        <f ca="1">IFERROR(IF((VLOOKUP(G$14,'NEA Backsheet'!$D$5:$AF$182,$C$13,FALSE))="","",(VLOOKUP(G$14,'NEA Backsheet'!$D$5:$AF$182,$C$13,FALSE))),"")</f>
        <v>2009.079194034892</v>
      </c>
      <c r="H18" s="252">
        <f ca="1">IFERROR(IF((VLOOKUP(H$14,'NEA Backsheet'!$D$5:$AF$182,$C$13,FALSE))="","",(VLOOKUP(H$14,'NEA Backsheet'!$D$5:$AF$182,$C$13,FALSE))),"")</f>
        <v>3502.5964022093672</v>
      </c>
      <c r="I18" s="252">
        <f ca="1">IFERROR(IF((VLOOKUP(I$14,'NEA Backsheet'!$D$5:$AF$182,$C$13,FALSE))="","",(VLOOKUP(I$14,'NEA Backsheet'!$D$5:$AF$182,$C$13,FALSE))),"")</f>
        <v>3090.3241343182012</v>
      </c>
      <c r="J18" s="252">
        <f ca="1">IFERROR(IF((VLOOKUP(J$14,'NEA Backsheet'!$D$5:$AF$182,$C$13,FALSE))="","",(VLOOKUP(J$14,'NEA Backsheet'!$D$5:$AF$182,$C$13,FALSE))),"")</f>
        <v>2503.3904744107326</v>
      </c>
      <c r="K18" s="252">
        <f ca="1">IFERROR(IF((VLOOKUP(K$14,'NEA Backsheet'!$D$5:$AF$182,$C$13,FALSE))="","",(VLOOKUP(K$14,'NEA Backsheet'!$D$5:$AF$182,$C$13,FALSE))),"")</f>
        <v>2651.2558370394113</v>
      </c>
      <c r="L18" s="252">
        <f ca="1">IFERROR(IF((VLOOKUP(L$14,'NEA Backsheet'!$D$5:$AF$182,$C$13,FALSE))="","",(VLOOKUP(L$14,'NEA Backsheet'!$D$5:$AF$182,$C$13,FALSE))),"")</f>
        <v>2952.315773722697</v>
      </c>
      <c r="M18" s="252">
        <f ca="1">IFERROR(IF((VLOOKUP(M$14,'NEA Backsheet'!$D$5:$AF$182,$C$13,FALSE))="","",(VLOOKUP(M$14,'NEA Backsheet'!$D$5:$AF$182,$C$13,FALSE))),"")</f>
        <v>2322.1108457761275</v>
      </c>
      <c r="N18" s="252">
        <f ca="1">IFERROR(IF((VLOOKUP(N$14,'NEA Backsheet'!$D$5:$AF$182,$C$13,FALSE))="","",(VLOOKUP(N$14,'NEA Backsheet'!$D$5:$AF$182,$C$13,FALSE))),"")</f>
        <v>2484.783799440987</v>
      </c>
      <c r="O18" s="252">
        <f ca="1">IFERROR(IF((VLOOKUP(O$14,'NEA Backsheet'!$D$5:$AF$182,$C$13,FALSE))="","",(VLOOKUP(O$14,'NEA Backsheet'!$D$5:$AF$182,$C$13,FALSE))),"")</f>
        <v>2605.0998526284639</v>
      </c>
      <c r="P18" s="252">
        <f ca="1">IFERROR(IF((VLOOKUP(P$14,'NEA Backsheet'!$D$5:$AF$182,$C$13,FALSE))="","",(VLOOKUP(P$14,'NEA Backsheet'!$D$5:$AF$182,$C$13,FALSE))),"")</f>
        <v>2926.5521020045981</v>
      </c>
      <c r="Q18" s="252">
        <f ca="1">IFERROR(IF((VLOOKUP(Q$14,'NEA Backsheet'!$D$5:$AF$182,$C$13,FALSE))="","",(VLOOKUP(Q$14,'NEA Backsheet'!$D$5:$AF$182,$C$13,FALSE))),"")</f>
        <v>3155.9645876082182</v>
      </c>
      <c r="R18" s="252">
        <f ca="1">IFERROR(IF((VLOOKUP(R$14,'NEA Backsheet'!$D$5:$AF$182,$C$13,FALSE))="","",(VLOOKUP(R$14,'NEA Backsheet'!$D$5:$AF$182,$C$13,FALSE))),"")</f>
        <v>2481.0928004795169</v>
      </c>
      <c r="S18" s="252">
        <f ca="1">IFERROR(IF((VLOOKUP(S$14,'NEA Backsheet'!$D$5:$AF$182,$C$13,FALSE))="","",(VLOOKUP(S$14,'NEA Backsheet'!$D$5:$AF$182,$C$13,FALSE))),"")</f>
        <v>2944.8882457468962</v>
      </c>
      <c r="T18" s="252">
        <f ca="1">IFERROR(IF((VLOOKUP(T$14,'NEA Backsheet'!$D$5:$AF$182,$C$13,FALSE))="","",(VLOOKUP(T$14,'NEA Backsheet'!$D$5:$AF$182,$C$13,FALSE))),"")</f>
        <v>2832.4906838790052</v>
      </c>
      <c r="U18" s="252" t="str">
        <f ca="1">IFERROR(IF((VLOOKUP(U$14,'NEA Backsheet'!$D$5:$AF$182,$C$13,FALSE))="","",(VLOOKUP(U$14,'NEA Backsheet'!$D$5:$AF$182,$C$13,FALSE))),"")</f>
        <v/>
      </c>
      <c r="V18" s="252" t="str">
        <f ca="1">IFERROR(IF((VLOOKUP(V$14,'NEA Backsheet'!$D$5:$AF$182,$C$13,FALSE))="","",(VLOOKUP(V$14,'NEA Backsheet'!$D$5:$AF$182,$C$13,FALSE))),"")</f>
        <v/>
      </c>
      <c r="W18" s="252" t="str">
        <f ca="1">IFERROR(IF((VLOOKUP(W$14,'NEA Backsheet'!$D$5:$AF$182,$C$13,FALSE))="","",(VLOOKUP(W$14,'NEA Backsheet'!$D$5:$AF$182,$C$13,FALSE))),"")</f>
        <v/>
      </c>
      <c r="X18" s="252" t="str">
        <f ca="1">IFERROR(IF((VLOOKUP(X$14,'NEA Backsheet'!$D$5:$AF$182,$C$13,FALSE))="","",(VLOOKUP(X$14,'NEA Backsheet'!$D$5:$AF$182,$C$13,FALSE))),"")</f>
        <v/>
      </c>
      <c r="Y18" s="252" t="str">
        <f ca="1">IFERROR(IF((VLOOKUP(Y$14,'NEA Backsheet'!$D$5:$AF$182,$C$13,FALSE))="","",(VLOOKUP(Y$14,'NEA Backsheet'!$D$5:$AF$182,$C$13,FALSE))),"")</f>
        <v/>
      </c>
      <c r="Z18" s="252" t="str">
        <f ca="1">IFERROR(IF((VLOOKUP(Z$14,'NEA Backsheet'!$D$5:$AF$182,$C$13,FALSE))="","",(VLOOKUP(Z$14,'NEA Backsheet'!$D$5:$AF$182,$C$13,FALSE))),"")</f>
        <v/>
      </c>
      <c r="AA18" s="252" t="str">
        <f ca="1">IFERROR(IF((VLOOKUP(AA$14,'NEA Backsheet'!$D$5:$AF$182,$C$13,FALSE))="","",(VLOOKUP(AA$14,'NEA Backsheet'!$D$5:$AF$182,$C$13,FALSE))),"")</f>
        <v/>
      </c>
      <c r="AB18" s="252" t="str">
        <f ca="1">IFERROR(IF((VLOOKUP(AB$14,'NEA Backsheet'!$D$5:$AF$182,$C$13,FALSE))="","",(VLOOKUP(AB$14,'NEA Backsheet'!$D$5:$AF$182,$C$13,FALSE))),"")</f>
        <v/>
      </c>
      <c r="AC18" s="252" t="str">
        <f ca="1">IFERROR(IF((VLOOKUP(AC$14,'NEA Backsheet'!$D$5:$AF$182,$C$13,FALSE))="","",(VLOOKUP(AC$14,'NEA Backsheet'!$D$5:$AF$182,$C$13,FALSE))),"")</f>
        <v/>
      </c>
      <c r="AD18" s="252" t="str">
        <f ca="1">IFERROR(IF((VLOOKUP(AD$14,'NEA Backsheet'!$D$5:$AF$182,$C$13,FALSE))="","",(VLOOKUP(AD$14,'NEA Backsheet'!$D$5:$AF$182,$C$13,FALSE))),"")</f>
        <v/>
      </c>
      <c r="AE18" s="252" t="str">
        <f ca="1">IFERROR(IF((VLOOKUP(AE$14,'NEA Backsheet'!$D$5:$AF$182,$C$13,FALSE))="","",(VLOOKUP(AE$14,'NEA Backsheet'!$D$5:$AF$182,$C$13,FALSE))),"")</f>
        <v/>
      </c>
      <c r="AF18" s="252" t="str">
        <f ca="1">IFERROR(IF((VLOOKUP(AF$14,'NEA Backsheet'!$D$5:$AF$182,$C$13,FALSE))="","",(VLOOKUP(AF$14,'NEA Backsheet'!$D$5:$AF$182,$C$13,FALSE))),"")</f>
        <v/>
      </c>
      <c r="AG18" s="252" t="str">
        <f ca="1">IFERROR(IF((VLOOKUP(AG$14,'NEA Backsheet'!$D$5:$AF$182,$C$13,FALSE))="","",(VLOOKUP(AG$14,'NEA Backsheet'!$D$5:$AF$182,$C$13,FALSE))),"")</f>
        <v/>
      </c>
      <c r="AH18" s="252" t="str">
        <f ca="1">IFERROR(IF((VLOOKUP(AH$14,'NEA Backsheet'!$D$5:$AF$182,$C$13,FALSE))="","",(VLOOKUP(AH$14,'NEA Backsheet'!$D$5:$AF$182,$C$13,FALSE))),"")</f>
        <v/>
      </c>
      <c r="AI18" s="252" t="str">
        <f ca="1">IFERROR(IF((VLOOKUP(AI$14,'NEA Backsheet'!$D$5:$AF$182,$C$13,FALSE))="","",(VLOOKUP(AI$14,'NEA Backsheet'!$D$5:$AF$182,$C$13,FALSE))),"")</f>
        <v/>
      </c>
      <c r="AJ18" s="252" t="str">
        <f ca="1">IFERROR(IF((VLOOKUP(AJ$14,'NEA Backsheet'!$D$5:$AF$182,$C$13,FALSE))="","",(VLOOKUP(AJ$14,'NEA Backsheet'!$D$5:$AF$182,$C$13,FALSE))),"")</f>
        <v/>
      </c>
      <c r="AK18" s="252" t="str">
        <f ca="1">IFERROR(IF((VLOOKUP(AK$14,'NEA Backsheet'!$D$5:$AF$182,$C$13,FALSE))="","",(VLOOKUP(AK$14,'NEA Backsheet'!$D$5:$AF$182,$C$13,FALSE))),"")</f>
        <v/>
      </c>
      <c r="AL18" s="252" t="str">
        <f ca="1">IFERROR(IF((VLOOKUP(AL$14,'NEA Backsheet'!$D$5:$AF$182,$C$13,FALSE))="","",(VLOOKUP(AL$14,'NEA Backsheet'!$D$5:$AF$182,$C$13,FALSE))),"")</f>
        <v/>
      </c>
    </row>
    <row r="19" spans="2:40" ht="15.75" thickBot="1">
      <c r="B19" s="251" t="str">
        <f>"Non Elective - "&amp;B14&amp;" 16/17 Baseline"</f>
        <v>Non Elective - Q3 16/17 Baseline</v>
      </c>
      <c r="C19" s="254">
        <f>IFERROR(IF((VLOOKUP(C$14,'NEA Backsheet'!$D$5:$AF$182,$E$13,FALSE))="","",(VLOOKUP(C$14,'NEA Backsheet'!$D$5:$AF$182,$E$13,FALSE))),"")</f>
        <v>2648.992590965775</v>
      </c>
      <c r="D19" s="254">
        <f ca="1">IFERROR(IF((VLOOKUP(D$14,'NEA Backsheet'!$D$5:$AF$182,$E$13,FALSE))="","",(VLOOKUP(D$14,'NEA Backsheet'!$D$5:$AF$182,$E$13,FALSE))),"")</f>
        <v>3009.4190713375783</v>
      </c>
      <c r="E19" s="254">
        <f ca="1">IFERROR(IF((VLOOKUP(E$14,'NEA Backsheet'!$D$5:$AF$182,$E$13,FALSE))="","",(VLOOKUP(E$14,'NEA Backsheet'!$D$5:$AF$182,$E$13,FALSE))),"")</f>
        <v>2781.9594055373259</v>
      </c>
      <c r="F19" s="254">
        <f ca="1">IFERROR(IF((VLOOKUP(F$14,'NEA Backsheet'!$D$5:$AF$182,$E$13,FALSE))="","",(VLOOKUP(F$14,'NEA Backsheet'!$D$5:$AF$182,$E$13,FALSE))),"")</f>
        <v>3323.4780896512834</v>
      </c>
      <c r="G19" s="254">
        <f ca="1">IFERROR(IF((VLOOKUP(G$14,'NEA Backsheet'!$D$5:$AF$182,$E$13,FALSE))="","",(VLOOKUP(G$14,'NEA Backsheet'!$D$5:$AF$182,$E$13,FALSE))),"")</f>
        <v>3329.0795955537064</v>
      </c>
      <c r="H19" s="254">
        <f ca="1">IFERROR(IF((VLOOKUP(H$14,'NEA Backsheet'!$D$5:$AF$182,$E$13,FALSE))="","",(VLOOKUP(H$14,'NEA Backsheet'!$D$5:$AF$182,$E$13,FALSE))),"")</f>
        <v>3078.3533828807304</v>
      </c>
      <c r="I19" s="254">
        <f ca="1">IFERROR(IF((VLOOKUP(I$14,'NEA Backsheet'!$D$5:$AF$182,$E$13,FALSE))="","",(VLOOKUP(I$14,'NEA Backsheet'!$D$5:$AF$182,$E$13,FALSE))),"")</f>
        <v>3130.1705104579191</v>
      </c>
      <c r="J19" s="254">
        <f ca="1">IFERROR(IF((VLOOKUP(J$14,'NEA Backsheet'!$D$5:$AF$182,$E$13,FALSE))="","",(VLOOKUP(J$14,'NEA Backsheet'!$D$5:$AF$182,$E$13,FALSE))),"")</f>
        <v>2445.0070955849937</v>
      </c>
      <c r="K19" s="254">
        <f ca="1">IFERROR(IF((VLOOKUP(K$14,'NEA Backsheet'!$D$5:$AF$182,$E$13,FALSE))="","",(VLOOKUP(K$14,'NEA Backsheet'!$D$5:$AF$182,$E$13,FALSE))),"")</f>
        <v>2618.5237321859445</v>
      </c>
      <c r="L19" s="254">
        <f ca="1">IFERROR(IF((VLOOKUP(L$14,'NEA Backsheet'!$D$5:$AF$182,$E$13,FALSE))="","",(VLOOKUP(L$14,'NEA Backsheet'!$D$5:$AF$182,$E$13,FALSE))),"")</f>
        <v>2897.5723050401371</v>
      </c>
      <c r="M19" s="254">
        <f ca="1">IFERROR(IF((VLOOKUP(M$14,'NEA Backsheet'!$D$5:$AF$182,$E$13,FALSE))="","",(VLOOKUP(M$14,'NEA Backsheet'!$D$5:$AF$182,$E$13,FALSE))),"")</f>
        <v>2435.8819241686642</v>
      </c>
      <c r="N19" s="254">
        <f ca="1">IFERROR(IF((VLOOKUP(N$14,'NEA Backsheet'!$D$5:$AF$182,$E$13,FALSE))="","",(VLOOKUP(N$14,'NEA Backsheet'!$D$5:$AF$182,$E$13,FALSE))),"")</f>
        <v>2261.0252701505819</v>
      </c>
      <c r="O19" s="254">
        <f ca="1">IFERROR(IF((VLOOKUP(O$14,'NEA Backsheet'!$D$5:$AF$182,$E$13,FALSE))="","",(VLOOKUP(O$14,'NEA Backsheet'!$D$5:$AF$182,$E$13,FALSE))),"")</f>
        <v>2787.7430202548571</v>
      </c>
      <c r="P19" s="254">
        <f ca="1">IFERROR(IF((VLOOKUP(P$14,'NEA Backsheet'!$D$5:$AF$182,$E$13,FALSE))="","",(VLOOKUP(P$14,'NEA Backsheet'!$D$5:$AF$182,$E$13,FALSE))),"")</f>
        <v>2795.528528501824</v>
      </c>
      <c r="Q19" s="254">
        <f ca="1">IFERROR(IF((VLOOKUP(Q$14,'NEA Backsheet'!$D$5:$AF$182,$E$13,FALSE))="","",(VLOOKUP(Q$14,'NEA Backsheet'!$D$5:$AF$182,$E$13,FALSE))),"")</f>
        <v>2756.8884343709897</v>
      </c>
      <c r="R19" s="254">
        <f ca="1">IFERROR(IF((VLOOKUP(R$14,'NEA Backsheet'!$D$5:$AF$182,$E$13,FALSE))="","",(VLOOKUP(R$14,'NEA Backsheet'!$D$5:$AF$182,$E$13,FALSE))),"")</f>
        <v>2294.2244233471692</v>
      </c>
      <c r="S19" s="254">
        <f ca="1">IFERROR(IF((VLOOKUP(S$14,'NEA Backsheet'!$D$5:$AF$182,$E$13,FALSE))="","",(VLOOKUP(S$14,'NEA Backsheet'!$D$5:$AF$182,$E$13,FALSE))),"")</f>
        <v>3212.9936897462021</v>
      </c>
      <c r="T19" s="254">
        <f ca="1">IFERROR(IF((VLOOKUP(T$14,'NEA Backsheet'!$D$5:$AF$182,$E$13,FALSE))="","",(VLOOKUP(T$14,'NEA Backsheet'!$D$5:$AF$182,$E$13,FALSE))),"")</f>
        <v>2783.1852493339056</v>
      </c>
      <c r="U19" s="254" t="str">
        <f ca="1">IFERROR(IF((VLOOKUP(U$14,'NEA Backsheet'!$D$5:$AF$182,$E$13,FALSE))="","",(VLOOKUP(U$14,'NEA Backsheet'!$D$5:$AF$182,$E$13,FALSE))),"")</f>
        <v/>
      </c>
      <c r="V19" s="254" t="str">
        <f ca="1">IFERROR(IF((VLOOKUP(V$14,'NEA Backsheet'!$D$5:$AF$182,$E$13,FALSE))="","",(VLOOKUP(V$14,'NEA Backsheet'!$D$5:$AF$182,$E$13,FALSE))),"")</f>
        <v/>
      </c>
      <c r="W19" s="254" t="str">
        <f ca="1">IFERROR(IF((VLOOKUP(W$14,'NEA Backsheet'!$D$5:$AF$182,$E$13,FALSE))="","",(VLOOKUP(W$14,'NEA Backsheet'!$D$5:$AF$182,$E$13,FALSE))),"")</f>
        <v/>
      </c>
      <c r="X19" s="254" t="str">
        <f ca="1">IFERROR(IF((VLOOKUP(X$14,'NEA Backsheet'!$D$5:$AF$182,$E$13,FALSE))="","",(VLOOKUP(X$14,'NEA Backsheet'!$D$5:$AF$182,$E$13,FALSE))),"")</f>
        <v/>
      </c>
      <c r="Y19" s="254" t="str">
        <f ca="1">IFERROR(IF((VLOOKUP(Y$14,'NEA Backsheet'!$D$5:$AF$182,$E$13,FALSE))="","",(VLOOKUP(Y$14,'NEA Backsheet'!$D$5:$AF$182,$E$13,FALSE))),"")</f>
        <v/>
      </c>
      <c r="Z19" s="254" t="str">
        <f ca="1">IFERROR(IF((VLOOKUP(Z$14,'NEA Backsheet'!$D$5:$AF$182,$E$13,FALSE))="","",(VLOOKUP(Z$14,'NEA Backsheet'!$D$5:$AF$182,$E$13,FALSE))),"")</f>
        <v/>
      </c>
      <c r="AA19" s="254" t="str">
        <f ca="1">IFERROR(IF((VLOOKUP(AA$14,'NEA Backsheet'!$D$5:$AF$182,$E$13,FALSE))="","",(VLOOKUP(AA$14,'NEA Backsheet'!$D$5:$AF$182,$E$13,FALSE))),"")</f>
        <v/>
      </c>
      <c r="AB19" s="254" t="str">
        <f ca="1">IFERROR(IF((VLOOKUP(AB$14,'NEA Backsheet'!$D$5:$AF$182,$E$13,FALSE))="","",(VLOOKUP(AB$14,'NEA Backsheet'!$D$5:$AF$182,$E$13,FALSE))),"")</f>
        <v/>
      </c>
      <c r="AC19" s="254" t="str">
        <f ca="1">IFERROR(IF((VLOOKUP(AC$14,'NEA Backsheet'!$D$5:$AF$182,$E$13,FALSE))="","",(VLOOKUP(AC$14,'NEA Backsheet'!$D$5:$AF$182,$E$13,FALSE))),"")</f>
        <v/>
      </c>
      <c r="AD19" s="254" t="str">
        <f ca="1">IFERROR(IF((VLOOKUP(AD$14,'NEA Backsheet'!$D$5:$AF$182,$E$13,FALSE))="","",(VLOOKUP(AD$14,'NEA Backsheet'!$D$5:$AF$182,$E$13,FALSE))),"")</f>
        <v/>
      </c>
      <c r="AE19" s="254" t="str">
        <f ca="1">IFERROR(IF((VLOOKUP(AE$14,'NEA Backsheet'!$D$5:$AF$182,$E$13,FALSE))="","",(VLOOKUP(AE$14,'NEA Backsheet'!$D$5:$AF$182,$E$13,FALSE))),"")</f>
        <v/>
      </c>
      <c r="AF19" s="254" t="str">
        <f ca="1">IFERROR(IF((VLOOKUP(AF$14,'NEA Backsheet'!$D$5:$AF$182,$E$13,FALSE))="","",(VLOOKUP(AF$14,'NEA Backsheet'!$D$5:$AF$182,$E$13,FALSE))),"")</f>
        <v/>
      </c>
      <c r="AG19" s="254" t="str">
        <f ca="1">IFERROR(IF((VLOOKUP(AG$14,'NEA Backsheet'!$D$5:$AF$182,$E$13,FALSE))="","",(VLOOKUP(AG$14,'NEA Backsheet'!$D$5:$AF$182,$E$13,FALSE))),"")</f>
        <v/>
      </c>
      <c r="AH19" s="254" t="str">
        <f ca="1">IFERROR(IF((VLOOKUP(AH$14,'NEA Backsheet'!$D$5:$AF$182,$E$13,FALSE))="","",(VLOOKUP(AH$14,'NEA Backsheet'!$D$5:$AF$182,$E$13,FALSE))),"")</f>
        <v/>
      </c>
      <c r="AI19" s="254" t="str">
        <f ca="1">IFERROR(IF((VLOOKUP(AI$14,'NEA Backsheet'!$D$5:$AF$182,$E$13,FALSE))="","",(VLOOKUP(AI$14,'NEA Backsheet'!$D$5:$AF$182,$E$13,FALSE))),"")</f>
        <v/>
      </c>
      <c r="AJ19" s="254" t="str">
        <f ca="1">IFERROR(IF((VLOOKUP(AJ$14,'NEA Backsheet'!$D$5:$AF$182,$E$13,FALSE))="","",(VLOOKUP(AJ$14,'NEA Backsheet'!$D$5:$AF$182,$E$13,FALSE))),"")</f>
        <v/>
      </c>
      <c r="AK19" s="254" t="str">
        <f ca="1">IFERROR(IF((VLOOKUP(AK$14,'NEA Backsheet'!$D$5:$AF$182,$E$13,FALSE))="","",(VLOOKUP(AK$14,'NEA Backsheet'!$D$5:$AF$182,$E$13,FALSE))),"")</f>
        <v/>
      </c>
      <c r="AL19" s="254" t="str">
        <f ca="1">IFERROR(IF((VLOOKUP(AL$14,'NEA Backsheet'!$D$5:$AF$182,$E$13,FALSE))="","",(VLOOKUP(AL$14,'NEA Backsheet'!$D$5:$AF$182,$E$13,FALSE))),"")</f>
        <v/>
      </c>
    </row>
    <row r="20" spans="2:40">
      <c r="F20" s="261" t="str">
        <f t="shared" ref="F20:AL20" ca="1" si="2">IF(F$15="","",IF(OR(F$15&gt;=$C$8,F$15&lt;=$C$9),"Outlier",""))</f>
        <v/>
      </c>
      <c r="G20" s="261" t="str">
        <f t="shared" ca="1" si="2"/>
        <v/>
      </c>
      <c r="H20" s="261" t="str">
        <f t="shared" ca="1" si="2"/>
        <v/>
      </c>
      <c r="I20" s="261" t="str">
        <f t="shared" ca="1" si="2"/>
        <v/>
      </c>
      <c r="J20" s="261" t="str">
        <f t="shared" ca="1" si="2"/>
        <v/>
      </c>
      <c r="K20" s="261" t="str">
        <f t="shared" ca="1" si="2"/>
        <v/>
      </c>
      <c r="L20" s="261" t="str">
        <f t="shared" ca="1" si="2"/>
        <v/>
      </c>
      <c r="M20" s="261" t="str">
        <f t="shared" ca="1" si="2"/>
        <v/>
      </c>
      <c r="N20" s="261" t="str">
        <f t="shared" ca="1" si="2"/>
        <v/>
      </c>
      <c r="O20" s="261" t="str">
        <f t="shared" ca="1" si="2"/>
        <v/>
      </c>
      <c r="P20" s="261" t="str">
        <f t="shared" ca="1" si="2"/>
        <v/>
      </c>
      <c r="Q20" s="261" t="str">
        <f t="shared" ca="1" si="2"/>
        <v/>
      </c>
      <c r="R20" s="261" t="str">
        <f t="shared" ca="1" si="2"/>
        <v/>
      </c>
      <c r="S20" s="261" t="str">
        <f t="shared" ca="1" si="2"/>
        <v/>
      </c>
      <c r="T20" s="261" t="str">
        <f t="shared" ca="1" si="2"/>
        <v/>
      </c>
      <c r="U20" s="261" t="str">
        <f t="shared" ca="1" si="2"/>
        <v/>
      </c>
      <c r="V20" s="261" t="str">
        <f t="shared" ca="1" si="2"/>
        <v/>
      </c>
      <c r="W20" s="261" t="str">
        <f t="shared" ca="1" si="2"/>
        <v/>
      </c>
      <c r="X20" s="261" t="str">
        <f t="shared" ca="1" si="2"/>
        <v/>
      </c>
      <c r="Y20" s="261" t="str">
        <f t="shared" ca="1" si="2"/>
        <v/>
      </c>
      <c r="Z20" s="261" t="str">
        <f t="shared" ca="1" si="2"/>
        <v/>
      </c>
      <c r="AA20" s="261" t="str">
        <f t="shared" ca="1" si="2"/>
        <v/>
      </c>
      <c r="AB20" s="261" t="str">
        <f t="shared" ca="1" si="2"/>
        <v/>
      </c>
      <c r="AC20" s="261" t="str">
        <f t="shared" ca="1" si="2"/>
        <v/>
      </c>
      <c r="AD20" s="261" t="str">
        <f t="shared" ca="1" si="2"/>
        <v/>
      </c>
      <c r="AE20" s="261" t="str">
        <f t="shared" ca="1" si="2"/>
        <v/>
      </c>
      <c r="AF20" s="261" t="str">
        <f t="shared" ca="1" si="2"/>
        <v/>
      </c>
      <c r="AG20" s="261" t="str">
        <f t="shared" ca="1" si="2"/>
        <v/>
      </c>
      <c r="AH20" s="261" t="str">
        <f t="shared" ca="1" si="2"/>
        <v/>
      </c>
      <c r="AI20" s="261" t="str">
        <f t="shared" ca="1" si="2"/>
        <v/>
      </c>
      <c r="AJ20" s="261" t="str">
        <f t="shared" ca="1" si="2"/>
        <v/>
      </c>
      <c r="AK20" s="261" t="str">
        <f t="shared" ca="1" si="2"/>
        <v/>
      </c>
      <c r="AL20" s="261" t="str">
        <f t="shared" ca="1" si="2"/>
        <v/>
      </c>
    </row>
    <row r="21" spans="2:40" ht="15.75" thickBot="1"/>
    <row r="22" spans="2:40" s="122" customFormat="1" hidden="1">
      <c r="B22" s="122" t="s">
        <v>1983</v>
      </c>
      <c r="C22" s="122">
        <v>65</v>
      </c>
      <c r="D22" s="122">
        <v>53</v>
      </c>
      <c r="E22" s="122">
        <v>44</v>
      </c>
    </row>
    <row r="23" spans="2:40" s="122" customFormat="1" ht="15.75" hidden="1" thickBot="1">
      <c r="F23" s="260">
        <f ca="1">IFERROR((F$26/F$27)-1,"")</f>
        <v>-0.34428206986269283</v>
      </c>
      <c r="G23" s="260">
        <f t="shared" ref="G23:AL23" ca="1" si="3">IFERROR((G$26/G$27)-1,"")</f>
        <v>-0.1535465249506518</v>
      </c>
      <c r="H23" s="260">
        <f t="shared" ca="1" si="3"/>
        <v>0.49389289069840281</v>
      </c>
      <c r="I23" s="260">
        <f t="shared" ca="1" si="3"/>
        <v>-0.18524160341187568</v>
      </c>
      <c r="J23" s="260">
        <f t="shared" ca="1" si="3"/>
        <v>-0.18467324448273481</v>
      </c>
      <c r="K23" s="260">
        <f t="shared" ca="1" si="3"/>
        <v>-0.11193368128423886</v>
      </c>
      <c r="L23" s="260">
        <f t="shared" ca="1" si="3"/>
        <v>0.80516898608349874</v>
      </c>
      <c r="M23" s="260">
        <f t="shared" ca="1" si="3"/>
        <v>0.73239981817726152</v>
      </c>
      <c r="N23" s="260">
        <f t="shared" ca="1" si="3"/>
        <v>-0.34711643090315558</v>
      </c>
      <c r="O23" s="260">
        <f t="shared" ca="1" si="3"/>
        <v>-0.50034534789051455</v>
      </c>
      <c r="P23" s="260">
        <f t="shared" ca="1" si="3"/>
        <v>0.36619532047927184</v>
      </c>
      <c r="Q23" s="260">
        <f t="shared" ca="1" si="3"/>
        <v>2.6592310733162039E-2</v>
      </c>
      <c r="R23" s="260">
        <f t="shared" ca="1" si="3"/>
        <v>0.54042888058233318</v>
      </c>
      <c r="S23" s="260">
        <f t="shared" ca="1" si="3"/>
        <v>-7.5391180654338474E-2</v>
      </c>
      <c r="T23" s="260">
        <f t="shared" ca="1" si="3"/>
        <v>1.0426464726982863</v>
      </c>
      <c r="U23" s="260" t="str">
        <f t="shared" ca="1" si="3"/>
        <v/>
      </c>
      <c r="V23" s="260" t="str">
        <f t="shared" ca="1" si="3"/>
        <v/>
      </c>
      <c r="W23" s="260" t="str">
        <f t="shared" ca="1" si="3"/>
        <v/>
      </c>
      <c r="X23" s="260" t="str">
        <f t="shared" ca="1" si="3"/>
        <v/>
      </c>
      <c r="Y23" s="260" t="str">
        <f t="shared" ca="1" si="3"/>
        <v/>
      </c>
      <c r="Z23" s="260" t="str">
        <f t="shared" ca="1" si="3"/>
        <v/>
      </c>
      <c r="AA23" s="260" t="str">
        <f t="shared" ca="1" si="3"/>
        <v/>
      </c>
      <c r="AB23" s="260" t="str">
        <f t="shared" ca="1" si="3"/>
        <v/>
      </c>
      <c r="AC23" s="260" t="str">
        <f t="shared" ca="1" si="3"/>
        <v/>
      </c>
      <c r="AD23" s="260" t="str">
        <f t="shared" ca="1" si="3"/>
        <v/>
      </c>
      <c r="AE23" s="260" t="str">
        <f t="shared" ca="1" si="3"/>
        <v/>
      </c>
      <c r="AF23" s="260" t="str">
        <f t="shared" ca="1" si="3"/>
        <v/>
      </c>
      <c r="AG23" s="260" t="str">
        <f t="shared" ca="1" si="3"/>
        <v/>
      </c>
      <c r="AH23" s="260" t="str">
        <f t="shared" ca="1" si="3"/>
        <v/>
      </c>
      <c r="AI23" s="260" t="str">
        <f t="shared" ca="1" si="3"/>
        <v/>
      </c>
      <c r="AJ23" s="260" t="str">
        <f t="shared" ca="1" si="3"/>
        <v/>
      </c>
      <c r="AK23" s="260" t="str">
        <f t="shared" ca="1" si="3"/>
        <v/>
      </c>
      <c r="AL23" s="260" t="str">
        <f t="shared" ca="1" si="3"/>
        <v/>
      </c>
    </row>
    <row r="24" spans="2:40" ht="15.75" thickBot="1">
      <c r="C24" s="255" t="s">
        <v>1957</v>
      </c>
      <c r="D24" s="255" t="s">
        <v>1958</v>
      </c>
      <c r="E24" s="255" t="s">
        <v>1959</v>
      </c>
      <c r="F24" s="285" t="s">
        <v>17</v>
      </c>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7"/>
    </row>
    <row r="25" spans="2:40" ht="45" customHeight="1" thickBot="1">
      <c r="B25" s="247" t="s">
        <v>1960</v>
      </c>
      <c r="C25" s="248" t="s">
        <v>1962</v>
      </c>
      <c r="D25" s="248" t="str">
        <f ca="1">VLOOKUP($D$14,'Org list'!$J$11:$K$14,2,0)&amp;" - Rate (Per 100K 18+ pop)"</f>
        <v>North of England Commissioning Region - Rate (Per 100K 18+ pop)</v>
      </c>
      <c r="E25" s="248" t="str">
        <f ca="1">$C$11&amp;" - Rate (Per 100K 18+ pop)"</f>
        <v>NHS England North (Yorkshire And Humber) - Rate (Per 100K 18+ pop)</v>
      </c>
      <c r="F25" s="248" t="str">
        <f ca="1">(IF(F$13&gt;$AN$13-1,"",INDIRECT("'Comms by AT'!AB"&amp;F$13+$AN$14)&amp;" - Rate (Per 100K 18+ pop)"))</f>
        <v>Barnsley - Rate (Per 100K 18+ pop)</v>
      </c>
      <c r="G25" s="248" t="str">
        <f t="shared" ref="G25:AL25" ca="1" si="4">(IF(G$13&gt;$AN$13-1,"",INDIRECT("'Comms by AT'!AB"&amp;G$13+$AN$14)&amp;" - Rate (Per 100K 18+ pop)"))</f>
        <v>Bradford - Rate (Per 100K 18+ pop)</v>
      </c>
      <c r="H25" s="248" t="str">
        <f t="shared" ca="1" si="4"/>
        <v>Calderdale - Rate (Per 100K 18+ pop)</v>
      </c>
      <c r="I25" s="248" t="str">
        <f t="shared" ca="1" si="4"/>
        <v>Doncaster - Rate (Per 100K 18+ pop)</v>
      </c>
      <c r="J25" s="248" t="str">
        <f t="shared" ca="1" si="4"/>
        <v>East Riding of Yorkshire - Rate (Per 100K 18+ pop)</v>
      </c>
      <c r="K25" s="248" t="str">
        <f t="shared" ca="1" si="4"/>
        <v>Kingston upon Hull, City of - Rate (Per 100K 18+ pop)</v>
      </c>
      <c r="L25" s="248" t="str">
        <f t="shared" ca="1" si="4"/>
        <v>Kirklees - Rate (Per 100K 18+ pop)</v>
      </c>
      <c r="M25" s="248" t="str">
        <f t="shared" ca="1" si="4"/>
        <v>Leeds - Rate (Per 100K 18+ pop)</v>
      </c>
      <c r="N25" s="248" t="str">
        <f t="shared" ca="1" si="4"/>
        <v>North East Lincolnshire - Rate (Per 100K 18+ pop)</v>
      </c>
      <c r="O25" s="248" t="str">
        <f t="shared" ca="1" si="4"/>
        <v>North Lincolnshire - Rate (Per 100K 18+ pop)</v>
      </c>
      <c r="P25" s="248" t="str">
        <f t="shared" ca="1" si="4"/>
        <v>North Yorkshire - Rate (Per 100K 18+ pop)</v>
      </c>
      <c r="Q25" s="248" t="str">
        <f t="shared" ca="1" si="4"/>
        <v>Rotherham - Rate (Per 100K 18+ pop)</v>
      </c>
      <c r="R25" s="248" t="str">
        <f t="shared" ca="1" si="4"/>
        <v>Sheffield - Rate (Per 100K 18+ pop)</v>
      </c>
      <c r="S25" s="248" t="str">
        <f t="shared" ca="1" si="4"/>
        <v>Wakefield - Rate (Per 100K 18+ pop)</v>
      </c>
      <c r="T25" s="248" t="str">
        <f t="shared" ca="1" si="4"/>
        <v>York - Rate (Per 100K 18+ pop)</v>
      </c>
      <c r="U25" s="248" t="str">
        <f t="shared" ca="1" si="4"/>
        <v/>
      </c>
      <c r="V25" s="248" t="str">
        <f t="shared" ca="1" si="4"/>
        <v/>
      </c>
      <c r="W25" s="248" t="str">
        <f t="shared" ca="1" si="4"/>
        <v/>
      </c>
      <c r="X25" s="248" t="str">
        <f t="shared" ca="1" si="4"/>
        <v/>
      </c>
      <c r="Y25" s="248" t="str">
        <f t="shared" ca="1" si="4"/>
        <v/>
      </c>
      <c r="Z25" s="248" t="str">
        <f t="shared" ca="1" si="4"/>
        <v/>
      </c>
      <c r="AA25" s="248" t="str">
        <f t="shared" ca="1" si="4"/>
        <v/>
      </c>
      <c r="AB25" s="248" t="str">
        <f t="shared" ca="1" si="4"/>
        <v/>
      </c>
      <c r="AC25" s="248" t="str">
        <f t="shared" ca="1" si="4"/>
        <v/>
      </c>
      <c r="AD25" s="248" t="str">
        <f t="shared" ca="1" si="4"/>
        <v/>
      </c>
      <c r="AE25" s="248" t="str">
        <f t="shared" ca="1" si="4"/>
        <v/>
      </c>
      <c r="AF25" s="248" t="str">
        <f t="shared" ca="1" si="4"/>
        <v/>
      </c>
      <c r="AG25" s="248" t="str">
        <f t="shared" ca="1" si="4"/>
        <v/>
      </c>
      <c r="AH25" s="248" t="str">
        <f t="shared" ca="1" si="4"/>
        <v/>
      </c>
      <c r="AI25" s="248" t="str">
        <f t="shared" ca="1" si="4"/>
        <v/>
      </c>
      <c r="AJ25" s="248" t="str">
        <f t="shared" ca="1" si="4"/>
        <v/>
      </c>
      <c r="AK25" s="248" t="str">
        <f t="shared" ca="1" si="4"/>
        <v/>
      </c>
      <c r="AL25" s="248" t="str">
        <f t="shared" ca="1" si="4"/>
        <v/>
      </c>
    </row>
    <row r="26" spans="2:40">
      <c r="B26" s="249" t="str">
        <f>"DTOC - "&amp;B22&amp;" 17/18 Actual"</f>
        <v>DTOC - December 17/18 Actual</v>
      </c>
      <c r="C26" s="252">
        <f>IFERROR(IF((VLOOKUP(C$14,'DTOC Backsheet'!$D$5:$BS$182,$C$22,FALSE))="","",(VLOOKUP(C$14,'DTOC Backsheet'!$D$5:$BS$182,$C$22,FALSE))),"")</f>
        <v>329.916431688827</v>
      </c>
      <c r="D26" s="252">
        <f ca="1">IFERROR(IF((VLOOKUP(D$14,'DTOC Backsheet'!$D$5:$BS$182,$C$22,FALSE))="","",(VLOOKUP(D$14,'DTOC Backsheet'!$D$5:$BS$182,$C$22,FALSE))),"")</f>
        <v>322.31413674310971</v>
      </c>
      <c r="E26" s="252">
        <f ca="1">IFERROR(IF((VLOOKUP(E$14,'DTOC Backsheet'!$D$5:$BS$182,$C$22,FALSE))="","",(VLOOKUP(E$14,'DTOC Backsheet'!$D$5:$BS$182,$C$22,FALSE))),"")</f>
        <v>306.62312854105329</v>
      </c>
      <c r="F26" s="252">
        <f ca="1">IFERROR(IF((VLOOKUP(F$14,'DTOC Backsheet'!$D$5:$BS$182,$C$22,FALSE))="","",(VLOOKUP(F$14,'DTOC Backsheet'!$D$5:$BS$182,$C$22,FALSE))),"")</f>
        <v>64.407740054724243</v>
      </c>
      <c r="G26" s="252">
        <f ca="1">IFERROR(IF((VLOOKUP(G$14,'DTOC Backsheet'!$D$5:$BS$182,$C$22,FALSE))="","",(VLOOKUP(G$14,'DTOC Backsheet'!$D$5:$BS$182,$C$22,FALSE))),"")</f>
        <v>98.556264903279526</v>
      </c>
      <c r="H26" s="252">
        <f ca="1">IFERROR(IF((VLOOKUP(H$14,'DTOC Backsheet'!$D$5:$BS$182,$C$22,FALSE))="","",(VLOOKUP(H$14,'DTOC Backsheet'!$D$5:$BS$182,$C$22,FALSE))),"")</f>
        <v>193.20377294889445</v>
      </c>
      <c r="I26" s="252">
        <f ca="1">IFERROR(IF((VLOOKUP(I$14,'DTOC Backsheet'!$D$5:$BS$182,$C$22,FALSE))="","",(VLOOKUP(I$14,'DTOC Backsheet'!$D$5:$BS$182,$C$22,FALSE))),"")</f>
        <v>178.83833587551339</v>
      </c>
      <c r="J26" s="252">
        <f ca="1">IFERROR(IF((VLOOKUP(J$14,'DTOC Backsheet'!$D$5:$BS$182,$C$22,FALSE))="","",(VLOOKUP(J$14,'DTOC Backsheet'!$D$5:$BS$182,$C$22,FALSE))),"")</f>
        <v>199.21393926086586</v>
      </c>
      <c r="K26" s="252">
        <f ca="1">IFERROR(IF((VLOOKUP(K$14,'DTOC Backsheet'!$D$5:$BS$182,$C$22,FALSE))="","",(VLOOKUP(K$14,'DTOC Backsheet'!$D$5:$BS$182,$C$22,FALSE))),"")</f>
        <v>230.32952464229285</v>
      </c>
      <c r="L26" s="252">
        <f ca="1">IFERROR(IF((VLOOKUP(L$14,'DTOC Backsheet'!$D$5:$BS$182,$C$22,FALSE))="","",(VLOOKUP(L$14,'DTOC Backsheet'!$D$5:$BS$182,$C$22,FALSE))),"")</f>
        <v>266.65411082126627</v>
      </c>
      <c r="M26" s="252">
        <f ca="1">IFERROR(IF((VLOOKUP(M$14,'DTOC Backsheet'!$D$5:$BS$182,$C$22,FALSE))="","",(VLOOKUP(M$14,'DTOC Backsheet'!$D$5:$BS$182,$C$22,FALSE))),"")</f>
        <v>520.27173918888161</v>
      </c>
      <c r="N26" s="252">
        <f ca="1">IFERROR(IF((VLOOKUP(N$14,'DTOC Backsheet'!$D$5:$BS$182,$C$22,FALSE))="","",(VLOOKUP(N$14,'DTOC Backsheet'!$D$5:$BS$182,$C$22,FALSE))),"")</f>
        <v>142.8149081816772</v>
      </c>
      <c r="O26" s="252">
        <f ca="1">IFERROR(IF((VLOOKUP(O$14,'DTOC Backsheet'!$D$5:$BS$182,$C$22,FALSE))="","",(VLOOKUP(O$14,'DTOC Backsheet'!$D$5:$BS$182,$C$22,FALSE))),"")</f>
        <v>110.56398645263893</v>
      </c>
      <c r="P26" s="252">
        <f ca="1">IFERROR(IF((VLOOKUP(P$14,'DTOC Backsheet'!$D$5:$BS$182,$C$22,FALSE))="","",(VLOOKUP(P$14,'DTOC Backsheet'!$D$5:$BS$182,$C$22,FALSE))),"")</f>
        <v>401.34781533449973</v>
      </c>
      <c r="Q26" s="252">
        <f ca="1">IFERROR(IF((VLOOKUP(Q$14,'DTOC Backsheet'!$D$5:$BS$182,$C$22,FALSE))="","",(VLOOKUP(Q$14,'DTOC Backsheet'!$D$5:$BS$182,$C$22,FALSE))),"")</f>
        <v>240.09915764709967</v>
      </c>
      <c r="R26" s="252">
        <f ca="1">IFERROR(IF((VLOOKUP(R$14,'DTOC Backsheet'!$D$5:$BS$182,$C$22,FALSE))="","",(VLOOKUP(R$14,'DTOC Backsheet'!$D$5:$BS$182,$C$22,FALSE))),"")</f>
        <v>509.72066162010964</v>
      </c>
      <c r="S26" s="252">
        <f ca="1">IFERROR(IF((VLOOKUP(S$14,'DTOC Backsheet'!$D$5:$BS$182,$C$22,FALSE))="","",(VLOOKUP(S$14,'DTOC Backsheet'!$D$5:$BS$182,$C$22,FALSE))),"")</f>
        <v>219.92072365421629</v>
      </c>
      <c r="T26" s="252">
        <f ca="1">IFERROR(IF((VLOOKUP(T$14,'DTOC Backsheet'!$D$5:$BS$182,$C$22,FALSE))="","",(VLOOKUP(T$14,'DTOC Backsheet'!$D$5:$BS$182,$C$22,FALSE))),"")</f>
        <v>591.97627844207773</v>
      </c>
      <c r="U26" s="252" t="str">
        <f ca="1">IFERROR(IF((VLOOKUP(U$14,'DTOC Backsheet'!$D$5:$BS$182,$C$22,FALSE))="","",(VLOOKUP(U$14,'DTOC Backsheet'!$D$5:$BS$182,$C$22,FALSE))),"")</f>
        <v/>
      </c>
      <c r="V26" s="252" t="str">
        <f ca="1">IFERROR(IF((VLOOKUP(V$14,'DTOC Backsheet'!$D$5:$BS$182,$C$22,FALSE))="","",(VLOOKUP(V$14,'DTOC Backsheet'!$D$5:$BS$182,$C$22,FALSE))),"")</f>
        <v/>
      </c>
      <c r="W26" s="252" t="str">
        <f ca="1">IFERROR(IF((VLOOKUP(W$14,'DTOC Backsheet'!$D$5:$BS$182,$C$22,FALSE))="","",(VLOOKUP(W$14,'DTOC Backsheet'!$D$5:$BS$182,$C$22,FALSE))),"")</f>
        <v/>
      </c>
      <c r="X26" s="252" t="str">
        <f ca="1">IFERROR(IF((VLOOKUP(X$14,'DTOC Backsheet'!$D$5:$BS$182,$C$22,FALSE))="","",(VLOOKUP(X$14,'DTOC Backsheet'!$D$5:$BS$182,$C$22,FALSE))),"")</f>
        <v/>
      </c>
      <c r="Y26" s="252" t="str">
        <f ca="1">IFERROR(IF((VLOOKUP(Y$14,'DTOC Backsheet'!$D$5:$BS$182,$C$22,FALSE))="","",(VLOOKUP(Y$14,'DTOC Backsheet'!$D$5:$BS$182,$C$22,FALSE))),"")</f>
        <v/>
      </c>
      <c r="Z26" s="252" t="str">
        <f ca="1">IFERROR(IF((VLOOKUP(Z$14,'DTOC Backsheet'!$D$5:$BS$182,$C$22,FALSE))="","",(VLOOKUP(Z$14,'DTOC Backsheet'!$D$5:$BS$182,$C$22,FALSE))),"")</f>
        <v/>
      </c>
      <c r="AA26" s="252" t="str">
        <f ca="1">IFERROR(IF((VLOOKUP(AA$14,'DTOC Backsheet'!$D$5:$BS$182,$C$22,FALSE))="","",(VLOOKUP(AA$14,'DTOC Backsheet'!$D$5:$BS$182,$C$22,FALSE))),"")</f>
        <v/>
      </c>
      <c r="AB26" s="252" t="str">
        <f ca="1">IFERROR(IF((VLOOKUP(AB$14,'DTOC Backsheet'!$D$5:$BS$182,$C$22,FALSE))="","",(VLOOKUP(AB$14,'DTOC Backsheet'!$D$5:$BS$182,$C$22,FALSE))),"")</f>
        <v/>
      </c>
      <c r="AC26" s="252" t="str">
        <f ca="1">IFERROR(IF((VLOOKUP(AC$14,'DTOC Backsheet'!$D$5:$BS$182,$C$22,FALSE))="","",(VLOOKUP(AC$14,'DTOC Backsheet'!$D$5:$BS$182,$C$22,FALSE))),"")</f>
        <v/>
      </c>
      <c r="AD26" s="252" t="str">
        <f ca="1">IFERROR(IF((VLOOKUP(AD$14,'DTOC Backsheet'!$D$5:$BS$182,$C$22,FALSE))="","",(VLOOKUP(AD$14,'DTOC Backsheet'!$D$5:$BS$182,$C$22,FALSE))),"")</f>
        <v/>
      </c>
      <c r="AE26" s="252" t="str">
        <f ca="1">IFERROR(IF((VLOOKUP(AE$14,'DTOC Backsheet'!$D$5:$BS$182,$C$22,FALSE))="","",(VLOOKUP(AE$14,'DTOC Backsheet'!$D$5:$BS$182,$C$22,FALSE))),"")</f>
        <v/>
      </c>
      <c r="AF26" s="252" t="str">
        <f ca="1">IFERROR(IF((VLOOKUP(AF$14,'DTOC Backsheet'!$D$5:$BS$182,$C$22,FALSE))="","",(VLOOKUP(AF$14,'DTOC Backsheet'!$D$5:$BS$182,$C$22,FALSE))),"")</f>
        <v/>
      </c>
      <c r="AG26" s="252" t="str">
        <f ca="1">IFERROR(IF((VLOOKUP(AG$14,'DTOC Backsheet'!$D$5:$BS$182,$C$22,FALSE))="","",(VLOOKUP(AG$14,'DTOC Backsheet'!$D$5:$BS$182,$C$22,FALSE))),"")</f>
        <v/>
      </c>
      <c r="AH26" s="252" t="str">
        <f ca="1">IFERROR(IF((VLOOKUP(AH$14,'DTOC Backsheet'!$D$5:$BS$182,$C$22,FALSE))="","",(VLOOKUP(AH$14,'DTOC Backsheet'!$D$5:$BS$182,$C$22,FALSE))),"")</f>
        <v/>
      </c>
      <c r="AI26" s="252" t="str">
        <f ca="1">IFERROR(IF((VLOOKUP(AI$14,'DTOC Backsheet'!$D$5:$BS$182,$C$22,FALSE))="","",(VLOOKUP(AI$14,'DTOC Backsheet'!$D$5:$BS$182,$C$22,FALSE))),"")</f>
        <v/>
      </c>
      <c r="AJ26" s="252" t="str">
        <f ca="1">IFERROR(IF((VLOOKUP(AJ$14,'DTOC Backsheet'!$D$5:$BS$182,$C$22,FALSE))="","",(VLOOKUP(AJ$14,'DTOC Backsheet'!$D$5:$BS$182,$C$22,FALSE))),"")</f>
        <v/>
      </c>
      <c r="AK26" s="252" t="str">
        <f ca="1">IFERROR(IF((VLOOKUP(AK$14,'DTOC Backsheet'!$D$5:$BS$182,$C$22,FALSE))="","",(VLOOKUP(AK$14,'DTOC Backsheet'!$D$5:$BS$182,$C$22,FALSE))),"")</f>
        <v/>
      </c>
      <c r="AL26" s="252" t="str">
        <f ca="1">IFERROR(IF((VLOOKUP(AL$14,'DTOC Backsheet'!$D$5:$BS$182,$C$22,FALSE))="","",(VLOOKUP(AL$14,'DTOC Backsheet'!$D$5:$BS$182,$C$22,FALSE))),"")</f>
        <v/>
      </c>
    </row>
    <row r="27" spans="2:40">
      <c r="B27" s="250" t="str">
        <f>"DTOC - "&amp;B22&amp;" 17/18 Plan"</f>
        <v>DTOC - December 17/18 Plan</v>
      </c>
      <c r="C27" s="253">
        <f>IFERROR(IF((VLOOKUP(C$14,'DTOC Backsheet'!$D$5:$BS$182,$D$22,FALSE))="","",(VLOOKUP(C$14,'DTOC Backsheet'!$D$5:$BS$182,$D$22,FALSE))),"")</f>
        <v>275.14035119049709</v>
      </c>
      <c r="D27" s="253">
        <f ca="1">IFERROR(IF((VLOOKUP(D$14,'DTOC Backsheet'!$D$5:$BS$182,$D$22,FALSE))="","",(VLOOKUP(D$14,'DTOC Backsheet'!$D$5:$BS$182,$D$22,FALSE))),"")</f>
        <v>258.8039081108173</v>
      </c>
      <c r="E27" s="253">
        <f ca="1">IFERROR(IF((VLOOKUP(E$14,'DTOC Backsheet'!$D$5:$BS$182,$D$22,FALSE))="","",(VLOOKUP(E$14,'DTOC Backsheet'!$D$5:$BS$182,$D$22,FALSE))),"")</f>
        <v>235.64413852091621</v>
      </c>
      <c r="F27" s="253">
        <f ca="1">IFERROR(IF((VLOOKUP(F$14,'DTOC Backsheet'!$D$5:$BS$182,$D$22,FALSE))="","",(VLOOKUP(F$14,'DTOC Backsheet'!$D$5:$BS$182,$D$22,FALSE))),"")</f>
        <v>98.224765702589949</v>
      </c>
      <c r="G27" s="253">
        <f ca="1">IFERROR(IF((VLOOKUP(G$14,'DTOC Backsheet'!$D$5:$BS$182,$D$22,FALSE))="","",(VLOOKUP(G$14,'DTOC Backsheet'!$D$5:$BS$182,$D$22,FALSE))),"")</f>
        <v>116.43435558880977</v>
      </c>
      <c r="H27" s="253">
        <f ca="1">IFERROR(IF((VLOOKUP(H$14,'DTOC Backsheet'!$D$5:$BS$182,$D$22,FALSE))="","",(VLOOKUP(H$14,'DTOC Backsheet'!$D$5:$BS$182,$D$22,FALSE))),"")</f>
        <v>129.32906646243606</v>
      </c>
      <c r="I27" s="253">
        <f ca="1">IFERROR(IF((VLOOKUP(I$14,'DTOC Backsheet'!$D$5:$BS$182,$D$22,FALSE))="","",(VLOOKUP(I$14,'DTOC Backsheet'!$D$5:$BS$182,$D$22,FALSE))),"")</f>
        <v>219.49861041557273</v>
      </c>
      <c r="J27" s="253">
        <f ca="1">IFERROR(IF((VLOOKUP(J$14,'DTOC Backsheet'!$D$5:$BS$182,$D$22,FALSE))="","",(VLOOKUP(J$14,'DTOC Backsheet'!$D$5:$BS$182,$D$22,FALSE))),"")</f>
        <v>244.33632027012186</v>
      </c>
      <c r="K27" s="253">
        <f ca="1">IFERROR(IF((VLOOKUP(K$14,'DTOC Backsheet'!$D$5:$BS$182,$D$22,FALSE))="","",(VLOOKUP(K$14,'DTOC Backsheet'!$D$5:$BS$182,$D$22,FALSE))),"")</f>
        <v>259.36072541899119</v>
      </c>
      <c r="L27" s="253">
        <f ca="1">IFERROR(IF((VLOOKUP(L$14,'DTOC Backsheet'!$D$5:$BS$182,$D$22,FALSE))="","",(VLOOKUP(L$14,'DTOC Backsheet'!$D$5:$BS$182,$D$22,FALSE))),"")</f>
        <v>147.71697989327859</v>
      </c>
      <c r="M27" s="253">
        <f ca="1">IFERROR(IF((VLOOKUP(M$14,'DTOC Backsheet'!$D$5:$BS$182,$D$22,FALSE))="","",(VLOOKUP(M$14,'DTOC Backsheet'!$D$5:$BS$182,$D$22,FALSE))),"")</f>
        <v>300.31851408082213</v>
      </c>
      <c r="N27" s="253">
        <f ca="1">IFERROR(IF((VLOOKUP(N$14,'DTOC Backsheet'!$D$5:$BS$182,$D$22,FALSE))="","",(VLOOKUP(N$14,'DTOC Backsheet'!$D$5:$BS$182,$D$22,FALSE))),"")</f>
        <v>218.74483436493557</v>
      </c>
      <c r="O27" s="253">
        <f ca="1">IFERROR(IF((VLOOKUP(O$14,'DTOC Backsheet'!$D$5:$BS$182,$D$22,FALSE))="","",(VLOOKUP(O$14,'DTOC Backsheet'!$D$5:$BS$182,$D$22,FALSE))),"")</f>
        <v>221.28081062760103</v>
      </c>
      <c r="P27" s="253">
        <f ca="1">IFERROR(IF((VLOOKUP(P$14,'DTOC Backsheet'!$D$5:$BS$182,$D$22,FALSE))="","",(VLOOKUP(P$14,'DTOC Backsheet'!$D$5:$BS$182,$D$22,FALSE))),"")</f>
        <v>293.77045091451771</v>
      </c>
      <c r="Q27" s="253">
        <f ca="1">IFERROR(IF((VLOOKUP(Q$14,'DTOC Backsheet'!$D$5:$BS$182,$D$22,FALSE))="","",(VLOOKUP(Q$14,'DTOC Backsheet'!$D$5:$BS$182,$D$22,FALSE))),"")</f>
        <v>233.87975454017175</v>
      </c>
      <c r="R27" s="253">
        <f ca="1">IFERROR(IF((VLOOKUP(R$14,'DTOC Backsheet'!$D$5:$BS$182,$D$22,FALSE))="","",(VLOOKUP(R$14,'DTOC Backsheet'!$D$5:$BS$182,$D$22,FALSE))),"")</f>
        <v>330.89529029565995</v>
      </c>
      <c r="S27" s="253">
        <f ca="1">IFERROR(IF((VLOOKUP(S$14,'DTOC Backsheet'!$D$5:$BS$182,$D$22,FALSE))="","",(VLOOKUP(S$14,'DTOC Backsheet'!$D$5:$BS$182,$D$22,FALSE))),"")</f>
        <v>237.8527211214062</v>
      </c>
      <c r="T27" s="253">
        <f ca="1">IFERROR(IF((VLOOKUP(T$14,'DTOC Backsheet'!$D$5:$BS$182,$D$22,FALSE))="","",(VLOOKUP(T$14,'DTOC Backsheet'!$D$5:$BS$182,$D$22,FALSE))),"")</f>
        <v>289.80848441193621</v>
      </c>
      <c r="U27" s="253" t="str">
        <f ca="1">IFERROR(IF((VLOOKUP(U$14,'DTOC Backsheet'!$D$5:$BS$182,$D$22,FALSE))="","",(VLOOKUP(U$14,'DTOC Backsheet'!$D$5:$BS$182,$D$22,FALSE))),"")</f>
        <v/>
      </c>
      <c r="V27" s="253" t="str">
        <f ca="1">IFERROR(IF((VLOOKUP(V$14,'DTOC Backsheet'!$D$5:$BS$182,$D$22,FALSE))="","",(VLOOKUP(V$14,'DTOC Backsheet'!$D$5:$BS$182,$D$22,FALSE))),"")</f>
        <v/>
      </c>
      <c r="W27" s="253" t="str">
        <f ca="1">IFERROR(IF((VLOOKUP(W$14,'DTOC Backsheet'!$D$5:$BS$182,$D$22,FALSE))="","",(VLOOKUP(W$14,'DTOC Backsheet'!$D$5:$BS$182,$D$22,FALSE))),"")</f>
        <v/>
      </c>
      <c r="X27" s="253" t="str">
        <f ca="1">IFERROR(IF((VLOOKUP(X$14,'DTOC Backsheet'!$D$5:$BS$182,$D$22,FALSE))="","",(VLOOKUP(X$14,'DTOC Backsheet'!$D$5:$BS$182,$D$22,FALSE))),"")</f>
        <v/>
      </c>
      <c r="Y27" s="253" t="str">
        <f ca="1">IFERROR(IF((VLOOKUP(Y$14,'DTOC Backsheet'!$D$5:$BS$182,$D$22,FALSE))="","",(VLOOKUP(Y$14,'DTOC Backsheet'!$D$5:$BS$182,$D$22,FALSE))),"")</f>
        <v/>
      </c>
      <c r="Z27" s="253" t="str">
        <f ca="1">IFERROR(IF((VLOOKUP(Z$14,'DTOC Backsheet'!$D$5:$BS$182,$D$22,FALSE))="","",(VLOOKUP(Z$14,'DTOC Backsheet'!$D$5:$BS$182,$D$22,FALSE))),"")</f>
        <v/>
      </c>
      <c r="AA27" s="253" t="str">
        <f ca="1">IFERROR(IF((VLOOKUP(AA$14,'DTOC Backsheet'!$D$5:$BS$182,$D$22,FALSE))="","",(VLOOKUP(AA$14,'DTOC Backsheet'!$D$5:$BS$182,$D$22,FALSE))),"")</f>
        <v/>
      </c>
      <c r="AB27" s="253" t="str">
        <f ca="1">IFERROR(IF((VLOOKUP(AB$14,'DTOC Backsheet'!$D$5:$BS$182,$D$22,FALSE))="","",(VLOOKUP(AB$14,'DTOC Backsheet'!$D$5:$BS$182,$D$22,FALSE))),"")</f>
        <v/>
      </c>
      <c r="AC27" s="253" t="str">
        <f ca="1">IFERROR(IF((VLOOKUP(AC$14,'DTOC Backsheet'!$D$5:$BS$182,$D$22,FALSE))="","",(VLOOKUP(AC$14,'DTOC Backsheet'!$D$5:$BS$182,$D$22,FALSE))),"")</f>
        <v/>
      </c>
      <c r="AD27" s="253" t="str">
        <f ca="1">IFERROR(IF((VLOOKUP(AD$14,'DTOC Backsheet'!$D$5:$BS$182,$D$22,FALSE))="","",(VLOOKUP(AD$14,'DTOC Backsheet'!$D$5:$BS$182,$D$22,FALSE))),"")</f>
        <v/>
      </c>
      <c r="AE27" s="253" t="str">
        <f ca="1">IFERROR(IF((VLOOKUP(AE$14,'DTOC Backsheet'!$D$5:$BS$182,$D$22,FALSE))="","",(VLOOKUP(AE$14,'DTOC Backsheet'!$D$5:$BS$182,$D$22,FALSE))),"")</f>
        <v/>
      </c>
      <c r="AF27" s="253" t="str">
        <f ca="1">IFERROR(IF((VLOOKUP(AF$14,'DTOC Backsheet'!$D$5:$BS$182,$D$22,FALSE))="","",(VLOOKUP(AF$14,'DTOC Backsheet'!$D$5:$BS$182,$D$22,FALSE))),"")</f>
        <v/>
      </c>
      <c r="AG27" s="253" t="str">
        <f ca="1">IFERROR(IF((VLOOKUP(AG$14,'DTOC Backsheet'!$D$5:$BS$182,$D$22,FALSE))="","",(VLOOKUP(AG$14,'DTOC Backsheet'!$D$5:$BS$182,$D$22,FALSE))),"")</f>
        <v/>
      </c>
      <c r="AH27" s="253" t="str">
        <f ca="1">IFERROR(IF((VLOOKUP(AH$14,'DTOC Backsheet'!$D$5:$BS$182,$D$22,FALSE))="","",(VLOOKUP(AH$14,'DTOC Backsheet'!$D$5:$BS$182,$D$22,FALSE))),"")</f>
        <v/>
      </c>
      <c r="AI27" s="253" t="str">
        <f ca="1">IFERROR(IF((VLOOKUP(AI$14,'DTOC Backsheet'!$D$5:$BS$182,$D$22,FALSE))="","",(VLOOKUP(AI$14,'DTOC Backsheet'!$D$5:$BS$182,$D$22,FALSE))),"")</f>
        <v/>
      </c>
      <c r="AJ27" s="253" t="str">
        <f ca="1">IFERROR(IF((VLOOKUP(AJ$14,'DTOC Backsheet'!$D$5:$BS$182,$D$22,FALSE))="","",(VLOOKUP(AJ$14,'DTOC Backsheet'!$D$5:$BS$182,$D$22,FALSE))),"")</f>
        <v/>
      </c>
      <c r="AK27" s="253" t="str">
        <f ca="1">IFERROR(IF((VLOOKUP(AK$14,'DTOC Backsheet'!$D$5:$BS$182,$D$22,FALSE))="","",(VLOOKUP(AK$14,'DTOC Backsheet'!$D$5:$BS$182,$D$22,FALSE))),"")</f>
        <v/>
      </c>
      <c r="AL27" s="253" t="str">
        <f ca="1">IFERROR(IF((VLOOKUP(AL$14,'DTOC Backsheet'!$D$5:$BS$182,$D$22,FALSE))="","",(VLOOKUP(AL$14,'DTOC Backsheet'!$D$5:$BS$182,$D$22,FALSE))),"")</f>
        <v/>
      </c>
    </row>
    <row r="28" spans="2:40" ht="15.75" thickBot="1">
      <c r="B28" s="251" t="str">
        <f>"DTOC - "&amp;B22&amp;" 16/17 Baseline"</f>
        <v>DTOC - December 16/17 Baseline</v>
      </c>
      <c r="C28" s="254">
        <f>IFERROR(IF((VLOOKUP(C$14,'DTOC Backsheet'!$D$5:$BS$182,$E$22,FALSE))="","",(VLOOKUP(C$14,'DTOC Backsheet'!$D$5:$BS$182,$E$22,FALSE))),"")</f>
        <v>447.48738523907969</v>
      </c>
      <c r="D28" s="254">
        <f ca="1">IFERROR(IF((VLOOKUP(D$14,'DTOC Backsheet'!$D$5:$BS$182,$E$22,FALSE))="","",(VLOOKUP(D$14,'DTOC Backsheet'!$D$5:$BS$182,$E$22,FALSE))),"")</f>
        <v>416.78961925926649</v>
      </c>
      <c r="E28" s="254">
        <f ca="1">IFERROR(IF((VLOOKUP(E$14,'DTOC Backsheet'!$D$5:$BS$182,$E$22,FALSE))="","",(VLOOKUP(E$14,'DTOC Backsheet'!$D$5:$BS$182,$E$22,FALSE))),"")</f>
        <v>353.89904445853819</v>
      </c>
      <c r="F28" s="254">
        <f ca="1">IFERROR(IF((VLOOKUP(F$14,'DTOC Backsheet'!$D$5:$BS$182,$E$22,FALSE))="","",(VLOOKUP(F$14,'DTOC Backsheet'!$D$5:$BS$182,$E$22,FALSE))),"")</f>
        <v>194.28095213292357</v>
      </c>
      <c r="G28" s="254">
        <f ca="1">IFERROR(IF((VLOOKUP(G$14,'DTOC Backsheet'!$D$5:$BS$182,$E$22,FALSE))="","",(VLOOKUP(G$14,'DTOC Backsheet'!$D$5:$BS$182,$E$22,FALSE))),"")</f>
        <v>101.13237615114693</v>
      </c>
      <c r="H28" s="254">
        <f ca="1">IFERROR(IF((VLOOKUP(H$14,'DTOC Backsheet'!$D$5:$BS$182,$E$22,FALSE))="","",(VLOOKUP(H$14,'DTOC Backsheet'!$D$5:$BS$182,$E$22,FALSE))),"")</f>
        <v>119.03885329995337</v>
      </c>
      <c r="I28" s="254">
        <f ca="1">IFERROR(IF((VLOOKUP(I$14,'DTOC Backsheet'!$D$5:$BS$182,$E$22,FALSE))="","",(VLOOKUP(I$14,'DTOC Backsheet'!$D$5:$BS$182,$E$22,FALSE))),"")</f>
        <v>268.8438885580041</v>
      </c>
      <c r="J28" s="254">
        <f ca="1">IFERROR(IF((VLOOKUP(J$14,'DTOC Backsheet'!$D$5:$BS$182,$E$22,FALSE))="","",(VLOOKUP(J$14,'DTOC Backsheet'!$D$5:$BS$182,$E$22,FALSE))),"")</f>
        <v>303.59110096312912</v>
      </c>
      <c r="K28" s="254">
        <f ca="1">IFERROR(IF((VLOOKUP(K$14,'DTOC Backsheet'!$D$5:$BS$182,$E$22,FALSE))="","",(VLOOKUP(K$14,'DTOC Backsheet'!$D$5:$BS$182,$E$22,FALSE))),"")</f>
        <v>358.7637354558554</v>
      </c>
      <c r="L28" s="254">
        <f ca="1">IFERROR(IF((VLOOKUP(L$14,'DTOC Backsheet'!$D$5:$BS$182,$E$22,FALSE))="","",(VLOOKUP(L$14,'DTOC Backsheet'!$D$5:$BS$182,$E$22,FALSE))),"")</f>
        <v>177.9221783863232</v>
      </c>
      <c r="M28" s="254">
        <f ca="1">IFERROR(IF((VLOOKUP(M$14,'DTOC Backsheet'!$D$5:$BS$182,$E$22,FALSE))="","",(VLOOKUP(M$14,'DTOC Backsheet'!$D$5:$BS$182,$E$22,FALSE))),"")</f>
        <v>388.1428209804825</v>
      </c>
      <c r="N28" s="254">
        <f ca="1">IFERROR(IF((VLOOKUP(N$14,'DTOC Backsheet'!$D$5:$BS$182,$E$22,FALSE))="","",(VLOOKUP(N$14,'DTOC Backsheet'!$D$5:$BS$182,$E$22,FALSE))),"")</f>
        <v>202.28244682121894</v>
      </c>
      <c r="O28" s="254">
        <f ca="1">IFERROR(IF((VLOOKUP(O$14,'DTOC Backsheet'!$D$5:$BS$182,$E$22,FALSE))="","",(VLOOKUP(O$14,'DTOC Backsheet'!$D$5:$BS$182,$E$22,FALSE))),"")</f>
        <v>203.83144026114059</v>
      </c>
      <c r="P28" s="254">
        <f ca="1">IFERROR(IF((VLOOKUP(P$14,'DTOC Backsheet'!$D$5:$BS$182,$E$22,FALSE))="","",(VLOOKUP(P$14,'DTOC Backsheet'!$D$5:$BS$182,$E$22,FALSE))),"")</f>
        <v>408.26280012599449</v>
      </c>
      <c r="Q28" s="254">
        <f ca="1">IFERROR(IF((VLOOKUP(Q$14,'DTOC Backsheet'!$D$5:$BS$182,$E$22,FALSE))="","",(VLOOKUP(Q$14,'DTOC Backsheet'!$D$5:$BS$182,$E$22,FALSE))),"")</f>
        <v>243.27112079870773</v>
      </c>
      <c r="R28" s="254">
        <f ca="1">IFERROR(IF((VLOOKUP(R$14,'DTOC Backsheet'!$D$5:$BS$182,$E$22,FALSE))="","",(VLOOKUP(R$14,'DTOC Backsheet'!$D$5:$BS$182,$E$22,FALSE))),"")</f>
        <v>917.30292405325997</v>
      </c>
      <c r="S28" s="254">
        <f ca="1">IFERROR(IF((VLOOKUP(S$14,'DTOC Backsheet'!$D$5:$BS$182,$E$22,FALSE))="","",(VLOOKUP(S$14,'DTOC Backsheet'!$D$5:$BS$182,$E$22,FALSE))),"")</f>
        <v>269.32238038972974</v>
      </c>
      <c r="T28" s="254">
        <f ca="1">IFERROR(IF((VLOOKUP(T$14,'DTOC Backsheet'!$D$5:$BS$182,$E$22,FALSE))="","",(VLOOKUP(T$14,'DTOC Backsheet'!$D$5:$BS$182,$E$22,FALSE))),"")</f>
        <v>584.91552199012222</v>
      </c>
      <c r="U28" s="254" t="str">
        <f ca="1">IFERROR(IF((VLOOKUP(U$14,'DTOC Backsheet'!$D$5:$BS$182,$E$22,FALSE))="","",(VLOOKUP(U$14,'DTOC Backsheet'!$D$5:$BS$182,$E$22,FALSE))),"")</f>
        <v/>
      </c>
      <c r="V28" s="254" t="str">
        <f ca="1">IFERROR(IF((VLOOKUP(V$14,'DTOC Backsheet'!$D$5:$BS$182,$E$22,FALSE))="","",(VLOOKUP(V$14,'DTOC Backsheet'!$D$5:$BS$182,$E$22,FALSE))),"")</f>
        <v/>
      </c>
      <c r="W28" s="254" t="str">
        <f ca="1">IFERROR(IF((VLOOKUP(W$14,'DTOC Backsheet'!$D$5:$BS$182,$E$22,FALSE))="","",(VLOOKUP(W$14,'DTOC Backsheet'!$D$5:$BS$182,$E$22,FALSE))),"")</f>
        <v/>
      </c>
      <c r="X28" s="254" t="str">
        <f ca="1">IFERROR(IF((VLOOKUP(X$14,'DTOC Backsheet'!$D$5:$BS$182,$E$22,FALSE))="","",(VLOOKUP(X$14,'DTOC Backsheet'!$D$5:$BS$182,$E$22,FALSE))),"")</f>
        <v/>
      </c>
      <c r="Y28" s="254" t="str">
        <f ca="1">IFERROR(IF((VLOOKUP(Y$14,'DTOC Backsheet'!$D$5:$BS$182,$E$22,FALSE))="","",(VLOOKUP(Y$14,'DTOC Backsheet'!$D$5:$BS$182,$E$22,FALSE))),"")</f>
        <v/>
      </c>
      <c r="Z28" s="254" t="str">
        <f ca="1">IFERROR(IF((VLOOKUP(Z$14,'DTOC Backsheet'!$D$5:$BS$182,$E$22,FALSE))="","",(VLOOKUP(Z$14,'DTOC Backsheet'!$D$5:$BS$182,$E$22,FALSE))),"")</f>
        <v/>
      </c>
      <c r="AA28" s="254" t="str">
        <f ca="1">IFERROR(IF((VLOOKUP(AA$14,'DTOC Backsheet'!$D$5:$BS$182,$E$22,FALSE))="","",(VLOOKUP(AA$14,'DTOC Backsheet'!$D$5:$BS$182,$E$22,FALSE))),"")</f>
        <v/>
      </c>
      <c r="AB28" s="254" t="str">
        <f ca="1">IFERROR(IF((VLOOKUP(AB$14,'DTOC Backsheet'!$D$5:$BS$182,$E$22,FALSE))="","",(VLOOKUP(AB$14,'DTOC Backsheet'!$D$5:$BS$182,$E$22,FALSE))),"")</f>
        <v/>
      </c>
      <c r="AC28" s="254" t="str">
        <f ca="1">IFERROR(IF((VLOOKUP(AC$14,'DTOC Backsheet'!$D$5:$BS$182,$E$22,FALSE))="","",(VLOOKUP(AC$14,'DTOC Backsheet'!$D$5:$BS$182,$E$22,FALSE))),"")</f>
        <v/>
      </c>
      <c r="AD28" s="254" t="str">
        <f ca="1">IFERROR(IF((VLOOKUP(AD$14,'DTOC Backsheet'!$D$5:$BS$182,$E$22,FALSE))="","",(VLOOKUP(AD$14,'DTOC Backsheet'!$D$5:$BS$182,$E$22,FALSE))),"")</f>
        <v/>
      </c>
      <c r="AE28" s="254" t="str">
        <f ca="1">IFERROR(IF((VLOOKUP(AE$14,'DTOC Backsheet'!$D$5:$BS$182,$E$22,FALSE))="","",(VLOOKUP(AE$14,'DTOC Backsheet'!$D$5:$BS$182,$E$22,FALSE))),"")</f>
        <v/>
      </c>
      <c r="AF28" s="254" t="str">
        <f ca="1">IFERROR(IF((VLOOKUP(AF$14,'DTOC Backsheet'!$D$5:$BS$182,$E$22,FALSE))="","",(VLOOKUP(AF$14,'DTOC Backsheet'!$D$5:$BS$182,$E$22,FALSE))),"")</f>
        <v/>
      </c>
      <c r="AG28" s="254" t="str">
        <f ca="1">IFERROR(IF((VLOOKUP(AG$14,'DTOC Backsheet'!$D$5:$BS$182,$E$22,FALSE))="","",(VLOOKUP(AG$14,'DTOC Backsheet'!$D$5:$BS$182,$E$22,FALSE))),"")</f>
        <v/>
      </c>
      <c r="AH28" s="254" t="str">
        <f ca="1">IFERROR(IF((VLOOKUP(AH$14,'DTOC Backsheet'!$D$5:$BS$182,$E$22,FALSE))="","",(VLOOKUP(AH$14,'DTOC Backsheet'!$D$5:$BS$182,$E$22,FALSE))),"")</f>
        <v/>
      </c>
      <c r="AI28" s="254" t="str">
        <f ca="1">IFERROR(IF((VLOOKUP(AI$14,'DTOC Backsheet'!$D$5:$BS$182,$E$22,FALSE))="","",(VLOOKUP(AI$14,'DTOC Backsheet'!$D$5:$BS$182,$E$22,FALSE))),"")</f>
        <v/>
      </c>
      <c r="AJ28" s="254" t="str">
        <f ca="1">IFERROR(IF((VLOOKUP(AJ$14,'DTOC Backsheet'!$D$5:$BS$182,$E$22,FALSE))="","",(VLOOKUP(AJ$14,'DTOC Backsheet'!$D$5:$BS$182,$E$22,FALSE))),"")</f>
        <v/>
      </c>
      <c r="AK28" s="254" t="str">
        <f ca="1">IFERROR(IF((VLOOKUP(AK$14,'DTOC Backsheet'!$D$5:$BS$182,$E$22,FALSE))="","",(VLOOKUP(AK$14,'DTOC Backsheet'!$D$5:$BS$182,$E$22,FALSE))),"")</f>
        <v/>
      </c>
      <c r="AL28" s="254" t="str">
        <f ca="1">IFERROR(IF((VLOOKUP(AL$14,'DTOC Backsheet'!$D$5:$BS$182,$E$22,FALSE))="","",(VLOOKUP(AL$14,'DTOC Backsheet'!$D$5:$BS$182,$E$22,FALSE))),"")</f>
        <v/>
      </c>
    </row>
    <row r="29" spans="2:40">
      <c r="F29" s="261" t="str">
        <f t="shared" ref="F29:AL29" ca="1" si="5">IF(F$23="","",IF(OR(F$23&gt;=$C$8,F$23&lt;=$C$9),"Outlier",""))</f>
        <v>Outlier</v>
      </c>
      <c r="G29" s="261" t="str">
        <f t="shared" ca="1" si="5"/>
        <v>Outlier</v>
      </c>
      <c r="H29" s="261" t="str">
        <f t="shared" ca="1" si="5"/>
        <v>Outlier</v>
      </c>
      <c r="I29" s="261" t="str">
        <f t="shared" ca="1" si="5"/>
        <v>Outlier</v>
      </c>
      <c r="J29" s="261" t="str">
        <f t="shared" ca="1" si="5"/>
        <v>Outlier</v>
      </c>
      <c r="K29" s="261" t="str">
        <f t="shared" ca="1" si="5"/>
        <v>Outlier</v>
      </c>
      <c r="L29" s="261" t="str">
        <f t="shared" ca="1" si="5"/>
        <v>Outlier</v>
      </c>
      <c r="M29" s="261" t="str">
        <f t="shared" ca="1" si="5"/>
        <v>Outlier</v>
      </c>
      <c r="N29" s="261" t="str">
        <f t="shared" ca="1" si="5"/>
        <v>Outlier</v>
      </c>
      <c r="O29" s="261" t="str">
        <f t="shared" ca="1" si="5"/>
        <v>Outlier</v>
      </c>
      <c r="P29" s="261" t="str">
        <f t="shared" ca="1" si="5"/>
        <v>Outlier</v>
      </c>
      <c r="Q29" s="261" t="str">
        <f t="shared" ca="1" si="5"/>
        <v/>
      </c>
      <c r="R29" s="261" t="str">
        <f t="shared" ca="1" si="5"/>
        <v>Outlier</v>
      </c>
      <c r="S29" s="261" t="str">
        <f t="shared" ca="1" si="5"/>
        <v/>
      </c>
      <c r="T29" s="261" t="str">
        <f t="shared" ca="1" si="5"/>
        <v>Outlier</v>
      </c>
      <c r="U29" s="261" t="str">
        <f t="shared" ca="1" si="5"/>
        <v/>
      </c>
      <c r="V29" s="261" t="str">
        <f t="shared" ca="1" si="5"/>
        <v/>
      </c>
      <c r="W29" s="261" t="str">
        <f t="shared" ca="1" si="5"/>
        <v/>
      </c>
      <c r="X29" s="261" t="str">
        <f t="shared" ca="1" si="5"/>
        <v/>
      </c>
      <c r="Y29" s="261" t="str">
        <f t="shared" ca="1" si="5"/>
        <v/>
      </c>
      <c r="Z29" s="261" t="str">
        <f t="shared" ca="1" si="5"/>
        <v/>
      </c>
      <c r="AA29" s="261" t="str">
        <f t="shared" ca="1" si="5"/>
        <v/>
      </c>
      <c r="AB29" s="261" t="str">
        <f t="shared" ca="1" si="5"/>
        <v/>
      </c>
      <c r="AC29" s="261" t="str">
        <f t="shared" ca="1" si="5"/>
        <v/>
      </c>
      <c r="AD29" s="261" t="str">
        <f t="shared" ca="1" si="5"/>
        <v/>
      </c>
      <c r="AE29" s="261" t="str">
        <f t="shared" ca="1" si="5"/>
        <v/>
      </c>
      <c r="AF29" s="261" t="str">
        <f t="shared" ca="1" si="5"/>
        <v/>
      </c>
      <c r="AG29" s="261" t="str">
        <f t="shared" ca="1" si="5"/>
        <v/>
      </c>
      <c r="AH29" s="261" t="str">
        <f t="shared" ca="1" si="5"/>
        <v/>
      </c>
      <c r="AI29" s="261" t="str">
        <f t="shared" ca="1" si="5"/>
        <v/>
      </c>
      <c r="AJ29" s="261" t="str">
        <f t="shared" ca="1" si="5"/>
        <v/>
      </c>
      <c r="AK29" s="261" t="str">
        <f t="shared" ca="1" si="5"/>
        <v/>
      </c>
      <c r="AL29" s="261" t="str">
        <f t="shared" ca="1" si="5"/>
        <v/>
      </c>
    </row>
    <row r="30" spans="2:40" s="246" customFormat="1" ht="15.75" thickBot="1">
      <c r="AN30" s="122"/>
    </row>
    <row r="31" spans="2:40" s="122" customFormat="1" hidden="1">
      <c r="C31" s="122">
        <v>11</v>
      </c>
      <c r="D31" s="122">
        <v>8</v>
      </c>
      <c r="E31" s="122">
        <v>5</v>
      </c>
    </row>
    <row r="32" spans="2:40" s="122" customFormat="1" ht="15.75" hidden="1" thickBot="1">
      <c r="F32" s="260">
        <f ca="1">IFERROR((F$35/F$36)-1,"")</f>
        <v>6.4935064935064846E-2</v>
      </c>
      <c r="G32" s="260">
        <f t="shared" ref="G32:AL32" ca="1" si="6">IFERROR((G$35/G$36)-1,"")</f>
        <v>6.7796610169491567E-2</v>
      </c>
      <c r="H32" s="260">
        <f t="shared" ca="1" si="6"/>
        <v>-0.15702479338842978</v>
      </c>
      <c r="I32" s="260">
        <f t="shared" ca="1" si="6"/>
        <v>0.54676258992805749</v>
      </c>
      <c r="J32" s="260">
        <f t="shared" ca="1" si="6"/>
        <v>0.27993254637436782</v>
      </c>
      <c r="K32" s="260">
        <f t="shared" ca="1" si="6"/>
        <v>0.17607973421926904</v>
      </c>
      <c r="L32" s="260">
        <f t="shared" ca="1" si="6"/>
        <v>-0.1063829787234043</v>
      </c>
      <c r="M32" s="260">
        <f t="shared" ca="1" si="6"/>
        <v>-0.18461538461538451</v>
      </c>
      <c r="N32" s="260">
        <f t="shared" ca="1" si="6"/>
        <v>-7.2727272727272863E-2</v>
      </c>
      <c r="O32" s="260">
        <f t="shared" ca="1" si="6"/>
        <v>0.15555555555555545</v>
      </c>
      <c r="P32" s="260">
        <f t="shared" ca="1" si="6"/>
        <v>-0.11139240506329118</v>
      </c>
      <c r="Q32" s="260">
        <f t="shared" ca="1" si="6"/>
        <v>-0.15384615384615374</v>
      </c>
      <c r="R32" s="260">
        <f t="shared" ca="1" si="6"/>
        <v>1.3106159895150959E-3</v>
      </c>
      <c r="S32" s="260">
        <f t="shared" ca="1" si="6"/>
        <v>3.0701754385964897E-2</v>
      </c>
      <c r="T32" s="260">
        <f t="shared" ca="1" si="6"/>
        <v>2.1008403361344463E-2</v>
      </c>
      <c r="U32" s="260" t="str">
        <f t="shared" ca="1" si="6"/>
        <v/>
      </c>
      <c r="V32" s="260" t="str">
        <f t="shared" ca="1" si="6"/>
        <v/>
      </c>
      <c r="W32" s="260" t="str">
        <f t="shared" ca="1" si="6"/>
        <v/>
      </c>
      <c r="X32" s="260" t="str">
        <f t="shared" ca="1" si="6"/>
        <v/>
      </c>
      <c r="Y32" s="260" t="str">
        <f t="shared" ca="1" si="6"/>
        <v/>
      </c>
      <c r="Z32" s="260" t="str">
        <f t="shared" ca="1" si="6"/>
        <v/>
      </c>
      <c r="AA32" s="260" t="str">
        <f t="shared" ca="1" si="6"/>
        <v/>
      </c>
      <c r="AB32" s="260" t="str">
        <f t="shared" ca="1" si="6"/>
        <v/>
      </c>
      <c r="AC32" s="260" t="str">
        <f t="shared" ca="1" si="6"/>
        <v/>
      </c>
      <c r="AD32" s="260" t="str">
        <f t="shared" ca="1" si="6"/>
        <v/>
      </c>
      <c r="AE32" s="260" t="str">
        <f t="shared" ca="1" si="6"/>
        <v/>
      </c>
      <c r="AF32" s="260" t="str">
        <f t="shared" ca="1" si="6"/>
        <v/>
      </c>
      <c r="AG32" s="260" t="str">
        <f t="shared" ca="1" si="6"/>
        <v/>
      </c>
      <c r="AH32" s="260" t="str">
        <f t="shared" ca="1" si="6"/>
        <v/>
      </c>
      <c r="AI32" s="260" t="str">
        <f t="shared" ca="1" si="6"/>
        <v/>
      </c>
      <c r="AJ32" s="260" t="str">
        <f t="shared" ca="1" si="6"/>
        <v/>
      </c>
      <c r="AK32" s="260" t="str">
        <f t="shared" ca="1" si="6"/>
        <v/>
      </c>
      <c r="AL32" s="260" t="str">
        <f t="shared" ca="1" si="6"/>
        <v/>
      </c>
    </row>
    <row r="33" spans="2:40" ht="15.75" thickBot="1">
      <c r="C33" s="255" t="s">
        <v>1957</v>
      </c>
      <c r="D33" s="255" t="s">
        <v>1958</v>
      </c>
      <c r="E33" s="255" t="s">
        <v>1959</v>
      </c>
      <c r="F33" s="285" t="s">
        <v>17</v>
      </c>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7"/>
    </row>
    <row r="34" spans="2:40" ht="45" customHeight="1" thickBot="1">
      <c r="B34" s="247" t="s">
        <v>1960</v>
      </c>
      <c r="C34" s="248" t="s">
        <v>1965</v>
      </c>
      <c r="D34" s="248" t="str">
        <f ca="1">VLOOKUP($D$14,'Org list'!$J$11:$K$14,2,0)&amp;" - Rate (Per 100K 65+ pop)"</f>
        <v>North of England Commissioning Region - Rate (Per 100K 65+ pop)</v>
      </c>
      <c r="E34" s="248" t="str">
        <f ca="1">$C$11&amp;" - Rate (Per 100K 65+ pop)"</f>
        <v>NHS England North (Yorkshire And Humber) - Rate (Per 100K 65+ pop)</v>
      </c>
      <c r="F34" s="248" t="str">
        <f ca="1">(IF(F$13&gt;$AN$13-1,"",INDIRECT("'Comms by AT'!AB"&amp;F$13+$AN$14)&amp;" - Rate (Per 100K 65+ pop)"))</f>
        <v>Barnsley - Rate (Per 100K 65+ pop)</v>
      </c>
      <c r="G34" s="248" t="str">
        <f t="shared" ref="G34:AL34" ca="1" si="7">(IF(G$13&gt;$AN$13-1,"",INDIRECT("'Comms by AT'!AB"&amp;G$13+$AN$14)&amp;" - Rate (Per 100K 65+ pop)"))</f>
        <v>Bradford - Rate (Per 100K 65+ pop)</v>
      </c>
      <c r="H34" s="248" t="str">
        <f t="shared" ca="1" si="7"/>
        <v>Calderdale - Rate (Per 100K 65+ pop)</v>
      </c>
      <c r="I34" s="248" t="str">
        <f t="shared" ca="1" si="7"/>
        <v>Doncaster - Rate (Per 100K 65+ pop)</v>
      </c>
      <c r="J34" s="248" t="str">
        <f t="shared" ca="1" si="7"/>
        <v>East Riding of Yorkshire - Rate (Per 100K 65+ pop)</v>
      </c>
      <c r="K34" s="248" t="str">
        <f t="shared" ca="1" si="7"/>
        <v>Kingston upon Hull, City of - Rate (Per 100K 65+ pop)</v>
      </c>
      <c r="L34" s="248" t="str">
        <f t="shared" ca="1" si="7"/>
        <v>Kirklees - Rate (Per 100K 65+ pop)</v>
      </c>
      <c r="M34" s="248" t="str">
        <f t="shared" ca="1" si="7"/>
        <v>Leeds - Rate (Per 100K 65+ pop)</v>
      </c>
      <c r="N34" s="248" t="str">
        <f t="shared" ca="1" si="7"/>
        <v>North East Lincolnshire - Rate (Per 100K 65+ pop)</v>
      </c>
      <c r="O34" s="248" t="str">
        <f t="shared" ca="1" si="7"/>
        <v>North Lincolnshire - Rate (Per 100K 65+ pop)</v>
      </c>
      <c r="P34" s="248" t="str">
        <f t="shared" ca="1" si="7"/>
        <v>North Yorkshire - Rate (Per 100K 65+ pop)</v>
      </c>
      <c r="Q34" s="248" t="str">
        <f t="shared" ca="1" si="7"/>
        <v>Rotherham - Rate (Per 100K 65+ pop)</v>
      </c>
      <c r="R34" s="248" t="str">
        <f t="shared" ca="1" si="7"/>
        <v>Sheffield - Rate (Per 100K 65+ pop)</v>
      </c>
      <c r="S34" s="248" t="str">
        <f t="shared" ca="1" si="7"/>
        <v>Wakefield - Rate (Per 100K 65+ pop)</v>
      </c>
      <c r="T34" s="248" t="str">
        <f t="shared" ca="1" si="7"/>
        <v>York - Rate (Per 100K 65+ pop)</v>
      </c>
      <c r="U34" s="248" t="str">
        <f t="shared" ca="1" si="7"/>
        <v/>
      </c>
      <c r="V34" s="248" t="str">
        <f t="shared" ca="1" si="7"/>
        <v/>
      </c>
      <c r="W34" s="248" t="str">
        <f t="shared" ca="1" si="7"/>
        <v/>
      </c>
      <c r="X34" s="248" t="str">
        <f t="shared" ca="1" si="7"/>
        <v/>
      </c>
      <c r="Y34" s="248" t="str">
        <f t="shared" ca="1" si="7"/>
        <v/>
      </c>
      <c r="Z34" s="248" t="str">
        <f t="shared" ca="1" si="7"/>
        <v/>
      </c>
      <c r="AA34" s="248" t="str">
        <f t="shared" ca="1" si="7"/>
        <v/>
      </c>
      <c r="AB34" s="248" t="str">
        <f t="shared" ca="1" si="7"/>
        <v/>
      </c>
      <c r="AC34" s="248" t="str">
        <f t="shared" ca="1" si="7"/>
        <v/>
      </c>
      <c r="AD34" s="248" t="str">
        <f t="shared" ca="1" si="7"/>
        <v/>
      </c>
      <c r="AE34" s="248" t="str">
        <f t="shared" ca="1" si="7"/>
        <v/>
      </c>
      <c r="AF34" s="248" t="str">
        <f t="shared" ca="1" si="7"/>
        <v/>
      </c>
      <c r="AG34" s="248" t="str">
        <f t="shared" ca="1" si="7"/>
        <v/>
      </c>
      <c r="AH34" s="248" t="str">
        <f t="shared" ca="1" si="7"/>
        <v/>
      </c>
      <c r="AI34" s="248" t="str">
        <f t="shared" ca="1" si="7"/>
        <v/>
      </c>
      <c r="AJ34" s="248" t="str">
        <f t="shared" ca="1" si="7"/>
        <v/>
      </c>
      <c r="AK34" s="248" t="str">
        <f t="shared" ca="1" si="7"/>
        <v/>
      </c>
      <c r="AL34" s="248" t="str">
        <f t="shared" ca="1" si="7"/>
        <v/>
      </c>
    </row>
    <row r="35" spans="2:40">
      <c r="B35" s="249" t="s">
        <v>1966</v>
      </c>
      <c r="C35" s="252">
        <f>IFERROR(IF((VLOOKUP(C$14,'Res&amp;Reablement Backsheet'!$D$5:$W$182,$C$31,FALSE))="","",(VLOOKUP(C$14,'Res&amp;Reablement Backsheet'!$D$5:$W$182,$C$31,FALSE))),"")</f>
        <v>610.69483967211454</v>
      </c>
      <c r="D35" s="252">
        <f ca="1">IFERROR(IF((VLOOKUP(D$14,'Res&amp;Reablement Backsheet'!$D$5:$W$182,$C$31,FALSE))="","",(VLOOKUP(D$14,'Res&amp;Reablement Backsheet'!$D$5:$W$182,$C$31,FALSE))),"")</f>
        <v>742.63879778648663</v>
      </c>
      <c r="E35" s="252">
        <f ca="1">IFERROR(IF((VLOOKUP(E$14,'Res&amp;Reablement Backsheet'!$D$5:$W$182,$C$31,FALSE))="","",(VLOOKUP(E$14,'Res&amp;Reablement Backsheet'!$D$5:$W$182,$C$31,FALSE))),"")</f>
        <v>658.48853886295251</v>
      </c>
      <c r="F35" s="252">
        <f ca="1">IFERROR(IF((VLOOKUP(F$14,'Res&amp;Reablement Backsheet'!$D$5:$W$182,$C$31,FALSE))="","",(VLOOKUP(F$14,'Res&amp;Reablement Backsheet'!$D$5:$W$182,$C$31,FALSE))),"")</f>
        <v>717.22207644537741</v>
      </c>
      <c r="G35" s="252">
        <f ca="1">IFERROR(IF((VLOOKUP(G$14,'Res&amp;Reablement Backsheet'!$D$5:$W$182,$C$31,FALSE))="","",(VLOOKUP(G$14,'Res&amp;Reablement Backsheet'!$D$5:$W$182,$C$31,FALSE))),"")</f>
        <v>571.60633044289773</v>
      </c>
      <c r="H35" s="252">
        <f ca="1">IFERROR(IF((VLOOKUP(H$14,'Res&amp;Reablement Backsheet'!$D$5:$W$182,$C$31,FALSE))="","",(VLOOKUP(H$14,'Res&amp;Reablement Backsheet'!$D$5:$W$182,$C$31,FALSE))),"")</f>
        <v>539.11205073995768</v>
      </c>
      <c r="I35" s="252">
        <f ca="1">IFERROR(IF((VLOOKUP(I$14,'Res&amp;Reablement Backsheet'!$D$5:$W$182,$C$31,FALSE))="","",(VLOOKUP(I$14,'Res&amp;Reablement Backsheet'!$D$5:$W$182,$C$31,FALSE))),"")</f>
        <v>753.14393806704732</v>
      </c>
      <c r="J35" s="252">
        <f ca="1">IFERROR(IF((VLOOKUP(J$14,'Res&amp;Reablement Backsheet'!$D$5:$W$182,$C$31,FALSE))="","",(VLOOKUP(J$14,'Res&amp;Reablement Backsheet'!$D$5:$W$182,$C$31,FALSE))),"")</f>
        <v>899.01215265439566</v>
      </c>
      <c r="K35" s="252">
        <f ca="1">IFERROR(IF((VLOOKUP(K$14,'Res&amp;Reablement Backsheet'!$D$5:$W$182,$C$31,FALSE))="","",(VLOOKUP(K$14,'Res&amp;Reablement Backsheet'!$D$5:$W$182,$C$31,FALSE))),"")</f>
        <v>919.69551323686051</v>
      </c>
      <c r="L35" s="252">
        <f ca="1">IFERROR(IF((VLOOKUP(L$14,'Res&amp;Reablement Backsheet'!$D$5:$W$182,$C$31,FALSE))="","",(VLOOKUP(L$14,'Res&amp;Reablement Backsheet'!$D$5:$W$182,$C$31,FALSE))),"")</f>
        <v>450.67399906109586</v>
      </c>
      <c r="M35" s="252">
        <f ca="1">IFERROR(IF((VLOOKUP(M$14,'Res&amp;Reablement Backsheet'!$D$5:$W$182,$C$31,FALSE))="","",(VLOOKUP(M$14,'Res&amp;Reablement Backsheet'!$D$5:$W$182,$C$31,FALSE))),"")</f>
        <v>615.99256159925619</v>
      </c>
      <c r="N35" s="252">
        <f ca="1">IFERROR(IF((VLOOKUP(N$14,'Res&amp;Reablement Backsheet'!$D$5:$W$182,$C$31,FALSE))="","",(VLOOKUP(N$14,'Res&amp;Reablement Backsheet'!$D$5:$W$182,$C$31,FALSE))),"")</f>
        <v>647.3313447991369</v>
      </c>
      <c r="O35" s="252">
        <f ca="1">IFERROR(IF((VLOOKUP(O$14,'Res&amp;Reablement Backsheet'!$D$5:$W$182,$C$31,FALSE))="","",(VLOOKUP(O$14,'Res&amp;Reablement Backsheet'!$D$5:$W$182,$C$31,FALSE))),"")</f>
        <v>597.6668007585771</v>
      </c>
      <c r="P35" s="252">
        <f ca="1">IFERROR(IF((VLOOKUP(P$14,'Res&amp;Reablement Backsheet'!$D$5:$W$182,$C$31,FALSE))="","",(VLOOKUP(P$14,'Res&amp;Reablement Backsheet'!$D$5:$W$182,$C$31,FALSE))),"")</f>
        <v>488.94987219045362</v>
      </c>
      <c r="Q35" s="252">
        <f ca="1">IFERROR(IF((VLOOKUP(Q$14,'Res&amp;Reablement Backsheet'!$D$5:$W$182,$C$31,FALSE))="","",(VLOOKUP(Q$14,'Res&amp;Reablement Backsheet'!$D$5:$W$182,$C$31,FALSE))),"")</f>
        <v>653.5429952073514</v>
      </c>
      <c r="R35" s="252">
        <f ca="1">IFERROR(IF((VLOOKUP(R$14,'Res&amp;Reablement Backsheet'!$D$5:$W$182,$C$31,FALSE))="","",(VLOOKUP(R$14,'Res&amp;Reablement Backsheet'!$D$5:$W$182,$C$31,FALSE))),"")</f>
        <v>824.53754667702731</v>
      </c>
      <c r="S35" s="252">
        <f ca="1">IFERROR(IF((VLOOKUP(S$14,'Res&amp;Reablement Backsheet'!$D$5:$W$182,$C$31,FALSE))="","",(VLOOKUP(S$14,'Res&amp;Reablement Backsheet'!$D$5:$W$182,$C$31,FALSE))),"")</f>
        <v>744.01228411771228</v>
      </c>
      <c r="T35" s="252">
        <f ca="1">IFERROR(IF((VLOOKUP(T$14,'Res&amp;Reablement Backsheet'!$D$5:$W$182,$C$31,FALSE))="","",(VLOOKUP(T$14,'Res&amp;Reablement Backsheet'!$D$5:$W$182,$C$31,FALSE))),"")</f>
        <v>649.21186214266629</v>
      </c>
      <c r="U35" s="252" t="str">
        <f ca="1">IFERROR(IF((VLOOKUP(U$14,'Res&amp;Reablement Backsheet'!$D$5:$W$182,$C$31,FALSE))="","",(VLOOKUP(U$14,'Res&amp;Reablement Backsheet'!$D$5:$W$182,$C$31,FALSE))),"")</f>
        <v/>
      </c>
      <c r="V35" s="252" t="str">
        <f ca="1">IFERROR(IF((VLOOKUP(V$14,'Res&amp;Reablement Backsheet'!$D$5:$W$182,$C$31,FALSE))="","",(VLOOKUP(V$14,'Res&amp;Reablement Backsheet'!$D$5:$W$182,$C$31,FALSE))),"")</f>
        <v/>
      </c>
      <c r="W35" s="252" t="str">
        <f ca="1">IFERROR(IF((VLOOKUP(W$14,'Res&amp;Reablement Backsheet'!$D$5:$W$182,$C$31,FALSE))="","",(VLOOKUP(W$14,'Res&amp;Reablement Backsheet'!$D$5:$W$182,$C$31,FALSE))),"")</f>
        <v/>
      </c>
      <c r="X35" s="252" t="str">
        <f ca="1">IFERROR(IF((VLOOKUP(X$14,'Res&amp;Reablement Backsheet'!$D$5:$W$182,$C$31,FALSE))="","",(VLOOKUP(X$14,'Res&amp;Reablement Backsheet'!$D$5:$W$182,$C$31,FALSE))),"")</f>
        <v/>
      </c>
      <c r="Y35" s="252" t="str">
        <f ca="1">IFERROR(IF((VLOOKUP(Y$14,'Res&amp;Reablement Backsheet'!$D$5:$W$182,$C$31,FALSE))="","",(VLOOKUP(Y$14,'Res&amp;Reablement Backsheet'!$D$5:$W$182,$C$31,FALSE))),"")</f>
        <v/>
      </c>
      <c r="Z35" s="252" t="str">
        <f ca="1">IFERROR(IF((VLOOKUP(Z$14,'Res&amp;Reablement Backsheet'!$D$5:$W$182,$C$31,FALSE))="","",(VLOOKUP(Z$14,'Res&amp;Reablement Backsheet'!$D$5:$W$182,$C$31,FALSE))),"")</f>
        <v/>
      </c>
      <c r="AA35" s="252" t="str">
        <f ca="1">IFERROR(IF((VLOOKUP(AA$14,'Res&amp;Reablement Backsheet'!$D$5:$W$182,$C$31,FALSE))="","",(VLOOKUP(AA$14,'Res&amp;Reablement Backsheet'!$D$5:$W$182,$C$31,FALSE))),"")</f>
        <v/>
      </c>
      <c r="AB35" s="252" t="str">
        <f ca="1">IFERROR(IF((VLOOKUP(AB$14,'Res&amp;Reablement Backsheet'!$D$5:$W$182,$C$31,FALSE))="","",(VLOOKUP(AB$14,'Res&amp;Reablement Backsheet'!$D$5:$W$182,$C$31,FALSE))),"")</f>
        <v/>
      </c>
      <c r="AC35" s="252" t="str">
        <f ca="1">IFERROR(IF((VLOOKUP(AC$14,'Res&amp;Reablement Backsheet'!$D$5:$W$182,$C$31,FALSE))="","",(VLOOKUP(AC$14,'Res&amp;Reablement Backsheet'!$D$5:$W$182,$C$31,FALSE))),"")</f>
        <v/>
      </c>
      <c r="AD35" s="252" t="str">
        <f ca="1">IFERROR(IF((VLOOKUP(AD$14,'Res&amp;Reablement Backsheet'!$D$5:$W$182,$C$31,FALSE))="","",(VLOOKUP(AD$14,'Res&amp;Reablement Backsheet'!$D$5:$W$182,$C$31,FALSE))),"")</f>
        <v/>
      </c>
      <c r="AE35" s="252" t="str">
        <f ca="1">IFERROR(IF((VLOOKUP(AE$14,'Res&amp;Reablement Backsheet'!$D$5:$W$182,$C$31,FALSE))="","",(VLOOKUP(AE$14,'Res&amp;Reablement Backsheet'!$D$5:$W$182,$C$31,FALSE))),"")</f>
        <v/>
      </c>
      <c r="AF35" s="252" t="str">
        <f ca="1">IFERROR(IF((VLOOKUP(AF$14,'Res&amp;Reablement Backsheet'!$D$5:$W$182,$C$31,FALSE))="","",(VLOOKUP(AF$14,'Res&amp;Reablement Backsheet'!$D$5:$W$182,$C$31,FALSE))),"")</f>
        <v/>
      </c>
      <c r="AG35" s="252" t="str">
        <f ca="1">IFERROR(IF((VLOOKUP(AG$14,'Res&amp;Reablement Backsheet'!$D$5:$W$182,$C$31,FALSE))="","",(VLOOKUP(AG$14,'Res&amp;Reablement Backsheet'!$D$5:$W$182,$C$31,FALSE))),"")</f>
        <v/>
      </c>
      <c r="AH35" s="252" t="str">
        <f ca="1">IFERROR(IF((VLOOKUP(AH$14,'Res&amp;Reablement Backsheet'!$D$5:$W$182,$C$31,FALSE))="","",(VLOOKUP(AH$14,'Res&amp;Reablement Backsheet'!$D$5:$W$182,$C$31,FALSE))),"")</f>
        <v/>
      </c>
      <c r="AI35" s="252" t="str">
        <f ca="1">IFERROR(IF((VLOOKUP(AI$14,'Res&amp;Reablement Backsheet'!$D$5:$W$182,$C$31,FALSE))="","",(VLOOKUP(AI$14,'Res&amp;Reablement Backsheet'!$D$5:$W$182,$C$31,FALSE))),"")</f>
        <v/>
      </c>
      <c r="AJ35" s="252" t="str">
        <f ca="1">IFERROR(IF((VLOOKUP(AJ$14,'Res&amp;Reablement Backsheet'!$D$5:$W$182,$C$31,FALSE))="","",(VLOOKUP(AJ$14,'Res&amp;Reablement Backsheet'!$D$5:$W$182,$C$31,FALSE))),"")</f>
        <v/>
      </c>
      <c r="AK35" s="252" t="str">
        <f ca="1">IFERROR(IF((VLOOKUP(AK$14,'Res&amp;Reablement Backsheet'!$D$5:$W$182,$C$31,FALSE))="","",(VLOOKUP(AK$14,'Res&amp;Reablement Backsheet'!$D$5:$W$182,$C$31,FALSE))),"")</f>
        <v/>
      </c>
      <c r="AL35" s="252" t="str">
        <f ca="1">IFERROR(IF((VLOOKUP(AL$14,'Res&amp;Reablement Backsheet'!$D$5:$W$182,$C$31,FALSE))="","",(VLOOKUP(AL$14,'Res&amp;Reablement Backsheet'!$D$5:$W$182,$C$31,FALSE))),"")</f>
        <v/>
      </c>
    </row>
    <row r="36" spans="2:40">
      <c r="B36" s="250" t="s">
        <v>1967</v>
      </c>
      <c r="C36" s="253">
        <f>IFERROR(IF((VLOOKUP(C$14,'Res&amp;Reablement Backsheet'!$D$5:$W$182,$D$31,FALSE))="","",(VLOOKUP(C$14,'Res&amp;Reablement Backsheet'!$D$5:$W$182,$D$31,FALSE))),"")</f>
        <v>600.34230035674966</v>
      </c>
      <c r="D36" s="253">
        <f ca="1">IFERROR(IF((VLOOKUP(D$14,'Res&amp;Reablement Backsheet'!$D$5:$W$182,$D$31,FALSE))="","",(VLOOKUP(D$14,'Res&amp;Reablement Backsheet'!$D$5:$W$182,$D$31,FALSE))),"")</f>
        <v>692.34908919079896</v>
      </c>
      <c r="E36" s="253">
        <f ca="1">IFERROR(IF((VLOOKUP(E$14,'Res&amp;Reablement Backsheet'!$D$5:$W$182,$D$31,FALSE))="","",(VLOOKUP(E$14,'Res&amp;Reablement Backsheet'!$D$5:$W$182,$D$31,FALSE))),"")</f>
        <v>652.72739585217914</v>
      </c>
      <c r="F36" s="253">
        <f ca="1">IFERROR(IF((VLOOKUP(F$14,'Res&amp;Reablement Backsheet'!$D$5:$W$182,$D$31,FALSE))="","",(VLOOKUP(F$14,'Res&amp;Reablement Backsheet'!$D$5:$W$182,$D$31,FALSE))),"")</f>
        <v>673.48902300358611</v>
      </c>
      <c r="G36" s="253">
        <f ca="1">IFERROR(IF((VLOOKUP(G$14,'Res&amp;Reablement Backsheet'!$D$5:$W$182,$D$31,FALSE))="","",(VLOOKUP(G$14,'Res&amp;Reablement Backsheet'!$D$5:$W$182,$D$31,FALSE))),"")</f>
        <v>535.3138650179518</v>
      </c>
      <c r="H36" s="253">
        <f ca="1">IFERROR(IF((VLOOKUP(H$14,'Res&amp;Reablement Backsheet'!$D$5:$W$182,$D$31,FALSE))="","",(VLOOKUP(H$14,'Res&amp;Reablement Backsheet'!$D$5:$W$182,$D$31,FALSE))),"")</f>
        <v>639.53488372093022</v>
      </c>
      <c r="I36" s="253">
        <f ca="1">IFERROR(IF((VLOOKUP(I$14,'Res&amp;Reablement Backsheet'!$D$5:$W$182,$D$31,FALSE))="","",(VLOOKUP(I$14,'Res&amp;Reablement Backsheet'!$D$5:$W$182,$D$31,FALSE))),"")</f>
        <v>486.91631344799805</v>
      </c>
      <c r="J36" s="253">
        <f ca="1">IFERROR(IF((VLOOKUP(J$14,'Res&amp;Reablement Backsheet'!$D$5:$W$182,$D$31,FALSE))="","",(VLOOKUP(J$14,'Res&amp;Reablement Backsheet'!$D$5:$W$182,$D$31,FALSE))),"")</f>
        <v>702.39025892497568</v>
      </c>
      <c r="K36" s="253">
        <f ca="1">IFERROR(IF((VLOOKUP(K$14,'Res&amp;Reablement Backsheet'!$D$5:$W$182,$D$31,FALSE))="","",(VLOOKUP(K$14,'Res&amp;Reablement Backsheet'!$D$5:$W$182,$D$31,FALSE))),"")</f>
        <v>782.00098724377131</v>
      </c>
      <c r="L36" s="253">
        <f ca="1">IFERROR(IF((VLOOKUP(L$14,'Res&amp;Reablement Backsheet'!$D$5:$W$182,$D$31,FALSE))="","",(VLOOKUP(L$14,'Res&amp;Reablement Backsheet'!$D$5:$W$182,$D$31,FALSE))),"")</f>
        <v>504.32566561598821</v>
      </c>
      <c r="M36" s="253">
        <f ca="1">IFERROR(IF((VLOOKUP(M$14,'Res&amp;Reablement Backsheet'!$D$5:$W$182,$D$31,FALSE))="","",(VLOOKUP(M$14,'Res&amp;Reablement Backsheet'!$D$5:$W$182,$D$31,FALSE))),"")</f>
        <v>755.46257554625754</v>
      </c>
      <c r="N36" s="253">
        <f ca="1">IFERROR(IF((VLOOKUP(N$14,'Res&amp;Reablement Backsheet'!$D$5:$W$182,$D$31,FALSE))="","",(VLOOKUP(N$14,'Res&amp;Reablement Backsheet'!$D$5:$W$182,$D$31,FALSE))),"")</f>
        <v>698.10243066573594</v>
      </c>
      <c r="O36" s="253">
        <f ca="1">IFERROR(IF((VLOOKUP(O$14,'Res&amp;Reablement Backsheet'!$D$5:$W$182,$D$31,FALSE))="","",(VLOOKUP(O$14,'Res&amp;Reablement Backsheet'!$D$5:$W$182,$D$31,FALSE))),"")</f>
        <v>517.21165450261481</v>
      </c>
      <c r="P36" s="253">
        <f ca="1">IFERROR(IF((VLOOKUP(P$14,'Res&amp;Reablement Backsheet'!$D$5:$W$182,$D$31,FALSE))="","",(VLOOKUP(P$14,'Res&amp;Reablement Backsheet'!$D$5:$W$182,$D$31,FALSE))),"")</f>
        <v>550.24273366162163</v>
      </c>
      <c r="Q36" s="253">
        <f ca="1">IFERROR(IF((VLOOKUP(Q$14,'Res&amp;Reablement Backsheet'!$D$5:$W$182,$D$31,FALSE))="","",(VLOOKUP(Q$14,'Res&amp;Reablement Backsheet'!$D$5:$W$182,$D$31,FALSE))),"")</f>
        <v>772.36899433596068</v>
      </c>
      <c r="R36" s="253">
        <f ca="1">IFERROR(IF((VLOOKUP(R$14,'Res&amp;Reablement Backsheet'!$D$5:$W$182,$D$31,FALSE))="","",(VLOOKUP(R$14,'Res&amp;Reablement Backsheet'!$D$5:$W$182,$D$31,FALSE))),"")</f>
        <v>823.45830905048672</v>
      </c>
      <c r="S36" s="253">
        <f ca="1">IFERROR(IF((VLOOKUP(S$14,'Res&amp;Reablement Backsheet'!$D$5:$W$182,$D$31,FALSE))="","",(VLOOKUP(S$14,'Res&amp;Reablement Backsheet'!$D$5:$W$182,$D$31,FALSE))),"")</f>
        <v>721.85021608016336</v>
      </c>
      <c r="T36" s="253">
        <f ca="1">IFERROR(IF((VLOOKUP(T$14,'Res&amp;Reablement Backsheet'!$D$5:$W$182,$D$31,FALSE))="","",(VLOOKUP(T$14,'Res&amp;Reablement Backsheet'!$D$5:$W$182,$D$31,FALSE))),"")</f>
        <v>635.85359337429873</v>
      </c>
      <c r="U36" s="253" t="str">
        <f ca="1">IFERROR(IF((VLOOKUP(U$14,'Res&amp;Reablement Backsheet'!$D$5:$W$182,$D$31,FALSE))="","",(VLOOKUP(U$14,'Res&amp;Reablement Backsheet'!$D$5:$W$182,$D$31,FALSE))),"")</f>
        <v/>
      </c>
      <c r="V36" s="253" t="str">
        <f ca="1">IFERROR(IF((VLOOKUP(V$14,'Res&amp;Reablement Backsheet'!$D$5:$W$182,$D$31,FALSE))="","",(VLOOKUP(V$14,'Res&amp;Reablement Backsheet'!$D$5:$W$182,$D$31,FALSE))),"")</f>
        <v/>
      </c>
      <c r="W36" s="253" t="str">
        <f ca="1">IFERROR(IF((VLOOKUP(W$14,'Res&amp;Reablement Backsheet'!$D$5:$W$182,$D$31,FALSE))="","",(VLOOKUP(W$14,'Res&amp;Reablement Backsheet'!$D$5:$W$182,$D$31,FALSE))),"")</f>
        <v/>
      </c>
      <c r="X36" s="253" t="str">
        <f ca="1">IFERROR(IF((VLOOKUP(X$14,'Res&amp;Reablement Backsheet'!$D$5:$W$182,$D$31,FALSE))="","",(VLOOKUP(X$14,'Res&amp;Reablement Backsheet'!$D$5:$W$182,$D$31,FALSE))),"")</f>
        <v/>
      </c>
      <c r="Y36" s="253" t="str">
        <f ca="1">IFERROR(IF((VLOOKUP(Y$14,'Res&amp;Reablement Backsheet'!$D$5:$W$182,$D$31,FALSE))="","",(VLOOKUP(Y$14,'Res&amp;Reablement Backsheet'!$D$5:$W$182,$D$31,FALSE))),"")</f>
        <v/>
      </c>
      <c r="Z36" s="253" t="str">
        <f ca="1">IFERROR(IF((VLOOKUP(Z$14,'Res&amp;Reablement Backsheet'!$D$5:$W$182,$D$31,FALSE))="","",(VLOOKUP(Z$14,'Res&amp;Reablement Backsheet'!$D$5:$W$182,$D$31,FALSE))),"")</f>
        <v/>
      </c>
      <c r="AA36" s="253" t="str">
        <f ca="1">IFERROR(IF((VLOOKUP(AA$14,'Res&amp;Reablement Backsheet'!$D$5:$W$182,$D$31,FALSE))="","",(VLOOKUP(AA$14,'Res&amp;Reablement Backsheet'!$D$5:$W$182,$D$31,FALSE))),"")</f>
        <v/>
      </c>
      <c r="AB36" s="253" t="str">
        <f ca="1">IFERROR(IF((VLOOKUP(AB$14,'Res&amp;Reablement Backsheet'!$D$5:$W$182,$D$31,FALSE))="","",(VLOOKUP(AB$14,'Res&amp;Reablement Backsheet'!$D$5:$W$182,$D$31,FALSE))),"")</f>
        <v/>
      </c>
      <c r="AC36" s="253" t="str">
        <f ca="1">IFERROR(IF((VLOOKUP(AC$14,'Res&amp;Reablement Backsheet'!$D$5:$W$182,$D$31,FALSE))="","",(VLOOKUP(AC$14,'Res&amp;Reablement Backsheet'!$D$5:$W$182,$D$31,FALSE))),"")</f>
        <v/>
      </c>
      <c r="AD36" s="253" t="str">
        <f ca="1">IFERROR(IF((VLOOKUP(AD$14,'Res&amp;Reablement Backsheet'!$D$5:$W$182,$D$31,FALSE))="","",(VLOOKUP(AD$14,'Res&amp;Reablement Backsheet'!$D$5:$W$182,$D$31,FALSE))),"")</f>
        <v/>
      </c>
      <c r="AE36" s="253" t="str">
        <f ca="1">IFERROR(IF((VLOOKUP(AE$14,'Res&amp;Reablement Backsheet'!$D$5:$W$182,$D$31,FALSE))="","",(VLOOKUP(AE$14,'Res&amp;Reablement Backsheet'!$D$5:$W$182,$D$31,FALSE))),"")</f>
        <v/>
      </c>
      <c r="AF36" s="253" t="str">
        <f ca="1">IFERROR(IF((VLOOKUP(AF$14,'Res&amp;Reablement Backsheet'!$D$5:$W$182,$D$31,FALSE))="","",(VLOOKUP(AF$14,'Res&amp;Reablement Backsheet'!$D$5:$W$182,$D$31,FALSE))),"")</f>
        <v/>
      </c>
      <c r="AG36" s="253" t="str">
        <f ca="1">IFERROR(IF((VLOOKUP(AG$14,'Res&amp;Reablement Backsheet'!$D$5:$W$182,$D$31,FALSE))="","",(VLOOKUP(AG$14,'Res&amp;Reablement Backsheet'!$D$5:$W$182,$D$31,FALSE))),"")</f>
        <v/>
      </c>
      <c r="AH36" s="253" t="str">
        <f ca="1">IFERROR(IF((VLOOKUP(AH$14,'Res&amp;Reablement Backsheet'!$D$5:$W$182,$D$31,FALSE))="","",(VLOOKUP(AH$14,'Res&amp;Reablement Backsheet'!$D$5:$W$182,$D$31,FALSE))),"")</f>
        <v/>
      </c>
      <c r="AI36" s="253" t="str">
        <f ca="1">IFERROR(IF((VLOOKUP(AI$14,'Res&amp;Reablement Backsheet'!$D$5:$W$182,$D$31,FALSE))="","",(VLOOKUP(AI$14,'Res&amp;Reablement Backsheet'!$D$5:$W$182,$D$31,FALSE))),"")</f>
        <v/>
      </c>
      <c r="AJ36" s="253" t="str">
        <f ca="1">IFERROR(IF((VLOOKUP(AJ$14,'Res&amp;Reablement Backsheet'!$D$5:$W$182,$D$31,FALSE))="","",(VLOOKUP(AJ$14,'Res&amp;Reablement Backsheet'!$D$5:$W$182,$D$31,FALSE))),"")</f>
        <v/>
      </c>
      <c r="AK36" s="253" t="str">
        <f ca="1">IFERROR(IF((VLOOKUP(AK$14,'Res&amp;Reablement Backsheet'!$D$5:$W$182,$D$31,FALSE))="","",(VLOOKUP(AK$14,'Res&amp;Reablement Backsheet'!$D$5:$W$182,$D$31,FALSE))),"")</f>
        <v/>
      </c>
      <c r="AL36" s="253" t="str">
        <f ca="1">IFERROR(IF((VLOOKUP(AL$14,'Res&amp;Reablement Backsheet'!$D$5:$W$182,$D$31,FALSE))="","",(VLOOKUP(AL$14,'Res&amp;Reablement Backsheet'!$D$5:$W$182,$D$31,FALSE))),"")</f>
        <v/>
      </c>
    </row>
    <row r="37" spans="2:40" ht="15.75" thickBot="1">
      <c r="B37" s="251" t="s">
        <v>1968</v>
      </c>
      <c r="C37" s="254">
        <f>IFERROR(IF((VLOOKUP(C$14,'Res&amp;Reablement Backsheet'!$D$5:$W$182,$E$31,FALSE))="","",(VLOOKUP(C$14,'Res&amp;Reablement Backsheet'!$D$5:$W$182,$E$31,FALSE))),"")</f>
        <v>628.21961264355548</v>
      </c>
      <c r="D37" s="254">
        <f ca="1">IFERROR(IF((VLOOKUP(D$14,'Res&amp;Reablement Backsheet'!$D$5:$W$182,$E$31,FALSE))="","",(VLOOKUP(D$14,'Res&amp;Reablement Backsheet'!$D$5:$W$182,$E$31,FALSE))),"")</f>
        <v>731.29193466707284</v>
      </c>
      <c r="E37" s="254">
        <f ca="1">IFERROR(IF((VLOOKUP(E$14,'Res&amp;Reablement Backsheet'!$D$5:$W$182,$E$31,FALSE))="","",(VLOOKUP(E$14,'Res&amp;Reablement Backsheet'!$D$5:$W$182,$E$31,FALSE))),"")</f>
        <v>699.48239740377119</v>
      </c>
      <c r="F37" s="254">
        <f ca="1">IFERROR(IF((VLOOKUP(F$14,'Res&amp;Reablement Backsheet'!$D$5:$W$182,$E$31,FALSE))="","",(VLOOKUP(F$14,'Res&amp;Reablement Backsheet'!$D$5:$W$182,$E$31,FALSE))),"")</f>
        <v>684.54969117220776</v>
      </c>
      <c r="G37" s="254">
        <f ca="1">IFERROR(IF((VLOOKUP(G$14,'Res&amp;Reablement Backsheet'!$D$5:$W$182,$E$31,FALSE))="","",(VLOOKUP(G$14,'Res&amp;Reablement Backsheet'!$D$5:$W$182,$E$31,FALSE))),"")</f>
        <v>506.18598719415189</v>
      </c>
      <c r="H37" s="254">
        <f ca="1">IFERROR(IF((VLOOKUP(H$14,'Res&amp;Reablement Backsheet'!$D$5:$W$182,$E$31,FALSE))="","",(VLOOKUP(H$14,'Res&amp;Reablement Backsheet'!$D$5:$W$182,$E$31,FALSE))),"")</f>
        <v>622.20546247912512</v>
      </c>
      <c r="I37" s="254">
        <f ca="1">IFERROR(IF((VLOOKUP(I$14,'Res&amp;Reablement Backsheet'!$D$5:$W$182,$E$31,FALSE))="","",(VLOOKUP(I$14,'Res&amp;Reablement Backsheet'!$D$5:$W$182,$E$31,FALSE))),"")</f>
        <v>889.50561278041664</v>
      </c>
      <c r="J37" s="254">
        <f ca="1">IFERROR(IF((VLOOKUP(J$14,'Res&amp;Reablement Backsheet'!$D$5:$W$182,$E$31,FALSE))="","",(VLOOKUP(J$14,'Res&amp;Reablement Backsheet'!$D$5:$W$182,$E$31,FALSE))),"")</f>
        <v>785.66672719569021</v>
      </c>
      <c r="K37" s="254">
        <f ca="1">IFERROR(IF((VLOOKUP(K$14,'Res&amp;Reablement Backsheet'!$D$5:$W$182,$E$31,FALSE))="","",(VLOOKUP(K$14,'Res&amp;Reablement Backsheet'!$D$5:$W$182,$E$31,FALSE))),"")</f>
        <v>878.71157276256417</v>
      </c>
      <c r="L37" s="254">
        <f ca="1">IFERROR(IF((VLOOKUP(L$14,'Res&amp;Reablement Backsheet'!$D$5:$W$182,$E$31,FALSE))="","",(VLOOKUP(L$14,'Res&amp;Reablement Backsheet'!$D$5:$W$182,$E$31,FALSE))),"")</f>
        <v>518.38275522486049</v>
      </c>
      <c r="M37" s="254">
        <f ca="1">IFERROR(IF((VLOOKUP(M$14,'Res&amp;Reablement Backsheet'!$D$5:$W$182,$E$31,FALSE))="","",(VLOOKUP(M$14,'Res&amp;Reablement Backsheet'!$D$5:$W$182,$E$31,FALSE))),"")</f>
        <v>726.71735226490773</v>
      </c>
      <c r="N37" s="254">
        <f ca="1">IFERROR(IF((VLOOKUP(N$14,'Res&amp;Reablement Backsheet'!$D$5:$W$182,$E$31,FALSE))="","",(VLOOKUP(N$14,'Res&amp;Reablement Backsheet'!$D$5:$W$182,$E$31,FALSE))),"")</f>
        <v>660.95549780216254</v>
      </c>
      <c r="O37" s="254">
        <f ca="1">IFERROR(IF((VLOOKUP(O$14,'Res&amp;Reablement Backsheet'!$D$5:$W$182,$E$31,FALSE))="","",(VLOOKUP(O$14,'Res&amp;Reablement Backsheet'!$D$5:$W$182,$E$31,FALSE))),"")</f>
        <v>575.65789473684208</v>
      </c>
      <c r="P37" s="254">
        <f ca="1">IFERROR(IF((VLOOKUP(P$14,'Res&amp;Reablement Backsheet'!$D$5:$W$182,$E$31,FALSE))="","",(VLOOKUP(P$14,'Res&amp;Reablement Backsheet'!$D$5:$W$182,$E$31,FALSE))),"")</f>
        <v>524.59623173344528</v>
      </c>
      <c r="Q37" s="254">
        <f ca="1">IFERROR(IF((VLOOKUP(Q$14,'Res&amp;Reablement Backsheet'!$D$5:$W$182,$E$31,FALSE))="","",(VLOOKUP(Q$14,'Res&amp;Reablement Backsheet'!$D$5:$W$182,$E$31,FALSE))),"")</f>
        <v>807.53972249632477</v>
      </c>
      <c r="R37" s="254">
        <f ca="1">IFERROR(IF((VLOOKUP(R$14,'Res&amp;Reablement Backsheet'!$D$5:$W$182,$E$31,FALSE))="","",(VLOOKUP(R$14,'Res&amp;Reablement Backsheet'!$D$5:$W$182,$E$31,FALSE))),"")</f>
        <v>988.16162802074155</v>
      </c>
      <c r="S37" s="254">
        <f ca="1">IFERROR(IF((VLOOKUP(S$14,'Res&amp;Reablement Backsheet'!$D$5:$W$182,$E$31,FALSE))="","",(VLOOKUP(S$14,'Res&amp;Reablement Backsheet'!$D$5:$W$182,$E$31,FALSE))),"")</f>
        <v>735.41244247047086</v>
      </c>
      <c r="T37" s="254">
        <f ca="1">IFERROR(IF((VLOOKUP(T$14,'Res&amp;Reablement Backsheet'!$D$5:$W$182,$E$31,FALSE))="","",(VLOOKUP(T$14,'Res&amp;Reablement Backsheet'!$D$5:$W$182,$E$31,FALSE))),"")</f>
        <v>684.1905998161069</v>
      </c>
      <c r="U37" s="254" t="str">
        <f ca="1">IFERROR(IF((VLOOKUP(U$14,'Res&amp;Reablement Backsheet'!$D$5:$W$182,$E$31,FALSE))="","",(VLOOKUP(U$14,'Res&amp;Reablement Backsheet'!$D$5:$W$182,$E$31,FALSE))),"")</f>
        <v/>
      </c>
      <c r="V37" s="254" t="str">
        <f ca="1">IFERROR(IF((VLOOKUP(V$14,'Res&amp;Reablement Backsheet'!$D$5:$W$182,$E$31,FALSE))="","",(VLOOKUP(V$14,'Res&amp;Reablement Backsheet'!$D$5:$W$182,$E$31,FALSE))),"")</f>
        <v/>
      </c>
      <c r="W37" s="254" t="str">
        <f ca="1">IFERROR(IF((VLOOKUP(W$14,'Res&amp;Reablement Backsheet'!$D$5:$W$182,$E$31,FALSE))="","",(VLOOKUP(W$14,'Res&amp;Reablement Backsheet'!$D$5:$W$182,$E$31,FALSE))),"")</f>
        <v/>
      </c>
      <c r="X37" s="254" t="str">
        <f ca="1">IFERROR(IF((VLOOKUP(X$14,'Res&amp;Reablement Backsheet'!$D$5:$W$182,$E$31,FALSE))="","",(VLOOKUP(X$14,'Res&amp;Reablement Backsheet'!$D$5:$W$182,$E$31,FALSE))),"")</f>
        <v/>
      </c>
      <c r="Y37" s="254" t="str">
        <f ca="1">IFERROR(IF((VLOOKUP(Y$14,'Res&amp;Reablement Backsheet'!$D$5:$W$182,$E$31,FALSE))="","",(VLOOKUP(Y$14,'Res&amp;Reablement Backsheet'!$D$5:$W$182,$E$31,FALSE))),"")</f>
        <v/>
      </c>
      <c r="Z37" s="254" t="str">
        <f ca="1">IFERROR(IF((VLOOKUP(Z$14,'Res&amp;Reablement Backsheet'!$D$5:$W$182,$E$31,FALSE))="","",(VLOOKUP(Z$14,'Res&amp;Reablement Backsheet'!$D$5:$W$182,$E$31,FALSE))),"")</f>
        <v/>
      </c>
      <c r="AA37" s="254" t="str">
        <f ca="1">IFERROR(IF((VLOOKUP(AA$14,'Res&amp;Reablement Backsheet'!$D$5:$W$182,$E$31,FALSE))="","",(VLOOKUP(AA$14,'Res&amp;Reablement Backsheet'!$D$5:$W$182,$E$31,FALSE))),"")</f>
        <v/>
      </c>
      <c r="AB37" s="254" t="str">
        <f ca="1">IFERROR(IF((VLOOKUP(AB$14,'Res&amp;Reablement Backsheet'!$D$5:$W$182,$E$31,FALSE))="","",(VLOOKUP(AB$14,'Res&amp;Reablement Backsheet'!$D$5:$W$182,$E$31,FALSE))),"")</f>
        <v/>
      </c>
      <c r="AC37" s="254" t="str">
        <f ca="1">IFERROR(IF((VLOOKUP(AC$14,'Res&amp;Reablement Backsheet'!$D$5:$W$182,$E$31,FALSE))="","",(VLOOKUP(AC$14,'Res&amp;Reablement Backsheet'!$D$5:$W$182,$E$31,FALSE))),"")</f>
        <v/>
      </c>
      <c r="AD37" s="254" t="str">
        <f ca="1">IFERROR(IF((VLOOKUP(AD$14,'Res&amp;Reablement Backsheet'!$D$5:$W$182,$E$31,FALSE))="","",(VLOOKUP(AD$14,'Res&amp;Reablement Backsheet'!$D$5:$W$182,$E$31,FALSE))),"")</f>
        <v/>
      </c>
      <c r="AE37" s="254" t="str">
        <f ca="1">IFERROR(IF((VLOOKUP(AE$14,'Res&amp;Reablement Backsheet'!$D$5:$W$182,$E$31,FALSE))="","",(VLOOKUP(AE$14,'Res&amp;Reablement Backsheet'!$D$5:$W$182,$E$31,FALSE))),"")</f>
        <v/>
      </c>
      <c r="AF37" s="254" t="str">
        <f ca="1">IFERROR(IF((VLOOKUP(AF$14,'Res&amp;Reablement Backsheet'!$D$5:$W$182,$E$31,FALSE))="","",(VLOOKUP(AF$14,'Res&amp;Reablement Backsheet'!$D$5:$W$182,$E$31,FALSE))),"")</f>
        <v/>
      </c>
      <c r="AG37" s="254" t="str">
        <f ca="1">IFERROR(IF((VLOOKUP(AG$14,'Res&amp;Reablement Backsheet'!$D$5:$W$182,$E$31,FALSE))="","",(VLOOKUP(AG$14,'Res&amp;Reablement Backsheet'!$D$5:$W$182,$E$31,FALSE))),"")</f>
        <v/>
      </c>
      <c r="AH37" s="254" t="str">
        <f ca="1">IFERROR(IF((VLOOKUP(AH$14,'Res&amp;Reablement Backsheet'!$D$5:$W$182,$E$31,FALSE))="","",(VLOOKUP(AH$14,'Res&amp;Reablement Backsheet'!$D$5:$W$182,$E$31,FALSE))),"")</f>
        <v/>
      </c>
      <c r="AI37" s="254" t="str">
        <f ca="1">IFERROR(IF((VLOOKUP(AI$14,'Res&amp;Reablement Backsheet'!$D$5:$W$182,$E$31,FALSE))="","",(VLOOKUP(AI$14,'Res&amp;Reablement Backsheet'!$D$5:$W$182,$E$31,FALSE))),"")</f>
        <v/>
      </c>
      <c r="AJ37" s="254" t="str">
        <f ca="1">IFERROR(IF((VLOOKUP(AJ$14,'Res&amp;Reablement Backsheet'!$D$5:$W$182,$E$31,FALSE))="","",(VLOOKUP(AJ$14,'Res&amp;Reablement Backsheet'!$D$5:$W$182,$E$31,FALSE))),"")</f>
        <v/>
      </c>
      <c r="AK37" s="254" t="str">
        <f ca="1">IFERROR(IF((VLOOKUP(AK$14,'Res&amp;Reablement Backsheet'!$D$5:$W$182,$E$31,FALSE))="","",(VLOOKUP(AK$14,'Res&amp;Reablement Backsheet'!$D$5:$W$182,$E$31,FALSE))),"")</f>
        <v/>
      </c>
      <c r="AL37" s="254" t="str">
        <f ca="1">IFERROR(IF((VLOOKUP(AL$14,'Res&amp;Reablement Backsheet'!$D$5:$W$182,$E$31,FALSE))="","",(VLOOKUP(AL$14,'Res&amp;Reablement Backsheet'!$D$5:$W$182,$E$31,FALSE))),"")</f>
        <v/>
      </c>
    </row>
    <row r="38" spans="2:40">
      <c r="F38" s="261" t="str">
        <f t="shared" ref="F38:AL38" ca="1" si="8">IF(F$32="","",IF(OR(F$32&gt;=$C$8,F$32&lt;=$C$9),"Outlier",""))</f>
        <v/>
      </c>
      <c r="G38" s="261" t="str">
        <f t="shared" ca="1" si="8"/>
        <v/>
      </c>
      <c r="H38" s="261" t="str">
        <f t="shared" ca="1" si="8"/>
        <v>Outlier</v>
      </c>
      <c r="I38" s="261" t="str">
        <f t="shared" ca="1" si="8"/>
        <v>Outlier</v>
      </c>
      <c r="J38" s="261" t="str">
        <f t="shared" ca="1" si="8"/>
        <v>Outlier</v>
      </c>
      <c r="K38" s="261" t="str">
        <f t="shared" ca="1" si="8"/>
        <v>Outlier</v>
      </c>
      <c r="L38" s="261" t="str">
        <f t="shared" ca="1" si="8"/>
        <v>Outlier</v>
      </c>
      <c r="M38" s="261" t="str">
        <f t="shared" ca="1" si="8"/>
        <v>Outlier</v>
      </c>
      <c r="N38" s="261" t="str">
        <f t="shared" ca="1" si="8"/>
        <v/>
      </c>
      <c r="O38" s="261" t="str">
        <f t="shared" ca="1" si="8"/>
        <v>Outlier</v>
      </c>
      <c r="P38" s="261" t="str">
        <f t="shared" ca="1" si="8"/>
        <v>Outlier</v>
      </c>
      <c r="Q38" s="261" t="str">
        <f t="shared" ca="1" si="8"/>
        <v>Outlier</v>
      </c>
      <c r="R38" s="261" t="str">
        <f t="shared" ca="1" si="8"/>
        <v/>
      </c>
      <c r="S38" s="261" t="str">
        <f t="shared" ca="1" si="8"/>
        <v/>
      </c>
      <c r="T38" s="261" t="str">
        <f t="shared" ca="1" si="8"/>
        <v/>
      </c>
      <c r="U38" s="261" t="str">
        <f t="shared" ca="1" si="8"/>
        <v/>
      </c>
      <c r="V38" s="261" t="str">
        <f t="shared" ca="1" si="8"/>
        <v/>
      </c>
      <c r="W38" s="261" t="str">
        <f t="shared" ca="1" si="8"/>
        <v/>
      </c>
      <c r="X38" s="261" t="str">
        <f t="shared" ca="1" si="8"/>
        <v/>
      </c>
      <c r="Y38" s="261" t="str">
        <f t="shared" ca="1" si="8"/>
        <v/>
      </c>
      <c r="Z38" s="261" t="str">
        <f t="shared" ca="1" si="8"/>
        <v/>
      </c>
      <c r="AA38" s="261" t="str">
        <f t="shared" ca="1" si="8"/>
        <v/>
      </c>
      <c r="AB38" s="261" t="str">
        <f t="shared" ca="1" si="8"/>
        <v/>
      </c>
      <c r="AC38" s="261" t="str">
        <f t="shared" ca="1" si="8"/>
        <v/>
      </c>
      <c r="AD38" s="261" t="str">
        <f t="shared" ca="1" si="8"/>
        <v/>
      </c>
      <c r="AE38" s="261" t="str">
        <f t="shared" ca="1" si="8"/>
        <v/>
      </c>
      <c r="AF38" s="261" t="str">
        <f t="shared" ca="1" si="8"/>
        <v/>
      </c>
      <c r="AG38" s="261" t="str">
        <f t="shared" ca="1" si="8"/>
        <v/>
      </c>
      <c r="AH38" s="261" t="str">
        <f t="shared" ca="1" si="8"/>
        <v/>
      </c>
      <c r="AI38" s="261" t="str">
        <f t="shared" ca="1" si="8"/>
        <v/>
      </c>
      <c r="AJ38" s="261" t="str">
        <f t="shared" ca="1" si="8"/>
        <v/>
      </c>
      <c r="AK38" s="261" t="str">
        <f t="shared" ca="1" si="8"/>
        <v/>
      </c>
      <c r="AL38" s="261" t="str">
        <f t="shared" ca="1" si="8"/>
        <v/>
      </c>
    </row>
    <row r="39" spans="2:40" s="262" customFormat="1">
      <c r="B39" s="179" t="s">
        <v>1976</v>
      </c>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N39" s="122"/>
    </row>
    <row r="40" spans="2:40" s="262" customFormat="1">
      <c r="B40" s="263" t="s">
        <v>1974</v>
      </c>
      <c r="C40" s="264" t="s">
        <v>1975</v>
      </c>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N40" s="122"/>
    </row>
    <row r="41" spans="2:40" s="246" customFormat="1" ht="15.75" thickBot="1">
      <c r="AN41" s="122"/>
    </row>
    <row r="42" spans="2:40" s="122" customFormat="1" hidden="1">
      <c r="C42" s="122">
        <v>20</v>
      </c>
      <c r="D42" s="122">
        <v>17</v>
      </c>
      <c r="E42" s="122">
        <v>14</v>
      </c>
    </row>
    <row r="43" spans="2:40" s="122" customFormat="1" ht="15.75" hidden="1" thickBot="1">
      <c r="F43" s="260">
        <f ca="1">IFERROR((F$46/F$47)-1,"")</f>
        <v>-2.2581732389619136E-2</v>
      </c>
      <c r="G43" s="260">
        <f t="shared" ref="G43:AL43" ca="1" si="9">IFERROR((G$46/G$47)-1,"")</f>
        <v>-1.310305738005535E-2</v>
      </c>
      <c r="H43" s="260">
        <f t="shared" ca="1" si="9"/>
        <v>4.9019607843137081E-3</v>
      </c>
      <c r="I43" s="260">
        <f t="shared" ca="1" si="9"/>
        <v>-2.2208020450551147E-2</v>
      </c>
      <c r="J43" s="260">
        <f t="shared" ca="1" si="9"/>
        <v>2.0871985157699946E-3</v>
      </c>
      <c r="K43" s="260">
        <f t="shared" ca="1" si="9"/>
        <v>-2.030892448512589E-2</v>
      </c>
      <c r="L43" s="260">
        <f t="shared" ca="1" si="9"/>
        <v>-0.14787643702391995</v>
      </c>
      <c r="M43" s="260">
        <f t="shared" ca="1" si="9"/>
        <v>-3.6319397290393463E-2</v>
      </c>
      <c r="N43" s="260">
        <f t="shared" ca="1" si="9"/>
        <v>4.0945790080738176E-2</v>
      </c>
      <c r="O43" s="260">
        <f t="shared" ca="1" si="9"/>
        <v>6.5604498594189486E-3</v>
      </c>
      <c r="P43" s="260">
        <f t="shared" ca="1" si="9"/>
        <v>-4.1866028708134051E-2</v>
      </c>
      <c r="Q43" s="260">
        <f t="shared" ca="1" si="9"/>
        <v>-3.8825757575757569E-2</v>
      </c>
      <c r="R43" s="260">
        <f t="shared" ca="1" si="9"/>
        <v>-0.12151608274907666</v>
      </c>
      <c r="S43" s="260">
        <f t="shared" ca="1" si="9"/>
        <v>0.11500021539654504</v>
      </c>
      <c r="T43" s="260">
        <f t="shared" ca="1" si="9"/>
        <v>4.5118949958982801E-2</v>
      </c>
      <c r="U43" s="260" t="str">
        <f t="shared" ca="1" si="9"/>
        <v/>
      </c>
      <c r="V43" s="260" t="str">
        <f t="shared" ca="1" si="9"/>
        <v/>
      </c>
      <c r="W43" s="260" t="str">
        <f t="shared" ca="1" si="9"/>
        <v/>
      </c>
      <c r="X43" s="260" t="str">
        <f t="shared" ca="1" si="9"/>
        <v/>
      </c>
      <c r="Y43" s="260" t="str">
        <f t="shared" ca="1" si="9"/>
        <v/>
      </c>
      <c r="Z43" s="260" t="str">
        <f t="shared" ca="1" si="9"/>
        <v/>
      </c>
      <c r="AA43" s="260" t="str">
        <f t="shared" ca="1" si="9"/>
        <v/>
      </c>
      <c r="AB43" s="260" t="str">
        <f t="shared" ca="1" si="9"/>
        <v/>
      </c>
      <c r="AC43" s="260" t="str">
        <f t="shared" ca="1" si="9"/>
        <v/>
      </c>
      <c r="AD43" s="260" t="str">
        <f t="shared" ca="1" si="9"/>
        <v/>
      </c>
      <c r="AE43" s="260" t="str">
        <f t="shared" ca="1" si="9"/>
        <v/>
      </c>
      <c r="AF43" s="260" t="str">
        <f t="shared" ca="1" si="9"/>
        <v/>
      </c>
      <c r="AG43" s="260" t="str">
        <f t="shared" ca="1" si="9"/>
        <v/>
      </c>
      <c r="AH43" s="260" t="str">
        <f t="shared" ca="1" si="9"/>
        <v/>
      </c>
      <c r="AI43" s="260" t="str">
        <f t="shared" ca="1" si="9"/>
        <v/>
      </c>
      <c r="AJ43" s="260" t="str">
        <f t="shared" ca="1" si="9"/>
        <v/>
      </c>
      <c r="AK43" s="260" t="str">
        <f t="shared" ca="1" si="9"/>
        <v/>
      </c>
      <c r="AL43" s="260" t="str">
        <f t="shared" ca="1" si="9"/>
        <v/>
      </c>
    </row>
    <row r="44" spans="2:40" ht="15.75" thickBot="1">
      <c r="C44" s="255" t="s">
        <v>1957</v>
      </c>
      <c r="D44" s="255" t="s">
        <v>1958</v>
      </c>
      <c r="E44" s="255" t="s">
        <v>1959</v>
      </c>
      <c r="F44" s="285" t="s">
        <v>17</v>
      </c>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7"/>
    </row>
    <row r="45" spans="2:40" ht="45" customHeight="1" thickBot="1">
      <c r="B45" s="247" t="s">
        <v>1960</v>
      </c>
      <c r="C45" s="248" t="s">
        <v>1964</v>
      </c>
      <c r="D45" s="248" t="str">
        <f ca="1">VLOOKUP($D$14,'Org list'!$J$11:$K$14,2,0)&amp;" - %"</f>
        <v>North of England Commissioning Region - %</v>
      </c>
      <c r="E45" s="248" t="str">
        <f ca="1">$C$11&amp;" - %"</f>
        <v>NHS England North (Yorkshire And Humber) - %</v>
      </c>
      <c r="F45" s="248" t="str">
        <f ca="1">(IF(F$13&gt;$AN$13-1,"",INDIRECT("'Comms by AT'!AB"&amp;F$13+$AN$14)&amp;" - %"))</f>
        <v>Barnsley - %</v>
      </c>
      <c r="G45" s="248" t="str">
        <f t="shared" ref="G45:AL45" ca="1" si="10">(IF(G$13&gt;$AN$13-1,"",INDIRECT("'Comms by AT'!AB"&amp;G$13+$AN$14)&amp;" - %"))</f>
        <v>Bradford - %</v>
      </c>
      <c r="H45" s="248" t="str">
        <f t="shared" ca="1" si="10"/>
        <v>Calderdale - %</v>
      </c>
      <c r="I45" s="248" t="str">
        <f t="shared" ca="1" si="10"/>
        <v>Doncaster - %</v>
      </c>
      <c r="J45" s="248" t="str">
        <f t="shared" ca="1" si="10"/>
        <v>East Riding of Yorkshire - %</v>
      </c>
      <c r="K45" s="248" t="str">
        <f t="shared" ca="1" si="10"/>
        <v>Kingston upon Hull, City of - %</v>
      </c>
      <c r="L45" s="248" t="str">
        <f t="shared" ca="1" si="10"/>
        <v>Kirklees - %</v>
      </c>
      <c r="M45" s="248" t="str">
        <f t="shared" ca="1" si="10"/>
        <v>Leeds - %</v>
      </c>
      <c r="N45" s="248" t="str">
        <f t="shared" ca="1" si="10"/>
        <v>North East Lincolnshire - %</v>
      </c>
      <c r="O45" s="248" t="str">
        <f t="shared" ca="1" si="10"/>
        <v>North Lincolnshire - %</v>
      </c>
      <c r="P45" s="248" t="str">
        <f t="shared" ca="1" si="10"/>
        <v>North Yorkshire - %</v>
      </c>
      <c r="Q45" s="248" t="str">
        <f t="shared" ca="1" si="10"/>
        <v>Rotherham - %</v>
      </c>
      <c r="R45" s="248" t="str">
        <f t="shared" ca="1" si="10"/>
        <v>Sheffield - %</v>
      </c>
      <c r="S45" s="248" t="str">
        <f t="shared" ca="1" si="10"/>
        <v>Wakefield - %</v>
      </c>
      <c r="T45" s="248" t="str">
        <f t="shared" ca="1" si="10"/>
        <v>York - %</v>
      </c>
      <c r="U45" s="248" t="str">
        <f t="shared" ca="1" si="10"/>
        <v/>
      </c>
      <c r="V45" s="248" t="str">
        <f t="shared" ca="1" si="10"/>
        <v/>
      </c>
      <c r="W45" s="248" t="str">
        <f t="shared" ca="1" si="10"/>
        <v/>
      </c>
      <c r="X45" s="248" t="str">
        <f t="shared" ca="1" si="10"/>
        <v/>
      </c>
      <c r="Y45" s="248" t="str">
        <f t="shared" ca="1" si="10"/>
        <v/>
      </c>
      <c r="Z45" s="248" t="str">
        <f t="shared" ca="1" si="10"/>
        <v/>
      </c>
      <c r="AA45" s="248" t="str">
        <f t="shared" ca="1" si="10"/>
        <v/>
      </c>
      <c r="AB45" s="248" t="str">
        <f t="shared" ca="1" si="10"/>
        <v/>
      </c>
      <c r="AC45" s="248" t="str">
        <f t="shared" ca="1" si="10"/>
        <v/>
      </c>
      <c r="AD45" s="248" t="str">
        <f t="shared" ca="1" si="10"/>
        <v/>
      </c>
      <c r="AE45" s="248" t="str">
        <f t="shared" ca="1" si="10"/>
        <v/>
      </c>
      <c r="AF45" s="248" t="str">
        <f t="shared" ca="1" si="10"/>
        <v/>
      </c>
      <c r="AG45" s="248" t="str">
        <f t="shared" ca="1" si="10"/>
        <v/>
      </c>
      <c r="AH45" s="248" t="str">
        <f t="shared" ca="1" si="10"/>
        <v/>
      </c>
      <c r="AI45" s="248" t="str">
        <f t="shared" ca="1" si="10"/>
        <v/>
      </c>
      <c r="AJ45" s="248" t="str">
        <f t="shared" ca="1" si="10"/>
        <v/>
      </c>
      <c r="AK45" s="248" t="str">
        <f t="shared" ca="1" si="10"/>
        <v/>
      </c>
      <c r="AL45" s="248" t="str">
        <f t="shared" ca="1" si="10"/>
        <v/>
      </c>
    </row>
    <row r="46" spans="2:40">
      <c r="B46" s="249" t="s">
        <v>1969</v>
      </c>
      <c r="C46" s="256">
        <f>IFERROR(IF((VLOOKUP(C$14,'Res&amp;Reablement Backsheet'!$D$5:$W$182,$C$42,FALSE))="","",(VLOOKUP(C$14,'Res&amp;Reablement Backsheet'!$D$5:$W$182,$C$42,FALSE))),"")</f>
        <v>0.82467920023873476</v>
      </c>
      <c r="D46" s="256">
        <f ca="1">IFERROR(IF((VLOOKUP(D$14,'Res&amp;Reablement Backsheet'!$D$5:$W$182,$C$42,FALSE))="","",(VLOOKUP(D$14,'Res&amp;Reablement Backsheet'!$D$5:$W$182,$C$42,FALSE))),"")</f>
        <v>0.83092273184314336</v>
      </c>
      <c r="E46" s="256">
        <f ca="1">IFERROR(IF((VLOOKUP(E$14,'Res&amp;Reablement Backsheet'!$D$5:$W$182,$C$42,FALSE))="","",(VLOOKUP(E$14,'Res&amp;Reablement Backsheet'!$D$5:$W$182,$C$42,FALSE))),"")</f>
        <v>0.8341047503045067</v>
      </c>
      <c r="F46" s="256">
        <f ca="1">IFERROR(IF((VLOOKUP(F$14,'Res&amp;Reablement Backsheet'!$D$5:$W$182,$C$42,FALSE))="","",(VLOOKUP(F$14,'Res&amp;Reablement Backsheet'!$D$5:$W$182,$C$42,FALSE))),"")</f>
        <v>0.84057971014492749</v>
      </c>
      <c r="G46" s="256">
        <f ca="1">IFERROR(IF((VLOOKUP(G$14,'Res&amp;Reablement Backsheet'!$D$5:$W$182,$C$42,FALSE))="","",(VLOOKUP(G$14,'Res&amp;Reablement Backsheet'!$D$5:$W$182,$C$42,FALSE))),"")</f>
        <v>0.87833827893175076</v>
      </c>
      <c r="H46" s="256">
        <f ca="1">IFERROR(IF((VLOOKUP(H$14,'Res&amp;Reablement Backsheet'!$D$5:$W$182,$C$42,FALSE))="","",(VLOOKUP(H$14,'Res&amp;Reablement Backsheet'!$D$5:$W$182,$C$42,FALSE))),"")</f>
        <v>0.80392156862745101</v>
      </c>
      <c r="I46" s="256">
        <f ca="1">IFERROR(IF((VLOOKUP(I$14,'Res&amp;Reablement Backsheet'!$D$5:$W$182,$C$42,FALSE))="","",(VLOOKUP(I$14,'Res&amp;Reablement Backsheet'!$D$5:$W$182,$C$42,FALSE))),"")</f>
        <v>0.81818181818181823</v>
      </c>
      <c r="J46" s="256">
        <f ca="1">IFERROR(IF((VLOOKUP(J$14,'Res&amp;Reablement Backsheet'!$D$5:$W$182,$C$42,FALSE))="","",(VLOOKUP(J$14,'Res&amp;Reablement Backsheet'!$D$5:$W$182,$C$42,FALSE))),"")</f>
        <v>0.76020408163265307</v>
      </c>
      <c r="K46" s="256">
        <f ca="1">IFERROR(IF((VLOOKUP(K$14,'Res&amp;Reablement Backsheet'!$D$5:$W$182,$C$42,FALSE))="","",(VLOOKUP(K$14,'Res&amp;Reablement Backsheet'!$D$5:$W$182,$C$42,FALSE))),"")</f>
        <v>0.90131578947368418</v>
      </c>
      <c r="L46" s="256">
        <f ca="1">IFERROR(IF((VLOOKUP(L$14,'Res&amp;Reablement Backsheet'!$D$5:$W$182,$C$42,FALSE))="","",(VLOOKUP(L$14,'Res&amp;Reablement Backsheet'!$D$5:$W$182,$C$42,FALSE))),"")</f>
        <v>0.80790960451977401</v>
      </c>
      <c r="M46" s="256">
        <f ca="1">IFERROR(IF((VLOOKUP(M$14,'Res&amp;Reablement Backsheet'!$D$5:$W$182,$C$42,FALSE))="","",(VLOOKUP(M$14,'Res&amp;Reablement Backsheet'!$D$5:$W$182,$C$42,FALSE))),"")</f>
        <v>0.89151873767258383</v>
      </c>
      <c r="N46" s="256">
        <f ca="1">IFERROR(IF((VLOOKUP(N$14,'Res&amp;Reablement Backsheet'!$D$5:$W$182,$C$42,FALSE))="","",(VLOOKUP(N$14,'Res&amp;Reablement Backsheet'!$D$5:$W$182,$C$42,FALSE))),"")</f>
        <v>0.93137254901960786</v>
      </c>
      <c r="O46" s="256">
        <f ca="1">IFERROR(IF((VLOOKUP(O$14,'Res&amp;Reablement Backsheet'!$D$5:$W$182,$C$42,FALSE))="","",(VLOOKUP(O$14,'Res&amp;Reablement Backsheet'!$D$5:$W$182,$C$42,FALSE))),"")</f>
        <v>0.92268041237113407</v>
      </c>
      <c r="P46" s="256">
        <f ca="1">IFERROR(IF((VLOOKUP(P$14,'Res&amp;Reablement Backsheet'!$D$5:$W$182,$C$42,FALSE))="","",(VLOOKUP(P$14,'Res&amp;Reablement Backsheet'!$D$5:$W$182,$C$42,FALSE))),"")</f>
        <v>0.8364661654135338</v>
      </c>
      <c r="Q46" s="256">
        <f ca="1">IFERROR(IF((VLOOKUP(Q$14,'Res&amp;Reablement Backsheet'!$D$5:$W$182,$C$42,FALSE))="","",(VLOOKUP(Q$14,'Res&amp;Reablement Backsheet'!$D$5:$W$182,$C$42,FALSE))),"")</f>
        <v>0.875</v>
      </c>
      <c r="R46" s="256">
        <f ca="1">IFERROR(IF((VLOOKUP(R$14,'Res&amp;Reablement Backsheet'!$D$5:$W$182,$C$42,FALSE))="","",(VLOOKUP(R$14,'Res&amp;Reablement Backsheet'!$D$5:$W$182,$C$42,FALSE))),"")</f>
        <v>0.74717368961973274</v>
      </c>
      <c r="S46" s="256">
        <f ca="1">IFERROR(IF((VLOOKUP(S$14,'Res&amp;Reablement Backsheet'!$D$5:$W$182,$C$42,FALSE))="","",(VLOOKUP(S$14,'Res&amp;Reablement Backsheet'!$D$5:$W$182,$C$42,FALSE))),"")</f>
        <v>0.91726618705035967</v>
      </c>
      <c r="T46" s="256">
        <f ca="1">IFERROR(IF((VLOOKUP(T$14,'Res&amp;Reablement Backsheet'!$D$5:$W$182,$C$42,FALSE))="","",(VLOOKUP(T$14,'Res&amp;Reablement Backsheet'!$D$5:$W$182,$C$42,FALSE))),"")</f>
        <v>0.79245283018867929</v>
      </c>
      <c r="U46" s="256" t="str">
        <f ca="1">IFERROR(IF((VLOOKUP(U$14,'Res&amp;Reablement Backsheet'!$D$5:$W$182,$C$42,FALSE))="","",(VLOOKUP(U$14,'Res&amp;Reablement Backsheet'!$D$5:$W$182,$C$42,FALSE))),"")</f>
        <v/>
      </c>
      <c r="V46" s="256" t="str">
        <f ca="1">IFERROR(IF((VLOOKUP(V$14,'Res&amp;Reablement Backsheet'!$D$5:$W$182,$C$42,FALSE))="","",(VLOOKUP(V$14,'Res&amp;Reablement Backsheet'!$D$5:$W$182,$C$42,FALSE))),"")</f>
        <v/>
      </c>
      <c r="W46" s="256" t="str">
        <f ca="1">IFERROR(IF((VLOOKUP(W$14,'Res&amp;Reablement Backsheet'!$D$5:$W$182,$C$42,FALSE))="","",(VLOOKUP(W$14,'Res&amp;Reablement Backsheet'!$D$5:$W$182,$C$42,FALSE))),"")</f>
        <v/>
      </c>
      <c r="X46" s="256" t="str">
        <f ca="1">IFERROR(IF((VLOOKUP(X$14,'Res&amp;Reablement Backsheet'!$D$5:$W$182,$C$42,FALSE))="","",(VLOOKUP(X$14,'Res&amp;Reablement Backsheet'!$D$5:$W$182,$C$42,FALSE))),"")</f>
        <v/>
      </c>
      <c r="Y46" s="256" t="str">
        <f ca="1">IFERROR(IF((VLOOKUP(Y$14,'Res&amp;Reablement Backsheet'!$D$5:$W$182,$C$42,FALSE))="","",(VLOOKUP(Y$14,'Res&amp;Reablement Backsheet'!$D$5:$W$182,$C$42,FALSE))),"")</f>
        <v/>
      </c>
      <c r="Z46" s="256" t="str">
        <f ca="1">IFERROR(IF((VLOOKUP(Z$14,'Res&amp;Reablement Backsheet'!$D$5:$W$182,$C$42,FALSE))="","",(VLOOKUP(Z$14,'Res&amp;Reablement Backsheet'!$D$5:$W$182,$C$42,FALSE))),"")</f>
        <v/>
      </c>
      <c r="AA46" s="256" t="str">
        <f ca="1">IFERROR(IF((VLOOKUP(AA$14,'Res&amp;Reablement Backsheet'!$D$5:$W$182,$C$42,FALSE))="","",(VLOOKUP(AA$14,'Res&amp;Reablement Backsheet'!$D$5:$W$182,$C$42,FALSE))),"")</f>
        <v/>
      </c>
      <c r="AB46" s="256" t="str">
        <f ca="1">IFERROR(IF((VLOOKUP(AB$14,'Res&amp;Reablement Backsheet'!$D$5:$W$182,$C$42,FALSE))="","",(VLOOKUP(AB$14,'Res&amp;Reablement Backsheet'!$D$5:$W$182,$C$42,FALSE))),"")</f>
        <v/>
      </c>
      <c r="AC46" s="256" t="str">
        <f ca="1">IFERROR(IF((VLOOKUP(AC$14,'Res&amp;Reablement Backsheet'!$D$5:$W$182,$C$42,FALSE))="","",(VLOOKUP(AC$14,'Res&amp;Reablement Backsheet'!$D$5:$W$182,$C$42,FALSE))),"")</f>
        <v/>
      </c>
      <c r="AD46" s="256" t="str">
        <f ca="1">IFERROR(IF((VLOOKUP(AD$14,'Res&amp;Reablement Backsheet'!$D$5:$W$182,$C$42,FALSE))="","",(VLOOKUP(AD$14,'Res&amp;Reablement Backsheet'!$D$5:$W$182,$C$42,FALSE))),"")</f>
        <v/>
      </c>
      <c r="AE46" s="256" t="str">
        <f ca="1">IFERROR(IF((VLOOKUP(AE$14,'Res&amp;Reablement Backsheet'!$D$5:$W$182,$C$42,FALSE))="","",(VLOOKUP(AE$14,'Res&amp;Reablement Backsheet'!$D$5:$W$182,$C$42,FALSE))),"")</f>
        <v/>
      </c>
      <c r="AF46" s="256" t="str">
        <f ca="1">IFERROR(IF((VLOOKUP(AF$14,'Res&amp;Reablement Backsheet'!$D$5:$W$182,$C$42,FALSE))="","",(VLOOKUP(AF$14,'Res&amp;Reablement Backsheet'!$D$5:$W$182,$C$42,FALSE))),"")</f>
        <v/>
      </c>
      <c r="AG46" s="256" t="str">
        <f ca="1">IFERROR(IF((VLOOKUP(AG$14,'Res&amp;Reablement Backsheet'!$D$5:$W$182,$C$42,FALSE))="","",(VLOOKUP(AG$14,'Res&amp;Reablement Backsheet'!$D$5:$W$182,$C$42,FALSE))),"")</f>
        <v/>
      </c>
      <c r="AH46" s="256" t="str">
        <f ca="1">IFERROR(IF((VLOOKUP(AH$14,'Res&amp;Reablement Backsheet'!$D$5:$W$182,$C$42,FALSE))="","",(VLOOKUP(AH$14,'Res&amp;Reablement Backsheet'!$D$5:$W$182,$C$42,FALSE))),"")</f>
        <v/>
      </c>
      <c r="AI46" s="256" t="str">
        <f ca="1">IFERROR(IF((VLOOKUP(AI$14,'Res&amp;Reablement Backsheet'!$D$5:$W$182,$C$42,FALSE))="","",(VLOOKUP(AI$14,'Res&amp;Reablement Backsheet'!$D$5:$W$182,$C$42,FALSE))),"")</f>
        <v/>
      </c>
      <c r="AJ46" s="256" t="str">
        <f ca="1">IFERROR(IF((VLOOKUP(AJ$14,'Res&amp;Reablement Backsheet'!$D$5:$W$182,$C$42,FALSE))="","",(VLOOKUP(AJ$14,'Res&amp;Reablement Backsheet'!$D$5:$W$182,$C$42,FALSE))),"")</f>
        <v/>
      </c>
      <c r="AK46" s="256" t="str">
        <f ca="1">IFERROR(IF((VLOOKUP(AK$14,'Res&amp;Reablement Backsheet'!$D$5:$W$182,$C$42,FALSE))="","",(VLOOKUP(AK$14,'Res&amp;Reablement Backsheet'!$D$5:$W$182,$C$42,FALSE))),"")</f>
        <v/>
      </c>
      <c r="AL46" s="256" t="str">
        <f ca="1">IFERROR(IF((VLOOKUP(AL$14,'Res&amp;Reablement Backsheet'!$D$5:$W$182,$C$42,FALSE))="","",(VLOOKUP(AL$14,'Res&amp;Reablement Backsheet'!$D$5:$W$182,$C$42,FALSE))),"")</f>
        <v/>
      </c>
    </row>
    <row r="47" spans="2:40">
      <c r="B47" s="250" t="s">
        <v>1970</v>
      </c>
      <c r="C47" s="257">
        <f>IFERROR(IF((VLOOKUP(C$14,'Res&amp;Reablement Backsheet'!$D$5:$W$182,$D$42,FALSE))="","",(VLOOKUP(C$14,'Res&amp;Reablement Backsheet'!$D$5:$W$182,$D$42,FALSE))),"")</f>
        <v>0.85068688153729766</v>
      </c>
      <c r="D47" s="257">
        <f ca="1">IFERROR(IF((VLOOKUP(D$14,'Res&amp;Reablement Backsheet'!$D$5:$W$182,$D$42,FALSE))="","",(VLOOKUP(D$14,'Res&amp;Reablement Backsheet'!$D$5:$W$182,$D$42,FALSE))),"")</f>
        <v>0.85558885768662585</v>
      </c>
      <c r="E47" s="257">
        <f ca="1">IFERROR(IF((VLOOKUP(E$14,'Res&amp;Reablement Backsheet'!$D$5:$W$182,$D$42,FALSE))="","",(VLOOKUP(E$14,'Res&amp;Reablement Backsheet'!$D$5:$W$182,$D$42,FALSE))),"")</f>
        <v>0.87172085122446097</v>
      </c>
      <c r="F47" s="257">
        <f ca="1">IFERROR(IF((VLOOKUP(F$14,'Res&amp;Reablement Backsheet'!$D$5:$W$182,$D$42,FALSE))="","",(VLOOKUP(F$14,'Res&amp;Reablement Backsheet'!$D$5:$W$182,$D$42,FALSE))),"")</f>
        <v>0.86</v>
      </c>
      <c r="G47" s="257">
        <f ca="1">IFERROR(IF((VLOOKUP(G$14,'Res&amp;Reablement Backsheet'!$D$5:$W$182,$D$42,FALSE))="","",(VLOOKUP(G$14,'Res&amp;Reablement Backsheet'!$D$5:$W$182,$D$42,FALSE))),"")</f>
        <v>0.89</v>
      </c>
      <c r="H47" s="257">
        <f ca="1">IFERROR(IF((VLOOKUP(H$14,'Res&amp;Reablement Backsheet'!$D$5:$W$182,$D$42,FALSE))="","",(VLOOKUP(H$14,'Res&amp;Reablement Backsheet'!$D$5:$W$182,$D$42,FALSE))),"")</f>
        <v>0.8</v>
      </c>
      <c r="I47" s="257">
        <f ca="1">IFERROR(IF((VLOOKUP(I$14,'Res&amp;Reablement Backsheet'!$D$5:$W$182,$D$42,FALSE))="","",(VLOOKUP(I$14,'Res&amp;Reablement Backsheet'!$D$5:$W$182,$D$42,FALSE))),"")</f>
        <v>0.83676470588235297</v>
      </c>
      <c r="J47" s="257">
        <f ca="1">IFERROR(IF((VLOOKUP(J$14,'Res&amp;Reablement Backsheet'!$D$5:$W$182,$D$42,FALSE))="","",(VLOOKUP(J$14,'Res&amp;Reablement Backsheet'!$D$5:$W$182,$D$42,FALSE))),"")</f>
        <v>0.75862068965517238</v>
      </c>
      <c r="K47" s="257">
        <f ca="1">IFERROR(IF((VLOOKUP(K$14,'Res&amp;Reablement Backsheet'!$D$5:$W$182,$D$42,FALSE))="","",(VLOOKUP(K$14,'Res&amp;Reablement Backsheet'!$D$5:$W$182,$D$42,FALSE))),"")</f>
        <v>0.92</v>
      </c>
      <c r="L47" s="257">
        <f ca="1">IFERROR(IF((VLOOKUP(L$14,'Res&amp;Reablement Backsheet'!$D$5:$W$182,$D$42,FALSE))="","",(VLOOKUP(L$14,'Res&amp;Reablement Backsheet'!$D$5:$W$182,$D$42,FALSE))),"")</f>
        <v>0.94811320754716977</v>
      </c>
      <c r="M47" s="257">
        <f ca="1">IFERROR(IF((VLOOKUP(M$14,'Res&amp;Reablement Backsheet'!$D$5:$W$182,$D$42,FALSE))="","",(VLOOKUP(M$14,'Res&amp;Reablement Backsheet'!$D$5:$W$182,$D$42,FALSE))),"")</f>
        <v>0.92511848341232228</v>
      </c>
      <c r="N47" s="257">
        <f ca="1">IFERROR(IF((VLOOKUP(N$14,'Res&amp;Reablement Backsheet'!$D$5:$W$182,$D$42,FALSE))="","",(VLOOKUP(N$14,'Res&amp;Reablement Backsheet'!$D$5:$W$182,$D$42,FALSE))),"")</f>
        <v>0.89473684210526316</v>
      </c>
      <c r="O47" s="257">
        <f ca="1">IFERROR(IF((VLOOKUP(O$14,'Res&amp;Reablement Backsheet'!$D$5:$W$182,$D$42,FALSE))="","",(VLOOKUP(O$14,'Res&amp;Reablement Backsheet'!$D$5:$W$182,$D$42,FALSE))),"")</f>
        <v>0.91666666666666663</v>
      </c>
      <c r="P47" s="257">
        <f ca="1">IFERROR(IF((VLOOKUP(P$14,'Res&amp;Reablement Backsheet'!$D$5:$W$182,$D$42,FALSE))="","",(VLOOKUP(P$14,'Res&amp;Reablement Backsheet'!$D$5:$W$182,$D$42,FALSE))),"")</f>
        <v>0.87301587301587302</v>
      </c>
      <c r="Q47" s="257">
        <f ca="1">IFERROR(IF((VLOOKUP(Q$14,'Res&amp;Reablement Backsheet'!$D$5:$W$182,$D$42,FALSE))="","",(VLOOKUP(Q$14,'Res&amp;Reablement Backsheet'!$D$5:$W$182,$D$42,FALSE))),"")</f>
        <v>0.91034482758620694</v>
      </c>
      <c r="R47" s="257">
        <f ca="1">IFERROR(IF((VLOOKUP(R$14,'Res&amp;Reablement Backsheet'!$D$5:$W$182,$D$42,FALSE))="","",(VLOOKUP(R$14,'Res&amp;Reablement Backsheet'!$D$5:$W$182,$D$42,FALSE))),"")</f>
        <v>0.85052631578947369</v>
      </c>
      <c r="S47" s="257">
        <f ca="1">IFERROR(IF((VLOOKUP(S$14,'Res&amp;Reablement Backsheet'!$D$5:$W$182,$D$42,FALSE))="","",(VLOOKUP(S$14,'Res&amp;Reablement Backsheet'!$D$5:$W$182,$D$42,FALSE))),"")</f>
        <v>0.82266009852216748</v>
      </c>
      <c r="T47" s="257">
        <f ca="1">IFERROR(IF((VLOOKUP(T$14,'Res&amp;Reablement Backsheet'!$D$5:$W$182,$D$42,FALSE))="","",(VLOOKUP(T$14,'Res&amp;Reablement Backsheet'!$D$5:$W$182,$D$42,FALSE))),"")</f>
        <v>0.75824175824175821</v>
      </c>
      <c r="U47" s="257" t="str">
        <f ca="1">IFERROR(IF((VLOOKUP(U$14,'Res&amp;Reablement Backsheet'!$D$5:$W$182,$D$42,FALSE))="","",(VLOOKUP(U$14,'Res&amp;Reablement Backsheet'!$D$5:$W$182,$D$42,FALSE))),"")</f>
        <v/>
      </c>
      <c r="V47" s="257" t="str">
        <f ca="1">IFERROR(IF((VLOOKUP(V$14,'Res&amp;Reablement Backsheet'!$D$5:$W$182,$D$42,FALSE))="","",(VLOOKUP(V$14,'Res&amp;Reablement Backsheet'!$D$5:$W$182,$D$42,FALSE))),"")</f>
        <v/>
      </c>
      <c r="W47" s="257" t="str">
        <f ca="1">IFERROR(IF((VLOOKUP(W$14,'Res&amp;Reablement Backsheet'!$D$5:$W$182,$D$42,FALSE))="","",(VLOOKUP(W$14,'Res&amp;Reablement Backsheet'!$D$5:$W$182,$D$42,FALSE))),"")</f>
        <v/>
      </c>
      <c r="X47" s="257" t="str">
        <f ca="1">IFERROR(IF((VLOOKUP(X$14,'Res&amp;Reablement Backsheet'!$D$5:$W$182,$D$42,FALSE))="","",(VLOOKUP(X$14,'Res&amp;Reablement Backsheet'!$D$5:$W$182,$D$42,FALSE))),"")</f>
        <v/>
      </c>
      <c r="Y47" s="257" t="str">
        <f ca="1">IFERROR(IF((VLOOKUP(Y$14,'Res&amp;Reablement Backsheet'!$D$5:$W$182,$D$42,FALSE))="","",(VLOOKUP(Y$14,'Res&amp;Reablement Backsheet'!$D$5:$W$182,$D$42,FALSE))),"")</f>
        <v/>
      </c>
      <c r="Z47" s="257" t="str">
        <f ca="1">IFERROR(IF((VLOOKUP(Z$14,'Res&amp;Reablement Backsheet'!$D$5:$W$182,$D$42,FALSE))="","",(VLOOKUP(Z$14,'Res&amp;Reablement Backsheet'!$D$5:$W$182,$D$42,FALSE))),"")</f>
        <v/>
      </c>
      <c r="AA47" s="257" t="str">
        <f ca="1">IFERROR(IF((VLOOKUP(AA$14,'Res&amp;Reablement Backsheet'!$D$5:$W$182,$D$42,FALSE))="","",(VLOOKUP(AA$14,'Res&amp;Reablement Backsheet'!$D$5:$W$182,$D$42,FALSE))),"")</f>
        <v/>
      </c>
      <c r="AB47" s="257" t="str">
        <f ca="1">IFERROR(IF((VLOOKUP(AB$14,'Res&amp;Reablement Backsheet'!$D$5:$W$182,$D$42,FALSE))="","",(VLOOKUP(AB$14,'Res&amp;Reablement Backsheet'!$D$5:$W$182,$D$42,FALSE))),"")</f>
        <v/>
      </c>
      <c r="AC47" s="257" t="str">
        <f ca="1">IFERROR(IF((VLOOKUP(AC$14,'Res&amp;Reablement Backsheet'!$D$5:$W$182,$D$42,FALSE))="","",(VLOOKUP(AC$14,'Res&amp;Reablement Backsheet'!$D$5:$W$182,$D$42,FALSE))),"")</f>
        <v/>
      </c>
      <c r="AD47" s="257" t="str">
        <f ca="1">IFERROR(IF((VLOOKUP(AD$14,'Res&amp;Reablement Backsheet'!$D$5:$W$182,$D$42,FALSE))="","",(VLOOKUP(AD$14,'Res&amp;Reablement Backsheet'!$D$5:$W$182,$D$42,FALSE))),"")</f>
        <v/>
      </c>
      <c r="AE47" s="257" t="str">
        <f ca="1">IFERROR(IF((VLOOKUP(AE$14,'Res&amp;Reablement Backsheet'!$D$5:$W$182,$D$42,FALSE))="","",(VLOOKUP(AE$14,'Res&amp;Reablement Backsheet'!$D$5:$W$182,$D$42,FALSE))),"")</f>
        <v/>
      </c>
      <c r="AF47" s="257" t="str">
        <f ca="1">IFERROR(IF((VLOOKUP(AF$14,'Res&amp;Reablement Backsheet'!$D$5:$W$182,$D$42,FALSE))="","",(VLOOKUP(AF$14,'Res&amp;Reablement Backsheet'!$D$5:$W$182,$D$42,FALSE))),"")</f>
        <v/>
      </c>
      <c r="AG47" s="257" t="str">
        <f ca="1">IFERROR(IF((VLOOKUP(AG$14,'Res&amp;Reablement Backsheet'!$D$5:$W$182,$D$42,FALSE))="","",(VLOOKUP(AG$14,'Res&amp;Reablement Backsheet'!$D$5:$W$182,$D$42,FALSE))),"")</f>
        <v/>
      </c>
      <c r="AH47" s="257" t="str">
        <f ca="1">IFERROR(IF((VLOOKUP(AH$14,'Res&amp;Reablement Backsheet'!$D$5:$W$182,$D$42,FALSE))="","",(VLOOKUP(AH$14,'Res&amp;Reablement Backsheet'!$D$5:$W$182,$D$42,FALSE))),"")</f>
        <v/>
      </c>
      <c r="AI47" s="257" t="str">
        <f ca="1">IFERROR(IF((VLOOKUP(AI$14,'Res&amp;Reablement Backsheet'!$D$5:$W$182,$D$42,FALSE))="","",(VLOOKUP(AI$14,'Res&amp;Reablement Backsheet'!$D$5:$W$182,$D$42,FALSE))),"")</f>
        <v/>
      </c>
      <c r="AJ47" s="257" t="str">
        <f ca="1">IFERROR(IF((VLOOKUP(AJ$14,'Res&amp;Reablement Backsheet'!$D$5:$W$182,$D$42,FALSE))="","",(VLOOKUP(AJ$14,'Res&amp;Reablement Backsheet'!$D$5:$W$182,$D$42,FALSE))),"")</f>
        <v/>
      </c>
      <c r="AK47" s="257" t="str">
        <f ca="1">IFERROR(IF((VLOOKUP(AK$14,'Res&amp;Reablement Backsheet'!$D$5:$W$182,$D$42,FALSE))="","",(VLOOKUP(AK$14,'Res&amp;Reablement Backsheet'!$D$5:$W$182,$D$42,FALSE))),"")</f>
        <v/>
      </c>
      <c r="AL47" s="257" t="str">
        <f ca="1">IFERROR(IF((VLOOKUP(AL$14,'Res&amp;Reablement Backsheet'!$D$5:$W$182,$D$42,FALSE))="","",(VLOOKUP(AL$14,'Res&amp;Reablement Backsheet'!$D$5:$W$182,$D$42,FALSE))),"")</f>
        <v/>
      </c>
    </row>
    <row r="48" spans="2:40" ht="15.75" thickBot="1">
      <c r="B48" s="251" t="s">
        <v>1971</v>
      </c>
      <c r="C48" s="258">
        <f>IFERROR(IF((VLOOKUP(C$14,'Res&amp;Reablement Backsheet'!$D$5:$W$182,$E$42,FALSE))="","",(VLOOKUP(C$14,'Res&amp;Reablement Backsheet'!$D$5:$W$182,$E$42,FALSE))),"")</f>
        <v>0.82709950599858861</v>
      </c>
      <c r="D48" s="258">
        <f ca="1">IFERROR(IF((VLOOKUP(D$14,'Res&amp;Reablement Backsheet'!$D$5:$W$182,$E$42,FALSE))="","",(VLOOKUP(D$14,'Res&amp;Reablement Backsheet'!$D$5:$W$182,$E$42,FALSE))),"")</f>
        <v>0.83113248169944021</v>
      </c>
      <c r="E48" s="258">
        <f ca="1">IFERROR(IF((VLOOKUP(E$14,'Res&amp;Reablement Backsheet'!$D$5:$W$182,$E$42,FALSE))="","",(VLOOKUP(E$14,'Res&amp;Reablement Backsheet'!$D$5:$W$182,$E$42,FALSE))),"")</f>
        <v>0.82912988650693564</v>
      </c>
      <c r="F48" s="258">
        <f ca="1">IFERROR(IF((VLOOKUP(F$14,'Res&amp;Reablement Backsheet'!$D$5:$W$182,$E$42,FALSE))="","",(VLOOKUP(F$14,'Res&amp;Reablement Backsheet'!$D$5:$W$182,$E$42,FALSE))),"")</f>
        <v>0.90393013100436681</v>
      </c>
      <c r="G48" s="258">
        <f ca="1">IFERROR(IF((VLOOKUP(G$14,'Res&amp;Reablement Backsheet'!$D$5:$W$182,$E$42,FALSE))="","",(VLOOKUP(G$14,'Res&amp;Reablement Backsheet'!$D$5:$W$182,$E$42,FALSE))),"")</f>
        <v>0.88172043010752688</v>
      </c>
      <c r="H48" s="258">
        <f ca="1">IFERROR(IF((VLOOKUP(H$14,'Res&amp;Reablement Backsheet'!$D$5:$W$182,$E$42,FALSE))="","",(VLOOKUP(H$14,'Res&amp;Reablement Backsheet'!$D$5:$W$182,$E$42,FALSE))),"")</f>
        <v>0.7931034482758621</v>
      </c>
      <c r="I48" s="258">
        <f ca="1">IFERROR(IF((VLOOKUP(I$14,'Res&amp;Reablement Backsheet'!$D$5:$W$182,$E$42,FALSE))="","",(VLOOKUP(I$14,'Res&amp;Reablement Backsheet'!$D$5:$W$182,$E$42,FALSE))),"")</f>
        <v>0.81871345029239762</v>
      </c>
      <c r="J48" s="258">
        <f ca="1">IFERROR(IF((VLOOKUP(J$14,'Res&amp;Reablement Backsheet'!$D$5:$W$182,$E$42,FALSE))="","",(VLOOKUP(J$14,'Res&amp;Reablement Backsheet'!$D$5:$W$182,$E$42,FALSE))),"")</f>
        <v>0.85576923076923073</v>
      </c>
      <c r="K48" s="258">
        <f ca="1">IFERROR(IF((VLOOKUP(K$14,'Res&amp;Reablement Backsheet'!$D$5:$W$182,$E$42,FALSE))="","",(VLOOKUP(K$14,'Res&amp;Reablement Backsheet'!$D$5:$W$182,$E$42,FALSE))),"")</f>
        <v>0.90849673202614378</v>
      </c>
      <c r="L48" s="258">
        <f ca="1">IFERROR(IF((VLOOKUP(L$14,'Res&amp;Reablement Backsheet'!$D$5:$W$182,$E$42,FALSE))="","",(VLOOKUP(L$14,'Res&amp;Reablement Backsheet'!$D$5:$W$182,$E$42,FALSE))),"")</f>
        <v>0.890625</v>
      </c>
      <c r="M48" s="258">
        <f ca="1">IFERROR(IF((VLOOKUP(M$14,'Res&amp;Reablement Backsheet'!$D$5:$W$182,$E$42,FALSE))="","",(VLOOKUP(M$14,'Res&amp;Reablement Backsheet'!$D$5:$W$182,$E$42,FALSE))),"")</f>
        <v>0.84770889487870615</v>
      </c>
      <c r="N48" s="258">
        <f ca="1">IFERROR(IF((VLOOKUP(N$14,'Res&amp;Reablement Backsheet'!$D$5:$W$182,$E$42,FALSE))="","",(VLOOKUP(N$14,'Res&amp;Reablement Backsheet'!$D$5:$W$182,$E$42,FALSE))),"")</f>
        <v>0.90625</v>
      </c>
      <c r="O48" s="258">
        <f ca="1">IFERROR(IF((VLOOKUP(O$14,'Res&amp;Reablement Backsheet'!$D$5:$W$182,$E$42,FALSE))="","",(VLOOKUP(O$14,'Res&amp;Reablement Backsheet'!$D$5:$W$182,$E$42,FALSE))),"")</f>
        <v>0.91095890410958902</v>
      </c>
      <c r="P48" s="258">
        <f ca="1">IFERROR(IF((VLOOKUP(P$14,'Res&amp;Reablement Backsheet'!$D$5:$W$182,$E$42,FALSE))="","",(VLOOKUP(P$14,'Res&amp;Reablement Backsheet'!$D$5:$W$182,$E$42,FALSE))),"")</f>
        <v>0.82524271844660191</v>
      </c>
      <c r="Q48" s="258">
        <f ca="1">IFERROR(IF((VLOOKUP(Q$14,'Res&amp;Reablement Backsheet'!$D$5:$W$182,$E$42,FALSE))="","",(VLOOKUP(Q$14,'Res&amp;Reablement Backsheet'!$D$5:$W$182,$E$42,FALSE))),"")</f>
        <v>0.89629629629629626</v>
      </c>
      <c r="R48" s="258">
        <f ca="1">IFERROR(IF((VLOOKUP(R$14,'Res&amp;Reablement Backsheet'!$D$5:$W$182,$E$42,FALSE))="","",(VLOOKUP(R$14,'Res&amp;Reablement Backsheet'!$D$5:$W$182,$E$42,FALSE))),"")</f>
        <v>0.76731927710843373</v>
      </c>
      <c r="S48" s="258">
        <f ca="1">IFERROR(IF((VLOOKUP(S$14,'Res&amp;Reablement Backsheet'!$D$5:$W$182,$E$42,FALSE))="","",(VLOOKUP(S$14,'Res&amp;Reablement Backsheet'!$D$5:$W$182,$E$42,FALSE))),"")</f>
        <v>0.81856540084388185</v>
      </c>
      <c r="T48" s="258">
        <f ca="1">IFERROR(IF((VLOOKUP(T$14,'Res&amp;Reablement Backsheet'!$D$5:$W$182,$E$42,FALSE))="","",(VLOOKUP(T$14,'Res&amp;Reablement Backsheet'!$D$5:$W$182,$E$42,FALSE))),"")</f>
        <v>0.75714285714285712</v>
      </c>
      <c r="U48" s="258" t="str">
        <f ca="1">IFERROR(IF((VLOOKUP(U$14,'Res&amp;Reablement Backsheet'!$D$5:$W$182,$E$42,FALSE))="","",(VLOOKUP(U$14,'Res&amp;Reablement Backsheet'!$D$5:$W$182,$E$42,FALSE))),"")</f>
        <v/>
      </c>
      <c r="V48" s="258" t="str">
        <f ca="1">IFERROR(IF((VLOOKUP(V$14,'Res&amp;Reablement Backsheet'!$D$5:$W$182,$E$42,FALSE))="","",(VLOOKUP(V$14,'Res&amp;Reablement Backsheet'!$D$5:$W$182,$E$42,FALSE))),"")</f>
        <v/>
      </c>
      <c r="W48" s="258" t="str">
        <f ca="1">IFERROR(IF((VLOOKUP(W$14,'Res&amp;Reablement Backsheet'!$D$5:$W$182,$E$42,FALSE))="","",(VLOOKUP(W$14,'Res&amp;Reablement Backsheet'!$D$5:$W$182,$E$42,FALSE))),"")</f>
        <v/>
      </c>
      <c r="X48" s="258" t="str">
        <f ca="1">IFERROR(IF((VLOOKUP(X$14,'Res&amp;Reablement Backsheet'!$D$5:$W$182,$E$42,FALSE))="","",(VLOOKUP(X$14,'Res&amp;Reablement Backsheet'!$D$5:$W$182,$E$42,FALSE))),"")</f>
        <v/>
      </c>
      <c r="Y48" s="258" t="str">
        <f ca="1">IFERROR(IF((VLOOKUP(Y$14,'Res&amp;Reablement Backsheet'!$D$5:$W$182,$E$42,FALSE))="","",(VLOOKUP(Y$14,'Res&amp;Reablement Backsheet'!$D$5:$W$182,$E$42,FALSE))),"")</f>
        <v/>
      </c>
      <c r="Z48" s="258" t="str">
        <f ca="1">IFERROR(IF((VLOOKUP(Z$14,'Res&amp;Reablement Backsheet'!$D$5:$W$182,$E$42,FALSE))="","",(VLOOKUP(Z$14,'Res&amp;Reablement Backsheet'!$D$5:$W$182,$E$42,FALSE))),"")</f>
        <v/>
      </c>
      <c r="AA48" s="258" t="str">
        <f ca="1">IFERROR(IF((VLOOKUP(AA$14,'Res&amp;Reablement Backsheet'!$D$5:$W$182,$E$42,FALSE))="","",(VLOOKUP(AA$14,'Res&amp;Reablement Backsheet'!$D$5:$W$182,$E$42,FALSE))),"")</f>
        <v/>
      </c>
      <c r="AB48" s="258" t="str">
        <f ca="1">IFERROR(IF((VLOOKUP(AB$14,'Res&amp;Reablement Backsheet'!$D$5:$W$182,$E$42,FALSE))="","",(VLOOKUP(AB$14,'Res&amp;Reablement Backsheet'!$D$5:$W$182,$E$42,FALSE))),"")</f>
        <v/>
      </c>
      <c r="AC48" s="258" t="str">
        <f ca="1">IFERROR(IF((VLOOKUP(AC$14,'Res&amp;Reablement Backsheet'!$D$5:$W$182,$E$42,FALSE))="","",(VLOOKUP(AC$14,'Res&amp;Reablement Backsheet'!$D$5:$W$182,$E$42,FALSE))),"")</f>
        <v/>
      </c>
      <c r="AD48" s="258" t="str">
        <f ca="1">IFERROR(IF((VLOOKUP(AD$14,'Res&amp;Reablement Backsheet'!$D$5:$W$182,$E$42,FALSE))="","",(VLOOKUP(AD$14,'Res&amp;Reablement Backsheet'!$D$5:$W$182,$E$42,FALSE))),"")</f>
        <v/>
      </c>
      <c r="AE48" s="258" t="str">
        <f ca="1">IFERROR(IF((VLOOKUP(AE$14,'Res&amp;Reablement Backsheet'!$D$5:$W$182,$E$42,FALSE))="","",(VLOOKUP(AE$14,'Res&amp;Reablement Backsheet'!$D$5:$W$182,$E$42,FALSE))),"")</f>
        <v/>
      </c>
      <c r="AF48" s="258" t="str">
        <f ca="1">IFERROR(IF((VLOOKUP(AF$14,'Res&amp;Reablement Backsheet'!$D$5:$W$182,$E$42,FALSE))="","",(VLOOKUP(AF$14,'Res&amp;Reablement Backsheet'!$D$5:$W$182,$E$42,FALSE))),"")</f>
        <v/>
      </c>
      <c r="AG48" s="258" t="str">
        <f ca="1">IFERROR(IF((VLOOKUP(AG$14,'Res&amp;Reablement Backsheet'!$D$5:$W$182,$E$42,FALSE))="","",(VLOOKUP(AG$14,'Res&amp;Reablement Backsheet'!$D$5:$W$182,$E$42,FALSE))),"")</f>
        <v/>
      </c>
      <c r="AH48" s="258" t="str">
        <f ca="1">IFERROR(IF((VLOOKUP(AH$14,'Res&amp;Reablement Backsheet'!$D$5:$W$182,$E$42,FALSE))="","",(VLOOKUP(AH$14,'Res&amp;Reablement Backsheet'!$D$5:$W$182,$E$42,FALSE))),"")</f>
        <v/>
      </c>
      <c r="AI48" s="258" t="str">
        <f ca="1">IFERROR(IF((VLOOKUP(AI$14,'Res&amp;Reablement Backsheet'!$D$5:$W$182,$E$42,FALSE))="","",(VLOOKUP(AI$14,'Res&amp;Reablement Backsheet'!$D$5:$W$182,$E$42,FALSE))),"")</f>
        <v/>
      </c>
      <c r="AJ48" s="258" t="str">
        <f ca="1">IFERROR(IF((VLOOKUP(AJ$14,'Res&amp;Reablement Backsheet'!$D$5:$W$182,$E$42,FALSE))="","",(VLOOKUP(AJ$14,'Res&amp;Reablement Backsheet'!$D$5:$W$182,$E$42,FALSE))),"")</f>
        <v/>
      </c>
      <c r="AK48" s="258" t="str">
        <f ca="1">IFERROR(IF((VLOOKUP(AK$14,'Res&amp;Reablement Backsheet'!$D$5:$W$182,$E$42,FALSE))="","",(VLOOKUP(AK$14,'Res&amp;Reablement Backsheet'!$D$5:$W$182,$E$42,FALSE))),"")</f>
        <v/>
      </c>
      <c r="AL48" s="258" t="str">
        <f ca="1">IFERROR(IF((VLOOKUP(AL$14,'Res&amp;Reablement Backsheet'!$D$5:$W$182,$E$42,FALSE))="","",(VLOOKUP(AL$14,'Res&amp;Reablement Backsheet'!$D$5:$W$182,$E$42,FALSE))),"")</f>
        <v/>
      </c>
    </row>
    <row r="49" spans="2:38">
      <c r="F49" s="261" t="str">
        <f t="shared" ref="F49:AL49" ca="1" si="11">IF(F$43="","",IF(OR(F$43&gt;=$C$8,F$43&lt;=$C$9),"Outlier",""))</f>
        <v/>
      </c>
      <c r="G49" s="261" t="str">
        <f t="shared" ca="1" si="11"/>
        <v/>
      </c>
      <c r="H49" s="261" t="str">
        <f t="shared" ca="1" si="11"/>
        <v/>
      </c>
      <c r="I49" s="261" t="str">
        <f t="shared" ca="1" si="11"/>
        <v/>
      </c>
      <c r="J49" s="261" t="str">
        <f t="shared" ca="1" si="11"/>
        <v/>
      </c>
      <c r="K49" s="261" t="str">
        <f t="shared" ca="1" si="11"/>
        <v/>
      </c>
      <c r="L49" s="261" t="str">
        <f t="shared" ca="1" si="11"/>
        <v>Outlier</v>
      </c>
      <c r="M49" s="261" t="str">
        <f t="shared" ca="1" si="11"/>
        <v/>
      </c>
      <c r="N49" s="261" t="str">
        <f t="shared" ca="1" si="11"/>
        <v/>
      </c>
      <c r="O49" s="261" t="str">
        <f t="shared" ca="1" si="11"/>
        <v/>
      </c>
      <c r="P49" s="261" t="str">
        <f t="shared" ca="1" si="11"/>
        <v/>
      </c>
      <c r="Q49" s="261" t="str">
        <f t="shared" ca="1" si="11"/>
        <v/>
      </c>
      <c r="R49" s="261" t="str">
        <f t="shared" ca="1" si="11"/>
        <v>Outlier</v>
      </c>
      <c r="S49" s="261" t="str">
        <f t="shared" ca="1" si="11"/>
        <v>Outlier</v>
      </c>
      <c r="T49" s="261" t="str">
        <f t="shared" ca="1" si="11"/>
        <v/>
      </c>
      <c r="U49" s="261" t="str">
        <f t="shared" ca="1" si="11"/>
        <v/>
      </c>
      <c r="V49" s="261" t="str">
        <f t="shared" ca="1" si="11"/>
        <v/>
      </c>
      <c r="W49" s="261" t="str">
        <f t="shared" ca="1" si="11"/>
        <v/>
      </c>
      <c r="X49" s="261" t="str">
        <f t="shared" ca="1" si="11"/>
        <v/>
      </c>
      <c r="Y49" s="261" t="str">
        <f t="shared" ca="1" si="11"/>
        <v/>
      </c>
      <c r="Z49" s="261" t="str">
        <f t="shared" ca="1" si="11"/>
        <v/>
      </c>
      <c r="AA49" s="261" t="str">
        <f t="shared" ca="1" si="11"/>
        <v/>
      </c>
      <c r="AB49" s="261" t="str">
        <f t="shared" ca="1" si="11"/>
        <v/>
      </c>
      <c r="AC49" s="261" t="str">
        <f t="shared" ca="1" si="11"/>
        <v/>
      </c>
      <c r="AD49" s="261" t="str">
        <f t="shared" ca="1" si="11"/>
        <v/>
      </c>
      <c r="AE49" s="261" t="str">
        <f t="shared" ca="1" si="11"/>
        <v/>
      </c>
      <c r="AF49" s="261" t="str">
        <f t="shared" ca="1" si="11"/>
        <v/>
      </c>
      <c r="AG49" s="261" t="str">
        <f t="shared" ca="1" si="11"/>
        <v/>
      </c>
      <c r="AH49" s="261" t="str">
        <f t="shared" ca="1" si="11"/>
        <v/>
      </c>
      <c r="AI49" s="261" t="str">
        <f t="shared" ca="1" si="11"/>
        <v/>
      </c>
      <c r="AJ49" s="261" t="str">
        <f t="shared" ca="1" si="11"/>
        <v/>
      </c>
      <c r="AK49" s="261" t="str">
        <f t="shared" ca="1" si="11"/>
        <v/>
      </c>
      <c r="AL49" s="261" t="str">
        <f t="shared" ca="1" si="11"/>
        <v/>
      </c>
    </row>
    <row r="50" spans="2:38">
      <c r="B50" s="179" t="s">
        <v>1977</v>
      </c>
      <c r="C50" s="262"/>
    </row>
    <row r="51" spans="2:38">
      <c r="B51" s="263" t="s">
        <v>1975</v>
      </c>
      <c r="C51" s="264" t="s">
        <v>1974</v>
      </c>
    </row>
  </sheetData>
  <sheetProtection password="DCA1" sheet="1" objects="1" scenarios="1"/>
  <mergeCells count="7">
    <mergeCell ref="F33:AL33"/>
    <mergeCell ref="F44:AL44"/>
    <mergeCell ref="F16:AL16"/>
    <mergeCell ref="F24:AL24"/>
    <mergeCell ref="B1:K1"/>
    <mergeCell ref="B2:K2"/>
    <mergeCell ref="D8:E9"/>
  </mergeCells>
  <conditionalFormatting sqref="F20:AL20">
    <cfRule type="cellIs" dxfId="15" priority="17" operator="equal">
      <formula>"Outlier"</formula>
    </cfRule>
  </conditionalFormatting>
  <conditionalFormatting sqref="F29:AL29">
    <cfRule type="cellIs" dxfId="14" priority="16" operator="equal">
      <formula>"Outlier"</formula>
    </cfRule>
  </conditionalFormatting>
  <conditionalFormatting sqref="F38:AL40">
    <cfRule type="cellIs" dxfId="13" priority="15" operator="equal">
      <formula>"Outlier"</formula>
    </cfRule>
  </conditionalFormatting>
  <conditionalFormatting sqref="F49:AL49">
    <cfRule type="cellIs" dxfId="12" priority="14" operator="equal">
      <formula>"Outlier"</formula>
    </cfRule>
  </conditionalFormatting>
  <conditionalFormatting sqref="F17:AL19">
    <cfRule type="cellIs" dxfId="11" priority="12" operator="equal">
      <formula>""</formula>
    </cfRule>
  </conditionalFormatting>
  <conditionalFormatting sqref="F25:AL28">
    <cfRule type="cellIs" dxfId="10" priority="11" operator="equal">
      <formula>""</formula>
    </cfRule>
  </conditionalFormatting>
  <conditionalFormatting sqref="F34:AL37">
    <cfRule type="cellIs" dxfId="9" priority="10" operator="equal">
      <formula>""</formula>
    </cfRule>
  </conditionalFormatting>
  <conditionalFormatting sqref="F45:AL48">
    <cfRule type="cellIs" dxfId="8" priority="9" operator="equal">
      <formula>""</formula>
    </cfRule>
  </conditionalFormatting>
  <conditionalFormatting sqref="F26:AL26">
    <cfRule type="expression" dxfId="7" priority="5">
      <formula>AND(F$26&gt;F$27,F$26&gt;F$28)</formula>
    </cfRule>
    <cfRule type="expression" dxfId="6" priority="6">
      <formula>AND(F$26&lt;F$27,F$26&lt;F$28)</formula>
    </cfRule>
  </conditionalFormatting>
  <conditionalFormatting sqref="F35:AL35">
    <cfRule type="expression" dxfId="5" priority="3">
      <formula>AND(F$35&gt;F$36,F$35&gt;F$37)</formula>
    </cfRule>
    <cfRule type="expression" dxfId="4" priority="4">
      <formula>AND(F$35&lt;F$36,F$35&lt;F$37)</formula>
    </cfRule>
  </conditionalFormatting>
  <conditionalFormatting sqref="F46:AL46">
    <cfRule type="expression" dxfId="3" priority="1">
      <formula>AND(F$46&lt;F$47,F$46&lt;F$48)</formula>
    </cfRule>
    <cfRule type="expression" dxfId="2" priority="2">
      <formula>AND(F$46&gt;F$47,F$46&gt;F$48)</formula>
    </cfRule>
  </conditionalFormatting>
  <conditionalFormatting sqref="F18:AL18">
    <cfRule type="expression" dxfId="1" priority="20">
      <formula>AND(F$18&gt;#REF!,F$18&gt;F$19)</formula>
    </cfRule>
    <cfRule type="expression" dxfId="0" priority="21">
      <formula>AND(F$18&lt;#REF!,F$18&lt;F$19)</formula>
    </cfRule>
  </conditionalFormatting>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93185" r:id="rId4" name="Drop Down 1">
              <controlPr defaultSize="0" autoLine="0" autoPict="0">
                <anchor moveWithCells="1" sizeWithCells="1">
                  <from>
                    <xdr:col>1</xdr:col>
                    <xdr:colOff>1162050</xdr:colOff>
                    <xdr:row>2</xdr:row>
                    <xdr:rowOff>114300</xdr:rowOff>
                  </from>
                  <to>
                    <xdr:col>3</xdr:col>
                    <xdr:colOff>1095375</xdr:colOff>
                    <xdr:row>4</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CA188"/>
  <sheetViews>
    <sheetView zoomScale="80" zoomScaleNormal="80" workbookViewId="0">
      <selection activeCell="AN21" sqref="AN21"/>
    </sheetView>
  </sheetViews>
  <sheetFormatPr defaultRowHeight="15"/>
  <cols>
    <col min="1" max="5" width="9.140625" style="151"/>
    <col min="6" max="8" width="11.7109375" style="187" customWidth="1"/>
    <col min="9" max="38" width="11.7109375" style="123" customWidth="1"/>
    <col min="39" max="39" width="12.7109375" style="123" customWidth="1"/>
    <col min="40" max="41" width="12.7109375" style="151" customWidth="1"/>
    <col min="42" max="59" width="11.7109375" style="151" customWidth="1"/>
    <col min="60" max="62" width="11.7109375" style="187" customWidth="1"/>
    <col min="63" max="79" width="11.7109375" style="151" customWidth="1"/>
    <col min="80" max="16384" width="9.140625" style="151"/>
  </cols>
  <sheetData>
    <row r="1" spans="1:79">
      <c r="D1" s="151">
        <v>1</v>
      </c>
      <c r="E1" s="151">
        <v>2</v>
      </c>
      <c r="F1" s="187">
        <v>3</v>
      </c>
      <c r="G1" s="187">
        <v>4</v>
      </c>
      <c r="H1" s="187">
        <v>5</v>
      </c>
      <c r="I1" s="187">
        <v>6</v>
      </c>
      <c r="J1" s="187">
        <v>7</v>
      </c>
      <c r="K1" s="187">
        <v>8</v>
      </c>
      <c r="L1" s="187">
        <v>9</v>
      </c>
      <c r="M1" s="187">
        <v>10</v>
      </c>
      <c r="N1" s="187">
        <v>11</v>
      </c>
      <c r="O1" s="187">
        <v>12</v>
      </c>
      <c r="P1" s="187">
        <v>13</v>
      </c>
      <c r="Q1" s="187">
        <v>14</v>
      </c>
      <c r="R1" s="187">
        <v>15</v>
      </c>
      <c r="S1" s="187">
        <v>16</v>
      </c>
      <c r="T1" s="187">
        <v>17</v>
      </c>
      <c r="U1" s="187">
        <v>18</v>
      </c>
      <c r="V1" s="187">
        <v>19</v>
      </c>
      <c r="W1" s="187">
        <v>20</v>
      </c>
      <c r="X1" s="187">
        <v>21</v>
      </c>
      <c r="Y1" s="187">
        <v>22</v>
      </c>
      <c r="Z1" s="187">
        <v>23</v>
      </c>
      <c r="AA1" s="187">
        <v>24</v>
      </c>
      <c r="AB1" s="187">
        <v>25</v>
      </c>
      <c r="AC1" s="187">
        <v>26</v>
      </c>
      <c r="AD1" s="187">
        <v>27</v>
      </c>
      <c r="AE1" s="187">
        <v>28</v>
      </c>
      <c r="AF1" s="187">
        <v>29</v>
      </c>
      <c r="AG1" s="187">
        <v>30</v>
      </c>
      <c r="AH1" s="187">
        <v>31</v>
      </c>
      <c r="AI1" s="187">
        <v>32</v>
      </c>
      <c r="AJ1" s="187">
        <v>33</v>
      </c>
      <c r="AK1" s="187">
        <v>34</v>
      </c>
      <c r="AL1" s="187">
        <v>35</v>
      </c>
      <c r="AM1" s="187">
        <v>36</v>
      </c>
      <c r="AN1" s="187">
        <v>37</v>
      </c>
      <c r="AO1" s="187">
        <v>38</v>
      </c>
      <c r="AP1" s="187">
        <v>39</v>
      </c>
      <c r="AQ1" s="187">
        <v>40</v>
      </c>
      <c r="AR1" s="187">
        <v>41</v>
      </c>
      <c r="AS1" s="187">
        <v>42</v>
      </c>
      <c r="AT1" s="187">
        <v>43</v>
      </c>
      <c r="AU1" s="187">
        <v>44</v>
      </c>
      <c r="AV1" s="187">
        <v>45</v>
      </c>
      <c r="AW1" s="187">
        <v>46</v>
      </c>
      <c r="AX1" s="187">
        <v>47</v>
      </c>
      <c r="AY1" s="187">
        <v>48</v>
      </c>
      <c r="AZ1" s="187">
        <v>49</v>
      </c>
      <c r="BA1" s="187">
        <v>50</v>
      </c>
      <c r="BB1" s="187">
        <v>51</v>
      </c>
      <c r="BC1" s="187">
        <v>52</v>
      </c>
      <c r="BD1" s="187">
        <v>53</v>
      </c>
      <c r="BE1" s="187">
        <v>54</v>
      </c>
      <c r="BF1" s="187">
        <v>55</v>
      </c>
      <c r="BG1" s="187">
        <v>56</v>
      </c>
      <c r="BH1" s="187">
        <v>57</v>
      </c>
      <c r="BI1" s="187">
        <v>58</v>
      </c>
      <c r="BJ1" s="187">
        <v>59</v>
      </c>
      <c r="BK1" s="187">
        <v>60</v>
      </c>
      <c r="BL1" s="187">
        <v>61</v>
      </c>
      <c r="BM1" s="187">
        <v>62</v>
      </c>
      <c r="BN1" s="187">
        <v>63</v>
      </c>
      <c r="BO1" s="187">
        <v>64</v>
      </c>
      <c r="BP1" s="187">
        <v>65</v>
      </c>
      <c r="BQ1" s="187">
        <v>66</v>
      </c>
      <c r="BR1" s="187">
        <v>67</v>
      </c>
      <c r="BS1" s="187">
        <v>68</v>
      </c>
      <c r="BT1" s="187">
        <v>69</v>
      </c>
      <c r="BU1" s="187">
        <v>70</v>
      </c>
      <c r="BV1" s="187">
        <v>71</v>
      </c>
      <c r="BW1" s="187">
        <v>72</v>
      </c>
      <c r="BX1" s="187">
        <v>73</v>
      </c>
      <c r="BY1" s="187">
        <v>74</v>
      </c>
      <c r="BZ1" s="187">
        <v>75</v>
      </c>
      <c r="CA1" s="187">
        <v>76</v>
      </c>
    </row>
    <row r="2" spans="1:79">
      <c r="I2" s="151"/>
      <c r="J2" s="151"/>
      <c r="K2" s="151"/>
      <c r="L2" s="151"/>
      <c r="M2" s="151"/>
      <c r="N2" s="151"/>
      <c r="O2" s="151"/>
      <c r="P2" s="151"/>
      <c r="Q2" s="151"/>
      <c r="R2" s="151"/>
      <c r="S2" s="151"/>
      <c r="T2" s="151"/>
      <c r="U2" s="151"/>
      <c r="V2" s="151"/>
      <c r="W2" s="151"/>
      <c r="X2" s="151"/>
      <c r="Y2" s="151"/>
      <c r="Z2" s="151"/>
      <c r="AA2" s="187"/>
      <c r="AB2" s="187"/>
      <c r="AC2" s="187"/>
      <c r="AD2" s="151"/>
      <c r="AE2" s="151"/>
      <c r="AF2" s="151"/>
      <c r="AG2" s="151"/>
      <c r="AH2" s="151"/>
      <c r="AI2" s="151"/>
      <c r="AJ2" s="151"/>
      <c r="AK2" s="151"/>
      <c r="AL2" s="151"/>
      <c r="AM2" s="155"/>
    </row>
    <row r="3" spans="1:79">
      <c r="F3" s="293" t="s">
        <v>921</v>
      </c>
      <c r="G3" s="293"/>
      <c r="H3" s="293"/>
      <c r="I3" s="293"/>
      <c r="J3" s="293"/>
      <c r="K3" s="293"/>
      <c r="L3" s="293"/>
      <c r="M3" s="293"/>
      <c r="N3" s="293"/>
      <c r="O3" s="293"/>
      <c r="P3" s="293"/>
      <c r="Q3" s="293"/>
      <c r="R3" s="293" t="s">
        <v>1130</v>
      </c>
      <c r="S3" s="293"/>
      <c r="T3" s="293"/>
      <c r="U3" s="293"/>
      <c r="V3" s="293"/>
      <c r="W3" s="293"/>
      <c r="X3" s="293"/>
      <c r="Y3" s="293"/>
      <c r="Z3" s="293"/>
      <c r="AA3" s="293" t="s">
        <v>923</v>
      </c>
      <c r="AB3" s="293"/>
      <c r="AC3" s="293"/>
      <c r="AD3" s="293"/>
      <c r="AE3" s="293"/>
      <c r="AF3" s="293"/>
      <c r="AG3" s="293"/>
      <c r="AH3" s="293"/>
      <c r="AI3" s="293"/>
      <c r="AJ3" s="293"/>
      <c r="AK3" s="293"/>
      <c r="AL3" s="293"/>
      <c r="AM3" s="293" t="s">
        <v>1132</v>
      </c>
      <c r="AN3" s="293"/>
      <c r="AO3" s="293"/>
      <c r="AP3" s="292" t="s">
        <v>934</v>
      </c>
      <c r="AQ3" s="292"/>
      <c r="AR3" s="292"/>
      <c r="AS3" s="292"/>
      <c r="AT3" s="292"/>
      <c r="AU3" s="292"/>
      <c r="AV3" s="292"/>
      <c r="AW3" s="292"/>
      <c r="AX3" s="292"/>
      <c r="AY3" s="292" t="s">
        <v>1131</v>
      </c>
      <c r="AZ3" s="292"/>
      <c r="BA3" s="292"/>
      <c r="BB3" s="292"/>
      <c r="BC3" s="292"/>
      <c r="BD3" s="292"/>
      <c r="BE3" s="292"/>
      <c r="BF3" s="292"/>
      <c r="BG3" s="292"/>
      <c r="BH3" s="292" t="s">
        <v>936</v>
      </c>
      <c r="BI3" s="292"/>
      <c r="BJ3" s="292"/>
      <c r="BK3" s="292"/>
      <c r="BL3" s="292"/>
      <c r="BM3" s="292"/>
      <c r="BN3" s="292"/>
      <c r="BO3" s="292"/>
      <c r="BP3" s="292"/>
      <c r="BQ3" s="292"/>
      <c r="BR3" s="292"/>
      <c r="BS3" s="292"/>
      <c r="BT3" s="292" t="s">
        <v>1717</v>
      </c>
      <c r="BU3" s="292"/>
      <c r="BV3" s="292"/>
      <c r="BW3" s="292"/>
      <c r="BX3" s="292"/>
      <c r="BY3" s="292"/>
      <c r="BZ3" s="292"/>
      <c r="CA3" s="292"/>
    </row>
    <row r="4" spans="1:79">
      <c r="A4" s="151" t="s">
        <v>1122</v>
      </c>
      <c r="B4" s="151" t="s">
        <v>1123</v>
      </c>
      <c r="C4" s="151" t="s">
        <v>1124</v>
      </c>
      <c r="D4" s="151" t="s">
        <v>560</v>
      </c>
      <c r="E4" s="151" t="s">
        <v>17</v>
      </c>
      <c r="F4" s="156">
        <v>42461</v>
      </c>
      <c r="G4" s="156">
        <v>42491</v>
      </c>
      <c r="H4" s="156">
        <v>42522</v>
      </c>
      <c r="I4" s="156">
        <v>42552</v>
      </c>
      <c r="J4" s="156">
        <v>42583</v>
      </c>
      <c r="K4" s="156">
        <v>42614</v>
      </c>
      <c r="L4" s="156">
        <v>42644</v>
      </c>
      <c r="M4" s="156">
        <v>42675</v>
      </c>
      <c r="N4" s="156">
        <v>42705</v>
      </c>
      <c r="O4" s="156">
        <v>42736</v>
      </c>
      <c r="P4" s="156">
        <v>42767</v>
      </c>
      <c r="Q4" s="156">
        <v>42795</v>
      </c>
      <c r="R4" s="156">
        <v>42917</v>
      </c>
      <c r="S4" s="156">
        <v>42948</v>
      </c>
      <c r="T4" s="156">
        <v>42979</v>
      </c>
      <c r="U4" s="156">
        <v>43009</v>
      </c>
      <c r="V4" s="156">
        <v>43040</v>
      </c>
      <c r="W4" s="156">
        <v>43070</v>
      </c>
      <c r="X4" s="156">
        <v>43101</v>
      </c>
      <c r="Y4" s="156">
        <v>43132</v>
      </c>
      <c r="Z4" s="156">
        <v>43160</v>
      </c>
      <c r="AA4" s="156">
        <v>42826</v>
      </c>
      <c r="AB4" s="156">
        <v>42856</v>
      </c>
      <c r="AC4" s="156">
        <v>42887</v>
      </c>
      <c r="AD4" s="156">
        <v>42917</v>
      </c>
      <c r="AE4" s="156">
        <v>42948</v>
      </c>
      <c r="AF4" s="156">
        <v>42979</v>
      </c>
      <c r="AG4" s="156">
        <v>43009</v>
      </c>
      <c r="AH4" s="156">
        <v>43040</v>
      </c>
      <c r="AI4" s="156">
        <v>43070</v>
      </c>
      <c r="AJ4" s="156">
        <v>43101</v>
      </c>
      <c r="AK4" s="156">
        <v>43132</v>
      </c>
      <c r="AL4" s="156">
        <v>43160</v>
      </c>
      <c r="AM4" s="155">
        <v>2016</v>
      </c>
      <c r="AN4" s="151">
        <v>2017</v>
      </c>
      <c r="AO4" s="151">
        <v>2018</v>
      </c>
      <c r="AP4" s="156">
        <v>42552</v>
      </c>
      <c r="AQ4" s="156">
        <v>42583</v>
      </c>
      <c r="AR4" s="156">
        <v>42614</v>
      </c>
      <c r="AS4" s="156">
        <v>42644</v>
      </c>
      <c r="AT4" s="156">
        <v>42675</v>
      </c>
      <c r="AU4" s="156">
        <v>42705</v>
      </c>
      <c r="AV4" s="156">
        <v>42736</v>
      </c>
      <c r="AW4" s="156">
        <v>42767</v>
      </c>
      <c r="AX4" s="156">
        <v>42795</v>
      </c>
      <c r="AY4" s="156">
        <v>42917</v>
      </c>
      <c r="AZ4" s="156">
        <v>42948</v>
      </c>
      <c r="BA4" s="156">
        <v>42979</v>
      </c>
      <c r="BB4" s="156">
        <v>43009</v>
      </c>
      <c r="BC4" s="156">
        <v>43040</v>
      </c>
      <c r="BD4" s="156">
        <v>43070</v>
      </c>
      <c r="BE4" s="156">
        <v>43101</v>
      </c>
      <c r="BF4" s="156">
        <v>43132</v>
      </c>
      <c r="BG4" s="156">
        <v>43160</v>
      </c>
      <c r="BH4" s="156">
        <v>42826</v>
      </c>
      <c r="BI4" s="156">
        <v>42856</v>
      </c>
      <c r="BJ4" s="156">
        <v>42887</v>
      </c>
      <c r="BK4" s="156">
        <v>42917</v>
      </c>
      <c r="BL4" s="156">
        <v>42948</v>
      </c>
      <c r="BM4" s="156">
        <v>42979</v>
      </c>
      <c r="BN4" s="156">
        <v>43009</v>
      </c>
      <c r="BO4" s="156">
        <v>43040</v>
      </c>
      <c r="BP4" s="156">
        <v>43070</v>
      </c>
      <c r="BQ4" s="156">
        <v>43101</v>
      </c>
      <c r="BR4" s="156">
        <v>43132</v>
      </c>
      <c r="BS4" s="156">
        <v>43160</v>
      </c>
      <c r="BT4" s="156" t="s">
        <v>1709</v>
      </c>
      <c r="BU4" s="156" t="s">
        <v>1710</v>
      </c>
      <c r="BV4" s="156" t="s">
        <v>1711</v>
      </c>
      <c r="BW4" s="156" t="s">
        <v>1712</v>
      </c>
      <c r="BX4" s="156" t="s">
        <v>1713</v>
      </c>
      <c r="BY4" s="156" t="s">
        <v>1714</v>
      </c>
      <c r="BZ4" s="156" t="s">
        <v>1715</v>
      </c>
      <c r="CA4" s="156" t="s">
        <v>1716</v>
      </c>
    </row>
    <row r="5" spans="1:79">
      <c r="D5" s="151" t="s">
        <v>17</v>
      </c>
      <c r="E5" s="151" t="s">
        <v>18</v>
      </c>
      <c r="F5" s="124">
        <f t="shared" ref="F5:AO5" si="0">SUM(F$33:F$182)</f>
        <v>167468</v>
      </c>
      <c r="G5" s="124">
        <f t="shared" si="0"/>
        <v>171599</v>
      </c>
      <c r="H5" s="124">
        <f t="shared" si="0"/>
        <v>172570</v>
      </c>
      <c r="I5" s="124">
        <f t="shared" si="0"/>
        <v>183662</v>
      </c>
      <c r="J5" s="124">
        <f t="shared" si="0"/>
        <v>186921</v>
      </c>
      <c r="K5" s="124">
        <f t="shared" si="0"/>
        <v>195826</v>
      </c>
      <c r="L5" s="124">
        <f t="shared" si="0"/>
        <v>199379</v>
      </c>
      <c r="M5" s="124">
        <f t="shared" si="0"/>
        <v>192352</v>
      </c>
      <c r="N5" s="124">
        <f t="shared" si="0"/>
        <v>194580</v>
      </c>
      <c r="O5" s="124">
        <f t="shared" si="0"/>
        <v>196762</v>
      </c>
      <c r="P5" s="124">
        <f t="shared" si="0"/>
        <v>185732</v>
      </c>
      <c r="Q5" s="124">
        <f t="shared" si="0"/>
        <v>198626</v>
      </c>
      <c r="R5" s="124">
        <f t="shared" si="0"/>
        <v>163017.34440833877</v>
      </c>
      <c r="S5" s="124">
        <f t="shared" si="0"/>
        <v>153629.9552531802</v>
      </c>
      <c r="T5" s="124">
        <f t="shared" si="0"/>
        <v>138321.92841004787</v>
      </c>
      <c r="U5" s="124">
        <f t="shared" si="0"/>
        <v>131180.68122521869</v>
      </c>
      <c r="V5" s="124">
        <f t="shared" si="0"/>
        <v>117132.0224478517</v>
      </c>
      <c r="W5" s="124">
        <f t="shared" si="0"/>
        <v>120561.18085887645</v>
      </c>
      <c r="X5" s="124">
        <f t="shared" si="0"/>
        <v>119806.37065142445</v>
      </c>
      <c r="Y5" s="124">
        <f t="shared" si="0"/>
        <v>108301.46501419284</v>
      </c>
      <c r="Z5" s="124">
        <f t="shared" si="0"/>
        <v>117452.56815175769</v>
      </c>
      <c r="AA5" s="124">
        <f t="shared" si="0"/>
        <v>176162</v>
      </c>
      <c r="AB5" s="124">
        <f t="shared" si="0"/>
        <v>177424</v>
      </c>
      <c r="AC5" s="124">
        <f t="shared" si="0"/>
        <v>177208</v>
      </c>
      <c r="AD5" s="124">
        <f t="shared" si="0"/>
        <v>180957</v>
      </c>
      <c r="AE5" s="124">
        <f t="shared" si="0"/>
        <v>179426</v>
      </c>
      <c r="AF5" s="124">
        <f t="shared" si="0"/>
        <v>167674</v>
      </c>
      <c r="AG5" s="124">
        <f t="shared" si="0"/>
        <v>169497</v>
      </c>
      <c r="AH5" s="124">
        <f t="shared" si="0"/>
        <v>154249</v>
      </c>
      <c r="AI5" s="124">
        <f t="shared" si="0"/>
        <v>144563</v>
      </c>
      <c r="AJ5" s="124">
        <f t="shared" si="0"/>
        <v>0</v>
      </c>
      <c r="AK5" s="124">
        <f t="shared" si="0"/>
        <v>0</v>
      </c>
      <c r="AL5" s="124">
        <f t="shared" si="0"/>
        <v>0</v>
      </c>
      <c r="AM5" s="124">
        <f t="shared" si="0"/>
        <v>43482790</v>
      </c>
      <c r="AN5" s="124">
        <f t="shared" si="0"/>
        <v>43818066.066000007</v>
      </c>
      <c r="AO5" s="124">
        <f t="shared" si="0"/>
        <v>44130532.945000015</v>
      </c>
      <c r="AP5" s="124">
        <f t="shared" ref="AP5:AP36" si="1">(I5/$AM5)*100000</f>
        <v>422.37860082115247</v>
      </c>
      <c r="AQ5" s="124">
        <f t="shared" ref="AQ5:AQ36" si="2">(J5/$AM5)*100000</f>
        <v>429.87352007541381</v>
      </c>
      <c r="AR5" s="124">
        <f t="shared" ref="AR5:AR36" si="3">(K5/$AM5)*100000</f>
        <v>450.35288673978835</v>
      </c>
      <c r="AS5" s="124">
        <f t="shared" ref="AS5:AS36" si="4">(L5/$AM5)*100000</f>
        <v>458.52393556163253</v>
      </c>
      <c r="AT5" s="124">
        <f t="shared" ref="AT5:AT36" si="5">(M5/$AM5)*100000</f>
        <v>442.3635189922266</v>
      </c>
      <c r="AU5" s="124">
        <f t="shared" ref="AU5:AU36" si="6">(N5/$AM5)*100000</f>
        <v>447.48738523907969</v>
      </c>
      <c r="AV5" s="124">
        <f t="shared" ref="AV5:BD5" si="7">(O5/$AN5)*100000</f>
        <v>449.04309492717351</v>
      </c>
      <c r="AW5" s="124">
        <f t="shared" si="7"/>
        <v>423.87082926080132</v>
      </c>
      <c r="AX5" s="124">
        <f t="shared" si="7"/>
        <v>453.29704807333098</v>
      </c>
      <c r="AY5" s="124">
        <f t="shared" si="7"/>
        <v>372.03226669747914</v>
      </c>
      <c r="AZ5" s="124">
        <f t="shared" si="7"/>
        <v>350.60870788267658</v>
      </c>
      <c r="BA5" s="124">
        <f t="shared" si="7"/>
        <v>315.67328462580588</v>
      </c>
      <c r="BB5" s="124">
        <f t="shared" si="7"/>
        <v>299.37578949201145</v>
      </c>
      <c r="BC5" s="124">
        <f t="shared" si="7"/>
        <v>267.3144503260919</v>
      </c>
      <c r="BD5" s="124">
        <f t="shared" si="7"/>
        <v>275.14035119049709</v>
      </c>
      <c r="BE5" s="124">
        <f>(X5/$AO5)*100000</f>
        <v>271.4818123786074</v>
      </c>
      <c r="BF5" s="124">
        <f t="shared" ref="BF5" si="8">(Y5/$AO5)*100000</f>
        <v>245.41164084550985</v>
      </c>
      <c r="BG5" s="124">
        <f>(Z5/$AO5)*100000</f>
        <v>266.14808458837126</v>
      </c>
      <c r="BH5" s="124">
        <f t="shared" ref="BH5:BH68" si="9">(AA5/$AN5)*100000</f>
        <v>402.03052260375853</v>
      </c>
      <c r="BI5" s="124">
        <f t="shared" ref="BI5:BI68" si="10">(AB5/$AN5)*100000</f>
        <v>404.91061319949392</v>
      </c>
      <c r="BJ5" s="124">
        <f t="shared" ref="BJ5:BJ68" si="11">(AC5/$AN5)*100000</f>
        <v>404.41766583920963</v>
      </c>
      <c r="BK5" s="124">
        <f t="shared" ref="BK5:BP5" si="12">(AD5/$AN5)*100000</f>
        <v>412.97349756933011</v>
      </c>
      <c r="BL5" s="124">
        <f t="shared" si="12"/>
        <v>409.47950493694424</v>
      </c>
      <c r="BM5" s="124">
        <f t="shared" si="12"/>
        <v>382.65951707554751</v>
      </c>
      <c r="BN5" s="124">
        <f t="shared" si="12"/>
        <v>386.81990150979925</v>
      </c>
      <c r="BO5" s="124">
        <f t="shared" si="12"/>
        <v>352.02146933565211</v>
      </c>
      <c r="BP5" s="124">
        <f t="shared" si="12"/>
        <v>329.916431688827</v>
      </c>
      <c r="BQ5" s="124">
        <f>(AJ5/$AO5)*100000</f>
        <v>0</v>
      </c>
      <c r="BR5" s="124">
        <f>(AK5/$AO5)*100000</f>
        <v>0</v>
      </c>
      <c r="BS5" s="124">
        <f>(AL5/$AO5)*100000</f>
        <v>0</v>
      </c>
      <c r="BT5" s="215">
        <f>(SUM($F5:$H5)/$AM5)*100000</f>
        <v>1176.6425291477385</v>
      </c>
      <c r="BU5" s="215">
        <f>(SUM($I5:$K5)/$AM5)*100000</f>
        <v>1302.6050076363545</v>
      </c>
      <c r="BV5" s="215">
        <f>(SUM($L5:$N5)/$AM5)*100000</f>
        <v>1348.3748397929387</v>
      </c>
      <c r="BW5" s="215">
        <f>(SUM($O5:$Q5)/$AN5)*100000</f>
        <v>1326.2109722613056</v>
      </c>
      <c r="BX5" s="215">
        <f>(SUM($AA5:$AC5)/$AN5)*100000</f>
        <v>1211.3588016424619</v>
      </c>
      <c r="BY5" s="215">
        <f>(SUM($AD5:$AF5)/$AN5)*100000</f>
        <v>1205.112519581822</v>
      </c>
      <c r="BZ5" s="215">
        <f>(SUM($AG5:$AI5)/$AN5)*100000</f>
        <v>1068.7578025342782</v>
      </c>
      <c r="CA5" s="215"/>
    </row>
    <row r="6" spans="1:79">
      <c r="D6" s="151" t="s">
        <v>23</v>
      </c>
      <c r="E6" s="151" t="s">
        <v>24</v>
      </c>
      <c r="F6" s="124">
        <f t="shared" ref="F6:O9" si="13">SUMIFS(F$33:F$182,$A$33:$A$182,$D6)</f>
        <v>42747</v>
      </c>
      <c r="G6" s="124">
        <f t="shared" si="13"/>
        <v>42547</v>
      </c>
      <c r="H6" s="124">
        <f t="shared" si="13"/>
        <v>42848</v>
      </c>
      <c r="I6" s="124">
        <f t="shared" si="13"/>
        <v>46532</v>
      </c>
      <c r="J6" s="124">
        <f t="shared" si="13"/>
        <v>47374</v>
      </c>
      <c r="K6" s="124">
        <f t="shared" si="13"/>
        <v>49991</v>
      </c>
      <c r="L6" s="124">
        <f t="shared" si="13"/>
        <v>50487</v>
      </c>
      <c r="M6" s="124">
        <f t="shared" si="13"/>
        <v>50549</v>
      </c>
      <c r="N6" s="124">
        <f t="shared" si="13"/>
        <v>50325</v>
      </c>
      <c r="O6" s="124">
        <f t="shared" si="13"/>
        <v>52777</v>
      </c>
      <c r="P6" s="124">
        <f t="shared" ref="P6:Y9" si="14">SUMIFS(P$33:P$182,$A$33:$A$182,$D6)</f>
        <v>48242</v>
      </c>
      <c r="Q6" s="124">
        <f t="shared" si="14"/>
        <v>50971</v>
      </c>
      <c r="R6" s="124">
        <f t="shared" si="14"/>
        <v>40893.054740271269</v>
      </c>
      <c r="S6" s="124">
        <f t="shared" si="14"/>
        <v>39371.253048955514</v>
      </c>
      <c r="T6" s="124">
        <f t="shared" si="14"/>
        <v>34932.703156469921</v>
      </c>
      <c r="U6" s="124">
        <f t="shared" si="14"/>
        <v>34899.244374250426</v>
      </c>
      <c r="V6" s="124">
        <f t="shared" si="14"/>
        <v>30470.943399754611</v>
      </c>
      <c r="W6" s="124">
        <f t="shared" si="14"/>
        <v>31322.491012987484</v>
      </c>
      <c r="X6" s="124">
        <f t="shared" si="14"/>
        <v>31042.39274594063</v>
      </c>
      <c r="Y6" s="124">
        <f t="shared" si="14"/>
        <v>28154.795870299084</v>
      </c>
      <c r="Z6" s="124">
        <f t="shared" ref="Z6:AI9" si="15">SUMIFS(Z$33:Z$182,$A$33:$A$182,$D6)</f>
        <v>30540.476941796518</v>
      </c>
      <c r="AA6" s="124">
        <f t="shared" si="15"/>
        <v>44711</v>
      </c>
      <c r="AB6" s="124">
        <f t="shared" si="15"/>
        <v>44559</v>
      </c>
      <c r="AC6" s="124">
        <f t="shared" si="15"/>
        <v>45032</v>
      </c>
      <c r="AD6" s="124">
        <f t="shared" si="15"/>
        <v>44026</v>
      </c>
      <c r="AE6" s="124">
        <f t="shared" si="15"/>
        <v>45696</v>
      </c>
      <c r="AF6" s="124">
        <f t="shared" si="15"/>
        <v>43938</v>
      </c>
      <c r="AG6" s="124">
        <f t="shared" si="15"/>
        <v>45160</v>
      </c>
      <c r="AH6" s="124">
        <f t="shared" si="15"/>
        <v>41570</v>
      </c>
      <c r="AI6" s="124">
        <f t="shared" si="15"/>
        <v>39009</v>
      </c>
      <c r="AJ6" s="124">
        <f t="shared" ref="AJ6:AO9" si="16">SUMIFS(AJ$33:AJ$182,$A$33:$A$182,$D6)</f>
        <v>0</v>
      </c>
      <c r="AK6" s="124">
        <f t="shared" si="16"/>
        <v>0</v>
      </c>
      <c r="AL6" s="124">
        <f t="shared" si="16"/>
        <v>0</v>
      </c>
      <c r="AM6" s="124">
        <f t="shared" si="16"/>
        <v>12074437</v>
      </c>
      <c r="AN6" s="124">
        <f t="shared" si="16"/>
        <v>12102789.035000004</v>
      </c>
      <c r="AO6" s="124">
        <f t="shared" si="16"/>
        <v>12147577.604999997</v>
      </c>
      <c r="AP6" s="124">
        <f t="shared" si="1"/>
        <v>385.37614631638723</v>
      </c>
      <c r="AQ6" s="124">
        <f t="shared" si="2"/>
        <v>392.3495563395627</v>
      </c>
      <c r="AR6" s="124">
        <f t="shared" si="3"/>
        <v>414.0234447370093</v>
      </c>
      <c r="AS6" s="124">
        <f t="shared" si="4"/>
        <v>418.13129672215774</v>
      </c>
      <c r="AT6" s="124">
        <f t="shared" si="5"/>
        <v>418.64477822030125</v>
      </c>
      <c r="AU6" s="124">
        <f t="shared" si="6"/>
        <v>416.78961925926649</v>
      </c>
      <c r="AV6" s="124">
        <f t="shared" ref="AV6:AV37" si="17">(O6/$AN6)*100000</f>
        <v>436.07303942400728</v>
      </c>
      <c r="AW6" s="124">
        <f t="shared" ref="AW6:AW37" si="18">(P6/$AN6)*100000</f>
        <v>398.60233753136708</v>
      </c>
      <c r="AX6" s="124">
        <f t="shared" ref="AX6:AX37" si="19">(Q6/$AN6)*100000</f>
        <v>421.15085913335497</v>
      </c>
      <c r="AY6" s="124">
        <f t="shared" ref="AY6:AY41" si="20">(R6/$AN6)*100000</f>
        <v>337.88124887588157</v>
      </c>
      <c r="AZ6" s="124">
        <f t="shared" ref="AZ6:AZ41" si="21">(S6/$AN6)*100000</f>
        <v>325.30727367962834</v>
      </c>
      <c r="BA6" s="124">
        <f t="shared" ref="BA6:BA41" si="22">(T6/$AN6)*100000</f>
        <v>288.63349642341268</v>
      </c>
      <c r="BB6" s="124">
        <f t="shared" ref="BB6:BB41" si="23">(U6/$AN6)*100000</f>
        <v>288.35704128466136</v>
      </c>
      <c r="BC6" s="124">
        <f t="shared" ref="BC6:BC41" si="24">(V6/$AN6)*100000</f>
        <v>251.76794631085301</v>
      </c>
      <c r="BD6" s="124">
        <f t="shared" ref="BD6:BD41" si="25">(W6/$AN6)*100000</f>
        <v>258.8039081108173</v>
      </c>
      <c r="BE6" s="124">
        <f t="shared" ref="BE6:BE41" si="26">(X6/$AO6)*100000</f>
        <v>255.54389323813368</v>
      </c>
      <c r="BF6" s="124">
        <f t="shared" ref="BF6:BF41" si="27">(Y6/$AO6)*100000</f>
        <v>231.772924494102</v>
      </c>
      <c r="BG6" s="124">
        <f t="shared" ref="BG6:BG41" si="28">(Z6/$AO6)*100000</f>
        <v>251.41207518794465</v>
      </c>
      <c r="BH6" s="124">
        <f t="shared" si="9"/>
        <v>369.42724417240072</v>
      </c>
      <c r="BI6" s="124">
        <f t="shared" si="10"/>
        <v>368.17133531072898</v>
      </c>
      <c r="BJ6" s="124">
        <f t="shared" si="11"/>
        <v>372.07952538685214</v>
      </c>
      <c r="BK6" s="124">
        <f t="shared" ref="BK6:BK41" si="29">(AD6/$AN6)*100000</f>
        <v>363.76739173657739</v>
      </c>
      <c r="BL6" s="124">
        <f t="shared" ref="BL6:BL41" si="30">(AE6/$AN6)*100000</f>
        <v>377.56586409836552</v>
      </c>
      <c r="BM6" s="124">
        <f t="shared" ref="BM6:BM41" si="31">(AF6/$AN6)*100000</f>
        <v>363.04028660613591</v>
      </c>
      <c r="BN6" s="124">
        <f t="shared" ref="BN6:BN41" si="32">(AG6/$AN6)*100000</f>
        <v>373.13713284931259</v>
      </c>
      <c r="BO6" s="124">
        <f t="shared" ref="BO6:BO41" si="33">(AH6/$AN6)*100000</f>
        <v>343.47454855061835</v>
      </c>
      <c r="BP6" s="124">
        <f t="shared" ref="BP6:BP41" si="34">(AI6/$AN6)*100000</f>
        <v>322.31413674310971</v>
      </c>
      <c r="BQ6" s="124">
        <f t="shared" ref="BQ6:BQ41" si="35">(AJ6/$AO6)*100000</f>
        <v>0</v>
      </c>
      <c r="BR6" s="124">
        <f t="shared" ref="BR6:BR41" si="36">(AK6/$AO6)*100000</f>
        <v>0</v>
      </c>
      <c r="BS6" s="124">
        <f t="shared" ref="BS6:BS41" si="37">(AL6/$AO6)*100000</f>
        <v>0</v>
      </c>
      <c r="BT6" s="215">
        <f t="shared" ref="BT6:BT69" si="38">(SUM($F6:$H6)/$AM6)*100000</f>
        <v>1061.2668731469635</v>
      </c>
      <c r="BU6" s="215">
        <f t="shared" ref="BU6:BU69" si="39">(SUM($I6:$K6)/$AM6)*100000</f>
        <v>1191.7491473929592</v>
      </c>
      <c r="BV6" s="215">
        <f t="shared" ref="BV6:BV69" si="40">(SUM($L6:$N6)/$AM6)*100000</f>
        <v>1253.5656942017256</v>
      </c>
      <c r="BW6" s="215">
        <f t="shared" ref="BW6:BW69" si="41">(SUM($O6:$Q6)/$AN6)*100000</f>
        <v>1255.8262360887293</v>
      </c>
      <c r="BX6" s="215">
        <f t="shared" ref="BX6:BX69" si="42">(SUM($AA6:$AC6)/$AN6)*100000</f>
        <v>1109.6781048699818</v>
      </c>
      <c r="BY6" s="215">
        <f t="shared" ref="BY6:BY69" si="43">(SUM($AD6:$AF6)/$AN6)*100000</f>
        <v>1104.3735424410788</v>
      </c>
      <c r="BZ6" s="215">
        <f t="shared" ref="BZ6:BZ69" si="44">(SUM($AG6:$AI6)/$AN6)*100000</f>
        <v>1038.9258181430405</v>
      </c>
      <c r="CA6" s="215"/>
    </row>
    <row r="7" spans="1:79">
      <c r="D7" s="151" t="s">
        <v>33</v>
      </c>
      <c r="E7" s="151" t="s">
        <v>34</v>
      </c>
      <c r="F7" s="124">
        <f t="shared" si="13"/>
        <v>55686</v>
      </c>
      <c r="G7" s="124">
        <f t="shared" si="13"/>
        <v>58262</v>
      </c>
      <c r="H7" s="124">
        <f t="shared" si="13"/>
        <v>58112</v>
      </c>
      <c r="I7" s="124">
        <f t="shared" si="13"/>
        <v>61071</v>
      </c>
      <c r="J7" s="124">
        <f t="shared" si="13"/>
        <v>62617</v>
      </c>
      <c r="K7" s="124">
        <f t="shared" si="13"/>
        <v>67732</v>
      </c>
      <c r="L7" s="124">
        <f t="shared" si="13"/>
        <v>66294</v>
      </c>
      <c r="M7" s="124">
        <f t="shared" si="13"/>
        <v>63238</v>
      </c>
      <c r="N7" s="124">
        <f t="shared" si="13"/>
        <v>63639</v>
      </c>
      <c r="O7" s="124">
        <f t="shared" si="13"/>
        <v>64772</v>
      </c>
      <c r="P7" s="124">
        <f t="shared" si="14"/>
        <v>61298</v>
      </c>
      <c r="Q7" s="124">
        <f t="shared" si="14"/>
        <v>63323</v>
      </c>
      <c r="R7" s="124">
        <f t="shared" si="14"/>
        <v>52656.05433227952</v>
      </c>
      <c r="S7" s="124">
        <f t="shared" si="14"/>
        <v>49977.635516669638</v>
      </c>
      <c r="T7" s="124">
        <f t="shared" si="14"/>
        <v>45352.498342693616</v>
      </c>
      <c r="U7" s="124">
        <f t="shared" si="14"/>
        <v>40838.421036380292</v>
      </c>
      <c r="V7" s="124">
        <f t="shared" si="14"/>
        <v>35329.304520266385</v>
      </c>
      <c r="W7" s="124">
        <f t="shared" si="14"/>
        <v>36470.437734613319</v>
      </c>
      <c r="X7" s="124">
        <f t="shared" si="14"/>
        <v>36237.107274625705</v>
      </c>
      <c r="Y7" s="124">
        <f t="shared" si="14"/>
        <v>32826.802958445071</v>
      </c>
      <c r="Z7" s="124">
        <f t="shared" si="15"/>
        <v>35562.109439364955</v>
      </c>
      <c r="AA7" s="124">
        <f t="shared" si="15"/>
        <v>55441</v>
      </c>
      <c r="AB7" s="124">
        <f t="shared" si="15"/>
        <v>55676</v>
      </c>
      <c r="AC7" s="124">
        <f t="shared" si="15"/>
        <v>57427</v>
      </c>
      <c r="AD7" s="124">
        <f t="shared" si="15"/>
        <v>58045</v>
      </c>
      <c r="AE7" s="124">
        <f t="shared" si="15"/>
        <v>57232</v>
      </c>
      <c r="AF7" s="124">
        <f t="shared" si="15"/>
        <v>52977</v>
      </c>
      <c r="AG7" s="124">
        <f t="shared" si="15"/>
        <v>53987</v>
      </c>
      <c r="AH7" s="124">
        <f t="shared" si="15"/>
        <v>49401</v>
      </c>
      <c r="AI7" s="124">
        <f t="shared" si="15"/>
        <v>46663</v>
      </c>
      <c r="AJ7" s="124">
        <f t="shared" si="16"/>
        <v>0</v>
      </c>
      <c r="AK7" s="124">
        <f t="shared" si="16"/>
        <v>0</v>
      </c>
      <c r="AL7" s="124">
        <f t="shared" si="16"/>
        <v>0</v>
      </c>
      <c r="AM7" s="124">
        <f t="shared" si="16"/>
        <v>13297282</v>
      </c>
      <c r="AN7" s="124">
        <f t="shared" si="16"/>
        <v>13367065.183000002</v>
      </c>
      <c r="AO7" s="124">
        <f t="shared" si="16"/>
        <v>13459203.836999997</v>
      </c>
      <c r="AP7" s="124">
        <f t="shared" si="1"/>
        <v>459.27430883995697</v>
      </c>
      <c r="AQ7" s="124">
        <f t="shared" si="2"/>
        <v>470.90074497931232</v>
      </c>
      <c r="AR7" s="124">
        <f t="shared" si="3"/>
        <v>509.36725264606707</v>
      </c>
      <c r="AS7" s="124">
        <f t="shared" si="4"/>
        <v>498.55301256301851</v>
      </c>
      <c r="AT7" s="124">
        <f t="shared" si="5"/>
        <v>475.57087230307661</v>
      </c>
      <c r="AU7" s="124">
        <f t="shared" si="6"/>
        <v>478.58652617880853</v>
      </c>
      <c r="AV7" s="124">
        <f t="shared" si="17"/>
        <v>484.56410672984441</v>
      </c>
      <c r="AW7" s="124">
        <f t="shared" si="18"/>
        <v>458.5748566406163</v>
      </c>
      <c r="AX7" s="124">
        <f t="shared" si="19"/>
        <v>473.72403091542543</v>
      </c>
      <c r="AY7" s="124">
        <f t="shared" si="20"/>
        <v>393.9238240511205</v>
      </c>
      <c r="AZ7" s="124">
        <f t="shared" si="21"/>
        <v>373.88637544934181</v>
      </c>
      <c r="BA7" s="124">
        <f t="shared" si="22"/>
        <v>339.28538330442291</v>
      </c>
      <c r="BB7" s="124">
        <f t="shared" si="23"/>
        <v>305.51523821637284</v>
      </c>
      <c r="BC7" s="124">
        <f t="shared" si="24"/>
        <v>264.3011314495389</v>
      </c>
      <c r="BD7" s="124">
        <f t="shared" si="25"/>
        <v>272.83803314579313</v>
      </c>
      <c r="BE7" s="124">
        <f t="shared" si="26"/>
        <v>269.23663326212625</v>
      </c>
      <c r="BF7" s="124">
        <f t="shared" si="27"/>
        <v>243.89854969134663</v>
      </c>
      <c r="BG7" s="124">
        <f t="shared" si="28"/>
        <v>264.22149385688778</v>
      </c>
      <c r="BH7" s="124">
        <f t="shared" si="9"/>
        <v>414.75820788626726</v>
      </c>
      <c r="BI7" s="124">
        <f t="shared" si="10"/>
        <v>416.5162602095167</v>
      </c>
      <c r="BJ7" s="124">
        <f t="shared" si="11"/>
        <v>429.61562028615407</v>
      </c>
      <c r="BK7" s="124">
        <f t="shared" si="29"/>
        <v>434.23892384261438</v>
      </c>
      <c r="BL7" s="124">
        <f t="shared" si="30"/>
        <v>428.15681091154289</v>
      </c>
      <c r="BM7" s="124">
        <f t="shared" si="31"/>
        <v>396.32484225015389</v>
      </c>
      <c r="BN7" s="124">
        <f t="shared" si="32"/>
        <v>403.88072670326852</v>
      </c>
      <c r="BO7" s="124">
        <f t="shared" si="33"/>
        <v>369.57252264189839</v>
      </c>
      <c r="BP7" s="124">
        <f t="shared" si="34"/>
        <v>349.08934280761332</v>
      </c>
      <c r="BQ7" s="124">
        <f t="shared" si="35"/>
        <v>0</v>
      </c>
      <c r="BR7" s="124">
        <f t="shared" si="36"/>
        <v>0</v>
      </c>
      <c r="BS7" s="124">
        <f t="shared" si="37"/>
        <v>0</v>
      </c>
      <c r="BT7" s="215">
        <f t="shared" si="38"/>
        <v>1293.9486430384795</v>
      </c>
      <c r="BU7" s="215">
        <f t="shared" si="39"/>
        <v>1439.5423064653364</v>
      </c>
      <c r="BV7" s="215">
        <f t="shared" si="40"/>
        <v>1452.7104110449038</v>
      </c>
      <c r="BW7" s="215">
        <f t="shared" si="41"/>
        <v>1416.8629942858863</v>
      </c>
      <c r="BX7" s="215">
        <f t="shared" si="42"/>
        <v>1260.8900883819381</v>
      </c>
      <c r="BY7" s="215">
        <f t="shared" si="43"/>
        <v>1258.7205770043111</v>
      </c>
      <c r="BZ7" s="215">
        <f t="shared" si="44"/>
        <v>1122.5425921527803</v>
      </c>
      <c r="CA7" s="215"/>
    </row>
    <row r="8" spans="1:79">
      <c r="D8" s="151" t="s">
        <v>43</v>
      </c>
      <c r="E8" s="151" t="s">
        <v>44</v>
      </c>
      <c r="F8" s="124">
        <f t="shared" si="13"/>
        <v>15135</v>
      </c>
      <c r="G8" s="124">
        <f t="shared" si="13"/>
        <v>15497</v>
      </c>
      <c r="H8" s="124">
        <f t="shared" si="13"/>
        <v>15208</v>
      </c>
      <c r="I8" s="124">
        <f t="shared" si="13"/>
        <v>16253</v>
      </c>
      <c r="J8" s="124">
        <f t="shared" si="13"/>
        <v>16524</v>
      </c>
      <c r="K8" s="124">
        <f t="shared" si="13"/>
        <v>16434</v>
      </c>
      <c r="L8" s="124">
        <f t="shared" si="13"/>
        <v>16985</v>
      </c>
      <c r="M8" s="124">
        <f t="shared" si="13"/>
        <v>15755</v>
      </c>
      <c r="N8" s="124">
        <f t="shared" si="13"/>
        <v>15707</v>
      </c>
      <c r="O8" s="124">
        <f t="shared" si="13"/>
        <v>15158</v>
      </c>
      <c r="P8" s="124">
        <f t="shared" si="14"/>
        <v>15554</v>
      </c>
      <c r="Q8" s="124">
        <f t="shared" si="14"/>
        <v>17262</v>
      </c>
      <c r="R8" s="124">
        <f t="shared" si="14"/>
        <v>15265.793588224691</v>
      </c>
      <c r="S8" s="124">
        <f t="shared" si="14"/>
        <v>14682.623006187268</v>
      </c>
      <c r="T8" s="124">
        <f t="shared" si="14"/>
        <v>13956.334225367431</v>
      </c>
      <c r="U8" s="124">
        <f t="shared" si="14"/>
        <v>13586.844278089666</v>
      </c>
      <c r="V8" s="124">
        <f t="shared" si="14"/>
        <v>12884.634799113999</v>
      </c>
      <c r="W8" s="124">
        <f t="shared" si="14"/>
        <v>13314.10391146542</v>
      </c>
      <c r="X8" s="124">
        <f t="shared" si="14"/>
        <v>13314.10391146542</v>
      </c>
      <c r="Y8" s="124">
        <f t="shared" si="14"/>
        <v>12068.300409771951</v>
      </c>
      <c r="Z8" s="124">
        <f t="shared" si="15"/>
        <v>13309.068197179706</v>
      </c>
      <c r="AA8" s="124">
        <f t="shared" si="15"/>
        <v>16300</v>
      </c>
      <c r="AB8" s="124">
        <f t="shared" si="15"/>
        <v>16629</v>
      </c>
      <c r="AC8" s="124">
        <f t="shared" si="15"/>
        <v>15883</v>
      </c>
      <c r="AD8" s="124">
        <f t="shared" si="15"/>
        <v>16457</v>
      </c>
      <c r="AE8" s="124">
        <f t="shared" si="15"/>
        <v>17514</v>
      </c>
      <c r="AF8" s="124">
        <f t="shared" si="15"/>
        <v>15332</v>
      </c>
      <c r="AG8" s="124">
        <f t="shared" si="15"/>
        <v>14463</v>
      </c>
      <c r="AH8" s="124">
        <f t="shared" si="15"/>
        <v>13933</v>
      </c>
      <c r="AI8" s="124">
        <f t="shared" si="15"/>
        <v>13312</v>
      </c>
      <c r="AJ8" s="124">
        <f t="shared" si="16"/>
        <v>0</v>
      </c>
      <c r="AK8" s="124">
        <f t="shared" si="16"/>
        <v>0</v>
      </c>
      <c r="AL8" s="124">
        <f t="shared" si="16"/>
        <v>0</v>
      </c>
      <c r="AM8" s="124">
        <f t="shared" si="16"/>
        <v>6787882</v>
      </c>
      <c r="AN8" s="124">
        <f t="shared" si="16"/>
        <v>6945451.4630000005</v>
      </c>
      <c r="AO8" s="124">
        <f t="shared" si="16"/>
        <v>7036955.1659999983</v>
      </c>
      <c r="AP8" s="124">
        <f t="shared" si="1"/>
        <v>239.44140455004961</v>
      </c>
      <c r="AQ8" s="124">
        <f t="shared" si="2"/>
        <v>243.43381337507043</v>
      </c>
      <c r="AR8" s="124">
        <f t="shared" si="3"/>
        <v>242.10792114535872</v>
      </c>
      <c r="AS8" s="124">
        <f t="shared" si="4"/>
        <v>250.22532801837156</v>
      </c>
      <c r="AT8" s="124">
        <f t="shared" si="5"/>
        <v>232.10480087897815</v>
      </c>
      <c r="AU8" s="124">
        <f t="shared" si="6"/>
        <v>231.39765835646526</v>
      </c>
      <c r="AV8" s="124">
        <f t="shared" si="17"/>
        <v>218.24355235581322</v>
      </c>
      <c r="AW8" s="124">
        <f t="shared" si="18"/>
        <v>223.94512556685041</v>
      </c>
      <c r="AX8" s="124">
        <f t="shared" si="19"/>
        <v>248.53675951748565</v>
      </c>
      <c r="AY8" s="124">
        <f t="shared" si="20"/>
        <v>219.79555496930681</v>
      </c>
      <c r="AZ8" s="124">
        <f t="shared" si="21"/>
        <v>211.39911616120193</v>
      </c>
      <c r="BA8" s="124">
        <f t="shared" si="22"/>
        <v>200.94207410009264</v>
      </c>
      <c r="BB8" s="124">
        <f t="shared" si="23"/>
        <v>195.62219029921778</v>
      </c>
      <c r="BC8" s="124">
        <f t="shared" si="24"/>
        <v>185.51183991067217</v>
      </c>
      <c r="BD8" s="124">
        <f t="shared" si="25"/>
        <v>191.69529846105297</v>
      </c>
      <c r="BE8" s="124">
        <f t="shared" si="26"/>
        <v>189.20262524613366</v>
      </c>
      <c r="BF8" s="124">
        <f t="shared" si="27"/>
        <v>171.49889583042363</v>
      </c>
      <c r="BG8" s="124">
        <f t="shared" si="28"/>
        <v>189.13106426319541</v>
      </c>
      <c r="BH8" s="124">
        <f t="shared" si="9"/>
        <v>234.68596803006696</v>
      </c>
      <c r="BI8" s="124">
        <f t="shared" si="10"/>
        <v>239.42288112711557</v>
      </c>
      <c r="BJ8" s="124">
        <f t="shared" si="11"/>
        <v>228.68203866389902</v>
      </c>
      <c r="BK8" s="124">
        <f t="shared" si="29"/>
        <v>236.94644023747315</v>
      </c>
      <c r="BL8" s="124">
        <f t="shared" si="30"/>
        <v>252.16503337905479</v>
      </c>
      <c r="BM8" s="124">
        <f t="shared" si="31"/>
        <v>220.7487890697538</v>
      </c>
      <c r="BN8" s="124">
        <f t="shared" si="32"/>
        <v>208.23700341219993</v>
      </c>
      <c r="BO8" s="124">
        <f t="shared" si="33"/>
        <v>200.60610997318545</v>
      </c>
      <c r="BP8" s="124">
        <f t="shared" si="34"/>
        <v>191.66500652860438</v>
      </c>
      <c r="BQ8" s="124">
        <f t="shared" si="35"/>
        <v>0</v>
      </c>
      <c r="BR8" s="124">
        <f t="shared" si="36"/>
        <v>0</v>
      </c>
      <c r="BS8" s="124">
        <f t="shared" si="37"/>
        <v>0</v>
      </c>
      <c r="BT8" s="215">
        <f t="shared" si="38"/>
        <v>675.32110899983229</v>
      </c>
      <c r="BU8" s="215">
        <f t="shared" si="39"/>
        <v>724.98313907047884</v>
      </c>
      <c r="BV8" s="215">
        <f t="shared" si="40"/>
        <v>713.72778725381499</v>
      </c>
      <c r="BW8" s="215">
        <f t="shared" si="41"/>
        <v>690.72543744014922</v>
      </c>
      <c r="BX8" s="215">
        <f t="shared" si="42"/>
        <v>702.79088782108147</v>
      </c>
      <c r="BY8" s="215">
        <f t="shared" si="43"/>
        <v>709.86026268628177</v>
      </c>
      <c r="BZ8" s="215">
        <f t="shared" si="44"/>
        <v>600.50811991398984</v>
      </c>
      <c r="CA8" s="215"/>
    </row>
    <row r="9" spans="1:79">
      <c r="D9" s="151" t="s">
        <v>53</v>
      </c>
      <c r="E9" s="151" t="s">
        <v>54</v>
      </c>
      <c r="F9" s="124">
        <f t="shared" si="13"/>
        <v>53900</v>
      </c>
      <c r="G9" s="124">
        <f t="shared" si="13"/>
        <v>55293</v>
      </c>
      <c r="H9" s="124">
        <f t="shared" si="13"/>
        <v>56402</v>
      </c>
      <c r="I9" s="124">
        <f t="shared" si="13"/>
        <v>59806</v>
      </c>
      <c r="J9" s="124">
        <f t="shared" si="13"/>
        <v>60406</v>
      </c>
      <c r="K9" s="124">
        <f t="shared" si="13"/>
        <v>61669</v>
      </c>
      <c r="L9" s="124">
        <f t="shared" si="13"/>
        <v>65613</v>
      </c>
      <c r="M9" s="124">
        <f t="shared" si="13"/>
        <v>62810</v>
      </c>
      <c r="N9" s="124">
        <f t="shared" si="13"/>
        <v>64909</v>
      </c>
      <c r="O9" s="124">
        <f t="shared" si="13"/>
        <v>64055</v>
      </c>
      <c r="P9" s="124">
        <f t="shared" si="14"/>
        <v>60638</v>
      </c>
      <c r="Q9" s="124">
        <f t="shared" si="14"/>
        <v>67070</v>
      </c>
      <c r="R9" s="124">
        <f t="shared" si="14"/>
        <v>54202.441747563345</v>
      </c>
      <c r="S9" s="124">
        <f t="shared" si="14"/>
        <v>49598.443681367826</v>
      </c>
      <c r="T9" s="124">
        <f t="shared" si="14"/>
        <v>44080.392685516956</v>
      </c>
      <c r="U9" s="124">
        <f t="shared" si="14"/>
        <v>41856.171536498317</v>
      </c>
      <c r="V9" s="124">
        <f t="shared" si="14"/>
        <v>38447.139728716749</v>
      </c>
      <c r="W9" s="124">
        <f t="shared" si="14"/>
        <v>39454.148199810166</v>
      </c>
      <c r="X9" s="124">
        <f t="shared" si="14"/>
        <v>39212.766719392639</v>
      </c>
      <c r="Y9" s="124">
        <f t="shared" si="14"/>
        <v>35251.565775676769</v>
      </c>
      <c r="Z9" s="124">
        <f t="shared" si="15"/>
        <v>38040.913573416445</v>
      </c>
      <c r="AA9" s="124">
        <f t="shared" si="15"/>
        <v>59710</v>
      </c>
      <c r="AB9" s="124">
        <f t="shared" si="15"/>
        <v>60560</v>
      </c>
      <c r="AC9" s="124">
        <f t="shared" si="15"/>
        <v>58866</v>
      </c>
      <c r="AD9" s="124">
        <f t="shared" si="15"/>
        <v>62429</v>
      </c>
      <c r="AE9" s="124">
        <f t="shared" si="15"/>
        <v>58984</v>
      </c>
      <c r="AF9" s="124">
        <f t="shared" si="15"/>
        <v>55427</v>
      </c>
      <c r="AG9" s="124">
        <f t="shared" si="15"/>
        <v>55887</v>
      </c>
      <c r="AH9" s="124">
        <f t="shared" si="15"/>
        <v>49345</v>
      </c>
      <c r="AI9" s="124">
        <f t="shared" si="15"/>
        <v>45579</v>
      </c>
      <c r="AJ9" s="124">
        <f t="shared" si="16"/>
        <v>0</v>
      </c>
      <c r="AK9" s="124">
        <f t="shared" si="16"/>
        <v>0</v>
      </c>
      <c r="AL9" s="124">
        <f t="shared" si="16"/>
        <v>0</v>
      </c>
      <c r="AM9" s="124">
        <f t="shared" si="16"/>
        <v>11323189</v>
      </c>
      <c r="AN9" s="124">
        <f t="shared" si="16"/>
        <v>11402760.385</v>
      </c>
      <c r="AO9" s="124">
        <f t="shared" si="16"/>
        <v>11486796.336999999</v>
      </c>
      <c r="AP9" s="124">
        <f t="shared" si="1"/>
        <v>528.17276122477506</v>
      </c>
      <c r="AQ9" s="124">
        <f t="shared" si="2"/>
        <v>533.47162181961289</v>
      </c>
      <c r="AR9" s="124">
        <f t="shared" si="3"/>
        <v>544.62572337174629</v>
      </c>
      <c r="AS9" s="124">
        <f t="shared" si="4"/>
        <v>579.45690034847962</v>
      </c>
      <c r="AT9" s="124">
        <f t="shared" si="5"/>
        <v>554.70238993626265</v>
      </c>
      <c r="AU9" s="124">
        <f t="shared" si="6"/>
        <v>573.23957058386998</v>
      </c>
      <c r="AV9" s="124">
        <f t="shared" si="17"/>
        <v>561.74994332304391</v>
      </c>
      <c r="AW9" s="124">
        <f t="shared" si="18"/>
        <v>531.78351515451925</v>
      </c>
      <c r="AX9" s="124">
        <f t="shared" si="19"/>
        <v>588.19090935409497</v>
      </c>
      <c r="AY9" s="124">
        <f t="shared" si="20"/>
        <v>475.34491577026461</v>
      </c>
      <c r="AZ9" s="124">
        <f t="shared" si="21"/>
        <v>434.96874446834067</v>
      </c>
      <c r="BA9" s="124">
        <f t="shared" si="22"/>
        <v>386.57650601431061</v>
      </c>
      <c r="BB9" s="124">
        <f t="shared" si="23"/>
        <v>367.07051734208932</v>
      </c>
      <c r="BC9" s="124">
        <f t="shared" si="24"/>
        <v>337.17396867597819</v>
      </c>
      <c r="BD9" s="124">
        <f t="shared" si="25"/>
        <v>346.00523792213465</v>
      </c>
      <c r="BE9" s="124">
        <f t="shared" si="26"/>
        <v>341.3725251929888</v>
      </c>
      <c r="BF9" s="124">
        <f t="shared" si="27"/>
        <v>306.8877060362629</v>
      </c>
      <c r="BG9" s="124">
        <f t="shared" si="28"/>
        <v>331.17078476340055</v>
      </c>
      <c r="BH9" s="124">
        <f t="shared" si="9"/>
        <v>523.64513489686908</v>
      </c>
      <c r="BI9" s="124">
        <f t="shared" si="10"/>
        <v>531.09947026217367</v>
      </c>
      <c r="BJ9" s="124">
        <f t="shared" si="11"/>
        <v>516.24341836943722</v>
      </c>
      <c r="BK9" s="124">
        <f t="shared" si="29"/>
        <v>547.49023825953179</v>
      </c>
      <c r="BL9" s="124">
        <f t="shared" si="30"/>
        <v>517.2782555142677</v>
      </c>
      <c r="BM9" s="124">
        <f t="shared" si="31"/>
        <v>486.08405446204597</v>
      </c>
      <c r="BN9" s="124">
        <f t="shared" si="32"/>
        <v>490.11816536562259</v>
      </c>
      <c r="BO9" s="124">
        <f t="shared" si="33"/>
        <v>432.74609247171338</v>
      </c>
      <c r="BP9" s="124">
        <f t="shared" si="34"/>
        <v>399.71900190025787</v>
      </c>
      <c r="BQ9" s="124">
        <f t="shared" si="35"/>
        <v>0</v>
      </c>
      <c r="BR9" s="124">
        <f t="shared" si="36"/>
        <v>0</v>
      </c>
      <c r="BS9" s="124">
        <f t="shared" si="37"/>
        <v>0</v>
      </c>
      <c r="BT9" s="215">
        <f t="shared" si="38"/>
        <v>1462.441367003589</v>
      </c>
      <c r="BU9" s="215">
        <f t="shared" si="39"/>
        <v>1606.2701064161342</v>
      </c>
      <c r="BV9" s="215">
        <f t="shared" si="40"/>
        <v>1707.398860868612</v>
      </c>
      <c r="BW9" s="215">
        <f t="shared" si="41"/>
        <v>1681.7243678316584</v>
      </c>
      <c r="BX9" s="215">
        <f t="shared" si="42"/>
        <v>1570.9880235284802</v>
      </c>
      <c r="BY9" s="215">
        <f t="shared" si="43"/>
        <v>1550.8525482358455</v>
      </c>
      <c r="BZ9" s="215">
        <f t="shared" si="44"/>
        <v>1322.5832597375938</v>
      </c>
      <c r="CA9" s="215"/>
    </row>
    <row r="10" spans="1:79">
      <c r="D10" s="151" t="s">
        <v>27</v>
      </c>
      <c r="E10" s="151" t="s">
        <v>28</v>
      </c>
      <c r="F10" s="124">
        <f t="shared" ref="F10:O18" si="45">SUMIFS(F$33:F$182,$B$33:$B$182,$D10)</f>
        <v>4250</v>
      </c>
      <c r="G10" s="124">
        <f t="shared" si="45"/>
        <v>4480</v>
      </c>
      <c r="H10" s="124">
        <f t="shared" si="45"/>
        <v>4071</v>
      </c>
      <c r="I10" s="124">
        <f t="shared" si="45"/>
        <v>4365</v>
      </c>
      <c r="J10" s="124">
        <f t="shared" si="45"/>
        <v>3844</v>
      </c>
      <c r="K10" s="124">
        <f t="shared" si="45"/>
        <v>4203</v>
      </c>
      <c r="L10" s="124">
        <f t="shared" si="45"/>
        <v>4697</v>
      </c>
      <c r="M10" s="124">
        <f t="shared" si="45"/>
        <v>5054</v>
      </c>
      <c r="N10" s="124">
        <f t="shared" si="45"/>
        <v>4406</v>
      </c>
      <c r="O10" s="124">
        <f t="shared" si="45"/>
        <v>4116</v>
      </c>
      <c r="P10" s="124">
        <f t="shared" ref="P10:Y18" si="46">SUMIFS(P$33:P$182,$B$33:$B$182,$D10)</f>
        <v>4005</v>
      </c>
      <c r="Q10" s="124">
        <f t="shared" si="46"/>
        <v>4286</v>
      </c>
      <c r="R10" s="124">
        <f t="shared" si="46"/>
        <v>3686.1587597517791</v>
      </c>
      <c r="S10" s="124">
        <f t="shared" si="46"/>
        <v>3488.2219614286828</v>
      </c>
      <c r="T10" s="124">
        <f t="shared" si="46"/>
        <v>3242.5443167840763</v>
      </c>
      <c r="U10" s="124">
        <f t="shared" si="46"/>
        <v>3242.8469051213237</v>
      </c>
      <c r="V10" s="124">
        <f t="shared" si="46"/>
        <v>3113.0163518068534</v>
      </c>
      <c r="W10" s="124">
        <f t="shared" si="46"/>
        <v>3216.9009331464076</v>
      </c>
      <c r="X10" s="124">
        <f t="shared" si="46"/>
        <v>3216.9009331464076</v>
      </c>
      <c r="Y10" s="124">
        <f t="shared" si="46"/>
        <v>2906.252455745142</v>
      </c>
      <c r="Z10" s="124">
        <f t="shared" ref="Z10:AI18" si="47">SUMIFS(Z$33:Z$182,$B$33:$B$182,$D10)</f>
        <v>3216.9009331464076</v>
      </c>
      <c r="AA10" s="124">
        <f t="shared" si="47"/>
        <v>4264</v>
      </c>
      <c r="AB10" s="124">
        <f t="shared" si="47"/>
        <v>4461</v>
      </c>
      <c r="AC10" s="124">
        <f t="shared" si="47"/>
        <v>3790</v>
      </c>
      <c r="AD10" s="124">
        <f t="shared" si="47"/>
        <v>3679</v>
      </c>
      <c r="AE10" s="124">
        <f t="shared" si="47"/>
        <v>3890</v>
      </c>
      <c r="AF10" s="124">
        <f t="shared" si="47"/>
        <v>3388</v>
      </c>
      <c r="AG10" s="124">
        <f t="shared" si="47"/>
        <v>3858</v>
      </c>
      <c r="AH10" s="124">
        <f t="shared" si="47"/>
        <v>3117</v>
      </c>
      <c r="AI10" s="124">
        <f t="shared" si="47"/>
        <v>3454</v>
      </c>
      <c r="AJ10" s="124">
        <f t="shared" ref="AJ10:AO18" si="48">SUMIFS(AJ$33:AJ$182,$B$33:$B$182,$D10)</f>
        <v>0</v>
      </c>
      <c r="AK10" s="124">
        <f t="shared" si="48"/>
        <v>0</v>
      </c>
      <c r="AL10" s="124">
        <f t="shared" si="48"/>
        <v>0</v>
      </c>
      <c r="AM10" s="124">
        <f t="shared" si="48"/>
        <v>2110946</v>
      </c>
      <c r="AN10" s="124">
        <f t="shared" si="48"/>
        <v>2118893.5920000002</v>
      </c>
      <c r="AO10" s="124">
        <f t="shared" si="48"/>
        <v>2125115.5499999993</v>
      </c>
      <c r="AP10" s="124">
        <f t="shared" si="1"/>
        <v>206.77933021498416</v>
      </c>
      <c r="AQ10" s="124">
        <f t="shared" si="2"/>
        <v>182.09845254213039</v>
      </c>
      <c r="AR10" s="124">
        <f t="shared" si="3"/>
        <v>199.10504579463426</v>
      </c>
      <c r="AS10" s="124">
        <f t="shared" si="4"/>
        <v>222.50687606409639</v>
      </c>
      <c r="AT10" s="124">
        <f t="shared" si="5"/>
        <v>239.41872506449715</v>
      </c>
      <c r="AU10" s="124">
        <f t="shared" si="6"/>
        <v>208.72158738309744</v>
      </c>
      <c r="AV10" s="124">
        <f t="shared" si="17"/>
        <v>194.25232185043106</v>
      </c>
      <c r="AW10" s="124">
        <f t="shared" si="18"/>
        <v>189.01373882676782</v>
      </c>
      <c r="AX10" s="124">
        <f t="shared" si="19"/>
        <v>202.27537693171706</v>
      </c>
      <c r="AY10" s="124">
        <f t="shared" si="20"/>
        <v>173.96620451678533</v>
      </c>
      <c r="AZ10" s="124">
        <f t="shared" si="21"/>
        <v>164.62468783702295</v>
      </c>
      <c r="BA10" s="124">
        <f t="shared" si="22"/>
        <v>153.03006857099768</v>
      </c>
      <c r="BB10" s="124">
        <f t="shared" si="23"/>
        <v>153.0443490586253</v>
      </c>
      <c r="BC10" s="124">
        <f t="shared" si="24"/>
        <v>146.91706858523801</v>
      </c>
      <c r="BD10" s="124">
        <f t="shared" si="25"/>
        <v>151.81984339808261</v>
      </c>
      <c r="BE10" s="124">
        <f t="shared" si="26"/>
        <v>151.37534206770115</v>
      </c>
      <c r="BF10" s="124">
        <f t="shared" si="27"/>
        <v>136.75738506290367</v>
      </c>
      <c r="BG10" s="124">
        <f t="shared" si="28"/>
        <v>151.37534206770115</v>
      </c>
      <c r="BH10" s="124">
        <f t="shared" si="9"/>
        <v>201.23709921531537</v>
      </c>
      <c r="BI10" s="124">
        <f t="shared" si="10"/>
        <v>210.53440422127622</v>
      </c>
      <c r="BJ10" s="124">
        <f t="shared" si="11"/>
        <v>178.86693387102375</v>
      </c>
      <c r="BK10" s="124">
        <f t="shared" si="29"/>
        <v>173.62835084736051</v>
      </c>
      <c r="BL10" s="124">
        <f t="shared" si="30"/>
        <v>183.58637803648611</v>
      </c>
      <c r="BM10" s="124">
        <f t="shared" si="31"/>
        <v>159.89476832586502</v>
      </c>
      <c r="BN10" s="124">
        <f t="shared" si="32"/>
        <v>182.07615590353817</v>
      </c>
      <c r="BO10" s="124">
        <f t="shared" si="33"/>
        <v>147.105074637462</v>
      </c>
      <c r="BP10" s="124">
        <f t="shared" si="34"/>
        <v>163.00960147507018</v>
      </c>
      <c r="BQ10" s="124">
        <f t="shared" si="35"/>
        <v>0</v>
      </c>
      <c r="BR10" s="124">
        <f t="shared" si="36"/>
        <v>0</v>
      </c>
      <c r="BS10" s="124">
        <f t="shared" si="37"/>
        <v>0</v>
      </c>
      <c r="BT10" s="215">
        <f t="shared" si="38"/>
        <v>606.41058558579903</v>
      </c>
      <c r="BU10" s="215">
        <f t="shared" si="39"/>
        <v>587.98282855174887</v>
      </c>
      <c r="BV10" s="215">
        <f t="shared" si="40"/>
        <v>670.64718851169096</v>
      </c>
      <c r="BW10" s="215">
        <f t="shared" si="41"/>
        <v>585.541437608916</v>
      </c>
      <c r="BX10" s="215">
        <f t="shared" si="42"/>
        <v>590.63843730761528</v>
      </c>
      <c r="BY10" s="215">
        <f t="shared" si="43"/>
        <v>517.10949720971166</v>
      </c>
      <c r="BZ10" s="215">
        <f t="shared" si="44"/>
        <v>492.19083201607037</v>
      </c>
      <c r="CA10" s="215"/>
    </row>
    <row r="11" spans="1:79">
      <c r="D11" s="151" t="s">
        <v>37</v>
      </c>
      <c r="E11" s="151" t="s">
        <v>38</v>
      </c>
      <c r="F11" s="124">
        <f t="shared" si="45"/>
        <v>25092</v>
      </c>
      <c r="G11" s="124">
        <f t="shared" si="45"/>
        <v>24707</v>
      </c>
      <c r="H11" s="124">
        <f t="shared" si="45"/>
        <v>25918</v>
      </c>
      <c r="I11" s="124">
        <f t="shared" si="45"/>
        <v>27935</v>
      </c>
      <c r="J11" s="124">
        <f t="shared" si="45"/>
        <v>29042</v>
      </c>
      <c r="K11" s="124">
        <f t="shared" si="45"/>
        <v>30318</v>
      </c>
      <c r="L11" s="124">
        <f t="shared" si="45"/>
        <v>28918</v>
      </c>
      <c r="M11" s="124">
        <f t="shared" si="45"/>
        <v>29002</v>
      </c>
      <c r="N11" s="124">
        <f t="shared" si="45"/>
        <v>30797</v>
      </c>
      <c r="O11" s="124">
        <f t="shared" si="45"/>
        <v>32730</v>
      </c>
      <c r="P11" s="124">
        <f t="shared" si="46"/>
        <v>28582</v>
      </c>
      <c r="Q11" s="124">
        <f t="shared" si="46"/>
        <v>28739</v>
      </c>
      <c r="R11" s="124">
        <f t="shared" si="46"/>
        <v>23428.095581513651</v>
      </c>
      <c r="S11" s="124">
        <f t="shared" si="46"/>
        <v>23122.716489350492</v>
      </c>
      <c r="T11" s="124">
        <f t="shared" si="46"/>
        <v>20627.432856265365</v>
      </c>
      <c r="U11" s="124">
        <f t="shared" si="46"/>
        <v>20461.099413616055</v>
      </c>
      <c r="V11" s="124">
        <f t="shared" si="46"/>
        <v>17444.342049767707</v>
      </c>
      <c r="W11" s="124">
        <f t="shared" si="46"/>
        <v>17995.021118093289</v>
      </c>
      <c r="X11" s="124">
        <f t="shared" si="46"/>
        <v>17723.364034014859</v>
      </c>
      <c r="Y11" s="124">
        <f t="shared" si="46"/>
        <v>15672.3267512399</v>
      </c>
      <c r="Z11" s="124">
        <f t="shared" si="47"/>
        <v>16918.943337510445</v>
      </c>
      <c r="AA11" s="124">
        <f t="shared" si="47"/>
        <v>25792</v>
      </c>
      <c r="AB11" s="124">
        <f t="shared" si="47"/>
        <v>25628</v>
      </c>
      <c r="AC11" s="124">
        <f t="shared" si="47"/>
        <v>26195</v>
      </c>
      <c r="AD11" s="124">
        <f t="shared" si="47"/>
        <v>25936</v>
      </c>
      <c r="AE11" s="124">
        <f t="shared" si="47"/>
        <v>27501</v>
      </c>
      <c r="AF11" s="124">
        <f t="shared" si="47"/>
        <v>26371</v>
      </c>
      <c r="AG11" s="124">
        <f t="shared" si="47"/>
        <v>26926</v>
      </c>
      <c r="AH11" s="124">
        <f t="shared" si="47"/>
        <v>25337</v>
      </c>
      <c r="AI11" s="124">
        <f t="shared" si="47"/>
        <v>22399</v>
      </c>
      <c r="AJ11" s="124">
        <f t="shared" si="48"/>
        <v>0</v>
      </c>
      <c r="AK11" s="124">
        <f t="shared" si="48"/>
        <v>0</v>
      </c>
      <c r="AL11" s="124">
        <f t="shared" si="48"/>
        <v>0</v>
      </c>
      <c r="AM11" s="124">
        <f t="shared" si="48"/>
        <v>5690521</v>
      </c>
      <c r="AN11" s="124">
        <f t="shared" si="48"/>
        <v>5693286.296000001</v>
      </c>
      <c r="AO11" s="124">
        <f t="shared" si="48"/>
        <v>5712895.993999999</v>
      </c>
      <c r="AP11" s="124">
        <f t="shared" si="1"/>
        <v>490.90408417788109</v>
      </c>
      <c r="AQ11" s="124">
        <f t="shared" si="2"/>
        <v>510.35748747786005</v>
      </c>
      <c r="AR11" s="124">
        <f t="shared" si="3"/>
        <v>532.78074186880258</v>
      </c>
      <c r="AS11" s="124">
        <f t="shared" si="4"/>
        <v>508.17842513892839</v>
      </c>
      <c r="AT11" s="124">
        <f t="shared" si="5"/>
        <v>509.6545641427208</v>
      </c>
      <c r="AU11" s="124">
        <f t="shared" si="6"/>
        <v>541.19824880709518</v>
      </c>
      <c r="AV11" s="124">
        <f t="shared" si="17"/>
        <v>574.88765360342938</v>
      </c>
      <c r="AW11" s="124">
        <f t="shared" si="18"/>
        <v>502.0299088082254</v>
      </c>
      <c r="AX11" s="124">
        <f t="shared" si="19"/>
        <v>504.78754283253761</v>
      </c>
      <c r="AY11" s="124">
        <f t="shared" si="20"/>
        <v>411.50390764599001</v>
      </c>
      <c r="AZ11" s="124">
        <f t="shared" si="21"/>
        <v>406.14006194622766</v>
      </c>
      <c r="BA11" s="124">
        <f t="shared" si="22"/>
        <v>362.31153298504984</v>
      </c>
      <c r="BB11" s="124">
        <f t="shared" si="23"/>
        <v>359.38996126001342</v>
      </c>
      <c r="BC11" s="124">
        <f t="shared" si="24"/>
        <v>306.40198196292681</v>
      </c>
      <c r="BD11" s="124">
        <f t="shared" si="25"/>
        <v>316.07441085013176</v>
      </c>
      <c r="BE11" s="124">
        <f t="shared" si="26"/>
        <v>310.23431990760764</v>
      </c>
      <c r="BF11" s="124">
        <f t="shared" si="27"/>
        <v>274.33243608320282</v>
      </c>
      <c r="BG11" s="124">
        <f t="shared" si="28"/>
        <v>296.15353325668207</v>
      </c>
      <c r="BH11" s="124">
        <f t="shared" si="9"/>
        <v>453.02482009592575</v>
      </c>
      <c r="BI11" s="124">
        <f t="shared" si="10"/>
        <v>450.14423423613465</v>
      </c>
      <c r="BJ11" s="124">
        <f t="shared" si="11"/>
        <v>460.10333290992463</v>
      </c>
      <c r="BK11" s="124">
        <f t="shared" si="29"/>
        <v>455.55411499720572</v>
      </c>
      <c r="BL11" s="124">
        <f t="shared" si="30"/>
        <v>483.04263250069999</v>
      </c>
      <c r="BM11" s="124">
        <f t="shared" si="31"/>
        <v>463.19469334482238</v>
      </c>
      <c r="BN11" s="124">
        <f t="shared" si="32"/>
        <v>472.94301744350565</v>
      </c>
      <c r="BO11" s="124">
        <f t="shared" si="33"/>
        <v>445.03295078979801</v>
      </c>
      <c r="BP11" s="124">
        <f t="shared" si="34"/>
        <v>393.42830898451621</v>
      </c>
      <c r="BQ11" s="124">
        <f t="shared" si="35"/>
        <v>0</v>
      </c>
      <c r="BR11" s="124">
        <f t="shared" si="36"/>
        <v>0</v>
      </c>
      <c r="BS11" s="124">
        <f t="shared" si="37"/>
        <v>0</v>
      </c>
      <c r="BT11" s="215">
        <f t="shared" si="38"/>
        <v>1330.5811541684848</v>
      </c>
      <c r="BU11" s="215">
        <f t="shared" si="39"/>
        <v>1534.0423135245437</v>
      </c>
      <c r="BV11" s="215">
        <f t="shared" si="40"/>
        <v>1559.0312380887444</v>
      </c>
      <c r="BW11" s="215">
        <f t="shared" si="41"/>
        <v>1581.7051052441925</v>
      </c>
      <c r="BX11" s="215">
        <f t="shared" si="42"/>
        <v>1363.2723872419851</v>
      </c>
      <c r="BY11" s="215">
        <f t="shared" si="43"/>
        <v>1401.7914408427282</v>
      </c>
      <c r="BZ11" s="215">
        <f t="shared" si="44"/>
        <v>1311.4042772178198</v>
      </c>
      <c r="CA11" s="215"/>
    </row>
    <row r="12" spans="1:79">
      <c r="D12" s="151" t="s">
        <v>47</v>
      </c>
      <c r="E12" s="151" t="s">
        <v>48</v>
      </c>
      <c r="F12" s="124">
        <f t="shared" si="45"/>
        <v>13405</v>
      </c>
      <c r="G12" s="124">
        <f t="shared" si="45"/>
        <v>13360</v>
      </c>
      <c r="H12" s="124">
        <f t="shared" si="45"/>
        <v>12859</v>
      </c>
      <c r="I12" s="124">
        <f t="shared" si="45"/>
        <v>14232</v>
      </c>
      <c r="J12" s="124">
        <f t="shared" si="45"/>
        <v>14488</v>
      </c>
      <c r="K12" s="124">
        <f t="shared" si="45"/>
        <v>15470</v>
      </c>
      <c r="L12" s="124">
        <f t="shared" si="45"/>
        <v>16872</v>
      </c>
      <c r="M12" s="124">
        <f t="shared" si="45"/>
        <v>16493</v>
      </c>
      <c r="N12" s="124">
        <f t="shared" si="45"/>
        <v>15122</v>
      </c>
      <c r="O12" s="124">
        <f t="shared" si="45"/>
        <v>15931</v>
      </c>
      <c r="P12" s="124">
        <f t="shared" si="46"/>
        <v>15655</v>
      </c>
      <c r="Q12" s="124">
        <f t="shared" si="46"/>
        <v>17946</v>
      </c>
      <c r="R12" s="124">
        <f t="shared" si="46"/>
        <v>13778.800399005828</v>
      </c>
      <c r="S12" s="124">
        <f t="shared" si="46"/>
        <v>12760.314598176337</v>
      </c>
      <c r="T12" s="124">
        <f t="shared" si="46"/>
        <v>11062.725983420478</v>
      </c>
      <c r="U12" s="124">
        <f t="shared" si="46"/>
        <v>11195.298055513043</v>
      </c>
      <c r="V12" s="124">
        <f t="shared" si="46"/>
        <v>9913.5849981800511</v>
      </c>
      <c r="W12" s="124">
        <f t="shared" si="46"/>
        <v>10110.568961747782</v>
      </c>
      <c r="X12" s="124">
        <f t="shared" si="46"/>
        <v>10102.127778779359</v>
      </c>
      <c r="Y12" s="124">
        <f t="shared" si="46"/>
        <v>9576.2166633140332</v>
      </c>
      <c r="Z12" s="124">
        <f t="shared" si="47"/>
        <v>10404.632671139665</v>
      </c>
      <c r="AA12" s="124">
        <f t="shared" si="47"/>
        <v>14655</v>
      </c>
      <c r="AB12" s="124">
        <f t="shared" si="47"/>
        <v>14470</v>
      </c>
      <c r="AC12" s="124">
        <f t="shared" si="47"/>
        <v>15047</v>
      </c>
      <c r="AD12" s="124">
        <f t="shared" si="47"/>
        <v>14411</v>
      </c>
      <c r="AE12" s="124">
        <f t="shared" si="47"/>
        <v>14305</v>
      </c>
      <c r="AF12" s="124">
        <f t="shared" si="47"/>
        <v>14179</v>
      </c>
      <c r="AG12" s="124">
        <f t="shared" si="47"/>
        <v>14376</v>
      </c>
      <c r="AH12" s="124">
        <f t="shared" si="47"/>
        <v>13116</v>
      </c>
      <c r="AI12" s="124">
        <f t="shared" si="47"/>
        <v>13156</v>
      </c>
      <c r="AJ12" s="124">
        <f t="shared" si="48"/>
        <v>0</v>
      </c>
      <c r="AK12" s="124">
        <f t="shared" si="48"/>
        <v>0</v>
      </c>
      <c r="AL12" s="124">
        <f t="shared" si="48"/>
        <v>0</v>
      </c>
      <c r="AM12" s="124">
        <f t="shared" si="48"/>
        <v>4272970</v>
      </c>
      <c r="AN12" s="124">
        <f t="shared" si="48"/>
        <v>4290609.1469999999</v>
      </c>
      <c r="AO12" s="124">
        <f t="shared" si="48"/>
        <v>4309566.0610000007</v>
      </c>
      <c r="AP12" s="124">
        <f t="shared" si="1"/>
        <v>333.07044046646712</v>
      </c>
      <c r="AQ12" s="124">
        <f t="shared" si="2"/>
        <v>339.06158947991679</v>
      </c>
      <c r="AR12" s="124">
        <f t="shared" si="3"/>
        <v>362.04326264869633</v>
      </c>
      <c r="AS12" s="124">
        <f t="shared" si="4"/>
        <v>394.85416466766679</v>
      </c>
      <c r="AT12" s="124">
        <f t="shared" si="5"/>
        <v>385.98445577666121</v>
      </c>
      <c r="AU12" s="124">
        <f t="shared" si="6"/>
        <v>353.89904445853819</v>
      </c>
      <c r="AV12" s="124">
        <f t="shared" si="17"/>
        <v>371.29925971325025</v>
      </c>
      <c r="AW12" s="124">
        <f t="shared" si="18"/>
        <v>364.86660666693439</v>
      </c>
      <c r="AX12" s="124">
        <f t="shared" si="19"/>
        <v>418.26228829414276</v>
      </c>
      <c r="AY12" s="124">
        <f t="shared" si="20"/>
        <v>321.13855927986322</v>
      </c>
      <c r="AZ12" s="124">
        <f t="shared" si="21"/>
        <v>297.40100207212691</v>
      </c>
      <c r="BA12" s="124">
        <f t="shared" si="22"/>
        <v>257.8357898471258</v>
      </c>
      <c r="BB12" s="124">
        <f t="shared" si="23"/>
        <v>260.92560920728033</v>
      </c>
      <c r="BC12" s="124">
        <f t="shared" si="24"/>
        <v>231.0530896320781</v>
      </c>
      <c r="BD12" s="124">
        <f t="shared" si="25"/>
        <v>235.64413852091621</v>
      </c>
      <c r="BE12" s="124">
        <f t="shared" si="26"/>
        <v>234.41171653452369</v>
      </c>
      <c r="BF12" s="124">
        <f t="shared" si="27"/>
        <v>222.20837383084336</v>
      </c>
      <c r="BG12" s="124">
        <f t="shared" si="28"/>
        <v>241.43109825598896</v>
      </c>
      <c r="BH12" s="124">
        <f t="shared" si="9"/>
        <v>341.55989273100761</v>
      </c>
      <c r="BI12" s="124">
        <f t="shared" si="10"/>
        <v>337.24815065286111</v>
      </c>
      <c r="BJ12" s="124">
        <f t="shared" si="11"/>
        <v>350.69612459389094</v>
      </c>
      <c r="BK12" s="124">
        <f t="shared" si="29"/>
        <v>335.87305453064147</v>
      </c>
      <c r="BL12" s="124">
        <f t="shared" si="30"/>
        <v>333.4025428534332</v>
      </c>
      <c r="BM12" s="124">
        <f t="shared" si="31"/>
        <v>330.46589689750647</v>
      </c>
      <c r="BN12" s="124">
        <f t="shared" si="32"/>
        <v>335.05731954288399</v>
      </c>
      <c r="BO12" s="124">
        <f t="shared" si="33"/>
        <v>305.69085998361624</v>
      </c>
      <c r="BP12" s="124">
        <f t="shared" si="34"/>
        <v>306.62312854105329</v>
      </c>
      <c r="BQ12" s="124">
        <f t="shared" si="35"/>
        <v>0</v>
      </c>
      <c r="BR12" s="124">
        <f t="shared" si="36"/>
        <v>0</v>
      </c>
      <c r="BS12" s="124">
        <f t="shared" si="37"/>
        <v>0</v>
      </c>
      <c r="BT12" s="215">
        <f t="shared" si="38"/>
        <v>927.31753323800535</v>
      </c>
      <c r="BU12" s="215">
        <f t="shared" si="39"/>
        <v>1034.1752925950802</v>
      </c>
      <c r="BV12" s="215">
        <f t="shared" si="40"/>
        <v>1134.7376649028661</v>
      </c>
      <c r="BW12" s="215">
        <f t="shared" si="41"/>
        <v>1154.4281546743273</v>
      </c>
      <c r="BX12" s="215">
        <f t="shared" si="42"/>
        <v>1029.5041679777596</v>
      </c>
      <c r="BY12" s="215">
        <f t="shared" si="43"/>
        <v>999.74149428158114</v>
      </c>
      <c r="BZ12" s="215">
        <f t="shared" si="44"/>
        <v>947.37130806755351</v>
      </c>
      <c r="CA12" s="215"/>
    </row>
    <row r="13" spans="1:79">
      <c r="D13" s="151" t="s">
        <v>57</v>
      </c>
      <c r="E13" s="151" t="s">
        <v>58</v>
      </c>
      <c r="F13" s="124">
        <f t="shared" si="45"/>
        <v>15431</v>
      </c>
      <c r="G13" s="124">
        <f t="shared" si="45"/>
        <v>16308</v>
      </c>
      <c r="H13" s="124">
        <f t="shared" si="45"/>
        <v>15514</v>
      </c>
      <c r="I13" s="124">
        <f t="shared" si="45"/>
        <v>17691</v>
      </c>
      <c r="J13" s="124">
        <f t="shared" si="45"/>
        <v>17270</v>
      </c>
      <c r="K13" s="124">
        <f t="shared" si="45"/>
        <v>18236</v>
      </c>
      <c r="L13" s="124">
        <f t="shared" si="45"/>
        <v>18488</v>
      </c>
      <c r="M13" s="124">
        <f t="shared" si="45"/>
        <v>16421</v>
      </c>
      <c r="N13" s="124">
        <f t="shared" si="45"/>
        <v>16827</v>
      </c>
      <c r="O13" s="124">
        <f t="shared" si="45"/>
        <v>17935</v>
      </c>
      <c r="P13" s="124">
        <f t="shared" si="46"/>
        <v>15919</v>
      </c>
      <c r="Q13" s="124">
        <f t="shared" si="46"/>
        <v>16296</v>
      </c>
      <c r="R13" s="124">
        <f t="shared" si="46"/>
        <v>12256.55342828496</v>
      </c>
      <c r="S13" s="124">
        <f t="shared" si="46"/>
        <v>11712.307935816005</v>
      </c>
      <c r="T13" s="124">
        <f t="shared" si="46"/>
        <v>11078.177719641428</v>
      </c>
      <c r="U13" s="124">
        <f t="shared" si="46"/>
        <v>9847.2391056145225</v>
      </c>
      <c r="V13" s="124">
        <f t="shared" si="46"/>
        <v>9071.6855227252709</v>
      </c>
      <c r="W13" s="124">
        <f t="shared" si="46"/>
        <v>9367.899085631112</v>
      </c>
      <c r="X13" s="124">
        <f t="shared" si="46"/>
        <v>9217.601603849751</v>
      </c>
      <c r="Y13" s="124">
        <f t="shared" si="46"/>
        <v>8092.4562873481609</v>
      </c>
      <c r="Z13" s="124">
        <f t="shared" si="47"/>
        <v>8873.3151562778767</v>
      </c>
      <c r="AA13" s="124">
        <f t="shared" si="47"/>
        <v>12672</v>
      </c>
      <c r="AB13" s="124">
        <f t="shared" si="47"/>
        <v>13378</v>
      </c>
      <c r="AC13" s="124">
        <f t="shared" si="47"/>
        <v>15295</v>
      </c>
      <c r="AD13" s="124">
        <f t="shared" si="47"/>
        <v>15101</v>
      </c>
      <c r="AE13" s="124">
        <f t="shared" si="47"/>
        <v>14917</v>
      </c>
      <c r="AF13" s="124">
        <f t="shared" si="47"/>
        <v>13319</v>
      </c>
      <c r="AG13" s="124">
        <f t="shared" si="47"/>
        <v>14168</v>
      </c>
      <c r="AH13" s="124">
        <f t="shared" si="47"/>
        <v>12441</v>
      </c>
      <c r="AI13" s="124">
        <f t="shared" si="47"/>
        <v>12470</v>
      </c>
      <c r="AJ13" s="124">
        <f t="shared" si="48"/>
        <v>0</v>
      </c>
      <c r="AK13" s="124">
        <f t="shared" si="48"/>
        <v>0</v>
      </c>
      <c r="AL13" s="124">
        <f t="shared" si="48"/>
        <v>0</v>
      </c>
      <c r="AM13" s="124">
        <f t="shared" si="48"/>
        <v>3744729</v>
      </c>
      <c r="AN13" s="124">
        <f t="shared" si="48"/>
        <v>3756635.6669999994</v>
      </c>
      <c r="AO13" s="124">
        <f t="shared" si="48"/>
        <v>3780698.2129999995</v>
      </c>
      <c r="AP13" s="124">
        <f t="shared" si="1"/>
        <v>472.42403922954105</v>
      </c>
      <c r="AQ13" s="124">
        <f t="shared" si="2"/>
        <v>461.18157014833383</v>
      </c>
      <c r="AR13" s="124">
        <f t="shared" si="3"/>
        <v>486.97782937029621</v>
      </c>
      <c r="AS13" s="124">
        <f t="shared" si="4"/>
        <v>493.70728829776465</v>
      </c>
      <c r="AT13" s="124">
        <f t="shared" si="5"/>
        <v>438.5097025712675</v>
      </c>
      <c r="AU13" s="124">
        <f t="shared" si="6"/>
        <v>449.35160862107773</v>
      </c>
      <c r="AV13" s="124">
        <f t="shared" si="17"/>
        <v>477.42186333237521</v>
      </c>
      <c r="AW13" s="124">
        <f t="shared" si="18"/>
        <v>423.75682422013284</v>
      </c>
      <c r="AX13" s="124">
        <f t="shared" si="19"/>
        <v>433.79239949062656</v>
      </c>
      <c r="AY13" s="124">
        <f t="shared" si="20"/>
        <v>326.26409678085406</v>
      </c>
      <c r="AZ13" s="124">
        <f t="shared" si="21"/>
        <v>311.77651957846905</v>
      </c>
      <c r="BA13" s="124">
        <f t="shared" si="22"/>
        <v>294.89625030601695</v>
      </c>
      <c r="BB13" s="124">
        <f t="shared" si="23"/>
        <v>262.12920225714623</v>
      </c>
      <c r="BC13" s="124">
        <f t="shared" si="24"/>
        <v>241.48430475744806</v>
      </c>
      <c r="BD13" s="124">
        <f t="shared" si="25"/>
        <v>249.36938037199104</v>
      </c>
      <c r="BE13" s="124">
        <f t="shared" si="26"/>
        <v>243.80686012321377</v>
      </c>
      <c r="BF13" s="124">
        <f t="shared" si="27"/>
        <v>214.04660809799901</v>
      </c>
      <c r="BG13" s="124">
        <f t="shared" si="28"/>
        <v>234.70043511451991</v>
      </c>
      <c r="BH13" s="124">
        <f t="shared" si="9"/>
        <v>337.32310299123827</v>
      </c>
      <c r="BI13" s="124">
        <f t="shared" si="10"/>
        <v>356.11651450574385</v>
      </c>
      <c r="BJ13" s="124">
        <f t="shared" si="11"/>
        <v>407.14621687586725</v>
      </c>
      <c r="BK13" s="124">
        <f t="shared" si="29"/>
        <v>401.98202164383599</v>
      </c>
      <c r="BL13" s="124">
        <f t="shared" si="30"/>
        <v>397.08402204232175</v>
      </c>
      <c r="BM13" s="124">
        <f t="shared" si="31"/>
        <v>354.54596028569307</v>
      </c>
      <c r="BN13" s="124">
        <f t="shared" si="32"/>
        <v>377.14596931659281</v>
      </c>
      <c r="BO13" s="124">
        <f t="shared" si="33"/>
        <v>331.17398392629383</v>
      </c>
      <c r="BP13" s="124">
        <f t="shared" si="34"/>
        <v>331.94595125479339</v>
      </c>
      <c r="BQ13" s="124">
        <f t="shared" si="35"/>
        <v>0</v>
      </c>
      <c r="BR13" s="124">
        <f t="shared" si="36"/>
        <v>0</v>
      </c>
      <c r="BS13" s="124">
        <f t="shared" si="37"/>
        <v>0</v>
      </c>
      <c r="BT13" s="215">
        <f t="shared" si="38"/>
        <v>1261.8536615066137</v>
      </c>
      <c r="BU13" s="215">
        <f t="shared" si="39"/>
        <v>1420.5834387481711</v>
      </c>
      <c r="BV13" s="215">
        <f t="shared" si="40"/>
        <v>1381.56859949011</v>
      </c>
      <c r="BW13" s="215">
        <f t="shared" si="41"/>
        <v>1334.9710870431345</v>
      </c>
      <c r="BX13" s="215">
        <f t="shared" si="42"/>
        <v>1100.5858343728494</v>
      </c>
      <c r="BY13" s="215">
        <f t="shared" si="43"/>
        <v>1153.6120039718508</v>
      </c>
      <c r="BZ13" s="215">
        <f t="shared" si="44"/>
        <v>1040.2659044976799</v>
      </c>
      <c r="CA13" s="215"/>
    </row>
    <row r="14" spans="1:79">
      <c r="D14" s="151" t="s">
        <v>65</v>
      </c>
      <c r="E14" s="151" t="s">
        <v>66</v>
      </c>
      <c r="F14" s="124">
        <f t="shared" si="45"/>
        <v>19531</v>
      </c>
      <c r="G14" s="124">
        <f t="shared" si="45"/>
        <v>20342</v>
      </c>
      <c r="H14" s="124">
        <f t="shared" si="45"/>
        <v>21349</v>
      </c>
      <c r="I14" s="124">
        <f t="shared" si="45"/>
        <v>21771</v>
      </c>
      <c r="J14" s="124">
        <f t="shared" si="45"/>
        <v>24016</v>
      </c>
      <c r="K14" s="124">
        <f t="shared" si="45"/>
        <v>26312</v>
      </c>
      <c r="L14" s="124">
        <f t="shared" si="45"/>
        <v>24439</v>
      </c>
      <c r="M14" s="124">
        <f t="shared" si="45"/>
        <v>24155</v>
      </c>
      <c r="N14" s="124">
        <f t="shared" si="45"/>
        <v>24729</v>
      </c>
      <c r="O14" s="124">
        <f t="shared" si="45"/>
        <v>24823</v>
      </c>
      <c r="P14" s="124">
        <f t="shared" si="46"/>
        <v>24947</v>
      </c>
      <c r="Q14" s="124">
        <f t="shared" si="46"/>
        <v>25355</v>
      </c>
      <c r="R14" s="124">
        <f t="shared" si="46"/>
        <v>20967.353224304814</v>
      </c>
      <c r="S14" s="124">
        <f t="shared" si="46"/>
        <v>20366.815840265364</v>
      </c>
      <c r="T14" s="124">
        <f t="shared" si="46"/>
        <v>18622.077239605132</v>
      </c>
      <c r="U14" s="124">
        <f t="shared" si="46"/>
        <v>17060.3108742562</v>
      </c>
      <c r="V14" s="124">
        <f t="shared" si="46"/>
        <v>14735.193703674639</v>
      </c>
      <c r="W14" s="124">
        <f t="shared" si="46"/>
        <v>15064.615804893456</v>
      </c>
      <c r="X14" s="124">
        <f t="shared" si="46"/>
        <v>15027.601438741205</v>
      </c>
      <c r="Y14" s="124">
        <f t="shared" si="46"/>
        <v>13775.66841596206</v>
      </c>
      <c r="Z14" s="124">
        <f t="shared" si="47"/>
        <v>14696.890051052331</v>
      </c>
      <c r="AA14" s="124">
        <f t="shared" si="47"/>
        <v>22499</v>
      </c>
      <c r="AB14" s="124">
        <f t="shared" si="47"/>
        <v>22648</v>
      </c>
      <c r="AC14" s="124">
        <f t="shared" si="47"/>
        <v>23036</v>
      </c>
      <c r="AD14" s="124">
        <f t="shared" si="47"/>
        <v>22923</v>
      </c>
      <c r="AE14" s="124">
        <f t="shared" si="47"/>
        <v>22004</v>
      </c>
      <c r="AF14" s="124">
        <f t="shared" si="47"/>
        <v>19956</v>
      </c>
      <c r="AG14" s="124">
        <f t="shared" si="47"/>
        <v>19963</v>
      </c>
      <c r="AH14" s="124">
        <f t="shared" si="47"/>
        <v>18827</v>
      </c>
      <c r="AI14" s="124">
        <f t="shared" si="47"/>
        <v>16920</v>
      </c>
      <c r="AJ14" s="124">
        <f t="shared" si="48"/>
        <v>0</v>
      </c>
      <c r="AK14" s="124">
        <f t="shared" si="48"/>
        <v>0</v>
      </c>
      <c r="AL14" s="124">
        <f t="shared" si="48"/>
        <v>0</v>
      </c>
      <c r="AM14" s="124">
        <f t="shared" si="48"/>
        <v>4538423</v>
      </c>
      <c r="AN14" s="124">
        <f t="shared" si="48"/>
        <v>4547890.7829999989</v>
      </c>
      <c r="AO14" s="124">
        <f t="shared" si="48"/>
        <v>4573491.3919999991</v>
      </c>
      <c r="AP14" s="124">
        <f t="shared" si="1"/>
        <v>479.70407341933537</v>
      </c>
      <c r="AQ14" s="124">
        <f t="shared" si="2"/>
        <v>529.17059516047755</v>
      </c>
      <c r="AR14" s="124">
        <f t="shared" si="3"/>
        <v>579.76085525743201</v>
      </c>
      <c r="AS14" s="124">
        <f t="shared" si="4"/>
        <v>538.49101328809581</v>
      </c>
      <c r="AT14" s="124">
        <f t="shared" si="5"/>
        <v>532.2333330322009</v>
      </c>
      <c r="AU14" s="124">
        <f t="shared" si="6"/>
        <v>544.88089805643938</v>
      </c>
      <c r="AV14" s="124">
        <f t="shared" si="17"/>
        <v>545.81345912677352</v>
      </c>
      <c r="AW14" s="124">
        <f t="shared" si="18"/>
        <v>548.53999777769081</v>
      </c>
      <c r="AX14" s="124">
        <f t="shared" si="19"/>
        <v>557.51118946780582</v>
      </c>
      <c r="AY14" s="124">
        <f t="shared" si="20"/>
        <v>461.03466914114807</v>
      </c>
      <c r="AZ14" s="124">
        <f t="shared" si="21"/>
        <v>447.82992406933903</v>
      </c>
      <c r="BA14" s="124">
        <f t="shared" si="22"/>
        <v>409.46623672702071</v>
      </c>
      <c r="BB14" s="124">
        <f t="shared" si="23"/>
        <v>375.12578222035557</v>
      </c>
      <c r="BC14" s="124">
        <f t="shared" si="24"/>
        <v>324.00060614372592</v>
      </c>
      <c r="BD14" s="124">
        <f t="shared" si="25"/>
        <v>331.24401010694766</v>
      </c>
      <c r="BE14" s="124">
        <f t="shared" si="26"/>
        <v>328.58051214500261</v>
      </c>
      <c r="BF14" s="124">
        <f t="shared" si="27"/>
        <v>301.20682942704582</v>
      </c>
      <c r="BG14" s="124">
        <f t="shared" si="28"/>
        <v>321.34946349216466</v>
      </c>
      <c r="BH14" s="124">
        <f t="shared" si="9"/>
        <v>494.71284763700106</v>
      </c>
      <c r="BI14" s="124">
        <f t="shared" si="10"/>
        <v>497.98909166108723</v>
      </c>
      <c r="BJ14" s="124">
        <f t="shared" si="11"/>
        <v>506.52051905266705</v>
      </c>
      <c r="BK14" s="124">
        <f t="shared" si="29"/>
        <v>504.03585076594408</v>
      </c>
      <c r="BL14" s="124">
        <f t="shared" si="30"/>
        <v>483.8286812482587</v>
      </c>
      <c r="BM14" s="124">
        <f t="shared" si="31"/>
        <v>438.79681707826984</v>
      </c>
      <c r="BN14" s="124">
        <f t="shared" si="32"/>
        <v>438.95073458275715</v>
      </c>
      <c r="BO14" s="124">
        <f t="shared" si="33"/>
        <v>413.97212242596646</v>
      </c>
      <c r="BP14" s="124">
        <f t="shared" si="34"/>
        <v>372.04059656064976</v>
      </c>
      <c r="BQ14" s="124">
        <f t="shared" si="35"/>
        <v>0</v>
      </c>
      <c r="BR14" s="124">
        <f t="shared" si="36"/>
        <v>0</v>
      </c>
      <c r="BS14" s="124">
        <f t="shared" si="37"/>
        <v>0</v>
      </c>
      <c r="BT14" s="215">
        <f t="shared" si="38"/>
        <v>1348.9707768535457</v>
      </c>
      <c r="BU14" s="215">
        <f t="shared" si="39"/>
        <v>1588.6355238372448</v>
      </c>
      <c r="BV14" s="215">
        <f t="shared" si="40"/>
        <v>1615.605244376736</v>
      </c>
      <c r="BW14" s="215">
        <f t="shared" si="41"/>
        <v>1651.86464637227</v>
      </c>
      <c r="BX14" s="215">
        <f t="shared" si="42"/>
        <v>1499.2224583507552</v>
      </c>
      <c r="BY14" s="215">
        <f t="shared" si="43"/>
        <v>1426.6613490924726</v>
      </c>
      <c r="BZ14" s="215">
        <f t="shared" si="44"/>
        <v>1224.9634535693733</v>
      </c>
      <c r="CA14" s="215"/>
    </row>
    <row r="15" spans="1:79">
      <c r="D15" s="151" t="s">
        <v>73</v>
      </c>
      <c r="E15" s="151" t="s">
        <v>74</v>
      </c>
      <c r="F15" s="124">
        <f t="shared" si="45"/>
        <v>19950</v>
      </c>
      <c r="G15" s="124">
        <f t="shared" si="45"/>
        <v>20545</v>
      </c>
      <c r="H15" s="124">
        <f t="shared" si="45"/>
        <v>20034</v>
      </c>
      <c r="I15" s="124">
        <f t="shared" si="45"/>
        <v>20469</v>
      </c>
      <c r="J15" s="124">
        <f t="shared" si="45"/>
        <v>20357</v>
      </c>
      <c r="K15" s="124">
        <f t="shared" si="45"/>
        <v>21888</v>
      </c>
      <c r="L15" s="124">
        <f t="shared" si="45"/>
        <v>21964</v>
      </c>
      <c r="M15" s="124">
        <f t="shared" si="45"/>
        <v>21493</v>
      </c>
      <c r="N15" s="124">
        <f t="shared" si="45"/>
        <v>20777</v>
      </c>
      <c r="O15" s="124">
        <f t="shared" si="45"/>
        <v>20985</v>
      </c>
      <c r="P15" s="124">
        <f t="shared" si="46"/>
        <v>19591</v>
      </c>
      <c r="Q15" s="124">
        <f t="shared" si="46"/>
        <v>20428</v>
      </c>
      <c r="R15" s="124">
        <f t="shared" si="46"/>
        <v>18342.747679689743</v>
      </c>
      <c r="S15" s="124">
        <f t="shared" si="46"/>
        <v>16950.811740588255</v>
      </c>
      <c r="T15" s="124">
        <f t="shared" si="46"/>
        <v>14836.843383447047</v>
      </c>
      <c r="U15" s="124">
        <f t="shared" si="46"/>
        <v>13245.571056509572</v>
      </c>
      <c r="V15" s="124">
        <f t="shared" si="46"/>
        <v>11017.49988982757</v>
      </c>
      <c r="W15" s="124">
        <f t="shared" si="46"/>
        <v>11516.166593248556</v>
      </c>
      <c r="X15" s="124">
        <f t="shared" si="46"/>
        <v>11470.147981194554</v>
      </c>
      <c r="Y15" s="124">
        <f t="shared" si="46"/>
        <v>10487.414544698542</v>
      </c>
      <c r="Z15" s="124">
        <f t="shared" si="47"/>
        <v>11470.147981194554</v>
      </c>
      <c r="AA15" s="124">
        <f t="shared" si="47"/>
        <v>19072</v>
      </c>
      <c r="AB15" s="124">
        <f t="shared" si="47"/>
        <v>18131</v>
      </c>
      <c r="AC15" s="124">
        <f t="shared" si="47"/>
        <v>17886</v>
      </c>
      <c r="AD15" s="124">
        <f t="shared" si="47"/>
        <v>18646</v>
      </c>
      <c r="AE15" s="124">
        <f t="shared" si="47"/>
        <v>18736</v>
      </c>
      <c r="AF15" s="124">
        <f t="shared" si="47"/>
        <v>18228</v>
      </c>
      <c r="AG15" s="124">
        <f t="shared" si="47"/>
        <v>18361</v>
      </c>
      <c r="AH15" s="124">
        <f t="shared" si="47"/>
        <v>17131</v>
      </c>
      <c r="AI15" s="124">
        <f t="shared" si="47"/>
        <v>16304</v>
      </c>
      <c r="AJ15" s="124">
        <f t="shared" si="48"/>
        <v>0</v>
      </c>
      <c r="AK15" s="124">
        <f t="shared" si="48"/>
        <v>0</v>
      </c>
      <c r="AL15" s="124">
        <f t="shared" si="48"/>
        <v>0</v>
      </c>
      <c r="AM15" s="124">
        <f t="shared" si="48"/>
        <v>4815235</v>
      </c>
      <c r="AN15" s="124">
        <f t="shared" si="48"/>
        <v>4860948.7080000006</v>
      </c>
      <c r="AO15" s="124">
        <f t="shared" si="48"/>
        <v>4900994.5059999991</v>
      </c>
      <c r="AP15" s="124">
        <f t="shared" si="1"/>
        <v>425.0882874875266</v>
      </c>
      <c r="AQ15" s="124">
        <f t="shared" si="2"/>
        <v>422.76233662531524</v>
      </c>
      <c r="AR15" s="124">
        <f t="shared" si="3"/>
        <v>454.55725421500716</v>
      </c>
      <c r="AS15" s="124">
        <f t="shared" si="4"/>
        <v>456.1355780143648</v>
      </c>
      <c r="AT15" s="124">
        <f t="shared" si="5"/>
        <v>446.35412394202984</v>
      </c>
      <c r="AU15" s="124">
        <f t="shared" si="6"/>
        <v>431.4846523586076</v>
      </c>
      <c r="AV15" s="124">
        <f t="shared" si="17"/>
        <v>431.70585127679971</v>
      </c>
      <c r="AW15" s="124">
        <f t="shared" si="18"/>
        <v>403.02832177096894</v>
      </c>
      <c r="AX15" s="124">
        <f t="shared" si="19"/>
        <v>420.24718274398208</v>
      </c>
      <c r="AY15" s="124">
        <f t="shared" si="20"/>
        <v>377.34913041772711</v>
      </c>
      <c r="AZ15" s="124">
        <f t="shared" si="21"/>
        <v>348.71406301183816</v>
      </c>
      <c r="BA15" s="124">
        <f t="shared" si="22"/>
        <v>305.22526104891881</v>
      </c>
      <c r="BB15" s="124">
        <f t="shared" si="23"/>
        <v>272.48942237778431</v>
      </c>
      <c r="BC15" s="124">
        <f t="shared" si="24"/>
        <v>226.65328419728655</v>
      </c>
      <c r="BD15" s="124">
        <f t="shared" si="25"/>
        <v>236.91191339451086</v>
      </c>
      <c r="BE15" s="124">
        <f t="shared" si="26"/>
        <v>234.03715240146315</v>
      </c>
      <c r="BF15" s="124">
        <f t="shared" si="27"/>
        <v>213.98543768737991</v>
      </c>
      <c r="BG15" s="124">
        <f t="shared" si="28"/>
        <v>234.03715240146315</v>
      </c>
      <c r="BH15" s="124">
        <f t="shared" si="9"/>
        <v>392.35139364074934</v>
      </c>
      <c r="BI15" s="124">
        <f t="shared" si="10"/>
        <v>372.9930326185206</v>
      </c>
      <c r="BJ15" s="124">
        <f t="shared" si="11"/>
        <v>367.95286423334954</v>
      </c>
      <c r="BK15" s="124">
        <f t="shared" si="29"/>
        <v>383.58767228530894</v>
      </c>
      <c r="BL15" s="124">
        <f t="shared" si="30"/>
        <v>385.43916271251464</v>
      </c>
      <c r="BM15" s="124">
        <f t="shared" si="31"/>
        <v>374.98852785673125</v>
      </c>
      <c r="BN15" s="124">
        <f t="shared" si="32"/>
        <v>377.72461926582417</v>
      </c>
      <c r="BO15" s="124">
        <f t="shared" si="33"/>
        <v>352.42091676067935</v>
      </c>
      <c r="BP15" s="124">
        <f t="shared" si="34"/>
        <v>335.40777694624461</v>
      </c>
      <c r="BQ15" s="124">
        <f t="shared" si="35"/>
        <v>0</v>
      </c>
      <c r="BR15" s="124">
        <f t="shared" si="36"/>
        <v>0</v>
      </c>
      <c r="BS15" s="124">
        <f t="shared" si="37"/>
        <v>0</v>
      </c>
      <c r="BT15" s="215">
        <f t="shared" si="38"/>
        <v>1257.0310690963161</v>
      </c>
      <c r="BU15" s="215">
        <f t="shared" si="39"/>
        <v>1302.4078783278489</v>
      </c>
      <c r="BV15" s="215">
        <f t="shared" si="40"/>
        <v>1333.9743543150023</v>
      </c>
      <c r="BW15" s="215">
        <f t="shared" si="41"/>
        <v>1254.9813557917507</v>
      </c>
      <c r="BX15" s="215">
        <f t="shared" si="42"/>
        <v>1133.2972904926196</v>
      </c>
      <c r="BY15" s="215">
        <f t="shared" si="43"/>
        <v>1144.015362854555</v>
      </c>
      <c r="BZ15" s="215">
        <f t="shared" si="44"/>
        <v>1065.553312972748</v>
      </c>
      <c r="CA15" s="215"/>
    </row>
    <row r="16" spans="1:79">
      <c r="D16" s="151" t="s">
        <v>81</v>
      </c>
      <c r="E16" s="151" t="s">
        <v>82</v>
      </c>
      <c r="F16" s="124">
        <f t="shared" si="45"/>
        <v>15135</v>
      </c>
      <c r="G16" s="124">
        <f t="shared" si="45"/>
        <v>15497</v>
      </c>
      <c r="H16" s="124">
        <f t="shared" si="45"/>
        <v>15208</v>
      </c>
      <c r="I16" s="124">
        <f t="shared" si="45"/>
        <v>16253</v>
      </c>
      <c r="J16" s="124">
        <f t="shared" si="45"/>
        <v>16524</v>
      </c>
      <c r="K16" s="124">
        <f t="shared" si="45"/>
        <v>16434</v>
      </c>
      <c r="L16" s="124">
        <f t="shared" si="45"/>
        <v>16985</v>
      </c>
      <c r="M16" s="124">
        <f t="shared" si="45"/>
        <v>15755</v>
      </c>
      <c r="N16" s="124">
        <f t="shared" si="45"/>
        <v>15707</v>
      </c>
      <c r="O16" s="124">
        <f t="shared" si="45"/>
        <v>15158</v>
      </c>
      <c r="P16" s="124">
        <f t="shared" si="46"/>
        <v>15554</v>
      </c>
      <c r="Q16" s="124">
        <f t="shared" si="46"/>
        <v>17262</v>
      </c>
      <c r="R16" s="124">
        <f t="shared" si="46"/>
        <v>15265.793588224691</v>
      </c>
      <c r="S16" s="124">
        <f t="shared" si="46"/>
        <v>14682.623006187268</v>
      </c>
      <c r="T16" s="124">
        <f t="shared" si="46"/>
        <v>13956.334225367431</v>
      </c>
      <c r="U16" s="124">
        <f t="shared" si="46"/>
        <v>13586.844278089666</v>
      </c>
      <c r="V16" s="124">
        <f t="shared" si="46"/>
        <v>12884.634799113999</v>
      </c>
      <c r="W16" s="124">
        <f t="shared" si="46"/>
        <v>13314.10391146542</v>
      </c>
      <c r="X16" s="124">
        <f t="shared" si="46"/>
        <v>13314.10391146542</v>
      </c>
      <c r="Y16" s="124">
        <f t="shared" si="46"/>
        <v>12068.300409771951</v>
      </c>
      <c r="Z16" s="124">
        <f t="shared" si="47"/>
        <v>13309.068197179706</v>
      </c>
      <c r="AA16" s="124">
        <f t="shared" si="47"/>
        <v>16300</v>
      </c>
      <c r="AB16" s="124">
        <f t="shared" si="47"/>
        <v>16629</v>
      </c>
      <c r="AC16" s="124">
        <f t="shared" si="47"/>
        <v>15883</v>
      </c>
      <c r="AD16" s="124">
        <f t="shared" si="47"/>
        <v>16457</v>
      </c>
      <c r="AE16" s="124">
        <f t="shared" si="47"/>
        <v>17514</v>
      </c>
      <c r="AF16" s="124">
        <f t="shared" si="47"/>
        <v>15332</v>
      </c>
      <c r="AG16" s="124">
        <f t="shared" si="47"/>
        <v>14463</v>
      </c>
      <c r="AH16" s="124">
        <f t="shared" si="47"/>
        <v>13933</v>
      </c>
      <c r="AI16" s="124">
        <f t="shared" si="47"/>
        <v>13312</v>
      </c>
      <c r="AJ16" s="124">
        <f t="shared" si="48"/>
        <v>0</v>
      </c>
      <c r="AK16" s="124">
        <f t="shared" si="48"/>
        <v>0</v>
      </c>
      <c r="AL16" s="124">
        <f t="shared" si="48"/>
        <v>0</v>
      </c>
      <c r="AM16" s="124">
        <f t="shared" si="48"/>
        <v>6787882</v>
      </c>
      <c r="AN16" s="124">
        <f t="shared" si="48"/>
        <v>6945451.4630000005</v>
      </c>
      <c r="AO16" s="124">
        <f t="shared" si="48"/>
        <v>7036955.1659999983</v>
      </c>
      <c r="AP16" s="124">
        <f t="shared" si="1"/>
        <v>239.44140455004961</v>
      </c>
      <c r="AQ16" s="124">
        <f t="shared" si="2"/>
        <v>243.43381337507043</v>
      </c>
      <c r="AR16" s="124">
        <f t="shared" si="3"/>
        <v>242.10792114535872</v>
      </c>
      <c r="AS16" s="124">
        <f t="shared" si="4"/>
        <v>250.22532801837156</v>
      </c>
      <c r="AT16" s="124">
        <f t="shared" si="5"/>
        <v>232.10480087897815</v>
      </c>
      <c r="AU16" s="124">
        <f t="shared" si="6"/>
        <v>231.39765835646526</v>
      </c>
      <c r="AV16" s="124">
        <f t="shared" si="17"/>
        <v>218.24355235581322</v>
      </c>
      <c r="AW16" s="124">
        <f t="shared" si="18"/>
        <v>223.94512556685041</v>
      </c>
      <c r="AX16" s="124">
        <f t="shared" si="19"/>
        <v>248.53675951748565</v>
      </c>
      <c r="AY16" s="124">
        <f t="shared" si="20"/>
        <v>219.79555496930681</v>
      </c>
      <c r="AZ16" s="124">
        <f t="shared" si="21"/>
        <v>211.39911616120193</v>
      </c>
      <c r="BA16" s="124">
        <f t="shared" si="22"/>
        <v>200.94207410009264</v>
      </c>
      <c r="BB16" s="124">
        <f t="shared" si="23"/>
        <v>195.62219029921778</v>
      </c>
      <c r="BC16" s="124">
        <f t="shared" si="24"/>
        <v>185.51183991067217</v>
      </c>
      <c r="BD16" s="124">
        <f t="shared" si="25"/>
        <v>191.69529846105297</v>
      </c>
      <c r="BE16" s="124">
        <f t="shared" si="26"/>
        <v>189.20262524613366</v>
      </c>
      <c r="BF16" s="124">
        <f t="shared" si="27"/>
        <v>171.49889583042363</v>
      </c>
      <c r="BG16" s="124">
        <f t="shared" si="28"/>
        <v>189.13106426319541</v>
      </c>
      <c r="BH16" s="124">
        <f t="shared" si="9"/>
        <v>234.68596803006696</v>
      </c>
      <c r="BI16" s="124">
        <f t="shared" si="10"/>
        <v>239.42288112711557</v>
      </c>
      <c r="BJ16" s="124">
        <f t="shared" si="11"/>
        <v>228.68203866389902</v>
      </c>
      <c r="BK16" s="124">
        <f t="shared" si="29"/>
        <v>236.94644023747315</v>
      </c>
      <c r="BL16" s="124">
        <f t="shared" si="30"/>
        <v>252.16503337905479</v>
      </c>
      <c r="BM16" s="124">
        <f t="shared" si="31"/>
        <v>220.7487890697538</v>
      </c>
      <c r="BN16" s="124">
        <f t="shared" si="32"/>
        <v>208.23700341219993</v>
      </c>
      <c r="BO16" s="124">
        <f t="shared" si="33"/>
        <v>200.60610997318545</v>
      </c>
      <c r="BP16" s="124">
        <f t="shared" si="34"/>
        <v>191.66500652860438</v>
      </c>
      <c r="BQ16" s="124">
        <f t="shared" si="35"/>
        <v>0</v>
      </c>
      <c r="BR16" s="124">
        <f t="shared" si="36"/>
        <v>0</v>
      </c>
      <c r="BS16" s="124">
        <f t="shared" si="37"/>
        <v>0</v>
      </c>
      <c r="BT16" s="215">
        <f t="shared" si="38"/>
        <v>675.32110899983229</v>
      </c>
      <c r="BU16" s="215">
        <f t="shared" si="39"/>
        <v>724.98313907047884</v>
      </c>
      <c r="BV16" s="215">
        <f t="shared" si="40"/>
        <v>713.72778725381499</v>
      </c>
      <c r="BW16" s="215">
        <f t="shared" si="41"/>
        <v>690.72543744014922</v>
      </c>
      <c r="BX16" s="215">
        <f t="shared" si="42"/>
        <v>702.79088782108147</v>
      </c>
      <c r="BY16" s="215">
        <f t="shared" si="43"/>
        <v>709.86026268628177</v>
      </c>
      <c r="BZ16" s="215">
        <f t="shared" si="44"/>
        <v>600.50811991398984</v>
      </c>
      <c r="CA16" s="215"/>
    </row>
    <row r="17" spans="4:79">
      <c r="D17" s="151" t="s">
        <v>89</v>
      </c>
      <c r="E17" s="151" t="s">
        <v>90</v>
      </c>
      <c r="F17" s="124">
        <f t="shared" si="45"/>
        <v>30690</v>
      </c>
      <c r="G17" s="124">
        <f t="shared" si="45"/>
        <v>33070</v>
      </c>
      <c r="H17" s="124">
        <f t="shared" si="45"/>
        <v>33182</v>
      </c>
      <c r="I17" s="124">
        <f t="shared" si="45"/>
        <v>34175</v>
      </c>
      <c r="J17" s="124">
        <f t="shared" si="45"/>
        <v>34325</v>
      </c>
      <c r="K17" s="124">
        <f t="shared" si="45"/>
        <v>37139</v>
      </c>
      <c r="L17" s="124">
        <f t="shared" si="45"/>
        <v>42185</v>
      </c>
      <c r="M17" s="124">
        <f t="shared" si="45"/>
        <v>38311</v>
      </c>
      <c r="N17" s="124">
        <f t="shared" si="45"/>
        <v>38513</v>
      </c>
      <c r="O17" s="124">
        <f t="shared" si="45"/>
        <v>38169</v>
      </c>
      <c r="P17" s="124">
        <f t="shared" si="46"/>
        <v>35856</v>
      </c>
      <c r="Q17" s="124">
        <f t="shared" si="46"/>
        <v>39744</v>
      </c>
      <c r="R17" s="124">
        <f t="shared" si="46"/>
        <v>34590.696027952828</v>
      </c>
      <c r="S17" s="124">
        <f t="shared" si="46"/>
        <v>31084.364728784702</v>
      </c>
      <c r="T17" s="124">
        <f t="shared" si="46"/>
        <v>27015.590074660875</v>
      </c>
      <c r="U17" s="124">
        <f t="shared" si="46"/>
        <v>25121.157901121944</v>
      </c>
      <c r="V17" s="124">
        <f t="shared" si="46"/>
        <v>22485.906320006099</v>
      </c>
      <c r="W17" s="124">
        <f t="shared" si="46"/>
        <v>23168.183526370474</v>
      </c>
      <c r="X17" s="124">
        <f t="shared" si="46"/>
        <v>23174.183526370474</v>
      </c>
      <c r="Y17" s="124">
        <f t="shared" si="46"/>
        <v>20930.600104138714</v>
      </c>
      <c r="Z17" s="124">
        <f t="shared" si="47"/>
        <v>22740.278341229332</v>
      </c>
      <c r="AA17" s="124">
        <f t="shared" si="47"/>
        <v>36739</v>
      </c>
      <c r="AB17" s="124">
        <f t="shared" si="47"/>
        <v>37806</v>
      </c>
      <c r="AC17" s="124">
        <f t="shared" si="47"/>
        <v>35180</v>
      </c>
      <c r="AD17" s="124">
        <f t="shared" si="47"/>
        <v>38033</v>
      </c>
      <c r="AE17" s="124">
        <f t="shared" si="47"/>
        <v>37126</v>
      </c>
      <c r="AF17" s="124">
        <f t="shared" si="47"/>
        <v>35013</v>
      </c>
      <c r="AG17" s="124">
        <f t="shared" si="47"/>
        <v>36206</v>
      </c>
      <c r="AH17" s="124">
        <f t="shared" si="47"/>
        <v>32109</v>
      </c>
      <c r="AI17" s="124">
        <f t="shared" si="47"/>
        <v>28470</v>
      </c>
      <c r="AJ17" s="124">
        <f t="shared" si="48"/>
        <v>0</v>
      </c>
      <c r="AK17" s="124">
        <f t="shared" si="48"/>
        <v>0</v>
      </c>
      <c r="AL17" s="124">
        <f t="shared" si="48"/>
        <v>0</v>
      </c>
      <c r="AM17" s="124">
        <f t="shared" si="48"/>
        <v>7096009</v>
      </c>
      <c r="AN17" s="124">
        <f t="shared" si="48"/>
        <v>7152992.8530000001</v>
      </c>
      <c r="AO17" s="124">
        <f t="shared" si="48"/>
        <v>7208457.1710000001</v>
      </c>
      <c r="AP17" s="124">
        <f t="shared" si="1"/>
        <v>481.60874655034962</v>
      </c>
      <c r="AQ17" s="124">
        <f t="shared" si="2"/>
        <v>483.72261083659845</v>
      </c>
      <c r="AR17" s="124">
        <f t="shared" si="3"/>
        <v>523.37870484662574</v>
      </c>
      <c r="AS17" s="124">
        <f t="shared" si="4"/>
        <v>594.48909943603519</v>
      </c>
      <c r="AT17" s="124">
        <f t="shared" si="5"/>
        <v>539.89503113651631</v>
      </c>
      <c r="AU17" s="124">
        <f t="shared" si="6"/>
        <v>542.74170170866466</v>
      </c>
      <c r="AV17" s="124">
        <f t="shared" si="17"/>
        <v>533.60880940894174</v>
      </c>
      <c r="AW17" s="124">
        <f t="shared" si="18"/>
        <v>501.2726943374733</v>
      </c>
      <c r="AX17" s="124">
        <f t="shared" si="19"/>
        <v>555.62756480780172</v>
      </c>
      <c r="AY17" s="124">
        <f t="shared" si="20"/>
        <v>483.58353962908438</v>
      </c>
      <c r="AZ17" s="124">
        <f t="shared" si="21"/>
        <v>434.56445948702111</v>
      </c>
      <c r="BA17" s="124">
        <f t="shared" si="22"/>
        <v>377.68233003798412</v>
      </c>
      <c r="BB17" s="124">
        <f t="shared" si="23"/>
        <v>351.19786105456558</v>
      </c>
      <c r="BC17" s="124">
        <f t="shared" si="24"/>
        <v>314.35661662342358</v>
      </c>
      <c r="BD17" s="124">
        <f t="shared" si="25"/>
        <v>323.89496260510907</v>
      </c>
      <c r="BE17" s="124">
        <f t="shared" si="26"/>
        <v>321.48604030833985</v>
      </c>
      <c r="BF17" s="124">
        <f t="shared" si="27"/>
        <v>290.36171829311286</v>
      </c>
      <c r="BG17" s="124">
        <f t="shared" si="28"/>
        <v>315.46664982230402</v>
      </c>
      <c r="BH17" s="124">
        <f t="shared" si="9"/>
        <v>513.61717752299285</v>
      </c>
      <c r="BI17" s="124">
        <f t="shared" si="10"/>
        <v>528.53401054558549</v>
      </c>
      <c r="BJ17" s="124">
        <f t="shared" si="11"/>
        <v>491.82210471866102</v>
      </c>
      <c r="BK17" s="124">
        <f t="shared" si="29"/>
        <v>531.707507355453</v>
      </c>
      <c r="BL17" s="124">
        <f t="shared" si="30"/>
        <v>519.02750027814125</v>
      </c>
      <c r="BM17" s="124">
        <f t="shared" si="31"/>
        <v>489.48741763827394</v>
      </c>
      <c r="BN17" s="124">
        <f t="shared" si="32"/>
        <v>506.16575109277545</v>
      </c>
      <c r="BO17" s="124">
        <f t="shared" si="33"/>
        <v>448.88902673142371</v>
      </c>
      <c r="BP17" s="124">
        <f t="shared" si="34"/>
        <v>398.01521663843886</v>
      </c>
      <c r="BQ17" s="124">
        <f t="shared" si="35"/>
        <v>0</v>
      </c>
      <c r="BR17" s="124">
        <f t="shared" si="36"/>
        <v>0</v>
      </c>
      <c r="BS17" s="124">
        <f t="shared" si="37"/>
        <v>0</v>
      </c>
      <c r="BT17" s="215">
        <f t="shared" si="38"/>
        <v>1366.1482109168689</v>
      </c>
      <c r="BU17" s="215">
        <f t="shared" si="39"/>
        <v>1488.7100622335738</v>
      </c>
      <c r="BV17" s="215">
        <f t="shared" si="40"/>
        <v>1677.1258322812159</v>
      </c>
      <c r="BW17" s="215">
        <f t="shared" si="41"/>
        <v>1590.5090685542168</v>
      </c>
      <c r="BX17" s="215">
        <f t="shared" si="42"/>
        <v>1533.9732927872394</v>
      </c>
      <c r="BY17" s="215">
        <f t="shared" si="43"/>
        <v>1540.2224252718681</v>
      </c>
      <c r="BZ17" s="215">
        <f t="shared" si="44"/>
        <v>1353.0699944626381</v>
      </c>
      <c r="CA17" s="215"/>
    </row>
    <row r="18" spans="4:79">
      <c r="D18" s="151" t="s">
        <v>97</v>
      </c>
      <c r="E18" s="151" t="s">
        <v>98</v>
      </c>
      <c r="F18" s="124">
        <f t="shared" si="45"/>
        <v>23984</v>
      </c>
      <c r="G18" s="124">
        <f t="shared" si="45"/>
        <v>23290</v>
      </c>
      <c r="H18" s="124">
        <f t="shared" si="45"/>
        <v>24435</v>
      </c>
      <c r="I18" s="124">
        <f t="shared" si="45"/>
        <v>26771</v>
      </c>
      <c r="J18" s="124">
        <f t="shared" si="45"/>
        <v>27055</v>
      </c>
      <c r="K18" s="124">
        <f t="shared" si="45"/>
        <v>25826</v>
      </c>
      <c r="L18" s="124">
        <f t="shared" si="45"/>
        <v>24831</v>
      </c>
      <c r="M18" s="124">
        <f t="shared" si="45"/>
        <v>25668</v>
      </c>
      <c r="N18" s="124">
        <f t="shared" si="45"/>
        <v>27702</v>
      </c>
      <c r="O18" s="124">
        <f t="shared" si="45"/>
        <v>26915</v>
      </c>
      <c r="P18" s="124">
        <f t="shared" si="46"/>
        <v>25623</v>
      </c>
      <c r="Q18" s="124">
        <f t="shared" si="46"/>
        <v>28570</v>
      </c>
      <c r="R18" s="124">
        <f t="shared" si="46"/>
        <v>20701.145719610526</v>
      </c>
      <c r="S18" s="124">
        <f t="shared" si="46"/>
        <v>19461.778952583125</v>
      </c>
      <c r="T18" s="124">
        <f t="shared" si="46"/>
        <v>17880.202610856075</v>
      </c>
      <c r="U18" s="124">
        <f t="shared" si="46"/>
        <v>17420.313635376369</v>
      </c>
      <c r="V18" s="124">
        <f t="shared" si="46"/>
        <v>16466.158812749545</v>
      </c>
      <c r="W18" s="124">
        <f t="shared" si="46"/>
        <v>16807.7209242799</v>
      </c>
      <c r="X18" s="124">
        <f t="shared" si="46"/>
        <v>16560.339443862369</v>
      </c>
      <c r="Y18" s="124">
        <f t="shared" si="46"/>
        <v>14792.229381974366</v>
      </c>
      <c r="Z18" s="124">
        <f t="shared" si="47"/>
        <v>15822.391483027312</v>
      </c>
      <c r="AA18" s="124">
        <f t="shared" si="47"/>
        <v>24169</v>
      </c>
      <c r="AB18" s="124">
        <f t="shared" si="47"/>
        <v>24273</v>
      </c>
      <c r="AC18" s="124">
        <f t="shared" si="47"/>
        <v>24896</v>
      </c>
      <c r="AD18" s="124">
        <f t="shared" si="47"/>
        <v>25771</v>
      </c>
      <c r="AE18" s="124">
        <f t="shared" si="47"/>
        <v>23433</v>
      </c>
      <c r="AF18" s="124">
        <f t="shared" si="47"/>
        <v>21888</v>
      </c>
      <c r="AG18" s="124">
        <f t="shared" si="47"/>
        <v>21176</v>
      </c>
      <c r="AH18" s="124">
        <f t="shared" si="47"/>
        <v>18238</v>
      </c>
      <c r="AI18" s="124">
        <f t="shared" si="47"/>
        <v>18078</v>
      </c>
      <c r="AJ18" s="124">
        <f t="shared" si="48"/>
        <v>0</v>
      </c>
      <c r="AK18" s="124">
        <f t="shared" si="48"/>
        <v>0</v>
      </c>
      <c r="AL18" s="124">
        <f t="shared" si="48"/>
        <v>0</v>
      </c>
      <c r="AM18" s="124">
        <f t="shared" si="48"/>
        <v>4426075</v>
      </c>
      <c r="AN18" s="124">
        <f t="shared" si="48"/>
        <v>4451357.557</v>
      </c>
      <c r="AO18" s="124">
        <f t="shared" si="48"/>
        <v>4482358.892</v>
      </c>
      <c r="AP18" s="124">
        <f t="shared" si="1"/>
        <v>604.84740995125469</v>
      </c>
      <c r="AQ18" s="124">
        <f t="shared" si="2"/>
        <v>611.26393023163871</v>
      </c>
      <c r="AR18" s="124">
        <f t="shared" si="3"/>
        <v>583.4966646520902</v>
      </c>
      <c r="AS18" s="124">
        <f t="shared" si="4"/>
        <v>561.01625028947774</v>
      </c>
      <c r="AT18" s="124">
        <f t="shared" si="5"/>
        <v>579.92691041159492</v>
      </c>
      <c r="AU18" s="124">
        <f t="shared" si="6"/>
        <v>625.88184791265394</v>
      </c>
      <c r="AV18" s="124">
        <f t="shared" si="17"/>
        <v>604.64700162481245</v>
      </c>
      <c r="AW18" s="124">
        <f t="shared" si="18"/>
        <v>575.62214834228382</v>
      </c>
      <c r="AX18" s="124">
        <f t="shared" si="19"/>
        <v>641.82667049678207</v>
      </c>
      <c r="AY18" s="124">
        <f t="shared" si="20"/>
        <v>465.05241276466006</v>
      </c>
      <c r="AZ18" s="124">
        <f t="shared" si="21"/>
        <v>437.20996804622956</v>
      </c>
      <c r="BA18" s="124">
        <f t="shared" si="22"/>
        <v>401.67976582196803</v>
      </c>
      <c r="BB18" s="124">
        <f t="shared" si="23"/>
        <v>391.34833390281102</v>
      </c>
      <c r="BC18" s="124">
        <f t="shared" si="24"/>
        <v>369.91319169262465</v>
      </c>
      <c r="BD18" s="124">
        <f t="shared" si="25"/>
        <v>377.58640390163339</v>
      </c>
      <c r="BE18" s="124">
        <f t="shared" si="26"/>
        <v>369.45590129828383</v>
      </c>
      <c r="BF18" s="124">
        <f t="shared" si="27"/>
        <v>330.00992866446194</v>
      </c>
      <c r="BG18" s="124">
        <f t="shared" si="28"/>
        <v>352.99251720487428</v>
      </c>
      <c r="BH18" s="124">
        <f t="shared" si="9"/>
        <v>542.95795587107898</v>
      </c>
      <c r="BI18" s="124">
        <f t="shared" si="10"/>
        <v>545.29432176998228</v>
      </c>
      <c r="BJ18" s="124">
        <f t="shared" si="11"/>
        <v>559.2900521066814</v>
      </c>
      <c r="BK18" s="124">
        <f t="shared" si="29"/>
        <v>578.94697673687688</v>
      </c>
      <c r="BL18" s="124">
        <f t="shared" si="30"/>
        <v>526.42367412499459</v>
      </c>
      <c r="BM18" s="124">
        <f t="shared" si="31"/>
        <v>491.71516149224948</v>
      </c>
      <c r="BN18" s="124">
        <f t="shared" si="32"/>
        <v>475.72004110745041</v>
      </c>
      <c r="BO18" s="124">
        <f t="shared" si="33"/>
        <v>409.71770446343407</v>
      </c>
      <c r="BP18" s="124">
        <f t="shared" si="34"/>
        <v>406.12329538819836</v>
      </c>
      <c r="BQ18" s="124">
        <f t="shared" si="35"/>
        <v>0</v>
      </c>
      <c r="BR18" s="124">
        <f t="shared" si="36"/>
        <v>0</v>
      </c>
      <c r="BS18" s="124">
        <f t="shared" si="37"/>
        <v>0</v>
      </c>
      <c r="BT18" s="215">
        <f t="shared" si="38"/>
        <v>1620.1487774156562</v>
      </c>
      <c r="BU18" s="215">
        <f t="shared" si="39"/>
        <v>1799.6080048349836</v>
      </c>
      <c r="BV18" s="215">
        <f t="shared" si="40"/>
        <v>1766.8250086137268</v>
      </c>
      <c r="BW18" s="215">
        <f t="shared" si="41"/>
        <v>1822.0958204638785</v>
      </c>
      <c r="BX18" s="215">
        <f t="shared" si="42"/>
        <v>1647.5423297477428</v>
      </c>
      <c r="BY18" s="215">
        <f t="shared" si="43"/>
        <v>1597.0858123541209</v>
      </c>
      <c r="BZ18" s="215">
        <f t="shared" si="44"/>
        <v>1291.5610409590829</v>
      </c>
      <c r="CA18" s="215"/>
    </row>
    <row r="19" spans="4:79">
      <c r="D19" s="151" t="s">
        <v>25</v>
      </c>
      <c r="E19" s="151" t="s">
        <v>26</v>
      </c>
      <c r="F19" s="124">
        <f t="shared" ref="F19:O32" si="49">SUMIFS(F$33:F$182,$C$33:$C$182,$D19)</f>
        <v>13405</v>
      </c>
      <c r="G19" s="124">
        <f t="shared" si="49"/>
        <v>13360</v>
      </c>
      <c r="H19" s="124">
        <f t="shared" si="49"/>
        <v>12859</v>
      </c>
      <c r="I19" s="124">
        <f t="shared" si="49"/>
        <v>14232</v>
      </c>
      <c r="J19" s="124">
        <f t="shared" si="49"/>
        <v>14488</v>
      </c>
      <c r="K19" s="124">
        <f t="shared" si="49"/>
        <v>15470</v>
      </c>
      <c r="L19" s="124">
        <f t="shared" si="49"/>
        <v>16872</v>
      </c>
      <c r="M19" s="124">
        <f t="shared" si="49"/>
        <v>16493</v>
      </c>
      <c r="N19" s="124">
        <f t="shared" si="49"/>
        <v>15122</v>
      </c>
      <c r="O19" s="124">
        <f t="shared" si="49"/>
        <v>15931</v>
      </c>
      <c r="P19" s="124">
        <f t="shared" ref="P19:Y32" si="50">SUMIFS(P$33:P$182,$C$33:$C$182,$D19)</f>
        <v>15655</v>
      </c>
      <c r="Q19" s="124">
        <f t="shared" si="50"/>
        <v>17946</v>
      </c>
      <c r="R19" s="124">
        <f t="shared" si="50"/>
        <v>13778.800399005828</v>
      </c>
      <c r="S19" s="124">
        <f t="shared" si="50"/>
        <v>12760.314598176337</v>
      </c>
      <c r="T19" s="124">
        <f t="shared" si="50"/>
        <v>11062.725983420478</v>
      </c>
      <c r="U19" s="124">
        <f t="shared" si="50"/>
        <v>11195.298055513043</v>
      </c>
      <c r="V19" s="124">
        <f t="shared" si="50"/>
        <v>9913.5849981800511</v>
      </c>
      <c r="W19" s="124">
        <f t="shared" si="50"/>
        <v>10110.568961747782</v>
      </c>
      <c r="X19" s="124">
        <f t="shared" si="50"/>
        <v>10102.127778779359</v>
      </c>
      <c r="Y19" s="124">
        <f t="shared" si="50"/>
        <v>9576.2166633140332</v>
      </c>
      <c r="Z19" s="124">
        <f t="shared" ref="Z19:AI32" si="51">SUMIFS(Z$33:Z$182,$C$33:$C$182,$D19)</f>
        <v>10404.632671139665</v>
      </c>
      <c r="AA19" s="124">
        <f t="shared" si="51"/>
        <v>14655</v>
      </c>
      <c r="AB19" s="124">
        <f t="shared" si="51"/>
        <v>14470</v>
      </c>
      <c r="AC19" s="124">
        <f t="shared" si="51"/>
        <v>15047</v>
      </c>
      <c r="AD19" s="124">
        <f t="shared" si="51"/>
        <v>14411</v>
      </c>
      <c r="AE19" s="124">
        <f t="shared" si="51"/>
        <v>14305</v>
      </c>
      <c r="AF19" s="124">
        <f t="shared" si="51"/>
        <v>14179</v>
      </c>
      <c r="AG19" s="124">
        <f t="shared" si="51"/>
        <v>14376</v>
      </c>
      <c r="AH19" s="124">
        <f t="shared" si="51"/>
        <v>13116</v>
      </c>
      <c r="AI19" s="124">
        <f t="shared" si="51"/>
        <v>13156</v>
      </c>
      <c r="AJ19" s="124">
        <f t="shared" ref="AJ19:AO32" si="52">SUMIFS(AJ$33:AJ$182,$C$33:$C$182,$D19)</f>
        <v>0</v>
      </c>
      <c r="AK19" s="124">
        <f t="shared" si="52"/>
        <v>0</v>
      </c>
      <c r="AL19" s="124">
        <f t="shared" si="52"/>
        <v>0</v>
      </c>
      <c r="AM19" s="124">
        <f t="shared" si="52"/>
        <v>4272970</v>
      </c>
      <c r="AN19" s="124">
        <f t="shared" si="52"/>
        <v>4290609.1469999999</v>
      </c>
      <c r="AO19" s="124">
        <f t="shared" si="52"/>
        <v>4309566.0610000007</v>
      </c>
      <c r="AP19" s="124">
        <f t="shared" si="1"/>
        <v>333.07044046646712</v>
      </c>
      <c r="AQ19" s="124">
        <f t="shared" si="2"/>
        <v>339.06158947991679</v>
      </c>
      <c r="AR19" s="124">
        <f t="shared" si="3"/>
        <v>362.04326264869633</v>
      </c>
      <c r="AS19" s="124">
        <f t="shared" si="4"/>
        <v>394.85416466766679</v>
      </c>
      <c r="AT19" s="124">
        <f t="shared" si="5"/>
        <v>385.98445577666121</v>
      </c>
      <c r="AU19" s="124">
        <f t="shared" si="6"/>
        <v>353.89904445853819</v>
      </c>
      <c r="AV19" s="124">
        <f t="shared" si="17"/>
        <v>371.29925971325025</v>
      </c>
      <c r="AW19" s="124">
        <f t="shared" si="18"/>
        <v>364.86660666693439</v>
      </c>
      <c r="AX19" s="124">
        <f t="shared" si="19"/>
        <v>418.26228829414276</v>
      </c>
      <c r="AY19" s="124">
        <f t="shared" si="20"/>
        <v>321.13855927986322</v>
      </c>
      <c r="AZ19" s="124">
        <f t="shared" si="21"/>
        <v>297.40100207212691</v>
      </c>
      <c r="BA19" s="124">
        <f t="shared" si="22"/>
        <v>257.8357898471258</v>
      </c>
      <c r="BB19" s="124">
        <f t="shared" si="23"/>
        <v>260.92560920728033</v>
      </c>
      <c r="BC19" s="124">
        <f t="shared" si="24"/>
        <v>231.0530896320781</v>
      </c>
      <c r="BD19" s="124">
        <f t="shared" si="25"/>
        <v>235.64413852091621</v>
      </c>
      <c r="BE19" s="124">
        <f t="shared" si="26"/>
        <v>234.41171653452369</v>
      </c>
      <c r="BF19" s="124">
        <f t="shared" si="27"/>
        <v>222.20837383084336</v>
      </c>
      <c r="BG19" s="124">
        <f t="shared" si="28"/>
        <v>241.43109825598896</v>
      </c>
      <c r="BH19" s="124">
        <f t="shared" si="9"/>
        <v>341.55989273100761</v>
      </c>
      <c r="BI19" s="124">
        <f t="shared" si="10"/>
        <v>337.24815065286111</v>
      </c>
      <c r="BJ19" s="124">
        <f t="shared" si="11"/>
        <v>350.69612459389094</v>
      </c>
      <c r="BK19" s="124">
        <f t="shared" si="29"/>
        <v>335.87305453064147</v>
      </c>
      <c r="BL19" s="124">
        <f t="shared" si="30"/>
        <v>333.4025428534332</v>
      </c>
      <c r="BM19" s="124">
        <f t="shared" si="31"/>
        <v>330.46589689750647</v>
      </c>
      <c r="BN19" s="124">
        <f t="shared" si="32"/>
        <v>335.05731954288399</v>
      </c>
      <c r="BO19" s="124">
        <f t="shared" si="33"/>
        <v>305.69085998361624</v>
      </c>
      <c r="BP19" s="124">
        <f t="shared" si="34"/>
        <v>306.62312854105329</v>
      </c>
      <c r="BQ19" s="124">
        <f t="shared" si="35"/>
        <v>0</v>
      </c>
      <c r="BR19" s="124">
        <f t="shared" si="36"/>
        <v>0</v>
      </c>
      <c r="BS19" s="124">
        <f t="shared" si="37"/>
        <v>0</v>
      </c>
      <c r="BT19" s="215">
        <f t="shared" si="38"/>
        <v>927.31753323800535</v>
      </c>
      <c r="BU19" s="215">
        <f t="shared" si="39"/>
        <v>1034.1752925950802</v>
      </c>
      <c r="BV19" s="215">
        <f t="shared" si="40"/>
        <v>1134.7376649028661</v>
      </c>
      <c r="BW19" s="215">
        <f t="shared" si="41"/>
        <v>1154.4281546743273</v>
      </c>
      <c r="BX19" s="215">
        <f t="shared" si="42"/>
        <v>1029.5041679777596</v>
      </c>
      <c r="BY19" s="215">
        <f t="shared" si="43"/>
        <v>999.74149428158114</v>
      </c>
      <c r="BZ19" s="215">
        <f t="shared" si="44"/>
        <v>947.37130806755351</v>
      </c>
      <c r="CA19" s="215"/>
    </row>
    <row r="20" spans="4:79">
      <c r="D20" s="151" t="s">
        <v>35</v>
      </c>
      <c r="E20" s="151" t="s">
        <v>36</v>
      </c>
      <c r="F20" s="124">
        <f t="shared" si="49"/>
        <v>8948</v>
      </c>
      <c r="G20" s="124">
        <f t="shared" si="49"/>
        <v>8673</v>
      </c>
      <c r="H20" s="124">
        <f t="shared" si="49"/>
        <v>8451</v>
      </c>
      <c r="I20" s="124">
        <f t="shared" si="49"/>
        <v>9501</v>
      </c>
      <c r="J20" s="124">
        <f t="shared" si="49"/>
        <v>9095</v>
      </c>
      <c r="K20" s="124">
        <f t="shared" si="49"/>
        <v>9220</v>
      </c>
      <c r="L20" s="124">
        <f t="shared" si="49"/>
        <v>9818</v>
      </c>
      <c r="M20" s="124">
        <f t="shared" si="49"/>
        <v>10652</v>
      </c>
      <c r="N20" s="124">
        <f t="shared" si="49"/>
        <v>10153</v>
      </c>
      <c r="O20" s="124">
        <f t="shared" si="49"/>
        <v>10045</v>
      </c>
      <c r="P20" s="124">
        <f t="shared" si="50"/>
        <v>8622</v>
      </c>
      <c r="Q20" s="124">
        <f t="shared" si="50"/>
        <v>9730</v>
      </c>
      <c r="R20" s="124">
        <f t="shared" si="50"/>
        <v>7894.1587597517791</v>
      </c>
      <c r="S20" s="124">
        <f t="shared" si="50"/>
        <v>7641.2219614286823</v>
      </c>
      <c r="T20" s="124">
        <f t="shared" si="50"/>
        <v>6511.5137696393458</v>
      </c>
      <c r="U20" s="124">
        <f t="shared" si="50"/>
        <v>6266.2285973598064</v>
      </c>
      <c r="V20" s="124">
        <f t="shared" si="50"/>
        <v>5695.7534000583282</v>
      </c>
      <c r="W20" s="124">
        <f t="shared" si="50"/>
        <v>5885.7292163395941</v>
      </c>
      <c r="X20" s="124">
        <f t="shared" si="50"/>
        <v>5644.342132261163</v>
      </c>
      <c r="Y20" s="124">
        <f t="shared" si="50"/>
        <v>4820.3198722365596</v>
      </c>
      <c r="Z20" s="124">
        <f t="shared" si="51"/>
        <v>4933.4214357567453</v>
      </c>
      <c r="AA20" s="124">
        <f t="shared" si="51"/>
        <v>8776</v>
      </c>
      <c r="AB20" s="124">
        <f t="shared" si="51"/>
        <v>9065</v>
      </c>
      <c r="AC20" s="124">
        <f t="shared" si="51"/>
        <v>7971</v>
      </c>
      <c r="AD20" s="124">
        <f t="shared" si="51"/>
        <v>8230</v>
      </c>
      <c r="AE20" s="124">
        <f t="shared" si="51"/>
        <v>8382</v>
      </c>
      <c r="AF20" s="124">
        <f t="shared" si="51"/>
        <v>7960</v>
      </c>
      <c r="AG20" s="124">
        <f t="shared" si="51"/>
        <v>8359</v>
      </c>
      <c r="AH20" s="124">
        <f t="shared" si="51"/>
        <v>6584</v>
      </c>
      <c r="AI20" s="124">
        <f t="shared" si="51"/>
        <v>6555</v>
      </c>
      <c r="AJ20" s="124">
        <f t="shared" si="52"/>
        <v>0</v>
      </c>
      <c r="AK20" s="124">
        <f t="shared" si="52"/>
        <v>0</v>
      </c>
      <c r="AL20" s="124">
        <f t="shared" si="52"/>
        <v>0</v>
      </c>
      <c r="AM20" s="124">
        <f t="shared" si="52"/>
        <v>2516976</v>
      </c>
      <c r="AN20" s="124">
        <f t="shared" si="52"/>
        <v>2523496.84</v>
      </c>
      <c r="AO20" s="124">
        <f t="shared" si="52"/>
        <v>2529521.5769999996</v>
      </c>
      <c r="AP20" s="124">
        <f t="shared" si="1"/>
        <v>377.47678166180367</v>
      </c>
      <c r="AQ20" s="124">
        <f t="shared" si="2"/>
        <v>361.34631398948579</v>
      </c>
      <c r="AR20" s="124">
        <f t="shared" si="3"/>
        <v>366.31259098219448</v>
      </c>
      <c r="AS20" s="124">
        <f t="shared" si="4"/>
        <v>390.07126011531295</v>
      </c>
      <c r="AT20" s="124">
        <f t="shared" si="5"/>
        <v>423.2062602106655</v>
      </c>
      <c r="AU20" s="124">
        <f t="shared" si="6"/>
        <v>403.38088245577234</v>
      </c>
      <c r="AV20" s="124">
        <f t="shared" si="17"/>
        <v>398.05875088791481</v>
      </c>
      <c r="AW20" s="124">
        <f t="shared" si="18"/>
        <v>341.66874566008971</v>
      </c>
      <c r="AX20" s="124">
        <f t="shared" si="19"/>
        <v>385.57607228864214</v>
      </c>
      <c r="AY20" s="124">
        <f t="shared" si="20"/>
        <v>312.82617971305956</v>
      </c>
      <c r="AZ20" s="124">
        <f t="shared" si="21"/>
        <v>302.80291381021436</v>
      </c>
      <c r="BA20" s="124">
        <f t="shared" si="22"/>
        <v>258.03534470205028</v>
      </c>
      <c r="BB20" s="124">
        <f t="shared" si="23"/>
        <v>248.31529400131157</v>
      </c>
      <c r="BC20" s="124">
        <f t="shared" si="24"/>
        <v>225.70875896394341</v>
      </c>
      <c r="BD20" s="124">
        <f t="shared" si="25"/>
        <v>233.23703533306562</v>
      </c>
      <c r="BE20" s="124">
        <f t="shared" si="26"/>
        <v>223.13872249926902</v>
      </c>
      <c r="BF20" s="124">
        <f t="shared" si="27"/>
        <v>190.56251253462071</v>
      </c>
      <c r="BG20" s="124">
        <f t="shared" si="28"/>
        <v>195.03377558090486</v>
      </c>
      <c r="BH20" s="124">
        <f t="shared" si="9"/>
        <v>347.77138853084517</v>
      </c>
      <c r="BI20" s="124">
        <f t="shared" si="10"/>
        <v>359.22375080128887</v>
      </c>
      <c r="BJ20" s="124">
        <f t="shared" si="11"/>
        <v>315.87120988825967</v>
      </c>
      <c r="BK20" s="124">
        <f t="shared" si="29"/>
        <v>326.13474562543934</v>
      </c>
      <c r="BL20" s="124">
        <f t="shared" si="30"/>
        <v>332.15813339397727</v>
      </c>
      <c r="BM20" s="124">
        <f t="shared" si="31"/>
        <v>315.43530682606286</v>
      </c>
      <c r="BN20" s="124">
        <f t="shared" si="32"/>
        <v>331.24669971847482</v>
      </c>
      <c r="BO20" s="124">
        <f t="shared" si="33"/>
        <v>260.90779650035148</v>
      </c>
      <c r="BP20" s="124">
        <f t="shared" si="34"/>
        <v>259.75859751819627</v>
      </c>
      <c r="BQ20" s="124">
        <f t="shared" si="35"/>
        <v>0</v>
      </c>
      <c r="BR20" s="124">
        <f t="shared" si="36"/>
        <v>0</v>
      </c>
      <c r="BS20" s="124">
        <f t="shared" si="37"/>
        <v>0</v>
      </c>
      <c r="BT20" s="215">
        <f t="shared" si="38"/>
        <v>1035.846190031212</v>
      </c>
      <c r="BU20" s="215">
        <f t="shared" si="39"/>
        <v>1105.1356866334841</v>
      </c>
      <c r="BV20" s="215">
        <f t="shared" si="40"/>
        <v>1216.6584027817507</v>
      </c>
      <c r="BW20" s="215">
        <f t="shared" si="41"/>
        <v>1125.3035688366465</v>
      </c>
      <c r="BX20" s="215">
        <f t="shared" si="42"/>
        <v>1022.8663492203938</v>
      </c>
      <c r="BY20" s="215">
        <f t="shared" si="43"/>
        <v>973.7281858454794</v>
      </c>
      <c r="BZ20" s="215">
        <f t="shared" si="44"/>
        <v>851.91309373702245</v>
      </c>
      <c r="CA20" s="215"/>
    </row>
    <row r="21" spans="4:79">
      <c r="D21" s="151" t="s">
        <v>45</v>
      </c>
      <c r="E21" s="151" t="s">
        <v>46</v>
      </c>
      <c r="F21" s="124">
        <f t="shared" si="49"/>
        <v>6705</v>
      </c>
      <c r="G21" s="124">
        <f t="shared" si="49"/>
        <v>6849</v>
      </c>
      <c r="H21" s="124">
        <f t="shared" si="49"/>
        <v>7521</v>
      </c>
      <c r="I21" s="124">
        <f t="shared" si="49"/>
        <v>8298</v>
      </c>
      <c r="J21" s="124">
        <f t="shared" si="49"/>
        <v>8400</v>
      </c>
      <c r="K21" s="124">
        <f t="shared" si="49"/>
        <v>8571</v>
      </c>
      <c r="L21" s="124">
        <f t="shared" si="49"/>
        <v>7690</v>
      </c>
      <c r="M21" s="124">
        <f t="shared" si="49"/>
        <v>7249</v>
      </c>
      <c r="N21" s="124">
        <f t="shared" si="49"/>
        <v>8147</v>
      </c>
      <c r="O21" s="124">
        <f t="shared" si="49"/>
        <v>7748</v>
      </c>
      <c r="P21" s="124">
        <f t="shared" si="50"/>
        <v>6964</v>
      </c>
      <c r="Q21" s="124">
        <f t="shared" si="50"/>
        <v>8365</v>
      </c>
      <c r="R21" s="124">
        <f t="shared" si="50"/>
        <v>6425.8857950375823</v>
      </c>
      <c r="S21" s="124">
        <f t="shared" si="50"/>
        <v>6812.2114528744205</v>
      </c>
      <c r="T21" s="124">
        <f t="shared" si="50"/>
        <v>6091.5027502056382</v>
      </c>
      <c r="U21" s="124">
        <f t="shared" si="50"/>
        <v>6104.1631926154996</v>
      </c>
      <c r="V21" s="124">
        <f t="shared" si="50"/>
        <v>5523.9541039198812</v>
      </c>
      <c r="W21" s="124">
        <f t="shared" si="50"/>
        <v>5676.8859073838767</v>
      </c>
      <c r="X21" s="124">
        <f t="shared" si="50"/>
        <v>5645.8859073838776</v>
      </c>
      <c r="Y21" s="124">
        <f t="shared" si="50"/>
        <v>5043.0904969918884</v>
      </c>
      <c r="Z21" s="124">
        <f t="shared" si="51"/>
        <v>5552.8859073838776</v>
      </c>
      <c r="AA21" s="124">
        <f t="shared" si="51"/>
        <v>8061</v>
      </c>
      <c r="AB21" s="124">
        <f t="shared" si="51"/>
        <v>7620</v>
      </c>
      <c r="AC21" s="124">
        <f t="shared" si="51"/>
        <v>8684</v>
      </c>
      <c r="AD21" s="124">
        <f t="shared" si="51"/>
        <v>7700</v>
      </c>
      <c r="AE21" s="124">
        <f t="shared" si="51"/>
        <v>8437</v>
      </c>
      <c r="AF21" s="124">
        <f t="shared" si="51"/>
        <v>7682</v>
      </c>
      <c r="AG21" s="124">
        <f t="shared" si="51"/>
        <v>7543</v>
      </c>
      <c r="AH21" s="124">
        <f t="shared" si="51"/>
        <v>7837</v>
      </c>
      <c r="AI21" s="124">
        <f t="shared" si="51"/>
        <v>6208</v>
      </c>
      <c r="AJ21" s="124">
        <f t="shared" si="52"/>
        <v>0</v>
      </c>
      <c r="AK21" s="124">
        <f t="shared" si="52"/>
        <v>0</v>
      </c>
      <c r="AL21" s="124">
        <f t="shared" si="52"/>
        <v>0</v>
      </c>
      <c r="AM21" s="124">
        <f t="shared" si="52"/>
        <v>1962994</v>
      </c>
      <c r="AN21" s="124">
        <f t="shared" si="52"/>
        <v>1958377.2370000004</v>
      </c>
      <c r="AO21" s="124">
        <f t="shared" si="52"/>
        <v>1963966.6070000003</v>
      </c>
      <c r="AP21" s="124">
        <f t="shared" si="1"/>
        <v>422.72161809969873</v>
      </c>
      <c r="AQ21" s="124">
        <f t="shared" si="2"/>
        <v>427.91776235688957</v>
      </c>
      <c r="AR21" s="124">
        <f t="shared" si="3"/>
        <v>436.62894537629768</v>
      </c>
      <c r="AS21" s="124">
        <f t="shared" si="4"/>
        <v>391.74852291958098</v>
      </c>
      <c r="AT21" s="124">
        <f t="shared" si="5"/>
        <v>369.28284039584429</v>
      </c>
      <c r="AU21" s="124">
        <f t="shared" si="6"/>
        <v>415.02928689542608</v>
      </c>
      <c r="AV21" s="124">
        <f t="shared" si="17"/>
        <v>395.63368352202707</v>
      </c>
      <c r="AW21" s="124">
        <f t="shared" si="18"/>
        <v>355.60053846765572</v>
      </c>
      <c r="AX21" s="124">
        <f t="shared" si="19"/>
        <v>427.13936017833726</v>
      </c>
      <c r="AY21" s="124">
        <f t="shared" si="20"/>
        <v>328.12298231577029</v>
      </c>
      <c r="AZ21" s="124">
        <f t="shared" si="21"/>
        <v>347.84980769639225</v>
      </c>
      <c r="BA21" s="124">
        <f t="shared" si="22"/>
        <v>311.04848622204634</v>
      </c>
      <c r="BB21" s="124">
        <f t="shared" si="23"/>
        <v>311.69496240501383</v>
      </c>
      <c r="BC21" s="124">
        <f t="shared" si="24"/>
        <v>282.06792846417665</v>
      </c>
      <c r="BD21" s="124">
        <f t="shared" si="25"/>
        <v>289.87703697374394</v>
      </c>
      <c r="BE21" s="124">
        <f t="shared" si="26"/>
        <v>287.47362033859048</v>
      </c>
      <c r="BF21" s="124">
        <f t="shared" si="27"/>
        <v>256.78086781196924</v>
      </c>
      <c r="BG21" s="124">
        <f t="shared" si="28"/>
        <v>282.73830561029882</v>
      </c>
      <c r="BH21" s="124">
        <f t="shared" si="9"/>
        <v>411.61630393276459</v>
      </c>
      <c r="BI21" s="124">
        <f t="shared" si="10"/>
        <v>389.09765983968072</v>
      </c>
      <c r="BJ21" s="124">
        <f t="shared" si="11"/>
        <v>443.42835669918475</v>
      </c>
      <c r="BK21" s="124">
        <f t="shared" si="29"/>
        <v>393.18267464114717</v>
      </c>
      <c r="BL21" s="124">
        <f t="shared" si="30"/>
        <v>430.81587349965702</v>
      </c>
      <c r="BM21" s="124">
        <f t="shared" si="31"/>
        <v>392.26354631081722</v>
      </c>
      <c r="BN21" s="124">
        <f t="shared" si="32"/>
        <v>385.16583309326927</v>
      </c>
      <c r="BO21" s="124">
        <f t="shared" si="33"/>
        <v>400.1782624886585</v>
      </c>
      <c r="BP21" s="124">
        <f t="shared" si="34"/>
        <v>316.99714859379765</v>
      </c>
      <c r="BQ21" s="124">
        <f t="shared" si="35"/>
        <v>0</v>
      </c>
      <c r="BR21" s="124">
        <f t="shared" si="36"/>
        <v>0</v>
      </c>
      <c r="BS21" s="124">
        <f t="shared" si="37"/>
        <v>0</v>
      </c>
      <c r="BT21" s="215">
        <f t="shared" si="38"/>
        <v>1073.6151001989817</v>
      </c>
      <c r="BU21" s="215">
        <f t="shared" si="39"/>
        <v>1287.2683258328859</v>
      </c>
      <c r="BV21" s="215">
        <f t="shared" si="40"/>
        <v>1176.0606502108515</v>
      </c>
      <c r="BW21" s="215">
        <f t="shared" si="41"/>
        <v>1178.37358216802</v>
      </c>
      <c r="BX21" s="215">
        <f t="shared" si="42"/>
        <v>1244.1423204716302</v>
      </c>
      <c r="BY21" s="215">
        <f t="shared" si="43"/>
        <v>1216.2620944516214</v>
      </c>
      <c r="BZ21" s="215">
        <f t="shared" si="44"/>
        <v>1102.3412441757255</v>
      </c>
      <c r="CA21" s="215"/>
    </row>
    <row r="22" spans="4:79">
      <c r="D22" s="151" t="s">
        <v>105</v>
      </c>
      <c r="E22" s="151" t="s">
        <v>106</v>
      </c>
      <c r="F22" s="124">
        <f t="shared" si="49"/>
        <v>8716</v>
      </c>
      <c r="G22" s="124">
        <f t="shared" si="49"/>
        <v>9211</v>
      </c>
      <c r="H22" s="124">
        <f t="shared" si="49"/>
        <v>9646</v>
      </c>
      <c r="I22" s="124">
        <f t="shared" si="49"/>
        <v>9966</v>
      </c>
      <c r="J22" s="124">
        <f t="shared" si="49"/>
        <v>10720</v>
      </c>
      <c r="K22" s="124">
        <f t="shared" si="49"/>
        <v>10950</v>
      </c>
      <c r="L22" s="124">
        <f t="shared" si="49"/>
        <v>10568</v>
      </c>
      <c r="M22" s="124">
        <f t="shared" si="49"/>
        <v>10852</v>
      </c>
      <c r="N22" s="124">
        <f t="shared" si="49"/>
        <v>11062</v>
      </c>
      <c r="O22" s="124">
        <f t="shared" si="49"/>
        <v>12905</v>
      </c>
      <c r="P22" s="124">
        <f t="shared" si="50"/>
        <v>12127</v>
      </c>
      <c r="Q22" s="124">
        <f t="shared" si="50"/>
        <v>9491</v>
      </c>
      <c r="R22" s="124">
        <f t="shared" si="50"/>
        <v>7842.83</v>
      </c>
      <c r="S22" s="124">
        <f t="shared" si="50"/>
        <v>7385.12</v>
      </c>
      <c r="T22" s="124">
        <f t="shared" si="50"/>
        <v>6673.1</v>
      </c>
      <c r="U22" s="124">
        <f t="shared" si="50"/>
        <v>6714.4500000000007</v>
      </c>
      <c r="V22" s="124">
        <f t="shared" si="50"/>
        <v>6555.0654943810359</v>
      </c>
      <c r="W22" s="124">
        <f t="shared" si="50"/>
        <v>6774.3543441937381</v>
      </c>
      <c r="X22" s="124">
        <f t="shared" si="50"/>
        <v>6775.3543441937381</v>
      </c>
      <c r="Y22" s="124">
        <f t="shared" si="50"/>
        <v>6118.2877947556335</v>
      </c>
      <c r="Z22" s="124">
        <f t="shared" si="51"/>
        <v>6775.3543441937381</v>
      </c>
      <c r="AA22" s="124">
        <f t="shared" si="51"/>
        <v>7934</v>
      </c>
      <c r="AB22" s="124">
        <f t="shared" si="51"/>
        <v>7890</v>
      </c>
      <c r="AC22" s="124">
        <f t="shared" si="51"/>
        <v>7960</v>
      </c>
      <c r="AD22" s="124">
        <f t="shared" si="51"/>
        <v>8113</v>
      </c>
      <c r="AE22" s="124">
        <f t="shared" si="51"/>
        <v>9341</v>
      </c>
      <c r="AF22" s="124">
        <f t="shared" si="51"/>
        <v>8822</v>
      </c>
      <c r="AG22" s="124">
        <f t="shared" si="51"/>
        <v>9291</v>
      </c>
      <c r="AH22" s="124">
        <f t="shared" si="51"/>
        <v>8548</v>
      </c>
      <c r="AI22" s="124">
        <f t="shared" si="51"/>
        <v>8475</v>
      </c>
      <c r="AJ22" s="124">
        <f t="shared" si="52"/>
        <v>0</v>
      </c>
      <c r="AK22" s="124">
        <f t="shared" si="52"/>
        <v>0</v>
      </c>
      <c r="AL22" s="124">
        <f t="shared" si="52"/>
        <v>0</v>
      </c>
      <c r="AM22" s="124">
        <f t="shared" si="52"/>
        <v>2151326</v>
      </c>
      <c r="AN22" s="124">
        <f t="shared" si="52"/>
        <v>2160482.8489999999</v>
      </c>
      <c r="AO22" s="124">
        <f t="shared" si="52"/>
        <v>2172368.6129999994</v>
      </c>
      <c r="AP22" s="124">
        <f t="shared" si="1"/>
        <v>463.24917748402612</v>
      </c>
      <c r="AQ22" s="124">
        <f t="shared" si="2"/>
        <v>498.2973291820951</v>
      </c>
      <c r="AR22" s="124">
        <f t="shared" si="3"/>
        <v>508.98840993880049</v>
      </c>
      <c r="AS22" s="124">
        <f t="shared" si="4"/>
        <v>491.23191929070725</v>
      </c>
      <c r="AT22" s="124">
        <f t="shared" si="5"/>
        <v>504.43307987724785</v>
      </c>
      <c r="AU22" s="124">
        <f t="shared" si="6"/>
        <v>514.19450143771792</v>
      </c>
      <c r="AV22" s="124">
        <f t="shared" si="17"/>
        <v>597.32017803210999</v>
      </c>
      <c r="AW22" s="124">
        <f t="shared" si="18"/>
        <v>561.30970933710944</v>
      </c>
      <c r="AX22" s="124">
        <f t="shared" si="19"/>
        <v>439.29994650931854</v>
      </c>
      <c r="AY22" s="124">
        <f t="shared" si="20"/>
        <v>363.01283315579798</v>
      </c>
      <c r="AZ22" s="124">
        <f t="shared" si="21"/>
        <v>341.82729121956572</v>
      </c>
      <c r="BA22" s="124">
        <f t="shared" si="22"/>
        <v>308.87076947121835</v>
      </c>
      <c r="BB22" s="124">
        <f t="shared" si="23"/>
        <v>310.78469348219301</v>
      </c>
      <c r="BC22" s="124">
        <f t="shared" si="24"/>
        <v>303.40743030730886</v>
      </c>
      <c r="BD22" s="124">
        <f t="shared" si="25"/>
        <v>313.55742293114304</v>
      </c>
      <c r="BE22" s="124">
        <f t="shared" si="26"/>
        <v>311.88787683859522</v>
      </c>
      <c r="BF22" s="124">
        <f t="shared" si="27"/>
        <v>281.64132726565202</v>
      </c>
      <c r="BG22" s="124">
        <f t="shared" si="28"/>
        <v>311.88787683859522</v>
      </c>
      <c r="BH22" s="124">
        <f t="shared" si="9"/>
        <v>367.23272316983804</v>
      </c>
      <c r="BI22" s="124">
        <f t="shared" si="10"/>
        <v>365.1961413927429</v>
      </c>
      <c r="BJ22" s="124">
        <f t="shared" si="11"/>
        <v>368.43615785630334</v>
      </c>
      <c r="BK22" s="124">
        <f t="shared" si="29"/>
        <v>375.51790812665695</v>
      </c>
      <c r="BL22" s="124">
        <f t="shared" si="30"/>
        <v>432.3570540874033</v>
      </c>
      <c r="BM22" s="124">
        <f t="shared" si="31"/>
        <v>408.33464630757641</v>
      </c>
      <c r="BN22" s="124">
        <f t="shared" si="32"/>
        <v>430.04275661343149</v>
      </c>
      <c r="BO22" s="124">
        <f t="shared" si="33"/>
        <v>395.65229615021121</v>
      </c>
      <c r="BP22" s="124">
        <f t="shared" si="34"/>
        <v>392.27342183821247</v>
      </c>
      <c r="BQ22" s="124">
        <f t="shared" si="35"/>
        <v>0</v>
      </c>
      <c r="BR22" s="124">
        <f t="shared" si="36"/>
        <v>0</v>
      </c>
      <c r="BS22" s="124">
        <f t="shared" si="37"/>
        <v>0</v>
      </c>
      <c r="BT22" s="215">
        <f t="shared" si="38"/>
        <v>1281.6746508897304</v>
      </c>
      <c r="BU22" s="215">
        <f t="shared" si="39"/>
        <v>1470.5349166049218</v>
      </c>
      <c r="BV22" s="215">
        <f t="shared" si="40"/>
        <v>1509.859500605673</v>
      </c>
      <c r="BW22" s="215">
        <f t="shared" si="41"/>
        <v>1597.9298338785377</v>
      </c>
      <c r="BX22" s="215">
        <f t="shared" si="42"/>
        <v>1100.8650224188843</v>
      </c>
      <c r="BY22" s="215">
        <f t="shared" si="43"/>
        <v>1216.2096085216365</v>
      </c>
      <c r="BZ22" s="215">
        <f t="shared" si="44"/>
        <v>1217.968474601855</v>
      </c>
      <c r="CA22" s="215"/>
    </row>
    <row r="23" spans="4:79">
      <c r="D23" s="151" t="s">
        <v>111</v>
      </c>
      <c r="E23" s="151" t="s">
        <v>112</v>
      </c>
      <c r="F23" s="124">
        <f t="shared" si="49"/>
        <v>4973</v>
      </c>
      <c r="G23" s="124">
        <f t="shared" si="49"/>
        <v>4454</v>
      </c>
      <c r="H23" s="124">
        <f t="shared" si="49"/>
        <v>4371</v>
      </c>
      <c r="I23" s="124">
        <f t="shared" si="49"/>
        <v>4535</v>
      </c>
      <c r="J23" s="124">
        <f t="shared" si="49"/>
        <v>4671</v>
      </c>
      <c r="K23" s="124">
        <f t="shared" si="49"/>
        <v>5780</v>
      </c>
      <c r="L23" s="124">
        <f t="shared" si="49"/>
        <v>5539</v>
      </c>
      <c r="M23" s="124">
        <f t="shared" si="49"/>
        <v>5303</v>
      </c>
      <c r="N23" s="124">
        <f t="shared" si="49"/>
        <v>5841</v>
      </c>
      <c r="O23" s="124">
        <f t="shared" si="49"/>
        <v>6148</v>
      </c>
      <c r="P23" s="124">
        <f t="shared" si="50"/>
        <v>4874</v>
      </c>
      <c r="Q23" s="124">
        <f t="shared" si="50"/>
        <v>5439</v>
      </c>
      <c r="R23" s="124">
        <f t="shared" si="50"/>
        <v>4951.3797864760727</v>
      </c>
      <c r="S23" s="124">
        <f t="shared" si="50"/>
        <v>4772.3850364760729</v>
      </c>
      <c r="T23" s="124">
        <f t="shared" si="50"/>
        <v>4593.8606532044596</v>
      </c>
      <c r="U23" s="124">
        <f t="shared" si="50"/>
        <v>4619.1045287620727</v>
      </c>
      <c r="V23" s="124">
        <f t="shared" si="50"/>
        <v>2782.5854032153147</v>
      </c>
      <c r="W23" s="124">
        <f t="shared" si="50"/>
        <v>2874.9525833224916</v>
      </c>
      <c r="X23" s="124">
        <f t="shared" si="50"/>
        <v>2874.6825833224921</v>
      </c>
      <c r="Y23" s="124">
        <f t="shared" si="50"/>
        <v>2596.8810430009607</v>
      </c>
      <c r="Z23" s="124">
        <f t="shared" si="51"/>
        <v>2874.1825833224921</v>
      </c>
      <c r="AA23" s="124">
        <f t="shared" si="51"/>
        <v>5285</v>
      </c>
      <c r="AB23" s="124">
        <f t="shared" si="51"/>
        <v>5514</v>
      </c>
      <c r="AC23" s="124">
        <f t="shared" si="51"/>
        <v>5370</v>
      </c>
      <c r="AD23" s="124">
        <f t="shared" si="51"/>
        <v>5572</v>
      </c>
      <c r="AE23" s="124">
        <f t="shared" si="51"/>
        <v>5231</v>
      </c>
      <c r="AF23" s="124">
        <f t="shared" si="51"/>
        <v>5295</v>
      </c>
      <c r="AG23" s="124">
        <f t="shared" si="51"/>
        <v>5591</v>
      </c>
      <c r="AH23" s="124">
        <f t="shared" si="51"/>
        <v>5485</v>
      </c>
      <c r="AI23" s="124">
        <f t="shared" si="51"/>
        <v>4615</v>
      </c>
      <c r="AJ23" s="124">
        <f t="shared" si="52"/>
        <v>0</v>
      </c>
      <c r="AK23" s="124">
        <f t="shared" si="52"/>
        <v>0</v>
      </c>
      <c r="AL23" s="124">
        <f t="shared" si="52"/>
        <v>0</v>
      </c>
      <c r="AM23" s="124">
        <f t="shared" si="52"/>
        <v>1170171</v>
      </c>
      <c r="AN23" s="124">
        <f t="shared" si="52"/>
        <v>1169822.9620000001</v>
      </c>
      <c r="AO23" s="124">
        <f t="shared" si="52"/>
        <v>1172154.747</v>
      </c>
      <c r="AP23" s="124">
        <f t="shared" si="1"/>
        <v>387.55019565516494</v>
      </c>
      <c r="AQ23" s="124">
        <f t="shared" si="2"/>
        <v>399.17242864504419</v>
      </c>
      <c r="AR23" s="124">
        <f t="shared" si="3"/>
        <v>493.94490206986842</v>
      </c>
      <c r="AS23" s="124">
        <f t="shared" si="4"/>
        <v>473.34962155103824</v>
      </c>
      <c r="AT23" s="124">
        <f t="shared" si="5"/>
        <v>453.18162900977723</v>
      </c>
      <c r="AU23" s="124">
        <f t="shared" si="6"/>
        <v>499.15781539621128</v>
      </c>
      <c r="AV23" s="124">
        <f t="shared" si="17"/>
        <v>525.54960876208202</v>
      </c>
      <c r="AW23" s="124">
        <f t="shared" si="18"/>
        <v>416.64424090865123</v>
      </c>
      <c r="AX23" s="124">
        <f t="shared" si="19"/>
        <v>464.94214737426222</v>
      </c>
      <c r="AY23" s="124">
        <f t="shared" si="20"/>
        <v>423.2588987662624</v>
      </c>
      <c r="AZ23" s="124">
        <f t="shared" si="21"/>
        <v>407.957886919651</v>
      </c>
      <c r="BA23" s="124">
        <f t="shared" si="22"/>
        <v>392.69708344162757</v>
      </c>
      <c r="BB23" s="124">
        <f t="shared" si="23"/>
        <v>394.85500616819593</v>
      </c>
      <c r="BC23" s="124">
        <f t="shared" si="24"/>
        <v>237.86380449038535</v>
      </c>
      <c r="BD23" s="124">
        <f t="shared" si="25"/>
        <v>245.75963002190508</v>
      </c>
      <c r="BE23" s="124">
        <f t="shared" si="26"/>
        <v>245.24770220654938</v>
      </c>
      <c r="BF23" s="124">
        <f t="shared" si="27"/>
        <v>221.54762838672877</v>
      </c>
      <c r="BG23" s="124">
        <f t="shared" si="28"/>
        <v>245.20504572272932</v>
      </c>
      <c r="BH23" s="124">
        <f t="shared" si="9"/>
        <v>451.77776224912225</v>
      </c>
      <c r="BI23" s="124">
        <f t="shared" si="10"/>
        <v>471.35337389624596</v>
      </c>
      <c r="BJ23" s="124">
        <f t="shared" si="11"/>
        <v>459.04381897403715</v>
      </c>
      <c r="BK23" s="124">
        <f t="shared" si="29"/>
        <v>476.3113890732468</v>
      </c>
      <c r="BL23" s="124">
        <f t="shared" si="30"/>
        <v>447.16167915329396</v>
      </c>
      <c r="BM23" s="124">
        <f t="shared" si="31"/>
        <v>452.63259245205342</v>
      </c>
      <c r="BN23" s="124">
        <f t="shared" si="32"/>
        <v>477.93556645881597</v>
      </c>
      <c r="BO23" s="124">
        <f t="shared" si="33"/>
        <v>468.87436630774562</v>
      </c>
      <c r="BP23" s="124">
        <f t="shared" si="34"/>
        <v>394.50413865273401</v>
      </c>
      <c r="BQ23" s="124">
        <f t="shared" si="35"/>
        <v>0</v>
      </c>
      <c r="BR23" s="124">
        <f t="shared" si="36"/>
        <v>0</v>
      </c>
      <c r="BS23" s="124">
        <f t="shared" si="37"/>
        <v>0</v>
      </c>
      <c r="BT23" s="215">
        <f t="shared" si="38"/>
        <v>1179.1439028996617</v>
      </c>
      <c r="BU23" s="215">
        <f t="shared" si="39"/>
        <v>1280.6675263700774</v>
      </c>
      <c r="BV23" s="215">
        <f t="shared" si="40"/>
        <v>1425.6890659570267</v>
      </c>
      <c r="BW23" s="215">
        <f t="shared" si="41"/>
        <v>1407.1359970449955</v>
      </c>
      <c r="BX23" s="215">
        <f t="shared" si="42"/>
        <v>1382.1749551194052</v>
      </c>
      <c r="BY23" s="215">
        <f t="shared" si="43"/>
        <v>1376.1056606785942</v>
      </c>
      <c r="BZ23" s="215">
        <f t="shared" si="44"/>
        <v>1341.3140714192955</v>
      </c>
      <c r="CA23" s="215"/>
    </row>
    <row r="24" spans="4:79">
      <c r="D24" s="151" t="s">
        <v>55</v>
      </c>
      <c r="E24" s="151" t="s">
        <v>56</v>
      </c>
      <c r="F24" s="124">
        <f t="shared" si="49"/>
        <v>11034</v>
      </c>
      <c r="G24" s="124">
        <f t="shared" si="49"/>
        <v>11308</v>
      </c>
      <c r="H24" s="124">
        <f t="shared" si="49"/>
        <v>11585</v>
      </c>
      <c r="I24" s="124">
        <f t="shared" si="49"/>
        <v>13203</v>
      </c>
      <c r="J24" s="124">
        <f t="shared" si="49"/>
        <v>14411</v>
      </c>
      <c r="K24" s="124">
        <f t="shared" si="49"/>
        <v>14464</v>
      </c>
      <c r="L24" s="124">
        <f t="shared" si="49"/>
        <v>13029</v>
      </c>
      <c r="M24" s="124">
        <f t="shared" si="49"/>
        <v>11464</v>
      </c>
      <c r="N24" s="124">
        <f t="shared" si="49"/>
        <v>11710</v>
      </c>
      <c r="O24" s="124">
        <f t="shared" si="49"/>
        <v>12555</v>
      </c>
      <c r="P24" s="124">
        <f t="shared" si="50"/>
        <v>12157</v>
      </c>
      <c r="Q24" s="124">
        <f t="shared" si="50"/>
        <v>11814</v>
      </c>
      <c r="R24" s="124">
        <f t="shared" si="50"/>
        <v>10064.712317352862</v>
      </c>
      <c r="S24" s="124">
        <f t="shared" si="50"/>
        <v>10262.738695329861</v>
      </c>
      <c r="T24" s="124">
        <f t="shared" si="50"/>
        <v>9926.3618776670555</v>
      </c>
      <c r="U24" s="124">
        <f t="shared" si="50"/>
        <v>9529.4136060202909</v>
      </c>
      <c r="V24" s="124">
        <f t="shared" si="50"/>
        <v>8673.1410827788532</v>
      </c>
      <c r="W24" s="124">
        <f t="shared" si="50"/>
        <v>8810.6941643531463</v>
      </c>
      <c r="X24" s="124">
        <f t="shared" si="50"/>
        <v>8723.138806428482</v>
      </c>
      <c r="Y24" s="124">
        <f t="shared" si="50"/>
        <v>8038.0898896773397</v>
      </c>
      <c r="Z24" s="124">
        <f t="shared" si="51"/>
        <v>8391.4388064284831</v>
      </c>
      <c r="AA24" s="124">
        <f t="shared" si="51"/>
        <v>10300</v>
      </c>
      <c r="AB24" s="124">
        <f t="shared" si="51"/>
        <v>10936</v>
      </c>
      <c r="AC24" s="124">
        <f t="shared" si="51"/>
        <v>11110</v>
      </c>
      <c r="AD24" s="124">
        <f t="shared" si="51"/>
        <v>11987</v>
      </c>
      <c r="AE24" s="124">
        <f t="shared" si="51"/>
        <v>10915</v>
      </c>
      <c r="AF24" s="124">
        <f t="shared" si="51"/>
        <v>9889</v>
      </c>
      <c r="AG24" s="124">
        <f t="shared" si="51"/>
        <v>10752</v>
      </c>
      <c r="AH24" s="124">
        <f t="shared" si="51"/>
        <v>10548</v>
      </c>
      <c r="AI24" s="124">
        <f t="shared" si="51"/>
        <v>9179</v>
      </c>
      <c r="AJ24" s="124">
        <f t="shared" si="52"/>
        <v>0</v>
      </c>
      <c r="AK24" s="124">
        <f t="shared" si="52"/>
        <v>0</v>
      </c>
      <c r="AL24" s="124">
        <f t="shared" si="52"/>
        <v>0</v>
      </c>
      <c r="AM24" s="124">
        <f t="shared" si="52"/>
        <v>3019441</v>
      </c>
      <c r="AN24" s="124">
        <f t="shared" si="52"/>
        <v>3026508.2169999997</v>
      </c>
      <c r="AO24" s="124">
        <f t="shared" si="52"/>
        <v>3040994.2109999992</v>
      </c>
      <c r="AP24" s="124">
        <f t="shared" si="1"/>
        <v>437.26636817874572</v>
      </c>
      <c r="AQ24" s="124">
        <f t="shared" si="2"/>
        <v>477.27377352297987</v>
      </c>
      <c r="AR24" s="124">
        <f t="shared" si="3"/>
        <v>479.02906531374515</v>
      </c>
      <c r="AS24" s="124">
        <f t="shared" si="4"/>
        <v>431.50371211095035</v>
      </c>
      <c r="AT24" s="124">
        <f t="shared" si="5"/>
        <v>379.67292621382569</v>
      </c>
      <c r="AU24" s="124">
        <f t="shared" si="6"/>
        <v>387.82012962001909</v>
      </c>
      <c r="AV24" s="124">
        <f t="shared" si="17"/>
        <v>414.83449241862746</v>
      </c>
      <c r="AW24" s="124">
        <f t="shared" si="18"/>
        <v>401.68402424000425</v>
      </c>
      <c r="AX24" s="124">
        <f t="shared" si="19"/>
        <v>390.35083181470844</v>
      </c>
      <c r="AY24" s="124">
        <f t="shared" si="20"/>
        <v>332.55195742800333</v>
      </c>
      <c r="AZ24" s="124">
        <f t="shared" si="21"/>
        <v>339.095021704673</v>
      </c>
      <c r="BA24" s="124">
        <f t="shared" si="22"/>
        <v>327.98066834612717</v>
      </c>
      <c r="BB24" s="124">
        <f t="shared" si="23"/>
        <v>314.8649507208753</v>
      </c>
      <c r="BC24" s="124">
        <f t="shared" si="24"/>
        <v>286.57252718038313</v>
      </c>
      <c r="BD24" s="124">
        <f t="shared" si="25"/>
        <v>291.11747045202708</v>
      </c>
      <c r="BE24" s="124">
        <f t="shared" si="26"/>
        <v>286.85154265913479</v>
      </c>
      <c r="BF24" s="124">
        <f t="shared" si="27"/>
        <v>264.32440616301267</v>
      </c>
      <c r="BG24" s="124">
        <f t="shared" si="28"/>
        <v>275.94392570938328</v>
      </c>
      <c r="BH24" s="124">
        <f t="shared" si="9"/>
        <v>340.32618653220732</v>
      </c>
      <c r="BI24" s="124">
        <f t="shared" si="10"/>
        <v>361.34050251613775</v>
      </c>
      <c r="BJ24" s="124">
        <f t="shared" si="11"/>
        <v>367.08970217211873</v>
      </c>
      <c r="BK24" s="124">
        <f t="shared" si="29"/>
        <v>396.0669900933562</v>
      </c>
      <c r="BL24" s="124">
        <f t="shared" si="30"/>
        <v>360.64663359214006</v>
      </c>
      <c r="BM24" s="124">
        <f t="shared" si="31"/>
        <v>326.74618044825223</v>
      </c>
      <c r="BN24" s="124">
        <f t="shared" si="32"/>
        <v>355.26088908682453</v>
      </c>
      <c r="BO24" s="124">
        <f t="shared" si="33"/>
        <v>348.52044811084687</v>
      </c>
      <c r="BP24" s="124">
        <f t="shared" si="34"/>
        <v>303.28680254166318</v>
      </c>
      <c r="BQ24" s="124">
        <f t="shared" si="35"/>
        <v>0</v>
      </c>
      <c r="BR24" s="124">
        <f t="shared" si="36"/>
        <v>0</v>
      </c>
      <c r="BS24" s="124">
        <f t="shared" si="37"/>
        <v>0</v>
      </c>
      <c r="BT24" s="215">
        <f t="shared" si="38"/>
        <v>1123.6185770809893</v>
      </c>
      <c r="BU24" s="215">
        <f t="shared" si="39"/>
        <v>1393.5692070154707</v>
      </c>
      <c r="BV24" s="215">
        <f t="shared" si="40"/>
        <v>1198.996767944795</v>
      </c>
      <c r="BW24" s="215">
        <f t="shared" si="41"/>
        <v>1206.8693484733401</v>
      </c>
      <c r="BX24" s="215">
        <f t="shared" si="42"/>
        <v>1068.7563912204637</v>
      </c>
      <c r="BY24" s="215">
        <f t="shared" si="43"/>
        <v>1083.4598041337485</v>
      </c>
      <c r="BZ24" s="215">
        <f t="shared" si="44"/>
        <v>1007.0681397393346</v>
      </c>
      <c r="CA24" s="215"/>
    </row>
    <row r="25" spans="4:79">
      <c r="D25" s="151" t="s">
        <v>63</v>
      </c>
      <c r="E25" s="151" t="s">
        <v>64</v>
      </c>
      <c r="F25" s="124">
        <f t="shared" si="49"/>
        <v>14109</v>
      </c>
      <c r="G25" s="124">
        <f t="shared" si="49"/>
        <v>14568</v>
      </c>
      <c r="H25" s="124">
        <f t="shared" si="49"/>
        <v>15400</v>
      </c>
      <c r="I25" s="124">
        <f t="shared" si="49"/>
        <v>15153</v>
      </c>
      <c r="J25" s="124">
        <f t="shared" si="49"/>
        <v>15715</v>
      </c>
      <c r="K25" s="124">
        <f t="shared" si="49"/>
        <v>18086</v>
      </c>
      <c r="L25" s="124">
        <f t="shared" si="49"/>
        <v>16982</v>
      </c>
      <c r="M25" s="124">
        <f t="shared" si="49"/>
        <v>17527</v>
      </c>
      <c r="N25" s="124">
        <f t="shared" si="49"/>
        <v>18145</v>
      </c>
      <c r="O25" s="124">
        <f t="shared" si="49"/>
        <v>17712</v>
      </c>
      <c r="P25" s="124">
        <f t="shared" si="50"/>
        <v>17237</v>
      </c>
      <c r="Q25" s="124">
        <f t="shared" si="50"/>
        <v>17861</v>
      </c>
      <c r="R25" s="124">
        <f t="shared" si="50"/>
        <v>14873.272054813637</v>
      </c>
      <c r="S25" s="124">
        <f t="shared" si="50"/>
        <v>14016.834670774191</v>
      </c>
      <c r="T25" s="124">
        <f t="shared" si="50"/>
        <v>12424.818043323343</v>
      </c>
      <c r="U25" s="124">
        <f t="shared" si="50"/>
        <v>11343.52970476502</v>
      </c>
      <c r="V25" s="124">
        <f t="shared" si="50"/>
        <v>9714.3916502499942</v>
      </c>
      <c r="W25" s="124">
        <f t="shared" si="50"/>
        <v>10033.62034968799</v>
      </c>
      <c r="X25" s="124">
        <f t="shared" si="50"/>
        <v>10093.905983535738</v>
      </c>
      <c r="Y25" s="124">
        <f t="shared" si="50"/>
        <v>9164.05316609906</v>
      </c>
      <c r="Z25" s="124">
        <f t="shared" si="51"/>
        <v>10094.894595846865</v>
      </c>
      <c r="AA25" s="124">
        <f t="shared" si="51"/>
        <v>15761</v>
      </c>
      <c r="AB25" s="124">
        <f t="shared" si="51"/>
        <v>16015</v>
      </c>
      <c r="AC25" s="124">
        <f t="shared" si="51"/>
        <v>16627</v>
      </c>
      <c r="AD25" s="124">
        <f t="shared" si="51"/>
        <v>16133</v>
      </c>
      <c r="AE25" s="124">
        <f t="shared" si="51"/>
        <v>15242</v>
      </c>
      <c r="AF25" s="124">
        <f t="shared" si="51"/>
        <v>14078</v>
      </c>
      <c r="AG25" s="124">
        <f t="shared" si="51"/>
        <v>13799</v>
      </c>
      <c r="AH25" s="124">
        <f t="shared" si="51"/>
        <v>12720</v>
      </c>
      <c r="AI25" s="124">
        <f t="shared" si="51"/>
        <v>12109</v>
      </c>
      <c r="AJ25" s="124">
        <f t="shared" si="52"/>
        <v>0</v>
      </c>
      <c r="AK25" s="124">
        <f t="shared" si="52"/>
        <v>0</v>
      </c>
      <c r="AL25" s="124">
        <f t="shared" si="52"/>
        <v>0</v>
      </c>
      <c r="AM25" s="124">
        <f t="shared" si="52"/>
        <v>3254611</v>
      </c>
      <c r="AN25" s="124">
        <f t="shared" si="52"/>
        <v>3262659.1340000001</v>
      </c>
      <c r="AO25" s="124">
        <f t="shared" si="52"/>
        <v>3282857.9499999997</v>
      </c>
      <c r="AP25" s="124">
        <f t="shared" si="1"/>
        <v>465.5855953292114</v>
      </c>
      <c r="AQ25" s="124">
        <f t="shared" si="2"/>
        <v>482.85340398591416</v>
      </c>
      <c r="AR25" s="124">
        <f t="shared" si="3"/>
        <v>555.7038921087651</v>
      </c>
      <c r="AS25" s="124">
        <f t="shared" si="4"/>
        <v>521.78278755894326</v>
      </c>
      <c r="AT25" s="124">
        <f t="shared" si="5"/>
        <v>538.52826036659985</v>
      </c>
      <c r="AU25" s="124">
        <f t="shared" si="6"/>
        <v>557.516704761337</v>
      </c>
      <c r="AV25" s="124">
        <f t="shared" si="17"/>
        <v>542.87007231077791</v>
      </c>
      <c r="AW25" s="124">
        <f t="shared" si="18"/>
        <v>528.31139546188331</v>
      </c>
      <c r="AX25" s="124">
        <f t="shared" si="19"/>
        <v>547.43689936443116</v>
      </c>
      <c r="AY25" s="124">
        <f t="shared" si="20"/>
        <v>455.86349796152609</v>
      </c>
      <c r="AZ25" s="124">
        <f t="shared" si="21"/>
        <v>429.61382403406748</v>
      </c>
      <c r="BA25" s="124">
        <f t="shared" si="22"/>
        <v>380.81875957696485</v>
      </c>
      <c r="BB25" s="124">
        <f t="shared" si="23"/>
        <v>347.67743852107287</v>
      </c>
      <c r="BC25" s="124">
        <f t="shared" si="24"/>
        <v>297.7446080412393</v>
      </c>
      <c r="BD25" s="124">
        <f t="shared" si="25"/>
        <v>307.52891851705124</v>
      </c>
      <c r="BE25" s="124">
        <f t="shared" si="26"/>
        <v>307.47312668632946</v>
      </c>
      <c r="BF25" s="124">
        <f t="shared" si="27"/>
        <v>279.14863529501969</v>
      </c>
      <c r="BG25" s="124">
        <f t="shared" si="28"/>
        <v>307.50324106612243</v>
      </c>
      <c r="BH25" s="124">
        <f t="shared" si="9"/>
        <v>483.07222276931856</v>
      </c>
      <c r="BI25" s="124">
        <f t="shared" si="10"/>
        <v>490.85728365272746</v>
      </c>
      <c r="BJ25" s="124">
        <f t="shared" si="11"/>
        <v>509.61498940330301</v>
      </c>
      <c r="BK25" s="124">
        <f t="shared" si="29"/>
        <v>494.47396548045276</v>
      </c>
      <c r="BL25" s="124">
        <f t="shared" si="30"/>
        <v>467.16495269652648</v>
      </c>
      <c r="BM25" s="124">
        <f t="shared" si="31"/>
        <v>431.48853195523549</v>
      </c>
      <c r="BN25" s="124">
        <f t="shared" si="32"/>
        <v>422.93722492188482</v>
      </c>
      <c r="BO25" s="124">
        <f t="shared" si="33"/>
        <v>389.86604109039604</v>
      </c>
      <c r="BP25" s="124">
        <f t="shared" si="34"/>
        <v>371.13898518581806</v>
      </c>
      <c r="BQ25" s="124">
        <f t="shared" si="35"/>
        <v>0</v>
      </c>
      <c r="BR25" s="124">
        <f t="shared" si="36"/>
        <v>0</v>
      </c>
      <c r="BS25" s="124">
        <f t="shared" si="37"/>
        <v>0</v>
      </c>
      <c r="BT25" s="215">
        <f t="shared" si="38"/>
        <v>1354.2939540239986</v>
      </c>
      <c r="BU25" s="215">
        <f t="shared" si="39"/>
        <v>1504.1428914238907</v>
      </c>
      <c r="BV25" s="215">
        <f t="shared" si="40"/>
        <v>1617.8277526868803</v>
      </c>
      <c r="BW25" s="215">
        <f t="shared" si="41"/>
        <v>1618.6183671370925</v>
      </c>
      <c r="BX25" s="215">
        <f t="shared" si="42"/>
        <v>1483.544495825349</v>
      </c>
      <c r="BY25" s="215">
        <f t="shared" si="43"/>
        <v>1393.1274501322148</v>
      </c>
      <c r="BZ25" s="215">
        <f t="shared" si="44"/>
        <v>1183.942251198099</v>
      </c>
      <c r="CA25" s="215"/>
    </row>
    <row r="26" spans="4:79">
      <c r="D26" s="151" t="s">
        <v>71</v>
      </c>
      <c r="E26" s="151" t="s">
        <v>72</v>
      </c>
      <c r="F26" s="124">
        <f t="shared" si="49"/>
        <v>15994</v>
      </c>
      <c r="G26" s="124">
        <f t="shared" si="49"/>
        <v>17318</v>
      </c>
      <c r="H26" s="124">
        <f t="shared" si="49"/>
        <v>16450</v>
      </c>
      <c r="I26" s="124">
        <f t="shared" si="49"/>
        <v>17694</v>
      </c>
      <c r="J26" s="124">
        <f t="shared" si="49"/>
        <v>17938</v>
      </c>
      <c r="K26" s="124">
        <f t="shared" si="49"/>
        <v>19561</v>
      </c>
      <c r="L26" s="124">
        <f t="shared" si="49"/>
        <v>20274</v>
      </c>
      <c r="M26" s="124">
        <f t="shared" si="49"/>
        <v>18125</v>
      </c>
      <c r="N26" s="124">
        <f t="shared" si="49"/>
        <v>18287</v>
      </c>
      <c r="O26" s="124">
        <f t="shared" si="49"/>
        <v>18841</v>
      </c>
      <c r="P26" s="124">
        <f t="shared" si="50"/>
        <v>18959</v>
      </c>
      <c r="Q26" s="124">
        <f t="shared" si="50"/>
        <v>20467</v>
      </c>
      <c r="R26" s="124">
        <f t="shared" si="50"/>
        <v>14384.52228042328</v>
      </c>
      <c r="S26" s="124">
        <f t="shared" si="50"/>
        <v>12912.850409977325</v>
      </c>
      <c r="T26" s="124">
        <f t="shared" si="50"/>
        <v>12063.521893497833</v>
      </c>
      <c r="U26" s="124">
        <f t="shared" si="50"/>
        <v>10182.400379568757</v>
      </c>
      <c r="V26" s="124">
        <f t="shared" si="50"/>
        <v>8568.9419302964052</v>
      </c>
      <c r="W26" s="124">
        <f t="shared" si="50"/>
        <v>8970.3823683996834</v>
      </c>
      <c r="X26" s="124">
        <f t="shared" si="50"/>
        <v>8749.6402445429831</v>
      </c>
      <c r="Y26" s="124">
        <f t="shared" si="50"/>
        <v>7793.6011051422856</v>
      </c>
      <c r="Z26" s="124">
        <f t="shared" si="51"/>
        <v>8405.3537969711124</v>
      </c>
      <c r="AA26" s="124">
        <f t="shared" si="51"/>
        <v>16890</v>
      </c>
      <c r="AB26" s="124">
        <f t="shared" si="51"/>
        <v>16300</v>
      </c>
      <c r="AC26" s="124">
        <f t="shared" si="51"/>
        <v>17488</v>
      </c>
      <c r="AD26" s="124">
        <f t="shared" si="51"/>
        <v>16808</v>
      </c>
      <c r="AE26" s="124">
        <f t="shared" si="51"/>
        <v>17243</v>
      </c>
      <c r="AF26" s="124">
        <f t="shared" si="51"/>
        <v>15866</v>
      </c>
      <c r="AG26" s="124">
        <f t="shared" si="51"/>
        <v>16131</v>
      </c>
      <c r="AH26" s="124">
        <f t="shared" si="51"/>
        <v>13703</v>
      </c>
      <c r="AI26" s="124">
        <f t="shared" si="51"/>
        <v>13170</v>
      </c>
      <c r="AJ26" s="124">
        <f t="shared" si="52"/>
        <v>0</v>
      </c>
      <c r="AK26" s="124">
        <f t="shared" si="52"/>
        <v>0</v>
      </c>
      <c r="AL26" s="124">
        <f t="shared" si="52"/>
        <v>0</v>
      </c>
      <c r="AM26" s="124">
        <f t="shared" si="52"/>
        <v>3622421</v>
      </c>
      <c r="AN26" s="124">
        <f t="shared" si="52"/>
        <v>3652001.5920000002</v>
      </c>
      <c r="AO26" s="124">
        <f t="shared" si="52"/>
        <v>3684597.6490000007</v>
      </c>
      <c r="AP26" s="124">
        <f t="shared" si="1"/>
        <v>488.45785732801346</v>
      </c>
      <c r="AQ26" s="124">
        <f t="shared" si="2"/>
        <v>495.1936840030466</v>
      </c>
      <c r="AR26" s="124">
        <f t="shared" si="3"/>
        <v>539.99797373082799</v>
      </c>
      <c r="AS26" s="124">
        <f t="shared" si="4"/>
        <v>559.68094266237961</v>
      </c>
      <c r="AT26" s="124">
        <f t="shared" si="5"/>
        <v>500.35597739743667</v>
      </c>
      <c r="AU26" s="124">
        <f t="shared" si="6"/>
        <v>504.82812461610621</v>
      </c>
      <c r="AV26" s="124">
        <f t="shared" si="17"/>
        <v>515.90886601124998</v>
      </c>
      <c r="AW26" s="124">
        <f t="shared" si="18"/>
        <v>519.13997084588345</v>
      </c>
      <c r="AX26" s="124">
        <f t="shared" si="19"/>
        <v>560.43239534272357</v>
      </c>
      <c r="AY26" s="124">
        <f t="shared" si="20"/>
        <v>393.88050410311212</v>
      </c>
      <c r="AZ26" s="124">
        <f t="shared" si="21"/>
        <v>353.58282532690981</v>
      </c>
      <c r="BA26" s="124">
        <f t="shared" si="22"/>
        <v>330.32630434564805</v>
      </c>
      <c r="BB26" s="124">
        <f t="shared" si="23"/>
        <v>278.81697537794383</v>
      </c>
      <c r="BC26" s="124">
        <f t="shared" si="24"/>
        <v>234.63686185316439</v>
      </c>
      <c r="BD26" s="124">
        <f t="shared" si="25"/>
        <v>245.62920202581563</v>
      </c>
      <c r="BE26" s="124">
        <f t="shared" si="26"/>
        <v>237.46528326960299</v>
      </c>
      <c r="BF26" s="124">
        <f t="shared" si="27"/>
        <v>211.51837588718726</v>
      </c>
      <c r="BG26" s="124">
        <f t="shared" si="28"/>
        <v>228.12134723182936</v>
      </c>
      <c r="BH26" s="124">
        <f t="shared" si="9"/>
        <v>462.4861072623541</v>
      </c>
      <c r="BI26" s="124">
        <f t="shared" si="10"/>
        <v>446.33058308918714</v>
      </c>
      <c r="BJ26" s="124">
        <f t="shared" si="11"/>
        <v>478.86068939041138</v>
      </c>
      <c r="BK26" s="124">
        <f t="shared" si="29"/>
        <v>460.24076322472746</v>
      </c>
      <c r="BL26" s="124">
        <f t="shared" si="30"/>
        <v>472.15203952189296</v>
      </c>
      <c r="BM26" s="124">
        <f t="shared" si="31"/>
        <v>434.44668903638302</v>
      </c>
      <c r="BN26" s="124">
        <f t="shared" si="32"/>
        <v>441.7029837921275</v>
      </c>
      <c r="BO26" s="124">
        <f t="shared" si="33"/>
        <v>375.21889448289153</v>
      </c>
      <c r="BP26" s="124">
        <f t="shared" si="34"/>
        <v>360.62415823831873</v>
      </c>
      <c r="BQ26" s="124">
        <f t="shared" si="35"/>
        <v>0</v>
      </c>
      <c r="BR26" s="124">
        <f t="shared" si="36"/>
        <v>0</v>
      </c>
      <c r="BS26" s="124">
        <f t="shared" si="37"/>
        <v>0</v>
      </c>
      <c r="BT26" s="215">
        <f t="shared" si="38"/>
        <v>1373.7221598483445</v>
      </c>
      <c r="BU26" s="215">
        <f t="shared" si="39"/>
        <v>1523.6495150618882</v>
      </c>
      <c r="BV26" s="215">
        <f t="shared" si="40"/>
        <v>1564.8650446759227</v>
      </c>
      <c r="BW26" s="215">
        <f t="shared" si="41"/>
        <v>1595.4812321998572</v>
      </c>
      <c r="BX26" s="215">
        <f t="shared" si="42"/>
        <v>1387.6773797419526</v>
      </c>
      <c r="BY26" s="215">
        <f t="shared" si="43"/>
        <v>1366.8394917830035</v>
      </c>
      <c r="BZ26" s="215">
        <f t="shared" si="44"/>
        <v>1177.5460365133379</v>
      </c>
      <c r="CA26" s="215"/>
    </row>
    <row r="27" spans="4:79">
      <c r="D27" s="151" t="s">
        <v>79</v>
      </c>
      <c r="E27" s="151" t="s">
        <v>80</v>
      </c>
      <c r="F27" s="124">
        <f t="shared" si="49"/>
        <v>14549</v>
      </c>
      <c r="G27" s="124">
        <f t="shared" si="49"/>
        <v>15068</v>
      </c>
      <c r="H27" s="124">
        <f t="shared" si="49"/>
        <v>14677</v>
      </c>
      <c r="I27" s="124">
        <f t="shared" si="49"/>
        <v>15021</v>
      </c>
      <c r="J27" s="124">
        <f t="shared" si="49"/>
        <v>14553</v>
      </c>
      <c r="K27" s="124">
        <f t="shared" si="49"/>
        <v>15621</v>
      </c>
      <c r="L27" s="124">
        <f t="shared" si="49"/>
        <v>16009</v>
      </c>
      <c r="M27" s="124">
        <f t="shared" si="49"/>
        <v>16122</v>
      </c>
      <c r="N27" s="124">
        <f t="shared" si="49"/>
        <v>15497</v>
      </c>
      <c r="O27" s="124">
        <f t="shared" si="49"/>
        <v>15664</v>
      </c>
      <c r="P27" s="124">
        <f t="shared" si="50"/>
        <v>12945</v>
      </c>
      <c r="Q27" s="124">
        <f t="shared" si="50"/>
        <v>13181</v>
      </c>
      <c r="R27" s="124">
        <f t="shared" si="50"/>
        <v>13333.547679689746</v>
      </c>
      <c r="S27" s="124">
        <f t="shared" si="50"/>
        <v>12785.211740588253</v>
      </c>
      <c r="T27" s="124">
        <f t="shared" si="50"/>
        <v>10937.796528205376</v>
      </c>
      <c r="U27" s="124">
        <f t="shared" si="50"/>
        <v>9783.0773460262317</v>
      </c>
      <c r="V27" s="124">
        <f t="shared" si="50"/>
        <v>8372.8298569411309</v>
      </c>
      <c r="W27" s="124">
        <f t="shared" si="50"/>
        <v>8655.7408521725029</v>
      </c>
      <c r="X27" s="124">
        <f t="shared" si="50"/>
        <v>8670.4222401185034</v>
      </c>
      <c r="Y27" s="124">
        <f t="shared" si="50"/>
        <v>7831.0587975263898</v>
      </c>
      <c r="Z27" s="124">
        <f t="shared" si="51"/>
        <v>8670.4222401185034</v>
      </c>
      <c r="AA27" s="124">
        <f t="shared" si="51"/>
        <v>12490</v>
      </c>
      <c r="AB27" s="124">
        <f t="shared" si="51"/>
        <v>12425</v>
      </c>
      <c r="AC27" s="124">
        <f t="shared" si="51"/>
        <v>12202</v>
      </c>
      <c r="AD27" s="124">
        <f t="shared" si="51"/>
        <v>13117</v>
      </c>
      <c r="AE27" s="124">
        <f t="shared" si="51"/>
        <v>13832</v>
      </c>
      <c r="AF27" s="124">
        <f t="shared" si="51"/>
        <v>13144</v>
      </c>
      <c r="AG27" s="124">
        <f t="shared" si="51"/>
        <v>13305</v>
      </c>
      <c r="AH27" s="124">
        <f t="shared" si="51"/>
        <v>12430</v>
      </c>
      <c r="AI27" s="124">
        <f t="shared" si="51"/>
        <v>12205</v>
      </c>
      <c r="AJ27" s="124">
        <f t="shared" si="52"/>
        <v>0</v>
      </c>
      <c r="AK27" s="124">
        <f t="shared" si="52"/>
        <v>0</v>
      </c>
      <c r="AL27" s="124">
        <f t="shared" si="52"/>
        <v>0</v>
      </c>
      <c r="AM27" s="124">
        <f t="shared" si="52"/>
        <v>3400809</v>
      </c>
      <c r="AN27" s="124">
        <f t="shared" si="52"/>
        <v>3425896.24</v>
      </c>
      <c r="AO27" s="124">
        <f t="shared" si="52"/>
        <v>3450754.0270000002</v>
      </c>
      <c r="AP27" s="124">
        <f t="shared" si="1"/>
        <v>441.68902164161528</v>
      </c>
      <c r="AQ27" s="124">
        <f t="shared" si="2"/>
        <v>427.92759017045648</v>
      </c>
      <c r="AR27" s="124">
        <f t="shared" si="3"/>
        <v>459.33188250207519</v>
      </c>
      <c r="AS27" s="124">
        <f t="shared" si="4"/>
        <v>470.74093252517264</v>
      </c>
      <c r="AT27" s="124">
        <f t="shared" si="5"/>
        <v>474.06367132055931</v>
      </c>
      <c r="AU27" s="124">
        <f t="shared" si="6"/>
        <v>455.68569125758017</v>
      </c>
      <c r="AV27" s="124">
        <f t="shared" si="17"/>
        <v>457.22342133747748</v>
      </c>
      <c r="AW27" s="124">
        <f t="shared" si="18"/>
        <v>377.8573282184401</v>
      </c>
      <c r="AX27" s="124">
        <f t="shared" si="19"/>
        <v>384.74603655830509</v>
      </c>
      <c r="AY27" s="124">
        <f t="shared" si="20"/>
        <v>389.19881822485507</v>
      </c>
      <c r="AZ27" s="124">
        <f t="shared" si="21"/>
        <v>373.1931980691935</v>
      </c>
      <c r="BA27" s="124">
        <f t="shared" si="22"/>
        <v>319.26817865929803</v>
      </c>
      <c r="BB27" s="124">
        <f t="shared" si="23"/>
        <v>285.56256992845266</v>
      </c>
      <c r="BC27" s="124">
        <f t="shared" si="24"/>
        <v>244.39823247364697</v>
      </c>
      <c r="BD27" s="124">
        <f t="shared" si="25"/>
        <v>252.6562465935192</v>
      </c>
      <c r="BE27" s="124">
        <f t="shared" si="26"/>
        <v>251.26167128337318</v>
      </c>
      <c r="BF27" s="124">
        <f t="shared" si="27"/>
        <v>226.93761236684023</v>
      </c>
      <c r="BG27" s="124">
        <f t="shared" si="28"/>
        <v>251.26167128337318</v>
      </c>
      <c r="BH27" s="124">
        <f t="shared" si="9"/>
        <v>364.57613205471745</v>
      </c>
      <c r="BI27" s="124">
        <f t="shared" si="10"/>
        <v>362.67881831704278</v>
      </c>
      <c r="BJ27" s="124">
        <f t="shared" si="11"/>
        <v>356.16957272471274</v>
      </c>
      <c r="BK27" s="124">
        <f t="shared" si="29"/>
        <v>382.87791226274851</v>
      </c>
      <c r="BL27" s="124">
        <f t="shared" si="30"/>
        <v>403.74836337716988</v>
      </c>
      <c r="BM27" s="124">
        <f t="shared" si="31"/>
        <v>383.66602719993642</v>
      </c>
      <c r="BN27" s="124">
        <f t="shared" si="32"/>
        <v>388.36552738094599</v>
      </c>
      <c r="BO27" s="124">
        <f t="shared" si="33"/>
        <v>362.82476552763313</v>
      </c>
      <c r="BP27" s="124">
        <f t="shared" si="34"/>
        <v>356.25714105106692</v>
      </c>
      <c r="BQ27" s="124">
        <f t="shared" si="35"/>
        <v>0</v>
      </c>
      <c r="BR27" s="124">
        <f t="shared" si="36"/>
        <v>0</v>
      </c>
      <c r="BS27" s="124">
        <f t="shared" si="37"/>
        <v>0</v>
      </c>
      <c r="BT27" s="215">
        <f t="shared" si="38"/>
        <v>1302.4547982553563</v>
      </c>
      <c r="BU27" s="215">
        <f t="shared" si="39"/>
        <v>1328.948494314147</v>
      </c>
      <c r="BV27" s="215">
        <f t="shared" si="40"/>
        <v>1400.4902951033121</v>
      </c>
      <c r="BW27" s="215">
        <f t="shared" si="41"/>
        <v>1219.8267861142228</v>
      </c>
      <c r="BX27" s="215">
        <f t="shared" si="42"/>
        <v>1083.424523096473</v>
      </c>
      <c r="BY27" s="215">
        <f t="shared" si="43"/>
        <v>1170.2923028398548</v>
      </c>
      <c r="BZ27" s="215">
        <f t="shared" si="44"/>
        <v>1107.4474339596461</v>
      </c>
      <c r="CA27" s="215"/>
    </row>
    <row r="28" spans="4:79">
      <c r="D28" s="151" t="s">
        <v>87</v>
      </c>
      <c r="E28" s="151" t="s">
        <v>88</v>
      </c>
      <c r="F28" s="124">
        <f t="shared" si="49"/>
        <v>16632</v>
      </c>
      <c r="G28" s="124">
        <f t="shared" si="49"/>
        <v>15793</v>
      </c>
      <c r="H28" s="124">
        <f t="shared" si="49"/>
        <v>16400</v>
      </c>
      <c r="I28" s="124">
        <f t="shared" si="49"/>
        <v>18387</v>
      </c>
      <c r="J28" s="124">
        <f t="shared" si="49"/>
        <v>17582</v>
      </c>
      <c r="K28" s="124">
        <f t="shared" si="49"/>
        <v>15854</v>
      </c>
      <c r="L28" s="124">
        <f t="shared" si="49"/>
        <v>16313</v>
      </c>
      <c r="M28" s="124">
        <f t="shared" si="49"/>
        <v>16455</v>
      </c>
      <c r="N28" s="124">
        <f t="shared" si="49"/>
        <v>17266</v>
      </c>
      <c r="O28" s="124">
        <f t="shared" si="49"/>
        <v>18068</v>
      </c>
      <c r="P28" s="124">
        <f t="shared" si="50"/>
        <v>16756</v>
      </c>
      <c r="Q28" s="124">
        <f t="shared" si="50"/>
        <v>18908</v>
      </c>
      <c r="R28" s="124">
        <f t="shared" si="50"/>
        <v>13127.035005324811</v>
      </c>
      <c r="S28" s="124">
        <f t="shared" si="50"/>
        <v>12156.889666868839</v>
      </c>
      <c r="T28" s="124">
        <f t="shared" si="50"/>
        <v>11100.624039427503</v>
      </c>
      <c r="U28" s="124">
        <f t="shared" si="50"/>
        <v>10741.867206804942</v>
      </c>
      <c r="V28" s="124">
        <f t="shared" si="50"/>
        <v>9828.0588127495503</v>
      </c>
      <c r="W28" s="124">
        <f t="shared" si="50"/>
        <v>9974.6209242799014</v>
      </c>
      <c r="X28" s="124">
        <f t="shared" si="50"/>
        <v>9718.2394438623724</v>
      </c>
      <c r="Y28" s="124">
        <f t="shared" si="50"/>
        <v>8647.8543819743645</v>
      </c>
      <c r="Z28" s="124">
        <f t="shared" si="51"/>
        <v>9234.416483027313</v>
      </c>
      <c r="AA28" s="124">
        <f t="shared" si="51"/>
        <v>15691</v>
      </c>
      <c r="AB28" s="124">
        <f t="shared" si="51"/>
        <v>15363</v>
      </c>
      <c r="AC28" s="124">
        <f t="shared" si="51"/>
        <v>15934</v>
      </c>
      <c r="AD28" s="124">
        <f t="shared" si="51"/>
        <v>16159</v>
      </c>
      <c r="AE28" s="124">
        <f t="shared" si="51"/>
        <v>14386</v>
      </c>
      <c r="AF28" s="124">
        <f t="shared" si="51"/>
        <v>13882</v>
      </c>
      <c r="AG28" s="124">
        <f t="shared" si="51"/>
        <v>13448</v>
      </c>
      <c r="AH28" s="124">
        <f t="shared" si="51"/>
        <v>11396</v>
      </c>
      <c r="AI28" s="124">
        <f t="shared" si="51"/>
        <v>11538</v>
      </c>
      <c r="AJ28" s="124">
        <f t="shared" si="52"/>
        <v>0</v>
      </c>
      <c r="AK28" s="124">
        <f t="shared" si="52"/>
        <v>0</v>
      </c>
      <c r="AL28" s="124">
        <f t="shared" si="52"/>
        <v>0</v>
      </c>
      <c r="AM28" s="124">
        <f t="shared" si="52"/>
        <v>2596776</v>
      </c>
      <c r="AN28" s="124">
        <f t="shared" si="52"/>
        <v>2607927.67</v>
      </c>
      <c r="AO28" s="124">
        <f t="shared" si="52"/>
        <v>2625786.3660000004</v>
      </c>
      <c r="AP28" s="124">
        <f t="shared" si="1"/>
        <v>708.07031488276232</v>
      </c>
      <c r="AQ28" s="124">
        <f t="shared" si="2"/>
        <v>677.07033644796468</v>
      </c>
      <c r="AR28" s="124">
        <f t="shared" si="3"/>
        <v>610.52628336059786</v>
      </c>
      <c r="AS28" s="124">
        <f t="shared" si="4"/>
        <v>628.20204746192974</v>
      </c>
      <c r="AT28" s="124">
        <f t="shared" si="5"/>
        <v>633.67036663924807</v>
      </c>
      <c r="AU28" s="124">
        <f t="shared" si="6"/>
        <v>664.90140081393236</v>
      </c>
      <c r="AV28" s="124">
        <f t="shared" si="17"/>
        <v>692.81062538057279</v>
      </c>
      <c r="AW28" s="124">
        <f t="shared" si="18"/>
        <v>642.50248167350435</v>
      </c>
      <c r="AX28" s="124">
        <f t="shared" si="19"/>
        <v>725.02010763204942</v>
      </c>
      <c r="AY28" s="124">
        <f t="shared" si="20"/>
        <v>503.35119168871785</v>
      </c>
      <c r="AZ28" s="124">
        <f t="shared" si="21"/>
        <v>466.15133566449106</v>
      </c>
      <c r="BA28" s="124">
        <f t="shared" si="22"/>
        <v>425.64922973601881</v>
      </c>
      <c r="BB28" s="124">
        <f t="shared" si="23"/>
        <v>411.89283469678981</v>
      </c>
      <c r="BC28" s="124">
        <f t="shared" si="24"/>
        <v>376.85319749491174</v>
      </c>
      <c r="BD28" s="124">
        <f t="shared" si="25"/>
        <v>382.47306622119248</v>
      </c>
      <c r="BE28" s="124">
        <f t="shared" si="26"/>
        <v>370.10777303511867</v>
      </c>
      <c r="BF28" s="124">
        <f t="shared" si="27"/>
        <v>329.34341094733082</v>
      </c>
      <c r="BG28" s="124">
        <f t="shared" si="28"/>
        <v>351.68194193553489</v>
      </c>
      <c r="BH28" s="124">
        <f t="shared" si="9"/>
        <v>601.6654595332393</v>
      </c>
      <c r="BI28" s="124">
        <f t="shared" si="10"/>
        <v>589.08842360647225</v>
      </c>
      <c r="BJ28" s="124">
        <f t="shared" si="11"/>
        <v>610.98320261313074</v>
      </c>
      <c r="BK28" s="124">
        <f t="shared" si="29"/>
        <v>619.61074250191916</v>
      </c>
      <c r="BL28" s="124">
        <f t="shared" si="30"/>
        <v>551.62572817826663</v>
      </c>
      <c r="BM28" s="124">
        <f t="shared" si="31"/>
        <v>532.30003882738049</v>
      </c>
      <c r="BN28" s="124">
        <f t="shared" si="32"/>
        <v>515.65847299745099</v>
      </c>
      <c r="BO28" s="124">
        <f t="shared" si="33"/>
        <v>436.97530921170062</v>
      </c>
      <c r="BP28" s="124">
        <f t="shared" si="34"/>
        <v>442.42024549706935</v>
      </c>
      <c r="BQ28" s="124">
        <f t="shared" si="35"/>
        <v>0</v>
      </c>
      <c r="BR28" s="124">
        <f t="shared" si="36"/>
        <v>0</v>
      </c>
      <c r="BS28" s="124">
        <f t="shared" si="37"/>
        <v>0</v>
      </c>
      <c r="BT28" s="215">
        <f t="shared" si="38"/>
        <v>1880.216083327942</v>
      </c>
      <c r="BU28" s="215">
        <f t="shared" si="39"/>
        <v>1995.6669346913247</v>
      </c>
      <c r="BV28" s="215">
        <f t="shared" si="40"/>
        <v>1926.7738149151101</v>
      </c>
      <c r="BW28" s="215">
        <f t="shared" si="41"/>
        <v>2060.3332146861267</v>
      </c>
      <c r="BX28" s="215">
        <f t="shared" si="42"/>
        <v>1801.7370857528422</v>
      </c>
      <c r="BY28" s="215">
        <f t="shared" si="43"/>
        <v>1703.5365095075663</v>
      </c>
      <c r="BZ28" s="215">
        <f t="shared" si="44"/>
        <v>1395.0540277062209</v>
      </c>
      <c r="CA28" s="215"/>
    </row>
    <row r="29" spans="4:79">
      <c r="D29" s="151" t="s">
        <v>95</v>
      </c>
      <c r="E29" s="151" t="s">
        <v>96</v>
      </c>
      <c r="F29" s="124">
        <f t="shared" si="49"/>
        <v>13926</v>
      </c>
      <c r="G29" s="124">
        <f t="shared" si="49"/>
        <v>14420</v>
      </c>
      <c r="H29" s="124">
        <f t="shared" si="49"/>
        <v>14587</v>
      </c>
      <c r="I29" s="124">
        <f t="shared" si="49"/>
        <v>14552</v>
      </c>
      <c r="J29" s="124">
        <f t="shared" si="49"/>
        <v>15631</v>
      </c>
      <c r="K29" s="124">
        <f t="shared" si="49"/>
        <v>17188</v>
      </c>
      <c r="L29" s="124">
        <f t="shared" si="49"/>
        <v>19074</v>
      </c>
      <c r="M29" s="124">
        <f t="shared" si="49"/>
        <v>17211</v>
      </c>
      <c r="N29" s="124">
        <f t="shared" si="49"/>
        <v>17840</v>
      </c>
      <c r="O29" s="124">
        <f t="shared" si="49"/>
        <v>17908</v>
      </c>
      <c r="P29" s="124">
        <f t="shared" si="50"/>
        <v>16115</v>
      </c>
      <c r="Q29" s="124">
        <f t="shared" si="50"/>
        <v>17405</v>
      </c>
      <c r="R29" s="124">
        <f t="shared" si="50"/>
        <v>13715.077707734679</v>
      </c>
      <c r="S29" s="124">
        <f t="shared" si="50"/>
        <v>12484.545977451569</v>
      </c>
      <c r="T29" s="124">
        <f t="shared" si="50"/>
        <v>11013.314237259798</v>
      </c>
      <c r="U29" s="124">
        <f t="shared" si="50"/>
        <v>10754.995535807495</v>
      </c>
      <c r="V29" s="124">
        <f t="shared" si="50"/>
        <v>10650.28764933634</v>
      </c>
      <c r="W29" s="124">
        <f t="shared" si="50"/>
        <v>11011.342540722948</v>
      </c>
      <c r="X29" s="124">
        <f t="shared" si="50"/>
        <v>11011.342540722948</v>
      </c>
      <c r="Y29" s="124">
        <f t="shared" si="50"/>
        <v>9945.7287464594374</v>
      </c>
      <c r="Z29" s="124">
        <f t="shared" si="51"/>
        <v>11011.342540722948</v>
      </c>
      <c r="AA29" s="124">
        <f t="shared" si="51"/>
        <v>15910</v>
      </c>
      <c r="AB29" s="124">
        <f t="shared" si="51"/>
        <v>14764</v>
      </c>
      <c r="AC29" s="124">
        <f t="shared" si="51"/>
        <v>13523</v>
      </c>
      <c r="AD29" s="124">
        <f t="shared" si="51"/>
        <v>15451</v>
      </c>
      <c r="AE29" s="124">
        <f t="shared" si="51"/>
        <v>15193</v>
      </c>
      <c r="AF29" s="124">
        <f t="shared" si="51"/>
        <v>14381</v>
      </c>
      <c r="AG29" s="124">
        <f t="shared" si="51"/>
        <v>14578</v>
      </c>
      <c r="AH29" s="124">
        <f t="shared" si="51"/>
        <v>12628</v>
      </c>
      <c r="AI29" s="124">
        <f t="shared" si="51"/>
        <v>11636</v>
      </c>
      <c r="AJ29" s="124">
        <f t="shared" si="52"/>
        <v>0</v>
      </c>
      <c r="AK29" s="124">
        <f t="shared" si="52"/>
        <v>0</v>
      </c>
      <c r="AL29" s="124">
        <f t="shared" si="52"/>
        <v>0</v>
      </c>
      <c r="AM29" s="124">
        <f t="shared" si="52"/>
        <v>3696930</v>
      </c>
      <c r="AN29" s="124">
        <f t="shared" si="52"/>
        <v>3727215.1170000001</v>
      </c>
      <c r="AO29" s="124">
        <f t="shared" si="52"/>
        <v>3758711.3140000002</v>
      </c>
      <c r="AP29" s="124">
        <f t="shared" si="1"/>
        <v>393.62389874842097</v>
      </c>
      <c r="AQ29" s="124">
        <f t="shared" si="2"/>
        <v>422.81027771691652</v>
      </c>
      <c r="AR29" s="124">
        <f t="shared" si="3"/>
        <v>464.92630371686778</v>
      </c>
      <c r="AS29" s="124">
        <f t="shared" si="4"/>
        <v>515.94160560248633</v>
      </c>
      <c r="AT29" s="124">
        <f t="shared" si="5"/>
        <v>465.54844154474114</v>
      </c>
      <c r="AU29" s="124">
        <f t="shared" si="6"/>
        <v>482.56255866353973</v>
      </c>
      <c r="AV29" s="124">
        <f t="shared" si="17"/>
        <v>480.46596286650549</v>
      </c>
      <c r="AW29" s="124">
        <f t="shared" si="18"/>
        <v>432.36034127729152</v>
      </c>
      <c r="AX29" s="124">
        <f t="shared" si="19"/>
        <v>466.97063232586152</v>
      </c>
      <c r="AY29" s="124">
        <f t="shared" si="20"/>
        <v>367.971186991048</v>
      </c>
      <c r="AZ29" s="124">
        <f t="shared" si="21"/>
        <v>334.95641076655272</v>
      </c>
      <c r="BA29" s="124">
        <f t="shared" si="22"/>
        <v>295.48372958210985</v>
      </c>
      <c r="BB29" s="124">
        <f t="shared" si="23"/>
        <v>288.55312071346418</v>
      </c>
      <c r="BC29" s="124">
        <f t="shared" si="24"/>
        <v>285.74384131358255</v>
      </c>
      <c r="BD29" s="124">
        <f t="shared" si="25"/>
        <v>295.43082958908667</v>
      </c>
      <c r="BE29" s="124">
        <f t="shared" si="26"/>
        <v>292.95526101483802</v>
      </c>
      <c r="BF29" s="124">
        <f t="shared" si="27"/>
        <v>264.60475188436982</v>
      </c>
      <c r="BG29" s="124">
        <f t="shared" si="28"/>
        <v>292.95526101483802</v>
      </c>
      <c r="BH29" s="124">
        <f t="shared" si="9"/>
        <v>426.86025626569705</v>
      </c>
      <c r="BI29" s="124">
        <f t="shared" si="10"/>
        <v>396.11343956673488</v>
      </c>
      <c r="BJ29" s="124">
        <f t="shared" si="11"/>
        <v>362.81780298435081</v>
      </c>
      <c r="BK29" s="124">
        <f t="shared" si="29"/>
        <v>414.54543177632212</v>
      </c>
      <c r="BL29" s="124">
        <f t="shared" si="30"/>
        <v>407.62337356660811</v>
      </c>
      <c r="BM29" s="124">
        <f t="shared" si="31"/>
        <v>385.83767098409737</v>
      </c>
      <c r="BN29" s="124">
        <f t="shared" si="32"/>
        <v>391.12311853182473</v>
      </c>
      <c r="BO29" s="124">
        <f t="shared" si="33"/>
        <v>338.80523671421884</v>
      </c>
      <c r="BP29" s="124">
        <f t="shared" si="34"/>
        <v>312.19019119469834</v>
      </c>
      <c r="BQ29" s="124">
        <f t="shared" si="35"/>
        <v>0</v>
      </c>
      <c r="BR29" s="124">
        <f t="shared" si="36"/>
        <v>0</v>
      </c>
      <c r="BS29" s="124">
        <f t="shared" si="37"/>
        <v>0</v>
      </c>
      <c r="BT29" s="215">
        <f t="shared" si="38"/>
        <v>1161.3149288734166</v>
      </c>
      <c r="BU29" s="215">
        <f t="shared" si="39"/>
        <v>1281.3604801822053</v>
      </c>
      <c r="BV29" s="215">
        <f t="shared" si="40"/>
        <v>1464.0526058107673</v>
      </c>
      <c r="BW29" s="215">
        <f t="shared" si="41"/>
        <v>1379.7969364696585</v>
      </c>
      <c r="BX29" s="215">
        <f t="shared" si="42"/>
        <v>1185.7914988167827</v>
      </c>
      <c r="BY29" s="215">
        <f t="shared" si="43"/>
        <v>1208.0064763270277</v>
      </c>
      <c r="BZ29" s="215">
        <f t="shared" si="44"/>
        <v>1042.118546440742</v>
      </c>
      <c r="CA29" s="215"/>
    </row>
    <row r="30" spans="4:79">
      <c r="D30" s="151" t="s">
        <v>99</v>
      </c>
      <c r="E30" s="151" t="s">
        <v>100</v>
      </c>
      <c r="F30" s="124">
        <f t="shared" si="49"/>
        <v>10914</v>
      </c>
      <c r="G30" s="124">
        <f t="shared" si="49"/>
        <v>11212</v>
      </c>
      <c r="H30" s="124">
        <f t="shared" si="49"/>
        <v>11911</v>
      </c>
      <c r="I30" s="124">
        <f t="shared" si="49"/>
        <v>13291</v>
      </c>
      <c r="J30" s="124">
        <f t="shared" si="49"/>
        <v>13647</v>
      </c>
      <c r="K30" s="124">
        <f t="shared" si="49"/>
        <v>14572</v>
      </c>
      <c r="L30" s="124">
        <f t="shared" si="49"/>
        <v>14626</v>
      </c>
      <c r="M30" s="124">
        <f t="shared" si="49"/>
        <v>14288</v>
      </c>
      <c r="N30" s="124">
        <f t="shared" si="49"/>
        <v>15116</v>
      </c>
      <c r="O30" s="124">
        <f t="shared" si="49"/>
        <v>14427</v>
      </c>
      <c r="P30" s="124">
        <f t="shared" si="50"/>
        <v>15516</v>
      </c>
      <c r="Q30" s="124">
        <f t="shared" si="50"/>
        <v>16720</v>
      </c>
      <c r="R30" s="124">
        <f t="shared" si="50"/>
        <v>13169.612964285712</v>
      </c>
      <c r="S30" s="124">
        <f t="shared" si="50"/>
        <v>12156.113785714286</v>
      </c>
      <c r="T30" s="124">
        <f t="shared" si="50"/>
        <v>11186.578571428568</v>
      </c>
      <c r="U30" s="124">
        <f t="shared" si="50"/>
        <v>10502.93042857143</v>
      </c>
      <c r="V30" s="124">
        <f t="shared" si="50"/>
        <v>9878.0146705020907</v>
      </c>
      <c r="W30" s="124">
        <f t="shared" si="50"/>
        <v>10109.413518807607</v>
      </c>
      <c r="X30" s="124">
        <f t="shared" si="50"/>
        <v>10124.413518807607</v>
      </c>
      <c r="Y30" s="124">
        <f t="shared" si="50"/>
        <v>9110.9892908561233</v>
      </c>
      <c r="Z30" s="124">
        <f t="shared" si="51"/>
        <v>9445.4833336664651</v>
      </c>
      <c r="AA30" s="124">
        <f t="shared" si="51"/>
        <v>14804</v>
      </c>
      <c r="AB30" s="124">
        <f t="shared" si="51"/>
        <v>15947</v>
      </c>
      <c r="AC30" s="124">
        <f t="shared" si="51"/>
        <v>16075</v>
      </c>
      <c r="AD30" s="124">
        <f t="shared" si="51"/>
        <v>16457</v>
      </c>
      <c r="AE30" s="124">
        <f t="shared" si="51"/>
        <v>13983</v>
      </c>
      <c r="AF30" s="124">
        <f t="shared" si="51"/>
        <v>12895</v>
      </c>
      <c r="AG30" s="124">
        <f t="shared" si="51"/>
        <v>13477</v>
      </c>
      <c r="AH30" s="124">
        <f t="shared" si="51"/>
        <v>11556</v>
      </c>
      <c r="AI30" s="124">
        <f t="shared" si="51"/>
        <v>10317</v>
      </c>
      <c r="AJ30" s="124">
        <f t="shared" si="52"/>
        <v>0</v>
      </c>
      <c r="AK30" s="124">
        <f t="shared" si="52"/>
        <v>0</v>
      </c>
      <c r="AL30" s="124">
        <f t="shared" si="52"/>
        <v>0</v>
      </c>
      <c r="AM30" s="124">
        <f t="shared" si="52"/>
        <v>2837828</v>
      </c>
      <c r="AN30" s="124">
        <f t="shared" si="52"/>
        <v>2859707.7630000003</v>
      </c>
      <c r="AO30" s="124">
        <f t="shared" si="52"/>
        <v>2880534.4810000001</v>
      </c>
      <c r="AP30" s="124">
        <f t="shared" si="1"/>
        <v>468.35114742683493</v>
      </c>
      <c r="AQ30" s="124">
        <f t="shared" si="2"/>
        <v>480.8959528202555</v>
      </c>
      <c r="AR30" s="124">
        <f t="shared" si="3"/>
        <v>513.49130391271069</v>
      </c>
      <c r="AS30" s="124">
        <f t="shared" si="4"/>
        <v>515.39416765216208</v>
      </c>
      <c r="AT30" s="124">
        <f t="shared" si="5"/>
        <v>503.48365017189201</v>
      </c>
      <c r="AU30" s="124">
        <f t="shared" si="6"/>
        <v>532.66089417681405</v>
      </c>
      <c r="AV30" s="124">
        <f t="shared" si="17"/>
        <v>504.49210883231075</v>
      </c>
      <c r="AW30" s="124">
        <f t="shared" si="18"/>
        <v>542.57292303612212</v>
      </c>
      <c r="AX30" s="124">
        <f t="shared" si="19"/>
        <v>584.67512716962881</v>
      </c>
      <c r="AY30" s="124">
        <f t="shared" si="20"/>
        <v>460.52303437012813</v>
      </c>
      <c r="AZ30" s="124">
        <f t="shared" si="21"/>
        <v>425.08237880089581</v>
      </c>
      <c r="BA30" s="124">
        <f t="shared" si="22"/>
        <v>391.17908186860302</v>
      </c>
      <c r="BB30" s="124">
        <f t="shared" si="23"/>
        <v>367.27285789346683</v>
      </c>
      <c r="BC30" s="124">
        <f t="shared" si="24"/>
        <v>345.42042366383191</v>
      </c>
      <c r="BD30" s="124">
        <f t="shared" si="25"/>
        <v>353.51211930138771</v>
      </c>
      <c r="BE30" s="124">
        <f t="shared" si="26"/>
        <v>351.47690769154889</v>
      </c>
      <c r="BF30" s="124">
        <f t="shared" si="27"/>
        <v>316.29509561340757</v>
      </c>
      <c r="BG30" s="124">
        <f t="shared" si="28"/>
        <v>327.90731706108204</v>
      </c>
      <c r="BH30" s="124">
        <f t="shared" si="9"/>
        <v>517.67527408009482</v>
      </c>
      <c r="BI30" s="124">
        <f t="shared" si="10"/>
        <v>557.64439312045874</v>
      </c>
      <c r="BJ30" s="124">
        <f t="shared" si="11"/>
        <v>562.12037495525021</v>
      </c>
      <c r="BK30" s="124">
        <f t="shared" si="29"/>
        <v>575.47838324345582</v>
      </c>
      <c r="BL30" s="124">
        <f t="shared" si="30"/>
        <v>488.96604684287797</v>
      </c>
      <c r="BM30" s="124">
        <f t="shared" si="31"/>
        <v>450.92020124715094</v>
      </c>
      <c r="BN30" s="124">
        <f t="shared" si="32"/>
        <v>471.2719311522182</v>
      </c>
      <c r="BO30" s="124">
        <f t="shared" si="33"/>
        <v>404.09723502226262</v>
      </c>
      <c r="BP30" s="124">
        <f t="shared" si="34"/>
        <v>360.77112960580507</v>
      </c>
      <c r="BQ30" s="124">
        <f t="shared" si="35"/>
        <v>0</v>
      </c>
      <c r="BR30" s="124">
        <f t="shared" si="36"/>
        <v>0</v>
      </c>
      <c r="BS30" s="124">
        <f t="shared" si="37"/>
        <v>0</v>
      </c>
      <c r="BT30" s="215">
        <f t="shared" si="38"/>
        <v>1199.4032055501602</v>
      </c>
      <c r="BU30" s="215">
        <f t="shared" si="39"/>
        <v>1462.7384041598011</v>
      </c>
      <c r="BV30" s="215">
        <f t="shared" si="40"/>
        <v>1551.5387120008681</v>
      </c>
      <c r="BW30" s="215">
        <f t="shared" si="41"/>
        <v>1631.7401590380618</v>
      </c>
      <c r="BX30" s="215">
        <f t="shared" si="42"/>
        <v>1637.4400421558039</v>
      </c>
      <c r="BY30" s="215">
        <f t="shared" si="43"/>
        <v>1515.3646313334848</v>
      </c>
      <c r="BZ30" s="215">
        <f t="shared" si="44"/>
        <v>1236.1402957802859</v>
      </c>
      <c r="CA30" s="215"/>
    </row>
    <row r="31" spans="4:79">
      <c r="D31" s="151" t="s">
        <v>117</v>
      </c>
      <c r="E31" s="151" t="s">
        <v>118</v>
      </c>
      <c r="F31" s="124">
        <f t="shared" si="49"/>
        <v>12428</v>
      </c>
      <c r="G31" s="124">
        <f t="shared" si="49"/>
        <v>13868</v>
      </c>
      <c r="H31" s="124">
        <f t="shared" si="49"/>
        <v>13504</v>
      </c>
      <c r="I31" s="124">
        <f t="shared" si="49"/>
        <v>13576</v>
      </c>
      <c r="J31" s="124">
        <f t="shared" si="49"/>
        <v>13546</v>
      </c>
      <c r="K31" s="124">
        <f t="shared" si="49"/>
        <v>14055</v>
      </c>
      <c r="L31" s="124">
        <f t="shared" si="49"/>
        <v>15600</v>
      </c>
      <c r="M31" s="124">
        <f t="shared" si="49"/>
        <v>14856</v>
      </c>
      <c r="N31" s="124">
        <f t="shared" si="49"/>
        <v>14687</v>
      </c>
      <c r="O31" s="124">
        <f t="shared" si="49"/>
        <v>13652</v>
      </c>
      <c r="P31" s="124">
        <f t="shared" si="50"/>
        <v>12251</v>
      </c>
      <c r="Q31" s="124">
        <f t="shared" si="50"/>
        <v>14037</v>
      </c>
      <c r="R31" s="124">
        <f t="shared" si="50"/>
        <v>14190.716070218141</v>
      </c>
      <c r="S31" s="124">
        <f t="shared" si="50"/>
        <v>12800.894251333137</v>
      </c>
      <c r="T31" s="124">
        <f t="shared" si="50"/>
        <v>10779.875837401076</v>
      </c>
      <c r="U31" s="124">
        <f t="shared" si="50"/>
        <v>9856.3783653144455</v>
      </c>
      <c r="V31" s="124">
        <f t="shared" si="50"/>
        <v>8090.7785961287618</v>
      </c>
      <c r="W31" s="124">
        <f t="shared" si="50"/>
        <v>8358.7712159997209</v>
      </c>
      <c r="X31" s="124">
        <f t="shared" si="50"/>
        <v>8358.7712159997209</v>
      </c>
      <c r="Y31" s="124">
        <f t="shared" si="50"/>
        <v>7546.9933563868444</v>
      </c>
      <c r="Z31" s="124">
        <f t="shared" si="51"/>
        <v>8349.6712159997205</v>
      </c>
      <c r="AA31" s="124">
        <f t="shared" si="51"/>
        <v>13305</v>
      </c>
      <c r="AB31" s="124">
        <f t="shared" si="51"/>
        <v>14486</v>
      </c>
      <c r="AC31" s="124">
        <f t="shared" si="51"/>
        <v>13334</v>
      </c>
      <c r="AD31" s="124">
        <f t="shared" si="51"/>
        <v>14362</v>
      </c>
      <c r="AE31" s="124">
        <f t="shared" si="51"/>
        <v>15422</v>
      </c>
      <c r="AF31" s="124">
        <f t="shared" si="51"/>
        <v>14269</v>
      </c>
      <c r="AG31" s="124">
        <f t="shared" si="51"/>
        <v>14384</v>
      </c>
      <c r="AH31" s="124">
        <f t="shared" si="51"/>
        <v>13765</v>
      </c>
      <c r="AI31" s="124">
        <f t="shared" si="51"/>
        <v>12088</v>
      </c>
      <c r="AJ31" s="124">
        <f t="shared" si="52"/>
        <v>0</v>
      </c>
      <c r="AK31" s="124">
        <f t="shared" si="52"/>
        <v>0</v>
      </c>
      <c r="AL31" s="124">
        <f t="shared" si="52"/>
        <v>0</v>
      </c>
      <c r="AM31" s="124">
        <f t="shared" si="52"/>
        <v>2191655</v>
      </c>
      <c r="AN31" s="124">
        <f t="shared" si="52"/>
        <v>2207909.835</v>
      </c>
      <c r="AO31" s="124">
        <f t="shared" si="52"/>
        <v>2221764.176</v>
      </c>
      <c r="AP31" s="124">
        <f t="shared" si="1"/>
        <v>619.44055975963374</v>
      </c>
      <c r="AQ31" s="124">
        <f t="shared" si="2"/>
        <v>618.07173118031812</v>
      </c>
      <c r="AR31" s="124">
        <f t="shared" si="3"/>
        <v>641.29618940937326</v>
      </c>
      <c r="AS31" s="124">
        <f t="shared" si="4"/>
        <v>711.79086124412822</v>
      </c>
      <c r="AT31" s="124">
        <f t="shared" si="5"/>
        <v>677.84391247710062</v>
      </c>
      <c r="AU31" s="124">
        <f t="shared" si="6"/>
        <v>670.13284481362257</v>
      </c>
      <c r="AV31" s="124">
        <f t="shared" si="17"/>
        <v>618.32235101212814</v>
      </c>
      <c r="AW31" s="124">
        <f t="shared" si="18"/>
        <v>554.86867288672602</v>
      </c>
      <c r="AX31" s="124">
        <f t="shared" si="19"/>
        <v>635.75965727785263</v>
      </c>
      <c r="AY31" s="124">
        <f t="shared" si="20"/>
        <v>642.72172012033911</v>
      </c>
      <c r="AZ31" s="124">
        <f t="shared" si="21"/>
        <v>579.77432087180932</v>
      </c>
      <c r="BA31" s="124">
        <f t="shared" si="22"/>
        <v>488.23895190453169</v>
      </c>
      <c r="BB31" s="124">
        <f t="shared" si="23"/>
        <v>446.41217721259193</v>
      </c>
      <c r="BC31" s="124">
        <f t="shared" si="24"/>
        <v>366.44515404899954</v>
      </c>
      <c r="BD31" s="124">
        <f t="shared" si="25"/>
        <v>378.58299661950286</v>
      </c>
      <c r="BE31" s="124">
        <f t="shared" si="26"/>
        <v>376.22225195153749</v>
      </c>
      <c r="BF31" s="124">
        <f t="shared" si="27"/>
        <v>339.68471712304915</v>
      </c>
      <c r="BG31" s="124">
        <f t="shared" si="28"/>
        <v>375.81266752766834</v>
      </c>
      <c r="BH31" s="124">
        <f t="shared" si="9"/>
        <v>602.60612952068311</v>
      </c>
      <c r="BI31" s="124">
        <f t="shared" si="10"/>
        <v>656.09563263709992</v>
      </c>
      <c r="BJ31" s="124">
        <f t="shared" si="11"/>
        <v>603.91958895368566</v>
      </c>
      <c r="BK31" s="124">
        <f t="shared" si="29"/>
        <v>650.47946126839918</v>
      </c>
      <c r="BL31" s="124">
        <f t="shared" si="30"/>
        <v>698.4886681298741</v>
      </c>
      <c r="BM31" s="124">
        <f t="shared" si="31"/>
        <v>646.26733274187347</v>
      </c>
      <c r="BN31" s="124">
        <f t="shared" si="32"/>
        <v>651.47587876929765</v>
      </c>
      <c r="BO31" s="124">
        <f t="shared" si="33"/>
        <v>623.44031363037971</v>
      </c>
      <c r="BP31" s="124">
        <f t="shared" si="34"/>
        <v>547.48612503915945</v>
      </c>
      <c r="BQ31" s="124">
        <f t="shared" si="35"/>
        <v>0</v>
      </c>
      <c r="BR31" s="124">
        <f t="shared" si="36"/>
        <v>0</v>
      </c>
      <c r="BS31" s="124">
        <f t="shared" si="37"/>
        <v>0</v>
      </c>
      <c r="BT31" s="215">
        <f t="shared" si="38"/>
        <v>1815.9792485587377</v>
      </c>
      <c r="BU31" s="215">
        <f t="shared" si="39"/>
        <v>1878.808480349325</v>
      </c>
      <c r="BV31" s="215">
        <f t="shared" si="40"/>
        <v>2059.7676185348519</v>
      </c>
      <c r="BW31" s="215">
        <f t="shared" si="41"/>
        <v>1808.9506811767069</v>
      </c>
      <c r="BX31" s="215">
        <f t="shared" si="42"/>
        <v>1862.6213511114688</v>
      </c>
      <c r="BY31" s="215">
        <f t="shared" si="43"/>
        <v>1995.2354621401466</v>
      </c>
      <c r="BZ31" s="215">
        <f t="shared" si="44"/>
        <v>1822.4023174388371</v>
      </c>
      <c r="CA31" s="215"/>
    </row>
    <row r="32" spans="4:79">
      <c r="D32" s="151" t="s">
        <v>121</v>
      </c>
      <c r="E32" s="151" t="s">
        <v>122</v>
      </c>
      <c r="F32" s="124">
        <f t="shared" si="49"/>
        <v>15135</v>
      </c>
      <c r="G32" s="124">
        <f t="shared" si="49"/>
        <v>15497</v>
      </c>
      <c r="H32" s="124">
        <f t="shared" si="49"/>
        <v>15208</v>
      </c>
      <c r="I32" s="124">
        <f t="shared" si="49"/>
        <v>16253</v>
      </c>
      <c r="J32" s="124">
        <f t="shared" si="49"/>
        <v>16524</v>
      </c>
      <c r="K32" s="124">
        <f t="shared" si="49"/>
        <v>16434</v>
      </c>
      <c r="L32" s="124">
        <f t="shared" si="49"/>
        <v>16985</v>
      </c>
      <c r="M32" s="124">
        <f t="shared" si="49"/>
        <v>15755</v>
      </c>
      <c r="N32" s="124">
        <f t="shared" si="49"/>
        <v>15707</v>
      </c>
      <c r="O32" s="124">
        <f t="shared" si="49"/>
        <v>15158</v>
      </c>
      <c r="P32" s="124">
        <f t="shared" si="50"/>
        <v>15554</v>
      </c>
      <c r="Q32" s="124">
        <f t="shared" si="50"/>
        <v>17262</v>
      </c>
      <c r="R32" s="124">
        <f t="shared" si="50"/>
        <v>15265.793588224691</v>
      </c>
      <c r="S32" s="124">
        <f t="shared" si="50"/>
        <v>14682.623006187268</v>
      </c>
      <c r="T32" s="124">
        <f t="shared" si="50"/>
        <v>13956.334225367431</v>
      </c>
      <c r="U32" s="124">
        <f t="shared" si="50"/>
        <v>13586.844278089666</v>
      </c>
      <c r="V32" s="124">
        <f t="shared" si="50"/>
        <v>12884.634799113999</v>
      </c>
      <c r="W32" s="124">
        <f t="shared" si="50"/>
        <v>13314.10391146542</v>
      </c>
      <c r="X32" s="124">
        <f t="shared" si="50"/>
        <v>13314.10391146542</v>
      </c>
      <c r="Y32" s="124">
        <f t="shared" si="50"/>
        <v>12068.300409771951</v>
      </c>
      <c r="Z32" s="124">
        <f t="shared" si="51"/>
        <v>13309.068197179706</v>
      </c>
      <c r="AA32" s="124">
        <f t="shared" si="51"/>
        <v>16300</v>
      </c>
      <c r="AB32" s="124">
        <f t="shared" si="51"/>
        <v>16629</v>
      </c>
      <c r="AC32" s="124">
        <f t="shared" si="51"/>
        <v>15883</v>
      </c>
      <c r="AD32" s="124">
        <f t="shared" si="51"/>
        <v>16457</v>
      </c>
      <c r="AE32" s="124">
        <f t="shared" si="51"/>
        <v>17514</v>
      </c>
      <c r="AF32" s="124">
        <f t="shared" si="51"/>
        <v>15332</v>
      </c>
      <c r="AG32" s="124">
        <f t="shared" si="51"/>
        <v>14463</v>
      </c>
      <c r="AH32" s="124">
        <f t="shared" si="51"/>
        <v>13933</v>
      </c>
      <c r="AI32" s="124">
        <f t="shared" si="51"/>
        <v>13312</v>
      </c>
      <c r="AJ32" s="124">
        <f t="shared" si="52"/>
        <v>0</v>
      </c>
      <c r="AK32" s="124">
        <f t="shared" si="52"/>
        <v>0</v>
      </c>
      <c r="AL32" s="124">
        <f t="shared" si="52"/>
        <v>0</v>
      </c>
      <c r="AM32" s="124">
        <f t="shared" si="52"/>
        <v>6787882</v>
      </c>
      <c r="AN32" s="124">
        <f t="shared" si="52"/>
        <v>6945451.4630000005</v>
      </c>
      <c r="AO32" s="124">
        <f t="shared" si="52"/>
        <v>7036955.1659999983</v>
      </c>
      <c r="AP32" s="124">
        <f t="shared" si="1"/>
        <v>239.44140455004961</v>
      </c>
      <c r="AQ32" s="124">
        <f t="shared" si="2"/>
        <v>243.43381337507043</v>
      </c>
      <c r="AR32" s="124">
        <f t="shared" si="3"/>
        <v>242.10792114535872</v>
      </c>
      <c r="AS32" s="124">
        <f t="shared" si="4"/>
        <v>250.22532801837156</v>
      </c>
      <c r="AT32" s="124">
        <f t="shared" si="5"/>
        <v>232.10480087897815</v>
      </c>
      <c r="AU32" s="124">
        <f t="shared" si="6"/>
        <v>231.39765835646526</v>
      </c>
      <c r="AV32" s="124">
        <f t="shared" si="17"/>
        <v>218.24355235581322</v>
      </c>
      <c r="AW32" s="124">
        <f t="shared" si="18"/>
        <v>223.94512556685041</v>
      </c>
      <c r="AX32" s="124">
        <f t="shared" si="19"/>
        <v>248.53675951748565</v>
      </c>
      <c r="AY32" s="124">
        <f t="shared" si="20"/>
        <v>219.79555496930681</v>
      </c>
      <c r="AZ32" s="124">
        <f t="shared" si="21"/>
        <v>211.39911616120193</v>
      </c>
      <c r="BA32" s="124">
        <f t="shared" si="22"/>
        <v>200.94207410009264</v>
      </c>
      <c r="BB32" s="124">
        <f t="shared" si="23"/>
        <v>195.62219029921778</v>
      </c>
      <c r="BC32" s="124">
        <f t="shared" si="24"/>
        <v>185.51183991067217</v>
      </c>
      <c r="BD32" s="124">
        <f t="shared" si="25"/>
        <v>191.69529846105297</v>
      </c>
      <c r="BE32" s="124">
        <f t="shared" si="26"/>
        <v>189.20262524613366</v>
      </c>
      <c r="BF32" s="124">
        <f t="shared" si="27"/>
        <v>171.49889583042363</v>
      </c>
      <c r="BG32" s="124">
        <f t="shared" si="28"/>
        <v>189.13106426319541</v>
      </c>
      <c r="BH32" s="124">
        <f t="shared" si="9"/>
        <v>234.68596803006696</v>
      </c>
      <c r="BI32" s="124">
        <f t="shared" si="10"/>
        <v>239.42288112711557</v>
      </c>
      <c r="BJ32" s="124">
        <f t="shared" si="11"/>
        <v>228.68203866389902</v>
      </c>
      <c r="BK32" s="124">
        <f t="shared" si="29"/>
        <v>236.94644023747315</v>
      </c>
      <c r="BL32" s="124">
        <f t="shared" si="30"/>
        <v>252.16503337905479</v>
      </c>
      <c r="BM32" s="124">
        <f t="shared" si="31"/>
        <v>220.7487890697538</v>
      </c>
      <c r="BN32" s="124">
        <f t="shared" si="32"/>
        <v>208.23700341219993</v>
      </c>
      <c r="BO32" s="124">
        <f t="shared" si="33"/>
        <v>200.60610997318545</v>
      </c>
      <c r="BP32" s="124">
        <f t="shared" si="34"/>
        <v>191.66500652860438</v>
      </c>
      <c r="BQ32" s="124">
        <f t="shared" si="35"/>
        <v>0</v>
      </c>
      <c r="BR32" s="124">
        <f t="shared" si="36"/>
        <v>0</v>
      </c>
      <c r="BS32" s="124">
        <f t="shared" si="37"/>
        <v>0</v>
      </c>
      <c r="BT32" s="215">
        <f t="shared" si="38"/>
        <v>675.32110899983229</v>
      </c>
      <c r="BU32" s="215">
        <f t="shared" si="39"/>
        <v>724.98313907047884</v>
      </c>
      <c r="BV32" s="215">
        <f t="shared" si="40"/>
        <v>713.72778725381499</v>
      </c>
      <c r="BW32" s="215">
        <f t="shared" si="41"/>
        <v>690.72543744014922</v>
      </c>
      <c r="BX32" s="215">
        <f t="shared" si="42"/>
        <v>702.79088782108147</v>
      </c>
      <c r="BY32" s="215">
        <f t="shared" si="43"/>
        <v>709.86026268628177</v>
      </c>
      <c r="BZ32" s="215">
        <f t="shared" si="44"/>
        <v>600.50811991398984</v>
      </c>
      <c r="CA32" s="215"/>
    </row>
    <row r="33" spans="1:79">
      <c r="A33" s="151" t="s">
        <v>43</v>
      </c>
      <c r="B33" s="151" t="s">
        <v>81</v>
      </c>
      <c r="C33" s="151" t="s">
        <v>121</v>
      </c>
      <c r="D33" s="151" t="s">
        <v>21</v>
      </c>
      <c r="E33" s="151" t="s">
        <v>22</v>
      </c>
      <c r="F33" s="125">
        <v>246</v>
      </c>
      <c r="G33" s="125">
        <v>280</v>
      </c>
      <c r="H33" s="125">
        <v>260</v>
      </c>
      <c r="I33" s="125">
        <v>214</v>
      </c>
      <c r="J33" s="125">
        <v>337</v>
      </c>
      <c r="K33" s="125">
        <v>414</v>
      </c>
      <c r="L33" s="125">
        <v>473</v>
      </c>
      <c r="M33" s="125">
        <v>182</v>
      </c>
      <c r="N33" s="125">
        <v>270</v>
      </c>
      <c r="O33" s="125">
        <v>301</v>
      </c>
      <c r="P33" s="125">
        <v>251</v>
      </c>
      <c r="Q33" s="125">
        <v>316</v>
      </c>
      <c r="R33" s="125">
        <v>287.3581902131474</v>
      </c>
      <c r="S33" s="125">
        <v>287.3581902131474</v>
      </c>
      <c r="T33" s="125">
        <v>278.29179698046528</v>
      </c>
      <c r="U33" s="125">
        <v>279.05819021314744</v>
      </c>
      <c r="V33" s="125">
        <v>276.29179698046528</v>
      </c>
      <c r="W33" s="125">
        <v>286.05819021314744</v>
      </c>
      <c r="X33" s="125">
        <v>286.05819021314744</v>
      </c>
      <c r="Y33" s="125">
        <v>258.39999999999998</v>
      </c>
      <c r="Z33" s="125">
        <v>286.05819021314744</v>
      </c>
      <c r="AA33" s="125">
        <v>190</v>
      </c>
      <c r="AB33" s="125">
        <v>163</v>
      </c>
      <c r="AC33" s="125">
        <v>157</v>
      </c>
      <c r="AD33" s="125">
        <v>220</v>
      </c>
      <c r="AE33" s="125">
        <v>275</v>
      </c>
      <c r="AF33" s="125">
        <v>221</v>
      </c>
      <c r="AG33" s="125">
        <v>145</v>
      </c>
      <c r="AH33" s="125">
        <v>225</v>
      </c>
      <c r="AI33" s="125">
        <v>93</v>
      </c>
      <c r="AJ33" s="125"/>
      <c r="AK33" s="125"/>
      <c r="AL33" s="125"/>
      <c r="AM33" s="125">
        <v>146349</v>
      </c>
      <c r="AN33" s="125">
        <v>147708.31600000005</v>
      </c>
      <c r="AO33" s="125">
        <v>150243.44799999997</v>
      </c>
      <c r="AP33" s="124">
        <f t="shared" si="1"/>
        <v>146.22580270449404</v>
      </c>
      <c r="AQ33" s="124">
        <f t="shared" si="2"/>
        <v>230.27147435240417</v>
      </c>
      <c r="AR33" s="124">
        <f t="shared" si="3"/>
        <v>282.88543140028287</v>
      </c>
      <c r="AS33" s="124">
        <f t="shared" si="4"/>
        <v>323.20002186554058</v>
      </c>
      <c r="AT33" s="124">
        <f t="shared" si="5"/>
        <v>124.36026211316783</v>
      </c>
      <c r="AU33" s="124">
        <f t="shared" si="6"/>
        <v>184.49049873931494</v>
      </c>
      <c r="AV33" s="124">
        <f t="shared" si="17"/>
        <v>203.7799957045072</v>
      </c>
      <c r="AW33" s="124">
        <f t="shared" si="18"/>
        <v>169.92949807917375</v>
      </c>
      <c r="AX33" s="124">
        <f t="shared" si="19"/>
        <v>213.93514499210721</v>
      </c>
      <c r="AY33" s="124">
        <f t="shared" si="20"/>
        <v>194.54435470860508</v>
      </c>
      <c r="AZ33" s="124">
        <f t="shared" si="21"/>
        <v>194.54435470860508</v>
      </c>
      <c r="BA33" s="124">
        <f t="shared" si="22"/>
        <v>188.40631625674021</v>
      </c>
      <c r="BB33" s="124">
        <f t="shared" si="23"/>
        <v>188.92517210279976</v>
      </c>
      <c r="BC33" s="124">
        <f t="shared" si="24"/>
        <v>187.05229635172688</v>
      </c>
      <c r="BD33" s="124">
        <f t="shared" si="25"/>
        <v>193.66424177034645</v>
      </c>
      <c r="BE33" s="124">
        <f t="shared" si="26"/>
        <v>190.3964492435953</v>
      </c>
      <c r="BF33" s="124">
        <f t="shared" si="27"/>
        <v>171.98753319346082</v>
      </c>
      <c r="BG33" s="124">
        <f t="shared" si="28"/>
        <v>190.3964492435953</v>
      </c>
      <c r="BH33" s="124">
        <f t="shared" si="9"/>
        <v>128.63189097626699</v>
      </c>
      <c r="BI33" s="124">
        <f t="shared" si="10"/>
        <v>110.35262225858695</v>
      </c>
      <c r="BJ33" s="124">
        <f t="shared" si="11"/>
        <v>106.29056254354693</v>
      </c>
      <c r="BK33" s="124">
        <f t="shared" si="29"/>
        <v>148.94218955146707</v>
      </c>
      <c r="BL33" s="124">
        <f t="shared" si="30"/>
        <v>186.17773693933378</v>
      </c>
      <c r="BM33" s="124">
        <f t="shared" si="31"/>
        <v>149.6191995039737</v>
      </c>
      <c r="BN33" s="124">
        <f t="shared" si="32"/>
        <v>98.166443113466912</v>
      </c>
      <c r="BO33" s="124">
        <f t="shared" si="33"/>
        <v>152.32723931400039</v>
      </c>
      <c r="BP33" s="124">
        <f t="shared" si="34"/>
        <v>62.961925583120156</v>
      </c>
      <c r="BQ33" s="124">
        <f t="shared" si="35"/>
        <v>0</v>
      </c>
      <c r="BR33" s="124">
        <f t="shared" si="36"/>
        <v>0</v>
      </c>
      <c r="BS33" s="124">
        <f t="shared" si="37"/>
        <v>0</v>
      </c>
      <c r="BT33" s="215">
        <f t="shared" si="38"/>
        <v>537.07234077445014</v>
      </c>
      <c r="BU33" s="215">
        <f t="shared" si="39"/>
        <v>659.38270845718114</v>
      </c>
      <c r="BV33" s="215">
        <f t="shared" si="40"/>
        <v>632.05078271802336</v>
      </c>
      <c r="BW33" s="215">
        <f t="shared" si="41"/>
        <v>587.64463877578817</v>
      </c>
      <c r="BX33" s="215">
        <f t="shared" si="42"/>
        <v>345.27507577840089</v>
      </c>
      <c r="BY33" s="215">
        <f t="shared" si="43"/>
        <v>484.73912599477461</v>
      </c>
      <c r="BZ33" s="215">
        <f t="shared" si="44"/>
        <v>313.45560801058747</v>
      </c>
      <c r="CA33" s="215"/>
    </row>
    <row r="34" spans="1:79">
      <c r="A34" s="151" t="s">
        <v>43</v>
      </c>
      <c r="B34" s="151" t="s">
        <v>81</v>
      </c>
      <c r="C34" s="151" t="s">
        <v>121</v>
      </c>
      <c r="D34" s="151" t="s">
        <v>31</v>
      </c>
      <c r="E34" s="151" t="s">
        <v>32</v>
      </c>
      <c r="F34" s="125">
        <v>869</v>
      </c>
      <c r="G34" s="125">
        <v>919</v>
      </c>
      <c r="H34" s="125">
        <v>743</v>
      </c>
      <c r="I34" s="125">
        <v>744</v>
      </c>
      <c r="J34" s="125">
        <v>697</v>
      </c>
      <c r="K34" s="125">
        <v>934</v>
      </c>
      <c r="L34" s="125">
        <v>820</v>
      </c>
      <c r="M34" s="125">
        <v>638</v>
      </c>
      <c r="N34" s="125">
        <v>644</v>
      </c>
      <c r="O34" s="125">
        <v>746</v>
      </c>
      <c r="P34" s="125">
        <v>1095</v>
      </c>
      <c r="Q34" s="125">
        <v>1390</v>
      </c>
      <c r="R34" s="125">
        <v>898.46753474936372</v>
      </c>
      <c r="S34" s="125">
        <v>949.54797389255305</v>
      </c>
      <c r="T34" s="125">
        <v>1058.0907419571251</v>
      </c>
      <c r="U34" s="125">
        <v>988.19200315450212</v>
      </c>
      <c r="V34" s="125">
        <v>724.38931445579647</v>
      </c>
      <c r="W34" s="125">
        <v>748.53562493765639</v>
      </c>
      <c r="X34" s="125">
        <v>748.53562493765639</v>
      </c>
      <c r="Y34" s="125">
        <v>716.83096793940047</v>
      </c>
      <c r="Z34" s="125">
        <v>748.53562493765639</v>
      </c>
      <c r="AA34" s="125">
        <v>1444</v>
      </c>
      <c r="AB34" s="125">
        <v>1115</v>
      </c>
      <c r="AC34" s="125">
        <v>1110</v>
      </c>
      <c r="AD34" s="125">
        <v>1009</v>
      </c>
      <c r="AE34" s="125">
        <v>951</v>
      </c>
      <c r="AF34" s="125">
        <v>912</v>
      </c>
      <c r="AG34" s="125">
        <v>768</v>
      </c>
      <c r="AH34" s="125">
        <v>589</v>
      </c>
      <c r="AI34" s="125">
        <v>545</v>
      </c>
      <c r="AJ34" s="125"/>
      <c r="AK34" s="125"/>
      <c r="AL34" s="125"/>
      <c r="AM34" s="125">
        <v>294432</v>
      </c>
      <c r="AN34" s="125">
        <v>301731.36800000002</v>
      </c>
      <c r="AO34" s="125">
        <v>306232.81099999999</v>
      </c>
      <c r="AP34" s="124">
        <f t="shared" si="1"/>
        <v>252.68992500815128</v>
      </c>
      <c r="AQ34" s="124">
        <f t="shared" si="2"/>
        <v>236.72698619715248</v>
      </c>
      <c r="AR34" s="124">
        <f t="shared" si="3"/>
        <v>317.22095424410389</v>
      </c>
      <c r="AS34" s="124">
        <f t="shared" si="4"/>
        <v>278.50233670253238</v>
      </c>
      <c r="AT34" s="124">
        <f t="shared" si="5"/>
        <v>216.68840343440931</v>
      </c>
      <c r="AU34" s="124">
        <f t="shared" si="6"/>
        <v>218.7262254102815</v>
      </c>
      <c r="AV34" s="124">
        <f t="shared" si="17"/>
        <v>247.23978979871922</v>
      </c>
      <c r="AW34" s="124">
        <f t="shared" si="18"/>
        <v>362.90558958391097</v>
      </c>
      <c r="AX34" s="124">
        <f t="shared" si="19"/>
        <v>460.67467536222483</v>
      </c>
      <c r="AY34" s="124">
        <f t="shared" si="20"/>
        <v>297.77067618285008</v>
      </c>
      <c r="AZ34" s="124">
        <f t="shared" si="21"/>
        <v>314.69978749194979</v>
      </c>
      <c r="BA34" s="124">
        <f t="shared" si="22"/>
        <v>350.6731000394779</v>
      </c>
      <c r="BB34" s="124">
        <f t="shared" si="23"/>
        <v>327.50721600629271</v>
      </c>
      <c r="BC34" s="124">
        <f t="shared" si="24"/>
        <v>240.07756278617885</v>
      </c>
      <c r="BD34" s="124">
        <f t="shared" si="25"/>
        <v>248.08014821238487</v>
      </c>
      <c r="BE34" s="124">
        <f t="shared" si="26"/>
        <v>244.4335153027271</v>
      </c>
      <c r="BF34" s="124">
        <f t="shared" si="27"/>
        <v>234.08039314879309</v>
      </c>
      <c r="BG34" s="124">
        <f t="shared" si="28"/>
        <v>244.4335153027271</v>
      </c>
      <c r="BH34" s="124">
        <f t="shared" si="9"/>
        <v>478.57138936910263</v>
      </c>
      <c r="BI34" s="124">
        <f t="shared" si="10"/>
        <v>369.53400217905084</v>
      </c>
      <c r="BJ34" s="124">
        <f t="shared" si="11"/>
        <v>367.87689903026586</v>
      </c>
      <c r="BK34" s="124">
        <f t="shared" si="29"/>
        <v>334.40341542480922</v>
      </c>
      <c r="BL34" s="124">
        <f t="shared" si="30"/>
        <v>315.18101889890346</v>
      </c>
      <c r="BM34" s="124">
        <f t="shared" si="31"/>
        <v>302.25561433838061</v>
      </c>
      <c r="BN34" s="124">
        <f t="shared" si="32"/>
        <v>254.53104365337313</v>
      </c>
      <c r="BO34" s="124">
        <f t="shared" si="33"/>
        <v>195.2067509268708</v>
      </c>
      <c r="BP34" s="124">
        <f t="shared" si="34"/>
        <v>180.62424321756296</v>
      </c>
      <c r="BQ34" s="124">
        <f t="shared" si="35"/>
        <v>0</v>
      </c>
      <c r="BR34" s="124">
        <f t="shared" si="36"/>
        <v>0</v>
      </c>
      <c r="BS34" s="124">
        <f t="shared" si="37"/>
        <v>0</v>
      </c>
      <c r="BT34" s="215">
        <f t="shared" si="38"/>
        <v>859.62123682208448</v>
      </c>
      <c r="BU34" s="215">
        <f t="shared" si="39"/>
        <v>806.63786544940763</v>
      </c>
      <c r="BV34" s="215">
        <f t="shared" si="40"/>
        <v>713.91696554722307</v>
      </c>
      <c r="BW34" s="215">
        <f t="shared" si="41"/>
        <v>1070.820054744855</v>
      </c>
      <c r="BX34" s="215">
        <f t="shared" si="42"/>
        <v>1215.9822905784192</v>
      </c>
      <c r="BY34" s="215">
        <f t="shared" si="43"/>
        <v>951.8400486620933</v>
      </c>
      <c r="BZ34" s="215">
        <f t="shared" si="44"/>
        <v>630.36203779780692</v>
      </c>
      <c r="CA34" s="215"/>
    </row>
    <row r="35" spans="1:79">
      <c r="A35" s="151" t="s">
        <v>23</v>
      </c>
      <c r="B35" s="151" t="s">
        <v>47</v>
      </c>
      <c r="C35" s="151" t="s">
        <v>25</v>
      </c>
      <c r="D35" s="151" t="s">
        <v>41</v>
      </c>
      <c r="E35" s="151" t="s">
        <v>42</v>
      </c>
      <c r="F35" s="125">
        <v>317</v>
      </c>
      <c r="G35" s="125">
        <v>328</v>
      </c>
      <c r="H35" s="125">
        <v>189</v>
      </c>
      <c r="I35" s="125">
        <v>105</v>
      </c>
      <c r="J35" s="125">
        <v>90</v>
      </c>
      <c r="K35" s="125">
        <v>151</v>
      </c>
      <c r="L35" s="125">
        <v>105</v>
      </c>
      <c r="M35" s="125">
        <v>235</v>
      </c>
      <c r="N35" s="125">
        <v>373</v>
      </c>
      <c r="O35" s="125">
        <v>249</v>
      </c>
      <c r="P35" s="125">
        <v>143</v>
      </c>
      <c r="Q35" s="125">
        <v>144</v>
      </c>
      <c r="R35" s="125">
        <v>189.1</v>
      </c>
      <c r="S35" s="125">
        <v>189.1</v>
      </c>
      <c r="T35" s="125">
        <v>183</v>
      </c>
      <c r="U35" s="125">
        <v>189.1</v>
      </c>
      <c r="V35" s="125">
        <v>183.00551881335932</v>
      </c>
      <c r="W35" s="125">
        <v>189.10570277380464</v>
      </c>
      <c r="X35" s="125">
        <v>189.10570277380464</v>
      </c>
      <c r="Y35" s="125">
        <v>170.8051508924687</v>
      </c>
      <c r="Z35" s="125">
        <v>189.10570277380464</v>
      </c>
      <c r="AA35" s="125">
        <v>107</v>
      </c>
      <c r="AB35" s="125">
        <v>52</v>
      </c>
      <c r="AC35" s="125">
        <v>98</v>
      </c>
      <c r="AD35" s="125">
        <v>122</v>
      </c>
      <c r="AE35" s="125">
        <v>28</v>
      </c>
      <c r="AF35" s="125">
        <v>76</v>
      </c>
      <c r="AG35" s="125">
        <v>350</v>
      </c>
      <c r="AH35" s="125">
        <v>330</v>
      </c>
      <c r="AI35" s="125">
        <v>124</v>
      </c>
      <c r="AJ35" s="125"/>
      <c r="AK35" s="125"/>
      <c r="AL35" s="125"/>
      <c r="AM35" s="125">
        <v>191990</v>
      </c>
      <c r="AN35" s="125">
        <v>192523.44500000001</v>
      </c>
      <c r="AO35" s="125">
        <v>193705.64800000002</v>
      </c>
      <c r="AP35" s="124">
        <f t="shared" si="1"/>
        <v>54.690348455648731</v>
      </c>
      <c r="AQ35" s="124">
        <f t="shared" si="2"/>
        <v>46.877441533413197</v>
      </c>
      <c r="AR35" s="124">
        <f t="shared" si="3"/>
        <v>78.649929683837698</v>
      </c>
      <c r="AS35" s="124">
        <f t="shared" si="4"/>
        <v>54.690348455648731</v>
      </c>
      <c r="AT35" s="124">
        <f t="shared" si="5"/>
        <v>122.40220844835667</v>
      </c>
      <c r="AU35" s="124">
        <f t="shared" si="6"/>
        <v>194.28095213292357</v>
      </c>
      <c r="AV35" s="124">
        <f t="shared" si="17"/>
        <v>129.33489736795431</v>
      </c>
      <c r="AW35" s="124">
        <f t="shared" si="18"/>
        <v>74.276667966335211</v>
      </c>
      <c r="AX35" s="124">
        <f t="shared" si="19"/>
        <v>74.79608522484105</v>
      </c>
      <c r="AY35" s="124">
        <f t="shared" si="20"/>
        <v>98.221803583454474</v>
      </c>
      <c r="AZ35" s="124">
        <f t="shared" si="21"/>
        <v>98.221803583454474</v>
      </c>
      <c r="BA35" s="124">
        <f t="shared" si="22"/>
        <v>95.053358306568839</v>
      </c>
      <c r="BB35" s="124">
        <f t="shared" si="23"/>
        <v>98.221803583454474</v>
      </c>
      <c r="BC35" s="124">
        <f t="shared" si="24"/>
        <v>95.056224873474136</v>
      </c>
      <c r="BD35" s="124">
        <f t="shared" si="25"/>
        <v>98.224765702589949</v>
      </c>
      <c r="BE35" s="124">
        <f t="shared" si="26"/>
        <v>97.625291118927322</v>
      </c>
      <c r="BF35" s="124">
        <f t="shared" si="27"/>
        <v>88.177682300966609</v>
      </c>
      <c r="BG35" s="124">
        <f t="shared" si="28"/>
        <v>97.625291118927322</v>
      </c>
      <c r="BH35" s="124">
        <f t="shared" si="9"/>
        <v>55.577646660124948</v>
      </c>
      <c r="BI35" s="124">
        <f t="shared" si="10"/>
        <v>27.009697442303715</v>
      </c>
      <c r="BJ35" s="124">
        <f t="shared" si="11"/>
        <v>50.902891333572377</v>
      </c>
      <c r="BK35" s="124">
        <f t="shared" si="29"/>
        <v>63.368905537712564</v>
      </c>
      <c r="BL35" s="124">
        <f t="shared" si="30"/>
        <v>14.543683238163538</v>
      </c>
      <c r="BM35" s="124">
        <f t="shared" si="31"/>
        <v>39.475711646443891</v>
      </c>
      <c r="BN35" s="124">
        <f t="shared" si="32"/>
        <v>181.79604047704424</v>
      </c>
      <c r="BO35" s="124">
        <f t="shared" si="33"/>
        <v>171.40769530692742</v>
      </c>
      <c r="BP35" s="124">
        <f t="shared" si="34"/>
        <v>64.407740054724243</v>
      </c>
      <c r="BQ35" s="124">
        <f t="shared" si="35"/>
        <v>0</v>
      </c>
      <c r="BR35" s="124">
        <f t="shared" si="36"/>
        <v>0</v>
      </c>
      <c r="BS35" s="124">
        <f t="shared" si="37"/>
        <v>0</v>
      </c>
      <c r="BT35" s="215">
        <f t="shared" si="38"/>
        <v>434.39762487629565</v>
      </c>
      <c r="BU35" s="215">
        <f t="shared" si="39"/>
        <v>180.21771967289962</v>
      </c>
      <c r="BV35" s="215">
        <f t="shared" si="40"/>
        <v>371.37350903692897</v>
      </c>
      <c r="BW35" s="215">
        <f t="shared" si="41"/>
        <v>278.40765055913062</v>
      </c>
      <c r="BX35" s="215">
        <f t="shared" si="42"/>
        <v>133.49023543600106</v>
      </c>
      <c r="BY35" s="215">
        <f t="shared" si="43"/>
        <v>117.38830042231999</v>
      </c>
      <c r="BZ35" s="215">
        <f t="shared" si="44"/>
        <v>417.61147583869592</v>
      </c>
      <c r="CA35" s="215"/>
    </row>
    <row r="36" spans="1:79">
      <c r="A36" s="151" t="s">
        <v>53</v>
      </c>
      <c r="B36" s="151" t="s">
        <v>97</v>
      </c>
      <c r="C36" s="151" t="s">
        <v>99</v>
      </c>
      <c r="D36" s="151" t="s">
        <v>51</v>
      </c>
      <c r="E36" s="151" t="s">
        <v>52</v>
      </c>
      <c r="F36" s="125">
        <v>221</v>
      </c>
      <c r="G36" s="125">
        <v>189</v>
      </c>
      <c r="H36" s="125">
        <v>265</v>
      </c>
      <c r="I36" s="125">
        <v>453</v>
      </c>
      <c r="J36" s="125">
        <v>593</v>
      </c>
      <c r="K36" s="125">
        <v>429</v>
      </c>
      <c r="L36" s="125">
        <v>273</v>
      </c>
      <c r="M36" s="125">
        <v>297</v>
      </c>
      <c r="N36" s="125">
        <v>398</v>
      </c>
      <c r="O36" s="125">
        <v>349</v>
      </c>
      <c r="P36" s="125">
        <v>435</v>
      </c>
      <c r="Q36" s="125">
        <v>742</v>
      </c>
      <c r="R36" s="125">
        <v>353</v>
      </c>
      <c r="S36" s="125">
        <v>401</v>
      </c>
      <c r="T36" s="125">
        <v>277</v>
      </c>
      <c r="U36" s="125">
        <v>189</v>
      </c>
      <c r="V36" s="125">
        <v>221</v>
      </c>
      <c r="W36" s="125">
        <v>239</v>
      </c>
      <c r="X36" s="125">
        <v>279</v>
      </c>
      <c r="Y36" s="125">
        <v>221</v>
      </c>
      <c r="Z36" s="125">
        <v>221</v>
      </c>
      <c r="AA36" s="125">
        <v>648</v>
      </c>
      <c r="AB36" s="125">
        <v>511</v>
      </c>
      <c r="AC36" s="125">
        <v>478</v>
      </c>
      <c r="AD36" s="125">
        <v>657</v>
      </c>
      <c r="AE36" s="125">
        <v>616</v>
      </c>
      <c r="AF36" s="125">
        <v>487</v>
      </c>
      <c r="AG36" s="125">
        <v>598</v>
      </c>
      <c r="AH36" s="125">
        <v>532</v>
      </c>
      <c r="AI36" s="125">
        <v>580</v>
      </c>
      <c r="AJ36" s="125"/>
      <c r="AK36" s="125"/>
      <c r="AL36" s="125"/>
      <c r="AM36" s="125">
        <v>151753</v>
      </c>
      <c r="AN36" s="125">
        <v>150665.13699999996</v>
      </c>
      <c r="AO36" s="125">
        <v>151353.61599999995</v>
      </c>
      <c r="AP36" s="124">
        <f t="shared" si="1"/>
        <v>298.51139680928878</v>
      </c>
      <c r="AQ36" s="124">
        <f t="shared" si="2"/>
        <v>390.76657463114401</v>
      </c>
      <c r="AR36" s="124">
        <f t="shared" si="3"/>
        <v>282.6962234683993</v>
      </c>
      <c r="AS36" s="124">
        <f t="shared" si="4"/>
        <v>179.89759675261774</v>
      </c>
      <c r="AT36" s="124">
        <f t="shared" si="5"/>
        <v>195.7127700935072</v>
      </c>
      <c r="AU36" s="124">
        <f t="shared" si="6"/>
        <v>262.26829123641704</v>
      </c>
      <c r="AV36" s="124">
        <f t="shared" si="17"/>
        <v>231.63951989769211</v>
      </c>
      <c r="AW36" s="124">
        <f t="shared" si="18"/>
        <v>288.71974543122082</v>
      </c>
      <c r="AX36" s="124">
        <f t="shared" si="19"/>
        <v>492.48287611486404</v>
      </c>
      <c r="AY36" s="124">
        <f t="shared" si="20"/>
        <v>234.29441410855392</v>
      </c>
      <c r="AZ36" s="124">
        <f t="shared" si="21"/>
        <v>266.15314463889553</v>
      </c>
      <c r="BA36" s="124">
        <f t="shared" si="22"/>
        <v>183.85142410217969</v>
      </c>
      <c r="BB36" s="124">
        <f t="shared" si="23"/>
        <v>125.4437514632201</v>
      </c>
      <c r="BC36" s="124">
        <f t="shared" si="24"/>
        <v>146.68290515011449</v>
      </c>
      <c r="BD36" s="124">
        <f t="shared" si="25"/>
        <v>158.62992909899259</v>
      </c>
      <c r="BE36" s="124">
        <f t="shared" si="26"/>
        <v>184.33652751315839</v>
      </c>
      <c r="BF36" s="124">
        <f t="shared" si="27"/>
        <v>146.01567233121148</v>
      </c>
      <c r="BG36" s="124">
        <f t="shared" si="28"/>
        <v>146.01567233121148</v>
      </c>
      <c r="BH36" s="124">
        <f t="shared" si="9"/>
        <v>430.09286215961174</v>
      </c>
      <c r="BI36" s="124">
        <f t="shared" si="10"/>
        <v>339.16273543759502</v>
      </c>
      <c r="BJ36" s="124">
        <f t="shared" si="11"/>
        <v>317.25985819798518</v>
      </c>
      <c r="BK36" s="124">
        <f t="shared" si="29"/>
        <v>436.06637413405082</v>
      </c>
      <c r="BL36" s="124">
        <f t="shared" si="30"/>
        <v>408.8537084727173</v>
      </c>
      <c r="BM36" s="124">
        <f t="shared" si="31"/>
        <v>323.23337017242426</v>
      </c>
      <c r="BN36" s="124">
        <f t="shared" si="32"/>
        <v>396.90668452383926</v>
      </c>
      <c r="BO36" s="124">
        <f t="shared" si="33"/>
        <v>353.10093004461953</v>
      </c>
      <c r="BP36" s="124">
        <f t="shared" si="34"/>
        <v>384.95966057496111</v>
      </c>
      <c r="BQ36" s="124">
        <f t="shared" si="35"/>
        <v>0</v>
      </c>
      <c r="BR36" s="124">
        <f t="shared" si="36"/>
        <v>0</v>
      </c>
      <c r="BS36" s="124">
        <f t="shared" si="37"/>
        <v>0</v>
      </c>
      <c r="BT36" s="215">
        <f t="shared" si="38"/>
        <v>444.80175021251637</v>
      </c>
      <c r="BU36" s="215">
        <f t="shared" si="39"/>
        <v>971.97419490883203</v>
      </c>
      <c r="BV36" s="215">
        <f t="shared" si="40"/>
        <v>637.87865808254196</v>
      </c>
      <c r="BW36" s="215">
        <f t="shared" si="41"/>
        <v>1012.8421414437771</v>
      </c>
      <c r="BX36" s="215">
        <f t="shared" si="42"/>
        <v>1086.5154557951919</v>
      </c>
      <c r="BY36" s="215">
        <f t="shared" si="43"/>
        <v>1168.1534527791923</v>
      </c>
      <c r="BZ36" s="215">
        <f t="shared" si="44"/>
        <v>1134.9672751434198</v>
      </c>
      <c r="CA36" s="215"/>
    </row>
    <row r="37" spans="1:79">
      <c r="A37" s="151" t="s">
        <v>33</v>
      </c>
      <c r="B37" s="151" t="s">
        <v>73</v>
      </c>
      <c r="C37" s="151" t="s">
        <v>71</v>
      </c>
      <c r="D37" s="151" t="s">
        <v>61</v>
      </c>
      <c r="E37" s="151" t="s">
        <v>62</v>
      </c>
      <c r="F37" s="125">
        <v>393</v>
      </c>
      <c r="G37" s="125">
        <v>359</v>
      </c>
      <c r="H37" s="125">
        <v>458</v>
      </c>
      <c r="I37" s="125">
        <v>434</v>
      </c>
      <c r="J37" s="125">
        <v>537</v>
      </c>
      <c r="K37" s="125">
        <v>382</v>
      </c>
      <c r="L37" s="125">
        <v>398</v>
      </c>
      <c r="M37" s="125">
        <v>446</v>
      </c>
      <c r="N37" s="125">
        <v>321</v>
      </c>
      <c r="O37" s="125">
        <v>278</v>
      </c>
      <c r="P37" s="125">
        <v>296</v>
      </c>
      <c r="Q37" s="125">
        <v>362</v>
      </c>
      <c r="R37" s="125">
        <v>0</v>
      </c>
      <c r="S37" s="125">
        <v>0</v>
      </c>
      <c r="T37" s="125">
        <v>355.90000000000003</v>
      </c>
      <c r="U37" s="125">
        <v>367.70000000000005</v>
      </c>
      <c r="V37" s="125">
        <v>271.7</v>
      </c>
      <c r="W37" s="125">
        <v>303.8</v>
      </c>
      <c r="X37" s="125">
        <v>303.8</v>
      </c>
      <c r="Y37" s="125">
        <v>274.39999999999998</v>
      </c>
      <c r="Z37" s="125">
        <v>303.8</v>
      </c>
      <c r="AA37" s="125">
        <v>200</v>
      </c>
      <c r="AB37" s="125">
        <v>181</v>
      </c>
      <c r="AC37" s="125">
        <v>207</v>
      </c>
      <c r="AD37" s="125">
        <v>221</v>
      </c>
      <c r="AE37" s="125">
        <v>374</v>
      </c>
      <c r="AF37" s="125">
        <v>429</v>
      </c>
      <c r="AG37" s="125">
        <v>394</v>
      </c>
      <c r="AH37" s="125">
        <v>362</v>
      </c>
      <c r="AI37" s="125">
        <v>210</v>
      </c>
      <c r="AJ37" s="125"/>
      <c r="AK37" s="125"/>
      <c r="AL37" s="125"/>
      <c r="AM37" s="125">
        <v>130122</v>
      </c>
      <c r="AN37" s="125">
        <v>131814.266</v>
      </c>
      <c r="AO37" s="125">
        <v>133339.56200000001</v>
      </c>
      <c r="AP37" s="124">
        <f t="shared" ref="AP37:AP68" si="53">(I37/$AM37)*100000</f>
        <v>333.53314581700249</v>
      </c>
      <c r="AQ37" s="124">
        <f t="shared" ref="AQ37:AQ68" si="54">(J37/$AM37)*100000</f>
        <v>412.68962973209756</v>
      </c>
      <c r="AR37" s="124">
        <f t="shared" ref="AR37:AR68" si="55">(K37/$AM37)*100000</f>
        <v>293.57064908316812</v>
      </c>
      <c r="AS37" s="124">
        <f t="shared" ref="AS37:AS68" si="56">(L37/$AM37)*100000</f>
        <v>305.86680192434795</v>
      </c>
      <c r="AT37" s="124">
        <f t="shared" ref="AT37:AT68" si="57">(M37/$AM37)*100000</f>
        <v>342.75526044788734</v>
      </c>
      <c r="AU37" s="124">
        <f t="shared" ref="AU37:AU68" si="58">(N37/$AM37)*100000</f>
        <v>246.69156637617007</v>
      </c>
      <c r="AV37" s="124">
        <f t="shared" si="17"/>
        <v>210.90281684685024</v>
      </c>
      <c r="AW37" s="124">
        <f t="shared" si="18"/>
        <v>224.55839491607077</v>
      </c>
      <c r="AX37" s="124">
        <f t="shared" si="19"/>
        <v>274.62884783654602</v>
      </c>
      <c r="AY37" s="124">
        <f t="shared" si="20"/>
        <v>0</v>
      </c>
      <c r="AZ37" s="124">
        <f t="shared" si="21"/>
        <v>0</v>
      </c>
      <c r="BA37" s="124">
        <f t="shared" si="22"/>
        <v>270.00112415753239</v>
      </c>
      <c r="BB37" s="124">
        <f t="shared" si="23"/>
        <v>278.95311422513254</v>
      </c>
      <c r="BC37" s="124">
        <f t="shared" si="24"/>
        <v>206.12336452262306</v>
      </c>
      <c r="BD37" s="124">
        <f t="shared" si="25"/>
        <v>230.47581207939967</v>
      </c>
      <c r="BE37" s="124">
        <f t="shared" si="26"/>
        <v>227.83935648446183</v>
      </c>
      <c r="BF37" s="124">
        <f t="shared" si="27"/>
        <v>205.79038650209452</v>
      </c>
      <c r="BG37" s="124">
        <f t="shared" si="28"/>
        <v>227.83935648446183</v>
      </c>
      <c r="BH37" s="124">
        <f t="shared" si="9"/>
        <v>151.72864521356132</v>
      </c>
      <c r="BI37" s="124">
        <f t="shared" si="10"/>
        <v>137.31442391827301</v>
      </c>
      <c r="BJ37" s="124">
        <f t="shared" si="11"/>
        <v>157.03914779603596</v>
      </c>
      <c r="BK37" s="124">
        <f t="shared" si="29"/>
        <v>167.66015296098527</v>
      </c>
      <c r="BL37" s="124">
        <f t="shared" si="30"/>
        <v>283.73256654935966</v>
      </c>
      <c r="BM37" s="124">
        <f t="shared" si="31"/>
        <v>325.45794398308908</v>
      </c>
      <c r="BN37" s="124">
        <f t="shared" si="32"/>
        <v>298.90543107071579</v>
      </c>
      <c r="BO37" s="124">
        <f t="shared" si="33"/>
        <v>274.62884783654602</v>
      </c>
      <c r="BP37" s="124">
        <f t="shared" si="34"/>
        <v>159.31507747423939</v>
      </c>
      <c r="BQ37" s="124">
        <f t="shared" si="35"/>
        <v>0</v>
      </c>
      <c r="BR37" s="124">
        <f t="shared" si="36"/>
        <v>0</v>
      </c>
      <c r="BS37" s="124">
        <f t="shared" si="37"/>
        <v>0</v>
      </c>
      <c r="BT37" s="215">
        <f t="shared" si="38"/>
        <v>929.89655861422364</v>
      </c>
      <c r="BU37" s="215">
        <f t="shared" si="39"/>
        <v>1039.7934246322682</v>
      </c>
      <c r="BV37" s="215">
        <f t="shared" si="40"/>
        <v>895.31362874840522</v>
      </c>
      <c r="BW37" s="215">
        <f t="shared" si="41"/>
        <v>710.09005959946694</v>
      </c>
      <c r="BX37" s="215">
        <f t="shared" si="42"/>
        <v>446.08221692787026</v>
      </c>
      <c r="BY37" s="215">
        <f t="shared" si="43"/>
        <v>776.85066349343401</v>
      </c>
      <c r="BZ37" s="215">
        <f t="shared" si="44"/>
        <v>732.84935638150125</v>
      </c>
      <c r="CA37" s="215"/>
    </row>
    <row r="38" spans="1:79">
      <c r="A38" s="151" t="s">
        <v>43</v>
      </c>
      <c r="B38" s="151" t="s">
        <v>81</v>
      </c>
      <c r="C38" s="151" t="s">
        <v>121</v>
      </c>
      <c r="D38" s="151" t="s">
        <v>69</v>
      </c>
      <c r="E38" s="151" t="s">
        <v>70</v>
      </c>
      <c r="F38" s="125">
        <v>601</v>
      </c>
      <c r="G38" s="125">
        <v>994</v>
      </c>
      <c r="H38" s="125">
        <v>811</v>
      </c>
      <c r="I38" s="125">
        <v>737</v>
      </c>
      <c r="J38" s="125">
        <v>454</v>
      </c>
      <c r="K38" s="125">
        <v>298</v>
      </c>
      <c r="L38" s="125">
        <v>284</v>
      </c>
      <c r="M38" s="125">
        <v>404</v>
      </c>
      <c r="N38" s="125">
        <v>314</v>
      </c>
      <c r="O38" s="125">
        <v>416</v>
      </c>
      <c r="P38" s="125">
        <v>442</v>
      </c>
      <c r="Q38" s="125">
        <v>553</v>
      </c>
      <c r="R38" s="125">
        <v>406.1</v>
      </c>
      <c r="S38" s="125">
        <v>406.1</v>
      </c>
      <c r="T38" s="125">
        <v>359.9</v>
      </c>
      <c r="U38" s="125">
        <v>372.1</v>
      </c>
      <c r="V38" s="125">
        <v>324.1641764377971</v>
      </c>
      <c r="W38" s="125">
        <v>334.96964898572367</v>
      </c>
      <c r="X38" s="125">
        <v>334.96964898572367</v>
      </c>
      <c r="Y38" s="125">
        <v>302.55323134194396</v>
      </c>
      <c r="Z38" s="125">
        <v>334.96964898572367</v>
      </c>
      <c r="AA38" s="125">
        <v>402</v>
      </c>
      <c r="AB38" s="125">
        <v>385</v>
      </c>
      <c r="AC38" s="125">
        <v>290</v>
      </c>
      <c r="AD38" s="125">
        <v>238</v>
      </c>
      <c r="AE38" s="125">
        <v>444</v>
      </c>
      <c r="AF38" s="125">
        <v>463</v>
      </c>
      <c r="AG38" s="125">
        <v>435</v>
      </c>
      <c r="AH38" s="125">
        <v>414</v>
      </c>
      <c r="AI38" s="125">
        <v>454</v>
      </c>
      <c r="AJ38" s="125"/>
      <c r="AK38" s="125"/>
      <c r="AL38" s="125"/>
      <c r="AM38" s="125">
        <v>188555</v>
      </c>
      <c r="AN38" s="125">
        <v>189861.92599999998</v>
      </c>
      <c r="AO38" s="125">
        <v>191731.04999999996</v>
      </c>
      <c r="AP38" s="124">
        <f t="shared" si="53"/>
        <v>390.86738617379541</v>
      </c>
      <c r="AQ38" s="124">
        <f t="shared" si="54"/>
        <v>240.77855267693778</v>
      </c>
      <c r="AR38" s="124">
        <f t="shared" si="55"/>
        <v>158.0440720214261</v>
      </c>
      <c r="AS38" s="124">
        <f t="shared" si="56"/>
        <v>150.61918273182891</v>
      </c>
      <c r="AT38" s="124">
        <f t="shared" si="57"/>
        <v>214.26109092837635</v>
      </c>
      <c r="AU38" s="124">
        <f t="shared" si="58"/>
        <v>166.52965978096577</v>
      </c>
      <c r="AV38" s="124">
        <f t="shared" ref="AV38:AV69" si="59">(O38/$AN38)*100000</f>
        <v>219.10659433634947</v>
      </c>
      <c r="AW38" s="124">
        <f t="shared" ref="AW38:AW69" si="60">(P38/$AN38)*100000</f>
        <v>232.80075648237133</v>
      </c>
      <c r="AX38" s="124">
        <f t="shared" ref="AX38:AX69" si="61">(Q38/$AN38)*100000</f>
        <v>291.26429487500303</v>
      </c>
      <c r="AY38" s="124">
        <f t="shared" si="20"/>
        <v>213.89227874997965</v>
      </c>
      <c r="AZ38" s="124">
        <f t="shared" si="21"/>
        <v>213.89227874997965</v>
      </c>
      <c r="BA38" s="124">
        <f t="shared" si="22"/>
        <v>189.55880601358695</v>
      </c>
      <c r="BB38" s="124">
        <f t="shared" si="23"/>
        <v>195.98452825133569</v>
      </c>
      <c r="BC38" s="124">
        <f t="shared" si="24"/>
        <v>170.73679977195488</v>
      </c>
      <c r="BD38" s="124">
        <f t="shared" si="25"/>
        <v>176.42802643102004</v>
      </c>
      <c r="BE38" s="124">
        <f t="shared" si="26"/>
        <v>174.70808665874605</v>
      </c>
      <c r="BF38" s="124">
        <f t="shared" si="27"/>
        <v>157.80085246596417</v>
      </c>
      <c r="BG38" s="124">
        <f t="shared" si="28"/>
        <v>174.70808665874605</v>
      </c>
      <c r="BH38" s="124">
        <f t="shared" si="9"/>
        <v>211.73281471926077</v>
      </c>
      <c r="BI38" s="124">
        <f t="shared" si="10"/>
        <v>202.77893946993882</v>
      </c>
      <c r="BJ38" s="124">
        <f t="shared" si="11"/>
        <v>152.74257778255131</v>
      </c>
      <c r="BK38" s="124">
        <f t="shared" si="29"/>
        <v>125.35425349050765</v>
      </c>
      <c r="BL38" s="124">
        <f t="shared" si="30"/>
        <v>233.85415357052688</v>
      </c>
      <c r="BM38" s="124">
        <f t="shared" si="31"/>
        <v>243.86142590800435</v>
      </c>
      <c r="BN38" s="124">
        <f t="shared" si="32"/>
        <v>229.113866673827</v>
      </c>
      <c r="BO38" s="124">
        <f t="shared" si="33"/>
        <v>218.05319724819395</v>
      </c>
      <c r="BP38" s="124">
        <f t="shared" si="34"/>
        <v>239.12113901130451</v>
      </c>
      <c r="BQ38" s="124">
        <f t="shared" si="35"/>
        <v>0</v>
      </c>
      <c r="BR38" s="124">
        <f t="shared" si="36"/>
        <v>0</v>
      </c>
      <c r="BS38" s="124">
        <f t="shared" si="37"/>
        <v>0</v>
      </c>
      <c r="BT38" s="215">
        <f t="shared" si="38"/>
        <v>1276.020259340776</v>
      </c>
      <c r="BU38" s="215">
        <f t="shared" si="39"/>
        <v>789.69001087215929</v>
      </c>
      <c r="BV38" s="215">
        <f t="shared" si="40"/>
        <v>531.40993344117101</v>
      </c>
      <c r="BW38" s="215">
        <f t="shared" si="41"/>
        <v>743.1716456937238</v>
      </c>
      <c r="BX38" s="215">
        <f t="shared" si="42"/>
        <v>567.25433197175096</v>
      </c>
      <c r="BY38" s="215">
        <f t="shared" si="43"/>
        <v>603.06983296903888</v>
      </c>
      <c r="BZ38" s="215">
        <f t="shared" si="44"/>
        <v>686.28820293332546</v>
      </c>
      <c r="CA38" s="215"/>
    </row>
    <row r="39" spans="1:79">
      <c r="A39" s="151" t="s">
        <v>33</v>
      </c>
      <c r="B39" s="151" t="s">
        <v>65</v>
      </c>
      <c r="C39" s="151" t="s">
        <v>63</v>
      </c>
      <c r="D39" s="151" t="s">
        <v>77</v>
      </c>
      <c r="E39" s="151" t="s">
        <v>78</v>
      </c>
      <c r="F39" s="125">
        <v>4111</v>
      </c>
      <c r="G39" s="125">
        <v>4149</v>
      </c>
      <c r="H39" s="125">
        <v>4076</v>
      </c>
      <c r="I39" s="125">
        <v>4290</v>
      </c>
      <c r="J39" s="125">
        <v>4940</v>
      </c>
      <c r="K39" s="125">
        <v>4988</v>
      </c>
      <c r="L39" s="125">
        <v>4778</v>
      </c>
      <c r="M39" s="125">
        <v>4987</v>
      </c>
      <c r="N39" s="125">
        <v>5860</v>
      </c>
      <c r="O39" s="125">
        <v>5745</v>
      </c>
      <c r="P39" s="125">
        <v>5183</v>
      </c>
      <c r="Q39" s="125">
        <v>5272</v>
      </c>
      <c r="R39" s="125">
        <v>4960</v>
      </c>
      <c r="S39" s="125">
        <v>4800.1000000000004</v>
      </c>
      <c r="T39" s="125">
        <v>4280</v>
      </c>
      <c r="U39" s="125">
        <v>3627.0384211609944</v>
      </c>
      <c r="V39" s="125">
        <v>2817.3999999999996</v>
      </c>
      <c r="W39" s="125">
        <v>2910.9166666666665</v>
      </c>
      <c r="X39" s="125">
        <v>2933.4866284709842</v>
      </c>
      <c r="Y39" s="125">
        <v>2649.5683923818688</v>
      </c>
      <c r="Z39" s="125">
        <v>2933.4866284709842</v>
      </c>
      <c r="AA39" s="125">
        <v>4882</v>
      </c>
      <c r="AB39" s="125">
        <v>5068</v>
      </c>
      <c r="AC39" s="125">
        <v>5710</v>
      </c>
      <c r="AD39" s="125">
        <v>5283</v>
      </c>
      <c r="AE39" s="125">
        <v>4949</v>
      </c>
      <c r="AF39" s="125">
        <v>4884</v>
      </c>
      <c r="AG39" s="125">
        <v>5042</v>
      </c>
      <c r="AH39" s="125">
        <v>4614</v>
      </c>
      <c r="AI39" s="125">
        <v>4176</v>
      </c>
      <c r="AJ39" s="125"/>
      <c r="AK39" s="125"/>
      <c r="AL39" s="125"/>
      <c r="AM39" s="125">
        <v>841627</v>
      </c>
      <c r="AN39" s="125">
        <v>844249.10200000007</v>
      </c>
      <c r="AO39" s="125">
        <v>850801.58499999996</v>
      </c>
      <c r="AP39" s="124">
        <f t="shared" si="53"/>
        <v>509.72699307412904</v>
      </c>
      <c r="AQ39" s="124">
        <f t="shared" si="54"/>
        <v>586.95835566111828</v>
      </c>
      <c r="AR39" s="124">
        <f t="shared" si="55"/>
        <v>592.66159474446522</v>
      </c>
      <c r="AS39" s="124">
        <f t="shared" si="56"/>
        <v>567.70992375482251</v>
      </c>
      <c r="AT39" s="124">
        <f t="shared" si="57"/>
        <v>592.54277726356213</v>
      </c>
      <c r="AU39" s="124">
        <f t="shared" si="58"/>
        <v>696.2704380919339</v>
      </c>
      <c r="AV39" s="124">
        <f t="shared" si="59"/>
        <v>680.48636195055133</v>
      </c>
      <c r="AW39" s="124">
        <f t="shared" si="60"/>
        <v>613.91833141683344</v>
      </c>
      <c r="AX39" s="124">
        <f t="shared" si="61"/>
        <v>624.46024372555382</v>
      </c>
      <c r="AY39" s="124">
        <f t="shared" si="20"/>
        <v>587.50432641857867</v>
      </c>
      <c r="AZ39" s="124">
        <f t="shared" si="21"/>
        <v>568.5644187987541</v>
      </c>
      <c r="BA39" s="124">
        <f t="shared" si="22"/>
        <v>506.95937844183806</v>
      </c>
      <c r="BB39" s="124">
        <f t="shared" si="23"/>
        <v>429.61708962066439</v>
      </c>
      <c r="BC39" s="124">
        <f t="shared" si="24"/>
        <v>333.71667122010149</v>
      </c>
      <c r="BD39" s="124">
        <f t="shared" si="25"/>
        <v>344.79357570778512</v>
      </c>
      <c r="BE39" s="124">
        <f t="shared" si="26"/>
        <v>344.79092190113681</v>
      </c>
      <c r="BF39" s="124">
        <f t="shared" si="27"/>
        <v>311.4202463999722</v>
      </c>
      <c r="BG39" s="124">
        <f t="shared" si="28"/>
        <v>344.79092190113681</v>
      </c>
      <c r="BH39" s="124">
        <f t="shared" si="9"/>
        <v>578.26534709183488</v>
      </c>
      <c r="BI39" s="124">
        <f t="shared" si="10"/>
        <v>600.29675933253168</v>
      </c>
      <c r="BJ39" s="124">
        <f t="shared" si="11"/>
        <v>676.34066609880733</v>
      </c>
      <c r="BK39" s="124">
        <f t="shared" si="29"/>
        <v>625.76317670753053</v>
      </c>
      <c r="BL39" s="124">
        <f t="shared" si="30"/>
        <v>586.20139343660207</v>
      </c>
      <c r="BM39" s="124">
        <f t="shared" si="31"/>
        <v>578.50224399764886</v>
      </c>
      <c r="BN39" s="124">
        <f t="shared" si="32"/>
        <v>597.21709955695042</v>
      </c>
      <c r="BO39" s="124">
        <f t="shared" si="33"/>
        <v>546.52116171276657</v>
      </c>
      <c r="BP39" s="124">
        <f t="shared" si="34"/>
        <v>494.64073933951306</v>
      </c>
      <c r="BQ39" s="124">
        <f t="shared" si="35"/>
        <v>0</v>
      </c>
      <c r="BR39" s="124">
        <f t="shared" si="36"/>
        <v>0</v>
      </c>
      <c r="BS39" s="124">
        <f t="shared" si="37"/>
        <v>0</v>
      </c>
      <c r="BT39" s="215">
        <f t="shared" si="38"/>
        <v>1465.7324444201529</v>
      </c>
      <c r="BU39" s="215">
        <f t="shared" si="39"/>
        <v>1689.3469434797128</v>
      </c>
      <c r="BV39" s="215">
        <f t="shared" si="40"/>
        <v>1856.5231391103187</v>
      </c>
      <c r="BW39" s="215">
        <f t="shared" si="41"/>
        <v>1918.8649370929386</v>
      </c>
      <c r="BX39" s="215">
        <f t="shared" si="42"/>
        <v>1854.9027725231738</v>
      </c>
      <c r="BY39" s="215">
        <f t="shared" si="43"/>
        <v>1790.4668141417812</v>
      </c>
      <c r="BZ39" s="215">
        <f t="shared" si="44"/>
        <v>1638.3790006092299</v>
      </c>
      <c r="CA39" s="215"/>
    </row>
    <row r="40" spans="1:79">
      <c r="A40" s="151" t="s">
        <v>23</v>
      </c>
      <c r="B40" s="151" t="s">
        <v>37</v>
      </c>
      <c r="C40" s="151" t="s">
        <v>111</v>
      </c>
      <c r="D40" s="151" t="s">
        <v>85</v>
      </c>
      <c r="E40" s="151" t="s">
        <v>86</v>
      </c>
      <c r="F40" s="125">
        <v>422</v>
      </c>
      <c r="G40" s="125">
        <v>292</v>
      </c>
      <c r="H40" s="125">
        <v>307</v>
      </c>
      <c r="I40" s="125">
        <v>496</v>
      </c>
      <c r="J40" s="125">
        <v>303</v>
      </c>
      <c r="K40" s="125">
        <v>430</v>
      </c>
      <c r="L40" s="125">
        <v>360</v>
      </c>
      <c r="M40" s="125">
        <v>357</v>
      </c>
      <c r="N40" s="125">
        <v>441</v>
      </c>
      <c r="O40" s="125">
        <v>585</v>
      </c>
      <c r="P40" s="125">
        <v>313</v>
      </c>
      <c r="Q40" s="125">
        <v>452</v>
      </c>
      <c r="R40" s="125">
        <v>0</v>
      </c>
      <c r="S40" s="125">
        <v>0</v>
      </c>
      <c r="T40" s="125">
        <v>0</v>
      </c>
      <c r="U40" s="125">
        <v>0</v>
      </c>
      <c r="V40" s="125">
        <v>243.52714663639219</v>
      </c>
      <c r="W40" s="125">
        <v>251.64471819093859</v>
      </c>
      <c r="X40" s="125">
        <v>251.64471819093859</v>
      </c>
      <c r="Y40" s="125">
        <v>227.29200352729936</v>
      </c>
      <c r="Z40" s="125">
        <v>251.64471819093859</v>
      </c>
      <c r="AA40" s="125">
        <v>258</v>
      </c>
      <c r="AB40" s="125">
        <v>332</v>
      </c>
      <c r="AC40" s="125">
        <v>344</v>
      </c>
      <c r="AD40" s="125">
        <v>272</v>
      </c>
      <c r="AE40" s="125">
        <v>345</v>
      </c>
      <c r="AF40" s="125">
        <v>312</v>
      </c>
      <c r="AG40" s="125">
        <v>328</v>
      </c>
      <c r="AH40" s="125">
        <v>294</v>
      </c>
      <c r="AI40" s="125">
        <v>246</v>
      </c>
      <c r="AJ40" s="125"/>
      <c r="AK40" s="125"/>
      <c r="AL40" s="125"/>
      <c r="AM40" s="125">
        <v>109982</v>
      </c>
      <c r="AN40" s="125">
        <v>108562.291</v>
      </c>
      <c r="AO40" s="125">
        <v>108581.53600000001</v>
      </c>
      <c r="AP40" s="124">
        <f t="shared" si="53"/>
        <v>450.98288810896332</v>
      </c>
      <c r="AQ40" s="124">
        <f t="shared" si="54"/>
        <v>275.49962721172551</v>
      </c>
      <c r="AR40" s="124">
        <f t="shared" si="55"/>
        <v>390.97306832027056</v>
      </c>
      <c r="AS40" s="124">
        <f t="shared" si="56"/>
        <v>327.32628975650562</v>
      </c>
      <c r="AT40" s="124">
        <f t="shared" si="57"/>
        <v>324.59857067520142</v>
      </c>
      <c r="AU40" s="124">
        <f t="shared" si="58"/>
        <v>400.97470495171933</v>
      </c>
      <c r="AV40" s="124">
        <f t="shared" si="59"/>
        <v>538.86114101995133</v>
      </c>
      <c r="AW40" s="124">
        <f t="shared" si="60"/>
        <v>288.31373869956371</v>
      </c>
      <c r="AX40" s="124">
        <f t="shared" si="61"/>
        <v>416.35083032652659</v>
      </c>
      <c r="AY40" s="124">
        <f t="shared" si="20"/>
        <v>0</v>
      </c>
      <c r="AZ40" s="124">
        <f t="shared" si="21"/>
        <v>0</v>
      </c>
      <c r="BA40" s="124">
        <f t="shared" si="22"/>
        <v>0</v>
      </c>
      <c r="BB40" s="124">
        <f t="shared" si="23"/>
        <v>0</v>
      </c>
      <c r="BC40" s="124">
        <f t="shared" si="24"/>
        <v>224.32019847148601</v>
      </c>
      <c r="BD40" s="124">
        <f t="shared" si="25"/>
        <v>231.79753842053555</v>
      </c>
      <c r="BE40" s="124">
        <f t="shared" si="26"/>
        <v>231.75645460655352</v>
      </c>
      <c r="BF40" s="124">
        <f t="shared" si="27"/>
        <v>209.3284106123709</v>
      </c>
      <c r="BG40" s="124">
        <f t="shared" si="28"/>
        <v>231.75645460655352</v>
      </c>
      <c r="BH40" s="124">
        <f t="shared" si="9"/>
        <v>237.65158014213245</v>
      </c>
      <c r="BI40" s="124">
        <f t="shared" si="10"/>
        <v>305.81521165576731</v>
      </c>
      <c r="BJ40" s="124">
        <f t="shared" si="11"/>
        <v>316.86877352284324</v>
      </c>
      <c r="BK40" s="124">
        <f t="shared" si="29"/>
        <v>250.54740232038765</v>
      </c>
      <c r="BL40" s="124">
        <f t="shared" si="30"/>
        <v>317.78990367843289</v>
      </c>
      <c r="BM40" s="124">
        <f t="shared" si="31"/>
        <v>287.39260854397412</v>
      </c>
      <c r="BN40" s="124">
        <f t="shared" si="32"/>
        <v>302.13069103340865</v>
      </c>
      <c r="BO40" s="124">
        <f t="shared" si="33"/>
        <v>270.81226574336017</v>
      </c>
      <c r="BP40" s="124">
        <f t="shared" si="34"/>
        <v>226.59801827505649</v>
      </c>
      <c r="BQ40" s="124">
        <f t="shared" si="35"/>
        <v>0</v>
      </c>
      <c r="BR40" s="124">
        <f t="shared" si="36"/>
        <v>0</v>
      </c>
      <c r="BS40" s="124">
        <f t="shared" si="37"/>
        <v>0</v>
      </c>
      <c r="BT40" s="215">
        <f t="shared" si="38"/>
        <v>928.33372733720068</v>
      </c>
      <c r="BU40" s="215">
        <f t="shared" si="39"/>
        <v>1117.4555836409593</v>
      </c>
      <c r="BV40" s="215">
        <f t="shared" si="40"/>
        <v>1052.8995653834263</v>
      </c>
      <c r="BW40" s="215">
        <f t="shared" si="41"/>
        <v>1243.5257100460417</v>
      </c>
      <c r="BX40" s="215">
        <f t="shared" si="42"/>
        <v>860.33556532074294</v>
      </c>
      <c r="BY40" s="215">
        <f t="shared" si="43"/>
        <v>855.72991454279463</v>
      </c>
      <c r="BZ40" s="215">
        <f t="shared" si="44"/>
        <v>799.5409750518254</v>
      </c>
      <c r="CA40" s="215"/>
    </row>
    <row r="41" spans="1:79">
      <c r="A41" s="151" t="s">
        <v>23</v>
      </c>
      <c r="B41" s="151" t="s">
        <v>37</v>
      </c>
      <c r="C41" s="151" t="s">
        <v>111</v>
      </c>
      <c r="D41" s="151" t="s">
        <v>93</v>
      </c>
      <c r="E41" s="151" t="s">
        <v>94</v>
      </c>
      <c r="F41" s="125">
        <v>446</v>
      </c>
      <c r="G41" s="125">
        <v>455</v>
      </c>
      <c r="H41" s="125">
        <v>511</v>
      </c>
      <c r="I41" s="125">
        <v>462</v>
      </c>
      <c r="J41" s="125">
        <v>344</v>
      </c>
      <c r="K41" s="125">
        <v>392</v>
      </c>
      <c r="L41" s="125">
        <v>478</v>
      </c>
      <c r="M41" s="125">
        <v>471</v>
      </c>
      <c r="N41" s="125">
        <v>394</v>
      </c>
      <c r="O41" s="125">
        <v>652</v>
      </c>
      <c r="P41" s="125">
        <v>506</v>
      </c>
      <c r="Q41" s="125">
        <v>422</v>
      </c>
      <c r="R41" s="125">
        <v>452</v>
      </c>
      <c r="S41" s="125">
        <v>394</v>
      </c>
      <c r="T41" s="125">
        <v>336.47353072838638</v>
      </c>
      <c r="U41" s="125">
        <v>347.68931508599928</v>
      </c>
      <c r="V41" s="125">
        <v>336.47353072838638</v>
      </c>
      <c r="W41" s="125">
        <v>347.68931508599928</v>
      </c>
      <c r="X41" s="125">
        <v>347.68931508599928</v>
      </c>
      <c r="Y41" s="125">
        <v>314.04196201316063</v>
      </c>
      <c r="Z41" s="125">
        <v>347.68931508599928</v>
      </c>
      <c r="AA41" s="125">
        <v>418</v>
      </c>
      <c r="AB41" s="125">
        <v>384</v>
      </c>
      <c r="AC41" s="125">
        <v>383</v>
      </c>
      <c r="AD41" s="125">
        <v>403</v>
      </c>
      <c r="AE41" s="125">
        <v>503</v>
      </c>
      <c r="AF41" s="125">
        <v>472</v>
      </c>
      <c r="AG41" s="125">
        <v>554</v>
      </c>
      <c r="AH41" s="125">
        <v>644</v>
      </c>
      <c r="AI41" s="125">
        <v>466</v>
      </c>
      <c r="AJ41" s="125"/>
      <c r="AK41" s="125"/>
      <c r="AL41" s="125"/>
      <c r="AM41" s="125">
        <v>111323</v>
      </c>
      <c r="AN41" s="125">
        <v>111031.90299999996</v>
      </c>
      <c r="AO41" s="125">
        <v>110823.05799999998</v>
      </c>
      <c r="AP41" s="124">
        <f t="shared" si="53"/>
        <v>415.00857864053251</v>
      </c>
      <c r="AQ41" s="124">
        <f t="shared" si="54"/>
        <v>309.01071656351343</v>
      </c>
      <c r="AR41" s="124">
        <f t="shared" si="55"/>
        <v>352.12849096772453</v>
      </c>
      <c r="AS41" s="124">
        <f t="shared" si="56"/>
        <v>429.38117010860293</v>
      </c>
      <c r="AT41" s="124">
        <f t="shared" si="57"/>
        <v>423.09316134132206</v>
      </c>
      <c r="AU41" s="124">
        <f t="shared" si="58"/>
        <v>353.92506490123333</v>
      </c>
      <c r="AV41" s="124">
        <f t="shared" si="59"/>
        <v>587.21861229380193</v>
      </c>
      <c r="AW41" s="124">
        <f t="shared" si="60"/>
        <v>455.72487395807326</v>
      </c>
      <c r="AX41" s="124">
        <f t="shared" si="61"/>
        <v>380.07094231285953</v>
      </c>
      <c r="AY41" s="124">
        <f t="shared" si="20"/>
        <v>407.09020361472159</v>
      </c>
      <c r="AZ41" s="124">
        <f t="shared" si="21"/>
        <v>354.85296509778829</v>
      </c>
      <c r="BA41" s="124">
        <f t="shared" si="22"/>
        <v>303.04220826367941</v>
      </c>
      <c r="BB41" s="124">
        <f t="shared" si="23"/>
        <v>313.14361520580206</v>
      </c>
      <c r="BC41" s="124">
        <f t="shared" si="24"/>
        <v>303.04220826367941</v>
      </c>
      <c r="BD41" s="124">
        <f t="shared" si="25"/>
        <v>313.14361520580206</v>
      </c>
      <c r="BE41" s="124">
        <f t="shared" si="26"/>
        <v>313.73373137384402</v>
      </c>
      <c r="BF41" s="124">
        <f t="shared" si="27"/>
        <v>283.37240253121394</v>
      </c>
      <c r="BG41" s="124">
        <f t="shared" si="28"/>
        <v>313.73373137384402</v>
      </c>
      <c r="BH41" s="124">
        <f t="shared" si="9"/>
        <v>376.4683741392779</v>
      </c>
      <c r="BI41" s="124">
        <f t="shared" si="10"/>
        <v>345.84654466383427</v>
      </c>
      <c r="BJ41" s="124">
        <f t="shared" si="11"/>
        <v>344.94590262043886</v>
      </c>
      <c r="BK41" s="124">
        <f t="shared" si="29"/>
        <v>362.9587434883469</v>
      </c>
      <c r="BL41" s="124">
        <f t="shared" si="30"/>
        <v>453.02294782788709</v>
      </c>
      <c r="BM41" s="124">
        <f t="shared" si="31"/>
        <v>425.10304448262957</v>
      </c>
      <c r="BN41" s="124">
        <f t="shared" si="32"/>
        <v>498.95569204105254</v>
      </c>
      <c r="BO41" s="124">
        <f t="shared" si="33"/>
        <v>580.01347594663866</v>
      </c>
      <c r="BP41" s="124">
        <f t="shared" si="34"/>
        <v>419.69919222225724</v>
      </c>
      <c r="BQ41" s="124">
        <f t="shared" si="35"/>
        <v>0</v>
      </c>
      <c r="BR41" s="124">
        <f t="shared" si="36"/>
        <v>0</v>
      </c>
      <c r="BS41" s="124">
        <f t="shared" si="37"/>
        <v>0</v>
      </c>
      <c r="BT41" s="215">
        <f t="shared" si="38"/>
        <v>1268.3811970572119</v>
      </c>
      <c r="BU41" s="215">
        <f t="shared" si="39"/>
        <v>1076.1477861717703</v>
      </c>
      <c r="BV41" s="215">
        <f t="shared" si="40"/>
        <v>1206.3993963511584</v>
      </c>
      <c r="BW41" s="215">
        <f t="shared" si="41"/>
        <v>1423.0144285647348</v>
      </c>
      <c r="BX41" s="215">
        <f t="shared" si="42"/>
        <v>1067.2608214235509</v>
      </c>
      <c r="BY41" s="215">
        <f t="shared" si="43"/>
        <v>1241.0847357988637</v>
      </c>
      <c r="BZ41" s="215">
        <f t="shared" si="44"/>
        <v>1498.6683602099483</v>
      </c>
      <c r="CA41" s="215"/>
    </row>
    <row r="42" spans="1:79" s="184" customFormat="1">
      <c r="A42" s="184" t="s">
        <v>23</v>
      </c>
      <c r="B42" s="184" t="s">
        <v>37</v>
      </c>
      <c r="C42" s="184" t="s">
        <v>105</v>
      </c>
      <c r="D42" s="184" t="s">
        <v>671</v>
      </c>
      <c r="E42" s="184" t="s">
        <v>672</v>
      </c>
      <c r="F42" s="125">
        <v>976</v>
      </c>
      <c r="G42" s="125">
        <v>918</v>
      </c>
      <c r="H42" s="125">
        <v>941</v>
      </c>
      <c r="I42" s="125">
        <v>837</v>
      </c>
      <c r="J42" s="125">
        <v>1016</v>
      </c>
      <c r="K42" s="125">
        <v>1145</v>
      </c>
      <c r="L42" s="125">
        <v>1067</v>
      </c>
      <c r="M42" s="125">
        <v>1024</v>
      </c>
      <c r="N42" s="125">
        <v>867</v>
      </c>
      <c r="O42" s="125">
        <v>730</v>
      </c>
      <c r="P42" s="125">
        <v>730</v>
      </c>
      <c r="Q42" s="125">
        <v>743</v>
      </c>
      <c r="R42" s="125">
        <v>655.96</v>
      </c>
      <c r="S42" s="125">
        <v>655.96</v>
      </c>
      <c r="T42" s="125">
        <v>634.79999999999995</v>
      </c>
      <c r="U42" s="125">
        <v>655.96</v>
      </c>
      <c r="V42" s="125">
        <v>627.32978009532235</v>
      </c>
      <c r="W42" s="125">
        <v>648.24077276516641</v>
      </c>
      <c r="X42" s="125">
        <v>648.24077276516641</v>
      </c>
      <c r="Y42" s="125">
        <v>585.50779475563422</v>
      </c>
      <c r="Z42" s="125">
        <v>648.24077276516641</v>
      </c>
      <c r="AA42" s="125">
        <v>793</v>
      </c>
      <c r="AB42" s="125">
        <v>943</v>
      </c>
      <c r="AC42" s="125">
        <v>782</v>
      </c>
      <c r="AD42" s="125">
        <v>548</v>
      </c>
      <c r="AE42" s="125">
        <v>625</v>
      </c>
      <c r="AF42" s="125">
        <v>919</v>
      </c>
      <c r="AG42" s="125">
        <v>1074</v>
      </c>
      <c r="AH42" s="125">
        <v>724</v>
      </c>
      <c r="AI42" s="125">
        <v>1122</v>
      </c>
      <c r="AJ42" s="125"/>
      <c r="AK42" s="125"/>
      <c r="AL42" s="125"/>
      <c r="AM42" s="125">
        <v>216791</v>
      </c>
      <c r="AN42" s="125">
        <v>217619.89000000004</v>
      </c>
      <c r="AO42" s="125">
        <v>218432.20799999996</v>
      </c>
      <c r="AP42" s="124">
        <f t="shared" si="53"/>
        <v>386.08613826219727</v>
      </c>
      <c r="AQ42" s="124">
        <f t="shared" si="54"/>
        <v>468.65414154646641</v>
      </c>
      <c r="AR42" s="124">
        <f t="shared" si="55"/>
        <v>528.15845676250399</v>
      </c>
      <c r="AS42" s="124">
        <f t="shared" si="56"/>
        <v>492.17910337606264</v>
      </c>
      <c r="AT42" s="124">
        <f t="shared" si="57"/>
        <v>472.3443316373835</v>
      </c>
      <c r="AU42" s="124">
        <f t="shared" si="58"/>
        <v>399.92435110313619</v>
      </c>
      <c r="AV42" s="124">
        <f t="shared" si="59"/>
        <v>335.44727919860628</v>
      </c>
      <c r="AW42" s="124">
        <f t="shared" si="60"/>
        <v>335.44727919860628</v>
      </c>
      <c r="AX42" s="124">
        <f t="shared" si="61"/>
        <v>341.42099786926639</v>
      </c>
      <c r="AY42" s="124">
        <f t="shared" ref="AY42:AY105" si="62">(R42/$AN42)*100000</f>
        <v>301.42465378509286</v>
      </c>
      <c r="AZ42" s="124">
        <f t="shared" ref="AZ42:AZ105" si="63">(S42/$AN42)*100000</f>
        <v>301.42465378509286</v>
      </c>
      <c r="BA42" s="124">
        <f t="shared" ref="BA42:BA105" si="64">(T42/$AN42)*100000</f>
        <v>291.70127785654142</v>
      </c>
      <c r="BB42" s="124">
        <f t="shared" ref="BB42:BB105" si="65">(U42/$AN42)*100000</f>
        <v>301.42465378509286</v>
      </c>
      <c r="BC42" s="124">
        <f t="shared" ref="BC42:BC105" si="66">(V42/$AN42)*100000</f>
        <v>288.26858615511759</v>
      </c>
      <c r="BD42" s="124">
        <f t="shared" ref="BD42:BD105" si="67">(W42/$AN42)*100000</f>
        <v>297.87753902695488</v>
      </c>
      <c r="BE42" s="124">
        <f t="shared" ref="BE42:BE105" si="68">(X42/$AO42)*100000</f>
        <v>296.76977525455703</v>
      </c>
      <c r="BF42" s="124">
        <f t="shared" ref="BF42:BF105" si="69">(Y42/$AO42)*100000</f>
        <v>268.05011958476121</v>
      </c>
      <c r="BG42" s="124">
        <f t="shared" ref="BG42:BG105" si="70">(Z42/$AO42)*100000</f>
        <v>296.76977525455703</v>
      </c>
      <c r="BH42" s="124">
        <f t="shared" si="9"/>
        <v>364.39683891026681</v>
      </c>
      <c r="BI42" s="124">
        <f t="shared" si="10"/>
        <v>433.32436203326807</v>
      </c>
      <c r="BJ42" s="124">
        <f t="shared" si="11"/>
        <v>359.3421538812467</v>
      </c>
      <c r="BK42" s="124">
        <f t="shared" ref="BK42:BK105" si="71">(AD42/$AN42)*100000</f>
        <v>251.8152178093647</v>
      </c>
      <c r="BL42" s="124">
        <f t="shared" ref="BL42:BL105" si="72">(AE42/$AN42)*100000</f>
        <v>287.19801301250538</v>
      </c>
      <c r="BM42" s="124">
        <f t="shared" ref="BM42:BM105" si="73">(AF42/$AN42)*100000</f>
        <v>422.29595833358786</v>
      </c>
      <c r="BN42" s="124">
        <f t="shared" ref="BN42:BN105" si="74">(AG42/$AN42)*100000</f>
        <v>493.52106556068924</v>
      </c>
      <c r="BO42" s="124">
        <f t="shared" ref="BO42:BO105" si="75">(AH42/$AN42)*100000</f>
        <v>332.69017827368623</v>
      </c>
      <c r="BP42" s="124">
        <f t="shared" ref="BP42:BP105" si="76">(AI42/$AN42)*100000</f>
        <v>515.5778729600496</v>
      </c>
      <c r="BQ42" s="124">
        <f t="shared" ref="BQ42:BQ105" si="77">(AJ42/$AO42)*100000</f>
        <v>0</v>
      </c>
      <c r="BR42" s="124">
        <f t="shared" ref="BR42:BR105" si="78">(AK42/$AO42)*100000</f>
        <v>0</v>
      </c>
      <c r="BS42" s="124">
        <f t="shared" ref="BS42:BS105" si="79">(AL42/$AO42)*100000</f>
        <v>0</v>
      </c>
      <c r="BT42" s="215">
        <f t="shared" si="38"/>
        <v>1307.7111134687327</v>
      </c>
      <c r="BU42" s="215">
        <f t="shared" si="39"/>
        <v>1382.8987365711675</v>
      </c>
      <c r="BV42" s="215">
        <f t="shared" si="40"/>
        <v>1364.4477861165824</v>
      </c>
      <c r="BW42" s="215">
        <f t="shared" si="41"/>
        <v>1012.315556266479</v>
      </c>
      <c r="BX42" s="215">
        <f t="shared" si="42"/>
        <v>1157.0633548247818</v>
      </c>
      <c r="BY42" s="215">
        <f t="shared" si="43"/>
        <v>961.30918915545794</v>
      </c>
      <c r="BZ42" s="215">
        <f t="shared" si="44"/>
        <v>1341.7891167944251</v>
      </c>
      <c r="CA42" s="215"/>
    </row>
    <row r="43" spans="1:79">
      <c r="A43" s="151" t="s">
        <v>53</v>
      </c>
      <c r="B43" s="151" t="s">
        <v>97</v>
      </c>
      <c r="C43" s="151" t="s">
        <v>117</v>
      </c>
      <c r="D43" s="151" t="s">
        <v>103</v>
      </c>
      <c r="E43" s="151" t="s">
        <v>104</v>
      </c>
      <c r="F43" s="125">
        <v>1241</v>
      </c>
      <c r="G43" s="125">
        <v>1484</v>
      </c>
      <c r="H43" s="125">
        <v>1565</v>
      </c>
      <c r="I43" s="125">
        <v>1203</v>
      </c>
      <c r="J43" s="125">
        <v>1163</v>
      </c>
      <c r="K43" s="125">
        <v>1338</v>
      </c>
      <c r="L43" s="125">
        <v>1312</v>
      </c>
      <c r="M43" s="125">
        <v>1743</v>
      </c>
      <c r="N43" s="125">
        <v>1934</v>
      </c>
      <c r="O43" s="125">
        <v>1527</v>
      </c>
      <c r="P43" s="125">
        <v>1180</v>
      </c>
      <c r="Q43" s="125">
        <v>1250</v>
      </c>
      <c r="R43" s="125">
        <v>1310</v>
      </c>
      <c r="S43" s="125">
        <v>1254</v>
      </c>
      <c r="T43" s="125">
        <v>1156</v>
      </c>
      <c r="U43" s="125">
        <v>1193</v>
      </c>
      <c r="V43" s="125">
        <v>1158.0999999999999</v>
      </c>
      <c r="W43" s="125">
        <v>1195.2</v>
      </c>
      <c r="X43" s="125">
        <v>1195.2</v>
      </c>
      <c r="Y43" s="125">
        <v>1078</v>
      </c>
      <c r="Z43" s="125">
        <v>1192</v>
      </c>
      <c r="AA43" s="125">
        <v>1032</v>
      </c>
      <c r="AB43" s="125">
        <v>1235</v>
      </c>
      <c r="AC43" s="125">
        <v>1310</v>
      </c>
      <c r="AD43" s="125">
        <v>1362</v>
      </c>
      <c r="AE43" s="125">
        <v>1259</v>
      </c>
      <c r="AF43" s="125">
        <v>1341</v>
      </c>
      <c r="AG43" s="125">
        <v>1088</v>
      </c>
      <c r="AH43" s="125">
        <v>1056</v>
      </c>
      <c r="AI43" s="125">
        <v>885</v>
      </c>
      <c r="AJ43" s="125"/>
      <c r="AK43" s="125"/>
      <c r="AL43" s="125"/>
      <c r="AM43" s="125">
        <v>278872</v>
      </c>
      <c r="AN43" s="125">
        <v>286926.83400000003</v>
      </c>
      <c r="AO43" s="125">
        <v>289438.71600000001</v>
      </c>
      <c r="AP43" s="124">
        <f t="shared" si="53"/>
        <v>431.38070512636619</v>
      </c>
      <c r="AQ43" s="124">
        <f t="shared" si="54"/>
        <v>417.03720703405151</v>
      </c>
      <c r="AR43" s="124">
        <f t="shared" si="55"/>
        <v>479.79001118792854</v>
      </c>
      <c r="AS43" s="124">
        <f t="shared" si="56"/>
        <v>470.46673742792399</v>
      </c>
      <c r="AT43" s="124">
        <f t="shared" si="57"/>
        <v>625.01792937261541</v>
      </c>
      <c r="AU43" s="124">
        <f t="shared" si="58"/>
        <v>693.50813276341842</v>
      </c>
      <c r="AV43" s="124">
        <f t="shared" si="59"/>
        <v>532.19142270952602</v>
      </c>
      <c r="AW43" s="124">
        <f t="shared" si="60"/>
        <v>411.2546684985204</v>
      </c>
      <c r="AX43" s="124">
        <f t="shared" si="61"/>
        <v>435.65113188402586</v>
      </c>
      <c r="AY43" s="124">
        <f t="shared" si="62"/>
        <v>456.56238621445902</v>
      </c>
      <c r="AZ43" s="124">
        <f t="shared" si="63"/>
        <v>437.04521550605472</v>
      </c>
      <c r="BA43" s="124">
        <f t="shared" si="64"/>
        <v>402.89016676634708</v>
      </c>
      <c r="BB43" s="124">
        <f t="shared" si="65"/>
        <v>415.78544027011424</v>
      </c>
      <c r="BC43" s="124">
        <f t="shared" si="66"/>
        <v>403.62206066791219</v>
      </c>
      <c r="BD43" s="124">
        <f t="shared" si="67"/>
        <v>416.55218626223018</v>
      </c>
      <c r="BE43" s="124">
        <f t="shared" si="68"/>
        <v>412.93715523530716</v>
      </c>
      <c r="BF43" s="124">
        <f t="shared" si="69"/>
        <v>372.44499108405381</v>
      </c>
      <c r="BG43" s="124">
        <f t="shared" si="70"/>
        <v>411.83156713561425</v>
      </c>
      <c r="BH43" s="124">
        <f t="shared" si="9"/>
        <v>359.67357448345172</v>
      </c>
      <c r="BI43" s="124">
        <f t="shared" si="10"/>
        <v>430.42331830141751</v>
      </c>
      <c r="BJ43" s="124">
        <f t="shared" si="11"/>
        <v>456.56238621445902</v>
      </c>
      <c r="BK43" s="124">
        <f t="shared" si="71"/>
        <v>474.68547330083447</v>
      </c>
      <c r="BL43" s="124">
        <f t="shared" si="72"/>
        <v>438.78782003359078</v>
      </c>
      <c r="BM43" s="124">
        <f t="shared" si="73"/>
        <v>467.36653428518292</v>
      </c>
      <c r="BN43" s="124">
        <f t="shared" si="74"/>
        <v>379.19074519185608</v>
      </c>
      <c r="BO43" s="124">
        <f t="shared" si="75"/>
        <v>368.03807621562498</v>
      </c>
      <c r="BP43" s="124">
        <f t="shared" si="76"/>
        <v>308.44100137389029</v>
      </c>
      <c r="BQ43" s="124">
        <f t="shared" si="77"/>
        <v>0</v>
      </c>
      <c r="BR43" s="124">
        <f t="shared" si="78"/>
        <v>0</v>
      </c>
      <c r="BS43" s="124">
        <f t="shared" si="79"/>
        <v>0</v>
      </c>
      <c r="BT43" s="215">
        <f t="shared" si="38"/>
        <v>1538.3401704007574</v>
      </c>
      <c r="BU43" s="215">
        <f t="shared" si="39"/>
        <v>1328.2079233483462</v>
      </c>
      <c r="BV43" s="215">
        <f t="shared" si="40"/>
        <v>1788.9927995639578</v>
      </c>
      <c r="BW43" s="215">
        <f t="shared" si="41"/>
        <v>1379.0972230920722</v>
      </c>
      <c r="BX43" s="215">
        <f t="shared" si="42"/>
        <v>1246.6592789993283</v>
      </c>
      <c r="BY43" s="215">
        <f t="shared" si="43"/>
        <v>1380.8398276196083</v>
      </c>
      <c r="BZ43" s="215">
        <f t="shared" si="44"/>
        <v>1055.6698227813713</v>
      </c>
      <c r="CA43" s="215"/>
    </row>
    <row r="44" spans="1:79">
      <c r="A44" s="151" t="s">
        <v>53</v>
      </c>
      <c r="B44" s="151" t="s">
        <v>89</v>
      </c>
      <c r="C44" s="151" t="s">
        <v>99</v>
      </c>
      <c r="D44" s="151" t="s">
        <v>109</v>
      </c>
      <c r="E44" s="151" t="s">
        <v>110</v>
      </c>
      <c r="F44" s="125">
        <v>186</v>
      </c>
      <c r="G44" s="125">
        <v>346</v>
      </c>
      <c r="H44" s="125">
        <v>374</v>
      </c>
      <c r="I44" s="125">
        <v>572</v>
      </c>
      <c r="J44" s="125">
        <v>412</v>
      </c>
      <c r="K44" s="125">
        <v>450</v>
      </c>
      <c r="L44" s="125">
        <v>597</v>
      </c>
      <c r="M44" s="125">
        <v>482</v>
      </c>
      <c r="N44" s="125">
        <v>380</v>
      </c>
      <c r="O44" s="125">
        <v>413</v>
      </c>
      <c r="P44" s="125">
        <v>404</v>
      </c>
      <c r="Q44" s="125">
        <v>633</v>
      </c>
      <c r="R44" s="125">
        <v>418</v>
      </c>
      <c r="S44" s="125">
        <v>418</v>
      </c>
      <c r="T44" s="125">
        <v>418</v>
      </c>
      <c r="U44" s="125">
        <v>352</v>
      </c>
      <c r="V44" s="125">
        <v>332.6495885093363</v>
      </c>
      <c r="W44" s="125">
        <v>343.73790812631421</v>
      </c>
      <c r="X44" s="125">
        <v>343.73790812631421</v>
      </c>
      <c r="Y44" s="125">
        <v>310.47294927538053</v>
      </c>
      <c r="Z44" s="125">
        <v>343.73790812631421</v>
      </c>
      <c r="AA44" s="125">
        <v>418</v>
      </c>
      <c r="AB44" s="125">
        <v>399</v>
      </c>
      <c r="AC44" s="125">
        <v>412</v>
      </c>
      <c r="AD44" s="125">
        <v>407</v>
      </c>
      <c r="AE44" s="125">
        <v>330</v>
      </c>
      <c r="AF44" s="125">
        <v>363</v>
      </c>
      <c r="AG44" s="125">
        <v>379</v>
      </c>
      <c r="AH44" s="125">
        <v>392</v>
      </c>
      <c r="AI44" s="125">
        <v>376</v>
      </c>
      <c r="AJ44" s="125"/>
      <c r="AK44" s="125"/>
      <c r="AL44" s="125"/>
      <c r="AM44" s="125">
        <v>91556</v>
      </c>
      <c r="AN44" s="125">
        <v>93124.111000000004</v>
      </c>
      <c r="AO44" s="125">
        <v>94044.653999999995</v>
      </c>
      <c r="AP44" s="124">
        <f t="shared" si="53"/>
        <v>624.75424876578268</v>
      </c>
      <c r="AQ44" s="124">
        <f t="shared" si="54"/>
        <v>449.99781554458474</v>
      </c>
      <c r="AR44" s="124">
        <f t="shared" si="55"/>
        <v>491.50246843461923</v>
      </c>
      <c r="AS44" s="124">
        <f t="shared" si="56"/>
        <v>652.05994145659486</v>
      </c>
      <c r="AT44" s="124">
        <f t="shared" si="57"/>
        <v>526.45375507885876</v>
      </c>
      <c r="AU44" s="124">
        <f t="shared" si="58"/>
        <v>415.04652890034515</v>
      </c>
      <c r="AV44" s="124">
        <f t="shared" si="59"/>
        <v>443.49416661813819</v>
      </c>
      <c r="AW44" s="124">
        <f t="shared" si="60"/>
        <v>433.82964482742818</v>
      </c>
      <c r="AX44" s="124">
        <f t="shared" si="61"/>
        <v>679.73803261327237</v>
      </c>
      <c r="AY44" s="124">
        <f t="shared" si="62"/>
        <v>448.86334539075494</v>
      </c>
      <c r="AZ44" s="124">
        <f t="shared" si="63"/>
        <v>448.86334539075494</v>
      </c>
      <c r="BA44" s="124">
        <f t="shared" si="64"/>
        <v>448.86334539075494</v>
      </c>
      <c r="BB44" s="124">
        <f t="shared" si="65"/>
        <v>377.99018559221463</v>
      </c>
      <c r="BC44" s="124">
        <f t="shared" si="66"/>
        <v>357.21102186880074</v>
      </c>
      <c r="BD44" s="124">
        <f t="shared" si="67"/>
        <v>369.11805593109415</v>
      </c>
      <c r="BE44" s="124">
        <f t="shared" si="68"/>
        <v>365.50499524014862</v>
      </c>
      <c r="BF44" s="124">
        <f t="shared" si="69"/>
        <v>330.13354408787615</v>
      </c>
      <c r="BG44" s="124">
        <f t="shared" si="70"/>
        <v>365.50499524014862</v>
      </c>
      <c r="BH44" s="124">
        <f t="shared" si="9"/>
        <v>448.86334539075494</v>
      </c>
      <c r="BI44" s="124">
        <f t="shared" si="10"/>
        <v>428.46046605481155</v>
      </c>
      <c r="BJ44" s="124">
        <f t="shared" si="11"/>
        <v>442.42033086361488</v>
      </c>
      <c r="BK44" s="124">
        <f t="shared" si="71"/>
        <v>437.05115209099824</v>
      </c>
      <c r="BL44" s="124">
        <f t="shared" si="72"/>
        <v>354.36579899270123</v>
      </c>
      <c r="BM44" s="124">
        <f t="shared" si="73"/>
        <v>389.80237889197133</v>
      </c>
      <c r="BN44" s="124">
        <f t="shared" si="74"/>
        <v>406.98375096434478</v>
      </c>
      <c r="BO44" s="124">
        <f t="shared" si="75"/>
        <v>420.94361577314811</v>
      </c>
      <c r="BP44" s="124">
        <f t="shared" si="76"/>
        <v>403.76224370077472</v>
      </c>
      <c r="BQ44" s="124">
        <f t="shared" si="77"/>
        <v>0</v>
      </c>
      <c r="BR44" s="124">
        <f t="shared" si="78"/>
        <v>0</v>
      </c>
      <c r="BS44" s="124">
        <f t="shared" si="79"/>
        <v>0</v>
      </c>
      <c r="BT44" s="215">
        <f t="shared" si="38"/>
        <v>989.55830311503337</v>
      </c>
      <c r="BU44" s="215">
        <f t="shared" si="39"/>
        <v>1566.2545327449866</v>
      </c>
      <c r="BV44" s="215">
        <f t="shared" si="40"/>
        <v>1593.5602254357989</v>
      </c>
      <c r="BW44" s="215">
        <f t="shared" si="41"/>
        <v>1557.0618440588389</v>
      </c>
      <c r="BX44" s="215">
        <f t="shared" si="42"/>
        <v>1319.7441423091811</v>
      </c>
      <c r="BY44" s="215">
        <f t="shared" si="43"/>
        <v>1181.2193299756707</v>
      </c>
      <c r="BZ44" s="215">
        <f t="shared" si="44"/>
        <v>1231.6896104382677</v>
      </c>
      <c r="CA44" s="215"/>
    </row>
    <row r="45" spans="1:79">
      <c r="A45" s="151" t="s">
        <v>23</v>
      </c>
      <c r="B45" s="151" t="s">
        <v>47</v>
      </c>
      <c r="C45" s="151" t="s">
        <v>25</v>
      </c>
      <c r="D45" s="151" t="s">
        <v>115</v>
      </c>
      <c r="E45" s="151" t="s">
        <v>116</v>
      </c>
      <c r="F45" s="125">
        <v>438</v>
      </c>
      <c r="G45" s="125">
        <v>359</v>
      </c>
      <c r="H45" s="125">
        <v>394</v>
      </c>
      <c r="I45" s="125">
        <v>316</v>
      </c>
      <c r="J45" s="125">
        <v>625</v>
      </c>
      <c r="K45" s="125">
        <v>529</v>
      </c>
      <c r="L45" s="125">
        <v>716</v>
      </c>
      <c r="M45" s="125">
        <v>505</v>
      </c>
      <c r="N45" s="125">
        <v>396</v>
      </c>
      <c r="O45" s="125">
        <v>390</v>
      </c>
      <c r="P45" s="125">
        <v>418</v>
      </c>
      <c r="Q45" s="125">
        <v>482</v>
      </c>
      <c r="R45" s="125">
        <v>464.02733744427564</v>
      </c>
      <c r="S45" s="125">
        <v>464.02733744427564</v>
      </c>
      <c r="T45" s="125">
        <v>449.0329072041377</v>
      </c>
      <c r="U45" s="125">
        <v>469.72733744427558</v>
      </c>
      <c r="V45" s="125">
        <v>439.33290720413771</v>
      </c>
      <c r="W45" s="125">
        <v>461.92733744427562</v>
      </c>
      <c r="X45" s="125">
        <v>474.3273374442756</v>
      </c>
      <c r="Y45" s="125">
        <v>428.44404672386185</v>
      </c>
      <c r="Z45" s="125">
        <v>474.3273374442756</v>
      </c>
      <c r="AA45" s="125">
        <v>348</v>
      </c>
      <c r="AB45" s="125">
        <v>224</v>
      </c>
      <c r="AC45" s="125">
        <v>280</v>
      </c>
      <c r="AD45" s="125">
        <v>481</v>
      </c>
      <c r="AE45" s="125">
        <v>531</v>
      </c>
      <c r="AF45" s="125">
        <v>576</v>
      </c>
      <c r="AG45" s="125">
        <v>605</v>
      </c>
      <c r="AH45" s="125">
        <v>328</v>
      </c>
      <c r="AI45" s="125">
        <v>391</v>
      </c>
      <c r="AJ45" s="125"/>
      <c r="AK45" s="125"/>
      <c r="AL45" s="125"/>
      <c r="AM45" s="125">
        <v>391566</v>
      </c>
      <c r="AN45" s="125">
        <v>396727.69699999987</v>
      </c>
      <c r="AO45" s="125">
        <v>398991.85699999996</v>
      </c>
      <c r="AP45" s="124">
        <f t="shared" si="53"/>
        <v>80.701593090309174</v>
      </c>
      <c r="AQ45" s="124">
        <f t="shared" si="54"/>
        <v>159.61549266279505</v>
      </c>
      <c r="AR45" s="124">
        <f t="shared" si="55"/>
        <v>135.09855298978971</v>
      </c>
      <c r="AS45" s="124">
        <f t="shared" si="56"/>
        <v>182.85550839449797</v>
      </c>
      <c r="AT45" s="124">
        <f t="shared" si="57"/>
        <v>128.96931807153837</v>
      </c>
      <c r="AU45" s="124">
        <f t="shared" si="58"/>
        <v>101.13237615114693</v>
      </c>
      <c r="AV45" s="124">
        <f t="shared" si="59"/>
        <v>98.304202844703354</v>
      </c>
      <c r="AW45" s="124">
        <f t="shared" si="60"/>
        <v>105.3619404848359</v>
      </c>
      <c r="AX45" s="124">
        <f t="shared" si="61"/>
        <v>121.4939122337103</v>
      </c>
      <c r="AY45" s="124">
        <f t="shared" si="62"/>
        <v>116.96368591181971</v>
      </c>
      <c r="AZ45" s="124">
        <f t="shared" si="63"/>
        <v>116.96368591181971</v>
      </c>
      <c r="BA45" s="124">
        <f t="shared" si="64"/>
        <v>113.18415895831387</v>
      </c>
      <c r="BB45" s="124">
        <f t="shared" si="65"/>
        <v>118.40043964570383</v>
      </c>
      <c r="BC45" s="124">
        <f t="shared" si="66"/>
        <v>110.73915699012511</v>
      </c>
      <c r="BD45" s="124">
        <f t="shared" si="67"/>
        <v>116.43435558880977</v>
      </c>
      <c r="BE45" s="124">
        <f t="shared" si="68"/>
        <v>118.88145813569214</v>
      </c>
      <c r="BF45" s="124">
        <f t="shared" si="69"/>
        <v>107.38165183252397</v>
      </c>
      <c r="BG45" s="124">
        <f t="shared" si="70"/>
        <v>118.88145813569214</v>
      </c>
      <c r="BH45" s="124">
        <f t="shared" si="9"/>
        <v>87.717596384504532</v>
      </c>
      <c r="BI45" s="124">
        <f t="shared" si="10"/>
        <v>56.461901121060386</v>
      </c>
      <c r="BJ45" s="124">
        <f t="shared" si="11"/>
        <v>70.577376401325495</v>
      </c>
      <c r="BK45" s="124">
        <f t="shared" si="71"/>
        <v>121.24185017513415</v>
      </c>
      <c r="BL45" s="124">
        <f t="shared" si="72"/>
        <v>133.84495310394229</v>
      </c>
      <c r="BM45" s="124">
        <f t="shared" si="73"/>
        <v>145.18774573986957</v>
      </c>
      <c r="BN45" s="124">
        <f t="shared" si="74"/>
        <v>152.4975454385783</v>
      </c>
      <c r="BO45" s="124">
        <f t="shared" si="75"/>
        <v>82.676355212981292</v>
      </c>
      <c r="BP45" s="124">
        <f t="shared" si="76"/>
        <v>98.556264903279526</v>
      </c>
      <c r="BQ45" s="124">
        <f t="shared" si="77"/>
        <v>0</v>
      </c>
      <c r="BR45" s="124">
        <f t="shared" si="78"/>
        <v>0</v>
      </c>
      <c r="BS45" s="124">
        <f t="shared" si="79"/>
        <v>0</v>
      </c>
      <c r="BT45" s="215">
        <f t="shared" si="38"/>
        <v>304.16328281822223</v>
      </c>
      <c r="BU45" s="215">
        <f t="shared" si="39"/>
        <v>375.41563874289392</v>
      </c>
      <c r="BV45" s="215">
        <f t="shared" si="40"/>
        <v>412.95720261718327</v>
      </c>
      <c r="BW45" s="215">
        <f t="shared" si="41"/>
        <v>325.16005556324956</v>
      </c>
      <c r="BX45" s="215">
        <f t="shared" si="42"/>
        <v>214.75687390689041</v>
      </c>
      <c r="BY45" s="215">
        <f t="shared" si="43"/>
        <v>400.27454901894595</v>
      </c>
      <c r="BZ45" s="215">
        <f t="shared" si="44"/>
        <v>333.73016555483912</v>
      </c>
      <c r="CA45" s="215"/>
    </row>
    <row r="46" spans="1:79">
      <c r="A46" s="151" t="s">
        <v>43</v>
      </c>
      <c r="B46" s="151" t="s">
        <v>81</v>
      </c>
      <c r="C46" s="151" t="s">
        <v>121</v>
      </c>
      <c r="D46" s="151" t="s">
        <v>119</v>
      </c>
      <c r="E46" s="151" t="s">
        <v>120</v>
      </c>
      <c r="F46" s="125">
        <v>924</v>
      </c>
      <c r="G46" s="125">
        <v>876</v>
      </c>
      <c r="H46" s="125">
        <v>843</v>
      </c>
      <c r="I46" s="125">
        <v>935</v>
      </c>
      <c r="J46" s="125">
        <v>853</v>
      </c>
      <c r="K46" s="125">
        <v>639</v>
      </c>
      <c r="L46" s="125">
        <v>833</v>
      </c>
      <c r="M46" s="125">
        <v>723</v>
      </c>
      <c r="N46" s="125">
        <v>893</v>
      </c>
      <c r="O46" s="125">
        <v>699</v>
      </c>
      <c r="P46" s="125">
        <v>662</v>
      </c>
      <c r="Q46" s="125">
        <v>758</v>
      </c>
      <c r="R46" s="125">
        <v>617.04781214106572</v>
      </c>
      <c r="S46" s="125">
        <v>582.36279026253294</v>
      </c>
      <c r="T46" s="125">
        <v>541.65896352000004</v>
      </c>
      <c r="U46" s="125">
        <v>559.71426230400004</v>
      </c>
      <c r="V46" s="125">
        <v>550.97797074270966</v>
      </c>
      <c r="W46" s="125">
        <v>569.34390310079993</v>
      </c>
      <c r="X46" s="125">
        <v>569.34390310079993</v>
      </c>
      <c r="Y46" s="125">
        <v>514.24610602652899</v>
      </c>
      <c r="Z46" s="125">
        <v>569.34390310079993</v>
      </c>
      <c r="AA46" s="125">
        <v>685</v>
      </c>
      <c r="AB46" s="125">
        <v>532</v>
      </c>
      <c r="AC46" s="125">
        <v>413</v>
      </c>
      <c r="AD46" s="125">
        <v>593</v>
      </c>
      <c r="AE46" s="125">
        <v>575</v>
      </c>
      <c r="AF46" s="125">
        <v>651</v>
      </c>
      <c r="AG46" s="125">
        <v>658</v>
      </c>
      <c r="AH46" s="125">
        <v>764</v>
      </c>
      <c r="AI46" s="125">
        <v>787</v>
      </c>
      <c r="AJ46" s="125"/>
      <c r="AK46" s="125"/>
      <c r="AL46" s="125"/>
      <c r="AM46" s="125">
        <v>250036</v>
      </c>
      <c r="AN46" s="125">
        <v>257912.86399999991</v>
      </c>
      <c r="AO46" s="125">
        <v>260987.959</v>
      </c>
      <c r="AP46" s="124">
        <f t="shared" si="53"/>
        <v>373.94615175414742</v>
      </c>
      <c r="AQ46" s="124">
        <f t="shared" si="54"/>
        <v>341.15087427410452</v>
      </c>
      <c r="AR46" s="124">
        <f t="shared" si="55"/>
        <v>255.5631988993585</v>
      </c>
      <c r="AS46" s="124">
        <f t="shared" si="56"/>
        <v>333.15202610824042</v>
      </c>
      <c r="AT46" s="124">
        <f t="shared" si="57"/>
        <v>289.15836119598777</v>
      </c>
      <c r="AU46" s="124">
        <f t="shared" si="58"/>
        <v>357.14857060583279</v>
      </c>
      <c r="AV46" s="124">
        <f t="shared" si="59"/>
        <v>271.0217664831174</v>
      </c>
      <c r="AW46" s="124">
        <f t="shared" si="60"/>
        <v>256.67583606841737</v>
      </c>
      <c r="AX46" s="124">
        <f t="shared" si="61"/>
        <v>293.89770957682833</v>
      </c>
      <c r="AY46" s="124">
        <f t="shared" si="62"/>
        <v>239.24662095996342</v>
      </c>
      <c r="AZ46" s="124">
        <f t="shared" si="63"/>
        <v>225.79827203288824</v>
      </c>
      <c r="BA46" s="124">
        <f t="shared" si="64"/>
        <v>210.01626484206705</v>
      </c>
      <c r="BB46" s="124">
        <f t="shared" si="65"/>
        <v>217.0168070034693</v>
      </c>
      <c r="BC46" s="124">
        <f t="shared" si="66"/>
        <v>213.62950346777188</v>
      </c>
      <c r="BD46" s="124">
        <f t="shared" si="67"/>
        <v>220.75048691669761</v>
      </c>
      <c r="BE46" s="124">
        <f t="shared" si="68"/>
        <v>218.14949060573323</v>
      </c>
      <c r="BF46" s="124">
        <f t="shared" si="69"/>
        <v>197.03824957937195</v>
      </c>
      <c r="BG46" s="124">
        <f t="shared" si="70"/>
        <v>218.14949060573323</v>
      </c>
      <c r="BH46" s="124">
        <f t="shared" si="9"/>
        <v>265.59357659647418</v>
      </c>
      <c r="BI46" s="124">
        <f t="shared" si="10"/>
        <v>206.27121569244417</v>
      </c>
      <c r="BJ46" s="124">
        <f t="shared" si="11"/>
        <v>160.1316016559764</v>
      </c>
      <c r="BK46" s="124">
        <f t="shared" si="71"/>
        <v>229.92261448424696</v>
      </c>
      <c r="BL46" s="124">
        <f t="shared" si="72"/>
        <v>222.9435132014199</v>
      </c>
      <c r="BM46" s="124">
        <f t="shared" si="73"/>
        <v>252.41082972891192</v>
      </c>
      <c r="BN46" s="124">
        <f t="shared" si="74"/>
        <v>255.12492467223359</v>
      </c>
      <c r="BO46" s="124">
        <f t="shared" si="75"/>
        <v>296.224076671104</v>
      </c>
      <c r="BP46" s="124">
        <f t="shared" si="76"/>
        <v>305.14181719916081</v>
      </c>
      <c r="BQ46" s="124">
        <f t="shared" si="77"/>
        <v>0</v>
      </c>
      <c r="BR46" s="124">
        <f t="shared" si="78"/>
        <v>0</v>
      </c>
      <c r="BS46" s="124">
        <f t="shared" si="79"/>
        <v>0</v>
      </c>
      <c r="BT46" s="215">
        <f t="shared" si="38"/>
        <v>1057.0477851189428</v>
      </c>
      <c r="BU46" s="215">
        <f t="shared" si="39"/>
        <v>970.66022492761044</v>
      </c>
      <c r="BV46" s="215">
        <f t="shared" si="40"/>
        <v>979.45895791006092</v>
      </c>
      <c r="BW46" s="215">
        <f t="shared" si="41"/>
        <v>821.59531212836305</v>
      </c>
      <c r="BX46" s="215">
        <f t="shared" si="42"/>
        <v>631.99639394489475</v>
      </c>
      <c r="BY46" s="215">
        <f t="shared" si="43"/>
        <v>705.27695741457887</v>
      </c>
      <c r="BZ46" s="215">
        <f t="shared" si="44"/>
        <v>856.49081854249835</v>
      </c>
      <c r="CA46" s="215"/>
    </row>
    <row r="47" spans="1:79">
      <c r="A47" s="151" t="s">
        <v>53</v>
      </c>
      <c r="B47" s="151" t="s">
        <v>89</v>
      </c>
      <c r="C47" s="151" t="s">
        <v>95</v>
      </c>
      <c r="D47" s="151" t="s">
        <v>125</v>
      </c>
      <c r="E47" s="151" t="s">
        <v>126</v>
      </c>
      <c r="F47" s="125">
        <v>918</v>
      </c>
      <c r="G47" s="125">
        <v>964</v>
      </c>
      <c r="H47" s="125">
        <v>877</v>
      </c>
      <c r="I47" s="125">
        <v>868</v>
      </c>
      <c r="J47" s="125">
        <v>1113</v>
      </c>
      <c r="K47" s="125">
        <v>1407</v>
      </c>
      <c r="L47" s="125">
        <v>1455</v>
      </c>
      <c r="M47" s="125">
        <v>1559</v>
      </c>
      <c r="N47" s="125">
        <v>1361</v>
      </c>
      <c r="O47" s="125">
        <v>1526</v>
      </c>
      <c r="P47" s="125">
        <v>1259</v>
      </c>
      <c r="Q47" s="125">
        <v>1409</v>
      </c>
      <c r="R47" s="125">
        <v>752.3125</v>
      </c>
      <c r="S47" s="125">
        <v>737.625</v>
      </c>
      <c r="T47" s="125">
        <v>658.49999999999989</v>
      </c>
      <c r="U47" s="125">
        <v>654.98473525337681</v>
      </c>
      <c r="V47" s="125">
        <v>651.46947050675362</v>
      </c>
      <c r="W47" s="125">
        <v>673.18511952364554</v>
      </c>
      <c r="X47" s="125">
        <v>673.18511952364554</v>
      </c>
      <c r="Y47" s="125">
        <v>608.03817247297002</v>
      </c>
      <c r="Z47" s="125">
        <v>673.18511952364554</v>
      </c>
      <c r="AA47" s="125">
        <v>1021</v>
      </c>
      <c r="AB47" s="125">
        <v>848</v>
      </c>
      <c r="AC47" s="125">
        <v>776</v>
      </c>
      <c r="AD47" s="125">
        <v>1064</v>
      </c>
      <c r="AE47" s="125">
        <v>817</v>
      </c>
      <c r="AF47" s="125">
        <v>921</v>
      </c>
      <c r="AG47" s="125">
        <v>1160</v>
      </c>
      <c r="AH47" s="125">
        <v>896</v>
      </c>
      <c r="AI47" s="125">
        <v>843</v>
      </c>
      <c r="AJ47" s="125"/>
      <c r="AK47" s="125"/>
      <c r="AL47" s="125"/>
      <c r="AM47" s="125">
        <v>236021</v>
      </c>
      <c r="AN47" s="125">
        <v>237431.14899999998</v>
      </c>
      <c r="AO47" s="125">
        <v>239268.59299999999</v>
      </c>
      <c r="AP47" s="124">
        <f t="shared" si="53"/>
        <v>367.7638854169756</v>
      </c>
      <c r="AQ47" s="124">
        <f t="shared" si="54"/>
        <v>471.56820791370257</v>
      </c>
      <c r="AR47" s="124">
        <f t="shared" si="55"/>
        <v>596.13339490977501</v>
      </c>
      <c r="AS47" s="124">
        <f t="shared" si="56"/>
        <v>616.47056829688881</v>
      </c>
      <c r="AT47" s="124">
        <f t="shared" si="57"/>
        <v>660.53444396896884</v>
      </c>
      <c r="AU47" s="124">
        <f t="shared" si="58"/>
        <v>576.64360374712419</v>
      </c>
      <c r="AV47" s="124">
        <f t="shared" si="59"/>
        <v>642.71263750654725</v>
      </c>
      <c r="AW47" s="124">
        <f t="shared" si="60"/>
        <v>530.258984679386</v>
      </c>
      <c r="AX47" s="124">
        <f t="shared" si="61"/>
        <v>593.4351941328473</v>
      </c>
      <c r="AY47" s="124">
        <f t="shared" si="62"/>
        <v>316.85501382971449</v>
      </c>
      <c r="AZ47" s="124">
        <f t="shared" si="63"/>
        <v>310.66900998739641</v>
      </c>
      <c r="BA47" s="124">
        <f t="shared" si="64"/>
        <v>277.34355950069551</v>
      </c>
      <c r="BB47" s="124">
        <f t="shared" si="65"/>
        <v>275.8630188212486</v>
      </c>
      <c r="BC47" s="124">
        <f t="shared" si="66"/>
        <v>274.38247814180176</v>
      </c>
      <c r="BD47" s="124">
        <f t="shared" si="67"/>
        <v>283.52856074652851</v>
      </c>
      <c r="BE47" s="124">
        <f t="shared" si="68"/>
        <v>281.35122586843045</v>
      </c>
      <c r="BF47" s="124">
        <f t="shared" si="69"/>
        <v>254.12368788116291</v>
      </c>
      <c r="BG47" s="124">
        <f t="shared" si="70"/>
        <v>281.35122586843045</v>
      </c>
      <c r="BH47" s="124">
        <f t="shared" si="9"/>
        <v>430.0193990132272</v>
      </c>
      <c r="BI47" s="124">
        <f t="shared" si="10"/>
        <v>357.15617077690172</v>
      </c>
      <c r="BJ47" s="124">
        <f t="shared" si="11"/>
        <v>326.83159023924031</v>
      </c>
      <c r="BK47" s="124">
        <f t="shared" si="71"/>
        <v>448.12991238988621</v>
      </c>
      <c r="BL47" s="124">
        <f t="shared" si="72"/>
        <v>344.09975415651974</v>
      </c>
      <c r="BM47" s="124">
        <f t="shared" si="73"/>
        <v>387.90192604425295</v>
      </c>
      <c r="BN47" s="124">
        <f t="shared" si="74"/>
        <v>488.56268644010146</v>
      </c>
      <c r="BO47" s="124">
        <f t="shared" si="75"/>
        <v>377.3725578020094</v>
      </c>
      <c r="BP47" s="124">
        <f t="shared" si="76"/>
        <v>355.05029712845305</v>
      </c>
      <c r="BQ47" s="124">
        <f t="shared" si="77"/>
        <v>0</v>
      </c>
      <c r="BR47" s="124">
        <f t="shared" si="78"/>
        <v>0</v>
      </c>
      <c r="BS47" s="124">
        <f t="shared" si="79"/>
        <v>0</v>
      </c>
      <c r="BT47" s="215">
        <f t="shared" si="38"/>
        <v>1168.9637786468154</v>
      </c>
      <c r="BU47" s="215">
        <f t="shared" si="39"/>
        <v>1435.4654882404532</v>
      </c>
      <c r="BV47" s="215">
        <f t="shared" si="40"/>
        <v>1853.6486160129821</v>
      </c>
      <c r="BW47" s="215">
        <f t="shared" si="41"/>
        <v>1766.4068163187806</v>
      </c>
      <c r="BX47" s="215">
        <f t="shared" si="42"/>
        <v>1114.0071600293693</v>
      </c>
      <c r="BY47" s="215">
        <f t="shared" si="43"/>
        <v>1180.1315925906588</v>
      </c>
      <c r="BZ47" s="215">
        <f t="shared" si="44"/>
        <v>1220.9855413705639</v>
      </c>
      <c r="CA47" s="215"/>
    </row>
    <row r="48" spans="1:79">
      <c r="A48" s="151" t="s">
        <v>53</v>
      </c>
      <c r="B48" s="151" t="s">
        <v>97</v>
      </c>
      <c r="C48" s="151" t="s">
        <v>87</v>
      </c>
      <c r="D48" s="151" t="s">
        <v>129</v>
      </c>
      <c r="E48" s="151" t="s">
        <v>130</v>
      </c>
      <c r="F48" s="125">
        <v>2263</v>
      </c>
      <c r="G48" s="125">
        <v>1980</v>
      </c>
      <c r="H48" s="125">
        <v>1661</v>
      </c>
      <c r="I48" s="125">
        <v>1672</v>
      </c>
      <c r="J48" s="125">
        <v>1674</v>
      </c>
      <c r="K48" s="125">
        <v>1530</v>
      </c>
      <c r="L48" s="125">
        <v>1558</v>
      </c>
      <c r="M48" s="125">
        <v>1434</v>
      </c>
      <c r="N48" s="125">
        <v>1484</v>
      </c>
      <c r="O48" s="125">
        <v>1691</v>
      </c>
      <c r="P48" s="125">
        <v>1329</v>
      </c>
      <c r="Q48" s="125">
        <v>1768</v>
      </c>
      <c r="R48" s="125">
        <v>1150</v>
      </c>
      <c r="S48" s="125">
        <v>1114</v>
      </c>
      <c r="T48" s="125">
        <v>1075</v>
      </c>
      <c r="U48" s="125">
        <v>1058</v>
      </c>
      <c r="V48" s="125">
        <v>921.6</v>
      </c>
      <c r="W48" s="125">
        <v>1016</v>
      </c>
      <c r="X48" s="125">
        <v>996</v>
      </c>
      <c r="Y48" s="125">
        <v>974</v>
      </c>
      <c r="Z48" s="125">
        <v>964</v>
      </c>
      <c r="AA48" s="125">
        <v>1642</v>
      </c>
      <c r="AB48" s="125">
        <v>1630</v>
      </c>
      <c r="AC48" s="125">
        <v>1565</v>
      </c>
      <c r="AD48" s="125">
        <v>1807</v>
      </c>
      <c r="AE48" s="125">
        <v>2144</v>
      </c>
      <c r="AF48" s="125">
        <v>1999</v>
      </c>
      <c r="AG48" s="125">
        <v>1919</v>
      </c>
      <c r="AH48" s="125">
        <v>2306</v>
      </c>
      <c r="AI48" s="125">
        <v>2027</v>
      </c>
      <c r="AJ48" s="125"/>
      <c r="AK48" s="125"/>
      <c r="AL48" s="125"/>
      <c r="AM48" s="125">
        <v>362272</v>
      </c>
      <c r="AN48" s="125">
        <v>363313.37700000009</v>
      </c>
      <c r="AO48" s="125">
        <v>366616.97300000006</v>
      </c>
      <c r="AP48" s="124">
        <f t="shared" si="53"/>
        <v>461.53166681388569</v>
      </c>
      <c r="AQ48" s="124">
        <f t="shared" si="54"/>
        <v>462.0837381856727</v>
      </c>
      <c r="AR48" s="124">
        <f t="shared" si="55"/>
        <v>422.33459941701261</v>
      </c>
      <c r="AS48" s="124">
        <f t="shared" si="56"/>
        <v>430.06359862202987</v>
      </c>
      <c r="AT48" s="124">
        <f t="shared" si="57"/>
        <v>395.83517357123924</v>
      </c>
      <c r="AU48" s="124">
        <f t="shared" si="58"/>
        <v>409.6369578659129</v>
      </c>
      <c r="AV48" s="124">
        <f t="shared" si="59"/>
        <v>465.43840856154316</v>
      </c>
      <c r="AW48" s="124">
        <f t="shared" si="60"/>
        <v>365.7999083254233</v>
      </c>
      <c r="AX48" s="124">
        <f t="shared" si="61"/>
        <v>486.63223319740291</v>
      </c>
      <c r="AY48" s="124">
        <f t="shared" si="62"/>
        <v>316.53114715894418</v>
      </c>
      <c r="AZ48" s="124">
        <f t="shared" si="63"/>
        <v>306.62234603049029</v>
      </c>
      <c r="BA48" s="124">
        <f t="shared" si="64"/>
        <v>295.88781147466523</v>
      </c>
      <c r="BB48" s="124">
        <f t="shared" si="65"/>
        <v>291.20865538622866</v>
      </c>
      <c r="BC48" s="124">
        <f t="shared" si="66"/>
        <v>253.66530888841999</v>
      </c>
      <c r="BD48" s="124">
        <f t="shared" si="67"/>
        <v>279.64838740303247</v>
      </c>
      <c r="BE48" s="124">
        <f t="shared" si="68"/>
        <v>271.67318300890554</v>
      </c>
      <c r="BF48" s="124">
        <f t="shared" si="69"/>
        <v>265.67236972959239</v>
      </c>
      <c r="BG48" s="124">
        <f t="shared" si="70"/>
        <v>262.94472732990459</v>
      </c>
      <c r="BH48" s="124">
        <f t="shared" si="9"/>
        <v>451.95142924781419</v>
      </c>
      <c r="BI48" s="124">
        <f t="shared" si="10"/>
        <v>448.64849553832954</v>
      </c>
      <c r="BJ48" s="124">
        <f t="shared" si="11"/>
        <v>430.75760461195455</v>
      </c>
      <c r="BK48" s="124">
        <f t="shared" si="71"/>
        <v>497.36676775322798</v>
      </c>
      <c r="BL48" s="124">
        <f t="shared" si="72"/>
        <v>590.1241560945881</v>
      </c>
      <c r="BM48" s="124">
        <f t="shared" si="73"/>
        <v>550.21370710498218</v>
      </c>
      <c r="BN48" s="124">
        <f t="shared" si="74"/>
        <v>528.19414904175119</v>
      </c>
      <c r="BO48" s="124">
        <f t="shared" si="75"/>
        <v>634.71376117263071</v>
      </c>
      <c r="BP48" s="124">
        <f t="shared" si="76"/>
        <v>557.92055242711297</v>
      </c>
      <c r="BQ48" s="124">
        <f t="shared" si="77"/>
        <v>0</v>
      </c>
      <c r="BR48" s="124">
        <f t="shared" si="78"/>
        <v>0</v>
      </c>
      <c r="BS48" s="124">
        <f t="shared" si="79"/>
        <v>0</v>
      </c>
      <c r="BT48" s="215">
        <f t="shared" si="38"/>
        <v>1629.7146895150604</v>
      </c>
      <c r="BU48" s="215">
        <f t="shared" si="39"/>
        <v>1345.9500044165711</v>
      </c>
      <c r="BV48" s="215">
        <f t="shared" si="40"/>
        <v>1235.5357300591822</v>
      </c>
      <c r="BW48" s="215">
        <f t="shared" si="41"/>
        <v>1317.8705500843694</v>
      </c>
      <c r="BX48" s="215">
        <f t="shared" si="42"/>
        <v>1331.3575293980982</v>
      </c>
      <c r="BY48" s="215">
        <f t="shared" si="43"/>
        <v>1637.7046309527982</v>
      </c>
      <c r="BZ48" s="215">
        <f t="shared" si="44"/>
        <v>1720.8284626414948</v>
      </c>
      <c r="CA48" s="215"/>
    </row>
    <row r="49" spans="1:79">
      <c r="A49" s="151" t="s">
        <v>43</v>
      </c>
      <c r="B49" s="151" t="s">
        <v>81</v>
      </c>
      <c r="C49" s="151" t="s">
        <v>121</v>
      </c>
      <c r="D49" s="151" t="s">
        <v>131</v>
      </c>
      <c r="E49" s="151" t="s">
        <v>132</v>
      </c>
      <c r="F49" s="125">
        <v>421</v>
      </c>
      <c r="G49" s="125">
        <v>470</v>
      </c>
      <c r="H49" s="125">
        <v>465</v>
      </c>
      <c r="I49" s="125">
        <v>460</v>
      </c>
      <c r="J49" s="125">
        <v>435</v>
      </c>
      <c r="K49" s="125">
        <v>565</v>
      </c>
      <c r="L49" s="125">
        <v>565</v>
      </c>
      <c r="M49" s="125">
        <v>755</v>
      </c>
      <c r="N49" s="125">
        <v>1065</v>
      </c>
      <c r="O49" s="125">
        <v>508</v>
      </c>
      <c r="P49" s="125">
        <v>362</v>
      </c>
      <c r="Q49" s="125">
        <v>364</v>
      </c>
      <c r="R49" s="125">
        <v>484.4171</v>
      </c>
      <c r="S49" s="125">
        <v>445.52699999999999</v>
      </c>
      <c r="T49" s="125">
        <v>391.12430000000006</v>
      </c>
      <c r="U49" s="125">
        <v>361.88830000000002</v>
      </c>
      <c r="V49" s="125">
        <v>309.42942872948856</v>
      </c>
      <c r="W49" s="125">
        <v>319.74374302047147</v>
      </c>
      <c r="X49" s="125">
        <v>319.74374302047147</v>
      </c>
      <c r="Y49" s="125">
        <v>288.80080014752264</v>
      </c>
      <c r="Z49" s="125">
        <v>319.74374302047147</v>
      </c>
      <c r="AA49" s="125">
        <v>418</v>
      </c>
      <c r="AB49" s="125">
        <v>576</v>
      </c>
      <c r="AC49" s="125">
        <v>490</v>
      </c>
      <c r="AD49" s="125">
        <v>456</v>
      </c>
      <c r="AE49" s="125">
        <v>555</v>
      </c>
      <c r="AF49" s="125">
        <v>435</v>
      </c>
      <c r="AG49" s="125">
        <v>431</v>
      </c>
      <c r="AH49" s="125">
        <v>553</v>
      </c>
      <c r="AI49" s="125">
        <v>610</v>
      </c>
      <c r="AJ49" s="125"/>
      <c r="AK49" s="125"/>
      <c r="AL49" s="125"/>
      <c r="AM49" s="125">
        <v>254299</v>
      </c>
      <c r="AN49" s="125">
        <v>258189.554</v>
      </c>
      <c r="AO49" s="125">
        <v>260945.19399999999</v>
      </c>
      <c r="AP49" s="124">
        <f t="shared" si="53"/>
        <v>180.8894254401315</v>
      </c>
      <c r="AQ49" s="124">
        <f t="shared" si="54"/>
        <v>171.05847840534176</v>
      </c>
      <c r="AR49" s="124">
        <f t="shared" si="55"/>
        <v>222.1794029862485</v>
      </c>
      <c r="AS49" s="124">
        <f t="shared" si="56"/>
        <v>222.1794029862485</v>
      </c>
      <c r="AT49" s="124">
        <f t="shared" si="57"/>
        <v>296.89460045065061</v>
      </c>
      <c r="AU49" s="124">
        <f t="shared" si="58"/>
        <v>418.79834368204359</v>
      </c>
      <c r="AV49" s="124">
        <f t="shared" si="59"/>
        <v>196.7546680838993</v>
      </c>
      <c r="AW49" s="124">
        <f t="shared" si="60"/>
        <v>140.20706662671566</v>
      </c>
      <c r="AX49" s="124">
        <f t="shared" si="61"/>
        <v>140.98169130421132</v>
      </c>
      <c r="AY49" s="124">
        <f t="shared" si="62"/>
        <v>187.62071993044304</v>
      </c>
      <c r="AZ49" s="124">
        <f t="shared" si="63"/>
        <v>172.55810434530591</v>
      </c>
      <c r="BA49" s="124">
        <f t="shared" si="64"/>
        <v>151.48726737410919</v>
      </c>
      <c r="BB49" s="124">
        <f t="shared" si="65"/>
        <v>140.16380383847755</v>
      </c>
      <c r="BC49" s="124">
        <f t="shared" si="66"/>
        <v>119.8458357186242</v>
      </c>
      <c r="BD49" s="124">
        <f t="shared" si="67"/>
        <v>123.840696909245</v>
      </c>
      <c r="BE49" s="124">
        <f t="shared" si="68"/>
        <v>122.53291126736424</v>
      </c>
      <c r="BF49" s="124">
        <f t="shared" si="69"/>
        <v>110.674887596329</v>
      </c>
      <c r="BG49" s="124">
        <f t="shared" si="70"/>
        <v>122.53291126736424</v>
      </c>
      <c r="BH49" s="124">
        <f t="shared" si="9"/>
        <v>161.89655759659431</v>
      </c>
      <c r="BI49" s="124">
        <f t="shared" si="10"/>
        <v>223.09190711875198</v>
      </c>
      <c r="BJ49" s="124">
        <f t="shared" si="11"/>
        <v>189.78304598643831</v>
      </c>
      <c r="BK49" s="124">
        <f t="shared" si="71"/>
        <v>176.61442646901199</v>
      </c>
      <c r="BL49" s="124">
        <f t="shared" si="72"/>
        <v>214.95834800504747</v>
      </c>
      <c r="BM49" s="124">
        <f t="shared" si="73"/>
        <v>168.48086735530751</v>
      </c>
      <c r="BN49" s="124">
        <f t="shared" si="74"/>
        <v>166.93161800031615</v>
      </c>
      <c r="BO49" s="124">
        <f t="shared" si="75"/>
        <v>214.1837233275518</v>
      </c>
      <c r="BP49" s="124">
        <f t="shared" si="76"/>
        <v>236.26052663617833</v>
      </c>
      <c r="BQ49" s="124">
        <f t="shared" si="77"/>
        <v>0</v>
      </c>
      <c r="BR49" s="124">
        <f t="shared" si="78"/>
        <v>0</v>
      </c>
      <c r="BS49" s="124">
        <f t="shared" si="79"/>
        <v>0</v>
      </c>
      <c r="BT49" s="215">
        <f t="shared" si="38"/>
        <v>533.23056716699637</v>
      </c>
      <c r="BU49" s="215">
        <f t="shared" si="39"/>
        <v>574.12730683172174</v>
      </c>
      <c r="BV49" s="215">
        <f t="shared" si="40"/>
        <v>937.87234711894268</v>
      </c>
      <c r="BW49" s="215">
        <f t="shared" si="41"/>
        <v>477.94342601482629</v>
      </c>
      <c r="BX49" s="215">
        <f t="shared" si="42"/>
        <v>574.77151070178468</v>
      </c>
      <c r="BY49" s="215">
        <f t="shared" si="43"/>
        <v>560.05364182936694</v>
      </c>
      <c r="BZ49" s="215">
        <f t="shared" si="44"/>
        <v>617.37586796404628</v>
      </c>
      <c r="CA49" s="215"/>
    </row>
    <row r="50" spans="1:79">
      <c r="A50" s="151" t="s">
        <v>53</v>
      </c>
      <c r="B50" s="151" t="s">
        <v>89</v>
      </c>
      <c r="C50" s="151" t="s">
        <v>99</v>
      </c>
      <c r="D50" s="151" t="s">
        <v>135</v>
      </c>
      <c r="E50" s="151" t="s">
        <v>136</v>
      </c>
      <c r="F50" s="125">
        <v>1321</v>
      </c>
      <c r="G50" s="125">
        <v>1200</v>
      </c>
      <c r="H50" s="125">
        <v>936</v>
      </c>
      <c r="I50" s="125">
        <v>1112</v>
      </c>
      <c r="J50" s="125">
        <v>879</v>
      </c>
      <c r="K50" s="125">
        <v>949</v>
      </c>
      <c r="L50" s="125">
        <v>1141</v>
      </c>
      <c r="M50" s="125">
        <v>1282</v>
      </c>
      <c r="N50" s="125">
        <v>1274</v>
      </c>
      <c r="O50" s="125">
        <v>1217</v>
      </c>
      <c r="P50" s="125">
        <v>1286</v>
      </c>
      <c r="Q50" s="125">
        <v>1397</v>
      </c>
      <c r="R50" s="125">
        <v>1193.9999999999998</v>
      </c>
      <c r="S50" s="125">
        <v>1193.9999999999998</v>
      </c>
      <c r="T50" s="125">
        <v>1154.9999999999998</v>
      </c>
      <c r="U50" s="125">
        <v>1140</v>
      </c>
      <c r="V50" s="125">
        <v>1000.7074982142858</v>
      </c>
      <c r="W50" s="125">
        <v>1033.0635741102062</v>
      </c>
      <c r="X50" s="125">
        <v>1039.0635741102062</v>
      </c>
      <c r="Y50" s="125">
        <v>941.4266633875036</v>
      </c>
      <c r="Z50" s="125">
        <v>1039.0583889690652</v>
      </c>
      <c r="AA50" s="125">
        <v>1353</v>
      </c>
      <c r="AB50" s="125">
        <v>1229</v>
      </c>
      <c r="AC50" s="125">
        <v>1447</v>
      </c>
      <c r="AD50" s="125">
        <v>1682</v>
      </c>
      <c r="AE50" s="125">
        <v>1579</v>
      </c>
      <c r="AF50" s="125">
        <v>1533</v>
      </c>
      <c r="AG50" s="125">
        <v>1393</v>
      </c>
      <c r="AH50" s="125">
        <v>1217</v>
      </c>
      <c r="AI50" s="125">
        <v>1292</v>
      </c>
      <c r="AJ50" s="125"/>
      <c r="AK50" s="125"/>
      <c r="AL50" s="125"/>
      <c r="AM50" s="125">
        <v>410689</v>
      </c>
      <c r="AN50" s="125">
        <v>413632.24999999994</v>
      </c>
      <c r="AO50" s="125">
        <v>417146.97600000002</v>
      </c>
      <c r="AP50" s="124">
        <f t="shared" si="53"/>
        <v>270.76449576199997</v>
      </c>
      <c r="AQ50" s="124">
        <f t="shared" si="54"/>
        <v>214.03056814280393</v>
      </c>
      <c r="AR50" s="124">
        <f t="shared" si="55"/>
        <v>231.07509575372117</v>
      </c>
      <c r="AS50" s="124">
        <f t="shared" si="56"/>
        <v>277.82580005795137</v>
      </c>
      <c r="AT50" s="124">
        <f t="shared" si="57"/>
        <v>312.15834853137045</v>
      </c>
      <c r="AU50" s="124">
        <f t="shared" si="58"/>
        <v>310.2104025186942</v>
      </c>
      <c r="AV50" s="124">
        <f t="shared" si="59"/>
        <v>294.22270628076035</v>
      </c>
      <c r="AW50" s="124">
        <f t="shared" si="60"/>
        <v>310.90419086035973</v>
      </c>
      <c r="AX50" s="124">
        <f t="shared" si="61"/>
        <v>337.73962257536743</v>
      </c>
      <c r="AY50" s="124">
        <f t="shared" si="62"/>
        <v>288.66221142089381</v>
      </c>
      <c r="AZ50" s="124">
        <f t="shared" si="63"/>
        <v>288.66221142089381</v>
      </c>
      <c r="BA50" s="124">
        <f t="shared" si="64"/>
        <v>279.23354622372892</v>
      </c>
      <c r="BB50" s="124">
        <f t="shared" si="65"/>
        <v>275.60713653251173</v>
      </c>
      <c r="BC50" s="124">
        <f t="shared" si="66"/>
        <v>241.93169130653763</v>
      </c>
      <c r="BD50" s="124">
        <f t="shared" si="67"/>
        <v>249.75411711978609</v>
      </c>
      <c r="BE50" s="124">
        <f t="shared" si="68"/>
        <v>249.08812334533286</v>
      </c>
      <c r="BF50" s="124">
        <f t="shared" si="69"/>
        <v>225.68224571943284</v>
      </c>
      <c r="BG50" s="124">
        <f t="shared" si="70"/>
        <v>249.08688034431898</v>
      </c>
      <c r="BH50" s="124">
        <f t="shared" si="9"/>
        <v>327.1021541477968</v>
      </c>
      <c r="BI50" s="124">
        <f t="shared" si="10"/>
        <v>297.12383403373411</v>
      </c>
      <c r="BJ50" s="124">
        <f t="shared" si="11"/>
        <v>349.82765487942493</v>
      </c>
      <c r="BK50" s="124">
        <f t="shared" si="71"/>
        <v>406.64140670849537</v>
      </c>
      <c r="BL50" s="124">
        <f t="shared" si="72"/>
        <v>381.74006016213684</v>
      </c>
      <c r="BM50" s="124">
        <f t="shared" si="73"/>
        <v>370.61907044240388</v>
      </c>
      <c r="BN50" s="124">
        <f t="shared" si="74"/>
        <v>336.77257999104279</v>
      </c>
      <c r="BO50" s="124">
        <f t="shared" si="75"/>
        <v>294.22270628076035</v>
      </c>
      <c r="BP50" s="124">
        <f t="shared" si="76"/>
        <v>312.35475473684659</v>
      </c>
      <c r="BQ50" s="124">
        <f t="shared" si="77"/>
        <v>0</v>
      </c>
      <c r="BR50" s="124">
        <f t="shared" si="78"/>
        <v>0</v>
      </c>
      <c r="BS50" s="124">
        <f t="shared" si="79"/>
        <v>0</v>
      </c>
      <c r="BT50" s="215">
        <f t="shared" si="38"/>
        <v>841.7561707277282</v>
      </c>
      <c r="BU50" s="215">
        <f t="shared" si="39"/>
        <v>715.87015965852504</v>
      </c>
      <c r="BV50" s="215">
        <f t="shared" si="40"/>
        <v>900.19455110801596</v>
      </c>
      <c r="BW50" s="215">
        <f t="shared" si="41"/>
        <v>942.86651971648735</v>
      </c>
      <c r="BX50" s="215">
        <f t="shared" si="42"/>
        <v>974.05364306095578</v>
      </c>
      <c r="BY50" s="215">
        <f t="shared" si="43"/>
        <v>1159.0005373130361</v>
      </c>
      <c r="BZ50" s="215">
        <f t="shared" si="44"/>
        <v>943.35004100864967</v>
      </c>
      <c r="CA50" s="215"/>
    </row>
    <row r="51" spans="1:79" s="184" customFormat="1">
      <c r="A51" s="184" t="s">
        <v>23</v>
      </c>
      <c r="B51" s="184" t="s">
        <v>37</v>
      </c>
      <c r="C51" s="184" t="s">
        <v>105</v>
      </c>
      <c r="D51" s="184" t="s">
        <v>711</v>
      </c>
      <c r="E51" s="184" t="s">
        <v>712</v>
      </c>
      <c r="F51" s="125">
        <v>458</v>
      </c>
      <c r="G51" s="125">
        <v>328</v>
      </c>
      <c r="H51" s="125">
        <v>260</v>
      </c>
      <c r="I51" s="125">
        <v>244</v>
      </c>
      <c r="J51" s="125">
        <v>378</v>
      </c>
      <c r="K51" s="125">
        <v>514</v>
      </c>
      <c r="L51" s="125">
        <v>431</v>
      </c>
      <c r="M51" s="125">
        <v>506</v>
      </c>
      <c r="N51" s="125">
        <v>558</v>
      </c>
      <c r="O51" s="125">
        <v>643</v>
      </c>
      <c r="P51" s="125">
        <v>905</v>
      </c>
      <c r="Q51" s="125">
        <v>755</v>
      </c>
      <c r="R51" s="125">
        <v>685.8</v>
      </c>
      <c r="S51" s="125">
        <v>636.5</v>
      </c>
      <c r="T51" s="125">
        <v>587.20000000000005</v>
      </c>
      <c r="U51" s="125">
        <v>537.79999999999995</v>
      </c>
      <c r="V51" s="125">
        <v>488.4</v>
      </c>
      <c r="W51" s="125">
        <v>504.6</v>
      </c>
      <c r="X51" s="125">
        <v>504.6</v>
      </c>
      <c r="Y51" s="125">
        <v>455.8</v>
      </c>
      <c r="Z51" s="125">
        <v>504.6</v>
      </c>
      <c r="AA51" s="125">
        <v>766</v>
      </c>
      <c r="AB51" s="125">
        <v>477</v>
      </c>
      <c r="AC51" s="125">
        <v>500</v>
      </c>
      <c r="AD51" s="125">
        <v>833</v>
      </c>
      <c r="AE51" s="125">
        <v>797</v>
      </c>
      <c r="AF51" s="125">
        <v>1032</v>
      </c>
      <c r="AG51" s="125">
        <v>1243</v>
      </c>
      <c r="AH51" s="125">
        <v>974</v>
      </c>
      <c r="AI51" s="125">
        <v>960</v>
      </c>
      <c r="AJ51" s="125"/>
      <c r="AK51" s="125"/>
      <c r="AL51" s="125"/>
      <c r="AM51" s="125">
        <v>145675</v>
      </c>
      <c r="AN51" s="125">
        <v>147109.18900000001</v>
      </c>
      <c r="AO51" s="125">
        <v>147749.78700000004</v>
      </c>
      <c r="AP51" s="124">
        <f t="shared" si="53"/>
        <v>167.49613866483611</v>
      </c>
      <c r="AQ51" s="124">
        <f t="shared" si="54"/>
        <v>259.48172301355754</v>
      </c>
      <c r="AR51" s="124">
        <f t="shared" si="55"/>
        <v>352.84022653166295</v>
      </c>
      <c r="AS51" s="124">
        <f t="shared" si="56"/>
        <v>295.86408100223099</v>
      </c>
      <c r="AT51" s="124">
        <f t="shared" si="57"/>
        <v>347.34854985412733</v>
      </c>
      <c r="AU51" s="124">
        <f t="shared" si="58"/>
        <v>383.04444825810879</v>
      </c>
      <c r="AV51" s="124">
        <f t="shared" si="59"/>
        <v>437.09030304014522</v>
      </c>
      <c r="AW51" s="124">
        <f t="shared" si="60"/>
        <v>615.18930676723392</v>
      </c>
      <c r="AX51" s="124">
        <f t="shared" si="61"/>
        <v>513.22422829752657</v>
      </c>
      <c r="AY51" s="124">
        <f t="shared" si="62"/>
        <v>466.18433876350167</v>
      </c>
      <c r="AZ51" s="124">
        <f t="shared" si="63"/>
        <v>432.67181630645786</v>
      </c>
      <c r="BA51" s="124">
        <f t="shared" si="64"/>
        <v>399.15929384941415</v>
      </c>
      <c r="BB51" s="124">
        <f t="shared" si="65"/>
        <v>365.57879467339046</v>
      </c>
      <c r="BC51" s="124">
        <f t="shared" si="66"/>
        <v>331.99829549736688</v>
      </c>
      <c r="BD51" s="124">
        <f t="shared" si="67"/>
        <v>343.01052397209531</v>
      </c>
      <c r="BE51" s="124">
        <f t="shared" si="68"/>
        <v>341.52333498795491</v>
      </c>
      <c r="BF51" s="124">
        <f t="shared" si="69"/>
        <v>308.49452256739966</v>
      </c>
      <c r="BG51" s="124">
        <f t="shared" si="70"/>
        <v>341.52333498795491</v>
      </c>
      <c r="BH51" s="124">
        <f t="shared" si="9"/>
        <v>520.7016673853052</v>
      </c>
      <c r="BI51" s="124">
        <f t="shared" si="10"/>
        <v>324.24894953366913</v>
      </c>
      <c r="BJ51" s="124">
        <f t="shared" si="11"/>
        <v>339.88359489902427</v>
      </c>
      <c r="BK51" s="124">
        <f t="shared" si="71"/>
        <v>566.24606910177442</v>
      </c>
      <c r="BL51" s="124">
        <f t="shared" si="72"/>
        <v>541.77445026904468</v>
      </c>
      <c r="BM51" s="124">
        <f t="shared" si="73"/>
        <v>701.51973987158601</v>
      </c>
      <c r="BN51" s="124">
        <f t="shared" si="74"/>
        <v>844.95061691897433</v>
      </c>
      <c r="BO51" s="124">
        <f t="shared" si="75"/>
        <v>662.09324286329922</v>
      </c>
      <c r="BP51" s="124">
        <f t="shared" si="76"/>
        <v>652.57650220612652</v>
      </c>
      <c r="BQ51" s="124">
        <f t="shared" si="77"/>
        <v>0</v>
      </c>
      <c r="BR51" s="124">
        <f t="shared" si="78"/>
        <v>0</v>
      </c>
      <c r="BS51" s="124">
        <f t="shared" si="79"/>
        <v>0</v>
      </c>
      <c r="BT51" s="215">
        <f t="shared" si="38"/>
        <v>718.03672558778101</v>
      </c>
      <c r="BU51" s="215">
        <f t="shared" si="39"/>
        <v>779.81808821005666</v>
      </c>
      <c r="BV51" s="215">
        <f t="shared" si="40"/>
        <v>1026.2570791144672</v>
      </c>
      <c r="BW51" s="215">
        <f t="shared" si="41"/>
        <v>1565.5038381049058</v>
      </c>
      <c r="BX51" s="215">
        <f t="shared" si="42"/>
        <v>1184.8342118179987</v>
      </c>
      <c r="BY51" s="215">
        <f t="shared" si="43"/>
        <v>1809.540259242405</v>
      </c>
      <c r="BZ51" s="215">
        <f t="shared" si="44"/>
        <v>2159.6203619884004</v>
      </c>
      <c r="CA51" s="215"/>
    </row>
    <row r="52" spans="1:79">
      <c r="A52" s="151" t="s">
        <v>23</v>
      </c>
      <c r="B52" s="151" t="s">
        <v>47</v>
      </c>
      <c r="C52" s="151" t="s">
        <v>25</v>
      </c>
      <c r="D52" s="151" t="s">
        <v>139</v>
      </c>
      <c r="E52" s="151" t="s">
        <v>140</v>
      </c>
      <c r="F52" s="125">
        <v>356</v>
      </c>
      <c r="G52" s="125">
        <v>338</v>
      </c>
      <c r="H52" s="125">
        <v>422</v>
      </c>
      <c r="I52" s="125">
        <v>621</v>
      </c>
      <c r="J52" s="125">
        <v>503</v>
      </c>
      <c r="K52" s="125">
        <v>426</v>
      </c>
      <c r="L52" s="125">
        <v>567</v>
      </c>
      <c r="M52" s="125">
        <v>377</v>
      </c>
      <c r="N52" s="125">
        <v>194</v>
      </c>
      <c r="O52" s="125">
        <v>226</v>
      </c>
      <c r="P52" s="125">
        <v>109</v>
      </c>
      <c r="Q52" s="125">
        <v>328</v>
      </c>
      <c r="R52" s="125">
        <v>506</v>
      </c>
      <c r="S52" s="125">
        <v>713</v>
      </c>
      <c r="T52" s="125">
        <v>367</v>
      </c>
      <c r="U52" s="125">
        <v>367</v>
      </c>
      <c r="V52" s="125">
        <v>206</v>
      </c>
      <c r="W52" s="125">
        <v>212.86666666666667</v>
      </c>
      <c r="X52" s="125">
        <v>212.86666666666667</v>
      </c>
      <c r="Y52" s="125">
        <v>192.26666666666665</v>
      </c>
      <c r="Z52" s="125">
        <v>212.86666666666667</v>
      </c>
      <c r="AA52" s="125">
        <v>253</v>
      </c>
      <c r="AB52" s="125">
        <v>358</v>
      </c>
      <c r="AC52" s="125">
        <v>270</v>
      </c>
      <c r="AD52" s="125">
        <v>506</v>
      </c>
      <c r="AE52" s="125">
        <v>713</v>
      </c>
      <c r="AF52" s="125">
        <v>367</v>
      </c>
      <c r="AG52" s="125">
        <v>525</v>
      </c>
      <c r="AH52" s="125">
        <v>217</v>
      </c>
      <c r="AI52" s="125">
        <v>318</v>
      </c>
      <c r="AJ52" s="125"/>
      <c r="AK52" s="125"/>
      <c r="AL52" s="125"/>
      <c r="AM52" s="125">
        <v>162972</v>
      </c>
      <c r="AN52" s="125">
        <v>164593.05900000007</v>
      </c>
      <c r="AO52" s="125">
        <v>165575.98000000004</v>
      </c>
      <c r="AP52" s="124">
        <f t="shared" si="53"/>
        <v>381.04705102717031</v>
      </c>
      <c r="AQ52" s="124">
        <f t="shared" si="54"/>
        <v>308.64197530864197</v>
      </c>
      <c r="AR52" s="124">
        <f t="shared" si="55"/>
        <v>261.39459539061926</v>
      </c>
      <c r="AS52" s="124">
        <f t="shared" si="56"/>
        <v>347.91252485089467</v>
      </c>
      <c r="AT52" s="124">
        <f t="shared" si="57"/>
        <v>231.32808089733206</v>
      </c>
      <c r="AU52" s="124">
        <f t="shared" si="58"/>
        <v>119.03885329995337</v>
      </c>
      <c r="AV52" s="124">
        <f t="shared" si="59"/>
        <v>137.30834178128976</v>
      </c>
      <c r="AW52" s="124">
        <f t="shared" si="60"/>
        <v>66.223934752922943</v>
      </c>
      <c r="AX52" s="124">
        <f t="shared" si="61"/>
        <v>199.27936329319928</v>
      </c>
      <c r="AY52" s="124">
        <f t="shared" si="62"/>
        <v>307.42487142182574</v>
      </c>
      <c r="AZ52" s="124">
        <f t="shared" si="63"/>
        <v>433.18959154893628</v>
      </c>
      <c r="BA52" s="124">
        <f t="shared" si="64"/>
        <v>222.97416563598827</v>
      </c>
      <c r="BB52" s="124">
        <f t="shared" si="65"/>
        <v>222.97416563598827</v>
      </c>
      <c r="BC52" s="124">
        <f t="shared" si="66"/>
        <v>125.15716109268004</v>
      </c>
      <c r="BD52" s="124">
        <f t="shared" si="67"/>
        <v>129.32906646243606</v>
      </c>
      <c r="BE52" s="124">
        <f t="shared" si="68"/>
        <v>128.56132071008525</v>
      </c>
      <c r="BF52" s="124">
        <f t="shared" si="69"/>
        <v>116.11990257685117</v>
      </c>
      <c r="BG52" s="124">
        <f t="shared" si="70"/>
        <v>128.56132071008525</v>
      </c>
      <c r="BH52" s="124">
        <f t="shared" si="9"/>
        <v>153.71243571091287</v>
      </c>
      <c r="BI52" s="124">
        <f t="shared" si="10"/>
        <v>217.50613432611385</v>
      </c>
      <c r="BJ52" s="124">
        <f t="shared" si="11"/>
        <v>164.04093929623113</v>
      </c>
      <c r="BK52" s="124">
        <f t="shared" si="71"/>
        <v>307.42487142182574</v>
      </c>
      <c r="BL52" s="124">
        <f t="shared" si="72"/>
        <v>433.18959154893628</v>
      </c>
      <c r="BM52" s="124">
        <f t="shared" si="73"/>
        <v>222.97416563598827</v>
      </c>
      <c r="BN52" s="124">
        <f t="shared" si="74"/>
        <v>318.96849307600496</v>
      </c>
      <c r="BO52" s="124">
        <f t="shared" si="75"/>
        <v>131.84031047141539</v>
      </c>
      <c r="BP52" s="124">
        <f t="shared" si="76"/>
        <v>193.20377294889445</v>
      </c>
      <c r="BQ52" s="124">
        <f t="shared" si="77"/>
        <v>0</v>
      </c>
      <c r="BR52" s="124">
        <f t="shared" si="78"/>
        <v>0</v>
      </c>
      <c r="BS52" s="124">
        <f t="shared" si="79"/>
        <v>0</v>
      </c>
      <c r="BT52" s="215">
        <f t="shared" si="38"/>
        <v>684.78020764303074</v>
      </c>
      <c r="BU52" s="215">
        <f t="shared" si="39"/>
        <v>951.0836217264316</v>
      </c>
      <c r="BV52" s="215">
        <f t="shared" si="40"/>
        <v>698.27945904818</v>
      </c>
      <c r="BW52" s="215">
        <f t="shared" si="41"/>
        <v>402.81163982741202</v>
      </c>
      <c r="BX52" s="215">
        <f t="shared" si="42"/>
        <v>535.25950933325782</v>
      </c>
      <c r="BY52" s="215">
        <f t="shared" si="43"/>
        <v>963.58862860675026</v>
      </c>
      <c r="BZ52" s="215">
        <f t="shared" si="44"/>
        <v>644.01257649631475</v>
      </c>
      <c r="CA52" s="215"/>
    </row>
    <row r="53" spans="1:79">
      <c r="A53" s="151" t="s">
        <v>33</v>
      </c>
      <c r="B53" s="151" t="s">
        <v>73</v>
      </c>
      <c r="C53" s="151" t="s">
        <v>79</v>
      </c>
      <c r="D53" s="151" t="s">
        <v>141</v>
      </c>
      <c r="E53" s="151" t="s">
        <v>142</v>
      </c>
      <c r="F53" s="125">
        <v>2720</v>
      </c>
      <c r="G53" s="125">
        <v>2997</v>
      </c>
      <c r="H53" s="125">
        <v>3204</v>
      </c>
      <c r="I53" s="125">
        <v>2982</v>
      </c>
      <c r="J53" s="125">
        <v>2735</v>
      </c>
      <c r="K53" s="125">
        <v>3147</v>
      </c>
      <c r="L53" s="125">
        <v>3177</v>
      </c>
      <c r="M53" s="125">
        <v>3267</v>
      </c>
      <c r="N53" s="125">
        <v>3386</v>
      </c>
      <c r="O53" s="125">
        <v>3250</v>
      </c>
      <c r="P53" s="125">
        <v>2462</v>
      </c>
      <c r="Q53" s="125">
        <v>2405</v>
      </c>
      <c r="R53" s="125">
        <v>3782</v>
      </c>
      <c r="S53" s="125">
        <v>3782</v>
      </c>
      <c r="T53" s="125">
        <v>2883</v>
      </c>
      <c r="U53" s="125">
        <v>1980</v>
      </c>
      <c r="V53" s="125">
        <v>1290</v>
      </c>
      <c r="W53" s="125">
        <v>1333</v>
      </c>
      <c r="X53" s="125">
        <v>1333</v>
      </c>
      <c r="Y53" s="125">
        <v>1204</v>
      </c>
      <c r="Z53" s="125">
        <v>1333</v>
      </c>
      <c r="AA53" s="125">
        <v>2344</v>
      </c>
      <c r="AB53" s="125">
        <v>2291</v>
      </c>
      <c r="AC53" s="125">
        <v>2668</v>
      </c>
      <c r="AD53" s="125">
        <v>3136</v>
      </c>
      <c r="AE53" s="125">
        <v>3323</v>
      </c>
      <c r="AF53" s="125">
        <v>2844</v>
      </c>
      <c r="AG53" s="125">
        <v>2402</v>
      </c>
      <c r="AH53" s="125">
        <v>2617</v>
      </c>
      <c r="AI53" s="125">
        <v>3124</v>
      </c>
      <c r="AJ53" s="125"/>
      <c r="AK53" s="125"/>
      <c r="AL53" s="125"/>
      <c r="AM53" s="125">
        <v>510855</v>
      </c>
      <c r="AN53" s="125">
        <v>524010.31799999997</v>
      </c>
      <c r="AO53" s="125">
        <v>528477.68199999991</v>
      </c>
      <c r="AP53" s="124">
        <f t="shared" si="53"/>
        <v>583.72728073523797</v>
      </c>
      <c r="AQ53" s="124">
        <f t="shared" si="54"/>
        <v>535.37696606669203</v>
      </c>
      <c r="AR53" s="124">
        <f t="shared" si="55"/>
        <v>616.02607393487392</v>
      </c>
      <c r="AS53" s="124">
        <f t="shared" si="56"/>
        <v>621.8985817893531</v>
      </c>
      <c r="AT53" s="124">
        <f t="shared" si="57"/>
        <v>639.51610535279099</v>
      </c>
      <c r="AU53" s="124">
        <f t="shared" si="58"/>
        <v>662.81038650889195</v>
      </c>
      <c r="AV53" s="124">
        <f t="shared" si="59"/>
        <v>620.21679504410065</v>
      </c>
      <c r="AW53" s="124">
        <f t="shared" si="60"/>
        <v>469.83807673802335</v>
      </c>
      <c r="AX53" s="124">
        <f t="shared" si="61"/>
        <v>458.96042833263448</v>
      </c>
      <c r="AY53" s="124">
        <f t="shared" si="62"/>
        <v>721.74151349439649</v>
      </c>
      <c r="AZ53" s="124">
        <f t="shared" si="63"/>
        <v>721.74151349439649</v>
      </c>
      <c r="BA53" s="124">
        <f t="shared" si="64"/>
        <v>550.1800061883514</v>
      </c>
      <c r="BB53" s="124">
        <f t="shared" si="65"/>
        <v>377.85515513455977</v>
      </c>
      <c r="BC53" s="124">
        <f t="shared" si="66"/>
        <v>246.17835864827381</v>
      </c>
      <c r="BD53" s="124">
        <f t="shared" si="67"/>
        <v>254.38430393654963</v>
      </c>
      <c r="BE53" s="124">
        <f t="shared" si="68"/>
        <v>252.23392498909732</v>
      </c>
      <c r="BF53" s="124">
        <f t="shared" si="69"/>
        <v>227.82419031273307</v>
      </c>
      <c r="BG53" s="124">
        <f t="shared" si="70"/>
        <v>252.23392498909732</v>
      </c>
      <c r="BH53" s="124">
        <f t="shared" si="9"/>
        <v>447.31943617949906</v>
      </c>
      <c r="BI53" s="124">
        <f t="shared" si="10"/>
        <v>437.20513152185686</v>
      </c>
      <c r="BJ53" s="124">
        <f t="shared" si="11"/>
        <v>509.1502797469725</v>
      </c>
      <c r="BK53" s="124">
        <f t="shared" si="71"/>
        <v>598.46149823332291</v>
      </c>
      <c r="BL53" s="124">
        <f t="shared" si="72"/>
        <v>634.14781844047582</v>
      </c>
      <c r="BM53" s="124">
        <f t="shared" si="73"/>
        <v>542.73740464782225</v>
      </c>
      <c r="BN53" s="124">
        <f t="shared" si="74"/>
        <v>458.38792052182458</v>
      </c>
      <c r="BO53" s="124">
        <f t="shared" si="75"/>
        <v>499.41764696320348</v>
      </c>
      <c r="BP53" s="124">
        <f t="shared" si="76"/>
        <v>596.17146699008322</v>
      </c>
      <c r="BQ53" s="124">
        <f t="shared" si="77"/>
        <v>0</v>
      </c>
      <c r="BR53" s="124">
        <f t="shared" si="78"/>
        <v>0</v>
      </c>
      <c r="BS53" s="124">
        <f t="shared" si="79"/>
        <v>0</v>
      </c>
      <c r="BT53" s="215">
        <f t="shared" si="38"/>
        <v>1746.2880856603147</v>
      </c>
      <c r="BU53" s="215">
        <f t="shared" si="39"/>
        <v>1735.1303207368042</v>
      </c>
      <c r="BV53" s="215">
        <f t="shared" si="40"/>
        <v>1924.2250736510359</v>
      </c>
      <c r="BW53" s="215">
        <f t="shared" si="41"/>
        <v>1549.0153001147585</v>
      </c>
      <c r="BX53" s="215">
        <f t="shared" si="42"/>
        <v>1393.6748474483284</v>
      </c>
      <c r="BY53" s="215">
        <f t="shared" si="43"/>
        <v>1775.3467213216211</v>
      </c>
      <c r="BZ53" s="215">
        <f t="shared" si="44"/>
        <v>1553.9770344751112</v>
      </c>
      <c r="CA53" s="215"/>
    </row>
    <row r="54" spans="1:79">
      <c r="A54" s="151" t="s">
        <v>43</v>
      </c>
      <c r="B54" s="151" t="s">
        <v>81</v>
      </c>
      <c r="C54" s="151" t="s">
        <v>121</v>
      </c>
      <c r="D54" s="151" t="s">
        <v>143</v>
      </c>
      <c r="E54" s="151" t="s">
        <v>144</v>
      </c>
      <c r="F54" s="125">
        <v>245</v>
      </c>
      <c r="G54" s="125">
        <v>295</v>
      </c>
      <c r="H54" s="125">
        <v>387</v>
      </c>
      <c r="I54" s="125">
        <v>345</v>
      </c>
      <c r="J54" s="125">
        <v>347</v>
      </c>
      <c r="K54" s="125">
        <v>353</v>
      </c>
      <c r="L54" s="125">
        <v>494</v>
      </c>
      <c r="M54" s="125">
        <v>288</v>
      </c>
      <c r="N54" s="125">
        <v>358</v>
      </c>
      <c r="O54" s="125">
        <v>389</v>
      </c>
      <c r="P54" s="125">
        <v>437</v>
      </c>
      <c r="Q54" s="125">
        <v>474</v>
      </c>
      <c r="R54" s="125">
        <v>489.86</v>
      </c>
      <c r="S54" s="125">
        <v>448.29</v>
      </c>
      <c r="T54" s="125">
        <v>405.82</v>
      </c>
      <c r="U54" s="125">
        <v>369.95000000000005</v>
      </c>
      <c r="V54" s="125">
        <v>321.78811120991645</v>
      </c>
      <c r="W54" s="125">
        <v>332.5143815835803</v>
      </c>
      <c r="X54" s="125">
        <v>332.5143815835803</v>
      </c>
      <c r="Y54" s="125">
        <v>300.33557046258869</v>
      </c>
      <c r="Z54" s="125">
        <v>332.5143815835803</v>
      </c>
      <c r="AA54" s="125">
        <v>421</v>
      </c>
      <c r="AB54" s="125">
        <v>597</v>
      </c>
      <c r="AC54" s="125">
        <v>547</v>
      </c>
      <c r="AD54" s="125">
        <v>530</v>
      </c>
      <c r="AE54" s="125">
        <v>523</v>
      </c>
      <c r="AF54" s="125">
        <v>485</v>
      </c>
      <c r="AG54" s="125">
        <v>587</v>
      </c>
      <c r="AH54" s="125">
        <v>713</v>
      </c>
      <c r="AI54" s="125">
        <v>774</v>
      </c>
      <c r="AJ54" s="125"/>
      <c r="AK54" s="125"/>
      <c r="AL54" s="125"/>
      <c r="AM54" s="125">
        <v>201256</v>
      </c>
      <c r="AN54" s="125">
        <v>205635.25599999982</v>
      </c>
      <c r="AO54" s="125">
        <v>209223.95200000008</v>
      </c>
      <c r="AP54" s="124">
        <f t="shared" si="53"/>
        <v>171.42346066701117</v>
      </c>
      <c r="AQ54" s="124">
        <f t="shared" si="54"/>
        <v>172.4172198592837</v>
      </c>
      <c r="AR54" s="124">
        <f t="shared" si="55"/>
        <v>175.39849743610128</v>
      </c>
      <c r="AS54" s="124">
        <f t="shared" si="56"/>
        <v>245.45852049131454</v>
      </c>
      <c r="AT54" s="124">
        <f t="shared" si="57"/>
        <v>143.1013236872441</v>
      </c>
      <c r="AU54" s="124">
        <f t="shared" si="58"/>
        <v>177.88289541678259</v>
      </c>
      <c r="AV54" s="124">
        <f t="shared" si="59"/>
        <v>189.16989604156223</v>
      </c>
      <c r="AW54" s="124">
        <f t="shared" si="60"/>
        <v>212.51219683846449</v>
      </c>
      <c r="AX54" s="124">
        <f t="shared" si="61"/>
        <v>230.50522036940998</v>
      </c>
      <c r="AY54" s="124">
        <f t="shared" si="62"/>
        <v>238.21790559105312</v>
      </c>
      <c r="AZ54" s="124">
        <f t="shared" si="63"/>
        <v>218.00250050506924</v>
      </c>
      <c r="BA54" s="124">
        <f t="shared" si="64"/>
        <v>197.34942727914341</v>
      </c>
      <c r="BB54" s="124">
        <f t="shared" si="65"/>
        <v>179.90592041279166</v>
      </c>
      <c r="BC54" s="124">
        <f t="shared" si="66"/>
        <v>156.48489343185233</v>
      </c>
      <c r="BD54" s="124">
        <f t="shared" si="67"/>
        <v>161.7010565462474</v>
      </c>
      <c r="BE54" s="124">
        <f t="shared" si="68"/>
        <v>158.92749295911406</v>
      </c>
      <c r="BF54" s="124">
        <f t="shared" si="69"/>
        <v>143.54741299532884</v>
      </c>
      <c r="BG54" s="124">
        <f t="shared" si="70"/>
        <v>158.92749295911406</v>
      </c>
      <c r="BH54" s="124">
        <f t="shared" si="9"/>
        <v>204.73142990616375</v>
      </c>
      <c r="BI54" s="124">
        <f t="shared" si="10"/>
        <v>290.31986616147208</v>
      </c>
      <c r="BJ54" s="124">
        <f t="shared" si="11"/>
        <v>266.00496949803221</v>
      </c>
      <c r="BK54" s="124">
        <f t="shared" si="71"/>
        <v>257.73790463246269</v>
      </c>
      <c r="BL54" s="124">
        <f t="shared" si="72"/>
        <v>254.33381909958106</v>
      </c>
      <c r="BM54" s="124">
        <f t="shared" si="73"/>
        <v>235.85449763536678</v>
      </c>
      <c r="BN54" s="124">
        <f t="shared" si="74"/>
        <v>285.45688682878415</v>
      </c>
      <c r="BO54" s="124">
        <f t="shared" si="75"/>
        <v>346.73042642065263</v>
      </c>
      <c r="BP54" s="124">
        <f t="shared" si="76"/>
        <v>376.39460035004925</v>
      </c>
      <c r="BQ54" s="124">
        <f t="shared" si="77"/>
        <v>0</v>
      </c>
      <c r="BR54" s="124">
        <f t="shared" si="78"/>
        <v>0</v>
      </c>
      <c r="BS54" s="124">
        <f t="shared" si="79"/>
        <v>0</v>
      </c>
      <c r="BT54" s="215">
        <f t="shared" si="38"/>
        <v>460.60738561831698</v>
      </c>
      <c r="BU54" s="215">
        <f t="shared" si="39"/>
        <v>519.23917796239618</v>
      </c>
      <c r="BV54" s="215">
        <f t="shared" si="40"/>
        <v>566.44273959534132</v>
      </c>
      <c r="BW54" s="215">
        <f t="shared" si="41"/>
        <v>632.18731324943678</v>
      </c>
      <c r="BX54" s="215">
        <f t="shared" si="42"/>
        <v>761.05626556566801</v>
      </c>
      <c r="BY54" s="215">
        <f t="shared" si="43"/>
        <v>747.92622136741056</v>
      </c>
      <c r="BZ54" s="215">
        <f t="shared" si="44"/>
        <v>1008.581913599486</v>
      </c>
      <c r="CA54" s="215"/>
    </row>
    <row r="55" spans="1:79">
      <c r="A55" s="151" t="s">
        <v>33</v>
      </c>
      <c r="B55" s="151" t="s">
        <v>73</v>
      </c>
      <c r="C55" s="151" t="s">
        <v>71</v>
      </c>
      <c r="D55" s="151" t="s">
        <v>145</v>
      </c>
      <c r="E55" s="151" t="s">
        <v>146</v>
      </c>
      <c r="F55" s="125">
        <v>190</v>
      </c>
      <c r="G55" s="125">
        <v>310</v>
      </c>
      <c r="H55" s="125">
        <v>393</v>
      </c>
      <c r="I55" s="125">
        <v>344</v>
      </c>
      <c r="J55" s="125">
        <v>388</v>
      </c>
      <c r="K55" s="125">
        <v>416</v>
      </c>
      <c r="L55" s="125">
        <v>608</v>
      </c>
      <c r="M55" s="125">
        <v>479</v>
      </c>
      <c r="N55" s="125">
        <v>429</v>
      </c>
      <c r="O55" s="125">
        <v>294</v>
      </c>
      <c r="P55" s="125">
        <v>530</v>
      </c>
      <c r="Q55" s="125">
        <v>558</v>
      </c>
      <c r="R55" s="125">
        <v>488.2</v>
      </c>
      <c r="S55" s="125">
        <v>476.59999999999997</v>
      </c>
      <c r="T55" s="125">
        <v>465.19999999999993</v>
      </c>
      <c r="U55" s="125">
        <v>453.89999999999992</v>
      </c>
      <c r="V55" s="125">
        <v>435.89999999999992</v>
      </c>
      <c r="W55" s="125">
        <v>457.40000000000003</v>
      </c>
      <c r="X55" s="125">
        <v>463.7</v>
      </c>
      <c r="Y55" s="125">
        <v>419.1</v>
      </c>
      <c r="Z55" s="125">
        <v>463.7</v>
      </c>
      <c r="AA55" s="125">
        <v>698</v>
      </c>
      <c r="AB55" s="125">
        <v>523</v>
      </c>
      <c r="AC55" s="125">
        <v>409</v>
      </c>
      <c r="AD55" s="125">
        <v>597</v>
      </c>
      <c r="AE55" s="125">
        <v>535</v>
      </c>
      <c r="AF55" s="125">
        <v>647</v>
      </c>
      <c r="AG55" s="125">
        <v>531</v>
      </c>
      <c r="AH55" s="125">
        <v>570</v>
      </c>
      <c r="AI55" s="125">
        <v>448</v>
      </c>
      <c r="AJ55" s="125"/>
      <c r="AK55" s="125"/>
      <c r="AL55" s="125"/>
      <c r="AM55" s="125">
        <v>216061</v>
      </c>
      <c r="AN55" s="125">
        <v>220233.58100000001</v>
      </c>
      <c r="AO55" s="125">
        <v>223288.35299999994</v>
      </c>
      <c r="AP55" s="124">
        <f t="shared" si="53"/>
        <v>159.21429596271423</v>
      </c>
      <c r="AQ55" s="124">
        <f t="shared" si="54"/>
        <v>179.57891521375907</v>
      </c>
      <c r="AR55" s="124">
        <f t="shared" si="55"/>
        <v>192.53821837351489</v>
      </c>
      <c r="AS55" s="124">
        <f t="shared" si="56"/>
        <v>281.40201146898329</v>
      </c>
      <c r="AT55" s="124">
        <f t="shared" si="57"/>
        <v>221.69665048296545</v>
      </c>
      <c r="AU55" s="124">
        <f t="shared" si="58"/>
        <v>198.55503769768725</v>
      </c>
      <c r="AV55" s="124">
        <f t="shared" si="59"/>
        <v>133.49462814210881</v>
      </c>
      <c r="AW55" s="124">
        <f t="shared" si="60"/>
        <v>240.65358134461795</v>
      </c>
      <c r="AX55" s="124">
        <f t="shared" si="61"/>
        <v>253.36735545339022</v>
      </c>
      <c r="AY55" s="124">
        <f t="shared" si="62"/>
        <v>221.67373285366506</v>
      </c>
      <c r="AZ55" s="124">
        <f t="shared" si="63"/>
        <v>216.40659786574508</v>
      </c>
      <c r="BA55" s="124">
        <f t="shared" si="64"/>
        <v>211.23027555003063</v>
      </c>
      <c r="BB55" s="124">
        <f t="shared" si="65"/>
        <v>206.09935957041895</v>
      </c>
      <c r="BC55" s="124">
        <f t="shared" si="66"/>
        <v>197.9262190719225</v>
      </c>
      <c r="BD55" s="124">
        <f t="shared" si="67"/>
        <v>207.68858133401554</v>
      </c>
      <c r="BE55" s="124">
        <f t="shared" si="68"/>
        <v>207.66869107588431</v>
      </c>
      <c r="BF55" s="124">
        <f t="shared" si="69"/>
        <v>187.69451893444713</v>
      </c>
      <c r="BG55" s="124">
        <f t="shared" si="70"/>
        <v>207.66869107588431</v>
      </c>
      <c r="BH55" s="124">
        <f t="shared" si="9"/>
        <v>316.93622599725148</v>
      </c>
      <c r="BI55" s="124">
        <f t="shared" si="10"/>
        <v>237.47513781742484</v>
      </c>
      <c r="BJ55" s="124">
        <f t="shared" si="11"/>
        <v>185.71191466028063</v>
      </c>
      <c r="BK55" s="124">
        <f t="shared" si="71"/>
        <v>271.07582653346583</v>
      </c>
      <c r="BL55" s="124">
        <f t="shared" si="72"/>
        <v>242.92389814975584</v>
      </c>
      <c r="BM55" s="124">
        <f t="shared" si="73"/>
        <v>293.7789945848449</v>
      </c>
      <c r="BN55" s="124">
        <f t="shared" si="74"/>
        <v>241.1076447056455</v>
      </c>
      <c r="BO55" s="124">
        <f t="shared" si="75"/>
        <v>258.81611578572114</v>
      </c>
      <c r="BP55" s="124">
        <f t="shared" si="76"/>
        <v>203.42038574035627</v>
      </c>
      <c r="BQ55" s="124">
        <f t="shared" si="77"/>
        <v>0</v>
      </c>
      <c r="BR55" s="124">
        <f t="shared" si="78"/>
        <v>0</v>
      </c>
      <c r="BS55" s="124">
        <f t="shared" si="79"/>
        <v>0</v>
      </c>
      <c r="BT55" s="215">
        <f t="shared" si="38"/>
        <v>413.30920434506925</v>
      </c>
      <c r="BU55" s="215">
        <f t="shared" si="39"/>
        <v>531.33142954998823</v>
      </c>
      <c r="BV55" s="215">
        <f t="shared" si="40"/>
        <v>701.653699649636</v>
      </c>
      <c r="BW55" s="215">
        <f t="shared" si="41"/>
        <v>627.51556494011697</v>
      </c>
      <c r="BX55" s="215">
        <f t="shared" si="42"/>
        <v>740.12327847495703</v>
      </c>
      <c r="BY55" s="215">
        <f t="shared" si="43"/>
        <v>807.77871926806665</v>
      </c>
      <c r="BZ55" s="215">
        <f t="shared" si="44"/>
        <v>703.3441462317229</v>
      </c>
      <c r="CA55" s="215"/>
    </row>
    <row r="56" spans="1:79">
      <c r="A56" s="151" t="s">
        <v>23</v>
      </c>
      <c r="B56" s="151" t="s">
        <v>37</v>
      </c>
      <c r="C56" s="151" t="s">
        <v>45</v>
      </c>
      <c r="D56" s="151" t="s">
        <v>149</v>
      </c>
      <c r="E56" s="151" t="s">
        <v>150</v>
      </c>
      <c r="F56" s="125">
        <v>2097</v>
      </c>
      <c r="G56" s="125">
        <v>1761</v>
      </c>
      <c r="H56" s="125">
        <v>1422</v>
      </c>
      <c r="I56" s="125">
        <v>1920</v>
      </c>
      <c r="J56" s="125">
        <v>2027</v>
      </c>
      <c r="K56" s="125">
        <v>1972</v>
      </c>
      <c r="L56" s="125">
        <v>1769</v>
      </c>
      <c r="M56" s="125">
        <v>1724</v>
      </c>
      <c r="N56" s="125">
        <v>1577</v>
      </c>
      <c r="O56" s="125">
        <v>1859</v>
      </c>
      <c r="P56" s="125">
        <v>1672</v>
      </c>
      <c r="Q56" s="125">
        <v>1796</v>
      </c>
      <c r="R56" s="125">
        <v>1523.7</v>
      </c>
      <c r="S56" s="125">
        <v>1622.4</v>
      </c>
      <c r="T56" s="125">
        <v>1422</v>
      </c>
      <c r="U56" s="125">
        <v>1336.1</v>
      </c>
      <c r="V56" s="125">
        <v>1083</v>
      </c>
      <c r="W56" s="125">
        <v>1088.0999999999999</v>
      </c>
      <c r="X56" s="125">
        <v>1057.1000000000001</v>
      </c>
      <c r="Y56" s="125">
        <v>898.80000000000018</v>
      </c>
      <c r="Z56" s="125">
        <v>964.10000000000014</v>
      </c>
      <c r="AA56" s="125">
        <v>1636</v>
      </c>
      <c r="AB56" s="125">
        <v>1399</v>
      </c>
      <c r="AC56" s="125">
        <v>1400</v>
      </c>
      <c r="AD56" s="125">
        <v>1642</v>
      </c>
      <c r="AE56" s="125">
        <v>1361</v>
      </c>
      <c r="AF56" s="125">
        <v>1258</v>
      </c>
      <c r="AG56" s="125">
        <v>1040</v>
      </c>
      <c r="AH56" s="125">
        <v>944</v>
      </c>
      <c r="AI56" s="125">
        <v>816</v>
      </c>
      <c r="AJ56" s="125"/>
      <c r="AK56" s="125"/>
      <c r="AL56" s="125"/>
      <c r="AM56" s="125">
        <v>301831</v>
      </c>
      <c r="AN56" s="125">
        <v>303216.27600000025</v>
      </c>
      <c r="AO56" s="125">
        <v>304505.43800000008</v>
      </c>
      <c r="AP56" s="124">
        <f t="shared" si="53"/>
        <v>636.11756247701521</v>
      </c>
      <c r="AQ56" s="124">
        <f t="shared" si="54"/>
        <v>671.56786413589066</v>
      </c>
      <c r="AR56" s="124">
        <f t="shared" si="55"/>
        <v>653.34574646076783</v>
      </c>
      <c r="AS56" s="124">
        <f t="shared" si="56"/>
        <v>586.08956667804171</v>
      </c>
      <c r="AT56" s="124">
        <f t="shared" si="57"/>
        <v>571.18056130748664</v>
      </c>
      <c r="AU56" s="124">
        <f t="shared" si="58"/>
        <v>522.47781043034013</v>
      </c>
      <c r="AV56" s="124">
        <f t="shared" si="59"/>
        <v>613.0937377517289</v>
      </c>
      <c r="AW56" s="124">
        <f t="shared" si="60"/>
        <v>551.42158661693963</v>
      </c>
      <c r="AX56" s="124">
        <f t="shared" si="61"/>
        <v>592.31648897369826</v>
      </c>
      <c r="AY56" s="124">
        <f t="shared" si="62"/>
        <v>502.51260258865483</v>
      </c>
      <c r="AZ56" s="124">
        <f t="shared" si="63"/>
        <v>535.06362567423616</v>
      </c>
      <c r="BA56" s="124">
        <f t="shared" si="64"/>
        <v>468.97218670411968</v>
      </c>
      <c r="BB56" s="124">
        <f t="shared" si="65"/>
        <v>440.64257289407476</v>
      </c>
      <c r="BC56" s="124">
        <f t="shared" si="66"/>
        <v>357.1708004223359</v>
      </c>
      <c r="BD56" s="124">
        <f t="shared" si="67"/>
        <v>358.85276818055735</v>
      </c>
      <c r="BE56" s="124">
        <f t="shared" si="68"/>
        <v>347.15307777196409</v>
      </c>
      <c r="BF56" s="124">
        <f t="shared" si="69"/>
        <v>295.16714246659853</v>
      </c>
      <c r="BG56" s="124">
        <f t="shared" si="70"/>
        <v>316.61175128176194</v>
      </c>
      <c r="BH56" s="124">
        <f t="shared" si="9"/>
        <v>539.54887302949351</v>
      </c>
      <c r="BI56" s="124">
        <f t="shared" si="10"/>
        <v>461.38684191214026</v>
      </c>
      <c r="BJ56" s="124">
        <f t="shared" si="11"/>
        <v>461.71663951179158</v>
      </c>
      <c r="BK56" s="124">
        <f t="shared" si="71"/>
        <v>541.52765862740125</v>
      </c>
      <c r="BL56" s="124">
        <f t="shared" si="72"/>
        <v>448.8545331253917</v>
      </c>
      <c r="BM56" s="124">
        <f t="shared" si="73"/>
        <v>414.88538036130979</v>
      </c>
      <c r="BN56" s="124">
        <f t="shared" si="74"/>
        <v>342.98950363733087</v>
      </c>
      <c r="BO56" s="124">
        <f t="shared" si="75"/>
        <v>311.32893407080803</v>
      </c>
      <c r="BP56" s="124">
        <f t="shared" si="76"/>
        <v>269.11484131544421</v>
      </c>
      <c r="BQ56" s="124">
        <f t="shared" si="77"/>
        <v>0</v>
      </c>
      <c r="BR56" s="124">
        <f t="shared" si="78"/>
        <v>0</v>
      </c>
      <c r="BS56" s="124">
        <f t="shared" si="79"/>
        <v>0</v>
      </c>
      <c r="BT56" s="215">
        <f t="shared" si="38"/>
        <v>1749.323296811792</v>
      </c>
      <c r="BU56" s="215">
        <f t="shared" si="39"/>
        <v>1961.0311730736737</v>
      </c>
      <c r="BV56" s="215">
        <f t="shared" si="40"/>
        <v>1679.7479384158685</v>
      </c>
      <c r="BW56" s="215">
        <f t="shared" si="41"/>
        <v>1756.8318133423668</v>
      </c>
      <c r="BX56" s="215">
        <f t="shared" si="42"/>
        <v>1462.6523544534252</v>
      </c>
      <c r="BY56" s="215">
        <f t="shared" si="43"/>
        <v>1405.2675721141027</v>
      </c>
      <c r="BZ56" s="215">
        <f t="shared" si="44"/>
        <v>923.43327902358317</v>
      </c>
      <c r="CA56" s="215"/>
    </row>
    <row r="57" spans="1:79">
      <c r="A57" s="151" t="s">
        <v>23</v>
      </c>
      <c r="B57" s="151" t="s">
        <v>37</v>
      </c>
      <c r="C57" s="151" t="s">
        <v>45</v>
      </c>
      <c r="D57" s="151" t="s">
        <v>151</v>
      </c>
      <c r="E57" s="151" t="s">
        <v>152</v>
      </c>
      <c r="F57" s="125">
        <v>761</v>
      </c>
      <c r="G57" s="125">
        <v>947</v>
      </c>
      <c r="H57" s="125">
        <v>994</v>
      </c>
      <c r="I57" s="125">
        <v>1368</v>
      </c>
      <c r="J57" s="125">
        <v>1227</v>
      </c>
      <c r="K57" s="125">
        <v>1084</v>
      </c>
      <c r="L57" s="125">
        <v>1352</v>
      </c>
      <c r="M57" s="125">
        <v>1359</v>
      </c>
      <c r="N57" s="125">
        <v>1268</v>
      </c>
      <c r="O57" s="125">
        <v>1016</v>
      </c>
      <c r="P57" s="125">
        <v>913</v>
      </c>
      <c r="Q57" s="125">
        <v>1221</v>
      </c>
      <c r="R57" s="125">
        <v>956.91302368450442</v>
      </c>
      <c r="S57" s="125">
        <v>1024.4135082672328</v>
      </c>
      <c r="T57" s="125">
        <v>765.19651994190599</v>
      </c>
      <c r="U57" s="125">
        <v>925.34655202279657</v>
      </c>
      <c r="V57" s="125">
        <v>800.11953399515471</v>
      </c>
      <c r="W57" s="125">
        <v>826.79018512832658</v>
      </c>
      <c r="X57" s="125">
        <v>826.79018512832658</v>
      </c>
      <c r="Y57" s="125">
        <v>746.77823172881108</v>
      </c>
      <c r="Z57" s="125">
        <v>826.79018512832658</v>
      </c>
      <c r="AA57" s="125">
        <v>1069</v>
      </c>
      <c r="AB57" s="125">
        <v>921</v>
      </c>
      <c r="AC57" s="125">
        <v>1613</v>
      </c>
      <c r="AD57" s="125">
        <v>1203</v>
      </c>
      <c r="AE57" s="125">
        <v>1081</v>
      </c>
      <c r="AF57" s="125">
        <v>959</v>
      </c>
      <c r="AG57" s="125">
        <v>728</v>
      </c>
      <c r="AH57" s="125">
        <v>1189</v>
      </c>
      <c r="AI57" s="125">
        <v>674</v>
      </c>
      <c r="AJ57" s="125"/>
      <c r="AK57" s="125"/>
      <c r="AL57" s="125"/>
      <c r="AM57" s="125">
        <v>269138</v>
      </c>
      <c r="AN57" s="125">
        <v>268583.34700000001</v>
      </c>
      <c r="AO57" s="125">
        <v>269201.79700000002</v>
      </c>
      <c r="AP57" s="124">
        <f t="shared" si="53"/>
        <v>508.28942772852594</v>
      </c>
      <c r="AQ57" s="124">
        <f t="shared" si="54"/>
        <v>455.89994723896291</v>
      </c>
      <c r="AR57" s="124">
        <f t="shared" si="55"/>
        <v>402.76735355096645</v>
      </c>
      <c r="AS57" s="124">
        <f t="shared" si="56"/>
        <v>502.34452214105778</v>
      </c>
      <c r="AT57" s="124">
        <f t="shared" si="57"/>
        <v>504.94541833557508</v>
      </c>
      <c r="AU57" s="124">
        <f t="shared" si="58"/>
        <v>471.13376780685002</v>
      </c>
      <c r="AV57" s="124">
        <f t="shared" si="59"/>
        <v>378.28108531241139</v>
      </c>
      <c r="AW57" s="124">
        <f t="shared" si="60"/>
        <v>339.93172331715709</v>
      </c>
      <c r="AX57" s="124">
        <f t="shared" si="61"/>
        <v>454.60748540005352</v>
      </c>
      <c r="AY57" s="124">
        <f t="shared" si="62"/>
        <v>356.28159168204292</v>
      </c>
      <c r="AZ57" s="124">
        <f t="shared" si="63"/>
        <v>381.41363554726746</v>
      </c>
      <c r="BA57" s="124">
        <f t="shared" si="64"/>
        <v>284.90095476466973</v>
      </c>
      <c r="BB57" s="124">
        <f t="shared" si="65"/>
        <v>344.52863975322958</v>
      </c>
      <c r="BC57" s="124">
        <f t="shared" si="66"/>
        <v>297.90362765683858</v>
      </c>
      <c r="BD57" s="124">
        <f t="shared" si="67"/>
        <v>307.83374857873321</v>
      </c>
      <c r="BE57" s="124">
        <f t="shared" si="68"/>
        <v>307.12654757216444</v>
      </c>
      <c r="BF57" s="124">
        <f t="shared" si="69"/>
        <v>277.40462361356788</v>
      </c>
      <c r="BG57" s="124">
        <f t="shared" si="70"/>
        <v>307.12654757216444</v>
      </c>
      <c r="BH57" s="124">
        <f t="shared" si="9"/>
        <v>398.01425216433836</v>
      </c>
      <c r="BI57" s="124">
        <f t="shared" si="10"/>
        <v>342.91031454008947</v>
      </c>
      <c r="BJ57" s="124">
        <f t="shared" si="11"/>
        <v>600.55845532373974</v>
      </c>
      <c r="BK57" s="124">
        <f t="shared" si="71"/>
        <v>447.90565514845565</v>
      </c>
      <c r="BL57" s="124">
        <f t="shared" si="72"/>
        <v>402.4821389987369</v>
      </c>
      <c r="BM57" s="124">
        <f t="shared" si="73"/>
        <v>357.05862284901826</v>
      </c>
      <c r="BN57" s="124">
        <f t="shared" si="74"/>
        <v>271.05180128684594</v>
      </c>
      <c r="BO57" s="124">
        <f t="shared" si="75"/>
        <v>442.693120508324</v>
      </c>
      <c r="BP57" s="124">
        <f t="shared" si="76"/>
        <v>250.94631053205245</v>
      </c>
      <c r="BQ57" s="124">
        <f t="shared" si="77"/>
        <v>0</v>
      </c>
      <c r="BR57" s="124">
        <f t="shared" si="78"/>
        <v>0</v>
      </c>
      <c r="BS57" s="124">
        <f t="shared" si="79"/>
        <v>0</v>
      </c>
      <c r="BT57" s="215">
        <f t="shared" si="38"/>
        <v>1003.945931083682</v>
      </c>
      <c r="BU57" s="215">
        <f t="shared" si="39"/>
        <v>1366.9567285184553</v>
      </c>
      <c r="BV57" s="215">
        <f t="shared" si="40"/>
        <v>1478.4237082834827</v>
      </c>
      <c r="BW57" s="215">
        <f t="shared" si="41"/>
        <v>1172.8202940296219</v>
      </c>
      <c r="BX57" s="215">
        <f t="shared" si="42"/>
        <v>1341.4830220281676</v>
      </c>
      <c r="BY57" s="215">
        <f t="shared" si="43"/>
        <v>1207.4464169962109</v>
      </c>
      <c r="BZ57" s="215">
        <f t="shared" si="44"/>
        <v>964.69123232722234</v>
      </c>
      <c r="CA57" s="215"/>
    </row>
    <row r="58" spans="1:79">
      <c r="A58" s="151" t="s">
        <v>43</v>
      </c>
      <c r="B58" s="151" t="s">
        <v>81</v>
      </c>
      <c r="C58" s="151" t="s">
        <v>121</v>
      </c>
      <c r="D58" s="151" t="s">
        <v>155</v>
      </c>
      <c r="E58" s="151" t="s">
        <v>156</v>
      </c>
      <c r="F58" s="125">
        <v>96</v>
      </c>
      <c r="G58" s="125">
        <v>111</v>
      </c>
      <c r="H58" s="125">
        <v>109</v>
      </c>
      <c r="I58" s="125">
        <v>76</v>
      </c>
      <c r="J58" s="125">
        <v>77</v>
      </c>
      <c r="K58" s="125">
        <v>33</v>
      </c>
      <c r="L58" s="125">
        <v>43</v>
      </c>
      <c r="M58" s="125">
        <v>40</v>
      </c>
      <c r="N58" s="125">
        <v>38</v>
      </c>
      <c r="O58" s="125">
        <v>61</v>
      </c>
      <c r="P58" s="125">
        <v>59</v>
      </c>
      <c r="Q58" s="125">
        <v>52</v>
      </c>
      <c r="R58" s="125">
        <v>30</v>
      </c>
      <c r="S58" s="125">
        <v>30</v>
      </c>
      <c r="T58" s="125">
        <v>20</v>
      </c>
      <c r="U58" s="125">
        <v>13.5</v>
      </c>
      <c r="V58" s="125">
        <v>10.487730749504012</v>
      </c>
      <c r="W58" s="125">
        <v>10.537321774487477</v>
      </c>
      <c r="X58" s="125">
        <v>10.537321774487477</v>
      </c>
      <c r="Y58" s="125">
        <v>10.488548699537077</v>
      </c>
      <c r="Z58" s="125">
        <v>10.537321774487477</v>
      </c>
      <c r="AA58" s="125">
        <v>30</v>
      </c>
      <c r="AB58" s="125">
        <v>31</v>
      </c>
      <c r="AC58" s="125">
        <v>31</v>
      </c>
      <c r="AD58" s="125">
        <v>57</v>
      </c>
      <c r="AE58" s="125">
        <v>70</v>
      </c>
      <c r="AF58" s="125">
        <v>9</v>
      </c>
      <c r="AG58" s="125">
        <v>21</v>
      </c>
      <c r="AH58" s="125">
        <v>55</v>
      </c>
      <c r="AI58" s="125">
        <v>12</v>
      </c>
      <c r="AJ58" s="125"/>
      <c r="AK58" s="125"/>
      <c r="AL58" s="125"/>
      <c r="AM58" s="125">
        <v>6142</v>
      </c>
      <c r="AN58" s="125">
        <v>7696.5720000000019</v>
      </c>
      <c r="AO58" s="125">
        <v>7813.6900000000005</v>
      </c>
      <c r="AP58" s="124">
        <f t="shared" si="53"/>
        <v>1237.3819602735266</v>
      </c>
      <c r="AQ58" s="124">
        <f t="shared" si="54"/>
        <v>1253.6633018560728</v>
      </c>
      <c r="AR58" s="124">
        <f t="shared" si="55"/>
        <v>537.28427222403127</v>
      </c>
      <c r="AS58" s="124">
        <f t="shared" si="56"/>
        <v>700.09768804949533</v>
      </c>
      <c r="AT58" s="124">
        <f t="shared" si="57"/>
        <v>651.25366330185602</v>
      </c>
      <c r="AU58" s="124">
        <f t="shared" si="58"/>
        <v>618.6909801367633</v>
      </c>
      <c r="AV58" s="124">
        <f t="shared" si="59"/>
        <v>792.56063608577938</v>
      </c>
      <c r="AW58" s="124">
        <f t="shared" si="60"/>
        <v>766.575041460016</v>
      </c>
      <c r="AX58" s="124">
        <f t="shared" si="61"/>
        <v>675.62546026984467</v>
      </c>
      <c r="AY58" s="124">
        <f t="shared" si="62"/>
        <v>389.78391938644882</v>
      </c>
      <c r="AZ58" s="124">
        <f t="shared" si="63"/>
        <v>389.78391938644882</v>
      </c>
      <c r="BA58" s="124">
        <f t="shared" si="64"/>
        <v>259.85594625763258</v>
      </c>
      <c r="BB58" s="124">
        <f t="shared" si="65"/>
        <v>175.40276372390198</v>
      </c>
      <c r="BC58" s="124">
        <f t="shared" si="66"/>
        <v>136.26495990038174</v>
      </c>
      <c r="BD58" s="124">
        <f t="shared" si="67"/>
        <v>136.90928603652995</v>
      </c>
      <c r="BE58" s="124">
        <f t="shared" si="68"/>
        <v>134.8571772681982</v>
      </c>
      <c r="BF58" s="124">
        <f t="shared" si="69"/>
        <v>134.23297698701992</v>
      </c>
      <c r="BG58" s="124">
        <f t="shared" si="70"/>
        <v>134.8571772681982</v>
      </c>
      <c r="BH58" s="124">
        <f t="shared" si="9"/>
        <v>389.78391938644882</v>
      </c>
      <c r="BI58" s="124">
        <f t="shared" si="10"/>
        <v>402.77671669933045</v>
      </c>
      <c r="BJ58" s="124">
        <f t="shared" si="11"/>
        <v>402.77671669933045</v>
      </c>
      <c r="BK58" s="124">
        <f t="shared" si="71"/>
        <v>740.58944683425273</v>
      </c>
      <c r="BL58" s="124">
        <f t="shared" si="72"/>
        <v>909.49581190171398</v>
      </c>
      <c r="BM58" s="124">
        <f t="shared" si="73"/>
        <v>116.93517581593464</v>
      </c>
      <c r="BN58" s="124">
        <f t="shared" si="74"/>
        <v>272.84874357051416</v>
      </c>
      <c r="BO58" s="124">
        <f t="shared" si="75"/>
        <v>714.60385220848946</v>
      </c>
      <c r="BP58" s="124">
        <f t="shared" si="76"/>
        <v>155.91356775457953</v>
      </c>
      <c r="BQ58" s="124">
        <f t="shared" si="77"/>
        <v>0</v>
      </c>
      <c r="BR58" s="124">
        <f t="shared" si="78"/>
        <v>0</v>
      </c>
      <c r="BS58" s="124">
        <f t="shared" si="79"/>
        <v>0</v>
      </c>
      <c r="BT58" s="215">
        <f t="shared" si="38"/>
        <v>5144.9039400846632</v>
      </c>
      <c r="BU58" s="215">
        <f t="shared" si="39"/>
        <v>3028.3295343536311</v>
      </c>
      <c r="BV58" s="215">
        <f t="shared" si="40"/>
        <v>1970.0423314881148</v>
      </c>
      <c r="BW58" s="215">
        <f t="shared" si="41"/>
        <v>2234.7611378156398</v>
      </c>
      <c r="BX58" s="215">
        <f t="shared" si="42"/>
        <v>1195.3373527851097</v>
      </c>
      <c r="BY58" s="215">
        <f t="shared" si="43"/>
        <v>1767.0204345519014</v>
      </c>
      <c r="BZ58" s="215">
        <f t="shared" si="44"/>
        <v>1143.3661635335832</v>
      </c>
      <c r="CA58" s="215"/>
    </row>
    <row r="59" spans="1:79">
      <c r="A59" s="151" t="s">
        <v>53</v>
      </c>
      <c r="B59" s="151" t="s">
        <v>97</v>
      </c>
      <c r="C59" s="151" t="s">
        <v>87</v>
      </c>
      <c r="D59" s="151" t="s">
        <v>159</v>
      </c>
      <c r="E59" s="151" t="s">
        <v>160</v>
      </c>
      <c r="F59" s="125">
        <v>3621</v>
      </c>
      <c r="G59" s="125">
        <v>3199</v>
      </c>
      <c r="H59" s="125">
        <v>3268</v>
      </c>
      <c r="I59" s="125">
        <v>4203</v>
      </c>
      <c r="J59" s="125">
        <v>4196</v>
      </c>
      <c r="K59" s="125">
        <v>3917</v>
      </c>
      <c r="L59" s="125">
        <v>3785</v>
      </c>
      <c r="M59" s="125">
        <v>4024</v>
      </c>
      <c r="N59" s="125">
        <v>4353</v>
      </c>
      <c r="O59" s="125">
        <v>5406</v>
      </c>
      <c r="P59" s="125">
        <v>4614</v>
      </c>
      <c r="Q59" s="125">
        <v>5330</v>
      </c>
      <c r="R59" s="125">
        <v>4041.0299999999997</v>
      </c>
      <c r="S59" s="125">
        <v>3813.0099999999998</v>
      </c>
      <c r="T59" s="125">
        <v>3477.6320000000001</v>
      </c>
      <c r="U59" s="125">
        <v>3565.0499999999997</v>
      </c>
      <c r="V59" s="125">
        <v>3430.2624257879365</v>
      </c>
      <c r="W59" s="125">
        <v>3544.604506647534</v>
      </c>
      <c r="X59" s="125">
        <v>3544.604506647534</v>
      </c>
      <c r="Y59" s="125">
        <v>3201.5782640687403</v>
      </c>
      <c r="Z59" s="125">
        <v>3544.604506647534</v>
      </c>
      <c r="AA59" s="125">
        <v>4366</v>
      </c>
      <c r="AB59" s="125">
        <v>4267</v>
      </c>
      <c r="AC59" s="125">
        <v>4183</v>
      </c>
      <c r="AD59" s="125">
        <v>5374</v>
      </c>
      <c r="AE59" s="125">
        <v>3768</v>
      </c>
      <c r="AF59" s="125">
        <v>3594</v>
      </c>
      <c r="AG59" s="125">
        <v>3616</v>
      </c>
      <c r="AH59" s="125">
        <v>3095</v>
      </c>
      <c r="AI59" s="125">
        <v>3192</v>
      </c>
      <c r="AJ59" s="125"/>
      <c r="AK59" s="125"/>
      <c r="AL59" s="125"/>
      <c r="AM59" s="125">
        <v>450827</v>
      </c>
      <c r="AN59" s="125">
        <v>453414.87000000005</v>
      </c>
      <c r="AO59" s="125">
        <v>456704.8020000002</v>
      </c>
      <c r="AP59" s="124">
        <f t="shared" si="53"/>
        <v>932.28666428585689</v>
      </c>
      <c r="AQ59" s="124">
        <f t="shared" si="54"/>
        <v>930.73396225159536</v>
      </c>
      <c r="AR59" s="124">
        <f t="shared" si="55"/>
        <v>868.84769545745939</v>
      </c>
      <c r="AS59" s="124">
        <f t="shared" si="56"/>
        <v>839.56817138281428</v>
      </c>
      <c r="AT59" s="124">
        <f t="shared" si="57"/>
        <v>892.58185512402758</v>
      </c>
      <c r="AU59" s="124">
        <f t="shared" si="58"/>
        <v>965.55885073431728</v>
      </c>
      <c r="AV59" s="124">
        <f t="shared" si="59"/>
        <v>1192.2855551693749</v>
      </c>
      <c r="AW59" s="124">
        <f t="shared" si="60"/>
        <v>1017.6110898171468</v>
      </c>
      <c r="AX59" s="124">
        <f t="shared" si="61"/>
        <v>1175.5238640497166</v>
      </c>
      <c r="AY59" s="124">
        <f t="shared" si="62"/>
        <v>891.24337717463902</v>
      </c>
      <c r="AZ59" s="124">
        <f t="shared" si="63"/>
        <v>840.95389284431712</v>
      </c>
      <c r="BA59" s="124">
        <f t="shared" si="64"/>
        <v>766.98675541893886</v>
      </c>
      <c r="BB59" s="124">
        <f t="shared" si="65"/>
        <v>786.26667008075833</v>
      </c>
      <c r="BC59" s="124">
        <f t="shared" si="66"/>
        <v>756.53946368982918</v>
      </c>
      <c r="BD59" s="124">
        <f t="shared" si="67"/>
        <v>781.75744581282345</v>
      </c>
      <c r="BE59" s="124">
        <f t="shared" si="68"/>
        <v>776.12595513010012</v>
      </c>
      <c r="BF59" s="124">
        <f t="shared" si="69"/>
        <v>701.016991730413</v>
      </c>
      <c r="BG59" s="124">
        <f t="shared" si="70"/>
        <v>776.12595513010012</v>
      </c>
      <c r="BH59" s="124">
        <f t="shared" si="9"/>
        <v>962.91504511089363</v>
      </c>
      <c r="BI59" s="124">
        <f t="shared" si="10"/>
        <v>941.08073694186498</v>
      </c>
      <c r="BJ59" s="124">
        <f t="shared" si="11"/>
        <v>922.55465728329546</v>
      </c>
      <c r="BK59" s="124">
        <f t="shared" si="71"/>
        <v>1185.2280010137295</v>
      </c>
      <c r="BL59" s="124">
        <f t="shared" si="72"/>
        <v>831.02700182726676</v>
      </c>
      <c r="BM59" s="124">
        <f t="shared" si="73"/>
        <v>792.65155110594401</v>
      </c>
      <c r="BN59" s="124">
        <f t="shared" si="74"/>
        <v>797.50361958795031</v>
      </c>
      <c r="BO59" s="124">
        <f t="shared" si="75"/>
        <v>682.59781599134578</v>
      </c>
      <c r="BP59" s="124">
        <f t="shared" si="76"/>
        <v>703.99102702564642</v>
      </c>
      <c r="BQ59" s="124">
        <f t="shared" si="77"/>
        <v>0</v>
      </c>
      <c r="BR59" s="124">
        <f t="shared" si="78"/>
        <v>0</v>
      </c>
      <c r="BS59" s="124">
        <f t="shared" si="79"/>
        <v>0</v>
      </c>
      <c r="BT59" s="215">
        <f t="shared" si="38"/>
        <v>2237.6654459471151</v>
      </c>
      <c r="BU59" s="215">
        <f t="shared" si="39"/>
        <v>2731.8683219949116</v>
      </c>
      <c r="BV59" s="215">
        <f t="shared" si="40"/>
        <v>2697.7088772411589</v>
      </c>
      <c r="BW59" s="215">
        <f t="shared" si="41"/>
        <v>3385.4205090362384</v>
      </c>
      <c r="BX59" s="215">
        <f t="shared" si="42"/>
        <v>2826.5504393360543</v>
      </c>
      <c r="BY59" s="215">
        <f t="shared" si="43"/>
        <v>2808.9065539469402</v>
      </c>
      <c r="BZ59" s="215">
        <f t="shared" si="44"/>
        <v>2184.0924626049427</v>
      </c>
      <c r="CA59" s="215"/>
    </row>
    <row r="60" spans="1:79">
      <c r="A60" s="151" t="s">
        <v>23</v>
      </c>
      <c r="B60" s="151" t="s">
        <v>27</v>
      </c>
      <c r="C60" s="151" t="s">
        <v>35</v>
      </c>
      <c r="D60" s="151" t="s">
        <v>163</v>
      </c>
      <c r="E60" s="151" t="s">
        <v>164</v>
      </c>
      <c r="F60" s="125">
        <v>597</v>
      </c>
      <c r="G60" s="125">
        <v>481</v>
      </c>
      <c r="H60" s="125">
        <v>476</v>
      </c>
      <c r="I60" s="125">
        <v>521</v>
      </c>
      <c r="J60" s="125">
        <v>335</v>
      </c>
      <c r="K60" s="125">
        <v>345</v>
      </c>
      <c r="L60" s="125">
        <v>374</v>
      </c>
      <c r="M60" s="125">
        <v>455</v>
      </c>
      <c r="N60" s="125">
        <v>498</v>
      </c>
      <c r="O60" s="125">
        <v>383</v>
      </c>
      <c r="P60" s="125">
        <v>438</v>
      </c>
      <c r="Q60" s="125">
        <v>497</v>
      </c>
      <c r="R60" s="125">
        <v>374</v>
      </c>
      <c r="S60" s="125">
        <v>335</v>
      </c>
      <c r="T60" s="125">
        <v>345</v>
      </c>
      <c r="U60" s="125">
        <v>372</v>
      </c>
      <c r="V60" s="125">
        <v>355.77840401996173</v>
      </c>
      <c r="W60" s="125">
        <v>367.63768415396049</v>
      </c>
      <c r="X60" s="125">
        <v>367.63768415396049</v>
      </c>
      <c r="Y60" s="125">
        <v>332.05984375196431</v>
      </c>
      <c r="Z60" s="125">
        <v>367.63768415396049</v>
      </c>
      <c r="AA60" s="125">
        <v>379</v>
      </c>
      <c r="AB60" s="125">
        <v>415</v>
      </c>
      <c r="AC60" s="125">
        <v>387</v>
      </c>
      <c r="AD60" s="125">
        <v>502</v>
      </c>
      <c r="AE60" s="125">
        <v>440</v>
      </c>
      <c r="AF60" s="125">
        <v>411</v>
      </c>
      <c r="AG60" s="125">
        <v>522</v>
      </c>
      <c r="AH60" s="125">
        <v>330</v>
      </c>
      <c r="AI60" s="125">
        <v>346</v>
      </c>
      <c r="AJ60" s="125"/>
      <c r="AK60" s="125"/>
      <c r="AL60" s="125"/>
      <c r="AM60" s="125">
        <v>421505</v>
      </c>
      <c r="AN60" s="125">
        <v>423746.63199999998</v>
      </c>
      <c r="AO60" s="125">
        <v>425313.58699999994</v>
      </c>
      <c r="AP60" s="124">
        <f t="shared" si="53"/>
        <v>123.60470219807593</v>
      </c>
      <c r="AQ60" s="124">
        <f t="shared" si="54"/>
        <v>79.477111778033475</v>
      </c>
      <c r="AR60" s="124">
        <f t="shared" si="55"/>
        <v>81.849562875885226</v>
      </c>
      <c r="AS60" s="124">
        <f t="shared" si="56"/>
        <v>88.729671059655288</v>
      </c>
      <c r="AT60" s="124">
        <f t="shared" si="57"/>
        <v>107.94652495225442</v>
      </c>
      <c r="AU60" s="124">
        <f t="shared" si="58"/>
        <v>118.14806467301693</v>
      </c>
      <c r="AV60" s="124">
        <f t="shared" si="59"/>
        <v>90.384199207039373</v>
      </c>
      <c r="AW60" s="124">
        <f t="shared" si="60"/>
        <v>103.36365340126171</v>
      </c>
      <c r="AX60" s="124">
        <f t="shared" si="61"/>
        <v>117.28706790051845</v>
      </c>
      <c r="AY60" s="124">
        <f t="shared" si="62"/>
        <v>88.260288520712066</v>
      </c>
      <c r="AZ60" s="124">
        <f t="shared" si="63"/>
        <v>79.056675546627119</v>
      </c>
      <c r="BA60" s="124">
        <f t="shared" si="64"/>
        <v>81.416576309212999</v>
      </c>
      <c r="BB60" s="124">
        <f t="shared" si="65"/>
        <v>87.78830836819489</v>
      </c>
      <c r="BC60" s="124">
        <f t="shared" si="66"/>
        <v>83.960172695829641</v>
      </c>
      <c r="BD60" s="124">
        <f t="shared" si="67"/>
        <v>86.758845119023974</v>
      </c>
      <c r="BE60" s="124">
        <f t="shared" si="68"/>
        <v>86.439205186727449</v>
      </c>
      <c r="BF60" s="124">
        <f t="shared" si="69"/>
        <v>78.07412081381834</v>
      </c>
      <c r="BG60" s="124">
        <f t="shared" si="70"/>
        <v>86.439205186727449</v>
      </c>
      <c r="BH60" s="124">
        <f t="shared" si="9"/>
        <v>89.440238902005007</v>
      </c>
      <c r="BI60" s="124">
        <f t="shared" si="10"/>
        <v>97.93588164731419</v>
      </c>
      <c r="BJ60" s="124">
        <f t="shared" si="11"/>
        <v>91.328159512073711</v>
      </c>
      <c r="BK60" s="124">
        <f t="shared" si="71"/>
        <v>118.46701828181138</v>
      </c>
      <c r="BL60" s="124">
        <f t="shared" si="72"/>
        <v>103.83563355377891</v>
      </c>
      <c r="BM60" s="124">
        <f t="shared" si="73"/>
        <v>96.991921342279838</v>
      </c>
      <c r="BN60" s="124">
        <f t="shared" si="74"/>
        <v>123.18681980698315</v>
      </c>
      <c r="BO60" s="124">
        <f t="shared" si="75"/>
        <v>77.876725165334179</v>
      </c>
      <c r="BP60" s="124">
        <f t="shared" si="76"/>
        <v>81.652566385471587</v>
      </c>
      <c r="BQ60" s="124">
        <f t="shared" si="77"/>
        <v>0</v>
      </c>
      <c r="BR60" s="124">
        <f t="shared" si="78"/>
        <v>0</v>
      </c>
      <c r="BS60" s="124">
        <f t="shared" si="79"/>
        <v>0</v>
      </c>
      <c r="BT60" s="215">
        <f t="shared" si="38"/>
        <v>368.67890060616122</v>
      </c>
      <c r="BU60" s="215">
        <f t="shared" si="39"/>
        <v>284.93137685199463</v>
      </c>
      <c r="BV60" s="215">
        <f t="shared" si="40"/>
        <v>314.82426068492663</v>
      </c>
      <c r="BW60" s="215">
        <f t="shared" si="41"/>
        <v>311.03492050881954</v>
      </c>
      <c r="BX60" s="215">
        <f t="shared" si="42"/>
        <v>278.70428006139292</v>
      </c>
      <c r="BY60" s="215">
        <f t="shared" si="43"/>
        <v>319.29457317787012</v>
      </c>
      <c r="BZ60" s="215">
        <f t="shared" si="44"/>
        <v>282.71611135778892</v>
      </c>
      <c r="CA60" s="215"/>
    </row>
    <row r="61" spans="1:79">
      <c r="A61" s="151" t="s">
        <v>33</v>
      </c>
      <c r="B61" s="151" t="s">
        <v>65</v>
      </c>
      <c r="C61" s="151" t="s">
        <v>63</v>
      </c>
      <c r="D61" s="151" t="s">
        <v>167</v>
      </c>
      <c r="E61" s="151" t="s">
        <v>168</v>
      </c>
      <c r="F61" s="125">
        <v>1453</v>
      </c>
      <c r="G61" s="125">
        <v>1668</v>
      </c>
      <c r="H61" s="125">
        <v>1960</v>
      </c>
      <c r="I61" s="125">
        <v>1874</v>
      </c>
      <c r="J61" s="125">
        <v>2046</v>
      </c>
      <c r="K61" s="125">
        <v>2316</v>
      </c>
      <c r="L61" s="125">
        <v>2335</v>
      </c>
      <c r="M61" s="125">
        <v>1731</v>
      </c>
      <c r="N61" s="125">
        <v>1984</v>
      </c>
      <c r="O61" s="125">
        <v>2090</v>
      </c>
      <c r="P61" s="125">
        <v>1873</v>
      </c>
      <c r="Q61" s="125">
        <v>1926</v>
      </c>
      <c r="R61" s="125">
        <v>1741.6162198111078</v>
      </c>
      <c r="S61" s="125">
        <v>1611.8690052443615</v>
      </c>
      <c r="T61" s="125">
        <v>1434.3114103331761</v>
      </c>
      <c r="U61" s="125">
        <v>1355.4745761108691</v>
      </c>
      <c r="V61" s="125">
        <v>1144.1877692362473</v>
      </c>
      <c r="W61" s="125">
        <v>1184.0273615441224</v>
      </c>
      <c r="X61" s="125">
        <v>1184.0273615441224</v>
      </c>
      <c r="Y61" s="125">
        <v>1064.5085846204975</v>
      </c>
      <c r="Z61" s="125">
        <v>1184.0273615441224</v>
      </c>
      <c r="AA61" s="125">
        <v>1755</v>
      </c>
      <c r="AB61" s="125">
        <v>1911</v>
      </c>
      <c r="AC61" s="125">
        <v>1811</v>
      </c>
      <c r="AD61" s="125">
        <v>1323</v>
      </c>
      <c r="AE61" s="125">
        <v>1334</v>
      </c>
      <c r="AF61" s="125">
        <v>1135</v>
      </c>
      <c r="AG61" s="125">
        <v>1230</v>
      </c>
      <c r="AH61" s="125">
        <v>950</v>
      </c>
      <c r="AI61" s="125">
        <v>895</v>
      </c>
      <c r="AJ61" s="125"/>
      <c r="AK61" s="125"/>
      <c r="AL61" s="125"/>
      <c r="AM61" s="125">
        <v>276628</v>
      </c>
      <c r="AN61" s="125">
        <v>277742.65599999996</v>
      </c>
      <c r="AO61" s="125">
        <v>281319.46299999999</v>
      </c>
      <c r="AP61" s="124">
        <f t="shared" si="53"/>
        <v>677.44407652153791</v>
      </c>
      <c r="AQ61" s="124">
        <f t="shared" si="54"/>
        <v>739.62144106887229</v>
      </c>
      <c r="AR61" s="124">
        <f t="shared" si="55"/>
        <v>837.22544355596688</v>
      </c>
      <c r="AS61" s="124">
        <f t="shared" si="56"/>
        <v>844.09387336061434</v>
      </c>
      <c r="AT61" s="124">
        <f t="shared" si="57"/>
        <v>625.75010483392862</v>
      </c>
      <c r="AU61" s="124">
        <f t="shared" si="58"/>
        <v>717.20867012739131</v>
      </c>
      <c r="AV61" s="124">
        <f t="shared" si="59"/>
        <v>752.49514428205089</v>
      </c>
      <c r="AW61" s="124">
        <f t="shared" si="60"/>
        <v>674.36526566520638</v>
      </c>
      <c r="AX61" s="124">
        <f t="shared" si="61"/>
        <v>693.44767841494263</v>
      </c>
      <c r="AY61" s="124">
        <f t="shared" si="62"/>
        <v>627.06112373718645</v>
      </c>
      <c r="AZ61" s="124">
        <f t="shared" si="63"/>
        <v>580.34621993546489</v>
      </c>
      <c r="BA61" s="124">
        <f t="shared" si="64"/>
        <v>516.41740271007427</v>
      </c>
      <c r="BB61" s="124">
        <f t="shared" si="65"/>
        <v>488.03255345511974</v>
      </c>
      <c r="BC61" s="124">
        <f t="shared" si="66"/>
        <v>411.95968444841526</v>
      </c>
      <c r="BD61" s="124">
        <f t="shared" si="67"/>
        <v>426.30375132011505</v>
      </c>
      <c r="BE61" s="124">
        <f t="shared" si="68"/>
        <v>420.88355669302643</v>
      </c>
      <c r="BF61" s="124">
        <f t="shared" si="69"/>
        <v>378.39848450887223</v>
      </c>
      <c r="BG61" s="124">
        <f t="shared" si="70"/>
        <v>420.88355669302643</v>
      </c>
      <c r="BH61" s="124">
        <f t="shared" si="9"/>
        <v>631.87989388277481</v>
      </c>
      <c r="BI61" s="124">
        <f t="shared" si="10"/>
        <v>688.04699556124365</v>
      </c>
      <c r="BJ61" s="124">
        <f t="shared" si="11"/>
        <v>652.04244320325085</v>
      </c>
      <c r="BK61" s="124">
        <f t="shared" si="71"/>
        <v>476.34022769624562</v>
      </c>
      <c r="BL61" s="124">
        <f t="shared" si="72"/>
        <v>480.30072845562484</v>
      </c>
      <c r="BM61" s="124">
        <f t="shared" si="73"/>
        <v>408.65166926321905</v>
      </c>
      <c r="BN61" s="124">
        <f t="shared" si="74"/>
        <v>442.85599400331228</v>
      </c>
      <c r="BO61" s="124">
        <f t="shared" si="75"/>
        <v>342.04324740093222</v>
      </c>
      <c r="BP61" s="124">
        <f t="shared" si="76"/>
        <v>322.24074360403614</v>
      </c>
      <c r="BQ61" s="124">
        <f t="shared" si="77"/>
        <v>0</v>
      </c>
      <c r="BR61" s="124">
        <f t="shared" si="78"/>
        <v>0</v>
      </c>
      <c r="BS61" s="124">
        <f t="shared" si="79"/>
        <v>0</v>
      </c>
      <c r="BT61" s="215">
        <f t="shared" si="38"/>
        <v>1836.7627282849169</v>
      </c>
      <c r="BU61" s="215">
        <f t="shared" si="39"/>
        <v>2254.290961146377</v>
      </c>
      <c r="BV61" s="215">
        <f t="shared" si="40"/>
        <v>2187.0526483219342</v>
      </c>
      <c r="BW61" s="215">
        <f t="shared" si="41"/>
        <v>2120.3080883621997</v>
      </c>
      <c r="BX61" s="215">
        <f t="shared" si="42"/>
        <v>1971.9693326472693</v>
      </c>
      <c r="BY61" s="215">
        <f t="shared" si="43"/>
        <v>1365.2926254150893</v>
      </c>
      <c r="BZ61" s="215">
        <f t="shared" si="44"/>
        <v>1107.1399850082807</v>
      </c>
      <c r="CA61" s="215"/>
    </row>
    <row r="62" spans="1:79">
      <c r="A62" s="151" t="s">
        <v>43</v>
      </c>
      <c r="B62" s="151" t="s">
        <v>81</v>
      </c>
      <c r="C62" s="151" t="s">
        <v>121</v>
      </c>
      <c r="D62" s="151" t="s">
        <v>171</v>
      </c>
      <c r="E62" s="151" t="s">
        <v>172</v>
      </c>
      <c r="F62" s="125">
        <v>461</v>
      </c>
      <c r="G62" s="125">
        <v>354</v>
      </c>
      <c r="H62" s="125">
        <v>546</v>
      </c>
      <c r="I62" s="125">
        <v>878</v>
      </c>
      <c r="J62" s="125">
        <v>1029</v>
      </c>
      <c r="K62" s="125">
        <v>1050</v>
      </c>
      <c r="L62" s="125">
        <v>1063</v>
      </c>
      <c r="M62" s="125">
        <v>801</v>
      </c>
      <c r="N62" s="125">
        <v>563</v>
      </c>
      <c r="O62" s="125">
        <v>743</v>
      </c>
      <c r="P62" s="125">
        <v>841</v>
      </c>
      <c r="Q62" s="125">
        <v>990</v>
      </c>
      <c r="R62" s="125">
        <v>744.49999999999989</v>
      </c>
      <c r="S62" s="125">
        <v>744.49999999999989</v>
      </c>
      <c r="T62" s="125">
        <v>744.49999999999989</v>
      </c>
      <c r="U62" s="125">
        <v>744.49999999999989</v>
      </c>
      <c r="V62" s="125">
        <v>739.66321646928668</v>
      </c>
      <c r="W62" s="125">
        <v>764.31865701826291</v>
      </c>
      <c r="X62" s="125">
        <v>764.31865701826291</v>
      </c>
      <c r="Y62" s="125">
        <v>690.35233537133422</v>
      </c>
      <c r="Z62" s="125">
        <v>764.31865701826291</v>
      </c>
      <c r="AA62" s="125">
        <v>870</v>
      </c>
      <c r="AB62" s="125">
        <v>854</v>
      </c>
      <c r="AC62" s="125">
        <v>880</v>
      </c>
      <c r="AD62" s="125">
        <v>986</v>
      </c>
      <c r="AE62" s="125">
        <v>874</v>
      </c>
      <c r="AF62" s="125">
        <v>703</v>
      </c>
      <c r="AG62" s="125">
        <v>658</v>
      </c>
      <c r="AH62" s="125">
        <v>536</v>
      </c>
      <c r="AI62" s="125">
        <v>355</v>
      </c>
      <c r="AJ62" s="125"/>
      <c r="AK62" s="125"/>
      <c r="AL62" s="125"/>
      <c r="AM62" s="125">
        <v>288856</v>
      </c>
      <c r="AN62" s="125">
        <v>294398.85499999998</v>
      </c>
      <c r="AO62" s="125">
        <v>297809.49200000009</v>
      </c>
      <c r="AP62" s="124">
        <f t="shared" si="53"/>
        <v>303.957681336029</v>
      </c>
      <c r="AQ62" s="124">
        <f t="shared" si="54"/>
        <v>356.23286343368324</v>
      </c>
      <c r="AR62" s="124">
        <f t="shared" si="55"/>
        <v>363.50292187110534</v>
      </c>
      <c r="AS62" s="124">
        <f t="shared" si="56"/>
        <v>368.00343423712854</v>
      </c>
      <c r="AT62" s="124">
        <f t="shared" si="57"/>
        <v>277.3008003988146</v>
      </c>
      <c r="AU62" s="124">
        <f t="shared" si="58"/>
        <v>194.90680477469743</v>
      </c>
      <c r="AV62" s="124">
        <f t="shared" si="59"/>
        <v>252.37869895927415</v>
      </c>
      <c r="AW62" s="124">
        <f t="shared" si="60"/>
        <v>285.66687190410437</v>
      </c>
      <c r="AX62" s="124">
        <f t="shared" si="61"/>
        <v>336.27848178961159</v>
      </c>
      <c r="AY62" s="124">
        <f t="shared" si="62"/>
        <v>252.88821181047049</v>
      </c>
      <c r="AZ62" s="124">
        <f t="shared" si="63"/>
        <v>252.88821181047049</v>
      </c>
      <c r="BA62" s="124">
        <f t="shared" si="64"/>
        <v>252.88821181047049</v>
      </c>
      <c r="BB62" s="124">
        <f t="shared" si="65"/>
        <v>252.88821181047049</v>
      </c>
      <c r="BC62" s="124">
        <f t="shared" si="66"/>
        <v>251.24527623223489</v>
      </c>
      <c r="BD62" s="124">
        <f t="shared" si="67"/>
        <v>259.6201187733094</v>
      </c>
      <c r="BE62" s="124">
        <f t="shared" si="68"/>
        <v>256.64684220953666</v>
      </c>
      <c r="BF62" s="124">
        <f t="shared" si="69"/>
        <v>231.81005102796857</v>
      </c>
      <c r="BG62" s="124">
        <f t="shared" si="70"/>
        <v>256.64684220953666</v>
      </c>
      <c r="BH62" s="124">
        <f t="shared" si="9"/>
        <v>295.51745369390113</v>
      </c>
      <c r="BI62" s="124">
        <f t="shared" si="10"/>
        <v>290.08264994780637</v>
      </c>
      <c r="BJ62" s="124">
        <f t="shared" si="11"/>
        <v>298.91420603521033</v>
      </c>
      <c r="BK62" s="124">
        <f t="shared" si="71"/>
        <v>334.91978085308796</v>
      </c>
      <c r="BL62" s="124">
        <f t="shared" si="72"/>
        <v>296.87615463042476</v>
      </c>
      <c r="BM62" s="124">
        <f t="shared" si="73"/>
        <v>238.79168959403734</v>
      </c>
      <c r="BN62" s="124">
        <f t="shared" si="74"/>
        <v>223.5063040581459</v>
      </c>
      <c r="BO62" s="124">
        <f t="shared" si="75"/>
        <v>182.06592549417354</v>
      </c>
      <c r="BP62" s="124">
        <f t="shared" si="76"/>
        <v>120.58470811647689</v>
      </c>
      <c r="BQ62" s="124">
        <f t="shared" si="77"/>
        <v>0</v>
      </c>
      <c r="BR62" s="124">
        <f t="shared" si="78"/>
        <v>0</v>
      </c>
      <c r="BS62" s="124">
        <f t="shared" si="79"/>
        <v>0</v>
      </c>
      <c r="BT62" s="215">
        <f t="shared" si="38"/>
        <v>471.16902539673748</v>
      </c>
      <c r="BU62" s="215">
        <f t="shared" si="39"/>
        <v>1023.6934666408176</v>
      </c>
      <c r="BV62" s="215">
        <f t="shared" si="40"/>
        <v>840.21103941064064</v>
      </c>
      <c r="BW62" s="215">
        <f t="shared" si="41"/>
        <v>874.32405265299019</v>
      </c>
      <c r="BX62" s="215">
        <f t="shared" si="42"/>
        <v>884.51430967691772</v>
      </c>
      <c r="BY62" s="215">
        <f t="shared" si="43"/>
        <v>870.58762507755011</v>
      </c>
      <c r="BZ62" s="215">
        <f t="shared" si="44"/>
        <v>526.15693766879633</v>
      </c>
      <c r="CA62" s="215"/>
    </row>
    <row r="63" spans="1:79">
      <c r="A63" s="151" t="s">
        <v>23</v>
      </c>
      <c r="B63" s="151" t="s">
        <v>37</v>
      </c>
      <c r="C63" s="151" t="s">
        <v>35</v>
      </c>
      <c r="D63" s="151" t="s">
        <v>175</v>
      </c>
      <c r="E63" s="151" t="s">
        <v>176</v>
      </c>
      <c r="F63" s="125">
        <v>4698</v>
      </c>
      <c r="G63" s="125">
        <v>4193</v>
      </c>
      <c r="H63" s="125">
        <v>4380</v>
      </c>
      <c r="I63" s="125">
        <v>5136</v>
      </c>
      <c r="J63" s="125">
        <v>5251</v>
      </c>
      <c r="K63" s="125">
        <v>5017</v>
      </c>
      <c r="L63" s="125">
        <v>5121</v>
      </c>
      <c r="M63" s="125">
        <v>5598</v>
      </c>
      <c r="N63" s="125">
        <v>5747</v>
      </c>
      <c r="O63" s="125">
        <v>5929</v>
      </c>
      <c r="P63" s="125">
        <v>4617</v>
      </c>
      <c r="Q63" s="125">
        <v>5444</v>
      </c>
      <c r="R63" s="125">
        <v>4208</v>
      </c>
      <c r="S63" s="125">
        <v>4153</v>
      </c>
      <c r="T63" s="125">
        <v>3268.9694528552691</v>
      </c>
      <c r="U63" s="125">
        <v>3023.3816922384817</v>
      </c>
      <c r="V63" s="125">
        <v>2582.7370482514743</v>
      </c>
      <c r="W63" s="125">
        <v>2668.8282831931865</v>
      </c>
      <c r="X63" s="125">
        <v>2427.4411991147549</v>
      </c>
      <c r="Y63" s="125">
        <v>1914.0674164914174</v>
      </c>
      <c r="Z63" s="125">
        <v>1716.5205026103374</v>
      </c>
      <c r="AA63" s="125">
        <v>4512</v>
      </c>
      <c r="AB63" s="125">
        <v>4604</v>
      </c>
      <c r="AC63" s="125">
        <v>4181</v>
      </c>
      <c r="AD63" s="125">
        <v>4551</v>
      </c>
      <c r="AE63" s="125">
        <v>4492</v>
      </c>
      <c r="AF63" s="125">
        <v>4572</v>
      </c>
      <c r="AG63" s="125">
        <v>4501</v>
      </c>
      <c r="AH63" s="125">
        <v>3467</v>
      </c>
      <c r="AI63" s="125">
        <v>3101</v>
      </c>
      <c r="AJ63" s="125"/>
      <c r="AK63" s="125"/>
      <c r="AL63" s="125"/>
      <c r="AM63" s="125">
        <v>406030</v>
      </c>
      <c r="AN63" s="125">
        <v>404603.24799999996</v>
      </c>
      <c r="AO63" s="125">
        <v>404406.02700000006</v>
      </c>
      <c r="AP63" s="124">
        <f t="shared" si="53"/>
        <v>1264.9311627219663</v>
      </c>
      <c r="AQ63" s="124">
        <f t="shared" si="54"/>
        <v>1293.2541930399232</v>
      </c>
      <c r="AR63" s="124">
        <f t="shared" si="55"/>
        <v>1235.6229835233848</v>
      </c>
      <c r="AS63" s="124">
        <f t="shared" si="56"/>
        <v>1261.2368544196243</v>
      </c>
      <c r="AT63" s="124">
        <f t="shared" si="57"/>
        <v>1378.7158584341059</v>
      </c>
      <c r="AU63" s="124">
        <f t="shared" si="58"/>
        <v>1415.4126542373717</v>
      </c>
      <c r="AV63" s="124">
        <f t="shared" si="59"/>
        <v>1465.386160221828</v>
      </c>
      <c r="AW63" s="124">
        <f t="shared" si="60"/>
        <v>1141.1178785198481</v>
      </c>
      <c r="AX63" s="124">
        <f t="shared" si="61"/>
        <v>1345.515644501203</v>
      </c>
      <c r="AY63" s="124">
        <f t="shared" si="62"/>
        <v>1040.0311961904963</v>
      </c>
      <c r="AZ63" s="124">
        <f t="shared" si="63"/>
        <v>1026.437632552075</v>
      </c>
      <c r="BA63" s="124">
        <f t="shared" si="64"/>
        <v>807.9444416262495</v>
      </c>
      <c r="BB63" s="124">
        <f t="shared" si="65"/>
        <v>747.24602612149124</v>
      </c>
      <c r="BC63" s="124">
        <f t="shared" si="66"/>
        <v>638.33818957663789</v>
      </c>
      <c r="BD63" s="124">
        <f t="shared" si="67"/>
        <v>659.61612922919164</v>
      </c>
      <c r="BE63" s="124">
        <f t="shared" si="68"/>
        <v>600.24852179434868</v>
      </c>
      <c r="BF63" s="124">
        <f t="shared" si="69"/>
        <v>473.30338538486154</v>
      </c>
      <c r="BG63" s="124">
        <f t="shared" si="70"/>
        <v>424.45472817108566</v>
      </c>
      <c r="BH63" s="124">
        <f t="shared" si="9"/>
        <v>1115.1665297555894</v>
      </c>
      <c r="BI63" s="124">
        <f t="shared" si="10"/>
        <v>1137.9048543871304</v>
      </c>
      <c r="BJ63" s="124">
        <f t="shared" si="11"/>
        <v>1033.357992222544</v>
      </c>
      <c r="BK63" s="124">
        <f t="shared" si="71"/>
        <v>1124.8056021537425</v>
      </c>
      <c r="BL63" s="124">
        <f t="shared" si="72"/>
        <v>1110.2234157052542</v>
      </c>
      <c r="BM63" s="124">
        <f t="shared" si="73"/>
        <v>1129.9958719065944</v>
      </c>
      <c r="BN63" s="124">
        <f t="shared" si="74"/>
        <v>1112.4478170279049</v>
      </c>
      <c r="BO63" s="124">
        <f t="shared" si="75"/>
        <v>856.8888206255823</v>
      </c>
      <c r="BP63" s="124">
        <f t="shared" si="76"/>
        <v>766.42983350445081</v>
      </c>
      <c r="BQ63" s="124">
        <f t="shared" si="77"/>
        <v>0</v>
      </c>
      <c r="BR63" s="124">
        <f t="shared" si="78"/>
        <v>0</v>
      </c>
      <c r="BS63" s="124">
        <f t="shared" si="79"/>
        <v>0</v>
      </c>
      <c r="BT63" s="215">
        <f t="shared" si="38"/>
        <v>3268.4776986922147</v>
      </c>
      <c r="BU63" s="215">
        <f t="shared" si="39"/>
        <v>3793.808339285275</v>
      </c>
      <c r="BV63" s="215">
        <f t="shared" si="40"/>
        <v>4055.3653670911017</v>
      </c>
      <c r="BW63" s="215">
        <f t="shared" si="41"/>
        <v>3952.0196832428792</v>
      </c>
      <c r="BX63" s="215">
        <f t="shared" si="42"/>
        <v>3286.4293763652636</v>
      </c>
      <c r="BY63" s="215">
        <f t="shared" si="43"/>
        <v>3365.0248897655911</v>
      </c>
      <c r="BZ63" s="215">
        <f t="shared" si="44"/>
        <v>2735.7664711579382</v>
      </c>
      <c r="CA63" s="215"/>
    </row>
    <row r="64" spans="1:79">
      <c r="A64" s="151" t="s">
        <v>23</v>
      </c>
      <c r="B64" s="151" t="s">
        <v>27</v>
      </c>
      <c r="C64" s="151" t="s">
        <v>35</v>
      </c>
      <c r="D64" s="151" t="s">
        <v>179</v>
      </c>
      <c r="E64" s="151" t="s">
        <v>180</v>
      </c>
      <c r="F64" s="125">
        <v>140</v>
      </c>
      <c r="G64" s="125">
        <v>193</v>
      </c>
      <c r="H64" s="125">
        <v>187</v>
      </c>
      <c r="I64" s="125">
        <v>141</v>
      </c>
      <c r="J64" s="125">
        <v>184</v>
      </c>
      <c r="K64" s="125">
        <v>218</v>
      </c>
      <c r="L64" s="125">
        <v>238</v>
      </c>
      <c r="M64" s="125">
        <v>164</v>
      </c>
      <c r="N64" s="125">
        <v>202</v>
      </c>
      <c r="O64" s="125">
        <v>113</v>
      </c>
      <c r="P64" s="125">
        <v>176</v>
      </c>
      <c r="Q64" s="125">
        <v>81</v>
      </c>
      <c r="R64" s="125">
        <v>143</v>
      </c>
      <c r="S64" s="125">
        <v>142</v>
      </c>
      <c r="T64" s="125">
        <v>138</v>
      </c>
      <c r="U64" s="125">
        <v>143</v>
      </c>
      <c r="V64" s="125">
        <v>137.9</v>
      </c>
      <c r="W64" s="125">
        <v>142.46403627932494</v>
      </c>
      <c r="X64" s="125">
        <v>142.46403627932494</v>
      </c>
      <c r="Y64" s="125">
        <v>128.6771940587451</v>
      </c>
      <c r="Z64" s="125">
        <v>142.46403627932494</v>
      </c>
      <c r="AA64" s="125">
        <v>99</v>
      </c>
      <c r="AB64" s="125">
        <v>138</v>
      </c>
      <c r="AC64" s="125">
        <v>82</v>
      </c>
      <c r="AD64" s="125">
        <v>59</v>
      </c>
      <c r="AE64" s="125">
        <v>129</v>
      </c>
      <c r="AF64" s="125">
        <v>170</v>
      </c>
      <c r="AG64" s="125">
        <v>204</v>
      </c>
      <c r="AH64" s="125">
        <v>127</v>
      </c>
      <c r="AI64" s="125">
        <v>128</v>
      </c>
      <c r="AJ64" s="125"/>
      <c r="AK64" s="125"/>
      <c r="AL64" s="125"/>
      <c r="AM64" s="125">
        <v>83746</v>
      </c>
      <c r="AN64" s="125">
        <v>83173.949999999983</v>
      </c>
      <c r="AO64" s="125">
        <v>83286.740999999995</v>
      </c>
      <c r="AP64" s="124">
        <f t="shared" si="53"/>
        <v>168.36625032837389</v>
      </c>
      <c r="AQ64" s="124">
        <f t="shared" si="54"/>
        <v>219.71198624411915</v>
      </c>
      <c r="AR64" s="124">
        <f t="shared" si="55"/>
        <v>260.31094022401066</v>
      </c>
      <c r="AS64" s="124">
        <f t="shared" si="56"/>
        <v>284.19267785924103</v>
      </c>
      <c r="AT64" s="124">
        <f t="shared" si="57"/>
        <v>195.83024860888878</v>
      </c>
      <c r="AU64" s="124">
        <f t="shared" si="58"/>
        <v>241.20555011582644</v>
      </c>
      <c r="AV64" s="124">
        <f t="shared" si="59"/>
        <v>135.85984554058092</v>
      </c>
      <c r="AW64" s="124">
        <f t="shared" si="60"/>
        <v>211.60471517824996</v>
      </c>
      <c r="AX64" s="124">
        <f t="shared" si="61"/>
        <v>97.386260962717316</v>
      </c>
      <c r="AY64" s="124">
        <f t="shared" si="62"/>
        <v>171.92883108232809</v>
      </c>
      <c r="AZ64" s="124">
        <f t="shared" si="63"/>
        <v>170.72653156426986</v>
      </c>
      <c r="BA64" s="124">
        <f t="shared" si="64"/>
        <v>165.9173334920369</v>
      </c>
      <c r="BB64" s="124">
        <f t="shared" si="65"/>
        <v>171.92883108232809</v>
      </c>
      <c r="BC64" s="124">
        <f t="shared" si="66"/>
        <v>165.79710354023109</v>
      </c>
      <c r="BD64" s="124">
        <f t="shared" si="67"/>
        <v>171.28444215926379</v>
      </c>
      <c r="BE64" s="124">
        <f t="shared" si="68"/>
        <v>171.0524803453709</v>
      </c>
      <c r="BF64" s="124">
        <f t="shared" si="69"/>
        <v>154.49901450549626</v>
      </c>
      <c r="BG64" s="124">
        <f t="shared" si="70"/>
        <v>171.0524803453709</v>
      </c>
      <c r="BH64" s="124">
        <f t="shared" si="9"/>
        <v>119.0276522877656</v>
      </c>
      <c r="BI64" s="124">
        <f t="shared" si="10"/>
        <v>165.9173334920369</v>
      </c>
      <c r="BJ64" s="124">
        <f t="shared" si="11"/>
        <v>98.588560480775541</v>
      </c>
      <c r="BK64" s="124">
        <f t="shared" si="71"/>
        <v>70.935671565436067</v>
      </c>
      <c r="BL64" s="124">
        <f t="shared" si="72"/>
        <v>155.09663782951276</v>
      </c>
      <c r="BM64" s="124">
        <f t="shared" si="73"/>
        <v>204.39091806990052</v>
      </c>
      <c r="BN64" s="124">
        <f t="shared" si="74"/>
        <v>245.26910168388062</v>
      </c>
      <c r="BO64" s="124">
        <f t="shared" si="75"/>
        <v>152.69203879339628</v>
      </c>
      <c r="BP64" s="124">
        <f t="shared" si="76"/>
        <v>153.8943383114545</v>
      </c>
      <c r="BQ64" s="124">
        <f t="shared" si="77"/>
        <v>0</v>
      </c>
      <c r="BR64" s="124">
        <f t="shared" si="78"/>
        <v>0</v>
      </c>
      <c r="BS64" s="124">
        <f t="shared" si="79"/>
        <v>0</v>
      </c>
      <c r="BT64" s="215">
        <f t="shared" si="38"/>
        <v>620.92517851598882</v>
      </c>
      <c r="BU64" s="215">
        <f t="shared" si="39"/>
        <v>648.38917679650376</v>
      </c>
      <c r="BV64" s="215">
        <f t="shared" si="40"/>
        <v>721.22847658395619</v>
      </c>
      <c r="BW64" s="215">
        <f t="shared" si="41"/>
        <v>444.85082168154827</v>
      </c>
      <c r="BX64" s="215">
        <f t="shared" si="42"/>
        <v>383.53354626057808</v>
      </c>
      <c r="BY64" s="215">
        <f t="shared" si="43"/>
        <v>430.42322746484939</v>
      </c>
      <c r="BZ64" s="215">
        <f t="shared" si="44"/>
        <v>551.85547878873149</v>
      </c>
      <c r="CA64" s="215"/>
    </row>
    <row r="65" spans="1:79">
      <c r="A65" s="151" t="s">
        <v>33</v>
      </c>
      <c r="B65" s="151" t="s">
        <v>57</v>
      </c>
      <c r="C65" s="151" t="s">
        <v>55</v>
      </c>
      <c r="D65" s="151" t="s">
        <v>183</v>
      </c>
      <c r="E65" s="151" t="s">
        <v>184</v>
      </c>
      <c r="F65" s="125">
        <v>565</v>
      </c>
      <c r="G65" s="125">
        <v>534</v>
      </c>
      <c r="H65" s="125">
        <v>465</v>
      </c>
      <c r="I65" s="125">
        <v>545</v>
      </c>
      <c r="J65" s="125">
        <v>599</v>
      </c>
      <c r="K65" s="125">
        <v>538</v>
      </c>
      <c r="L65" s="125">
        <v>469</v>
      </c>
      <c r="M65" s="125">
        <v>390</v>
      </c>
      <c r="N65" s="125">
        <v>411</v>
      </c>
      <c r="O65" s="125">
        <v>463</v>
      </c>
      <c r="P65" s="125">
        <v>283</v>
      </c>
      <c r="Q65" s="125">
        <v>303</v>
      </c>
      <c r="R65" s="125">
        <v>344.31473963500002</v>
      </c>
      <c r="S65" s="125">
        <v>338.14314942999999</v>
      </c>
      <c r="T65" s="125">
        <v>321.26279925</v>
      </c>
      <c r="U65" s="125">
        <v>325.79996902000005</v>
      </c>
      <c r="V65" s="125">
        <v>306.39999999999998</v>
      </c>
      <c r="W65" s="125">
        <v>319.62837881499996</v>
      </c>
      <c r="X65" s="125">
        <v>321.338447191</v>
      </c>
      <c r="Y65" s="125">
        <v>290.24117810799999</v>
      </c>
      <c r="Z65" s="125">
        <v>321.338447191</v>
      </c>
      <c r="AA65" s="125">
        <v>363</v>
      </c>
      <c r="AB65" s="125">
        <v>341</v>
      </c>
      <c r="AC65" s="125">
        <v>342</v>
      </c>
      <c r="AD65" s="125">
        <v>310</v>
      </c>
      <c r="AE65" s="125">
        <v>264</v>
      </c>
      <c r="AF65" s="125">
        <v>299</v>
      </c>
      <c r="AG65" s="125">
        <v>387</v>
      </c>
      <c r="AH65" s="125">
        <v>541</v>
      </c>
      <c r="AI65" s="125">
        <v>372</v>
      </c>
      <c r="AJ65" s="125"/>
      <c r="AK65" s="125"/>
      <c r="AL65" s="125"/>
      <c r="AM65" s="125">
        <v>196891</v>
      </c>
      <c r="AN65" s="125">
        <v>199083.55499999999</v>
      </c>
      <c r="AO65" s="125">
        <v>200366.42700000005</v>
      </c>
      <c r="AP65" s="124">
        <f t="shared" si="53"/>
        <v>276.80290109756157</v>
      </c>
      <c r="AQ65" s="124">
        <f t="shared" si="54"/>
        <v>304.22924359163193</v>
      </c>
      <c r="AR65" s="124">
        <f t="shared" si="55"/>
        <v>273.24763447795988</v>
      </c>
      <c r="AS65" s="124">
        <f t="shared" si="56"/>
        <v>238.2028635133145</v>
      </c>
      <c r="AT65" s="124">
        <f t="shared" si="57"/>
        <v>198.07914023495235</v>
      </c>
      <c r="AU65" s="124">
        <f t="shared" si="58"/>
        <v>208.74494009375746</v>
      </c>
      <c r="AV65" s="124">
        <f t="shared" si="59"/>
        <v>232.56566821905508</v>
      </c>
      <c r="AW65" s="124">
        <f t="shared" si="60"/>
        <v>142.15136955937922</v>
      </c>
      <c r="AX65" s="124">
        <f t="shared" si="61"/>
        <v>152.19740274378765</v>
      </c>
      <c r="AY65" s="124">
        <f t="shared" si="62"/>
        <v>172.94986501270787</v>
      </c>
      <c r="AZ65" s="124">
        <f t="shared" si="63"/>
        <v>169.84986501270785</v>
      </c>
      <c r="BA65" s="124">
        <f t="shared" si="64"/>
        <v>161.37083710907211</v>
      </c>
      <c r="BB65" s="124">
        <f t="shared" si="65"/>
        <v>163.64986501270789</v>
      </c>
      <c r="BC65" s="124">
        <f t="shared" si="66"/>
        <v>153.90522838513706</v>
      </c>
      <c r="BD65" s="124">
        <f t="shared" si="67"/>
        <v>160.54986501270784</v>
      </c>
      <c r="BE65" s="124">
        <f t="shared" si="68"/>
        <v>160.37539422260591</v>
      </c>
      <c r="BF65" s="124">
        <f t="shared" si="69"/>
        <v>144.85519478170858</v>
      </c>
      <c r="BG65" s="124">
        <f t="shared" si="70"/>
        <v>160.37539422260591</v>
      </c>
      <c r="BH65" s="124">
        <f t="shared" si="9"/>
        <v>182.33550229701294</v>
      </c>
      <c r="BI65" s="124">
        <f t="shared" si="10"/>
        <v>171.28486579416366</v>
      </c>
      <c r="BJ65" s="124">
        <f t="shared" si="11"/>
        <v>171.78716745338409</v>
      </c>
      <c r="BK65" s="124">
        <f t="shared" si="71"/>
        <v>155.7135143583306</v>
      </c>
      <c r="BL65" s="124">
        <f t="shared" si="72"/>
        <v>132.60763803419124</v>
      </c>
      <c r="BM65" s="124">
        <f t="shared" si="73"/>
        <v>150.18819610690596</v>
      </c>
      <c r="BN65" s="124">
        <f t="shared" si="74"/>
        <v>194.39074211830305</v>
      </c>
      <c r="BO65" s="124">
        <f t="shared" si="75"/>
        <v>271.74519763824793</v>
      </c>
      <c r="BP65" s="124">
        <f t="shared" si="76"/>
        <v>186.85621722999673</v>
      </c>
      <c r="BQ65" s="124">
        <f t="shared" si="77"/>
        <v>0</v>
      </c>
      <c r="BR65" s="124">
        <f t="shared" si="78"/>
        <v>0</v>
      </c>
      <c r="BS65" s="124">
        <f t="shared" si="79"/>
        <v>0</v>
      </c>
      <c r="BT65" s="215">
        <f t="shared" si="38"/>
        <v>794.34814186529604</v>
      </c>
      <c r="BU65" s="215">
        <f t="shared" si="39"/>
        <v>854.27977916715338</v>
      </c>
      <c r="BV65" s="215">
        <f t="shared" si="40"/>
        <v>645.02694384202425</v>
      </c>
      <c r="BW65" s="215">
        <f t="shared" si="41"/>
        <v>526.91444052222198</v>
      </c>
      <c r="BX65" s="215">
        <f t="shared" si="42"/>
        <v>525.40753554456069</v>
      </c>
      <c r="BY65" s="215">
        <f t="shared" si="43"/>
        <v>438.5093484994278</v>
      </c>
      <c r="BZ65" s="215">
        <f t="shared" si="44"/>
        <v>652.99215698654768</v>
      </c>
      <c r="CA65" s="215"/>
    </row>
    <row r="66" spans="1:79">
      <c r="A66" s="151" t="s">
        <v>33</v>
      </c>
      <c r="B66" s="151" t="s">
        <v>57</v>
      </c>
      <c r="C66" s="151" t="s">
        <v>55</v>
      </c>
      <c r="D66" s="151" t="s">
        <v>187</v>
      </c>
      <c r="E66" s="151" t="s">
        <v>188</v>
      </c>
      <c r="F66" s="125">
        <v>1699</v>
      </c>
      <c r="G66" s="125">
        <v>1719</v>
      </c>
      <c r="H66" s="125">
        <v>1802</v>
      </c>
      <c r="I66" s="125">
        <v>1568</v>
      </c>
      <c r="J66" s="125">
        <v>1928</v>
      </c>
      <c r="K66" s="125">
        <v>1850</v>
      </c>
      <c r="L66" s="125">
        <v>1839</v>
      </c>
      <c r="M66" s="125">
        <v>2064</v>
      </c>
      <c r="N66" s="125">
        <v>2313</v>
      </c>
      <c r="O66" s="125">
        <v>2251</v>
      </c>
      <c r="P66" s="125">
        <v>1659</v>
      </c>
      <c r="Q66" s="125">
        <v>1740</v>
      </c>
      <c r="R66" s="125">
        <v>1709.1946670134287</v>
      </c>
      <c r="S66" s="125">
        <v>1689.4823388394288</v>
      </c>
      <c r="T66" s="125">
        <v>1616.9967758553455</v>
      </c>
      <c r="U66" s="125">
        <v>1670.8966683838578</v>
      </c>
      <c r="V66" s="125">
        <v>1608.418285714286</v>
      </c>
      <c r="W66" s="125">
        <v>1662.0322285714285</v>
      </c>
      <c r="X66" s="125">
        <v>1670.066802270765</v>
      </c>
      <c r="Y66" s="125">
        <v>1508.4474343090778</v>
      </c>
      <c r="Z66" s="125">
        <v>1670.066802270765</v>
      </c>
      <c r="AA66" s="125">
        <v>1217</v>
      </c>
      <c r="AB66" s="125">
        <v>1701</v>
      </c>
      <c r="AC66" s="125">
        <v>1553</v>
      </c>
      <c r="AD66" s="125">
        <v>1633</v>
      </c>
      <c r="AE66" s="125">
        <v>1401</v>
      </c>
      <c r="AF66" s="125">
        <v>1127</v>
      </c>
      <c r="AG66" s="125">
        <v>1269</v>
      </c>
      <c r="AH66" s="125">
        <v>858</v>
      </c>
      <c r="AI66" s="125">
        <v>1081</v>
      </c>
      <c r="AJ66" s="125"/>
      <c r="AK66" s="125"/>
      <c r="AL66" s="125"/>
      <c r="AM66" s="125">
        <v>633675</v>
      </c>
      <c r="AN66" s="125">
        <v>635881.554</v>
      </c>
      <c r="AO66" s="125">
        <v>638955.52399999986</v>
      </c>
      <c r="AP66" s="124">
        <f t="shared" si="53"/>
        <v>247.44545705606188</v>
      </c>
      <c r="AQ66" s="124">
        <f t="shared" si="54"/>
        <v>304.25691403321889</v>
      </c>
      <c r="AR66" s="124">
        <f t="shared" si="55"/>
        <v>291.9477650215016</v>
      </c>
      <c r="AS66" s="124">
        <f t="shared" si="56"/>
        <v>290.211859391644</v>
      </c>
      <c r="AT66" s="124">
        <f t="shared" si="57"/>
        <v>325.71902000236713</v>
      </c>
      <c r="AU66" s="124">
        <f t="shared" si="58"/>
        <v>365.01361107823413</v>
      </c>
      <c r="AV66" s="124">
        <f t="shared" si="59"/>
        <v>353.99674449433707</v>
      </c>
      <c r="AW66" s="124">
        <f t="shared" si="60"/>
        <v>260.89764509822533</v>
      </c>
      <c r="AX66" s="124">
        <f t="shared" si="61"/>
        <v>273.6358664683014</v>
      </c>
      <c r="AY66" s="124">
        <f t="shared" si="62"/>
        <v>268.79135843173532</v>
      </c>
      <c r="AZ66" s="124">
        <f t="shared" si="63"/>
        <v>265.69135843173535</v>
      </c>
      <c r="BA66" s="124">
        <f t="shared" si="64"/>
        <v>254.29213438944095</v>
      </c>
      <c r="BB66" s="124">
        <f t="shared" si="65"/>
        <v>262.76853886908907</v>
      </c>
      <c r="BC66" s="124">
        <f t="shared" si="66"/>
        <v>252.94306393959116</v>
      </c>
      <c r="BD66" s="124">
        <f t="shared" si="67"/>
        <v>261.37449940424415</v>
      </c>
      <c r="BE66" s="124">
        <f t="shared" si="68"/>
        <v>261.3744994042442</v>
      </c>
      <c r="BF66" s="124">
        <f t="shared" si="69"/>
        <v>236.08019301028503</v>
      </c>
      <c r="BG66" s="124">
        <f t="shared" si="70"/>
        <v>261.3744994042442</v>
      </c>
      <c r="BH66" s="124">
        <f t="shared" si="9"/>
        <v>191.38784453558785</v>
      </c>
      <c r="BI66" s="124">
        <f t="shared" si="10"/>
        <v>267.5026487715981</v>
      </c>
      <c r="BJ66" s="124">
        <f t="shared" si="11"/>
        <v>244.22787392257018</v>
      </c>
      <c r="BK66" s="124">
        <f t="shared" si="71"/>
        <v>256.80883330042309</v>
      </c>
      <c r="BL66" s="124">
        <f t="shared" si="72"/>
        <v>220.32405110464958</v>
      </c>
      <c r="BM66" s="124">
        <f t="shared" si="73"/>
        <v>177.23426523550327</v>
      </c>
      <c r="BN66" s="124">
        <f t="shared" si="74"/>
        <v>199.56546813119226</v>
      </c>
      <c r="BO66" s="124">
        <f t="shared" si="75"/>
        <v>134.93078932747278</v>
      </c>
      <c r="BP66" s="124">
        <f t="shared" si="76"/>
        <v>170.00021359323785</v>
      </c>
      <c r="BQ66" s="124">
        <f t="shared" si="77"/>
        <v>0</v>
      </c>
      <c r="BR66" s="124">
        <f t="shared" si="78"/>
        <v>0</v>
      </c>
      <c r="BS66" s="124">
        <f t="shared" si="79"/>
        <v>0</v>
      </c>
      <c r="BT66" s="215">
        <f t="shared" si="38"/>
        <v>823.76612616877742</v>
      </c>
      <c r="BU66" s="215">
        <f t="shared" si="39"/>
        <v>843.65013611078234</v>
      </c>
      <c r="BV66" s="215">
        <f t="shared" si="40"/>
        <v>980.94449047224521</v>
      </c>
      <c r="BW66" s="215">
        <f t="shared" si="41"/>
        <v>888.53025606086385</v>
      </c>
      <c r="BX66" s="215">
        <f t="shared" si="42"/>
        <v>703.11836722975613</v>
      </c>
      <c r="BY66" s="215">
        <f t="shared" si="43"/>
        <v>654.36714964057592</v>
      </c>
      <c r="BZ66" s="215">
        <f t="shared" si="44"/>
        <v>504.49647105190292</v>
      </c>
      <c r="CA66" s="215"/>
    </row>
    <row r="67" spans="1:79">
      <c r="A67" s="151" t="s">
        <v>53</v>
      </c>
      <c r="B67" s="151" t="s">
        <v>97</v>
      </c>
      <c r="C67" s="151" t="s">
        <v>87</v>
      </c>
      <c r="D67" s="151" t="s">
        <v>189</v>
      </c>
      <c r="E67" s="151" t="s">
        <v>190</v>
      </c>
      <c r="F67" s="125">
        <v>4602</v>
      </c>
      <c r="G67" s="125">
        <v>4440</v>
      </c>
      <c r="H67" s="125">
        <v>5565</v>
      </c>
      <c r="I67" s="125">
        <v>5606</v>
      </c>
      <c r="J67" s="125">
        <v>4874</v>
      </c>
      <c r="K67" s="125">
        <v>4262</v>
      </c>
      <c r="L67" s="125">
        <v>4216</v>
      </c>
      <c r="M67" s="125">
        <v>4457</v>
      </c>
      <c r="N67" s="125">
        <v>4995</v>
      </c>
      <c r="O67" s="125">
        <v>5182</v>
      </c>
      <c r="P67" s="125">
        <v>4259</v>
      </c>
      <c r="Q67" s="125">
        <v>4818</v>
      </c>
      <c r="R67" s="125">
        <v>3185</v>
      </c>
      <c r="S67" s="125">
        <v>2696</v>
      </c>
      <c r="T67" s="125">
        <v>2211</v>
      </c>
      <c r="U67" s="125">
        <v>2284.7000000000007</v>
      </c>
      <c r="V67" s="125">
        <v>2211</v>
      </c>
      <c r="W67" s="125">
        <v>2091.7285195824716</v>
      </c>
      <c r="X67" s="125">
        <v>1897.2070391649418</v>
      </c>
      <c r="Y67" s="125">
        <v>1537.9095369331469</v>
      </c>
      <c r="Z67" s="125">
        <v>1508.1640783298833</v>
      </c>
      <c r="AA67" s="125">
        <v>4199</v>
      </c>
      <c r="AB67" s="125">
        <v>4188</v>
      </c>
      <c r="AC67" s="125">
        <v>4683</v>
      </c>
      <c r="AD67" s="125">
        <v>3977</v>
      </c>
      <c r="AE67" s="125">
        <v>3251</v>
      </c>
      <c r="AF67" s="125">
        <v>3196</v>
      </c>
      <c r="AG67" s="125">
        <v>3104</v>
      </c>
      <c r="AH67" s="125">
        <v>2156</v>
      </c>
      <c r="AI67" s="125">
        <v>2251</v>
      </c>
      <c r="AJ67" s="125"/>
      <c r="AK67" s="125"/>
      <c r="AL67" s="125"/>
      <c r="AM67" s="125">
        <v>635288</v>
      </c>
      <c r="AN67" s="125">
        <v>635114.70199999993</v>
      </c>
      <c r="AO67" s="125">
        <v>638743.14600000007</v>
      </c>
      <c r="AP67" s="124">
        <f t="shared" si="53"/>
        <v>882.43442344259608</v>
      </c>
      <c r="AQ67" s="124">
        <f t="shared" si="54"/>
        <v>767.2110916623642</v>
      </c>
      <c r="AR67" s="124">
        <f t="shared" si="55"/>
        <v>670.87683066577677</v>
      </c>
      <c r="AS67" s="124">
        <f t="shared" si="56"/>
        <v>663.63602019871303</v>
      </c>
      <c r="AT67" s="124">
        <f t="shared" si="57"/>
        <v>701.57157068919923</v>
      </c>
      <c r="AU67" s="124">
        <f t="shared" si="58"/>
        <v>786.25757136920572</v>
      </c>
      <c r="AV67" s="124">
        <f t="shared" si="59"/>
        <v>815.91561078364089</v>
      </c>
      <c r="AW67" s="124">
        <f t="shared" si="60"/>
        <v>670.58753113229</v>
      </c>
      <c r="AX67" s="124">
        <f t="shared" si="61"/>
        <v>758.60312866761512</v>
      </c>
      <c r="AY67" s="124">
        <f t="shared" si="62"/>
        <v>501.48421851522505</v>
      </c>
      <c r="AZ67" s="124">
        <f t="shared" si="63"/>
        <v>424.49025215605866</v>
      </c>
      <c r="BA67" s="124">
        <f t="shared" si="64"/>
        <v>348.12609329267269</v>
      </c>
      <c r="BB67" s="124">
        <f t="shared" si="65"/>
        <v>359.73029640242856</v>
      </c>
      <c r="BC67" s="124">
        <f t="shared" si="66"/>
        <v>348.12609329267269</v>
      </c>
      <c r="BD67" s="124">
        <f t="shared" si="67"/>
        <v>329.34657519272349</v>
      </c>
      <c r="BE67" s="124">
        <f t="shared" si="68"/>
        <v>297.02190169018917</v>
      </c>
      <c r="BF67" s="124">
        <f t="shared" si="69"/>
        <v>240.77119990468699</v>
      </c>
      <c r="BG67" s="124">
        <f t="shared" si="70"/>
        <v>236.11432667018914</v>
      </c>
      <c r="BH67" s="124">
        <f t="shared" si="9"/>
        <v>661.14041869558241</v>
      </c>
      <c r="BI67" s="124">
        <f t="shared" si="10"/>
        <v>659.40844808218594</v>
      </c>
      <c r="BJ67" s="124">
        <f t="shared" si="11"/>
        <v>737.34712568502312</v>
      </c>
      <c r="BK67" s="124">
        <f t="shared" si="71"/>
        <v>626.18610267976453</v>
      </c>
      <c r="BL67" s="124">
        <f t="shared" si="72"/>
        <v>511.87604219560336</v>
      </c>
      <c r="BM67" s="124">
        <f t="shared" si="73"/>
        <v>503.21618912862147</v>
      </c>
      <c r="BN67" s="124">
        <f t="shared" si="74"/>
        <v>488.7306167256699</v>
      </c>
      <c r="BO67" s="124">
        <f t="shared" si="75"/>
        <v>339.4662402256908</v>
      </c>
      <c r="BP67" s="124">
        <f t="shared" si="76"/>
        <v>354.42416825047769</v>
      </c>
      <c r="BQ67" s="124">
        <f t="shared" si="77"/>
        <v>0</v>
      </c>
      <c r="BR67" s="124">
        <f t="shared" si="78"/>
        <v>0</v>
      </c>
      <c r="BS67" s="124">
        <f t="shared" si="79"/>
        <v>0</v>
      </c>
      <c r="BT67" s="215">
        <f t="shared" si="38"/>
        <v>2299.2721411391371</v>
      </c>
      <c r="BU67" s="215">
        <f t="shared" si="39"/>
        <v>2320.522345770737</v>
      </c>
      <c r="BV67" s="215">
        <f t="shared" si="40"/>
        <v>2151.4651622571182</v>
      </c>
      <c r="BW67" s="215">
        <f t="shared" si="41"/>
        <v>2245.1062705835461</v>
      </c>
      <c r="BX67" s="215">
        <f t="shared" si="42"/>
        <v>2057.8959924627916</v>
      </c>
      <c r="BY67" s="215">
        <f t="shared" si="43"/>
        <v>1641.2783340039891</v>
      </c>
      <c r="BZ67" s="215">
        <f t="shared" si="44"/>
        <v>1182.6210252018384</v>
      </c>
      <c r="CA67" s="215"/>
    </row>
    <row r="68" spans="1:79">
      <c r="A68" s="151" t="s">
        <v>23</v>
      </c>
      <c r="B68" s="151" t="s">
        <v>47</v>
      </c>
      <c r="C68" s="151" t="s">
        <v>25</v>
      </c>
      <c r="D68" s="151" t="s">
        <v>191</v>
      </c>
      <c r="E68" s="151" t="s">
        <v>192</v>
      </c>
      <c r="F68" s="125">
        <v>430</v>
      </c>
      <c r="G68" s="125">
        <v>412</v>
      </c>
      <c r="H68" s="125">
        <v>321</v>
      </c>
      <c r="I68" s="125">
        <v>421</v>
      </c>
      <c r="J68" s="125">
        <v>587</v>
      </c>
      <c r="K68" s="125">
        <v>833</v>
      </c>
      <c r="L68" s="125">
        <v>956</v>
      </c>
      <c r="M68" s="125">
        <v>735</v>
      </c>
      <c r="N68" s="125">
        <v>650</v>
      </c>
      <c r="O68" s="125">
        <v>615</v>
      </c>
      <c r="P68" s="125">
        <v>588</v>
      </c>
      <c r="Q68" s="125">
        <v>608</v>
      </c>
      <c r="R68" s="125">
        <v>583.92879120879115</v>
      </c>
      <c r="S68" s="125">
        <v>550.66197802197803</v>
      </c>
      <c r="T68" s="125">
        <v>535.34901098901105</v>
      </c>
      <c r="U68" s="125">
        <v>529.70857142857142</v>
      </c>
      <c r="V68" s="125">
        <v>510.73369230769231</v>
      </c>
      <c r="W68" s="125">
        <v>527.76381538461533</v>
      </c>
      <c r="X68" s="125">
        <v>527.76381538461533</v>
      </c>
      <c r="Y68" s="125">
        <v>476.68344615384615</v>
      </c>
      <c r="Z68" s="125">
        <v>527.76381538461533</v>
      </c>
      <c r="AA68" s="125">
        <v>487</v>
      </c>
      <c r="AB68" s="125">
        <v>500</v>
      </c>
      <c r="AC68" s="125">
        <v>534</v>
      </c>
      <c r="AD68" s="125">
        <v>779</v>
      </c>
      <c r="AE68" s="125">
        <v>860</v>
      </c>
      <c r="AF68" s="125">
        <v>589</v>
      </c>
      <c r="AG68" s="125">
        <v>655</v>
      </c>
      <c r="AH68" s="125">
        <v>461</v>
      </c>
      <c r="AI68" s="125">
        <v>430</v>
      </c>
      <c r="AJ68" s="125"/>
      <c r="AK68" s="125"/>
      <c r="AL68" s="125"/>
      <c r="AM68" s="125">
        <v>241776</v>
      </c>
      <c r="AN68" s="125">
        <v>240440.61799999996</v>
      </c>
      <c r="AO68" s="125">
        <v>240759.91700000004</v>
      </c>
      <c r="AP68" s="124">
        <f t="shared" si="53"/>
        <v>174.12811858910726</v>
      </c>
      <c r="AQ68" s="124">
        <f t="shared" si="54"/>
        <v>242.78671166699755</v>
      </c>
      <c r="AR68" s="124">
        <f t="shared" si="55"/>
        <v>344.53378333664222</v>
      </c>
      <c r="AS68" s="124">
        <f t="shared" si="56"/>
        <v>395.40731917146451</v>
      </c>
      <c r="AT68" s="124">
        <f t="shared" si="57"/>
        <v>304.00039706174312</v>
      </c>
      <c r="AU68" s="124">
        <f t="shared" si="58"/>
        <v>268.8438885580041</v>
      </c>
      <c r="AV68" s="124">
        <f t="shared" si="59"/>
        <v>255.78041061265284</v>
      </c>
      <c r="AW68" s="124">
        <f t="shared" si="60"/>
        <v>244.55102673209737</v>
      </c>
      <c r="AX68" s="124">
        <f t="shared" si="61"/>
        <v>252.86908886584217</v>
      </c>
      <c r="AY68" s="124">
        <f t="shared" si="62"/>
        <v>242.85779834786118</v>
      </c>
      <c r="AZ68" s="124">
        <f t="shared" si="63"/>
        <v>229.02202739388156</v>
      </c>
      <c r="BA68" s="124">
        <f t="shared" si="64"/>
        <v>222.65331683227132</v>
      </c>
      <c r="BB68" s="124">
        <f t="shared" si="65"/>
        <v>220.30744049600284</v>
      </c>
      <c r="BC68" s="124">
        <f t="shared" si="66"/>
        <v>212.41572932061436</v>
      </c>
      <c r="BD68" s="124">
        <f t="shared" si="67"/>
        <v>219.49861041557273</v>
      </c>
      <c r="BE68" s="124">
        <f t="shared" si="68"/>
        <v>219.20750844278419</v>
      </c>
      <c r="BF68" s="124">
        <f t="shared" si="69"/>
        <v>197.99119890618923</v>
      </c>
      <c r="BG68" s="124">
        <f t="shared" si="70"/>
        <v>219.20750844278419</v>
      </c>
      <c r="BH68" s="124">
        <f t="shared" si="9"/>
        <v>202.54481295668606</v>
      </c>
      <c r="BI68" s="124">
        <f t="shared" si="10"/>
        <v>207.95155334362019</v>
      </c>
      <c r="BJ68" s="124">
        <f t="shared" si="11"/>
        <v>222.09225897098636</v>
      </c>
      <c r="BK68" s="124">
        <f t="shared" si="71"/>
        <v>323.98852010936025</v>
      </c>
      <c r="BL68" s="124">
        <f t="shared" si="72"/>
        <v>357.67667175102679</v>
      </c>
      <c r="BM68" s="124">
        <f t="shared" si="73"/>
        <v>244.96692983878458</v>
      </c>
      <c r="BN68" s="124">
        <f t="shared" si="74"/>
        <v>272.41653488014248</v>
      </c>
      <c r="BO68" s="124">
        <f t="shared" si="75"/>
        <v>191.73133218281785</v>
      </c>
      <c r="BP68" s="124">
        <f t="shared" si="76"/>
        <v>178.83833587551339</v>
      </c>
      <c r="BQ68" s="124">
        <f t="shared" si="77"/>
        <v>0</v>
      </c>
      <c r="BR68" s="124">
        <f t="shared" si="78"/>
        <v>0</v>
      </c>
      <c r="BS68" s="124">
        <f t="shared" si="79"/>
        <v>0</v>
      </c>
      <c r="BT68" s="215">
        <f t="shared" si="38"/>
        <v>481.02375752762885</v>
      </c>
      <c r="BU68" s="215">
        <f t="shared" si="39"/>
        <v>761.44861359274705</v>
      </c>
      <c r="BV68" s="215">
        <f t="shared" si="40"/>
        <v>968.25160479121178</v>
      </c>
      <c r="BW68" s="215">
        <f t="shared" si="41"/>
        <v>753.20052621059244</v>
      </c>
      <c r="BX68" s="215">
        <f t="shared" si="42"/>
        <v>632.58862527129259</v>
      </c>
      <c r="BY68" s="215">
        <f t="shared" si="43"/>
        <v>926.63212169917153</v>
      </c>
      <c r="BZ68" s="215">
        <f t="shared" si="44"/>
        <v>642.98620293847364</v>
      </c>
      <c r="CA68" s="215"/>
    </row>
    <row r="69" spans="1:79">
      <c r="A69" s="151" t="s">
        <v>53</v>
      </c>
      <c r="B69" s="151" t="s">
        <v>97</v>
      </c>
      <c r="C69" s="151" t="s">
        <v>117</v>
      </c>
      <c r="D69" s="151" t="s">
        <v>193</v>
      </c>
      <c r="E69" s="151" t="s">
        <v>194</v>
      </c>
      <c r="F69" s="125">
        <v>2283</v>
      </c>
      <c r="G69" s="125">
        <v>2484</v>
      </c>
      <c r="H69" s="125">
        <v>2226</v>
      </c>
      <c r="I69" s="125">
        <v>2168</v>
      </c>
      <c r="J69" s="125">
        <v>2579</v>
      </c>
      <c r="K69" s="125">
        <v>2422</v>
      </c>
      <c r="L69" s="125">
        <v>2127</v>
      </c>
      <c r="M69" s="125">
        <v>2100</v>
      </c>
      <c r="N69" s="125">
        <v>2123</v>
      </c>
      <c r="O69" s="125">
        <v>2240</v>
      </c>
      <c r="P69" s="125">
        <v>1787</v>
      </c>
      <c r="Q69" s="125">
        <v>1992</v>
      </c>
      <c r="R69" s="125">
        <v>1688</v>
      </c>
      <c r="S69" s="125">
        <v>1594</v>
      </c>
      <c r="T69" s="125">
        <v>1476</v>
      </c>
      <c r="U69" s="125">
        <v>1525</v>
      </c>
      <c r="V69" s="125">
        <v>1476</v>
      </c>
      <c r="W69" s="125">
        <v>1525</v>
      </c>
      <c r="X69" s="125">
        <v>1525</v>
      </c>
      <c r="Y69" s="125">
        <v>1376</v>
      </c>
      <c r="Z69" s="125">
        <v>1519</v>
      </c>
      <c r="AA69" s="125">
        <v>1745</v>
      </c>
      <c r="AB69" s="125">
        <v>1721</v>
      </c>
      <c r="AC69" s="125">
        <v>2071</v>
      </c>
      <c r="AD69" s="125">
        <v>1990</v>
      </c>
      <c r="AE69" s="125">
        <v>2551</v>
      </c>
      <c r="AF69" s="125">
        <v>2005</v>
      </c>
      <c r="AG69" s="125">
        <v>1925</v>
      </c>
      <c r="AH69" s="125">
        <v>1785</v>
      </c>
      <c r="AI69" s="125">
        <v>2037</v>
      </c>
      <c r="AJ69" s="125"/>
      <c r="AK69" s="125"/>
      <c r="AL69" s="125"/>
      <c r="AM69" s="125">
        <v>345776</v>
      </c>
      <c r="AN69" s="125">
        <v>345765.19399999996</v>
      </c>
      <c r="AO69" s="125">
        <v>347430.06199999992</v>
      </c>
      <c r="AP69" s="124">
        <f t="shared" ref="AP69:AP100" si="80">(I69/$AM69)*100000</f>
        <v>626.9955115450465</v>
      </c>
      <c r="AQ69" s="124">
        <f t="shared" ref="AQ69:AQ100" si="81">(J69/$AM69)*100000</f>
        <v>745.85859053259912</v>
      </c>
      <c r="AR69" s="124">
        <f t="shared" ref="AR69:AR100" si="82">(K69/$AM69)*100000</f>
        <v>700.45347276849759</v>
      </c>
      <c r="AS69" s="124">
        <f t="shared" ref="AS69:AS100" si="83">(L69/$AM69)*100000</f>
        <v>615.13812410346588</v>
      </c>
      <c r="AT69" s="124">
        <f t="shared" ref="AT69:AT100" si="84">(M69/$AM69)*100000</f>
        <v>607.32960066632734</v>
      </c>
      <c r="AU69" s="124">
        <f t="shared" ref="AU69:AU100" si="85">(N69/$AM69)*100000</f>
        <v>613.9813058164824</v>
      </c>
      <c r="AV69" s="124">
        <f t="shared" si="59"/>
        <v>647.83848660024466</v>
      </c>
      <c r="AW69" s="124">
        <f t="shared" si="60"/>
        <v>516.82472122974889</v>
      </c>
      <c r="AX69" s="124">
        <f t="shared" si="61"/>
        <v>576.11351129807474</v>
      </c>
      <c r="AY69" s="124">
        <f t="shared" si="62"/>
        <v>488.19257383089871</v>
      </c>
      <c r="AZ69" s="124">
        <f t="shared" si="63"/>
        <v>461.00649448249555</v>
      </c>
      <c r="BA69" s="124">
        <f t="shared" si="64"/>
        <v>426.87928849194697</v>
      </c>
      <c r="BB69" s="124">
        <f t="shared" si="65"/>
        <v>441.0507553863273</v>
      </c>
      <c r="BC69" s="124">
        <f t="shared" si="66"/>
        <v>426.87928849194697</v>
      </c>
      <c r="BD69" s="124">
        <f t="shared" si="67"/>
        <v>441.0507553863273</v>
      </c>
      <c r="BE69" s="124">
        <f t="shared" si="68"/>
        <v>438.93726156604157</v>
      </c>
      <c r="BF69" s="124">
        <f t="shared" si="69"/>
        <v>396.05093240319547</v>
      </c>
      <c r="BG69" s="124">
        <f t="shared" si="70"/>
        <v>437.21029529102759</v>
      </c>
      <c r="BH69" s="124">
        <f t="shared" ref="BH69:BH132" si="86">(AA69/$AN69)*100000</f>
        <v>504.67774960599422</v>
      </c>
      <c r="BI69" s="124">
        <f t="shared" ref="BI69:BI132" si="87">(AB69/$AN69)*100000</f>
        <v>497.73662296384873</v>
      </c>
      <c r="BJ69" s="124">
        <f t="shared" ref="BJ69:BJ132" si="88">(AC69/$AN69)*100000</f>
        <v>598.96138649513694</v>
      </c>
      <c r="BK69" s="124">
        <f t="shared" si="71"/>
        <v>575.53508407789593</v>
      </c>
      <c r="BL69" s="124">
        <f t="shared" si="72"/>
        <v>737.78391933804664</v>
      </c>
      <c r="BM69" s="124">
        <f t="shared" si="73"/>
        <v>579.87328822923689</v>
      </c>
      <c r="BN69" s="124">
        <f t="shared" si="74"/>
        <v>556.73619942208529</v>
      </c>
      <c r="BO69" s="124">
        <f t="shared" si="75"/>
        <v>516.24629400957008</v>
      </c>
      <c r="BP69" s="124">
        <f t="shared" si="76"/>
        <v>589.12812375209762</v>
      </c>
      <c r="BQ69" s="124">
        <f t="shared" si="77"/>
        <v>0</v>
      </c>
      <c r="BR69" s="124">
        <f t="shared" si="78"/>
        <v>0</v>
      </c>
      <c r="BS69" s="124">
        <f t="shared" si="79"/>
        <v>0</v>
      </c>
      <c r="BT69" s="215">
        <f t="shared" si="38"/>
        <v>2022.40757021887</v>
      </c>
      <c r="BU69" s="215">
        <f t="shared" si="39"/>
        <v>2073.3075748461433</v>
      </c>
      <c r="BV69" s="215">
        <f t="shared" si="40"/>
        <v>1836.4490305862755</v>
      </c>
      <c r="BW69" s="215">
        <f t="shared" si="41"/>
        <v>1740.7767191280684</v>
      </c>
      <c r="BX69" s="215">
        <f t="shared" si="42"/>
        <v>1601.37575906498</v>
      </c>
      <c r="BY69" s="215">
        <f t="shared" si="43"/>
        <v>1893.1922916451797</v>
      </c>
      <c r="BZ69" s="215">
        <f t="shared" si="44"/>
        <v>1662.110617183753</v>
      </c>
      <c r="CA69" s="215"/>
    </row>
    <row r="70" spans="1:79">
      <c r="A70" s="151" t="s">
        <v>33</v>
      </c>
      <c r="B70" s="151" t="s">
        <v>65</v>
      </c>
      <c r="C70" s="151" t="s">
        <v>63</v>
      </c>
      <c r="D70" s="151" t="s">
        <v>195</v>
      </c>
      <c r="E70" s="151" t="s">
        <v>196</v>
      </c>
      <c r="F70" s="125">
        <v>914</v>
      </c>
      <c r="G70" s="125">
        <v>961</v>
      </c>
      <c r="H70" s="125">
        <v>1241</v>
      </c>
      <c r="I70" s="125">
        <v>1286</v>
      </c>
      <c r="J70" s="125">
        <v>1024</v>
      </c>
      <c r="K70" s="125">
        <v>1534</v>
      </c>
      <c r="L70" s="125">
        <v>1140</v>
      </c>
      <c r="M70" s="125">
        <v>1103</v>
      </c>
      <c r="N70" s="125">
        <v>855</v>
      </c>
      <c r="O70" s="125">
        <v>1026</v>
      </c>
      <c r="P70" s="125">
        <v>1379</v>
      </c>
      <c r="Q70" s="125">
        <v>1275</v>
      </c>
      <c r="R70" s="125">
        <v>854.0921191604989</v>
      </c>
      <c r="S70" s="125">
        <v>806.17971372894397</v>
      </c>
      <c r="T70" s="125">
        <v>760.86160800199048</v>
      </c>
      <c r="U70" s="125">
        <v>768.96207370360844</v>
      </c>
      <c r="V70" s="125">
        <v>755.72798163959897</v>
      </c>
      <c r="W70" s="125">
        <v>780.91891436091896</v>
      </c>
      <c r="X70" s="125">
        <v>780.91891436091896</v>
      </c>
      <c r="Y70" s="125">
        <v>705.34611619695897</v>
      </c>
      <c r="Z70" s="125">
        <v>780.91891436091896</v>
      </c>
      <c r="AA70" s="125">
        <v>901</v>
      </c>
      <c r="AB70" s="125">
        <v>790</v>
      </c>
      <c r="AC70" s="125">
        <v>925</v>
      </c>
      <c r="AD70" s="125">
        <v>1118</v>
      </c>
      <c r="AE70" s="125">
        <v>1252</v>
      </c>
      <c r="AF70" s="125">
        <v>1206</v>
      </c>
      <c r="AG70" s="125">
        <v>1057</v>
      </c>
      <c r="AH70" s="125">
        <v>916</v>
      </c>
      <c r="AI70" s="125">
        <v>709</v>
      </c>
      <c r="AJ70" s="125"/>
      <c r="AK70" s="125"/>
      <c r="AL70" s="125"/>
      <c r="AM70" s="125">
        <v>249397</v>
      </c>
      <c r="AN70" s="125">
        <v>249567.35800000001</v>
      </c>
      <c r="AO70" s="125">
        <v>250029.68199999991</v>
      </c>
      <c r="AP70" s="124">
        <f t="shared" si="80"/>
        <v>515.64373268323197</v>
      </c>
      <c r="AQ70" s="124">
        <f t="shared" si="81"/>
        <v>410.59034390950973</v>
      </c>
      <c r="AR70" s="124">
        <f t="shared" si="82"/>
        <v>615.08358159881641</v>
      </c>
      <c r="AS70" s="124">
        <f t="shared" si="83"/>
        <v>457.10253130550893</v>
      </c>
      <c r="AT70" s="124">
        <f t="shared" si="84"/>
        <v>442.26674739471611</v>
      </c>
      <c r="AU70" s="124">
        <f t="shared" si="85"/>
        <v>342.82689847913167</v>
      </c>
      <c r="AV70" s="124">
        <f t="shared" ref="AV70:AV101" si="89">(O70/$AN70)*100000</f>
        <v>411.11145633075938</v>
      </c>
      <c r="AW70" s="124">
        <f t="shared" ref="AW70:AW101" si="90">(P70/$AN70)*100000</f>
        <v>552.5562361404651</v>
      </c>
      <c r="AX70" s="124">
        <f t="shared" ref="AX70:AX101" si="91">(Q70/$AN70)*100000</f>
        <v>510.88411970927706</v>
      </c>
      <c r="AY70" s="124">
        <f t="shared" si="62"/>
        <v>342.22909839054307</v>
      </c>
      <c r="AZ70" s="124">
        <f t="shared" si="63"/>
        <v>323.03091245167724</v>
      </c>
      <c r="BA70" s="124">
        <f t="shared" si="64"/>
        <v>304.87224535269166</v>
      </c>
      <c r="BB70" s="124">
        <f t="shared" si="65"/>
        <v>308.11804871677509</v>
      </c>
      <c r="BC70" s="124">
        <f t="shared" si="66"/>
        <v>302.8152350114629</v>
      </c>
      <c r="BD70" s="124">
        <f t="shared" si="67"/>
        <v>312.90907617851167</v>
      </c>
      <c r="BE70" s="124">
        <f t="shared" si="68"/>
        <v>312.33048337073802</v>
      </c>
      <c r="BF70" s="124">
        <f t="shared" si="69"/>
        <v>282.10495272195692</v>
      </c>
      <c r="BG70" s="124">
        <f t="shared" si="70"/>
        <v>312.33048337073802</v>
      </c>
      <c r="BH70" s="124">
        <f t="shared" si="86"/>
        <v>361.02477792788909</v>
      </c>
      <c r="BI70" s="124">
        <f t="shared" si="87"/>
        <v>316.54780750614026</v>
      </c>
      <c r="BJ70" s="124">
        <f t="shared" si="88"/>
        <v>370.64142018124022</v>
      </c>
      <c r="BK70" s="124">
        <f t="shared" si="71"/>
        <v>447.97525163527195</v>
      </c>
      <c r="BL70" s="124">
        <f t="shared" si="72"/>
        <v>501.66817088314883</v>
      </c>
      <c r="BM70" s="124">
        <f t="shared" si="73"/>
        <v>483.23627323089261</v>
      </c>
      <c r="BN70" s="124">
        <f t="shared" si="74"/>
        <v>423.53295257467124</v>
      </c>
      <c r="BO70" s="124">
        <f t="shared" si="75"/>
        <v>367.03517933623357</v>
      </c>
      <c r="BP70" s="124">
        <f t="shared" si="76"/>
        <v>284.09163990108033</v>
      </c>
      <c r="BQ70" s="124">
        <f t="shared" si="77"/>
        <v>0</v>
      </c>
      <c r="BR70" s="124">
        <f t="shared" si="78"/>
        <v>0</v>
      </c>
      <c r="BS70" s="124">
        <f t="shared" si="79"/>
        <v>0</v>
      </c>
      <c r="BT70" s="215">
        <f t="shared" ref="BT70:BT133" si="92">(SUM($F70:$H70)/$AM70)*100000</f>
        <v>1249.413585568391</v>
      </c>
      <c r="BU70" s="215">
        <f t="shared" ref="BU70:BU133" si="93">(SUM($I70:$K70)/$AM70)*100000</f>
        <v>1541.3176581915582</v>
      </c>
      <c r="BV70" s="215">
        <f t="shared" ref="BV70:BV133" si="94">(SUM($L70:$N70)/$AM70)*100000</f>
        <v>1242.1961771793565</v>
      </c>
      <c r="BW70" s="215">
        <f t="shared" ref="BW70:BW133" si="95">(SUM($O70:$Q70)/$AN70)*100000</f>
        <v>1474.5518121805014</v>
      </c>
      <c r="BX70" s="215">
        <f t="shared" ref="BX70:BX133" si="96">(SUM($AA70:$AC70)/$AN70)*100000</f>
        <v>1048.2140056152696</v>
      </c>
      <c r="BY70" s="215">
        <f t="shared" ref="BY70:BY133" si="97">(SUM($AD70:$AF70)/$AN70)*100000</f>
        <v>1432.8796957493134</v>
      </c>
      <c r="BZ70" s="215">
        <f t="shared" ref="BZ70:BZ133" si="98">(SUM($AG70:$AI70)/$AN70)*100000</f>
        <v>1074.6597718119849</v>
      </c>
      <c r="CA70" s="215"/>
    </row>
    <row r="71" spans="1:79">
      <c r="A71" s="151" t="s">
        <v>43</v>
      </c>
      <c r="B71" s="151" t="s">
        <v>81</v>
      </c>
      <c r="C71" s="151" t="s">
        <v>121</v>
      </c>
      <c r="D71" s="151" t="s">
        <v>199</v>
      </c>
      <c r="E71" s="151" t="s">
        <v>200</v>
      </c>
      <c r="F71" s="125">
        <v>706</v>
      </c>
      <c r="G71" s="125">
        <v>705</v>
      </c>
      <c r="H71" s="125">
        <v>874</v>
      </c>
      <c r="I71" s="125">
        <v>845</v>
      </c>
      <c r="J71" s="125">
        <v>1014</v>
      </c>
      <c r="K71" s="125">
        <v>929</v>
      </c>
      <c r="L71" s="125">
        <v>1164</v>
      </c>
      <c r="M71" s="125">
        <v>1108</v>
      </c>
      <c r="N71" s="125">
        <v>1089</v>
      </c>
      <c r="O71" s="125">
        <v>1297</v>
      </c>
      <c r="P71" s="125">
        <v>1493</v>
      </c>
      <c r="Q71" s="125">
        <v>1466</v>
      </c>
      <c r="R71" s="125">
        <v>1123.3519804438549</v>
      </c>
      <c r="S71" s="125">
        <v>1042.4039608877099</v>
      </c>
      <c r="T71" s="125">
        <v>961.45594133156487</v>
      </c>
      <c r="U71" s="125">
        <v>880.50792177541973</v>
      </c>
      <c r="V71" s="125">
        <v>799.54561650498886</v>
      </c>
      <c r="W71" s="125">
        <v>826.19713705515528</v>
      </c>
      <c r="X71" s="125">
        <v>826.19713705515528</v>
      </c>
      <c r="Y71" s="125">
        <v>746.24257540465646</v>
      </c>
      <c r="Z71" s="125">
        <v>826.19713705515528</v>
      </c>
      <c r="AA71" s="125">
        <v>1143</v>
      </c>
      <c r="AB71" s="125">
        <v>1224</v>
      </c>
      <c r="AC71" s="125">
        <v>1200</v>
      </c>
      <c r="AD71" s="125">
        <v>1268</v>
      </c>
      <c r="AE71" s="125">
        <v>1461</v>
      </c>
      <c r="AF71" s="125">
        <v>1375</v>
      </c>
      <c r="AG71" s="125">
        <v>1106</v>
      </c>
      <c r="AH71" s="125">
        <v>925</v>
      </c>
      <c r="AI71" s="125">
        <v>847</v>
      </c>
      <c r="AJ71" s="125"/>
      <c r="AK71" s="125"/>
      <c r="AL71" s="125"/>
      <c r="AM71" s="125">
        <v>262953</v>
      </c>
      <c r="AN71" s="125">
        <v>269373.98899999994</v>
      </c>
      <c r="AO71" s="125">
        <v>271565.43599999993</v>
      </c>
      <c r="AP71" s="124">
        <f t="shared" si="80"/>
        <v>321.35020326826464</v>
      </c>
      <c r="AQ71" s="124">
        <f t="shared" si="81"/>
        <v>385.62024392191762</v>
      </c>
      <c r="AR71" s="124">
        <f t="shared" si="82"/>
        <v>353.29507554582</v>
      </c>
      <c r="AS71" s="124">
        <f t="shared" si="83"/>
        <v>442.66465870326641</v>
      </c>
      <c r="AT71" s="124">
        <f t="shared" si="84"/>
        <v>421.36807718489615</v>
      </c>
      <c r="AU71" s="124">
        <f t="shared" si="85"/>
        <v>414.14245131259196</v>
      </c>
      <c r="AV71" s="124">
        <f t="shared" si="89"/>
        <v>481.48672587686269</v>
      </c>
      <c r="AW71" s="124">
        <f t="shared" si="90"/>
        <v>554.24801984129226</v>
      </c>
      <c r="AX71" s="124">
        <f t="shared" si="91"/>
        <v>544.22478036660038</v>
      </c>
      <c r="AY71" s="124">
        <f t="shared" si="62"/>
        <v>417.02318201326233</v>
      </c>
      <c r="AZ71" s="124">
        <f t="shared" si="63"/>
        <v>386.97276034610383</v>
      </c>
      <c r="BA71" s="124">
        <f t="shared" si="64"/>
        <v>356.92233867894538</v>
      </c>
      <c r="BB71" s="124">
        <f t="shared" si="65"/>
        <v>326.87191701178688</v>
      </c>
      <c r="BC71" s="124">
        <f t="shared" si="66"/>
        <v>296.81619204331901</v>
      </c>
      <c r="BD71" s="124">
        <f t="shared" si="67"/>
        <v>306.71006511142969</v>
      </c>
      <c r="BE71" s="124">
        <f t="shared" si="68"/>
        <v>304.23501209305425</v>
      </c>
      <c r="BF71" s="124">
        <f t="shared" si="69"/>
        <v>274.79291414856516</v>
      </c>
      <c r="BG71" s="124">
        <f t="shared" si="70"/>
        <v>304.23501209305425</v>
      </c>
      <c r="BH71" s="124">
        <f t="shared" si="86"/>
        <v>424.31713776195375</v>
      </c>
      <c r="BI71" s="124">
        <f t="shared" si="87"/>
        <v>454.38685618602921</v>
      </c>
      <c r="BJ71" s="124">
        <f t="shared" si="88"/>
        <v>445.47730998630323</v>
      </c>
      <c r="BK71" s="124">
        <f t="shared" si="71"/>
        <v>470.72102421886041</v>
      </c>
      <c r="BL71" s="124">
        <f t="shared" si="72"/>
        <v>542.36862490832414</v>
      </c>
      <c r="BM71" s="124">
        <f t="shared" si="73"/>
        <v>510.44275102597243</v>
      </c>
      <c r="BN71" s="124">
        <f t="shared" si="74"/>
        <v>410.58158737070943</v>
      </c>
      <c r="BO71" s="124">
        <f t="shared" si="75"/>
        <v>343.38875978110872</v>
      </c>
      <c r="BP71" s="124">
        <f t="shared" si="76"/>
        <v>314.43273463199904</v>
      </c>
      <c r="BQ71" s="124">
        <f t="shared" si="77"/>
        <v>0</v>
      </c>
      <c r="BR71" s="124">
        <f t="shared" si="78"/>
        <v>0</v>
      </c>
      <c r="BS71" s="124">
        <f t="shared" si="79"/>
        <v>0</v>
      </c>
      <c r="BT71" s="215">
        <f t="shared" si="92"/>
        <v>868.97658516921274</v>
      </c>
      <c r="BU71" s="215">
        <f t="shared" si="93"/>
        <v>1060.2655227360021</v>
      </c>
      <c r="BV71" s="215">
        <f t="shared" si="94"/>
        <v>1278.1751872007544</v>
      </c>
      <c r="BW71" s="215">
        <f t="shared" si="95"/>
        <v>1579.9595260847552</v>
      </c>
      <c r="BX71" s="215">
        <f t="shared" si="96"/>
        <v>1324.1813039342862</v>
      </c>
      <c r="BY71" s="215">
        <f t="shared" si="97"/>
        <v>1523.5324001531569</v>
      </c>
      <c r="BZ71" s="215">
        <f t="shared" si="98"/>
        <v>1068.403081783817</v>
      </c>
      <c r="CA71" s="215"/>
    </row>
    <row r="72" spans="1:79">
      <c r="A72" s="151" t="s">
        <v>23</v>
      </c>
      <c r="B72" s="151" t="s">
        <v>47</v>
      </c>
      <c r="C72" s="151" t="s">
        <v>25</v>
      </c>
      <c r="D72" s="151" t="s">
        <v>203</v>
      </c>
      <c r="E72" s="151" t="s">
        <v>204</v>
      </c>
      <c r="F72" s="125">
        <v>507</v>
      </c>
      <c r="G72" s="125">
        <v>556</v>
      </c>
      <c r="H72" s="125">
        <v>642</v>
      </c>
      <c r="I72" s="125">
        <v>873</v>
      </c>
      <c r="J72" s="125">
        <v>684</v>
      </c>
      <c r="K72" s="125">
        <v>751</v>
      </c>
      <c r="L72" s="125">
        <v>719</v>
      </c>
      <c r="M72" s="125">
        <v>665</v>
      </c>
      <c r="N72" s="125">
        <v>835</v>
      </c>
      <c r="O72" s="125">
        <v>838</v>
      </c>
      <c r="P72" s="125">
        <v>825</v>
      </c>
      <c r="Q72" s="125">
        <v>1123</v>
      </c>
      <c r="R72" s="125">
        <v>913.02690651354646</v>
      </c>
      <c r="S72" s="125">
        <v>854.40624563645417</v>
      </c>
      <c r="T72" s="125">
        <v>795.77910164179491</v>
      </c>
      <c r="U72" s="125">
        <v>737.1519576471353</v>
      </c>
      <c r="V72" s="125">
        <v>678.26386691056973</v>
      </c>
      <c r="W72" s="125">
        <v>678.25567633820856</v>
      </c>
      <c r="X72" s="125">
        <v>678.25567633820856</v>
      </c>
      <c r="Y72" s="125">
        <v>678.3005414759906</v>
      </c>
      <c r="Z72" s="125">
        <v>678.25567633820856</v>
      </c>
      <c r="AA72" s="125">
        <v>1019</v>
      </c>
      <c r="AB72" s="125">
        <v>1035</v>
      </c>
      <c r="AC72" s="125">
        <v>963</v>
      </c>
      <c r="AD72" s="125">
        <v>913</v>
      </c>
      <c r="AE72" s="125">
        <v>754</v>
      </c>
      <c r="AF72" s="125">
        <v>760</v>
      </c>
      <c r="AG72" s="125">
        <v>868</v>
      </c>
      <c r="AH72" s="125">
        <v>718</v>
      </c>
      <c r="AI72" s="125">
        <v>553</v>
      </c>
      <c r="AJ72" s="125"/>
      <c r="AK72" s="125"/>
      <c r="AL72" s="125"/>
      <c r="AM72" s="125">
        <v>275041</v>
      </c>
      <c r="AN72" s="125">
        <v>277591.01700000005</v>
      </c>
      <c r="AO72" s="125">
        <v>278674.22099999996</v>
      </c>
      <c r="AP72" s="124">
        <f t="shared" si="80"/>
        <v>317.40722292312779</v>
      </c>
      <c r="AQ72" s="124">
        <f t="shared" si="81"/>
        <v>248.69019527997645</v>
      </c>
      <c r="AR72" s="124">
        <f t="shared" si="82"/>
        <v>273.05019978839516</v>
      </c>
      <c r="AS72" s="124">
        <f t="shared" si="83"/>
        <v>261.41557076944895</v>
      </c>
      <c r="AT72" s="124">
        <f t="shared" si="84"/>
        <v>241.78213429997712</v>
      </c>
      <c r="AU72" s="124">
        <f t="shared" si="85"/>
        <v>303.59110096312912</v>
      </c>
      <c r="AV72" s="124">
        <f t="shared" si="89"/>
        <v>301.88296763219819</v>
      </c>
      <c r="AW72" s="124">
        <f t="shared" si="90"/>
        <v>297.19981896964623</v>
      </c>
      <c r="AX72" s="124">
        <f t="shared" si="91"/>
        <v>404.55199600353058</v>
      </c>
      <c r="AY72" s="124">
        <f t="shared" si="62"/>
        <v>328.91082585483889</v>
      </c>
      <c r="AZ72" s="124">
        <f t="shared" si="63"/>
        <v>307.79318973295671</v>
      </c>
      <c r="BA72" s="124">
        <f t="shared" si="64"/>
        <v>286.67321811850809</v>
      </c>
      <c r="BB72" s="124">
        <f t="shared" si="65"/>
        <v>265.5532465040593</v>
      </c>
      <c r="BC72" s="124">
        <f t="shared" si="66"/>
        <v>244.33927085996794</v>
      </c>
      <c r="BD72" s="124">
        <f t="shared" si="67"/>
        <v>244.33632027012186</v>
      </c>
      <c r="BE72" s="124">
        <f t="shared" si="68"/>
        <v>243.38658735793459</v>
      </c>
      <c r="BF72" s="124">
        <f t="shared" si="69"/>
        <v>243.4026868513219</v>
      </c>
      <c r="BG72" s="124">
        <f t="shared" si="70"/>
        <v>243.38658735793459</v>
      </c>
      <c r="BH72" s="124">
        <f t="shared" si="86"/>
        <v>367.08680670311452</v>
      </c>
      <c r="BI72" s="124">
        <f t="shared" si="87"/>
        <v>372.85068198010163</v>
      </c>
      <c r="BJ72" s="124">
        <f t="shared" si="88"/>
        <v>346.91324323365978</v>
      </c>
      <c r="BK72" s="124">
        <f t="shared" si="71"/>
        <v>328.90113299307518</v>
      </c>
      <c r="BL72" s="124">
        <f t="shared" si="72"/>
        <v>271.62262242801603</v>
      </c>
      <c r="BM72" s="124">
        <f t="shared" si="73"/>
        <v>273.78407565688622</v>
      </c>
      <c r="BN72" s="124">
        <f t="shared" si="74"/>
        <v>312.69023377654901</v>
      </c>
      <c r="BO72" s="124">
        <f t="shared" si="75"/>
        <v>258.65390305479514</v>
      </c>
      <c r="BP72" s="124">
        <f t="shared" si="76"/>
        <v>199.21393926086586</v>
      </c>
      <c r="BQ72" s="124">
        <f t="shared" si="77"/>
        <v>0</v>
      </c>
      <c r="BR72" s="124">
        <f t="shared" si="78"/>
        <v>0</v>
      </c>
      <c r="BS72" s="124">
        <f t="shared" si="79"/>
        <v>0</v>
      </c>
      <c r="BT72" s="215">
        <f t="shared" si="92"/>
        <v>619.90757741573077</v>
      </c>
      <c r="BU72" s="215">
        <f t="shared" si="93"/>
        <v>839.14761799149949</v>
      </c>
      <c r="BV72" s="215">
        <f t="shared" si="94"/>
        <v>806.78880603255504</v>
      </c>
      <c r="BW72" s="215">
        <f t="shared" si="95"/>
        <v>1003.6347826053749</v>
      </c>
      <c r="BX72" s="215">
        <f t="shared" si="96"/>
        <v>1086.8507319168759</v>
      </c>
      <c r="BY72" s="215">
        <f t="shared" si="97"/>
        <v>874.30783107797743</v>
      </c>
      <c r="BZ72" s="215">
        <f t="shared" si="98"/>
        <v>770.55807609220994</v>
      </c>
      <c r="CA72" s="215"/>
    </row>
    <row r="73" spans="1:79">
      <c r="A73" s="151" t="s">
        <v>53</v>
      </c>
      <c r="B73" s="151" t="s">
        <v>89</v>
      </c>
      <c r="C73" s="151" t="s">
        <v>95</v>
      </c>
      <c r="D73" s="151" t="s">
        <v>205</v>
      </c>
      <c r="E73" s="151" t="s">
        <v>206</v>
      </c>
      <c r="F73" s="125">
        <v>2360</v>
      </c>
      <c r="G73" s="125">
        <v>2568</v>
      </c>
      <c r="H73" s="125">
        <v>2788</v>
      </c>
      <c r="I73" s="125">
        <v>3009</v>
      </c>
      <c r="J73" s="125">
        <v>3324</v>
      </c>
      <c r="K73" s="125">
        <v>3690</v>
      </c>
      <c r="L73" s="125">
        <v>3959</v>
      </c>
      <c r="M73" s="125">
        <v>3349</v>
      </c>
      <c r="N73" s="125">
        <v>3223</v>
      </c>
      <c r="O73" s="125">
        <v>3332</v>
      </c>
      <c r="P73" s="125">
        <v>2966</v>
      </c>
      <c r="Q73" s="125">
        <v>3060</v>
      </c>
      <c r="R73" s="125">
        <v>2377.25</v>
      </c>
      <c r="S73" s="125">
        <v>2137.8000000000002</v>
      </c>
      <c r="T73" s="125">
        <v>1874.5</v>
      </c>
      <c r="U73" s="125">
        <v>1660.4999999999998</v>
      </c>
      <c r="V73" s="125">
        <v>1490.4866331194737</v>
      </c>
      <c r="W73" s="125">
        <v>1540.1695208901228</v>
      </c>
      <c r="X73" s="125">
        <v>1540.1695208901228</v>
      </c>
      <c r="Y73" s="125">
        <v>1391.1208575781754</v>
      </c>
      <c r="Z73" s="125">
        <v>1540.1695208901228</v>
      </c>
      <c r="AA73" s="125">
        <v>3227</v>
      </c>
      <c r="AB73" s="125">
        <v>2889</v>
      </c>
      <c r="AC73" s="125">
        <v>2466</v>
      </c>
      <c r="AD73" s="125">
        <v>2745</v>
      </c>
      <c r="AE73" s="125">
        <v>2446</v>
      </c>
      <c r="AF73" s="125">
        <v>2398</v>
      </c>
      <c r="AG73" s="125">
        <v>2052</v>
      </c>
      <c r="AH73" s="125">
        <v>1677</v>
      </c>
      <c r="AI73" s="125">
        <v>1356</v>
      </c>
      <c r="AJ73" s="125"/>
      <c r="AK73" s="125"/>
      <c r="AL73" s="125"/>
      <c r="AM73" s="125">
        <v>443512</v>
      </c>
      <c r="AN73" s="125">
        <v>445666.21100000001</v>
      </c>
      <c r="AO73" s="125">
        <v>449179.70299999998</v>
      </c>
      <c r="AP73" s="124">
        <f t="shared" si="80"/>
        <v>678.44838471112394</v>
      </c>
      <c r="AQ73" s="124">
        <f t="shared" si="81"/>
        <v>749.47239308068322</v>
      </c>
      <c r="AR73" s="124">
        <f t="shared" si="82"/>
        <v>831.99552661483801</v>
      </c>
      <c r="AS73" s="124">
        <f t="shared" si="83"/>
        <v>892.64777503201708</v>
      </c>
      <c r="AT73" s="124">
        <f t="shared" si="84"/>
        <v>755.10921914175947</v>
      </c>
      <c r="AU73" s="124">
        <f t="shared" si="85"/>
        <v>726.69961579393566</v>
      </c>
      <c r="AV73" s="124">
        <f t="shared" si="89"/>
        <v>747.64474347820817</v>
      </c>
      <c r="AW73" s="124">
        <f t="shared" si="90"/>
        <v>665.5205009472885</v>
      </c>
      <c r="AX73" s="124">
        <f t="shared" si="91"/>
        <v>686.6125195208034</v>
      </c>
      <c r="AY73" s="124">
        <f t="shared" si="62"/>
        <v>533.41490589242812</v>
      </c>
      <c r="AZ73" s="124">
        <f t="shared" si="63"/>
        <v>479.68635432404369</v>
      </c>
      <c r="BA73" s="124">
        <f t="shared" si="64"/>
        <v>420.60626400057055</v>
      </c>
      <c r="BB73" s="124">
        <f t="shared" si="65"/>
        <v>372.58826426937708</v>
      </c>
      <c r="BC73" s="124">
        <f t="shared" si="66"/>
        <v>334.44012499288931</v>
      </c>
      <c r="BD73" s="124">
        <f t="shared" si="67"/>
        <v>345.58812915931895</v>
      </c>
      <c r="BE73" s="124">
        <f t="shared" si="68"/>
        <v>342.88493237863929</v>
      </c>
      <c r="BF73" s="124">
        <f t="shared" si="69"/>
        <v>309.70251956780328</v>
      </c>
      <c r="BG73" s="124">
        <f t="shared" si="70"/>
        <v>342.88493237863929</v>
      </c>
      <c r="BH73" s="124">
        <f t="shared" si="86"/>
        <v>724.08450996523936</v>
      </c>
      <c r="BI73" s="124">
        <f t="shared" si="87"/>
        <v>648.24299637111153</v>
      </c>
      <c r="BJ73" s="124">
        <f t="shared" si="88"/>
        <v>553.32891279029457</v>
      </c>
      <c r="BK73" s="124">
        <f t="shared" si="71"/>
        <v>615.93181898189721</v>
      </c>
      <c r="BL73" s="124">
        <f t="shared" si="72"/>
        <v>548.84124926401478</v>
      </c>
      <c r="BM73" s="124">
        <f t="shared" si="73"/>
        <v>538.07085680094337</v>
      </c>
      <c r="BN73" s="124">
        <f t="shared" si="74"/>
        <v>460.43427779630343</v>
      </c>
      <c r="BO73" s="124">
        <f t="shared" si="75"/>
        <v>376.29058667855793</v>
      </c>
      <c r="BP73" s="124">
        <f t="shared" si="76"/>
        <v>304.26358708176781</v>
      </c>
      <c r="BQ73" s="124">
        <f t="shared" si="77"/>
        <v>0</v>
      </c>
      <c r="BR73" s="124">
        <f t="shared" si="78"/>
        <v>0</v>
      </c>
      <c r="BS73" s="124">
        <f t="shared" si="79"/>
        <v>0</v>
      </c>
      <c r="BT73" s="215">
        <f t="shared" si="92"/>
        <v>1739.749995490539</v>
      </c>
      <c r="BU73" s="215">
        <f t="shared" si="93"/>
        <v>2259.9163044066449</v>
      </c>
      <c r="BV73" s="215">
        <f t="shared" si="94"/>
        <v>2374.4566099677122</v>
      </c>
      <c r="BW73" s="215">
        <f t="shared" si="95"/>
        <v>2099.7777639463002</v>
      </c>
      <c r="BX73" s="215">
        <f t="shared" si="96"/>
        <v>1925.6564191266455</v>
      </c>
      <c r="BY73" s="215">
        <f t="shared" si="97"/>
        <v>1702.8439250468552</v>
      </c>
      <c r="BZ73" s="215">
        <f t="shared" si="98"/>
        <v>1140.9884515566291</v>
      </c>
      <c r="CA73" s="215"/>
    </row>
    <row r="74" spans="1:79">
      <c r="A74" s="151" t="s">
        <v>43</v>
      </c>
      <c r="B74" s="151" t="s">
        <v>81</v>
      </c>
      <c r="C74" s="151" t="s">
        <v>121</v>
      </c>
      <c r="D74" s="151" t="s">
        <v>207</v>
      </c>
      <c r="E74" s="151" t="s">
        <v>208</v>
      </c>
      <c r="F74" s="125">
        <v>474</v>
      </c>
      <c r="G74" s="125">
        <v>494</v>
      </c>
      <c r="H74" s="125">
        <v>702</v>
      </c>
      <c r="I74" s="125">
        <v>554</v>
      </c>
      <c r="J74" s="125">
        <v>628</v>
      </c>
      <c r="K74" s="125">
        <v>816</v>
      </c>
      <c r="L74" s="125">
        <v>541</v>
      </c>
      <c r="M74" s="125">
        <v>793</v>
      </c>
      <c r="N74" s="125">
        <v>606</v>
      </c>
      <c r="O74" s="125">
        <v>870</v>
      </c>
      <c r="P74" s="125">
        <v>796</v>
      </c>
      <c r="Q74" s="125">
        <v>649</v>
      </c>
      <c r="R74" s="125">
        <v>638.94506508755694</v>
      </c>
      <c r="S74" s="125">
        <v>638.94506508755694</v>
      </c>
      <c r="T74" s="125">
        <v>618.30167589118412</v>
      </c>
      <c r="U74" s="125">
        <v>638.94506508755694</v>
      </c>
      <c r="V74" s="125">
        <v>618.30167589118412</v>
      </c>
      <c r="W74" s="125">
        <v>638.94506508755694</v>
      </c>
      <c r="X74" s="125">
        <v>638.94506508755694</v>
      </c>
      <c r="Y74" s="125">
        <v>577.11489749843849</v>
      </c>
      <c r="Z74" s="125">
        <v>638.94506508755694</v>
      </c>
      <c r="AA74" s="125">
        <v>528</v>
      </c>
      <c r="AB74" s="125">
        <v>447</v>
      </c>
      <c r="AC74" s="125">
        <v>573</v>
      </c>
      <c r="AD74" s="125">
        <v>682</v>
      </c>
      <c r="AE74" s="125">
        <v>670</v>
      </c>
      <c r="AF74" s="125">
        <v>405</v>
      </c>
      <c r="AG74" s="125">
        <v>484</v>
      </c>
      <c r="AH74" s="125">
        <v>536</v>
      </c>
      <c r="AI74" s="125">
        <v>388</v>
      </c>
      <c r="AJ74" s="125"/>
      <c r="AK74" s="125"/>
      <c r="AL74" s="125"/>
      <c r="AM74" s="125">
        <v>248219</v>
      </c>
      <c r="AN74" s="125">
        <v>253560.23300000004</v>
      </c>
      <c r="AO74" s="125">
        <v>256930.72200000004</v>
      </c>
      <c r="AP74" s="124">
        <f t="shared" si="80"/>
        <v>223.19000559989365</v>
      </c>
      <c r="AQ74" s="124">
        <f t="shared" si="81"/>
        <v>253.00238901937399</v>
      </c>
      <c r="AR74" s="124">
        <f t="shared" si="82"/>
        <v>328.74195770670252</v>
      </c>
      <c r="AS74" s="124">
        <f t="shared" si="83"/>
        <v>217.95269499917413</v>
      </c>
      <c r="AT74" s="124">
        <f t="shared" si="84"/>
        <v>319.47594664389106</v>
      </c>
      <c r="AU74" s="124">
        <f t="shared" si="85"/>
        <v>244.13924800277172</v>
      </c>
      <c r="AV74" s="124">
        <f t="shared" si="89"/>
        <v>343.11374055252577</v>
      </c>
      <c r="AW74" s="124">
        <f t="shared" si="90"/>
        <v>313.92935342506956</v>
      </c>
      <c r="AX74" s="124">
        <f t="shared" si="91"/>
        <v>255.95496277998762</v>
      </c>
      <c r="AY74" s="124">
        <f t="shared" si="62"/>
        <v>251.98946125260773</v>
      </c>
      <c r="AZ74" s="124">
        <f t="shared" si="63"/>
        <v>251.98946125260773</v>
      </c>
      <c r="BA74" s="124">
        <f t="shared" si="64"/>
        <v>243.84804690220651</v>
      </c>
      <c r="BB74" s="124">
        <f t="shared" si="65"/>
        <v>251.98946125260773</v>
      </c>
      <c r="BC74" s="124">
        <f t="shared" si="66"/>
        <v>243.84804690220651</v>
      </c>
      <c r="BD74" s="124">
        <f t="shared" si="67"/>
        <v>251.98946125260773</v>
      </c>
      <c r="BE74" s="124">
        <f t="shared" si="68"/>
        <v>248.68379309172565</v>
      </c>
      <c r="BF74" s="124">
        <f t="shared" si="69"/>
        <v>224.61887508276973</v>
      </c>
      <c r="BG74" s="124">
        <f t="shared" si="70"/>
        <v>248.68379309172565</v>
      </c>
      <c r="BH74" s="124">
        <f t="shared" si="86"/>
        <v>208.23454599049842</v>
      </c>
      <c r="BI74" s="124">
        <f t="shared" si="87"/>
        <v>176.28947359422878</v>
      </c>
      <c r="BJ74" s="124">
        <f t="shared" si="88"/>
        <v>225.98180843287045</v>
      </c>
      <c r="BK74" s="124">
        <f t="shared" si="71"/>
        <v>268.96962190439376</v>
      </c>
      <c r="BL74" s="124">
        <f t="shared" si="72"/>
        <v>264.23701858642789</v>
      </c>
      <c r="BM74" s="124">
        <f t="shared" si="73"/>
        <v>159.72536198134821</v>
      </c>
      <c r="BN74" s="124">
        <f t="shared" si="74"/>
        <v>190.88166715795685</v>
      </c>
      <c r="BO74" s="124">
        <f t="shared" si="75"/>
        <v>211.38961486914235</v>
      </c>
      <c r="BP74" s="124">
        <f t="shared" si="76"/>
        <v>153.02084061422988</v>
      </c>
      <c r="BQ74" s="124">
        <f t="shared" si="77"/>
        <v>0</v>
      </c>
      <c r="BR74" s="124">
        <f t="shared" si="78"/>
        <v>0</v>
      </c>
      <c r="BS74" s="124">
        <f t="shared" si="79"/>
        <v>0</v>
      </c>
      <c r="BT74" s="215">
        <f t="shared" si="92"/>
        <v>672.79297716935446</v>
      </c>
      <c r="BU74" s="215">
        <f t="shared" si="93"/>
        <v>804.93435232597017</v>
      </c>
      <c r="BV74" s="215">
        <f t="shared" si="94"/>
        <v>781.56788964583689</v>
      </c>
      <c r="BW74" s="215">
        <f t="shared" si="95"/>
        <v>912.99805675758296</v>
      </c>
      <c r="BX74" s="215">
        <f t="shared" si="96"/>
        <v>610.50582801759765</v>
      </c>
      <c r="BY74" s="215">
        <f t="shared" si="97"/>
        <v>692.93200247216987</v>
      </c>
      <c r="BZ74" s="215">
        <f t="shared" si="98"/>
        <v>555.29212264132912</v>
      </c>
      <c r="CA74" s="215"/>
    </row>
    <row r="75" spans="1:79">
      <c r="A75" s="151" t="s">
        <v>33</v>
      </c>
      <c r="B75" s="151" t="s">
        <v>73</v>
      </c>
      <c r="C75" s="151" t="s">
        <v>79</v>
      </c>
      <c r="D75" s="151" t="s">
        <v>211</v>
      </c>
      <c r="E75" s="151" t="s">
        <v>212</v>
      </c>
      <c r="F75" s="125">
        <v>4105</v>
      </c>
      <c r="G75" s="125">
        <v>4424</v>
      </c>
      <c r="H75" s="125">
        <v>4521</v>
      </c>
      <c r="I75" s="125">
        <v>4649</v>
      </c>
      <c r="J75" s="125">
        <v>4951</v>
      </c>
      <c r="K75" s="125">
        <v>4903</v>
      </c>
      <c r="L75" s="125">
        <v>5575</v>
      </c>
      <c r="M75" s="125">
        <v>5686</v>
      </c>
      <c r="N75" s="125">
        <v>4981</v>
      </c>
      <c r="O75" s="125">
        <v>4932</v>
      </c>
      <c r="P75" s="125">
        <v>4217</v>
      </c>
      <c r="Q75" s="125">
        <v>4302</v>
      </c>
      <c r="R75" s="125">
        <v>4093.1195543563899</v>
      </c>
      <c r="S75" s="125">
        <v>3850.4811034639811</v>
      </c>
      <c r="T75" s="125">
        <v>3549.7289647390603</v>
      </c>
      <c r="U75" s="125">
        <v>3303.6383016791647</v>
      </c>
      <c r="V75" s="125">
        <v>2885.9522418858228</v>
      </c>
      <c r="W75" s="125">
        <v>2982.1506499486836</v>
      </c>
      <c r="X75" s="125">
        <v>2982.1506499486836</v>
      </c>
      <c r="Y75" s="125">
        <v>2693.555425760102</v>
      </c>
      <c r="Z75" s="125">
        <v>2982.1506499486836</v>
      </c>
      <c r="AA75" s="125">
        <v>3399</v>
      </c>
      <c r="AB75" s="125">
        <v>3810</v>
      </c>
      <c r="AC75" s="125">
        <v>2891</v>
      </c>
      <c r="AD75" s="125">
        <v>3772</v>
      </c>
      <c r="AE75" s="125">
        <v>4315</v>
      </c>
      <c r="AF75" s="125">
        <v>3681</v>
      </c>
      <c r="AG75" s="125">
        <v>3745</v>
      </c>
      <c r="AH75" s="125">
        <v>3242</v>
      </c>
      <c r="AI75" s="125">
        <v>3037</v>
      </c>
      <c r="AJ75" s="125"/>
      <c r="AK75" s="125"/>
      <c r="AL75" s="125"/>
      <c r="AM75" s="125">
        <v>1152093</v>
      </c>
      <c r="AN75" s="125">
        <v>1159460.1920000003</v>
      </c>
      <c r="AO75" s="125">
        <v>1168150.0789999999</v>
      </c>
      <c r="AP75" s="124">
        <f t="shared" si="80"/>
        <v>403.52645142362638</v>
      </c>
      <c r="AQ75" s="124">
        <f t="shared" si="81"/>
        <v>429.73961303471162</v>
      </c>
      <c r="AR75" s="124">
        <f t="shared" si="82"/>
        <v>425.57328271241988</v>
      </c>
      <c r="AS75" s="124">
        <f t="shared" si="83"/>
        <v>483.90190722450353</v>
      </c>
      <c r="AT75" s="124">
        <f t="shared" si="84"/>
        <v>493.5365460948031</v>
      </c>
      <c r="AU75" s="124">
        <f t="shared" si="85"/>
        <v>432.34356948614391</v>
      </c>
      <c r="AV75" s="124">
        <f t="shared" si="89"/>
        <v>425.37036062381685</v>
      </c>
      <c r="AW75" s="124">
        <f t="shared" si="90"/>
        <v>363.7037329178093</v>
      </c>
      <c r="AX75" s="124">
        <f t="shared" si="91"/>
        <v>371.03473061712492</v>
      </c>
      <c r="AY75" s="124">
        <f t="shared" si="62"/>
        <v>353.01941218835645</v>
      </c>
      <c r="AZ75" s="124">
        <f t="shared" si="63"/>
        <v>332.09256600885357</v>
      </c>
      <c r="BA75" s="124">
        <f t="shared" si="64"/>
        <v>306.15358674936374</v>
      </c>
      <c r="BB75" s="124">
        <f t="shared" si="65"/>
        <v>284.92899751742095</v>
      </c>
      <c r="BC75" s="124">
        <f t="shared" si="66"/>
        <v>248.90481465411293</v>
      </c>
      <c r="BD75" s="124">
        <f t="shared" si="67"/>
        <v>257.20164180925008</v>
      </c>
      <c r="BE75" s="124">
        <f t="shared" si="68"/>
        <v>255.28831470880581</v>
      </c>
      <c r="BF75" s="124">
        <f t="shared" si="69"/>
        <v>230.58299393053437</v>
      </c>
      <c r="BG75" s="124">
        <f t="shared" si="70"/>
        <v>255.28831470880581</v>
      </c>
      <c r="BH75" s="124">
        <f t="shared" si="86"/>
        <v>293.15366094086642</v>
      </c>
      <c r="BI75" s="124">
        <f t="shared" si="87"/>
        <v>328.60119099285123</v>
      </c>
      <c r="BJ75" s="124">
        <f t="shared" si="88"/>
        <v>249.34016880848631</v>
      </c>
      <c r="BK75" s="124">
        <f t="shared" si="71"/>
        <v>325.32380378609832</v>
      </c>
      <c r="BL75" s="124">
        <f t="shared" si="72"/>
        <v>372.15594202996141</v>
      </c>
      <c r="BM75" s="124">
        <f t="shared" si="73"/>
        <v>317.47532389624286</v>
      </c>
      <c r="BN75" s="124">
        <f t="shared" si="74"/>
        <v>322.99513392866868</v>
      </c>
      <c r="BO75" s="124">
        <f t="shared" si="75"/>
        <v>279.61287695507178</v>
      </c>
      <c r="BP75" s="124">
        <f t="shared" si="76"/>
        <v>261.93223544495777</v>
      </c>
      <c r="BQ75" s="124">
        <f t="shared" si="77"/>
        <v>0</v>
      </c>
      <c r="BR75" s="124">
        <f t="shared" si="78"/>
        <v>0</v>
      </c>
      <c r="BS75" s="124">
        <f t="shared" si="79"/>
        <v>0</v>
      </c>
      <c r="BT75" s="215">
        <f t="shared" si="92"/>
        <v>1132.7210563730532</v>
      </c>
      <c r="BU75" s="215">
        <f t="shared" si="93"/>
        <v>1258.8393471707579</v>
      </c>
      <c r="BV75" s="215">
        <f t="shared" si="94"/>
        <v>1409.7820228054507</v>
      </c>
      <c r="BW75" s="215">
        <f t="shared" si="95"/>
        <v>1160.1088241587508</v>
      </c>
      <c r="BX75" s="215">
        <f t="shared" si="96"/>
        <v>871.09502074220404</v>
      </c>
      <c r="BY75" s="215">
        <f t="shared" si="97"/>
        <v>1014.9550697123026</v>
      </c>
      <c r="BZ75" s="215">
        <f t="shared" si="98"/>
        <v>864.54024632869812</v>
      </c>
      <c r="CA75" s="215"/>
    </row>
    <row r="76" spans="1:79">
      <c r="A76" s="151" t="s">
        <v>23</v>
      </c>
      <c r="B76" s="151" t="s">
        <v>27</v>
      </c>
      <c r="C76" s="151" t="s">
        <v>35</v>
      </c>
      <c r="D76" s="151" t="s">
        <v>215</v>
      </c>
      <c r="E76" s="151" t="s">
        <v>216</v>
      </c>
      <c r="F76" s="125">
        <v>498</v>
      </c>
      <c r="G76" s="125">
        <v>496</v>
      </c>
      <c r="H76" s="125">
        <v>433</v>
      </c>
      <c r="I76" s="125">
        <v>410</v>
      </c>
      <c r="J76" s="125">
        <v>562</v>
      </c>
      <c r="K76" s="125">
        <v>653</v>
      </c>
      <c r="L76" s="125">
        <v>515</v>
      </c>
      <c r="M76" s="125">
        <v>632</v>
      </c>
      <c r="N76" s="125">
        <v>695</v>
      </c>
      <c r="O76" s="125">
        <v>541</v>
      </c>
      <c r="P76" s="125">
        <v>467</v>
      </c>
      <c r="Q76" s="125">
        <v>479</v>
      </c>
      <c r="R76" s="125">
        <v>358</v>
      </c>
      <c r="S76" s="125">
        <v>358</v>
      </c>
      <c r="T76" s="125">
        <v>329.96138998282925</v>
      </c>
      <c r="U76" s="125">
        <v>340.9601029822569</v>
      </c>
      <c r="V76" s="125">
        <v>329.96138998282925</v>
      </c>
      <c r="W76" s="125">
        <v>340.9601029822569</v>
      </c>
      <c r="X76" s="125">
        <v>340.9601029822569</v>
      </c>
      <c r="Y76" s="125">
        <v>307.963963983974</v>
      </c>
      <c r="Z76" s="125">
        <v>340.9601029822569</v>
      </c>
      <c r="AA76" s="125">
        <v>456</v>
      </c>
      <c r="AB76" s="125">
        <v>491</v>
      </c>
      <c r="AC76" s="125">
        <v>429</v>
      </c>
      <c r="AD76" s="125">
        <v>388</v>
      </c>
      <c r="AE76" s="125">
        <v>357</v>
      </c>
      <c r="AF76" s="125">
        <v>334</v>
      </c>
      <c r="AG76" s="125">
        <v>148</v>
      </c>
      <c r="AH76" s="125">
        <v>178</v>
      </c>
      <c r="AI76" s="125">
        <v>242</v>
      </c>
      <c r="AJ76" s="125"/>
      <c r="AK76" s="125"/>
      <c r="AL76" s="125"/>
      <c r="AM76" s="125">
        <v>162598</v>
      </c>
      <c r="AN76" s="125">
        <v>161700.63400000011</v>
      </c>
      <c r="AO76" s="125">
        <v>162051.81199999992</v>
      </c>
      <c r="AP76" s="124">
        <f t="shared" si="80"/>
        <v>252.15562307039445</v>
      </c>
      <c r="AQ76" s="124">
        <f t="shared" si="81"/>
        <v>345.63770772088219</v>
      </c>
      <c r="AR76" s="124">
        <f t="shared" si="82"/>
        <v>401.60395576821367</v>
      </c>
      <c r="AS76" s="124">
        <f t="shared" si="83"/>
        <v>316.7320631250077</v>
      </c>
      <c r="AT76" s="124">
        <f t="shared" si="84"/>
        <v>388.688667757291</v>
      </c>
      <c r="AU76" s="124">
        <f t="shared" si="85"/>
        <v>427.43453179005894</v>
      </c>
      <c r="AV76" s="124">
        <f t="shared" si="89"/>
        <v>334.56887992164559</v>
      </c>
      <c r="AW76" s="124">
        <f t="shared" si="90"/>
        <v>288.80529930389741</v>
      </c>
      <c r="AX76" s="124">
        <f t="shared" si="91"/>
        <v>296.22642048515388</v>
      </c>
      <c r="AY76" s="124">
        <f t="shared" si="62"/>
        <v>221.39678190748452</v>
      </c>
      <c r="AZ76" s="124">
        <f t="shared" si="63"/>
        <v>221.39678190748452</v>
      </c>
      <c r="BA76" s="124">
        <f t="shared" si="64"/>
        <v>204.05695501653321</v>
      </c>
      <c r="BB76" s="124">
        <f t="shared" si="65"/>
        <v>210.85885351708433</v>
      </c>
      <c r="BC76" s="124">
        <f t="shared" si="66"/>
        <v>204.05695501653321</v>
      </c>
      <c r="BD76" s="124">
        <f t="shared" si="67"/>
        <v>210.85885351708433</v>
      </c>
      <c r="BE76" s="124">
        <f t="shared" si="68"/>
        <v>210.40190712724461</v>
      </c>
      <c r="BF76" s="124">
        <f t="shared" si="69"/>
        <v>190.0404322439629</v>
      </c>
      <c r="BG76" s="124">
        <f t="shared" si="70"/>
        <v>210.40190712724461</v>
      </c>
      <c r="BH76" s="124">
        <f t="shared" si="86"/>
        <v>282.00260488774563</v>
      </c>
      <c r="BI76" s="124">
        <f t="shared" si="87"/>
        <v>303.64754166641035</v>
      </c>
      <c r="BJ76" s="124">
        <f t="shared" si="88"/>
        <v>265.30508222991858</v>
      </c>
      <c r="BK76" s="124">
        <f t="shared" si="71"/>
        <v>239.94958486062566</v>
      </c>
      <c r="BL76" s="124">
        <f t="shared" si="72"/>
        <v>220.77835514237981</v>
      </c>
      <c r="BM76" s="124">
        <f t="shared" si="73"/>
        <v>206.55453954497156</v>
      </c>
      <c r="BN76" s="124">
        <f t="shared" si="74"/>
        <v>91.527161235496393</v>
      </c>
      <c r="BO76" s="124">
        <f t="shared" si="75"/>
        <v>110.07996418863756</v>
      </c>
      <c r="BP76" s="124">
        <f t="shared" si="76"/>
        <v>149.65927715533871</v>
      </c>
      <c r="BQ76" s="124">
        <f t="shared" si="77"/>
        <v>0</v>
      </c>
      <c r="BR76" s="124">
        <f t="shared" si="78"/>
        <v>0</v>
      </c>
      <c r="BS76" s="124">
        <f t="shared" si="79"/>
        <v>0</v>
      </c>
      <c r="BT76" s="215">
        <f t="shared" si="92"/>
        <v>877.62457102793394</v>
      </c>
      <c r="BU76" s="215">
        <f t="shared" si="93"/>
        <v>999.39728655949034</v>
      </c>
      <c r="BV76" s="215">
        <f t="shared" si="94"/>
        <v>1132.8552626723576</v>
      </c>
      <c r="BW76" s="215">
        <f t="shared" si="95"/>
        <v>919.60059971069688</v>
      </c>
      <c r="BX76" s="215">
        <f t="shared" si="96"/>
        <v>850.95522878407462</v>
      </c>
      <c r="BY76" s="215">
        <f t="shared" si="97"/>
        <v>667.282479547977</v>
      </c>
      <c r="BZ76" s="215">
        <f t="shared" si="98"/>
        <v>351.26640257947264</v>
      </c>
      <c r="CA76" s="215"/>
    </row>
    <row r="77" spans="1:79">
      <c r="A77" s="151" t="s">
        <v>53</v>
      </c>
      <c r="B77" s="151" t="s">
        <v>97</v>
      </c>
      <c r="C77" s="151" t="s">
        <v>99</v>
      </c>
      <c r="D77" s="151" t="s">
        <v>219</v>
      </c>
      <c r="E77" s="151" t="s">
        <v>220</v>
      </c>
      <c r="F77" s="125">
        <v>1250</v>
      </c>
      <c r="G77" s="125">
        <v>1235</v>
      </c>
      <c r="H77" s="125">
        <v>1577</v>
      </c>
      <c r="I77" s="125">
        <v>1528</v>
      </c>
      <c r="J77" s="125">
        <v>1863</v>
      </c>
      <c r="K77" s="125">
        <v>2495</v>
      </c>
      <c r="L77" s="125">
        <v>2097</v>
      </c>
      <c r="M77" s="125">
        <v>2567</v>
      </c>
      <c r="N77" s="125">
        <v>3147</v>
      </c>
      <c r="O77" s="125">
        <v>1941</v>
      </c>
      <c r="P77" s="125">
        <v>2464</v>
      </c>
      <c r="Q77" s="125">
        <v>2023</v>
      </c>
      <c r="R77" s="125">
        <v>1877.6</v>
      </c>
      <c r="S77" s="125">
        <v>1877.6</v>
      </c>
      <c r="T77" s="125">
        <v>1877.6</v>
      </c>
      <c r="U77" s="125">
        <v>1877.6</v>
      </c>
      <c r="V77" s="125">
        <v>2009.4</v>
      </c>
      <c r="W77" s="125">
        <v>2053.3000000000002</v>
      </c>
      <c r="X77" s="125">
        <v>2053.3000000000002</v>
      </c>
      <c r="Y77" s="125">
        <v>1877.6999999999998</v>
      </c>
      <c r="Z77" s="125">
        <v>2053.3000000000002</v>
      </c>
      <c r="AA77" s="125">
        <v>1881</v>
      </c>
      <c r="AB77" s="125">
        <v>1783</v>
      </c>
      <c r="AC77" s="125">
        <v>1492</v>
      </c>
      <c r="AD77" s="125">
        <v>2209</v>
      </c>
      <c r="AE77" s="125">
        <v>1618</v>
      </c>
      <c r="AF77" s="125">
        <v>1389</v>
      </c>
      <c r="AG77" s="125">
        <v>1392</v>
      </c>
      <c r="AH77" s="125">
        <v>1003</v>
      </c>
      <c r="AI77" s="125">
        <v>881</v>
      </c>
      <c r="AJ77" s="125"/>
      <c r="AK77" s="125"/>
      <c r="AL77" s="125"/>
      <c r="AM77" s="125">
        <v>496840</v>
      </c>
      <c r="AN77" s="125">
        <v>499546.36899999995</v>
      </c>
      <c r="AO77" s="125">
        <v>503155.65500000003</v>
      </c>
      <c r="AP77" s="124">
        <f t="shared" si="80"/>
        <v>307.54367603252552</v>
      </c>
      <c r="AQ77" s="124">
        <f t="shared" si="81"/>
        <v>374.96980919410674</v>
      </c>
      <c r="AR77" s="124">
        <f t="shared" si="82"/>
        <v>502.17373802431365</v>
      </c>
      <c r="AS77" s="124">
        <f t="shared" si="83"/>
        <v>422.06746638756948</v>
      </c>
      <c r="AT77" s="124">
        <f t="shared" si="84"/>
        <v>516.66532485307141</v>
      </c>
      <c r="AU77" s="124">
        <f t="shared" si="85"/>
        <v>633.40310764028663</v>
      </c>
      <c r="AV77" s="124">
        <f t="shared" si="89"/>
        <v>388.55251893543448</v>
      </c>
      <c r="AW77" s="124">
        <f t="shared" si="90"/>
        <v>493.24750471762519</v>
      </c>
      <c r="AX77" s="124">
        <f t="shared" si="91"/>
        <v>404.967411543732</v>
      </c>
      <c r="AY77" s="124">
        <f t="shared" si="62"/>
        <v>375.86100440657998</v>
      </c>
      <c r="AZ77" s="124">
        <f t="shared" si="63"/>
        <v>375.86100440657998</v>
      </c>
      <c r="BA77" s="124">
        <f t="shared" si="64"/>
        <v>375.86100440657998</v>
      </c>
      <c r="BB77" s="124">
        <f t="shared" si="65"/>
        <v>375.86100440657998</v>
      </c>
      <c r="BC77" s="124">
        <f t="shared" si="66"/>
        <v>402.24494155016072</v>
      </c>
      <c r="BD77" s="124">
        <f t="shared" si="67"/>
        <v>411.03291454411521</v>
      </c>
      <c r="BE77" s="124">
        <f t="shared" si="68"/>
        <v>408.08445251400383</v>
      </c>
      <c r="BF77" s="124">
        <f t="shared" si="69"/>
        <v>373.18471557275842</v>
      </c>
      <c r="BG77" s="124">
        <f t="shared" si="70"/>
        <v>408.08445251400383</v>
      </c>
      <c r="BH77" s="124">
        <f t="shared" si="86"/>
        <v>376.54162190497277</v>
      </c>
      <c r="BI77" s="124">
        <f t="shared" si="87"/>
        <v>356.9238234218854</v>
      </c>
      <c r="BJ77" s="124">
        <f t="shared" si="88"/>
        <v>298.67097282414642</v>
      </c>
      <c r="BK77" s="124">
        <f t="shared" si="71"/>
        <v>442.20119233816314</v>
      </c>
      <c r="BL77" s="124">
        <f t="shared" si="72"/>
        <v>323.89385658811591</v>
      </c>
      <c r="BM77" s="124">
        <f t="shared" si="73"/>
        <v>278.05226625518725</v>
      </c>
      <c r="BN77" s="124">
        <f t="shared" si="74"/>
        <v>278.65281110671032</v>
      </c>
      <c r="BO77" s="124">
        <f t="shared" si="75"/>
        <v>200.78216202588393</v>
      </c>
      <c r="BP77" s="124">
        <f t="shared" si="76"/>
        <v>176.36000473061193</v>
      </c>
      <c r="BQ77" s="124">
        <f t="shared" si="77"/>
        <v>0</v>
      </c>
      <c r="BR77" s="124">
        <f t="shared" si="78"/>
        <v>0</v>
      </c>
      <c r="BS77" s="124">
        <f t="shared" si="79"/>
        <v>0</v>
      </c>
      <c r="BT77" s="215">
        <f t="shared" si="92"/>
        <v>817.56702358908308</v>
      </c>
      <c r="BU77" s="215">
        <f t="shared" si="93"/>
        <v>1184.6872232509459</v>
      </c>
      <c r="BV77" s="215">
        <f t="shared" si="94"/>
        <v>1572.1358988809275</v>
      </c>
      <c r="BW77" s="215">
        <f t="shared" si="95"/>
        <v>1286.7674351967917</v>
      </c>
      <c r="BX77" s="215">
        <f t="shared" si="96"/>
        <v>1032.1364181510046</v>
      </c>
      <c r="BY77" s="215">
        <f t="shared" si="97"/>
        <v>1044.1473151814664</v>
      </c>
      <c r="BZ77" s="215">
        <f t="shared" si="98"/>
        <v>655.79497786320621</v>
      </c>
      <c r="CA77" s="215"/>
    </row>
    <row r="78" spans="1:79">
      <c r="A78" s="151" t="s">
        <v>43</v>
      </c>
      <c r="B78" s="151" t="s">
        <v>81</v>
      </c>
      <c r="C78" s="151" t="s">
        <v>121</v>
      </c>
      <c r="D78" s="151" t="s">
        <v>221</v>
      </c>
      <c r="E78" s="151" t="s">
        <v>222</v>
      </c>
      <c r="F78" s="125">
        <v>329</v>
      </c>
      <c r="G78" s="125">
        <v>289</v>
      </c>
      <c r="H78" s="125">
        <v>205</v>
      </c>
      <c r="I78" s="125">
        <v>509</v>
      </c>
      <c r="J78" s="125">
        <v>514</v>
      </c>
      <c r="K78" s="125">
        <v>513</v>
      </c>
      <c r="L78" s="125">
        <v>876</v>
      </c>
      <c r="M78" s="125">
        <v>596</v>
      </c>
      <c r="N78" s="125">
        <v>506</v>
      </c>
      <c r="O78" s="125">
        <v>302</v>
      </c>
      <c r="P78" s="125">
        <v>222</v>
      </c>
      <c r="Q78" s="125">
        <v>227</v>
      </c>
      <c r="R78" s="125">
        <v>291.88208855372818</v>
      </c>
      <c r="S78" s="125">
        <v>291.88208855372818</v>
      </c>
      <c r="T78" s="125">
        <v>282.46653731005955</v>
      </c>
      <c r="U78" s="125">
        <v>291.88208855372818</v>
      </c>
      <c r="V78" s="125">
        <v>282.46653731005955</v>
      </c>
      <c r="W78" s="125">
        <v>291.88208855372818</v>
      </c>
      <c r="X78" s="125">
        <v>291.88208855372818</v>
      </c>
      <c r="Y78" s="125">
        <v>263.63543482272223</v>
      </c>
      <c r="Z78" s="125">
        <v>291.88208855372818</v>
      </c>
      <c r="AA78" s="125">
        <v>356</v>
      </c>
      <c r="AB78" s="125">
        <v>275</v>
      </c>
      <c r="AC78" s="125">
        <v>237</v>
      </c>
      <c r="AD78" s="125">
        <v>477</v>
      </c>
      <c r="AE78" s="125">
        <v>583</v>
      </c>
      <c r="AF78" s="125">
        <v>503</v>
      </c>
      <c r="AG78" s="125">
        <v>654</v>
      </c>
      <c r="AH78" s="125">
        <v>363</v>
      </c>
      <c r="AI78" s="125">
        <v>357</v>
      </c>
      <c r="AJ78" s="125"/>
      <c r="AK78" s="125"/>
      <c r="AL78" s="125"/>
      <c r="AM78" s="125">
        <v>211848</v>
      </c>
      <c r="AN78" s="125">
        <v>215116.71099999998</v>
      </c>
      <c r="AO78" s="125">
        <v>218346.78599999993</v>
      </c>
      <c r="AP78" s="124">
        <f t="shared" si="80"/>
        <v>240.2666062459877</v>
      </c>
      <c r="AQ78" s="124">
        <f t="shared" si="81"/>
        <v>242.62678901854161</v>
      </c>
      <c r="AR78" s="124">
        <f t="shared" si="82"/>
        <v>242.15475246403082</v>
      </c>
      <c r="AS78" s="124">
        <f t="shared" si="83"/>
        <v>413.50402175144444</v>
      </c>
      <c r="AT78" s="124">
        <f t="shared" si="84"/>
        <v>281.33378648842569</v>
      </c>
      <c r="AU78" s="124">
        <f t="shared" si="85"/>
        <v>238.85049658245538</v>
      </c>
      <c r="AV78" s="124">
        <f t="shared" si="89"/>
        <v>140.3889073034405</v>
      </c>
      <c r="AW78" s="124">
        <f t="shared" si="90"/>
        <v>103.19979278597283</v>
      </c>
      <c r="AX78" s="124">
        <f t="shared" si="91"/>
        <v>105.52411244331456</v>
      </c>
      <c r="AY78" s="124">
        <f t="shared" si="62"/>
        <v>135.68545521027801</v>
      </c>
      <c r="AZ78" s="124">
        <f t="shared" si="63"/>
        <v>135.68545521027801</v>
      </c>
      <c r="BA78" s="124">
        <f t="shared" si="64"/>
        <v>131.30850504220456</v>
      </c>
      <c r="BB78" s="124">
        <f t="shared" si="65"/>
        <v>135.68545521027801</v>
      </c>
      <c r="BC78" s="124">
        <f t="shared" si="66"/>
        <v>131.30850504220456</v>
      </c>
      <c r="BD78" s="124">
        <f t="shared" si="67"/>
        <v>135.68545521027801</v>
      </c>
      <c r="BE78" s="124">
        <f t="shared" si="68"/>
        <v>133.6782161536961</v>
      </c>
      <c r="BF78" s="124">
        <f t="shared" si="69"/>
        <v>120.74161459043519</v>
      </c>
      <c r="BG78" s="124">
        <f t="shared" si="70"/>
        <v>133.6782161536961</v>
      </c>
      <c r="BH78" s="124">
        <f t="shared" si="86"/>
        <v>165.4915596027312</v>
      </c>
      <c r="BI78" s="124">
        <f t="shared" si="87"/>
        <v>127.83758115379517</v>
      </c>
      <c r="BJ78" s="124">
        <f t="shared" si="88"/>
        <v>110.17275175799803</v>
      </c>
      <c r="BK78" s="124">
        <f t="shared" si="71"/>
        <v>221.74009531040107</v>
      </c>
      <c r="BL78" s="124">
        <f t="shared" si="72"/>
        <v>271.01567204604578</v>
      </c>
      <c r="BM78" s="124">
        <f t="shared" si="73"/>
        <v>233.82655752857806</v>
      </c>
      <c r="BN78" s="124">
        <f t="shared" si="74"/>
        <v>304.02101118029833</v>
      </c>
      <c r="BO78" s="124">
        <f t="shared" si="75"/>
        <v>168.74560712300962</v>
      </c>
      <c r="BP78" s="124">
        <f t="shared" si="76"/>
        <v>165.95642353419956</v>
      </c>
      <c r="BQ78" s="124">
        <f t="shared" si="77"/>
        <v>0</v>
      </c>
      <c r="BR78" s="124">
        <f t="shared" si="78"/>
        <v>0</v>
      </c>
      <c r="BS78" s="124">
        <f t="shared" si="79"/>
        <v>0</v>
      </c>
      <c r="BT78" s="215">
        <f t="shared" si="92"/>
        <v>388.48608436237305</v>
      </c>
      <c r="BU78" s="215">
        <f t="shared" si="93"/>
        <v>725.04814772856014</v>
      </c>
      <c r="BV78" s="215">
        <f t="shared" si="94"/>
        <v>933.68830482232545</v>
      </c>
      <c r="BW78" s="215">
        <f t="shared" si="95"/>
        <v>349.1128125327279</v>
      </c>
      <c r="BX78" s="215">
        <f t="shared" si="96"/>
        <v>403.5018925145244</v>
      </c>
      <c r="BY78" s="215">
        <f t="shared" si="97"/>
        <v>726.58232488502483</v>
      </c>
      <c r="BZ78" s="215">
        <f t="shared" si="98"/>
        <v>638.72304183750748</v>
      </c>
      <c r="CA78" s="215"/>
    </row>
    <row r="79" spans="1:79">
      <c r="A79" s="151" t="s">
        <v>43</v>
      </c>
      <c r="B79" s="151" t="s">
        <v>81</v>
      </c>
      <c r="C79" s="151" t="s">
        <v>121</v>
      </c>
      <c r="D79" s="151" t="s">
        <v>223</v>
      </c>
      <c r="E79" s="151" t="s">
        <v>224</v>
      </c>
      <c r="F79" s="125">
        <v>565</v>
      </c>
      <c r="G79" s="125">
        <v>446</v>
      </c>
      <c r="H79" s="125">
        <v>560</v>
      </c>
      <c r="I79" s="125">
        <v>597</v>
      </c>
      <c r="J79" s="125">
        <v>543</v>
      </c>
      <c r="K79" s="125">
        <v>465</v>
      </c>
      <c r="L79" s="125">
        <v>549</v>
      </c>
      <c r="M79" s="125">
        <v>512</v>
      </c>
      <c r="N79" s="125">
        <v>328</v>
      </c>
      <c r="O79" s="125">
        <v>428</v>
      </c>
      <c r="P79" s="125">
        <v>604</v>
      </c>
      <c r="Q79" s="125">
        <v>788</v>
      </c>
      <c r="R79" s="125">
        <v>814</v>
      </c>
      <c r="S79" s="125">
        <v>654</v>
      </c>
      <c r="T79" s="125">
        <v>564</v>
      </c>
      <c r="U79" s="125">
        <v>526</v>
      </c>
      <c r="V79" s="125">
        <v>452.32481809315641</v>
      </c>
      <c r="W79" s="125">
        <v>467.4023120295949</v>
      </c>
      <c r="X79" s="125">
        <v>467.4023120295949</v>
      </c>
      <c r="Y79" s="125">
        <v>422.16983022027927</v>
      </c>
      <c r="Z79" s="125">
        <v>467.4023120295949</v>
      </c>
      <c r="AA79" s="125">
        <v>821</v>
      </c>
      <c r="AB79" s="125">
        <v>1019</v>
      </c>
      <c r="AC79" s="125">
        <v>843</v>
      </c>
      <c r="AD79" s="125">
        <v>837</v>
      </c>
      <c r="AE79" s="125">
        <v>868</v>
      </c>
      <c r="AF79" s="125">
        <v>768</v>
      </c>
      <c r="AG79" s="125">
        <v>708</v>
      </c>
      <c r="AH79" s="125">
        <v>540</v>
      </c>
      <c r="AI79" s="125">
        <v>495</v>
      </c>
      <c r="AJ79" s="125"/>
      <c r="AK79" s="125"/>
      <c r="AL79" s="125"/>
      <c r="AM79" s="125">
        <v>210884</v>
      </c>
      <c r="AN79" s="125">
        <v>215360.60399999993</v>
      </c>
      <c r="AO79" s="125">
        <v>218940.85800000004</v>
      </c>
      <c r="AP79" s="124">
        <f t="shared" si="80"/>
        <v>283.09402325449059</v>
      </c>
      <c r="AQ79" s="124">
        <f t="shared" si="81"/>
        <v>257.48752868875778</v>
      </c>
      <c r="AR79" s="124">
        <f t="shared" si="82"/>
        <v>220.50036987158816</v>
      </c>
      <c r="AS79" s="124">
        <f t="shared" si="83"/>
        <v>260.332694751617</v>
      </c>
      <c r="AT79" s="124">
        <f t="shared" si="84"/>
        <v>242.78750403065195</v>
      </c>
      <c r="AU79" s="124">
        <f t="shared" si="85"/>
        <v>155.53574476963641</v>
      </c>
      <c r="AV79" s="124">
        <f t="shared" si="89"/>
        <v>198.7364411366529</v>
      </c>
      <c r="AW79" s="124">
        <f t="shared" si="90"/>
        <v>280.45983749191203</v>
      </c>
      <c r="AX79" s="124">
        <f t="shared" si="91"/>
        <v>365.89793368150112</v>
      </c>
      <c r="AY79" s="124">
        <f t="shared" si="62"/>
        <v>377.97070814307347</v>
      </c>
      <c r="AZ79" s="124">
        <f t="shared" si="63"/>
        <v>303.67671145647427</v>
      </c>
      <c r="BA79" s="124">
        <f t="shared" si="64"/>
        <v>261.88633832026221</v>
      </c>
      <c r="BB79" s="124">
        <f t="shared" si="65"/>
        <v>244.24151410719492</v>
      </c>
      <c r="BC79" s="124">
        <f t="shared" si="66"/>
        <v>210.03136585424721</v>
      </c>
      <c r="BD79" s="124">
        <f t="shared" si="67"/>
        <v>217.0324113827221</v>
      </c>
      <c r="BE79" s="124">
        <f t="shared" si="68"/>
        <v>213.48336546191609</v>
      </c>
      <c r="BF79" s="124">
        <f t="shared" si="69"/>
        <v>192.8236849333436</v>
      </c>
      <c r="BG79" s="124">
        <f t="shared" si="70"/>
        <v>213.48336546191609</v>
      </c>
      <c r="BH79" s="124">
        <f t="shared" si="86"/>
        <v>381.22107049811223</v>
      </c>
      <c r="BI79" s="124">
        <f t="shared" si="87"/>
        <v>473.15989139777878</v>
      </c>
      <c r="BJ79" s="124">
        <f t="shared" si="88"/>
        <v>391.4364950425196</v>
      </c>
      <c r="BK79" s="124">
        <f t="shared" si="71"/>
        <v>388.6504701667721</v>
      </c>
      <c r="BL79" s="124">
        <f t="shared" si="72"/>
        <v>403.04493202480069</v>
      </c>
      <c r="BM79" s="124">
        <f t="shared" si="73"/>
        <v>356.61118409567621</v>
      </c>
      <c r="BN79" s="124">
        <f t="shared" si="74"/>
        <v>328.75093533820149</v>
      </c>
      <c r="BO79" s="124">
        <f t="shared" si="75"/>
        <v>250.74223881727235</v>
      </c>
      <c r="BP79" s="124">
        <f t="shared" si="76"/>
        <v>229.84705224916632</v>
      </c>
      <c r="BQ79" s="124">
        <f t="shared" si="77"/>
        <v>0</v>
      </c>
      <c r="BR79" s="124">
        <f t="shared" si="78"/>
        <v>0</v>
      </c>
      <c r="BS79" s="124">
        <f t="shared" si="79"/>
        <v>0</v>
      </c>
      <c r="BT79" s="215">
        <f t="shared" si="92"/>
        <v>744.95931412530115</v>
      </c>
      <c r="BU79" s="215">
        <f t="shared" si="93"/>
        <v>761.08192181483662</v>
      </c>
      <c r="BV79" s="215">
        <f t="shared" si="94"/>
        <v>658.65594355190524</v>
      </c>
      <c r="BW79" s="215">
        <f t="shared" si="95"/>
        <v>845.09421231006615</v>
      </c>
      <c r="BX79" s="215">
        <f t="shared" si="96"/>
        <v>1245.8174569384105</v>
      </c>
      <c r="BY79" s="215">
        <f t="shared" si="97"/>
        <v>1148.306586287249</v>
      </c>
      <c r="BZ79" s="215">
        <f t="shared" si="98"/>
        <v>809.34022640464025</v>
      </c>
      <c r="CA79" s="215"/>
    </row>
    <row r="80" spans="1:79">
      <c r="A80" s="151" t="s">
        <v>23</v>
      </c>
      <c r="B80" s="151" t="s">
        <v>37</v>
      </c>
      <c r="C80" s="151" t="s">
        <v>45</v>
      </c>
      <c r="D80" s="151" t="s">
        <v>227</v>
      </c>
      <c r="E80" s="151" t="s">
        <v>228</v>
      </c>
      <c r="F80" s="125">
        <v>181</v>
      </c>
      <c r="G80" s="125">
        <v>238</v>
      </c>
      <c r="H80" s="125">
        <v>260</v>
      </c>
      <c r="I80" s="125">
        <v>406</v>
      </c>
      <c r="J80" s="125">
        <v>471</v>
      </c>
      <c r="K80" s="125">
        <v>397</v>
      </c>
      <c r="L80" s="125">
        <v>570</v>
      </c>
      <c r="M80" s="125">
        <v>586</v>
      </c>
      <c r="N80" s="125">
        <v>628</v>
      </c>
      <c r="O80" s="125">
        <v>519</v>
      </c>
      <c r="P80" s="125">
        <v>555</v>
      </c>
      <c r="Q80" s="125">
        <v>643</v>
      </c>
      <c r="R80" s="125">
        <v>439.2</v>
      </c>
      <c r="S80" s="125">
        <v>439.2</v>
      </c>
      <c r="T80" s="125">
        <v>425</v>
      </c>
      <c r="U80" s="125">
        <v>439.2</v>
      </c>
      <c r="V80" s="125">
        <v>425.02387118999729</v>
      </c>
      <c r="W80" s="125">
        <v>439.19133356299722</v>
      </c>
      <c r="X80" s="125">
        <v>439.19133356299722</v>
      </c>
      <c r="Y80" s="125">
        <v>396.68894644399751</v>
      </c>
      <c r="Z80" s="125">
        <v>439.19133356299722</v>
      </c>
      <c r="AA80" s="125">
        <v>520</v>
      </c>
      <c r="AB80" s="125">
        <v>407</v>
      </c>
      <c r="AC80" s="125">
        <v>258</v>
      </c>
      <c r="AD80" s="125">
        <v>325</v>
      </c>
      <c r="AE80" s="125">
        <v>514</v>
      </c>
      <c r="AF80" s="125">
        <v>590</v>
      </c>
      <c r="AG80" s="125">
        <v>563</v>
      </c>
      <c r="AH80" s="125">
        <v>712</v>
      </c>
      <c r="AI80" s="125">
        <v>511</v>
      </c>
      <c r="AJ80" s="125"/>
      <c r="AK80" s="125"/>
      <c r="AL80" s="125"/>
      <c r="AM80" s="125">
        <v>98947</v>
      </c>
      <c r="AN80" s="125">
        <v>98874.046000000046</v>
      </c>
      <c r="AO80" s="125">
        <v>99106.215000000011</v>
      </c>
      <c r="AP80" s="124">
        <f t="shared" si="80"/>
        <v>410.32067672592393</v>
      </c>
      <c r="AQ80" s="124">
        <f t="shared" si="81"/>
        <v>476.01241068450787</v>
      </c>
      <c r="AR80" s="124">
        <f t="shared" si="82"/>
        <v>401.22489817781235</v>
      </c>
      <c r="AS80" s="124">
        <f t="shared" si="83"/>
        <v>576.06597471373573</v>
      </c>
      <c r="AT80" s="124">
        <f t="shared" si="84"/>
        <v>592.23624768815625</v>
      </c>
      <c r="AU80" s="124">
        <f t="shared" si="85"/>
        <v>634.68321424601049</v>
      </c>
      <c r="AV80" s="124">
        <f t="shared" si="89"/>
        <v>524.91024793301142</v>
      </c>
      <c r="AW80" s="124">
        <f t="shared" si="90"/>
        <v>561.32020732720878</v>
      </c>
      <c r="AX80" s="124">
        <f t="shared" si="91"/>
        <v>650.32233029080226</v>
      </c>
      <c r="AY80" s="124">
        <f t="shared" si="62"/>
        <v>444.20150460920735</v>
      </c>
      <c r="AZ80" s="124">
        <f t="shared" si="63"/>
        <v>444.20150460920735</v>
      </c>
      <c r="BA80" s="124">
        <f t="shared" si="64"/>
        <v>429.83979840371842</v>
      </c>
      <c r="BB80" s="124">
        <f t="shared" si="65"/>
        <v>444.20150460920735</v>
      </c>
      <c r="BC80" s="124">
        <f t="shared" si="66"/>
        <v>429.863941433121</v>
      </c>
      <c r="BD80" s="124">
        <f t="shared" si="67"/>
        <v>444.19273948089165</v>
      </c>
      <c r="BE80" s="124">
        <f t="shared" si="68"/>
        <v>443.15216110613966</v>
      </c>
      <c r="BF80" s="124">
        <f t="shared" si="69"/>
        <v>400.26646809586811</v>
      </c>
      <c r="BG80" s="124">
        <f t="shared" si="70"/>
        <v>443.15216110613966</v>
      </c>
      <c r="BH80" s="124">
        <f t="shared" si="86"/>
        <v>525.92163569396143</v>
      </c>
      <c r="BI80" s="124">
        <f t="shared" si="87"/>
        <v>411.63481870661974</v>
      </c>
      <c r="BJ80" s="124">
        <f t="shared" si="88"/>
        <v>260.9380423250808</v>
      </c>
      <c r="BK80" s="124">
        <f t="shared" si="71"/>
        <v>328.70102230872584</v>
      </c>
      <c r="BL80" s="124">
        <f t="shared" si="72"/>
        <v>519.8533091282618</v>
      </c>
      <c r="BM80" s="124">
        <f t="shared" si="73"/>
        <v>596.71877896045612</v>
      </c>
      <c r="BN80" s="124">
        <f t="shared" si="74"/>
        <v>569.4113094148081</v>
      </c>
      <c r="BO80" s="124">
        <f t="shared" si="75"/>
        <v>720.10808579634704</v>
      </c>
      <c r="BP80" s="124">
        <f t="shared" si="76"/>
        <v>516.81914584541198</v>
      </c>
      <c r="BQ80" s="124">
        <f t="shared" si="77"/>
        <v>0</v>
      </c>
      <c r="BR80" s="124">
        <f t="shared" si="78"/>
        <v>0</v>
      </c>
      <c r="BS80" s="124">
        <f t="shared" si="79"/>
        <v>0</v>
      </c>
      <c r="BT80" s="215">
        <f t="shared" si="92"/>
        <v>686.22595935197626</v>
      </c>
      <c r="BU80" s="215">
        <f t="shared" si="93"/>
        <v>1287.5579855882443</v>
      </c>
      <c r="BV80" s="215">
        <f t="shared" si="94"/>
        <v>1802.9854366479026</v>
      </c>
      <c r="BW80" s="215">
        <f t="shared" si="95"/>
        <v>1736.5527855510225</v>
      </c>
      <c r="BX80" s="215">
        <f t="shared" si="96"/>
        <v>1198.494496725662</v>
      </c>
      <c r="BY80" s="215">
        <f t="shared" si="97"/>
        <v>1445.2731103974438</v>
      </c>
      <c r="BZ80" s="215">
        <f t="shared" si="98"/>
        <v>1806.3385410565672</v>
      </c>
      <c r="CA80" s="215"/>
    </row>
    <row r="81" spans="1:79">
      <c r="A81" s="151" t="s">
        <v>43</v>
      </c>
      <c r="B81" s="151" t="s">
        <v>81</v>
      </c>
      <c r="C81" s="151" t="s">
        <v>121</v>
      </c>
      <c r="D81" s="151" t="s">
        <v>229</v>
      </c>
      <c r="E81" s="151" t="s">
        <v>230</v>
      </c>
      <c r="F81" s="125">
        <v>479</v>
      </c>
      <c r="G81" s="125">
        <v>492</v>
      </c>
      <c r="H81" s="125">
        <v>565</v>
      </c>
      <c r="I81" s="125">
        <v>478</v>
      </c>
      <c r="J81" s="125">
        <v>298</v>
      </c>
      <c r="K81" s="125">
        <v>383</v>
      </c>
      <c r="L81" s="125">
        <v>408</v>
      </c>
      <c r="M81" s="125">
        <v>464</v>
      </c>
      <c r="N81" s="125">
        <v>607</v>
      </c>
      <c r="O81" s="125">
        <v>445</v>
      </c>
      <c r="P81" s="125">
        <v>477</v>
      </c>
      <c r="Q81" s="125">
        <v>602</v>
      </c>
      <c r="R81" s="125">
        <v>437.56928209103131</v>
      </c>
      <c r="S81" s="125">
        <v>437.56928209103131</v>
      </c>
      <c r="T81" s="125">
        <v>423.44446653970772</v>
      </c>
      <c r="U81" s="125">
        <v>382.23698198513813</v>
      </c>
      <c r="V81" s="125">
        <v>369.90675675981112</v>
      </c>
      <c r="W81" s="125">
        <v>382.23698198513813</v>
      </c>
      <c r="X81" s="125">
        <v>382.23698198513813</v>
      </c>
      <c r="Y81" s="125">
        <v>345.24630630915709</v>
      </c>
      <c r="Z81" s="125">
        <v>382.23698198513813</v>
      </c>
      <c r="AA81" s="125">
        <v>595</v>
      </c>
      <c r="AB81" s="125">
        <v>616</v>
      </c>
      <c r="AC81" s="125">
        <v>657</v>
      </c>
      <c r="AD81" s="125">
        <v>458</v>
      </c>
      <c r="AE81" s="125">
        <v>445</v>
      </c>
      <c r="AF81" s="125">
        <v>243</v>
      </c>
      <c r="AG81" s="125">
        <v>251</v>
      </c>
      <c r="AH81" s="125">
        <v>215</v>
      </c>
      <c r="AI81" s="125">
        <v>232</v>
      </c>
      <c r="AJ81" s="125"/>
      <c r="AK81" s="125"/>
      <c r="AL81" s="125"/>
      <c r="AM81" s="125">
        <v>146742</v>
      </c>
      <c r="AN81" s="125">
        <v>148589.92299999995</v>
      </c>
      <c r="AO81" s="125">
        <v>149680.48799999998</v>
      </c>
      <c r="AP81" s="124">
        <f t="shared" si="80"/>
        <v>325.74177808670999</v>
      </c>
      <c r="AQ81" s="124">
        <f t="shared" si="81"/>
        <v>203.07751018794892</v>
      </c>
      <c r="AR81" s="124">
        <f t="shared" si="82"/>
        <v>261.00230336236388</v>
      </c>
      <c r="AS81" s="124">
        <f t="shared" si="83"/>
        <v>278.03900723719181</v>
      </c>
      <c r="AT81" s="124">
        <f t="shared" si="84"/>
        <v>316.20122391680633</v>
      </c>
      <c r="AU81" s="124">
        <f t="shared" si="85"/>
        <v>413.65117008082211</v>
      </c>
      <c r="AV81" s="124">
        <f t="shared" si="89"/>
        <v>299.48195073766891</v>
      </c>
      <c r="AW81" s="124">
        <f t="shared" si="90"/>
        <v>321.01773146487204</v>
      </c>
      <c r="AX81" s="124">
        <f t="shared" si="91"/>
        <v>405.1418749305094</v>
      </c>
      <c r="AY81" s="124">
        <f t="shared" si="62"/>
        <v>294.48112850225482</v>
      </c>
      <c r="AZ81" s="124">
        <f t="shared" si="63"/>
        <v>294.48112850225482</v>
      </c>
      <c r="BA81" s="124">
        <f t="shared" si="64"/>
        <v>284.97522442333309</v>
      </c>
      <c r="BB81" s="124">
        <f t="shared" si="65"/>
        <v>257.24286968311992</v>
      </c>
      <c r="BC81" s="124">
        <f t="shared" si="66"/>
        <v>248.94471259656768</v>
      </c>
      <c r="BD81" s="124">
        <f t="shared" si="67"/>
        <v>257.24286968311992</v>
      </c>
      <c r="BE81" s="124">
        <f t="shared" si="68"/>
        <v>255.36861022602903</v>
      </c>
      <c r="BF81" s="124">
        <f t="shared" si="69"/>
        <v>230.65551891383274</v>
      </c>
      <c r="BG81" s="124">
        <f t="shared" si="70"/>
        <v>255.36861022602903</v>
      </c>
      <c r="BH81" s="124">
        <f t="shared" si="86"/>
        <v>400.43092289643374</v>
      </c>
      <c r="BI81" s="124">
        <f t="shared" si="87"/>
        <v>414.56377899866078</v>
      </c>
      <c r="BJ81" s="124">
        <f t="shared" si="88"/>
        <v>442.15649805538976</v>
      </c>
      <c r="BK81" s="124">
        <f t="shared" si="71"/>
        <v>308.23086165809519</v>
      </c>
      <c r="BL81" s="124">
        <f t="shared" si="72"/>
        <v>299.48195073766891</v>
      </c>
      <c r="BM81" s="124">
        <f t="shared" si="73"/>
        <v>163.53733489719897</v>
      </c>
      <c r="BN81" s="124">
        <f t="shared" si="74"/>
        <v>168.92128007899976</v>
      </c>
      <c r="BO81" s="124">
        <f t="shared" si="75"/>
        <v>144.69352676089619</v>
      </c>
      <c r="BP81" s="124">
        <f t="shared" si="76"/>
        <v>156.13441027222288</v>
      </c>
      <c r="BQ81" s="124">
        <f t="shared" si="77"/>
        <v>0</v>
      </c>
      <c r="BR81" s="124">
        <f t="shared" si="78"/>
        <v>0</v>
      </c>
      <c r="BS81" s="124">
        <f t="shared" si="79"/>
        <v>0</v>
      </c>
      <c r="BT81" s="215">
        <f t="shared" si="92"/>
        <v>1046.735086069428</v>
      </c>
      <c r="BU81" s="215">
        <f t="shared" si="93"/>
        <v>789.82159163702283</v>
      </c>
      <c r="BV81" s="215">
        <f t="shared" si="94"/>
        <v>1007.8914012348204</v>
      </c>
      <c r="BW81" s="215">
        <f t="shared" si="95"/>
        <v>1025.6415571330504</v>
      </c>
      <c r="BX81" s="215">
        <f t="shared" si="96"/>
        <v>1257.1511999504842</v>
      </c>
      <c r="BY81" s="215">
        <f t="shared" si="97"/>
        <v>771.25014729296299</v>
      </c>
      <c r="BZ81" s="215">
        <f t="shared" si="98"/>
        <v>469.74921711211886</v>
      </c>
      <c r="CA81" s="215"/>
    </row>
    <row r="82" spans="1:79">
      <c r="A82" s="151" t="s">
        <v>53</v>
      </c>
      <c r="B82" s="151" t="s">
        <v>89</v>
      </c>
      <c r="C82" s="151" t="s">
        <v>117</v>
      </c>
      <c r="D82" s="151" t="s">
        <v>231</v>
      </c>
      <c r="E82" s="151" t="s">
        <v>232</v>
      </c>
      <c r="F82" s="125">
        <v>6771</v>
      </c>
      <c r="G82" s="125">
        <v>7276</v>
      </c>
      <c r="H82" s="125">
        <v>7065</v>
      </c>
      <c r="I82" s="125">
        <v>7157</v>
      </c>
      <c r="J82" s="125">
        <v>7043</v>
      </c>
      <c r="K82" s="125">
        <v>7542</v>
      </c>
      <c r="L82" s="125">
        <v>8545</v>
      </c>
      <c r="M82" s="125">
        <v>8106</v>
      </c>
      <c r="N82" s="125">
        <v>7883</v>
      </c>
      <c r="O82" s="125">
        <v>7084</v>
      </c>
      <c r="P82" s="125">
        <v>6557</v>
      </c>
      <c r="Q82" s="125">
        <v>8198</v>
      </c>
      <c r="R82" s="125">
        <v>8602.7999999999993</v>
      </c>
      <c r="S82" s="125">
        <v>7626.6</v>
      </c>
      <c r="T82" s="125">
        <v>6346.4</v>
      </c>
      <c r="U82" s="125">
        <v>5435.6</v>
      </c>
      <c r="V82" s="125">
        <v>3967.3202560340246</v>
      </c>
      <c r="W82" s="125">
        <v>4099.5642645684911</v>
      </c>
      <c r="X82" s="125">
        <v>4099.5642645684911</v>
      </c>
      <c r="Y82" s="125">
        <v>3702.8322389650893</v>
      </c>
      <c r="Z82" s="125">
        <v>4099.5642645684911</v>
      </c>
      <c r="AA82" s="125">
        <v>8250</v>
      </c>
      <c r="AB82" s="125">
        <v>9149</v>
      </c>
      <c r="AC82" s="125">
        <v>7643</v>
      </c>
      <c r="AD82" s="125">
        <v>8819</v>
      </c>
      <c r="AE82" s="125">
        <v>9117</v>
      </c>
      <c r="AF82" s="125">
        <v>8797</v>
      </c>
      <c r="AG82" s="125">
        <v>9287</v>
      </c>
      <c r="AH82" s="125">
        <v>8945</v>
      </c>
      <c r="AI82" s="125">
        <v>7269</v>
      </c>
      <c r="AJ82" s="125"/>
      <c r="AK82" s="125"/>
      <c r="AL82" s="125"/>
      <c r="AM82" s="125">
        <v>1082067</v>
      </c>
      <c r="AN82" s="125">
        <v>1087142.3420000002</v>
      </c>
      <c r="AO82" s="125">
        <v>1093895.102</v>
      </c>
      <c r="AP82" s="124">
        <f t="shared" si="80"/>
        <v>661.41930213193825</v>
      </c>
      <c r="AQ82" s="124">
        <f t="shared" si="81"/>
        <v>650.88391014604463</v>
      </c>
      <c r="AR82" s="124">
        <f t="shared" si="82"/>
        <v>696.9993540141229</v>
      </c>
      <c r="AS82" s="124">
        <f t="shared" si="83"/>
        <v>789.69232034615243</v>
      </c>
      <c r="AT82" s="124">
        <f t="shared" si="84"/>
        <v>749.12181962854424</v>
      </c>
      <c r="AU82" s="124">
        <f t="shared" si="85"/>
        <v>728.51311425262952</v>
      </c>
      <c r="AV82" s="124">
        <f t="shared" si="89"/>
        <v>651.61660311819583</v>
      </c>
      <c r="AW82" s="124">
        <f t="shared" si="90"/>
        <v>603.14089026623515</v>
      </c>
      <c r="AX82" s="124">
        <f t="shared" si="91"/>
        <v>754.08708531380137</v>
      </c>
      <c r="AY82" s="124">
        <f t="shared" si="62"/>
        <v>791.32231977769823</v>
      </c>
      <c r="AZ82" s="124">
        <f t="shared" si="63"/>
        <v>701.52727065799445</v>
      </c>
      <c r="BA82" s="124">
        <f t="shared" si="64"/>
        <v>583.76900198042313</v>
      </c>
      <c r="BB82" s="124">
        <f t="shared" si="65"/>
        <v>499.98972443665519</v>
      </c>
      <c r="BC82" s="124">
        <f t="shared" si="66"/>
        <v>364.93107689425494</v>
      </c>
      <c r="BD82" s="124">
        <f t="shared" si="67"/>
        <v>377.09544612406336</v>
      </c>
      <c r="BE82" s="124">
        <f t="shared" si="68"/>
        <v>374.76758576513777</v>
      </c>
      <c r="BF82" s="124">
        <f t="shared" si="69"/>
        <v>338.49975488464059</v>
      </c>
      <c r="BG82" s="124">
        <f t="shared" si="70"/>
        <v>374.76758576513777</v>
      </c>
      <c r="BH82" s="124">
        <f t="shared" si="86"/>
        <v>758.87026760659444</v>
      </c>
      <c r="BI82" s="124">
        <f t="shared" si="87"/>
        <v>841.56413070699784</v>
      </c>
      <c r="BJ82" s="124">
        <f t="shared" si="88"/>
        <v>703.0358127657214</v>
      </c>
      <c r="BK82" s="124">
        <f t="shared" si="71"/>
        <v>811.2093200027341</v>
      </c>
      <c r="BL82" s="124">
        <f t="shared" si="72"/>
        <v>838.62063391143283</v>
      </c>
      <c r="BM82" s="124">
        <f t="shared" si="73"/>
        <v>809.18566595578318</v>
      </c>
      <c r="BN82" s="124">
        <f t="shared" si="74"/>
        <v>854.25796063787197</v>
      </c>
      <c r="BO82" s="124">
        <f t="shared" si="75"/>
        <v>822.79933863527128</v>
      </c>
      <c r="BP82" s="124">
        <f t="shared" si="76"/>
        <v>668.63369396755581</v>
      </c>
      <c r="BQ82" s="124">
        <f t="shared" si="77"/>
        <v>0</v>
      </c>
      <c r="BR82" s="124">
        <f t="shared" si="78"/>
        <v>0</v>
      </c>
      <c r="BS82" s="124">
        <f t="shared" si="79"/>
        <v>0</v>
      </c>
      <c r="BT82" s="215">
        <f t="shared" si="92"/>
        <v>1951.0806632121669</v>
      </c>
      <c r="BU82" s="215">
        <f t="shared" si="93"/>
        <v>2009.3025662921059</v>
      </c>
      <c r="BV82" s="215">
        <f t="shared" si="94"/>
        <v>2267.3272542273257</v>
      </c>
      <c r="BW82" s="215">
        <f t="shared" si="95"/>
        <v>2008.8445786982322</v>
      </c>
      <c r="BX82" s="215">
        <f t="shared" si="96"/>
        <v>2303.4702110793141</v>
      </c>
      <c r="BY82" s="215">
        <f t="shared" si="97"/>
        <v>2459.0156198699501</v>
      </c>
      <c r="BZ82" s="215">
        <f t="shared" si="98"/>
        <v>2345.6909932406988</v>
      </c>
      <c r="CA82" s="215"/>
    </row>
    <row r="83" spans="1:79">
      <c r="A83" s="151" t="s">
        <v>43</v>
      </c>
      <c r="B83" s="151" t="s">
        <v>81</v>
      </c>
      <c r="C83" s="151" t="s">
        <v>121</v>
      </c>
      <c r="D83" s="151" t="s">
        <v>233</v>
      </c>
      <c r="E83" s="151" t="s">
        <v>234</v>
      </c>
      <c r="F83" s="125">
        <v>723</v>
      </c>
      <c r="G83" s="125">
        <v>715</v>
      </c>
      <c r="H83" s="125">
        <v>746</v>
      </c>
      <c r="I83" s="125">
        <v>749</v>
      </c>
      <c r="J83" s="125">
        <v>444</v>
      </c>
      <c r="K83" s="125">
        <v>496</v>
      </c>
      <c r="L83" s="125">
        <v>438</v>
      </c>
      <c r="M83" s="125">
        <v>459</v>
      </c>
      <c r="N83" s="125">
        <v>413</v>
      </c>
      <c r="O83" s="125">
        <v>585</v>
      </c>
      <c r="P83" s="125">
        <v>555</v>
      </c>
      <c r="Q83" s="125">
        <v>595</v>
      </c>
      <c r="R83" s="125">
        <v>533.3598423443151</v>
      </c>
      <c r="S83" s="125">
        <v>533.3598423443151</v>
      </c>
      <c r="T83" s="125">
        <v>516.1546861396597</v>
      </c>
      <c r="U83" s="125">
        <v>533.3598423443151</v>
      </c>
      <c r="V83" s="125">
        <v>516.1546861396597</v>
      </c>
      <c r="W83" s="125">
        <v>533.3598423443151</v>
      </c>
      <c r="X83" s="125">
        <v>533.3598423443151</v>
      </c>
      <c r="Y83" s="125">
        <v>481.74437373034908</v>
      </c>
      <c r="Z83" s="125">
        <v>533.3598423443151</v>
      </c>
      <c r="AA83" s="125">
        <v>914</v>
      </c>
      <c r="AB83" s="125">
        <v>844</v>
      </c>
      <c r="AC83" s="125">
        <v>628</v>
      </c>
      <c r="AD83" s="125">
        <v>690</v>
      </c>
      <c r="AE83" s="125">
        <v>407</v>
      </c>
      <c r="AF83" s="125">
        <v>322</v>
      </c>
      <c r="AG83" s="125">
        <v>514</v>
      </c>
      <c r="AH83" s="125">
        <v>640</v>
      </c>
      <c r="AI83" s="125">
        <v>835</v>
      </c>
      <c r="AJ83" s="125"/>
      <c r="AK83" s="125"/>
      <c r="AL83" s="125"/>
      <c r="AM83" s="125">
        <v>211308</v>
      </c>
      <c r="AN83" s="125">
        <v>219158.64900000003</v>
      </c>
      <c r="AO83" s="125">
        <v>222289.72200000004</v>
      </c>
      <c r="AP83" s="124">
        <f t="shared" si="80"/>
        <v>354.45889412610978</v>
      </c>
      <c r="AQ83" s="124">
        <f t="shared" si="81"/>
        <v>210.11982508944288</v>
      </c>
      <c r="AR83" s="124">
        <f t="shared" si="82"/>
        <v>234.72845325307134</v>
      </c>
      <c r="AS83" s="124">
        <f t="shared" si="83"/>
        <v>207.2803679936396</v>
      </c>
      <c r="AT83" s="124">
        <f t="shared" si="84"/>
        <v>217.21846782895111</v>
      </c>
      <c r="AU83" s="124">
        <f t="shared" si="85"/>
        <v>195.44929676112594</v>
      </c>
      <c r="AV83" s="124">
        <f t="shared" si="89"/>
        <v>266.92991705748284</v>
      </c>
      <c r="AW83" s="124">
        <f t="shared" si="90"/>
        <v>253.24120336222728</v>
      </c>
      <c r="AX83" s="124">
        <f t="shared" si="91"/>
        <v>271.49282162256799</v>
      </c>
      <c r="AY83" s="124">
        <f t="shared" si="62"/>
        <v>243.36700594659854</v>
      </c>
      <c r="AZ83" s="124">
        <f t="shared" si="63"/>
        <v>243.36700594659854</v>
      </c>
      <c r="BA83" s="124">
        <f t="shared" si="64"/>
        <v>235.51645736767597</v>
      </c>
      <c r="BB83" s="124">
        <f t="shared" si="65"/>
        <v>243.36700594659854</v>
      </c>
      <c r="BC83" s="124">
        <f t="shared" si="66"/>
        <v>235.51645736767597</v>
      </c>
      <c r="BD83" s="124">
        <f t="shared" si="67"/>
        <v>243.36700594659854</v>
      </c>
      <c r="BE83" s="124">
        <f t="shared" si="68"/>
        <v>239.93904780910879</v>
      </c>
      <c r="BF83" s="124">
        <f t="shared" si="69"/>
        <v>216.71913995661438</v>
      </c>
      <c r="BG83" s="124">
        <f t="shared" si="70"/>
        <v>239.93904780910879</v>
      </c>
      <c r="BH83" s="124">
        <f t="shared" si="86"/>
        <v>417.04947724878508</v>
      </c>
      <c r="BI83" s="124">
        <f t="shared" si="87"/>
        <v>385.10914529318893</v>
      </c>
      <c r="BJ83" s="124">
        <f t="shared" si="88"/>
        <v>286.5504066873491</v>
      </c>
      <c r="BK83" s="124">
        <f t="shared" si="71"/>
        <v>314.84041499087715</v>
      </c>
      <c r="BL83" s="124">
        <f t="shared" si="72"/>
        <v>185.71021579896666</v>
      </c>
      <c r="BM83" s="124">
        <f t="shared" si="73"/>
        <v>146.9255269957427</v>
      </c>
      <c r="BN83" s="124">
        <f t="shared" si="74"/>
        <v>234.53329464537808</v>
      </c>
      <c r="BO83" s="124">
        <f t="shared" si="75"/>
        <v>292.0258921654513</v>
      </c>
      <c r="BP83" s="124">
        <f t="shared" si="76"/>
        <v>381.00253118461222</v>
      </c>
      <c r="BQ83" s="124">
        <f t="shared" si="77"/>
        <v>0</v>
      </c>
      <c r="BR83" s="124">
        <f t="shared" si="78"/>
        <v>0</v>
      </c>
      <c r="BS83" s="124">
        <f t="shared" si="79"/>
        <v>0</v>
      </c>
      <c r="BT83" s="215">
        <f t="shared" si="92"/>
        <v>1033.5623828723947</v>
      </c>
      <c r="BU83" s="215">
        <f t="shared" si="93"/>
        <v>799.30717246862412</v>
      </c>
      <c r="BV83" s="215">
        <f t="shared" si="94"/>
        <v>619.94813258371664</v>
      </c>
      <c r="BW83" s="215">
        <f t="shared" si="95"/>
        <v>791.66394204227811</v>
      </c>
      <c r="BX83" s="215">
        <f t="shared" si="96"/>
        <v>1088.7090292293231</v>
      </c>
      <c r="BY83" s="215">
        <f t="shared" si="97"/>
        <v>647.47615778558657</v>
      </c>
      <c r="BZ83" s="215">
        <f t="shared" si="98"/>
        <v>907.56171799544154</v>
      </c>
      <c r="CA83" s="215"/>
    </row>
    <row r="84" spans="1:79">
      <c r="A84" s="151" t="s">
        <v>43</v>
      </c>
      <c r="B84" s="151" t="s">
        <v>81</v>
      </c>
      <c r="C84" s="151" t="s">
        <v>121</v>
      </c>
      <c r="D84" s="151" t="s">
        <v>235</v>
      </c>
      <c r="E84" s="151" t="s">
        <v>236</v>
      </c>
      <c r="F84" s="125">
        <v>375</v>
      </c>
      <c r="G84" s="125">
        <v>489</v>
      </c>
      <c r="H84" s="125">
        <v>428</v>
      </c>
      <c r="I84" s="125">
        <v>433</v>
      </c>
      <c r="J84" s="125">
        <v>342</v>
      </c>
      <c r="K84" s="125">
        <v>313</v>
      </c>
      <c r="L84" s="125">
        <v>443</v>
      </c>
      <c r="M84" s="125">
        <v>424</v>
      </c>
      <c r="N84" s="125">
        <v>505</v>
      </c>
      <c r="O84" s="125">
        <v>417</v>
      </c>
      <c r="P84" s="125">
        <v>517</v>
      </c>
      <c r="Q84" s="125">
        <v>537</v>
      </c>
      <c r="R84" s="125">
        <v>470.70034901580652</v>
      </c>
      <c r="S84" s="125">
        <v>470.40034901580651</v>
      </c>
      <c r="T84" s="125">
        <v>456.67453130561915</v>
      </c>
      <c r="U84" s="125">
        <v>468.1003490158065</v>
      </c>
      <c r="V84" s="125">
        <v>435.08881701990492</v>
      </c>
      <c r="W84" s="125">
        <v>449.63606330152084</v>
      </c>
      <c r="X84" s="125">
        <v>449.63606330152084</v>
      </c>
      <c r="Y84" s="125">
        <v>406.12289588524465</v>
      </c>
      <c r="Z84" s="125">
        <v>449.63606330152084</v>
      </c>
      <c r="AA84" s="125">
        <v>339</v>
      </c>
      <c r="AB84" s="125">
        <v>369</v>
      </c>
      <c r="AC84" s="125">
        <v>613</v>
      </c>
      <c r="AD84" s="125">
        <v>466</v>
      </c>
      <c r="AE84" s="125">
        <v>686</v>
      </c>
      <c r="AF84" s="125">
        <v>775</v>
      </c>
      <c r="AG84" s="125">
        <v>431</v>
      </c>
      <c r="AH84" s="125">
        <v>659</v>
      </c>
      <c r="AI84" s="125">
        <v>408</v>
      </c>
      <c r="AJ84" s="125"/>
      <c r="AK84" s="125"/>
      <c r="AL84" s="125"/>
      <c r="AM84" s="125">
        <v>191119</v>
      </c>
      <c r="AN84" s="125">
        <v>195783.78599999999</v>
      </c>
      <c r="AO84" s="125">
        <v>197714.23099999997</v>
      </c>
      <c r="AP84" s="124">
        <f t="shared" si="80"/>
        <v>226.5604152386733</v>
      </c>
      <c r="AQ84" s="124">
        <f t="shared" si="81"/>
        <v>178.94610164347867</v>
      </c>
      <c r="AR84" s="124">
        <f t="shared" si="82"/>
        <v>163.77230939885621</v>
      </c>
      <c r="AS84" s="124">
        <f t="shared" si="83"/>
        <v>231.79275739199139</v>
      </c>
      <c r="AT84" s="124">
        <f t="shared" si="84"/>
        <v>221.85130730068701</v>
      </c>
      <c r="AU84" s="124">
        <f t="shared" si="85"/>
        <v>264.23327874256353</v>
      </c>
      <c r="AV84" s="124">
        <f t="shared" si="89"/>
        <v>212.99005832893639</v>
      </c>
      <c r="AW84" s="124">
        <f t="shared" si="90"/>
        <v>264.06681092580362</v>
      </c>
      <c r="AX84" s="124">
        <f t="shared" si="91"/>
        <v>274.28216144517711</v>
      </c>
      <c r="AY84" s="124">
        <f t="shared" si="62"/>
        <v>240.41845273939413</v>
      </c>
      <c r="AZ84" s="124">
        <f t="shared" si="63"/>
        <v>240.2652224816035</v>
      </c>
      <c r="BA84" s="124">
        <f t="shared" si="64"/>
        <v>233.25452052787412</v>
      </c>
      <c r="BB84" s="124">
        <f t="shared" si="65"/>
        <v>239.09045717187558</v>
      </c>
      <c r="BC84" s="124">
        <f t="shared" si="66"/>
        <v>222.22923864589325</v>
      </c>
      <c r="BD84" s="124">
        <f t="shared" si="67"/>
        <v>229.65949963881116</v>
      </c>
      <c r="BE84" s="124">
        <f t="shared" si="68"/>
        <v>227.41714697386701</v>
      </c>
      <c r="BF84" s="124">
        <f t="shared" si="69"/>
        <v>205.40903597639601</v>
      </c>
      <c r="BG84" s="124">
        <f t="shared" si="70"/>
        <v>227.41714697386701</v>
      </c>
      <c r="BH84" s="124">
        <f t="shared" si="86"/>
        <v>173.15019130337996</v>
      </c>
      <c r="BI84" s="124">
        <f t="shared" si="87"/>
        <v>188.4732170824401</v>
      </c>
      <c r="BJ84" s="124">
        <f t="shared" si="88"/>
        <v>313.10049341879619</v>
      </c>
      <c r="BK84" s="124">
        <f t="shared" si="71"/>
        <v>238.01766710140134</v>
      </c>
      <c r="BL84" s="124">
        <f t="shared" si="72"/>
        <v>350.38652281450925</v>
      </c>
      <c r="BM84" s="124">
        <f t="shared" si="73"/>
        <v>395.8448326257211</v>
      </c>
      <c r="BN84" s="124">
        <f t="shared" si="74"/>
        <v>220.1408036924978</v>
      </c>
      <c r="BO84" s="124">
        <f t="shared" si="75"/>
        <v>336.5957996133551</v>
      </c>
      <c r="BP84" s="124">
        <f t="shared" si="76"/>
        <v>208.39315059521837</v>
      </c>
      <c r="BQ84" s="124">
        <f t="shared" si="77"/>
        <v>0</v>
      </c>
      <c r="BR84" s="124">
        <f t="shared" si="78"/>
        <v>0</v>
      </c>
      <c r="BS84" s="124">
        <f t="shared" si="79"/>
        <v>0</v>
      </c>
      <c r="BT84" s="215">
        <f t="shared" si="92"/>
        <v>676.01860620869718</v>
      </c>
      <c r="BU84" s="215">
        <f t="shared" si="93"/>
        <v>569.27882628100815</v>
      </c>
      <c r="BV84" s="215">
        <f t="shared" si="94"/>
        <v>717.87734343524187</v>
      </c>
      <c r="BW84" s="215">
        <f t="shared" si="95"/>
        <v>751.33903069991709</v>
      </c>
      <c r="BX84" s="215">
        <f t="shared" si="96"/>
        <v>674.72390180461628</v>
      </c>
      <c r="BY84" s="215">
        <f t="shared" si="97"/>
        <v>984.2490225416318</v>
      </c>
      <c r="BZ84" s="215">
        <f t="shared" si="98"/>
        <v>765.12975390107124</v>
      </c>
      <c r="CA84" s="215"/>
    </row>
    <row r="85" spans="1:79">
      <c r="A85" s="151" t="s">
        <v>23</v>
      </c>
      <c r="B85" s="151" t="s">
        <v>27</v>
      </c>
      <c r="C85" s="151" t="s">
        <v>35</v>
      </c>
      <c r="D85" s="151" t="s">
        <v>237</v>
      </c>
      <c r="E85" s="151" t="s">
        <v>238</v>
      </c>
      <c r="F85" s="125">
        <v>197</v>
      </c>
      <c r="G85" s="125">
        <v>315</v>
      </c>
      <c r="H85" s="125">
        <v>346</v>
      </c>
      <c r="I85" s="125">
        <v>444</v>
      </c>
      <c r="J85" s="125">
        <v>459</v>
      </c>
      <c r="K85" s="125">
        <v>479</v>
      </c>
      <c r="L85" s="125">
        <v>804</v>
      </c>
      <c r="M85" s="125">
        <v>631</v>
      </c>
      <c r="N85" s="125">
        <v>645</v>
      </c>
      <c r="O85" s="125">
        <v>434</v>
      </c>
      <c r="P85" s="125">
        <v>308</v>
      </c>
      <c r="Q85" s="125">
        <v>387</v>
      </c>
      <c r="R85" s="125">
        <v>390.68333333333334</v>
      </c>
      <c r="S85" s="125">
        <v>346.15</v>
      </c>
      <c r="T85" s="125">
        <v>300.36666666666667</v>
      </c>
      <c r="U85" s="125">
        <v>257.08333333333337</v>
      </c>
      <c r="V85" s="125">
        <v>205.7</v>
      </c>
      <c r="W85" s="125">
        <v>212.60000000000002</v>
      </c>
      <c r="X85" s="125">
        <v>212.60000000000002</v>
      </c>
      <c r="Y85" s="125">
        <v>192</v>
      </c>
      <c r="Z85" s="125">
        <v>212.60000000000002</v>
      </c>
      <c r="AA85" s="125">
        <v>378</v>
      </c>
      <c r="AB85" s="125">
        <v>467</v>
      </c>
      <c r="AC85" s="125">
        <v>345</v>
      </c>
      <c r="AD85" s="125">
        <v>278</v>
      </c>
      <c r="AE85" s="125">
        <v>300</v>
      </c>
      <c r="AF85" s="125">
        <v>304</v>
      </c>
      <c r="AG85" s="125">
        <v>336</v>
      </c>
      <c r="AH85" s="125">
        <v>380</v>
      </c>
      <c r="AI85" s="125">
        <v>361</v>
      </c>
      <c r="AJ85" s="125"/>
      <c r="AK85" s="125"/>
      <c r="AL85" s="125"/>
      <c r="AM85" s="125">
        <v>72859</v>
      </c>
      <c r="AN85" s="125">
        <v>73250.406999999963</v>
      </c>
      <c r="AO85" s="125">
        <v>73475.326000000045</v>
      </c>
      <c r="AP85" s="124">
        <f t="shared" si="80"/>
        <v>609.39623107646275</v>
      </c>
      <c r="AQ85" s="124">
        <f t="shared" si="81"/>
        <v>629.98394158580277</v>
      </c>
      <c r="AR85" s="124">
        <f t="shared" si="82"/>
        <v>657.43422226492271</v>
      </c>
      <c r="AS85" s="124">
        <f t="shared" si="83"/>
        <v>1103.5012833006217</v>
      </c>
      <c r="AT85" s="124">
        <f t="shared" si="84"/>
        <v>866.05635542623418</v>
      </c>
      <c r="AU85" s="124">
        <f t="shared" si="85"/>
        <v>885.27155190161818</v>
      </c>
      <c r="AV85" s="124">
        <f t="shared" si="89"/>
        <v>592.48817552645164</v>
      </c>
      <c r="AW85" s="124">
        <f t="shared" si="90"/>
        <v>420.47547940586895</v>
      </c>
      <c r="AX85" s="124">
        <f t="shared" si="91"/>
        <v>528.32470951321841</v>
      </c>
      <c r="AY85" s="124">
        <f t="shared" si="62"/>
        <v>533.3531229844682</v>
      </c>
      <c r="AZ85" s="124">
        <f t="shared" si="63"/>
        <v>472.55710128682313</v>
      </c>
      <c r="BA85" s="124">
        <f t="shared" si="64"/>
        <v>410.05460442925158</v>
      </c>
      <c r="BB85" s="124">
        <f t="shared" si="65"/>
        <v>350.96505789153292</v>
      </c>
      <c r="BC85" s="124">
        <f t="shared" si="66"/>
        <v>280.81755231749099</v>
      </c>
      <c r="BD85" s="124">
        <f t="shared" si="67"/>
        <v>290.2372952002849</v>
      </c>
      <c r="BE85" s="124">
        <f t="shared" si="68"/>
        <v>289.34883528111175</v>
      </c>
      <c r="BF85" s="124">
        <f t="shared" si="69"/>
        <v>261.31221248341228</v>
      </c>
      <c r="BG85" s="124">
        <f t="shared" si="70"/>
        <v>289.34883528111175</v>
      </c>
      <c r="BH85" s="124">
        <f t="shared" si="86"/>
        <v>516.03808836174824</v>
      </c>
      <c r="BI85" s="124">
        <f t="shared" si="87"/>
        <v>637.53911974850905</v>
      </c>
      <c r="BJ85" s="124">
        <f t="shared" si="88"/>
        <v>470.98714413969088</v>
      </c>
      <c r="BK85" s="124">
        <f t="shared" si="71"/>
        <v>379.52007556763493</v>
      </c>
      <c r="BL85" s="124">
        <f t="shared" si="72"/>
        <v>409.55403838233985</v>
      </c>
      <c r="BM85" s="124">
        <f t="shared" si="73"/>
        <v>415.01475889410432</v>
      </c>
      <c r="BN85" s="124">
        <f t="shared" si="74"/>
        <v>458.7005229882206</v>
      </c>
      <c r="BO85" s="124">
        <f t="shared" si="75"/>
        <v>518.7684486176305</v>
      </c>
      <c r="BP85" s="124">
        <f t="shared" si="76"/>
        <v>492.83002618674897</v>
      </c>
      <c r="BQ85" s="124">
        <f t="shared" si="77"/>
        <v>0</v>
      </c>
      <c r="BR85" s="124">
        <f t="shared" si="78"/>
        <v>0</v>
      </c>
      <c r="BS85" s="124">
        <f t="shared" si="79"/>
        <v>0</v>
      </c>
      <c r="BT85" s="215">
        <f t="shared" si="92"/>
        <v>1177.6170411342455</v>
      </c>
      <c r="BU85" s="215">
        <f t="shared" si="93"/>
        <v>1896.814394927188</v>
      </c>
      <c r="BV85" s="215">
        <f t="shared" si="94"/>
        <v>2854.829190628474</v>
      </c>
      <c r="BW85" s="215">
        <f t="shared" si="95"/>
        <v>1541.2883644455389</v>
      </c>
      <c r="BX85" s="215">
        <f t="shared" si="96"/>
        <v>1624.5643522499481</v>
      </c>
      <c r="BY85" s="215">
        <f t="shared" si="97"/>
        <v>1204.0888728440791</v>
      </c>
      <c r="BZ85" s="215">
        <f t="shared" si="98"/>
        <v>1470.2989977925999</v>
      </c>
      <c r="CA85" s="215"/>
    </row>
    <row r="86" spans="1:79">
      <c r="A86" s="151" t="s">
        <v>43</v>
      </c>
      <c r="B86" s="151" t="s">
        <v>81</v>
      </c>
      <c r="C86" s="151" t="s">
        <v>121</v>
      </c>
      <c r="D86" s="151" t="s">
        <v>239</v>
      </c>
      <c r="E86" s="151" t="s">
        <v>240</v>
      </c>
      <c r="F86" s="125">
        <v>360</v>
      </c>
      <c r="G86" s="125">
        <v>183</v>
      </c>
      <c r="H86" s="125">
        <v>78</v>
      </c>
      <c r="I86" s="125">
        <v>319</v>
      </c>
      <c r="J86" s="125">
        <v>526</v>
      </c>
      <c r="K86" s="125">
        <v>611</v>
      </c>
      <c r="L86" s="125">
        <v>479</v>
      </c>
      <c r="M86" s="125">
        <v>518</v>
      </c>
      <c r="N86" s="125">
        <v>479</v>
      </c>
      <c r="O86" s="125">
        <v>434</v>
      </c>
      <c r="P86" s="125">
        <v>365</v>
      </c>
      <c r="Q86" s="125">
        <v>346</v>
      </c>
      <c r="R86" s="125">
        <v>355</v>
      </c>
      <c r="S86" s="125">
        <v>399.7</v>
      </c>
      <c r="T86" s="125">
        <v>387</v>
      </c>
      <c r="U86" s="125">
        <v>372.69999999999993</v>
      </c>
      <c r="V86" s="125">
        <v>360.7</v>
      </c>
      <c r="W86" s="125">
        <v>372.69999999999993</v>
      </c>
      <c r="X86" s="125">
        <v>372.69999999999993</v>
      </c>
      <c r="Y86" s="125">
        <v>336.6</v>
      </c>
      <c r="Z86" s="125">
        <v>372.66428571428565</v>
      </c>
      <c r="AA86" s="125">
        <v>295</v>
      </c>
      <c r="AB86" s="125">
        <v>288</v>
      </c>
      <c r="AC86" s="125">
        <v>307</v>
      </c>
      <c r="AD86" s="125">
        <v>355</v>
      </c>
      <c r="AE86" s="125">
        <v>447</v>
      </c>
      <c r="AF86" s="125">
        <v>504</v>
      </c>
      <c r="AG86" s="125">
        <v>280</v>
      </c>
      <c r="AH86" s="125">
        <v>335</v>
      </c>
      <c r="AI86" s="125">
        <v>331</v>
      </c>
      <c r="AJ86" s="125"/>
      <c r="AK86" s="125"/>
      <c r="AL86" s="125"/>
      <c r="AM86" s="125">
        <v>197623</v>
      </c>
      <c r="AN86" s="125">
        <v>198408.05200000005</v>
      </c>
      <c r="AO86" s="125">
        <v>200245.63500000001</v>
      </c>
      <c r="AP86" s="124">
        <f t="shared" si="80"/>
        <v>161.4184583778204</v>
      </c>
      <c r="AQ86" s="124">
        <f t="shared" si="81"/>
        <v>266.16335143176656</v>
      </c>
      <c r="AR86" s="124">
        <f t="shared" si="82"/>
        <v>309.17453940077826</v>
      </c>
      <c r="AS86" s="124">
        <f t="shared" si="83"/>
        <v>242.38069455478359</v>
      </c>
      <c r="AT86" s="124">
        <f t="shared" si="84"/>
        <v>262.11523962291841</v>
      </c>
      <c r="AU86" s="124">
        <f t="shared" si="85"/>
        <v>242.38069455478359</v>
      </c>
      <c r="AV86" s="124">
        <f t="shared" si="89"/>
        <v>218.74112246210646</v>
      </c>
      <c r="AW86" s="124">
        <f t="shared" si="90"/>
        <v>183.96430806144897</v>
      </c>
      <c r="AX86" s="124">
        <f t="shared" si="91"/>
        <v>174.38808380619548</v>
      </c>
      <c r="AY86" s="124">
        <f t="shared" si="62"/>
        <v>178.92419003236819</v>
      </c>
      <c r="AZ86" s="124">
        <f t="shared" si="63"/>
        <v>201.45351762235936</v>
      </c>
      <c r="BA86" s="124">
        <f t="shared" si="64"/>
        <v>195.05256772542671</v>
      </c>
      <c r="BB86" s="124">
        <f t="shared" si="65"/>
        <v>187.84519894384115</v>
      </c>
      <c r="BC86" s="124">
        <f t="shared" si="66"/>
        <v>181.79705730894423</v>
      </c>
      <c r="BD86" s="124">
        <f t="shared" si="67"/>
        <v>187.84519894384115</v>
      </c>
      <c r="BE86" s="124">
        <f t="shared" si="68"/>
        <v>186.1214103368595</v>
      </c>
      <c r="BF86" s="124">
        <f t="shared" si="69"/>
        <v>168.09355170213823</v>
      </c>
      <c r="BG86" s="124">
        <f t="shared" si="70"/>
        <v>186.10357509879586</v>
      </c>
      <c r="BH86" s="124">
        <f t="shared" si="86"/>
        <v>148.68348185788344</v>
      </c>
      <c r="BI86" s="124">
        <f t="shared" si="87"/>
        <v>145.15539923752686</v>
      </c>
      <c r="BJ86" s="124">
        <f t="shared" si="88"/>
        <v>154.73162349278039</v>
      </c>
      <c r="BK86" s="124">
        <f t="shared" si="71"/>
        <v>178.92419003236819</v>
      </c>
      <c r="BL86" s="124">
        <f t="shared" si="72"/>
        <v>225.29327589991149</v>
      </c>
      <c r="BM86" s="124">
        <f t="shared" si="73"/>
        <v>254.02194866567203</v>
      </c>
      <c r="BN86" s="124">
        <f t="shared" si="74"/>
        <v>141.12330481426224</v>
      </c>
      <c r="BO86" s="124">
        <f t="shared" si="75"/>
        <v>168.84395397420661</v>
      </c>
      <c r="BP86" s="124">
        <f t="shared" si="76"/>
        <v>166.82790676257429</v>
      </c>
      <c r="BQ86" s="124">
        <f t="shared" si="77"/>
        <v>0</v>
      </c>
      <c r="BR86" s="124">
        <f t="shared" si="78"/>
        <v>0</v>
      </c>
      <c r="BS86" s="124">
        <f t="shared" si="79"/>
        <v>0</v>
      </c>
      <c r="BT86" s="215">
        <f t="shared" si="92"/>
        <v>314.23467916183841</v>
      </c>
      <c r="BU86" s="215">
        <f t="shared" si="93"/>
        <v>736.75634921036522</v>
      </c>
      <c r="BV86" s="215">
        <f t="shared" si="94"/>
        <v>746.87662873248553</v>
      </c>
      <c r="BW86" s="215">
        <f t="shared" si="95"/>
        <v>577.09351432975097</v>
      </c>
      <c r="BX86" s="215">
        <f t="shared" si="96"/>
        <v>448.57050458819072</v>
      </c>
      <c r="BY86" s="215">
        <f t="shared" si="97"/>
        <v>658.23941459795174</v>
      </c>
      <c r="BZ86" s="215">
        <f t="shared" si="98"/>
        <v>476.79516555104311</v>
      </c>
      <c r="CA86" s="215"/>
    </row>
    <row r="87" spans="1:79">
      <c r="A87" s="151" t="s">
        <v>33</v>
      </c>
      <c r="B87" s="151" t="s">
        <v>65</v>
      </c>
      <c r="C87" s="151" t="s">
        <v>63</v>
      </c>
      <c r="D87" s="151" t="s">
        <v>241</v>
      </c>
      <c r="E87" s="151" t="s">
        <v>242</v>
      </c>
      <c r="F87" s="125">
        <v>577</v>
      </c>
      <c r="G87" s="125">
        <v>524</v>
      </c>
      <c r="H87" s="125">
        <v>613</v>
      </c>
      <c r="I87" s="125">
        <v>437</v>
      </c>
      <c r="J87" s="125">
        <v>531</v>
      </c>
      <c r="K87" s="125">
        <v>634</v>
      </c>
      <c r="L87" s="125">
        <v>798</v>
      </c>
      <c r="M87" s="125">
        <v>718</v>
      </c>
      <c r="N87" s="125">
        <v>711</v>
      </c>
      <c r="O87" s="125">
        <v>835</v>
      </c>
      <c r="P87" s="125">
        <v>757</v>
      </c>
      <c r="Q87" s="125">
        <v>576</v>
      </c>
      <c r="R87" s="125">
        <v>514.5</v>
      </c>
      <c r="S87" s="125">
        <v>426.3</v>
      </c>
      <c r="T87" s="125">
        <v>333.8</v>
      </c>
      <c r="U87" s="125">
        <v>344.9</v>
      </c>
      <c r="V87" s="125">
        <v>333.5461829325078</v>
      </c>
      <c r="W87" s="125">
        <v>344.88510331597229</v>
      </c>
      <c r="X87" s="125">
        <v>344.88510331597229</v>
      </c>
      <c r="Y87" s="125">
        <v>312.7</v>
      </c>
      <c r="Z87" s="125">
        <v>344.88510331597229</v>
      </c>
      <c r="AA87" s="125">
        <v>617</v>
      </c>
      <c r="AB87" s="125">
        <v>496</v>
      </c>
      <c r="AC87" s="125">
        <v>598</v>
      </c>
      <c r="AD87" s="125">
        <v>701</v>
      </c>
      <c r="AE87" s="125">
        <v>736</v>
      </c>
      <c r="AF87" s="125">
        <v>541</v>
      </c>
      <c r="AG87" s="125">
        <v>406</v>
      </c>
      <c r="AH87" s="125">
        <v>562</v>
      </c>
      <c r="AI87" s="125">
        <v>483</v>
      </c>
      <c r="AJ87" s="125"/>
      <c r="AK87" s="125"/>
      <c r="AL87" s="125"/>
      <c r="AM87" s="125">
        <v>153637</v>
      </c>
      <c r="AN87" s="125">
        <v>154110.46799999999</v>
      </c>
      <c r="AO87" s="125">
        <v>155058.00500000003</v>
      </c>
      <c r="AP87" s="124">
        <f t="shared" si="80"/>
        <v>284.43669168234214</v>
      </c>
      <c r="AQ87" s="124">
        <f t="shared" si="81"/>
        <v>345.61987021355532</v>
      </c>
      <c r="AR87" s="124">
        <f t="shared" si="82"/>
        <v>412.66101264669317</v>
      </c>
      <c r="AS87" s="124">
        <f t="shared" si="83"/>
        <v>519.40613263732041</v>
      </c>
      <c r="AT87" s="124">
        <f t="shared" si="84"/>
        <v>467.33534239799008</v>
      </c>
      <c r="AU87" s="124">
        <f t="shared" si="85"/>
        <v>462.77914825204863</v>
      </c>
      <c r="AV87" s="124">
        <f t="shared" si="89"/>
        <v>541.81913197486369</v>
      </c>
      <c r="AW87" s="124">
        <f t="shared" si="90"/>
        <v>491.20608731134348</v>
      </c>
      <c r="AX87" s="124">
        <f t="shared" si="91"/>
        <v>373.75786828445683</v>
      </c>
      <c r="AY87" s="124">
        <f t="shared" si="62"/>
        <v>333.85142922283518</v>
      </c>
      <c r="AZ87" s="124">
        <f t="shared" si="63"/>
        <v>276.61975564177772</v>
      </c>
      <c r="BA87" s="124">
        <f t="shared" si="64"/>
        <v>216.59787575234671</v>
      </c>
      <c r="BB87" s="124">
        <f t="shared" si="65"/>
        <v>223.80050133907841</v>
      </c>
      <c r="BC87" s="124">
        <f t="shared" si="66"/>
        <v>216.43317761679097</v>
      </c>
      <c r="BD87" s="124">
        <f t="shared" si="67"/>
        <v>223.79083510146259</v>
      </c>
      <c r="BE87" s="124">
        <f t="shared" si="68"/>
        <v>222.42328173638776</v>
      </c>
      <c r="BF87" s="124">
        <f t="shared" si="69"/>
        <v>201.66646668774044</v>
      </c>
      <c r="BG87" s="124">
        <f t="shared" si="70"/>
        <v>222.42328173638776</v>
      </c>
      <c r="BH87" s="124">
        <f t="shared" si="86"/>
        <v>400.36216099220468</v>
      </c>
      <c r="BI87" s="124">
        <f t="shared" si="87"/>
        <v>321.84705324494894</v>
      </c>
      <c r="BJ87" s="124">
        <f t="shared" si="88"/>
        <v>388.0333424203215</v>
      </c>
      <c r="BK87" s="124">
        <f t="shared" si="71"/>
        <v>454.86851678368794</v>
      </c>
      <c r="BL87" s="124">
        <f t="shared" si="72"/>
        <v>477.57949836347262</v>
      </c>
      <c r="BM87" s="124">
        <f t="shared" si="73"/>
        <v>351.04688670467215</v>
      </c>
      <c r="BN87" s="124">
        <f t="shared" si="74"/>
        <v>263.44738632550258</v>
      </c>
      <c r="BO87" s="124">
        <f t="shared" si="75"/>
        <v>364.67347565254295</v>
      </c>
      <c r="BP87" s="124">
        <f t="shared" si="76"/>
        <v>313.41154580102892</v>
      </c>
      <c r="BQ87" s="124">
        <f t="shared" si="77"/>
        <v>0</v>
      </c>
      <c r="BR87" s="124">
        <f t="shared" si="78"/>
        <v>0</v>
      </c>
      <c r="BS87" s="124">
        <f t="shared" si="79"/>
        <v>0</v>
      </c>
      <c r="BT87" s="215">
        <f t="shared" si="92"/>
        <v>1115.6166808776532</v>
      </c>
      <c r="BU87" s="215">
        <f t="shared" si="93"/>
        <v>1042.7175745425907</v>
      </c>
      <c r="BV87" s="215">
        <f t="shared" si="94"/>
        <v>1449.5206232873593</v>
      </c>
      <c r="BW87" s="215">
        <f t="shared" si="95"/>
        <v>1406.7830875706638</v>
      </c>
      <c r="BX87" s="215">
        <f t="shared" si="96"/>
        <v>1110.2425566574752</v>
      </c>
      <c r="BY87" s="215">
        <f t="shared" si="97"/>
        <v>1283.4949018518328</v>
      </c>
      <c r="BZ87" s="215">
        <f t="shared" si="98"/>
        <v>941.53240777907456</v>
      </c>
      <c r="CA87" s="215"/>
    </row>
    <row r="88" spans="1:79">
      <c r="A88" s="151" t="s">
        <v>33</v>
      </c>
      <c r="B88" s="151" t="s">
        <v>73</v>
      </c>
      <c r="C88" s="151" t="s">
        <v>71</v>
      </c>
      <c r="D88" s="151" t="s">
        <v>243</v>
      </c>
      <c r="E88" s="151" t="s">
        <v>244</v>
      </c>
      <c r="F88" s="125">
        <v>4616</v>
      </c>
      <c r="G88" s="125">
        <v>4542</v>
      </c>
      <c r="H88" s="125">
        <v>4248</v>
      </c>
      <c r="I88" s="125">
        <v>4344</v>
      </c>
      <c r="J88" s="125">
        <v>4593</v>
      </c>
      <c r="K88" s="125">
        <v>5204</v>
      </c>
      <c r="L88" s="125">
        <v>4627</v>
      </c>
      <c r="M88" s="125">
        <v>4248</v>
      </c>
      <c r="N88" s="125">
        <v>4186</v>
      </c>
      <c r="O88" s="125">
        <v>4483</v>
      </c>
      <c r="P88" s="125">
        <v>5657</v>
      </c>
      <c r="Q88" s="125">
        <v>6234</v>
      </c>
      <c r="R88" s="125">
        <v>4521</v>
      </c>
      <c r="S88" s="125">
        <v>3689</v>
      </c>
      <c r="T88" s="125">
        <v>3077.9468552416711</v>
      </c>
      <c r="U88" s="125">
        <v>2422.8937104833426</v>
      </c>
      <c r="V88" s="125">
        <v>1763.0700328864386</v>
      </c>
      <c r="W88" s="125">
        <v>1827.2257410760524</v>
      </c>
      <c r="X88" s="125">
        <v>1827.2257410760524</v>
      </c>
      <c r="Y88" s="125">
        <v>1757.8557471721529</v>
      </c>
      <c r="Z88" s="125">
        <v>1827.2257410760524</v>
      </c>
      <c r="AA88" s="125">
        <v>5547</v>
      </c>
      <c r="AB88" s="125">
        <v>4834</v>
      </c>
      <c r="AC88" s="125">
        <v>4920</v>
      </c>
      <c r="AD88" s="125">
        <v>4532</v>
      </c>
      <c r="AE88" s="125">
        <v>3689</v>
      </c>
      <c r="AF88" s="125">
        <v>3731</v>
      </c>
      <c r="AG88" s="125">
        <v>4001</v>
      </c>
      <c r="AH88" s="125">
        <v>3693</v>
      </c>
      <c r="AI88" s="125">
        <v>3285</v>
      </c>
      <c r="AJ88" s="125"/>
      <c r="AK88" s="125"/>
      <c r="AL88" s="125"/>
      <c r="AM88" s="125">
        <v>909210</v>
      </c>
      <c r="AN88" s="125">
        <v>919230.83499999996</v>
      </c>
      <c r="AO88" s="125">
        <v>927862.91999999993</v>
      </c>
      <c r="AP88" s="124">
        <f t="shared" si="80"/>
        <v>477.77741115913813</v>
      </c>
      <c r="AQ88" s="124">
        <f t="shared" si="81"/>
        <v>505.16382353911638</v>
      </c>
      <c r="AR88" s="124">
        <f t="shared" si="82"/>
        <v>572.36502018235603</v>
      </c>
      <c r="AS88" s="124">
        <f t="shared" si="83"/>
        <v>508.90333366329008</v>
      </c>
      <c r="AT88" s="124">
        <f t="shared" si="84"/>
        <v>467.21879433794174</v>
      </c>
      <c r="AU88" s="124">
        <f t="shared" si="85"/>
        <v>460.39968764091901</v>
      </c>
      <c r="AV88" s="124">
        <f t="shared" si="89"/>
        <v>487.69034167571192</v>
      </c>
      <c r="AW88" s="124">
        <f t="shared" si="90"/>
        <v>615.40581370945847</v>
      </c>
      <c r="AX88" s="124">
        <f t="shared" si="91"/>
        <v>678.17568369537992</v>
      </c>
      <c r="AY88" s="124">
        <f t="shared" si="62"/>
        <v>491.82423259332899</v>
      </c>
      <c r="AZ88" s="124">
        <f t="shared" si="63"/>
        <v>401.31377881813552</v>
      </c>
      <c r="BA88" s="124">
        <f t="shared" si="64"/>
        <v>334.83938288924691</v>
      </c>
      <c r="BB88" s="124">
        <f t="shared" si="65"/>
        <v>263.57837642417019</v>
      </c>
      <c r="BC88" s="124">
        <f t="shared" si="66"/>
        <v>191.79839989663083</v>
      </c>
      <c r="BD88" s="124">
        <f t="shared" si="67"/>
        <v>198.77768145974483</v>
      </c>
      <c r="BE88" s="124">
        <f t="shared" si="68"/>
        <v>196.92841492965928</v>
      </c>
      <c r="BF88" s="124">
        <f t="shared" si="69"/>
        <v>189.45209570096335</v>
      </c>
      <c r="BG88" s="124">
        <f t="shared" si="70"/>
        <v>196.92841492965928</v>
      </c>
      <c r="BH88" s="124">
        <f t="shared" si="86"/>
        <v>603.43928736898818</v>
      </c>
      <c r="BI88" s="124">
        <f t="shared" si="87"/>
        <v>525.87443936212173</v>
      </c>
      <c r="BJ88" s="124">
        <f t="shared" si="88"/>
        <v>535.23008722830753</v>
      </c>
      <c r="BK88" s="124">
        <f t="shared" si="71"/>
        <v>493.02088522737603</v>
      </c>
      <c r="BL88" s="124">
        <f t="shared" si="72"/>
        <v>401.31377881813552</v>
      </c>
      <c r="BM88" s="124">
        <f t="shared" si="73"/>
        <v>405.8828161481332</v>
      </c>
      <c r="BN88" s="124">
        <f t="shared" si="74"/>
        <v>435.25519898383305</v>
      </c>
      <c r="BO88" s="124">
        <f t="shared" si="75"/>
        <v>401.74892523051631</v>
      </c>
      <c r="BP88" s="124">
        <f t="shared" si="76"/>
        <v>357.36399116768098</v>
      </c>
      <c r="BQ88" s="124">
        <f t="shared" si="77"/>
        <v>0</v>
      </c>
      <c r="BR88" s="124">
        <f t="shared" si="78"/>
        <v>0</v>
      </c>
      <c r="BS88" s="124">
        <f t="shared" si="79"/>
        <v>0</v>
      </c>
      <c r="BT88" s="215">
        <f t="shared" si="92"/>
        <v>1474.4668448433256</v>
      </c>
      <c r="BU88" s="215">
        <f t="shared" si="93"/>
        <v>1555.3062548806106</v>
      </c>
      <c r="BV88" s="215">
        <f t="shared" si="94"/>
        <v>1436.5218156421508</v>
      </c>
      <c r="BW88" s="215">
        <f t="shared" si="95"/>
        <v>1781.2718390805505</v>
      </c>
      <c r="BX88" s="215">
        <f t="shared" si="96"/>
        <v>1664.5438139594175</v>
      </c>
      <c r="BY88" s="215">
        <f t="shared" si="97"/>
        <v>1300.2174801936449</v>
      </c>
      <c r="BZ88" s="215">
        <f t="shared" si="98"/>
        <v>1194.3681153820303</v>
      </c>
      <c r="CA88" s="215"/>
    </row>
    <row r="89" spans="1:79">
      <c r="A89" s="151" t="s">
        <v>43</v>
      </c>
      <c r="B89" s="151" t="s">
        <v>81</v>
      </c>
      <c r="C89" s="151" t="s">
        <v>121</v>
      </c>
      <c r="D89" s="151" t="s">
        <v>247</v>
      </c>
      <c r="E89" s="151" t="s">
        <v>248</v>
      </c>
      <c r="F89" s="125">
        <v>429</v>
      </c>
      <c r="G89" s="125">
        <v>539</v>
      </c>
      <c r="H89" s="125">
        <v>484</v>
      </c>
      <c r="I89" s="125">
        <v>646</v>
      </c>
      <c r="J89" s="125">
        <v>941</v>
      </c>
      <c r="K89" s="125">
        <v>831</v>
      </c>
      <c r="L89" s="125">
        <v>514</v>
      </c>
      <c r="M89" s="125">
        <v>831</v>
      </c>
      <c r="N89" s="125">
        <v>777</v>
      </c>
      <c r="O89" s="125">
        <v>697</v>
      </c>
      <c r="P89" s="125">
        <v>750</v>
      </c>
      <c r="Q89" s="125">
        <v>930</v>
      </c>
      <c r="R89" s="125">
        <v>813.5499186604701</v>
      </c>
      <c r="S89" s="125">
        <v>796.52285587679171</v>
      </c>
      <c r="T89" s="125">
        <v>779.49579309311332</v>
      </c>
      <c r="U89" s="125">
        <v>762.46873030943493</v>
      </c>
      <c r="V89" s="125">
        <v>745.44166752575643</v>
      </c>
      <c r="W89" s="125">
        <v>770.28972310994834</v>
      </c>
      <c r="X89" s="125">
        <v>770.28972310994834</v>
      </c>
      <c r="Y89" s="125">
        <v>695.74555635737272</v>
      </c>
      <c r="Z89" s="125">
        <v>770.28972310994834</v>
      </c>
      <c r="AA89" s="125">
        <v>815</v>
      </c>
      <c r="AB89" s="125">
        <v>866</v>
      </c>
      <c r="AC89" s="125">
        <v>753</v>
      </c>
      <c r="AD89" s="125">
        <v>688</v>
      </c>
      <c r="AE89" s="125">
        <v>628</v>
      </c>
      <c r="AF89" s="125">
        <v>540</v>
      </c>
      <c r="AG89" s="125">
        <v>450</v>
      </c>
      <c r="AH89" s="125">
        <v>472</v>
      </c>
      <c r="AI89" s="125">
        <v>336</v>
      </c>
      <c r="AJ89" s="125"/>
      <c r="AK89" s="125"/>
      <c r="AL89" s="125"/>
      <c r="AM89" s="125">
        <v>228017</v>
      </c>
      <c r="AN89" s="125">
        <v>235787.709</v>
      </c>
      <c r="AO89" s="125">
        <v>239332.853</v>
      </c>
      <c r="AP89" s="124">
        <f t="shared" si="80"/>
        <v>283.31220917738591</v>
      </c>
      <c r="AQ89" s="124">
        <f t="shared" si="81"/>
        <v>412.68852760978348</v>
      </c>
      <c r="AR89" s="124">
        <f t="shared" si="82"/>
        <v>364.44651056719454</v>
      </c>
      <c r="AS89" s="124">
        <f t="shared" si="83"/>
        <v>225.42178872627917</v>
      </c>
      <c r="AT89" s="124">
        <f t="shared" si="84"/>
        <v>364.44651056719454</v>
      </c>
      <c r="AU89" s="124">
        <f t="shared" si="85"/>
        <v>340.76406583719637</v>
      </c>
      <c r="AV89" s="124">
        <f t="shared" si="89"/>
        <v>295.60489092330084</v>
      </c>
      <c r="AW89" s="124">
        <f t="shared" si="90"/>
        <v>318.08273772234668</v>
      </c>
      <c r="AX89" s="124">
        <f t="shared" si="91"/>
        <v>394.42259477570985</v>
      </c>
      <c r="AY89" s="124">
        <f t="shared" si="62"/>
        <v>345.03491386841972</v>
      </c>
      <c r="AZ89" s="124">
        <f t="shared" si="63"/>
        <v>337.81356087428276</v>
      </c>
      <c r="BA89" s="124">
        <f t="shared" si="64"/>
        <v>330.59220788014579</v>
      </c>
      <c r="BB89" s="124">
        <f t="shared" si="65"/>
        <v>323.37085488600889</v>
      </c>
      <c r="BC89" s="124">
        <f t="shared" si="66"/>
        <v>316.14950189187186</v>
      </c>
      <c r="BD89" s="124">
        <f t="shared" si="67"/>
        <v>326.68781862160097</v>
      </c>
      <c r="BE89" s="124">
        <f t="shared" si="68"/>
        <v>321.84871966154532</v>
      </c>
      <c r="BF89" s="124">
        <f t="shared" si="69"/>
        <v>290.70206937171838</v>
      </c>
      <c r="BG89" s="124">
        <f t="shared" si="70"/>
        <v>321.84871966154532</v>
      </c>
      <c r="BH89" s="124">
        <f t="shared" si="86"/>
        <v>345.64990832495005</v>
      </c>
      <c r="BI89" s="124">
        <f t="shared" si="87"/>
        <v>367.27953449006958</v>
      </c>
      <c r="BJ89" s="124">
        <f t="shared" si="88"/>
        <v>319.35506867323608</v>
      </c>
      <c r="BK89" s="124">
        <f t="shared" si="71"/>
        <v>291.78789807063271</v>
      </c>
      <c r="BL89" s="124">
        <f t="shared" si="72"/>
        <v>266.34127905284498</v>
      </c>
      <c r="BM89" s="124">
        <f t="shared" si="73"/>
        <v>229.01957116008958</v>
      </c>
      <c r="BN89" s="124">
        <f t="shared" si="74"/>
        <v>190.849642633408</v>
      </c>
      <c r="BO89" s="124">
        <f t="shared" si="75"/>
        <v>200.18006960659685</v>
      </c>
      <c r="BP89" s="124">
        <f t="shared" si="76"/>
        <v>142.50106649961131</v>
      </c>
      <c r="BQ89" s="124">
        <f t="shared" si="77"/>
        <v>0</v>
      </c>
      <c r="BR89" s="124">
        <f t="shared" si="78"/>
        <v>0</v>
      </c>
      <c r="BS89" s="124">
        <f t="shared" si="79"/>
        <v>0</v>
      </c>
      <c r="BT89" s="215">
        <f t="shared" si="92"/>
        <v>636.79462496217388</v>
      </c>
      <c r="BU89" s="215">
        <f t="shared" si="93"/>
        <v>1060.4472473543638</v>
      </c>
      <c r="BV89" s="215">
        <f t="shared" si="94"/>
        <v>930.63236513067011</v>
      </c>
      <c r="BW89" s="215">
        <f t="shared" si="95"/>
        <v>1008.1102234213573</v>
      </c>
      <c r="BX89" s="215">
        <f t="shared" si="96"/>
        <v>1032.2845114882557</v>
      </c>
      <c r="BY89" s="215">
        <f t="shared" si="97"/>
        <v>787.14874828356722</v>
      </c>
      <c r="BZ89" s="215">
        <f t="shared" si="98"/>
        <v>533.53077873961615</v>
      </c>
      <c r="CA89" s="215"/>
    </row>
    <row r="90" spans="1:79">
      <c r="A90" s="151" t="s">
        <v>43</v>
      </c>
      <c r="B90" s="151" t="s">
        <v>81</v>
      </c>
      <c r="C90" s="151" t="s">
        <v>121</v>
      </c>
      <c r="D90" s="151" t="s">
        <v>251</v>
      </c>
      <c r="E90" s="151" t="s">
        <v>252</v>
      </c>
      <c r="F90" s="125">
        <v>507</v>
      </c>
      <c r="G90" s="125">
        <v>347</v>
      </c>
      <c r="H90" s="125">
        <v>306</v>
      </c>
      <c r="I90" s="125">
        <v>443</v>
      </c>
      <c r="J90" s="125">
        <v>391</v>
      </c>
      <c r="K90" s="125">
        <v>478</v>
      </c>
      <c r="L90" s="125">
        <v>485</v>
      </c>
      <c r="M90" s="125">
        <v>311</v>
      </c>
      <c r="N90" s="125">
        <v>387</v>
      </c>
      <c r="O90" s="125">
        <v>482</v>
      </c>
      <c r="P90" s="125">
        <v>395</v>
      </c>
      <c r="Q90" s="125">
        <v>515</v>
      </c>
      <c r="R90" s="125">
        <v>462</v>
      </c>
      <c r="S90" s="125">
        <v>462</v>
      </c>
      <c r="T90" s="125">
        <v>462</v>
      </c>
      <c r="U90" s="125">
        <v>462</v>
      </c>
      <c r="V90" s="125">
        <v>384.08521072192343</v>
      </c>
      <c r="W90" s="125">
        <v>396.88805107932092</v>
      </c>
      <c r="X90" s="125">
        <v>396.88805107932092</v>
      </c>
      <c r="Y90" s="125">
        <v>358.47953000712857</v>
      </c>
      <c r="Z90" s="125">
        <v>396.88805107932092</v>
      </c>
      <c r="AA90" s="125">
        <v>710</v>
      </c>
      <c r="AB90" s="125">
        <v>766</v>
      </c>
      <c r="AC90" s="125">
        <v>477</v>
      </c>
      <c r="AD90" s="125">
        <v>672</v>
      </c>
      <c r="AE90" s="125">
        <v>439</v>
      </c>
      <c r="AF90" s="125">
        <v>516</v>
      </c>
      <c r="AG90" s="125">
        <v>375</v>
      </c>
      <c r="AH90" s="125">
        <v>227</v>
      </c>
      <c r="AI90" s="125">
        <v>218</v>
      </c>
      <c r="AJ90" s="125"/>
      <c r="AK90" s="125"/>
      <c r="AL90" s="125"/>
      <c r="AM90" s="125">
        <v>204998</v>
      </c>
      <c r="AN90" s="125">
        <v>214532.55899999998</v>
      </c>
      <c r="AO90" s="125">
        <v>217332.66400000008</v>
      </c>
      <c r="AP90" s="124">
        <f t="shared" si="80"/>
        <v>216.09966926506601</v>
      </c>
      <c r="AQ90" s="124">
        <f t="shared" si="81"/>
        <v>190.73356813237203</v>
      </c>
      <c r="AR90" s="124">
        <f t="shared" si="82"/>
        <v>233.17300656591772</v>
      </c>
      <c r="AS90" s="124">
        <f t="shared" si="83"/>
        <v>236.58767402608805</v>
      </c>
      <c r="AT90" s="124">
        <f t="shared" si="84"/>
        <v>151.70879715899667</v>
      </c>
      <c r="AU90" s="124">
        <f t="shared" si="85"/>
        <v>188.78232958370324</v>
      </c>
      <c r="AV90" s="124">
        <f t="shared" si="89"/>
        <v>224.67452131589965</v>
      </c>
      <c r="AW90" s="124">
        <f t="shared" si="90"/>
        <v>184.12123634809205</v>
      </c>
      <c r="AX90" s="124">
        <f t="shared" si="91"/>
        <v>240.05680182093013</v>
      </c>
      <c r="AY90" s="124">
        <f t="shared" si="62"/>
        <v>215.35192707042668</v>
      </c>
      <c r="AZ90" s="124">
        <f t="shared" si="63"/>
        <v>215.35192707042668</v>
      </c>
      <c r="BA90" s="124">
        <f t="shared" si="64"/>
        <v>215.35192707042668</v>
      </c>
      <c r="BB90" s="124">
        <f t="shared" si="65"/>
        <v>215.35192707042668</v>
      </c>
      <c r="BC90" s="124">
        <f t="shared" si="66"/>
        <v>179.03352876237469</v>
      </c>
      <c r="BD90" s="124">
        <f t="shared" si="67"/>
        <v>185.00131305445387</v>
      </c>
      <c r="BE90" s="124">
        <f t="shared" si="68"/>
        <v>182.61776383476382</v>
      </c>
      <c r="BF90" s="124">
        <f t="shared" si="69"/>
        <v>164.94507701204475</v>
      </c>
      <c r="BG90" s="124">
        <f t="shared" si="70"/>
        <v>182.61776383476382</v>
      </c>
      <c r="BH90" s="124">
        <f t="shared" si="86"/>
        <v>330.95209571429206</v>
      </c>
      <c r="BI90" s="124">
        <f t="shared" si="87"/>
        <v>357.05535960161649</v>
      </c>
      <c r="BJ90" s="124">
        <f t="shared" si="88"/>
        <v>222.34387275453142</v>
      </c>
      <c r="BK90" s="124">
        <f t="shared" si="71"/>
        <v>313.23916664789334</v>
      </c>
      <c r="BL90" s="124">
        <f t="shared" si="72"/>
        <v>204.63094368813267</v>
      </c>
      <c r="BM90" s="124">
        <f t="shared" si="73"/>
        <v>240.52293153320377</v>
      </c>
      <c r="BN90" s="124">
        <f t="shared" si="74"/>
        <v>174.79864210261906</v>
      </c>
      <c r="BO90" s="124">
        <f t="shared" si="75"/>
        <v>105.81144468611873</v>
      </c>
      <c r="BP90" s="124">
        <f t="shared" si="76"/>
        <v>101.61627727565588</v>
      </c>
      <c r="BQ90" s="124">
        <f t="shared" si="77"/>
        <v>0</v>
      </c>
      <c r="BR90" s="124">
        <f t="shared" si="78"/>
        <v>0</v>
      </c>
      <c r="BS90" s="124">
        <f t="shared" si="79"/>
        <v>0</v>
      </c>
      <c r="BT90" s="215">
        <f t="shared" si="92"/>
        <v>565.85917911394256</v>
      </c>
      <c r="BU90" s="215">
        <f t="shared" si="93"/>
        <v>640.00624396335581</v>
      </c>
      <c r="BV90" s="215">
        <f t="shared" si="94"/>
        <v>577.07880076878791</v>
      </c>
      <c r="BW90" s="215">
        <f t="shared" si="95"/>
        <v>648.85255948492181</v>
      </c>
      <c r="BX90" s="215">
        <f t="shared" si="96"/>
        <v>910.35132807043999</v>
      </c>
      <c r="BY90" s="215">
        <f t="shared" si="97"/>
        <v>758.39304186922982</v>
      </c>
      <c r="BZ90" s="215">
        <f t="shared" si="98"/>
        <v>382.22636406439364</v>
      </c>
      <c r="CA90" s="215"/>
    </row>
    <row r="91" spans="1:79">
      <c r="A91" s="151" t="s">
        <v>53</v>
      </c>
      <c r="B91" s="151" t="s">
        <v>89</v>
      </c>
      <c r="C91" s="151" t="s">
        <v>117</v>
      </c>
      <c r="D91" s="151" t="s">
        <v>255</v>
      </c>
      <c r="E91" s="151" t="s">
        <v>256</v>
      </c>
      <c r="F91" s="125">
        <v>466</v>
      </c>
      <c r="G91" s="125">
        <v>444</v>
      </c>
      <c r="H91" s="125">
        <v>301</v>
      </c>
      <c r="I91" s="125">
        <v>290</v>
      </c>
      <c r="J91" s="125">
        <v>324</v>
      </c>
      <c r="K91" s="125">
        <v>289</v>
      </c>
      <c r="L91" s="125">
        <v>541</v>
      </c>
      <c r="M91" s="125">
        <v>571</v>
      </c>
      <c r="N91" s="125">
        <v>578</v>
      </c>
      <c r="O91" s="125">
        <v>376</v>
      </c>
      <c r="P91" s="125">
        <v>574</v>
      </c>
      <c r="Q91" s="125">
        <v>422</v>
      </c>
      <c r="R91" s="125">
        <v>337.1</v>
      </c>
      <c r="S91" s="125">
        <v>290.60000000000002</v>
      </c>
      <c r="T91" s="125">
        <v>236.2</v>
      </c>
      <c r="U91" s="125">
        <v>244.10000000000002</v>
      </c>
      <c r="V91" s="125">
        <v>236.20000000000002</v>
      </c>
      <c r="W91" s="125">
        <v>244.10000000000005</v>
      </c>
      <c r="X91" s="125">
        <v>244.10000000000005</v>
      </c>
      <c r="Y91" s="125">
        <v>220.40000000000003</v>
      </c>
      <c r="Z91" s="125">
        <v>244.10000000000005</v>
      </c>
      <c r="AA91" s="125">
        <v>275</v>
      </c>
      <c r="AB91" s="125">
        <v>273</v>
      </c>
      <c r="AC91" s="125">
        <v>220</v>
      </c>
      <c r="AD91" s="125">
        <v>390</v>
      </c>
      <c r="AE91" s="125">
        <v>396</v>
      </c>
      <c r="AF91" s="125">
        <v>82</v>
      </c>
      <c r="AG91" s="125">
        <v>179</v>
      </c>
      <c r="AH91" s="125">
        <v>262</v>
      </c>
      <c r="AI91" s="125">
        <v>194</v>
      </c>
      <c r="AJ91" s="125"/>
      <c r="AK91" s="125"/>
      <c r="AL91" s="125"/>
      <c r="AM91" s="125">
        <v>115046</v>
      </c>
      <c r="AN91" s="125">
        <v>115237.97000000002</v>
      </c>
      <c r="AO91" s="125">
        <v>115758.25499999999</v>
      </c>
      <c r="AP91" s="124">
        <f t="shared" si="80"/>
        <v>252.07308380995431</v>
      </c>
      <c r="AQ91" s="124">
        <f t="shared" si="81"/>
        <v>281.62647984284547</v>
      </c>
      <c r="AR91" s="124">
        <f t="shared" si="82"/>
        <v>251.20386627957512</v>
      </c>
      <c r="AS91" s="124">
        <f t="shared" si="83"/>
        <v>470.24668393512161</v>
      </c>
      <c r="AT91" s="124">
        <f t="shared" si="84"/>
        <v>496.32320984649618</v>
      </c>
      <c r="AU91" s="124">
        <f t="shared" si="85"/>
        <v>502.40773255915025</v>
      </c>
      <c r="AV91" s="124">
        <f t="shared" si="89"/>
        <v>326.28134633055407</v>
      </c>
      <c r="AW91" s="124">
        <f t="shared" si="90"/>
        <v>498.09971487696276</v>
      </c>
      <c r="AX91" s="124">
        <f t="shared" si="91"/>
        <v>366.19874508376012</v>
      </c>
      <c r="AY91" s="124">
        <f t="shared" si="62"/>
        <v>292.52511129795153</v>
      </c>
      <c r="AZ91" s="124">
        <f t="shared" si="63"/>
        <v>252.17382777568886</v>
      </c>
      <c r="BA91" s="124">
        <f t="shared" si="64"/>
        <v>204.96716490233206</v>
      </c>
      <c r="BB91" s="124">
        <f t="shared" si="65"/>
        <v>211.8225442534262</v>
      </c>
      <c r="BC91" s="124">
        <f t="shared" si="66"/>
        <v>204.96716490233212</v>
      </c>
      <c r="BD91" s="124">
        <f t="shared" si="67"/>
        <v>211.8225442534262</v>
      </c>
      <c r="BE91" s="124">
        <f t="shared" si="68"/>
        <v>210.87049040260678</v>
      </c>
      <c r="BF91" s="124">
        <f t="shared" si="69"/>
        <v>190.39678854868714</v>
      </c>
      <c r="BG91" s="124">
        <f t="shared" si="70"/>
        <v>210.87049040260678</v>
      </c>
      <c r="BH91" s="124">
        <f t="shared" si="86"/>
        <v>238.63662298112331</v>
      </c>
      <c r="BI91" s="124">
        <f t="shared" si="87"/>
        <v>236.90108390489695</v>
      </c>
      <c r="BJ91" s="124">
        <f t="shared" si="88"/>
        <v>190.90929838489862</v>
      </c>
      <c r="BK91" s="124">
        <f t="shared" si="71"/>
        <v>338.43011986413848</v>
      </c>
      <c r="BL91" s="124">
        <f t="shared" si="72"/>
        <v>343.63673709281755</v>
      </c>
      <c r="BM91" s="124">
        <f t="shared" si="73"/>
        <v>71.157102125280403</v>
      </c>
      <c r="BN91" s="124">
        <f t="shared" si="74"/>
        <v>155.33074732225842</v>
      </c>
      <c r="BO91" s="124">
        <f t="shared" si="75"/>
        <v>227.35561898565203</v>
      </c>
      <c r="BP91" s="124">
        <f t="shared" si="76"/>
        <v>168.34729039395606</v>
      </c>
      <c r="BQ91" s="124">
        <f t="shared" si="77"/>
        <v>0</v>
      </c>
      <c r="BR91" s="124">
        <f t="shared" si="78"/>
        <v>0</v>
      </c>
      <c r="BS91" s="124">
        <f t="shared" si="79"/>
        <v>0</v>
      </c>
      <c r="BT91" s="215">
        <f t="shared" si="92"/>
        <v>1052.6224292891541</v>
      </c>
      <c r="BU91" s="215">
        <f t="shared" si="93"/>
        <v>784.90342993237493</v>
      </c>
      <c r="BV91" s="215">
        <f t="shared" si="94"/>
        <v>1468.977626340768</v>
      </c>
      <c r="BW91" s="215">
        <f t="shared" si="95"/>
        <v>1190.579806291277</v>
      </c>
      <c r="BX91" s="215">
        <f t="shared" si="96"/>
        <v>666.44700527091879</v>
      </c>
      <c r="BY91" s="215">
        <f t="shared" si="97"/>
        <v>753.22395908223643</v>
      </c>
      <c r="BZ91" s="215">
        <f t="shared" si="98"/>
        <v>551.03365670186645</v>
      </c>
      <c r="CA91" s="215"/>
    </row>
    <row r="92" spans="1:79">
      <c r="A92" s="151" t="s">
        <v>43</v>
      </c>
      <c r="B92" s="151" t="s">
        <v>81</v>
      </c>
      <c r="C92" s="151" t="s">
        <v>121</v>
      </c>
      <c r="D92" s="151" t="s">
        <v>257</v>
      </c>
      <c r="E92" s="151" t="s">
        <v>258</v>
      </c>
      <c r="F92" s="125">
        <v>335</v>
      </c>
      <c r="G92" s="125">
        <v>435</v>
      </c>
      <c r="H92" s="125">
        <v>419</v>
      </c>
      <c r="I92" s="125">
        <v>357</v>
      </c>
      <c r="J92" s="125">
        <v>508</v>
      </c>
      <c r="K92" s="125">
        <v>456</v>
      </c>
      <c r="L92" s="125">
        <v>696</v>
      </c>
      <c r="M92" s="125">
        <v>662</v>
      </c>
      <c r="N92" s="125">
        <v>449</v>
      </c>
      <c r="O92" s="125">
        <v>421</v>
      </c>
      <c r="P92" s="125">
        <v>500</v>
      </c>
      <c r="Q92" s="125">
        <v>567</v>
      </c>
      <c r="R92" s="125">
        <v>424</v>
      </c>
      <c r="S92" s="125">
        <v>517</v>
      </c>
      <c r="T92" s="125">
        <v>491.01</v>
      </c>
      <c r="U92" s="125">
        <v>473</v>
      </c>
      <c r="V92" s="125">
        <v>475.55395042270237</v>
      </c>
      <c r="W92" s="125">
        <v>491.4057487701258</v>
      </c>
      <c r="X92" s="125">
        <v>491.4057487701258</v>
      </c>
      <c r="Y92" s="125">
        <v>443.85035372785552</v>
      </c>
      <c r="Z92" s="125">
        <v>491.4057487701258</v>
      </c>
      <c r="AA92" s="125">
        <v>422</v>
      </c>
      <c r="AB92" s="125">
        <v>560</v>
      </c>
      <c r="AC92" s="125">
        <v>426</v>
      </c>
      <c r="AD92" s="125">
        <v>529</v>
      </c>
      <c r="AE92" s="125">
        <v>566</v>
      </c>
      <c r="AF92" s="125">
        <v>711</v>
      </c>
      <c r="AG92" s="125">
        <v>741</v>
      </c>
      <c r="AH92" s="125">
        <v>489</v>
      </c>
      <c r="AI92" s="125">
        <v>467</v>
      </c>
      <c r="AJ92" s="125"/>
      <c r="AK92" s="125"/>
      <c r="AL92" s="125"/>
      <c r="AM92" s="125">
        <v>191314</v>
      </c>
      <c r="AN92" s="125">
        <v>195090.56700000004</v>
      </c>
      <c r="AO92" s="125">
        <v>198321.55900000007</v>
      </c>
      <c r="AP92" s="124">
        <f t="shared" si="80"/>
        <v>186.60422133246914</v>
      </c>
      <c r="AQ92" s="124">
        <f t="shared" si="81"/>
        <v>265.53205724620256</v>
      </c>
      <c r="AR92" s="124">
        <f t="shared" si="82"/>
        <v>238.35161044147316</v>
      </c>
      <c r="AS92" s="124">
        <f t="shared" si="83"/>
        <v>363.79982646330114</v>
      </c>
      <c r="AT92" s="124">
        <f t="shared" si="84"/>
        <v>346.02799586020888</v>
      </c>
      <c r="AU92" s="124">
        <f t="shared" si="85"/>
        <v>234.69270414083655</v>
      </c>
      <c r="AV92" s="124">
        <f t="shared" si="89"/>
        <v>215.79720971337375</v>
      </c>
      <c r="AW92" s="124">
        <f t="shared" si="90"/>
        <v>256.2912229374985</v>
      </c>
      <c r="AX92" s="124">
        <f t="shared" si="91"/>
        <v>290.63424681112332</v>
      </c>
      <c r="AY92" s="124">
        <f t="shared" si="62"/>
        <v>217.33495705099875</v>
      </c>
      <c r="AZ92" s="124">
        <f t="shared" si="63"/>
        <v>265.00512451737347</v>
      </c>
      <c r="BA92" s="124">
        <f t="shared" si="64"/>
        <v>251.6831067490823</v>
      </c>
      <c r="BB92" s="124">
        <f t="shared" si="65"/>
        <v>242.45149689887361</v>
      </c>
      <c r="BC92" s="124">
        <f t="shared" si="66"/>
        <v>243.76060705318588</v>
      </c>
      <c r="BD92" s="124">
        <f t="shared" si="67"/>
        <v>251.8859606216254</v>
      </c>
      <c r="BE92" s="124">
        <f t="shared" si="68"/>
        <v>247.78231436256792</v>
      </c>
      <c r="BF92" s="124">
        <f t="shared" si="69"/>
        <v>223.80338071457746</v>
      </c>
      <c r="BG92" s="124">
        <f t="shared" si="70"/>
        <v>247.78231436256792</v>
      </c>
      <c r="BH92" s="124">
        <f t="shared" si="86"/>
        <v>216.30979215924873</v>
      </c>
      <c r="BI92" s="124">
        <f t="shared" si="87"/>
        <v>287.04616968999835</v>
      </c>
      <c r="BJ92" s="124">
        <f t="shared" si="88"/>
        <v>218.36012194274872</v>
      </c>
      <c r="BK92" s="124">
        <f t="shared" si="71"/>
        <v>271.15611386787344</v>
      </c>
      <c r="BL92" s="124">
        <f t="shared" si="72"/>
        <v>290.12166436524831</v>
      </c>
      <c r="BM92" s="124">
        <f t="shared" si="73"/>
        <v>364.4461190171229</v>
      </c>
      <c r="BN92" s="124">
        <f t="shared" si="74"/>
        <v>379.82359239337279</v>
      </c>
      <c r="BO92" s="124">
        <f t="shared" si="75"/>
        <v>250.65281603287355</v>
      </c>
      <c r="BP92" s="124">
        <f t="shared" si="76"/>
        <v>239.37600222362363</v>
      </c>
      <c r="BQ92" s="124">
        <f t="shared" si="77"/>
        <v>0</v>
      </c>
      <c r="BR92" s="124">
        <f t="shared" si="78"/>
        <v>0</v>
      </c>
      <c r="BS92" s="124">
        <f t="shared" si="79"/>
        <v>0</v>
      </c>
      <c r="BT92" s="215">
        <f t="shared" si="92"/>
        <v>621.49137020813941</v>
      </c>
      <c r="BU92" s="215">
        <f t="shared" si="93"/>
        <v>690.48788902014485</v>
      </c>
      <c r="BV92" s="215">
        <f t="shared" si="94"/>
        <v>944.52052646434652</v>
      </c>
      <c r="BW92" s="215">
        <f t="shared" si="95"/>
        <v>762.72267946199554</v>
      </c>
      <c r="BX92" s="215">
        <f t="shared" si="96"/>
        <v>721.71608379199586</v>
      </c>
      <c r="BY92" s="215">
        <f t="shared" si="97"/>
        <v>925.72389725024459</v>
      </c>
      <c r="BZ92" s="215">
        <f t="shared" si="98"/>
        <v>869.85241064986997</v>
      </c>
      <c r="CA92" s="215"/>
    </row>
    <row r="93" spans="1:79">
      <c r="A93" s="151" t="s">
        <v>43</v>
      </c>
      <c r="B93" s="151" t="s">
        <v>81</v>
      </c>
      <c r="C93" s="151" t="s">
        <v>121</v>
      </c>
      <c r="D93" s="151" t="s">
        <v>259</v>
      </c>
      <c r="E93" s="151" t="s">
        <v>260</v>
      </c>
      <c r="F93" s="125">
        <v>412</v>
      </c>
      <c r="G93" s="125">
        <v>373</v>
      </c>
      <c r="H93" s="125">
        <v>271</v>
      </c>
      <c r="I93" s="125">
        <v>232</v>
      </c>
      <c r="J93" s="125">
        <v>306</v>
      </c>
      <c r="K93" s="125">
        <v>247</v>
      </c>
      <c r="L93" s="125">
        <v>164</v>
      </c>
      <c r="M93" s="125">
        <v>150</v>
      </c>
      <c r="N93" s="125">
        <v>240</v>
      </c>
      <c r="O93" s="125">
        <v>214</v>
      </c>
      <c r="P93" s="125">
        <v>274</v>
      </c>
      <c r="Q93" s="125">
        <v>281</v>
      </c>
      <c r="R93" s="125">
        <v>264.6967644292298</v>
      </c>
      <c r="S93" s="125">
        <v>264.6967644292298</v>
      </c>
      <c r="T93" s="125">
        <v>256.142030092803</v>
      </c>
      <c r="U93" s="125">
        <v>246.12918181915938</v>
      </c>
      <c r="V93" s="125">
        <v>238.1895307927349</v>
      </c>
      <c r="W93" s="125">
        <v>246.12918181915938</v>
      </c>
      <c r="X93" s="125">
        <v>246.12918181915938</v>
      </c>
      <c r="Y93" s="125">
        <v>222.3102287398859</v>
      </c>
      <c r="Z93" s="125">
        <v>246.12918181915938</v>
      </c>
      <c r="AA93" s="125">
        <v>198</v>
      </c>
      <c r="AB93" s="125">
        <v>203</v>
      </c>
      <c r="AC93" s="125">
        <v>339</v>
      </c>
      <c r="AD93" s="125">
        <v>281</v>
      </c>
      <c r="AE93" s="125">
        <v>397</v>
      </c>
      <c r="AF93" s="125">
        <v>333</v>
      </c>
      <c r="AG93" s="125">
        <v>322</v>
      </c>
      <c r="AH93" s="125">
        <v>313</v>
      </c>
      <c r="AI93" s="125">
        <v>421</v>
      </c>
      <c r="AJ93" s="125"/>
      <c r="AK93" s="125"/>
      <c r="AL93" s="125"/>
      <c r="AM93" s="125">
        <v>128399</v>
      </c>
      <c r="AN93" s="125">
        <v>130094.28799999999</v>
      </c>
      <c r="AO93" s="125">
        <v>130551.76300000002</v>
      </c>
      <c r="AP93" s="124">
        <f t="shared" si="80"/>
        <v>180.68676547325134</v>
      </c>
      <c r="AQ93" s="124">
        <f t="shared" si="81"/>
        <v>238.31961308109877</v>
      </c>
      <c r="AR93" s="124">
        <f t="shared" si="82"/>
        <v>192.36909944781502</v>
      </c>
      <c r="AS93" s="124">
        <f t="shared" si="83"/>
        <v>127.72685145522941</v>
      </c>
      <c r="AT93" s="124">
        <f t="shared" si="84"/>
        <v>116.82333974563664</v>
      </c>
      <c r="AU93" s="124">
        <f t="shared" si="85"/>
        <v>186.91734359301861</v>
      </c>
      <c r="AV93" s="124">
        <f t="shared" si="89"/>
        <v>164.49607687618078</v>
      </c>
      <c r="AW93" s="124">
        <f t="shared" si="90"/>
        <v>210.61647226202587</v>
      </c>
      <c r="AX93" s="124">
        <f t="shared" si="91"/>
        <v>215.99718505704112</v>
      </c>
      <c r="AY93" s="124">
        <f t="shared" si="62"/>
        <v>203.46532388049954</v>
      </c>
      <c r="AZ93" s="124">
        <f t="shared" si="63"/>
        <v>203.46532388049954</v>
      </c>
      <c r="BA93" s="124">
        <f t="shared" si="64"/>
        <v>196.88952838021837</v>
      </c>
      <c r="BB93" s="124">
        <f t="shared" si="65"/>
        <v>189.19291969156973</v>
      </c>
      <c r="BC93" s="124">
        <f t="shared" si="66"/>
        <v>183.08992228216425</v>
      </c>
      <c r="BD93" s="124">
        <f t="shared" si="67"/>
        <v>189.19291969156973</v>
      </c>
      <c r="BE93" s="124">
        <f t="shared" si="68"/>
        <v>188.52995636616515</v>
      </c>
      <c r="BF93" s="124">
        <f t="shared" si="69"/>
        <v>170.28512187911693</v>
      </c>
      <c r="BG93" s="124">
        <f t="shared" si="70"/>
        <v>188.52995636616515</v>
      </c>
      <c r="BH93" s="124">
        <f t="shared" si="86"/>
        <v>152.19730477328875</v>
      </c>
      <c r="BI93" s="124">
        <f t="shared" si="87"/>
        <v>156.04067105544252</v>
      </c>
      <c r="BJ93" s="124">
        <f t="shared" si="88"/>
        <v>260.58023393002469</v>
      </c>
      <c r="BK93" s="124">
        <f t="shared" si="71"/>
        <v>215.99718505704112</v>
      </c>
      <c r="BL93" s="124">
        <f t="shared" si="72"/>
        <v>305.16328280300826</v>
      </c>
      <c r="BM93" s="124">
        <f t="shared" si="73"/>
        <v>255.96819439144016</v>
      </c>
      <c r="BN93" s="124">
        <f t="shared" si="74"/>
        <v>247.51278857070193</v>
      </c>
      <c r="BO93" s="124">
        <f t="shared" si="75"/>
        <v>240.59472926282513</v>
      </c>
      <c r="BP93" s="124">
        <f t="shared" si="76"/>
        <v>323.6114409573463</v>
      </c>
      <c r="BQ93" s="124">
        <f t="shared" si="77"/>
        <v>0</v>
      </c>
      <c r="BR93" s="124">
        <f t="shared" si="78"/>
        <v>0</v>
      </c>
      <c r="BS93" s="124">
        <f t="shared" si="79"/>
        <v>0</v>
      </c>
      <c r="BT93" s="215">
        <f t="shared" si="92"/>
        <v>822.43631180928207</v>
      </c>
      <c r="BU93" s="215">
        <f t="shared" si="93"/>
        <v>611.3754780021651</v>
      </c>
      <c r="BV93" s="215">
        <f t="shared" si="94"/>
        <v>431.46753479388468</v>
      </c>
      <c r="BW93" s="215">
        <f t="shared" si="95"/>
        <v>591.10973419524771</v>
      </c>
      <c r="BX93" s="215">
        <f t="shared" si="96"/>
        <v>568.81820975875598</v>
      </c>
      <c r="BY93" s="215">
        <f t="shared" si="97"/>
        <v>777.12866225148957</v>
      </c>
      <c r="BZ93" s="215">
        <f t="shared" si="98"/>
        <v>811.71895879087344</v>
      </c>
      <c r="CA93" s="215"/>
    </row>
    <row r="94" spans="1:79">
      <c r="A94" s="151" t="s">
        <v>53</v>
      </c>
      <c r="B94" s="151" t="s">
        <v>89</v>
      </c>
      <c r="C94" s="151" t="s">
        <v>95</v>
      </c>
      <c r="D94" s="151" t="s">
        <v>263</v>
      </c>
      <c r="E94" s="151" t="s">
        <v>264</v>
      </c>
      <c r="F94" s="125">
        <v>5422</v>
      </c>
      <c r="G94" s="125">
        <v>5040</v>
      </c>
      <c r="H94" s="125">
        <v>5277</v>
      </c>
      <c r="I94" s="125">
        <v>5124</v>
      </c>
      <c r="J94" s="125">
        <v>5000</v>
      </c>
      <c r="K94" s="125">
        <v>4738</v>
      </c>
      <c r="L94" s="125">
        <v>6398</v>
      </c>
      <c r="M94" s="125">
        <v>4884</v>
      </c>
      <c r="N94" s="125">
        <v>5226</v>
      </c>
      <c r="O94" s="125">
        <v>5283</v>
      </c>
      <c r="P94" s="125">
        <v>5025</v>
      </c>
      <c r="Q94" s="125">
        <v>5283</v>
      </c>
      <c r="R94" s="125">
        <v>4560.4694700000009</v>
      </c>
      <c r="S94" s="125">
        <v>3979.604205000001</v>
      </c>
      <c r="T94" s="125">
        <v>3398.7389400000006</v>
      </c>
      <c r="U94" s="125">
        <v>3269.6918967165893</v>
      </c>
      <c r="V94" s="125">
        <v>3524</v>
      </c>
      <c r="W94" s="125">
        <v>3644.3567335521911</v>
      </c>
      <c r="X94" s="125">
        <v>3644.3567335521911</v>
      </c>
      <c r="Y94" s="125">
        <v>3291.6770496600429</v>
      </c>
      <c r="Z94" s="125">
        <v>3644.3567335521911</v>
      </c>
      <c r="AA94" s="125">
        <v>4707</v>
      </c>
      <c r="AB94" s="125">
        <v>5056</v>
      </c>
      <c r="AC94" s="125">
        <v>4610</v>
      </c>
      <c r="AD94" s="125">
        <v>4846</v>
      </c>
      <c r="AE94" s="125">
        <v>4271</v>
      </c>
      <c r="AF94" s="125">
        <v>4090</v>
      </c>
      <c r="AG94" s="125">
        <v>4259</v>
      </c>
      <c r="AH94" s="125">
        <v>4021</v>
      </c>
      <c r="AI94" s="125">
        <v>4425</v>
      </c>
      <c r="AJ94" s="125"/>
      <c r="AK94" s="125"/>
      <c r="AL94" s="125"/>
      <c r="AM94" s="125">
        <v>1207459</v>
      </c>
      <c r="AN94" s="125">
        <v>1218316.0640000002</v>
      </c>
      <c r="AO94" s="125">
        <v>1229352.3209999998</v>
      </c>
      <c r="AP94" s="124">
        <f t="shared" si="80"/>
        <v>424.36223507382033</v>
      </c>
      <c r="AQ94" s="124">
        <f t="shared" si="81"/>
        <v>414.0927352398715</v>
      </c>
      <c r="AR94" s="124">
        <f t="shared" si="82"/>
        <v>392.39427591330224</v>
      </c>
      <c r="AS94" s="124">
        <f t="shared" si="83"/>
        <v>529.87306401293949</v>
      </c>
      <c r="AT94" s="124">
        <f t="shared" si="84"/>
        <v>404.4857837823065</v>
      </c>
      <c r="AU94" s="124">
        <f t="shared" si="85"/>
        <v>432.80972687271372</v>
      </c>
      <c r="AV94" s="124">
        <f t="shared" si="89"/>
        <v>433.63131752976693</v>
      </c>
      <c r="AW94" s="124">
        <f t="shared" si="90"/>
        <v>412.45454677022133</v>
      </c>
      <c r="AX94" s="124">
        <f t="shared" si="91"/>
        <v>433.63131752976693</v>
      </c>
      <c r="AY94" s="124">
        <f t="shared" si="62"/>
        <v>374.32564543448387</v>
      </c>
      <c r="AZ94" s="124">
        <f t="shared" si="63"/>
        <v>326.64793008918252</v>
      </c>
      <c r="BA94" s="124">
        <f t="shared" si="64"/>
        <v>278.97021474388112</v>
      </c>
      <c r="BB94" s="124">
        <f t="shared" si="65"/>
        <v>268.37796802756338</v>
      </c>
      <c r="BC94" s="124">
        <f t="shared" si="66"/>
        <v>289.25170603348454</v>
      </c>
      <c r="BD94" s="124">
        <f t="shared" si="67"/>
        <v>299.13064772264141</v>
      </c>
      <c r="BE94" s="124">
        <f t="shared" si="68"/>
        <v>296.44526400598807</v>
      </c>
      <c r="BF94" s="124">
        <f t="shared" si="69"/>
        <v>267.75701265056978</v>
      </c>
      <c r="BG94" s="124">
        <f t="shared" si="70"/>
        <v>296.44526400598807</v>
      </c>
      <c r="BH94" s="124">
        <f t="shared" si="86"/>
        <v>386.35294560147889</v>
      </c>
      <c r="BI94" s="124">
        <f t="shared" si="87"/>
        <v>414.99904248163955</v>
      </c>
      <c r="BJ94" s="124">
        <f t="shared" si="88"/>
        <v>378.39113643994432</v>
      </c>
      <c r="BK94" s="124">
        <f t="shared" si="71"/>
        <v>397.76213604945127</v>
      </c>
      <c r="BL94" s="124">
        <f t="shared" si="72"/>
        <v>350.5658446279831</v>
      </c>
      <c r="BM94" s="124">
        <f t="shared" si="73"/>
        <v>335.70927289357314</v>
      </c>
      <c r="BN94" s="124">
        <f t="shared" si="74"/>
        <v>349.58087854614377</v>
      </c>
      <c r="BO94" s="124">
        <f t="shared" si="75"/>
        <v>330.04571792299697</v>
      </c>
      <c r="BP94" s="124">
        <f t="shared" si="76"/>
        <v>363.20624267825457</v>
      </c>
      <c r="BQ94" s="124">
        <f t="shared" si="77"/>
        <v>0</v>
      </c>
      <c r="BR94" s="124">
        <f t="shared" si="78"/>
        <v>0</v>
      </c>
      <c r="BS94" s="124">
        <f t="shared" si="79"/>
        <v>0</v>
      </c>
      <c r="BT94" s="215">
        <f t="shared" si="92"/>
        <v>1303.4811119880676</v>
      </c>
      <c r="BU94" s="215">
        <f t="shared" si="93"/>
        <v>1230.849246226994</v>
      </c>
      <c r="BV94" s="215">
        <f t="shared" si="94"/>
        <v>1367.1685746679598</v>
      </c>
      <c r="BW94" s="215">
        <f t="shared" si="95"/>
        <v>1279.7171818297552</v>
      </c>
      <c r="BX94" s="215">
        <f t="shared" si="96"/>
        <v>1179.7431245230628</v>
      </c>
      <c r="BY94" s="215">
        <f t="shared" si="97"/>
        <v>1084.0372535710073</v>
      </c>
      <c r="BZ94" s="215">
        <f t="shared" si="98"/>
        <v>1042.8328391473954</v>
      </c>
      <c r="CA94" s="215"/>
    </row>
    <row r="95" spans="1:79">
      <c r="A95" s="151" t="s">
        <v>23</v>
      </c>
      <c r="B95" s="151" t="s">
        <v>47</v>
      </c>
      <c r="C95" s="151" t="s">
        <v>25</v>
      </c>
      <c r="D95" s="151" t="s">
        <v>265</v>
      </c>
      <c r="E95" s="151" t="s">
        <v>266</v>
      </c>
      <c r="F95" s="125">
        <v>361</v>
      </c>
      <c r="G95" s="125">
        <v>477</v>
      </c>
      <c r="H95" s="125">
        <v>511</v>
      </c>
      <c r="I95" s="125">
        <v>428</v>
      </c>
      <c r="J95" s="125">
        <v>455</v>
      </c>
      <c r="K95" s="125">
        <v>475</v>
      </c>
      <c r="L95" s="125">
        <v>543</v>
      </c>
      <c r="M95" s="125">
        <v>690</v>
      </c>
      <c r="N95" s="125">
        <v>732</v>
      </c>
      <c r="O95" s="125">
        <v>840</v>
      </c>
      <c r="P95" s="125">
        <v>448</v>
      </c>
      <c r="Q95" s="125">
        <v>827</v>
      </c>
      <c r="R95" s="125">
        <v>524</v>
      </c>
      <c r="S95" s="125">
        <v>524</v>
      </c>
      <c r="T95" s="125">
        <v>509</v>
      </c>
      <c r="U95" s="125">
        <v>524</v>
      </c>
      <c r="V95" s="125">
        <v>511.07778572019419</v>
      </c>
      <c r="W95" s="125">
        <v>528.11371191086732</v>
      </c>
      <c r="X95" s="125">
        <v>528.11371191086732</v>
      </c>
      <c r="Y95" s="125">
        <v>477.00593333884785</v>
      </c>
      <c r="Z95" s="125">
        <v>528.11371191086732</v>
      </c>
      <c r="AA95" s="125">
        <v>691</v>
      </c>
      <c r="AB95" s="125">
        <v>528</v>
      </c>
      <c r="AC95" s="125">
        <v>591</v>
      </c>
      <c r="AD95" s="125">
        <v>730</v>
      </c>
      <c r="AE95" s="125">
        <v>651</v>
      </c>
      <c r="AF95" s="125">
        <v>799</v>
      </c>
      <c r="AG95" s="125">
        <v>937</v>
      </c>
      <c r="AH95" s="125">
        <v>643</v>
      </c>
      <c r="AI95" s="125">
        <v>469</v>
      </c>
      <c r="AJ95" s="125"/>
      <c r="AK95" s="125"/>
      <c r="AL95" s="125"/>
      <c r="AM95" s="125">
        <v>204034</v>
      </c>
      <c r="AN95" s="125">
        <v>203621.31200000001</v>
      </c>
      <c r="AO95" s="125">
        <v>203631.01100000009</v>
      </c>
      <c r="AP95" s="124">
        <f t="shared" si="80"/>
        <v>209.76896007528157</v>
      </c>
      <c r="AQ95" s="124">
        <f t="shared" si="81"/>
        <v>223.00204867816146</v>
      </c>
      <c r="AR95" s="124">
        <f t="shared" si="82"/>
        <v>232.80433653214658</v>
      </c>
      <c r="AS95" s="124">
        <f t="shared" si="83"/>
        <v>266.13211523569601</v>
      </c>
      <c r="AT95" s="124">
        <f t="shared" si="84"/>
        <v>338.17893096248667</v>
      </c>
      <c r="AU95" s="124">
        <f t="shared" si="85"/>
        <v>358.7637354558554</v>
      </c>
      <c r="AV95" s="124">
        <f t="shared" si="89"/>
        <v>412.53049189664392</v>
      </c>
      <c r="AW95" s="124">
        <f t="shared" si="90"/>
        <v>220.01626234487674</v>
      </c>
      <c r="AX95" s="124">
        <f t="shared" si="91"/>
        <v>406.14609142681485</v>
      </c>
      <c r="AY95" s="124">
        <f t="shared" si="62"/>
        <v>257.34044970695408</v>
      </c>
      <c r="AZ95" s="124">
        <f t="shared" si="63"/>
        <v>257.34044970695408</v>
      </c>
      <c r="BA95" s="124">
        <f t="shared" si="64"/>
        <v>249.97383378022826</v>
      </c>
      <c r="BB95" s="124">
        <f t="shared" si="65"/>
        <v>257.34044970695408</v>
      </c>
      <c r="BC95" s="124">
        <f t="shared" si="66"/>
        <v>250.9942504054753</v>
      </c>
      <c r="BD95" s="124">
        <f t="shared" si="67"/>
        <v>259.36072541899119</v>
      </c>
      <c r="BE95" s="124">
        <f t="shared" si="68"/>
        <v>259.34837199765565</v>
      </c>
      <c r="BF95" s="124">
        <f t="shared" si="69"/>
        <v>234.25014244949537</v>
      </c>
      <c r="BG95" s="124">
        <f t="shared" si="70"/>
        <v>259.34837199765565</v>
      </c>
      <c r="BH95" s="124">
        <f t="shared" si="86"/>
        <v>339.35544035783442</v>
      </c>
      <c r="BI95" s="124">
        <f t="shared" si="87"/>
        <v>259.30488062074761</v>
      </c>
      <c r="BJ95" s="124">
        <f t="shared" si="88"/>
        <v>290.24466751299587</v>
      </c>
      <c r="BK95" s="124">
        <f t="shared" si="71"/>
        <v>358.50864176732148</v>
      </c>
      <c r="BL95" s="124">
        <f t="shared" si="72"/>
        <v>319.71113121989902</v>
      </c>
      <c r="BM95" s="124">
        <f t="shared" si="73"/>
        <v>392.3950750302601</v>
      </c>
      <c r="BN95" s="124">
        <f t="shared" si="74"/>
        <v>460.16794155613729</v>
      </c>
      <c r="BO95" s="124">
        <f t="shared" si="75"/>
        <v>315.78226939231195</v>
      </c>
      <c r="BP95" s="124">
        <f t="shared" si="76"/>
        <v>230.32952464229285</v>
      </c>
      <c r="BQ95" s="124">
        <f t="shared" si="77"/>
        <v>0</v>
      </c>
      <c r="BR95" s="124">
        <f t="shared" si="78"/>
        <v>0</v>
      </c>
      <c r="BS95" s="124">
        <f t="shared" si="79"/>
        <v>0</v>
      </c>
      <c r="BT95" s="215">
        <f t="shared" si="92"/>
        <v>661.16431575129627</v>
      </c>
      <c r="BU95" s="215">
        <f t="shared" si="93"/>
        <v>665.57534528558961</v>
      </c>
      <c r="BV95" s="215">
        <f t="shared" si="94"/>
        <v>963.07478165403802</v>
      </c>
      <c r="BW95" s="215">
        <f t="shared" si="95"/>
        <v>1038.6928456683354</v>
      </c>
      <c r="BX95" s="215">
        <f t="shared" si="96"/>
        <v>888.90498849157791</v>
      </c>
      <c r="BY95" s="215">
        <f t="shared" si="97"/>
        <v>1070.6148480174807</v>
      </c>
      <c r="BZ95" s="215">
        <f t="shared" si="98"/>
        <v>1006.279735590742</v>
      </c>
      <c r="CA95" s="215"/>
    </row>
    <row r="96" spans="1:79">
      <c r="A96" s="151" t="s">
        <v>43</v>
      </c>
      <c r="B96" s="151" t="s">
        <v>81</v>
      </c>
      <c r="C96" s="151" t="s">
        <v>121</v>
      </c>
      <c r="D96" s="151" t="s">
        <v>269</v>
      </c>
      <c r="E96" s="151" t="s">
        <v>270</v>
      </c>
      <c r="F96" s="125">
        <v>379</v>
      </c>
      <c r="G96" s="125">
        <v>353</v>
      </c>
      <c r="H96" s="125">
        <v>410</v>
      </c>
      <c r="I96" s="125">
        <v>393</v>
      </c>
      <c r="J96" s="125">
        <v>448</v>
      </c>
      <c r="K96" s="125">
        <v>480</v>
      </c>
      <c r="L96" s="125">
        <v>491</v>
      </c>
      <c r="M96" s="125">
        <v>464</v>
      </c>
      <c r="N96" s="125">
        <v>481</v>
      </c>
      <c r="O96" s="125">
        <v>484</v>
      </c>
      <c r="P96" s="125">
        <v>317</v>
      </c>
      <c r="Q96" s="125">
        <v>297</v>
      </c>
      <c r="R96" s="125">
        <v>408.1</v>
      </c>
      <c r="S96" s="125">
        <v>381.2</v>
      </c>
      <c r="T96" s="125">
        <v>342.1</v>
      </c>
      <c r="U96" s="125">
        <v>319.3</v>
      </c>
      <c r="V96" s="125">
        <v>287.15462323787312</v>
      </c>
      <c r="W96" s="125">
        <v>296.7264440124689</v>
      </c>
      <c r="X96" s="125">
        <v>296.7264440124689</v>
      </c>
      <c r="Y96" s="125">
        <v>268.01098168868157</v>
      </c>
      <c r="Z96" s="125">
        <v>296.7264440124689</v>
      </c>
      <c r="AA96" s="125">
        <v>322</v>
      </c>
      <c r="AB96" s="125">
        <v>447</v>
      </c>
      <c r="AC96" s="125">
        <v>326</v>
      </c>
      <c r="AD96" s="125">
        <v>184</v>
      </c>
      <c r="AE96" s="125">
        <v>244</v>
      </c>
      <c r="AF96" s="125">
        <v>176</v>
      </c>
      <c r="AG96" s="125">
        <v>207</v>
      </c>
      <c r="AH96" s="125">
        <v>245</v>
      </c>
      <c r="AI96" s="125">
        <v>197</v>
      </c>
      <c r="AJ96" s="125"/>
      <c r="AK96" s="125"/>
      <c r="AL96" s="125"/>
      <c r="AM96" s="125">
        <v>135530</v>
      </c>
      <c r="AN96" s="125">
        <v>140417.94000000006</v>
      </c>
      <c r="AO96" s="125">
        <v>142441.02300000002</v>
      </c>
      <c r="AP96" s="124">
        <f t="shared" si="80"/>
        <v>289.97269977126831</v>
      </c>
      <c r="AQ96" s="124">
        <f t="shared" si="81"/>
        <v>330.55412085885047</v>
      </c>
      <c r="AR96" s="124">
        <f t="shared" si="82"/>
        <v>354.16512949162546</v>
      </c>
      <c r="AS96" s="124">
        <f t="shared" si="83"/>
        <v>362.28141370914187</v>
      </c>
      <c r="AT96" s="124">
        <f t="shared" si="84"/>
        <v>342.35962517523797</v>
      </c>
      <c r="AU96" s="124">
        <f t="shared" si="85"/>
        <v>354.90297351139969</v>
      </c>
      <c r="AV96" s="124">
        <f t="shared" si="89"/>
        <v>344.68530160747252</v>
      </c>
      <c r="AW96" s="124">
        <f t="shared" si="90"/>
        <v>225.75462935861319</v>
      </c>
      <c r="AX96" s="124">
        <f t="shared" si="91"/>
        <v>211.51143507731265</v>
      </c>
      <c r="AY96" s="124">
        <f t="shared" si="62"/>
        <v>290.63237930993705</v>
      </c>
      <c r="AZ96" s="124">
        <f t="shared" si="63"/>
        <v>271.47528300158785</v>
      </c>
      <c r="BA96" s="124">
        <f t="shared" si="64"/>
        <v>243.62983818164537</v>
      </c>
      <c r="BB96" s="124">
        <f t="shared" si="65"/>
        <v>227.39259670096277</v>
      </c>
      <c r="BC96" s="124">
        <f t="shared" si="66"/>
        <v>204.49995437753395</v>
      </c>
      <c r="BD96" s="124">
        <f t="shared" si="67"/>
        <v>211.31661952345175</v>
      </c>
      <c r="BE96" s="124">
        <f t="shared" si="68"/>
        <v>208.31529973810203</v>
      </c>
      <c r="BF96" s="124">
        <f t="shared" si="69"/>
        <v>188.15575460215669</v>
      </c>
      <c r="BG96" s="124">
        <f t="shared" si="70"/>
        <v>208.31529973810203</v>
      </c>
      <c r="BH96" s="124">
        <f t="shared" si="86"/>
        <v>229.31542792893833</v>
      </c>
      <c r="BI96" s="124">
        <f t="shared" si="87"/>
        <v>318.33539218706659</v>
      </c>
      <c r="BJ96" s="124">
        <f t="shared" si="88"/>
        <v>232.16406678519846</v>
      </c>
      <c r="BK96" s="124">
        <f t="shared" si="71"/>
        <v>131.03738738796474</v>
      </c>
      <c r="BL96" s="124">
        <f t="shared" si="72"/>
        <v>173.76697023186631</v>
      </c>
      <c r="BM96" s="124">
        <f t="shared" si="73"/>
        <v>125.34010967544455</v>
      </c>
      <c r="BN96" s="124">
        <f t="shared" si="74"/>
        <v>147.41706081146035</v>
      </c>
      <c r="BO96" s="124">
        <f t="shared" si="75"/>
        <v>174.47912994593133</v>
      </c>
      <c r="BP96" s="124">
        <f t="shared" si="76"/>
        <v>140.29546367081008</v>
      </c>
      <c r="BQ96" s="124">
        <f t="shared" si="77"/>
        <v>0</v>
      </c>
      <c r="BR96" s="124">
        <f t="shared" si="78"/>
        <v>0</v>
      </c>
      <c r="BS96" s="124">
        <f t="shared" si="79"/>
        <v>0</v>
      </c>
      <c r="BT96" s="215">
        <f t="shared" si="92"/>
        <v>842.61787058215896</v>
      </c>
      <c r="BU96" s="215">
        <f t="shared" si="93"/>
        <v>974.69195012174418</v>
      </c>
      <c r="BV96" s="215">
        <f t="shared" si="94"/>
        <v>1059.5440123957794</v>
      </c>
      <c r="BW96" s="215">
        <f t="shared" si="95"/>
        <v>781.95136604339837</v>
      </c>
      <c r="BX96" s="215">
        <f t="shared" si="96"/>
        <v>779.81488690120329</v>
      </c>
      <c r="BY96" s="215">
        <f t="shared" si="97"/>
        <v>430.1444672952756</v>
      </c>
      <c r="BZ96" s="215">
        <f t="shared" si="98"/>
        <v>462.19165442820179</v>
      </c>
      <c r="CA96" s="215"/>
    </row>
    <row r="97" spans="1:79">
      <c r="A97" s="151" t="s">
        <v>23</v>
      </c>
      <c r="B97" s="151" t="s">
        <v>47</v>
      </c>
      <c r="C97" s="151" t="s">
        <v>25</v>
      </c>
      <c r="D97" s="151" t="s">
        <v>271</v>
      </c>
      <c r="E97" s="151" t="s">
        <v>272</v>
      </c>
      <c r="F97" s="125">
        <v>698</v>
      </c>
      <c r="G97" s="125">
        <v>608</v>
      </c>
      <c r="H97" s="125">
        <v>602</v>
      </c>
      <c r="I97" s="125">
        <v>634</v>
      </c>
      <c r="J97" s="125">
        <v>555</v>
      </c>
      <c r="K97" s="125">
        <v>640</v>
      </c>
      <c r="L97" s="125">
        <v>750</v>
      </c>
      <c r="M97" s="125">
        <v>680</v>
      </c>
      <c r="N97" s="125">
        <v>598</v>
      </c>
      <c r="O97" s="125">
        <v>577</v>
      </c>
      <c r="P97" s="125">
        <v>792</v>
      </c>
      <c r="Q97" s="125">
        <v>965</v>
      </c>
      <c r="R97" s="125">
        <v>502</v>
      </c>
      <c r="S97" s="125">
        <v>437</v>
      </c>
      <c r="T97" s="125">
        <v>531</v>
      </c>
      <c r="U97" s="125">
        <v>622</v>
      </c>
      <c r="V97" s="125">
        <v>549</v>
      </c>
      <c r="W97" s="125">
        <v>503</v>
      </c>
      <c r="X97" s="125">
        <v>486</v>
      </c>
      <c r="Y97" s="125">
        <v>656</v>
      </c>
      <c r="Z97" s="125">
        <v>800</v>
      </c>
      <c r="AA97" s="125">
        <v>895</v>
      </c>
      <c r="AB97" s="125">
        <v>861</v>
      </c>
      <c r="AC97" s="125">
        <v>683</v>
      </c>
      <c r="AD97" s="125">
        <v>667</v>
      </c>
      <c r="AE97" s="125">
        <v>837</v>
      </c>
      <c r="AF97" s="125">
        <v>743</v>
      </c>
      <c r="AG97" s="125">
        <v>895</v>
      </c>
      <c r="AH97" s="125">
        <v>731</v>
      </c>
      <c r="AI97" s="125">
        <v>908</v>
      </c>
      <c r="AJ97" s="125"/>
      <c r="AK97" s="125"/>
      <c r="AL97" s="125"/>
      <c r="AM97" s="125">
        <v>336102</v>
      </c>
      <c r="AN97" s="125">
        <v>340516.03300000011</v>
      </c>
      <c r="AO97" s="125">
        <v>342692.35899999994</v>
      </c>
      <c r="AP97" s="124">
        <f t="shared" si="80"/>
        <v>188.63321253667041</v>
      </c>
      <c r="AQ97" s="124">
        <f t="shared" si="81"/>
        <v>165.12844315118625</v>
      </c>
      <c r="AR97" s="124">
        <f t="shared" si="82"/>
        <v>190.41838489506162</v>
      </c>
      <c r="AS97" s="124">
        <f t="shared" si="83"/>
        <v>223.14654479890032</v>
      </c>
      <c r="AT97" s="124">
        <f t="shared" si="84"/>
        <v>202.31953395100297</v>
      </c>
      <c r="AU97" s="124">
        <f t="shared" si="85"/>
        <v>177.9221783863232</v>
      </c>
      <c r="AV97" s="124">
        <f t="shared" si="89"/>
        <v>169.44870258135535</v>
      </c>
      <c r="AW97" s="124">
        <f t="shared" si="90"/>
        <v>232.58816714806485</v>
      </c>
      <c r="AX97" s="124">
        <f t="shared" si="91"/>
        <v>283.39341072964976</v>
      </c>
      <c r="AY97" s="124">
        <f t="shared" si="62"/>
        <v>147.42330796506133</v>
      </c>
      <c r="AZ97" s="124">
        <f t="shared" si="63"/>
        <v>128.33463263093984</v>
      </c>
      <c r="BA97" s="124">
        <f t="shared" si="64"/>
        <v>155.93979388336166</v>
      </c>
      <c r="BB97" s="124">
        <f t="shared" si="65"/>
        <v>182.66393935113177</v>
      </c>
      <c r="BC97" s="124">
        <f t="shared" si="66"/>
        <v>161.22588859127225</v>
      </c>
      <c r="BD97" s="124">
        <f t="shared" si="67"/>
        <v>147.71697989327859</v>
      </c>
      <c r="BE97" s="124">
        <f t="shared" si="68"/>
        <v>141.81816058524961</v>
      </c>
      <c r="BF97" s="124">
        <f t="shared" si="69"/>
        <v>191.42533609860854</v>
      </c>
      <c r="BG97" s="124">
        <f t="shared" si="70"/>
        <v>233.44553182757136</v>
      </c>
      <c r="BH97" s="124">
        <f t="shared" si="86"/>
        <v>262.83637575444197</v>
      </c>
      <c r="BI97" s="124">
        <f t="shared" si="87"/>
        <v>252.85153019505537</v>
      </c>
      <c r="BJ97" s="124">
        <f t="shared" si="88"/>
        <v>200.57792697238423</v>
      </c>
      <c r="BK97" s="124">
        <f t="shared" si="71"/>
        <v>195.87917612090814</v>
      </c>
      <c r="BL97" s="124">
        <f t="shared" si="72"/>
        <v>245.80340391784128</v>
      </c>
      <c r="BM97" s="124">
        <f t="shared" si="73"/>
        <v>218.19824266541946</v>
      </c>
      <c r="BN97" s="124">
        <f t="shared" si="74"/>
        <v>262.83637575444197</v>
      </c>
      <c r="BO97" s="124">
        <f t="shared" si="75"/>
        <v>214.67417952681242</v>
      </c>
      <c r="BP97" s="124">
        <f t="shared" si="76"/>
        <v>266.65411082126627</v>
      </c>
      <c r="BQ97" s="124">
        <f t="shared" si="77"/>
        <v>0</v>
      </c>
      <c r="BR97" s="124">
        <f t="shared" si="78"/>
        <v>0</v>
      </c>
      <c r="BS97" s="124">
        <f t="shared" si="79"/>
        <v>0</v>
      </c>
      <c r="BT97" s="215">
        <f t="shared" si="92"/>
        <v>567.68480996840253</v>
      </c>
      <c r="BU97" s="215">
        <f t="shared" si="93"/>
        <v>544.18004058291831</v>
      </c>
      <c r="BV97" s="215">
        <f t="shared" si="94"/>
        <v>603.38825713622646</v>
      </c>
      <c r="BW97" s="215">
        <f t="shared" si="95"/>
        <v>685.43028045906988</v>
      </c>
      <c r="BX97" s="215">
        <f t="shared" si="96"/>
        <v>716.26583292188161</v>
      </c>
      <c r="BY97" s="215">
        <f t="shared" si="97"/>
        <v>659.88082270416885</v>
      </c>
      <c r="BZ97" s="215">
        <f t="shared" si="98"/>
        <v>744.16466610252064</v>
      </c>
      <c r="CA97" s="215"/>
    </row>
    <row r="98" spans="1:79">
      <c r="A98" s="151" t="s">
        <v>23</v>
      </c>
      <c r="B98" s="151" t="s">
        <v>37</v>
      </c>
      <c r="C98" s="151" t="s">
        <v>45</v>
      </c>
      <c r="D98" s="151" t="s">
        <v>273</v>
      </c>
      <c r="E98" s="151" t="s">
        <v>274</v>
      </c>
      <c r="F98" s="125">
        <v>244</v>
      </c>
      <c r="G98" s="125">
        <v>308</v>
      </c>
      <c r="H98" s="125">
        <v>434</v>
      </c>
      <c r="I98" s="125">
        <v>223</v>
      </c>
      <c r="J98" s="125">
        <v>330</v>
      </c>
      <c r="K98" s="125">
        <v>347</v>
      </c>
      <c r="L98" s="125">
        <v>382</v>
      </c>
      <c r="M98" s="125">
        <v>335</v>
      </c>
      <c r="N98" s="125">
        <v>364</v>
      </c>
      <c r="O98" s="125">
        <v>333</v>
      </c>
      <c r="P98" s="125">
        <v>349</v>
      </c>
      <c r="Q98" s="125">
        <v>377</v>
      </c>
      <c r="R98" s="125">
        <v>212.00000000000006</v>
      </c>
      <c r="S98" s="125">
        <v>249.00000000000003</v>
      </c>
      <c r="T98" s="125">
        <v>237.00000000000006</v>
      </c>
      <c r="U98" s="125">
        <v>237.00000000000006</v>
      </c>
      <c r="V98" s="125">
        <v>242.2265761451776</v>
      </c>
      <c r="W98" s="125">
        <v>250.10079535001688</v>
      </c>
      <c r="X98" s="125">
        <v>250.10079535001688</v>
      </c>
      <c r="Y98" s="125">
        <v>225.4781377354991</v>
      </c>
      <c r="Z98" s="125">
        <v>250.10079535001688</v>
      </c>
      <c r="AA98" s="125">
        <v>437</v>
      </c>
      <c r="AB98" s="125">
        <v>363</v>
      </c>
      <c r="AC98" s="125">
        <v>426</v>
      </c>
      <c r="AD98" s="125">
        <v>443</v>
      </c>
      <c r="AE98" s="125">
        <v>636</v>
      </c>
      <c r="AF98" s="125">
        <v>564</v>
      </c>
      <c r="AG98" s="125">
        <v>399</v>
      </c>
      <c r="AH98" s="125">
        <v>247</v>
      </c>
      <c r="AI98" s="125">
        <v>202</v>
      </c>
      <c r="AJ98" s="125"/>
      <c r="AK98" s="125"/>
      <c r="AL98" s="125"/>
      <c r="AM98" s="125">
        <v>115273</v>
      </c>
      <c r="AN98" s="125">
        <v>114686.00699999995</v>
      </c>
      <c r="AO98" s="125">
        <v>114719.76700000002</v>
      </c>
      <c r="AP98" s="124">
        <f t="shared" si="80"/>
        <v>193.45380097681158</v>
      </c>
      <c r="AQ98" s="124">
        <f t="shared" si="81"/>
        <v>286.27692521232206</v>
      </c>
      <c r="AR98" s="124">
        <f t="shared" si="82"/>
        <v>301.02452438992651</v>
      </c>
      <c r="AS98" s="124">
        <f t="shared" si="83"/>
        <v>331.38722857911222</v>
      </c>
      <c r="AT98" s="124">
        <f t="shared" si="84"/>
        <v>290.61445438220574</v>
      </c>
      <c r="AU98" s="124">
        <f t="shared" si="85"/>
        <v>315.77212356753103</v>
      </c>
      <c r="AV98" s="124">
        <f t="shared" si="89"/>
        <v>290.35800330898269</v>
      </c>
      <c r="AW98" s="124">
        <f t="shared" si="90"/>
        <v>304.30913860310801</v>
      </c>
      <c r="AX98" s="124">
        <f t="shared" si="91"/>
        <v>328.72362536782725</v>
      </c>
      <c r="AY98" s="124">
        <f t="shared" si="62"/>
        <v>184.85254264716022</v>
      </c>
      <c r="AZ98" s="124">
        <f t="shared" si="63"/>
        <v>217.11454301482493</v>
      </c>
      <c r="BA98" s="124">
        <f t="shared" si="64"/>
        <v>206.65119154423095</v>
      </c>
      <c r="BB98" s="124">
        <f t="shared" si="65"/>
        <v>206.65119154423095</v>
      </c>
      <c r="BC98" s="124">
        <f t="shared" si="66"/>
        <v>211.20848347713221</v>
      </c>
      <c r="BD98" s="124">
        <f t="shared" si="67"/>
        <v>218.07437706852676</v>
      </c>
      <c r="BE98" s="124">
        <f t="shared" si="68"/>
        <v>218.01020163335659</v>
      </c>
      <c r="BF98" s="124">
        <f t="shared" si="69"/>
        <v>196.54689303500683</v>
      </c>
      <c r="BG98" s="124">
        <f t="shared" si="70"/>
        <v>218.01020163335659</v>
      </c>
      <c r="BH98" s="124">
        <f t="shared" si="86"/>
        <v>381.04038272079714</v>
      </c>
      <c r="BI98" s="124">
        <f t="shared" si="87"/>
        <v>316.5163819854676</v>
      </c>
      <c r="BJ98" s="124">
        <f t="shared" si="88"/>
        <v>371.448977206086</v>
      </c>
      <c r="BK98" s="124">
        <f t="shared" si="71"/>
        <v>386.2720584560941</v>
      </c>
      <c r="BL98" s="124">
        <f t="shared" si="72"/>
        <v>554.55762794148052</v>
      </c>
      <c r="BM98" s="124">
        <f t="shared" si="73"/>
        <v>491.77751911791665</v>
      </c>
      <c r="BN98" s="124">
        <f t="shared" si="74"/>
        <v>347.90643639724954</v>
      </c>
      <c r="BO98" s="124">
        <f t="shared" si="75"/>
        <v>215.37065110305923</v>
      </c>
      <c r="BP98" s="124">
        <f t="shared" si="76"/>
        <v>176.13308308833186</v>
      </c>
      <c r="BQ98" s="124">
        <f t="shared" si="77"/>
        <v>0</v>
      </c>
      <c r="BR98" s="124">
        <f t="shared" si="78"/>
        <v>0</v>
      </c>
      <c r="BS98" s="124">
        <f t="shared" si="79"/>
        <v>0</v>
      </c>
      <c r="BT98" s="215">
        <f t="shared" si="92"/>
        <v>855.36075230105928</v>
      </c>
      <c r="BU98" s="215">
        <f t="shared" si="93"/>
        <v>780.7552505790602</v>
      </c>
      <c r="BV98" s="215">
        <f t="shared" si="94"/>
        <v>937.77380652884881</v>
      </c>
      <c r="BW98" s="215">
        <f t="shared" si="95"/>
        <v>923.39076727991801</v>
      </c>
      <c r="BX98" s="215">
        <f t="shared" si="96"/>
        <v>1069.0057419123507</v>
      </c>
      <c r="BY98" s="215">
        <f t="shared" si="97"/>
        <v>1432.6072055154912</v>
      </c>
      <c r="BZ98" s="215">
        <f t="shared" si="98"/>
        <v>739.41017058864065</v>
      </c>
      <c r="CA98" s="215"/>
    </row>
    <row r="99" spans="1:79">
      <c r="A99" s="151" t="s">
        <v>43</v>
      </c>
      <c r="B99" s="151" t="s">
        <v>81</v>
      </c>
      <c r="C99" s="151" t="s">
        <v>121</v>
      </c>
      <c r="D99" s="151" t="s">
        <v>277</v>
      </c>
      <c r="E99" s="151" t="s">
        <v>278</v>
      </c>
      <c r="F99" s="125">
        <v>724</v>
      </c>
      <c r="G99" s="125">
        <v>489</v>
      </c>
      <c r="H99" s="125">
        <v>547</v>
      </c>
      <c r="I99" s="125">
        <v>579</v>
      </c>
      <c r="J99" s="125">
        <v>737</v>
      </c>
      <c r="K99" s="125">
        <v>677</v>
      </c>
      <c r="L99" s="125">
        <v>694</v>
      </c>
      <c r="M99" s="125">
        <v>469</v>
      </c>
      <c r="N99" s="125">
        <v>563</v>
      </c>
      <c r="O99" s="125">
        <v>444</v>
      </c>
      <c r="P99" s="125">
        <v>352</v>
      </c>
      <c r="Q99" s="125">
        <v>590</v>
      </c>
      <c r="R99" s="125">
        <v>679</v>
      </c>
      <c r="S99" s="125">
        <v>614</v>
      </c>
      <c r="T99" s="125">
        <v>534</v>
      </c>
      <c r="U99" s="125">
        <v>449</v>
      </c>
      <c r="V99" s="125">
        <v>390.86821733278407</v>
      </c>
      <c r="W99" s="125">
        <v>403.89715791054357</v>
      </c>
      <c r="X99" s="125">
        <v>403.89715791054357</v>
      </c>
      <c r="Y99" s="125">
        <v>364.81033617726519</v>
      </c>
      <c r="Z99" s="125">
        <v>403.89715791054357</v>
      </c>
      <c r="AA99" s="125">
        <v>629</v>
      </c>
      <c r="AB99" s="125">
        <v>727</v>
      </c>
      <c r="AC99" s="125">
        <v>747</v>
      </c>
      <c r="AD99" s="125">
        <v>665</v>
      </c>
      <c r="AE99" s="125">
        <v>696</v>
      </c>
      <c r="AF99" s="125">
        <v>629</v>
      </c>
      <c r="AG99" s="125">
        <v>533</v>
      </c>
      <c r="AH99" s="125">
        <v>575</v>
      </c>
      <c r="AI99" s="125">
        <v>483</v>
      </c>
      <c r="AJ99" s="125"/>
      <c r="AK99" s="125"/>
      <c r="AL99" s="125"/>
      <c r="AM99" s="125">
        <v>260641</v>
      </c>
      <c r="AN99" s="125">
        <v>268113.07400000008</v>
      </c>
      <c r="AO99" s="125">
        <v>271320.33999999997</v>
      </c>
      <c r="AP99" s="124">
        <f t="shared" si="80"/>
        <v>222.14463572500105</v>
      </c>
      <c r="AQ99" s="124">
        <f t="shared" si="81"/>
        <v>282.76441542197892</v>
      </c>
      <c r="AR99" s="124">
        <f t="shared" si="82"/>
        <v>259.74424591679741</v>
      </c>
      <c r="AS99" s="124">
        <f t="shared" si="83"/>
        <v>266.26662727659885</v>
      </c>
      <c r="AT99" s="124">
        <f t="shared" si="84"/>
        <v>179.94099163216836</v>
      </c>
      <c r="AU99" s="124">
        <f t="shared" si="85"/>
        <v>216.00592385695268</v>
      </c>
      <c r="AV99" s="124">
        <f t="shared" si="89"/>
        <v>165.60177143767331</v>
      </c>
      <c r="AW99" s="124">
        <f t="shared" si="90"/>
        <v>131.28789086950675</v>
      </c>
      <c r="AX99" s="124">
        <f t="shared" si="91"/>
        <v>220.05640799150279</v>
      </c>
      <c r="AY99" s="124">
        <f t="shared" si="62"/>
        <v>253.25135767157695</v>
      </c>
      <c r="AZ99" s="124">
        <f t="shared" si="63"/>
        <v>229.00785509624191</v>
      </c>
      <c r="BA99" s="124">
        <f t="shared" si="64"/>
        <v>199.16969808044493</v>
      </c>
      <c r="BB99" s="124">
        <f t="shared" si="65"/>
        <v>167.4666562511606</v>
      </c>
      <c r="BC99" s="124">
        <f t="shared" si="66"/>
        <v>145.78484051575342</v>
      </c>
      <c r="BD99" s="124">
        <f t="shared" si="67"/>
        <v>150.64433519961187</v>
      </c>
      <c r="BE99" s="124">
        <f t="shared" si="68"/>
        <v>148.86357503110295</v>
      </c>
      <c r="BF99" s="124">
        <f t="shared" si="69"/>
        <v>134.45742260873814</v>
      </c>
      <c r="BG99" s="124">
        <f t="shared" si="70"/>
        <v>148.86357503110295</v>
      </c>
      <c r="BH99" s="124">
        <f t="shared" si="86"/>
        <v>234.60250953670382</v>
      </c>
      <c r="BI99" s="124">
        <f t="shared" si="87"/>
        <v>271.15425188105513</v>
      </c>
      <c r="BJ99" s="124">
        <f t="shared" si="88"/>
        <v>278.61379113500436</v>
      </c>
      <c r="BK99" s="124">
        <f t="shared" si="71"/>
        <v>248.02968019381248</v>
      </c>
      <c r="BL99" s="124">
        <f t="shared" si="72"/>
        <v>259.59196603743379</v>
      </c>
      <c r="BM99" s="124">
        <f t="shared" si="73"/>
        <v>234.60250953670382</v>
      </c>
      <c r="BN99" s="124">
        <f t="shared" si="74"/>
        <v>198.79672111774747</v>
      </c>
      <c r="BO99" s="124">
        <f t="shared" si="75"/>
        <v>214.46175355104089</v>
      </c>
      <c r="BP99" s="124">
        <f t="shared" si="76"/>
        <v>180.14787298287433</v>
      </c>
      <c r="BQ99" s="124">
        <f t="shared" si="77"/>
        <v>0</v>
      </c>
      <c r="BR99" s="124">
        <f t="shared" si="78"/>
        <v>0</v>
      </c>
      <c r="BS99" s="124">
        <f t="shared" si="79"/>
        <v>0</v>
      </c>
      <c r="BT99" s="215">
        <f t="shared" si="92"/>
        <v>675.25830548532269</v>
      </c>
      <c r="BU99" s="215">
        <f t="shared" si="93"/>
        <v>764.65329706377736</v>
      </c>
      <c r="BV99" s="215">
        <f t="shared" si="94"/>
        <v>662.21354276571992</v>
      </c>
      <c r="BW99" s="215">
        <f t="shared" si="95"/>
        <v>516.9460702986828</v>
      </c>
      <c r="BX99" s="215">
        <f t="shared" si="96"/>
        <v>784.37055255276334</v>
      </c>
      <c r="BY99" s="215">
        <f t="shared" si="97"/>
        <v>742.22415576795015</v>
      </c>
      <c r="BZ99" s="215">
        <f t="shared" si="98"/>
        <v>593.4063476516626</v>
      </c>
      <c r="CA99" s="215"/>
    </row>
    <row r="100" spans="1:79">
      <c r="A100" s="151" t="s">
        <v>23</v>
      </c>
      <c r="B100" s="151" t="s">
        <v>37</v>
      </c>
      <c r="C100" s="151" t="s">
        <v>111</v>
      </c>
      <c r="D100" s="151" t="s">
        <v>279</v>
      </c>
      <c r="E100" s="151" t="s">
        <v>280</v>
      </c>
      <c r="F100" s="125">
        <v>4105</v>
      </c>
      <c r="G100" s="125">
        <v>3707</v>
      </c>
      <c r="H100" s="125">
        <v>3553</v>
      </c>
      <c r="I100" s="125">
        <v>3577</v>
      </c>
      <c r="J100" s="125">
        <v>4024</v>
      </c>
      <c r="K100" s="125">
        <v>4958</v>
      </c>
      <c r="L100" s="125">
        <v>4701</v>
      </c>
      <c r="M100" s="125">
        <v>4475</v>
      </c>
      <c r="N100" s="125">
        <v>5006</v>
      </c>
      <c r="O100" s="125">
        <v>4911</v>
      </c>
      <c r="P100" s="125">
        <v>4055</v>
      </c>
      <c r="Q100" s="125">
        <v>4565</v>
      </c>
      <c r="R100" s="125">
        <v>4499.3797864760727</v>
      </c>
      <c r="S100" s="125">
        <v>4378.3850364760729</v>
      </c>
      <c r="T100" s="125">
        <v>4257.3871224760733</v>
      </c>
      <c r="U100" s="125">
        <v>4271.4152136760731</v>
      </c>
      <c r="V100" s="125">
        <v>2202.584725850536</v>
      </c>
      <c r="W100" s="125">
        <v>2275.618550045554</v>
      </c>
      <c r="X100" s="125">
        <v>2275.3485500455545</v>
      </c>
      <c r="Y100" s="125">
        <v>2055.5470774605005</v>
      </c>
      <c r="Z100" s="125">
        <v>2274.8485500455545</v>
      </c>
      <c r="AA100" s="125">
        <v>4609</v>
      </c>
      <c r="AB100" s="125">
        <v>4798</v>
      </c>
      <c r="AC100" s="125">
        <v>4643</v>
      </c>
      <c r="AD100" s="125">
        <v>4897</v>
      </c>
      <c r="AE100" s="125">
        <v>4383</v>
      </c>
      <c r="AF100" s="125">
        <v>4511</v>
      </c>
      <c r="AG100" s="125">
        <v>4709</v>
      </c>
      <c r="AH100" s="125">
        <v>4547</v>
      </c>
      <c r="AI100" s="125">
        <v>3903</v>
      </c>
      <c r="AJ100" s="125"/>
      <c r="AK100" s="125"/>
      <c r="AL100" s="125"/>
      <c r="AM100" s="125">
        <v>948866</v>
      </c>
      <c r="AN100" s="125">
        <v>950228.76800000004</v>
      </c>
      <c r="AO100" s="125">
        <v>952750.15299999993</v>
      </c>
      <c r="AP100" s="124">
        <f t="shared" si="80"/>
        <v>376.97630645423061</v>
      </c>
      <c r="AQ100" s="124">
        <f t="shared" si="81"/>
        <v>424.08517114113062</v>
      </c>
      <c r="AR100" s="124">
        <f t="shared" si="82"/>
        <v>522.51845887617435</v>
      </c>
      <c r="AS100" s="124">
        <f t="shared" si="83"/>
        <v>495.43349640518255</v>
      </c>
      <c r="AT100" s="124">
        <f t="shared" si="84"/>
        <v>471.61559166415486</v>
      </c>
      <c r="AU100" s="124">
        <f t="shared" si="85"/>
        <v>527.57712890966684</v>
      </c>
      <c r="AV100" s="124">
        <f t="shared" si="89"/>
        <v>516.82291311138249</v>
      </c>
      <c r="AW100" s="124">
        <f t="shared" si="90"/>
        <v>426.73934283580854</v>
      </c>
      <c r="AX100" s="124">
        <f t="shared" si="91"/>
        <v>480.41062886447986</v>
      </c>
      <c r="AY100" s="124">
        <f t="shared" si="62"/>
        <v>473.50490092466578</v>
      </c>
      <c r="AZ100" s="124">
        <f t="shared" si="63"/>
        <v>460.7716777183569</v>
      </c>
      <c r="BA100" s="124">
        <f t="shared" si="64"/>
        <v>448.03812153959888</v>
      </c>
      <c r="BB100" s="124">
        <f t="shared" si="65"/>
        <v>449.51440721652335</v>
      </c>
      <c r="BC100" s="124">
        <f t="shared" si="66"/>
        <v>231.79520553628785</v>
      </c>
      <c r="BD100" s="124">
        <f t="shared" si="67"/>
        <v>239.48112566989278</v>
      </c>
      <c r="BE100" s="124">
        <f t="shared" si="68"/>
        <v>238.81901701941314</v>
      </c>
      <c r="BF100" s="124">
        <f t="shared" si="69"/>
        <v>215.74880581105515</v>
      </c>
      <c r="BG100" s="124">
        <f t="shared" si="70"/>
        <v>238.76653736371057</v>
      </c>
      <c r="BH100" s="124">
        <f t="shared" si="86"/>
        <v>485.04109275714956</v>
      </c>
      <c r="BI100" s="124">
        <f t="shared" si="87"/>
        <v>504.9310399324807</v>
      </c>
      <c r="BJ100" s="124">
        <f t="shared" si="88"/>
        <v>488.61917849239433</v>
      </c>
      <c r="BK100" s="124">
        <f t="shared" si="71"/>
        <v>515.34958369098763</v>
      </c>
      <c r="BL100" s="124">
        <f t="shared" si="72"/>
        <v>461.25734639934615</v>
      </c>
      <c r="BM100" s="124">
        <f t="shared" si="73"/>
        <v>474.7277868143853</v>
      </c>
      <c r="BN100" s="124">
        <f t="shared" si="74"/>
        <v>495.56487433139887</v>
      </c>
      <c r="BO100" s="124">
        <f t="shared" si="75"/>
        <v>478.51634818111501</v>
      </c>
      <c r="BP100" s="124">
        <f t="shared" si="76"/>
        <v>410.74319484294961</v>
      </c>
      <c r="BQ100" s="124">
        <f t="shared" si="77"/>
        <v>0</v>
      </c>
      <c r="BR100" s="124">
        <f t="shared" si="78"/>
        <v>0</v>
      </c>
      <c r="BS100" s="124">
        <f t="shared" si="79"/>
        <v>0</v>
      </c>
      <c r="BT100" s="215">
        <f t="shared" si="92"/>
        <v>1197.7455193884068</v>
      </c>
      <c r="BU100" s="215">
        <f t="shared" si="93"/>
        <v>1323.5799364715356</v>
      </c>
      <c r="BV100" s="215">
        <f t="shared" si="94"/>
        <v>1494.6262169790045</v>
      </c>
      <c r="BW100" s="215">
        <f t="shared" si="95"/>
        <v>1423.9728848116708</v>
      </c>
      <c r="BX100" s="215">
        <f t="shared" si="96"/>
        <v>1478.5913111820248</v>
      </c>
      <c r="BY100" s="215">
        <f t="shared" si="97"/>
        <v>1451.334716904719</v>
      </c>
      <c r="BZ100" s="215">
        <f t="shared" si="98"/>
        <v>1384.8244173554635</v>
      </c>
      <c r="CA100" s="215"/>
    </row>
    <row r="101" spans="1:79">
      <c r="A101" s="151" t="s">
        <v>23</v>
      </c>
      <c r="B101" s="151" t="s">
        <v>47</v>
      </c>
      <c r="C101" s="151" t="s">
        <v>25</v>
      </c>
      <c r="D101" s="151" t="s">
        <v>283</v>
      </c>
      <c r="E101" s="151" t="s">
        <v>284</v>
      </c>
      <c r="F101" s="125">
        <v>2104</v>
      </c>
      <c r="G101" s="125">
        <v>2296</v>
      </c>
      <c r="H101" s="125">
        <v>2210</v>
      </c>
      <c r="I101" s="125">
        <v>2613</v>
      </c>
      <c r="J101" s="125">
        <v>2939</v>
      </c>
      <c r="K101" s="125">
        <v>2504</v>
      </c>
      <c r="L101" s="125">
        <v>2288</v>
      </c>
      <c r="M101" s="125">
        <v>2533</v>
      </c>
      <c r="N101" s="125">
        <v>2392</v>
      </c>
      <c r="O101" s="125">
        <v>2583</v>
      </c>
      <c r="P101" s="125">
        <v>2428</v>
      </c>
      <c r="Q101" s="125">
        <v>2542</v>
      </c>
      <c r="R101" s="125">
        <v>2483.8999999999996</v>
      </c>
      <c r="S101" s="125">
        <v>2168</v>
      </c>
      <c r="T101" s="125">
        <v>1826</v>
      </c>
      <c r="U101" s="125">
        <v>1859.8478054506011</v>
      </c>
      <c r="V101" s="125">
        <v>1799.8527149521947</v>
      </c>
      <c r="W101" s="125">
        <v>1859.8478054506011</v>
      </c>
      <c r="X101" s="125">
        <v>1859.8478054506011</v>
      </c>
      <c r="Y101" s="125">
        <v>1679.8625339553814</v>
      </c>
      <c r="Z101" s="125">
        <v>1859.8478054506011</v>
      </c>
      <c r="AA101" s="125">
        <v>2493</v>
      </c>
      <c r="AB101" s="125">
        <v>2593</v>
      </c>
      <c r="AC101" s="125">
        <v>3196</v>
      </c>
      <c r="AD101" s="125">
        <v>2629</v>
      </c>
      <c r="AE101" s="125">
        <v>2819</v>
      </c>
      <c r="AF101" s="125">
        <v>3538</v>
      </c>
      <c r="AG101" s="125">
        <v>3752</v>
      </c>
      <c r="AH101" s="125">
        <v>3354</v>
      </c>
      <c r="AI101" s="125">
        <v>3222</v>
      </c>
      <c r="AJ101" s="125"/>
      <c r="AK101" s="125"/>
      <c r="AL101" s="125"/>
      <c r="AM101" s="125">
        <v>616268</v>
      </c>
      <c r="AN101" s="125">
        <v>619291.75800000003</v>
      </c>
      <c r="AO101" s="125">
        <v>622237.82000000007</v>
      </c>
      <c r="AP101" s="124">
        <f t="shared" ref="AP101:AP132" si="99">(I101/$AM101)*100000</f>
        <v>424.00384248411405</v>
      </c>
      <c r="AQ101" s="124">
        <f t="shared" ref="AQ101:AQ132" si="100">(J101/$AM101)*100000</f>
        <v>476.90290587861125</v>
      </c>
      <c r="AR101" s="124">
        <f t="shared" ref="AR101:AR132" si="101">(K101/$AM101)*100000</f>
        <v>406.31673233073923</v>
      </c>
      <c r="AS101" s="124">
        <f t="shared" ref="AS101:AS132" si="102">(L101/$AM101)*100000</f>
        <v>371.26704615524415</v>
      </c>
      <c r="AT101" s="124">
        <f t="shared" ref="AT101:AT132" si="103">(M101/$AM101)*100000</f>
        <v>411.02247723393072</v>
      </c>
      <c r="AU101" s="124">
        <f t="shared" ref="AU101:AU132" si="104">(N101/$AM101)*100000</f>
        <v>388.1428209804825</v>
      </c>
      <c r="AV101" s="124">
        <f t="shared" si="89"/>
        <v>417.08935515980176</v>
      </c>
      <c r="AW101" s="124">
        <f t="shared" si="90"/>
        <v>392.06076435462586</v>
      </c>
      <c r="AX101" s="124">
        <f t="shared" si="91"/>
        <v>410.46888920488425</v>
      </c>
      <c r="AY101" s="124">
        <f t="shared" si="62"/>
        <v>401.08720452242795</v>
      </c>
      <c r="AZ101" s="124">
        <f t="shared" si="63"/>
        <v>350.07732171368571</v>
      </c>
      <c r="BA101" s="124">
        <f t="shared" si="64"/>
        <v>294.85294716291054</v>
      </c>
      <c r="BB101" s="124">
        <f t="shared" si="65"/>
        <v>300.31851408082213</v>
      </c>
      <c r="BC101" s="124">
        <f t="shared" si="66"/>
        <v>290.63082007821498</v>
      </c>
      <c r="BD101" s="124">
        <f t="shared" si="67"/>
        <v>300.31851408082213</v>
      </c>
      <c r="BE101" s="124">
        <f t="shared" si="68"/>
        <v>298.89661889253222</v>
      </c>
      <c r="BF101" s="124">
        <f t="shared" si="69"/>
        <v>269.97113964486783</v>
      </c>
      <c r="BG101" s="124">
        <f t="shared" si="70"/>
        <v>298.89661889253222</v>
      </c>
      <c r="BH101" s="124">
        <f t="shared" si="86"/>
        <v>402.55662501486086</v>
      </c>
      <c r="BI101" s="124">
        <f t="shared" si="87"/>
        <v>418.70410295368407</v>
      </c>
      <c r="BJ101" s="124">
        <f t="shared" si="88"/>
        <v>516.07339492478764</v>
      </c>
      <c r="BK101" s="124">
        <f t="shared" si="71"/>
        <v>424.51719501166042</v>
      </c>
      <c r="BL101" s="124">
        <f t="shared" si="72"/>
        <v>455.19740309542436</v>
      </c>
      <c r="BM101" s="124">
        <f t="shared" si="73"/>
        <v>571.29776947556275</v>
      </c>
      <c r="BN101" s="124">
        <f t="shared" si="74"/>
        <v>605.85337226464424</v>
      </c>
      <c r="BO101" s="124">
        <f t="shared" si="75"/>
        <v>541.58641006812809</v>
      </c>
      <c r="BP101" s="124">
        <f t="shared" si="76"/>
        <v>520.27173918888161</v>
      </c>
      <c r="BQ101" s="124">
        <f t="shared" si="77"/>
        <v>0</v>
      </c>
      <c r="BR101" s="124">
        <f t="shared" si="78"/>
        <v>0</v>
      </c>
      <c r="BS101" s="124">
        <f t="shared" si="79"/>
        <v>0</v>
      </c>
      <c r="BT101" s="215">
        <f t="shared" si="92"/>
        <v>1072.5853037964002</v>
      </c>
      <c r="BU101" s="215">
        <f t="shared" si="93"/>
        <v>1307.2234806934646</v>
      </c>
      <c r="BV101" s="215">
        <f t="shared" si="94"/>
        <v>1170.4323443696574</v>
      </c>
      <c r="BW101" s="215">
        <f t="shared" si="95"/>
        <v>1219.6190087193118</v>
      </c>
      <c r="BX101" s="215">
        <f t="shared" si="96"/>
        <v>1337.3341228933325</v>
      </c>
      <c r="BY101" s="215">
        <f t="shared" si="97"/>
        <v>1451.0123675826474</v>
      </c>
      <c r="BZ101" s="215">
        <f t="shared" si="98"/>
        <v>1667.7115215216543</v>
      </c>
      <c r="CA101" s="215"/>
    </row>
    <row r="102" spans="1:79">
      <c r="A102" s="151" t="s">
        <v>33</v>
      </c>
      <c r="B102" s="151" t="s">
        <v>57</v>
      </c>
      <c r="C102" s="151" t="s">
        <v>71</v>
      </c>
      <c r="D102" s="151" t="s">
        <v>287</v>
      </c>
      <c r="E102" s="151" t="s">
        <v>288</v>
      </c>
      <c r="F102" s="125">
        <v>274</v>
      </c>
      <c r="G102" s="125">
        <v>359</v>
      </c>
      <c r="H102" s="125">
        <v>338</v>
      </c>
      <c r="I102" s="125">
        <v>538</v>
      </c>
      <c r="J102" s="125">
        <v>378</v>
      </c>
      <c r="K102" s="125">
        <v>810</v>
      </c>
      <c r="L102" s="125">
        <v>956</v>
      </c>
      <c r="M102" s="125">
        <v>1048</v>
      </c>
      <c r="N102" s="125">
        <v>998</v>
      </c>
      <c r="O102" s="125">
        <v>1062</v>
      </c>
      <c r="P102" s="125">
        <v>904</v>
      </c>
      <c r="Q102" s="125">
        <v>1193</v>
      </c>
      <c r="R102" s="125">
        <v>843.12</v>
      </c>
      <c r="S102" s="125">
        <v>796.15</v>
      </c>
      <c r="T102" s="125">
        <v>724.97</v>
      </c>
      <c r="U102" s="125">
        <v>702.21</v>
      </c>
      <c r="V102" s="125">
        <v>581.91571428571422</v>
      </c>
      <c r="W102" s="125">
        <v>604.78857142857146</v>
      </c>
      <c r="X102" s="125">
        <v>604.78857142857146</v>
      </c>
      <c r="Y102" s="125">
        <v>546.24</v>
      </c>
      <c r="Z102" s="125">
        <v>604.76</v>
      </c>
      <c r="AA102" s="125">
        <v>778</v>
      </c>
      <c r="AB102" s="125">
        <v>666</v>
      </c>
      <c r="AC102" s="125">
        <v>701</v>
      </c>
      <c r="AD102" s="125">
        <v>915</v>
      </c>
      <c r="AE102" s="125">
        <v>1095</v>
      </c>
      <c r="AF102" s="125">
        <v>829</v>
      </c>
      <c r="AG102" s="125">
        <v>957</v>
      </c>
      <c r="AH102" s="125">
        <v>695</v>
      </c>
      <c r="AI102" s="125">
        <v>425</v>
      </c>
      <c r="AJ102" s="125"/>
      <c r="AK102" s="125"/>
      <c r="AL102" s="125"/>
      <c r="AM102" s="125">
        <v>266158</v>
      </c>
      <c r="AN102" s="125">
        <v>266423.79999999993</v>
      </c>
      <c r="AO102" s="125">
        <v>268644.34100000001</v>
      </c>
      <c r="AP102" s="124">
        <f t="shared" si="99"/>
        <v>202.1355736066547</v>
      </c>
      <c r="AQ102" s="124">
        <f t="shared" si="100"/>
        <v>142.02090487605105</v>
      </c>
      <c r="AR102" s="124">
        <f t="shared" si="101"/>
        <v>304.33051044868085</v>
      </c>
      <c r="AS102" s="124">
        <f t="shared" si="102"/>
        <v>359.18514566535669</v>
      </c>
      <c r="AT102" s="124">
        <f t="shared" si="103"/>
        <v>393.75108018545376</v>
      </c>
      <c r="AU102" s="124">
        <f t="shared" si="104"/>
        <v>374.96524620714013</v>
      </c>
      <c r="AV102" s="124">
        <f t="shared" ref="AV102:AV133" si="105">(O102/$AN102)*100000</f>
        <v>398.61303682328685</v>
      </c>
      <c r="AW102" s="124">
        <f t="shared" ref="AW102:AW133" si="106">(P102/$AN102)*100000</f>
        <v>339.30902569515195</v>
      </c>
      <c r="AX102" s="124">
        <f t="shared" ref="AX102:AX133" si="107">(Q102/$AN102)*100000</f>
        <v>447.78281820167729</v>
      </c>
      <c r="AY102" s="124">
        <f t="shared" si="62"/>
        <v>316.45821431869086</v>
      </c>
      <c r="AZ102" s="124">
        <f t="shared" si="63"/>
        <v>298.82840797256108</v>
      </c>
      <c r="BA102" s="124">
        <f t="shared" si="64"/>
        <v>272.11157561749371</v>
      </c>
      <c r="BB102" s="124">
        <f t="shared" si="65"/>
        <v>263.56879528030163</v>
      </c>
      <c r="BC102" s="124">
        <f t="shared" si="66"/>
        <v>218.41731642807974</v>
      </c>
      <c r="BD102" s="124">
        <f t="shared" si="67"/>
        <v>227.00245677322056</v>
      </c>
      <c r="BE102" s="124">
        <f t="shared" si="68"/>
        <v>225.12611625367217</v>
      </c>
      <c r="BF102" s="124">
        <f t="shared" si="69"/>
        <v>203.33203296472936</v>
      </c>
      <c r="BG102" s="124">
        <f t="shared" si="70"/>
        <v>225.11548084312707</v>
      </c>
      <c r="BH102" s="124">
        <f t="shared" si="86"/>
        <v>292.01595352967723</v>
      </c>
      <c r="BI102" s="124">
        <f t="shared" si="87"/>
        <v>249.97766716036637</v>
      </c>
      <c r="BJ102" s="124">
        <f t="shared" si="88"/>
        <v>263.114631650776</v>
      </c>
      <c r="BK102" s="124">
        <f t="shared" si="71"/>
        <v>343.4377859635664</v>
      </c>
      <c r="BL102" s="124">
        <f t="shared" si="72"/>
        <v>410.99931762853032</v>
      </c>
      <c r="BM102" s="124">
        <f t="shared" si="73"/>
        <v>311.158387501417</v>
      </c>
      <c r="BN102" s="124">
        <f t="shared" si="74"/>
        <v>359.20214335205799</v>
      </c>
      <c r="BO102" s="124">
        <f t="shared" si="75"/>
        <v>260.86258059527722</v>
      </c>
      <c r="BP102" s="124">
        <f t="shared" si="76"/>
        <v>159.5202830978314</v>
      </c>
      <c r="BQ102" s="124">
        <f t="shared" si="77"/>
        <v>0</v>
      </c>
      <c r="BR102" s="124">
        <f t="shared" si="78"/>
        <v>0</v>
      </c>
      <c r="BS102" s="124">
        <f t="shared" si="79"/>
        <v>0</v>
      </c>
      <c r="BT102" s="215">
        <f t="shared" si="92"/>
        <v>364.82089585885075</v>
      </c>
      <c r="BU102" s="215">
        <f t="shared" si="93"/>
        <v>648.48698893138669</v>
      </c>
      <c r="BV102" s="215">
        <f t="shared" si="94"/>
        <v>1127.9014720579505</v>
      </c>
      <c r="BW102" s="215">
        <f t="shared" si="95"/>
        <v>1185.7048807201163</v>
      </c>
      <c r="BX102" s="215">
        <f t="shared" si="96"/>
        <v>805.1082523408196</v>
      </c>
      <c r="BY102" s="215">
        <f t="shared" si="97"/>
        <v>1065.5954910935136</v>
      </c>
      <c r="BZ102" s="215">
        <f t="shared" si="98"/>
        <v>779.58500704516666</v>
      </c>
      <c r="CA102" s="215"/>
    </row>
    <row r="103" spans="1:79">
      <c r="A103" s="151" t="s">
        <v>33</v>
      </c>
      <c r="B103" s="151" t="s">
        <v>57</v>
      </c>
      <c r="C103" s="151" t="s">
        <v>71</v>
      </c>
      <c r="D103" s="151" t="s">
        <v>291</v>
      </c>
      <c r="E103" s="151" t="s">
        <v>292</v>
      </c>
      <c r="F103" s="125">
        <v>1436</v>
      </c>
      <c r="G103" s="125">
        <v>1670</v>
      </c>
      <c r="H103" s="125">
        <v>1559</v>
      </c>
      <c r="I103" s="125">
        <v>1999</v>
      </c>
      <c r="J103" s="125">
        <v>1788</v>
      </c>
      <c r="K103" s="125">
        <v>2018</v>
      </c>
      <c r="L103" s="125">
        <v>1968</v>
      </c>
      <c r="M103" s="125">
        <v>1836</v>
      </c>
      <c r="N103" s="125">
        <v>2407</v>
      </c>
      <c r="O103" s="125">
        <v>2261</v>
      </c>
      <c r="P103" s="125">
        <v>1932</v>
      </c>
      <c r="Q103" s="125">
        <v>1991</v>
      </c>
      <c r="R103" s="125">
        <v>1613</v>
      </c>
      <c r="S103" s="125">
        <v>1521.6</v>
      </c>
      <c r="T103" s="125">
        <v>1383.8999999999999</v>
      </c>
      <c r="U103" s="125">
        <v>1338.5</v>
      </c>
      <c r="V103" s="125">
        <v>1121.5285714285715</v>
      </c>
      <c r="W103" s="125">
        <v>1159.0428571428572</v>
      </c>
      <c r="X103" s="125">
        <v>1159.0428571428572</v>
      </c>
      <c r="Y103" s="125">
        <v>1047</v>
      </c>
      <c r="Z103" s="125">
        <v>1159.0428571428572</v>
      </c>
      <c r="AA103" s="125">
        <v>1393</v>
      </c>
      <c r="AB103" s="125">
        <v>1517</v>
      </c>
      <c r="AC103" s="125">
        <v>1739</v>
      </c>
      <c r="AD103" s="125">
        <v>1556</v>
      </c>
      <c r="AE103" s="125">
        <v>1611</v>
      </c>
      <c r="AF103" s="125">
        <v>1431</v>
      </c>
      <c r="AG103" s="125">
        <v>1876</v>
      </c>
      <c r="AH103" s="125">
        <v>1311</v>
      </c>
      <c r="AI103" s="125">
        <v>1494</v>
      </c>
      <c r="AJ103" s="125"/>
      <c r="AK103" s="125"/>
      <c r="AL103" s="125"/>
      <c r="AM103" s="125">
        <v>543609</v>
      </c>
      <c r="AN103" s="125">
        <v>546185.83600000001</v>
      </c>
      <c r="AO103" s="125">
        <v>550128.745</v>
      </c>
      <c r="AP103" s="124">
        <f t="shared" si="99"/>
        <v>367.72753946310678</v>
      </c>
      <c r="AQ103" s="124">
        <f t="shared" si="100"/>
        <v>328.91287671837665</v>
      </c>
      <c r="AR103" s="124">
        <f t="shared" si="101"/>
        <v>371.22269866760854</v>
      </c>
      <c r="AS103" s="124">
        <f t="shared" si="102"/>
        <v>362.02491128734073</v>
      </c>
      <c r="AT103" s="124">
        <f t="shared" si="103"/>
        <v>337.74275260343376</v>
      </c>
      <c r="AU103" s="124">
        <f t="shared" si="104"/>
        <v>442.78148448609204</v>
      </c>
      <c r="AV103" s="124">
        <f t="shared" si="105"/>
        <v>413.96166853363803</v>
      </c>
      <c r="AW103" s="124">
        <f t="shared" si="106"/>
        <v>353.72576010923871</v>
      </c>
      <c r="AX103" s="124">
        <f t="shared" si="107"/>
        <v>364.52794429476927</v>
      </c>
      <c r="AY103" s="124">
        <f t="shared" si="62"/>
        <v>295.32073036035302</v>
      </c>
      <c r="AZ103" s="124">
        <f t="shared" si="63"/>
        <v>278.58649926615817</v>
      </c>
      <c r="BA103" s="124">
        <f t="shared" si="64"/>
        <v>253.37529990433509</v>
      </c>
      <c r="BB103" s="124">
        <f t="shared" si="65"/>
        <v>245.06311071750309</v>
      </c>
      <c r="BC103" s="124">
        <f t="shared" si="66"/>
        <v>205.33827454078676</v>
      </c>
      <c r="BD103" s="124">
        <f t="shared" si="67"/>
        <v>212.20668511492801</v>
      </c>
      <c r="BE103" s="124">
        <f t="shared" si="68"/>
        <v>210.68574723228781</v>
      </c>
      <c r="BF103" s="124">
        <f t="shared" si="69"/>
        <v>190.31908612592133</v>
      </c>
      <c r="BG103" s="124">
        <f t="shared" si="70"/>
        <v>210.68574723228781</v>
      </c>
      <c r="BH103" s="124">
        <f t="shared" si="86"/>
        <v>255.04139949905255</v>
      </c>
      <c r="BI103" s="124">
        <f t="shared" si="87"/>
        <v>277.74429507542192</v>
      </c>
      <c r="BJ103" s="124">
        <f t="shared" si="88"/>
        <v>318.38980167182513</v>
      </c>
      <c r="BK103" s="124">
        <f t="shared" si="71"/>
        <v>284.88472190992513</v>
      </c>
      <c r="BL103" s="124">
        <f t="shared" si="72"/>
        <v>294.9545546252503</v>
      </c>
      <c r="BM103" s="124">
        <f t="shared" si="73"/>
        <v>261.99873846600445</v>
      </c>
      <c r="BN103" s="124">
        <f t="shared" si="74"/>
        <v>343.47283952636224</v>
      </c>
      <c r="BO103" s="124">
        <f t="shared" si="75"/>
        <v>240.02819435984054</v>
      </c>
      <c r="BP103" s="124">
        <f t="shared" si="76"/>
        <v>273.53327412174048</v>
      </c>
      <c r="BQ103" s="124">
        <f t="shared" si="77"/>
        <v>0</v>
      </c>
      <c r="BR103" s="124">
        <f t="shared" si="78"/>
        <v>0</v>
      </c>
      <c r="BS103" s="124">
        <f t="shared" si="79"/>
        <v>0</v>
      </c>
      <c r="BT103" s="215">
        <f t="shared" si="92"/>
        <v>858.153562578986</v>
      </c>
      <c r="BU103" s="215">
        <f t="shared" si="93"/>
        <v>1067.8631148490917</v>
      </c>
      <c r="BV103" s="215">
        <f t="shared" si="94"/>
        <v>1142.5491483768665</v>
      </c>
      <c r="BW103" s="215">
        <f t="shared" si="95"/>
        <v>1132.215372937646</v>
      </c>
      <c r="BX103" s="215">
        <f t="shared" si="96"/>
        <v>851.17549624629964</v>
      </c>
      <c r="BY103" s="215">
        <f t="shared" si="97"/>
        <v>841.83801500118</v>
      </c>
      <c r="BZ103" s="215">
        <f t="shared" si="98"/>
        <v>857.0343080079432</v>
      </c>
      <c r="CA103" s="215"/>
    </row>
    <row r="104" spans="1:79">
      <c r="A104" s="151" t="s">
        <v>43</v>
      </c>
      <c r="B104" s="151" t="s">
        <v>81</v>
      </c>
      <c r="C104" s="151" t="s">
        <v>121</v>
      </c>
      <c r="D104" s="151" t="s">
        <v>293</v>
      </c>
      <c r="E104" s="151" t="s">
        <v>294</v>
      </c>
      <c r="F104" s="125">
        <v>524</v>
      </c>
      <c r="G104" s="125">
        <v>716</v>
      </c>
      <c r="H104" s="125">
        <v>570</v>
      </c>
      <c r="I104" s="125">
        <v>512</v>
      </c>
      <c r="J104" s="125">
        <v>615</v>
      </c>
      <c r="K104" s="125">
        <v>576</v>
      </c>
      <c r="L104" s="125">
        <v>523</v>
      </c>
      <c r="M104" s="125">
        <v>533</v>
      </c>
      <c r="N104" s="125">
        <v>398</v>
      </c>
      <c r="O104" s="125">
        <v>399</v>
      </c>
      <c r="P104" s="125">
        <v>334</v>
      </c>
      <c r="Q104" s="125">
        <v>448</v>
      </c>
      <c r="R104" s="125">
        <v>394</v>
      </c>
      <c r="S104" s="125">
        <v>394</v>
      </c>
      <c r="T104" s="125">
        <v>381.40000000000003</v>
      </c>
      <c r="U104" s="125">
        <v>378.40000000000003</v>
      </c>
      <c r="V104" s="125">
        <v>366.22019018811915</v>
      </c>
      <c r="W104" s="125">
        <v>378.42752986105648</v>
      </c>
      <c r="X104" s="125">
        <v>378.42752986105648</v>
      </c>
      <c r="Y104" s="125">
        <v>341.80551084224453</v>
      </c>
      <c r="Z104" s="125">
        <v>378.42752986105648</v>
      </c>
      <c r="AA104" s="125">
        <v>370</v>
      </c>
      <c r="AB104" s="125">
        <v>175</v>
      </c>
      <c r="AC104" s="125">
        <v>347</v>
      </c>
      <c r="AD104" s="125">
        <v>350</v>
      </c>
      <c r="AE104" s="125">
        <v>534</v>
      </c>
      <c r="AF104" s="125">
        <v>334</v>
      </c>
      <c r="AG104" s="125">
        <v>408</v>
      </c>
      <c r="AH104" s="125">
        <v>597</v>
      </c>
      <c r="AI104" s="125">
        <v>589</v>
      </c>
      <c r="AJ104" s="125"/>
      <c r="AK104" s="125"/>
      <c r="AL104" s="125"/>
      <c r="AM104" s="125">
        <v>230940</v>
      </c>
      <c r="AN104" s="125">
        <v>236040.04899999994</v>
      </c>
      <c r="AO104" s="125">
        <v>239342.28099999999</v>
      </c>
      <c r="AP104" s="124">
        <f t="shared" si="99"/>
        <v>221.70260673768075</v>
      </c>
      <c r="AQ104" s="124">
        <f t="shared" si="100"/>
        <v>266.30293582748766</v>
      </c>
      <c r="AR104" s="124">
        <f t="shared" si="101"/>
        <v>249.41543257989088</v>
      </c>
      <c r="AS104" s="124">
        <f t="shared" si="102"/>
        <v>226.46574867931065</v>
      </c>
      <c r="AT104" s="124">
        <f t="shared" si="103"/>
        <v>230.795877717156</v>
      </c>
      <c r="AU104" s="124">
        <f t="shared" si="104"/>
        <v>172.33913570624404</v>
      </c>
      <c r="AV104" s="124">
        <f t="shared" si="105"/>
        <v>169.03911081631747</v>
      </c>
      <c r="AW104" s="124">
        <f t="shared" si="106"/>
        <v>141.50141105927329</v>
      </c>
      <c r="AX104" s="124">
        <f t="shared" si="107"/>
        <v>189.79829986393543</v>
      </c>
      <c r="AY104" s="124">
        <f t="shared" si="62"/>
        <v>166.92082621962177</v>
      </c>
      <c r="AZ104" s="124">
        <f t="shared" si="63"/>
        <v>166.92082621962177</v>
      </c>
      <c r="BA104" s="124">
        <f t="shared" si="64"/>
        <v>161.58274903594861</v>
      </c>
      <c r="BB104" s="124">
        <f t="shared" si="65"/>
        <v>160.31177827793118</v>
      </c>
      <c r="BC104" s="124">
        <f t="shared" si="66"/>
        <v>155.1517175748931</v>
      </c>
      <c r="BD104" s="124">
        <f t="shared" si="67"/>
        <v>160.3234414940562</v>
      </c>
      <c r="BE104" s="124">
        <f t="shared" si="68"/>
        <v>158.11144118788459</v>
      </c>
      <c r="BF104" s="124">
        <f t="shared" si="69"/>
        <v>142.81033397615383</v>
      </c>
      <c r="BG104" s="124">
        <f t="shared" si="70"/>
        <v>158.11144118788459</v>
      </c>
      <c r="BH104" s="124">
        <f t="shared" si="86"/>
        <v>156.75306015548239</v>
      </c>
      <c r="BI104" s="124">
        <f t="shared" si="87"/>
        <v>74.139960884349776</v>
      </c>
      <c r="BJ104" s="124">
        <f t="shared" si="88"/>
        <v>147.00895101068213</v>
      </c>
      <c r="BK104" s="124">
        <f t="shared" si="71"/>
        <v>148.27992176869955</v>
      </c>
      <c r="BL104" s="124">
        <f t="shared" si="72"/>
        <v>226.23279492710162</v>
      </c>
      <c r="BM104" s="124">
        <f t="shared" si="73"/>
        <v>141.50141105927329</v>
      </c>
      <c r="BN104" s="124">
        <f t="shared" si="74"/>
        <v>172.85202309036976</v>
      </c>
      <c r="BO104" s="124">
        <f t="shared" si="75"/>
        <v>252.9231808454675</v>
      </c>
      <c r="BP104" s="124">
        <f t="shared" si="76"/>
        <v>249.5339254907544</v>
      </c>
      <c r="BQ104" s="124">
        <f t="shared" si="77"/>
        <v>0</v>
      </c>
      <c r="BR104" s="124">
        <f t="shared" si="78"/>
        <v>0</v>
      </c>
      <c r="BS104" s="124">
        <f t="shared" si="79"/>
        <v>0</v>
      </c>
      <c r="BT104" s="215">
        <f t="shared" si="92"/>
        <v>783.75335585000437</v>
      </c>
      <c r="BU104" s="215">
        <f t="shared" si="93"/>
        <v>737.42097514505929</v>
      </c>
      <c r="BV104" s="215">
        <f t="shared" si="94"/>
        <v>629.60076210271063</v>
      </c>
      <c r="BW104" s="215">
        <f t="shared" si="95"/>
        <v>500.33882173952617</v>
      </c>
      <c r="BX104" s="215">
        <f t="shared" si="96"/>
        <v>377.90197205051425</v>
      </c>
      <c r="BY104" s="215">
        <f t="shared" si="97"/>
        <v>516.01412775507447</v>
      </c>
      <c r="BZ104" s="215">
        <f t="shared" si="98"/>
        <v>675.30912942659165</v>
      </c>
      <c r="CA104" s="215"/>
    </row>
    <row r="105" spans="1:79">
      <c r="A105" s="151" t="s">
        <v>33</v>
      </c>
      <c r="B105" s="151" t="s">
        <v>57</v>
      </c>
      <c r="C105" s="151" t="s">
        <v>71</v>
      </c>
      <c r="D105" s="151" t="s">
        <v>297</v>
      </c>
      <c r="E105" s="151" t="s">
        <v>298</v>
      </c>
      <c r="F105" s="125">
        <v>3006</v>
      </c>
      <c r="G105" s="125">
        <v>3227</v>
      </c>
      <c r="H105" s="125">
        <v>2985</v>
      </c>
      <c r="I105" s="125">
        <v>3048</v>
      </c>
      <c r="J105" s="125">
        <v>2856</v>
      </c>
      <c r="K105" s="125">
        <v>2873</v>
      </c>
      <c r="L105" s="125">
        <v>3347</v>
      </c>
      <c r="M105" s="125">
        <v>3212</v>
      </c>
      <c r="N105" s="125">
        <v>2944</v>
      </c>
      <c r="O105" s="125">
        <v>3066</v>
      </c>
      <c r="P105" s="125">
        <v>2591</v>
      </c>
      <c r="Q105" s="125">
        <v>2687</v>
      </c>
      <c r="R105" s="125">
        <v>2441.3022804232801</v>
      </c>
      <c r="S105" s="125">
        <v>2192.4004099773238</v>
      </c>
      <c r="T105" s="125">
        <v>1880.8050382561623</v>
      </c>
      <c r="U105" s="125">
        <v>1694.5966690854116</v>
      </c>
      <c r="V105" s="125">
        <v>1627.6517652148091</v>
      </c>
      <c r="W105" s="125">
        <v>1681.9068240553026</v>
      </c>
      <c r="X105" s="125">
        <v>1681.9068240553026</v>
      </c>
      <c r="Y105" s="125">
        <v>1519.1416475338219</v>
      </c>
      <c r="Z105" s="125">
        <v>1681.9068240553026</v>
      </c>
      <c r="AA105" s="125">
        <v>2391</v>
      </c>
      <c r="AB105" s="125">
        <v>2704</v>
      </c>
      <c r="AC105" s="125">
        <v>2351</v>
      </c>
      <c r="AD105" s="125">
        <v>1958</v>
      </c>
      <c r="AE105" s="125">
        <v>2268</v>
      </c>
      <c r="AF105" s="125">
        <v>2313</v>
      </c>
      <c r="AG105" s="125">
        <v>2263</v>
      </c>
      <c r="AH105" s="125">
        <v>2270</v>
      </c>
      <c r="AI105" s="125">
        <v>2482</v>
      </c>
      <c r="AJ105" s="125"/>
      <c r="AK105" s="125"/>
      <c r="AL105" s="125"/>
      <c r="AM105" s="125">
        <v>601054</v>
      </c>
      <c r="AN105" s="125">
        <v>602877.38699999987</v>
      </c>
      <c r="AO105" s="125">
        <v>606565.32600000012</v>
      </c>
      <c r="AP105" s="124">
        <f t="shared" si="99"/>
        <v>507.10917821027732</v>
      </c>
      <c r="AQ105" s="124">
        <f t="shared" si="100"/>
        <v>475.16529296868504</v>
      </c>
      <c r="AR105" s="124">
        <f t="shared" si="101"/>
        <v>477.99365780778436</v>
      </c>
      <c r="AS105" s="124">
        <f t="shared" si="102"/>
        <v>556.85512449796522</v>
      </c>
      <c r="AT105" s="124">
        <f t="shared" si="103"/>
        <v>534.39458018747064</v>
      </c>
      <c r="AU105" s="124">
        <f t="shared" si="104"/>
        <v>489.80624037108146</v>
      </c>
      <c r="AV105" s="124">
        <f t="shared" si="105"/>
        <v>508.56112140095922</v>
      </c>
      <c r="AW105" s="124">
        <f t="shared" si="106"/>
        <v>429.77229796147594</v>
      </c>
      <c r="AX105" s="124">
        <f t="shared" si="107"/>
        <v>445.69593385661358</v>
      </c>
      <c r="AY105" s="124">
        <f t="shared" si="62"/>
        <v>404.94175649405815</v>
      </c>
      <c r="AZ105" s="124">
        <f t="shared" si="63"/>
        <v>363.65610275864009</v>
      </c>
      <c r="BA105" s="124">
        <f t="shared" si="64"/>
        <v>311.97140228053746</v>
      </c>
      <c r="BB105" s="124">
        <f t="shared" si="65"/>
        <v>281.08479528780401</v>
      </c>
      <c r="BC105" s="124">
        <f t="shared" si="66"/>
        <v>269.98056326415332</v>
      </c>
      <c r="BD105" s="124">
        <f t="shared" si="67"/>
        <v>278.97991537295843</v>
      </c>
      <c r="BE105" s="124">
        <f t="shared" si="68"/>
        <v>277.28370745269115</v>
      </c>
      <c r="BF105" s="124">
        <f t="shared" si="69"/>
        <v>250.44980027985011</v>
      </c>
      <c r="BG105" s="124">
        <f t="shared" si="70"/>
        <v>277.28370745269115</v>
      </c>
      <c r="BH105" s="124">
        <f t="shared" si="86"/>
        <v>396.59805651327247</v>
      </c>
      <c r="BI105" s="124">
        <f t="shared" si="87"/>
        <v>448.51574437971095</v>
      </c>
      <c r="BJ105" s="124">
        <f t="shared" si="88"/>
        <v>389.9632082236318</v>
      </c>
      <c r="BK105" s="124">
        <f t="shared" si="71"/>
        <v>324.77582377791197</v>
      </c>
      <c r="BL105" s="124">
        <f t="shared" si="72"/>
        <v>376.19589802262738</v>
      </c>
      <c r="BM105" s="124">
        <f t="shared" si="73"/>
        <v>383.66010234847312</v>
      </c>
      <c r="BN105" s="124">
        <f t="shared" si="74"/>
        <v>375.36654198642225</v>
      </c>
      <c r="BO105" s="124">
        <f t="shared" si="75"/>
        <v>376.52764043710943</v>
      </c>
      <c r="BP105" s="124">
        <f t="shared" si="76"/>
        <v>411.69233637220503</v>
      </c>
      <c r="BQ105" s="124">
        <f t="shared" si="77"/>
        <v>0</v>
      </c>
      <c r="BR105" s="124">
        <f t="shared" si="78"/>
        <v>0</v>
      </c>
      <c r="BS105" s="124">
        <f t="shared" si="79"/>
        <v>0</v>
      </c>
      <c r="BT105" s="215">
        <f t="shared" si="92"/>
        <v>1533.6392404010287</v>
      </c>
      <c r="BU105" s="215">
        <f t="shared" si="93"/>
        <v>1460.2681289867467</v>
      </c>
      <c r="BV105" s="215">
        <f t="shared" si="94"/>
        <v>1581.0559450565174</v>
      </c>
      <c r="BW105" s="215">
        <f t="shared" si="95"/>
        <v>1384.0293532190487</v>
      </c>
      <c r="BX105" s="215">
        <f t="shared" si="96"/>
        <v>1235.077009116615</v>
      </c>
      <c r="BY105" s="215">
        <f t="shared" si="97"/>
        <v>1084.6318241490126</v>
      </c>
      <c r="BZ105" s="215">
        <f t="shared" si="98"/>
        <v>1163.5865187957368</v>
      </c>
      <c r="CA105" s="215"/>
    </row>
    <row r="106" spans="1:79">
      <c r="A106" s="151" t="s">
        <v>23</v>
      </c>
      <c r="B106" s="151" t="s">
        <v>37</v>
      </c>
      <c r="C106" s="151" t="s">
        <v>45</v>
      </c>
      <c r="D106" s="151" t="s">
        <v>301</v>
      </c>
      <c r="E106" s="151" t="s">
        <v>302</v>
      </c>
      <c r="F106" s="125">
        <v>1702</v>
      </c>
      <c r="G106" s="125">
        <v>1978</v>
      </c>
      <c r="H106" s="125">
        <v>2017</v>
      </c>
      <c r="I106" s="125">
        <v>1810</v>
      </c>
      <c r="J106" s="125">
        <v>1623</v>
      </c>
      <c r="K106" s="125">
        <v>1957</v>
      </c>
      <c r="L106" s="125">
        <v>1409</v>
      </c>
      <c r="M106" s="125">
        <v>1346</v>
      </c>
      <c r="N106" s="125">
        <v>1704</v>
      </c>
      <c r="O106" s="125">
        <v>1494</v>
      </c>
      <c r="P106" s="125">
        <v>1213</v>
      </c>
      <c r="Q106" s="125">
        <v>1465</v>
      </c>
      <c r="R106" s="125">
        <v>1395</v>
      </c>
      <c r="S106" s="125">
        <v>1620</v>
      </c>
      <c r="T106" s="125">
        <v>1485.5967613657028</v>
      </c>
      <c r="U106" s="125">
        <v>1351.1935227314052</v>
      </c>
      <c r="V106" s="125">
        <v>1216.7902840971076</v>
      </c>
      <c r="W106" s="125">
        <v>1257.3499602336781</v>
      </c>
      <c r="X106" s="125">
        <v>1257.3499602336781</v>
      </c>
      <c r="Y106" s="125">
        <v>1135.6709318239671</v>
      </c>
      <c r="Z106" s="125">
        <v>1257.3499602336781</v>
      </c>
      <c r="AA106" s="125">
        <v>1458</v>
      </c>
      <c r="AB106" s="125">
        <v>1669</v>
      </c>
      <c r="AC106" s="125">
        <v>1748</v>
      </c>
      <c r="AD106" s="125">
        <v>1378</v>
      </c>
      <c r="AE106" s="125">
        <v>1674</v>
      </c>
      <c r="AF106" s="125">
        <v>1479</v>
      </c>
      <c r="AG106" s="125">
        <v>1601</v>
      </c>
      <c r="AH106" s="125">
        <v>1875</v>
      </c>
      <c r="AI106" s="125">
        <v>1375</v>
      </c>
      <c r="AJ106" s="125"/>
      <c r="AK106" s="125"/>
      <c r="AL106" s="125"/>
      <c r="AM106" s="125">
        <v>395371</v>
      </c>
      <c r="AN106" s="125">
        <v>389994.85300000006</v>
      </c>
      <c r="AO106" s="125">
        <v>391374.09600000002</v>
      </c>
      <c r="AP106" s="124">
        <f t="shared" si="99"/>
        <v>457.79786580199351</v>
      </c>
      <c r="AQ106" s="124">
        <f t="shared" si="100"/>
        <v>410.50051723571028</v>
      </c>
      <c r="AR106" s="124">
        <f t="shared" si="101"/>
        <v>494.97813446105056</v>
      </c>
      <c r="AS106" s="124">
        <f t="shared" si="102"/>
        <v>356.37413973204912</v>
      </c>
      <c r="AT106" s="124">
        <f t="shared" si="103"/>
        <v>340.43973887816759</v>
      </c>
      <c r="AU106" s="124">
        <f t="shared" si="104"/>
        <v>430.98760404784366</v>
      </c>
      <c r="AV106" s="124">
        <f t="shared" si="105"/>
        <v>383.0819787767814</v>
      </c>
      <c r="AW106" s="124">
        <f t="shared" si="106"/>
        <v>311.0297458207736</v>
      </c>
      <c r="AX106" s="124">
        <f t="shared" si="107"/>
        <v>375.64598320480906</v>
      </c>
      <c r="AY106" s="124">
        <f t="shared" ref="AY106:AY169" si="108">(R106/$AN106)*100000</f>
        <v>357.69702837591035</v>
      </c>
      <c r="AZ106" s="124">
        <f t="shared" ref="AZ106:AZ169" si="109">(S106/$AN106)*100000</f>
        <v>415.39009746879913</v>
      </c>
      <c r="BA106" s="124">
        <f t="shared" ref="BA106:BA169" si="110">(T106/$AN106)*100000</f>
        <v>380.92727376730346</v>
      </c>
      <c r="BB106" s="124">
        <f t="shared" ref="BB106:BB169" si="111">(U106/$AN106)*100000</f>
        <v>346.46445006580763</v>
      </c>
      <c r="BC106" s="124">
        <f t="shared" ref="BC106:BC169" si="112">(V106/$AN106)*100000</f>
        <v>312.0016263643119</v>
      </c>
      <c r="BD106" s="124">
        <f t="shared" ref="BD106:BD169" si="113">(W106/$AN106)*100000</f>
        <v>322.4016805764557</v>
      </c>
      <c r="BE106" s="124">
        <f t="shared" ref="BE106:BE169" si="114">(X106/$AO106)*100000</f>
        <v>321.26550353850655</v>
      </c>
      <c r="BF106" s="124">
        <f t="shared" ref="BF106:BF169" si="115">(Y106/$AO106)*100000</f>
        <v>290.17529351865102</v>
      </c>
      <c r="BG106" s="124">
        <f t="shared" ref="BG106:BG169" si="116">(Z106/$AO106)*100000</f>
        <v>321.26550353850655</v>
      </c>
      <c r="BH106" s="124">
        <f t="shared" si="86"/>
        <v>373.85108772191916</v>
      </c>
      <c r="BI106" s="124">
        <f t="shared" si="87"/>
        <v>427.95436584902814</v>
      </c>
      <c r="BJ106" s="124">
        <f t="shared" si="88"/>
        <v>448.21104344164246</v>
      </c>
      <c r="BK106" s="124">
        <f t="shared" ref="BK106:BK169" si="117">(AD106/$AN106)*100000</f>
        <v>353.33799648889209</v>
      </c>
      <c r="BL106" s="124">
        <f t="shared" ref="BL106:BL169" si="118">(AE106/$AN106)*100000</f>
        <v>429.23643405109243</v>
      </c>
      <c r="BM106" s="124">
        <f t="shared" ref="BM106:BM169" si="119">(AF106/$AN106)*100000</f>
        <v>379.2357741705888</v>
      </c>
      <c r="BN106" s="124">
        <f t="shared" ref="BN106:BN169" si="120">(AG106/$AN106)*100000</f>
        <v>410.5182383009552</v>
      </c>
      <c r="BO106" s="124">
        <f t="shared" ref="BO106:BO169" si="121">(AH106/$AN106)*100000</f>
        <v>480.77557577407299</v>
      </c>
      <c r="BP106" s="124">
        <f t="shared" ref="BP106:BP169" si="122">(AI106/$AN106)*100000</f>
        <v>352.56875556765357</v>
      </c>
      <c r="BQ106" s="124">
        <f t="shared" ref="BQ106:BQ169" si="123">(AJ106/$AO106)*100000</f>
        <v>0</v>
      </c>
      <c r="BR106" s="124">
        <f t="shared" ref="BR106:BR169" si="124">(AK106/$AO106)*100000</f>
        <v>0</v>
      </c>
      <c r="BS106" s="124">
        <f t="shared" ref="BS106:BS169" si="125">(AL106/$AO106)*100000</f>
        <v>0</v>
      </c>
      <c r="BT106" s="215">
        <f t="shared" si="92"/>
        <v>1440.9251057867168</v>
      </c>
      <c r="BU106" s="215">
        <f t="shared" si="93"/>
        <v>1363.2765174987544</v>
      </c>
      <c r="BV106" s="215">
        <f t="shared" si="94"/>
        <v>1127.8014826580604</v>
      </c>
      <c r="BW106" s="215">
        <f t="shared" si="95"/>
        <v>1069.7577078023642</v>
      </c>
      <c r="BX106" s="215">
        <f t="shared" si="96"/>
        <v>1250.01649701259</v>
      </c>
      <c r="BY106" s="215">
        <f t="shared" si="97"/>
        <v>1161.8102047105733</v>
      </c>
      <c r="BZ106" s="215">
        <f t="shared" si="98"/>
        <v>1243.8625696426818</v>
      </c>
      <c r="CA106" s="215"/>
    </row>
    <row r="107" spans="1:79">
      <c r="A107" s="151" t="s">
        <v>33</v>
      </c>
      <c r="B107" s="151" t="s">
        <v>73</v>
      </c>
      <c r="C107" s="151" t="s">
        <v>71</v>
      </c>
      <c r="D107" s="151" t="s">
        <v>303</v>
      </c>
      <c r="E107" s="151" t="s">
        <v>304</v>
      </c>
      <c r="F107" s="125">
        <v>202</v>
      </c>
      <c r="G107" s="125">
        <v>266</v>
      </c>
      <c r="H107" s="125">
        <v>258</v>
      </c>
      <c r="I107" s="125">
        <v>326</v>
      </c>
      <c r="J107" s="125">
        <v>286</v>
      </c>
      <c r="K107" s="125">
        <v>265</v>
      </c>
      <c r="L107" s="125">
        <v>322</v>
      </c>
      <c r="M107" s="125">
        <v>198</v>
      </c>
      <c r="N107" s="125">
        <v>344</v>
      </c>
      <c r="O107" s="125">
        <v>266</v>
      </c>
      <c r="P107" s="125">
        <v>163</v>
      </c>
      <c r="Q107" s="125">
        <v>93</v>
      </c>
      <c r="R107" s="125">
        <v>0</v>
      </c>
      <c r="S107" s="125">
        <v>0</v>
      </c>
      <c r="T107" s="125">
        <v>0</v>
      </c>
      <c r="U107" s="125">
        <v>218</v>
      </c>
      <c r="V107" s="125">
        <v>174</v>
      </c>
      <c r="W107" s="125">
        <v>272</v>
      </c>
      <c r="X107" s="125">
        <v>205</v>
      </c>
      <c r="Y107" s="125">
        <v>205</v>
      </c>
      <c r="Z107" s="125">
        <v>205</v>
      </c>
      <c r="AA107" s="125">
        <v>137</v>
      </c>
      <c r="AB107" s="125">
        <v>168</v>
      </c>
      <c r="AC107" s="125">
        <v>148</v>
      </c>
      <c r="AD107" s="125">
        <v>179</v>
      </c>
      <c r="AE107" s="125">
        <v>306</v>
      </c>
      <c r="AF107" s="125">
        <v>277</v>
      </c>
      <c r="AG107" s="125">
        <v>130</v>
      </c>
      <c r="AH107" s="125">
        <v>76</v>
      </c>
      <c r="AI107" s="125">
        <v>156</v>
      </c>
      <c r="AJ107" s="125"/>
      <c r="AK107" s="125"/>
      <c r="AL107" s="125"/>
      <c r="AM107" s="125">
        <v>159033</v>
      </c>
      <c r="AN107" s="125">
        <v>163773.78600000011</v>
      </c>
      <c r="AO107" s="125">
        <v>165749.64400000006</v>
      </c>
      <c r="AP107" s="124">
        <f t="shared" si="99"/>
        <v>204.98890167449522</v>
      </c>
      <c r="AQ107" s="124">
        <f t="shared" si="100"/>
        <v>179.83688919909704</v>
      </c>
      <c r="AR107" s="124">
        <f t="shared" si="101"/>
        <v>166.63208264951299</v>
      </c>
      <c r="AS107" s="124">
        <f t="shared" si="102"/>
        <v>202.47370042695542</v>
      </c>
      <c r="AT107" s="124">
        <f t="shared" si="103"/>
        <v>124.50246175322103</v>
      </c>
      <c r="AU107" s="124">
        <f t="shared" si="104"/>
        <v>216.3073072884244</v>
      </c>
      <c r="AV107" s="124">
        <f t="shared" si="105"/>
        <v>162.41915540744708</v>
      </c>
      <c r="AW107" s="124">
        <f t="shared" si="106"/>
        <v>99.527527561706293</v>
      </c>
      <c r="AX107" s="124">
        <f t="shared" si="107"/>
        <v>56.78564455974653</v>
      </c>
      <c r="AY107" s="124">
        <f t="shared" si="108"/>
        <v>0</v>
      </c>
      <c r="AZ107" s="124">
        <f t="shared" si="109"/>
        <v>0</v>
      </c>
      <c r="BA107" s="124">
        <f t="shared" si="110"/>
        <v>0</v>
      </c>
      <c r="BB107" s="124">
        <f t="shared" si="111"/>
        <v>133.1104356346747</v>
      </c>
      <c r="BC107" s="124">
        <f t="shared" si="112"/>
        <v>106.24410917629997</v>
      </c>
      <c r="BD107" s="124">
        <f t="shared" si="113"/>
        <v>166.08274537904364</v>
      </c>
      <c r="BE107" s="124">
        <f t="shared" si="114"/>
        <v>123.68050696989728</v>
      </c>
      <c r="BF107" s="124">
        <f t="shared" si="115"/>
        <v>123.68050696989728</v>
      </c>
      <c r="BG107" s="124">
        <f t="shared" si="116"/>
        <v>123.68050696989728</v>
      </c>
      <c r="BH107" s="124">
        <f t="shared" si="86"/>
        <v>83.651971018121245</v>
      </c>
      <c r="BI107" s="124">
        <f t="shared" si="87"/>
        <v>102.58051920470342</v>
      </c>
      <c r="BJ107" s="124">
        <f t="shared" si="88"/>
        <v>90.368552632714923</v>
      </c>
      <c r="BK107" s="124">
        <f t="shared" si="117"/>
        <v>109.29710081929709</v>
      </c>
      <c r="BL107" s="124">
        <f t="shared" si="118"/>
        <v>186.84308855142407</v>
      </c>
      <c r="BM107" s="124">
        <f t="shared" si="119"/>
        <v>169.13573702204076</v>
      </c>
      <c r="BN107" s="124">
        <f t="shared" si="120"/>
        <v>79.377782717925271</v>
      </c>
      <c r="BO107" s="124">
        <f t="shared" si="121"/>
        <v>46.405472973556307</v>
      </c>
      <c r="BP107" s="124">
        <f t="shared" si="122"/>
        <v>95.25333926151032</v>
      </c>
      <c r="BQ107" s="124">
        <f t="shared" si="123"/>
        <v>0</v>
      </c>
      <c r="BR107" s="124">
        <f t="shared" si="124"/>
        <v>0</v>
      </c>
      <c r="BS107" s="124">
        <f t="shared" si="125"/>
        <v>0</v>
      </c>
      <c r="BT107" s="215">
        <f t="shared" si="92"/>
        <v>456.50902642847711</v>
      </c>
      <c r="BU107" s="215">
        <f t="shared" si="93"/>
        <v>551.45787352310526</v>
      </c>
      <c r="BV107" s="215">
        <f t="shared" si="94"/>
        <v>543.28346946860086</v>
      </c>
      <c r="BW107" s="215">
        <f t="shared" si="95"/>
        <v>318.73232752889993</v>
      </c>
      <c r="BX107" s="215">
        <f t="shared" si="96"/>
        <v>276.60104285553956</v>
      </c>
      <c r="BY107" s="215">
        <f t="shared" si="97"/>
        <v>465.27592639276196</v>
      </c>
      <c r="BZ107" s="215">
        <f t="shared" si="98"/>
        <v>221.03659495299189</v>
      </c>
      <c r="CA107" s="215"/>
    </row>
    <row r="108" spans="1:79" s="184" customFormat="1">
      <c r="A108" s="184" t="s">
        <v>23</v>
      </c>
      <c r="B108" s="184" t="s">
        <v>37</v>
      </c>
      <c r="C108" s="184" t="s">
        <v>105</v>
      </c>
      <c r="D108" s="184" t="s">
        <v>874</v>
      </c>
      <c r="E108" s="184" t="s">
        <v>875</v>
      </c>
      <c r="F108" s="125">
        <v>2035</v>
      </c>
      <c r="G108" s="125">
        <v>2034</v>
      </c>
      <c r="H108" s="125">
        <v>2302</v>
      </c>
      <c r="I108" s="125">
        <v>2664</v>
      </c>
      <c r="J108" s="125">
        <v>2327</v>
      </c>
      <c r="K108" s="125">
        <v>2248</v>
      </c>
      <c r="L108" s="125">
        <v>1955</v>
      </c>
      <c r="M108" s="125">
        <v>1949</v>
      </c>
      <c r="N108" s="125">
        <v>1992</v>
      </c>
      <c r="O108" s="125">
        <v>2336</v>
      </c>
      <c r="P108" s="125">
        <v>2610</v>
      </c>
      <c r="Q108" s="125">
        <v>2135</v>
      </c>
      <c r="R108" s="125">
        <v>1612</v>
      </c>
      <c r="S108" s="125">
        <v>1519</v>
      </c>
      <c r="T108" s="125">
        <v>1380</v>
      </c>
      <c r="U108" s="125">
        <v>1426</v>
      </c>
      <c r="V108" s="125">
        <v>1380</v>
      </c>
      <c r="W108" s="125">
        <v>1426</v>
      </c>
      <c r="X108" s="125">
        <v>1426</v>
      </c>
      <c r="Y108" s="125">
        <v>1288</v>
      </c>
      <c r="Z108" s="125">
        <v>1426</v>
      </c>
      <c r="AA108" s="125">
        <v>1759</v>
      </c>
      <c r="AB108" s="125">
        <v>1740</v>
      </c>
      <c r="AC108" s="125">
        <v>2008</v>
      </c>
      <c r="AD108" s="125">
        <v>1781</v>
      </c>
      <c r="AE108" s="125">
        <v>2133</v>
      </c>
      <c r="AF108" s="125">
        <v>1727</v>
      </c>
      <c r="AG108" s="125">
        <v>1936</v>
      </c>
      <c r="AH108" s="125">
        <v>2134</v>
      </c>
      <c r="AI108" s="125">
        <v>2008</v>
      </c>
      <c r="AJ108" s="125"/>
      <c r="AK108" s="125"/>
      <c r="AL108" s="125"/>
      <c r="AM108" s="125">
        <v>421271</v>
      </c>
      <c r="AN108" s="125">
        <v>421373.58599999995</v>
      </c>
      <c r="AO108" s="125">
        <v>425012.68699999998</v>
      </c>
      <c r="AP108" s="124">
        <f t="shared" si="99"/>
        <v>632.37203605280217</v>
      </c>
      <c r="AQ108" s="124">
        <f t="shared" si="100"/>
        <v>552.37602398456102</v>
      </c>
      <c r="AR108" s="124">
        <f t="shared" si="101"/>
        <v>533.62324964215429</v>
      </c>
      <c r="AS108" s="124">
        <f t="shared" si="102"/>
        <v>464.07182075196249</v>
      </c>
      <c r="AT108" s="124">
        <f t="shared" si="103"/>
        <v>462.64755940950124</v>
      </c>
      <c r="AU108" s="124">
        <f t="shared" si="104"/>
        <v>472.85476569714029</v>
      </c>
      <c r="AV108" s="124">
        <f t="shared" si="105"/>
        <v>554.37741652842953</v>
      </c>
      <c r="AW108" s="124">
        <f t="shared" si="106"/>
        <v>619.40284980274021</v>
      </c>
      <c r="AX108" s="124">
        <f t="shared" si="107"/>
        <v>506.67627752063237</v>
      </c>
      <c r="AY108" s="124">
        <f t="shared" si="108"/>
        <v>382.55838846054297</v>
      </c>
      <c r="AZ108" s="124">
        <f t="shared" si="109"/>
        <v>360.48771220320396</v>
      </c>
      <c r="BA108" s="124">
        <f t="shared" si="110"/>
        <v>327.50035736696606</v>
      </c>
      <c r="BB108" s="124">
        <f t="shared" si="111"/>
        <v>338.41703594586494</v>
      </c>
      <c r="BC108" s="124">
        <f t="shared" si="112"/>
        <v>327.50035736696606</v>
      </c>
      <c r="BD108" s="124">
        <f t="shared" si="113"/>
        <v>338.41703594586494</v>
      </c>
      <c r="BE108" s="124">
        <f t="shared" si="114"/>
        <v>335.51939591864465</v>
      </c>
      <c r="BF108" s="124">
        <f t="shared" si="115"/>
        <v>303.04977695877585</v>
      </c>
      <c r="BG108" s="124">
        <f t="shared" si="116"/>
        <v>335.51939591864465</v>
      </c>
      <c r="BH108" s="124">
        <f t="shared" si="86"/>
        <v>417.44429609311112</v>
      </c>
      <c r="BI108" s="124">
        <f t="shared" si="87"/>
        <v>412.9352332018268</v>
      </c>
      <c r="BJ108" s="124">
        <f t="shared" si="88"/>
        <v>476.53675187888979</v>
      </c>
      <c r="BK108" s="124">
        <f t="shared" si="117"/>
        <v>422.66531628301925</v>
      </c>
      <c r="BL108" s="124">
        <f t="shared" si="118"/>
        <v>506.20163932154975</v>
      </c>
      <c r="BM108" s="124">
        <f t="shared" si="119"/>
        <v>409.85008490779012</v>
      </c>
      <c r="BN108" s="124">
        <f t="shared" si="120"/>
        <v>459.44977671191765</v>
      </c>
      <c r="BO108" s="124">
        <f t="shared" si="121"/>
        <v>506.43895842109106</v>
      </c>
      <c r="BP108" s="124">
        <f t="shared" si="122"/>
        <v>476.53675187888979</v>
      </c>
      <c r="BQ108" s="124">
        <f t="shared" si="123"/>
        <v>0</v>
      </c>
      <c r="BR108" s="124">
        <f t="shared" si="124"/>
        <v>0</v>
      </c>
      <c r="BS108" s="124">
        <f t="shared" si="125"/>
        <v>0</v>
      </c>
      <c r="BT108" s="215">
        <f t="shared" si="92"/>
        <v>1512.3281688034542</v>
      </c>
      <c r="BU108" s="215">
        <f t="shared" si="93"/>
        <v>1718.3713096795175</v>
      </c>
      <c r="BV108" s="215">
        <f t="shared" si="94"/>
        <v>1399.5741458586042</v>
      </c>
      <c r="BW108" s="215">
        <f t="shared" si="95"/>
        <v>1680.4565438518021</v>
      </c>
      <c r="BX108" s="215">
        <f t="shared" si="96"/>
        <v>1306.9162811738277</v>
      </c>
      <c r="BY108" s="215">
        <f t="shared" si="97"/>
        <v>1338.7170405123591</v>
      </c>
      <c r="BZ108" s="215">
        <f t="shared" si="98"/>
        <v>1442.4254870118984</v>
      </c>
      <c r="CA108" s="215"/>
    </row>
    <row r="109" spans="1:79">
      <c r="A109" s="151" t="s">
        <v>53</v>
      </c>
      <c r="B109" s="151" t="s">
        <v>89</v>
      </c>
      <c r="C109" s="151" t="s">
        <v>95</v>
      </c>
      <c r="D109" s="151" t="s">
        <v>309</v>
      </c>
      <c r="E109" s="151" t="s">
        <v>310</v>
      </c>
      <c r="F109" s="125">
        <v>466</v>
      </c>
      <c r="G109" s="125">
        <v>537</v>
      </c>
      <c r="H109" s="125">
        <v>559</v>
      </c>
      <c r="I109" s="125">
        <v>626</v>
      </c>
      <c r="J109" s="125">
        <v>1032</v>
      </c>
      <c r="K109" s="125">
        <v>1091</v>
      </c>
      <c r="L109" s="125">
        <v>1018</v>
      </c>
      <c r="M109" s="125">
        <v>1094</v>
      </c>
      <c r="N109" s="125">
        <v>1291</v>
      </c>
      <c r="O109" s="125">
        <v>955</v>
      </c>
      <c r="P109" s="125">
        <v>676</v>
      </c>
      <c r="Q109" s="125">
        <v>821</v>
      </c>
      <c r="R109" s="125">
        <v>592</v>
      </c>
      <c r="S109" s="125">
        <v>552</v>
      </c>
      <c r="T109" s="125">
        <v>512</v>
      </c>
      <c r="U109" s="125">
        <v>480.90000000000003</v>
      </c>
      <c r="V109" s="125">
        <v>477.89123942532956</v>
      </c>
      <c r="W109" s="125">
        <v>496.9761835960457</v>
      </c>
      <c r="X109" s="125">
        <v>496.9761835960457</v>
      </c>
      <c r="Y109" s="125">
        <v>448.88171421578323</v>
      </c>
      <c r="Z109" s="125">
        <v>496.9761835960457</v>
      </c>
      <c r="AA109" s="125">
        <v>562</v>
      </c>
      <c r="AB109" s="125">
        <v>552</v>
      </c>
      <c r="AC109" s="125">
        <v>312</v>
      </c>
      <c r="AD109" s="125">
        <v>482</v>
      </c>
      <c r="AE109" s="125">
        <v>574</v>
      </c>
      <c r="AF109" s="125">
        <v>444</v>
      </c>
      <c r="AG109" s="125">
        <v>500</v>
      </c>
      <c r="AH109" s="125">
        <v>346</v>
      </c>
      <c r="AI109" s="125">
        <v>335</v>
      </c>
      <c r="AJ109" s="125"/>
      <c r="AK109" s="125"/>
      <c r="AL109" s="125"/>
      <c r="AM109" s="125">
        <v>213333</v>
      </c>
      <c r="AN109" s="125">
        <v>218510.11799999996</v>
      </c>
      <c r="AO109" s="125">
        <v>220690.10999999993</v>
      </c>
      <c r="AP109" s="124">
        <f t="shared" si="99"/>
        <v>293.43795849681015</v>
      </c>
      <c r="AQ109" s="124">
        <f t="shared" si="100"/>
        <v>483.75075586055607</v>
      </c>
      <c r="AR109" s="124">
        <f t="shared" si="101"/>
        <v>511.4070490735142</v>
      </c>
      <c r="AS109" s="124">
        <f t="shared" si="102"/>
        <v>477.18824560663376</v>
      </c>
      <c r="AT109" s="124">
        <f t="shared" si="103"/>
        <v>512.8133012707832</v>
      </c>
      <c r="AU109" s="124">
        <f t="shared" si="104"/>
        <v>605.15719555811802</v>
      </c>
      <c r="AV109" s="124">
        <f t="shared" si="105"/>
        <v>437.05069986736277</v>
      </c>
      <c r="AW109" s="124">
        <f t="shared" si="106"/>
        <v>309.36782524642643</v>
      </c>
      <c r="AX109" s="124">
        <f t="shared" si="107"/>
        <v>375.7263084723611</v>
      </c>
      <c r="AY109" s="124">
        <f t="shared" si="108"/>
        <v>270.9256694465746</v>
      </c>
      <c r="AZ109" s="124">
        <f t="shared" si="109"/>
        <v>252.61988097045469</v>
      </c>
      <c r="BA109" s="124">
        <f t="shared" si="110"/>
        <v>234.3140924943348</v>
      </c>
      <c r="BB109" s="124">
        <f t="shared" si="111"/>
        <v>220.08134195415158</v>
      </c>
      <c r="BC109" s="124">
        <f t="shared" si="112"/>
        <v>218.70439858777141</v>
      </c>
      <c r="BD109" s="124">
        <f t="shared" si="113"/>
        <v>227.43852236446361</v>
      </c>
      <c r="BE109" s="124">
        <f t="shared" si="114"/>
        <v>225.19186908559058</v>
      </c>
      <c r="BF109" s="124">
        <f t="shared" si="115"/>
        <v>203.39910756117862</v>
      </c>
      <c r="BG109" s="124">
        <f t="shared" si="116"/>
        <v>225.19186908559058</v>
      </c>
      <c r="BH109" s="124">
        <f t="shared" si="86"/>
        <v>257.19632808948467</v>
      </c>
      <c r="BI109" s="124">
        <f t="shared" si="87"/>
        <v>252.61988097045469</v>
      </c>
      <c r="BJ109" s="124">
        <f t="shared" si="88"/>
        <v>142.78515011373528</v>
      </c>
      <c r="BK109" s="124">
        <f t="shared" si="117"/>
        <v>220.58475113724487</v>
      </c>
      <c r="BL109" s="124">
        <f t="shared" si="118"/>
        <v>262.68806463232067</v>
      </c>
      <c r="BM109" s="124">
        <f t="shared" si="119"/>
        <v>203.19425208493095</v>
      </c>
      <c r="BN109" s="124">
        <f t="shared" si="120"/>
        <v>228.82235595149885</v>
      </c>
      <c r="BO109" s="124">
        <f t="shared" si="121"/>
        <v>158.34507031843717</v>
      </c>
      <c r="BP109" s="124">
        <f t="shared" si="122"/>
        <v>153.3109784875042</v>
      </c>
      <c r="BQ109" s="124">
        <f t="shared" si="123"/>
        <v>0</v>
      </c>
      <c r="BR109" s="124">
        <f t="shared" si="124"/>
        <v>0</v>
      </c>
      <c r="BS109" s="124">
        <f t="shared" si="125"/>
        <v>0</v>
      </c>
      <c r="BT109" s="215">
        <f t="shared" si="92"/>
        <v>732.1886440447563</v>
      </c>
      <c r="BU109" s="215">
        <f t="shared" si="93"/>
        <v>1288.5957634308804</v>
      </c>
      <c r="BV109" s="215">
        <f t="shared" si="94"/>
        <v>1595.1587424355348</v>
      </c>
      <c r="BW109" s="215">
        <f t="shared" si="95"/>
        <v>1122.1448335861503</v>
      </c>
      <c r="BX109" s="215">
        <f t="shared" si="96"/>
        <v>652.60135917367461</v>
      </c>
      <c r="BY109" s="215">
        <f t="shared" si="97"/>
        <v>686.46706785449646</v>
      </c>
      <c r="BZ109" s="215">
        <f t="shared" si="98"/>
        <v>540.47840475744022</v>
      </c>
      <c r="CA109" s="215"/>
    </row>
    <row r="110" spans="1:79">
      <c r="A110" s="151" t="s">
        <v>43</v>
      </c>
      <c r="B110" s="151" t="s">
        <v>81</v>
      </c>
      <c r="C110" s="151" t="s">
        <v>121</v>
      </c>
      <c r="D110" s="151" t="s">
        <v>313</v>
      </c>
      <c r="E110" s="151" t="s">
        <v>314</v>
      </c>
      <c r="F110" s="125">
        <v>309</v>
      </c>
      <c r="G110" s="125">
        <v>277</v>
      </c>
      <c r="H110" s="125">
        <v>318</v>
      </c>
      <c r="I110" s="125">
        <v>333</v>
      </c>
      <c r="J110" s="125">
        <v>396</v>
      </c>
      <c r="K110" s="125">
        <v>445</v>
      </c>
      <c r="L110" s="125">
        <v>352</v>
      </c>
      <c r="M110" s="125">
        <v>468</v>
      </c>
      <c r="N110" s="125">
        <v>428</v>
      </c>
      <c r="O110" s="125">
        <v>304</v>
      </c>
      <c r="P110" s="125">
        <v>163</v>
      </c>
      <c r="Q110" s="125">
        <v>360</v>
      </c>
      <c r="R110" s="125">
        <v>279</v>
      </c>
      <c r="S110" s="125">
        <v>252</v>
      </c>
      <c r="T110" s="125">
        <v>228.7</v>
      </c>
      <c r="U110" s="125">
        <v>302.29999999999995</v>
      </c>
      <c r="V110" s="125">
        <v>238.51683945733345</v>
      </c>
      <c r="W110" s="125">
        <v>246.46740077257789</v>
      </c>
      <c r="X110" s="125">
        <v>246.46740077257789</v>
      </c>
      <c r="Y110" s="125">
        <v>222.61571682684456</v>
      </c>
      <c r="Z110" s="125">
        <v>246.46740077257789</v>
      </c>
      <c r="AA110" s="125">
        <v>253</v>
      </c>
      <c r="AB110" s="125">
        <v>327</v>
      </c>
      <c r="AC110" s="125">
        <v>253</v>
      </c>
      <c r="AD110" s="125">
        <v>502</v>
      </c>
      <c r="AE110" s="125">
        <v>584</v>
      </c>
      <c r="AF110" s="125">
        <v>281</v>
      </c>
      <c r="AG110" s="125">
        <v>340</v>
      </c>
      <c r="AH110" s="125">
        <v>285</v>
      </c>
      <c r="AI110" s="125">
        <v>156</v>
      </c>
      <c r="AJ110" s="125"/>
      <c r="AK110" s="125"/>
      <c r="AL110" s="125"/>
      <c r="AM110" s="125">
        <v>159967</v>
      </c>
      <c r="AN110" s="125">
        <v>163293.64400000009</v>
      </c>
      <c r="AO110" s="125">
        <v>164919.83600000001</v>
      </c>
      <c r="AP110" s="124">
        <f t="shared" si="99"/>
        <v>208.16793463651877</v>
      </c>
      <c r="AQ110" s="124">
        <f t="shared" si="100"/>
        <v>247.55105740558989</v>
      </c>
      <c r="AR110" s="124">
        <f t="shared" si="101"/>
        <v>278.18237511486745</v>
      </c>
      <c r="AS110" s="124">
        <f t="shared" si="102"/>
        <v>220.04538436052437</v>
      </c>
      <c r="AT110" s="124">
        <f t="shared" si="103"/>
        <v>292.5603405702426</v>
      </c>
      <c r="AU110" s="124">
        <f t="shared" si="104"/>
        <v>267.55518325654668</v>
      </c>
      <c r="AV110" s="124">
        <f t="shared" si="105"/>
        <v>186.16768696765678</v>
      </c>
      <c r="AW110" s="124">
        <f t="shared" si="106"/>
        <v>99.820174262263336</v>
      </c>
      <c r="AX110" s="124">
        <f t="shared" si="107"/>
        <v>220.46173456696195</v>
      </c>
      <c r="AY110" s="124">
        <f t="shared" si="108"/>
        <v>170.8578442893955</v>
      </c>
      <c r="AZ110" s="124">
        <f t="shared" si="109"/>
        <v>154.32321419687338</v>
      </c>
      <c r="BA110" s="124">
        <f t="shared" si="110"/>
        <v>140.0544408207339</v>
      </c>
      <c r="BB110" s="124">
        <f t="shared" si="111"/>
        <v>185.12661766553498</v>
      </c>
      <c r="BC110" s="124">
        <f t="shared" si="112"/>
        <v>146.0662115283148</v>
      </c>
      <c r="BD110" s="124">
        <f t="shared" si="113"/>
        <v>150.93508524592531</v>
      </c>
      <c r="BE110" s="124">
        <f t="shared" si="114"/>
        <v>149.44678987709997</v>
      </c>
      <c r="BF110" s="124">
        <f t="shared" si="115"/>
        <v>134.98419730834837</v>
      </c>
      <c r="BG110" s="124">
        <f t="shared" si="116"/>
        <v>149.44678987709997</v>
      </c>
      <c r="BH110" s="124">
        <f t="shared" si="86"/>
        <v>154.93560790400383</v>
      </c>
      <c r="BI110" s="124">
        <f t="shared" si="87"/>
        <v>200.25274223165709</v>
      </c>
      <c r="BJ110" s="124">
        <f t="shared" si="88"/>
        <v>154.93560790400383</v>
      </c>
      <c r="BK110" s="124">
        <f t="shared" si="117"/>
        <v>307.42164097948586</v>
      </c>
      <c r="BL110" s="124">
        <f t="shared" si="118"/>
        <v>357.63792496418273</v>
      </c>
      <c r="BM110" s="124">
        <f t="shared" si="119"/>
        <v>172.08263170365643</v>
      </c>
      <c r="BN110" s="124">
        <f t="shared" si="120"/>
        <v>208.21386042435296</v>
      </c>
      <c r="BO110" s="124">
        <f t="shared" si="121"/>
        <v>174.53220653217821</v>
      </c>
      <c r="BP110" s="124">
        <f t="shared" si="122"/>
        <v>95.533418312350179</v>
      </c>
      <c r="BQ110" s="124">
        <f t="shared" si="123"/>
        <v>0</v>
      </c>
      <c r="BR110" s="124">
        <f t="shared" si="124"/>
        <v>0</v>
      </c>
      <c r="BS110" s="124">
        <f t="shared" si="125"/>
        <v>0</v>
      </c>
      <c r="BT110" s="215">
        <f t="shared" si="92"/>
        <v>565.11655528952849</v>
      </c>
      <c r="BU110" s="215">
        <f t="shared" si="93"/>
        <v>733.90136715697611</v>
      </c>
      <c r="BV110" s="215">
        <f t="shared" si="94"/>
        <v>780.16090818731357</v>
      </c>
      <c r="BW110" s="215">
        <f t="shared" si="95"/>
        <v>506.44959579688208</v>
      </c>
      <c r="BX110" s="215">
        <f t="shared" si="96"/>
        <v>510.12395803966479</v>
      </c>
      <c r="BY110" s="215">
        <f t="shared" si="97"/>
        <v>837.14219764732502</v>
      </c>
      <c r="BZ110" s="215">
        <f t="shared" si="98"/>
        <v>478.27948526888133</v>
      </c>
      <c r="CA110" s="215"/>
    </row>
    <row r="111" spans="1:79">
      <c r="A111" s="151" t="s">
        <v>23</v>
      </c>
      <c r="B111" s="151" t="s">
        <v>27</v>
      </c>
      <c r="C111" s="151" t="s">
        <v>35</v>
      </c>
      <c r="D111" s="151" t="s">
        <v>317</v>
      </c>
      <c r="E111" s="151" t="s">
        <v>318</v>
      </c>
      <c r="F111" s="125">
        <v>472</v>
      </c>
      <c r="G111" s="125">
        <v>451</v>
      </c>
      <c r="H111" s="125">
        <v>339</v>
      </c>
      <c r="I111" s="125">
        <v>525</v>
      </c>
      <c r="J111" s="125">
        <v>339</v>
      </c>
      <c r="K111" s="125">
        <v>315</v>
      </c>
      <c r="L111" s="125">
        <v>307</v>
      </c>
      <c r="M111" s="125">
        <v>368</v>
      </c>
      <c r="N111" s="125">
        <v>346</v>
      </c>
      <c r="O111" s="125">
        <v>441</v>
      </c>
      <c r="P111" s="125">
        <v>388</v>
      </c>
      <c r="Q111" s="125">
        <v>427</v>
      </c>
      <c r="R111" s="125">
        <v>293.10000000000002</v>
      </c>
      <c r="S111" s="125">
        <v>293.10000000000002</v>
      </c>
      <c r="T111" s="125">
        <v>283.60000000000002</v>
      </c>
      <c r="U111" s="125">
        <v>293.10000000000002</v>
      </c>
      <c r="V111" s="125">
        <v>278.60723751143757</v>
      </c>
      <c r="W111" s="125">
        <v>287.8941454284855</v>
      </c>
      <c r="X111" s="125">
        <v>287.8941454284855</v>
      </c>
      <c r="Y111" s="125">
        <v>260.03342167734172</v>
      </c>
      <c r="Z111" s="125">
        <v>287.8941454284855</v>
      </c>
      <c r="AA111" s="125">
        <v>306</v>
      </c>
      <c r="AB111" s="125">
        <v>359</v>
      </c>
      <c r="AC111" s="125">
        <v>371</v>
      </c>
      <c r="AD111" s="125">
        <v>347</v>
      </c>
      <c r="AE111" s="125">
        <v>346</v>
      </c>
      <c r="AF111" s="125">
        <v>256</v>
      </c>
      <c r="AG111" s="125">
        <v>368</v>
      </c>
      <c r="AH111" s="125">
        <v>313</v>
      </c>
      <c r="AI111" s="125">
        <v>307</v>
      </c>
      <c r="AJ111" s="125"/>
      <c r="AK111" s="125"/>
      <c r="AL111" s="125"/>
      <c r="AM111" s="125">
        <v>108151</v>
      </c>
      <c r="AN111" s="125">
        <v>108683.32800000001</v>
      </c>
      <c r="AO111" s="125">
        <v>108942.08300000001</v>
      </c>
      <c r="AP111" s="124">
        <f t="shared" si="99"/>
        <v>485.43240469343783</v>
      </c>
      <c r="AQ111" s="124">
        <f t="shared" si="100"/>
        <v>313.45063845919128</v>
      </c>
      <c r="AR111" s="124">
        <f t="shared" si="101"/>
        <v>291.25944281606274</v>
      </c>
      <c r="AS111" s="124">
        <f t="shared" si="102"/>
        <v>283.86237760168649</v>
      </c>
      <c r="AT111" s="124">
        <f t="shared" si="103"/>
        <v>340.264999861305</v>
      </c>
      <c r="AU111" s="124">
        <f t="shared" si="104"/>
        <v>319.92307052177051</v>
      </c>
      <c r="AV111" s="124">
        <f t="shared" si="105"/>
        <v>405.76600672368073</v>
      </c>
      <c r="AW111" s="124">
        <f t="shared" si="106"/>
        <v>357.00047757094808</v>
      </c>
      <c r="AX111" s="124">
        <f t="shared" si="107"/>
        <v>392.88454619277019</v>
      </c>
      <c r="AY111" s="124">
        <f t="shared" si="108"/>
        <v>269.6825772578477</v>
      </c>
      <c r="AZ111" s="124">
        <f t="shared" si="109"/>
        <v>269.6825772578477</v>
      </c>
      <c r="BA111" s="124">
        <f t="shared" si="110"/>
        <v>260.9415861833013</v>
      </c>
      <c r="BB111" s="124">
        <f t="shared" si="111"/>
        <v>269.6825772578477</v>
      </c>
      <c r="BC111" s="124">
        <f t="shared" si="112"/>
        <v>256.34772383068503</v>
      </c>
      <c r="BD111" s="124">
        <f t="shared" si="113"/>
        <v>264.89264795837454</v>
      </c>
      <c r="BE111" s="124">
        <f t="shared" si="114"/>
        <v>264.26348523966215</v>
      </c>
      <c r="BF111" s="124">
        <f t="shared" si="115"/>
        <v>238.6895995713077</v>
      </c>
      <c r="BG111" s="124">
        <f t="shared" si="116"/>
        <v>264.26348523966215</v>
      </c>
      <c r="BH111" s="124">
        <f t="shared" si="86"/>
        <v>281.55192303275805</v>
      </c>
      <c r="BI111" s="124">
        <f t="shared" si="87"/>
        <v>330.31745218549065</v>
      </c>
      <c r="BJ111" s="124">
        <f t="shared" si="88"/>
        <v>341.35870406912824</v>
      </c>
      <c r="BK111" s="124">
        <f t="shared" si="117"/>
        <v>319.27620030185307</v>
      </c>
      <c r="BL111" s="124">
        <f t="shared" si="118"/>
        <v>318.35609597821662</v>
      </c>
      <c r="BM111" s="124">
        <f t="shared" si="119"/>
        <v>235.54670685093484</v>
      </c>
      <c r="BN111" s="124">
        <f t="shared" si="120"/>
        <v>338.59839109821883</v>
      </c>
      <c r="BO111" s="124">
        <f t="shared" si="121"/>
        <v>287.99265329821327</v>
      </c>
      <c r="BP111" s="124">
        <f t="shared" si="122"/>
        <v>282.47202735639451</v>
      </c>
      <c r="BQ111" s="124">
        <f t="shared" si="123"/>
        <v>0</v>
      </c>
      <c r="BR111" s="124">
        <f t="shared" si="124"/>
        <v>0</v>
      </c>
      <c r="BS111" s="124">
        <f t="shared" si="125"/>
        <v>0</v>
      </c>
      <c r="BT111" s="215">
        <f t="shared" si="92"/>
        <v>1166.887037567845</v>
      </c>
      <c r="BU111" s="215">
        <f t="shared" si="93"/>
        <v>1090.142485968692</v>
      </c>
      <c r="BV111" s="215">
        <f t="shared" si="94"/>
        <v>944.05044798476206</v>
      </c>
      <c r="BW111" s="215">
        <f t="shared" si="95"/>
        <v>1155.6510304873989</v>
      </c>
      <c r="BX111" s="215">
        <f t="shared" si="96"/>
        <v>953.22807928737689</v>
      </c>
      <c r="BY111" s="215">
        <f t="shared" si="97"/>
        <v>873.17900313100449</v>
      </c>
      <c r="BZ111" s="215">
        <f t="shared" si="98"/>
        <v>909.06307175282666</v>
      </c>
      <c r="CA111" s="215"/>
    </row>
    <row r="112" spans="1:79">
      <c r="A112" s="151" t="s">
        <v>33</v>
      </c>
      <c r="B112" s="151" t="s">
        <v>89</v>
      </c>
      <c r="C112" s="151" t="s">
        <v>71</v>
      </c>
      <c r="D112" s="151" t="s">
        <v>319</v>
      </c>
      <c r="E112" s="151" t="s">
        <v>320</v>
      </c>
      <c r="F112" s="125">
        <v>774</v>
      </c>
      <c r="G112" s="125">
        <v>1067</v>
      </c>
      <c r="H112" s="125">
        <v>1215</v>
      </c>
      <c r="I112" s="125">
        <v>1140</v>
      </c>
      <c r="J112" s="125">
        <v>974</v>
      </c>
      <c r="K112" s="125">
        <v>1296</v>
      </c>
      <c r="L112" s="125">
        <v>1403</v>
      </c>
      <c r="M112" s="125">
        <v>1169</v>
      </c>
      <c r="N112" s="125">
        <v>1306</v>
      </c>
      <c r="O112" s="125">
        <v>1029</v>
      </c>
      <c r="P112" s="125">
        <v>841</v>
      </c>
      <c r="Q112" s="125">
        <v>1244</v>
      </c>
      <c r="R112" s="125">
        <v>1089.3999999999999</v>
      </c>
      <c r="S112" s="125">
        <v>947.7</v>
      </c>
      <c r="T112" s="125">
        <v>815.4</v>
      </c>
      <c r="U112" s="125">
        <v>685.3</v>
      </c>
      <c r="V112" s="125">
        <v>504.92540403890342</v>
      </c>
      <c r="W112" s="125">
        <v>521.75625084020021</v>
      </c>
      <c r="X112" s="125">
        <v>521.75625084020021</v>
      </c>
      <c r="Y112" s="125">
        <v>471.26371043630991</v>
      </c>
      <c r="Z112" s="125">
        <v>521.75625084020021</v>
      </c>
      <c r="AA112" s="125">
        <v>1198</v>
      </c>
      <c r="AB112" s="125">
        <v>1519</v>
      </c>
      <c r="AC112" s="125">
        <v>1210</v>
      </c>
      <c r="AD112" s="125">
        <v>1375</v>
      </c>
      <c r="AE112" s="125">
        <v>1575</v>
      </c>
      <c r="AF112" s="125">
        <v>1474</v>
      </c>
      <c r="AG112" s="125">
        <v>1495</v>
      </c>
      <c r="AH112" s="125">
        <v>1002</v>
      </c>
      <c r="AI112" s="125">
        <v>969</v>
      </c>
      <c r="AJ112" s="125"/>
      <c r="AK112" s="125"/>
      <c r="AL112" s="125"/>
      <c r="AM112" s="125">
        <v>198895</v>
      </c>
      <c r="AN112" s="125">
        <v>201590.02500000008</v>
      </c>
      <c r="AO112" s="125">
        <v>204019.72600000008</v>
      </c>
      <c r="AP112" s="124">
        <f t="shared" si="99"/>
        <v>573.16674627315922</v>
      </c>
      <c r="AQ112" s="124">
        <f t="shared" si="100"/>
        <v>489.7056235702255</v>
      </c>
      <c r="AR112" s="124">
        <f t="shared" si="101"/>
        <v>651.60009050001258</v>
      </c>
      <c r="AS112" s="124">
        <f t="shared" si="102"/>
        <v>705.39732019407222</v>
      </c>
      <c r="AT112" s="124">
        <f t="shared" si="103"/>
        <v>587.74730385379223</v>
      </c>
      <c r="AU112" s="124">
        <f t="shared" si="104"/>
        <v>656.62786897609294</v>
      </c>
      <c r="AV112" s="124">
        <f t="shared" si="105"/>
        <v>510.44192290764363</v>
      </c>
      <c r="AW112" s="124">
        <f t="shared" si="106"/>
        <v>417.18334029672332</v>
      </c>
      <c r="AX112" s="124">
        <f t="shared" si="107"/>
        <v>617.09402536162168</v>
      </c>
      <c r="AY112" s="124">
        <f t="shared" si="108"/>
        <v>540.40372285285423</v>
      </c>
      <c r="AZ112" s="124">
        <f t="shared" si="109"/>
        <v>470.11254649132553</v>
      </c>
      <c r="BA112" s="124">
        <f t="shared" si="110"/>
        <v>404.48429926034271</v>
      </c>
      <c r="BB112" s="124">
        <f t="shared" si="111"/>
        <v>339.94737586842388</v>
      </c>
      <c r="BC112" s="124">
        <f t="shared" si="112"/>
        <v>250.47142289848085</v>
      </c>
      <c r="BD112" s="124">
        <f t="shared" si="113"/>
        <v>258.82047032843019</v>
      </c>
      <c r="BE112" s="124">
        <f t="shared" si="114"/>
        <v>255.73813918375717</v>
      </c>
      <c r="BF112" s="124">
        <f t="shared" si="115"/>
        <v>230.98928700468392</v>
      </c>
      <c r="BG112" s="124">
        <f t="shared" si="116"/>
        <v>255.73813918375717</v>
      </c>
      <c r="BH112" s="124">
        <f t="shared" si="86"/>
        <v>594.27543599937519</v>
      </c>
      <c r="BI112" s="124">
        <f t="shared" si="87"/>
        <v>753.50950524461689</v>
      </c>
      <c r="BJ112" s="124">
        <f t="shared" si="88"/>
        <v>600.22811148517872</v>
      </c>
      <c r="BK112" s="124">
        <f t="shared" si="117"/>
        <v>682.07739941497573</v>
      </c>
      <c r="BL112" s="124">
        <f t="shared" si="118"/>
        <v>781.28865751169951</v>
      </c>
      <c r="BM112" s="124">
        <f t="shared" si="119"/>
        <v>731.18697217285398</v>
      </c>
      <c r="BN112" s="124">
        <f t="shared" si="120"/>
        <v>741.60415427300995</v>
      </c>
      <c r="BO112" s="124">
        <f t="shared" si="121"/>
        <v>497.04840306458595</v>
      </c>
      <c r="BP112" s="124">
        <f t="shared" si="122"/>
        <v>480.67854547862652</v>
      </c>
      <c r="BQ112" s="124">
        <f t="shared" si="123"/>
        <v>0</v>
      </c>
      <c r="BR112" s="124">
        <f t="shared" si="124"/>
        <v>0</v>
      </c>
      <c r="BS112" s="124">
        <f t="shared" si="125"/>
        <v>0</v>
      </c>
      <c r="BT112" s="215">
        <f t="shared" si="92"/>
        <v>1536.4891022901531</v>
      </c>
      <c r="BU112" s="215">
        <f t="shared" si="93"/>
        <v>1714.4724603433972</v>
      </c>
      <c r="BV112" s="215">
        <f t="shared" si="94"/>
        <v>1949.7724930239574</v>
      </c>
      <c r="BW112" s="215">
        <f t="shared" si="95"/>
        <v>1544.7192885659888</v>
      </c>
      <c r="BX112" s="215">
        <f t="shared" si="96"/>
        <v>1948.0130527291708</v>
      </c>
      <c r="BY112" s="215">
        <f t="shared" si="97"/>
        <v>2194.5530290995293</v>
      </c>
      <c r="BZ112" s="215">
        <f t="shared" si="98"/>
        <v>1719.3311028162225</v>
      </c>
      <c r="CA112" s="215"/>
    </row>
    <row r="113" spans="1:79">
      <c r="A113" s="151" t="s">
        <v>23</v>
      </c>
      <c r="B113" s="151" t="s">
        <v>27</v>
      </c>
      <c r="C113" s="151" t="s">
        <v>35</v>
      </c>
      <c r="D113" s="151" t="s">
        <v>323</v>
      </c>
      <c r="E113" s="151" t="s">
        <v>324</v>
      </c>
      <c r="F113" s="125">
        <v>382</v>
      </c>
      <c r="G113" s="125">
        <v>508</v>
      </c>
      <c r="H113" s="125">
        <v>335</v>
      </c>
      <c r="I113" s="125">
        <v>477</v>
      </c>
      <c r="J113" s="125">
        <v>378</v>
      </c>
      <c r="K113" s="125">
        <v>320</v>
      </c>
      <c r="L113" s="125">
        <v>323</v>
      </c>
      <c r="M113" s="125">
        <v>552</v>
      </c>
      <c r="N113" s="125">
        <v>233</v>
      </c>
      <c r="O113" s="125">
        <v>318</v>
      </c>
      <c r="P113" s="125">
        <v>333</v>
      </c>
      <c r="Q113" s="125">
        <v>438</v>
      </c>
      <c r="R113" s="125">
        <v>412.04285714285714</v>
      </c>
      <c r="S113" s="125">
        <v>412.04285714285714</v>
      </c>
      <c r="T113" s="125">
        <v>382.91402855774589</v>
      </c>
      <c r="U113" s="125">
        <v>395.6778295096708</v>
      </c>
      <c r="V113" s="125">
        <v>382.91402855774589</v>
      </c>
      <c r="W113" s="125">
        <v>395.6778295096708</v>
      </c>
      <c r="X113" s="125">
        <v>395.6778295096708</v>
      </c>
      <c r="Y113" s="125">
        <v>357.38642665389614</v>
      </c>
      <c r="Z113" s="125">
        <v>395.6778295096708</v>
      </c>
      <c r="AA113" s="125">
        <v>568</v>
      </c>
      <c r="AB113" s="125">
        <v>680</v>
      </c>
      <c r="AC113" s="125">
        <v>440</v>
      </c>
      <c r="AD113" s="125">
        <v>348</v>
      </c>
      <c r="AE113" s="125">
        <v>453</v>
      </c>
      <c r="AF113" s="125">
        <v>320</v>
      </c>
      <c r="AG113" s="125">
        <v>453</v>
      </c>
      <c r="AH113" s="125">
        <v>211</v>
      </c>
      <c r="AI113" s="125">
        <v>494</v>
      </c>
      <c r="AJ113" s="125"/>
      <c r="AK113" s="125"/>
      <c r="AL113" s="125"/>
      <c r="AM113" s="125">
        <v>236814</v>
      </c>
      <c r="AN113" s="125">
        <v>239487.57400000005</v>
      </c>
      <c r="AO113" s="125">
        <v>240647.80699999988</v>
      </c>
      <c r="AP113" s="124">
        <f t="shared" si="99"/>
        <v>201.42390230307328</v>
      </c>
      <c r="AQ113" s="124">
        <f t="shared" si="100"/>
        <v>159.61894144771847</v>
      </c>
      <c r="AR113" s="124">
        <f t="shared" si="101"/>
        <v>135.12714619912674</v>
      </c>
      <c r="AS113" s="124">
        <f t="shared" si="102"/>
        <v>136.39396319474355</v>
      </c>
      <c r="AT113" s="124">
        <f t="shared" si="103"/>
        <v>233.09432719349363</v>
      </c>
      <c r="AU113" s="124">
        <f t="shared" si="104"/>
        <v>98.389453326239163</v>
      </c>
      <c r="AV113" s="124">
        <f t="shared" si="105"/>
        <v>132.78350717269362</v>
      </c>
      <c r="AW113" s="124">
        <f t="shared" si="106"/>
        <v>139.04688015253765</v>
      </c>
      <c r="AX113" s="124">
        <f t="shared" si="107"/>
        <v>182.89049101144593</v>
      </c>
      <c r="AY113" s="124">
        <f t="shared" si="108"/>
        <v>172.05187319775391</v>
      </c>
      <c r="AZ113" s="124">
        <f t="shared" si="109"/>
        <v>172.05187319775391</v>
      </c>
      <c r="BA113" s="124">
        <f t="shared" si="110"/>
        <v>159.88889200478761</v>
      </c>
      <c r="BB113" s="124">
        <f t="shared" si="111"/>
        <v>165.21852173828054</v>
      </c>
      <c r="BC113" s="124">
        <f t="shared" si="112"/>
        <v>159.88889200478761</v>
      </c>
      <c r="BD113" s="124">
        <f t="shared" si="113"/>
        <v>165.21852173828054</v>
      </c>
      <c r="BE113" s="124">
        <f t="shared" si="114"/>
        <v>164.42195523920606</v>
      </c>
      <c r="BF113" s="124">
        <f t="shared" si="115"/>
        <v>148.51015311928285</v>
      </c>
      <c r="BG113" s="124">
        <f t="shared" si="116"/>
        <v>164.42195523920606</v>
      </c>
      <c r="BH113" s="124">
        <f t="shared" si="86"/>
        <v>237.17305683676094</v>
      </c>
      <c r="BI113" s="124">
        <f t="shared" si="87"/>
        <v>283.93957508626312</v>
      </c>
      <c r="BJ113" s="124">
        <f t="shared" si="88"/>
        <v>183.72560740875846</v>
      </c>
      <c r="BK113" s="124">
        <f t="shared" si="117"/>
        <v>145.31025313238169</v>
      </c>
      <c r="BL113" s="124">
        <f t="shared" si="118"/>
        <v>189.15386399128997</v>
      </c>
      <c r="BM113" s="124">
        <f t="shared" si="119"/>
        <v>133.61862357000615</v>
      </c>
      <c r="BN113" s="124">
        <f t="shared" si="120"/>
        <v>189.15386399128997</v>
      </c>
      <c r="BO113" s="124">
        <f t="shared" si="121"/>
        <v>88.104779916472808</v>
      </c>
      <c r="BP113" s="124">
        <f t="shared" si="122"/>
        <v>206.27375013619701</v>
      </c>
      <c r="BQ113" s="124">
        <f t="shared" si="123"/>
        <v>0</v>
      </c>
      <c r="BR113" s="124">
        <f t="shared" si="124"/>
        <v>0</v>
      </c>
      <c r="BS113" s="124">
        <f t="shared" si="125"/>
        <v>0</v>
      </c>
      <c r="BT113" s="215">
        <f t="shared" si="92"/>
        <v>517.28360654353207</v>
      </c>
      <c r="BU113" s="215">
        <f t="shared" si="93"/>
        <v>496.16998994991854</v>
      </c>
      <c r="BV113" s="215">
        <f t="shared" si="94"/>
        <v>467.87774371447631</v>
      </c>
      <c r="BW113" s="215">
        <f t="shared" si="95"/>
        <v>454.72087833667723</v>
      </c>
      <c r="BX113" s="215">
        <f t="shared" si="96"/>
        <v>704.83823933178246</v>
      </c>
      <c r="BY113" s="215">
        <f t="shared" si="97"/>
        <v>468.08274069367781</v>
      </c>
      <c r="BZ113" s="215">
        <f t="shared" si="98"/>
        <v>483.53239404395975</v>
      </c>
      <c r="CA113" s="215"/>
    </row>
    <row r="114" spans="1:79">
      <c r="A114" s="151" t="s">
        <v>43</v>
      </c>
      <c r="B114" s="151" t="s">
        <v>81</v>
      </c>
      <c r="C114" s="151" t="s">
        <v>121</v>
      </c>
      <c r="D114" s="151" t="s">
        <v>325</v>
      </c>
      <c r="E114" s="151" t="s">
        <v>326</v>
      </c>
      <c r="F114" s="125">
        <v>349</v>
      </c>
      <c r="G114" s="125">
        <v>217</v>
      </c>
      <c r="H114" s="125">
        <v>157</v>
      </c>
      <c r="I114" s="125">
        <v>257</v>
      </c>
      <c r="J114" s="125">
        <v>261</v>
      </c>
      <c r="K114" s="125">
        <v>282</v>
      </c>
      <c r="L114" s="125">
        <v>383</v>
      </c>
      <c r="M114" s="125">
        <v>387</v>
      </c>
      <c r="N114" s="125">
        <v>220</v>
      </c>
      <c r="O114" s="125">
        <v>248</v>
      </c>
      <c r="P114" s="125">
        <v>278</v>
      </c>
      <c r="Q114" s="125">
        <v>254</v>
      </c>
      <c r="R114" s="125">
        <v>0</v>
      </c>
      <c r="S114" s="125">
        <v>0</v>
      </c>
      <c r="T114" s="125">
        <v>0</v>
      </c>
      <c r="U114" s="125">
        <v>0</v>
      </c>
      <c r="V114" s="125">
        <v>264.31243792993314</v>
      </c>
      <c r="W114" s="125">
        <v>273.12285252759762</v>
      </c>
      <c r="X114" s="125">
        <v>273.12285252759762</v>
      </c>
      <c r="Y114" s="125">
        <v>246.69160873460427</v>
      </c>
      <c r="Z114" s="125">
        <v>273.12285252759762</v>
      </c>
      <c r="AA114" s="125">
        <v>224</v>
      </c>
      <c r="AB114" s="125">
        <v>260</v>
      </c>
      <c r="AC114" s="125">
        <v>223</v>
      </c>
      <c r="AD114" s="125">
        <v>316</v>
      </c>
      <c r="AE114" s="125">
        <v>415</v>
      </c>
      <c r="AF114" s="125">
        <v>299</v>
      </c>
      <c r="AG114" s="125">
        <v>318</v>
      </c>
      <c r="AH114" s="125">
        <v>360</v>
      </c>
      <c r="AI114" s="125">
        <v>313</v>
      </c>
      <c r="AJ114" s="125"/>
      <c r="AK114" s="125"/>
      <c r="AL114" s="125"/>
      <c r="AM114" s="125">
        <v>258982</v>
      </c>
      <c r="AN114" s="125">
        <v>261495.51899999997</v>
      </c>
      <c r="AO114" s="125">
        <v>266308.04499999998</v>
      </c>
      <c r="AP114" s="124">
        <f t="shared" si="99"/>
        <v>99.234695847587858</v>
      </c>
      <c r="AQ114" s="124">
        <f t="shared" si="100"/>
        <v>100.77920473237523</v>
      </c>
      <c r="AR114" s="124">
        <f t="shared" si="101"/>
        <v>108.88787637750887</v>
      </c>
      <c r="AS114" s="124">
        <f t="shared" si="102"/>
        <v>147.8867257183897</v>
      </c>
      <c r="AT114" s="124">
        <f t="shared" si="103"/>
        <v>149.43123460317705</v>
      </c>
      <c r="AU114" s="124">
        <f t="shared" si="104"/>
        <v>84.947988663304784</v>
      </c>
      <c r="AV114" s="124">
        <f t="shared" si="105"/>
        <v>94.839101239054131</v>
      </c>
      <c r="AW114" s="124">
        <f t="shared" si="106"/>
        <v>106.31157316313326</v>
      </c>
      <c r="AX114" s="124">
        <f t="shared" si="107"/>
        <v>97.133595623869965</v>
      </c>
      <c r="AY114" s="124">
        <f t="shared" si="108"/>
        <v>0</v>
      </c>
      <c r="AZ114" s="124">
        <f t="shared" si="109"/>
        <v>0</v>
      </c>
      <c r="BA114" s="124">
        <f t="shared" si="110"/>
        <v>0</v>
      </c>
      <c r="BB114" s="124">
        <f t="shared" si="111"/>
        <v>0</v>
      </c>
      <c r="BC114" s="124">
        <f t="shared" si="112"/>
        <v>101.07723411120217</v>
      </c>
      <c r="BD114" s="124">
        <f t="shared" si="113"/>
        <v>104.44647524824227</v>
      </c>
      <c r="BE114" s="124">
        <f t="shared" si="114"/>
        <v>102.55899423826931</v>
      </c>
      <c r="BF114" s="124">
        <f t="shared" si="115"/>
        <v>92.63393027972711</v>
      </c>
      <c r="BG114" s="124">
        <f t="shared" si="116"/>
        <v>102.55899423826931</v>
      </c>
      <c r="BH114" s="124">
        <f t="shared" si="86"/>
        <v>85.661123699790821</v>
      </c>
      <c r="BI114" s="124">
        <f t="shared" si="87"/>
        <v>99.428090008685786</v>
      </c>
      <c r="BJ114" s="124">
        <f t="shared" si="88"/>
        <v>85.278707968988186</v>
      </c>
      <c r="BK114" s="124">
        <f t="shared" si="117"/>
        <v>120.84337093363349</v>
      </c>
      <c r="BL114" s="124">
        <f t="shared" si="118"/>
        <v>158.70252828309461</v>
      </c>
      <c r="BM114" s="124">
        <f t="shared" si="119"/>
        <v>114.34230350998865</v>
      </c>
      <c r="BN114" s="124">
        <f t="shared" si="120"/>
        <v>121.60820239523876</v>
      </c>
      <c r="BO114" s="124">
        <f t="shared" si="121"/>
        <v>137.66966308894953</v>
      </c>
      <c r="BP114" s="124">
        <f t="shared" si="122"/>
        <v>119.69612374122558</v>
      </c>
      <c r="BQ114" s="124">
        <f t="shared" si="123"/>
        <v>0</v>
      </c>
      <c r="BR114" s="124">
        <f t="shared" si="124"/>
        <v>0</v>
      </c>
      <c r="BS114" s="124">
        <f t="shared" si="125"/>
        <v>0</v>
      </c>
      <c r="BT114" s="215">
        <f t="shared" si="92"/>
        <v>279.16998092531526</v>
      </c>
      <c r="BU114" s="215">
        <f t="shared" si="93"/>
        <v>308.90177695747195</v>
      </c>
      <c r="BV114" s="215">
        <f t="shared" si="94"/>
        <v>382.26594898487156</v>
      </c>
      <c r="BW114" s="215">
        <f t="shared" si="95"/>
        <v>298.28427002605736</v>
      </c>
      <c r="BX114" s="215">
        <f t="shared" si="96"/>
        <v>270.36792167746478</v>
      </c>
      <c r="BY114" s="215">
        <f t="shared" si="97"/>
        <v>393.88820272671671</v>
      </c>
      <c r="BZ114" s="215">
        <f t="shared" si="98"/>
        <v>378.9739892254139</v>
      </c>
      <c r="CA114" s="215"/>
    </row>
    <row r="115" spans="1:79">
      <c r="A115" s="151" t="s">
        <v>33</v>
      </c>
      <c r="B115" s="151" t="s">
        <v>73</v>
      </c>
      <c r="C115" s="151" t="s">
        <v>79</v>
      </c>
      <c r="D115" s="151" t="s">
        <v>327</v>
      </c>
      <c r="E115" s="151" t="s">
        <v>328</v>
      </c>
      <c r="F115" s="125">
        <v>3463</v>
      </c>
      <c r="G115" s="125">
        <v>3424</v>
      </c>
      <c r="H115" s="125">
        <v>2459</v>
      </c>
      <c r="I115" s="125">
        <v>2425</v>
      </c>
      <c r="J115" s="125">
        <v>2237</v>
      </c>
      <c r="K115" s="125">
        <v>2131</v>
      </c>
      <c r="L115" s="125">
        <v>2018</v>
      </c>
      <c r="M115" s="125">
        <v>2151</v>
      </c>
      <c r="N115" s="125">
        <v>2004</v>
      </c>
      <c r="O115" s="125">
        <v>2532</v>
      </c>
      <c r="P115" s="125">
        <v>2031</v>
      </c>
      <c r="Q115" s="125">
        <v>2550</v>
      </c>
      <c r="R115" s="125">
        <v>2187.2235817275005</v>
      </c>
      <c r="S115" s="125">
        <v>2096.5294771593753</v>
      </c>
      <c r="T115" s="125">
        <v>1941.1310057334688</v>
      </c>
      <c r="U115" s="125">
        <v>1915.141268023126</v>
      </c>
      <c r="V115" s="125">
        <v>1765.5940291500003</v>
      </c>
      <c r="W115" s="125">
        <v>1824.447163455</v>
      </c>
      <c r="X115" s="125">
        <v>1836.1285514009999</v>
      </c>
      <c r="Y115" s="125">
        <v>1658.4386915879998</v>
      </c>
      <c r="Z115" s="125">
        <v>1836.1285514009999</v>
      </c>
      <c r="AA115" s="125">
        <v>2489</v>
      </c>
      <c r="AB115" s="125">
        <v>2467</v>
      </c>
      <c r="AC115" s="125">
        <v>2521</v>
      </c>
      <c r="AD115" s="125">
        <v>2513</v>
      </c>
      <c r="AE115" s="125">
        <v>2254</v>
      </c>
      <c r="AF115" s="125">
        <v>2430</v>
      </c>
      <c r="AG115" s="125">
        <v>3192</v>
      </c>
      <c r="AH115" s="125">
        <v>2940</v>
      </c>
      <c r="AI115" s="125">
        <v>2406</v>
      </c>
      <c r="AJ115" s="125"/>
      <c r="AK115" s="125"/>
      <c r="AL115" s="125"/>
      <c r="AM115" s="125">
        <v>722679</v>
      </c>
      <c r="AN115" s="125">
        <v>726581.90500000003</v>
      </c>
      <c r="AO115" s="125">
        <v>731233.99099999992</v>
      </c>
      <c r="AP115" s="124">
        <f t="shared" si="99"/>
        <v>335.55700387032135</v>
      </c>
      <c r="AQ115" s="124">
        <f t="shared" si="100"/>
        <v>309.54268769398305</v>
      </c>
      <c r="AR115" s="124">
        <f t="shared" si="101"/>
        <v>294.87504133923915</v>
      </c>
      <c r="AS115" s="124">
        <f t="shared" si="102"/>
        <v>279.23877682899325</v>
      </c>
      <c r="AT115" s="124">
        <f t="shared" si="103"/>
        <v>297.64252178353047</v>
      </c>
      <c r="AU115" s="124">
        <f t="shared" si="104"/>
        <v>277.30154051798934</v>
      </c>
      <c r="AV115" s="124">
        <f t="shared" si="105"/>
        <v>348.48101536467522</v>
      </c>
      <c r="AW115" s="124">
        <f t="shared" si="106"/>
        <v>279.52801824867907</v>
      </c>
      <c r="AX115" s="124">
        <f t="shared" si="107"/>
        <v>350.95836855447146</v>
      </c>
      <c r="AY115" s="124">
        <f t="shared" si="108"/>
        <v>301.0291842772358</v>
      </c>
      <c r="AZ115" s="124">
        <f t="shared" si="109"/>
        <v>288.54688820792683</v>
      </c>
      <c r="BA115" s="124">
        <f t="shared" si="110"/>
        <v>267.15928271479163</v>
      </c>
      <c r="BB115" s="124">
        <f t="shared" si="111"/>
        <v>263.58229606930905</v>
      </c>
      <c r="BC115" s="124">
        <f t="shared" si="112"/>
        <v>243.00000000000003</v>
      </c>
      <c r="BD115" s="124">
        <f t="shared" si="113"/>
        <v>251.09999999999997</v>
      </c>
      <c r="BE115" s="124">
        <f t="shared" si="114"/>
        <v>251.10000000000002</v>
      </c>
      <c r="BF115" s="124">
        <f t="shared" si="115"/>
        <v>226.8</v>
      </c>
      <c r="BG115" s="124">
        <f t="shared" si="116"/>
        <v>251.10000000000002</v>
      </c>
      <c r="BH115" s="124">
        <f t="shared" si="86"/>
        <v>342.56289385571745</v>
      </c>
      <c r="BI115" s="124">
        <f t="shared" si="87"/>
        <v>339.53501773485533</v>
      </c>
      <c r="BJ115" s="124">
        <f t="shared" si="88"/>
        <v>346.96707730424413</v>
      </c>
      <c r="BK115" s="124">
        <f t="shared" si="117"/>
        <v>345.8660314421125</v>
      </c>
      <c r="BL115" s="124">
        <f t="shared" si="118"/>
        <v>310.21967165559948</v>
      </c>
      <c r="BM115" s="124">
        <f t="shared" si="119"/>
        <v>334.44268062249637</v>
      </c>
      <c r="BN115" s="124">
        <f t="shared" si="120"/>
        <v>439.3172989905384</v>
      </c>
      <c r="BO115" s="124">
        <f t="shared" si="121"/>
        <v>404.63435433339066</v>
      </c>
      <c r="BP115" s="124">
        <f t="shared" si="122"/>
        <v>331.13954303610132</v>
      </c>
      <c r="BQ115" s="124">
        <f t="shared" si="123"/>
        <v>0</v>
      </c>
      <c r="BR115" s="124">
        <f t="shared" si="124"/>
        <v>0</v>
      </c>
      <c r="BS115" s="124">
        <f t="shared" si="125"/>
        <v>0</v>
      </c>
      <c r="BT115" s="215">
        <f t="shared" si="92"/>
        <v>1293.2436116173294</v>
      </c>
      <c r="BU115" s="215">
        <f t="shared" si="93"/>
        <v>939.97473290354355</v>
      </c>
      <c r="BV115" s="215">
        <f t="shared" si="94"/>
        <v>854.182839130513</v>
      </c>
      <c r="BW115" s="215">
        <f t="shared" si="95"/>
        <v>978.96740216782575</v>
      </c>
      <c r="BX115" s="215">
        <f t="shared" si="96"/>
        <v>1029.0649888948169</v>
      </c>
      <c r="BY115" s="215">
        <f t="shared" si="97"/>
        <v>990.52838372020824</v>
      </c>
      <c r="BZ115" s="215">
        <f t="shared" si="98"/>
        <v>1175.0911963600304</v>
      </c>
      <c r="CA115" s="215"/>
    </row>
    <row r="116" spans="1:79">
      <c r="A116" s="151" t="s">
        <v>23</v>
      </c>
      <c r="B116" s="151" t="s">
        <v>47</v>
      </c>
      <c r="C116" s="151" t="s">
        <v>25</v>
      </c>
      <c r="D116" s="151" t="s">
        <v>331</v>
      </c>
      <c r="E116" s="151" t="s">
        <v>332</v>
      </c>
      <c r="F116" s="125">
        <v>360</v>
      </c>
      <c r="G116" s="125">
        <v>258</v>
      </c>
      <c r="H116" s="125">
        <v>380</v>
      </c>
      <c r="I116" s="125">
        <v>328</v>
      </c>
      <c r="J116" s="125">
        <v>193</v>
      </c>
      <c r="K116" s="125">
        <v>231</v>
      </c>
      <c r="L116" s="125">
        <v>273</v>
      </c>
      <c r="M116" s="125">
        <v>364</v>
      </c>
      <c r="N116" s="125">
        <v>254</v>
      </c>
      <c r="O116" s="125">
        <v>347</v>
      </c>
      <c r="P116" s="125">
        <v>332</v>
      </c>
      <c r="Q116" s="125">
        <v>240</v>
      </c>
      <c r="R116" s="125">
        <v>281.8</v>
      </c>
      <c r="S116" s="125">
        <v>280.40000000000003</v>
      </c>
      <c r="T116" s="125">
        <v>278.89999999999998</v>
      </c>
      <c r="U116" s="125">
        <v>277.2</v>
      </c>
      <c r="V116" s="125">
        <v>267.2</v>
      </c>
      <c r="W116" s="125">
        <v>275.70000000000005</v>
      </c>
      <c r="X116" s="125">
        <v>273.7</v>
      </c>
      <c r="Y116" s="125">
        <v>271.60000000000002</v>
      </c>
      <c r="Z116" s="125">
        <v>269.5</v>
      </c>
      <c r="AA116" s="125">
        <v>326</v>
      </c>
      <c r="AB116" s="125">
        <v>435</v>
      </c>
      <c r="AC116" s="125">
        <v>287</v>
      </c>
      <c r="AD116" s="125">
        <v>337</v>
      </c>
      <c r="AE116" s="125">
        <v>203</v>
      </c>
      <c r="AF116" s="125">
        <v>163</v>
      </c>
      <c r="AG116" s="125">
        <v>301</v>
      </c>
      <c r="AH116" s="125">
        <v>198</v>
      </c>
      <c r="AI116" s="125">
        <v>180</v>
      </c>
      <c r="AJ116" s="125"/>
      <c r="AK116" s="125"/>
      <c r="AL116" s="125"/>
      <c r="AM116" s="125">
        <v>125567</v>
      </c>
      <c r="AN116" s="125">
        <v>126037.26200000006</v>
      </c>
      <c r="AO116" s="125">
        <v>126145.96100000001</v>
      </c>
      <c r="AP116" s="124">
        <f t="shared" si="99"/>
        <v>261.21512817858195</v>
      </c>
      <c r="AQ116" s="124">
        <f t="shared" si="100"/>
        <v>153.70280408068999</v>
      </c>
      <c r="AR116" s="124">
        <f t="shared" si="101"/>
        <v>183.96553234528182</v>
      </c>
      <c r="AS116" s="124">
        <f t="shared" si="102"/>
        <v>217.41381095351485</v>
      </c>
      <c r="AT116" s="124">
        <f t="shared" si="103"/>
        <v>289.88508127135316</v>
      </c>
      <c r="AU116" s="124">
        <f t="shared" si="104"/>
        <v>202.28244682121894</v>
      </c>
      <c r="AV116" s="124">
        <f t="shared" si="105"/>
        <v>275.31540632801102</v>
      </c>
      <c r="AW116" s="124">
        <f t="shared" si="106"/>
        <v>263.41416397953793</v>
      </c>
      <c r="AX116" s="124">
        <f t="shared" si="107"/>
        <v>190.41987757556959</v>
      </c>
      <c r="AY116" s="124">
        <f t="shared" si="108"/>
        <v>223.5846729199813</v>
      </c>
      <c r="AZ116" s="124">
        <f t="shared" si="109"/>
        <v>222.47389030079049</v>
      </c>
      <c r="BA116" s="124">
        <f t="shared" si="110"/>
        <v>221.28376606594313</v>
      </c>
      <c r="BB116" s="124">
        <f t="shared" si="111"/>
        <v>219.93495859978285</v>
      </c>
      <c r="BC116" s="124">
        <f t="shared" si="112"/>
        <v>212.00079703413414</v>
      </c>
      <c r="BD116" s="124">
        <f t="shared" si="113"/>
        <v>218.74483436493557</v>
      </c>
      <c r="BE116" s="124">
        <f t="shared" si="114"/>
        <v>216.97087867918339</v>
      </c>
      <c r="BF116" s="124">
        <f t="shared" si="115"/>
        <v>215.30614047959887</v>
      </c>
      <c r="BG116" s="124">
        <f t="shared" si="116"/>
        <v>213.64140228001435</v>
      </c>
      <c r="BH116" s="124">
        <f t="shared" si="86"/>
        <v>258.65366704014866</v>
      </c>
      <c r="BI116" s="124">
        <f t="shared" si="87"/>
        <v>345.1360281057199</v>
      </c>
      <c r="BJ116" s="124">
        <f t="shared" si="88"/>
        <v>227.71043693411863</v>
      </c>
      <c r="BK116" s="124">
        <f t="shared" si="117"/>
        <v>267.38124476236231</v>
      </c>
      <c r="BL116" s="124">
        <f t="shared" si="118"/>
        <v>161.06347978266928</v>
      </c>
      <c r="BM116" s="124">
        <f t="shared" si="119"/>
        <v>129.32683352007433</v>
      </c>
      <c r="BN116" s="124">
        <f t="shared" si="120"/>
        <v>238.81826312602684</v>
      </c>
      <c r="BO116" s="124">
        <f t="shared" si="121"/>
        <v>157.09639899984489</v>
      </c>
      <c r="BP116" s="124">
        <f t="shared" si="122"/>
        <v>142.8149081816772</v>
      </c>
      <c r="BQ116" s="124">
        <f t="shared" si="123"/>
        <v>0</v>
      </c>
      <c r="BR116" s="124">
        <f t="shared" si="124"/>
        <v>0</v>
      </c>
      <c r="BS116" s="124">
        <f t="shared" si="125"/>
        <v>0</v>
      </c>
      <c r="BT116" s="215">
        <f t="shared" si="92"/>
        <v>794.79481073849024</v>
      </c>
      <c r="BU116" s="215">
        <f t="shared" si="93"/>
        <v>598.88346460455375</v>
      </c>
      <c r="BV116" s="215">
        <f t="shared" si="94"/>
        <v>709.58133904608701</v>
      </c>
      <c r="BW116" s="215">
        <f t="shared" si="95"/>
        <v>729.14944788311857</v>
      </c>
      <c r="BX116" s="215">
        <f t="shared" si="96"/>
        <v>831.50013207998722</v>
      </c>
      <c r="BY116" s="215">
        <f t="shared" si="97"/>
        <v>557.77155806510586</v>
      </c>
      <c r="BZ116" s="215">
        <f t="shared" si="98"/>
        <v>538.72957030754901</v>
      </c>
      <c r="CA116" s="215"/>
    </row>
    <row r="117" spans="1:79">
      <c r="A117" s="151" t="s">
        <v>23</v>
      </c>
      <c r="B117" s="151" t="s">
        <v>47</v>
      </c>
      <c r="C117" s="151" t="s">
        <v>25</v>
      </c>
      <c r="D117" s="151" t="s">
        <v>333</v>
      </c>
      <c r="E117" s="151" t="s">
        <v>334</v>
      </c>
      <c r="F117" s="125">
        <v>316</v>
      </c>
      <c r="G117" s="125">
        <v>230</v>
      </c>
      <c r="H117" s="125">
        <v>278</v>
      </c>
      <c r="I117" s="125">
        <v>287</v>
      </c>
      <c r="J117" s="125">
        <v>215</v>
      </c>
      <c r="K117" s="125">
        <v>319</v>
      </c>
      <c r="L117" s="125">
        <v>157</v>
      </c>
      <c r="M117" s="125">
        <v>201</v>
      </c>
      <c r="N117" s="125">
        <v>276</v>
      </c>
      <c r="O117" s="125">
        <v>358</v>
      </c>
      <c r="P117" s="125">
        <v>368</v>
      </c>
      <c r="Q117" s="125">
        <v>331</v>
      </c>
      <c r="R117" s="125">
        <v>300.20735195142674</v>
      </c>
      <c r="S117" s="125">
        <v>300.20735195142674</v>
      </c>
      <c r="T117" s="125">
        <v>290.52324382396137</v>
      </c>
      <c r="U117" s="125">
        <v>300.20735195142674</v>
      </c>
      <c r="V117" s="125">
        <v>290.52324382396137</v>
      </c>
      <c r="W117" s="125">
        <v>300.20735195142674</v>
      </c>
      <c r="X117" s="125">
        <v>300.20735195142674</v>
      </c>
      <c r="Y117" s="125">
        <v>271.15502756903061</v>
      </c>
      <c r="Z117" s="125">
        <v>300.20735195142674</v>
      </c>
      <c r="AA117" s="125">
        <v>275</v>
      </c>
      <c r="AB117" s="125">
        <v>233</v>
      </c>
      <c r="AC117" s="125">
        <v>235</v>
      </c>
      <c r="AD117" s="125">
        <v>225</v>
      </c>
      <c r="AE117" s="125">
        <v>226</v>
      </c>
      <c r="AF117" s="125">
        <v>259</v>
      </c>
      <c r="AG117" s="125">
        <v>177</v>
      </c>
      <c r="AH117" s="125">
        <v>138</v>
      </c>
      <c r="AI117" s="125">
        <v>150</v>
      </c>
      <c r="AJ117" s="125"/>
      <c r="AK117" s="125"/>
      <c r="AL117" s="125"/>
      <c r="AM117" s="125">
        <v>135406</v>
      </c>
      <c r="AN117" s="125">
        <v>135668.04600000003</v>
      </c>
      <c r="AO117" s="125">
        <v>136253.76199999999</v>
      </c>
      <c r="AP117" s="124">
        <f t="shared" si="99"/>
        <v>211.95515708314255</v>
      </c>
      <c r="AQ117" s="124">
        <f t="shared" si="100"/>
        <v>158.78173788458415</v>
      </c>
      <c r="AR117" s="124">
        <f t="shared" si="101"/>
        <v>235.58778783805741</v>
      </c>
      <c r="AS117" s="124">
        <f t="shared" si="102"/>
        <v>115.94759464130097</v>
      </c>
      <c r="AT117" s="124">
        <f t="shared" si="103"/>
        <v>148.44246192930888</v>
      </c>
      <c r="AU117" s="124">
        <f t="shared" si="104"/>
        <v>203.83144026114059</v>
      </c>
      <c r="AV117" s="124">
        <f t="shared" si="105"/>
        <v>263.87938100029828</v>
      </c>
      <c r="AW117" s="124">
        <f t="shared" si="106"/>
        <v>271.25031343047419</v>
      </c>
      <c r="AX117" s="124">
        <f t="shared" si="107"/>
        <v>243.97786343882325</v>
      </c>
      <c r="AY117" s="124">
        <f t="shared" si="108"/>
        <v>221.28081062760103</v>
      </c>
      <c r="AZ117" s="124">
        <f t="shared" si="109"/>
        <v>221.28081062760103</v>
      </c>
      <c r="BA117" s="124">
        <f t="shared" si="110"/>
        <v>214.14271996219458</v>
      </c>
      <c r="BB117" s="124">
        <f t="shared" si="111"/>
        <v>221.28081062760103</v>
      </c>
      <c r="BC117" s="124">
        <f t="shared" si="112"/>
        <v>214.14271996219458</v>
      </c>
      <c r="BD117" s="124">
        <f t="shared" si="113"/>
        <v>221.28081062760103</v>
      </c>
      <c r="BE117" s="124">
        <f t="shared" si="114"/>
        <v>220.32958763474491</v>
      </c>
      <c r="BF117" s="124">
        <f t="shared" si="115"/>
        <v>199.0073694765438</v>
      </c>
      <c r="BG117" s="124">
        <f t="shared" si="116"/>
        <v>220.32958763474491</v>
      </c>
      <c r="BH117" s="124">
        <f t="shared" si="86"/>
        <v>202.70064182983808</v>
      </c>
      <c r="BI117" s="124">
        <f t="shared" si="87"/>
        <v>171.74272562309915</v>
      </c>
      <c r="BJ117" s="124">
        <f t="shared" si="88"/>
        <v>173.21691210913434</v>
      </c>
      <c r="BK117" s="124">
        <f t="shared" si="117"/>
        <v>165.8459796789584</v>
      </c>
      <c r="BL117" s="124">
        <f t="shared" si="118"/>
        <v>166.583072921976</v>
      </c>
      <c r="BM117" s="124">
        <f t="shared" si="119"/>
        <v>190.90714994155658</v>
      </c>
      <c r="BN117" s="124">
        <f t="shared" si="120"/>
        <v>130.46550401411395</v>
      </c>
      <c r="BO117" s="124">
        <f t="shared" si="121"/>
        <v>101.71886753642782</v>
      </c>
      <c r="BP117" s="124">
        <f t="shared" si="122"/>
        <v>110.56398645263893</v>
      </c>
      <c r="BQ117" s="124">
        <f t="shared" si="123"/>
        <v>0</v>
      </c>
      <c r="BR117" s="124">
        <f t="shared" si="124"/>
        <v>0</v>
      </c>
      <c r="BS117" s="124">
        <f t="shared" si="125"/>
        <v>0</v>
      </c>
      <c r="BT117" s="215">
        <f t="shared" si="92"/>
        <v>608.54024193905741</v>
      </c>
      <c r="BU117" s="215">
        <f t="shared" si="93"/>
        <v>606.32468280578405</v>
      </c>
      <c r="BV117" s="215">
        <f t="shared" si="94"/>
        <v>468.22149683175047</v>
      </c>
      <c r="BW117" s="215">
        <f t="shared" si="95"/>
        <v>779.10755786959567</v>
      </c>
      <c r="BX117" s="215">
        <f t="shared" si="96"/>
        <v>547.66027956207154</v>
      </c>
      <c r="BY117" s="215">
        <f t="shared" si="97"/>
        <v>523.33620254249092</v>
      </c>
      <c r="BZ117" s="215">
        <f t="shared" si="98"/>
        <v>342.74835800318073</v>
      </c>
      <c r="CA117" s="215"/>
    </row>
    <row r="118" spans="1:79">
      <c r="A118" s="151" t="s">
        <v>53</v>
      </c>
      <c r="B118" s="151" t="s">
        <v>97</v>
      </c>
      <c r="C118" s="151" t="s">
        <v>87</v>
      </c>
      <c r="D118" s="151" t="s">
        <v>335</v>
      </c>
      <c r="E118" s="151" t="s">
        <v>336</v>
      </c>
      <c r="F118" s="125">
        <v>1079</v>
      </c>
      <c r="G118" s="125">
        <v>1200</v>
      </c>
      <c r="H118" s="125">
        <v>1075</v>
      </c>
      <c r="I118" s="125">
        <v>1338</v>
      </c>
      <c r="J118" s="125">
        <v>1370</v>
      </c>
      <c r="K118" s="125">
        <v>776</v>
      </c>
      <c r="L118" s="125">
        <v>920</v>
      </c>
      <c r="M118" s="125">
        <v>895</v>
      </c>
      <c r="N118" s="125">
        <v>437</v>
      </c>
      <c r="O118" s="125">
        <v>315</v>
      </c>
      <c r="P118" s="125">
        <v>832</v>
      </c>
      <c r="Q118" s="125">
        <v>879</v>
      </c>
      <c r="R118" s="125">
        <v>365.70500532481367</v>
      </c>
      <c r="S118" s="125">
        <v>365.70500532481367</v>
      </c>
      <c r="T118" s="125">
        <v>353.84430244941427</v>
      </c>
      <c r="U118" s="125">
        <v>324.19254526091584</v>
      </c>
      <c r="V118" s="125">
        <v>314.30862619808306</v>
      </c>
      <c r="W118" s="125">
        <v>324.19254526091584</v>
      </c>
      <c r="X118" s="125">
        <v>324.19254526091584</v>
      </c>
      <c r="Y118" s="125">
        <v>292.56400425985089</v>
      </c>
      <c r="Z118" s="125">
        <v>324.19254526091584</v>
      </c>
      <c r="AA118" s="125">
        <v>483</v>
      </c>
      <c r="AB118" s="125">
        <v>724</v>
      </c>
      <c r="AC118" s="125">
        <v>604</v>
      </c>
      <c r="AD118" s="125">
        <v>541</v>
      </c>
      <c r="AE118" s="125">
        <v>410</v>
      </c>
      <c r="AF118" s="125">
        <v>382</v>
      </c>
      <c r="AG118" s="125">
        <v>302</v>
      </c>
      <c r="AH118" s="125">
        <v>408</v>
      </c>
      <c r="AI118" s="125">
        <v>471</v>
      </c>
      <c r="AJ118" s="125"/>
      <c r="AK118" s="125"/>
      <c r="AL118" s="125"/>
      <c r="AM118" s="125">
        <v>168665</v>
      </c>
      <c r="AN118" s="125">
        <v>170200.1920000001</v>
      </c>
      <c r="AO118" s="125">
        <v>171735.64600000001</v>
      </c>
      <c r="AP118" s="124">
        <f t="shared" si="99"/>
        <v>793.28847122995273</v>
      </c>
      <c r="AQ118" s="124">
        <f t="shared" si="100"/>
        <v>812.26099072125214</v>
      </c>
      <c r="AR118" s="124">
        <f t="shared" si="101"/>
        <v>460.08359766400849</v>
      </c>
      <c r="AS118" s="124">
        <f t="shared" si="102"/>
        <v>545.45993537485549</v>
      </c>
      <c r="AT118" s="124">
        <f t="shared" si="103"/>
        <v>530.6376545222779</v>
      </c>
      <c r="AU118" s="124">
        <f t="shared" si="104"/>
        <v>259.09346930305634</v>
      </c>
      <c r="AV118" s="124">
        <f t="shared" si="105"/>
        <v>185.07617194697397</v>
      </c>
      <c r="AW118" s="124">
        <f t="shared" si="106"/>
        <v>488.83611130121375</v>
      </c>
      <c r="AX118" s="124">
        <f t="shared" si="107"/>
        <v>516.45065124250823</v>
      </c>
      <c r="AY118" s="124">
        <f t="shared" si="108"/>
        <v>214.86756332496586</v>
      </c>
      <c r="AZ118" s="124">
        <f t="shared" si="109"/>
        <v>214.86756332496586</v>
      </c>
      <c r="BA118" s="124">
        <f t="shared" si="110"/>
        <v>207.89888559550749</v>
      </c>
      <c r="BB118" s="124">
        <f t="shared" si="111"/>
        <v>190.47719127186159</v>
      </c>
      <c r="BC118" s="124">
        <f t="shared" si="112"/>
        <v>184.66995983064629</v>
      </c>
      <c r="BD118" s="124">
        <f t="shared" si="113"/>
        <v>190.47719127186159</v>
      </c>
      <c r="BE118" s="124">
        <f t="shared" si="114"/>
        <v>188.77417287085279</v>
      </c>
      <c r="BF118" s="124">
        <f t="shared" si="115"/>
        <v>170.35718039564767</v>
      </c>
      <c r="BG118" s="124">
        <f t="shared" si="116"/>
        <v>188.77417287085279</v>
      </c>
      <c r="BH118" s="124">
        <f t="shared" si="86"/>
        <v>283.78346365202674</v>
      </c>
      <c r="BI118" s="124">
        <f t="shared" si="87"/>
        <v>425.38142377653696</v>
      </c>
      <c r="BJ118" s="124">
        <f t="shared" si="88"/>
        <v>354.876215415785</v>
      </c>
      <c r="BK118" s="124">
        <f t="shared" si="117"/>
        <v>317.86098102639022</v>
      </c>
      <c r="BL118" s="124">
        <f t="shared" si="118"/>
        <v>240.89279523256926</v>
      </c>
      <c r="BM118" s="124">
        <f t="shared" si="119"/>
        <v>224.44157994839384</v>
      </c>
      <c r="BN118" s="124">
        <f t="shared" si="120"/>
        <v>177.4381077078925</v>
      </c>
      <c r="BO118" s="124">
        <f t="shared" si="121"/>
        <v>239.71770842655675</v>
      </c>
      <c r="BP118" s="124">
        <f t="shared" si="122"/>
        <v>276.73294281595156</v>
      </c>
      <c r="BQ118" s="124">
        <f t="shared" si="123"/>
        <v>0</v>
      </c>
      <c r="BR118" s="124">
        <f t="shared" si="124"/>
        <v>0</v>
      </c>
      <c r="BS118" s="124">
        <f t="shared" si="125"/>
        <v>0</v>
      </c>
      <c r="BT118" s="215">
        <f t="shared" si="92"/>
        <v>1988.5571991818101</v>
      </c>
      <c r="BU118" s="215">
        <f t="shared" si="93"/>
        <v>2065.6330596152134</v>
      </c>
      <c r="BV118" s="215">
        <f t="shared" si="94"/>
        <v>1335.1910592001898</v>
      </c>
      <c r="BW118" s="215">
        <f t="shared" si="95"/>
        <v>1190.362934490696</v>
      </c>
      <c r="BX118" s="215">
        <f t="shared" si="96"/>
        <v>1064.0411028443489</v>
      </c>
      <c r="BY118" s="215">
        <f t="shared" si="97"/>
        <v>783.19535620735326</v>
      </c>
      <c r="BZ118" s="215">
        <f t="shared" si="98"/>
        <v>693.88875895040076</v>
      </c>
      <c r="CA118" s="215"/>
    </row>
    <row r="119" spans="1:79">
      <c r="A119" s="151" t="s">
        <v>23</v>
      </c>
      <c r="B119" s="151" t="s">
        <v>27</v>
      </c>
      <c r="C119" s="151" t="s">
        <v>35</v>
      </c>
      <c r="D119" s="151" t="s">
        <v>337</v>
      </c>
      <c r="E119" s="151" t="s">
        <v>338</v>
      </c>
      <c r="F119" s="125">
        <v>236</v>
      </c>
      <c r="G119" s="125">
        <v>315</v>
      </c>
      <c r="H119" s="125">
        <v>397</v>
      </c>
      <c r="I119" s="125">
        <v>299</v>
      </c>
      <c r="J119" s="125">
        <v>235</v>
      </c>
      <c r="K119" s="125">
        <v>207</v>
      </c>
      <c r="L119" s="125">
        <v>156</v>
      </c>
      <c r="M119" s="125">
        <v>263</v>
      </c>
      <c r="N119" s="125">
        <v>215</v>
      </c>
      <c r="O119" s="125">
        <v>216</v>
      </c>
      <c r="P119" s="125">
        <v>160</v>
      </c>
      <c r="Q119" s="125">
        <v>194</v>
      </c>
      <c r="R119" s="125">
        <v>301.40000000000003</v>
      </c>
      <c r="S119" s="125">
        <v>237.4</v>
      </c>
      <c r="T119" s="125">
        <v>210.4</v>
      </c>
      <c r="U119" s="125">
        <v>159.4</v>
      </c>
      <c r="V119" s="125">
        <v>177.02483587500916</v>
      </c>
      <c r="W119" s="125">
        <v>183.03233040417609</v>
      </c>
      <c r="X119" s="125">
        <v>183.03233040417609</v>
      </c>
      <c r="Y119" s="125">
        <v>166.00984681667518</v>
      </c>
      <c r="Z119" s="125">
        <v>183.03233040417609</v>
      </c>
      <c r="AA119" s="125">
        <v>222</v>
      </c>
      <c r="AB119" s="125">
        <v>361</v>
      </c>
      <c r="AC119" s="125">
        <v>440</v>
      </c>
      <c r="AD119" s="125">
        <v>356</v>
      </c>
      <c r="AE119" s="125">
        <v>334</v>
      </c>
      <c r="AF119" s="125">
        <v>201</v>
      </c>
      <c r="AG119" s="125">
        <v>185</v>
      </c>
      <c r="AH119" s="125">
        <v>240</v>
      </c>
      <c r="AI119" s="125">
        <v>274</v>
      </c>
      <c r="AJ119" s="125"/>
      <c r="AK119" s="125"/>
      <c r="AL119" s="125"/>
      <c r="AM119" s="125">
        <v>162980</v>
      </c>
      <c r="AN119" s="125">
        <v>164745.72499999998</v>
      </c>
      <c r="AO119" s="125">
        <v>165517.481</v>
      </c>
      <c r="AP119" s="124">
        <f t="shared" si="99"/>
        <v>183.45809301754818</v>
      </c>
      <c r="AQ119" s="124">
        <f t="shared" si="100"/>
        <v>144.18947110074856</v>
      </c>
      <c r="AR119" s="124">
        <f t="shared" si="101"/>
        <v>127.00944901214872</v>
      </c>
      <c r="AS119" s="124">
        <f t="shared" si="102"/>
        <v>95.717265922199047</v>
      </c>
      <c r="AT119" s="124">
        <f t="shared" si="103"/>
        <v>161.36949318934839</v>
      </c>
      <c r="AU119" s="124">
        <f t="shared" si="104"/>
        <v>131.91802675174867</v>
      </c>
      <c r="AV119" s="124">
        <f t="shared" si="105"/>
        <v>131.11114112369231</v>
      </c>
      <c r="AW119" s="124">
        <f t="shared" si="106"/>
        <v>97.119363795327629</v>
      </c>
      <c r="AX119" s="124">
        <f t="shared" si="107"/>
        <v>117.75722860183474</v>
      </c>
      <c r="AY119" s="124">
        <f t="shared" si="108"/>
        <v>182.94860154944845</v>
      </c>
      <c r="AZ119" s="124">
        <f t="shared" si="109"/>
        <v>144.10085603131739</v>
      </c>
      <c r="BA119" s="124">
        <f t="shared" si="110"/>
        <v>127.71196339085584</v>
      </c>
      <c r="BB119" s="124">
        <f t="shared" si="111"/>
        <v>96.755166181095163</v>
      </c>
      <c r="BC119" s="124">
        <f t="shared" si="112"/>
        <v>107.45337147595737</v>
      </c>
      <c r="BD119" s="124">
        <f t="shared" si="113"/>
        <v>111.09989676768616</v>
      </c>
      <c r="BE119" s="124">
        <f t="shared" si="114"/>
        <v>110.58187286222419</v>
      </c>
      <c r="BF119" s="124">
        <f t="shared" si="115"/>
        <v>100.2974705835906</v>
      </c>
      <c r="BG119" s="124">
        <f t="shared" si="116"/>
        <v>110.58187286222419</v>
      </c>
      <c r="BH119" s="124">
        <f t="shared" si="86"/>
        <v>134.75311726601709</v>
      </c>
      <c r="BI119" s="124">
        <f t="shared" si="87"/>
        <v>219.12556456320794</v>
      </c>
      <c r="BJ119" s="124">
        <f t="shared" si="88"/>
        <v>267.07825043715098</v>
      </c>
      <c r="BK119" s="124">
        <f t="shared" si="117"/>
        <v>216.09058444460399</v>
      </c>
      <c r="BL119" s="124">
        <f t="shared" si="118"/>
        <v>202.73667192274641</v>
      </c>
      <c r="BM119" s="124">
        <f t="shared" si="119"/>
        <v>122.00620076788034</v>
      </c>
      <c r="BN119" s="124">
        <f t="shared" si="120"/>
        <v>112.29426438834757</v>
      </c>
      <c r="BO119" s="124">
        <f t="shared" si="121"/>
        <v>145.67904569299145</v>
      </c>
      <c r="BP119" s="124">
        <f t="shared" si="122"/>
        <v>166.31691049949856</v>
      </c>
      <c r="BQ119" s="124">
        <f t="shared" si="123"/>
        <v>0</v>
      </c>
      <c r="BR119" s="124">
        <f t="shared" si="124"/>
        <v>0</v>
      </c>
      <c r="BS119" s="124">
        <f t="shared" si="125"/>
        <v>0</v>
      </c>
      <c r="BT119" s="215">
        <f t="shared" si="92"/>
        <v>581.66646214259424</v>
      </c>
      <c r="BU119" s="215">
        <f t="shared" si="93"/>
        <v>454.65701313044548</v>
      </c>
      <c r="BV119" s="215">
        <f t="shared" si="94"/>
        <v>389.00478586329609</v>
      </c>
      <c r="BW119" s="215">
        <f t="shared" si="95"/>
        <v>345.9877335208547</v>
      </c>
      <c r="BX119" s="215">
        <f t="shared" si="96"/>
        <v>620.95693226637604</v>
      </c>
      <c r="BY119" s="215">
        <f t="shared" si="97"/>
        <v>540.83345713523079</v>
      </c>
      <c r="BZ119" s="215">
        <f t="shared" si="98"/>
        <v>424.29022058083763</v>
      </c>
      <c r="CA119" s="215"/>
    </row>
    <row r="120" spans="1:79">
      <c r="A120" s="151" t="s">
        <v>23</v>
      </c>
      <c r="B120" s="151" t="s">
        <v>47</v>
      </c>
      <c r="C120" s="151" t="s">
        <v>25</v>
      </c>
      <c r="D120" s="151" t="s">
        <v>339</v>
      </c>
      <c r="E120" s="151" t="s">
        <v>340</v>
      </c>
      <c r="F120" s="125">
        <v>1524</v>
      </c>
      <c r="G120" s="125">
        <v>1365</v>
      </c>
      <c r="H120" s="125">
        <v>1728</v>
      </c>
      <c r="I120" s="125">
        <v>2085</v>
      </c>
      <c r="J120" s="125">
        <v>2239</v>
      </c>
      <c r="K120" s="125">
        <v>2685</v>
      </c>
      <c r="L120" s="125">
        <v>2575</v>
      </c>
      <c r="M120" s="125">
        <v>2295</v>
      </c>
      <c r="N120" s="125">
        <v>2009</v>
      </c>
      <c r="O120" s="125">
        <v>2257</v>
      </c>
      <c r="P120" s="125">
        <v>2281</v>
      </c>
      <c r="Q120" s="125">
        <v>2533</v>
      </c>
      <c r="R120" s="125">
        <v>2196.8663297296775</v>
      </c>
      <c r="S120" s="125">
        <v>2179.6080029640921</v>
      </c>
      <c r="T120" s="125">
        <v>2129.8607370279183</v>
      </c>
      <c r="U120" s="125">
        <v>2155.4513494329221</v>
      </c>
      <c r="V120" s="125">
        <v>1390.2142857142856</v>
      </c>
      <c r="W120" s="125">
        <v>1433.1772116692059</v>
      </c>
      <c r="X120" s="125">
        <v>1431.3360287007831</v>
      </c>
      <c r="Y120" s="125">
        <v>1289.6577326531949</v>
      </c>
      <c r="Z120" s="125">
        <v>1424.0409210610896</v>
      </c>
      <c r="AA120" s="125">
        <v>2529</v>
      </c>
      <c r="AB120" s="125">
        <v>1961</v>
      </c>
      <c r="AC120" s="125">
        <v>2300</v>
      </c>
      <c r="AD120" s="125">
        <v>1870</v>
      </c>
      <c r="AE120" s="125">
        <v>1881</v>
      </c>
      <c r="AF120" s="125">
        <v>1990</v>
      </c>
      <c r="AG120" s="125">
        <v>1696</v>
      </c>
      <c r="AH120" s="125">
        <v>2084</v>
      </c>
      <c r="AI120" s="125">
        <v>1958</v>
      </c>
      <c r="AJ120" s="125"/>
      <c r="AK120" s="125"/>
      <c r="AL120" s="125"/>
      <c r="AM120" s="125">
        <v>492085</v>
      </c>
      <c r="AN120" s="125">
        <v>487856.15</v>
      </c>
      <c r="AO120" s="125">
        <v>489150.46399999998</v>
      </c>
      <c r="AP120" s="124">
        <f t="shared" si="99"/>
        <v>423.70728634280664</v>
      </c>
      <c r="AQ120" s="124">
        <f t="shared" si="100"/>
        <v>455.00269262424172</v>
      </c>
      <c r="AR120" s="124">
        <f t="shared" si="101"/>
        <v>545.63744068606036</v>
      </c>
      <c r="AS120" s="124">
        <f t="shared" si="102"/>
        <v>523.28357905646385</v>
      </c>
      <c r="AT120" s="124">
        <f t="shared" si="103"/>
        <v>466.38284036294544</v>
      </c>
      <c r="AU120" s="124">
        <f t="shared" si="104"/>
        <v>408.26280012599449</v>
      </c>
      <c r="AV120" s="124">
        <f t="shared" si="105"/>
        <v>462.63637344737782</v>
      </c>
      <c r="AW120" s="124">
        <f t="shared" si="106"/>
        <v>467.55585637282627</v>
      </c>
      <c r="AX120" s="124">
        <f t="shared" si="107"/>
        <v>519.21042709003461</v>
      </c>
      <c r="AY120" s="124">
        <f t="shared" si="108"/>
        <v>450.31026660823636</v>
      </c>
      <c r="AZ120" s="124">
        <f t="shared" si="109"/>
        <v>446.7726814480236</v>
      </c>
      <c r="BA120" s="124">
        <f t="shared" si="110"/>
        <v>436.57556372465905</v>
      </c>
      <c r="BB120" s="124">
        <f t="shared" si="111"/>
        <v>441.8210879237501</v>
      </c>
      <c r="BC120" s="124">
        <f t="shared" si="112"/>
        <v>284.9639767202454</v>
      </c>
      <c r="BD120" s="124">
        <f t="shared" si="113"/>
        <v>293.77045091451771</v>
      </c>
      <c r="BE120" s="124">
        <f t="shared" si="114"/>
        <v>292.61671694965077</v>
      </c>
      <c r="BF120" s="124">
        <f t="shared" si="115"/>
        <v>263.65256246658595</v>
      </c>
      <c r="BG120" s="124">
        <f t="shared" si="116"/>
        <v>291.12533379117673</v>
      </c>
      <c r="BH120" s="124">
        <f t="shared" si="86"/>
        <v>518.39051326912647</v>
      </c>
      <c r="BI120" s="124">
        <f t="shared" si="87"/>
        <v>401.96275070018072</v>
      </c>
      <c r="BJ120" s="124">
        <f t="shared" si="88"/>
        <v>471.4504470221396</v>
      </c>
      <c r="BK120" s="124">
        <f t="shared" si="117"/>
        <v>383.30971127452216</v>
      </c>
      <c r="BL120" s="124">
        <f t="shared" si="118"/>
        <v>385.56447428201938</v>
      </c>
      <c r="BM120" s="124">
        <f t="shared" si="119"/>
        <v>407.90712590176423</v>
      </c>
      <c r="BN120" s="124">
        <f t="shared" si="120"/>
        <v>347.6434600650212</v>
      </c>
      <c r="BO120" s="124">
        <f t="shared" si="121"/>
        <v>427.1751006931039</v>
      </c>
      <c r="BP120" s="124">
        <f t="shared" si="122"/>
        <v>401.34781533449973</v>
      </c>
      <c r="BQ120" s="124">
        <f t="shared" si="123"/>
        <v>0</v>
      </c>
      <c r="BR120" s="124">
        <f t="shared" si="124"/>
        <v>0</v>
      </c>
      <c r="BS120" s="124">
        <f t="shared" si="125"/>
        <v>0</v>
      </c>
      <c r="BT120" s="215">
        <f t="shared" si="92"/>
        <v>938.25253767133734</v>
      </c>
      <c r="BU120" s="215">
        <f t="shared" si="93"/>
        <v>1424.3474196531088</v>
      </c>
      <c r="BV120" s="215">
        <f t="shared" si="94"/>
        <v>1397.9292195454038</v>
      </c>
      <c r="BW120" s="215">
        <f t="shared" si="95"/>
        <v>1449.4026569102386</v>
      </c>
      <c r="BX120" s="215">
        <f t="shared" si="96"/>
        <v>1391.8037109914469</v>
      </c>
      <c r="BY120" s="215">
        <f t="shared" si="97"/>
        <v>1176.7813114583059</v>
      </c>
      <c r="BZ120" s="215">
        <f t="shared" si="98"/>
        <v>1176.1663760926247</v>
      </c>
      <c r="CA120" s="215"/>
    </row>
    <row r="121" spans="1:79">
      <c r="A121" s="151" t="s">
        <v>33</v>
      </c>
      <c r="B121" s="151" t="s">
        <v>57</v>
      </c>
      <c r="C121" s="151" t="s">
        <v>71</v>
      </c>
      <c r="D121" s="151" t="s">
        <v>341</v>
      </c>
      <c r="E121" s="151" t="s">
        <v>342</v>
      </c>
      <c r="F121" s="125">
        <v>4968</v>
      </c>
      <c r="G121" s="125">
        <v>5372</v>
      </c>
      <c r="H121" s="125">
        <v>4850</v>
      </c>
      <c r="I121" s="125">
        <v>5414</v>
      </c>
      <c r="J121" s="125">
        <v>6055</v>
      </c>
      <c r="K121" s="125">
        <v>6135</v>
      </c>
      <c r="L121" s="125">
        <v>6557</v>
      </c>
      <c r="M121" s="125">
        <v>5428</v>
      </c>
      <c r="N121" s="125">
        <v>5301</v>
      </c>
      <c r="O121" s="125">
        <v>6043</v>
      </c>
      <c r="P121" s="125">
        <v>6011</v>
      </c>
      <c r="Q121" s="125">
        <v>6044</v>
      </c>
      <c r="R121" s="125">
        <v>3317.1</v>
      </c>
      <c r="S121" s="125">
        <v>3224</v>
      </c>
      <c r="T121" s="125">
        <v>3300</v>
      </c>
      <c r="U121" s="125">
        <v>2248.6000000000004</v>
      </c>
      <c r="V121" s="125">
        <v>2051.9</v>
      </c>
      <c r="W121" s="125">
        <v>2104.8999999999996</v>
      </c>
      <c r="X121" s="125">
        <v>1939.3000000000002</v>
      </c>
      <c r="Y121" s="125">
        <v>1514.5000000000002</v>
      </c>
      <c r="Z121" s="125">
        <v>1600.6</v>
      </c>
      <c r="AA121" s="125">
        <v>4497</v>
      </c>
      <c r="AB121" s="125">
        <v>4143</v>
      </c>
      <c r="AC121" s="125">
        <v>5708</v>
      </c>
      <c r="AD121" s="125">
        <v>5402</v>
      </c>
      <c r="AE121" s="125">
        <v>5746</v>
      </c>
      <c r="AF121" s="125">
        <v>4690</v>
      </c>
      <c r="AG121" s="125">
        <v>4439</v>
      </c>
      <c r="AH121" s="125">
        <v>3677</v>
      </c>
      <c r="AI121" s="125">
        <v>3634</v>
      </c>
      <c r="AJ121" s="125"/>
      <c r="AK121" s="125"/>
      <c r="AL121" s="125"/>
      <c r="AM121" s="125">
        <v>567064</v>
      </c>
      <c r="AN121" s="125">
        <v>569558.40099999984</v>
      </c>
      <c r="AO121" s="125">
        <v>574601.76300000015</v>
      </c>
      <c r="AP121" s="124">
        <f t="shared" si="99"/>
        <v>954.74232185432334</v>
      </c>
      <c r="AQ121" s="124">
        <f t="shared" si="100"/>
        <v>1067.7807090557681</v>
      </c>
      <c r="AR121" s="124">
        <f t="shared" si="101"/>
        <v>1081.8884640887095</v>
      </c>
      <c r="AS121" s="124">
        <f t="shared" si="102"/>
        <v>1156.3068718874765</v>
      </c>
      <c r="AT121" s="124">
        <f t="shared" si="103"/>
        <v>957.21117898508805</v>
      </c>
      <c r="AU121" s="124">
        <f t="shared" si="104"/>
        <v>934.81511787029331</v>
      </c>
      <c r="AV121" s="124">
        <f t="shared" si="105"/>
        <v>1060.9974305339063</v>
      </c>
      <c r="AW121" s="124">
        <f t="shared" si="106"/>
        <v>1055.379042683983</v>
      </c>
      <c r="AX121" s="124">
        <f t="shared" si="107"/>
        <v>1061.1730051542163</v>
      </c>
      <c r="AY121" s="124">
        <f t="shared" si="108"/>
        <v>582.39857303061729</v>
      </c>
      <c r="AZ121" s="124">
        <f t="shared" si="109"/>
        <v>566.05257587974745</v>
      </c>
      <c r="BA121" s="124">
        <f t="shared" si="110"/>
        <v>579.39624702331469</v>
      </c>
      <c r="BB121" s="124">
        <f t="shared" si="111"/>
        <v>394.79709122928051</v>
      </c>
      <c r="BC121" s="124">
        <f t="shared" si="112"/>
        <v>360.26156341428469</v>
      </c>
      <c r="BD121" s="124">
        <f t="shared" si="113"/>
        <v>369.5670182907196</v>
      </c>
      <c r="BE121" s="124">
        <f t="shared" si="114"/>
        <v>337.50331531788214</v>
      </c>
      <c r="BF121" s="124">
        <f t="shared" si="115"/>
        <v>263.5738519305587</v>
      </c>
      <c r="BG121" s="124">
        <f t="shared" si="116"/>
        <v>278.55814288547515</v>
      </c>
      <c r="BH121" s="124">
        <f t="shared" si="86"/>
        <v>789.55906753449869</v>
      </c>
      <c r="BI121" s="124">
        <f t="shared" si="87"/>
        <v>727.40565194472504</v>
      </c>
      <c r="BJ121" s="124">
        <f t="shared" si="88"/>
        <v>1002.1799327300242</v>
      </c>
      <c r="BK121" s="124">
        <f t="shared" si="117"/>
        <v>948.45409891513509</v>
      </c>
      <c r="BL121" s="124">
        <f t="shared" si="118"/>
        <v>1008.8517683018077</v>
      </c>
      <c r="BM121" s="124">
        <f t="shared" si="119"/>
        <v>823.44496925434714</v>
      </c>
      <c r="BN121" s="124">
        <f t="shared" si="120"/>
        <v>779.37573955651317</v>
      </c>
      <c r="BO121" s="124">
        <f t="shared" si="121"/>
        <v>645.58787888022061</v>
      </c>
      <c r="BP121" s="124">
        <f t="shared" si="122"/>
        <v>638.03817020688655</v>
      </c>
      <c r="BQ121" s="124">
        <f t="shared" si="123"/>
        <v>0</v>
      </c>
      <c r="BR121" s="124">
        <f t="shared" si="124"/>
        <v>0</v>
      </c>
      <c r="BS121" s="124">
        <f t="shared" si="125"/>
        <v>0</v>
      </c>
      <c r="BT121" s="215">
        <f t="shared" si="92"/>
        <v>2678.7099868797877</v>
      </c>
      <c r="BU121" s="215">
        <f t="shared" si="93"/>
        <v>3104.4114949988011</v>
      </c>
      <c r="BV121" s="215">
        <f t="shared" si="94"/>
        <v>3048.3331687428577</v>
      </c>
      <c r="BW121" s="215">
        <f t="shared" si="95"/>
        <v>3177.5494783721056</v>
      </c>
      <c r="BX121" s="215">
        <f t="shared" si="96"/>
        <v>2519.1446522092479</v>
      </c>
      <c r="BY121" s="215">
        <f t="shared" si="97"/>
        <v>2780.7508364712899</v>
      </c>
      <c r="BZ121" s="215">
        <f t="shared" si="98"/>
        <v>2063.0017886436203</v>
      </c>
      <c r="CA121" s="215"/>
    </row>
    <row r="122" spans="1:79">
      <c r="A122" s="151" t="s">
        <v>23</v>
      </c>
      <c r="B122" s="151" t="s">
        <v>27</v>
      </c>
      <c r="C122" s="151" t="s">
        <v>35</v>
      </c>
      <c r="D122" s="151" t="s">
        <v>343</v>
      </c>
      <c r="E122" s="151" t="s">
        <v>344</v>
      </c>
      <c r="F122" s="125">
        <v>340</v>
      </c>
      <c r="G122" s="125">
        <v>45</v>
      </c>
      <c r="H122" s="125">
        <v>139</v>
      </c>
      <c r="I122" s="125">
        <v>230</v>
      </c>
      <c r="J122" s="125">
        <v>197</v>
      </c>
      <c r="K122" s="125">
        <v>208</v>
      </c>
      <c r="L122" s="125">
        <v>322</v>
      </c>
      <c r="M122" s="125">
        <v>278</v>
      </c>
      <c r="N122" s="125">
        <v>342</v>
      </c>
      <c r="O122" s="125">
        <v>243</v>
      </c>
      <c r="P122" s="125">
        <v>444</v>
      </c>
      <c r="Q122" s="125">
        <v>273</v>
      </c>
      <c r="R122" s="125">
        <v>263.5</v>
      </c>
      <c r="S122" s="125">
        <v>245.5</v>
      </c>
      <c r="T122" s="125">
        <v>200</v>
      </c>
      <c r="U122" s="125">
        <v>194</v>
      </c>
      <c r="V122" s="125">
        <v>197.66889722333011</v>
      </c>
      <c r="W122" s="125">
        <v>204.25786046410781</v>
      </c>
      <c r="X122" s="125">
        <v>204.25786046410781</v>
      </c>
      <c r="Y122" s="125">
        <v>184.49097074177479</v>
      </c>
      <c r="Z122" s="125">
        <v>204.25786046410781</v>
      </c>
      <c r="AA122" s="125">
        <v>345</v>
      </c>
      <c r="AB122" s="125">
        <v>393</v>
      </c>
      <c r="AC122" s="125">
        <v>227</v>
      </c>
      <c r="AD122" s="125">
        <v>252</v>
      </c>
      <c r="AE122" s="125">
        <v>238</v>
      </c>
      <c r="AF122" s="125">
        <v>290</v>
      </c>
      <c r="AG122" s="125">
        <v>279</v>
      </c>
      <c r="AH122" s="125">
        <v>216</v>
      </c>
      <c r="AI122" s="125">
        <v>307</v>
      </c>
      <c r="AJ122" s="125"/>
      <c r="AK122" s="125"/>
      <c r="AL122" s="125"/>
      <c r="AM122" s="125">
        <v>258449</v>
      </c>
      <c r="AN122" s="125">
        <v>257975.99300000005</v>
      </c>
      <c r="AO122" s="125">
        <v>258490.25099999999</v>
      </c>
      <c r="AP122" s="124">
        <f t="shared" si="99"/>
        <v>88.992412429531555</v>
      </c>
      <c r="AQ122" s="124">
        <f t="shared" si="100"/>
        <v>76.223935863555283</v>
      </c>
      <c r="AR122" s="124">
        <f t="shared" si="101"/>
        <v>80.480094718880707</v>
      </c>
      <c r="AS122" s="124">
        <f t="shared" si="102"/>
        <v>124.58937740134418</v>
      </c>
      <c r="AT122" s="124">
        <f t="shared" si="103"/>
        <v>107.56474198004248</v>
      </c>
      <c r="AU122" s="124">
        <f t="shared" si="104"/>
        <v>132.3278480473904</v>
      </c>
      <c r="AV122" s="124">
        <f t="shared" si="105"/>
        <v>94.194811375335973</v>
      </c>
      <c r="AW122" s="124">
        <f t="shared" si="106"/>
        <v>172.10903806851513</v>
      </c>
      <c r="AX122" s="124">
        <f t="shared" si="107"/>
        <v>105.82380043401945</v>
      </c>
      <c r="AY122" s="124">
        <f t="shared" si="108"/>
        <v>102.14128723210301</v>
      </c>
      <c r="AZ122" s="124">
        <f t="shared" si="109"/>
        <v>95.163893796892935</v>
      </c>
      <c r="BA122" s="124">
        <f t="shared" si="110"/>
        <v>77.526593724556363</v>
      </c>
      <c r="BB122" s="124">
        <f t="shared" si="111"/>
        <v>75.200795912819672</v>
      </c>
      <c r="BC122" s="124">
        <f t="shared" si="112"/>
        <v>76.622981435070997</v>
      </c>
      <c r="BD122" s="124">
        <f t="shared" si="113"/>
        <v>79.17708081624005</v>
      </c>
      <c r="BE122" s="124">
        <f t="shared" si="114"/>
        <v>79.019560572947029</v>
      </c>
      <c r="BF122" s="124">
        <f t="shared" si="115"/>
        <v>71.372506323952152</v>
      </c>
      <c r="BG122" s="124">
        <f t="shared" si="116"/>
        <v>79.019560572947029</v>
      </c>
      <c r="BH122" s="124">
        <f t="shared" si="86"/>
        <v>133.73337417485973</v>
      </c>
      <c r="BI122" s="124">
        <f t="shared" si="87"/>
        <v>152.33975666875324</v>
      </c>
      <c r="BJ122" s="124">
        <f t="shared" si="88"/>
        <v>87.992683877371476</v>
      </c>
      <c r="BK122" s="124">
        <f t="shared" si="117"/>
        <v>97.683508092941025</v>
      </c>
      <c r="BL122" s="124">
        <f t="shared" si="118"/>
        <v>92.256646532222078</v>
      </c>
      <c r="BM122" s="124">
        <f t="shared" si="119"/>
        <v>112.41356090060673</v>
      </c>
      <c r="BN122" s="124">
        <f t="shared" si="120"/>
        <v>108.14959824575612</v>
      </c>
      <c r="BO122" s="124">
        <f t="shared" si="121"/>
        <v>83.728721222520875</v>
      </c>
      <c r="BP122" s="124">
        <f t="shared" si="122"/>
        <v>119.00332136719402</v>
      </c>
      <c r="BQ122" s="124">
        <f t="shared" si="123"/>
        <v>0</v>
      </c>
      <c r="BR122" s="124">
        <f t="shared" si="124"/>
        <v>0</v>
      </c>
      <c r="BS122" s="124">
        <f t="shared" si="125"/>
        <v>0</v>
      </c>
      <c r="BT122" s="215">
        <f t="shared" si="92"/>
        <v>202.74793092641099</v>
      </c>
      <c r="BU122" s="215">
        <f t="shared" si="93"/>
        <v>245.69644301196755</v>
      </c>
      <c r="BV122" s="215">
        <f t="shared" si="94"/>
        <v>364.48196742877707</v>
      </c>
      <c r="BW122" s="215">
        <f t="shared" si="95"/>
        <v>372.12764987787051</v>
      </c>
      <c r="BX122" s="215">
        <f t="shared" si="96"/>
        <v>374.06581472098446</v>
      </c>
      <c r="BY122" s="215">
        <f t="shared" si="97"/>
        <v>302.35371552576981</v>
      </c>
      <c r="BZ122" s="215">
        <f t="shared" si="98"/>
        <v>310.88164083547105</v>
      </c>
      <c r="CA122" s="215"/>
    </row>
    <row r="123" spans="1:79">
      <c r="A123" s="151" t="s">
        <v>33</v>
      </c>
      <c r="B123" s="151" t="s">
        <v>57</v>
      </c>
      <c r="C123" s="151" t="s">
        <v>55</v>
      </c>
      <c r="D123" s="151" t="s">
        <v>347</v>
      </c>
      <c r="E123" s="151" t="s">
        <v>348</v>
      </c>
      <c r="F123" s="125">
        <v>983</v>
      </c>
      <c r="G123" s="125">
        <v>1177</v>
      </c>
      <c r="H123" s="125">
        <v>1298</v>
      </c>
      <c r="I123" s="125">
        <v>2032</v>
      </c>
      <c r="J123" s="125">
        <v>1707</v>
      </c>
      <c r="K123" s="125">
        <v>1840</v>
      </c>
      <c r="L123" s="125">
        <v>1261</v>
      </c>
      <c r="M123" s="125">
        <v>919</v>
      </c>
      <c r="N123" s="125">
        <v>833</v>
      </c>
      <c r="O123" s="125">
        <v>986</v>
      </c>
      <c r="P123" s="125">
        <v>852</v>
      </c>
      <c r="Q123" s="125">
        <v>674</v>
      </c>
      <c r="R123" s="125">
        <v>571.18363945199997</v>
      </c>
      <c r="S123" s="125">
        <v>539.19393580800011</v>
      </c>
      <c r="T123" s="125">
        <v>488.32236264000005</v>
      </c>
      <c r="U123" s="125">
        <v>469.99769736400009</v>
      </c>
      <c r="V123" s="125">
        <v>435</v>
      </c>
      <c r="W123" s="125">
        <v>452.1</v>
      </c>
      <c r="X123" s="125">
        <v>452.1</v>
      </c>
      <c r="Y123" s="125">
        <v>412.10000000000008</v>
      </c>
      <c r="Z123" s="125">
        <v>452.1</v>
      </c>
      <c r="AA123" s="125">
        <v>785</v>
      </c>
      <c r="AB123" s="125">
        <v>760</v>
      </c>
      <c r="AC123" s="125">
        <v>1368</v>
      </c>
      <c r="AD123" s="125">
        <v>1535</v>
      </c>
      <c r="AE123" s="125">
        <v>1351</v>
      </c>
      <c r="AF123" s="125">
        <v>1248</v>
      </c>
      <c r="AG123" s="125">
        <v>1520</v>
      </c>
      <c r="AH123" s="125">
        <v>1563</v>
      </c>
      <c r="AI123" s="125">
        <v>1420</v>
      </c>
      <c r="AJ123" s="125"/>
      <c r="AK123" s="125"/>
      <c r="AL123" s="125"/>
      <c r="AM123" s="125">
        <v>257706</v>
      </c>
      <c r="AN123" s="125">
        <v>255364.05600000001</v>
      </c>
      <c r="AO123" s="125">
        <v>256453.87899999996</v>
      </c>
      <c r="AP123" s="124">
        <f t="shared" si="99"/>
        <v>788.49541725842619</v>
      </c>
      <c r="AQ123" s="124">
        <f t="shared" si="100"/>
        <v>662.38271518707359</v>
      </c>
      <c r="AR123" s="124">
        <f t="shared" si="101"/>
        <v>713.99191326550408</v>
      </c>
      <c r="AS123" s="124">
        <f t="shared" si="102"/>
        <v>489.31728403684815</v>
      </c>
      <c r="AT123" s="124">
        <f t="shared" si="103"/>
        <v>356.60791754945558</v>
      </c>
      <c r="AU123" s="124">
        <f t="shared" si="104"/>
        <v>323.2365563859592</v>
      </c>
      <c r="AV123" s="124">
        <f t="shared" si="105"/>
        <v>386.11542103638891</v>
      </c>
      <c r="AW123" s="124">
        <f t="shared" si="106"/>
        <v>333.64131716328939</v>
      </c>
      <c r="AX123" s="124">
        <f t="shared" si="107"/>
        <v>263.93691052588855</v>
      </c>
      <c r="AY123" s="124">
        <f t="shared" si="108"/>
        <v>223.6742509493975</v>
      </c>
      <c r="AZ123" s="124">
        <f t="shared" si="109"/>
        <v>211.14715369652498</v>
      </c>
      <c r="BA123" s="124">
        <f t="shared" si="110"/>
        <v>191.22595806513976</v>
      </c>
      <c r="BB123" s="124">
        <f t="shared" si="111"/>
        <v>184.05005963877707</v>
      </c>
      <c r="BC123" s="124">
        <f t="shared" si="112"/>
        <v>170.34503869252453</v>
      </c>
      <c r="BD123" s="124">
        <f t="shared" si="113"/>
        <v>177.04136090319616</v>
      </c>
      <c r="BE123" s="124">
        <f t="shared" si="114"/>
        <v>176.28900828596946</v>
      </c>
      <c r="BF123" s="124">
        <f t="shared" si="115"/>
        <v>160.69166183288658</v>
      </c>
      <c r="BG123" s="124">
        <f t="shared" si="116"/>
        <v>176.28900828596946</v>
      </c>
      <c r="BH123" s="124">
        <f t="shared" si="86"/>
        <v>307.40426522673965</v>
      </c>
      <c r="BI123" s="124">
        <f t="shared" si="87"/>
        <v>297.61432047429571</v>
      </c>
      <c r="BJ123" s="124">
        <f t="shared" si="88"/>
        <v>535.70577685373223</v>
      </c>
      <c r="BK123" s="124">
        <f t="shared" si="117"/>
        <v>601.10260780005785</v>
      </c>
      <c r="BL123" s="124">
        <f t="shared" si="118"/>
        <v>529.0486144220705</v>
      </c>
      <c r="BM123" s="124">
        <f t="shared" si="119"/>
        <v>488.71404204200138</v>
      </c>
      <c r="BN123" s="124">
        <f t="shared" si="120"/>
        <v>595.22864094859142</v>
      </c>
      <c r="BO123" s="124">
        <f t="shared" si="121"/>
        <v>612.06734592279497</v>
      </c>
      <c r="BP123" s="124">
        <f t="shared" si="122"/>
        <v>556.06886193881564</v>
      </c>
      <c r="BQ123" s="124">
        <f t="shared" si="123"/>
        <v>0</v>
      </c>
      <c r="BR123" s="124">
        <f t="shared" si="124"/>
        <v>0</v>
      </c>
      <c r="BS123" s="124">
        <f t="shared" si="125"/>
        <v>0</v>
      </c>
      <c r="BT123" s="215">
        <f t="shared" si="92"/>
        <v>1341.839150039192</v>
      </c>
      <c r="BU123" s="215">
        <f t="shared" si="93"/>
        <v>2164.870045711004</v>
      </c>
      <c r="BV123" s="215">
        <f t="shared" si="94"/>
        <v>1169.1617579722629</v>
      </c>
      <c r="BW123" s="215">
        <f t="shared" si="95"/>
        <v>983.69364872556696</v>
      </c>
      <c r="BX123" s="215">
        <f t="shared" si="96"/>
        <v>1140.7243625547678</v>
      </c>
      <c r="BY123" s="215">
        <f t="shared" si="97"/>
        <v>1618.8652642641296</v>
      </c>
      <c r="BZ123" s="215">
        <f t="shared" si="98"/>
        <v>1763.3648488102021</v>
      </c>
      <c r="CA123" s="215"/>
    </row>
    <row r="124" spans="1:79">
      <c r="A124" s="151" t="s">
        <v>33</v>
      </c>
      <c r="B124" s="151" t="s">
        <v>57</v>
      </c>
      <c r="C124" s="151" t="s">
        <v>55</v>
      </c>
      <c r="D124" s="151" t="s">
        <v>349</v>
      </c>
      <c r="E124" s="151" t="s">
        <v>350</v>
      </c>
      <c r="F124" s="125">
        <v>2365</v>
      </c>
      <c r="G124" s="125">
        <v>2104</v>
      </c>
      <c r="H124" s="125">
        <v>2071</v>
      </c>
      <c r="I124" s="125">
        <v>2440</v>
      </c>
      <c r="J124" s="125">
        <v>1876</v>
      </c>
      <c r="K124" s="125">
        <v>2010</v>
      </c>
      <c r="L124" s="125">
        <v>2003</v>
      </c>
      <c r="M124" s="125">
        <v>1463</v>
      </c>
      <c r="N124" s="125">
        <v>1569</v>
      </c>
      <c r="O124" s="125">
        <v>1744</v>
      </c>
      <c r="P124" s="125">
        <v>1653</v>
      </c>
      <c r="Q124" s="125">
        <v>1603</v>
      </c>
      <c r="R124" s="125">
        <v>1345.9381017612525</v>
      </c>
      <c r="S124" s="125">
        <v>1345.9381017612525</v>
      </c>
      <c r="T124" s="125">
        <v>1302.5207436399214</v>
      </c>
      <c r="U124" s="125">
        <v>1345.9381017612525</v>
      </c>
      <c r="V124" s="125">
        <v>1302.5207436399214</v>
      </c>
      <c r="W124" s="125">
        <v>1345.9381017612525</v>
      </c>
      <c r="X124" s="125">
        <v>1345.9381017612525</v>
      </c>
      <c r="Y124" s="125">
        <v>1215.6860273972602</v>
      </c>
      <c r="Z124" s="125">
        <v>1345.9381017612525</v>
      </c>
      <c r="AA124" s="125">
        <v>1197</v>
      </c>
      <c r="AB124" s="125">
        <v>1501</v>
      </c>
      <c r="AC124" s="125">
        <v>1438</v>
      </c>
      <c r="AD124" s="125">
        <v>1719</v>
      </c>
      <c r="AE124" s="125">
        <v>1137</v>
      </c>
      <c r="AF124" s="125">
        <v>1337</v>
      </c>
      <c r="AG124" s="125">
        <v>1412</v>
      </c>
      <c r="AH124" s="125">
        <v>1479</v>
      </c>
      <c r="AI124" s="125">
        <v>1495</v>
      </c>
      <c r="AJ124" s="125"/>
      <c r="AK124" s="125"/>
      <c r="AL124" s="125"/>
      <c r="AM124" s="125">
        <v>647357</v>
      </c>
      <c r="AN124" s="125">
        <v>650947.40300000005</v>
      </c>
      <c r="AO124" s="125">
        <v>654584.93899999978</v>
      </c>
      <c r="AP124" s="124">
        <f t="shared" si="99"/>
        <v>376.91721878345334</v>
      </c>
      <c r="AQ124" s="124">
        <f t="shared" si="100"/>
        <v>289.79373050727804</v>
      </c>
      <c r="AR124" s="124">
        <f t="shared" si="101"/>
        <v>310.49328268636935</v>
      </c>
      <c r="AS124" s="124">
        <f t="shared" si="102"/>
        <v>309.41196279641684</v>
      </c>
      <c r="AT124" s="124">
        <f t="shared" si="103"/>
        <v>225.99585700007879</v>
      </c>
      <c r="AU124" s="124">
        <f t="shared" si="104"/>
        <v>242.37012961935994</v>
      </c>
      <c r="AV124" s="124">
        <f t="shared" si="105"/>
        <v>267.91719146009098</v>
      </c>
      <c r="AW124" s="124">
        <f t="shared" si="106"/>
        <v>253.93756736440963</v>
      </c>
      <c r="AX124" s="124">
        <f t="shared" si="107"/>
        <v>246.25645522392534</v>
      </c>
      <c r="AY124" s="124">
        <f t="shared" si="108"/>
        <v>206.76602987557388</v>
      </c>
      <c r="AZ124" s="124">
        <f t="shared" si="109"/>
        <v>206.76602987557388</v>
      </c>
      <c r="BA124" s="124">
        <f t="shared" si="110"/>
        <v>200.09615794410371</v>
      </c>
      <c r="BB124" s="124">
        <f t="shared" si="111"/>
        <v>206.76602987557388</v>
      </c>
      <c r="BC124" s="124">
        <f t="shared" si="112"/>
        <v>200.09615794410371</v>
      </c>
      <c r="BD124" s="124">
        <f t="shared" si="113"/>
        <v>206.76602987557388</v>
      </c>
      <c r="BE124" s="124">
        <f t="shared" si="114"/>
        <v>205.61702868040675</v>
      </c>
      <c r="BF124" s="124">
        <f t="shared" si="115"/>
        <v>185.71860655004477</v>
      </c>
      <c r="BG124" s="124">
        <f t="shared" si="116"/>
        <v>205.61702868040675</v>
      </c>
      <c r="BH124" s="124">
        <f t="shared" si="86"/>
        <v>183.88582464319316</v>
      </c>
      <c r="BI124" s="124">
        <f t="shared" si="87"/>
        <v>230.58698645733745</v>
      </c>
      <c r="BJ124" s="124">
        <f t="shared" si="88"/>
        <v>220.90878516032728</v>
      </c>
      <c r="BK124" s="124">
        <f t="shared" si="117"/>
        <v>264.07663538984883</v>
      </c>
      <c r="BL124" s="124">
        <f t="shared" si="118"/>
        <v>174.66849007461207</v>
      </c>
      <c r="BM124" s="124">
        <f t="shared" si="119"/>
        <v>205.39293863654908</v>
      </c>
      <c r="BN124" s="124">
        <f t="shared" si="120"/>
        <v>216.91460684727545</v>
      </c>
      <c r="BO124" s="124">
        <f t="shared" si="121"/>
        <v>227.2072971155244</v>
      </c>
      <c r="BP124" s="124">
        <f t="shared" si="122"/>
        <v>229.66525300047937</v>
      </c>
      <c r="BQ124" s="124">
        <f t="shared" si="123"/>
        <v>0</v>
      </c>
      <c r="BR124" s="124">
        <f t="shared" si="124"/>
        <v>0</v>
      </c>
      <c r="BS124" s="124">
        <f t="shared" si="125"/>
        <v>0</v>
      </c>
      <c r="BT124" s="215">
        <f t="shared" si="92"/>
        <v>1010.2617257556494</v>
      </c>
      <c r="BU124" s="215">
        <f t="shared" si="93"/>
        <v>977.20423197710079</v>
      </c>
      <c r="BV124" s="215">
        <f t="shared" si="94"/>
        <v>777.77794941585557</v>
      </c>
      <c r="BW124" s="215">
        <f t="shared" si="95"/>
        <v>768.11121404842595</v>
      </c>
      <c r="BX124" s="215">
        <f t="shared" si="96"/>
        <v>635.38159626085792</v>
      </c>
      <c r="BY124" s="215">
        <f t="shared" si="97"/>
        <v>644.13806410101006</v>
      </c>
      <c r="BZ124" s="215">
        <f t="shared" si="98"/>
        <v>673.78715696327913</v>
      </c>
      <c r="CA124" s="215"/>
    </row>
    <row r="125" spans="1:79" s="184" customFormat="1">
      <c r="A125" s="184" t="s">
        <v>23</v>
      </c>
      <c r="B125" s="184" t="s">
        <v>37</v>
      </c>
      <c r="C125" s="184" t="s">
        <v>105</v>
      </c>
      <c r="D125" s="184" t="s">
        <v>892</v>
      </c>
      <c r="E125" s="184" t="s">
        <v>893</v>
      </c>
      <c r="F125" s="125">
        <v>125</v>
      </c>
      <c r="G125" s="125">
        <v>179</v>
      </c>
      <c r="H125" s="125">
        <v>126</v>
      </c>
      <c r="I125" s="125">
        <v>50</v>
      </c>
      <c r="J125" s="125">
        <v>134</v>
      </c>
      <c r="K125" s="125">
        <v>291</v>
      </c>
      <c r="L125" s="125">
        <v>369</v>
      </c>
      <c r="M125" s="125">
        <v>388</v>
      </c>
      <c r="N125" s="125">
        <v>330</v>
      </c>
      <c r="O125" s="125">
        <v>263</v>
      </c>
      <c r="P125" s="125">
        <v>205</v>
      </c>
      <c r="Q125" s="125">
        <v>361</v>
      </c>
      <c r="R125" s="125">
        <v>397</v>
      </c>
      <c r="S125" s="125">
        <v>397</v>
      </c>
      <c r="T125" s="125">
        <v>384</v>
      </c>
      <c r="U125" s="125">
        <v>397</v>
      </c>
      <c r="V125" s="125">
        <v>384</v>
      </c>
      <c r="W125" s="125">
        <v>397</v>
      </c>
      <c r="X125" s="125">
        <v>398</v>
      </c>
      <c r="Y125" s="125">
        <v>359</v>
      </c>
      <c r="Z125" s="125">
        <v>398</v>
      </c>
      <c r="AA125" s="125">
        <v>428</v>
      </c>
      <c r="AB125" s="125">
        <v>451</v>
      </c>
      <c r="AC125" s="125">
        <v>281</v>
      </c>
      <c r="AD125" s="125">
        <v>286</v>
      </c>
      <c r="AE125" s="125">
        <v>258</v>
      </c>
      <c r="AF125" s="125">
        <v>301</v>
      </c>
      <c r="AG125" s="125">
        <v>252</v>
      </c>
      <c r="AH125" s="125">
        <v>412</v>
      </c>
      <c r="AI125" s="125">
        <v>418</v>
      </c>
      <c r="AJ125" s="125"/>
      <c r="AK125" s="125"/>
      <c r="AL125" s="125"/>
      <c r="AM125" s="125">
        <v>173473</v>
      </c>
      <c r="AN125" s="125">
        <v>173691.25600000014</v>
      </c>
      <c r="AO125" s="125">
        <v>174478.24400000006</v>
      </c>
      <c r="AP125" s="124">
        <f t="shared" si="99"/>
        <v>28.822929216650429</v>
      </c>
      <c r="AQ125" s="124">
        <f t="shared" si="100"/>
        <v>77.245450300623148</v>
      </c>
      <c r="AR125" s="124">
        <f t="shared" si="101"/>
        <v>167.74944804090552</v>
      </c>
      <c r="AS125" s="124">
        <f t="shared" si="102"/>
        <v>212.71321761888018</v>
      </c>
      <c r="AT125" s="124">
        <f t="shared" si="103"/>
        <v>223.66593072120733</v>
      </c>
      <c r="AU125" s="124">
        <f t="shared" si="104"/>
        <v>190.23133282989284</v>
      </c>
      <c r="AV125" s="124">
        <f t="shared" si="105"/>
        <v>151.41810017195095</v>
      </c>
      <c r="AW125" s="124">
        <f t="shared" si="106"/>
        <v>118.0255153431557</v>
      </c>
      <c r="AX125" s="124">
        <f t="shared" si="107"/>
        <v>207.84005384819125</v>
      </c>
      <c r="AY125" s="124">
        <f t="shared" si="108"/>
        <v>228.56648581089175</v>
      </c>
      <c r="AZ125" s="124">
        <f t="shared" si="109"/>
        <v>228.56648581089175</v>
      </c>
      <c r="BA125" s="124">
        <f t="shared" si="110"/>
        <v>221.08194093547212</v>
      </c>
      <c r="BB125" s="124">
        <f t="shared" si="111"/>
        <v>228.56648581089175</v>
      </c>
      <c r="BC125" s="124">
        <f t="shared" si="112"/>
        <v>221.08194093547212</v>
      </c>
      <c r="BD125" s="124">
        <f t="shared" si="113"/>
        <v>228.56648581089175</v>
      </c>
      <c r="BE125" s="124">
        <f t="shared" si="114"/>
        <v>228.10866895244536</v>
      </c>
      <c r="BF125" s="124">
        <f t="shared" si="115"/>
        <v>205.7563119445424</v>
      </c>
      <c r="BG125" s="124">
        <f t="shared" si="116"/>
        <v>228.10866895244536</v>
      </c>
      <c r="BH125" s="124">
        <f t="shared" si="86"/>
        <v>246.41424666766164</v>
      </c>
      <c r="BI125" s="124">
        <f t="shared" si="87"/>
        <v>259.65613375494252</v>
      </c>
      <c r="BJ125" s="124">
        <f t="shared" si="88"/>
        <v>161.78131615330122</v>
      </c>
      <c r="BK125" s="124">
        <f t="shared" si="117"/>
        <v>164.65998725923183</v>
      </c>
      <c r="BL125" s="124">
        <f t="shared" si="118"/>
        <v>148.53942906602032</v>
      </c>
      <c r="BM125" s="124">
        <f t="shared" si="119"/>
        <v>173.29600057702373</v>
      </c>
      <c r="BN125" s="124">
        <f t="shared" si="120"/>
        <v>145.08502373890357</v>
      </c>
      <c r="BO125" s="124">
        <f t="shared" si="121"/>
        <v>237.20249912868363</v>
      </c>
      <c r="BP125" s="124">
        <f t="shared" si="122"/>
        <v>240.6569044558004</v>
      </c>
      <c r="BQ125" s="124">
        <f t="shared" si="123"/>
        <v>0</v>
      </c>
      <c r="BR125" s="124">
        <f t="shared" si="124"/>
        <v>0</v>
      </c>
      <c r="BS125" s="124">
        <f t="shared" si="125"/>
        <v>0</v>
      </c>
      <c r="BT125" s="215">
        <f t="shared" si="92"/>
        <v>247.87719126319368</v>
      </c>
      <c r="BU125" s="215">
        <f t="shared" si="93"/>
        <v>273.81782755817909</v>
      </c>
      <c r="BV125" s="215">
        <f t="shared" si="94"/>
        <v>626.6104811699804</v>
      </c>
      <c r="BW125" s="215">
        <f t="shared" si="95"/>
        <v>477.28366936329792</v>
      </c>
      <c r="BX125" s="215">
        <f t="shared" si="96"/>
        <v>667.85169657590541</v>
      </c>
      <c r="BY125" s="215">
        <f t="shared" si="97"/>
        <v>486.49541690227591</v>
      </c>
      <c r="BZ125" s="215">
        <f t="shared" si="98"/>
        <v>622.94442732338757</v>
      </c>
      <c r="CA125" s="215"/>
    </row>
    <row r="126" spans="1:79">
      <c r="A126" s="151" t="s">
        <v>53</v>
      </c>
      <c r="B126" s="151" t="s">
        <v>89</v>
      </c>
      <c r="C126" s="151" t="s">
        <v>99</v>
      </c>
      <c r="D126" s="151" t="s">
        <v>351</v>
      </c>
      <c r="E126" s="151" t="s">
        <v>352</v>
      </c>
      <c r="F126" s="125">
        <v>3812</v>
      </c>
      <c r="G126" s="125">
        <v>3771</v>
      </c>
      <c r="H126" s="125">
        <v>3394</v>
      </c>
      <c r="I126" s="125">
        <v>3552</v>
      </c>
      <c r="J126" s="125">
        <v>3982</v>
      </c>
      <c r="K126" s="125">
        <v>4209</v>
      </c>
      <c r="L126" s="125">
        <v>4807</v>
      </c>
      <c r="M126" s="125">
        <v>4075</v>
      </c>
      <c r="N126" s="125">
        <v>4426</v>
      </c>
      <c r="O126" s="125">
        <v>5251</v>
      </c>
      <c r="P126" s="125">
        <v>5342</v>
      </c>
      <c r="Q126" s="125">
        <v>5615</v>
      </c>
      <c r="R126" s="125">
        <v>5403</v>
      </c>
      <c r="S126" s="125">
        <v>4681</v>
      </c>
      <c r="T126" s="125">
        <v>4110</v>
      </c>
      <c r="U126" s="125">
        <v>3379</v>
      </c>
      <c r="V126" s="125">
        <v>2997.5840110746144</v>
      </c>
      <c r="W126" s="125">
        <v>3035.503478110435</v>
      </c>
      <c r="X126" s="125">
        <v>3035.503478110435</v>
      </c>
      <c r="Y126" s="125">
        <v>2713.7450770029736</v>
      </c>
      <c r="Z126" s="125">
        <v>2601.503478110435</v>
      </c>
      <c r="AA126" s="125">
        <v>5053</v>
      </c>
      <c r="AB126" s="125">
        <v>6131</v>
      </c>
      <c r="AC126" s="125">
        <v>6414</v>
      </c>
      <c r="AD126" s="125">
        <v>5810</v>
      </c>
      <c r="AE126" s="125">
        <v>4398</v>
      </c>
      <c r="AF126" s="125">
        <v>3970</v>
      </c>
      <c r="AG126" s="125">
        <v>4439</v>
      </c>
      <c r="AH126" s="125">
        <v>3594</v>
      </c>
      <c r="AI126" s="125">
        <v>3249</v>
      </c>
      <c r="AJ126" s="125"/>
      <c r="AK126" s="125"/>
      <c r="AL126" s="125"/>
      <c r="AM126" s="125">
        <v>535686</v>
      </c>
      <c r="AN126" s="125">
        <v>544406.321</v>
      </c>
      <c r="AO126" s="125">
        <v>548190.67500000005</v>
      </c>
      <c r="AP126" s="124">
        <f t="shared" si="99"/>
        <v>663.07501036054703</v>
      </c>
      <c r="AQ126" s="124">
        <f t="shared" si="100"/>
        <v>743.34591533099615</v>
      </c>
      <c r="AR126" s="124">
        <f t="shared" si="101"/>
        <v>785.72148609446572</v>
      </c>
      <c r="AS126" s="124">
        <f t="shared" si="102"/>
        <v>897.35404696034618</v>
      </c>
      <c r="AT126" s="124">
        <f t="shared" si="103"/>
        <v>760.70683198739562</v>
      </c>
      <c r="AU126" s="124">
        <f t="shared" si="104"/>
        <v>826.23029162606451</v>
      </c>
      <c r="AV126" s="124">
        <f t="shared" si="105"/>
        <v>964.53692718971934</v>
      </c>
      <c r="AW126" s="124">
        <f t="shared" si="106"/>
        <v>981.25238336459358</v>
      </c>
      <c r="AX126" s="124">
        <f t="shared" si="107"/>
        <v>1031.3987518892161</v>
      </c>
      <c r="AY126" s="124">
        <f t="shared" si="108"/>
        <v>992.45724959170707</v>
      </c>
      <c r="AZ126" s="124">
        <f t="shared" si="109"/>
        <v>859.83571818226551</v>
      </c>
      <c r="BA126" s="124">
        <f t="shared" si="110"/>
        <v>754.95082284321961</v>
      </c>
      <c r="BB126" s="124">
        <f t="shared" si="111"/>
        <v>620.67611444944998</v>
      </c>
      <c r="BC126" s="124">
        <f t="shared" si="112"/>
        <v>550.61521063320174</v>
      </c>
      <c r="BD126" s="124">
        <f t="shared" si="113"/>
        <v>557.58049842893627</v>
      </c>
      <c r="BE126" s="124">
        <f t="shared" si="114"/>
        <v>553.73132315875944</v>
      </c>
      <c r="BF126" s="124">
        <f t="shared" si="115"/>
        <v>495.03670907991517</v>
      </c>
      <c r="BG126" s="124">
        <f t="shared" si="116"/>
        <v>474.56178967481253</v>
      </c>
      <c r="BH126" s="124">
        <f t="shared" si="86"/>
        <v>928.16703353449861</v>
      </c>
      <c r="BI126" s="124">
        <f t="shared" si="87"/>
        <v>1126.1808989907006</v>
      </c>
      <c r="BJ126" s="124">
        <f t="shared" si="88"/>
        <v>1178.1641308312435</v>
      </c>
      <c r="BK126" s="124">
        <f t="shared" si="117"/>
        <v>1067.2175865496608</v>
      </c>
      <c r="BL126" s="124">
        <f t="shared" si="118"/>
        <v>807.85248634172262</v>
      </c>
      <c r="BM126" s="124">
        <f t="shared" si="119"/>
        <v>729.23473642033628</v>
      </c>
      <c r="BN126" s="124">
        <f t="shared" si="120"/>
        <v>815.38362593699571</v>
      </c>
      <c r="BO126" s="124">
        <f t="shared" si="121"/>
        <v>660.16867574173523</v>
      </c>
      <c r="BP126" s="124">
        <f t="shared" si="122"/>
        <v>596.79689134248679</v>
      </c>
      <c r="BQ126" s="124">
        <f t="shared" si="123"/>
        <v>0</v>
      </c>
      <c r="BR126" s="124">
        <f t="shared" si="124"/>
        <v>0</v>
      </c>
      <c r="BS126" s="124">
        <f t="shared" si="125"/>
        <v>0</v>
      </c>
      <c r="BT126" s="215">
        <f t="shared" si="92"/>
        <v>2049.1481950246975</v>
      </c>
      <c r="BU126" s="215">
        <f t="shared" si="93"/>
        <v>2192.1424117860088</v>
      </c>
      <c r="BV126" s="215">
        <f t="shared" si="94"/>
        <v>2484.2911705738065</v>
      </c>
      <c r="BW126" s="215">
        <f t="shared" si="95"/>
        <v>2977.1880624435294</v>
      </c>
      <c r="BX126" s="215">
        <f t="shared" si="96"/>
        <v>3232.5120633564429</v>
      </c>
      <c r="BY126" s="215">
        <f t="shared" si="97"/>
        <v>2604.30480931172</v>
      </c>
      <c r="BZ126" s="215">
        <f t="shared" si="98"/>
        <v>2072.3491930212176</v>
      </c>
      <c r="CA126" s="215"/>
    </row>
    <row r="127" spans="1:79">
      <c r="A127" s="151" t="s">
        <v>33</v>
      </c>
      <c r="B127" s="151" t="s">
        <v>73</v>
      </c>
      <c r="C127" s="151" t="s">
        <v>79</v>
      </c>
      <c r="D127" s="151" t="s">
        <v>353</v>
      </c>
      <c r="E127" s="151" t="s">
        <v>354</v>
      </c>
      <c r="F127" s="125">
        <v>795</v>
      </c>
      <c r="G127" s="125">
        <v>664</v>
      </c>
      <c r="H127" s="125">
        <v>568</v>
      </c>
      <c r="I127" s="125">
        <v>565</v>
      </c>
      <c r="J127" s="125">
        <v>479</v>
      </c>
      <c r="K127" s="125">
        <v>560</v>
      </c>
      <c r="L127" s="125">
        <v>742</v>
      </c>
      <c r="M127" s="125">
        <v>627</v>
      </c>
      <c r="N127" s="125">
        <v>763</v>
      </c>
      <c r="O127" s="125">
        <v>637</v>
      </c>
      <c r="P127" s="125">
        <v>550</v>
      </c>
      <c r="Q127" s="125">
        <v>506</v>
      </c>
      <c r="R127" s="125">
        <v>552</v>
      </c>
      <c r="S127" s="125">
        <v>552</v>
      </c>
      <c r="T127" s="125">
        <v>345</v>
      </c>
      <c r="U127" s="125">
        <v>316.5</v>
      </c>
      <c r="V127" s="125">
        <v>267</v>
      </c>
      <c r="W127" s="125">
        <v>276.10000000000002</v>
      </c>
      <c r="X127" s="125">
        <v>276.10000000000002</v>
      </c>
      <c r="Y127" s="125">
        <v>248.8</v>
      </c>
      <c r="Z127" s="125">
        <v>276.10000000000002</v>
      </c>
      <c r="AA127" s="125">
        <v>658</v>
      </c>
      <c r="AB127" s="125">
        <v>579</v>
      </c>
      <c r="AC127" s="125">
        <v>675</v>
      </c>
      <c r="AD127" s="125">
        <v>472</v>
      </c>
      <c r="AE127" s="125">
        <v>628</v>
      </c>
      <c r="AF127" s="125">
        <v>841</v>
      </c>
      <c r="AG127" s="125">
        <v>659</v>
      </c>
      <c r="AH127" s="125">
        <v>647</v>
      </c>
      <c r="AI127" s="125">
        <v>587</v>
      </c>
      <c r="AJ127" s="125"/>
      <c r="AK127" s="125"/>
      <c r="AL127" s="125"/>
      <c r="AM127" s="125">
        <v>147820</v>
      </c>
      <c r="AN127" s="125">
        <v>148565.48900000003</v>
      </c>
      <c r="AO127" s="125">
        <v>149987.71100000001</v>
      </c>
      <c r="AP127" s="124">
        <f t="shared" si="99"/>
        <v>382.22162089027194</v>
      </c>
      <c r="AQ127" s="124">
        <f t="shared" si="100"/>
        <v>324.04275470166419</v>
      </c>
      <c r="AR127" s="124">
        <f t="shared" si="101"/>
        <v>378.83912867000407</v>
      </c>
      <c r="AS127" s="124">
        <f t="shared" si="102"/>
        <v>501.9618454877554</v>
      </c>
      <c r="AT127" s="124">
        <f t="shared" si="103"/>
        <v>424.1645244215938</v>
      </c>
      <c r="AU127" s="124">
        <f t="shared" si="104"/>
        <v>516.16831281288057</v>
      </c>
      <c r="AV127" s="124">
        <f t="shared" si="105"/>
        <v>428.7671412032978</v>
      </c>
      <c r="AW127" s="124">
        <f t="shared" si="106"/>
        <v>370.20710778934665</v>
      </c>
      <c r="AX127" s="124">
        <f t="shared" si="107"/>
        <v>340.59053916619888</v>
      </c>
      <c r="AY127" s="124">
        <f t="shared" si="108"/>
        <v>371.55331545403516</v>
      </c>
      <c r="AZ127" s="124">
        <f t="shared" si="109"/>
        <v>371.55331545403516</v>
      </c>
      <c r="BA127" s="124">
        <f t="shared" si="110"/>
        <v>232.22082215877197</v>
      </c>
      <c r="BB127" s="124">
        <f t="shared" si="111"/>
        <v>213.03736293696039</v>
      </c>
      <c r="BC127" s="124">
        <f t="shared" si="112"/>
        <v>179.71872323591919</v>
      </c>
      <c r="BD127" s="124">
        <f t="shared" si="113"/>
        <v>185.84396811025204</v>
      </c>
      <c r="BE127" s="124">
        <f t="shared" si="114"/>
        <v>184.08174787066389</v>
      </c>
      <c r="BF127" s="124">
        <f t="shared" si="115"/>
        <v>165.88025668316251</v>
      </c>
      <c r="BG127" s="124">
        <f t="shared" si="116"/>
        <v>184.08174787066389</v>
      </c>
      <c r="BH127" s="124">
        <f t="shared" si="86"/>
        <v>442.90232168252737</v>
      </c>
      <c r="BI127" s="124">
        <f t="shared" si="87"/>
        <v>389.72711892733037</v>
      </c>
      <c r="BJ127" s="124">
        <f t="shared" si="88"/>
        <v>454.34508683237993</v>
      </c>
      <c r="BK127" s="124">
        <f t="shared" si="117"/>
        <v>317.70500886649381</v>
      </c>
      <c r="BL127" s="124">
        <f t="shared" si="118"/>
        <v>422.70920671219938</v>
      </c>
      <c r="BM127" s="124">
        <f t="shared" si="119"/>
        <v>566.0803230015282</v>
      </c>
      <c r="BN127" s="124">
        <f t="shared" si="120"/>
        <v>443.57542551487165</v>
      </c>
      <c r="BO127" s="124">
        <f t="shared" si="121"/>
        <v>435.4981795267405</v>
      </c>
      <c r="BP127" s="124">
        <f t="shared" si="122"/>
        <v>395.11194958608451</v>
      </c>
      <c r="BQ127" s="124">
        <f t="shared" si="123"/>
        <v>0</v>
      </c>
      <c r="BR127" s="124">
        <f t="shared" si="124"/>
        <v>0</v>
      </c>
      <c r="BS127" s="124">
        <f t="shared" si="125"/>
        <v>0</v>
      </c>
      <c r="BT127" s="215">
        <f t="shared" si="92"/>
        <v>1371.262346096604</v>
      </c>
      <c r="BU127" s="215">
        <f t="shared" si="93"/>
        <v>1085.1035042619401</v>
      </c>
      <c r="BV127" s="215">
        <f t="shared" si="94"/>
        <v>1442.2946827222297</v>
      </c>
      <c r="BW127" s="215">
        <f t="shared" si="95"/>
        <v>1139.5647881588432</v>
      </c>
      <c r="BX127" s="215">
        <f t="shared" si="96"/>
        <v>1286.9745274422378</v>
      </c>
      <c r="BY127" s="215">
        <f t="shared" si="97"/>
        <v>1306.4945385802214</v>
      </c>
      <c r="BZ127" s="215">
        <f t="shared" si="98"/>
        <v>1274.1855546276965</v>
      </c>
      <c r="CA127" s="215"/>
    </row>
    <row r="128" spans="1:79">
      <c r="A128" s="151" t="s">
        <v>53</v>
      </c>
      <c r="B128" s="151" t="s">
        <v>97</v>
      </c>
      <c r="C128" s="151" t="s">
        <v>87</v>
      </c>
      <c r="D128" s="151" t="s">
        <v>357</v>
      </c>
      <c r="E128" s="151" t="s">
        <v>358</v>
      </c>
      <c r="F128" s="125">
        <v>690</v>
      </c>
      <c r="G128" s="125">
        <v>887</v>
      </c>
      <c r="H128" s="125">
        <v>964</v>
      </c>
      <c r="I128" s="125">
        <v>1068</v>
      </c>
      <c r="J128" s="125">
        <v>945</v>
      </c>
      <c r="K128" s="125">
        <v>1079</v>
      </c>
      <c r="L128" s="125">
        <v>1196</v>
      </c>
      <c r="M128" s="125">
        <v>1302</v>
      </c>
      <c r="N128" s="125">
        <v>2347</v>
      </c>
      <c r="O128" s="125">
        <v>2050</v>
      </c>
      <c r="P128" s="125">
        <v>1880</v>
      </c>
      <c r="Q128" s="125">
        <v>1857</v>
      </c>
      <c r="R128" s="125">
        <v>1900</v>
      </c>
      <c r="S128" s="125">
        <v>1900</v>
      </c>
      <c r="T128" s="125">
        <v>1900</v>
      </c>
      <c r="U128" s="125">
        <v>1475</v>
      </c>
      <c r="V128" s="125">
        <v>742.5986370705092</v>
      </c>
      <c r="W128" s="125">
        <v>767.35192497285948</v>
      </c>
      <c r="X128" s="125">
        <v>767.35192497285948</v>
      </c>
      <c r="Y128" s="125">
        <v>693.09206126580852</v>
      </c>
      <c r="Z128" s="125">
        <v>767.35192497285948</v>
      </c>
      <c r="AA128" s="125">
        <v>2027</v>
      </c>
      <c r="AB128" s="125">
        <v>1758</v>
      </c>
      <c r="AC128" s="125">
        <v>1847</v>
      </c>
      <c r="AD128" s="125">
        <v>1587</v>
      </c>
      <c r="AE128" s="125">
        <v>1771</v>
      </c>
      <c r="AF128" s="125">
        <v>1715</v>
      </c>
      <c r="AG128" s="125">
        <v>1494</v>
      </c>
      <c r="AH128" s="125">
        <v>1246</v>
      </c>
      <c r="AI128" s="125">
        <v>1714</v>
      </c>
      <c r="AJ128" s="125"/>
      <c r="AK128" s="125"/>
      <c r="AL128" s="125"/>
      <c r="AM128" s="125">
        <v>210101</v>
      </c>
      <c r="AN128" s="125">
        <v>213272.39399999991</v>
      </c>
      <c r="AO128" s="125">
        <v>214026.18900000007</v>
      </c>
      <c r="AP128" s="124">
        <f t="shared" si="99"/>
        <v>508.32694751571864</v>
      </c>
      <c r="AQ128" s="124">
        <f t="shared" si="100"/>
        <v>449.78367547036902</v>
      </c>
      <c r="AR128" s="124">
        <f t="shared" si="101"/>
        <v>513.56252469050605</v>
      </c>
      <c r="AS128" s="124">
        <f t="shared" si="102"/>
        <v>569.25002736778981</v>
      </c>
      <c r="AT128" s="124">
        <f t="shared" si="103"/>
        <v>619.70195287028616</v>
      </c>
      <c r="AU128" s="124">
        <f t="shared" si="104"/>
        <v>1117.0817844750857</v>
      </c>
      <c r="AV128" s="124">
        <f t="shared" si="105"/>
        <v>961.21207323250701</v>
      </c>
      <c r="AW128" s="124">
        <f t="shared" si="106"/>
        <v>881.50180374493323</v>
      </c>
      <c r="AX128" s="124">
        <f t="shared" si="107"/>
        <v>870.71747316720268</v>
      </c>
      <c r="AY128" s="124">
        <f t="shared" si="108"/>
        <v>890.87948250817715</v>
      </c>
      <c r="AZ128" s="124">
        <f t="shared" si="109"/>
        <v>890.87948250817715</v>
      </c>
      <c r="BA128" s="124">
        <f t="shared" si="110"/>
        <v>890.87948250817715</v>
      </c>
      <c r="BB128" s="124">
        <f t="shared" si="111"/>
        <v>691.60380878924275</v>
      </c>
      <c r="BC128" s="124">
        <f t="shared" si="112"/>
        <v>348.19257342350153</v>
      </c>
      <c r="BD128" s="124">
        <f t="shared" si="113"/>
        <v>359.79899253761823</v>
      </c>
      <c r="BE128" s="124">
        <f t="shared" si="114"/>
        <v>358.53178929091672</v>
      </c>
      <c r="BF128" s="124">
        <f t="shared" si="115"/>
        <v>323.83516452082802</v>
      </c>
      <c r="BG128" s="124">
        <f t="shared" si="116"/>
        <v>358.53178929091672</v>
      </c>
      <c r="BH128" s="124">
        <f t="shared" si="86"/>
        <v>950.42774265477647</v>
      </c>
      <c r="BI128" s="124">
        <f t="shared" si="87"/>
        <v>824.29796328914506</v>
      </c>
      <c r="BJ128" s="124">
        <f t="shared" si="88"/>
        <v>866.02863378558072</v>
      </c>
      <c r="BK128" s="124">
        <f t="shared" si="117"/>
        <v>744.11880986340907</v>
      </c>
      <c r="BL128" s="124">
        <f t="shared" si="118"/>
        <v>830.39345448525353</v>
      </c>
      <c r="BM128" s="124">
        <f t="shared" si="119"/>
        <v>804.1359539481706</v>
      </c>
      <c r="BN128" s="124">
        <f t="shared" si="120"/>
        <v>700.51260361432458</v>
      </c>
      <c r="BO128" s="124">
        <f t="shared" si="121"/>
        <v>584.22938695009941</v>
      </c>
      <c r="BP128" s="124">
        <f t="shared" si="122"/>
        <v>803.66707001000827</v>
      </c>
      <c r="BQ128" s="124">
        <f t="shared" si="123"/>
        <v>0</v>
      </c>
      <c r="BR128" s="124">
        <f t="shared" si="124"/>
        <v>0</v>
      </c>
      <c r="BS128" s="124">
        <f t="shared" si="125"/>
        <v>0</v>
      </c>
      <c r="BT128" s="215">
        <f t="shared" si="92"/>
        <v>1209.4183273758811</v>
      </c>
      <c r="BU128" s="215">
        <f t="shared" si="93"/>
        <v>1471.6731476765935</v>
      </c>
      <c r="BV128" s="215">
        <f t="shared" si="94"/>
        <v>2306.0337647131619</v>
      </c>
      <c r="BW128" s="215">
        <f t="shared" si="95"/>
        <v>2713.4313501446431</v>
      </c>
      <c r="BX128" s="215">
        <f t="shared" si="96"/>
        <v>2640.7543397295021</v>
      </c>
      <c r="BY128" s="215">
        <f t="shared" si="97"/>
        <v>2378.6482182968334</v>
      </c>
      <c r="BZ128" s="215">
        <f t="shared" si="98"/>
        <v>2088.4090605744323</v>
      </c>
      <c r="CA128" s="215"/>
    </row>
    <row r="129" spans="1:79">
      <c r="A129" s="151" t="s">
        <v>53</v>
      </c>
      <c r="B129" s="151" t="s">
        <v>89</v>
      </c>
      <c r="C129" s="151" t="s">
        <v>117</v>
      </c>
      <c r="D129" s="151" t="s">
        <v>361</v>
      </c>
      <c r="E129" s="151" t="s">
        <v>362</v>
      </c>
      <c r="F129" s="125">
        <v>476</v>
      </c>
      <c r="G129" s="125">
        <v>548</v>
      </c>
      <c r="H129" s="125">
        <v>864</v>
      </c>
      <c r="I129" s="125">
        <v>813</v>
      </c>
      <c r="J129" s="125">
        <v>929</v>
      </c>
      <c r="K129" s="125">
        <v>732</v>
      </c>
      <c r="L129" s="125">
        <v>1466</v>
      </c>
      <c r="M129" s="125">
        <v>926</v>
      </c>
      <c r="N129" s="125">
        <v>576</v>
      </c>
      <c r="O129" s="125">
        <v>706</v>
      </c>
      <c r="P129" s="125">
        <v>792</v>
      </c>
      <c r="Q129" s="125">
        <v>961</v>
      </c>
      <c r="R129" s="125">
        <v>998.7</v>
      </c>
      <c r="S129" s="125">
        <v>980.1</v>
      </c>
      <c r="T129" s="125">
        <v>794.1</v>
      </c>
      <c r="U129" s="125">
        <v>661</v>
      </c>
      <c r="V129" s="125">
        <v>481.18513253481092</v>
      </c>
      <c r="W129" s="125">
        <v>497.22463695263792</v>
      </c>
      <c r="X129" s="125">
        <v>497.22463695263792</v>
      </c>
      <c r="Y129" s="125">
        <v>449.1061236991568</v>
      </c>
      <c r="Z129" s="125">
        <v>497.22463695263792</v>
      </c>
      <c r="AA129" s="125">
        <v>711</v>
      </c>
      <c r="AB129" s="125">
        <v>1034</v>
      </c>
      <c r="AC129" s="125">
        <v>846</v>
      </c>
      <c r="AD129" s="125">
        <v>722</v>
      </c>
      <c r="AE129" s="125">
        <v>800</v>
      </c>
      <c r="AF129" s="125">
        <v>590</v>
      </c>
      <c r="AG129" s="125">
        <v>559</v>
      </c>
      <c r="AH129" s="125">
        <v>561</v>
      </c>
      <c r="AI129" s="125">
        <v>636</v>
      </c>
      <c r="AJ129" s="125"/>
      <c r="AK129" s="125"/>
      <c r="AL129" s="125"/>
      <c r="AM129" s="125">
        <v>169345</v>
      </c>
      <c r="AN129" s="125">
        <v>170205.91099999996</v>
      </c>
      <c r="AO129" s="125">
        <v>171317.44500000001</v>
      </c>
      <c r="AP129" s="124">
        <f t="shared" si="99"/>
        <v>480.08503351147067</v>
      </c>
      <c r="AQ129" s="124">
        <f t="shared" si="100"/>
        <v>548.58425108506299</v>
      </c>
      <c r="AR129" s="124">
        <f t="shared" si="101"/>
        <v>432.25368330922083</v>
      </c>
      <c r="AS129" s="124">
        <f t="shared" si="102"/>
        <v>865.68838761108975</v>
      </c>
      <c r="AT129" s="124">
        <f t="shared" si="103"/>
        <v>546.8127195960908</v>
      </c>
      <c r="AU129" s="124">
        <f t="shared" si="104"/>
        <v>340.13404588266553</v>
      </c>
      <c r="AV129" s="124">
        <f t="shared" si="105"/>
        <v>414.79170485448071</v>
      </c>
      <c r="AW129" s="124">
        <f t="shared" si="106"/>
        <v>465.3187397234401</v>
      </c>
      <c r="AX129" s="124">
        <f t="shared" si="107"/>
        <v>564.61023847755803</v>
      </c>
      <c r="AY129" s="124">
        <f t="shared" si="108"/>
        <v>586.7598805073228</v>
      </c>
      <c r="AZ129" s="124">
        <f t="shared" si="109"/>
        <v>575.8319404077572</v>
      </c>
      <c r="BA129" s="124">
        <f t="shared" si="110"/>
        <v>466.55253941210077</v>
      </c>
      <c r="BB129" s="124">
        <f t="shared" si="111"/>
        <v>388.35314009746708</v>
      </c>
      <c r="BC129" s="124">
        <f t="shared" si="112"/>
        <v>282.70765081408427</v>
      </c>
      <c r="BD129" s="124">
        <f t="shared" si="113"/>
        <v>292.13123917455374</v>
      </c>
      <c r="BE129" s="124">
        <f t="shared" si="114"/>
        <v>290.23584664868071</v>
      </c>
      <c r="BF129" s="124">
        <f t="shared" si="115"/>
        <v>262.14850665042127</v>
      </c>
      <c r="BG129" s="124">
        <f t="shared" si="116"/>
        <v>290.23584664868071</v>
      </c>
      <c r="BH129" s="124">
        <f t="shared" si="86"/>
        <v>417.72932316081557</v>
      </c>
      <c r="BI129" s="124">
        <f t="shared" si="87"/>
        <v>607.49946575004685</v>
      </c>
      <c r="BJ129" s="124">
        <f t="shared" si="88"/>
        <v>497.04501743185654</v>
      </c>
      <c r="BK129" s="124">
        <f t="shared" si="117"/>
        <v>424.19208343475225</v>
      </c>
      <c r="BL129" s="124">
        <f t="shared" si="118"/>
        <v>470.01892901357587</v>
      </c>
      <c r="BM129" s="124">
        <f t="shared" si="119"/>
        <v>346.63896014751219</v>
      </c>
      <c r="BN129" s="124">
        <f t="shared" si="120"/>
        <v>328.42572664823615</v>
      </c>
      <c r="BO129" s="124">
        <f t="shared" si="121"/>
        <v>329.60077397077009</v>
      </c>
      <c r="BP129" s="124">
        <f t="shared" si="122"/>
        <v>373.66504856579286</v>
      </c>
      <c r="BQ129" s="124">
        <f t="shared" si="123"/>
        <v>0</v>
      </c>
      <c r="BR129" s="124">
        <f t="shared" si="124"/>
        <v>0</v>
      </c>
      <c r="BS129" s="124">
        <f t="shared" si="125"/>
        <v>0</v>
      </c>
      <c r="BT129" s="215">
        <f t="shared" si="92"/>
        <v>1114.8838170598483</v>
      </c>
      <c r="BU129" s="215">
        <f t="shared" si="93"/>
        <v>1460.9229679057546</v>
      </c>
      <c r="BV129" s="215">
        <f t="shared" si="94"/>
        <v>1752.6351530898462</v>
      </c>
      <c r="BW129" s="215">
        <f t="shared" si="95"/>
        <v>1444.720683055479</v>
      </c>
      <c r="BX129" s="215">
        <f t="shared" si="96"/>
        <v>1522.2738063427191</v>
      </c>
      <c r="BY129" s="215">
        <f t="shared" si="97"/>
        <v>1240.8499725958404</v>
      </c>
      <c r="BZ129" s="215">
        <f t="shared" si="98"/>
        <v>1031.691549184799</v>
      </c>
      <c r="CA129" s="215"/>
    </row>
    <row r="130" spans="1:79">
      <c r="A130" s="151" t="s">
        <v>53</v>
      </c>
      <c r="B130" s="151" t="s">
        <v>89</v>
      </c>
      <c r="C130" s="151" t="s">
        <v>99</v>
      </c>
      <c r="D130" s="151" t="s">
        <v>365</v>
      </c>
      <c r="E130" s="151" t="s">
        <v>366</v>
      </c>
      <c r="F130" s="125">
        <v>393</v>
      </c>
      <c r="G130" s="125">
        <v>691</v>
      </c>
      <c r="H130" s="125">
        <v>954</v>
      </c>
      <c r="I130" s="125">
        <v>1066</v>
      </c>
      <c r="J130" s="125">
        <v>989</v>
      </c>
      <c r="K130" s="125">
        <v>1078</v>
      </c>
      <c r="L130" s="125">
        <v>1105</v>
      </c>
      <c r="M130" s="125">
        <v>1208</v>
      </c>
      <c r="N130" s="125">
        <v>927</v>
      </c>
      <c r="O130" s="125">
        <v>666</v>
      </c>
      <c r="P130" s="125">
        <v>705</v>
      </c>
      <c r="Q130" s="125">
        <v>630</v>
      </c>
      <c r="R130" s="125">
        <v>376.50225</v>
      </c>
      <c r="S130" s="125">
        <v>319.21450000000004</v>
      </c>
      <c r="T130" s="125">
        <v>240</v>
      </c>
      <c r="U130" s="125">
        <v>240</v>
      </c>
      <c r="V130" s="125">
        <v>240</v>
      </c>
      <c r="W130" s="125">
        <v>240</v>
      </c>
      <c r="X130" s="125">
        <v>240</v>
      </c>
      <c r="Y130" s="125">
        <v>240</v>
      </c>
      <c r="Z130" s="125">
        <v>240</v>
      </c>
      <c r="AA130" s="125">
        <v>559</v>
      </c>
      <c r="AB130" s="125">
        <v>505</v>
      </c>
      <c r="AC130" s="125">
        <v>498</v>
      </c>
      <c r="AD130" s="125">
        <v>537</v>
      </c>
      <c r="AE130" s="125">
        <v>747</v>
      </c>
      <c r="AF130" s="125">
        <v>647</v>
      </c>
      <c r="AG130" s="125">
        <v>710</v>
      </c>
      <c r="AH130" s="125">
        <v>661</v>
      </c>
      <c r="AI130" s="125">
        <v>493</v>
      </c>
      <c r="AJ130" s="125"/>
      <c r="AK130" s="125"/>
      <c r="AL130" s="125"/>
      <c r="AM130" s="125">
        <v>126045</v>
      </c>
      <c r="AN130" s="125">
        <v>127610.55699999996</v>
      </c>
      <c r="AO130" s="125">
        <v>128197.38400000001</v>
      </c>
      <c r="AP130" s="124">
        <f t="shared" si="99"/>
        <v>845.72969971042096</v>
      </c>
      <c r="AQ130" s="124">
        <f t="shared" si="100"/>
        <v>784.64040620413357</v>
      </c>
      <c r="AR130" s="124">
        <f t="shared" si="101"/>
        <v>855.25010908802415</v>
      </c>
      <c r="AS130" s="124">
        <f t="shared" si="102"/>
        <v>876.67103018763146</v>
      </c>
      <c r="AT130" s="124">
        <f t="shared" si="103"/>
        <v>958.38787734539244</v>
      </c>
      <c r="AU130" s="124">
        <f t="shared" si="104"/>
        <v>735.45162441984996</v>
      </c>
      <c r="AV130" s="124">
        <f t="shared" si="105"/>
        <v>521.90039418133733</v>
      </c>
      <c r="AW130" s="124">
        <f t="shared" si="106"/>
        <v>552.46212897574003</v>
      </c>
      <c r="AX130" s="124">
        <f t="shared" si="107"/>
        <v>493.68956206342722</v>
      </c>
      <c r="AY130" s="124">
        <f t="shared" si="108"/>
        <v>295.04004907681747</v>
      </c>
      <c r="AZ130" s="124">
        <f t="shared" si="109"/>
        <v>250.14740747507292</v>
      </c>
      <c r="BA130" s="124">
        <f t="shared" si="110"/>
        <v>188.07221411940085</v>
      </c>
      <c r="BB130" s="124">
        <f t="shared" si="111"/>
        <v>188.07221411940085</v>
      </c>
      <c r="BC130" s="124">
        <f t="shared" si="112"/>
        <v>188.07221411940085</v>
      </c>
      <c r="BD130" s="124">
        <f t="shared" si="113"/>
        <v>188.07221411940085</v>
      </c>
      <c r="BE130" s="124">
        <f t="shared" si="114"/>
        <v>187.21130846164536</v>
      </c>
      <c r="BF130" s="124">
        <f t="shared" si="115"/>
        <v>187.21130846164536</v>
      </c>
      <c r="BG130" s="124">
        <f t="shared" si="116"/>
        <v>187.21130846164536</v>
      </c>
      <c r="BH130" s="124">
        <f t="shared" si="86"/>
        <v>438.05153205310449</v>
      </c>
      <c r="BI130" s="124">
        <f t="shared" si="87"/>
        <v>395.73528387623929</v>
      </c>
      <c r="BJ130" s="124">
        <f t="shared" si="88"/>
        <v>390.24984429775679</v>
      </c>
      <c r="BK130" s="124">
        <f t="shared" si="117"/>
        <v>420.81157909215938</v>
      </c>
      <c r="BL130" s="124">
        <f t="shared" si="118"/>
        <v>585.37476644663525</v>
      </c>
      <c r="BM130" s="124">
        <f t="shared" si="119"/>
        <v>507.01134389688485</v>
      </c>
      <c r="BN130" s="124">
        <f t="shared" si="120"/>
        <v>556.38030010322757</v>
      </c>
      <c r="BO130" s="124">
        <f t="shared" si="121"/>
        <v>517.98222305384991</v>
      </c>
      <c r="BP130" s="124">
        <f t="shared" si="122"/>
        <v>386.33167317026926</v>
      </c>
      <c r="BQ130" s="124">
        <f t="shared" si="123"/>
        <v>0</v>
      </c>
      <c r="BR130" s="124">
        <f t="shared" si="124"/>
        <v>0</v>
      </c>
      <c r="BS130" s="124">
        <f t="shared" si="125"/>
        <v>0</v>
      </c>
      <c r="BT130" s="215">
        <f t="shared" si="92"/>
        <v>1616.8828592962832</v>
      </c>
      <c r="BU130" s="215">
        <f t="shared" si="93"/>
        <v>2485.6202150025783</v>
      </c>
      <c r="BV130" s="215">
        <f t="shared" si="94"/>
        <v>2570.5105319528739</v>
      </c>
      <c r="BW130" s="215">
        <f t="shared" si="95"/>
        <v>1568.0520852205045</v>
      </c>
      <c r="BX130" s="215">
        <f t="shared" si="96"/>
        <v>1224.0366602271006</v>
      </c>
      <c r="BY130" s="215">
        <f t="shared" si="97"/>
        <v>1513.1976894356794</v>
      </c>
      <c r="BZ130" s="215">
        <f t="shared" si="98"/>
        <v>1460.6941963273466</v>
      </c>
      <c r="CA130" s="215"/>
    </row>
    <row r="131" spans="1:79">
      <c r="A131" s="151" t="s">
        <v>43</v>
      </c>
      <c r="B131" s="151" t="s">
        <v>81</v>
      </c>
      <c r="C131" s="151" t="s">
        <v>121</v>
      </c>
      <c r="D131" s="151" t="s">
        <v>367</v>
      </c>
      <c r="E131" s="151" t="s">
        <v>368</v>
      </c>
      <c r="F131" s="125">
        <v>259</v>
      </c>
      <c r="G131" s="125">
        <v>265</v>
      </c>
      <c r="H131" s="125">
        <v>327</v>
      </c>
      <c r="I131" s="125">
        <v>227</v>
      </c>
      <c r="J131" s="125">
        <v>371</v>
      </c>
      <c r="K131" s="125">
        <v>407</v>
      </c>
      <c r="L131" s="125">
        <v>495</v>
      </c>
      <c r="M131" s="125">
        <v>334</v>
      </c>
      <c r="N131" s="125">
        <v>209</v>
      </c>
      <c r="O131" s="125">
        <v>289</v>
      </c>
      <c r="P131" s="125">
        <v>322</v>
      </c>
      <c r="Q131" s="125">
        <v>358</v>
      </c>
      <c r="R131" s="125">
        <v>270.91999999999996</v>
      </c>
      <c r="S131" s="125">
        <v>276.36</v>
      </c>
      <c r="T131" s="125">
        <v>267.77</v>
      </c>
      <c r="U131" s="125">
        <v>276.36</v>
      </c>
      <c r="V131" s="125">
        <v>267.74888450257441</v>
      </c>
      <c r="W131" s="125">
        <v>276.33918065266027</v>
      </c>
      <c r="X131" s="125">
        <v>276.33918065266027</v>
      </c>
      <c r="Y131" s="125">
        <v>250.55829220240278</v>
      </c>
      <c r="Z131" s="125">
        <v>271.33918065266027</v>
      </c>
      <c r="AA131" s="125">
        <v>282</v>
      </c>
      <c r="AB131" s="125">
        <v>240</v>
      </c>
      <c r="AC131" s="125">
        <v>272</v>
      </c>
      <c r="AD131" s="125">
        <v>191</v>
      </c>
      <c r="AE131" s="125">
        <v>193</v>
      </c>
      <c r="AF131" s="125">
        <v>147</v>
      </c>
      <c r="AG131" s="125">
        <v>171</v>
      </c>
      <c r="AH131" s="125">
        <v>258</v>
      </c>
      <c r="AI131" s="125">
        <v>265</v>
      </c>
      <c r="AJ131" s="125"/>
      <c r="AK131" s="125"/>
      <c r="AL131" s="125"/>
      <c r="AM131" s="125">
        <v>225297</v>
      </c>
      <c r="AN131" s="125">
        <v>230252.78399999999</v>
      </c>
      <c r="AO131" s="125">
        <v>233652.66</v>
      </c>
      <c r="AP131" s="124">
        <f t="shared" si="99"/>
        <v>100.75589111262022</v>
      </c>
      <c r="AQ131" s="124">
        <f t="shared" si="100"/>
        <v>164.67152247921632</v>
      </c>
      <c r="AR131" s="124">
        <f t="shared" si="101"/>
        <v>180.65043032086535</v>
      </c>
      <c r="AS131" s="124">
        <f t="shared" si="102"/>
        <v>219.70998282267408</v>
      </c>
      <c r="AT131" s="124">
        <f t="shared" si="103"/>
        <v>148.2487560864104</v>
      </c>
      <c r="AU131" s="124">
        <f t="shared" si="104"/>
        <v>92.766437191795717</v>
      </c>
      <c r="AV131" s="124">
        <f t="shared" si="105"/>
        <v>125.51422613852087</v>
      </c>
      <c r="AW131" s="124">
        <f t="shared" si="106"/>
        <v>139.84630040347309</v>
      </c>
      <c r="AX131" s="124">
        <f t="shared" si="107"/>
        <v>155.4812905106937</v>
      </c>
      <c r="AY131" s="124">
        <f t="shared" si="108"/>
        <v>117.66198666245008</v>
      </c>
      <c r="AZ131" s="124">
        <f t="shared" si="109"/>
        <v>120.02460738976345</v>
      </c>
      <c r="BA131" s="124">
        <f t="shared" si="110"/>
        <v>116.29392502806829</v>
      </c>
      <c r="BB131" s="124">
        <f t="shared" si="111"/>
        <v>120.02460738976345</v>
      </c>
      <c r="BC131" s="124">
        <f t="shared" si="112"/>
        <v>116.28475445603056</v>
      </c>
      <c r="BD131" s="124">
        <f t="shared" si="113"/>
        <v>120.01556543727189</v>
      </c>
      <c r="BE131" s="124">
        <f t="shared" si="114"/>
        <v>118.26922092505185</v>
      </c>
      <c r="BF131" s="124">
        <f t="shared" si="115"/>
        <v>107.23536903128036</v>
      </c>
      <c r="BG131" s="124">
        <f t="shared" si="116"/>
        <v>116.1292923661388</v>
      </c>
      <c r="BH131" s="124">
        <f t="shared" si="86"/>
        <v>122.47408917322798</v>
      </c>
      <c r="BI131" s="124">
        <f t="shared" si="87"/>
        <v>104.23326738147063</v>
      </c>
      <c r="BJ131" s="124">
        <f t="shared" si="88"/>
        <v>118.13103636566672</v>
      </c>
      <c r="BK131" s="124">
        <f t="shared" si="117"/>
        <v>82.952308624420368</v>
      </c>
      <c r="BL131" s="124">
        <f t="shared" si="118"/>
        <v>83.820919185932624</v>
      </c>
      <c r="BM131" s="124">
        <f t="shared" si="119"/>
        <v>63.842876271150757</v>
      </c>
      <c r="BN131" s="124">
        <f t="shared" si="120"/>
        <v>74.266203009297811</v>
      </c>
      <c r="BO131" s="124">
        <f t="shared" si="121"/>
        <v>112.05076243508093</v>
      </c>
      <c r="BP131" s="124">
        <f t="shared" si="122"/>
        <v>115.09089940037383</v>
      </c>
      <c r="BQ131" s="124">
        <f t="shared" si="123"/>
        <v>0</v>
      </c>
      <c r="BR131" s="124">
        <f t="shared" si="124"/>
        <v>0</v>
      </c>
      <c r="BS131" s="124">
        <f t="shared" si="125"/>
        <v>0</v>
      </c>
      <c r="BT131" s="215">
        <f t="shared" si="92"/>
        <v>377.72362703453666</v>
      </c>
      <c r="BU131" s="215">
        <f t="shared" si="93"/>
        <v>446.07784391270189</v>
      </c>
      <c r="BV131" s="215">
        <f t="shared" si="94"/>
        <v>460.72517610088016</v>
      </c>
      <c r="BW131" s="215">
        <f t="shared" si="95"/>
        <v>420.84181705268765</v>
      </c>
      <c r="BX131" s="215">
        <f t="shared" si="96"/>
        <v>344.83839292036532</v>
      </c>
      <c r="BY131" s="215">
        <f t="shared" si="97"/>
        <v>230.61610408150378</v>
      </c>
      <c r="BZ131" s="215">
        <f t="shared" si="98"/>
        <v>301.40786484475257</v>
      </c>
      <c r="CA131" s="215"/>
    </row>
    <row r="132" spans="1:79">
      <c r="A132" s="151" t="s">
        <v>23</v>
      </c>
      <c r="B132" s="151" t="s">
        <v>27</v>
      </c>
      <c r="C132" s="151" t="s">
        <v>35</v>
      </c>
      <c r="D132" s="151" t="s">
        <v>369</v>
      </c>
      <c r="E132" s="151" t="s">
        <v>370</v>
      </c>
      <c r="F132" s="125">
        <v>478</v>
      </c>
      <c r="G132" s="125">
        <v>548</v>
      </c>
      <c r="H132" s="125">
        <v>415</v>
      </c>
      <c r="I132" s="125">
        <v>602</v>
      </c>
      <c r="J132" s="125">
        <v>460</v>
      </c>
      <c r="K132" s="125">
        <v>435</v>
      </c>
      <c r="L132" s="125">
        <v>480</v>
      </c>
      <c r="M132" s="125">
        <v>416</v>
      </c>
      <c r="N132" s="125">
        <v>337</v>
      </c>
      <c r="O132" s="125">
        <v>512</v>
      </c>
      <c r="P132" s="125">
        <v>469</v>
      </c>
      <c r="Q132" s="125">
        <v>623</v>
      </c>
      <c r="R132" s="125">
        <v>274.7</v>
      </c>
      <c r="S132" s="125">
        <v>274.7</v>
      </c>
      <c r="T132" s="125">
        <v>265.60000000000002</v>
      </c>
      <c r="U132" s="125">
        <v>274.7</v>
      </c>
      <c r="V132" s="125">
        <v>260.75932705970553</v>
      </c>
      <c r="W132" s="125">
        <v>269.45130462836238</v>
      </c>
      <c r="X132" s="125">
        <v>269.45130462836238</v>
      </c>
      <c r="Y132" s="125">
        <v>243.37537192239182</v>
      </c>
      <c r="Z132" s="125">
        <v>269.45130462836238</v>
      </c>
      <c r="AA132" s="125">
        <v>469</v>
      </c>
      <c r="AB132" s="125">
        <v>430</v>
      </c>
      <c r="AC132" s="125">
        <v>478</v>
      </c>
      <c r="AD132" s="125">
        <v>665</v>
      </c>
      <c r="AE132" s="125">
        <v>528</v>
      </c>
      <c r="AF132" s="125">
        <v>426</v>
      </c>
      <c r="AG132" s="125">
        <v>583</v>
      </c>
      <c r="AH132" s="125">
        <v>379</v>
      </c>
      <c r="AI132" s="125">
        <v>397</v>
      </c>
      <c r="AJ132" s="125"/>
      <c r="AK132" s="125"/>
      <c r="AL132" s="125"/>
      <c r="AM132" s="125">
        <v>108150</v>
      </c>
      <c r="AN132" s="125">
        <v>107708.60899999997</v>
      </c>
      <c r="AO132" s="125">
        <v>107697.21299999995</v>
      </c>
      <c r="AP132" s="124">
        <f t="shared" si="99"/>
        <v>556.63430420711973</v>
      </c>
      <c r="AQ132" s="124">
        <f t="shared" si="100"/>
        <v>425.33518261673601</v>
      </c>
      <c r="AR132" s="124">
        <f t="shared" si="101"/>
        <v>402.21914008321778</v>
      </c>
      <c r="AS132" s="124">
        <f t="shared" si="102"/>
        <v>443.8280166435506</v>
      </c>
      <c r="AT132" s="124">
        <f t="shared" si="103"/>
        <v>384.65094775774389</v>
      </c>
      <c r="AU132" s="124">
        <f t="shared" si="104"/>
        <v>311.60425335182617</v>
      </c>
      <c r="AV132" s="124">
        <f t="shared" si="105"/>
        <v>475.35661703699117</v>
      </c>
      <c r="AW132" s="124">
        <f t="shared" si="106"/>
        <v>435.43408865302513</v>
      </c>
      <c r="AX132" s="124">
        <f t="shared" si="107"/>
        <v>578.4124461211826</v>
      </c>
      <c r="AY132" s="124">
        <f t="shared" si="108"/>
        <v>255.03996621105753</v>
      </c>
      <c r="AZ132" s="124">
        <f t="shared" si="109"/>
        <v>255.03996621105753</v>
      </c>
      <c r="BA132" s="124">
        <f t="shared" si="110"/>
        <v>246.59124508793917</v>
      </c>
      <c r="BB132" s="124">
        <f t="shared" si="111"/>
        <v>255.03996621105753</v>
      </c>
      <c r="BC132" s="124">
        <f t="shared" si="112"/>
        <v>242.09701478895303</v>
      </c>
      <c r="BD132" s="124">
        <f t="shared" si="113"/>
        <v>250.16691528191816</v>
      </c>
      <c r="BE132" s="124">
        <f t="shared" si="114"/>
        <v>250.19338673913737</v>
      </c>
      <c r="BF132" s="124">
        <f t="shared" si="115"/>
        <v>225.9811235063176</v>
      </c>
      <c r="BG132" s="124">
        <f t="shared" si="116"/>
        <v>250.19338673913737</v>
      </c>
      <c r="BH132" s="124">
        <f t="shared" si="86"/>
        <v>435.43408865302513</v>
      </c>
      <c r="BI132" s="124">
        <f t="shared" si="87"/>
        <v>399.22528383966056</v>
      </c>
      <c r="BJ132" s="124">
        <f t="shared" si="88"/>
        <v>443.78996668687847</v>
      </c>
      <c r="BK132" s="124">
        <f t="shared" si="117"/>
        <v>617.40654361249824</v>
      </c>
      <c r="BL132" s="124">
        <f t="shared" si="118"/>
        <v>490.21151131939712</v>
      </c>
      <c r="BM132" s="124">
        <f t="shared" si="119"/>
        <v>395.51156026905903</v>
      </c>
      <c r="BN132" s="124">
        <f t="shared" si="120"/>
        <v>541.27521041516763</v>
      </c>
      <c r="BO132" s="124">
        <f t="shared" si="121"/>
        <v>351.87530831449146</v>
      </c>
      <c r="BP132" s="124">
        <f t="shared" si="122"/>
        <v>368.58706438219815</v>
      </c>
      <c r="BQ132" s="124">
        <f t="shared" si="123"/>
        <v>0</v>
      </c>
      <c r="BR132" s="124">
        <f t="shared" si="124"/>
        <v>0</v>
      </c>
      <c r="BS132" s="124">
        <f t="shared" si="125"/>
        <v>0</v>
      </c>
      <c r="BT132" s="215">
        <f t="shared" si="92"/>
        <v>1332.4086916319927</v>
      </c>
      <c r="BU132" s="215">
        <f t="shared" si="93"/>
        <v>1384.1886269070735</v>
      </c>
      <c r="BV132" s="215">
        <f t="shared" si="94"/>
        <v>1140.0832177531206</v>
      </c>
      <c r="BW132" s="215">
        <f t="shared" si="95"/>
        <v>1489.2031518111987</v>
      </c>
      <c r="BX132" s="215">
        <f t="shared" si="96"/>
        <v>1278.449339179564</v>
      </c>
      <c r="BY132" s="215">
        <f t="shared" si="97"/>
        <v>1503.1296152009543</v>
      </c>
      <c r="BZ132" s="215">
        <f t="shared" si="98"/>
        <v>1261.7375831118572</v>
      </c>
      <c r="CA132" s="215"/>
    </row>
    <row r="133" spans="1:79">
      <c r="A133" s="151" t="s">
        <v>43</v>
      </c>
      <c r="B133" s="151" t="s">
        <v>81</v>
      </c>
      <c r="C133" s="151" t="s">
        <v>121</v>
      </c>
      <c r="D133" s="151" t="s">
        <v>373</v>
      </c>
      <c r="E133" s="151" t="s">
        <v>374</v>
      </c>
      <c r="F133" s="125">
        <v>713</v>
      </c>
      <c r="G133" s="125">
        <v>898</v>
      </c>
      <c r="H133" s="125">
        <v>802</v>
      </c>
      <c r="I133" s="125">
        <v>729</v>
      </c>
      <c r="J133" s="125">
        <v>760</v>
      </c>
      <c r="K133" s="125">
        <v>753</v>
      </c>
      <c r="L133" s="125">
        <v>619</v>
      </c>
      <c r="M133" s="125">
        <v>507</v>
      </c>
      <c r="N133" s="125">
        <v>409</v>
      </c>
      <c r="O133" s="125">
        <v>441</v>
      </c>
      <c r="P133" s="125">
        <v>459</v>
      </c>
      <c r="Q133" s="125">
        <v>516</v>
      </c>
      <c r="R133" s="125">
        <v>581.76643419624497</v>
      </c>
      <c r="S133" s="125">
        <v>522.83561723398554</v>
      </c>
      <c r="T133" s="125">
        <v>462.70480027172596</v>
      </c>
      <c r="U133" s="125">
        <v>403.77398330946636</v>
      </c>
      <c r="V133" s="125">
        <v>343.66652752979871</v>
      </c>
      <c r="W133" s="125">
        <v>355.1220784474587</v>
      </c>
      <c r="X133" s="125">
        <v>355.1220784474587</v>
      </c>
      <c r="Y133" s="125">
        <v>320.75542569447884</v>
      </c>
      <c r="Z133" s="125">
        <v>355.1220784474587</v>
      </c>
      <c r="AA133" s="125">
        <v>429</v>
      </c>
      <c r="AB133" s="125">
        <v>578</v>
      </c>
      <c r="AC133" s="125">
        <v>415</v>
      </c>
      <c r="AD133" s="125">
        <v>389</v>
      </c>
      <c r="AE133" s="125">
        <v>554</v>
      </c>
      <c r="AF133" s="125">
        <v>482</v>
      </c>
      <c r="AG133" s="125">
        <v>569</v>
      </c>
      <c r="AH133" s="125">
        <v>295</v>
      </c>
      <c r="AI133" s="125">
        <v>341</v>
      </c>
      <c r="AJ133" s="125"/>
      <c r="AK133" s="125"/>
      <c r="AL133" s="125"/>
      <c r="AM133" s="125">
        <v>150323</v>
      </c>
      <c r="AN133" s="125">
        <v>156217.52700000003</v>
      </c>
      <c r="AO133" s="125">
        <v>158200.34999999995</v>
      </c>
      <c r="AP133" s="124">
        <f t="shared" ref="AP133:AP164" si="126">(I133/$AM133)*100000</f>
        <v>484.95572866427625</v>
      </c>
      <c r="AQ133" s="124">
        <f t="shared" ref="AQ133:AQ164" si="127">(J133/$AM133)*100000</f>
        <v>505.57798873093276</v>
      </c>
      <c r="AR133" s="124">
        <f t="shared" ref="AR133:AR164" si="128">(K133/$AM133)*100000</f>
        <v>500.92134936104253</v>
      </c>
      <c r="AS133" s="124">
        <f t="shared" ref="AS133:AS164" si="129">(L133/$AM133)*100000</f>
        <v>411.77996713743067</v>
      </c>
      <c r="AT133" s="124">
        <f t="shared" ref="AT133:AT164" si="130">(M133/$AM133)*100000</f>
        <v>337.27373721918798</v>
      </c>
      <c r="AU133" s="124">
        <f t="shared" ref="AU133:AU164" si="131">(N133/$AM133)*100000</f>
        <v>272.08078604072563</v>
      </c>
      <c r="AV133" s="124">
        <f t="shared" si="105"/>
        <v>282.29866934201306</v>
      </c>
      <c r="AW133" s="124">
        <f t="shared" si="106"/>
        <v>293.82106400903399</v>
      </c>
      <c r="AX133" s="124">
        <f t="shared" si="107"/>
        <v>330.30864712126692</v>
      </c>
      <c r="AY133" s="124">
        <f t="shared" si="108"/>
        <v>372.40791437970006</v>
      </c>
      <c r="AZ133" s="124">
        <f t="shared" si="109"/>
        <v>334.68435154141537</v>
      </c>
      <c r="BA133" s="124">
        <f t="shared" si="110"/>
        <v>296.19262905866242</v>
      </c>
      <c r="BB133" s="124">
        <f t="shared" si="111"/>
        <v>258.46906622037761</v>
      </c>
      <c r="BC133" s="124">
        <f t="shared" si="112"/>
        <v>219.99229800238655</v>
      </c>
      <c r="BD133" s="124">
        <f t="shared" si="113"/>
        <v>227.32537460246613</v>
      </c>
      <c r="BE133" s="124">
        <f t="shared" si="114"/>
        <v>224.47616484252961</v>
      </c>
      <c r="BF133" s="124">
        <f t="shared" si="115"/>
        <v>202.75266501905901</v>
      </c>
      <c r="BG133" s="124">
        <f t="shared" si="116"/>
        <v>224.47616484252961</v>
      </c>
      <c r="BH133" s="124">
        <f t="shared" ref="BH133:BH182" si="132">(AA133/$AN133)*100000</f>
        <v>274.61707289733238</v>
      </c>
      <c r="BI133" s="124">
        <f t="shared" ref="BI133:BI182" si="133">(AB133/$AN133)*100000</f>
        <v>369.99689541878354</v>
      </c>
      <c r="BJ133" s="124">
        <f t="shared" ref="BJ133:BJ182" si="134">(AC133/$AN133)*100000</f>
        <v>265.65521037853836</v>
      </c>
      <c r="BK133" s="124">
        <f t="shared" si="117"/>
        <v>249.01175141506366</v>
      </c>
      <c r="BL133" s="124">
        <f t="shared" si="118"/>
        <v>354.63370252942224</v>
      </c>
      <c r="BM133" s="124">
        <f t="shared" si="119"/>
        <v>308.54412386133851</v>
      </c>
      <c r="BN133" s="124">
        <f t="shared" si="120"/>
        <v>364.23569808527304</v>
      </c>
      <c r="BO133" s="124">
        <f t="shared" si="121"/>
        <v>188.83924593173208</v>
      </c>
      <c r="BP133" s="124">
        <f t="shared" si="122"/>
        <v>218.28536563634114</v>
      </c>
      <c r="BQ133" s="124">
        <f t="shared" si="123"/>
        <v>0</v>
      </c>
      <c r="BR133" s="124">
        <f t="shared" si="124"/>
        <v>0</v>
      </c>
      <c r="BS133" s="124">
        <f t="shared" si="125"/>
        <v>0</v>
      </c>
      <c r="BT133" s="215">
        <f t="shared" si="92"/>
        <v>1605.2101142207114</v>
      </c>
      <c r="BU133" s="215">
        <f t="shared" si="93"/>
        <v>1491.4550667562517</v>
      </c>
      <c r="BV133" s="215">
        <f t="shared" si="94"/>
        <v>1021.1344903973444</v>
      </c>
      <c r="BW133" s="215">
        <f t="shared" si="95"/>
        <v>906.42838047231396</v>
      </c>
      <c r="BX133" s="215">
        <f t="shared" si="96"/>
        <v>910.26917869465422</v>
      </c>
      <c r="BY133" s="215">
        <f t="shared" si="97"/>
        <v>912.18957780582446</v>
      </c>
      <c r="BZ133" s="215">
        <f t="shared" si="98"/>
        <v>771.36030965334623</v>
      </c>
      <c r="CA133" s="215"/>
    </row>
    <row r="134" spans="1:79" s="184" customFormat="1">
      <c r="A134" s="184" t="s">
        <v>23</v>
      </c>
      <c r="B134" s="184" t="s">
        <v>37</v>
      </c>
      <c r="C134" s="184" t="s">
        <v>105</v>
      </c>
      <c r="D134" s="184" t="s">
        <v>375</v>
      </c>
      <c r="E134" s="184" t="s">
        <v>376</v>
      </c>
      <c r="F134" s="125">
        <v>361</v>
      </c>
      <c r="G134" s="125">
        <v>386</v>
      </c>
      <c r="H134" s="125">
        <v>379</v>
      </c>
      <c r="I134" s="125">
        <v>463</v>
      </c>
      <c r="J134" s="125">
        <v>469</v>
      </c>
      <c r="K134" s="125">
        <v>230</v>
      </c>
      <c r="L134" s="125">
        <v>161</v>
      </c>
      <c r="M134" s="125">
        <v>230</v>
      </c>
      <c r="N134" s="125">
        <v>309</v>
      </c>
      <c r="O134" s="125">
        <v>267</v>
      </c>
      <c r="P134" s="125">
        <v>163</v>
      </c>
      <c r="Q134" s="125">
        <v>181</v>
      </c>
      <c r="R134" s="125">
        <v>239</v>
      </c>
      <c r="S134" s="125">
        <v>239</v>
      </c>
      <c r="T134" s="125">
        <v>231</v>
      </c>
      <c r="U134" s="125">
        <v>239</v>
      </c>
      <c r="V134" s="125">
        <v>231</v>
      </c>
      <c r="W134" s="125">
        <v>239</v>
      </c>
      <c r="X134" s="125">
        <v>239</v>
      </c>
      <c r="Y134" s="125">
        <v>215</v>
      </c>
      <c r="Z134" s="125">
        <v>239</v>
      </c>
      <c r="AA134" s="125">
        <v>178</v>
      </c>
      <c r="AB134" s="125">
        <v>183</v>
      </c>
      <c r="AC134" s="125">
        <v>141</v>
      </c>
      <c r="AD134" s="125">
        <v>261</v>
      </c>
      <c r="AE134" s="125">
        <v>286</v>
      </c>
      <c r="AF134" s="125">
        <v>259</v>
      </c>
      <c r="AG134" s="125">
        <v>286</v>
      </c>
      <c r="AH134" s="125">
        <v>387</v>
      </c>
      <c r="AI134" s="125">
        <v>338</v>
      </c>
      <c r="AJ134" s="125"/>
      <c r="AK134" s="125"/>
      <c r="AL134" s="125"/>
      <c r="AM134" s="125">
        <v>164909</v>
      </c>
      <c r="AN134" s="125">
        <v>163790.36699999994</v>
      </c>
      <c r="AO134" s="125">
        <v>164083.41800000006</v>
      </c>
      <c r="AP134" s="124">
        <f t="shared" si="126"/>
        <v>280.76090449884481</v>
      </c>
      <c r="AQ134" s="124">
        <f t="shared" si="127"/>
        <v>284.39927475152962</v>
      </c>
      <c r="AR134" s="124">
        <f t="shared" si="128"/>
        <v>139.4708596862512</v>
      </c>
      <c r="AS134" s="124">
        <f t="shared" si="129"/>
        <v>97.62960178037585</v>
      </c>
      <c r="AT134" s="124">
        <f t="shared" si="130"/>
        <v>139.4708596862512</v>
      </c>
      <c r="AU134" s="124">
        <f t="shared" si="131"/>
        <v>187.37606801326794</v>
      </c>
      <c r="AV134" s="124">
        <f t="shared" ref="AV134:AV165" si="135">(O134/$AN134)*100000</f>
        <v>163.01324973525465</v>
      </c>
      <c r="AW134" s="124">
        <f t="shared" ref="AW134:AW165" si="136">(P134/$AN134)*100000</f>
        <v>99.517452085567427</v>
      </c>
      <c r="AX134" s="124">
        <f t="shared" ref="AX134:AX165" si="137">(Q134/$AN134)*100000</f>
        <v>110.50710937109024</v>
      </c>
      <c r="AY134" s="124">
        <f t="shared" si="108"/>
        <v>145.91822729110808</v>
      </c>
      <c r="AZ134" s="124">
        <f t="shared" si="109"/>
        <v>145.91822729110808</v>
      </c>
      <c r="BA134" s="124">
        <f t="shared" si="110"/>
        <v>141.03393516420908</v>
      </c>
      <c r="BB134" s="124">
        <f t="shared" si="111"/>
        <v>145.91822729110808</v>
      </c>
      <c r="BC134" s="124">
        <f t="shared" si="112"/>
        <v>141.03393516420908</v>
      </c>
      <c r="BD134" s="124">
        <f t="shared" si="113"/>
        <v>145.91822729110808</v>
      </c>
      <c r="BE134" s="124">
        <f t="shared" si="114"/>
        <v>145.65761910201059</v>
      </c>
      <c r="BF134" s="124">
        <f t="shared" si="115"/>
        <v>131.03091258130661</v>
      </c>
      <c r="BG134" s="124">
        <f t="shared" si="116"/>
        <v>145.65761910201059</v>
      </c>
      <c r="BH134" s="124">
        <f t="shared" si="132"/>
        <v>108.6754998235031</v>
      </c>
      <c r="BI134" s="124">
        <f t="shared" si="133"/>
        <v>111.72818240281497</v>
      </c>
      <c r="BJ134" s="124">
        <f t="shared" si="134"/>
        <v>86.085648736595147</v>
      </c>
      <c r="BK134" s="124">
        <f t="shared" si="117"/>
        <v>159.35003064008038</v>
      </c>
      <c r="BL134" s="124">
        <f t="shared" si="118"/>
        <v>174.61344353663981</v>
      </c>
      <c r="BM134" s="124">
        <f t="shared" si="119"/>
        <v>158.12895760835562</v>
      </c>
      <c r="BN134" s="124">
        <f t="shared" si="120"/>
        <v>174.61344353663981</v>
      </c>
      <c r="BO134" s="124">
        <f t="shared" si="121"/>
        <v>236.27763163873985</v>
      </c>
      <c r="BP134" s="124">
        <f t="shared" si="122"/>
        <v>206.36134236148339</v>
      </c>
      <c r="BQ134" s="124">
        <f t="shared" si="123"/>
        <v>0</v>
      </c>
      <c r="BR134" s="124">
        <f t="shared" si="124"/>
        <v>0</v>
      </c>
      <c r="BS134" s="124">
        <f t="shared" si="125"/>
        <v>0</v>
      </c>
      <c r="BT134" s="215">
        <f t="shared" ref="BT134:BT182" si="138">(SUM($F134:$H134)/$AM134)*100000</f>
        <v>682.80081742051675</v>
      </c>
      <c r="BU134" s="215">
        <f t="shared" ref="BU134:BU182" si="139">(SUM($I134:$K134)/$AM134)*100000</f>
        <v>704.6310389366256</v>
      </c>
      <c r="BV134" s="215">
        <f t="shared" ref="BV134:BV182" si="140">(SUM($L134:$N134)/$AM134)*100000</f>
        <v>424.47652947989491</v>
      </c>
      <c r="BW134" s="215">
        <f t="shared" ref="BW134:BW182" si="141">(SUM($O134:$Q134)/$AN134)*100000</f>
        <v>373.03781119191228</v>
      </c>
      <c r="BX134" s="215">
        <f t="shared" ref="BX134:BX182" si="142">(SUM($AA134:$AC134)/$AN134)*100000</f>
        <v>306.48933096291324</v>
      </c>
      <c r="BY134" s="215">
        <f t="shared" ref="BY134:BY182" si="143">(SUM($AD134:$AF134)/$AN134)*100000</f>
        <v>492.0924317850758</v>
      </c>
      <c r="BZ134" s="215">
        <f t="shared" ref="BZ134:BZ182" si="144">(SUM($AG134:$AI134)/$AN134)*100000</f>
        <v>617.25241753686305</v>
      </c>
      <c r="CA134" s="215"/>
    </row>
    <row r="135" spans="1:79">
      <c r="A135" s="151" t="s">
        <v>23</v>
      </c>
      <c r="B135" s="151" t="s">
        <v>47</v>
      </c>
      <c r="C135" s="151" t="s">
        <v>25</v>
      </c>
      <c r="D135" s="151" t="s">
        <v>377</v>
      </c>
      <c r="E135" s="151" t="s">
        <v>378</v>
      </c>
      <c r="F135" s="125">
        <v>517</v>
      </c>
      <c r="G135" s="125">
        <v>380</v>
      </c>
      <c r="H135" s="125">
        <v>493</v>
      </c>
      <c r="I135" s="125">
        <v>386</v>
      </c>
      <c r="J135" s="125">
        <v>491</v>
      </c>
      <c r="K135" s="125">
        <v>499</v>
      </c>
      <c r="L135" s="125">
        <v>629</v>
      </c>
      <c r="M135" s="125">
        <v>429</v>
      </c>
      <c r="N135" s="125">
        <v>500</v>
      </c>
      <c r="O135" s="125">
        <v>644</v>
      </c>
      <c r="P135" s="125">
        <v>640</v>
      </c>
      <c r="Q135" s="125">
        <v>987</v>
      </c>
      <c r="R135" s="125">
        <v>481.20368215810976</v>
      </c>
      <c r="S135" s="125">
        <v>481.20368215810976</v>
      </c>
      <c r="T135" s="125">
        <v>465.68098273365456</v>
      </c>
      <c r="U135" s="125">
        <v>481.20368215810976</v>
      </c>
      <c r="V135" s="125">
        <v>465.68098273365456</v>
      </c>
      <c r="W135" s="125">
        <v>481.20368215810976</v>
      </c>
      <c r="X135" s="125">
        <v>481.20368215810976</v>
      </c>
      <c r="Y135" s="125">
        <v>434.63558388474428</v>
      </c>
      <c r="Z135" s="125">
        <v>481.20368215810976</v>
      </c>
      <c r="AA135" s="125">
        <v>757</v>
      </c>
      <c r="AB135" s="125">
        <v>1034</v>
      </c>
      <c r="AC135" s="125">
        <v>916</v>
      </c>
      <c r="AD135" s="125">
        <v>928</v>
      </c>
      <c r="AE135" s="125">
        <v>799</v>
      </c>
      <c r="AF135" s="125">
        <v>674</v>
      </c>
      <c r="AG135" s="125">
        <v>391</v>
      </c>
      <c r="AH135" s="125">
        <v>585</v>
      </c>
      <c r="AI135" s="125">
        <v>494</v>
      </c>
      <c r="AJ135" s="125"/>
      <c r="AK135" s="125"/>
      <c r="AL135" s="125"/>
      <c r="AM135" s="125">
        <v>205532</v>
      </c>
      <c r="AN135" s="125">
        <v>205748.32699999993</v>
      </c>
      <c r="AO135" s="125">
        <v>206394.277</v>
      </c>
      <c r="AP135" s="124">
        <f t="shared" si="126"/>
        <v>187.80530525660237</v>
      </c>
      <c r="AQ135" s="124">
        <f t="shared" si="127"/>
        <v>238.89224062433101</v>
      </c>
      <c r="AR135" s="124">
        <f t="shared" si="128"/>
        <v>242.78457855711034</v>
      </c>
      <c r="AS135" s="124">
        <f t="shared" si="129"/>
        <v>306.03506996477432</v>
      </c>
      <c r="AT135" s="124">
        <f t="shared" si="130"/>
        <v>208.72662164529123</v>
      </c>
      <c r="AU135" s="124">
        <f t="shared" si="131"/>
        <v>243.27112079870773</v>
      </c>
      <c r="AV135" s="124">
        <f t="shared" si="135"/>
        <v>313.00376017152269</v>
      </c>
      <c r="AW135" s="124">
        <f t="shared" si="136"/>
        <v>311.05963743753807</v>
      </c>
      <c r="AX135" s="124">
        <f t="shared" si="137"/>
        <v>479.71228461070325</v>
      </c>
      <c r="AY135" s="124">
        <f t="shared" si="108"/>
        <v>233.87975454017175</v>
      </c>
      <c r="AZ135" s="124">
        <f t="shared" si="109"/>
        <v>233.87975454017175</v>
      </c>
      <c r="BA135" s="124">
        <f t="shared" si="110"/>
        <v>226.33524632919844</v>
      </c>
      <c r="BB135" s="124">
        <f t="shared" si="111"/>
        <v>233.87975454017175</v>
      </c>
      <c r="BC135" s="124">
        <f t="shared" si="112"/>
        <v>226.33524632919844</v>
      </c>
      <c r="BD135" s="124">
        <f t="shared" si="113"/>
        <v>233.87975454017175</v>
      </c>
      <c r="BE135" s="124">
        <f t="shared" si="114"/>
        <v>233.14778352992306</v>
      </c>
      <c r="BF135" s="124">
        <f t="shared" si="115"/>
        <v>210.58509480122081</v>
      </c>
      <c r="BG135" s="124">
        <f t="shared" si="116"/>
        <v>233.14778352992306</v>
      </c>
      <c r="BH135" s="124">
        <f t="shared" si="132"/>
        <v>367.92522740658796</v>
      </c>
      <c r="BI135" s="124">
        <f t="shared" si="133"/>
        <v>502.55572673502246</v>
      </c>
      <c r="BJ135" s="124">
        <f t="shared" si="134"/>
        <v>445.2041060824763</v>
      </c>
      <c r="BK135" s="124">
        <f t="shared" si="117"/>
        <v>451.0364742844302</v>
      </c>
      <c r="BL135" s="124">
        <f t="shared" si="118"/>
        <v>388.33851611342641</v>
      </c>
      <c r="BM135" s="124">
        <f t="shared" si="119"/>
        <v>327.58468067640723</v>
      </c>
      <c r="BN135" s="124">
        <f t="shared" si="120"/>
        <v>190.0379972469959</v>
      </c>
      <c r="BO135" s="124">
        <f t="shared" si="121"/>
        <v>284.32794984524963</v>
      </c>
      <c r="BP135" s="124">
        <f t="shared" si="122"/>
        <v>240.09915764709967</v>
      </c>
      <c r="BQ135" s="124">
        <f t="shared" si="123"/>
        <v>0</v>
      </c>
      <c r="BR135" s="124">
        <f t="shared" si="124"/>
        <v>0</v>
      </c>
      <c r="BS135" s="124">
        <f t="shared" si="125"/>
        <v>0</v>
      </c>
      <c r="BT135" s="215">
        <f t="shared" si="138"/>
        <v>676.29371582040744</v>
      </c>
      <c r="BU135" s="215">
        <f t="shared" si="139"/>
        <v>669.48212443804368</v>
      </c>
      <c r="BV135" s="215">
        <f t="shared" si="140"/>
        <v>758.03281240877334</v>
      </c>
      <c r="BW135" s="215">
        <f t="shared" si="141"/>
        <v>1103.7756822197639</v>
      </c>
      <c r="BX135" s="215">
        <f t="shared" si="142"/>
        <v>1315.6850602240868</v>
      </c>
      <c r="BY135" s="215">
        <f t="shared" si="143"/>
        <v>1166.959671074264</v>
      </c>
      <c r="BZ135" s="215">
        <f t="shared" si="144"/>
        <v>714.46510473934518</v>
      </c>
      <c r="CA135" s="215"/>
    </row>
    <row r="136" spans="1:79">
      <c r="A136" s="151" t="s">
        <v>33</v>
      </c>
      <c r="B136" s="151" t="s">
        <v>57</v>
      </c>
      <c r="C136" s="151" t="s">
        <v>71</v>
      </c>
      <c r="D136" s="151" t="s">
        <v>379</v>
      </c>
      <c r="E136" s="151" t="s">
        <v>380</v>
      </c>
      <c r="F136" s="125">
        <v>135</v>
      </c>
      <c r="G136" s="125">
        <v>146</v>
      </c>
      <c r="H136" s="125">
        <v>146</v>
      </c>
      <c r="I136" s="125">
        <v>107</v>
      </c>
      <c r="J136" s="125">
        <v>83</v>
      </c>
      <c r="K136" s="125">
        <v>162</v>
      </c>
      <c r="L136" s="125">
        <v>88</v>
      </c>
      <c r="M136" s="125">
        <v>61</v>
      </c>
      <c r="N136" s="125">
        <v>51</v>
      </c>
      <c r="O136" s="125">
        <v>59</v>
      </c>
      <c r="P136" s="125">
        <v>34</v>
      </c>
      <c r="Q136" s="125">
        <v>61</v>
      </c>
      <c r="R136" s="125">
        <v>71.400000000000006</v>
      </c>
      <c r="S136" s="125">
        <v>65.400000000000006</v>
      </c>
      <c r="T136" s="125">
        <v>59.400000000000006</v>
      </c>
      <c r="U136" s="125">
        <v>50.7</v>
      </c>
      <c r="V136" s="125">
        <v>36.350442441967168</v>
      </c>
      <c r="W136" s="125">
        <v>37.562123856699408</v>
      </c>
      <c r="X136" s="125">
        <v>43.12</v>
      </c>
      <c r="Y136" s="125">
        <v>39.099999999999994</v>
      </c>
      <c r="Z136" s="125">
        <v>37.562123856699408</v>
      </c>
      <c r="AA136" s="125">
        <v>51</v>
      </c>
      <c r="AB136" s="125">
        <v>45</v>
      </c>
      <c r="AC136" s="125">
        <v>95</v>
      </c>
      <c r="AD136" s="125">
        <v>73</v>
      </c>
      <c r="AE136" s="125">
        <v>44</v>
      </c>
      <c r="AF136" s="125">
        <v>45</v>
      </c>
      <c r="AG136" s="125">
        <v>45</v>
      </c>
      <c r="AH136" s="125">
        <v>47</v>
      </c>
      <c r="AI136" s="125">
        <v>67</v>
      </c>
      <c r="AJ136" s="125"/>
      <c r="AK136" s="125"/>
      <c r="AL136" s="125"/>
      <c r="AM136" s="125">
        <v>31215</v>
      </c>
      <c r="AN136" s="125">
        <v>30313.674999999996</v>
      </c>
      <c r="AO136" s="125">
        <v>30397.268999999989</v>
      </c>
      <c r="AP136" s="124">
        <f t="shared" si="126"/>
        <v>342.7839179881467</v>
      </c>
      <c r="AQ136" s="124">
        <f t="shared" si="127"/>
        <v>265.89780554220727</v>
      </c>
      <c r="AR136" s="124">
        <f t="shared" si="128"/>
        <v>518.98125901009132</v>
      </c>
      <c r="AS136" s="124">
        <f t="shared" si="129"/>
        <v>281.91574563511131</v>
      </c>
      <c r="AT136" s="124">
        <f t="shared" si="130"/>
        <v>195.41886913342944</v>
      </c>
      <c r="AU136" s="124">
        <f t="shared" si="131"/>
        <v>163.38298894762136</v>
      </c>
      <c r="AV136" s="124">
        <f t="shared" si="135"/>
        <v>194.63163077389993</v>
      </c>
      <c r="AW136" s="124">
        <f t="shared" si="136"/>
        <v>112.16060078495927</v>
      </c>
      <c r="AX136" s="124">
        <f t="shared" si="137"/>
        <v>201.22931317301516</v>
      </c>
      <c r="AY136" s="124">
        <f t="shared" si="108"/>
        <v>235.5372616484145</v>
      </c>
      <c r="AZ136" s="124">
        <f t="shared" si="109"/>
        <v>215.74421445106876</v>
      </c>
      <c r="BA136" s="124">
        <f t="shared" si="110"/>
        <v>195.95116725372301</v>
      </c>
      <c r="BB136" s="124">
        <f t="shared" si="111"/>
        <v>167.25124881757162</v>
      </c>
      <c r="BC136" s="124">
        <f t="shared" si="112"/>
        <v>119.91433714970941</v>
      </c>
      <c r="BD136" s="124">
        <f t="shared" si="113"/>
        <v>123.91148172136639</v>
      </c>
      <c r="BE136" s="124">
        <f t="shared" si="114"/>
        <v>141.85484886816644</v>
      </c>
      <c r="BF136" s="124">
        <f t="shared" si="115"/>
        <v>128.62997659427893</v>
      </c>
      <c r="BG136" s="124">
        <f t="shared" si="116"/>
        <v>123.57071899024685</v>
      </c>
      <c r="BH136" s="124">
        <f t="shared" si="132"/>
        <v>168.2409011774389</v>
      </c>
      <c r="BI136" s="124">
        <f t="shared" si="133"/>
        <v>148.44785398009316</v>
      </c>
      <c r="BJ136" s="124">
        <f t="shared" si="134"/>
        <v>313.3899139579745</v>
      </c>
      <c r="BK136" s="124">
        <f t="shared" si="117"/>
        <v>240.8154075677067</v>
      </c>
      <c r="BL136" s="124">
        <f t="shared" si="118"/>
        <v>145.14901278053554</v>
      </c>
      <c r="BM136" s="124">
        <f t="shared" si="119"/>
        <v>148.44785398009316</v>
      </c>
      <c r="BN136" s="124">
        <f t="shared" si="120"/>
        <v>148.44785398009316</v>
      </c>
      <c r="BO136" s="124">
        <f t="shared" si="121"/>
        <v>155.04553637920841</v>
      </c>
      <c r="BP136" s="124">
        <f t="shared" si="122"/>
        <v>221.02236037036096</v>
      </c>
      <c r="BQ136" s="124">
        <f t="shared" si="123"/>
        <v>0</v>
      </c>
      <c r="BR136" s="124">
        <f t="shared" si="124"/>
        <v>0</v>
      </c>
      <c r="BS136" s="124">
        <f t="shared" si="125"/>
        <v>0</v>
      </c>
      <c r="BT136" s="215">
        <f t="shared" si="138"/>
        <v>1367.9320839340062</v>
      </c>
      <c r="BU136" s="215">
        <f t="shared" si="139"/>
        <v>1127.6629825404452</v>
      </c>
      <c r="BV136" s="215">
        <f t="shared" si="140"/>
        <v>640.7176037161621</v>
      </c>
      <c r="BW136" s="215">
        <f t="shared" si="141"/>
        <v>508.02154473187437</v>
      </c>
      <c r="BX136" s="215">
        <f t="shared" si="142"/>
        <v>630.0786691155065</v>
      </c>
      <c r="BY136" s="215">
        <f t="shared" si="143"/>
        <v>534.41227432833534</v>
      </c>
      <c r="BZ136" s="215">
        <f t="shared" si="144"/>
        <v>524.5157507296625</v>
      </c>
      <c r="CA136" s="215"/>
    </row>
    <row r="137" spans="1:79" s="184" customFormat="1">
      <c r="A137" s="184" t="s">
        <v>23</v>
      </c>
      <c r="B137" s="184" t="s">
        <v>37</v>
      </c>
      <c r="C137" s="184" t="s">
        <v>105</v>
      </c>
      <c r="D137" s="184" t="s">
        <v>898</v>
      </c>
      <c r="E137" s="184" t="s">
        <v>899</v>
      </c>
      <c r="F137" s="125">
        <v>240</v>
      </c>
      <c r="G137" s="125">
        <v>345</v>
      </c>
      <c r="H137" s="125">
        <v>500</v>
      </c>
      <c r="I137" s="125">
        <v>239</v>
      </c>
      <c r="J137" s="125">
        <v>315</v>
      </c>
      <c r="K137" s="125">
        <v>432</v>
      </c>
      <c r="L137" s="125">
        <v>336</v>
      </c>
      <c r="M137" s="125">
        <v>688</v>
      </c>
      <c r="N137" s="125">
        <v>702</v>
      </c>
      <c r="O137" s="125">
        <v>1549</v>
      </c>
      <c r="P137" s="125">
        <v>1689</v>
      </c>
      <c r="Q137" s="125">
        <v>1021</v>
      </c>
      <c r="R137" s="125">
        <v>938</v>
      </c>
      <c r="S137" s="125">
        <v>813</v>
      </c>
      <c r="T137" s="125">
        <v>676</v>
      </c>
      <c r="U137" s="125">
        <v>699</v>
      </c>
      <c r="V137" s="125">
        <v>676</v>
      </c>
      <c r="W137" s="125">
        <v>699</v>
      </c>
      <c r="X137" s="125">
        <v>699</v>
      </c>
      <c r="Y137" s="125">
        <v>631</v>
      </c>
      <c r="Z137" s="125">
        <v>699</v>
      </c>
      <c r="AA137" s="125">
        <v>503</v>
      </c>
      <c r="AB137" s="125">
        <v>683</v>
      </c>
      <c r="AC137" s="125">
        <v>678</v>
      </c>
      <c r="AD137" s="125">
        <v>559</v>
      </c>
      <c r="AE137" s="125">
        <v>687</v>
      </c>
      <c r="AF137" s="125">
        <v>499</v>
      </c>
      <c r="AG137" s="125">
        <v>535</v>
      </c>
      <c r="AH137" s="125">
        <v>375</v>
      </c>
      <c r="AI137" s="125">
        <v>424</v>
      </c>
      <c r="AJ137" s="125"/>
      <c r="AK137" s="125"/>
      <c r="AL137" s="125"/>
      <c r="AM137" s="125">
        <v>193251</v>
      </c>
      <c r="AN137" s="125">
        <v>195599.50999999992</v>
      </c>
      <c r="AO137" s="125">
        <v>197398.40499999997</v>
      </c>
      <c r="AP137" s="124">
        <f t="shared" si="126"/>
        <v>123.67335744705072</v>
      </c>
      <c r="AQ137" s="124">
        <f t="shared" si="127"/>
        <v>163.00045019171958</v>
      </c>
      <c r="AR137" s="124">
        <f t="shared" si="128"/>
        <v>223.54347454864401</v>
      </c>
      <c r="AS137" s="124">
        <f t="shared" si="129"/>
        <v>173.86714687116753</v>
      </c>
      <c r="AT137" s="124">
        <f t="shared" si="130"/>
        <v>356.01368168858119</v>
      </c>
      <c r="AU137" s="124">
        <f t="shared" si="131"/>
        <v>363.25814614154649</v>
      </c>
      <c r="AV137" s="124">
        <f t="shared" si="135"/>
        <v>791.92427424792652</v>
      </c>
      <c r="AW137" s="124">
        <f t="shared" si="136"/>
        <v>863.49909567769396</v>
      </c>
      <c r="AX137" s="124">
        <f t="shared" si="137"/>
        <v>521.98494771280377</v>
      </c>
      <c r="AY137" s="124">
        <f t="shared" si="108"/>
        <v>479.55130357944165</v>
      </c>
      <c r="AZ137" s="124">
        <f t="shared" si="109"/>
        <v>415.64521301714933</v>
      </c>
      <c r="BA137" s="124">
        <f t="shared" si="110"/>
        <v>345.60413776087694</v>
      </c>
      <c r="BB137" s="124">
        <f t="shared" si="111"/>
        <v>357.36285842433875</v>
      </c>
      <c r="BC137" s="124">
        <f t="shared" si="112"/>
        <v>345.60413776087694</v>
      </c>
      <c r="BD137" s="124">
        <f t="shared" si="113"/>
        <v>357.36285842433875</v>
      </c>
      <c r="BE137" s="124">
        <f t="shared" si="114"/>
        <v>354.10620465753004</v>
      </c>
      <c r="BF137" s="124">
        <f t="shared" si="115"/>
        <v>319.65810463362158</v>
      </c>
      <c r="BG137" s="124">
        <f t="shared" si="116"/>
        <v>354.10620465753004</v>
      </c>
      <c r="BH137" s="124">
        <f t="shared" si="132"/>
        <v>257.15810842266433</v>
      </c>
      <c r="BI137" s="124">
        <f t="shared" si="133"/>
        <v>349.1828788323653</v>
      </c>
      <c r="BJ137" s="124">
        <f t="shared" si="134"/>
        <v>346.6266352098736</v>
      </c>
      <c r="BK137" s="124">
        <f t="shared" si="117"/>
        <v>285.78803699457131</v>
      </c>
      <c r="BL137" s="124">
        <f t="shared" si="118"/>
        <v>351.22787373035868</v>
      </c>
      <c r="BM137" s="124">
        <f t="shared" si="119"/>
        <v>255.11311352467101</v>
      </c>
      <c r="BN137" s="124">
        <f t="shared" si="120"/>
        <v>273.51806760661117</v>
      </c>
      <c r="BO137" s="124">
        <f t="shared" si="121"/>
        <v>191.71827168687699</v>
      </c>
      <c r="BP137" s="124">
        <f t="shared" si="122"/>
        <v>216.76945918729561</v>
      </c>
      <c r="BQ137" s="124">
        <f t="shared" si="123"/>
        <v>0</v>
      </c>
      <c r="BR137" s="124">
        <f t="shared" si="124"/>
        <v>0</v>
      </c>
      <c r="BS137" s="124">
        <f t="shared" si="125"/>
        <v>0</v>
      </c>
      <c r="BT137" s="215">
        <f t="shared" si="138"/>
        <v>561.44599510481191</v>
      </c>
      <c r="BU137" s="215">
        <f t="shared" si="139"/>
        <v>510.2172821874143</v>
      </c>
      <c r="BV137" s="215">
        <f t="shared" si="140"/>
        <v>893.1389747012953</v>
      </c>
      <c r="BW137" s="215">
        <f t="shared" si="141"/>
        <v>2177.4083176384243</v>
      </c>
      <c r="BX137" s="215">
        <f t="shared" si="142"/>
        <v>952.96762246490323</v>
      </c>
      <c r="BY137" s="215">
        <f t="shared" si="143"/>
        <v>892.129024249601</v>
      </c>
      <c r="BZ137" s="215">
        <f t="shared" si="144"/>
        <v>682.00579848078382</v>
      </c>
      <c r="CA137" s="215"/>
    </row>
    <row r="138" spans="1:79">
      <c r="A138" s="151" t="s">
        <v>33</v>
      </c>
      <c r="B138" s="151" t="s">
        <v>65</v>
      </c>
      <c r="C138" s="151" t="s">
        <v>63</v>
      </c>
      <c r="D138" s="151" t="s">
        <v>381</v>
      </c>
      <c r="E138" s="151" t="s">
        <v>382</v>
      </c>
      <c r="F138" s="125">
        <v>476</v>
      </c>
      <c r="G138" s="125">
        <v>634</v>
      </c>
      <c r="H138" s="125">
        <v>680</v>
      </c>
      <c r="I138" s="125">
        <v>545</v>
      </c>
      <c r="J138" s="125">
        <v>592</v>
      </c>
      <c r="K138" s="125">
        <v>696</v>
      </c>
      <c r="L138" s="125">
        <v>594</v>
      </c>
      <c r="M138" s="125">
        <v>615</v>
      </c>
      <c r="N138" s="125">
        <v>626</v>
      </c>
      <c r="O138" s="125">
        <v>391</v>
      </c>
      <c r="P138" s="125">
        <v>390</v>
      </c>
      <c r="Q138" s="125">
        <v>529</v>
      </c>
      <c r="R138" s="125">
        <v>486</v>
      </c>
      <c r="S138" s="125">
        <v>481</v>
      </c>
      <c r="T138" s="125">
        <v>476</v>
      </c>
      <c r="U138" s="125">
        <v>451</v>
      </c>
      <c r="V138" s="125">
        <v>405</v>
      </c>
      <c r="W138" s="125">
        <v>405.32142857142856</v>
      </c>
      <c r="X138" s="125">
        <v>400.32142857142856</v>
      </c>
      <c r="Y138" s="125">
        <v>392</v>
      </c>
      <c r="Z138" s="125">
        <v>390.32142857142856</v>
      </c>
      <c r="AA138" s="125">
        <v>502</v>
      </c>
      <c r="AB138" s="125">
        <v>515</v>
      </c>
      <c r="AC138" s="125">
        <v>378</v>
      </c>
      <c r="AD138" s="125">
        <v>421</v>
      </c>
      <c r="AE138" s="125">
        <v>367</v>
      </c>
      <c r="AF138" s="125">
        <v>393</v>
      </c>
      <c r="AG138" s="125">
        <v>405</v>
      </c>
      <c r="AH138" s="125">
        <v>276</v>
      </c>
      <c r="AI138" s="125">
        <v>170</v>
      </c>
      <c r="AJ138" s="125"/>
      <c r="AK138" s="125"/>
      <c r="AL138" s="125"/>
      <c r="AM138" s="125">
        <v>242683</v>
      </c>
      <c r="AN138" s="125">
        <v>244847.08699999991</v>
      </c>
      <c r="AO138" s="125">
        <v>246546.66099999993</v>
      </c>
      <c r="AP138" s="124">
        <f t="shared" si="126"/>
        <v>224.57279661121711</v>
      </c>
      <c r="AQ138" s="124">
        <f t="shared" si="127"/>
        <v>243.93962494282667</v>
      </c>
      <c r="AR138" s="124">
        <f t="shared" si="128"/>
        <v>286.79388337872859</v>
      </c>
      <c r="AS138" s="124">
        <f t="shared" si="129"/>
        <v>244.76374529736324</v>
      </c>
      <c r="AT138" s="124">
        <f t="shared" si="130"/>
        <v>253.41700901999729</v>
      </c>
      <c r="AU138" s="124">
        <f t="shared" si="131"/>
        <v>257.94967096994844</v>
      </c>
      <c r="AV138" s="124">
        <f t="shared" si="135"/>
        <v>159.69150574374615</v>
      </c>
      <c r="AW138" s="124">
        <f t="shared" si="136"/>
        <v>159.28308757048848</v>
      </c>
      <c r="AX138" s="124">
        <f t="shared" si="137"/>
        <v>216.05321365330363</v>
      </c>
      <c r="AY138" s="124">
        <f t="shared" si="108"/>
        <v>198.49123220322411</v>
      </c>
      <c r="AZ138" s="124">
        <f t="shared" si="109"/>
        <v>196.44914133693578</v>
      </c>
      <c r="BA138" s="124">
        <f t="shared" si="110"/>
        <v>194.4070504706475</v>
      </c>
      <c r="BB138" s="124">
        <f t="shared" si="111"/>
        <v>184.19659613920592</v>
      </c>
      <c r="BC138" s="124">
        <f t="shared" si="112"/>
        <v>165.40936016935342</v>
      </c>
      <c r="BD138" s="124">
        <f t="shared" si="113"/>
        <v>165.54063743932909</v>
      </c>
      <c r="BE138" s="124">
        <f t="shared" si="114"/>
        <v>162.37146629677076</v>
      </c>
      <c r="BF138" s="124">
        <f t="shared" si="115"/>
        <v>158.99627210931894</v>
      </c>
      <c r="BG138" s="124">
        <f t="shared" si="116"/>
        <v>158.31543894704322</v>
      </c>
      <c r="BH138" s="124">
        <f t="shared" si="132"/>
        <v>205.0259229753467</v>
      </c>
      <c r="BI138" s="124">
        <f t="shared" si="133"/>
        <v>210.33535922769633</v>
      </c>
      <c r="BJ138" s="124">
        <f t="shared" si="134"/>
        <v>154.38206949139652</v>
      </c>
      <c r="BK138" s="124">
        <f t="shared" si="117"/>
        <v>171.94405094147604</v>
      </c>
      <c r="BL138" s="124">
        <f t="shared" si="118"/>
        <v>149.88946958556224</v>
      </c>
      <c r="BM138" s="124">
        <f t="shared" si="119"/>
        <v>160.50834209026149</v>
      </c>
      <c r="BN138" s="124">
        <f t="shared" si="120"/>
        <v>165.40936016935342</v>
      </c>
      <c r="BO138" s="124">
        <f t="shared" si="121"/>
        <v>112.72341581911493</v>
      </c>
      <c r="BP138" s="124">
        <f t="shared" si="122"/>
        <v>69.43108945380267</v>
      </c>
      <c r="BQ138" s="124">
        <f t="shared" si="123"/>
        <v>0</v>
      </c>
      <c r="BR138" s="124">
        <f t="shared" si="124"/>
        <v>0</v>
      </c>
      <c r="BS138" s="124">
        <f t="shared" si="125"/>
        <v>0</v>
      </c>
      <c r="BT138" s="215">
        <f t="shared" si="138"/>
        <v>737.58771731023603</v>
      </c>
      <c r="BU138" s="215">
        <f t="shared" si="139"/>
        <v>755.30630493277238</v>
      </c>
      <c r="BV138" s="215">
        <f t="shared" si="140"/>
        <v>756.13042528730898</v>
      </c>
      <c r="BW138" s="215">
        <f t="shared" si="141"/>
        <v>535.02780696753825</v>
      </c>
      <c r="BX138" s="215">
        <f t="shared" si="142"/>
        <v>569.74335169443964</v>
      </c>
      <c r="BY138" s="215">
        <f t="shared" si="143"/>
        <v>482.34186261729974</v>
      </c>
      <c r="BZ138" s="215">
        <f t="shared" si="144"/>
        <v>347.56386544227104</v>
      </c>
      <c r="CA138" s="215"/>
    </row>
    <row r="139" spans="1:79">
      <c r="A139" s="151" t="s">
        <v>23</v>
      </c>
      <c r="B139" s="151" t="s">
        <v>37</v>
      </c>
      <c r="C139" s="151" t="s">
        <v>45</v>
      </c>
      <c r="D139" s="151" t="s">
        <v>383</v>
      </c>
      <c r="E139" s="151" t="s">
        <v>384</v>
      </c>
      <c r="F139" s="125">
        <v>645</v>
      </c>
      <c r="G139" s="125">
        <v>754</v>
      </c>
      <c r="H139" s="125">
        <v>952</v>
      </c>
      <c r="I139" s="125">
        <v>945</v>
      </c>
      <c r="J139" s="125">
        <v>813</v>
      </c>
      <c r="K139" s="125">
        <v>1059</v>
      </c>
      <c r="L139" s="125">
        <v>651</v>
      </c>
      <c r="M139" s="125">
        <v>525</v>
      </c>
      <c r="N139" s="125">
        <v>921</v>
      </c>
      <c r="O139" s="125">
        <v>783</v>
      </c>
      <c r="P139" s="125">
        <v>783</v>
      </c>
      <c r="Q139" s="125">
        <v>973</v>
      </c>
      <c r="R139" s="125">
        <v>636.70545015063033</v>
      </c>
      <c r="S139" s="125">
        <v>636.70545015063033</v>
      </c>
      <c r="T139" s="125">
        <v>616.16656466190022</v>
      </c>
      <c r="U139" s="125">
        <v>636.70545015063033</v>
      </c>
      <c r="V139" s="125">
        <v>616.16656466190022</v>
      </c>
      <c r="W139" s="125">
        <v>636.70545015063033</v>
      </c>
      <c r="X139" s="125">
        <v>636.70545015063033</v>
      </c>
      <c r="Y139" s="125">
        <v>575.08879368444025</v>
      </c>
      <c r="Z139" s="125">
        <v>636.70545015063033</v>
      </c>
      <c r="AA139" s="125">
        <v>934</v>
      </c>
      <c r="AB139" s="125">
        <v>909</v>
      </c>
      <c r="AC139" s="125">
        <v>1038</v>
      </c>
      <c r="AD139" s="125">
        <v>802</v>
      </c>
      <c r="AE139" s="125">
        <v>1001</v>
      </c>
      <c r="AF139" s="125">
        <v>912</v>
      </c>
      <c r="AG139" s="125">
        <v>994</v>
      </c>
      <c r="AH139" s="125">
        <v>1290</v>
      </c>
      <c r="AI139" s="125">
        <v>1175</v>
      </c>
      <c r="AJ139" s="125"/>
      <c r="AK139" s="125"/>
      <c r="AL139" s="125"/>
      <c r="AM139" s="125">
        <v>221490</v>
      </c>
      <c r="AN139" s="125">
        <v>220691.27500000005</v>
      </c>
      <c r="AO139" s="125">
        <v>220782.17400000003</v>
      </c>
      <c r="AP139" s="124">
        <f t="shared" si="126"/>
        <v>426.65583096302311</v>
      </c>
      <c r="AQ139" s="124">
        <f t="shared" si="127"/>
        <v>367.05946092374376</v>
      </c>
      <c r="AR139" s="124">
        <f t="shared" si="128"/>
        <v>478.12542326967355</v>
      </c>
      <c r="AS139" s="124">
        <f t="shared" si="129"/>
        <v>293.91846133008266</v>
      </c>
      <c r="AT139" s="124">
        <f t="shared" si="130"/>
        <v>237.03101720167953</v>
      </c>
      <c r="AU139" s="124">
        <f t="shared" si="131"/>
        <v>415.82012731951784</v>
      </c>
      <c r="AV139" s="124">
        <f t="shared" si="135"/>
        <v>354.79427086548839</v>
      </c>
      <c r="AW139" s="124">
        <f t="shared" si="136"/>
        <v>354.79427086548839</v>
      </c>
      <c r="AX139" s="124">
        <f t="shared" si="137"/>
        <v>440.88738895545367</v>
      </c>
      <c r="AY139" s="124">
        <f t="shared" si="108"/>
        <v>288.50503951759316</v>
      </c>
      <c r="AZ139" s="124">
        <f t="shared" si="109"/>
        <v>288.50503951759316</v>
      </c>
      <c r="BA139" s="124">
        <f t="shared" si="110"/>
        <v>279.19842533960622</v>
      </c>
      <c r="BB139" s="124">
        <f t="shared" si="111"/>
        <v>288.50503951759316</v>
      </c>
      <c r="BC139" s="124">
        <f t="shared" si="112"/>
        <v>279.19842533960622</v>
      </c>
      <c r="BD139" s="124">
        <f t="shared" si="113"/>
        <v>288.50503951759316</v>
      </c>
      <c r="BE139" s="124">
        <f t="shared" si="114"/>
        <v>288.38625810009017</v>
      </c>
      <c r="BF139" s="124">
        <f t="shared" si="115"/>
        <v>260.47791054201696</v>
      </c>
      <c r="BG139" s="124">
        <f t="shared" si="116"/>
        <v>288.38625810009017</v>
      </c>
      <c r="BH139" s="124">
        <f t="shared" si="132"/>
        <v>423.21564366330284</v>
      </c>
      <c r="BI139" s="124">
        <f t="shared" si="133"/>
        <v>411.88760180936009</v>
      </c>
      <c r="BJ139" s="124">
        <f t="shared" si="134"/>
        <v>470.34029777570487</v>
      </c>
      <c r="BK139" s="124">
        <f t="shared" si="117"/>
        <v>363.40358267448494</v>
      </c>
      <c r="BL139" s="124">
        <f t="shared" si="118"/>
        <v>453.57479583186961</v>
      </c>
      <c r="BM139" s="124">
        <f t="shared" si="119"/>
        <v>413.24696683183316</v>
      </c>
      <c r="BN139" s="124">
        <f t="shared" si="120"/>
        <v>450.40294411276557</v>
      </c>
      <c r="BO139" s="124">
        <f t="shared" si="121"/>
        <v>584.52695966344822</v>
      </c>
      <c r="BP139" s="124">
        <f t="shared" si="122"/>
        <v>532.41796713531141</v>
      </c>
      <c r="BQ139" s="124">
        <f t="shared" si="123"/>
        <v>0</v>
      </c>
      <c r="BR139" s="124">
        <f t="shared" si="124"/>
        <v>0</v>
      </c>
      <c r="BS139" s="124">
        <f t="shared" si="125"/>
        <v>0</v>
      </c>
      <c r="BT139" s="215">
        <f t="shared" si="138"/>
        <v>1061.4474694117116</v>
      </c>
      <c r="BU139" s="215">
        <f t="shared" si="139"/>
        <v>1271.8407151564404</v>
      </c>
      <c r="BV139" s="215">
        <f t="shared" si="140"/>
        <v>946.76960585127995</v>
      </c>
      <c r="BW139" s="215">
        <f t="shared" si="141"/>
        <v>1150.4759306864303</v>
      </c>
      <c r="BX139" s="215">
        <f t="shared" si="142"/>
        <v>1305.4435432483679</v>
      </c>
      <c r="BY139" s="215">
        <f t="shared" si="143"/>
        <v>1230.2253453381877</v>
      </c>
      <c r="BZ139" s="215">
        <f t="shared" si="144"/>
        <v>1567.3478709115254</v>
      </c>
      <c r="CA139" s="215"/>
    </row>
    <row r="140" spans="1:79">
      <c r="A140" s="151" t="s">
        <v>23</v>
      </c>
      <c r="B140" s="151" t="s">
        <v>47</v>
      </c>
      <c r="C140" s="151" t="s">
        <v>25</v>
      </c>
      <c r="D140" s="151" t="s">
        <v>385</v>
      </c>
      <c r="E140" s="151" t="s">
        <v>386</v>
      </c>
      <c r="F140" s="125">
        <v>3650</v>
      </c>
      <c r="G140" s="125">
        <v>4297</v>
      </c>
      <c r="H140" s="125">
        <v>2990</v>
      </c>
      <c r="I140" s="125">
        <v>3461</v>
      </c>
      <c r="J140" s="125">
        <v>3324</v>
      </c>
      <c r="K140" s="125">
        <v>3501</v>
      </c>
      <c r="L140" s="125">
        <v>4487</v>
      </c>
      <c r="M140" s="125">
        <v>4665</v>
      </c>
      <c r="N140" s="125">
        <v>4199</v>
      </c>
      <c r="O140" s="125">
        <v>4727</v>
      </c>
      <c r="P140" s="125">
        <v>4785</v>
      </c>
      <c r="Q140" s="125">
        <v>4883</v>
      </c>
      <c r="R140" s="125">
        <v>3238</v>
      </c>
      <c r="S140" s="125">
        <v>2382</v>
      </c>
      <c r="T140" s="125">
        <v>1524.9</v>
      </c>
      <c r="U140" s="125">
        <v>1524.9</v>
      </c>
      <c r="V140" s="125">
        <v>1524.9</v>
      </c>
      <c r="W140" s="125">
        <v>1524.9</v>
      </c>
      <c r="X140" s="125">
        <v>1524.9</v>
      </c>
      <c r="Y140" s="125">
        <v>1524.9</v>
      </c>
      <c r="Z140" s="125">
        <v>1524.9</v>
      </c>
      <c r="AA140" s="125">
        <v>3071</v>
      </c>
      <c r="AB140" s="125">
        <v>3238</v>
      </c>
      <c r="AC140" s="125">
        <v>3257</v>
      </c>
      <c r="AD140" s="125">
        <v>2799</v>
      </c>
      <c r="AE140" s="125">
        <v>2775</v>
      </c>
      <c r="AF140" s="125">
        <v>1969</v>
      </c>
      <c r="AG140" s="125">
        <v>1495</v>
      </c>
      <c r="AH140" s="125">
        <v>1845</v>
      </c>
      <c r="AI140" s="125">
        <v>2349</v>
      </c>
      <c r="AJ140" s="125"/>
      <c r="AK140" s="125"/>
      <c r="AL140" s="125"/>
      <c r="AM140" s="125">
        <v>457755</v>
      </c>
      <c r="AN140" s="125">
        <v>460840.64799999993</v>
      </c>
      <c r="AO140" s="125">
        <v>463873.04099999979</v>
      </c>
      <c r="AP140" s="124">
        <f t="shared" si="126"/>
        <v>756.08130987100083</v>
      </c>
      <c r="AQ140" s="124">
        <f t="shared" si="127"/>
        <v>726.15263623554085</v>
      </c>
      <c r="AR140" s="124">
        <f t="shared" si="128"/>
        <v>764.81960874266804</v>
      </c>
      <c r="AS140" s="124">
        <f t="shared" si="129"/>
        <v>980.21867592926344</v>
      </c>
      <c r="AT140" s="124">
        <f t="shared" si="130"/>
        <v>1019.1041059081822</v>
      </c>
      <c r="AU140" s="124">
        <f t="shared" si="131"/>
        <v>917.30292405325997</v>
      </c>
      <c r="AV140" s="124">
        <f t="shared" si="135"/>
        <v>1025.7341709145417</v>
      </c>
      <c r="AW140" s="124">
        <f t="shared" si="136"/>
        <v>1038.3198662631862</v>
      </c>
      <c r="AX140" s="124">
        <f t="shared" si="137"/>
        <v>1059.5853515074477</v>
      </c>
      <c r="AY140" s="124">
        <f t="shared" si="108"/>
        <v>702.62899205019789</v>
      </c>
      <c r="AZ140" s="124">
        <f t="shared" si="109"/>
        <v>516.88148828399369</v>
      </c>
      <c r="BA140" s="124">
        <f t="shared" si="110"/>
        <v>330.89529029565995</v>
      </c>
      <c r="BB140" s="124">
        <f t="shared" si="111"/>
        <v>330.89529029565995</v>
      </c>
      <c r="BC140" s="124">
        <f t="shared" si="112"/>
        <v>330.89529029565995</v>
      </c>
      <c r="BD140" s="124">
        <f t="shared" si="113"/>
        <v>330.89529029565995</v>
      </c>
      <c r="BE140" s="124">
        <f t="shared" si="114"/>
        <v>328.73218859899225</v>
      </c>
      <c r="BF140" s="124">
        <f t="shared" si="115"/>
        <v>328.73218859899225</v>
      </c>
      <c r="BG140" s="124">
        <f t="shared" si="116"/>
        <v>328.73218859899225</v>
      </c>
      <c r="BH140" s="124">
        <f t="shared" si="132"/>
        <v>666.39086923599689</v>
      </c>
      <c r="BI140" s="124">
        <f t="shared" si="133"/>
        <v>702.62899205019789</v>
      </c>
      <c r="BJ140" s="124">
        <f t="shared" si="134"/>
        <v>706.75189225061604</v>
      </c>
      <c r="BK140" s="124">
        <f t="shared" si="117"/>
        <v>607.36829794580103</v>
      </c>
      <c r="BL140" s="124">
        <f t="shared" si="118"/>
        <v>602.16042400843094</v>
      </c>
      <c r="BM140" s="124">
        <f t="shared" si="119"/>
        <v>427.2626576117479</v>
      </c>
      <c r="BN140" s="124">
        <f t="shared" si="120"/>
        <v>324.40714734868618</v>
      </c>
      <c r="BO140" s="124">
        <f t="shared" si="121"/>
        <v>400.35530893533513</v>
      </c>
      <c r="BP140" s="124">
        <f t="shared" si="122"/>
        <v>509.72066162010964</v>
      </c>
      <c r="BQ140" s="124">
        <f t="shared" si="123"/>
        <v>0</v>
      </c>
      <c r="BR140" s="124">
        <f t="shared" si="124"/>
        <v>0</v>
      </c>
      <c r="BS140" s="124">
        <f t="shared" si="125"/>
        <v>0</v>
      </c>
      <c r="BT140" s="215">
        <f t="shared" si="138"/>
        <v>2389.2693689855928</v>
      </c>
      <c r="BU140" s="215">
        <f t="shared" si="139"/>
        <v>2247.0535548492098</v>
      </c>
      <c r="BV140" s="215">
        <f t="shared" si="140"/>
        <v>2916.6257058907058</v>
      </c>
      <c r="BW140" s="215">
        <f t="shared" si="141"/>
        <v>3123.6393886851756</v>
      </c>
      <c r="BX140" s="215">
        <f t="shared" si="142"/>
        <v>2075.7717535368106</v>
      </c>
      <c r="BY140" s="215">
        <f t="shared" si="143"/>
        <v>1636.7913795659799</v>
      </c>
      <c r="BZ140" s="215">
        <f t="shared" si="144"/>
        <v>1234.4831179041309</v>
      </c>
      <c r="CA140" s="215"/>
    </row>
    <row r="141" spans="1:79">
      <c r="A141" s="151" t="s">
        <v>33</v>
      </c>
      <c r="B141" s="151" t="s">
        <v>65</v>
      </c>
      <c r="C141" s="151" t="s">
        <v>55</v>
      </c>
      <c r="D141" s="151" t="s">
        <v>389</v>
      </c>
      <c r="E141" s="151" t="s">
        <v>390</v>
      </c>
      <c r="F141" s="125">
        <v>1015</v>
      </c>
      <c r="G141" s="125">
        <v>773</v>
      </c>
      <c r="H141" s="125">
        <v>868</v>
      </c>
      <c r="I141" s="125">
        <v>984</v>
      </c>
      <c r="J141" s="125">
        <v>1599</v>
      </c>
      <c r="K141" s="125">
        <v>1260</v>
      </c>
      <c r="L141" s="125">
        <v>1121</v>
      </c>
      <c r="M141" s="125">
        <v>1237</v>
      </c>
      <c r="N141" s="125">
        <v>1679</v>
      </c>
      <c r="O141" s="125">
        <v>1480</v>
      </c>
      <c r="P141" s="125">
        <v>1344</v>
      </c>
      <c r="Q141" s="125">
        <v>1274</v>
      </c>
      <c r="R141" s="125">
        <v>699.71236769118013</v>
      </c>
      <c r="S141" s="125">
        <v>699.71236769118013</v>
      </c>
      <c r="T141" s="125">
        <v>677.18616228178712</v>
      </c>
      <c r="U141" s="125">
        <v>699.71236769118013</v>
      </c>
      <c r="V141" s="125">
        <v>677.1718765675015</v>
      </c>
      <c r="W141" s="125">
        <v>699.7409391197516</v>
      </c>
      <c r="X141" s="125">
        <v>699.7409391197516</v>
      </c>
      <c r="Y141" s="125">
        <v>632.03375146300141</v>
      </c>
      <c r="Z141" s="125">
        <v>699.7409391197516</v>
      </c>
      <c r="AA141" s="125">
        <v>886</v>
      </c>
      <c r="AB141" s="125">
        <v>805</v>
      </c>
      <c r="AC141" s="125">
        <v>734</v>
      </c>
      <c r="AD141" s="125">
        <v>676</v>
      </c>
      <c r="AE141" s="125">
        <v>706</v>
      </c>
      <c r="AF141" s="125">
        <v>653</v>
      </c>
      <c r="AG141" s="125">
        <v>574</v>
      </c>
      <c r="AH141" s="125">
        <v>525</v>
      </c>
      <c r="AI141" s="125">
        <v>481</v>
      </c>
      <c r="AJ141" s="125"/>
      <c r="AK141" s="125"/>
      <c r="AL141" s="125"/>
      <c r="AM141" s="125">
        <v>254931</v>
      </c>
      <c r="AN141" s="125">
        <v>254741.75199999998</v>
      </c>
      <c r="AO141" s="125">
        <v>256125.71400000001</v>
      </c>
      <c r="AP141" s="124">
        <f t="shared" si="126"/>
        <v>385.98679642726853</v>
      </c>
      <c r="AQ141" s="124">
        <f t="shared" si="127"/>
        <v>627.22854419431144</v>
      </c>
      <c r="AR141" s="124">
        <f t="shared" si="128"/>
        <v>494.25138566906344</v>
      </c>
      <c r="AS141" s="124">
        <f t="shared" si="129"/>
        <v>439.72682804366673</v>
      </c>
      <c r="AT141" s="124">
        <f t="shared" si="130"/>
        <v>485.22933656558047</v>
      </c>
      <c r="AU141" s="124">
        <f t="shared" si="131"/>
        <v>658.60958455425191</v>
      </c>
      <c r="AV141" s="124">
        <f t="shared" si="135"/>
        <v>580.98053749744179</v>
      </c>
      <c r="AW141" s="124">
        <f t="shared" si="136"/>
        <v>527.59313675443366</v>
      </c>
      <c r="AX141" s="124">
        <f t="shared" si="137"/>
        <v>500.11432754847351</v>
      </c>
      <c r="AY141" s="124">
        <f t="shared" si="108"/>
        <v>274.67518072623614</v>
      </c>
      <c r="AZ141" s="124">
        <f t="shared" si="109"/>
        <v>274.67518072623614</v>
      </c>
      <c r="BA141" s="124">
        <f t="shared" si="110"/>
        <v>265.83241928939356</v>
      </c>
      <c r="BB141" s="124">
        <f t="shared" si="111"/>
        <v>274.67518072623614</v>
      </c>
      <c r="BC141" s="124">
        <f t="shared" si="112"/>
        <v>265.82681136914749</v>
      </c>
      <c r="BD141" s="124">
        <f t="shared" si="113"/>
        <v>274.68639656672838</v>
      </c>
      <c r="BE141" s="124">
        <f t="shared" si="114"/>
        <v>273.20214288197224</v>
      </c>
      <c r="BF141" s="124">
        <f t="shared" si="115"/>
        <v>246.76700421536017</v>
      </c>
      <c r="BG141" s="124">
        <f t="shared" si="116"/>
        <v>273.20214288197224</v>
      </c>
      <c r="BH141" s="124">
        <f t="shared" si="132"/>
        <v>347.80321366400904</v>
      </c>
      <c r="BI141" s="124">
        <f t="shared" si="133"/>
        <v>316.00630586854095</v>
      </c>
      <c r="BJ141" s="124">
        <f t="shared" si="134"/>
        <v>288.13494224535287</v>
      </c>
      <c r="BK141" s="124">
        <f t="shared" si="117"/>
        <v>265.36678604612877</v>
      </c>
      <c r="BL141" s="124">
        <f t="shared" si="118"/>
        <v>277.14341856296886</v>
      </c>
      <c r="BM141" s="124">
        <f t="shared" si="119"/>
        <v>256.33803444988479</v>
      </c>
      <c r="BN141" s="124">
        <f t="shared" si="120"/>
        <v>225.32623548887267</v>
      </c>
      <c r="BO141" s="124">
        <f t="shared" si="121"/>
        <v>206.09106904470065</v>
      </c>
      <c r="BP141" s="124">
        <f t="shared" si="122"/>
        <v>188.81867468666857</v>
      </c>
      <c r="BQ141" s="124">
        <f t="shared" si="123"/>
        <v>0</v>
      </c>
      <c r="BR141" s="124">
        <f t="shared" si="124"/>
        <v>0</v>
      </c>
      <c r="BS141" s="124">
        <f t="shared" si="125"/>
        <v>0</v>
      </c>
      <c r="BT141" s="215">
        <f t="shared" si="138"/>
        <v>1041.8505399500257</v>
      </c>
      <c r="BU141" s="215">
        <f t="shared" si="139"/>
        <v>1507.4667262906432</v>
      </c>
      <c r="BV141" s="215">
        <f t="shared" si="140"/>
        <v>1583.5657491634993</v>
      </c>
      <c r="BW141" s="215">
        <f t="shared" si="141"/>
        <v>1608.688001800349</v>
      </c>
      <c r="BX141" s="215">
        <f t="shared" si="142"/>
        <v>951.94446177790292</v>
      </c>
      <c r="BY141" s="215">
        <f t="shared" si="143"/>
        <v>798.84823905898247</v>
      </c>
      <c r="BZ141" s="215">
        <f t="shared" si="144"/>
        <v>620.23597922024192</v>
      </c>
      <c r="CA141" s="215"/>
    </row>
    <row r="142" spans="1:79">
      <c r="A142" s="151" t="s">
        <v>53</v>
      </c>
      <c r="B142" s="151" t="s">
        <v>89</v>
      </c>
      <c r="C142" s="151" t="s">
        <v>99</v>
      </c>
      <c r="D142" s="151" t="s">
        <v>391</v>
      </c>
      <c r="E142" s="151" t="s">
        <v>392</v>
      </c>
      <c r="F142" s="125">
        <v>253</v>
      </c>
      <c r="G142" s="125">
        <v>296</v>
      </c>
      <c r="H142" s="125">
        <v>346</v>
      </c>
      <c r="I142" s="125">
        <v>297</v>
      </c>
      <c r="J142" s="125">
        <v>338</v>
      </c>
      <c r="K142" s="125">
        <v>312</v>
      </c>
      <c r="L142" s="125">
        <v>262</v>
      </c>
      <c r="M142" s="125">
        <v>342</v>
      </c>
      <c r="N142" s="125">
        <v>405</v>
      </c>
      <c r="O142" s="125">
        <v>355</v>
      </c>
      <c r="P142" s="125">
        <v>183</v>
      </c>
      <c r="Q142" s="125">
        <v>318</v>
      </c>
      <c r="R142" s="125">
        <v>301</v>
      </c>
      <c r="S142" s="125">
        <v>300</v>
      </c>
      <c r="T142" s="125">
        <v>300</v>
      </c>
      <c r="U142" s="125">
        <v>320</v>
      </c>
      <c r="V142" s="125">
        <v>265.37474813349399</v>
      </c>
      <c r="W142" s="125">
        <v>274.22057307127716</v>
      </c>
      <c r="X142" s="125">
        <v>274.22057307127716</v>
      </c>
      <c r="Y142" s="125">
        <v>247.68309825792778</v>
      </c>
      <c r="Z142" s="125">
        <v>274.22057307127716</v>
      </c>
      <c r="AA142" s="125">
        <v>268</v>
      </c>
      <c r="AB142" s="125">
        <v>280</v>
      </c>
      <c r="AC142" s="125">
        <v>316</v>
      </c>
      <c r="AD142" s="125">
        <v>236</v>
      </c>
      <c r="AE142" s="125">
        <v>324</v>
      </c>
      <c r="AF142" s="125">
        <v>238</v>
      </c>
      <c r="AG142" s="125">
        <v>194</v>
      </c>
      <c r="AH142" s="125">
        <v>235</v>
      </c>
      <c r="AI142" s="125">
        <v>215</v>
      </c>
      <c r="AJ142" s="125"/>
      <c r="AK142" s="125"/>
      <c r="AL142" s="125"/>
      <c r="AM142" s="125">
        <v>106307</v>
      </c>
      <c r="AN142" s="125">
        <v>107546.177</v>
      </c>
      <c r="AO142" s="125">
        <v>108437.47899999998</v>
      </c>
      <c r="AP142" s="124">
        <f t="shared" si="126"/>
        <v>279.3795328623703</v>
      </c>
      <c r="AQ142" s="124">
        <f t="shared" si="127"/>
        <v>317.94707780296687</v>
      </c>
      <c r="AR142" s="124">
        <f t="shared" si="128"/>
        <v>293.48961027966175</v>
      </c>
      <c r="AS142" s="124">
        <f t="shared" si="129"/>
        <v>246.45601888869029</v>
      </c>
      <c r="AT142" s="124">
        <f t="shared" si="130"/>
        <v>321.70976511424459</v>
      </c>
      <c r="AU142" s="124">
        <f t="shared" si="131"/>
        <v>380.97209026686858</v>
      </c>
      <c r="AV142" s="124">
        <f t="shared" si="135"/>
        <v>330.09076649930574</v>
      </c>
      <c r="AW142" s="124">
        <f t="shared" si="136"/>
        <v>170.15946554752941</v>
      </c>
      <c r="AX142" s="124">
        <f t="shared" si="137"/>
        <v>295.68694013177242</v>
      </c>
      <c r="AY142" s="124">
        <f t="shared" si="108"/>
        <v>279.87977666560852</v>
      </c>
      <c r="AZ142" s="124">
        <f t="shared" si="109"/>
        <v>278.94994352054005</v>
      </c>
      <c r="BA142" s="124">
        <f t="shared" si="110"/>
        <v>278.94994352054005</v>
      </c>
      <c r="BB142" s="124">
        <f t="shared" si="111"/>
        <v>297.54660642190936</v>
      </c>
      <c r="BC142" s="124">
        <f t="shared" si="112"/>
        <v>246.75423667871897</v>
      </c>
      <c r="BD142" s="124">
        <f t="shared" si="113"/>
        <v>254.97937790134296</v>
      </c>
      <c r="BE142" s="124">
        <f t="shared" si="114"/>
        <v>252.88357457229085</v>
      </c>
      <c r="BF142" s="124">
        <f t="shared" si="115"/>
        <v>228.41097058142398</v>
      </c>
      <c r="BG142" s="124">
        <f t="shared" si="116"/>
        <v>252.88357457229085</v>
      </c>
      <c r="BH142" s="124">
        <f t="shared" si="132"/>
        <v>249.1952828783491</v>
      </c>
      <c r="BI142" s="124">
        <f t="shared" si="133"/>
        <v>260.35328061917073</v>
      </c>
      <c r="BJ142" s="124">
        <f t="shared" si="134"/>
        <v>293.82727384163547</v>
      </c>
      <c r="BK142" s="124">
        <f t="shared" si="117"/>
        <v>219.44062223615816</v>
      </c>
      <c r="BL142" s="124">
        <f t="shared" si="118"/>
        <v>301.26593900218319</v>
      </c>
      <c r="BM142" s="124">
        <f t="shared" si="119"/>
        <v>221.30028852629511</v>
      </c>
      <c r="BN142" s="124">
        <f t="shared" si="120"/>
        <v>180.38763014328256</v>
      </c>
      <c r="BO142" s="124">
        <f t="shared" si="121"/>
        <v>218.51078909108972</v>
      </c>
      <c r="BP142" s="124">
        <f t="shared" si="122"/>
        <v>199.91412618972035</v>
      </c>
      <c r="BQ142" s="124">
        <f t="shared" si="123"/>
        <v>0</v>
      </c>
      <c r="BR142" s="124">
        <f t="shared" si="124"/>
        <v>0</v>
      </c>
      <c r="BS142" s="124">
        <f t="shared" si="125"/>
        <v>0</v>
      </c>
      <c r="BT142" s="215">
        <f t="shared" si="138"/>
        <v>841.90128589838855</v>
      </c>
      <c r="BU142" s="215">
        <f t="shared" si="139"/>
        <v>890.81622094499892</v>
      </c>
      <c r="BV142" s="215">
        <f t="shared" si="140"/>
        <v>949.13787426980355</v>
      </c>
      <c r="BW142" s="215">
        <f t="shared" si="141"/>
        <v>795.93717217860751</v>
      </c>
      <c r="BX142" s="215">
        <f t="shared" si="142"/>
        <v>803.37583733915528</v>
      </c>
      <c r="BY142" s="215">
        <f t="shared" si="143"/>
        <v>742.0068497646364</v>
      </c>
      <c r="BZ142" s="215">
        <f t="shared" si="144"/>
        <v>598.8125454240926</v>
      </c>
      <c r="CA142" s="215"/>
    </row>
    <row r="143" spans="1:79">
      <c r="A143" s="151" t="s">
        <v>33</v>
      </c>
      <c r="B143" s="151" t="s">
        <v>65</v>
      </c>
      <c r="C143" s="151" t="s">
        <v>63</v>
      </c>
      <c r="D143" s="151" t="s">
        <v>393</v>
      </c>
      <c r="E143" s="151" t="s">
        <v>394</v>
      </c>
      <c r="F143" s="125">
        <v>850</v>
      </c>
      <c r="G143" s="125">
        <v>631</v>
      </c>
      <c r="H143" s="125">
        <v>674</v>
      </c>
      <c r="I143" s="125">
        <v>925</v>
      </c>
      <c r="J143" s="125">
        <v>731</v>
      </c>
      <c r="K143" s="125">
        <v>874</v>
      </c>
      <c r="L143" s="125">
        <v>731</v>
      </c>
      <c r="M143" s="125">
        <v>684</v>
      </c>
      <c r="N143" s="125">
        <v>571</v>
      </c>
      <c r="O143" s="125">
        <v>644</v>
      </c>
      <c r="P143" s="125">
        <v>876</v>
      </c>
      <c r="Q143" s="125">
        <v>897</v>
      </c>
      <c r="R143" s="125">
        <v>790.2844148191532</v>
      </c>
      <c r="S143" s="125">
        <v>635.28410481915307</v>
      </c>
      <c r="T143" s="125">
        <v>465.00093000000004</v>
      </c>
      <c r="U143" s="125">
        <v>480.50096100000007</v>
      </c>
      <c r="V143" s="125">
        <v>445.9</v>
      </c>
      <c r="W143" s="125">
        <v>460.76333333333332</v>
      </c>
      <c r="X143" s="125">
        <v>460.76333333333332</v>
      </c>
      <c r="Y143" s="125">
        <v>416.17333333333335</v>
      </c>
      <c r="Z143" s="125">
        <v>460.76333333333332</v>
      </c>
      <c r="AA143" s="125">
        <v>963</v>
      </c>
      <c r="AB143" s="125">
        <v>999</v>
      </c>
      <c r="AC143" s="125">
        <v>910</v>
      </c>
      <c r="AD143" s="125">
        <v>730</v>
      </c>
      <c r="AE143" s="125">
        <v>711</v>
      </c>
      <c r="AF143" s="125">
        <v>403</v>
      </c>
      <c r="AG143" s="125">
        <v>331</v>
      </c>
      <c r="AH143" s="125">
        <v>404</v>
      </c>
      <c r="AI143" s="125">
        <v>436</v>
      </c>
      <c r="AJ143" s="125"/>
      <c r="AK143" s="125"/>
      <c r="AL143" s="125"/>
      <c r="AM143" s="125">
        <v>166094</v>
      </c>
      <c r="AN143" s="125">
        <v>166666.63400000002</v>
      </c>
      <c r="AO143" s="125">
        <v>167391.35000000003</v>
      </c>
      <c r="AP143" s="124">
        <f t="shared" si="126"/>
        <v>556.91355497489371</v>
      </c>
      <c r="AQ143" s="124">
        <f t="shared" si="127"/>
        <v>440.1122256071863</v>
      </c>
      <c r="AR143" s="124">
        <f t="shared" si="128"/>
        <v>526.20805086276448</v>
      </c>
      <c r="AS143" s="124">
        <f t="shared" si="129"/>
        <v>440.1122256071863</v>
      </c>
      <c r="AT143" s="124">
        <f t="shared" si="130"/>
        <v>411.81499632738087</v>
      </c>
      <c r="AU143" s="124">
        <f t="shared" si="131"/>
        <v>343.78123231423172</v>
      </c>
      <c r="AV143" s="124">
        <f t="shared" si="135"/>
        <v>386.40007573441483</v>
      </c>
      <c r="AW143" s="124">
        <f t="shared" si="136"/>
        <v>525.6001030176202</v>
      </c>
      <c r="AX143" s="124">
        <f t="shared" si="137"/>
        <v>538.20010548722053</v>
      </c>
      <c r="AY143" s="124">
        <f t="shared" si="108"/>
        <v>474.17074182895726</v>
      </c>
      <c r="AZ143" s="124">
        <f t="shared" si="109"/>
        <v>381.17053760091716</v>
      </c>
      <c r="BA143" s="124">
        <f t="shared" si="110"/>
        <v>279.00061268412003</v>
      </c>
      <c r="BB143" s="124">
        <f t="shared" si="111"/>
        <v>288.30063310692412</v>
      </c>
      <c r="BC143" s="124">
        <f t="shared" si="112"/>
        <v>267.54005243785025</v>
      </c>
      <c r="BD143" s="124">
        <f t="shared" si="113"/>
        <v>276.45805418577856</v>
      </c>
      <c r="BE143" s="124">
        <f t="shared" si="114"/>
        <v>275.2611370499929</v>
      </c>
      <c r="BF143" s="124">
        <f t="shared" si="115"/>
        <v>248.62296249676774</v>
      </c>
      <c r="BG143" s="124">
        <f t="shared" si="116"/>
        <v>275.2611370499929</v>
      </c>
      <c r="BH143" s="124">
        <f t="shared" si="132"/>
        <v>577.80011324882219</v>
      </c>
      <c r="BI143" s="124">
        <f t="shared" si="133"/>
        <v>599.40011748242296</v>
      </c>
      <c r="BJ143" s="124">
        <f t="shared" si="134"/>
        <v>546.00010701602093</v>
      </c>
      <c r="BK143" s="124">
        <f t="shared" si="117"/>
        <v>438.00008584801674</v>
      </c>
      <c r="BL143" s="124">
        <f t="shared" si="118"/>
        <v>426.60008361361633</v>
      </c>
      <c r="BM143" s="124">
        <f t="shared" si="119"/>
        <v>241.80004739280926</v>
      </c>
      <c r="BN143" s="124">
        <f t="shared" si="120"/>
        <v>198.60003892560761</v>
      </c>
      <c r="BO143" s="124">
        <f t="shared" si="121"/>
        <v>242.40004751040928</v>
      </c>
      <c r="BP143" s="124">
        <f t="shared" si="122"/>
        <v>261.60005127361006</v>
      </c>
      <c r="BQ143" s="124">
        <f t="shared" si="123"/>
        <v>0</v>
      </c>
      <c r="BR143" s="124">
        <f t="shared" si="124"/>
        <v>0</v>
      </c>
      <c r="BS143" s="124">
        <f t="shared" si="125"/>
        <v>0</v>
      </c>
      <c r="BT143" s="215">
        <f t="shared" si="138"/>
        <v>1297.4580659144822</v>
      </c>
      <c r="BU143" s="215">
        <f t="shared" si="139"/>
        <v>1523.2338314448446</v>
      </c>
      <c r="BV143" s="215">
        <f t="shared" si="140"/>
        <v>1195.7084542487989</v>
      </c>
      <c r="BW143" s="215">
        <f t="shared" si="141"/>
        <v>1450.2002842392556</v>
      </c>
      <c r="BX143" s="215">
        <f t="shared" si="142"/>
        <v>1723.2003377472661</v>
      </c>
      <c r="BY143" s="215">
        <f t="shared" si="143"/>
        <v>1106.4002168544423</v>
      </c>
      <c r="BZ143" s="215">
        <f t="shared" si="144"/>
        <v>702.60013770962689</v>
      </c>
      <c r="CA143" s="215"/>
    </row>
    <row r="144" spans="1:79">
      <c r="A144" s="151" t="s">
        <v>53</v>
      </c>
      <c r="B144" s="151" t="s">
        <v>97</v>
      </c>
      <c r="C144" s="151" t="s">
        <v>87</v>
      </c>
      <c r="D144" s="151" t="s">
        <v>395</v>
      </c>
      <c r="E144" s="151" t="s">
        <v>396</v>
      </c>
      <c r="F144" s="125">
        <v>3322</v>
      </c>
      <c r="G144" s="125">
        <v>3123</v>
      </c>
      <c r="H144" s="125">
        <v>2613</v>
      </c>
      <c r="I144" s="125">
        <v>3320</v>
      </c>
      <c r="J144" s="125">
        <v>3330</v>
      </c>
      <c r="K144" s="125">
        <v>3332</v>
      </c>
      <c r="L144" s="125">
        <v>3606</v>
      </c>
      <c r="M144" s="125">
        <v>3329</v>
      </c>
      <c r="N144" s="125">
        <v>2867</v>
      </c>
      <c r="O144" s="125">
        <v>2518</v>
      </c>
      <c r="P144" s="125">
        <v>2919</v>
      </c>
      <c r="Q144" s="125">
        <v>3428</v>
      </c>
      <c r="R144" s="125">
        <v>1835.05</v>
      </c>
      <c r="S144" s="125">
        <v>1725.46</v>
      </c>
      <c r="T144" s="125">
        <v>1570.94</v>
      </c>
      <c r="U144" s="125">
        <v>1513.1100000000001</v>
      </c>
      <c r="V144" s="125">
        <v>1414.96</v>
      </c>
      <c r="W144" s="125">
        <v>1410.97</v>
      </c>
      <c r="X144" s="125">
        <v>1369.11</v>
      </c>
      <c r="Y144" s="125">
        <v>1208.27</v>
      </c>
      <c r="Z144" s="125">
        <v>1306.33</v>
      </c>
      <c r="AA144" s="125">
        <v>2359</v>
      </c>
      <c r="AB144" s="125">
        <v>2186</v>
      </c>
      <c r="AC144" s="125">
        <v>2237</v>
      </c>
      <c r="AD144" s="125">
        <v>1937</v>
      </c>
      <c r="AE144" s="125">
        <v>1928</v>
      </c>
      <c r="AF144" s="125">
        <v>1849</v>
      </c>
      <c r="AG144" s="125">
        <v>1863</v>
      </c>
      <c r="AH144" s="125">
        <v>1392</v>
      </c>
      <c r="AI144" s="125">
        <v>1103</v>
      </c>
      <c r="AJ144" s="125"/>
      <c r="AK144" s="125"/>
      <c r="AL144" s="125"/>
      <c r="AM144" s="125">
        <v>441629</v>
      </c>
      <c r="AN144" s="125">
        <v>441844.48200000008</v>
      </c>
      <c r="AO144" s="125">
        <v>444765.09899999993</v>
      </c>
      <c r="AP144" s="124">
        <f t="shared" si="126"/>
        <v>751.76222575963084</v>
      </c>
      <c r="AQ144" s="124">
        <f t="shared" si="127"/>
        <v>754.02656981312373</v>
      </c>
      <c r="AR144" s="124">
        <f t="shared" si="128"/>
        <v>754.47943862382226</v>
      </c>
      <c r="AS144" s="124">
        <f t="shared" si="129"/>
        <v>816.52246568952683</v>
      </c>
      <c r="AT144" s="124">
        <f t="shared" si="130"/>
        <v>753.80013540777441</v>
      </c>
      <c r="AU144" s="124">
        <f t="shared" si="131"/>
        <v>649.18744013640412</v>
      </c>
      <c r="AV144" s="124">
        <f t="shared" si="135"/>
        <v>569.88377191049756</v>
      </c>
      <c r="AW144" s="124">
        <f t="shared" si="136"/>
        <v>660.63968634104151</v>
      </c>
      <c r="AX144" s="124">
        <f t="shared" si="137"/>
        <v>775.83859019427553</v>
      </c>
      <c r="AY144" s="124">
        <f t="shared" si="108"/>
        <v>415.31581240840291</v>
      </c>
      <c r="AZ144" s="124">
        <f t="shared" si="109"/>
        <v>390.51296786365657</v>
      </c>
      <c r="BA144" s="124">
        <f t="shared" si="110"/>
        <v>355.54138707111878</v>
      </c>
      <c r="BB144" s="124">
        <f t="shared" si="111"/>
        <v>342.45307153117278</v>
      </c>
      <c r="BC144" s="124">
        <f t="shared" si="112"/>
        <v>320.23937327342242</v>
      </c>
      <c r="BD144" s="124">
        <f t="shared" si="113"/>
        <v>319.33634060863972</v>
      </c>
      <c r="BE144" s="124">
        <f t="shared" si="114"/>
        <v>307.82766073108633</v>
      </c>
      <c r="BF144" s="124">
        <f t="shared" si="115"/>
        <v>271.6647512848125</v>
      </c>
      <c r="BG144" s="124">
        <f t="shared" si="116"/>
        <v>293.7123445470707</v>
      </c>
      <c r="BH144" s="124">
        <f t="shared" si="132"/>
        <v>533.8982597048705</v>
      </c>
      <c r="BI144" s="124">
        <f t="shared" si="133"/>
        <v>494.74421183333908</v>
      </c>
      <c r="BJ144" s="124">
        <f t="shared" si="134"/>
        <v>506.28673461627602</v>
      </c>
      <c r="BK144" s="124">
        <f t="shared" si="117"/>
        <v>438.38954177547009</v>
      </c>
      <c r="BL144" s="124">
        <f t="shared" si="118"/>
        <v>436.35262599024594</v>
      </c>
      <c r="BM144" s="124">
        <f t="shared" si="119"/>
        <v>418.47303187550045</v>
      </c>
      <c r="BN144" s="124">
        <f t="shared" si="120"/>
        <v>421.6415675414047</v>
      </c>
      <c r="BO144" s="124">
        <f t="shared" si="121"/>
        <v>315.04297478133941</v>
      </c>
      <c r="BP144" s="124">
        <f t="shared" si="122"/>
        <v>249.63534567802975</v>
      </c>
      <c r="BQ144" s="124">
        <f t="shared" si="123"/>
        <v>0</v>
      </c>
      <c r="BR144" s="124">
        <f t="shared" si="124"/>
        <v>0</v>
      </c>
      <c r="BS144" s="124">
        <f t="shared" si="125"/>
        <v>0</v>
      </c>
      <c r="BT144" s="215">
        <f t="shared" si="138"/>
        <v>2051.0428436538364</v>
      </c>
      <c r="BU144" s="215">
        <f t="shared" si="139"/>
        <v>2260.2682341965769</v>
      </c>
      <c r="BV144" s="215">
        <f t="shared" si="140"/>
        <v>2219.5100412337051</v>
      </c>
      <c r="BW144" s="215">
        <f t="shared" si="141"/>
        <v>2006.3620484458145</v>
      </c>
      <c r="BX144" s="215">
        <f t="shared" si="142"/>
        <v>1534.9292061544854</v>
      </c>
      <c r="BY144" s="215">
        <f t="shared" si="143"/>
        <v>1293.2151996412165</v>
      </c>
      <c r="BZ144" s="215">
        <f t="shared" si="144"/>
        <v>986.31988800077386</v>
      </c>
      <c r="CA144" s="215"/>
    </row>
    <row r="145" spans="1:79">
      <c r="A145" s="151" t="s">
        <v>53</v>
      </c>
      <c r="B145" s="151" t="s">
        <v>97</v>
      </c>
      <c r="C145" s="151" t="s">
        <v>87</v>
      </c>
      <c r="D145" s="151" t="s">
        <v>397</v>
      </c>
      <c r="E145" s="151" t="s">
        <v>398</v>
      </c>
      <c r="F145" s="125">
        <v>997</v>
      </c>
      <c r="G145" s="125">
        <v>828</v>
      </c>
      <c r="H145" s="125">
        <v>975</v>
      </c>
      <c r="I145" s="125">
        <v>952</v>
      </c>
      <c r="J145" s="125">
        <v>972</v>
      </c>
      <c r="K145" s="125">
        <v>844</v>
      </c>
      <c r="L145" s="125">
        <v>837</v>
      </c>
      <c r="M145" s="125">
        <v>730</v>
      </c>
      <c r="N145" s="125">
        <v>502</v>
      </c>
      <c r="O145" s="125">
        <v>690</v>
      </c>
      <c r="P145" s="125">
        <v>699</v>
      </c>
      <c r="Q145" s="125">
        <v>545</v>
      </c>
      <c r="R145" s="125">
        <v>277.25</v>
      </c>
      <c r="S145" s="125">
        <v>244.9</v>
      </c>
      <c r="T145" s="125">
        <v>224</v>
      </c>
      <c r="U145" s="125">
        <v>224</v>
      </c>
      <c r="V145" s="125">
        <v>505.12138671493085</v>
      </c>
      <c r="W145" s="125">
        <v>521.9587662720952</v>
      </c>
      <c r="X145" s="125">
        <v>521.9587662720952</v>
      </c>
      <c r="Y145" s="125">
        <v>471.44662760060214</v>
      </c>
      <c r="Z145" s="125">
        <v>521.9587662720952</v>
      </c>
      <c r="AA145" s="125">
        <v>405</v>
      </c>
      <c r="AB145" s="125">
        <v>443</v>
      </c>
      <c r="AC145" s="125">
        <v>580</v>
      </c>
      <c r="AD145" s="125">
        <v>727</v>
      </c>
      <c r="AE145" s="125">
        <v>771</v>
      </c>
      <c r="AF145" s="125">
        <v>742</v>
      </c>
      <c r="AG145" s="125">
        <v>840</v>
      </c>
      <c r="AH145" s="125">
        <v>512</v>
      </c>
      <c r="AI145" s="125">
        <v>490</v>
      </c>
      <c r="AJ145" s="125"/>
      <c r="AK145" s="125"/>
      <c r="AL145" s="125"/>
      <c r="AM145" s="125">
        <v>218962</v>
      </c>
      <c r="AN145" s="125">
        <v>221466.39199999991</v>
      </c>
      <c r="AO145" s="125">
        <v>223410.17300000004</v>
      </c>
      <c r="AP145" s="124">
        <f t="shared" si="126"/>
        <v>434.77863738913601</v>
      </c>
      <c r="AQ145" s="124">
        <f t="shared" si="127"/>
        <v>443.9126423763027</v>
      </c>
      <c r="AR145" s="124">
        <f t="shared" si="128"/>
        <v>385.45501045843571</v>
      </c>
      <c r="AS145" s="124">
        <f t="shared" si="129"/>
        <v>382.25810871292737</v>
      </c>
      <c r="AT145" s="124">
        <f t="shared" si="130"/>
        <v>333.3911820315854</v>
      </c>
      <c r="AU145" s="124">
        <f t="shared" si="131"/>
        <v>229.26352517788476</v>
      </c>
      <c r="AV145" s="124">
        <f t="shared" si="135"/>
        <v>311.55968802706656</v>
      </c>
      <c r="AW145" s="124">
        <f t="shared" si="136"/>
        <v>315.62351004481087</v>
      </c>
      <c r="AX145" s="124">
        <f t="shared" si="137"/>
        <v>246.08699996340766</v>
      </c>
      <c r="AY145" s="124">
        <f t="shared" si="108"/>
        <v>125.18829493551333</v>
      </c>
      <c r="AZ145" s="124">
        <f t="shared" si="109"/>
        <v>110.58111246062116</v>
      </c>
      <c r="BA145" s="124">
        <f t="shared" si="110"/>
        <v>101.14401466385929</v>
      </c>
      <c r="BB145" s="124">
        <f t="shared" si="111"/>
        <v>101.14401466385929</v>
      </c>
      <c r="BC145" s="124">
        <f t="shared" si="112"/>
        <v>228.08037921841026</v>
      </c>
      <c r="BD145" s="124">
        <f t="shared" si="113"/>
        <v>235.68305852569063</v>
      </c>
      <c r="BE145" s="124">
        <f t="shared" si="114"/>
        <v>233.63249724178635</v>
      </c>
      <c r="BF145" s="124">
        <f t="shared" si="115"/>
        <v>211.0229007345167</v>
      </c>
      <c r="BG145" s="124">
        <f t="shared" si="116"/>
        <v>233.63249724178635</v>
      </c>
      <c r="BH145" s="124">
        <f t="shared" si="132"/>
        <v>182.87199079849557</v>
      </c>
      <c r="BI145" s="124">
        <f t="shared" si="133"/>
        <v>200.03035042897173</v>
      </c>
      <c r="BJ145" s="124">
        <f t="shared" si="134"/>
        <v>261.89075225463569</v>
      </c>
      <c r="BK145" s="124">
        <f t="shared" si="117"/>
        <v>328.26651187779333</v>
      </c>
      <c r="BL145" s="124">
        <f t="shared" si="118"/>
        <v>348.13408618676567</v>
      </c>
      <c r="BM145" s="124">
        <f t="shared" si="119"/>
        <v>335.03954857403392</v>
      </c>
      <c r="BN145" s="124">
        <f t="shared" si="120"/>
        <v>379.29005498947231</v>
      </c>
      <c r="BO145" s="124">
        <f t="shared" si="121"/>
        <v>231.1863192316784</v>
      </c>
      <c r="BP145" s="124">
        <f t="shared" si="122"/>
        <v>221.2525320771922</v>
      </c>
      <c r="BQ145" s="124">
        <f t="shared" si="123"/>
        <v>0</v>
      </c>
      <c r="BR145" s="124">
        <f t="shared" si="124"/>
        <v>0</v>
      </c>
      <c r="BS145" s="124">
        <f t="shared" si="125"/>
        <v>0</v>
      </c>
      <c r="BT145" s="215">
        <f t="shared" si="138"/>
        <v>1278.7606982033412</v>
      </c>
      <c r="BU145" s="215">
        <f t="shared" si="139"/>
        <v>1264.1462902238745</v>
      </c>
      <c r="BV145" s="215">
        <f t="shared" si="140"/>
        <v>944.9128159223975</v>
      </c>
      <c r="BW145" s="215">
        <f t="shared" si="141"/>
        <v>873.27019803528515</v>
      </c>
      <c r="BX145" s="215">
        <f t="shared" si="142"/>
        <v>644.79309348210302</v>
      </c>
      <c r="BY145" s="215">
        <f t="shared" si="143"/>
        <v>1011.4401466385929</v>
      </c>
      <c r="BZ145" s="215">
        <f t="shared" si="144"/>
        <v>831.72890629834296</v>
      </c>
      <c r="CA145" s="215"/>
    </row>
    <row r="146" spans="1:79">
      <c r="A146" s="151" t="s">
        <v>23</v>
      </c>
      <c r="B146" s="151" t="s">
        <v>27</v>
      </c>
      <c r="C146" s="151" t="s">
        <v>35</v>
      </c>
      <c r="D146" s="151" t="s">
        <v>399</v>
      </c>
      <c r="E146" s="151" t="s">
        <v>400</v>
      </c>
      <c r="F146" s="125">
        <v>418</v>
      </c>
      <c r="G146" s="125">
        <v>681</v>
      </c>
      <c r="H146" s="125">
        <v>621</v>
      </c>
      <c r="I146" s="125">
        <v>484</v>
      </c>
      <c r="J146" s="125">
        <v>431</v>
      </c>
      <c r="K146" s="125">
        <v>531</v>
      </c>
      <c r="L146" s="125">
        <v>519</v>
      </c>
      <c r="M146" s="125">
        <v>627</v>
      </c>
      <c r="N146" s="125">
        <v>435</v>
      </c>
      <c r="O146" s="125">
        <v>462</v>
      </c>
      <c r="P146" s="125">
        <v>400</v>
      </c>
      <c r="Q146" s="125">
        <v>403</v>
      </c>
      <c r="R146" s="125">
        <v>316.14350780217103</v>
      </c>
      <c r="S146" s="125">
        <v>301.77334835661782</v>
      </c>
      <c r="T146" s="125">
        <v>278.13211830103023</v>
      </c>
      <c r="U146" s="125">
        <v>287.4031889110646</v>
      </c>
      <c r="V146" s="125">
        <v>278.13211830103023</v>
      </c>
      <c r="W146" s="125">
        <v>287.4031889110646</v>
      </c>
      <c r="X146" s="125">
        <v>287.4031889110646</v>
      </c>
      <c r="Y146" s="125">
        <v>259.58997708096155</v>
      </c>
      <c r="Z146" s="125">
        <v>287.4031889110646</v>
      </c>
      <c r="AA146" s="125">
        <v>376</v>
      </c>
      <c r="AB146" s="125">
        <v>151</v>
      </c>
      <c r="AC146" s="125">
        <v>166</v>
      </c>
      <c r="AD146" s="125">
        <v>147</v>
      </c>
      <c r="AE146" s="125">
        <v>243</v>
      </c>
      <c r="AF146" s="125">
        <v>203</v>
      </c>
      <c r="AG146" s="125">
        <v>229</v>
      </c>
      <c r="AH146" s="125">
        <v>200</v>
      </c>
      <c r="AI146" s="125">
        <v>196</v>
      </c>
      <c r="AJ146" s="125"/>
      <c r="AK146" s="125"/>
      <c r="AL146" s="125"/>
      <c r="AM146" s="125">
        <v>119696</v>
      </c>
      <c r="AN146" s="125">
        <v>120270.88400000003</v>
      </c>
      <c r="AO146" s="125">
        <v>120481.23700000001</v>
      </c>
      <c r="AP146" s="124">
        <f t="shared" si="126"/>
        <v>404.35770618901222</v>
      </c>
      <c r="AQ146" s="124">
        <f t="shared" si="127"/>
        <v>360.078866461703</v>
      </c>
      <c r="AR146" s="124">
        <f t="shared" si="128"/>
        <v>443.62384707926753</v>
      </c>
      <c r="AS146" s="124">
        <f t="shared" si="129"/>
        <v>433.59844940515978</v>
      </c>
      <c r="AT146" s="124">
        <f t="shared" si="130"/>
        <v>523.82702847212943</v>
      </c>
      <c r="AU146" s="124">
        <f t="shared" si="131"/>
        <v>363.42066568640553</v>
      </c>
      <c r="AV146" s="124">
        <f t="shared" si="135"/>
        <v>384.13287126084469</v>
      </c>
      <c r="AW146" s="124">
        <f t="shared" si="136"/>
        <v>332.58257252021184</v>
      </c>
      <c r="AX146" s="124">
        <f t="shared" si="137"/>
        <v>335.07694181411347</v>
      </c>
      <c r="AY146" s="124">
        <f t="shared" si="108"/>
        <v>262.85955277602426</v>
      </c>
      <c r="AZ146" s="124">
        <f t="shared" si="109"/>
        <v>250.911391286205</v>
      </c>
      <c r="BA146" s="124">
        <f t="shared" si="110"/>
        <v>231.25473851263132</v>
      </c>
      <c r="BB146" s="124">
        <f t="shared" si="111"/>
        <v>238.96322979638572</v>
      </c>
      <c r="BC146" s="124">
        <f t="shared" si="112"/>
        <v>231.25473851263132</v>
      </c>
      <c r="BD146" s="124">
        <f t="shared" si="113"/>
        <v>238.96322979638572</v>
      </c>
      <c r="BE146" s="124">
        <f t="shared" si="114"/>
        <v>238.54601435662931</v>
      </c>
      <c r="BF146" s="124">
        <f t="shared" si="115"/>
        <v>215.4609161930845</v>
      </c>
      <c r="BG146" s="124">
        <f t="shared" si="116"/>
        <v>238.54601435662931</v>
      </c>
      <c r="BH146" s="124">
        <f t="shared" si="132"/>
        <v>312.62761816899916</v>
      </c>
      <c r="BI146" s="124">
        <f t="shared" si="133"/>
        <v>125.54992112637999</v>
      </c>
      <c r="BJ146" s="124">
        <f t="shared" si="134"/>
        <v>138.02176759588792</v>
      </c>
      <c r="BK146" s="124">
        <f t="shared" si="117"/>
        <v>122.22409540117785</v>
      </c>
      <c r="BL146" s="124">
        <f t="shared" si="118"/>
        <v>202.04391280602869</v>
      </c>
      <c r="BM146" s="124">
        <f t="shared" si="119"/>
        <v>168.78565555400752</v>
      </c>
      <c r="BN146" s="124">
        <f t="shared" si="120"/>
        <v>190.4035227678213</v>
      </c>
      <c r="BO146" s="124">
        <f t="shared" si="121"/>
        <v>166.29128626010592</v>
      </c>
      <c r="BP146" s="124">
        <f t="shared" si="122"/>
        <v>162.96546053490383</v>
      </c>
      <c r="BQ146" s="124">
        <f t="shared" si="123"/>
        <v>0</v>
      </c>
      <c r="BR146" s="124">
        <f t="shared" si="124"/>
        <v>0</v>
      </c>
      <c r="BS146" s="124">
        <f t="shared" si="125"/>
        <v>0</v>
      </c>
      <c r="BT146" s="215">
        <f t="shared" si="138"/>
        <v>1436.9736666221092</v>
      </c>
      <c r="BU146" s="215">
        <f t="shared" si="139"/>
        <v>1208.0604197299826</v>
      </c>
      <c r="BV146" s="215">
        <f t="shared" si="140"/>
        <v>1320.8461435636946</v>
      </c>
      <c r="BW146" s="215">
        <f t="shared" si="141"/>
        <v>1051.7923855951701</v>
      </c>
      <c r="BX146" s="215">
        <f t="shared" si="142"/>
        <v>576.19930689126704</v>
      </c>
      <c r="BY146" s="215">
        <f t="shared" si="143"/>
        <v>493.05366376121412</v>
      </c>
      <c r="BZ146" s="215">
        <f t="shared" si="144"/>
        <v>519.66026956283099</v>
      </c>
      <c r="CA146" s="215"/>
    </row>
    <row r="147" spans="1:79">
      <c r="A147" s="151" t="s">
        <v>53</v>
      </c>
      <c r="B147" s="151" t="s">
        <v>89</v>
      </c>
      <c r="C147" s="151" t="s">
        <v>117</v>
      </c>
      <c r="D147" s="151" t="s">
        <v>403</v>
      </c>
      <c r="E147" s="151" t="s">
        <v>404</v>
      </c>
      <c r="F147" s="125">
        <v>1191</v>
      </c>
      <c r="G147" s="125">
        <v>1632</v>
      </c>
      <c r="H147" s="125">
        <v>1483</v>
      </c>
      <c r="I147" s="125">
        <v>1945</v>
      </c>
      <c r="J147" s="125">
        <v>1508</v>
      </c>
      <c r="K147" s="125">
        <v>1732</v>
      </c>
      <c r="L147" s="125">
        <v>1609</v>
      </c>
      <c r="M147" s="125">
        <v>1410</v>
      </c>
      <c r="N147" s="125">
        <v>1593</v>
      </c>
      <c r="O147" s="125">
        <v>1719</v>
      </c>
      <c r="P147" s="125">
        <v>1361</v>
      </c>
      <c r="Q147" s="125">
        <v>1214</v>
      </c>
      <c r="R147" s="125">
        <v>1254.1160702181403</v>
      </c>
      <c r="S147" s="125">
        <v>1055.5942513331349</v>
      </c>
      <c r="T147" s="125">
        <v>771.175837401075</v>
      </c>
      <c r="U147" s="125">
        <v>797.67836531444414</v>
      </c>
      <c r="V147" s="125">
        <v>771.97320755992666</v>
      </c>
      <c r="W147" s="125">
        <v>797.6823144785908</v>
      </c>
      <c r="X147" s="125">
        <v>797.6823144785908</v>
      </c>
      <c r="Y147" s="125">
        <v>720.65499372259808</v>
      </c>
      <c r="Z147" s="125">
        <v>797.78231447859071</v>
      </c>
      <c r="AA147" s="125">
        <v>1292</v>
      </c>
      <c r="AB147" s="125">
        <v>1074</v>
      </c>
      <c r="AC147" s="125">
        <v>1244</v>
      </c>
      <c r="AD147" s="125">
        <v>1079</v>
      </c>
      <c r="AE147" s="125">
        <v>1299</v>
      </c>
      <c r="AF147" s="125">
        <v>1454</v>
      </c>
      <c r="AG147" s="125">
        <v>1346</v>
      </c>
      <c r="AH147" s="125">
        <v>1156</v>
      </c>
      <c r="AI147" s="125">
        <v>1067</v>
      </c>
      <c r="AJ147" s="125"/>
      <c r="AK147" s="125"/>
      <c r="AL147" s="125"/>
      <c r="AM147" s="125">
        <v>200549</v>
      </c>
      <c r="AN147" s="125">
        <v>202631.58400000003</v>
      </c>
      <c r="AO147" s="125">
        <v>203924.59600000005</v>
      </c>
      <c r="AP147" s="124">
        <f t="shared" si="126"/>
        <v>969.83779525203306</v>
      </c>
      <c r="AQ147" s="124">
        <f t="shared" si="127"/>
        <v>751.93593585607516</v>
      </c>
      <c r="AR147" s="124">
        <f t="shared" si="128"/>
        <v>863.6293374686486</v>
      </c>
      <c r="AS147" s="124">
        <f t="shared" si="129"/>
        <v>802.29769283317285</v>
      </c>
      <c r="AT147" s="124">
        <f t="shared" si="130"/>
        <v>703.07007265057416</v>
      </c>
      <c r="AU147" s="124">
        <f t="shared" si="131"/>
        <v>794.31959271798917</v>
      </c>
      <c r="AV147" s="124">
        <f t="shared" si="135"/>
        <v>848.33764118430793</v>
      </c>
      <c r="AW147" s="124">
        <f t="shared" si="136"/>
        <v>671.66232091439394</v>
      </c>
      <c r="AX147" s="124">
        <f t="shared" si="137"/>
        <v>599.11686817786494</v>
      </c>
      <c r="AY147" s="124">
        <f t="shared" si="108"/>
        <v>618.9144088308268</v>
      </c>
      <c r="AZ147" s="124">
        <f t="shared" si="109"/>
        <v>520.94260455128983</v>
      </c>
      <c r="BA147" s="124">
        <f t="shared" si="110"/>
        <v>380.58027390294438</v>
      </c>
      <c r="BB147" s="124">
        <f t="shared" si="111"/>
        <v>393.6594431963992</v>
      </c>
      <c r="BC147" s="124">
        <f t="shared" si="112"/>
        <v>380.97378124425387</v>
      </c>
      <c r="BD147" s="124">
        <f t="shared" si="113"/>
        <v>393.66139213450094</v>
      </c>
      <c r="BE147" s="124">
        <f t="shared" si="114"/>
        <v>391.16532783450538</v>
      </c>
      <c r="BF147" s="124">
        <f t="shared" si="115"/>
        <v>353.3928755325806</v>
      </c>
      <c r="BG147" s="124">
        <f t="shared" si="116"/>
        <v>391.21436556804093</v>
      </c>
      <c r="BH147" s="124">
        <f t="shared" si="132"/>
        <v>637.61037371153338</v>
      </c>
      <c r="BI147" s="124">
        <f t="shared" si="133"/>
        <v>530.02596080974217</v>
      </c>
      <c r="BJ147" s="124">
        <f t="shared" si="134"/>
        <v>613.92206261389128</v>
      </c>
      <c r="BK147" s="124">
        <f t="shared" si="117"/>
        <v>532.49349321574653</v>
      </c>
      <c r="BL147" s="124">
        <f t="shared" si="118"/>
        <v>641.0649190799395</v>
      </c>
      <c r="BM147" s="124">
        <f t="shared" si="119"/>
        <v>717.55842366607556</v>
      </c>
      <c r="BN147" s="124">
        <f t="shared" si="120"/>
        <v>664.25972369638077</v>
      </c>
      <c r="BO147" s="124">
        <f t="shared" si="121"/>
        <v>570.49349226821414</v>
      </c>
      <c r="BP147" s="124">
        <f t="shared" si="122"/>
        <v>526.57141544133606</v>
      </c>
      <c r="BQ147" s="124">
        <f t="shared" si="123"/>
        <v>0</v>
      </c>
      <c r="BR147" s="124">
        <f t="shared" si="124"/>
        <v>0</v>
      </c>
      <c r="BS147" s="124">
        <f t="shared" si="125"/>
        <v>0</v>
      </c>
      <c r="BT147" s="215">
        <f t="shared" si="138"/>
        <v>2147.1061934988456</v>
      </c>
      <c r="BU147" s="215">
        <f t="shared" si="139"/>
        <v>2585.4030685767566</v>
      </c>
      <c r="BV147" s="215">
        <f t="shared" si="140"/>
        <v>2299.6873582017361</v>
      </c>
      <c r="BW147" s="215">
        <f t="shared" si="141"/>
        <v>2119.1168302765668</v>
      </c>
      <c r="BX147" s="215">
        <f t="shared" si="142"/>
        <v>1781.5583971351668</v>
      </c>
      <c r="BY147" s="215">
        <f t="shared" si="143"/>
        <v>1891.1168359617616</v>
      </c>
      <c r="BZ147" s="215">
        <f t="shared" si="144"/>
        <v>1761.3246314059309</v>
      </c>
      <c r="CA147" s="215"/>
    </row>
    <row r="148" spans="1:79">
      <c r="A148" s="151" t="s">
        <v>33</v>
      </c>
      <c r="B148" s="151" t="s">
        <v>73</v>
      </c>
      <c r="C148" s="151" t="s">
        <v>79</v>
      </c>
      <c r="D148" s="151" t="s">
        <v>407</v>
      </c>
      <c r="E148" s="151" t="s">
        <v>408</v>
      </c>
      <c r="F148" s="125">
        <v>356</v>
      </c>
      <c r="G148" s="125">
        <v>265</v>
      </c>
      <c r="H148" s="125">
        <v>307</v>
      </c>
      <c r="I148" s="125">
        <v>364</v>
      </c>
      <c r="J148" s="125">
        <v>311</v>
      </c>
      <c r="K148" s="125">
        <v>353</v>
      </c>
      <c r="L148" s="125">
        <v>483</v>
      </c>
      <c r="M148" s="125">
        <v>458</v>
      </c>
      <c r="N148" s="125">
        <v>431</v>
      </c>
      <c r="O148" s="125">
        <v>413</v>
      </c>
      <c r="P148" s="125">
        <v>449</v>
      </c>
      <c r="Q148" s="125">
        <v>317</v>
      </c>
      <c r="R148" s="125">
        <v>414.20000000000005</v>
      </c>
      <c r="S148" s="125">
        <v>396.7</v>
      </c>
      <c r="T148" s="125">
        <v>370.7</v>
      </c>
      <c r="U148" s="125">
        <v>369.8</v>
      </c>
      <c r="V148" s="125">
        <v>344.57631889073832</v>
      </c>
      <c r="W148" s="125">
        <v>356.06219618709628</v>
      </c>
      <c r="X148" s="125">
        <v>356.06219618709628</v>
      </c>
      <c r="Y148" s="125">
        <v>321.60456429802247</v>
      </c>
      <c r="Z148" s="125">
        <v>356.06219618709628</v>
      </c>
      <c r="AA148" s="125">
        <v>424</v>
      </c>
      <c r="AB148" s="125">
        <v>326</v>
      </c>
      <c r="AC148" s="125">
        <v>340</v>
      </c>
      <c r="AD148" s="125">
        <v>338</v>
      </c>
      <c r="AE148" s="125">
        <v>421</v>
      </c>
      <c r="AF148" s="125">
        <v>390</v>
      </c>
      <c r="AG148" s="125">
        <v>523</v>
      </c>
      <c r="AH148" s="125">
        <v>428</v>
      </c>
      <c r="AI148" s="125">
        <v>437</v>
      </c>
      <c r="AJ148" s="125"/>
      <c r="AK148" s="125"/>
      <c r="AL148" s="125"/>
      <c r="AM148" s="125">
        <v>141825</v>
      </c>
      <c r="AN148" s="125">
        <v>143197.46500000003</v>
      </c>
      <c r="AO148" s="125">
        <v>144297.61599999998</v>
      </c>
      <c r="AP148" s="124">
        <f t="shared" si="126"/>
        <v>256.65432751630533</v>
      </c>
      <c r="AQ148" s="124">
        <f t="shared" si="127"/>
        <v>219.28432927904106</v>
      </c>
      <c r="AR148" s="124">
        <f t="shared" si="128"/>
        <v>248.89829014630706</v>
      </c>
      <c r="AS148" s="124">
        <f t="shared" si="129"/>
        <v>340.56054997355898</v>
      </c>
      <c r="AT148" s="124">
        <f t="shared" si="130"/>
        <v>322.93319231447208</v>
      </c>
      <c r="AU148" s="124">
        <f t="shared" si="131"/>
        <v>303.8956460426582</v>
      </c>
      <c r="AV148" s="124">
        <f t="shared" si="135"/>
        <v>288.41292686291615</v>
      </c>
      <c r="AW148" s="124">
        <f t="shared" si="136"/>
        <v>313.5530367105311</v>
      </c>
      <c r="AX148" s="124">
        <f t="shared" si="137"/>
        <v>221.3726339359429</v>
      </c>
      <c r="AY148" s="124">
        <f t="shared" si="108"/>
        <v>289.25093052450336</v>
      </c>
      <c r="AZ148" s="124">
        <f t="shared" si="109"/>
        <v>277.03004379302376</v>
      </c>
      <c r="BA148" s="124">
        <f t="shared" si="110"/>
        <v>258.87329779196858</v>
      </c>
      <c r="BB148" s="124">
        <f t="shared" si="111"/>
        <v>258.24479504577818</v>
      </c>
      <c r="BC148" s="124">
        <f t="shared" si="112"/>
        <v>240.63018077222125</v>
      </c>
      <c r="BD148" s="124">
        <f t="shared" si="113"/>
        <v>248.651186797962</v>
      </c>
      <c r="BE148" s="124">
        <f t="shared" si="114"/>
        <v>246.75542538907663</v>
      </c>
      <c r="BF148" s="124">
        <f t="shared" si="115"/>
        <v>222.87586809335954</v>
      </c>
      <c r="BG148" s="124">
        <f t="shared" si="116"/>
        <v>246.75542538907663</v>
      </c>
      <c r="BH148" s="124">
        <f t="shared" si="132"/>
        <v>296.09462709413185</v>
      </c>
      <c r="BI148" s="124">
        <f t="shared" si="133"/>
        <v>227.65766139784662</v>
      </c>
      <c r="BJ148" s="124">
        <f t="shared" si="134"/>
        <v>237.43437078303023</v>
      </c>
      <c r="BK148" s="124">
        <f t="shared" si="117"/>
        <v>236.03769801371828</v>
      </c>
      <c r="BL148" s="124">
        <f t="shared" si="118"/>
        <v>293.99961794016394</v>
      </c>
      <c r="BM148" s="124">
        <f t="shared" si="119"/>
        <v>272.35119001582876</v>
      </c>
      <c r="BN148" s="124">
        <f t="shared" si="120"/>
        <v>365.22992917507298</v>
      </c>
      <c r="BO148" s="124">
        <f t="shared" si="121"/>
        <v>298.88797263275569</v>
      </c>
      <c r="BP148" s="124">
        <f t="shared" si="122"/>
        <v>305.17300009465941</v>
      </c>
      <c r="BQ148" s="124">
        <f t="shared" si="123"/>
        <v>0</v>
      </c>
      <c r="BR148" s="124">
        <f t="shared" si="124"/>
        <v>0</v>
      </c>
      <c r="BS148" s="124">
        <f t="shared" si="125"/>
        <v>0</v>
      </c>
      <c r="BT148" s="215">
        <f t="shared" si="138"/>
        <v>654.32751630530583</v>
      </c>
      <c r="BU148" s="215">
        <f t="shared" si="139"/>
        <v>724.83694694165342</v>
      </c>
      <c r="BV148" s="215">
        <f t="shared" si="140"/>
        <v>967.38938833068926</v>
      </c>
      <c r="BW148" s="215">
        <f t="shared" si="141"/>
        <v>823.33859750939007</v>
      </c>
      <c r="BX148" s="215">
        <f t="shared" si="142"/>
        <v>761.18665927500865</v>
      </c>
      <c r="BY148" s="215">
        <f t="shared" si="143"/>
        <v>802.38850596971099</v>
      </c>
      <c r="BZ148" s="215">
        <f t="shared" si="144"/>
        <v>969.29090190248814</v>
      </c>
      <c r="CA148" s="215"/>
    </row>
    <row r="149" spans="1:79">
      <c r="A149" s="151" t="s">
        <v>43</v>
      </c>
      <c r="B149" s="151" t="s">
        <v>81</v>
      </c>
      <c r="C149" s="151" t="s">
        <v>121</v>
      </c>
      <c r="D149" s="151" t="s">
        <v>409</v>
      </c>
      <c r="E149" s="151" t="s">
        <v>410</v>
      </c>
      <c r="F149" s="125">
        <v>319</v>
      </c>
      <c r="G149" s="125">
        <v>360</v>
      </c>
      <c r="H149" s="125">
        <v>306</v>
      </c>
      <c r="I149" s="125">
        <v>372</v>
      </c>
      <c r="J149" s="125">
        <v>321</v>
      </c>
      <c r="K149" s="125">
        <v>409</v>
      </c>
      <c r="L149" s="125">
        <v>446</v>
      </c>
      <c r="M149" s="125">
        <v>482</v>
      </c>
      <c r="N149" s="125">
        <v>604</v>
      </c>
      <c r="O149" s="125">
        <v>491</v>
      </c>
      <c r="P149" s="125">
        <v>527</v>
      </c>
      <c r="Q149" s="125">
        <v>530</v>
      </c>
      <c r="R149" s="125">
        <v>454.79999999999995</v>
      </c>
      <c r="S149" s="125">
        <v>450</v>
      </c>
      <c r="T149" s="125">
        <v>445.1</v>
      </c>
      <c r="U149" s="125">
        <v>440.1</v>
      </c>
      <c r="V149" s="125">
        <v>434.32145695281224</v>
      </c>
      <c r="W149" s="125">
        <v>448.79883885123934</v>
      </c>
      <c r="X149" s="125">
        <v>448.79883885123934</v>
      </c>
      <c r="Y149" s="125">
        <v>405.36669315595805</v>
      </c>
      <c r="Z149" s="125">
        <v>448.79883885123934</v>
      </c>
      <c r="AA149" s="125">
        <v>473</v>
      </c>
      <c r="AB149" s="125">
        <v>474</v>
      </c>
      <c r="AC149" s="125">
        <v>343</v>
      </c>
      <c r="AD149" s="125">
        <v>317</v>
      </c>
      <c r="AE149" s="125">
        <v>305</v>
      </c>
      <c r="AF149" s="125">
        <v>225</v>
      </c>
      <c r="AG149" s="125">
        <v>287</v>
      </c>
      <c r="AH149" s="125">
        <v>353</v>
      </c>
      <c r="AI149" s="125">
        <v>376</v>
      </c>
      <c r="AJ149" s="125"/>
      <c r="AK149" s="125"/>
      <c r="AL149" s="125"/>
      <c r="AM149" s="125">
        <v>247845</v>
      </c>
      <c r="AN149" s="125">
        <v>255241.32699999999</v>
      </c>
      <c r="AO149" s="125">
        <v>258994.54399999994</v>
      </c>
      <c r="AP149" s="124">
        <f t="shared" si="126"/>
        <v>150.09380863039399</v>
      </c>
      <c r="AQ149" s="124">
        <f t="shared" si="127"/>
        <v>129.51643164074321</v>
      </c>
      <c r="AR149" s="124">
        <f t="shared" si="128"/>
        <v>165.02249389739555</v>
      </c>
      <c r="AS149" s="124">
        <f t="shared" si="129"/>
        <v>179.9511791643971</v>
      </c>
      <c r="AT149" s="124">
        <f t="shared" si="130"/>
        <v>194.47638645120944</v>
      </c>
      <c r="AU149" s="124">
        <f t="shared" si="131"/>
        <v>243.70070003429564</v>
      </c>
      <c r="AV149" s="124">
        <f t="shared" si="135"/>
        <v>192.36696728190887</v>
      </c>
      <c r="AW149" s="124">
        <f t="shared" si="136"/>
        <v>206.47126630868834</v>
      </c>
      <c r="AX149" s="124">
        <f t="shared" si="137"/>
        <v>207.64662456091995</v>
      </c>
      <c r="AY149" s="124">
        <f t="shared" si="108"/>
        <v>178.18431103831395</v>
      </c>
      <c r="AZ149" s="124">
        <f t="shared" si="109"/>
        <v>176.30373783474334</v>
      </c>
      <c r="BA149" s="124">
        <f t="shared" si="110"/>
        <v>174.38398602276504</v>
      </c>
      <c r="BB149" s="124">
        <f t="shared" si="111"/>
        <v>172.42505560237902</v>
      </c>
      <c r="BC149" s="124">
        <f t="shared" si="112"/>
        <v>170.16110285024973</v>
      </c>
      <c r="BD149" s="124">
        <f t="shared" si="113"/>
        <v>175.83313961192474</v>
      </c>
      <c r="BE149" s="124">
        <f t="shared" si="114"/>
        <v>173.28505532195283</v>
      </c>
      <c r="BF149" s="124">
        <f t="shared" si="115"/>
        <v>156.51553383918315</v>
      </c>
      <c r="BG149" s="124">
        <f t="shared" si="116"/>
        <v>173.28505532195283</v>
      </c>
      <c r="BH149" s="124">
        <f t="shared" si="132"/>
        <v>185.31481776851913</v>
      </c>
      <c r="BI149" s="124">
        <f t="shared" si="133"/>
        <v>185.70660385259634</v>
      </c>
      <c r="BJ149" s="124">
        <f t="shared" si="134"/>
        <v>134.38262683848217</v>
      </c>
      <c r="BK149" s="124">
        <f t="shared" si="117"/>
        <v>124.19618865247477</v>
      </c>
      <c r="BL149" s="124">
        <f t="shared" si="118"/>
        <v>119.49475564354827</v>
      </c>
      <c r="BM149" s="124">
        <f t="shared" si="119"/>
        <v>88.151868917371672</v>
      </c>
      <c r="BN149" s="124">
        <f t="shared" si="120"/>
        <v>112.44260613015854</v>
      </c>
      <c r="BO149" s="124">
        <f t="shared" si="121"/>
        <v>138.30048767925425</v>
      </c>
      <c r="BP149" s="124">
        <f t="shared" si="122"/>
        <v>147.31156761303001</v>
      </c>
      <c r="BQ149" s="124">
        <f t="shared" si="123"/>
        <v>0</v>
      </c>
      <c r="BR149" s="124">
        <f t="shared" si="124"/>
        <v>0</v>
      </c>
      <c r="BS149" s="124">
        <f t="shared" si="125"/>
        <v>0</v>
      </c>
      <c r="BT149" s="215">
        <f t="shared" si="138"/>
        <v>397.42581048639272</v>
      </c>
      <c r="BU149" s="215">
        <f t="shared" si="139"/>
        <v>444.63273416853275</v>
      </c>
      <c r="BV149" s="215">
        <f t="shared" si="140"/>
        <v>618.12826564990212</v>
      </c>
      <c r="BW149" s="215">
        <f t="shared" si="141"/>
        <v>606.48485815151719</v>
      </c>
      <c r="BX149" s="215">
        <f t="shared" si="142"/>
        <v>505.40404845959762</v>
      </c>
      <c r="BY149" s="215">
        <f t="shared" si="143"/>
        <v>331.84281321339472</v>
      </c>
      <c r="BZ149" s="215">
        <f t="shared" si="144"/>
        <v>398.05466142244279</v>
      </c>
      <c r="CA149" s="215"/>
    </row>
    <row r="150" spans="1:79">
      <c r="A150" s="151" t="s">
        <v>23</v>
      </c>
      <c r="B150" s="151" t="s">
        <v>37</v>
      </c>
      <c r="C150" s="151" t="s">
        <v>45</v>
      </c>
      <c r="D150" s="151" t="s">
        <v>411</v>
      </c>
      <c r="E150" s="151" t="s">
        <v>412</v>
      </c>
      <c r="F150" s="125">
        <v>315</v>
      </c>
      <c r="G150" s="125">
        <v>304</v>
      </c>
      <c r="H150" s="125">
        <v>303</v>
      </c>
      <c r="I150" s="125">
        <v>250</v>
      </c>
      <c r="J150" s="125">
        <v>356</v>
      </c>
      <c r="K150" s="125">
        <v>198</v>
      </c>
      <c r="L150" s="125">
        <v>297</v>
      </c>
      <c r="M150" s="125">
        <v>271</v>
      </c>
      <c r="N150" s="125">
        <v>324</v>
      </c>
      <c r="O150" s="125">
        <v>302</v>
      </c>
      <c r="P150" s="125">
        <v>261</v>
      </c>
      <c r="Q150" s="125">
        <v>397</v>
      </c>
      <c r="R150" s="125">
        <v>106.50819965759163</v>
      </c>
      <c r="S150" s="125">
        <v>106.50819965759162</v>
      </c>
      <c r="T150" s="125">
        <v>103.07245128154025</v>
      </c>
      <c r="U150" s="125">
        <v>106.50819965759163</v>
      </c>
      <c r="V150" s="125">
        <v>103.07245128154027</v>
      </c>
      <c r="W150" s="125">
        <v>106.50819965759162</v>
      </c>
      <c r="X150" s="125">
        <v>106.50819965759162</v>
      </c>
      <c r="Y150" s="125">
        <v>96.200954529437595</v>
      </c>
      <c r="Z150" s="125">
        <v>106.50819965759162</v>
      </c>
      <c r="AA150" s="125">
        <v>354</v>
      </c>
      <c r="AB150" s="125">
        <v>344</v>
      </c>
      <c r="AC150" s="125">
        <v>375</v>
      </c>
      <c r="AD150" s="125">
        <v>573</v>
      </c>
      <c r="AE150" s="125">
        <v>453</v>
      </c>
      <c r="AF150" s="125">
        <v>472</v>
      </c>
      <c r="AG150" s="125">
        <v>501</v>
      </c>
      <c r="AH150" s="125">
        <v>367</v>
      </c>
      <c r="AI150" s="125">
        <v>138</v>
      </c>
      <c r="AJ150" s="125"/>
      <c r="AK150" s="125"/>
      <c r="AL150" s="125"/>
      <c r="AM150" s="125">
        <v>142113</v>
      </c>
      <c r="AN150" s="125">
        <v>142405.45000000001</v>
      </c>
      <c r="AO150" s="125">
        <v>142862.89600000001</v>
      </c>
      <c r="AP150" s="124">
        <f t="shared" si="126"/>
        <v>175.91634825807631</v>
      </c>
      <c r="AQ150" s="124">
        <f t="shared" si="127"/>
        <v>250.50487991950067</v>
      </c>
      <c r="AR150" s="124">
        <f t="shared" si="128"/>
        <v>139.32574782039646</v>
      </c>
      <c r="AS150" s="124">
        <f t="shared" si="129"/>
        <v>208.98862173059467</v>
      </c>
      <c r="AT150" s="124">
        <f t="shared" si="130"/>
        <v>190.69332151175473</v>
      </c>
      <c r="AU150" s="124">
        <f t="shared" si="131"/>
        <v>227.98758734246692</v>
      </c>
      <c r="AV150" s="124">
        <f t="shared" si="135"/>
        <v>212.07053522179098</v>
      </c>
      <c r="AW150" s="124">
        <f t="shared" si="136"/>
        <v>183.27950229432929</v>
      </c>
      <c r="AX150" s="124">
        <f t="shared" si="137"/>
        <v>278.78146517566563</v>
      </c>
      <c r="AY150" s="124">
        <f t="shared" si="108"/>
        <v>74.792221546009387</v>
      </c>
      <c r="AZ150" s="124">
        <f t="shared" si="109"/>
        <v>74.792221546009372</v>
      </c>
      <c r="BA150" s="124">
        <f t="shared" si="110"/>
        <v>72.379569238073572</v>
      </c>
      <c r="BB150" s="124">
        <f t="shared" si="111"/>
        <v>74.792221546009387</v>
      </c>
      <c r="BC150" s="124">
        <f t="shared" si="112"/>
        <v>72.379569238073586</v>
      </c>
      <c r="BD150" s="124">
        <f t="shared" si="113"/>
        <v>74.792221546009372</v>
      </c>
      <c r="BE150" s="124">
        <f t="shared" si="114"/>
        <v>74.552737372474667</v>
      </c>
      <c r="BF150" s="124">
        <f t="shared" si="115"/>
        <v>67.337956336428732</v>
      </c>
      <c r="BG150" s="124">
        <f t="shared" si="116"/>
        <v>74.552737372474667</v>
      </c>
      <c r="BH150" s="124">
        <f t="shared" si="132"/>
        <v>248.58599161759605</v>
      </c>
      <c r="BI150" s="124">
        <f t="shared" si="133"/>
        <v>241.56378846455664</v>
      </c>
      <c r="BJ150" s="124">
        <f t="shared" si="134"/>
        <v>263.33261823897891</v>
      </c>
      <c r="BK150" s="124">
        <f t="shared" si="117"/>
        <v>402.37224066915974</v>
      </c>
      <c r="BL150" s="124">
        <f t="shared" si="118"/>
        <v>318.10580283268655</v>
      </c>
      <c r="BM150" s="124">
        <f t="shared" si="119"/>
        <v>331.4479888234614</v>
      </c>
      <c r="BN150" s="124">
        <f t="shared" si="120"/>
        <v>351.81237796727578</v>
      </c>
      <c r="BO150" s="124">
        <f t="shared" si="121"/>
        <v>257.71485571654733</v>
      </c>
      <c r="BP150" s="124">
        <f t="shared" si="122"/>
        <v>96.906403511944234</v>
      </c>
      <c r="BQ150" s="124">
        <f t="shared" si="123"/>
        <v>0</v>
      </c>
      <c r="BR150" s="124">
        <f t="shared" si="124"/>
        <v>0</v>
      </c>
      <c r="BS150" s="124">
        <f t="shared" si="125"/>
        <v>0</v>
      </c>
      <c r="BT150" s="215">
        <f t="shared" si="138"/>
        <v>648.77949237578548</v>
      </c>
      <c r="BU150" s="215">
        <f t="shared" si="139"/>
        <v>565.74697599797344</v>
      </c>
      <c r="BV150" s="215">
        <f t="shared" si="140"/>
        <v>627.66953058481636</v>
      </c>
      <c r="BW150" s="215">
        <f t="shared" si="141"/>
        <v>674.13150269178595</v>
      </c>
      <c r="BX150" s="215">
        <f t="shared" si="142"/>
        <v>753.48239832113154</v>
      </c>
      <c r="BY150" s="215">
        <f t="shared" si="143"/>
        <v>1051.9260323253077</v>
      </c>
      <c r="BZ150" s="215">
        <f t="shared" si="144"/>
        <v>706.43363719576735</v>
      </c>
      <c r="CA150" s="215"/>
    </row>
    <row r="151" spans="1:79">
      <c r="A151" s="151" t="s">
        <v>33</v>
      </c>
      <c r="B151" s="151" t="s">
        <v>65</v>
      </c>
      <c r="C151" s="151" t="s">
        <v>55</v>
      </c>
      <c r="D151" s="151" t="s">
        <v>413</v>
      </c>
      <c r="E151" s="151" t="s">
        <v>414</v>
      </c>
      <c r="F151" s="125">
        <v>2787</v>
      </c>
      <c r="G151" s="125">
        <v>3342</v>
      </c>
      <c r="H151" s="125">
        <v>3290</v>
      </c>
      <c r="I151" s="125">
        <v>3413</v>
      </c>
      <c r="J151" s="125">
        <v>3949</v>
      </c>
      <c r="K151" s="125">
        <v>4226</v>
      </c>
      <c r="L151" s="125">
        <v>3766</v>
      </c>
      <c r="M151" s="125">
        <v>3296</v>
      </c>
      <c r="N151" s="125">
        <v>3280</v>
      </c>
      <c r="O151" s="125">
        <v>3906</v>
      </c>
      <c r="P151" s="125">
        <v>3810</v>
      </c>
      <c r="Q151" s="125">
        <v>4002</v>
      </c>
      <c r="R151" s="125">
        <v>3535</v>
      </c>
      <c r="S151" s="125">
        <v>3879</v>
      </c>
      <c r="T151" s="125">
        <v>3879.0000000000005</v>
      </c>
      <c r="U151" s="125">
        <v>3491</v>
      </c>
      <c r="V151" s="125">
        <v>2952</v>
      </c>
      <c r="W151" s="125">
        <v>2893</v>
      </c>
      <c r="X151" s="125">
        <v>2789</v>
      </c>
      <c r="Y151" s="125">
        <v>2686</v>
      </c>
      <c r="Z151" s="125">
        <v>2475</v>
      </c>
      <c r="AA151" s="125">
        <v>4067</v>
      </c>
      <c r="AB151" s="125">
        <v>3772</v>
      </c>
      <c r="AC151" s="125">
        <v>3399</v>
      </c>
      <c r="AD151" s="125">
        <v>3535</v>
      </c>
      <c r="AE151" s="125">
        <v>3879</v>
      </c>
      <c r="AF151" s="125">
        <v>3655</v>
      </c>
      <c r="AG151" s="125">
        <v>3681</v>
      </c>
      <c r="AH151" s="125">
        <v>3948</v>
      </c>
      <c r="AI151" s="125">
        <v>2888</v>
      </c>
      <c r="AJ151" s="125"/>
      <c r="AK151" s="125"/>
      <c r="AL151" s="125"/>
      <c r="AM151" s="125">
        <v>697731</v>
      </c>
      <c r="AN151" s="125">
        <v>700579.78999999992</v>
      </c>
      <c r="AO151" s="125">
        <v>703318.5889999998</v>
      </c>
      <c r="AP151" s="124">
        <f t="shared" si="126"/>
        <v>489.15699603428828</v>
      </c>
      <c r="AQ151" s="124">
        <f t="shared" si="127"/>
        <v>565.97743256355238</v>
      </c>
      <c r="AR151" s="124">
        <f t="shared" si="128"/>
        <v>605.67754621766846</v>
      </c>
      <c r="AS151" s="124">
        <f t="shared" si="129"/>
        <v>539.74955964404614</v>
      </c>
      <c r="AT151" s="124">
        <f t="shared" si="130"/>
        <v>472.38835597099745</v>
      </c>
      <c r="AU151" s="124">
        <f t="shared" si="131"/>
        <v>470.09520861191487</v>
      </c>
      <c r="AV151" s="124">
        <f t="shared" si="135"/>
        <v>557.5382070327779</v>
      </c>
      <c r="AW151" s="124">
        <f t="shared" si="136"/>
        <v>543.83527106883867</v>
      </c>
      <c r="AX151" s="124">
        <f t="shared" si="137"/>
        <v>571.24114299671714</v>
      </c>
      <c r="AY151" s="124">
        <f t="shared" si="108"/>
        <v>504.5820690888043</v>
      </c>
      <c r="AZ151" s="124">
        <f t="shared" si="109"/>
        <v>553.68425629291994</v>
      </c>
      <c r="BA151" s="124">
        <f t="shared" si="110"/>
        <v>553.68425629291994</v>
      </c>
      <c r="BB151" s="124">
        <f t="shared" si="111"/>
        <v>498.30155677199883</v>
      </c>
      <c r="BC151" s="124">
        <f t="shared" si="112"/>
        <v>421.36528089113165</v>
      </c>
      <c r="BD151" s="124">
        <f t="shared" si="113"/>
        <v>412.94368482996072</v>
      </c>
      <c r="BE151" s="124">
        <f t="shared" si="114"/>
        <v>396.54859740953054</v>
      </c>
      <c r="BF151" s="124">
        <f t="shared" si="115"/>
        <v>381.90374063893836</v>
      </c>
      <c r="BG151" s="124">
        <f t="shared" si="116"/>
        <v>351.90311172054072</v>
      </c>
      <c r="BH151" s="124">
        <f t="shared" si="132"/>
        <v>580.51917255563433</v>
      </c>
      <c r="BI151" s="124">
        <f t="shared" si="133"/>
        <v>538.41119224977933</v>
      </c>
      <c r="BJ151" s="124">
        <f t="shared" si="134"/>
        <v>485.16957647322374</v>
      </c>
      <c r="BK151" s="124">
        <f t="shared" si="117"/>
        <v>504.5820690888043</v>
      </c>
      <c r="BL151" s="124">
        <f t="shared" si="118"/>
        <v>553.68425629291994</v>
      </c>
      <c r="BM151" s="124">
        <f t="shared" si="119"/>
        <v>521.71073904372838</v>
      </c>
      <c r="BN151" s="124">
        <f t="shared" si="120"/>
        <v>525.42195086729532</v>
      </c>
      <c r="BO151" s="124">
        <f t="shared" si="121"/>
        <v>563.53324151700133</v>
      </c>
      <c r="BP151" s="124">
        <f t="shared" si="122"/>
        <v>412.22999024850549</v>
      </c>
      <c r="BQ151" s="124">
        <f t="shared" si="123"/>
        <v>0</v>
      </c>
      <c r="BR151" s="124">
        <f t="shared" si="124"/>
        <v>0</v>
      </c>
      <c r="BS151" s="124">
        <f t="shared" si="125"/>
        <v>0</v>
      </c>
      <c r="BT151" s="215">
        <f t="shared" si="138"/>
        <v>1349.9471859498863</v>
      </c>
      <c r="BU151" s="215">
        <f t="shared" si="139"/>
        <v>1660.8119748155091</v>
      </c>
      <c r="BV151" s="215">
        <f t="shared" si="140"/>
        <v>1482.2331242269586</v>
      </c>
      <c r="BW151" s="215">
        <f t="shared" si="141"/>
        <v>1672.6146210983336</v>
      </c>
      <c r="BX151" s="215">
        <f t="shared" si="142"/>
        <v>1604.0999412786375</v>
      </c>
      <c r="BY151" s="215">
        <f t="shared" si="143"/>
        <v>1579.9770644254527</v>
      </c>
      <c r="BZ151" s="215">
        <f t="shared" si="144"/>
        <v>1501.185182632802</v>
      </c>
      <c r="CA151" s="215"/>
    </row>
    <row r="152" spans="1:79" s="184" customFormat="1">
      <c r="A152" s="184" t="s">
        <v>23</v>
      </c>
      <c r="B152" s="184" t="s">
        <v>37</v>
      </c>
      <c r="C152" s="184" t="s">
        <v>105</v>
      </c>
      <c r="D152" s="184" t="s">
        <v>910</v>
      </c>
      <c r="E152" s="184" t="s">
        <v>911</v>
      </c>
      <c r="F152" s="125">
        <v>1179</v>
      </c>
      <c r="G152" s="125">
        <v>1434</v>
      </c>
      <c r="H152" s="125">
        <v>1709</v>
      </c>
      <c r="I152" s="125">
        <v>1665</v>
      </c>
      <c r="J152" s="125">
        <v>2141</v>
      </c>
      <c r="K152" s="125">
        <v>2587</v>
      </c>
      <c r="L152" s="125">
        <v>2185</v>
      </c>
      <c r="M152" s="125">
        <v>2001</v>
      </c>
      <c r="N152" s="125">
        <v>1884</v>
      </c>
      <c r="O152" s="125">
        <v>1958</v>
      </c>
      <c r="P152" s="125">
        <v>1728</v>
      </c>
      <c r="Q152" s="125">
        <v>860</v>
      </c>
      <c r="R152" s="125">
        <v>886.8</v>
      </c>
      <c r="S152" s="125">
        <v>829.2</v>
      </c>
      <c r="T152" s="125">
        <v>746.6</v>
      </c>
      <c r="U152" s="125">
        <v>713.97</v>
      </c>
      <c r="V152" s="125">
        <v>869.99999999999989</v>
      </c>
      <c r="W152" s="125">
        <v>899.00000000000011</v>
      </c>
      <c r="X152" s="125">
        <v>899.00000000000011</v>
      </c>
      <c r="Y152" s="125">
        <v>812.00000000000011</v>
      </c>
      <c r="Z152" s="125">
        <v>899.00000000000011</v>
      </c>
      <c r="AA152" s="125">
        <v>859</v>
      </c>
      <c r="AB152" s="125">
        <v>1002</v>
      </c>
      <c r="AC152" s="125">
        <v>1142</v>
      </c>
      <c r="AD152" s="125">
        <v>1078</v>
      </c>
      <c r="AE152" s="125">
        <v>1325</v>
      </c>
      <c r="AF152" s="125">
        <v>1124</v>
      </c>
      <c r="AG152" s="125">
        <v>949</v>
      </c>
      <c r="AH152" s="125">
        <v>989</v>
      </c>
      <c r="AI152" s="125">
        <v>882</v>
      </c>
      <c r="AJ152" s="125"/>
      <c r="AK152" s="125"/>
      <c r="AL152" s="125"/>
      <c r="AM152" s="125">
        <v>227452</v>
      </c>
      <c r="AN152" s="125">
        <v>228160.92600000004</v>
      </c>
      <c r="AO152" s="125">
        <v>229226.27899999998</v>
      </c>
      <c r="AP152" s="124">
        <f t="shared" si="126"/>
        <v>732.02258058843177</v>
      </c>
      <c r="AQ152" s="124">
        <f t="shared" si="127"/>
        <v>941.29750452842802</v>
      </c>
      <c r="AR152" s="124">
        <f t="shared" si="128"/>
        <v>1137.3828324217857</v>
      </c>
      <c r="AS152" s="124">
        <f t="shared" si="129"/>
        <v>960.64224539683084</v>
      </c>
      <c r="AT152" s="124">
        <f t="shared" si="130"/>
        <v>879.74605631078202</v>
      </c>
      <c r="AU152" s="124">
        <f t="shared" si="131"/>
        <v>828.30663172889228</v>
      </c>
      <c r="AV152" s="124">
        <f t="shared" si="135"/>
        <v>858.16622255468917</v>
      </c>
      <c r="AW152" s="124">
        <f t="shared" si="136"/>
        <v>757.36018006869404</v>
      </c>
      <c r="AX152" s="124">
        <f t="shared" si="137"/>
        <v>376.92694146937322</v>
      </c>
      <c r="AY152" s="124">
        <f t="shared" si="108"/>
        <v>388.67303685469784</v>
      </c>
      <c r="AZ152" s="124">
        <f t="shared" si="109"/>
        <v>363.42769751907474</v>
      </c>
      <c r="BA152" s="124">
        <f t="shared" si="110"/>
        <v>327.22517965236517</v>
      </c>
      <c r="BB152" s="124">
        <f t="shared" si="111"/>
        <v>312.92387023359117</v>
      </c>
      <c r="BC152" s="124">
        <f t="shared" si="112"/>
        <v>381.30981288180772</v>
      </c>
      <c r="BD152" s="124">
        <f t="shared" si="113"/>
        <v>394.02013997786804</v>
      </c>
      <c r="BE152" s="124">
        <f t="shared" si="114"/>
        <v>392.18889034969681</v>
      </c>
      <c r="BF152" s="124">
        <f t="shared" si="115"/>
        <v>354.23512676746816</v>
      </c>
      <c r="BG152" s="124">
        <f t="shared" si="116"/>
        <v>392.18889034969681</v>
      </c>
      <c r="BH152" s="124">
        <f t="shared" si="132"/>
        <v>376.48865432812971</v>
      </c>
      <c r="BI152" s="124">
        <f t="shared" si="133"/>
        <v>439.1637155259441</v>
      </c>
      <c r="BJ152" s="124">
        <f t="shared" si="134"/>
        <v>500.52391530002808</v>
      </c>
      <c r="BK152" s="124">
        <f t="shared" si="117"/>
        <v>472.4735382604469</v>
      </c>
      <c r="BL152" s="124">
        <f t="shared" si="118"/>
        <v>580.73046214758074</v>
      </c>
      <c r="BM152" s="124">
        <f t="shared" si="119"/>
        <v>492.63474675764587</v>
      </c>
      <c r="BN152" s="124">
        <f t="shared" si="120"/>
        <v>415.93449704004092</v>
      </c>
      <c r="BO152" s="124">
        <f t="shared" si="121"/>
        <v>433.4659826897792</v>
      </c>
      <c r="BP152" s="124">
        <f t="shared" si="122"/>
        <v>386.56925857672923</v>
      </c>
      <c r="BQ152" s="124">
        <f t="shared" si="123"/>
        <v>0</v>
      </c>
      <c r="BR152" s="124">
        <f t="shared" si="124"/>
        <v>0</v>
      </c>
      <c r="BS152" s="124">
        <f t="shared" si="125"/>
        <v>0</v>
      </c>
      <c r="BT152" s="215">
        <f t="shared" si="138"/>
        <v>1900.1811371190406</v>
      </c>
      <c r="BU152" s="215">
        <f t="shared" si="139"/>
        <v>2810.7029175386456</v>
      </c>
      <c r="BV152" s="215">
        <f t="shared" si="140"/>
        <v>2668.6949334365054</v>
      </c>
      <c r="BW152" s="215">
        <f t="shared" si="141"/>
        <v>1992.4533440927562</v>
      </c>
      <c r="BX152" s="215">
        <f t="shared" si="142"/>
        <v>1316.1762851541018</v>
      </c>
      <c r="BY152" s="215">
        <f t="shared" si="143"/>
        <v>1545.8387471656736</v>
      </c>
      <c r="BZ152" s="215">
        <f t="shared" si="144"/>
        <v>1235.9697383065493</v>
      </c>
      <c r="CA152" s="215"/>
    </row>
    <row r="153" spans="1:79">
      <c r="A153" s="151" t="s">
        <v>23</v>
      </c>
      <c r="B153" s="151" t="s">
        <v>27</v>
      </c>
      <c r="C153" s="151" t="s">
        <v>35</v>
      </c>
      <c r="D153" s="151" t="s">
        <v>415</v>
      </c>
      <c r="E153" s="151" t="s">
        <v>416</v>
      </c>
      <c r="F153" s="125">
        <v>235</v>
      </c>
      <c r="G153" s="125">
        <v>236</v>
      </c>
      <c r="H153" s="125">
        <v>144</v>
      </c>
      <c r="I153" s="125">
        <v>109</v>
      </c>
      <c r="J153" s="125">
        <v>202</v>
      </c>
      <c r="K153" s="125">
        <v>364</v>
      </c>
      <c r="L153" s="125">
        <v>499</v>
      </c>
      <c r="M153" s="125">
        <v>556</v>
      </c>
      <c r="N153" s="125">
        <v>344</v>
      </c>
      <c r="O153" s="125">
        <v>344</v>
      </c>
      <c r="P153" s="125">
        <v>216</v>
      </c>
      <c r="Q153" s="125">
        <v>364</v>
      </c>
      <c r="R153" s="125">
        <v>411.96708009026543</v>
      </c>
      <c r="S153" s="125">
        <v>411.96708009026543</v>
      </c>
      <c r="T153" s="125">
        <v>398.67781944219234</v>
      </c>
      <c r="U153" s="125">
        <v>411.96708009026543</v>
      </c>
      <c r="V153" s="125">
        <v>398.67781944219234</v>
      </c>
      <c r="W153" s="125">
        <v>411.96708009026543</v>
      </c>
      <c r="X153" s="125">
        <v>411.96708009026543</v>
      </c>
      <c r="Y153" s="125">
        <v>372.09929814604618</v>
      </c>
      <c r="Z153" s="125">
        <v>411.96708009026543</v>
      </c>
      <c r="AA153" s="125">
        <v>425</v>
      </c>
      <c r="AB153" s="125">
        <v>432</v>
      </c>
      <c r="AC153" s="125">
        <v>316</v>
      </c>
      <c r="AD153" s="125">
        <v>261</v>
      </c>
      <c r="AE153" s="125">
        <v>273</v>
      </c>
      <c r="AF153" s="125">
        <v>331</v>
      </c>
      <c r="AG153" s="125">
        <v>314</v>
      </c>
      <c r="AH153" s="125">
        <v>349</v>
      </c>
      <c r="AI153" s="125">
        <v>292</v>
      </c>
      <c r="AJ153" s="125"/>
      <c r="AK153" s="125"/>
      <c r="AL153" s="125"/>
      <c r="AM153" s="125">
        <v>152946</v>
      </c>
      <c r="AN153" s="125">
        <v>153896.25300000003</v>
      </c>
      <c r="AO153" s="125">
        <v>154566.49600000001</v>
      </c>
      <c r="AP153" s="124">
        <f t="shared" ref="AP153:AU153" si="145">(I153/$AM153)*100000</f>
        <v>71.266983118224729</v>
      </c>
      <c r="AQ153" s="124">
        <f t="shared" si="145"/>
        <v>132.07275770533388</v>
      </c>
      <c r="AR153" s="124">
        <f t="shared" si="145"/>
        <v>237.99249408287892</v>
      </c>
      <c r="AS153" s="124">
        <f t="shared" si="145"/>
        <v>326.25894106416644</v>
      </c>
      <c r="AT153" s="124">
        <f t="shared" si="145"/>
        <v>363.52699645626564</v>
      </c>
      <c r="AU153" s="124">
        <f t="shared" si="145"/>
        <v>224.9159834189845</v>
      </c>
      <c r="AV153" s="124">
        <f t="shared" ref="AV153:BD153" si="146">(O153/$AN153)*100000</f>
        <v>223.52720959359544</v>
      </c>
      <c r="AW153" s="124">
        <f t="shared" si="146"/>
        <v>140.35429439597854</v>
      </c>
      <c r="AX153" s="124">
        <f t="shared" si="146"/>
        <v>236.52297759322312</v>
      </c>
      <c r="AY153" s="124">
        <f t="shared" si="146"/>
        <v>267.69142981685548</v>
      </c>
      <c r="AZ153" s="124">
        <f t="shared" si="146"/>
        <v>267.69142981685548</v>
      </c>
      <c r="BA153" s="124">
        <f t="shared" si="146"/>
        <v>259.05622240340853</v>
      </c>
      <c r="BB153" s="124">
        <f t="shared" si="146"/>
        <v>267.69142981685548</v>
      </c>
      <c r="BC153" s="124">
        <f t="shared" si="146"/>
        <v>259.05622240340853</v>
      </c>
      <c r="BD153" s="124">
        <f t="shared" si="146"/>
        <v>267.69142981685548</v>
      </c>
      <c r="BE153" s="124">
        <f>(X153/$AO153)*100000</f>
        <v>266.53064587183587</v>
      </c>
      <c r="BF153" s="124">
        <f>(Y153/$AO153)*100000</f>
        <v>240.73735756165823</v>
      </c>
      <c r="BG153" s="124">
        <f>(Z153/$AO153)*100000</f>
        <v>266.53064587183587</v>
      </c>
      <c r="BH153" s="124">
        <f t="shared" ref="BH153:BP153" si="147">(AA153/$AN153)*100000</f>
        <v>276.16006999208741</v>
      </c>
      <c r="BI153" s="124">
        <f t="shared" si="147"/>
        <v>280.70858879195708</v>
      </c>
      <c r="BJ153" s="124">
        <f t="shared" si="147"/>
        <v>205.33313439411674</v>
      </c>
      <c r="BK153" s="124">
        <f t="shared" si="147"/>
        <v>169.59477239514075</v>
      </c>
      <c r="BL153" s="124">
        <f t="shared" si="147"/>
        <v>177.39223319491734</v>
      </c>
      <c r="BM153" s="124">
        <f t="shared" si="147"/>
        <v>215.07996039383752</v>
      </c>
      <c r="BN153" s="124">
        <f t="shared" si="147"/>
        <v>204.03355759415399</v>
      </c>
      <c r="BO153" s="124">
        <f t="shared" si="147"/>
        <v>226.77615159350236</v>
      </c>
      <c r="BP153" s="124">
        <f t="shared" si="147"/>
        <v>189.73821279456359</v>
      </c>
      <c r="BQ153" s="124">
        <f>(AJ153/$AO153)*100000</f>
        <v>0</v>
      </c>
      <c r="BR153" s="124">
        <f>(AK153/$AO153)*100000</f>
        <v>0</v>
      </c>
      <c r="BS153" s="124">
        <f>(AL153/$AO153)*100000</f>
        <v>0</v>
      </c>
      <c r="BT153" s="215">
        <f>(SUM($F153:$H153)/$AM153)*100000</f>
        <v>402.10270291475422</v>
      </c>
      <c r="BU153" s="215">
        <f>(SUM($I153:$K153)/$AM153)*100000</f>
        <v>441.33223490643752</v>
      </c>
      <c r="BV153" s="215">
        <f>(SUM($L153:$N153)/$AM153)*100000</f>
        <v>914.70192093941648</v>
      </c>
      <c r="BW153" s="215">
        <f>(SUM($O153:$Q153)/$AN153)*100000</f>
        <v>600.40448158279708</v>
      </c>
      <c r="BX153" s="215">
        <f>(SUM($AA153:$AC153)/$AN153)*100000</f>
        <v>762.20179317816132</v>
      </c>
      <c r="BY153" s="215">
        <f>(SUM($AD153:$AF153)/$AN153)*100000</f>
        <v>562.06696598389556</v>
      </c>
      <c r="BZ153" s="215">
        <f t="shared" si="144"/>
        <v>620.54792198221992</v>
      </c>
      <c r="CA153" s="215"/>
    </row>
    <row r="154" spans="1:79">
      <c r="A154" s="151" t="s">
        <v>33</v>
      </c>
      <c r="B154" s="151" t="s">
        <v>65</v>
      </c>
      <c r="C154" s="151" t="s">
        <v>55</v>
      </c>
      <c r="D154" s="151" t="s">
        <v>419</v>
      </c>
      <c r="E154" s="151" t="s">
        <v>420</v>
      </c>
      <c r="F154" s="125">
        <v>1361</v>
      </c>
      <c r="G154" s="125">
        <v>1440</v>
      </c>
      <c r="H154" s="125">
        <v>1605</v>
      </c>
      <c r="I154" s="125">
        <v>1992</v>
      </c>
      <c r="J154" s="125">
        <v>2474</v>
      </c>
      <c r="K154" s="125">
        <v>2331</v>
      </c>
      <c r="L154" s="125">
        <v>2220</v>
      </c>
      <c r="M154" s="125">
        <v>1798</v>
      </c>
      <c r="N154" s="125">
        <v>1365</v>
      </c>
      <c r="O154" s="125">
        <v>1506</v>
      </c>
      <c r="P154" s="125">
        <v>2245</v>
      </c>
      <c r="Q154" s="125">
        <v>1912</v>
      </c>
      <c r="R154" s="125">
        <v>1561.8999999999999</v>
      </c>
      <c r="S154" s="125">
        <v>1473.8</v>
      </c>
      <c r="T154" s="125">
        <v>1353.2</v>
      </c>
      <c r="U154" s="125">
        <v>1228.5999999999999</v>
      </c>
      <c r="V154" s="125">
        <v>1103.757142857143</v>
      </c>
      <c r="W154" s="125">
        <v>1140.7857142857144</v>
      </c>
      <c r="X154" s="125">
        <v>1147.4857142857145</v>
      </c>
      <c r="Y154" s="125">
        <v>1024.9000000000003</v>
      </c>
      <c r="Z154" s="125">
        <v>1129.7857142857144</v>
      </c>
      <c r="AA154" s="125">
        <v>1515</v>
      </c>
      <c r="AB154" s="125">
        <v>1762</v>
      </c>
      <c r="AC154" s="125">
        <v>1948</v>
      </c>
      <c r="AD154" s="125">
        <v>2275</v>
      </c>
      <c r="AE154" s="125">
        <v>1884</v>
      </c>
      <c r="AF154" s="125">
        <v>1311</v>
      </c>
      <c r="AG154" s="125">
        <v>1655</v>
      </c>
      <c r="AH154" s="125">
        <v>1402</v>
      </c>
      <c r="AI154" s="125">
        <v>1281</v>
      </c>
      <c r="AJ154" s="125"/>
      <c r="AK154" s="125"/>
      <c r="AL154" s="125"/>
      <c r="AM154" s="125">
        <v>196911</v>
      </c>
      <c r="AN154" s="125">
        <v>197197.42</v>
      </c>
      <c r="AO154" s="125">
        <v>197736.21700000006</v>
      </c>
      <c r="AP154" s="124">
        <f t="shared" si="126"/>
        <v>1011.6245410363057</v>
      </c>
      <c r="AQ154" s="124">
        <f t="shared" si="127"/>
        <v>1256.4051779738054</v>
      </c>
      <c r="AR154" s="124">
        <f t="shared" si="128"/>
        <v>1183.7835367247133</v>
      </c>
      <c r="AS154" s="124">
        <f t="shared" si="129"/>
        <v>1127.4128921187746</v>
      </c>
      <c r="AT154" s="124">
        <f t="shared" si="130"/>
        <v>913.10287388718757</v>
      </c>
      <c r="AU154" s="124">
        <f t="shared" si="131"/>
        <v>693.20657555951675</v>
      </c>
      <c r="AV154" s="124">
        <f t="shared" si="135"/>
        <v>763.70167520447262</v>
      </c>
      <c r="AW154" s="124">
        <f t="shared" si="136"/>
        <v>1138.4530284422585</v>
      </c>
      <c r="AX154" s="124">
        <f t="shared" si="137"/>
        <v>969.58672177354026</v>
      </c>
      <c r="AY154" s="124">
        <f t="shared" si="108"/>
        <v>792.04890205967183</v>
      </c>
      <c r="AZ154" s="124">
        <f t="shared" si="109"/>
        <v>747.37286116623625</v>
      </c>
      <c r="BA154" s="124">
        <f t="shared" si="110"/>
        <v>686.21587442675457</v>
      </c>
      <c r="BB154" s="124">
        <f t="shared" si="111"/>
        <v>623.03046358314407</v>
      </c>
      <c r="BC154" s="124">
        <f t="shared" si="112"/>
        <v>559.72189841892612</v>
      </c>
      <c r="BD154" s="124">
        <f t="shared" si="113"/>
        <v>578.4993101257179</v>
      </c>
      <c r="BE154" s="124">
        <f t="shared" si="114"/>
        <v>580.31135200979099</v>
      </c>
      <c r="BF154" s="124">
        <f t="shared" si="115"/>
        <v>518.31678361683225</v>
      </c>
      <c r="BG154" s="124">
        <f t="shared" si="116"/>
        <v>571.36003278838598</v>
      </c>
      <c r="BH154" s="124">
        <f t="shared" si="132"/>
        <v>768.2656294387624</v>
      </c>
      <c r="BI154" s="124">
        <f t="shared" si="133"/>
        <v>893.52081786871247</v>
      </c>
      <c r="BJ154" s="124">
        <f t="shared" si="134"/>
        <v>987.84253871069905</v>
      </c>
      <c r="BK154" s="124">
        <f t="shared" si="117"/>
        <v>1153.6662092232241</v>
      </c>
      <c r="BL154" s="124">
        <f t="shared" si="118"/>
        <v>955.38775304463923</v>
      </c>
      <c r="BM154" s="124">
        <f t="shared" si="119"/>
        <v>664.81600012819638</v>
      </c>
      <c r="BN154" s="124">
        <f t="shared" si="120"/>
        <v>839.26047308326838</v>
      </c>
      <c r="BO154" s="124">
        <f t="shared" si="121"/>
        <v>710.96264849712531</v>
      </c>
      <c r="BP154" s="124">
        <f t="shared" si="122"/>
        <v>649.60281934723082</v>
      </c>
      <c r="BQ154" s="124">
        <f t="shared" si="123"/>
        <v>0</v>
      </c>
      <c r="BR154" s="124">
        <f t="shared" si="124"/>
        <v>0</v>
      </c>
      <c r="BS154" s="124">
        <f t="shared" si="125"/>
        <v>0</v>
      </c>
      <c r="BT154" s="215">
        <f t="shared" si="138"/>
        <v>2237.5591003041982</v>
      </c>
      <c r="BU154" s="215">
        <f t="shared" si="139"/>
        <v>3451.8132557348245</v>
      </c>
      <c r="BV154" s="215">
        <f t="shared" si="140"/>
        <v>2733.7223415654789</v>
      </c>
      <c r="BW154" s="215">
        <f t="shared" si="141"/>
        <v>2871.7414254202713</v>
      </c>
      <c r="BX154" s="215">
        <f t="shared" si="142"/>
        <v>2649.6289860181737</v>
      </c>
      <c r="BY154" s="215">
        <f t="shared" si="143"/>
        <v>2773.8699623960597</v>
      </c>
      <c r="BZ154" s="215">
        <f t="shared" si="144"/>
        <v>2199.8259409276243</v>
      </c>
      <c r="CA154" s="215"/>
    </row>
    <row r="155" spans="1:79">
      <c r="A155" s="151" t="s">
        <v>33</v>
      </c>
      <c r="B155" s="151" t="s">
        <v>73</v>
      </c>
      <c r="C155" s="151" t="s">
        <v>79</v>
      </c>
      <c r="D155" s="151" t="s">
        <v>421</v>
      </c>
      <c r="E155" s="151" t="s">
        <v>422</v>
      </c>
      <c r="F155" s="125">
        <v>2870</v>
      </c>
      <c r="G155" s="125">
        <v>3039</v>
      </c>
      <c r="H155" s="125">
        <v>3252</v>
      </c>
      <c r="I155" s="125">
        <v>3684</v>
      </c>
      <c r="J155" s="125">
        <v>3337</v>
      </c>
      <c r="K155" s="125">
        <v>4090</v>
      </c>
      <c r="L155" s="125">
        <v>3700</v>
      </c>
      <c r="M155" s="125">
        <v>3644</v>
      </c>
      <c r="N155" s="125">
        <v>3677</v>
      </c>
      <c r="O155" s="125">
        <v>3544</v>
      </c>
      <c r="P155" s="125">
        <v>2810</v>
      </c>
      <c r="Q155" s="125">
        <v>2639</v>
      </c>
      <c r="R155" s="125">
        <v>1947.0045436058526</v>
      </c>
      <c r="S155" s="125">
        <v>1760.5011599648965</v>
      </c>
      <c r="T155" s="125">
        <v>1523.2365577328455</v>
      </c>
      <c r="U155" s="125">
        <v>1573.9977763239403</v>
      </c>
      <c r="V155" s="125">
        <v>1523.2072670145697</v>
      </c>
      <c r="W155" s="125">
        <v>1573.9808425817218</v>
      </c>
      <c r="X155" s="125">
        <v>1573.9808425817218</v>
      </c>
      <c r="Y155" s="125">
        <v>1421.660115880265</v>
      </c>
      <c r="Z155" s="125">
        <v>1573.9808425817218</v>
      </c>
      <c r="AA155" s="125">
        <v>2799</v>
      </c>
      <c r="AB155" s="125">
        <v>2648</v>
      </c>
      <c r="AC155" s="125">
        <v>2828</v>
      </c>
      <c r="AD155" s="125">
        <v>2508</v>
      </c>
      <c r="AE155" s="125">
        <v>2600</v>
      </c>
      <c r="AF155" s="125">
        <v>2659</v>
      </c>
      <c r="AG155" s="125">
        <v>2507</v>
      </c>
      <c r="AH155" s="125">
        <v>2248</v>
      </c>
      <c r="AI155" s="125">
        <v>2433</v>
      </c>
      <c r="AJ155" s="125"/>
      <c r="AK155" s="125"/>
      <c r="AL155" s="125"/>
      <c r="AM155" s="125">
        <v>599139</v>
      </c>
      <c r="AN155" s="125">
        <v>596821.76199999999</v>
      </c>
      <c r="AO155" s="125">
        <v>600052.24</v>
      </c>
      <c r="AP155" s="124">
        <f t="shared" si="126"/>
        <v>614.88235618111992</v>
      </c>
      <c r="AQ155" s="124">
        <f t="shared" si="127"/>
        <v>556.965912751465</v>
      </c>
      <c r="AR155" s="124">
        <f t="shared" si="128"/>
        <v>682.64626405558647</v>
      </c>
      <c r="AS155" s="124">
        <f t="shared" si="129"/>
        <v>617.55285501361118</v>
      </c>
      <c r="AT155" s="124">
        <f t="shared" si="130"/>
        <v>608.20610909989159</v>
      </c>
      <c r="AU155" s="124">
        <f t="shared" si="131"/>
        <v>613.71401294190491</v>
      </c>
      <c r="AV155" s="124">
        <f t="shared" si="135"/>
        <v>593.8121271120807</v>
      </c>
      <c r="AW155" s="124">
        <f t="shared" si="136"/>
        <v>470.82733554879991</v>
      </c>
      <c r="AX155" s="124">
        <f t="shared" si="137"/>
        <v>442.17556530721816</v>
      </c>
      <c r="AY155" s="124">
        <f t="shared" si="108"/>
        <v>326.22881194567645</v>
      </c>
      <c r="AZ155" s="124">
        <f t="shared" si="109"/>
        <v>294.97938447574512</v>
      </c>
      <c r="BA155" s="124">
        <f t="shared" si="110"/>
        <v>255.22470102771581</v>
      </c>
      <c r="BB155" s="124">
        <f t="shared" si="111"/>
        <v>263.72995700581379</v>
      </c>
      <c r="BC155" s="124">
        <f t="shared" si="112"/>
        <v>255.21979324449796</v>
      </c>
      <c r="BD155" s="124">
        <f t="shared" si="113"/>
        <v>263.72711968598117</v>
      </c>
      <c r="BE155" s="124">
        <f t="shared" si="114"/>
        <v>262.30730220784142</v>
      </c>
      <c r="BF155" s="124">
        <f t="shared" si="115"/>
        <v>236.92272457482454</v>
      </c>
      <c r="BG155" s="124">
        <f t="shared" si="116"/>
        <v>262.30730220784142</v>
      </c>
      <c r="BH155" s="124">
        <f t="shared" si="132"/>
        <v>468.98423921747013</v>
      </c>
      <c r="BI155" s="124">
        <f t="shared" si="133"/>
        <v>443.68355321466981</v>
      </c>
      <c r="BJ155" s="124">
        <f t="shared" si="134"/>
        <v>473.84331136370321</v>
      </c>
      <c r="BK155" s="124">
        <f t="shared" si="117"/>
        <v>420.22596354319933</v>
      </c>
      <c r="BL155" s="124">
        <f t="shared" si="118"/>
        <v>435.64095104159423</v>
      </c>
      <c r="BM155" s="124">
        <f t="shared" si="119"/>
        <v>445.52664954599965</v>
      </c>
      <c r="BN155" s="124">
        <f t="shared" si="120"/>
        <v>420.05840933126029</v>
      </c>
      <c r="BO155" s="124">
        <f t="shared" si="121"/>
        <v>376.66186843903989</v>
      </c>
      <c r="BP155" s="124">
        <f t="shared" si="122"/>
        <v>407.65939764776874</v>
      </c>
      <c r="BQ155" s="124">
        <f t="shared" si="123"/>
        <v>0</v>
      </c>
      <c r="BR155" s="124">
        <f t="shared" si="124"/>
        <v>0</v>
      </c>
      <c r="BS155" s="124">
        <f t="shared" si="125"/>
        <v>0</v>
      </c>
      <c r="BT155" s="215">
        <f t="shared" si="138"/>
        <v>1529.0274877782952</v>
      </c>
      <c r="BU155" s="215">
        <f t="shared" si="139"/>
        <v>1854.4945329881712</v>
      </c>
      <c r="BV155" s="215">
        <f t="shared" si="140"/>
        <v>1839.4729770554077</v>
      </c>
      <c r="BW155" s="215">
        <f t="shared" si="141"/>
        <v>1506.815027968099</v>
      </c>
      <c r="BX155" s="215">
        <f t="shared" si="142"/>
        <v>1386.5111037958432</v>
      </c>
      <c r="BY155" s="215">
        <f t="shared" si="143"/>
        <v>1301.3935641307933</v>
      </c>
      <c r="BZ155" s="215">
        <f t="shared" si="144"/>
        <v>1204.3796754180689</v>
      </c>
      <c r="CA155" s="215"/>
    </row>
    <row r="156" spans="1:79">
      <c r="A156" s="151" t="s">
        <v>23</v>
      </c>
      <c r="B156" s="151" t="s">
        <v>27</v>
      </c>
      <c r="C156" s="151" t="s">
        <v>35</v>
      </c>
      <c r="D156" s="151" t="s">
        <v>423</v>
      </c>
      <c r="E156" s="151" t="s">
        <v>424</v>
      </c>
      <c r="F156" s="125">
        <v>257</v>
      </c>
      <c r="G156" s="125">
        <v>211</v>
      </c>
      <c r="H156" s="125">
        <v>239</v>
      </c>
      <c r="I156" s="125">
        <v>123</v>
      </c>
      <c r="J156" s="125">
        <v>62</v>
      </c>
      <c r="K156" s="125">
        <v>128</v>
      </c>
      <c r="L156" s="125">
        <v>160</v>
      </c>
      <c r="M156" s="125">
        <v>112</v>
      </c>
      <c r="N156" s="125">
        <v>114</v>
      </c>
      <c r="O156" s="125">
        <v>109</v>
      </c>
      <c r="P156" s="125">
        <v>206</v>
      </c>
      <c r="Q156" s="125">
        <v>120</v>
      </c>
      <c r="R156" s="125">
        <v>147.62198138315242</v>
      </c>
      <c r="S156" s="125">
        <v>130.58867583894252</v>
      </c>
      <c r="T156" s="125">
        <v>109.89229383361223</v>
      </c>
      <c r="U156" s="125">
        <v>113.55537029473264</v>
      </c>
      <c r="V156" s="125">
        <v>109.89229383361223</v>
      </c>
      <c r="W156" s="125">
        <v>113.55537029473264</v>
      </c>
      <c r="X156" s="125">
        <v>113.55537029473264</v>
      </c>
      <c r="Y156" s="125">
        <v>102.56614091137142</v>
      </c>
      <c r="Z156" s="125">
        <v>113.55537029473264</v>
      </c>
      <c r="AA156" s="125">
        <v>241</v>
      </c>
      <c r="AB156" s="125">
        <v>144</v>
      </c>
      <c r="AC156" s="125">
        <v>109</v>
      </c>
      <c r="AD156" s="125">
        <v>76</v>
      </c>
      <c r="AE156" s="125">
        <v>249</v>
      </c>
      <c r="AF156" s="125">
        <v>142</v>
      </c>
      <c r="AG156" s="125">
        <v>237</v>
      </c>
      <c r="AH156" s="125">
        <v>194</v>
      </c>
      <c r="AI156" s="125">
        <v>110</v>
      </c>
      <c r="AJ156" s="125"/>
      <c r="AK156" s="125"/>
      <c r="AL156" s="125"/>
      <c r="AM156" s="125">
        <v>223052</v>
      </c>
      <c r="AN156" s="125">
        <v>224253.603</v>
      </c>
      <c r="AO156" s="125">
        <v>224645.51599999995</v>
      </c>
      <c r="AP156" s="124">
        <f t="shared" si="126"/>
        <v>55.14409196061905</v>
      </c>
      <c r="AQ156" s="124">
        <f t="shared" si="127"/>
        <v>27.796208955759194</v>
      </c>
      <c r="AR156" s="124">
        <f t="shared" si="128"/>
        <v>57.385721715115764</v>
      </c>
      <c r="AS156" s="124">
        <f t="shared" si="129"/>
        <v>71.732152143894695</v>
      </c>
      <c r="AT156" s="124">
        <f t="shared" si="130"/>
        <v>50.212506500726292</v>
      </c>
      <c r="AU156" s="124">
        <f t="shared" si="131"/>
        <v>51.109158402524969</v>
      </c>
      <c r="AV156" s="124">
        <f t="shared" si="135"/>
        <v>48.605685055593064</v>
      </c>
      <c r="AW156" s="124">
        <f t="shared" si="136"/>
        <v>91.86028551790983</v>
      </c>
      <c r="AX156" s="124">
        <f t="shared" si="137"/>
        <v>53.510845932763004</v>
      </c>
      <c r="AY156" s="124">
        <f t="shared" si="108"/>
        <v>65.828142517358984</v>
      </c>
      <c r="AZ156" s="124">
        <f t="shared" si="109"/>
        <v>58.232587611509864</v>
      </c>
      <c r="BA156" s="124">
        <f t="shared" si="110"/>
        <v>49.003580037736214</v>
      </c>
      <c r="BB156" s="124">
        <f t="shared" si="111"/>
        <v>50.637032705660765</v>
      </c>
      <c r="BC156" s="124">
        <f t="shared" si="112"/>
        <v>49.003580037736214</v>
      </c>
      <c r="BD156" s="124">
        <f t="shared" si="113"/>
        <v>50.637032705660765</v>
      </c>
      <c r="BE156" s="124">
        <f t="shared" si="114"/>
        <v>50.548692142483127</v>
      </c>
      <c r="BF156" s="124">
        <f t="shared" si="115"/>
        <v>45.656883225468633</v>
      </c>
      <c r="BG156" s="124">
        <f t="shared" si="116"/>
        <v>50.548692142483127</v>
      </c>
      <c r="BH156" s="124">
        <f t="shared" si="132"/>
        <v>107.46761558163237</v>
      </c>
      <c r="BI156" s="124">
        <f t="shared" si="133"/>
        <v>64.2130151193156</v>
      </c>
      <c r="BJ156" s="124">
        <f t="shared" si="134"/>
        <v>48.605685055593064</v>
      </c>
      <c r="BK156" s="124">
        <f t="shared" si="117"/>
        <v>33.890202424083235</v>
      </c>
      <c r="BL156" s="124">
        <f t="shared" si="118"/>
        <v>111.03500531048323</v>
      </c>
      <c r="BM156" s="124">
        <f t="shared" si="119"/>
        <v>63.321167687102893</v>
      </c>
      <c r="BN156" s="124">
        <f t="shared" si="120"/>
        <v>105.68392071720695</v>
      </c>
      <c r="BO156" s="124">
        <f t="shared" si="121"/>
        <v>86.509200924633532</v>
      </c>
      <c r="BP156" s="124">
        <f t="shared" si="122"/>
        <v>49.051608771699421</v>
      </c>
      <c r="BQ156" s="124">
        <f t="shared" si="123"/>
        <v>0</v>
      </c>
      <c r="BR156" s="124">
        <f t="shared" si="124"/>
        <v>0</v>
      </c>
      <c r="BS156" s="124">
        <f t="shared" si="125"/>
        <v>0</v>
      </c>
      <c r="BT156" s="215">
        <f t="shared" si="138"/>
        <v>316.9664472858347</v>
      </c>
      <c r="BU156" s="215">
        <f t="shared" si="139"/>
        <v>140.326022631494</v>
      </c>
      <c r="BV156" s="215">
        <f t="shared" si="140"/>
        <v>173.05381704714597</v>
      </c>
      <c r="BW156" s="215">
        <f t="shared" si="141"/>
        <v>193.97681650626589</v>
      </c>
      <c r="BX156" s="215">
        <f t="shared" si="142"/>
        <v>220.28631575654106</v>
      </c>
      <c r="BY156" s="215">
        <f t="shared" si="143"/>
        <v>208.24637542166934</v>
      </c>
      <c r="BZ156" s="215">
        <f t="shared" si="144"/>
        <v>241.24473041353991</v>
      </c>
      <c r="CA156" s="215"/>
    </row>
    <row r="157" spans="1:79">
      <c r="A157" s="151" t="s">
        <v>53</v>
      </c>
      <c r="B157" s="151" t="s">
        <v>89</v>
      </c>
      <c r="C157" s="151" t="s">
        <v>95</v>
      </c>
      <c r="D157" s="151" t="s">
        <v>425</v>
      </c>
      <c r="E157" s="151" t="s">
        <v>426</v>
      </c>
      <c r="F157" s="125">
        <v>2223</v>
      </c>
      <c r="G157" s="125">
        <v>2235</v>
      </c>
      <c r="H157" s="125">
        <v>1986</v>
      </c>
      <c r="I157" s="125">
        <v>2030</v>
      </c>
      <c r="J157" s="125">
        <v>2263</v>
      </c>
      <c r="K157" s="125">
        <v>2815</v>
      </c>
      <c r="L157" s="125">
        <v>2999</v>
      </c>
      <c r="M157" s="125">
        <v>3066</v>
      </c>
      <c r="N157" s="125">
        <v>3217</v>
      </c>
      <c r="O157" s="125">
        <v>3017</v>
      </c>
      <c r="P157" s="125">
        <v>2705</v>
      </c>
      <c r="Q157" s="125">
        <v>3274</v>
      </c>
      <c r="R157" s="125">
        <v>2399.2457377346782</v>
      </c>
      <c r="S157" s="125">
        <v>2210.4167724515682</v>
      </c>
      <c r="T157" s="125">
        <v>1956.3752972597981</v>
      </c>
      <c r="U157" s="125">
        <v>1989.3238864918721</v>
      </c>
      <c r="V157" s="125">
        <v>1893.9289991760836</v>
      </c>
      <c r="W157" s="125">
        <v>1957.0599658152864</v>
      </c>
      <c r="X157" s="125">
        <v>1957.0599658152864</v>
      </c>
      <c r="Y157" s="125">
        <v>1767.6670658976784</v>
      </c>
      <c r="Z157" s="125">
        <v>1957.0599658152864</v>
      </c>
      <c r="AA157" s="125">
        <v>3303</v>
      </c>
      <c r="AB157" s="125">
        <v>2610</v>
      </c>
      <c r="AC157" s="125">
        <v>2431</v>
      </c>
      <c r="AD157" s="125">
        <v>3037</v>
      </c>
      <c r="AE157" s="125">
        <v>3393</v>
      </c>
      <c r="AF157" s="125">
        <v>2822</v>
      </c>
      <c r="AG157" s="125">
        <v>3055</v>
      </c>
      <c r="AH157" s="125">
        <v>2667</v>
      </c>
      <c r="AI157" s="125">
        <v>1990</v>
      </c>
      <c r="AJ157" s="125"/>
      <c r="AK157" s="125"/>
      <c r="AL157" s="125"/>
      <c r="AM157" s="125">
        <v>921708</v>
      </c>
      <c r="AN157" s="125">
        <v>930051.7239999997</v>
      </c>
      <c r="AO157" s="125">
        <v>937125.03300000005</v>
      </c>
      <c r="AP157" s="124">
        <f t="shared" si="126"/>
        <v>220.24328746197276</v>
      </c>
      <c r="AQ157" s="124">
        <f t="shared" si="127"/>
        <v>245.52244311647507</v>
      </c>
      <c r="AR157" s="124">
        <f t="shared" si="128"/>
        <v>305.41125822928734</v>
      </c>
      <c r="AS157" s="124">
        <f t="shared" si="129"/>
        <v>325.37419660022476</v>
      </c>
      <c r="AT157" s="124">
        <f t="shared" si="130"/>
        <v>332.64331002877265</v>
      </c>
      <c r="AU157" s="124">
        <f t="shared" si="131"/>
        <v>349.02593880057458</v>
      </c>
      <c r="AV157" s="124">
        <f t="shared" si="135"/>
        <v>324.39056045446364</v>
      </c>
      <c r="AW157" s="124">
        <f t="shared" si="136"/>
        <v>290.84403912142</v>
      </c>
      <c r="AX157" s="124">
        <f t="shared" si="137"/>
        <v>352.02343219354123</v>
      </c>
      <c r="AY157" s="124">
        <f t="shared" si="108"/>
        <v>257.96906514144359</v>
      </c>
      <c r="AZ157" s="124">
        <f t="shared" si="109"/>
        <v>237.66600452552561</v>
      </c>
      <c r="BA157" s="124">
        <f t="shared" si="110"/>
        <v>210.35123604155578</v>
      </c>
      <c r="BB157" s="124">
        <f t="shared" si="111"/>
        <v>213.89389806581045</v>
      </c>
      <c r="BC157" s="124">
        <f t="shared" si="112"/>
        <v>203.63695376323867</v>
      </c>
      <c r="BD157" s="124">
        <f t="shared" si="113"/>
        <v>210.4248522220133</v>
      </c>
      <c r="BE157" s="124">
        <f t="shared" si="114"/>
        <v>208.83659030537137</v>
      </c>
      <c r="BF157" s="124">
        <f t="shared" si="115"/>
        <v>188.62659769517418</v>
      </c>
      <c r="BG157" s="124">
        <f t="shared" si="116"/>
        <v>208.83659030537137</v>
      </c>
      <c r="BH157" s="124">
        <f t="shared" si="132"/>
        <v>355.14153834308695</v>
      </c>
      <c r="BI157" s="124">
        <f t="shared" si="133"/>
        <v>280.62955345911502</v>
      </c>
      <c r="BJ157" s="124">
        <f t="shared" si="134"/>
        <v>261.38331205329831</v>
      </c>
      <c r="BK157" s="124">
        <f t="shared" si="117"/>
        <v>326.54097848863307</v>
      </c>
      <c r="BL157" s="124">
        <f t="shared" si="118"/>
        <v>364.81841949684951</v>
      </c>
      <c r="BM157" s="124">
        <f t="shared" si="119"/>
        <v>303.42398462131132</v>
      </c>
      <c r="BN157" s="124">
        <f t="shared" si="120"/>
        <v>328.4763547193856</v>
      </c>
      <c r="BO157" s="124">
        <f t="shared" si="121"/>
        <v>286.75824485649798</v>
      </c>
      <c r="BP157" s="124">
        <f t="shared" si="122"/>
        <v>213.96659439986166</v>
      </c>
      <c r="BQ157" s="124">
        <f t="shared" si="123"/>
        <v>0</v>
      </c>
      <c r="BR157" s="124">
        <f t="shared" si="124"/>
        <v>0</v>
      </c>
      <c r="BS157" s="124">
        <f t="shared" si="125"/>
        <v>0</v>
      </c>
      <c r="BT157" s="215">
        <f t="shared" si="138"/>
        <v>699.13681990391751</v>
      </c>
      <c r="BU157" s="215">
        <f t="shared" si="139"/>
        <v>771.17698880773526</v>
      </c>
      <c r="BV157" s="215">
        <f t="shared" si="140"/>
        <v>1007.0434454295721</v>
      </c>
      <c r="BW157" s="215">
        <f t="shared" si="141"/>
        <v>967.25803176942475</v>
      </c>
      <c r="BX157" s="215">
        <f t="shared" si="142"/>
        <v>897.15440385550028</v>
      </c>
      <c r="BY157" s="215">
        <f t="shared" si="143"/>
        <v>994.78338260679391</v>
      </c>
      <c r="BZ157" s="215">
        <f t="shared" si="144"/>
        <v>829.20119397574524</v>
      </c>
      <c r="CA157" s="215"/>
    </row>
    <row r="158" spans="1:79">
      <c r="A158" s="151" t="s">
        <v>43</v>
      </c>
      <c r="B158" s="151" t="s">
        <v>81</v>
      </c>
      <c r="C158" s="151" t="s">
        <v>121</v>
      </c>
      <c r="D158" s="151" t="s">
        <v>427</v>
      </c>
      <c r="E158" s="151" t="s">
        <v>428</v>
      </c>
      <c r="F158" s="125">
        <v>276</v>
      </c>
      <c r="G158" s="125">
        <v>306</v>
      </c>
      <c r="H158" s="125">
        <v>421</v>
      </c>
      <c r="I158" s="125">
        <v>436</v>
      </c>
      <c r="J158" s="125">
        <v>362</v>
      </c>
      <c r="K158" s="125">
        <v>209</v>
      </c>
      <c r="L158" s="125">
        <v>203</v>
      </c>
      <c r="M158" s="125">
        <v>175</v>
      </c>
      <c r="N158" s="125">
        <v>243</v>
      </c>
      <c r="O158" s="125">
        <v>105</v>
      </c>
      <c r="P158" s="125">
        <v>289</v>
      </c>
      <c r="Q158" s="125">
        <v>230</v>
      </c>
      <c r="R158" s="125">
        <v>220.99982519412916</v>
      </c>
      <c r="S158" s="125">
        <v>220.99982519412916</v>
      </c>
      <c r="T158" s="125">
        <v>213.87079857496371</v>
      </c>
      <c r="U158" s="125">
        <v>220.99982519412916</v>
      </c>
      <c r="V158" s="125">
        <v>213.87079857496371</v>
      </c>
      <c r="W158" s="125">
        <v>220.99982519412916</v>
      </c>
      <c r="X158" s="125">
        <v>220.99982519412916</v>
      </c>
      <c r="Y158" s="125">
        <v>199.6127453366328</v>
      </c>
      <c r="Z158" s="125">
        <v>220.99982519412916</v>
      </c>
      <c r="AA158" s="125">
        <v>146</v>
      </c>
      <c r="AB158" s="125">
        <v>218</v>
      </c>
      <c r="AC158" s="125">
        <v>311</v>
      </c>
      <c r="AD158" s="125">
        <v>348</v>
      </c>
      <c r="AE158" s="125">
        <v>308</v>
      </c>
      <c r="AF158" s="125">
        <v>255</v>
      </c>
      <c r="AG158" s="125">
        <v>213</v>
      </c>
      <c r="AH158" s="125">
        <v>158</v>
      </c>
      <c r="AI158" s="125">
        <v>164</v>
      </c>
      <c r="AJ158" s="125"/>
      <c r="AK158" s="125"/>
      <c r="AL158" s="125"/>
      <c r="AM158" s="125">
        <v>155097</v>
      </c>
      <c r="AN158" s="125">
        <v>157976.52499999994</v>
      </c>
      <c r="AO158" s="125">
        <v>159684.03100000005</v>
      </c>
      <c r="AP158" s="124">
        <f t="shared" si="126"/>
        <v>281.11439937587443</v>
      </c>
      <c r="AQ158" s="124">
        <f t="shared" si="127"/>
        <v>233.40232241758383</v>
      </c>
      <c r="AR158" s="124">
        <f t="shared" si="128"/>
        <v>134.75437951733431</v>
      </c>
      <c r="AS158" s="124">
        <f t="shared" si="129"/>
        <v>130.88583273693237</v>
      </c>
      <c r="AT158" s="124">
        <f t="shared" si="130"/>
        <v>112.83261442838997</v>
      </c>
      <c r="AU158" s="124">
        <f t="shared" si="131"/>
        <v>156.67614460627865</v>
      </c>
      <c r="AV158" s="124">
        <f t="shared" si="135"/>
        <v>66.465571387900852</v>
      </c>
      <c r="AW158" s="124">
        <f t="shared" si="136"/>
        <v>182.93857267717473</v>
      </c>
      <c r="AX158" s="124">
        <f t="shared" si="137"/>
        <v>145.59125161159236</v>
      </c>
      <c r="AY158" s="124">
        <f t="shared" si="108"/>
        <v>139.89409198241904</v>
      </c>
      <c r="AZ158" s="124">
        <f t="shared" si="109"/>
        <v>139.89409198241904</v>
      </c>
      <c r="BA158" s="124">
        <f t="shared" si="110"/>
        <v>135.38137933782491</v>
      </c>
      <c r="BB158" s="124">
        <f t="shared" si="111"/>
        <v>139.89409198241904</v>
      </c>
      <c r="BC158" s="124">
        <f t="shared" si="112"/>
        <v>135.38137933782491</v>
      </c>
      <c r="BD158" s="124">
        <f t="shared" si="113"/>
        <v>139.89409198241904</v>
      </c>
      <c r="BE158" s="124">
        <f t="shared" si="114"/>
        <v>138.39820037742479</v>
      </c>
      <c r="BF158" s="124">
        <f t="shared" si="115"/>
        <v>125.00482614735142</v>
      </c>
      <c r="BG158" s="124">
        <f t="shared" si="116"/>
        <v>138.39820037742479</v>
      </c>
      <c r="BH158" s="124">
        <f t="shared" si="132"/>
        <v>92.418794501271663</v>
      </c>
      <c r="BI158" s="124">
        <f t="shared" si="133"/>
        <v>137.99518631011796</v>
      </c>
      <c r="BJ158" s="124">
        <f t="shared" si="134"/>
        <v>196.86469239654443</v>
      </c>
      <c r="BK158" s="124">
        <f t="shared" si="117"/>
        <v>220.28589374275711</v>
      </c>
      <c r="BL158" s="124">
        <f t="shared" si="118"/>
        <v>194.96567607117584</v>
      </c>
      <c r="BM158" s="124">
        <f t="shared" si="119"/>
        <v>161.41638765633067</v>
      </c>
      <c r="BN158" s="124">
        <f t="shared" si="120"/>
        <v>134.8301591011703</v>
      </c>
      <c r="BO158" s="124">
        <f t="shared" si="121"/>
        <v>100.01485980274605</v>
      </c>
      <c r="BP158" s="124">
        <f t="shared" si="122"/>
        <v>103.81289245348326</v>
      </c>
      <c r="BQ158" s="124">
        <f t="shared" si="123"/>
        <v>0</v>
      </c>
      <c r="BR158" s="124">
        <f t="shared" si="124"/>
        <v>0</v>
      </c>
      <c r="BS158" s="124">
        <f t="shared" si="125"/>
        <v>0</v>
      </c>
      <c r="BT158" s="215">
        <f t="shared" si="138"/>
        <v>646.692070123858</v>
      </c>
      <c r="BU158" s="215">
        <f t="shared" si="139"/>
        <v>649.27110131079257</v>
      </c>
      <c r="BV158" s="215">
        <f t="shared" si="140"/>
        <v>400.39459177160103</v>
      </c>
      <c r="BW158" s="215">
        <f t="shared" si="141"/>
        <v>394.99539567666795</v>
      </c>
      <c r="BX158" s="215">
        <f t="shared" si="142"/>
        <v>427.27867320793405</v>
      </c>
      <c r="BY158" s="215">
        <f t="shared" si="143"/>
        <v>576.66795747026367</v>
      </c>
      <c r="BZ158" s="215">
        <f t="shared" si="144"/>
        <v>338.6579113573996</v>
      </c>
      <c r="CA158" s="215"/>
    </row>
    <row r="159" spans="1:79">
      <c r="A159" s="151" t="s">
        <v>53</v>
      </c>
      <c r="B159" s="151" t="s">
        <v>97</v>
      </c>
      <c r="C159" s="151" t="s">
        <v>99</v>
      </c>
      <c r="D159" s="151" t="s">
        <v>429</v>
      </c>
      <c r="E159" s="151" t="s">
        <v>430</v>
      </c>
      <c r="F159" s="125">
        <v>346</v>
      </c>
      <c r="G159" s="125">
        <v>371</v>
      </c>
      <c r="H159" s="125">
        <v>484</v>
      </c>
      <c r="I159" s="125">
        <v>487</v>
      </c>
      <c r="J159" s="125">
        <v>543</v>
      </c>
      <c r="K159" s="125">
        <v>703</v>
      </c>
      <c r="L159" s="125">
        <v>617</v>
      </c>
      <c r="M159" s="125">
        <v>659</v>
      </c>
      <c r="N159" s="125">
        <v>592</v>
      </c>
      <c r="O159" s="125">
        <v>688</v>
      </c>
      <c r="P159" s="125">
        <v>496</v>
      </c>
      <c r="Q159" s="125">
        <v>670</v>
      </c>
      <c r="R159" s="125">
        <v>596.08571428571418</v>
      </c>
      <c r="S159" s="125">
        <v>578.81428571428569</v>
      </c>
      <c r="T159" s="125">
        <v>543.42857142857144</v>
      </c>
      <c r="U159" s="125">
        <v>544.2714285714286</v>
      </c>
      <c r="V159" s="125">
        <v>499</v>
      </c>
      <c r="W159" s="125">
        <v>496</v>
      </c>
      <c r="X159" s="125">
        <v>465</v>
      </c>
      <c r="Y159" s="125">
        <v>392</v>
      </c>
      <c r="Z159" s="125">
        <v>403</v>
      </c>
      <c r="AA159" s="125">
        <v>680</v>
      </c>
      <c r="AB159" s="125">
        <v>993</v>
      </c>
      <c r="AC159" s="125">
        <v>1022</v>
      </c>
      <c r="AD159" s="125">
        <v>1134</v>
      </c>
      <c r="AE159" s="125">
        <v>674</v>
      </c>
      <c r="AF159" s="125">
        <v>650</v>
      </c>
      <c r="AG159" s="125">
        <v>667</v>
      </c>
      <c r="AH159" s="125">
        <v>622</v>
      </c>
      <c r="AI159" s="125">
        <v>539</v>
      </c>
      <c r="AJ159" s="125"/>
      <c r="AK159" s="125"/>
      <c r="AL159" s="125"/>
      <c r="AM159" s="125">
        <v>169102</v>
      </c>
      <c r="AN159" s="125">
        <v>171714.10500000004</v>
      </c>
      <c r="AO159" s="125">
        <v>173046.23700000002</v>
      </c>
      <c r="AP159" s="124">
        <f t="shared" si="126"/>
        <v>287.99186289931521</v>
      </c>
      <c r="AQ159" s="124">
        <f t="shared" si="127"/>
        <v>321.10797033742949</v>
      </c>
      <c r="AR159" s="124">
        <f t="shared" si="128"/>
        <v>415.72542016061311</v>
      </c>
      <c r="AS159" s="124">
        <f t="shared" si="129"/>
        <v>364.86854088065189</v>
      </c>
      <c r="AT159" s="124">
        <f t="shared" si="130"/>
        <v>389.70562145923765</v>
      </c>
      <c r="AU159" s="124">
        <f t="shared" si="131"/>
        <v>350.08456434577948</v>
      </c>
      <c r="AV159" s="124">
        <f t="shared" si="135"/>
        <v>400.66597907026909</v>
      </c>
      <c r="AW159" s="124">
        <f t="shared" si="136"/>
        <v>288.85221746926373</v>
      </c>
      <c r="AX159" s="124">
        <f t="shared" si="137"/>
        <v>390.18343892017481</v>
      </c>
      <c r="AY159" s="124">
        <f t="shared" si="108"/>
        <v>347.13846849431155</v>
      </c>
      <c r="AZ159" s="124">
        <f t="shared" si="109"/>
        <v>337.08022163600685</v>
      </c>
      <c r="BA159" s="124">
        <f t="shared" si="110"/>
        <v>316.47287881713117</v>
      </c>
      <c r="BB159" s="124">
        <f t="shared" si="111"/>
        <v>316.96372791939746</v>
      </c>
      <c r="BC159" s="124">
        <f t="shared" si="112"/>
        <v>290.59930749427946</v>
      </c>
      <c r="BD159" s="124">
        <f t="shared" si="113"/>
        <v>288.85221746926373</v>
      </c>
      <c r="BE159" s="124">
        <f t="shared" si="114"/>
        <v>268.71430899708031</v>
      </c>
      <c r="BF159" s="124">
        <f t="shared" si="115"/>
        <v>226.52905188571071</v>
      </c>
      <c r="BG159" s="124">
        <f t="shared" si="116"/>
        <v>232.88573446413628</v>
      </c>
      <c r="BH159" s="124">
        <f t="shared" si="132"/>
        <v>396.00707233689383</v>
      </c>
      <c r="BI159" s="124">
        <f t="shared" si="133"/>
        <v>578.28679828019938</v>
      </c>
      <c r="BJ159" s="124">
        <f t="shared" si="134"/>
        <v>595.17533518868458</v>
      </c>
      <c r="BK159" s="124">
        <f t="shared" si="117"/>
        <v>660.40002945593767</v>
      </c>
      <c r="BL159" s="124">
        <f t="shared" si="118"/>
        <v>392.51289228686244</v>
      </c>
      <c r="BM159" s="124">
        <f t="shared" si="119"/>
        <v>378.53617208673677</v>
      </c>
      <c r="BN159" s="124">
        <f t="shared" si="120"/>
        <v>388.43634889515909</v>
      </c>
      <c r="BO159" s="124">
        <f t="shared" si="121"/>
        <v>362.22999851992347</v>
      </c>
      <c r="BP159" s="124">
        <f t="shared" si="122"/>
        <v>313.89384116115554</v>
      </c>
      <c r="BQ159" s="124">
        <f t="shared" si="123"/>
        <v>0</v>
      </c>
      <c r="BR159" s="124">
        <f t="shared" si="124"/>
        <v>0</v>
      </c>
      <c r="BS159" s="124">
        <f t="shared" si="125"/>
        <v>0</v>
      </c>
      <c r="BT159" s="215">
        <f t="shared" si="138"/>
        <v>710.2222327352722</v>
      </c>
      <c r="BU159" s="215">
        <f t="shared" si="139"/>
        <v>1024.8252533973578</v>
      </c>
      <c r="BV159" s="215">
        <f t="shared" si="140"/>
        <v>1104.6587266856689</v>
      </c>
      <c r="BW159" s="215">
        <f t="shared" si="141"/>
        <v>1079.7016354597076</v>
      </c>
      <c r="BX159" s="215">
        <f t="shared" si="142"/>
        <v>1569.4692058057776</v>
      </c>
      <c r="BY159" s="215">
        <f t="shared" si="143"/>
        <v>1431.4490938295369</v>
      </c>
      <c r="BZ159" s="215">
        <f t="shared" si="144"/>
        <v>1064.560188576238</v>
      </c>
      <c r="CA159" s="215"/>
    </row>
    <row r="160" spans="1:79" s="184" customFormat="1">
      <c r="A160" s="184" t="s">
        <v>23</v>
      </c>
      <c r="B160" s="184" t="s">
        <v>37</v>
      </c>
      <c r="C160" s="184" t="s">
        <v>105</v>
      </c>
      <c r="D160" s="184" t="s">
        <v>914</v>
      </c>
      <c r="E160" s="184" t="s">
        <v>915</v>
      </c>
      <c r="F160" s="125">
        <v>1050</v>
      </c>
      <c r="G160" s="125">
        <v>1255</v>
      </c>
      <c r="H160" s="125">
        <v>1168</v>
      </c>
      <c r="I160" s="125">
        <v>1440</v>
      </c>
      <c r="J160" s="125">
        <v>1374</v>
      </c>
      <c r="K160" s="125">
        <v>1358</v>
      </c>
      <c r="L160" s="125">
        <v>1840</v>
      </c>
      <c r="M160" s="125">
        <v>1520</v>
      </c>
      <c r="N160" s="125">
        <v>1372</v>
      </c>
      <c r="O160" s="125">
        <v>1685</v>
      </c>
      <c r="P160" s="125">
        <v>1216</v>
      </c>
      <c r="Q160" s="125">
        <v>937</v>
      </c>
      <c r="R160" s="125">
        <v>811.27</v>
      </c>
      <c r="S160" s="125">
        <v>795.46</v>
      </c>
      <c r="T160" s="125">
        <v>724.5</v>
      </c>
      <c r="U160" s="125">
        <v>716.72</v>
      </c>
      <c r="V160" s="125">
        <v>635.33571428571429</v>
      </c>
      <c r="W160" s="125">
        <v>656.51357142857137</v>
      </c>
      <c r="X160" s="125">
        <v>656.51357142857137</v>
      </c>
      <c r="Y160" s="125">
        <v>592.98</v>
      </c>
      <c r="Z160" s="125">
        <v>656.51357142857137</v>
      </c>
      <c r="AA160" s="125">
        <v>796</v>
      </c>
      <c r="AB160" s="125">
        <v>797</v>
      </c>
      <c r="AC160" s="125">
        <v>700</v>
      </c>
      <c r="AD160" s="125">
        <v>860</v>
      </c>
      <c r="AE160" s="125">
        <v>1077</v>
      </c>
      <c r="AF160" s="125">
        <v>839</v>
      </c>
      <c r="AG160" s="125">
        <v>756</v>
      </c>
      <c r="AH160" s="125">
        <v>830</v>
      </c>
      <c r="AI160" s="125">
        <v>887</v>
      </c>
      <c r="AJ160" s="125"/>
      <c r="AK160" s="125"/>
      <c r="AL160" s="125"/>
      <c r="AM160" s="125">
        <v>173707</v>
      </c>
      <c r="AN160" s="125">
        <v>173782.43799999994</v>
      </c>
      <c r="AO160" s="125">
        <v>174231.05099999992</v>
      </c>
      <c r="AP160" s="124">
        <f t="shared" si="126"/>
        <v>828.98213658632073</v>
      </c>
      <c r="AQ160" s="124">
        <f t="shared" si="127"/>
        <v>790.98712199278089</v>
      </c>
      <c r="AR160" s="124">
        <f t="shared" si="128"/>
        <v>781.77620936404401</v>
      </c>
      <c r="AS160" s="124">
        <f t="shared" si="129"/>
        <v>1059.254952304743</v>
      </c>
      <c r="AT160" s="124">
        <f t="shared" si="130"/>
        <v>875.03669973000501</v>
      </c>
      <c r="AU160" s="124">
        <f t="shared" si="131"/>
        <v>789.83575791418889</v>
      </c>
      <c r="AV160" s="124">
        <f t="shared" si="135"/>
        <v>969.60315403101936</v>
      </c>
      <c r="AW160" s="124">
        <f t="shared" si="136"/>
        <v>699.72548089122813</v>
      </c>
      <c r="AX160" s="124">
        <f t="shared" si="137"/>
        <v>539.17991414069138</v>
      </c>
      <c r="AY160" s="124">
        <f t="shared" si="108"/>
        <v>466.83083131794956</v>
      </c>
      <c r="AZ160" s="124">
        <f t="shared" si="109"/>
        <v>457.7332492020858</v>
      </c>
      <c r="BA160" s="124">
        <f t="shared" si="110"/>
        <v>416.90058462639371</v>
      </c>
      <c r="BB160" s="124">
        <f t="shared" si="111"/>
        <v>412.42372258582327</v>
      </c>
      <c r="BC160" s="124">
        <f t="shared" si="112"/>
        <v>365.59258898515083</v>
      </c>
      <c r="BD160" s="124">
        <f t="shared" si="113"/>
        <v>377.77900861798912</v>
      </c>
      <c r="BE160" s="124">
        <f t="shared" si="114"/>
        <v>376.80629696056394</v>
      </c>
      <c r="BF160" s="124">
        <f t="shared" si="115"/>
        <v>340.34117144825137</v>
      </c>
      <c r="BG160" s="124">
        <f t="shared" si="116"/>
        <v>376.80629696056394</v>
      </c>
      <c r="BH160" s="124">
        <f t="shared" si="132"/>
        <v>458.04398255708691</v>
      </c>
      <c r="BI160" s="124">
        <f t="shared" si="133"/>
        <v>458.6194146959777</v>
      </c>
      <c r="BJ160" s="124">
        <f t="shared" si="134"/>
        <v>402.80249722356888</v>
      </c>
      <c r="BK160" s="124">
        <f t="shared" si="117"/>
        <v>494.87163944609887</v>
      </c>
      <c r="BL160" s="124">
        <f t="shared" si="118"/>
        <v>619.74041358540524</v>
      </c>
      <c r="BM160" s="124">
        <f t="shared" si="119"/>
        <v>482.78756452939177</v>
      </c>
      <c r="BN160" s="124">
        <f t="shared" si="120"/>
        <v>435.02669700145435</v>
      </c>
      <c r="BO160" s="124">
        <f t="shared" si="121"/>
        <v>477.60867527937444</v>
      </c>
      <c r="BP160" s="124">
        <f t="shared" si="122"/>
        <v>510.40830719615087</v>
      </c>
      <c r="BQ160" s="124">
        <f t="shared" si="123"/>
        <v>0</v>
      </c>
      <c r="BR160" s="124">
        <f t="shared" si="124"/>
        <v>0</v>
      </c>
      <c r="BS160" s="124">
        <f t="shared" si="125"/>
        <v>0</v>
      </c>
      <c r="BT160" s="215">
        <f t="shared" si="138"/>
        <v>1999.3437224752026</v>
      </c>
      <c r="BU160" s="215">
        <f t="shared" si="139"/>
        <v>2401.7454679431457</v>
      </c>
      <c r="BV160" s="215">
        <f t="shared" si="140"/>
        <v>2724.1274099489369</v>
      </c>
      <c r="BW160" s="215">
        <f t="shared" si="141"/>
        <v>2208.508549062939</v>
      </c>
      <c r="BX160" s="215">
        <f t="shared" si="142"/>
        <v>1319.4658944766334</v>
      </c>
      <c r="BY160" s="215">
        <f t="shared" si="143"/>
        <v>1597.3996175608959</v>
      </c>
      <c r="BZ160" s="215">
        <f t="shared" si="144"/>
        <v>1423.0436794769796</v>
      </c>
      <c r="CA160" s="215"/>
    </row>
    <row r="161" spans="1:79">
      <c r="A161" s="151" t="s">
        <v>33</v>
      </c>
      <c r="B161" s="151" t="s">
        <v>65</v>
      </c>
      <c r="C161" s="151" t="s">
        <v>55</v>
      </c>
      <c r="D161" s="151" t="s">
        <v>433</v>
      </c>
      <c r="E161" s="151" t="s">
        <v>434</v>
      </c>
      <c r="F161" s="125">
        <v>259</v>
      </c>
      <c r="G161" s="125">
        <v>219</v>
      </c>
      <c r="H161" s="125">
        <v>186</v>
      </c>
      <c r="I161" s="125">
        <v>229</v>
      </c>
      <c r="J161" s="125">
        <v>279</v>
      </c>
      <c r="K161" s="125">
        <v>409</v>
      </c>
      <c r="L161" s="125">
        <v>350</v>
      </c>
      <c r="M161" s="125">
        <v>297</v>
      </c>
      <c r="N161" s="125">
        <v>260</v>
      </c>
      <c r="O161" s="125">
        <v>219</v>
      </c>
      <c r="P161" s="125">
        <v>311</v>
      </c>
      <c r="Q161" s="125">
        <v>306</v>
      </c>
      <c r="R161" s="125">
        <v>297.46880180000005</v>
      </c>
      <c r="S161" s="125">
        <v>297.46880180000005</v>
      </c>
      <c r="T161" s="125">
        <v>287.87303400000002</v>
      </c>
      <c r="U161" s="125">
        <v>297.46880180000005</v>
      </c>
      <c r="V161" s="125">
        <v>287.87303400000002</v>
      </c>
      <c r="W161" s="125">
        <v>297.46880180000005</v>
      </c>
      <c r="X161" s="125">
        <v>297.46880180000005</v>
      </c>
      <c r="Y161" s="125">
        <v>268.68149840000001</v>
      </c>
      <c r="Z161" s="125">
        <v>297.46880180000005</v>
      </c>
      <c r="AA161" s="125">
        <v>270</v>
      </c>
      <c r="AB161" s="125">
        <v>294</v>
      </c>
      <c r="AC161" s="125">
        <v>328</v>
      </c>
      <c r="AD161" s="125">
        <v>304</v>
      </c>
      <c r="AE161" s="125">
        <v>293</v>
      </c>
      <c r="AF161" s="125">
        <v>259</v>
      </c>
      <c r="AG161" s="125">
        <v>254</v>
      </c>
      <c r="AH161" s="125">
        <v>232</v>
      </c>
      <c r="AI161" s="125">
        <v>161</v>
      </c>
      <c r="AJ161" s="125"/>
      <c r="AK161" s="125"/>
      <c r="AL161" s="125"/>
      <c r="AM161" s="125">
        <v>134239</v>
      </c>
      <c r="AN161" s="125">
        <v>132712.68700000003</v>
      </c>
      <c r="AO161" s="125">
        <v>133452.92199999999</v>
      </c>
      <c r="AP161" s="124">
        <f t="shared" si="126"/>
        <v>170.59125887409769</v>
      </c>
      <c r="AQ161" s="124">
        <f t="shared" si="127"/>
        <v>207.83825862826748</v>
      </c>
      <c r="AR161" s="124">
        <f t="shared" si="128"/>
        <v>304.68045798910896</v>
      </c>
      <c r="AS161" s="124">
        <f t="shared" si="129"/>
        <v>260.7289982791886</v>
      </c>
      <c r="AT161" s="124">
        <f t="shared" si="130"/>
        <v>221.24717853976864</v>
      </c>
      <c r="AU161" s="124">
        <f t="shared" si="131"/>
        <v>193.68439872168298</v>
      </c>
      <c r="AV161" s="124">
        <f t="shared" si="135"/>
        <v>165.01813424966667</v>
      </c>
      <c r="AW161" s="124">
        <f t="shared" si="136"/>
        <v>234.34082078377321</v>
      </c>
      <c r="AX161" s="124">
        <f t="shared" si="137"/>
        <v>230.57328347213701</v>
      </c>
      <c r="AY161" s="124">
        <f t="shared" si="108"/>
        <v>224.14496196584429</v>
      </c>
      <c r="AZ161" s="124">
        <f t="shared" si="109"/>
        <v>224.14496196584429</v>
      </c>
      <c r="BA161" s="124">
        <f t="shared" si="110"/>
        <v>216.91447932178477</v>
      </c>
      <c r="BB161" s="124">
        <f t="shared" si="111"/>
        <v>224.14496196584429</v>
      </c>
      <c r="BC161" s="124">
        <f t="shared" si="112"/>
        <v>216.91447932178477</v>
      </c>
      <c r="BD161" s="124">
        <f t="shared" si="113"/>
        <v>224.14496196584429</v>
      </c>
      <c r="BE161" s="124">
        <f t="shared" si="114"/>
        <v>222.90167749193239</v>
      </c>
      <c r="BF161" s="124">
        <f t="shared" si="115"/>
        <v>201.33054741206794</v>
      </c>
      <c r="BG161" s="124">
        <f t="shared" si="116"/>
        <v>222.90167749193239</v>
      </c>
      <c r="BH161" s="124">
        <f t="shared" si="132"/>
        <v>203.44701482835617</v>
      </c>
      <c r="BI161" s="124">
        <f t="shared" si="133"/>
        <v>221.53119392421004</v>
      </c>
      <c r="BJ161" s="124">
        <f t="shared" si="134"/>
        <v>247.15044764333638</v>
      </c>
      <c r="BK161" s="124">
        <f t="shared" si="117"/>
        <v>229.06626854748251</v>
      </c>
      <c r="BL161" s="124">
        <f t="shared" si="118"/>
        <v>220.77768646188281</v>
      </c>
      <c r="BM161" s="124">
        <f t="shared" si="119"/>
        <v>195.15843274275647</v>
      </c>
      <c r="BN161" s="124">
        <f t="shared" si="120"/>
        <v>191.39089543112024</v>
      </c>
      <c r="BO161" s="124">
        <f t="shared" si="121"/>
        <v>174.81373125992087</v>
      </c>
      <c r="BP161" s="124">
        <f t="shared" si="122"/>
        <v>121.31470143468646</v>
      </c>
      <c r="BQ161" s="124">
        <f t="shared" si="123"/>
        <v>0</v>
      </c>
      <c r="BR161" s="124">
        <f t="shared" si="124"/>
        <v>0</v>
      </c>
      <c r="BS161" s="124">
        <f t="shared" si="125"/>
        <v>0</v>
      </c>
      <c r="BT161" s="215">
        <f t="shared" si="138"/>
        <v>494.64015673537494</v>
      </c>
      <c r="BU161" s="215">
        <f t="shared" si="139"/>
        <v>683.10997549147419</v>
      </c>
      <c r="BV161" s="215">
        <f t="shared" si="140"/>
        <v>675.66057554064025</v>
      </c>
      <c r="BW161" s="215">
        <f t="shared" si="141"/>
        <v>629.93223850557695</v>
      </c>
      <c r="BX161" s="215">
        <f t="shared" si="142"/>
        <v>672.12865639590257</v>
      </c>
      <c r="BY161" s="215">
        <f t="shared" si="143"/>
        <v>645.00238775212176</v>
      </c>
      <c r="BZ161" s="215">
        <f t="shared" si="144"/>
        <v>487.51932812572761</v>
      </c>
      <c r="CA161" s="215"/>
    </row>
    <row r="162" spans="1:79">
      <c r="A162" s="151" t="s">
        <v>33</v>
      </c>
      <c r="B162" s="151" t="s">
        <v>73</v>
      </c>
      <c r="C162" s="151" t="s">
        <v>79</v>
      </c>
      <c r="D162" s="151" t="s">
        <v>435</v>
      </c>
      <c r="E162" s="151" t="s">
        <v>436</v>
      </c>
      <c r="F162" s="125">
        <v>240</v>
      </c>
      <c r="G162" s="125">
        <v>255</v>
      </c>
      <c r="H162" s="125">
        <v>366</v>
      </c>
      <c r="I162" s="125">
        <v>352</v>
      </c>
      <c r="J162" s="125">
        <v>503</v>
      </c>
      <c r="K162" s="125">
        <v>437</v>
      </c>
      <c r="L162" s="125">
        <v>314</v>
      </c>
      <c r="M162" s="125">
        <v>289</v>
      </c>
      <c r="N162" s="125">
        <v>255</v>
      </c>
      <c r="O162" s="125">
        <v>356</v>
      </c>
      <c r="P162" s="125">
        <v>426</v>
      </c>
      <c r="Q162" s="125">
        <v>462</v>
      </c>
      <c r="R162" s="125">
        <v>358</v>
      </c>
      <c r="S162" s="125">
        <v>347</v>
      </c>
      <c r="T162" s="125">
        <v>325</v>
      </c>
      <c r="U162" s="125">
        <v>324</v>
      </c>
      <c r="V162" s="125">
        <v>296.5</v>
      </c>
      <c r="W162" s="125">
        <v>310</v>
      </c>
      <c r="X162" s="125">
        <v>313</v>
      </c>
      <c r="Y162" s="125">
        <v>283</v>
      </c>
      <c r="Z162" s="125">
        <v>313</v>
      </c>
      <c r="AA162" s="125">
        <v>377</v>
      </c>
      <c r="AB162" s="125">
        <v>304</v>
      </c>
      <c r="AC162" s="125">
        <v>279</v>
      </c>
      <c r="AD162" s="125">
        <v>378</v>
      </c>
      <c r="AE162" s="125">
        <v>291</v>
      </c>
      <c r="AF162" s="125">
        <v>299</v>
      </c>
      <c r="AG162" s="125">
        <v>277</v>
      </c>
      <c r="AH162" s="125">
        <v>308</v>
      </c>
      <c r="AI162" s="125">
        <v>181</v>
      </c>
      <c r="AJ162" s="125"/>
      <c r="AK162" s="125"/>
      <c r="AL162" s="125"/>
      <c r="AM162" s="125">
        <v>126398</v>
      </c>
      <c r="AN162" s="125">
        <v>127259.10900000003</v>
      </c>
      <c r="AO162" s="125">
        <v>128554.70799999998</v>
      </c>
      <c r="AP162" s="124">
        <f t="shared" si="126"/>
        <v>278.48541907308658</v>
      </c>
      <c r="AQ162" s="124">
        <f t="shared" si="127"/>
        <v>397.94933464137091</v>
      </c>
      <c r="AR162" s="124">
        <f t="shared" si="128"/>
        <v>345.73331856516717</v>
      </c>
      <c r="AS162" s="124">
        <f t="shared" si="129"/>
        <v>248.42165224133291</v>
      </c>
      <c r="AT162" s="124">
        <f t="shared" si="130"/>
        <v>228.64285827307395</v>
      </c>
      <c r="AU162" s="124">
        <f t="shared" si="131"/>
        <v>201.74369847624172</v>
      </c>
      <c r="AV162" s="124">
        <f t="shared" si="135"/>
        <v>279.74421854548729</v>
      </c>
      <c r="AW162" s="124">
        <f t="shared" si="136"/>
        <v>334.75010421454385</v>
      </c>
      <c r="AX162" s="124">
        <f t="shared" si="137"/>
        <v>363.03884541577287</v>
      </c>
      <c r="AY162" s="124">
        <f t="shared" si="108"/>
        <v>281.31581527888892</v>
      </c>
      <c r="AZ162" s="124">
        <f t="shared" si="109"/>
        <v>272.67203324518005</v>
      </c>
      <c r="BA162" s="124">
        <f t="shared" si="110"/>
        <v>255.3844691777623</v>
      </c>
      <c r="BB162" s="124">
        <f t="shared" si="111"/>
        <v>254.59867081106148</v>
      </c>
      <c r="BC162" s="124">
        <f t="shared" si="112"/>
        <v>232.98921572678933</v>
      </c>
      <c r="BD162" s="124">
        <f t="shared" si="113"/>
        <v>243.59749367725021</v>
      </c>
      <c r="BE162" s="124">
        <f t="shared" si="114"/>
        <v>243.47610824179233</v>
      </c>
      <c r="BF162" s="124">
        <f t="shared" si="115"/>
        <v>220.13974003970358</v>
      </c>
      <c r="BG162" s="124">
        <f t="shared" si="116"/>
        <v>243.47610824179233</v>
      </c>
      <c r="BH162" s="124">
        <f t="shared" si="132"/>
        <v>296.24598424620427</v>
      </c>
      <c r="BI162" s="124">
        <f t="shared" si="133"/>
        <v>238.88270347704534</v>
      </c>
      <c r="BJ162" s="124">
        <f t="shared" si="134"/>
        <v>219.23774430952517</v>
      </c>
      <c r="BK162" s="124">
        <f t="shared" si="117"/>
        <v>297.03178261290509</v>
      </c>
      <c r="BL162" s="124">
        <f t="shared" si="118"/>
        <v>228.66732470993486</v>
      </c>
      <c r="BM162" s="124">
        <f t="shared" si="119"/>
        <v>234.95371164354131</v>
      </c>
      <c r="BN162" s="124">
        <f t="shared" si="120"/>
        <v>217.66614757612359</v>
      </c>
      <c r="BO162" s="124">
        <f t="shared" si="121"/>
        <v>242.02589694384858</v>
      </c>
      <c r="BP162" s="124">
        <f t="shared" si="122"/>
        <v>142.22950437284609</v>
      </c>
      <c r="BQ162" s="124">
        <f t="shared" si="123"/>
        <v>0</v>
      </c>
      <c r="BR162" s="124">
        <f t="shared" si="124"/>
        <v>0</v>
      </c>
      <c r="BS162" s="124">
        <f t="shared" si="125"/>
        <v>0</v>
      </c>
      <c r="BT162" s="215">
        <f t="shared" si="138"/>
        <v>681.18166426683968</v>
      </c>
      <c r="BU162" s="215">
        <f t="shared" si="139"/>
        <v>1022.1680722796247</v>
      </c>
      <c r="BV162" s="215">
        <f t="shared" si="140"/>
        <v>678.80820899064861</v>
      </c>
      <c r="BW162" s="215">
        <f t="shared" si="141"/>
        <v>977.53316817580401</v>
      </c>
      <c r="BX162" s="215">
        <f t="shared" si="142"/>
        <v>754.36643203277481</v>
      </c>
      <c r="BY162" s="215">
        <f t="shared" si="143"/>
        <v>760.65281896638123</v>
      </c>
      <c r="BZ162" s="215">
        <f t="shared" si="144"/>
        <v>601.92154889281824</v>
      </c>
      <c r="CA162" s="215"/>
    </row>
    <row r="163" spans="1:79">
      <c r="A163" s="151" t="s">
        <v>53</v>
      </c>
      <c r="B163" s="151" t="s">
        <v>97</v>
      </c>
      <c r="C163" s="151" t="s">
        <v>87</v>
      </c>
      <c r="D163" s="151" t="s">
        <v>439</v>
      </c>
      <c r="E163" s="151" t="s">
        <v>440</v>
      </c>
      <c r="F163" s="125">
        <v>58</v>
      </c>
      <c r="G163" s="125">
        <v>136</v>
      </c>
      <c r="H163" s="125">
        <v>279</v>
      </c>
      <c r="I163" s="125">
        <v>228</v>
      </c>
      <c r="J163" s="125">
        <v>221</v>
      </c>
      <c r="K163" s="125">
        <v>114</v>
      </c>
      <c r="L163" s="125">
        <v>195</v>
      </c>
      <c r="M163" s="125">
        <v>284</v>
      </c>
      <c r="N163" s="125">
        <v>281</v>
      </c>
      <c r="O163" s="125">
        <v>216</v>
      </c>
      <c r="P163" s="125">
        <v>224</v>
      </c>
      <c r="Q163" s="125">
        <v>283</v>
      </c>
      <c r="R163" s="125">
        <v>373.00000000000006</v>
      </c>
      <c r="S163" s="125">
        <v>297.81466154402608</v>
      </c>
      <c r="T163" s="125">
        <v>288.20773697808971</v>
      </c>
      <c r="U163" s="125">
        <v>297.81466154402608</v>
      </c>
      <c r="V163" s="125">
        <v>288.20773697808971</v>
      </c>
      <c r="W163" s="125">
        <v>297.81466154402608</v>
      </c>
      <c r="X163" s="125">
        <v>297.81466154402608</v>
      </c>
      <c r="Y163" s="125">
        <v>268.99388784621704</v>
      </c>
      <c r="Z163" s="125">
        <v>297.81466154402608</v>
      </c>
      <c r="AA163" s="125">
        <v>210</v>
      </c>
      <c r="AB163" s="125">
        <v>167</v>
      </c>
      <c r="AC163" s="125">
        <v>235</v>
      </c>
      <c r="AD163" s="125">
        <v>209</v>
      </c>
      <c r="AE163" s="125">
        <v>343</v>
      </c>
      <c r="AF163" s="125">
        <v>405</v>
      </c>
      <c r="AG163" s="125">
        <v>310</v>
      </c>
      <c r="AH163" s="125">
        <v>281</v>
      </c>
      <c r="AI163" s="125">
        <v>290</v>
      </c>
      <c r="AJ163" s="125"/>
      <c r="AK163" s="125"/>
      <c r="AL163" s="125"/>
      <c r="AM163" s="125">
        <v>109032</v>
      </c>
      <c r="AN163" s="125">
        <v>109301.261</v>
      </c>
      <c r="AO163" s="125">
        <v>109784.33799999999</v>
      </c>
      <c r="AP163" s="124">
        <f t="shared" si="126"/>
        <v>209.11292097732775</v>
      </c>
      <c r="AQ163" s="124">
        <f t="shared" si="127"/>
        <v>202.69278743855014</v>
      </c>
      <c r="AR163" s="124">
        <f t="shared" si="128"/>
        <v>104.55646048866387</v>
      </c>
      <c r="AS163" s="124">
        <f t="shared" si="129"/>
        <v>178.8465771516619</v>
      </c>
      <c r="AT163" s="124">
        <f t="shared" si="130"/>
        <v>260.47398928754865</v>
      </c>
      <c r="AU163" s="124">
        <f t="shared" si="131"/>
        <v>257.72250348521533</v>
      </c>
      <c r="AV163" s="124">
        <f t="shared" si="135"/>
        <v>197.61894604308364</v>
      </c>
      <c r="AW163" s="124">
        <f t="shared" si="136"/>
        <v>204.93816626690153</v>
      </c>
      <c r="AX163" s="124">
        <f t="shared" si="137"/>
        <v>258.91741541755863</v>
      </c>
      <c r="AY163" s="124">
        <f t="shared" si="108"/>
        <v>341.25864293551018</v>
      </c>
      <c r="AZ163" s="124">
        <f t="shared" si="109"/>
        <v>272.4713867153153</v>
      </c>
      <c r="BA163" s="124">
        <f t="shared" si="110"/>
        <v>263.68198714385346</v>
      </c>
      <c r="BB163" s="124">
        <f t="shared" si="111"/>
        <v>272.4713867153153</v>
      </c>
      <c r="BC163" s="124">
        <f t="shared" si="112"/>
        <v>263.68198714385346</v>
      </c>
      <c r="BD163" s="124">
        <f t="shared" si="113"/>
        <v>272.4713867153153</v>
      </c>
      <c r="BE163" s="124">
        <f t="shared" si="114"/>
        <v>271.27244830134703</v>
      </c>
      <c r="BF163" s="124">
        <f t="shared" si="115"/>
        <v>245.02027588508761</v>
      </c>
      <c r="BG163" s="124">
        <f t="shared" si="116"/>
        <v>271.27244830134703</v>
      </c>
      <c r="BH163" s="124">
        <f t="shared" si="132"/>
        <v>192.12953087522018</v>
      </c>
      <c r="BI163" s="124">
        <f t="shared" si="133"/>
        <v>152.78872217219893</v>
      </c>
      <c r="BJ163" s="124">
        <f t="shared" si="134"/>
        <v>215.00209407465118</v>
      </c>
      <c r="BK163" s="124">
        <f t="shared" si="117"/>
        <v>191.21462834724295</v>
      </c>
      <c r="BL163" s="124">
        <f t="shared" si="118"/>
        <v>313.81156709619296</v>
      </c>
      <c r="BM163" s="124">
        <f t="shared" si="119"/>
        <v>370.53552383078181</v>
      </c>
      <c r="BN163" s="124">
        <f t="shared" si="120"/>
        <v>283.6197836729441</v>
      </c>
      <c r="BO163" s="124">
        <f t="shared" si="121"/>
        <v>257.08761036160416</v>
      </c>
      <c r="BP163" s="124">
        <f t="shared" si="122"/>
        <v>265.32173311339926</v>
      </c>
      <c r="BQ163" s="124">
        <f t="shared" si="123"/>
        <v>0</v>
      </c>
      <c r="BR163" s="124">
        <f t="shared" si="124"/>
        <v>0</v>
      </c>
      <c r="BS163" s="124">
        <f t="shared" si="125"/>
        <v>0</v>
      </c>
      <c r="BT163" s="215">
        <f t="shared" si="138"/>
        <v>433.81759483454402</v>
      </c>
      <c r="BU163" s="215">
        <f t="shared" si="139"/>
        <v>516.36216890454182</v>
      </c>
      <c r="BV163" s="215">
        <f t="shared" si="140"/>
        <v>697.04306992442582</v>
      </c>
      <c r="BW163" s="215">
        <f t="shared" si="141"/>
        <v>661.47452772754377</v>
      </c>
      <c r="BX163" s="215">
        <f t="shared" si="142"/>
        <v>559.92034712207032</v>
      </c>
      <c r="BY163" s="215">
        <f t="shared" si="143"/>
        <v>875.56171927421769</v>
      </c>
      <c r="BZ163" s="215">
        <f t="shared" si="144"/>
        <v>806.02912714794752</v>
      </c>
      <c r="CA163" s="215"/>
    </row>
    <row r="164" spans="1:79">
      <c r="A164" s="151" t="s">
        <v>43</v>
      </c>
      <c r="B164" s="151" t="s">
        <v>81</v>
      </c>
      <c r="C164" s="151" t="s">
        <v>121</v>
      </c>
      <c r="D164" s="151" t="s">
        <v>441</v>
      </c>
      <c r="E164" s="151" t="s">
        <v>442</v>
      </c>
      <c r="F164" s="125">
        <v>562</v>
      </c>
      <c r="G164" s="125">
        <v>718</v>
      </c>
      <c r="H164" s="125">
        <v>513</v>
      </c>
      <c r="I164" s="125">
        <v>612</v>
      </c>
      <c r="J164" s="125">
        <v>584</v>
      </c>
      <c r="K164" s="125">
        <v>468</v>
      </c>
      <c r="L164" s="125">
        <v>377</v>
      </c>
      <c r="M164" s="125">
        <v>222</v>
      </c>
      <c r="N164" s="125">
        <v>436</v>
      </c>
      <c r="O164" s="125">
        <v>361</v>
      </c>
      <c r="P164" s="125">
        <v>376</v>
      </c>
      <c r="Q164" s="125">
        <v>350</v>
      </c>
      <c r="R164" s="125">
        <v>279</v>
      </c>
      <c r="S164" s="125">
        <v>279</v>
      </c>
      <c r="T164" s="125">
        <v>270</v>
      </c>
      <c r="U164" s="125">
        <v>279</v>
      </c>
      <c r="V164" s="125">
        <v>268.74957870831975</v>
      </c>
      <c r="W164" s="125">
        <v>277.70789799859705</v>
      </c>
      <c r="X164" s="125">
        <v>277.70789799859705</v>
      </c>
      <c r="Y164" s="125">
        <v>250.83294012776508</v>
      </c>
      <c r="Z164" s="125">
        <v>277.70789799859705</v>
      </c>
      <c r="AA164" s="125">
        <v>445</v>
      </c>
      <c r="AB164" s="125">
        <v>330</v>
      </c>
      <c r="AC164" s="125">
        <v>502</v>
      </c>
      <c r="AD164" s="125">
        <v>580</v>
      </c>
      <c r="AE164" s="125">
        <v>636</v>
      </c>
      <c r="AF164" s="125">
        <v>489</v>
      </c>
      <c r="AG164" s="125">
        <v>357</v>
      </c>
      <c r="AH164" s="125">
        <v>414</v>
      </c>
      <c r="AI164" s="125">
        <v>455</v>
      </c>
      <c r="AJ164" s="125"/>
      <c r="AK164" s="125"/>
      <c r="AL164" s="125"/>
      <c r="AM164" s="125">
        <v>234370</v>
      </c>
      <c r="AN164" s="125">
        <v>243151.84299999999</v>
      </c>
      <c r="AO164" s="125">
        <v>248835.53799999994</v>
      </c>
      <c r="AP164" s="124">
        <f t="shared" si="126"/>
        <v>261.12557067884114</v>
      </c>
      <c r="AQ164" s="124">
        <f t="shared" si="127"/>
        <v>249.17864914451508</v>
      </c>
      <c r="AR164" s="124">
        <f t="shared" si="128"/>
        <v>199.68425993087854</v>
      </c>
      <c r="AS164" s="124">
        <f t="shared" si="129"/>
        <v>160.85676494431883</v>
      </c>
      <c r="AT164" s="124">
        <f t="shared" si="130"/>
        <v>94.722020736442374</v>
      </c>
      <c r="AU164" s="124">
        <f t="shared" si="131"/>
        <v>186.03063532022017</v>
      </c>
      <c r="AV164" s="124">
        <f t="shared" si="135"/>
        <v>148.46689852151357</v>
      </c>
      <c r="AW164" s="124">
        <f t="shared" si="136"/>
        <v>154.63588322462354</v>
      </c>
      <c r="AX164" s="124">
        <f t="shared" si="137"/>
        <v>143.9429764058996</v>
      </c>
      <c r="AY164" s="124">
        <f t="shared" si="108"/>
        <v>114.74311547784568</v>
      </c>
      <c r="AZ164" s="124">
        <f t="shared" si="109"/>
        <v>114.74311547784568</v>
      </c>
      <c r="BA164" s="124">
        <f t="shared" si="110"/>
        <v>111.04172465597969</v>
      </c>
      <c r="BB164" s="124">
        <f t="shared" si="111"/>
        <v>114.74311547784568</v>
      </c>
      <c r="BC164" s="124">
        <f t="shared" si="112"/>
        <v>110.52746933459179</v>
      </c>
      <c r="BD164" s="124">
        <f t="shared" si="113"/>
        <v>114.21171831241151</v>
      </c>
      <c r="BE164" s="124">
        <f t="shared" si="114"/>
        <v>111.60298895835253</v>
      </c>
      <c r="BF164" s="124">
        <f t="shared" si="115"/>
        <v>100.80269970431841</v>
      </c>
      <c r="BG164" s="124">
        <f t="shared" si="116"/>
        <v>111.60298895835253</v>
      </c>
      <c r="BH164" s="124">
        <f t="shared" si="132"/>
        <v>183.01321285892948</v>
      </c>
      <c r="BI164" s="124">
        <f t="shared" si="133"/>
        <v>135.7176634684196</v>
      </c>
      <c r="BJ164" s="124">
        <f t="shared" si="134"/>
        <v>206.45535473074742</v>
      </c>
      <c r="BK164" s="124">
        <f t="shared" si="117"/>
        <v>238.53407518691932</v>
      </c>
      <c r="BL164" s="124">
        <f t="shared" si="118"/>
        <v>261.56495141186326</v>
      </c>
      <c r="BM164" s="124">
        <f t="shared" si="119"/>
        <v>201.10890132138542</v>
      </c>
      <c r="BN164" s="124">
        <f t="shared" si="120"/>
        <v>146.82183593401757</v>
      </c>
      <c r="BO164" s="124">
        <f t="shared" si="121"/>
        <v>170.26397780583551</v>
      </c>
      <c r="BP164" s="124">
        <f t="shared" si="122"/>
        <v>187.12586932766948</v>
      </c>
      <c r="BQ164" s="124">
        <f t="shared" si="123"/>
        <v>0</v>
      </c>
      <c r="BR164" s="124">
        <f t="shared" si="124"/>
        <v>0</v>
      </c>
      <c r="BS164" s="124">
        <f t="shared" si="125"/>
        <v>0</v>
      </c>
      <c r="BT164" s="215">
        <f t="shared" si="138"/>
        <v>765.02965396595118</v>
      </c>
      <c r="BU164" s="215">
        <f t="shared" si="139"/>
        <v>709.98847975423473</v>
      </c>
      <c r="BV164" s="215">
        <f t="shared" si="140"/>
        <v>441.6094210009814</v>
      </c>
      <c r="BW164" s="215">
        <f t="shared" si="141"/>
        <v>447.04575815203674</v>
      </c>
      <c r="BX164" s="215">
        <f t="shared" si="142"/>
        <v>525.1862310580965</v>
      </c>
      <c r="BY164" s="215">
        <f t="shared" si="143"/>
        <v>701.207927920168</v>
      </c>
      <c r="BZ164" s="215">
        <f t="shared" si="144"/>
        <v>504.21168306752259</v>
      </c>
      <c r="CA164" s="215"/>
    </row>
    <row r="165" spans="1:79" s="184" customFormat="1">
      <c r="A165" s="184" t="s">
        <v>23</v>
      </c>
      <c r="B165" s="184" t="s">
        <v>37</v>
      </c>
      <c r="C165" s="184" t="s">
        <v>105</v>
      </c>
      <c r="D165" s="184" t="s">
        <v>916</v>
      </c>
      <c r="E165" s="184" t="s">
        <v>917</v>
      </c>
      <c r="F165" s="125">
        <v>1741</v>
      </c>
      <c r="G165" s="125">
        <v>1999</v>
      </c>
      <c r="H165" s="125">
        <v>1907</v>
      </c>
      <c r="I165" s="125">
        <v>2026</v>
      </c>
      <c r="J165" s="125">
        <v>2148</v>
      </c>
      <c r="K165" s="125">
        <v>1700</v>
      </c>
      <c r="L165" s="125">
        <v>1772</v>
      </c>
      <c r="M165" s="125">
        <v>2131</v>
      </c>
      <c r="N165" s="125">
        <v>2419</v>
      </c>
      <c r="O165" s="125">
        <v>2677</v>
      </c>
      <c r="P165" s="125">
        <v>2323</v>
      </c>
      <c r="Q165" s="125">
        <v>1938</v>
      </c>
      <c r="R165" s="125">
        <v>1116</v>
      </c>
      <c r="S165" s="125">
        <v>1023</v>
      </c>
      <c r="T165" s="125">
        <v>870</v>
      </c>
      <c r="U165" s="125">
        <v>899</v>
      </c>
      <c r="V165" s="125">
        <v>870</v>
      </c>
      <c r="W165" s="125">
        <v>899</v>
      </c>
      <c r="X165" s="125">
        <v>899</v>
      </c>
      <c r="Y165" s="125">
        <v>812</v>
      </c>
      <c r="Z165" s="125">
        <v>899</v>
      </c>
      <c r="AA165" s="125">
        <v>1409</v>
      </c>
      <c r="AB165" s="125">
        <v>1310</v>
      </c>
      <c r="AC165" s="125">
        <v>1389</v>
      </c>
      <c r="AD165" s="125">
        <v>1418</v>
      </c>
      <c r="AE165" s="125">
        <v>1620</v>
      </c>
      <c r="AF165" s="125">
        <v>1544</v>
      </c>
      <c r="AG165" s="125">
        <v>1854</v>
      </c>
      <c r="AH165" s="125">
        <v>1242</v>
      </c>
      <c r="AI165" s="125">
        <v>938</v>
      </c>
      <c r="AJ165" s="125"/>
      <c r="AK165" s="125"/>
      <c r="AL165" s="125"/>
      <c r="AM165" s="125">
        <v>179204</v>
      </c>
      <c r="AN165" s="125">
        <v>182682.45799999996</v>
      </c>
      <c r="AO165" s="125">
        <v>184006.65199999989</v>
      </c>
      <c r="AP165" s="124">
        <f t="shared" ref="AP165:AP182" si="148">(I165/$AM165)*100000</f>
        <v>1130.5551215374655</v>
      </c>
      <c r="AQ165" s="124">
        <f t="shared" ref="AQ165:AQ182" si="149">(J165/$AM165)*100000</f>
        <v>1198.6339590634138</v>
      </c>
      <c r="AR165" s="124">
        <f t="shared" ref="AR165:AR182" si="150">(K165/$AM165)*100000</f>
        <v>948.63953929599791</v>
      </c>
      <c r="AS165" s="124">
        <f t="shared" ref="AS165:AS182" si="151">(L165/$AM165)*100000</f>
        <v>988.81721390147538</v>
      </c>
      <c r="AT165" s="124">
        <f t="shared" ref="AT165:AT182" si="152">(M165/$AM165)*100000</f>
        <v>1189.1475636704538</v>
      </c>
      <c r="AU165" s="124">
        <f t="shared" ref="AU165:AU182" si="153">(N165/$AM165)*100000</f>
        <v>1349.8582620923642</v>
      </c>
      <c r="AV165" s="124">
        <f t="shared" si="135"/>
        <v>1465.384268039573</v>
      </c>
      <c r="AW165" s="124">
        <f t="shared" si="136"/>
        <v>1271.6053995726293</v>
      </c>
      <c r="AX165" s="124">
        <f t="shared" si="137"/>
        <v>1060.8571951664896</v>
      </c>
      <c r="AY165" s="124">
        <f t="shared" si="108"/>
        <v>610.89609381104356</v>
      </c>
      <c r="AZ165" s="124">
        <f t="shared" si="109"/>
        <v>559.98808599345659</v>
      </c>
      <c r="BA165" s="124">
        <f t="shared" si="110"/>
        <v>476.23620216452326</v>
      </c>
      <c r="BB165" s="124">
        <f t="shared" si="111"/>
        <v>492.11074223667396</v>
      </c>
      <c r="BC165" s="124">
        <f t="shared" si="112"/>
        <v>476.23620216452326</v>
      </c>
      <c r="BD165" s="124">
        <f t="shared" si="113"/>
        <v>492.11074223667396</v>
      </c>
      <c r="BE165" s="124">
        <f t="shared" si="114"/>
        <v>488.56929367966575</v>
      </c>
      <c r="BF165" s="124">
        <f t="shared" si="115"/>
        <v>441.28839429131096</v>
      </c>
      <c r="BG165" s="124">
        <f t="shared" si="116"/>
        <v>488.56929367966575</v>
      </c>
      <c r="BH165" s="124">
        <f t="shared" si="132"/>
        <v>771.28368833311868</v>
      </c>
      <c r="BI165" s="124">
        <f t="shared" si="133"/>
        <v>717.09129291439694</v>
      </c>
      <c r="BJ165" s="124">
        <f t="shared" si="134"/>
        <v>760.33572966266979</v>
      </c>
      <c r="BK165" s="124">
        <f t="shared" si="117"/>
        <v>776.2102697348206</v>
      </c>
      <c r="BL165" s="124">
        <f t="shared" si="118"/>
        <v>886.78465230635356</v>
      </c>
      <c r="BM165" s="124">
        <f t="shared" si="119"/>
        <v>845.1824093586481</v>
      </c>
      <c r="BN165" s="124">
        <f t="shared" si="120"/>
        <v>1014.8757687506046</v>
      </c>
      <c r="BO165" s="124">
        <f t="shared" si="121"/>
        <v>679.86823343487106</v>
      </c>
      <c r="BP165" s="124">
        <f t="shared" si="122"/>
        <v>513.45926164404921</v>
      </c>
      <c r="BQ165" s="124">
        <f t="shared" si="123"/>
        <v>0</v>
      </c>
      <c r="BR165" s="124">
        <f t="shared" si="124"/>
        <v>0</v>
      </c>
      <c r="BS165" s="124">
        <f t="shared" si="125"/>
        <v>0</v>
      </c>
      <c r="BT165" s="215">
        <f t="shared" si="138"/>
        <v>3151.1573402379408</v>
      </c>
      <c r="BU165" s="215">
        <f t="shared" si="139"/>
        <v>3277.8286198968776</v>
      </c>
      <c r="BV165" s="215">
        <f t="shared" si="140"/>
        <v>3527.8230396642934</v>
      </c>
      <c r="BW165" s="215">
        <f t="shared" si="141"/>
        <v>3797.846862778692</v>
      </c>
      <c r="BX165" s="215">
        <f t="shared" si="142"/>
        <v>2248.7107109101853</v>
      </c>
      <c r="BY165" s="215">
        <f t="shared" si="143"/>
        <v>2508.1773313998219</v>
      </c>
      <c r="BZ165" s="215">
        <f t="shared" si="144"/>
        <v>2208.203263829525</v>
      </c>
      <c r="CA165" s="215"/>
    </row>
    <row r="166" spans="1:79">
      <c r="A166" s="151" t="s">
        <v>23</v>
      </c>
      <c r="B166" s="151" t="s">
        <v>47</v>
      </c>
      <c r="C166" s="151" t="s">
        <v>25</v>
      </c>
      <c r="D166" s="151" t="s">
        <v>443</v>
      </c>
      <c r="E166" s="151" t="s">
        <v>444</v>
      </c>
      <c r="F166" s="125">
        <v>1031</v>
      </c>
      <c r="G166" s="125">
        <v>753</v>
      </c>
      <c r="H166" s="125">
        <v>701</v>
      </c>
      <c r="I166" s="125">
        <v>702</v>
      </c>
      <c r="J166" s="125">
        <v>653</v>
      </c>
      <c r="K166" s="125">
        <v>944</v>
      </c>
      <c r="L166" s="125">
        <v>1107</v>
      </c>
      <c r="M166" s="125">
        <v>998</v>
      </c>
      <c r="N166" s="125">
        <v>718</v>
      </c>
      <c r="O166" s="125">
        <v>670</v>
      </c>
      <c r="P166" s="125">
        <v>926</v>
      </c>
      <c r="Q166" s="125">
        <v>1103</v>
      </c>
      <c r="R166" s="125">
        <v>632.74</v>
      </c>
      <c r="S166" s="125">
        <v>632.69999999999993</v>
      </c>
      <c r="T166" s="125">
        <v>612.20000000000005</v>
      </c>
      <c r="U166" s="125">
        <v>632.69999999999993</v>
      </c>
      <c r="V166" s="125">
        <v>612.20000000000005</v>
      </c>
      <c r="W166" s="125">
        <v>632.69999999999993</v>
      </c>
      <c r="X166" s="125">
        <v>632.69999999999993</v>
      </c>
      <c r="Y166" s="125">
        <v>571.59999999999991</v>
      </c>
      <c r="Z166" s="125">
        <v>632.69999999999993</v>
      </c>
      <c r="AA166" s="125">
        <v>656</v>
      </c>
      <c r="AB166" s="125">
        <v>766</v>
      </c>
      <c r="AC166" s="125">
        <v>942</v>
      </c>
      <c r="AD166" s="125">
        <v>943</v>
      </c>
      <c r="AE166" s="125">
        <v>624</v>
      </c>
      <c r="AF166" s="125">
        <v>922</v>
      </c>
      <c r="AG166" s="125">
        <v>1009</v>
      </c>
      <c r="AH166" s="125">
        <v>707</v>
      </c>
      <c r="AI166" s="125">
        <v>585</v>
      </c>
      <c r="AJ166" s="125"/>
      <c r="AK166" s="125"/>
      <c r="AL166" s="125"/>
      <c r="AM166" s="125">
        <v>266595</v>
      </c>
      <c r="AN166" s="125">
        <v>266004.94500000001</v>
      </c>
      <c r="AO166" s="125">
        <v>267152.38599999994</v>
      </c>
      <c r="AP166" s="124">
        <f t="shared" si="148"/>
        <v>263.32076745625386</v>
      </c>
      <c r="AQ166" s="124">
        <f t="shared" si="149"/>
        <v>244.940827847484</v>
      </c>
      <c r="AR166" s="124">
        <f t="shared" si="150"/>
        <v>354.09516307507641</v>
      </c>
      <c r="AS166" s="124">
        <f t="shared" si="151"/>
        <v>415.23659483486182</v>
      </c>
      <c r="AT166" s="124">
        <f t="shared" si="152"/>
        <v>374.3506067255575</v>
      </c>
      <c r="AU166" s="124">
        <f t="shared" si="153"/>
        <v>269.32238038972974</v>
      </c>
      <c r="AV166" s="124">
        <f t="shared" ref="AV166:AV182" si="154">(O166/$AN166)*100000</f>
        <v>251.87501683474343</v>
      </c>
      <c r="AW166" s="124">
        <f t="shared" ref="AW166:AW182" si="155">(P166/$AN166)*100000</f>
        <v>348.11382923727223</v>
      </c>
      <c r="AX166" s="124">
        <f t="shared" ref="AX166:AX182" si="156">(Q166/$AN166)*100000</f>
        <v>414.65394562495817</v>
      </c>
      <c r="AY166" s="124">
        <f t="shared" si="108"/>
        <v>237.86775843584411</v>
      </c>
      <c r="AZ166" s="124">
        <f t="shared" si="109"/>
        <v>237.8527211214062</v>
      </c>
      <c r="BA166" s="124">
        <f t="shared" si="110"/>
        <v>230.146097471985</v>
      </c>
      <c r="BB166" s="124">
        <f t="shared" si="111"/>
        <v>237.8527211214062</v>
      </c>
      <c r="BC166" s="124">
        <f t="shared" si="112"/>
        <v>230.146097471985</v>
      </c>
      <c r="BD166" s="124">
        <f t="shared" si="113"/>
        <v>237.8527211214062</v>
      </c>
      <c r="BE166" s="124">
        <f t="shared" si="114"/>
        <v>236.83112454028392</v>
      </c>
      <c r="BF166" s="124">
        <f t="shared" si="115"/>
        <v>213.96028257819867</v>
      </c>
      <c r="BG166" s="124">
        <f t="shared" si="116"/>
        <v>236.83112454028392</v>
      </c>
      <c r="BH166" s="124">
        <f t="shared" si="132"/>
        <v>246.61195678148013</v>
      </c>
      <c r="BI166" s="124">
        <f t="shared" si="133"/>
        <v>287.96457148569175</v>
      </c>
      <c r="BJ166" s="124">
        <f t="shared" si="134"/>
        <v>354.1287550124303</v>
      </c>
      <c r="BK166" s="124">
        <f t="shared" si="117"/>
        <v>354.50468787337769</v>
      </c>
      <c r="BL166" s="124">
        <f t="shared" si="118"/>
        <v>234.58210523116404</v>
      </c>
      <c r="BM166" s="124">
        <f t="shared" si="119"/>
        <v>346.61009779348274</v>
      </c>
      <c r="BN166" s="124">
        <f t="shared" si="120"/>
        <v>379.31625669590466</v>
      </c>
      <c r="BO166" s="124">
        <f t="shared" si="121"/>
        <v>265.78453268979644</v>
      </c>
      <c r="BP166" s="124">
        <f t="shared" si="122"/>
        <v>219.92072365421629</v>
      </c>
      <c r="BQ166" s="124">
        <f t="shared" si="123"/>
        <v>0</v>
      </c>
      <c r="BR166" s="124">
        <f t="shared" si="124"/>
        <v>0</v>
      </c>
      <c r="BS166" s="124">
        <f t="shared" si="125"/>
        <v>0</v>
      </c>
      <c r="BT166" s="215">
        <f t="shared" si="138"/>
        <v>932.12550873047121</v>
      </c>
      <c r="BU166" s="215">
        <f t="shared" si="139"/>
        <v>862.35675837881433</v>
      </c>
      <c r="BV166" s="215">
        <f t="shared" si="140"/>
        <v>1058.909581950149</v>
      </c>
      <c r="BW166" s="215">
        <f t="shared" si="141"/>
        <v>1014.642791696974</v>
      </c>
      <c r="BX166" s="215">
        <f t="shared" si="142"/>
        <v>888.7052832796021</v>
      </c>
      <c r="BY166" s="215">
        <f t="shared" si="143"/>
        <v>935.69689089802432</v>
      </c>
      <c r="BZ166" s="215">
        <f t="shared" si="144"/>
        <v>865.02151303991729</v>
      </c>
      <c r="CA166" s="215"/>
    </row>
    <row r="167" spans="1:79">
      <c r="A167" s="151" t="s">
        <v>33</v>
      </c>
      <c r="B167" s="151" t="s">
        <v>65</v>
      </c>
      <c r="C167" s="151" t="s">
        <v>63</v>
      </c>
      <c r="D167" s="151" t="s">
        <v>445</v>
      </c>
      <c r="E167" s="151" t="s">
        <v>446</v>
      </c>
      <c r="F167" s="125">
        <v>388</v>
      </c>
      <c r="G167" s="125">
        <v>519</v>
      </c>
      <c r="H167" s="125">
        <v>577</v>
      </c>
      <c r="I167" s="125">
        <v>485</v>
      </c>
      <c r="J167" s="125">
        <v>466</v>
      </c>
      <c r="K167" s="125">
        <v>1025</v>
      </c>
      <c r="L167" s="125">
        <v>717</v>
      </c>
      <c r="M167" s="125">
        <v>781</v>
      </c>
      <c r="N167" s="125">
        <v>740</v>
      </c>
      <c r="O167" s="125">
        <v>603</v>
      </c>
      <c r="P167" s="125">
        <v>441</v>
      </c>
      <c r="Q167" s="125">
        <v>703</v>
      </c>
      <c r="R167" s="125">
        <v>605</v>
      </c>
      <c r="S167" s="125">
        <v>678</v>
      </c>
      <c r="T167" s="125">
        <v>555</v>
      </c>
      <c r="U167" s="125">
        <v>416</v>
      </c>
      <c r="V167" s="125">
        <v>344</v>
      </c>
      <c r="W167" s="125">
        <v>379</v>
      </c>
      <c r="X167" s="125">
        <v>413</v>
      </c>
      <c r="Y167" s="125">
        <v>379</v>
      </c>
      <c r="Z167" s="125">
        <v>424</v>
      </c>
      <c r="AA167" s="125">
        <v>551</v>
      </c>
      <c r="AB167" s="125">
        <v>599</v>
      </c>
      <c r="AC167" s="125">
        <v>668</v>
      </c>
      <c r="AD167" s="125">
        <v>605</v>
      </c>
      <c r="AE167" s="125">
        <v>678</v>
      </c>
      <c r="AF167" s="125">
        <v>555</v>
      </c>
      <c r="AG167" s="125">
        <v>720</v>
      </c>
      <c r="AH167" s="125">
        <v>674</v>
      </c>
      <c r="AI167" s="125">
        <v>511</v>
      </c>
      <c r="AJ167" s="125"/>
      <c r="AK167" s="125"/>
      <c r="AL167" s="125"/>
      <c r="AM167" s="125">
        <v>212656</v>
      </c>
      <c r="AN167" s="125">
        <v>213199.66700000004</v>
      </c>
      <c r="AO167" s="125">
        <v>214267.26000000004</v>
      </c>
      <c r="AP167" s="124">
        <f t="shared" si="148"/>
        <v>228.06786547287638</v>
      </c>
      <c r="AQ167" s="124">
        <f t="shared" si="149"/>
        <v>219.13324806259877</v>
      </c>
      <c r="AR167" s="124">
        <f t="shared" si="150"/>
        <v>481.99909713339849</v>
      </c>
      <c r="AS167" s="124">
        <f t="shared" si="151"/>
        <v>337.1642464825822</v>
      </c>
      <c r="AT167" s="124">
        <f t="shared" si="152"/>
        <v>367.25979986457003</v>
      </c>
      <c r="AU167" s="124">
        <f t="shared" si="153"/>
        <v>347.97983597923405</v>
      </c>
      <c r="AV167" s="124">
        <f t="shared" si="154"/>
        <v>282.83346239935724</v>
      </c>
      <c r="AW167" s="124">
        <f t="shared" si="155"/>
        <v>206.84835309803742</v>
      </c>
      <c r="AX167" s="124">
        <f t="shared" si="156"/>
        <v>329.7378508569621</v>
      </c>
      <c r="AY167" s="124">
        <f t="shared" si="108"/>
        <v>283.77155016850935</v>
      </c>
      <c r="AZ167" s="124">
        <f t="shared" si="109"/>
        <v>318.01175374256087</v>
      </c>
      <c r="BA167" s="124">
        <f t="shared" si="110"/>
        <v>260.3193559397069</v>
      </c>
      <c r="BB167" s="124">
        <f t="shared" si="111"/>
        <v>195.12225598363619</v>
      </c>
      <c r="BC167" s="124">
        <f t="shared" si="112"/>
        <v>161.3510962941607</v>
      </c>
      <c r="BD167" s="124">
        <f t="shared" si="113"/>
        <v>177.76763225432239</v>
      </c>
      <c r="BE167" s="124">
        <f t="shared" si="114"/>
        <v>192.74993295755959</v>
      </c>
      <c r="BF167" s="124">
        <f t="shared" si="115"/>
        <v>176.88189973587188</v>
      </c>
      <c r="BG167" s="124">
        <f t="shared" si="116"/>
        <v>197.88370841163504</v>
      </c>
      <c r="BH167" s="124">
        <f t="shared" si="132"/>
        <v>258.44318040140269</v>
      </c>
      <c r="BI167" s="124">
        <f t="shared" si="133"/>
        <v>280.95728686105303</v>
      </c>
      <c r="BJ167" s="124">
        <f t="shared" si="134"/>
        <v>313.3213148968004</v>
      </c>
      <c r="BK167" s="124">
        <f t="shared" si="117"/>
        <v>283.77155016850935</v>
      </c>
      <c r="BL167" s="124">
        <f t="shared" si="118"/>
        <v>318.01175374256087</v>
      </c>
      <c r="BM167" s="124">
        <f t="shared" si="119"/>
        <v>260.3193559397069</v>
      </c>
      <c r="BN167" s="124">
        <f t="shared" si="120"/>
        <v>337.71159689475496</v>
      </c>
      <c r="BO167" s="124">
        <f t="shared" si="121"/>
        <v>316.13557820425666</v>
      </c>
      <c r="BP167" s="124">
        <f t="shared" si="122"/>
        <v>239.68142501836078</v>
      </c>
      <c r="BQ167" s="124">
        <f t="shared" si="123"/>
        <v>0</v>
      </c>
      <c r="BR167" s="124">
        <f t="shared" si="124"/>
        <v>0</v>
      </c>
      <c r="BS167" s="124">
        <f t="shared" si="125"/>
        <v>0</v>
      </c>
      <c r="BT167" s="215">
        <f t="shared" si="138"/>
        <v>697.84064404484241</v>
      </c>
      <c r="BU167" s="215">
        <f t="shared" si="139"/>
        <v>929.20021066887364</v>
      </c>
      <c r="BV167" s="215">
        <f t="shared" si="140"/>
        <v>1052.4038823263863</v>
      </c>
      <c r="BW167" s="215">
        <f t="shared" si="141"/>
        <v>819.41966635435676</v>
      </c>
      <c r="BX167" s="215">
        <f t="shared" si="142"/>
        <v>852.72178215925612</v>
      </c>
      <c r="BY167" s="215">
        <f t="shared" si="143"/>
        <v>862.10265985077717</v>
      </c>
      <c r="BZ167" s="215">
        <f t="shared" si="144"/>
        <v>893.52860011737255</v>
      </c>
      <c r="CA167" s="215"/>
    </row>
    <row r="168" spans="1:79">
      <c r="A168" s="151" t="s">
        <v>43</v>
      </c>
      <c r="B168" s="151" t="s">
        <v>81</v>
      </c>
      <c r="C168" s="151" t="s">
        <v>121</v>
      </c>
      <c r="D168" s="151" t="s">
        <v>449</v>
      </c>
      <c r="E168" s="151" t="s">
        <v>450</v>
      </c>
      <c r="F168" s="125">
        <v>529</v>
      </c>
      <c r="G168" s="125">
        <v>508</v>
      </c>
      <c r="H168" s="125">
        <v>339</v>
      </c>
      <c r="I168" s="125">
        <v>459</v>
      </c>
      <c r="J168" s="125">
        <v>275</v>
      </c>
      <c r="K168" s="125">
        <v>242</v>
      </c>
      <c r="L168" s="125">
        <v>395</v>
      </c>
      <c r="M168" s="125">
        <v>392</v>
      </c>
      <c r="N168" s="125">
        <v>375</v>
      </c>
      <c r="O168" s="125">
        <v>302</v>
      </c>
      <c r="P168" s="125">
        <v>385</v>
      </c>
      <c r="Q168" s="125">
        <v>494</v>
      </c>
      <c r="R168" s="125">
        <v>626.20000000000005</v>
      </c>
      <c r="S168" s="125">
        <v>416.4</v>
      </c>
      <c r="T168" s="125">
        <v>359.84999999999997</v>
      </c>
      <c r="U168" s="125">
        <v>371.84999999999997</v>
      </c>
      <c r="V168" s="125">
        <v>359.84999999999997</v>
      </c>
      <c r="W168" s="125">
        <v>371.84999999999997</v>
      </c>
      <c r="X168" s="125">
        <v>371.84999999999997</v>
      </c>
      <c r="Y168" s="125">
        <v>335.86</v>
      </c>
      <c r="Z168" s="125">
        <v>371.84999999999997</v>
      </c>
      <c r="AA168" s="125">
        <v>564</v>
      </c>
      <c r="AB168" s="125">
        <v>507</v>
      </c>
      <c r="AC168" s="125">
        <v>669</v>
      </c>
      <c r="AD168" s="125">
        <v>525</v>
      </c>
      <c r="AE168" s="125">
        <v>425</v>
      </c>
      <c r="AF168" s="125">
        <v>469</v>
      </c>
      <c r="AG168" s="125">
        <v>263</v>
      </c>
      <c r="AH168" s="125">
        <v>195</v>
      </c>
      <c r="AI168" s="125">
        <v>232</v>
      </c>
      <c r="AJ168" s="125"/>
      <c r="AK168" s="125"/>
      <c r="AL168" s="125"/>
      <c r="AM168" s="125">
        <v>208226</v>
      </c>
      <c r="AN168" s="125">
        <v>211879.82900000003</v>
      </c>
      <c r="AO168" s="125">
        <v>214272.06600000005</v>
      </c>
      <c r="AP168" s="124">
        <f t="shared" si="148"/>
        <v>220.43356737391105</v>
      </c>
      <c r="AQ168" s="124">
        <f t="shared" si="149"/>
        <v>132.06804145495761</v>
      </c>
      <c r="AR168" s="124">
        <f t="shared" si="150"/>
        <v>116.21987648036269</v>
      </c>
      <c r="AS168" s="124">
        <f t="shared" si="151"/>
        <v>189.69773227166638</v>
      </c>
      <c r="AT168" s="124">
        <f t="shared" si="152"/>
        <v>188.25699000124862</v>
      </c>
      <c r="AU168" s="124">
        <f t="shared" si="153"/>
        <v>180.09278380221491</v>
      </c>
      <c r="AV168" s="124">
        <f t="shared" si="154"/>
        <v>142.5336245669709</v>
      </c>
      <c r="AW168" s="124">
        <f t="shared" si="155"/>
        <v>181.70677304067485</v>
      </c>
      <c r="AX168" s="124">
        <f t="shared" si="156"/>
        <v>233.15102826517759</v>
      </c>
      <c r="AY168" s="124">
        <f t="shared" si="108"/>
        <v>295.54488643654702</v>
      </c>
      <c r="AZ168" s="124">
        <f t="shared" si="109"/>
        <v>196.52649427048573</v>
      </c>
      <c r="BA168" s="124">
        <f t="shared" si="110"/>
        <v>169.83683708749825</v>
      </c>
      <c r="BB168" s="124">
        <f t="shared" si="111"/>
        <v>175.50042481863619</v>
      </c>
      <c r="BC168" s="124">
        <f t="shared" si="112"/>
        <v>169.83683708749825</v>
      </c>
      <c r="BD168" s="124">
        <f t="shared" si="113"/>
        <v>175.50042481863619</v>
      </c>
      <c r="BE168" s="124">
        <f t="shared" si="114"/>
        <v>173.54105317675888</v>
      </c>
      <c r="BF168" s="124">
        <f t="shared" si="115"/>
        <v>156.74465004691743</v>
      </c>
      <c r="BG168" s="124">
        <f t="shared" si="116"/>
        <v>173.54105317675888</v>
      </c>
      <c r="BH168" s="124">
        <f t="shared" si="132"/>
        <v>266.18862336348212</v>
      </c>
      <c r="BI168" s="124">
        <f t="shared" si="133"/>
        <v>239.286581640577</v>
      </c>
      <c r="BJ168" s="124">
        <f t="shared" si="134"/>
        <v>315.74501601093891</v>
      </c>
      <c r="BK168" s="124">
        <f t="shared" si="117"/>
        <v>247.78196323728386</v>
      </c>
      <c r="BL168" s="124">
        <f t="shared" si="118"/>
        <v>200.58539881113455</v>
      </c>
      <c r="BM168" s="124">
        <f t="shared" si="119"/>
        <v>221.35188715864027</v>
      </c>
      <c r="BN168" s="124">
        <f t="shared" si="120"/>
        <v>124.12696444077268</v>
      </c>
      <c r="BO168" s="124">
        <f t="shared" si="121"/>
        <v>92.03330063099115</v>
      </c>
      <c r="BP168" s="124">
        <f t="shared" si="122"/>
        <v>109.49602946866641</v>
      </c>
      <c r="BQ168" s="124">
        <f t="shared" si="123"/>
        <v>0</v>
      </c>
      <c r="BR168" s="124">
        <f t="shared" si="124"/>
        <v>0</v>
      </c>
      <c r="BS168" s="124">
        <f t="shared" si="125"/>
        <v>0</v>
      </c>
      <c r="BT168" s="215">
        <f t="shared" si="138"/>
        <v>660.82045469826051</v>
      </c>
      <c r="BU168" s="215">
        <f t="shared" si="139"/>
        <v>468.7214853092313</v>
      </c>
      <c r="BV168" s="215">
        <f t="shared" si="140"/>
        <v>558.04750607512995</v>
      </c>
      <c r="BW168" s="215">
        <f t="shared" si="141"/>
        <v>557.39142587282333</v>
      </c>
      <c r="BX168" s="215">
        <f t="shared" si="142"/>
        <v>821.22022101499795</v>
      </c>
      <c r="BY168" s="215">
        <f t="shared" si="143"/>
        <v>669.71924920705862</v>
      </c>
      <c r="BZ168" s="215">
        <f t="shared" si="144"/>
        <v>325.65629454043022</v>
      </c>
      <c r="CA168" s="215"/>
    </row>
    <row r="169" spans="1:79">
      <c r="A169" s="151" t="s">
        <v>43</v>
      </c>
      <c r="B169" s="151" t="s">
        <v>81</v>
      </c>
      <c r="C169" s="151" t="s">
        <v>121</v>
      </c>
      <c r="D169" s="151" t="s">
        <v>451</v>
      </c>
      <c r="E169" s="151" t="s">
        <v>452</v>
      </c>
      <c r="F169" s="125">
        <v>308</v>
      </c>
      <c r="G169" s="125">
        <v>246</v>
      </c>
      <c r="H169" s="125">
        <v>355</v>
      </c>
      <c r="I169" s="125">
        <v>374</v>
      </c>
      <c r="J169" s="125">
        <v>344</v>
      </c>
      <c r="K169" s="125">
        <v>303</v>
      </c>
      <c r="L169" s="125">
        <v>294</v>
      </c>
      <c r="M169" s="125">
        <v>407</v>
      </c>
      <c r="N169" s="125">
        <v>370</v>
      </c>
      <c r="O169" s="125">
        <v>358</v>
      </c>
      <c r="P169" s="125">
        <v>318</v>
      </c>
      <c r="Q169" s="125">
        <v>252</v>
      </c>
      <c r="R169" s="125">
        <v>210.96</v>
      </c>
      <c r="S169" s="125">
        <v>199.42</v>
      </c>
      <c r="T169" s="125">
        <v>187.88</v>
      </c>
      <c r="U169" s="125">
        <v>176.34</v>
      </c>
      <c r="V169" s="125">
        <v>279.06143849373967</v>
      </c>
      <c r="W169" s="125">
        <v>288.36348644353097</v>
      </c>
      <c r="X169" s="125">
        <v>288.36348644353097</v>
      </c>
      <c r="Y169" s="125">
        <v>260.45734259415707</v>
      </c>
      <c r="Z169" s="125">
        <v>288.36348644353097</v>
      </c>
      <c r="AA169" s="125">
        <v>383</v>
      </c>
      <c r="AB169" s="125">
        <v>459</v>
      </c>
      <c r="AC169" s="125">
        <v>292</v>
      </c>
      <c r="AD169" s="125">
        <v>354</v>
      </c>
      <c r="AE169" s="125">
        <v>429</v>
      </c>
      <c r="AF169" s="125">
        <v>418</v>
      </c>
      <c r="AG169" s="125">
        <v>458</v>
      </c>
      <c r="AH169" s="125">
        <v>330</v>
      </c>
      <c r="AI169" s="125">
        <v>414</v>
      </c>
      <c r="AJ169" s="125"/>
      <c r="AK169" s="125"/>
      <c r="AL169" s="125"/>
      <c r="AM169" s="125">
        <v>259428</v>
      </c>
      <c r="AN169" s="125">
        <v>261327.23299999998</v>
      </c>
      <c r="AO169" s="125">
        <v>263635.00900000008</v>
      </c>
      <c r="AP169" s="124">
        <f t="shared" si="148"/>
        <v>144.16331313505097</v>
      </c>
      <c r="AQ169" s="124">
        <f t="shared" si="149"/>
        <v>132.59941101191853</v>
      </c>
      <c r="AR169" s="124">
        <f t="shared" si="150"/>
        <v>116.79541144363755</v>
      </c>
      <c r="AS169" s="124">
        <f t="shared" si="151"/>
        <v>113.32624080669781</v>
      </c>
      <c r="AT169" s="124">
        <f t="shared" si="152"/>
        <v>156.88360547049663</v>
      </c>
      <c r="AU169" s="124">
        <f t="shared" si="153"/>
        <v>142.62145951863332</v>
      </c>
      <c r="AV169" s="124">
        <f t="shared" si="154"/>
        <v>136.99299376119748</v>
      </c>
      <c r="AW169" s="124">
        <f t="shared" si="155"/>
        <v>121.68651401134304</v>
      </c>
      <c r="AX169" s="124">
        <f t="shared" si="156"/>
        <v>96.430822424083146</v>
      </c>
      <c r="AY169" s="124">
        <f t="shared" si="108"/>
        <v>80.726374200732479</v>
      </c>
      <c r="AZ169" s="124">
        <f t="shared" si="109"/>
        <v>76.310454792899449</v>
      </c>
      <c r="BA169" s="124">
        <f t="shared" si="110"/>
        <v>71.894535385066433</v>
      </c>
      <c r="BB169" s="124">
        <f t="shared" si="111"/>
        <v>67.478615977233432</v>
      </c>
      <c r="BC169" s="124">
        <f t="shared" si="112"/>
        <v>106.78620643174212</v>
      </c>
      <c r="BD169" s="124">
        <f t="shared" si="113"/>
        <v>110.34574664613351</v>
      </c>
      <c r="BE169" s="124">
        <f t="shared" si="114"/>
        <v>109.37981550224647</v>
      </c>
      <c r="BF169" s="124">
        <f t="shared" si="115"/>
        <v>98.794672066545218</v>
      </c>
      <c r="BG169" s="124">
        <f t="shared" si="116"/>
        <v>109.37981550224647</v>
      </c>
      <c r="BH169" s="124">
        <f t="shared" si="132"/>
        <v>146.55954360485654</v>
      </c>
      <c r="BI169" s="124">
        <f t="shared" si="133"/>
        <v>175.64185512958002</v>
      </c>
      <c r="BJ169" s="124">
        <f t="shared" si="134"/>
        <v>111.73730217393762</v>
      </c>
      <c r="BK169" s="124">
        <f t="shared" si="117"/>
        <v>135.46234578621204</v>
      </c>
      <c r="BL169" s="124">
        <f t="shared" si="118"/>
        <v>164.16199531718917</v>
      </c>
      <c r="BM169" s="124">
        <f t="shared" si="119"/>
        <v>159.95271338597919</v>
      </c>
      <c r="BN169" s="124">
        <f t="shared" si="120"/>
        <v>175.25919313583364</v>
      </c>
      <c r="BO169" s="124">
        <f t="shared" si="121"/>
        <v>126.27845793629936</v>
      </c>
      <c r="BP169" s="124">
        <f t="shared" si="122"/>
        <v>158.42206541099375</v>
      </c>
      <c r="BQ169" s="124">
        <f t="shared" si="123"/>
        <v>0</v>
      </c>
      <c r="BR169" s="124">
        <f t="shared" si="124"/>
        <v>0</v>
      </c>
      <c r="BS169" s="124">
        <f t="shared" si="125"/>
        <v>0</v>
      </c>
      <c r="BT169" s="215">
        <f t="shared" si="138"/>
        <v>350.38623433091266</v>
      </c>
      <c r="BU169" s="215">
        <f t="shared" si="139"/>
        <v>393.55813559060698</v>
      </c>
      <c r="BV169" s="215">
        <f t="shared" si="140"/>
        <v>412.83130579582775</v>
      </c>
      <c r="BW169" s="215">
        <f t="shared" si="141"/>
        <v>355.11033019662364</v>
      </c>
      <c r="BX169" s="215">
        <f t="shared" si="142"/>
        <v>433.93870090837419</v>
      </c>
      <c r="BY169" s="215">
        <f t="shared" si="143"/>
        <v>459.57705448938043</v>
      </c>
      <c r="BZ169" s="215">
        <f t="shared" si="144"/>
        <v>459.95971648312678</v>
      </c>
      <c r="CA169" s="215"/>
    </row>
    <row r="170" spans="1:79">
      <c r="A170" s="151" t="s">
        <v>23</v>
      </c>
      <c r="B170" s="151" t="s">
        <v>37</v>
      </c>
      <c r="C170" s="151" t="s">
        <v>45</v>
      </c>
      <c r="D170" s="151" t="s">
        <v>453</v>
      </c>
      <c r="E170" s="151" t="s">
        <v>454</v>
      </c>
      <c r="F170" s="125">
        <v>450</v>
      </c>
      <c r="G170" s="125">
        <v>349</v>
      </c>
      <c r="H170" s="125">
        <v>327</v>
      </c>
      <c r="I170" s="125">
        <v>343</v>
      </c>
      <c r="J170" s="125">
        <v>353</v>
      </c>
      <c r="K170" s="125">
        <v>335</v>
      </c>
      <c r="L170" s="125">
        <v>487</v>
      </c>
      <c r="M170" s="125">
        <v>290</v>
      </c>
      <c r="N170" s="125">
        <v>424</v>
      </c>
      <c r="O170" s="125">
        <v>628</v>
      </c>
      <c r="P170" s="125">
        <v>465</v>
      </c>
      <c r="Q170" s="125">
        <v>423</v>
      </c>
      <c r="R170" s="125">
        <v>339.3</v>
      </c>
      <c r="S170" s="125">
        <v>339.3</v>
      </c>
      <c r="T170" s="125">
        <v>328.3</v>
      </c>
      <c r="U170" s="125">
        <v>339.3</v>
      </c>
      <c r="V170" s="125">
        <v>328.38436959441316</v>
      </c>
      <c r="W170" s="125">
        <v>339.33051524756024</v>
      </c>
      <c r="X170" s="125">
        <v>339.33051524756024</v>
      </c>
      <c r="Y170" s="125">
        <v>306.49207828811893</v>
      </c>
      <c r="Z170" s="125">
        <v>339.33051524756024</v>
      </c>
      <c r="AA170" s="125">
        <v>726</v>
      </c>
      <c r="AB170" s="125">
        <v>567</v>
      </c>
      <c r="AC170" s="125">
        <v>540</v>
      </c>
      <c r="AD170" s="125">
        <v>524</v>
      </c>
      <c r="AE170" s="125">
        <v>649</v>
      </c>
      <c r="AF170" s="125">
        <v>692</v>
      </c>
      <c r="AG170" s="125">
        <v>986</v>
      </c>
      <c r="AH170" s="125">
        <v>743</v>
      </c>
      <c r="AI170" s="125">
        <v>857</v>
      </c>
      <c r="AJ170" s="125"/>
      <c r="AK170" s="125"/>
      <c r="AL170" s="125"/>
      <c r="AM170" s="125">
        <v>164325</v>
      </c>
      <c r="AN170" s="125">
        <v>165462.72700000004</v>
      </c>
      <c r="AO170" s="125">
        <v>166548.29500000004</v>
      </c>
      <c r="AP170" s="124">
        <f t="shared" si="148"/>
        <v>208.73269435569756</v>
      </c>
      <c r="AQ170" s="124">
        <f t="shared" si="149"/>
        <v>214.81819564886661</v>
      </c>
      <c r="AR170" s="124">
        <f t="shared" si="150"/>
        <v>203.86429332116234</v>
      </c>
      <c r="AS170" s="124">
        <f t="shared" si="151"/>
        <v>296.36391297733149</v>
      </c>
      <c r="AT170" s="124">
        <f t="shared" si="152"/>
        <v>176.47953750190172</v>
      </c>
      <c r="AU170" s="124">
        <f t="shared" si="153"/>
        <v>258.02525483036669</v>
      </c>
      <c r="AV170" s="124">
        <f t="shared" si="154"/>
        <v>379.54167164185554</v>
      </c>
      <c r="AW170" s="124">
        <f t="shared" si="155"/>
        <v>281.03005941634206</v>
      </c>
      <c r="AX170" s="124">
        <f t="shared" si="156"/>
        <v>255.64669921099505</v>
      </c>
      <c r="AY170" s="124">
        <f t="shared" ref="AY170:AY182" si="157">(R170/$AN170)*100000</f>
        <v>205.06128851605351</v>
      </c>
      <c r="AZ170" s="124">
        <f t="shared" ref="AZ170:AZ182" si="158">(S170/$AN170)*100000</f>
        <v>205.06128851605351</v>
      </c>
      <c r="BA170" s="124">
        <f t="shared" ref="BA170:BA182" si="159">(T170/$AN170)*100000</f>
        <v>198.41326560512928</v>
      </c>
      <c r="BB170" s="124">
        <f t="shared" ref="BB170:BB182" si="160">(U170/$AN170)*100000</f>
        <v>205.06128851605351</v>
      </c>
      <c r="BC170" s="124">
        <f t="shared" ref="BC170:BC182" si="161">(V170/$AN170)*100000</f>
        <v>198.46425569573327</v>
      </c>
      <c r="BD170" s="124">
        <f t="shared" ref="BD170:BD182" si="162">(W170/$AN170)*100000</f>
        <v>205.079730885591</v>
      </c>
      <c r="BE170" s="124">
        <f t="shared" ref="BE170:BE182" si="163">(X170/$AO170)*100000</f>
        <v>203.74301354904901</v>
      </c>
      <c r="BF170" s="124">
        <f t="shared" ref="BF170:BF182" si="164">(Y170/$AO170)*100000</f>
        <v>184.02594772172171</v>
      </c>
      <c r="BG170" s="124">
        <f t="shared" ref="BG170:BG182" si="165">(Z170/$AO170)*100000</f>
        <v>203.74301354904901</v>
      </c>
      <c r="BH170" s="124">
        <f t="shared" si="132"/>
        <v>438.76951212099863</v>
      </c>
      <c r="BI170" s="124">
        <f t="shared" si="133"/>
        <v>342.67536277218488</v>
      </c>
      <c r="BJ170" s="124">
        <f t="shared" si="134"/>
        <v>326.35748835446179</v>
      </c>
      <c r="BK170" s="124">
        <f t="shared" ref="BK170:BK182" si="166">(AD170/$AN170)*100000</f>
        <v>316.68763684766287</v>
      </c>
      <c r="BL170" s="124">
        <f t="shared" ref="BL170:BL182" si="167">(AE170/$AN170)*100000</f>
        <v>392.23335174452905</v>
      </c>
      <c r="BM170" s="124">
        <f t="shared" ref="BM170:BM182" si="168">(AF170/$AN170)*100000</f>
        <v>418.221077669051</v>
      </c>
      <c r="BN170" s="124">
        <f t="shared" ref="BN170:BN182" si="169">(AG170/$AN170)*100000</f>
        <v>595.90459910648019</v>
      </c>
      <c r="BO170" s="124">
        <f t="shared" ref="BO170:BO182" si="170">(AH170/$AN170)*100000</f>
        <v>449.04372934697238</v>
      </c>
      <c r="BP170" s="124">
        <f t="shared" ref="BP170:BP182" si="171">(AI170/$AN170)*100000</f>
        <v>517.94142133291427</v>
      </c>
      <c r="BQ170" s="124">
        <f t="shared" ref="BQ170:BQ182" si="172">(AJ170/$AO170)*100000</f>
        <v>0</v>
      </c>
      <c r="BR170" s="124">
        <f t="shared" ref="BR170:BR182" si="173">(AK170/$AO170)*100000</f>
        <v>0</v>
      </c>
      <c r="BS170" s="124">
        <f t="shared" ref="BS170:BS182" si="174">(AL170/$AO170)*100000</f>
        <v>0</v>
      </c>
      <c r="BT170" s="215">
        <f t="shared" si="138"/>
        <v>685.22744561083221</v>
      </c>
      <c r="BU170" s="215">
        <f t="shared" si="139"/>
        <v>627.4151833257265</v>
      </c>
      <c r="BV170" s="215">
        <f t="shared" si="140"/>
        <v>730.86870530959982</v>
      </c>
      <c r="BW170" s="215">
        <f t="shared" si="141"/>
        <v>916.21843026919271</v>
      </c>
      <c r="BX170" s="215">
        <f t="shared" si="142"/>
        <v>1107.8023632476452</v>
      </c>
      <c r="BY170" s="215">
        <f t="shared" si="143"/>
        <v>1127.1420662612429</v>
      </c>
      <c r="BZ170" s="215">
        <f t="shared" si="144"/>
        <v>1562.889749786367</v>
      </c>
      <c r="CA170" s="215"/>
    </row>
    <row r="171" spans="1:79">
      <c r="A171" s="151" t="s">
        <v>33</v>
      </c>
      <c r="B171" s="151" t="s">
        <v>65</v>
      </c>
      <c r="C171" s="151" t="s">
        <v>63</v>
      </c>
      <c r="D171" s="151" t="s">
        <v>455</v>
      </c>
      <c r="E171" s="151" t="s">
        <v>456</v>
      </c>
      <c r="F171" s="125">
        <v>1933</v>
      </c>
      <c r="G171" s="125">
        <v>1761</v>
      </c>
      <c r="H171" s="125">
        <v>1812</v>
      </c>
      <c r="I171" s="125">
        <v>1992</v>
      </c>
      <c r="J171" s="125">
        <v>2434</v>
      </c>
      <c r="K171" s="125">
        <v>2477</v>
      </c>
      <c r="L171" s="125">
        <v>2176</v>
      </c>
      <c r="M171" s="125">
        <v>2570</v>
      </c>
      <c r="N171" s="125">
        <v>2733</v>
      </c>
      <c r="O171" s="125">
        <v>2899</v>
      </c>
      <c r="P171" s="125">
        <v>2707</v>
      </c>
      <c r="Q171" s="125">
        <v>2651</v>
      </c>
      <c r="R171" s="125">
        <v>2396.4509010228785</v>
      </c>
      <c r="S171" s="125">
        <v>2104.6488389817314</v>
      </c>
      <c r="T171" s="125">
        <v>1754.3678486521785</v>
      </c>
      <c r="U171" s="125">
        <v>1521.0447148994374</v>
      </c>
      <c r="V171" s="125">
        <v>1189.5896640564101</v>
      </c>
      <c r="W171" s="125">
        <v>1229.2426528582903</v>
      </c>
      <c r="X171" s="125">
        <v>1229.2426528582903</v>
      </c>
      <c r="Y171" s="125">
        <v>1110.2836864526496</v>
      </c>
      <c r="Z171" s="125">
        <v>1229.2426528582903</v>
      </c>
      <c r="AA171" s="125">
        <v>2313</v>
      </c>
      <c r="AB171" s="125">
        <v>2497</v>
      </c>
      <c r="AC171" s="125">
        <v>2563</v>
      </c>
      <c r="AD171" s="125">
        <v>2569</v>
      </c>
      <c r="AE171" s="125">
        <v>1970</v>
      </c>
      <c r="AF171" s="125">
        <v>1907</v>
      </c>
      <c r="AG171" s="125">
        <v>1630</v>
      </c>
      <c r="AH171" s="125">
        <v>1698</v>
      </c>
      <c r="AI171" s="125">
        <v>1805</v>
      </c>
      <c r="AJ171" s="125"/>
      <c r="AK171" s="125"/>
      <c r="AL171" s="125"/>
      <c r="AM171" s="125">
        <v>445720</v>
      </c>
      <c r="AN171" s="125">
        <v>445650.93300000002</v>
      </c>
      <c r="AO171" s="125">
        <v>447834.72400000005</v>
      </c>
      <c r="AP171" s="124">
        <f t="shared" si="148"/>
        <v>446.91734721349724</v>
      </c>
      <c r="AQ171" s="124">
        <f t="shared" si="149"/>
        <v>546.08274252894194</v>
      </c>
      <c r="AR171" s="124">
        <f t="shared" si="150"/>
        <v>555.73005474288789</v>
      </c>
      <c r="AS171" s="124">
        <f t="shared" si="151"/>
        <v>488.19886924526605</v>
      </c>
      <c r="AT171" s="124">
        <f t="shared" si="152"/>
        <v>576.59517185677112</v>
      </c>
      <c r="AU171" s="124">
        <f t="shared" si="153"/>
        <v>613.16521583056624</v>
      </c>
      <c r="AV171" s="124">
        <f t="shared" si="154"/>
        <v>650.50912840790568</v>
      </c>
      <c r="AW171" s="124">
        <f t="shared" si="155"/>
        <v>607.42608161441899</v>
      </c>
      <c r="AX171" s="124">
        <f t="shared" si="156"/>
        <v>594.86019296631866</v>
      </c>
      <c r="AY171" s="124">
        <f t="shared" si="157"/>
        <v>537.74169951594797</v>
      </c>
      <c r="AZ171" s="124">
        <f t="shared" si="158"/>
        <v>472.26398132139246</v>
      </c>
      <c r="BA171" s="124">
        <f t="shared" si="159"/>
        <v>393.66412560661649</v>
      </c>
      <c r="BB171" s="124">
        <f t="shared" si="160"/>
        <v>341.30854493228168</v>
      </c>
      <c r="BC171" s="124">
        <f t="shared" si="161"/>
        <v>266.93305813328345</v>
      </c>
      <c r="BD171" s="124">
        <f t="shared" si="162"/>
        <v>275.83082673772617</v>
      </c>
      <c r="BE171" s="124">
        <f t="shared" si="163"/>
        <v>274.48578392467175</v>
      </c>
      <c r="BF171" s="124">
        <f t="shared" si="164"/>
        <v>247.92264354486485</v>
      </c>
      <c r="BG171" s="124">
        <f t="shared" si="165"/>
        <v>274.48578392467175</v>
      </c>
      <c r="BH171" s="124">
        <f t="shared" si="132"/>
        <v>519.01607934028482</v>
      </c>
      <c r="BI171" s="124">
        <f t="shared" si="133"/>
        <v>560.30399918404294</v>
      </c>
      <c r="BJ171" s="124">
        <f t="shared" si="134"/>
        <v>575.11379651930395</v>
      </c>
      <c r="BK171" s="124">
        <f t="shared" si="166"/>
        <v>576.46014173160052</v>
      </c>
      <c r="BL171" s="124">
        <f t="shared" si="167"/>
        <v>442.05001137067063</v>
      </c>
      <c r="BM171" s="124">
        <f t="shared" si="168"/>
        <v>427.91338664155785</v>
      </c>
      <c r="BN171" s="124">
        <f t="shared" si="169"/>
        <v>365.75711600720467</v>
      </c>
      <c r="BO171" s="124">
        <f t="shared" si="170"/>
        <v>381.01569507989785</v>
      </c>
      <c r="BP171" s="124">
        <f t="shared" si="171"/>
        <v>405.02551803251799</v>
      </c>
      <c r="BQ171" s="124">
        <f t="shared" si="172"/>
        <v>0</v>
      </c>
      <c r="BR171" s="124">
        <f t="shared" si="173"/>
        <v>0</v>
      </c>
      <c r="BS171" s="124">
        <f t="shared" si="174"/>
        <v>0</v>
      </c>
      <c r="BT171" s="215">
        <f t="shared" si="138"/>
        <v>1235.3046755810824</v>
      </c>
      <c r="BU171" s="215">
        <f t="shared" si="139"/>
        <v>1548.7301444853272</v>
      </c>
      <c r="BV171" s="215">
        <f t="shared" si="140"/>
        <v>1677.9592569326035</v>
      </c>
      <c r="BW171" s="215">
        <f t="shared" si="141"/>
        <v>1852.7954029886437</v>
      </c>
      <c r="BX171" s="215">
        <f t="shared" si="142"/>
        <v>1654.433875043632</v>
      </c>
      <c r="BY171" s="215">
        <f t="shared" si="143"/>
        <v>1446.423539743829</v>
      </c>
      <c r="BZ171" s="215">
        <f t="shared" si="144"/>
        <v>1151.7983291196206</v>
      </c>
      <c r="CA171" s="215"/>
    </row>
    <row r="172" spans="1:79">
      <c r="A172" s="151" t="s">
        <v>53</v>
      </c>
      <c r="B172" s="151" t="s">
        <v>89</v>
      </c>
      <c r="C172" s="151" t="s">
        <v>99</v>
      </c>
      <c r="D172" s="151" t="s">
        <v>459</v>
      </c>
      <c r="E172" s="151" t="s">
        <v>460</v>
      </c>
      <c r="F172" s="125">
        <v>730</v>
      </c>
      <c r="G172" s="125">
        <v>799</v>
      </c>
      <c r="H172" s="125">
        <v>865</v>
      </c>
      <c r="I172" s="125">
        <v>730</v>
      </c>
      <c r="J172" s="125">
        <v>582</v>
      </c>
      <c r="K172" s="125">
        <v>611</v>
      </c>
      <c r="L172" s="125">
        <v>744</v>
      </c>
      <c r="M172" s="125">
        <v>792</v>
      </c>
      <c r="N172" s="125">
        <v>566</v>
      </c>
      <c r="O172" s="125">
        <v>566</v>
      </c>
      <c r="P172" s="125">
        <v>803</v>
      </c>
      <c r="Q172" s="125">
        <v>808</v>
      </c>
      <c r="R172" s="125">
        <v>0</v>
      </c>
      <c r="S172" s="125">
        <v>0</v>
      </c>
      <c r="T172" s="125">
        <v>0</v>
      </c>
      <c r="U172" s="125">
        <v>306.48400000000004</v>
      </c>
      <c r="V172" s="125">
        <v>298.82400000000001</v>
      </c>
      <c r="W172" s="125">
        <v>306.48400000000004</v>
      </c>
      <c r="X172" s="125">
        <v>306.48400000000004</v>
      </c>
      <c r="Y172" s="125">
        <v>277.67</v>
      </c>
      <c r="Z172" s="125">
        <v>306.48400000000004</v>
      </c>
      <c r="AA172" s="125">
        <v>950</v>
      </c>
      <c r="AB172" s="125">
        <v>821</v>
      </c>
      <c r="AC172" s="125">
        <v>733</v>
      </c>
      <c r="AD172" s="125">
        <v>737</v>
      </c>
      <c r="AE172" s="125">
        <v>608</v>
      </c>
      <c r="AF172" s="125">
        <v>613</v>
      </c>
      <c r="AG172" s="125">
        <v>825</v>
      </c>
      <c r="AH172" s="125">
        <v>636</v>
      </c>
      <c r="AI172" s="125">
        <v>438</v>
      </c>
      <c r="AJ172" s="125"/>
      <c r="AK172" s="125"/>
      <c r="AL172" s="125"/>
      <c r="AM172" s="125">
        <v>122531</v>
      </c>
      <c r="AN172" s="125">
        <v>121388.00600000002</v>
      </c>
      <c r="AO172" s="125">
        <v>121938.93699999999</v>
      </c>
      <c r="AP172" s="124">
        <f t="shared" si="148"/>
        <v>595.76760166814927</v>
      </c>
      <c r="AQ172" s="124">
        <f t="shared" si="149"/>
        <v>474.98184132994913</v>
      </c>
      <c r="AR172" s="124">
        <f t="shared" si="150"/>
        <v>498.64932139621811</v>
      </c>
      <c r="AS172" s="124">
        <f t="shared" si="151"/>
        <v>607.19328170014126</v>
      </c>
      <c r="AT172" s="124">
        <f t="shared" si="152"/>
        <v>646.3670418098277</v>
      </c>
      <c r="AU172" s="124">
        <f t="shared" si="153"/>
        <v>461.92392129338702</v>
      </c>
      <c r="AV172" s="124">
        <f t="shared" si="154"/>
        <v>466.27341419546832</v>
      </c>
      <c r="AW172" s="124">
        <f t="shared" si="155"/>
        <v>661.51510883208664</v>
      </c>
      <c r="AX172" s="124">
        <f t="shared" si="156"/>
        <v>665.63413192568623</v>
      </c>
      <c r="AY172" s="124">
        <f t="shared" si="157"/>
        <v>0</v>
      </c>
      <c r="AZ172" s="124">
        <f t="shared" si="158"/>
        <v>0</v>
      </c>
      <c r="BA172" s="124">
        <f t="shared" si="159"/>
        <v>0</v>
      </c>
      <c r="BB172" s="124">
        <f t="shared" si="160"/>
        <v>252.48293476375252</v>
      </c>
      <c r="BC172" s="124">
        <f t="shared" si="161"/>
        <v>246.17259138435799</v>
      </c>
      <c r="BD172" s="124">
        <f t="shared" si="162"/>
        <v>252.48293476375252</v>
      </c>
      <c r="BE172" s="124">
        <f t="shared" si="163"/>
        <v>251.34219433124963</v>
      </c>
      <c r="BF172" s="124">
        <f t="shared" si="164"/>
        <v>227.71233441210006</v>
      </c>
      <c r="BG172" s="124">
        <f t="shared" si="165"/>
        <v>251.34219433124963</v>
      </c>
      <c r="BH172" s="124">
        <f t="shared" si="132"/>
        <v>782.61438778391323</v>
      </c>
      <c r="BI172" s="124">
        <f t="shared" si="133"/>
        <v>676.34359196904495</v>
      </c>
      <c r="BJ172" s="124">
        <f t="shared" si="134"/>
        <v>603.84878552169312</v>
      </c>
      <c r="BK172" s="124">
        <f t="shared" si="166"/>
        <v>607.14400399657268</v>
      </c>
      <c r="BL172" s="124">
        <f t="shared" si="167"/>
        <v>500.87320818170446</v>
      </c>
      <c r="BM172" s="124">
        <f t="shared" si="168"/>
        <v>504.99223127530399</v>
      </c>
      <c r="BN172" s="124">
        <f t="shared" si="169"/>
        <v>679.63881044392463</v>
      </c>
      <c r="BO172" s="124">
        <f t="shared" si="170"/>
        <v>523.9397375058619</v>
      </c>
      <c r="BP172" s="124">
        <f t="shared" si="171"/>
        <v>360.82642299931996</v>
      </c>
      <c r="BQ172" s="124">
        <f t="shared" si="172"/>
        <v>0</v>
      </c>
      <c r="BR172" s="124">
        <f t="shared" si="173"/>
        <v>0</v>
      </c>
      <c r="BS172" s="124">
        <f t="shared" si="174"/>
        <v>0</v>
      </c>
      <c r="BT172" s="215">
        <f t="shared" si="138"/>
        <v>1953.7912854706158</v>
      </c>
      <c r="BU172" s="215">
        <f t="shared" si="139"/>
        <v>1569.3987643943165</v>
      </c>
      <c r="BV172" s="215">
        <f t="shared" si="140"/>
        <v>1715.4842448033558</v>
      </c>
      <c r="BW172" s="215">
        <f t="shared" si="141"/>
        <v>1793.4226549532409</v>
      </c>
      <c r="BX172" s="215">
        <f t="shared" si="142"/>
        <v>2062.8067652746513</v>
      </c>
      <c r="BY172" s="215">
        <f t="shared" si="143"/>
        <v>1613.0094434535811</v>
      </c>
      <c r="BZ172" s="215">
        <f t="shared" si="144"/>
        <v>1564.4049709491064</v>
      </c>
      <c r="CA172" s="215"/>
    </row>
    <row r="173" spans="1:79">
      <c r="A173" s="151" t="s">
        <v>53</v>
      </c>
      <c r="B173" s="151" t="s">
        <v>89</v>
      </c>
      <c r="C173" s="151" t="s">
        <v>95</v>
      </c>
      <c r="D173" s="151" t="s">
        <v>461</v>
      </c>
      <c r="E173" s="151" t="s">
        <v>462</v>
      </c>
      <c r="F173" s="125">
        <v>2537</v>
      </c>
      <c r="G173" s="125">
        <v>3076</v>
      </c>
      <c r="H173" s="125">
        <v>3100</v>
      </c>
      <c r="I173" s="125">
        <v>2895</v>
      </c>
      <c r="J173" s="125">
        <v>2899</v>
      </c>
      <c r="K173" s="125">
        <v>3447</v>
      </c>
      <c r="L173" s="125">
        <v>3245</v>
      </c>
      <c r="M173" s="125">
        <v>3259</v>
      </c>
      <c r="N173" s="125">
        <v>3522</v>
      </c>
      <c r="O173" s="125">
        <v>3795</v>
      </c>
      <c r="P173" s="125">
        <v>3484</v>
      </c>
      <c r="Q173" s="125">
        <v>3558</v>
      </c>
      <c r="R173" s="125">
        <v>3033.8</v>
      </c>
      <c r="S173" s="125">
        <v>2867.1</v>
      </c>
      <c r="T173" s="125">
        <v>2613.1999999999998</v>
      </c>
      <c r="U173" s="125">
        <v>2699.5950173456567</v>
      </c>
      <c r="V173" s="125">
        <v>2612.5113071087003</v>
      </c>
      <c r="W173" s="125">
        <v>2699.5950173456567</v>
      </c>
      <c r="X173" s="125">
        <v>2699.5950173456567</v>
      </c>
      <c r="Y173" s="125">
        <v>2438.3438866347869</v>
      </c>
      <c r="Z173" s="125">
        <v>2699.5950173456567</v>
      </c>
      <c r="AA173" s="125">
        <v>3090</v>
      </c>
      <c r="AB173" s="125">
        <v>2809</v>
      </c>
      <c r="AC173" s="125">
        <v>2928</v>
      </c>
      <c r="AD173" s="125">
        <v>3277</v>
      </c>
      <c r="AE173" s="125">
        <v>3692</v>
      </c>
      <c r="AF173" s="125">
        <v>3706</v>
      </c>
      <c r="AG173" s="125">
        <v>3552</v>
      </c>
      <c r="AH173" s="125">
        <v>3021</v>
      </c>
      <c r="AI173" s="125">
        <v>2687</v>
      </c>
      <c r="AJ173" s="125"/>
      <c r="AK173" s="125"/>
      <c r="AL173" s="125"/>
      <c r="AM173" s="125">
        <v>674897</v>
      </c>
      <c r="AN173" s="125">
        <v>677239.85100000014</v>
      </c>
      <c r="AO173" s="125">
        <v>683095.55400000024</v>
      </c>
      <c r="AP173" s="124">
        <f t="shared" si="148"/>
        <v>428.95434414436573</v>
      </c>
      <c r="AQ173" s="124">
        <f t="shared" si="149"/>
        <v>429.54702717599866</v>
      </c>
      <c r="AR173" s="124">
        <f t="shared" si="150"/>
        <v>510.74460250971629</v>
      </c>
      <c r="AS173" s="124">
        <f t="shared" si="151"/>
        <v>480.81410941225101</v>
      </c>
      <c r="AT173" s="124">
        <f t="shared" si="152"/>
        <v>482.88850002296653</v>
      </c>
      <c r="AU173" s="124">
        <f t="shared" si="153"/>
        <v>521.85740935283457</v>
      </c>
      <c r="AV173" s="124">
        <f t="shared" si="154"/>
        <v>560.36277168219965</v>
      </c>
      <c r="AW173" s="124">
        <f t="shared" si="155"/>
        <v>514.44107945738699</v>
      </c>
      <c r="AX173" s="124">
        <f t="shared" si="156"/>
        <v>525.36778435975395</v>
      </c>
      <c r="AY173" s="124">
        <f t="shared" si="157"/>
        <v>447.96536936217592</v>
      </c>
      <c r="AZ173" s="124">
        <f t="shared" si="158"/>
        <v>423.35075169697882</v>
      </c>
      <c r="BA173" s="124">
        <f t="shared" si="159"/>
        <v>385.86034122791148</v>
      </c>
      <c r="BB173" s="124">
        <f t="shared" si="160"/>
        <v>398.61727176265299</v>
      </c>
      <c r="BC173" s="124">
        <f t="shared" si="161"/>
        <v>385.75865009288998</v>
      </c>
      <c r="BD173" s="124">
        <f t="shared" si="162"/>
        <v>398.61727176265299</v>
      </c>
      <c r="BE173" s="124">
        <f t="shared" si="163"/>
        <v>395.20020318352942</v>
      </c>
      <c r="BF173" s="124">
        <f t="shared" si="164"/>
        <v>356.95502223028467</v>
      </c>
      <c r="BG173" s="124">
        <f t="shared" si="165"/>
        <v>395.20020318352942</v>
      </c>
      <c r="BH173" s="124">
        <f t="shared" si="132"/>
        <v>456.26375876100053</v>
      </c>
      <c r="BI173" s="124">
        <f t="shared" si="133"/>
        <v>414.77181176687714</v>
      </c>
      <c r="BJ173" s="124">
        <f t="shared" si="134"/>
        <v>432.34313451527811</v>
      </c>
      <c r="BK173" s="124">
        <f t="shared" si="166"/>
        <v>483.87583736563067</v>
      </c>
      <c r="BL173" s="124">
        <f t="shared" si="167"/>
        <v>545.15397972349967</v>
      </c>
      <c r="BM173" s="124">
        <f t="shared" si="168"/>
        <v>547.221194164488</v>
      </c>
      <c r="BN173" s="124">
        <f t="shared" si="169"/>
        <v>524.4818353136161</v>
      </c>
      <c r="BO173" s="124">
        <f t="shared" si="170"/>
        <v>446.07534473041505</v>
      </c>
      <c r="BP173" s="124">
        <f t="shared" si="171"/>
        <v>396.75751449540724</v>
      </c>
      <c r="BQ173" s="124">
        <f t="shared" si="172"/>
        <v>0</v>
      </c>
      <c r="BR173" s="124">
        <f t="shared" si="173"/>
        <v>0</v>
      </c>
      <c r="BS173" s="124">
        <f t="shared" si="174"/>
        <v>0</v>
      </c>
      <c r="BT173" s="215">
        <f t="shared" si="138"/>
        <v>1291.0118136545279</v>
      </c>
      <c r="BU173" s="215">
        <f t="shared" si="139"/>
        <v>1369.2459738300809</v>
      </c>
      <c r="BV173" s="215">
        <f t="shared" si="140"/>
        <v>1485.560018788052</v>
      </c>
      <c r="BW173" s="215">
        <f t="shared" si="141"/>
        <v>1600.1716354993405</v>
      </c>
      <c r="BX173" s="215">
        <f t="shared" si="142"/>
        <v>1303.3787050431558</v>
      </c>
      <c r="BY173" s="215">
        <f t="shared" si="143"/>
        <v>1576.2510112536181</v>
      </c>
      <c r="BZ173" s="215">
        <f t="shared" si="144"/>
        <v>1367.3146945394385</v>
      </c>
      <c r="CA173" s="215"/>
    </row>
    <row r="174" spans="1:79">
      <c r="A174" s="151" t="s">
        <v>43</v>
      </c>
      <c r="B174" s="151" t="s">
        <v>81</v>
      </c>
      <c r="C174" s="151" t="s">
        <v>121</v>
      </c>
      <c r="D174" s="151" t="s">
        <v>463</v>
      </c>
      <c r="E174" s="151" t="s">
        <v>464</v>
      </c>
      <c r="F174" s="125">
        <v>327</v>
      </c>
      <c r="G174" s="125">
        <v>338</v>
      </c>
      <c r="H174" s="125">
        <v>341</v>
      </c>
      <c r="I174" s="125">
        <v>419</v>
      </c>
      <c r="J174" s="125">
        <v>366</v>
      </c>
      <c r="K174" s="125">
        <v>359</v>
      </c>
      <c r="L174" s="125">
        <v>381</v>
      </c>
      <c r="M174" s="125">
        <v>256</v>
      </c>
      <c r="N174" s="125">
        <v>440</v>
      </c>
      <c r="O174" s="125">
        <v>477</v>
      </c>
      <c r="P174" s="125">
        <v>337</v>
      </c>
      <c r="Q174" s="125">
        <v>183</v>
      </c>
      <c r="R174" s="125">
        <v>274.24140110474957</v>
      </c>
      <c r="S174" s="125">
        <v>274.24140110474957</v>
      </c>
      <c r="T174" s="125">
        <v>265.42716235943499</v>
      </c>
      <c r="U174" s="125">
        <v>243.18755302386447</v>
      </c>
      <c r="V174" s="125">
        <v>235.3427932489011</v>
      </c>
      <c r="W174" s="125">
        <v>243.18755302386447</v>
      </c>
      <c r="X174" s="125">
        <v>243.18755302386447</v>
      </c>
      <c r="Y174" s="125">
        <v>219.65327369897435</v>
      </c>
      <c r="Z174" s="125">
        <v>243.18755302386447</v>
      </c>
      <c r="AA174" s="125">
        <v>184</v>
      </c>
      <c r="AB174" s="125">
        <v>157</v>
      </c>
      <c r="AC174" s="125">
        <v>212</v>
      </c>
      <c r="AD174" s="125">
        <v>244</v>
      </c>
      <c r="AE174" s="125">
        <v>327</v>
      </c>
      <c r="AF174" s="125">
        <v>254</v>
      </c>
      <c r="AG174" s="125">
        <v>320</v>
      </c>
      <c r="AH174" s="125">
        <v>305</v>
      </c>
      <c r="AI174" s="125">
        <v>362</v>
      </c>
      <c r="AJ174" s="125"/>
      <c r="AK174" s="125"/>
      <c r="AL174" s="125"/>
      <c r="AM174" s="125">
        <v>197887</v>
      </c>
      <c r="AN174" s="125">
        <v>206052.38799999989</v>
      </c>
      <c r="AO174" s="125">
        <v>209109.13000000006</v>
      </c>
      <c r="AP174" s="124">
        <f t="shared" si="148"/>
        <v>211.73700142000231</v>
      </c>
      <c r="AQ174" s="124">
        <f t="shared" si="149"/>
        <v>184.95403942654141</v>
      </c>
      <c r="AR174" s="124">
        <f t="shared" si="150"/>
        <v>181.41666708778243</v>
      </c>
      <c r="AS174" s="124">
        <f t="shared" si="151"/>
        <v>192.53412300959639</v>
      </c>
      <c r="AT174" s="124">
        <f t="shared" si="152"/>
        <v>129.36675981747157</v>
      </c>
      <c r="AU174" s="124">
        <f t="shared" si="153"/>
        <v>222.3491184362793</v>
      </c>
      <c r="AV174" s="124">
        <f t="shared" si="154"/>
        <v>231.49452652788486</v>
      </c>
      <c r="AW174" s="124">
        <f t="shared" si="155"/>
        <v>163.55064033521427</v>
      </c>
      <c r="AX174" s="124">
        <f t="shared" si="156"/>
        <v>88.812365523276583</v>
      </c>
      <c r="AY174" s="124">
        <f t="shared" si="157"/>
        <v>133.09304675699741</v>
      </c>
      <c r="AZ174" s="124">
        <f t="shared" si="158"/>
        <v>133.09304675699741</v>
      </c>
      <c r="BA174" s="124">
        <f t="shared" si="159"/>
        <v>128.81537794137824</v>
      </c>
      <c r="BB174" s="124">
        <f t="shared" si="160"/>
        <v>118.02219590091069</v>
      </c>
      <c r="BC174" s="124">
        <f t="shared" si="161"/>
        <v>114.21502829120391</v>
      </c>
      <c r="BD174" s="124">
        <f t="shared" si="162"/>
        <v>118.02219590091069</v>
      </c>
      <c r="BE174" s="124">
        <f t="shared" si="163"/>
        <v>116.29695605536898</v>
      </c>
      <c r="BF174" s="124">
        <f t="shared" si="164"/>
        <v>105.04241192097842</v>
      </c>
      <c r="BG174" s="124">
        <f t="shared" si="165"/>
        <v>116.29695605536898</v>
      </c>
      <c r="BH174" s="124">
        <f t="shared" si="132"/>
        <v>89.297678996081373</v>
      </c>
      <c r="BI174" s="124">
        <f t="shared" si="133"/>
        <v>76.194215230352043</v>
      </c>
      <c r="BJ174" s="124">
        <f t="shared" si="134"/>
        <v>102.88645623461549</v>
      </c>
      <c r="BK174" s="124">
        <f t="shared" si="166"/>
        <v>118.41648736436876</v>
      </c>
      <c r="BL174" s="124">
        <f t="shared" si="167"/>
        <v>158.69750560716636</v>
      </c>
      <c r="BM174" s="124">
        <f t="shared" si="168"/>
        <v>123.2696220924167</v>
      </c>
      <c r="BN174" s="124">
        <f t="shared" si="169"/>
        <v>155.30031129753283</v>
      </c>
      <c r="BO174" s="124">
        <f t="shared" si="170"/>
        <v>148.02060920546097</v>
      </c>
      <c r="BP174" s="124">
        <f t="shared" si="171"/>
        <v>175.68347715533403</v>
      </c>
      <c r="BQ174" s="124">
        <f t="shared" si="172"/>
        <v>0</v>
      </c>
      <c r="BR174" s="124">
        <f t="shared" si="173"/>
        <v>0</v>
      </c>
      <c r="BS174" s="124">
        <f t="shared" si="174"/>
        <v>0</v>
      </c>
      <c r="BT174" s="215">
        <f t="shared" si="138"/>
        <v>508.37093897022044</v>
      </c>
      <c r="BU174" s="215">
        <f t="shared" si="139"/>
        <v>578.10770793432619</v>
      </c>
      <c r="BV174" s="215">
        <f t="shared" si="140"/>
        <v>544.25000126334726</v>
      </c>
      <c r="BW174" s="215">
        <f t="shared" si="141"/>
        <v>483.85753238637574</v>
      </c>
      <c r="BX174" s="215">
        <f t="shared" si="142"/>
        <v>268.37835046104891</v>
      </c>
      <c r="BY174" s="215">
        <f t="shared" si="143"/>
        <v>400.38361506395182</v>
      </c>
      <c r="BZ174" s="215">
        <f t="shared" si="144"/>
        <v>479.00439765832778</v>
      </c>
      <c r="CA174" s="215"/>
    </row>
    <row r="175" spans="1:79" s="184" customFormat="1">
      <c r="A175" s="184" t="s">
        <v>23</v>
      </c>
      <c r="B175" s="184" t="s">
        <v>37</v>
      </c>
      <c r="C175" s="184" t="s">
        <v>105</v>
      </c>
      <c r="D175" s="184" t="s">
        <v>918</v>
      </c>
      <c r="E175" s="184" t="s">
        <v>919</v>
      </c>
      <c r="F175" s="125">
        <v>551</v>
      </c>
      <c r="G175" s="125">
        <v>333</v>
      </c>
      <c r="H175" s="125">
        <v>354</v>
      </c>
      <c r="I175" s="125">
        <v>338</v>
      </c>
      <c r="J175" s="125">
        <v>418</v>
      </c>
      <c r="K175" s="125">
        <v>445</v>
      </c>
      <c r="L175" s="125">
        <v>452</v>
      </c>
      <c r="M175" s="125">
        <v>415</v>
      </c>
      <c r="N175" s="125">
        <v>629</v>
      </c>
      <c r="O175" s="125">
        <v>797</v>
      </c>
      <c r="P175" s="125">
        <v>558</v>
      </c>
      <c r="Q175" s="125">
        <v>560</v>
      </c>
      <c r="R175" s="125">
        <v>501</v>
      </c>
      <c r="S175" s="125">
        <v>477</v>
      </c>
      <c r="T175" s="125">
        <v>439</v>
      </c>
      <c r="U175" s="125">
        <v>430</v>
      </c>
      <c r="V175" s="125">
        <v>393</v>
      </c>
      <c r="W175" s="125">
        <v>406</v>
      </c>
      <c r="X175" s="125">
        <v>406</v>
      </c>
      <c r="Y175" s="125">
        <v>367</v>
      </c>
      <c r="Z175" s="125">
        <v>406</v>
      </c>
      <c r="AA175" s="125">
        <v>443</v>
      </c>
      <c r="AB175" s="125">
        <v>304</v>
      </c>
      <c r="AC175" s="125">
        <v>339</v>
      </c>
      <c r="AD175" s="125">
        <v>489</v>
      </c>
      <c r="AE175" s="125">
        <v>533</v>
      </c>
      <c r="AF175" s="125">
        <v>578</v>
      </c>
      <c r="AG175" s="125">
        <v>406</v>
      </c>
      <c r="AH175" s="125">
        <v>481</v>
      </c>
      <c r="AI175" s="125">
        <v>498</v>
      </c>
      <c r="AJ175" s="125"/>
      <c r="AK175" s="125"/>
      <c r="AL175" s="125"/>
      <c r="AM175" s="125">
        <v>255593</v>
      </c>
      <c r="AN175" s="125">
        <v>256673.22900000005</v>
      </c>
      <c r="AO175" s="125">
        <v>257749.88199999995</v>
      </c>
      <c r="AP175" s="124">
        <f t="shared" si="148"/>
        <v>132.24149331163215</v>
      </c>
      <c r="AQ175" s="124">
        <f t="shared" si="149"/>
        <v>163.54125504219598</v>
      </c>
      <c r="AR175" s="124">
        <f t="shared" si="150"/>
        <v>174.10492462626129</v>
      </c>
      <c r="AS175" s="124">
        <f t="shared" si="151"/>
        <v>176.84365377768563</v>
      </c>
      <c r="AT175" s="124">
        <f t="shared" si="152"/>
        <v>162.36751397729984</v>
      </c>
      <c r="AU175" s="124">
        <f t="shared" si="153"/>
        <v>246.09437660655809</v>
      </c>
      <c r="AV175" s="124">
        <f t="shared" si="154"/>
        <v>310.51154150556147</v>
      </c>
      <c r="AW175" s="124">
        <f t="shared" si="155"/>
        <v>217.39703909674191</v>
      </c>
      <c r="AX175" s="124">
        <f t="shared" si="156"/>
        <v>218.17623995371949</v>
      </c>
      <c r="AY175" s="124">
        <f t="shared" si="157"/>
        <v>195.18981467288117</v>
      </c>
      <c r="AZ175" s="124">
        <f t="shared" si="158"/>
        <v>185.83940438915036</v>
      </c>
      <c r="BA175" s="124">
        <f t="shared" si="159"/>
        <v>171.03458810657651</v>
      </c>
      <c r="BB175" s="124">
        <f t="shared" si="160"/>
        <v>167.52818425017745</v>
      </c>
      <c r="BC175" s="124">
        <f t="shared" si="161"/>
        <v>153.11296839609241</v>
      </c>
      <c r="BD175" s="124">
        <f t="shared" si="162"/>
        <v>158.17777396644664</v>
      </c>
      <c r="BE175" s="124">
        <f t="shared" si="163"/>
        <v>157.51704592438963</v>
      </c>
      <c r="BF175" s="124">
        <f t="shared" si="164"/>
        <v>142.38609816317978</v>
      </c>
      <c r="BG175" s="124">
        <f t="shared" si="165"/>
        <v>157.51704592438963</v>
      </c>
      <c r="BH175" s="124">
        <f t="shared" si="132"/>
        <v>172.59298982053164</v>
      </c>
      <c r="BI175" s="124">
        <f t="shared" si="133"/>
        <v>118.43853026059057</v>
      </c>
      <c r="BJ175" s="124">
        <f t="shared" si="134"/>
        <v>132.07454525769805</v>
      </c>
      <c r="BK175" s="124">
        <f t="shared" si="166"/>
        <v>190.51460953101576</v>
      </c>
      <c r="BL175" s="124">
        <f t="shared" si="167"/>
        <v>207.65702838452228</v>
      </c>
      <c r="BM175" s="124">
        <f t="shared" si="168"/>
        <v>225.18904766651761</v>
      </c>
      <c r="BN175" s="124">
        <f t="shared" si="169"/>
        <v>158.17777396644664</v>
      </c>
      <c r="BO175" s="124">
        <f t="shared" si="170"/>
        <v>187.39780610310549</v>
      </c>
      <c r="BP175" s="124">
        <f t="shared" si="171"/>
        <v>194.02101338741483</v>
      </c>
      <c r="BQ175" s="124">
        <f t="shared" si="172"/>
        <v>0</v>
      </c>
      <c r="BR175" s="124">
        <f t="shared" si="173"/>
        <v>0</v>
      </c>
      <c r="BS175" s="124">
        <f t="shared" si="174"/>
        <v>0</v>
      </c>
      <c r="BT175" s="215">
        <f t="shared" si="138"/>
        <v>484.3638127804752</v>
      </c>
      <c r="BU175" s="215">
        <f t="shared" si="139"/>
        <v>469.88767298008946</v>
      </c>
      <c r="BV175" s="215">
        <f t="shared" si="140"/>
        <v>585.30554436154353</v>
      </c>
      <c r="BW175" s="215">
        <f t="shared" si="141"/>
        <v>746.08482055602281</v>
      </c>
      <c r="BX175" s="215">
        <f t="shared" si="142"/>
        <v>423.10606533882031</v>
      </c>
      <c r="BY175" s="215">
        <f t="shared" si="143"/>
        <v>623.36068558205568</v>
      </c>
      <c r="BZ175" s="215">
        <f t="shared" si="144"/>
        <v>539.59659345696696</v>
      </c>
      <c r="CA175" s="215"/>
    </row>
    <row r="176" spans="1:79">
      <c r="A176" s="151" t="s">
        <v>53</v>
      </c>
      <c r="B176" s="151" t="s">
        <v>97</v>
      </c>
      <c r="C176" s="151" t="s">
        <v>99</v>
      </c>
      <c r="D176" s="151" t="s">
        <v>465</v>
      </c>
      <c r="E176" s="151" t="s">
        <v>466</v>
      </c>
      <c r="F176" s="125">
        <v>2011</v>
      </c>
      <c r="G176" s="125">
        <v>1734</v>
      </c>
      <c r="H176" s="125">
        <v>1918</v>
      </c>
      <c r="I176" s="125">
        <v>2545</v>
      </c>
      <c r="J176" s="125">
        <v>2732</v>
      </c>
      <c r="K176" s="125">
        <v>2585</v>
      </c>
      <c r="L176" s="125">
        <v>2092</v>
      </c>
      <c r="M176" s="125">
        <v>1847</v>
      </c>
      <c r="N176" s="125">
        <v>2242</v>
      </c>
      <c r="O176" s="125">
        <v>2102</v>
      </c>
      <c r="P176" s="125">
        <v>2505</v>
      </c>
      <c r="Q176" s="125">
        <v>2985</v>
      </c>
      <c r="R176" s="125">
        <v>1749.425</v>
      </c>
      <c r="S176" s="125">
        <v>1599.4749999999999</v>
      </c>
      <c r="T176" s="125">
        <v>1449.55</v>
      </c>
      <c r="U176" s="125">
        <v>1349.575</v>
      </c>
      <c r="V176" s="125">
        <v>1274.5999999999999</v>
      </c>
      <c r="W176" s="125">
        <v>1324.6000000000001</v>
      </c>
      <c r="X176" s="125">
        <v>1324.6000000000001</v>
      </c>
      <c r="Y176" s="125">
        <v>1199.675</v>
      </c>
      <c r="Z176" s="125">
        <v>1199.675</v>
      </c>
      <c r="AA176" s="125">
        <v>2492</v>
      </c>
      <c r="AB176" s="125">
        <v>2667</v>
      </c>
      <c r="AC176" s="125">
        <v>2589</v>
      </c>
      <c r="AD176" s="125">
        <v>2260</v>
      </c>
      <c r="AE176" s="125">
        <v>2329</v>
      </c>
      <c r="AF176" s="125">
        <v>2134</v>
      </c>
      <c r="AG176" s="125">
        <v>2058</v>
      </c>
      <c r="AH176" s="125">
        <v>1844</v>
      </c>
      <c r="AI176" s="125">
        <v>1618</v>
      </c>
      <c r="AJ176" s="125"/>
      <c r="AK176" s="125"/>
      <c r="AL176" s="125"/>
      <c r="AM176" s="125">
        <v>386956</v>
      </c>
      <c r="AN176" s="125">
        <v>388812.24800000002</v>
      </c>
      <c r="AO176" s="125">
        <v>392148.24</v>
      </c>
      <c r="AP176" s="124">
        <f t="shared" si="148"/>
        <v>657.69751599665074</v>
      </c>
      <c r="AQ176" s="124">
        <f t="shared" si="149"/>
        <v>706.02342385180748</v>
      </c>
      <c r="AR176" s="124">
        <f t="shared" si="150"/>
        <v>668.03460858598919</v>
      </c>
      <c r="AS176" s="124">
        <f t="shared" si="151"/>
        <v>540.62994242239427</v>
      </c>
      <c r="AT176" s="124">
        <f t="shared" si="152"/>
        <v>477.31525031269706</v>
      </c>
      <c r="AU176" s="124">
        <f t="shared" si="153"/>
        <v>579.39403963241296</v>
      </c>
      <c r="AV176" s="124">
        <f t="shared" si="154"/>
        <v>540.62082941378947</v>
      </c>
      <c r="AW176" s="124">
        <f t="shared" si="155"/>
        <v>644.26982763156161</v>
      </c>
      <c r="AX176" s="124">
        <f t="shared" si="156"/>
        <v>767.72272873461532</v>
      </c>
      <c r="AY176" s="124">
        <f t="shared" si="157"/>
        <v>449.940815650437</v>
      </c>
      <c r="AZ176" s="124">
        <f t="shared" si="158"/>
        <v>411.37464373293085</v>
      </c>
      <c r="BA176" s="124">
        <f t="shared" si="159"/>
        <v>372.81490165402403</v>
      </c>
      <c r="BB176" s="124">
        <f t="shared" si="160"/>
        <v>347.10197709615358</v>
      </c>
      <c r="BC176" s="124">
        <f t="shared" si="161"/>
        <v>327.81889113740056</v>
      </c>
      <c r="BD176" s="124">
        <f t="shared" si="162"/>
        <v>340.67856833563536</v>
      </c>
      <c r="BE176" s="124">
        <f t="shared" si="163"/>
        <v>337.78042711603143</v>
      </c>
      <c r="BF176" s="124">
        <f t="shared" si="164"/>
        <v>305.92385165365016</v>
      </c>
      <c r="BG176" s="124">
        <f t="shared" si="165"/>
        <v>305.92385165365016</v>
      </c>
      <c r="BH176" s="124">
        <f t="shared" si="132"/>
        <v>640.92631156002062</v>
      </c>
      <c r="BI176" s="124">
        <f t="shared" si="133"/>
        <v>685.93518175384224</v>
      </c>
      <c r="BJ176" s="124">
        <f t="shared" si="134"/>
        <v>665.87408532459597</v>
      </c>
      <c r="BK176" s="124">
        <f t="shared" si="166"/>
        <v>581.25740936021134</v>
      </c>
      <c r="BL176" s="124">
        <f t="shared" si="167"/>
        <v>599.00376389377527</v>
      </c>
      <c r="BM176" s="124">
        <f t="shared" si="168"/>
        <v>548.85102282065975</v>
      </c>
      <c r="BN176" s="124">
        <f t="shared" si="169"/>
        <v>529.3043134793428</v>
      </c>
      <c r="BO176" s="124">
        <f t="shared" si="170"/>
        <v>474.26489507089809</v>
      </c>
      <c r="BP176" s="124">
        <f t="shared" si="171"/>
        <v>416.13915413487689</v>
      </c>
      <c r="BQ176" s="124">
        <f t="shared" si="172"/>
        <v>0</v>
      </c>
      <c r="BR176" s="124">
        <f t="shared" si="173"/>
        <v>0</v>
      </c>
      <c r="BS176" s="124">
        <f t="shared" si="174"/>
        <v>0</v>
      </c>
      <c r="BT176" s="215">
        <f t="shared" si="138"/>
        <v>1463.4738833355732</v>
      </c>
      <c r="BU176" s="215">
        <f t="shared" si="139"/>
        <v>2031.7555484344473</v>
      </c>
      <c r="BV176" s="215">
        <f t="shared" si="140"/>
        <v>1597.3392323675046</v>
      </c>
      <c r="BW176" s="215">
        <f t="shared" si="141"/>
        <v>1952.6133857799662</v>
      </c>
      <c r="BX176" s="215">
        <f t="shared" si="142"/>
        <v>1992.7355786384587</v>
      </c>
      <c r="BY176" s="215">
        <f t="shared" si="143"/>
        <v>1729.1121960746461</v>
      </c>
      <c r="BZ176" s="215">
        <f t="shared" si="144"/>
        <v>1419.7083626851179</v>
      </c>
      <c r="CA176" s="215"/>
    </row>
    <row r="177" spans="1:79">
      <c r="A177" s="151" t="s">
        <v>53</v>
      </c>
      <c r="B177" s="151" t="s">
        <v>89</v>
      </c>
      <c r="C177" s="151" t="s">
        <v>99</v>
      </c>
      <c r="D177" s="151" t="s">
        <v>467</v>
      </c>
      <c r="E177" s="151" t="s">
        <v>468</v>
      </c>
      <c r="F177" s="125">
        <v>180</v>
      </c>
      <c r="G177" s="125">
        <v>355</v>
      </c>
      <c r="H177" s="125">
        <v>537</v>
      </c>
      <c r="I177" s="125">
        <v>531</v>
      </c>
      <c r="J177" s="125">
        <v>379</v>
      </c>
      <c r="K177" s="125">
        <v>461</v>
      </c>
      <c r="L177" s="125">
        <v>574</v>
      </c>
      <c r="M177" s="125">
        <v>405</v>
      </c>
      <c r="N177" s="125">
        <v>458</v>
      </c>
      <c r="O177" s="125">
        <v>496</v>
      </c>
      <c r="P177" s="125">
        <v>532</v>
      </c>
      <c r="Q177" s="125">
        <v>602</v>
      </c>
      <c r="R177" s="125">
        <v>544</v>
      </c>
      <c r="S177" s="125">
        <v>430.01</v>
      </c>
      <c r="T177" s="125">
        <v>496</v>
      </c>
      <c r="U177" s="125">
        <v>485</v>
      </c>
      <c r="V177" s="125">
        <v>457.92731770412672</v>
      </c>
      <c r="W177" s="125">
        <v>473.19156162759765</v>
      </c>
      <c r="X177" s="125">
        <v>473.19156162759765</v>
      </c>
      <c r="Y177" s="125">
        <v>427.39882985718492</v>
      </c>
      <c r="Z177" s="125">
        <v>473.19156162759765</v>
      </c>
      <c r="AA177" s="125">
        <v>344</v>
      </c>
      <c r="AB177" s="125">
        <v>366</v>
      </c>
      <c r="AC177" s="125">
        <v>350</v>
      </c>
      <c r="AD177" s="125">
        <v>339</v>
      </c>
      <c r="AE177" s="125">
        <v>540</v>
      </c>
      <c r="AF177" s="125">
        <v>556</v>
      </c>
      <c r="AG177" s="125">
        <v>545</v>
      </c>
      <c r="AH177" s="125">
        <v>535</v>
      </c>
      <c r="AI177" s="125">
        <v>360</v>
      </c>
      <c r="AJ177" s="125"/>
      <c r="AK177" s="125"/>
      <c r="AL177" s="125"/>
      <c r="AM177" s="125">
        <v>115443</v>
      </c>
      <c r="AN177" s="125">
        <v>116032.25399999999</v>
      </c>
      <c r="AO177" s="125">
        <v>116731.06300000004</v>
      </c>
      <c r="AP177" s="124">
        <f t="shared" si="148"/>
        <v>459.96725656817654</v>
      </c>
      <c r="AQ177" s="124">
        <f t="shared" si="149"/>
        <v>328.3005465900921</v>
      </c>
      <c r="AR177" s="124">
        <f t="shared" si="150"/>
        <v>399.33127170984818</v>
      </c>
      <c r="AS177" s="124">
        <f t="shared" si="151"/>
        <v>497.21507583829248</v>
      </c>
      <c r="AT177" s="124">
        <f t="shared" si="152"/>
        <v>350.82248382318545</v>
      </c>
      <c r="AU177" s="124">
        <f t="shared" si="153"/>
        <v>396.73258664449122</v>
      </c>
      <c r="AV177" s="124">
        <f t="shared" si="154"/>
        <v>427.46734886318768</v>
      </c>
      <c r="AW177" s="124">
        <f t="shared" si="155"/>
        <v>458.49320482906421</v>
      </c>
      <c r="AX177" s="124">
        <f t="shared" si="156"/>
        <v>518.82125809604645</v>
      </c>
      <c r="AY177" s="124">
        <f t="shared" si="157"/>
        <v>468.83515681768972</v>
      </c>
      <c r="AZ177" s="124">
        <f t="shared" si="158"/>
        <v>370.59523121907125</v>
      </c>
      <c r="BA177" s="124">
        <f t="shared" si="159"/>
        <v>427.46734886318768</v>
      </c>
      <c r="BB177" s="124">
        <f t="shared" si="160"/>
        <v>417.98722620694764</v>
      </c>
      <c r="BC177" s="124">
        <f t="shared" si="161"/>
        <v>394.65519449801155</v>
      </c>
      <c r="BD177" s="124">
        <f t="shared" si="162"/>
        <v>407.81036764794527</v>
      </c>
      <c r="BE177" s="124">
        <f t="shared" si="163"/>
        <v>405.36901615262207</v>
      </c>
      <c r="BF177" s="124">
        <f t="shared" si="164"/>
        <v>366.13975652494895</v>
      </c>
      <c r="BG177" s="124">
        <f t="shared" si="165"/>
        <v>405.36901615262207</v>
      </c>
      <c r="BH177" s="124">
        <f t="shared" si="132"/>
        <v>296.46929034059792</v>
      </c>
      <c r="BI177" s="124">
        <f t="shared" si="133"/>
        <v>315.42953565307801</v>
      </c>
      <c r="BJ177" s="124">
        <f t="shared" si="134"/>
        <v>301.64026633491068</v>
      </c>
      <c r="BK177" s="124">
        <f t="shared" si="166"/>
        <v>292.16014367867064</v>
      </c>
      <c r="BL177" s="124">
        <f t="shared" si="167"/>
        <v>465.3878394881479</v>
      </c>
      <c r="BM177" s="124">
        <f t="shared" si="168"/>
        <v>479.17710880631523</v>
      </c>
      <c r="BN177" s="124">
        <f t="shared" si="169"/>
        <v>469.69698615007525</v>
      </c>
      <c r="BO177" s="124">
        <f t="shared" si="170"/>
        <v>461.07869282622062</v>
      </c>
      <c r="BP177" s="124">
        <f t="shared" si="171"/>
        <v>310.25855965876525</v>
      </c>
      <c r="BQ177" s="124">
        <f t="shared" si="172"/>
        <v>0</v>
      </c>
      <c r="BR177" s="124">
        <f t="shared" si="173"/>
        <v>0</v>
      </c>
      <c r="BS177" s="124">
        <f t="shared" si="174"/>
        <v>0</v>
      </c>
      <c r="BT177" s="215">
        <f t="shared" si="138"/>
        <v>928.59679668754279</v>
      </c>
      <c r="BU177" s="215">
        <f t="shared" si="139"/>
        <v>1187.5990748681168</v>
      </c>
      <c r="BV177" s="215">
        <f t="shared" si="140"/>
        <v>1244.7701463059691</v>
      </c>
      <c r="BW177" s="215">
        <f t="shared" si="141"/>
        <v>1404.7818117882982</v>
      </c>
      <c r="BX177" s="215">
        <f t="shared" si="142"/>
        <v>913.53909232858666</v>
      </c>
      <c r="BY177" s="215">
        <f t="shared" si="143"/>
        <v>1236.7250919731339</v>
      </c>
      <c r="BZ177" s="215">
        <f t="shared" si="144"/>
        <v>1241.034238635061</v>
      </c>
      <c r="CA177" s="215"/>
    </row>
    <row r="178" spans="1:79">
      <c r="A178" s="151" t="s">
        <v>23</v>
      </c>
      <c r="B178" s="151" t="s">
        <v>37</v>
      </c>
      <c r="C178" s="151" t="s">
        <v>45</v>
      </c>
      <c r="D178" s="151" t="s">
        <v>471</v>
      </c>
      <c r="E178" s="151" t="s">
        <v>472</v>
      </c>
      <c r="F178" s="125">
        <v>310</v>
      </c>
      <c r="G178" s="125">
        <v>210</v>
      </c>
      <c r="H178" s="125">
        <v>812</v>
      </c>
      <c r="I178" s="125">
        <v>1033</v>
      </c>
      <c r="J178" s="125">
        <v>1200</v>
      </c>
      <c r="K178" s="125">
        <v>1222</v>
      </c>
      <c r="L178" s="125">
        <v>773</v>
      </c>
      <c r="M178" s="125">
        <v>813</v>
      </c>
      <c r="N178" s="125">
        <v>937</v>
      </c>
      <c r="O178" s="125">
        <v>814</v>
      </c>
      <c r="P178" s="125">
        <v>753</v>
      </c>
      <c r="Q178" s="125">
        <v>1070</v>
      </c>
      <c r="R178" s="125">
        <v>816.55912154485554</v>
      </c>
      <c r="S178" s="125">
        <v>774.68429479896542</v>
      </c>
      <c r="T178" s="125">
        <v>709.17045295458911</v>
      </c>
      <c r="U178" s="125">
        <v>732.80946805307542</v>
      </c>
      <c r="V178" s="125">
        <v>709.17045295458911</v>
      </c>
      <c r="W178" s="125">
        <v>732.80946805307542</v>
      </c>
      <c r="X178" s="125">
        <v>732.80946805307542</v>
      </c>
      <c r="Y178" s="125">
        <v>661.89242275761649</v>
      </c>
      <c r="Z178" s="125">
        <v>732.80946805307542</v>
      </c>
      <c r="AA178" s="125">
        <v>927</v>
      </c>
      <c r="AB178" s="125">
        <v>1041</v>
      </c>
      <c r="AC178" s="125">
        <v>1286</v>
      </c>
      <c r="AD178" s="125">
        <v>810</v>
      </c>
      <c r="AE178" s="125">
        <v>1068</v>
      </c>
      <c r="AF178" s="125">
        <v>756</v>
      </c>
      <c r="AG178" s="125">
        <v>731</v>
      </c>
      <c r="AH178" s="125">
        <v>470</v>
      </c>
      <c r="AI178" s="125">
        <v>460</v>
      </c>
      <c r="AJ178" s="125"/>
      <c r="AK178" s="125"/>
      <c r="AL178" s="125"/>
      <c r="AM178" s="125">
        <v>254506</v>
      </c>
      <c r="AN178" s="125">
        <v>254463.25600000008</v>
      </c>
      <c r="AO178" s="125">
        <v>254865.92899999997</v>
      </c>
      <c r="AP178" s="124">
        <f t="shared" si="148"/>
        <v>405.88434064422847</v>
      </c>
      <c r="AQ178" s="124">
        <f t="shared" si="149"/>
        <v>471.50165418497011</v>
      </c>
      <c r="AR178" s="124">
        <f t="shared" si="150"/>
        <v>480.14585117836117</v>
      </c>
      <c r="AS178" s="124">
        <f t="shared" si="151"/>
        <v>303.72564890415157</v>
      </c>
      <c r="AT178" s="124">
        <f t="shared" si="152"/>
        <v>319.44237071031728</v>
      </c>
      <c r="AU178" s="124">
        <f t="shared" si="153"/>
        <v>368.16420830943082</v>
      </c>
      <c r="AV178" s="124">
        <f t="shared" si="154"/>
        <v>319.88901376000621</v>
      </c>
      <c r="AW178" s="124">
        <f t="shared" si="155"/>
        <v>295.91698693032509</v>
      </c>
      <c r="AX178" s="124">
        <f t="shared" si="156"/>
        <v>420.49292963538898</v>
      </c>
      <c r="AY178" s="124">
        <f t="shared" si="157"/>
        <v>320.89470769990277</v>
      </c>
      <c r="AZ178" s="124">
        <f t="shared" si="158"/>
        <v>304.43856884349748</v>
      </c>
      <c r="BA178" s="124">
        <f t="shared" si="159"/>
        <v>278.69267418105693</v>
      </c>
      <c r="BB178" s="124">
        <f t="shared" si="160"/>
        <v>287.98242998709219</v>
      </c>
      <c r="BC178" s="124">
        <f t="shared" si="161"/>
        <v>278.69267418105693</v>
      </c>
      <c r="BD178" s="124">
        <f t="shared" si="162"/>
        <v>287.98242998709219</v>
      </c>
      <c r="BE178" s="124">
        <f t="shared" si="163"/>
        <v>287.52743488639294</v>
      </c>
      <c r="BF178" s="124">
        <f t="shared" si="164"/>
        <v>259.70219925222591</v>
      </c>
      <c r="BG178" s="124">
        <f t="shared" si="165"/>
        <v>287.52743488639294</v>
      </c>
      <c r="BH178" s="124">
        <f t="shared" si="132"/>
        <v>364.29621100187438</v>
      </c>
      <c r="BI178" s="124">
        <f t="shared" si="133"/>
        <v>409.09639229013078</v>
      </c>
      <c r="BJ178" s="124">
        <f t="shared" si="134"/>
        <v>505.37748365524317</v>
      </c>
      <c r="BK178" s="124">
        <f t="shared" si="166"/>
        <v>318.31707757445332</v>
      </c>
      <c r="BL178" s="124">
        <f t="shared" si="167"/>
        <v>419.70696154261253</v>
      </c>
      <c r="BM178" s="124">
        <f t="shared" si="168"/>
        <v>297.09593906948976</v>
      </c>
      <c r="BN178" s="124">
        <f t="shared" si="169"/>
        <v>287.27133790978439</v>
      </c>
      <c r="BO178" s="124">
        <f t="shared" si="170"/>
        <v>184.70250180246057</v>
      </c>
      <c r="BP178" s="124">
        <f t="shared" si="171"/>
        <v>180.77266133857844</v>
      </c>
      <c r="BQ178" s="124">
        <f t="shared" si="172"/>
        <v>0</v>
      </c>
      <c r="BR178" s="124">
        <f t="shared" si="173"/>
        <v>0</v>
      </c>
      <c r="BS178" s="124">
        <f t="shared" si="174"/>
        <v>0</v>
      </c>
      <c r="BT178" s="215">
        <f t="shared" si="138"/>
        <v>523.36683614531682</v>
      </c>
      <c r="BU178" s="215">
        <f t="shared" si="139"/>
        <v>1357.5318460075596</v>
      </c>
      <c r="BV178" s="215">
        <f t="shared" si="140"/>
        <v>991.33222792389972</v>
      </c>
      <c r="BW178" s="215">
        <f t="shared" si="141"/>
        <v>1036.2989303257202</v>
      </c>
      <c r="BX178" s="215">
        <f t="shared" si="142"/>
        <v>1278.7700869472483</v>
      </c>
      <c r="BY178" s="215">
        <f t="shared" si="143"/>
        <v>1035.1199781865557</v>
      </c>
      <c r="BZ178" s="215">
        <f t="shared" si="144"/>
        <v>652.74650105082333</v>
      </c>
      <c r="CA178" s="215"/>
    </row>
    <row r="179" spans="1:79">
      <c r="A179" s="151" t="s">
        <v>53</v>
      </c>
      <c r="B179" s="151" t="s">
        <v>89</v>
      </c>
      <c r="C179" s="151" t="s">
        <v>99</v>
      </c>
      <c r="D179" s="151" t="s">
        <v>473</v>
      </c>
      <c r="E179" s="151" t="s">
        <v>474</v>
      </c>
      <c r="F179" s="125">
        <v>211</v>
      </c>
      <c r="G179" s="125">
        <v>225</v>
      </c>
      <c r="H179" s="125">
        <v>261</v>
      </c>
      <c r="I179" s="125">
        <v>418</v>
      </c>
      <c r="J179" s="125">
        <v>355</v>
      </c>
      <c r="K179" s="125">
        <v>290</v>
      </c>
      <c r="L179" s="125">
        <v>317</v>
      </c>
      <c r="M179" s="125">
        <v>332</v>
      </c>
      <c r="N179" s="125">
        <v>301</v>
      </c>
      <c r="O179" s="125">
        <v>383</v>
      </c>
      <c r="P179" s="125">
        <v>361</v>
      </c>
      <c r="Q179" s="125">
        <v>297</v>
      </c>
      <c r="R179" s="125">
        <v>357</v>
      </c>
      <c r="S179" s="125">
        <v>357</v>
      </c>
      <c r="T179" s="125">
        <v>320</v>
      </c>
      <c r="U179" s="125">
        <v>320</v>
      </c>
      <c r="V179" s="125">
        <v>280.94750686623428</v>
      </c>
      <c r="W179" s="125">
        <v>290.31242376177545</v>
      </c>
      <c r="X179" s="125">
        <v>290.31242376177545</v>
      </c>
      <c r="Y179" s="125">
        <v>262.21767307515199</v>
      </c>
      <c r="Z179" s="125">
        <v>290.31242376177545</v>
      </c>
      <c r="AA179" s="125">
        <v>158</v>
      </c>
      <c r="AB179" s="125">
        <v>262</v>
      </c>
      <c r="AC179" s="125">
        <v>324</v>
      </c>
      <c r="AD179" s="125">
        <v>449</v>
      </c>
      <c r="AE179" s="125">
        <v>220</v>
      </c>
      <c r="AF179" s="125">
        <v>315</v>
      </c>
      <c r="AG179" s="125">
        <v>277</v>
      </c>
      <c r="AH179" s="125">
        <v>285</v>
      </c>
      <c r="AI179" s="125">
        <v>276</v>
      </c>
      <c r="AJ179" s="125"/>
      <c r="AK179" s="125"/>
      <c r="AL179" s="125"/>
      <c r="AM179" s="125">
        <v>124920</v>
      </c>
      <c r="AN179" s="125">
        <v>125230.22799999996</v>
      </c>
      <c r="AO179" s="125">
        <v>126143.56499999999</v>
      </c>
      <c r="AP179" s="124">
        <f t="shared" si="148"/>
        <v>334.61415305795714</v>
      </c>
      <c r="AQ179" s="124">
        <f t="shared" si="149"/>
        <v>284.18187640089656</v>
      </c>
      <c r="AR179" s="124">
        <f t="shared" si="150"/>
        <v>232.14857508805639</v>
      </c>
      <c r="AS179" s="124">
        <f t="shared" si="151"/>
        <v>253.7624079410823</v>
      </c>
      <c r="AT179" s="124">
        <f t="shared" si="152"/>
        <v>265.77009285943001</v>
      </c>
      <c r="AU179" s="124">
        <f t="shared" si="153"/>
        <v>240.95421069484468</v>
      </c>
      <c r="AV179" s="124">
        <f t="shared" si="154"/>
        <v>305.83670262103186</v>
      </c>
      <c r="AW179" s="124">
        <f t="shared" si="155"/>
        <v>288.26905912843995</v>
      </c>
      <c r="AX179" s="124">
        <f t="shared" si="156"/>
        <v>237.16318714999073</v>
      </c>
      <c r="AY179" s="124">
        <f t="shared" si="157"/>
        <v>285.07494212978685</v>
      </c>
      <c r="AZ179" s="124">
        <f t="shared" si="158"/>
        <v>285.07494212978685</v>
      </c>
      <c r="BA179" s="124">
        <f t="shared" si="159"/>
        <v>255.52935989224591</v>
      </c>
      <c r="BB179" s="124">
        <f t="shared" si="160"/>
        <v>255.52935989224591</v>
      </c>
      <c r="BC179" s="124">
        <f t="shared" si="161"/>
        <v>224.34480185266003</v>
      </c>
      <c r="BD179" s="124">
        <f t="shared" si="162"/>
        <v>231.82296191441537</v>
      </c>
      <c r="BE179" s="124">
        <f t="shared" si="163"/>
        <v>230.14445783403653</v>
      </c>
      <c r="BF179" s="124">
        <f t="shared" si="164"/>
        <v>207.87241352751684</v>
      </c>
      <c r="BG179" s="124">
        <f t="shared" si="165"/>
        <v>230.14445783403653</v>
      </c>
      <c r="BH179" s="124">
        <f t="shared" si="132"/>
        <v>126.16762144679642</v>
      </c>
      <c r="BI179" s="124">
        <f t="shared" si="133"/>
        <v>209.21466341177634</v>
      </c>
      <c r="BJ179" s="124">
        <f t="shared" si="134"/>
        <v>258.72347689089895</v>
      </c>
      <c r="BK179" s="124">
        <f t="shared" si="166"/>
        <v>358.53963309880754</v>
      </c>
      <c r="BL179" s="124">
        <f t="shared" si="167"/>
        <v>175.67643492591907</v>
      </c>
      <c r="BM179" s="124">
        <f t="shared" si="168"/>
        <v>251.53671364392957</v>
      </c>
      <c r="BN179" s="124">
        <f t="shared" si="169"/>
        <v>221.19260215672534</v>
      </c>
      <c r="BO179" s="124">
        <f t="shared" si="170"/>
        <v>227.58083615403154</v>
      </c>
      <c r="BP179" s="124">
        <f t="shared" si="171"/>
        <v>220.39407290706208</v>
      </c>
      <c r="BQ179" s="124">
        <f t="shared" si="172"/>
        <v>0</v>
      </c>
      <c r="BR179" s="124">
        <f t="shared" si="173"/>
        <v>0</v>
      </c>
      <c r="BS179" s="124">
        <f t="shared" si="174"/>
        <v>0</v>
      </c>
      <c r="BT179" s="215">
        <f t="shared" si="138"/>
        <v>557.95709253922519</v>
      </c>
      <c r="BU179" s="215">
        <f t="shared" si="139"/>
        <v>850.94460454691011</v>
      </c>
      <c r="BV179" s="215">
        <f t="shared" si="140"/>
        <v>760.4867114953571</v>
      </c>
      <c r="BW179" s="215">
        <f t="shared" si="141"/>
        <v>831.26894889946243</v>
      </c>
      <c r="BX179" s="215">
        <f t="shared" si="142"/>
        <v>594.10576174947175</v>
      </c>
      <c r="BY179" s="215">
        <f t="shared" si="143"/>
        <v>785.75278166865621</v>
      </c>
      <c r="BZ179" s="215">
        <f t="shared" si="144"/>
        <v>669.16751121781897</v>
      </c>
      <c r="CA179" s="215"/>
    </row>
    <row r="180" spans="1:79">
      <c r="A180" s="151" t="s">
        <v>33</v>
      </c>
      <c r="B180" s="151" t="s">
        <v>65</v>
      </c>
      <c r="C180" s="151" t="s">
        <v>63</v>
      </c>
      <c r="D180" s="151" t="s">
        <v>477</v>
      </c>
      <c r="E180" s="151" t="s">
        <v>478</v>
      </c>
      <c r="F180" s="125">
        <v>1098</v>
      </c>
      <c r="G180" s="125">
        <v>1319</v>
      </c>
      <c r="H180" s="125">
        <v>1045</v>
      </c>
      <c r="I180" s="125">
        <v>1044</v>
      </c>
      <c r="J180" s="125">
        <v>1031</v>
      </c>
      <c r="K180" s="125">
        <v>958</v>
      </c>
      <c r="L180" s="125">
        <v>947</v>
      </c>
      <c r="M180" s="125">
        <v>1234</v>
      </c>
      <c r="N180" s="125">
        <v>1204</v>
      </c>
      <c r="O180" s="125">
        <v>933</v>
      </c>
      <c r="P180" s="125">
        <v>795</v>
      </c>
      <c r="Q180" s="125">
        <v>841</v>
      </c>
      <c r="R180" s="125">
        <v>680.64240000000007</v>
      </c>
      <c r="S180" s="125">
        <v>628.76700800000003</v>
      </c>
      <c r="T180" s="125">
        <v>580.29624633599997</v>
      </c>
      <c r="U180" s="125">
        <v>533.922957890112</v>
      </c>
      <c r="V180" s="125">
        <v>493.86005238523273</v>
      </c>
      <c r="W180" s="125">
        <v>493.85888903725839</v>
      </c>
      <c r="X180" s="125">
        <v>493.89007724716595</v>
      </c>
      <c r="Y180" s="125">
        <v>460.45537683565112</v>
      </c>
      <c r="Z180" s="125">
        <v>493.87868955829208</v>
      </c>
      <c r="AA180" s="125">
        <v>846</v>
      </c>
      <c r="AB180" s="125">
        <v>767</v>
      </c>
      <c r="AC180" s="125">
        <v>522</v>
      </c>
      <c r="AD180" s="125">
        <v>758</v>
      </c>
      <c r="AE180" s="125">
        <v>664</v>
      </c>
      <c r="AF180" s="125">
        <v>665</v>
      </c>
      <c r="AG180" s="125">
        <v>566</v>
      </c>
      <c r="AH180" s="125">
        <v>495</v>
      </c>
      <c r="AI180" s="125">
        <v>507</v>
      </c>
      <c r="AJ180" s="125"/>
      <c r="AK180" s="125"/>
      <c r="AL180" s="125"/>
      <c r="AM180" s="125">
        <v>198732</v>
      </c>
      <c r="AN180" s="125">
        <v>198683.50399999996</v>
      </c>
      <c r="AO180" s="125">
        <v>199464.50699999998</v>
      </c>
      <c r="AP180" s="124">
        <f t="shared" si="148"/>
        <v>525.33059597850365</v>
      </c>
      <c r="AQ180" s="124">
        <f t="shared" si="149"/>
        <v>518.78912304007406</v>
      </c>
      <c r="AR180" s="124">
        <f t="shared" si="150"/>
        <v>482.05623653966143</v>
      </c>
      <c r="AS180" s="124">
        <f t="shared" si="151"/>
        <v>476.52114405329792</v>
      </c>
      <c r="AT180" s="124">
        <f t="shared" si="152"/>
        <v>620.93673892478319</v>
      </c>
      <c r="AU180" s="124">
        <f t="shared" si="153"/>
        <v>605.84103214379161</v>
      </c>
      <c r="AV180" s="124">
        <f t="shared" si="154"/>
        <v>469.59107385180812</v>
      </c>
      <c r="AW180" s="124">
        <f t="shared" si="155"/>
        <v>400.13387321777861</v>
      </c>
      <c r="AX180" s="124">
        <f t="shared" si="156"/>
        <v>423.28627342912188</v>
      </c>
      <c r="AY180" s="124">
        <f t="shared" si="157"/>
        <v>342.57620099150262</v>
      </c>
      <c r="AZ180" s="124">
        <f t="shared" si="158"/>
        <v>316.46663932401765</v>
      </c>
      <c r="BA180" s="124">
        <f t="shared" si="159"/>
        <v>292.0706725285055</v>
      </c>
      <c r="BB180" s="124">
        <f t="shared" si="160"/>
        <v>268.7303913716521</v>
      </c>
      <c r="BC180" s="124">
        <f t="shared" si="161"/>
        <v>248.5662082873437</v>
      </c>
      <c r="BD180" s="124">
        <f t="shared" si="162"/>
        <v>248.56562275912876</v>
      </c>
      <c r="BE180" s="124">
        <f t="shared" si="163"/>
        <v>247.60800037831595</v>
      </c>
      <c r="BF180" s="124">
        <f t="shared" si="164"/>
        <v>230.84576988709631</v>
      </c>
      <c r="BG180" s="124">
        <f t="shared" si="165"/>
        <v>247.60229124788208</v>
      </c>
      <c r="BH180" s="124">
        <f t="shared" si="132"/>
        <v>425.8028386694852</v>
      </c>
      <c r="BI180" s="124">
        <f t="shared" si="133"/>
        <v>386.04110787174369</v>
      </c>
      <c r="BJ180" s="124">
        <f t="shared" si="134"/>
        <v>262.72941109393764</v>
      </c>
      <c r="BK180" s="124">
        <f t="shared" si="166"/>
        <v>381.51129043908958</v>
      </c>
      <c r="BL180" s="124">
        <f t="shared" si="167"/>
        <v>334.19986392025788</v>
      </c>
      <c r="BM180" s="124">
        <f t="shared" si="168"/>
        <v>334.70317696833058</v>
      </c>
      <c r="BN180" s="124">
        <f t="shared" si="169"/>
        <v>284.87518520913551</v>
      </c>
      <c r="BO180" s="124">
        <f t="shared" si="170"/>
        <v>249.13995879597539</v>
      </c>
      <c r="BP180" s="124">
        <f t="shared" si="171"/>
        <v>255.17971537284751</v>
      </c>
      <c r="BQ180" s="124">
        <f t="shared" si="172"/>
        <v>0</v>
      </c>
      <c r="BR180" s="124">
        <f t="shared" si="173"/>
        <v>0</v>
      </c>
      <c r="BS180" s="124">
        <f t="shared" si="174"/>
        <v>0</v>
      </c>
      <c r="BT180" s="215">
        <f t="shared" si="138"/>
        <v>1742.0445625264174</v>
      </c>
      <c r="BU180" s="215">
        <f t="shared" si="139"/>
        <v>1526.1759555582391</v>
      </c>
      <c r="BV180" s="215">
        <f t="shared" si="140"/>
        <v>1703.2989151218726</v>
      </c>
      <c r="BW180" s="215">
        <f t="shared" si="141"/>
        <v>1293.0112204987088</v>
      </c>
      <c r="BX180" s="215">
        <f t="shared" si="142"/>
        <v>1074.5733576351665</v>
      </c>
      <c r="BY180" s="215">
        <f t="shared" si="143"/>
        <v>1050.4143313276779</v>
      </c>
      <c r="BZ180" s="215">
        <f t="shared" si="144"/>
        <v>789.19485937795844</v>
      </c>
      <c r="CA180" s="215"/>
    </row>
    <row r="181" spans="1:79">
      <c r="A181" s="151" t="s">
        <v>33</v>
      </c>
      <c r="B181" s="151" t="s">
        <v>65</v>
      </c>
      <c r="C181" s="151" t="s">
        <v>63</v>
      </c>
      <c r="D181" s="151" t="s">
        <v>479</v>
      </c>
      <c r="E181" s="151" t="s">
        <v>480</v>
      </c>
      <c r="F181" s="125">
        <v>2309</v>
      </c>
      <c r="G181" s="125">
        <v>2402</v>
      </c>
      <c r="H181" s="125">
        <v>2722</v>
      </c>
      <c r="I181" s="125">
        <v>2275</v>
      </c>
      <c r="J181" s="125">
        <v>1920</v>
      </c>
      <c r="K181" s="125">
        <v>2584</v>
      </c>
      <c r="L181" s="125">
        <v>2766</v>
      </c>
      <c r="M181" s="125">
        <v>3104</v>
      </c>
      <c r="N181" s="125">
        <v>2861</v>
      </c>
      <c r="O181" s="125">
        <v>2546</v>
      </c>
      <c r="P181" s="125">
        <v>2836</v>
      </c>
      <c r="Q181" s="125">
        <v>3191</v>
      </c>
      <c r="R181" s="125">
        <v>1844.685999999999</v>
      </c>
      <c r="S181" s="125">
        <v>1844.685999999999</v>
      </c>
      <c r="T181" s="125">
        <v>1785.1799999999989</v>
      </c>
      <c r="U181" s="125">
        <v>1844.685999999999</v>
      </c>
      <c r="V181" s="125">
        <v>1785.1799999999989</v>
      </c>
      <c r="W181" s="125">
        <v>1844.685999999999</v>
      </c>
      <c r="X181" s="125">
        <v>1853.3704838335238</v>
      </c>
      <c r="Y181" s="125">
        <v>1674.0176762781016</v>
      </c>
      <c r="Z181" s="125">
        <v>1853.3704838335238</v>
      </c>
      <c r="AA181" s="125">
        <v>2431</v>
      </c>
      <c r="AB181" s="125">
        <v>2373</v>
      </c>
      <c r="AC181" s="125">
        <v>2542</v>
      </c>
      <c r="AD181" s="125">
        <v>2625</v>
      </c>
      <c r="AE181" s="125">
        <v>2581</v>
      </c>
      <c r="AF181" s="125">
        <v>2389</v>
      </c>
      <c r="AG181" s="125">
        <v>2412</v>
      </c>
      <c r="AH181" s="125">
        <v>2131</v>
      </c>
      <c r="AI181" s="125">
        <v>2417</v>
      </c>
      <c r="AJ181" s="125"/>
      <c r="AK181" s="125"/>
      <c r="AL181" s="125"/>
      <c r="AM181" s="125">
        <v>467437</v>
      </c>
      <c r="AN181" s="125">
        <v>467941.72499999998</v>
      </c>
      <c r="AO181" s="125">
        <v>470144.71299999999</v>
      </c>
      <c r="AP181" s="124">
        <f t="shared" si="148"/>
        <v>486.6966029646776</v>
      </c>
      <c r="AQ181" s="124">
        <f t="shared" si="149"/>
        <v>410.75053964491468</v>
      </c>
      <c r="AR181" s="124">
        <f t="shared" si="150"/>
        <v>552.80176793878104</v>
      </c>
      <c r="AS181" s="124">
        <f t="shared" si="151"/>
        <v>591.73749617595524</v>
      </c>
      <c r="AT181" s="124">
        <f t="shared" si="152"/>
        <v>664.04670575927878</v>
      </c>
      <c r="AU181" s="124">
        <f t="shared" si="153"/>
        <v>612.06109058546929</v>
      </c>
      <c r="AV181" s="124">
        <f t="shared" si="154"/>
        <v>544.08484304322292</v>
      </c>
      <c r="AW181" s="124">
        <f t="shared" si="155"/>
        <v>606.05837190517695</v>
      </c>
      <c r="AX181" s="124">
        <f t="shared" si="156"/>
        <v>681.92251930515499</v>
      </c>
      <c r="AY181" s="124">
        <f t="shared" si="157"/>
        <v>394.21276228359403</v>
      </c>
      <c r="AZ181" s="124">
        <f t="shared" si="158"/>
        <v>394.21276228359403</v>
      </c>
      <c r="BA181" s="124">
        <f t="shared" si="159"/>
        <v>381.49622156476835</v>
      </c>
      <c r="BB181" s="124">
        <f t="shared" si="160"/>
        <v>394.21276228359403</v>
      </c>
      <c r="BC181" s="124">
        <f t="shared" si="161"/>
        <v>381.49622156476835</v>
      </c>
      <c r="BD181" s="124">
        <f t="shared" si="162"/>
        <v>394.21276228359403</v>
      </c>
      <c r="BE181" s="124">
        <f t="shared" si="163"/>
        <v>394.21276738541644</v>
      </c>
      <c r="BF181" s="124">
        <f t="shared" si="164"/>
        <v>356.06434146545462</v>
      </c>
      <c r="BG181" s="124">
        <f t="shared" si="165"/>
        <v>394.21276738541644</v>
      </c>
      <c r="BH181" s="124">
        <f t="shared" si="132"/>
        <v>519.50913332210325</v>
      </c>
      <c r="BI181" s="124">
        <f t="shared" si="133"/>
        <v>507.11442754971256</v>
      </c>
      <c r="BJ181" s="124">
        <f t="shared" si="134"/>
        <v>543.23003574857535</v>
      </c>
      <c r="BK181" s="124">
        <f t="shared" si="166"/>
        <v>560.96728711251387</v>
      </c>
      <c r="BL181" s="124">
        <f t="shared" si="167"/>
        <v>551.56440687138979</v>
      </c>
      <c r="BM181" s="124">
        <f t="shared" si="168"/>
        <v>510.53365672830307</v>
      </c>
      <c r="BN181" s="124">
        <f t="shared" si="169"/>
        <v>515.448798672527</v>
      </c>
      <c r="BO181" s="124">
        <f t="shared" si="170"/>
        <v>455.39858622353029</v>
      </c>
      <c r="BP181" s="124">
        <f t="shared" si="171"/>
        <v>516.51730779083664</v>
      </c>
      <c r="BQ181" s="124">
        <f t="shared" si="172"/>
        <v>0</v>
      </c>
      <c r="BR181" s="124">
        <f t="shared" si="173"/>
        <v>0</v>
      </c>
      <c r="BS181" s="124">
        <f t="shared" si="174"/>
        <v>0</v>
      </c>
      <c r="BT181" s="215">
        <f t="shared" si="138"/>
        <v>1590.1608131149223</v>
      </c>
      <c r="BU181" s="215">
        <f t="shared" si="139"/>
        <v>1450.2489105483733</v>
      </c>
      <c r="BV181" s="215">
        <f t="shared" si="140"/>
        <v>1867.8452925207034</v>
      </c>
      <c r="BW181" s="215">
        <f t="shared" si="141"/>
        <v>1832.0657342535549</v>
      </c>
      <c r="BX181" s="215">
        <f t="shared" si="142"/>
        <v>1569.8535966203913</v>
      </c>
      <c r="BY181" s="215">
        <f t="shared" si="143"/>
        <v>1623.0653507122067</v>
      </c>
      <c r="BZ181" s="215">
        <f t="shared" si="144"/>
        <v>1487.3646926868939</v>
      </c>
      <c r="CA181" s="215"/>
    </row>
    <row r="182" spans="1:79">
      <c r="A182" s="151" t="s">
        <v>23</v>
      </c>
      <c r="B182" s="151" t="s">
        <v>47</v>
      </c>
      <c r="C182" s="151" t="s">
        <v>25</v>
      </c>
      <c r="D182" s="151" t="s">
        <v>483</v>
      </c>
      <c r="E182" s="151" t="s">
        <v>484</v>
      </c>
      <c r="F182" s="125">
        <v>796</v>
      </c>
      <c r="G182" s="125">
        <v>703</v>
      </c>
      <c r="H182" s="125">
        <v>998</v>
      </c>
      <c r="I182" s="125">
        <v>972</v>
      </c>
      <c r="J182" s="125">
        <v>935</v>
      </c>
      <c r="K182" s="125">
        <v>982</v>
      </c>
      <c r="L182" s="125">
        <v>1000</v>
      </c>
      <c r="M182" s="125">
        <v>1121</v>
      </c>
      <c r="N182" s="125">
        <v>996</v>
      </c>
      <c r="O182" s="125">
        <v>610</v>
      </c>
      <c r="P182" s="125">
        <v>572</v>
      </c>
      <c r="Q182" s="125">
        <v>850</v>
      </c>
      <c r="R182" s="125">
        <v>482</v>
      </c>
      <c r="S182" s="125">
        <v>604</v>
      </c>
      <c r="T182" s="125">
        <v>564.5</v>
      </c>
      <c r="U182" s="125">
        <v>525.09999999999991</v>
      </c>
      <c r="V182" s="125">
        <v>485.6</v>
      </c>
      <c r="W182" s="125">
        <v>501.79999999999995</v>
      </c>
      <c r="X182" s="125">
        <v>501.79999999999995</v>
      </c>
      <c r="Y182" s="125">
        <v>453.3</v>
      </c>
      <c r="Z182" s="125">
        <v>501.79999999999995</v>
      </c>
      <c r="AA182" s="125">
        <v>748</v>
      </c>
      <c r="AB182" s="125">
        <v>652</v>
      </c>
      <c r="AC182" s="125">
        <v>495</v>
      </c>
      <c r="AD182" s="125">
        <v>482</v>
      </c>
      <c r="AE182" s="125">
        <v>604</v>
      </c>
      <c r="AF182" s="125">
        <v>754</v>
      </c>
      <c r="AG182" s="125">
        <v>720</v>
      </c>
      <c r="AH182" s="125">
        <v>777</v>
      </c>
      <c r="AI182" s="125">
        <v>1025</v>
      </c>
      <c r="AJ182" s="125"/>
      <c r="AK182" s="125"/>
      <c r="AL182" s="125"/>
      <c r="AM182" s="125">
        <v>170281</v>
      </c>
      <c r="AN182" s="125">
        <v>173148.83000000002</v>
      </c>
      <c r="AO182" s="125">
        <v>174327.35700000005</v>
      </c>
      <c r="AP182" s="124">
        <f t="shared" si="148"/>
        <v>570.82117206264934</v>
      </c>
      <c r="AQ182" s="124">
        <f t="shared" si="149"/>
        <v>549.09238259112885</v>
      </c>
      <c r="AR182" s="124">
        <f t="shared" si="150"/>
        <v>576.69381786576309</v>
      </c>
      <c r="AS182" s="124">
        <f t="shared" si="151"/>
        <v>587.26458031136758</v>
      </c>
      <c r="AT182" s="124">
        <f t="shared" si="152"/>
        <v>658.32359452904313</v>
      </c>
      <c r="AU182" s="124">
        <f t="shared" si="153"/>
        <v>584.91552199012222</v>
      </c>
      <c r="AV182" s="124">
        <f t="shared" si="154"/>
        <v>352.29807790211458</v>
      </c>
      <c r="AW182" s="124">
        <f t="shared" si="155"/>
        <v>330.35164026231075</v>
      </c>
      <c r="AX182" s="124">
        <f t="shared" si="156"/>
        <v>490.90715773245478</v>
      </c>
      <c r="AY182" s="124">
        <f t="shared" si="157"/>
        <v>278.37323532593314</v>
      </c>
      <c r="AZ182" s="124">
        <f t="shared" si="158"/>
        <v>348.83285090635604</v>
      </c>
      <c r="BA182" s="124">
        <f t="shared" si="159"/>
        <v>326.02010651761259</v>
      </c>
      <c r="BB182" s="124">
        <f t="shared" si="160"/>
        <v>303.26511591213171</v>
      </c>
      <c r="BC182" s="124">
        <f t="shared" si="161"/>
        <v>280.45237152338825</v>
      </c>
      <c r="BD182" s="124">
        <f t="shared" si="162"/>
        <v>289.80848441193621</v>
      </c>
      <c r="BE182" s="124">
        <f t="shared" si="163"/>
        <v>287.8492559260219</v>
      </c>
      <c r="BF182" s="124">
        <f t="shared" si="164"/>
        <v>260.02803449833749</v>
      </c>
      <c r="BG182" s="124">
        <f t="shared" si="165"/>
        <v>287.8492559260219</v>
      </c>
      <c r="BH182" s="124">
        <f t="shared" si="132"/>
        <v>431.99829880456019</v>
      </c>
      <c r="BI182" s="124">
        <f t="shared" si="133"/>
        <v>376.55466687242409</v>
      </c>
      <c r="BJ182" s="124">
        <f t="shared" si="134"/>
        <v>285.8812271500766</v>
      </c>
      <c r="BK182" s="124">
        <f t="shared" si="166"/>
        <v>278.37323532593314</v>
      </c>
      <c r="BL182" s="124">
        <f t="shared" si="167"/>
        <v>348.83285090635604</v>
      </c>
      <c r="BM182" s="124">
        <f t="shared" si="168"/>
        <v>435.46352580031862</v>
      </c>
      <c r="BN182" s="124">
        <f t="shared" si="169"/>
        <v>415.82723949102046</v>
      </c>
      <c r="BO182" s="124">
        <f t="shared" si="170"/>
        <v>448.74689595072624</v>
      </c>
      <c r="BP182" s="124">
        <f t="shared" si="171"/>
        <v>591.97627844207773</v>
      </c>
      <c r="BQ182" s="124">
        <f t="shared" si="172"/>
        <v>0</v>
      </c>
      <c r="BR182" s="124">
        <f t="shared" si="173"/>
        <v>0</v>
      </c>
      <c r="BS182" s="124">
        <f t="shared" si="174"/>
        <v>0</v>
      </c>
      <c r="BT182" s="215">
        <f t="shared" si="138"/>
        <v>1466.3996570374852</v>
      </c>
      <c r="BU182" s="215">
        <f t="shared" si="139"/>
        <v>1696.6073725195413</v>
      </c>
      <c r="BV182" s="215">
        <f t="shared" si="140"/>
        <v>1830.5036968305333</v>
      </c>
      <c r="BW182" s="215">
        <f t="shared" si="141"/>
        <v>1173.55687589688</v>
      </c>
      <c r="BX182" s="215">
        <f t="shared" si="142"/>
        <v>1094.434192827061</v>
      </c>
      <c r="BY182" s="215">
        <f t="shared" si="143"/>
        <v>1062.6696120326078</v>
      </c>
      <c r="BZ182" s="215">
        <f t="shared" si="144"/>
        <v>1456.5504138838244</v>
      </c>
      <c r="CA182" s="215"/>
    </row>
    <row r="183" spans="1:79">
      <c r="BK183" s="124"/>
      <c r="BL183" s="124"/>
      <c r="BM183" s="124"/>
      <c r="BN183" s="124"/>
      <c r="BO183" s="124"/>
      <c r="BP183" s="124"/>
    </row>
    <row r="188" spans="1:79" hidden="1"/>
  </sheetData>
  <mergeCells count="8">
    <mergeCell ref="BT3:CA3"/>
    <mergeCell ref="F3:Q3"/>
    <mergeCell ref="R3:Z3"/>
    <mergeCell ref="AP3:AX3"/>
    <mergeCell ref="AY3:BG3"/>
    <mergeCell ref="AM3:AO3"/>
    <mergeCell ref="AA3:AL3"/>
    <mergeCell ref="BH3:BS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B193"/>
  <sheetViews>
    <sheetView showGridLines="0" zoomScale="70" zoomScaleNormal="70" workbookViewId="0"/>
  </sheetViews>
  <sheetFormatPr defaultRowHeight="15" outlineLevelCol="1"/>
  <cols>
    <col min="1" max="1" width="4.7109375" style="187" customWidth="1"/>
    <col min="2" max="4" width="25.7109375" style="187" hidden="1" customWidth="1" outlineLevel="1"/>
    <col min="5" max="5" width="25.7109375" style="187" customWidth="1" collapsed="1"/>
    <col min="6" max="6" width="50.7109375" style="187" customWidth="1"/>
    <col min="7" max="13" width="11.7109375" style="271" customWidth="1"/>
    <col min="14" max="14" width="11.7109375" style="271" hidden="1" customWidth="1"/>
    <col min="15" max="15" width="20.7109375" style="271" customWidth="1"/>
    <col min="16" max="16" width="9.140625" style="271" customWidth="1"/>
    <col min="17" max="23" width="12.7109375" style="187" customWidth="1"/>
    <col min="24" max="24" width="11.7109375" style="187" hidden="1" customWidth="1"/>
    <col min="25" max="25" width="20.7109375" style="187" customWidth="1"/>
    <col min="26" max="27" width="4.7109375" style="187" customWidth="1"/>
    <col min="28" max="28" width="9.140625" style="122" hidden="1" customWidth="1"/>
    <col min="29" max="29" width="4.7109375" style="187" customWidth="1"/>
    <col min="30" max="16384" width="9.140625" style="187"/>
  </cols>
  <sheetData>
    <row r="1" spans="1:28" ht="21">
      <c r="A1" s="25"/>
      <c r="B1" s="281" t="s">
        <v>1985</v>
      </c>
      <c r="C1" s="281"/>
      <c r="D1" s="281"/>
      <c r="E1" s="281"/>
      <c r="F1" s="281"/>
      <c r="G1" s="281"/>
      <c r="H1" s="281"/>
      <c r="I1" s="281"/>
      <c r="J1" s="281"/>
      <c r="K1" s="281"/>
      <c r="L1" s="281"/>
      <c r="M1" s="281"/>
      <c r="N1" s="281"/>
      <c r="O1" s="281"/>
      <c r="P1" s="281"/>
      <c r="Q1" s="281"/>
      <c r="R1" s="281"/>
      <c r="S1" s="281"/>
      <c r="T1" s="281"/>
      <c r="U1" s="281"/>
      <c r="V1" s="281"/>
      <c r="W1" s="281"/>
      <c r="X1" s="281"/>
      <c r="Y1" s="186"/>
      <c r="Z1" s="25"/>
    </row>
    <row r="2" spans="1:28">
      <c r="A2" s="25"/>
      <c r="B2" s="282"/>
      <c r="C2" s="282"/>
      <c r="D2" s="282"/>
      <c r="E2" s="282"/>
      <c r="F2" s="282"/>
      <c r="G2" s="282"/>
      <c r="H2" s="282"/>
      <c r="I2" s="282"/>
      <c r="J2" s="282"/>
      <c r="K2" s="282"/>
      <c r="L2" s="282"/>
      <c r="M2" s="282"/>
      <c r="N2" s="282"/>
      <c r="O2" s="282"/>
      <c r="P2" s="282"/>
      <c r="Q2" s="282"/>
      <c r="R2" s="282"/>
      <c r="S2" s="282"/>
      <c r="T2" s="282"/>
      <c r="U2" s="282"/>
      <c r="V2" s="282"/>
      <c r="W2" s="282"/>
      <c r="X2" s="282"/>
      <c r="Y2" s="185"/>
      <c r="Z2" s="25"/>
    </row>
    <row r="3" spans="1:28">
      <c r="A3" s="25"/>
      <c r="B3" s="25"/>
      <c r="C3" s="25"/>
      <c r="D3" s="25"/>
      <c r="E3" s="25"/>
      <c r="F3" s="25"/>
      <c r="G3" s="25"/>
      <c r="H3" s="25"/>
      <c r="I3" s="25"/>
      <c r="J3" s="25"/>
      <c r="K3" s="25"/>
      <c r="L3" s="25"/>
      <c r="M3" s="25"/>
      <c r="N3" s="25"/>
      <c r="O3" s="25"/>
      <c r="P3" s="25"/>
      <c r="Q3" s="25"/>
      <c r="R3" s="25"/>
      <c r="S3" s="25"/>
      <c r="T3" s="25"/>
      <c r="U3" s="25"/>
      <c r="V3" s="25"/>
      <c r="W3" s="25"/>
      <c r="X3" s="25"/>
      <c r="Y3" s="25"/>
      <c r="Z3" s="25"/>
    </row>
    <row r="4" spans="1:28">
      <c r="A4" s="25"/>
      <c r="B4" s="25"/>
      <c r="C4" s="25"/>
      <c r="D4" s="25"/>
      <c r="E4" s="27" t="s">
        <v>545</v>
      </c>
      <c r="F4" s="27"/>
      <c r="G4" s="126" t="str">
        <f ca="1">'Org list'!J7</f>
        <v>HWB</v>
      </c>
      <c r="H4" s="27"/>
      <c r="I4" s="27"/>
      <c r="J4" s="27"/>
      <c r="K4" s="27"/>
      <c r="L4" s="27"/>
      <c r="M4" s="27"/>
      <c r="N4" s="27"/>
      <c r="O4" s="27"/>
      <c r="P4" s="27"/>
      <c r="Q4" s="27"/>
      <c r="R4" s="27"/>
      <c r="S4" s="27"/>
      <c r="T4" s="27"/>
      <c r="U4" s="27" t="s">
        <v>546</v>
      </c>
      <c r="V4" s="25"/>
      <c r="W4" s="75" t="str">
        <f>Cover!C9</f>
        <v>Q3 2017/18</v>
      </c>
      <c r="X4" s="27"/>
      <c r="Y4" s="27"/>
      <c r="Z4" s="25"/>
      <c r="AB4" s="122">
        <f ca="1">MATCH(G4, 'Comms by AT'!$B:$B, 0)</f>
        <v>4</v>
      </c>
    </row>
    <row r="5" spans="1:28">
      <c r="A5" s="25"/>
      <c r="B5" s="25"/>
      <c r="C5" s="25"/>
      <c r="D5" s="25"/>
      <c r="E5" s="25"/>
      <c r="F5" s="25"/>
      <c r="G5" s="25"/>
      <c r="H5" s="25"/>
      <c r="I5" s="25"/>
      <c r="J5" s="25"/>
      <c r="K5" s="25"/>
      <c r="L5" s="25"/>
      <c r="M5" s="25"/>
      <c r="N5" s="25"/>
      <c r="O5" s="25"/>
      <c r="P5" s="25"/>
      <c r="Q5" s="25"/>
      <c r="R5" s="25"/>
      <c r="S5" s="25"/>
      <c r="T5" s="25"/>
      <c r="U5" s="25"/>
      <c r="V5" s="25"/>
      <c r="W5" s="25"/>
      <c r="X5" s="25"/>
      <c r="Y5" s="25"/>
      <c r="Z5" s="25"/>
      <c r="AB5" s="122">
        <f ca="1">COUNTIF('Comms by AT'!$C:$C, $G$4)</f>
        <v>178</v>
      </c>
    </row>
    <row r="7" spans="1:28">
      <c r="A7" s="25"/>
      <c r="B7" s="25"/>
      <c r="C7" s="25"/>
      <c r="D7" s="25"/>
      <c r="E7" s="27" t="s">
        <v>550</v>
      </c>
      <c r="F7" s="27"/>
      <c r="G7" s="27"/>
      <c r="H7" s="27"/>
      <c r="I7" s="27"/>
      <c r="J7" s="27"/>
      <c r="K7" s="27"/>
      <c r="L7" s="27"/>
      <c r="M7" s="27"/>
      <c r="N7" s="27"/>
      <c r="O7" s="27"/>
      <c r="P7" s="27"/>
      <c r="Q7" s="27"/>
      <c r="R7" s="27"/>
      <c r="S7" s="27"/>
      <c r="T7" s="27"/>
      <c r="U7" s="27"/>
      <c r="V7" s="27"/>
      <c r="W7" s="27"/>
      <c r="X7" s="27"/>
      <c r="Y7" s="27"/>
      <c r="Z7" s="25"/>
    </row>
    <row r="8" spans="1:28" s="19" customFormat="1" ht="15.75" thickBot="1">
      <c r="E8" s="127"/>
      <c r="F8" s="127"/>
      <c r="G8" s="127"/>
      <c r="H8" s="127"/>
      <c r="I8" s="127"/>
      <c r="J8" s="127"/>
      <c r="K8" s="127"/>
      <c r="L8" s="127"/>
      <c r="M8" s="127"/>
      <c r="N8" s="127"/>
      <c r="O8" s="127"/>
      <c r="P8" s="127"/>
      <c r="Q8" s="127"/>
      <c r="R8" s="127"/>
      <c r="S8" s="127"/>
      <c r="T8" s="127"/>
      <c r="U8" s="127"/>
      <c r="V8" s="127"/>
      <c r="W8" s="127"/>
      <c r="X8" s="127"/>
      <c r="Y8" s="127"/>
      <c r="AB8" s="122"/>
    </row>
    <row r="9" spans="1:28" s="122" customFormat="1" ht="15.75" hidden="1" thickBot="1">
      <c r="G9" s="122">
        <v>18</v>
      </c>
      <c r="H9" s="122">
        <v>19</v>
      </c>
      <c r="I9" s="122">
        <v>20</v>
      </c>
      <c r="J9" s="122">
        <v>21</v>
      </c>
      <c r="K9" s="122">
        <v>26</v>
      </c>
      <c r="L9" s="122">
        <v>27</v>
      </c>
      <c r="M9" s="122">
        <v>28</v>
      </c>
      <c r="Q9" s="128">
        <v>69</v>
      </c>
      <c r="R9" s="128">
        <v>70</v>
      </c>
      <c r="S9" s="128">
        <v>71</v>
      </c>
      <c r="T9" s="128">
        <v>72</v>
      </c>
      <c r="U9" s="128">
        <v>73</v>
      </c>
      <c r="V9" s="128">
        <v>74</v>
      </c>
      <c r="W9" s="128">
        <v>75</v>
      </c>
      <c r="X9" s="128"/>
      <c r="Y9" s="208"/>
    </row>
    <row r="10" spans="1:28" ht="30" customHeight="1">
      <c r="B10" s="298" t="s">
        <v>1140</v>
      </c>
      <c r="C10" s="300" t="s">
        <v>1139</v>
      </c>
      <c r="D10" s="302" t="s">
        <v>1138</v>
      </c>
      <c r="E10" s="304" t="s">
        <v>560</v>
      </c>
      <c r="F10" s="306" t="s">
        <v>551</v>
      </c>
      <c r="G10" s="308" t="s">
        <v>1988</v>
      </c>
      <c r="H10" s="309"/>
      <c r="I10" s="309"/>
      <c r="J10" s="309"/>
      <c r="K10" s="295" t="s">
        <v>1989</v>
      </c>
      <c r="L10" s="296"/>
      <c r="M10" s="296"/>
      <c r="N10" s="297"/>
      <c r="O10" s="210" t="s">
        <v>1704</v>
      </c>
      <c r="P10" s="127"/>
      <c r="Q10" s="308" t="s">
        <v>1987</v>
      </c>
      <c r="R10" s="309"/>
      <c r="S10" s="309"/>
      <c r="T10" s="309"/>
      <c r="U10" s="295" t="s">
        <v>1986</v>
      </c>
      <c r="V10" s="296"/>
      <c r="W10" s="296"/>
      <c r="X10" s="297"/>
      <c r="Y10" s="210" t="s">
        <v>1704</v>
      </c>
    </row>
    <row r="11" spans="1:28" ht="15.75" thickBot="1">
      <c r="B11" s="299"/>
      <c r="C11" s="301"/>
      <c r="D11" s="303"/>
      <c r="E11" s="305"/>
      <c r="F11" s="307"/>
      <c r="G11" s="157" t="s">
        <v>1709</v>
      </c>
      <c r="H11" s="158" t="s">
        <v>1710</v>
      </c>
      <c r="I11" s="158" t="s">
        <v>1711</v>
      </c>
      <c r="J11" s="159" t="s">
        <v>1712</v>
      </c>
      <c r="K11" s="162" t="s">
        <v>1713</v>
      </c>
      <c r="L11" s="160" t="s">
        <v>1714</v>
      </c>
      <c r="M11" s="159" t="s">
        <v>1715</v>
      </c>
      <c r="N11" s="270" t="s">
        <v>1716</v>
      </c>
      <c r="O11" s="209" t="s">
        <v>1705</v>
      </c>
      <c r="P11" s="127"/>
      <c r="Q11" s="157" t="s">
        <v>1709</v>
      </c>
      <c r="R11" s="158" t="s">
        <v>1710</v>
      </c>
      <c r="S11" s="158" t="s">
        <v>1711</v>
      </c>
      <c r="T11" s="159" t="s">
        <v>1712</v>
      </c>
      <c r="U11" s="162" t="s">
        <v>1713</v>
      </c>
      <c r="V11" s="160" t="s">
        <v>1714</v>
      </c>
      <c r="W11" s="159" t="s">
        <v>1715</v>
      </c>
      <c r="X11" s="270" t="s">
        <v>1716</v>
      </c>
      <c r="Y11" s="209" t="s">
        <v>1705</v>
      </c>
    </row>
    <row r="12" spans="1:28" ht="30" customHeight="1" thickBot="1">
      <c r="A12" s="42">
        <v>0</v>
      </c>
      <c r="B12" s="181" t="str">
        <f ca="1">IFERROR(IF((VLOOKUP($E12,'Org list'!$AJ$10:$AL$187,3,FALSE))="","",(VLOOKUP($E12,'Org list'!$AJ$10:$AL$187,3,FALSE))),"")</f>
        <v/>
      </c>
      <c r="C12" s="182" t="str">
        <f ca="1">IFERROR(IF((VLOOKUP($E12,'Org list'!$AO$10:$AQ$187,3,FALSE))="","",(VLOOKUP($E12,'Org list'!$AO$10:$AQ$187,3,FALSE))),"")</f>
        <v/>
      </c>
      <c r="D12" s="183" t="str">
        <f ca="1">IFERROR(IF((VLOOKUP($E12,'Org list'!$AT$10:$AV$187,3,FALSE))="","",(VLOOKUP($E12,'Org list'!$AT$10:$AV$187,3,FALSE))),"")</f>
        <v/>
      </c>
      <c r="E12" s="37" t="str">
        <f t="shared" ref="E12:E43" ca="1" si="0">IF($A12&gt;$AB$5-1,"",INDIRECT("'Comms by AT'!D"&amp;$A12+$AB$4))</f>
        <v>HWB</v>
      </c>
      <c r="F12" s="31" t="str">
        <f ca="1">IF(E12="","",VLOOKUP(E12,'Org list'!$J$9:$K$636,2,0))</f>
        <v>Health and Wellbeing Board</v>
      </c>
      <c r="G12" s="189">
        <f ca="1">IFERROR(IF((VLOOKUP($E12,'NEA Backsheet'!$D$5:$AF$182,G$9,FALSE))="","",(VLOOKUP($E12,'NEA Backsheet'!$D$5:$AF$182,G$9,FALSE))),"")</f>
        <v>2589.8770803762691</v>
      </c>
      <c r="H12" s="188">
        <f ca="1">IFERROR(IF((VLOOKUP($E12,'NEA Backsheet'!$D$5:$AF$182,H$9,FALSE))="","",(VLOOKUP($E12,'NEA Backsheet'!$D$5:$AF$182,H$9,FALSE))),"")</f>
        <v>2574.4215009365184</v>
      </c>
      <c r="I12" s="188">
        <f ca="1">IFERROR(IF((VLOOKUP($E12,'NEA Backsheet'!$D$5:$AF$182,I$9,FALSE))="","",(VLOOKUP($E12,'NEA Backsheet'!$D$5:$AF$182,I$9,FALSE))),"")</f>
        <v>2648.992590965775</v>
      </c>
      <c r="J12" s="190">
        <f ca="1">IFERROR(IF((VLOOKUP($E12,'NEA Backsheet'!$D$5:$AF$182,J$9,FALSE))="","",(VLOOKUP($E12,'NEA Backsheet'!$D$5:$AF$182,J$9,FALSE))),"")</f>
        <v>2601.1542148310086</v>
      </c>
      <c r="K12" s="214">
        <f ca="1">IFERROR(IF((VLOOKUP($E12,'NEA Backsheet'!$D$5:$AF$182,K$9,FALSE))="","",(VLOOKUP($E12,'NEA Backsheet'!$D$5:$AF$182,K$9,FALSE))),"")</f>
        <v>2658.4920330307459</v>
      </c>
      <c r="L12" s="222">
        <f ca="1">IFERROR(IF((VLOOKUP($E12,'NEA Backsheet'!$D$5:$AF$182,L$9,FALSE))="","",(VLOOKUP($E12,'NEA Backsheet'!$D$5:$AF$182,L$9,FALSE))),"")</f>
        <v>2649.6567286935392</v>
      </c>
      <c r="M12" s="191">
        <f ca="1">IFERROR(IF((VLOOKUP($E12,'NEA Backsheet'!$D$5:$AF$182,M$9,FALSE))="","",(VLOOKUP($E12,'NEA Backsheet'!$D$5:$AF$182,M$9,FALSE))),"")</f>
        <v>2742.7383493054758</v>
      </c>
      <c r="N12" s="193" t="str">
        <f ca="1">IFERROR(IF((VLOOKUP($E12,'NEA Backsheet'!$D$5:$AF$182,N$9,FALSE))="","",(VLOOKUP($E12,'NEA Backsheet'!$D$5:$AF$182,N$9,FALSE))),"")</f>
        <v/>
      </c>
      <c r="O12" s="211"/>
      <c r="P12" s="127"/>
      <c r="Q12" s="189">
        <f ca="1">IFERROR(IF((VLOOKUP($E12,'DTOC Backsheet'!$D$5:$CA$182,Q$9,FALSE))="","",(VLOOKUP($E12,'DTOC Backsheet'!$D$5:$CA$182,Q$9,FALSE))),"")</f>
        <v>1176.6425291477385</v>
      </c>
      <c r="R12" s="188">
        <f ca="1">IFERROR(IF((VLOOKUP($E12,'DTOC Backsheet'!$D$5:$CA$182,R$9,FALSE))="","",(VLOOKUP($E12,'DTOC Backsheet'!$D$5:$CA$182,R$9,FALSE))),"")</f>
        <v>1302.6050076363545</v>
      </c>
      <c r="S12" s="188">
        <f ca="1">IFERROR(IF((VLOOKUP($E12,'DTOC Backsheet'!$D$5:$CA$182,S$9,FALSE))="","",(VLOOKUP($E12,'DTOC Backsheet'!$D$5:$CA$182,S$9,FALSE))),"")</f>
        <v>1348.3748397929387</v>
      </c>
      <c r="T12" s="190">
        <f ca="1">IFERROR(IF((VLOOKUP($E12,'DTOC Backsheet'!$D$5:$CA$182,T$9,FALSE))="","",(VLOOKUP($E12,'DTOC Backsheet'!$D$5:$CA$182,T$9,FALSE))),"")</f>
        <v>1326.2109722613056</v>
      </c>
      <c r="U12" s="214">
        <f ca="1">IFERROR(IF((VLOOKUP($E12,'DTOC Backsheet'!$D$5:$CA$182,U$9,FALSE))="","",(VLOOKUP($E12,'DTOC Backsheet'!$D$5:$CA$182,U$9,FALSE))),"")</f>
        <v>1211.3588016424619</v>
      </c>
      <c r="V12" s="222">
        <f ca="1">IFERROR(IF((VLOOKUP($E12,'DTOC Backsheet'!$D$5:$CA$182,V$9,FALSE))="","",(VLOOKUP($E12,'DTOC Backsheet'!$D$5:$CA$182,V$9,FALSE))),"")</f>
        <v>1205.112519581822</v>
      </c>
      <c r="W12" s="191">
        <f ca="1">IFERROR(IF((VLOOKUP($E12,'DTOC Backsheet'!$D$5:$CA$182,W$9,FALSE))="","",(VLOOKUP($E12,'DTOC Backsheet'!$D$5:$CA$182,W$9,FALSE))),"")</f>
        <v>1068.7578025342782</v>
      </c>
      <c r="X12" s="193" t="str">
        <f ca="1">IFERROR(IF((VLOOKUP($E12,'DTOC Backsheet'!$D$5:$CA$182,X$9,FALSE))="","",(VLOOKUP($E12,'DTOC Backsheet'!$D$5:$CA$182,X$9,FALSE))),"")</f>
        <v/>
      </c>
      <c r="Y12" s="211"/>
    </row>
    <row r="13" spans="1:28" ht="30" customHeight="1" thickBot="1">
      <c r="A13" s="42">
        <v>1</v>
      </c>
      <c r="B13" s="173" t="str">
        <f ca="1">IFERROR(IF((VLOOKUP($E13,'Org list'!$AJ$10:$AL$187,3,FALSE))="","",(VLOOKUP($E13,'Org list'!$AJ$10:$AL$187,3,FALSE))),"")</f>
        <v>North of England Commissioning Region</v>
      </c>
      <c r="C13" s="174" t="str">
        <f ca="1">IFERROR(IF((VLOOKUP($E13,'Org list'!$AO$10:$AQ$187,3,FALSE))="","",(VLOOKUP($E13,'Org list'!$AO$10:$AQ$187,3,FALSE))),"")</f>
        <v/>
      </c>
      <c r="D13" s="175" t="str">
        <f ca="1">IFERROR(IF((VLOOKUP($E13,'Org list'!$AT$10:$AV$187,3,FALSE))="","",(VLOOKUP($E13,'Org list'!$AT$10:$AV$187,3,FALSE))),"")</f>
        <v/>
      </c>
      <c r="E13" s="34" t="str">
        <f t="shared" ca="1" si="0"/>
        <v>Y54</v>
      </c>
      <c r="F13" s="29" t="str">
        <f ca="1">IF(E13="","",VLOOKUP(E13,'Org list'!$J$9:$K$636,2,0))</f>
        <v>North of England Commissioning Region</v>
      </c>
      <c r="G13" s="196">
        <f ca="1">IFERROR(IF((VLOOKUP($E13,'NEA Backsheet'!$D$5:$AF$182,G$9,FALSE))="","",(VLOOKUP($E13,'NEA Backsheet'!$D$5:$AF$182,G$9,FALSE))),"")</f>
        <v>2951.9516424298358</v>
      </c>
      <c r="H13" s="197">
        <f ca="1">IFERROR(IF((VLOOKUP($E13,'NEA Backsheet'!$D$5:$AF$182,H$9,FALSE))="","",(VLOOKUP($E13,'NEA Backsheet'!$D$5:$AF$182,H$9,FALSE))),"")</f>
        <v>2948.3373479526099</v>
      </c>
      <c r="I13" s="197">
        <f ca="1">IFERROR(IF((VLOOKUP($E13,'NEA Backsheet'!$D$5:$AF$182,I$9,FALSE))="","",(VLOOKUP($E13,'NEA Backsheet'!$D$5:$AF$182,I$9,FALSE))),"")</f>
        <v>3009.4190713375783</v>
      </c>
      <c r="J13" s="198">
        <f ca="1">IFERROR(IF((VLOOKUP($E13,'NEA Backsheet'!$D$5:$AF$182,J$9,FALSE))="","",(VLOOKUP($E13,'NEA Backsheet'!$D$5:$AF$182,J$9,FALSE))),"")</f>
        <v>2958.0801392380072</v>
      </c>
      <c r="K13" s="196">
        <f ca="1">IFERROR(IF((VLOOKUP($E13,'NEA Backsheet'!$D$5:$AF$182,K$9,FALSE))="","",(VLOOKUP($E13,'NEA Backsheet'!$D$5:$AF$182,K$9,FALSE))),"")</f>
        <v>2963.3046972832744</v>
      </c>
      <c r="L13" s="223">
        <f ca="1">IFERROR(IF((VLOOKUP($E13,'NEA Backsheet'!$D$5:$AF$182,L$9,FALSE))="","",(VLOOKUP($E13,'NEA Backsheet'!$D$5:$AF$182,L$9,FALSE))),"")</f>
        <v>2978.5135204665821</v>
      </c>
      <c r="M13" s="199">
        <f ca="1">IFERROR(IF((VLOOKUP($E13,'NEA Backsheet'!$D$5:$AF$182,M$9,FALSE))="","",(VLOOKUP($E13,'NEA Backsheet'!$D$5:$AF$182,M$9,FALSE))),"")</f>
        <v>3084.5500593435104</v>
      </c>
      <c r="N13" s="201" t="str">
        <f ca="1">IFERROR(IF((VLOOKUP($E13,'NEA Backsheet'!$D$5:$AF$182,N$9,FALSE))="","",(VLOOKUP($E13,'NEA Backsheet'!$D$5:$AF$182,N$9,FALSE))),"")</f>
        <v/>
      </c>
      <c r="O13" s="211"/>
      <c r="P13" s="127"/>
      <c r="Q13" s="196">
        <f ca="1">IFERROR(IF((VLOOKUP($E13,'DTOC Backsheet'!$D$5:$CA$182,Q$9,FALSE))="","",(VLOOKUP($E13,'DTOC Backsheet'!$D$5:$CA$182,Q$9,FALSE))),"")</f>
        <v>1061.2668731469635</v>
      </c>
      <c r="R13" s="197">
        <f ca="1">IFERROR(IF((VLOOKUP($E13,'DTOC Backsheet'!$D$5:$CA$182,R$9,FALSE))="","",(VLOOKUP($E13,'DTOC Backsheet'!$D$5:$CA$182,R$9,FALSE))),"")</f>
        <v>1191.7491473929592</v>
      </c>
      <c r="S13" s="197">
        <f ca="1">IFERROR(IF((VLOOKUP($E13,'DTOC Backsheet'!$D$5:$CA$182,S$9,FALSE))="","",(VLOOKUP($E13,'DTOC Backsheet'!$D$5:$CA$182,S$9,FALSE))),"")</f>
        <v>1253.5656942017256</v>
      </c>
      <c r="T13" s="198">
        <f ca="1">IFERROR(IF((VLOOKUP($E13,'DTOC Backsheet'!$D$5:$CA$182,T$9,FALSE))="","",(VLOOKUP($E13,'DTOC Backsheet'!$D$5:$CA$182,T$9,FALSE))),"")</f>
        <v>1255.8262360887293</v>
      </c>
      <c r="U13" s="196">
        <f ca="1">IFERROR(IF((VLOOKUP($E13,'DTOC Backsheet'!$D$5:$CA$182,U$9,FALSE))="","",(VLOOKUP($E13,'DTOC Backsheet'!$D$5:$CA$182,U$9,FALSE))),"")</f>
        <v>1109.6781048699818</v>
      </c>
      <c r="V13" s="223">
        <f ca="1">IFERROR(IF((VLOOKUP($E13,'DTOC Backsheet'!$D$5:$CA$182,V$9,FALSE))="","",(VLOOKUP($E13,'DTOC Backsheet'!$D$5:$CA$182,V$9,FALSE))),"")</f>
        <v>1104.3735424410788</v>
      </c>
      <c r="W13" s="199">
        <f ca="1">IFERROR(IF((VLOOKUP($E13,'DTOC Backsheet'!$D$5:$CA$182,W$9,FALSE))="","",(VLOOKUP($E13,'DTOC Backsheet'!$D$5:$CA$182,W$9,FALSE))),"")</f>
        <v>1038.9258181430405</v>
      </c>
      <c r="X13" s="201" t="str">
        <f ca="1">IFERROR(IF((VLOOKUP($E13,'DTOC Backsheet'!$D$5:$CA$182,X$9,FALSE))="","",(VLOOKUP($E13,'DTOC Backsheet'!$D$5:$CA$182,X$9,FALSE))),"")</f>
        <v/>
      </c>
      <c r="Y13" s="212"/>
    </row>
    <row r="14" spans="1:28" ht="30" customHeight="1" thickBot="1">
      <c r="A14" s="42">
        <v>2</v>
      </c>
      <c r="B14" s="173" t="str">
        <f ca="1">IFERROR(IF((VLOOKUP($E14,'Org list'!$AJ$10:$AL$187,3,FALSE))="","",(VLOOKUP($E14,'Org list'!$AJ$10:$AL$187,3,FALSE))),"")</f>
        <v>Midlands and East of England Commissioning Region</v>
      </c>
      <c r="C14" s="174" t="str">
        <f ca="1">IFERROR(IF((VLOOKUP($E14,'Org list'!$AO$10:$AQ$187,3,FALSE))="","",(VLOOKUP($E14,'Org list'!$AO$10:$AQ$187,3,FALSE))),"")</f>
        <v/>
      </c>
      <c r="D14" s="175" t="str">
        <f ca="1">IFERROR(IF((VLOOKUP($E14,'Org list'!$AT$10:$AV$187,3,FALSE))="","",(VLOOKUP($E14,'Org list'!$AT$10:$AV$187,3,FALSE))),"")</f>
        <v/>
      </c>
      <c r="E14" s="34" t="str">
        <f t="shared" ca="1" si="0"/>
        <v>Y55</v>
      </c>
      <c r="F14" s="29" t="str">
        <f ca="1">IF(E14="","",VLOOKUP(E14,'Org list'!$J$9:$K$636,2,0))</f>
        <v>Midlands and East of England Commissioning Region</v>
      </c>
      <c r="G14" s="196">
        <f ca="1">IFERROR(IF((VLOOKUP($E14,'NEA Backsheet'!$D$5:$AF$182,G$9,FALSE))="","",(VLOOKUP($E14,'NEA Backsheet'!$D$5:$AF$182,G$9,FALSE))),"")</f>
        <v>2587.6403911393131</v>
      </c>
      <c r="H14" s="197">
        <f ca="1">IFERROR(IF((VLOOKUP($E14,'NEA Backsheet'!$D$5:$AF$182,H$9,FALSE))="","",(VLOOKUP($E14,'NEA Backsheet'!$D$5:$AF$182,H$9,FALSE))),"")</f>
        <v>2553.3910431744152</v>
      </c>
      <c r="I14" s="197">
        <f ca="1">IFERROR(IF((VLOOKUP($E14,'NEA Backsheet'!$D$5:$AF$182,I$9,FALSE))="","",(VLOOKUP($E14,'NEA Backsheet'!$D$5:$AF$182,I$9,FALSE))),"")</f>
        <v>2633.7651386103853</v>
      </c>
      <c r="J14" s="198">
        <f ca="1">IFERROR(IF((VLOOKUP($E14,'NEA Backsheet'!$D$5:$AF$182,J$9,FALSE))="","",(VLOOKUP($E14,'NEA Backsheet'!$D$5:$AF$182,J$9,FALSE))),"")</f>
        <v>2638.5399215546031</v>
      </c>
      <c r="K14" s="196">
        <f ca="1">IFERROR(IF((VLOOKUP($E14,'NEA Backsheet'!$D$5:$AF$182,K$9,FALSE))="","",(VLOOKUP($E14,'NEA Backsheet'!$D$5:$AF$182,K$9,FALSE))),"")</f>
        <v>2671.5432839576852</v>
      </c>
      <c r="L14" s="223">
        <f ca="1">IFERROR(IF((VLOOKUP($E14,'NEA Backsheet'!$D$5:$AF$182,L$9,FALSE))="","",(VLOOKUP($E14,'NEA Backsheet'!$D$5:$AF$182,L$9,FALSE))),"")</f>
        <v>2652.7535465818364</v>
      </c>
      <c r="M14" s="199">
        <f ca="1">IFERROR(IF((VLOOKUP($E14,'NEA Backsheet'!$D$5:$AF$182,M$9,FALSE))="","",(VLOOKUP($E14,'NEA Backsheet'!$D$5:$AF$182,M$9,FALSE))),"")</f>
        <v>2748.1683142081101</v>
      </c>
      <c r="N14" s="201" t="str">
        <f ca="1">IFERROR(IF((VLOOKUP($E14,'NEA Backsheet'!$D$5:$AF$182,N$9,FALSE))="","",(VLOOKUP($E14,'NEA Backsheet'!$D$5:$AF$182,N$9,FALSE))),"")</f>
        <v/>
      </c>
      <c r="O14" s="211"/>
      <c r="P14" s="127"/>
      <c r="Q14" s="196">
        <f ca="1">IFERROR(IF((VLOOKUP($E14,'DTOC Backsheet'!$D$5:$CA$182,Q$9,FALSE))="","",(VLOOKUP($E14,'DTOC Backsheet'!$D$5:$CA$182,Q$9,FALSE))),"")</f>
        <v>1293.9486430384795</v>
      </c>
      <c r="R14" s="197">
        <f ca="1">IFERROR(IF((VLOOKUP($E14,'DTOC Backsheet'!$D$5:$CA$182,R$9,FALSE))="","",(VLOOKUP($E14,'DTOC Backsheet'!$D$5:$CA$182,R$9,FALSE))),"")</f>
        <v>1439.5423064653364</v>
      </c>
      <c r="S14" s="197">
        <f ca="1">IFERROR(IF((VLOOKUP($E14,'DTOC Backsheet'!$D$5:$CA$182,S$9,FALSE))="","",(VLOOKUP($E14,'DTOC Backsheet'!$D$5:$CA$182,S$9,FALSE))),"")</f>
        <v>1452.7104110449038</v>
      </c>
      <c r="T14" s="198">
        <f ca="1">IFERROR(IF((VLOOKUP($E14,'DTOC Backsheet'!$D$5:$CA$182,T$9,FALSE))="","",(VLOOKUP($E14,'DTOC Backsheet'!$D$5:$CA$182,T$9,FALSE))),"")</f>
        <v>1416.8629942858863</v>
      </c>
      <c r="U14" s="196">
        <f ca="1">IFERROR(IF((VLOOKUP($E14,'DTOC Backsheet'!$D$5:$CA$182,U$9,FALSE))="","",(VLOOKUP($E14,'DTOC Backsheet'!$D$5:$CA$182,U$9,FALSE))),"")</f>
        <v>1260.8900883819381</v>
      </c>
      <c r="V14" s="223">
        <f ca="1">IFERROR(IF((VLOOKUP($E14,'DTOC Backsheet'!$D$5:$CA$182,V$9,FALSE))="","",(VLOOKUP($E14,'DTOC Backsheet'!$D$5:$CA$182,V$9,FALSE))),"")</f>
        <v>1258.7205770043111</v>
      </c>
      <c r="W14" s="199">
        <f ca="1">IFERROR(IF((VLOOKUP($E14,'DTOC Backsheet'!$D$5:$CA$182,W$9,FALSE))="","",(VLOOKUP($E14,'DTOC Backsheet'!$D$5:$CA$182,W$9,FALSE))),"")</f>
        <v>1122.5425921527803</v>
      </c>
      <c r="X14" s="201" t="str">
        <f ca="1">IFERROR(IF((VLOOKUP($E14,'DTOC Backsheet'!$D$5:$CA$182,X$9,FALSE))="","",(VLOOKUP($E14,'DTOC Backsheet'!$D$5:$CA$182,X$9,FALSE))),"")</f>
        <v/>
      </c>
      <c r="Y14" s="212"/>
    </row>
    <row r="15" spans="1:28" ht="30" customHeight="1" thickBot="1">
      <c r="A15" s="42">
        <v>3</v>
      </c>
      <c r="B15" s="173" t="str">
        <f ca="1">IFERROR(IF((VLOOKUP($E15,'Org list'!$AJ$10:$AL$187,3,FALSE))="","",(VLOOKUP($E15,'Org list'!$AJ$10:$AL$187,3,FALSE))),"")</f>
        <v>London Commissioning Region</v>
      </c>
      <c r="C15" s="174" t="str">
        <f ca="1">IFERROR(IF((VLOOKUP($E15,'Org list'!$AO$10:$AQ$187,3,FALSE))="","",(VLOOKUP($E15,'Org list'!$AO$10:$AQ$187,3,FALSE))),"")</f>
        <v/>
      </c>
      <c r="D15" s="175" t="str">
        <f ca="1">IFERROR(IF((VLOOKUP($E15,'Org list'!$AT$10:$AV$187,3,FALSE))="","",(VLOOKUP($E15,'Org list'!$AT$10:$AV$187,3,FALSE))),"")</f>
        <v/>
      </c>
      <c r="E15" s="34" t="str">
        <f t="shared" ca="1" si="0"/>
        <v>Y56</v>
      </c>
      <c r="F15" s="29" t="str">
        <f ca="1">IF(E15="","",VLOOKUP(E15,'Org list'!$J$9:$K$636,2,0))</f>
        <v>London Commissioning Region</v>
      </c>
      <c r="G15" s="196">
        <f ca="1">IFERROR(IF((VLOOKUP($E15,'NEA Backsheet'!$D$5:$AF$182,G$9,FALSE))="","",(VLOOKUP($E15,'NEA Backsheet'!$D$5:$AF$182,G$9,FALSE))),"")</f>
        <v>2147.4217946475414</v>
      </c>
      <c r="H15" s="197">
        <f ca="1">IFERROR(IF((VLOOKUP($E15,'NEA Backsheet'!$D$5:$AF$182,H$9,FALSE))="","",(VLOOKUP($E15,'NEA Backsheet'!$D$5:$AF$182,H$9,FALSE))),"")</f>
        <v>2142.5132935546344</v>
      </c>
      <c r="I15" s="197">
        <f ca="1">IFERROR(IF((VLOOKUP($E15,'NEA Backsheet'!$D$5:$AF$182,I$9,FALSE))="","",(VLOOKUP($E15,'NEA Backsheet'!$D$5:$AF$182,I$9,FALSE))),"")</f>
        <v>2181.7270575861148</v>
      </c>
      <c r="J15" s="198">
        <f ca="1">IFERROR(IF((VLOOKUP($E15,'NEA Backsheet'!$D$5:$AF$182,J$9,FALSE))="","",(VLOOKUP($E15,'NEA Backsheet'!$D$5:$AF$182,J$9,FALSE))),"")</f>
        <v>2094.0218923237676</v>
      </c>
      <c r="K15" s="196">
        <f ca="1">IFERROR(IF((VLOOKUP($E15,'NEA Backsheet'!$D$5:$AF$182,K$9,FALSE))="","",(VLOOKUP($E15,'NEA Backsheet'!$D$5:$AF$182,K$9,FALSE))),"")</f>
        <v>2181.1655387371643</v>
      </c>
      <c r="L15" s="223">
        <f ca="1">IFERROR(IF((VLOOKUP($E15,'NEA Backsheet'!$D$5:$AF$182,L$9,FALSE))="","",(VLOOKUP($E15,'NEA Backsheet'!$D$5:$AF$182,L$9,FALSE))),"")</f>
        <v>2200.288824352077</v>
      </c>
      <c r="M15" s="199">
        <f ca="1">IFERROR(IF((VLOOKUP($E15,'NEA Backsheet'!$D$5:$AF$182,M$9,FALSE))="","",(VLOOKUP($E15,'NEA Backsheet'!$D$5:$AF$182,M$9,FALSE))),"")</f>
        <v>2277.0476826934546</v>
      </c>
      <c r="N15" s="201" t="str">
        <f ca="1">IFERROR(IF((VLOOKUP($E15,'NEA Backsheet'!$D$5:$AF$182,N$9,FALSE))="","",(VLOOKUP($E15,'NEA Backsheet'!$D$5:$AF$182,N$9,FALSE))),"")</f>
        <v/>
      </c>
      <c r="O15" s="211"/>
      <c r="P15" s="127"/>
      <c r="Q15" s="196">
        <f ca="1">IFERROR(IF((VLOOKUP($E15,'DTOC Backsheet'!$D$5:$CA$182,Q$9,FALSE))="","",(VLOOKUP($E15,'DTOC Backsheet'!$D$5:$CA$182,Q$9,FALSE))),"")</f>
        <v>675.32110899983229</v>
      </c>
      <c r="R15" s="197">
        <f ca="1">IFERROR(IF((VLOOKUP($E15,'DTOC Backsheet'!$D$5:$CA$182,R$9,FALSE))="","",(VLOOKUP($E15,'DTOC Backsheet'!$D$5:$CA$182,R$9,FALSE))),"")</f>
        <v>724.98313907047884</v>
      </c>
      <c r="S15" s="197">
        <f ca="1">IFERROR(IF((VLOOKUP($E15,'DTOC Backsheet'!$D$5:$CA$182,S$9,FALSE))="","",(VLOOKUP($E15,'DTOC Backsheet'!$D$5:$CA$182,S$9,FALSE))),"")</f>
        <v>713.72778725381499</v>
      </c>
      <c r="T15" s="198">
        <f ca="1">IFERROR(IF((VLOOKUP($E15,'DTOC Backsheet'!$D$5:$CA$182,T$9,FALSE))="","",(VLOOKUP($E15,'DTOC Backsheet'!$D$5:$CA$182,T$9,FALSE))),"")</f>
        <v>690.72543744014922</v>
      </c>
      <c r="U15" s="196">
        <f ca="1">IFERROR(IF((VLOOKUP($E15,'DTOC Backsheet'!$D$5:$CA$182,U$9,FALSE))="","",(VLOOKUP($E15,'DTOC Backsheet'!$D$5:$CA$182,U$9,FALSE))),"")</f>
        <v>702.79088782108147</v>
      </c>
      <c r="V15" s="223">
        <f ca="1">IFERROR(IF((VLOOKUP($E15,'DTOC Backsheet'!$D$5:$CA$182,V$9,FALSE))="","",(VLOOKUP($E15,'DTOC Backsheet'!$D$5:$CA$182,V$9,FALSE))),"")</f>
        <v>709.86026268628177</v>
      </c>
      <c r="W15" s="199">
        <f ca="1">IFERROR(IF((VLOOKUP($E15,'DTOC Backsheet'!$D$5:$CA$182,W$9,FALSE))="","",(VLOOKUP($E15,'DTOC Backsheet'!$D$5:$CA$182,W$9,FALSE))),"")</f>
        <v>600.50811991398984</v>
      </c>
      <c r="X15" s="201" t="str">
        <f ca="1">IFERROR(IF((VLOOKUP($E15,'DTOC Backsheet'!$D$5:$CA$182,X$9,FALSE))="","",(VLOOKUP($E15,'DTOC Backsheet'!$D$5:$CA$182,X$9,FALSE))),"")</f>
        <v/>
      </c>
      <c r="Y15" s="212"/>
    </row>
    <row r="16" spans="1:28" ht="30" customHeight="1" thickBot="1">
      <c r="A16" s="42">
        <v>4</v>
      </c>
      <c r="B16" s="173" t="str">
        <f ca="1">IFERROR(IF((VLOOKUP($E16,'Org list'!$AJ$10:$AL$187,3,FALSE))="","",(VLOOKUP($E16,'Org list'!$AJ$10:$AL$187,3,FALSE))),"")</f>
        <v>South of England Commissioning Region</v>
      </c>
      <c r="C16" s="174" t="str">
        <f ca="1">IFERROR(IF((VLOOKUP($E16,'Org list'!$AO$10:$AQ$187,3,FALSE))="","",(VLOOKUP($E16,'Org list'!$AO$10:$AQ$187,3,FALSE))),"")</f>
        <v/>
      </c>
      <c r="D16" s="175" t="str">
        <f ca="1">IFERROR(IF((VLOOKUP($E16,'Org list'!$AT$10:$AV$187,3,FALSE))="","",(VLOOKUP($E16,'Org list'!$AT$10:$AV$187,3,FALSE))),"")</f>
        <v/>
      </c>
      <c r="E16" s="34" t="str">
        <f t="shared" ca="1" si="0"/>
        <v>Y57</v>
      </c>
      <c r="F16" s="29" t="str">
        <f ca="1">IF(E16="","",VLOOKUP(E16,'Org list'!$J$9:$K$636,2,0))</f>
        <v>South of England Commissioning Region</v>
      </c>
      <c r="G16" s="196">
        <f ca="1">IFERROR(IF((VLOOKUP($E16,'NEA Backsheet'!$D$5:$AF$182,G$9,FALSE))="","",(VLOOKUP($E16,'NEA Backsheet'!$D$5:$AF$182,G$9,FALSE))),"")</f>
        <v>2476.6790230194542</v>
      </c>
      <c r="H16" s="197">
        <f ca="1">IFERROR(IF((VLOOKUP($E16,'NEA Backsheet'!$D$5:$AF$182,H$9,FALSE))="","",(VLOOKUP($E16,'NEA Backsheet'!$D$5:$AF$182,H$9,FALSE))),"")</f>
        <v>2464.3538614174522</v>
      </c>
      <c r="I16" s="197">
        <f ca="1">IFERROR(IF((VLOOKUP($E16,'NEA Backsheet'!$D$5:$AF$182,I$9,FALSE))="","",(VLOOKUP($E16,'NEA Backsheet'!$D$5:$AF$182,I$9,FALSE))),"")</f>
        <v>2568.1955681900049</v>
      </c>
      <c r="J16" s="198">
        <f ca="1">IFERROR(IF((VLOOKUP($E16,'NEA Backsheet'!$D$5:$AF$182,J$9,FALSE))="","",(VLOOKUP($E16,'NEA Backsheet'!$D$5:$AF$182,J$9,FALSE))),"")</f>
        <v>2492.937159383137</v>
      </c>
      <c r="K16" s="196">
        <f ca="1">IFERROR(IF((VLOOKUP($E16,'NEA Backsheet'!$D$5:$AF$182,K$9,FALSE))="","",(VLOOKUP($E16,'NEA Backsheet'!$D$5:$AF$182,K$9,FALSE))),"")</f>
        <v>2615.9784747173539</v>
      </c>
      <c r="L16" s="223">
        <f ca="1">IFERROR(IF((VLOOKUP($E16,'NEA Backsheet'!$D$5:$AF$182,L$9,FALSE))="","",(VLOOKUP($E16,'NEA Backsheet'!$D$5:$AF$182,L$9,FALSE))),"")</f>
        <v>2575.8928792960978</v>
      </c>
      <c r="M16" s="199">
        <f ca="1">IFERROR(IF((VLOOKUP($E16,'NEA Backsheet'!$D$5:$AF$182,M$9,FALSE))="","",(VLOOKUP($E16,'NEA Backsheet'!$D$5:$AF$182,M$9,FALSE))),"")</f>
        <v>2662.5928898067887</v>
      </c>
      <c r="N16" s="201" t="str">
        <f ca="1">IFERROR(IF((VLOOKUP($E16,'NEA Backsheet'!$D$5:$AF$182,N$9,FALSE))="","",(VLOOKUP($E16,'NEA Backsheet'!$D$5:$AF$182,N$9,FALSE))),"")</f>
        <v/>
      </c>
      <c r="O16" s="211"/>
      <c r="P16" s="127"/>
      <c r="Q16" s="196">
        <f ca="1">IFERROR(IF((VLOOKUP($E16,'DTOC Backsheet'!$D$5:$CA$182,Q$9,FALSE))="","",(VLOOKUP($E16,'DTOC Backsheet'!$D$5:$CA$182,Q$9,FALSE))),"")</f>
        <v>1462.441367003589</v>
      </c>
      <c r="R16" s="197">
        <f ca="1">IFERROR(IF((VLOOKUP($E16,'DTOC Backsheet'!$D$5:$CA$182,R$9,FALSE))="","",(VLOOKUP($E16,'DTOC Backsheet'!$D$5:$CA$182,R$9,FALSE))),"")</f>
        <v>1606.2701064161342</v>
      </c>
      <c r="S16" s="197">
        <f ca="1">IFERROR(IF((VLOOKUP($E16,'DTOC Backsheet'!$D$5:$CA$182,S$9,FALSE))="","",(VLOOKUP($E16,'DTOC Backsheet'!$D$5:$CA$182,S$9,FALSE))),"")</f>
        <v>1707.398860868612</v>
      </c>
      <c r="T16" s="198">
        <f ca="1">IFERROR(IF((VLOOKUP($E16,'DTOC Backsheet'!$D$5:$CA$182,T$9,FALSE))="","",(VLOOKUP($E16,'DTOC Backsheet'!$D$5:$CA$182,T$9,FALSE))),"")</f>
        <v>1681.7243678316584</v>
      </c>
      <c r="U16" s="196">
        <f ca="1">IFERROR(IF((VLOOKUP($E16,'DTOC Backsheet'!$D$5:$CA$182,U$9,FALSE))="","",(VLOOKUP($E16,'DTOC Backsheet'!$D$5:$CA$182,U$9,FALSE))),"")</f>
        <v>1570.9880235284802</v>
      </c>
      <c r="V16" s="223">
        <f ca="1">IFERROR(IF((VLOOKUP($E16,'DTOC Backsheet'!$D$5:$CA$182,V$9,FALSE))="","",(VLOOKUP($E16,'DTOC Backsheet'!$D$5:$CA$182,V$9,FALSE))),"")</f>
        <v>1550.8525482358455</v>
      </c>
      <c r="W16" s="199">
        <f ca="1">IFERROR(IF((VLOOKUP($E16,'DTOC Backsheet'!$D$5:$CA$182,W$9,FALSE))="","",(VLOOKUP($E16,'DTOC Backsheet'!$D$5:$CA$182,W$9,FALSE))),"")</f>
        <v>1322.5832597375938</v>
      </c>
      <c r="X16" s="201" t="str">
        <f ca="1">IFERROR(IF((VLOOKUP($E16,'DTOC Backsheet'!$D$5:$CA$182,X$9,FALSE))="","",(VLOOKUP($E16,'DTOC Backsheet'!$D$5:$CA$182,X$9,FALSE))),"")</f>
        <v/>
      </c>
      <c r="Y16" s="212"/>
    </row>
    <row r="17" spans="1:25" ht="30" customHeight="1" thickBot="1">
      <c r="A17" s="42">
        <v>5</v>
      </c>
      <c r="B17" s="173" t="str">
        <f ca="1">IFERROR(IF((VLOOKUP($E17,'Org list'!$AJ$10:$AL$187,3,FALSE))="","",(VLOOKUP($E17,'Org list'!$AJ$10:$AL$187,3,FALSE))),"")</f>
        <v/>
      </c>
      <c r="C17" s="174" t="str">
        <f ca="1">IFERROR(IF((VLOOKUP($E17,'Org list'!$AO$10:$AQ$187,3,FALSE))="","",(VLOOKUP($E17,'Org list'!$AO$10:$AQ$187,3,FALSE))),"")</f>
        <v>North East GOR</v>
      </c>
      <c r="D17" s="175" t="str">
        <f ca="1">IFERROR(IF((VLOOKUP($E17,'Org list'!$AT$10:$AV$187,3,FALSE))="","",(VLOOKUP($E17,'Org list'!$AT$10:$AV$187,3,FALSE))),"")</f>
        <v/>
      </c>
      <c r="E17" s="34" t="str">
        <f t="shared" ca="1" si="0"/>
        <v>E12000001</v>
      </c>
      <c r="F17" s="29" t="str">
        <f ca="1">IF(E17="","",VLOOKUP(E17,'Org list'!$J$9:$K$636,2,0))</f>
        <v>North East GOR</v>
      </c>
      <c r="G17" s="196">
        <f ca="1">IFERROR(IF((VLOOKUP($E17,'NEA Backsheet'!$D$5:$AF$182,G$9,FALSE))="","",(VLOOKUP($E17,'NEA Backsheet'!$D$5:$AF$182,G$9,FALSE))),"")</f>
        <v>3054.3243373984265</v>
      </c>
      <c r="H17" s="197">
        <f ca="1">IFERROR(IF((VLOOKUP($E17,'NEA Backsheet'!$D$5:$AF$182,H$9,FALSE))="","",(VLOOKUP($E17,'NEA Backsheet'!$D$5:$AF$182,H$9,FALSE))),"")</f>
        <v>3044.1495386623164</v>
      </c>
      <c r="I17" s="197">
        <f ca="1">IFERROR(IF((VLOOKUP($E17,'NEA Backsheet'!$D$5:$AF$182,I$9,FALSE))="","",(VLOOKUP($E17,'NEA Backsheet'!$D$5:$AF$182,I$9,FALSE))),"")</f>
        <v>3119.936345980665</v>
      </c>
      <c r="J17" s="198">
        <f ca="1">IFERROR(IF((VLOOKUP($E17,'NEA Backsheet'!$D$5:$AF$182,J$9,FALSE))="","",(VLOOKUP($E17,'NEA Backsheet'!$D$5:$AF$182,J$9,FALSE))),"")</f>
        <v>3073.51247105733</v>
      </c>
      <c r="K17" s="196">
        <f ca="1">IFERROR(IF((VLOOKUP($E17,'NEA Backsheet'!$D$5:$AF$182,K$9,FALSE))="","",(VLOOKUP($E17,'NEA Backsheet'!$D$5:$AF$182,K$9,FALSE))),"")</f>
        <v>3023.222126057854</v>
      </c>
      <c r="L17" s="223">
        <f ca="1">IFERROR(IF((VLOOKUP($E17,'NEA Backsheet'!$D$5:$AF$182,L$9,FALSE))="","",(VLOOKUP($E17,'NEA Backsheet'!$D$5:$AF$182,L$9,FALSE))),"")</f>
        <v>3055.1867496290683</v>
      </c>
      <c r="M17" s="199">
        <f ca="1">IFERROR(IF((VLOOKUP($E17,'NEA Backsheet'!$D$5:$AF$182,M$9,FALSE))="","",(VLOOKUP($E17,'NEA Backsheet'!$D$5:$AF$182,M$9,FALSE))),"")</f>
        <v>3224.9520120324269</v>
      </c>
      <c r="N17" s="201" t="str">
        <f ca="1">IFERROR(IF((VLOOKUP($E17,'NEA Backsheet'!$D$5:$AF$182,N$9,FALSE))="","",(VLOOKUP($E17,'NEA Backsheet'!$D$5:$AF$182,N$9,FALSE))),"")</f>
        <v/>
      </c>
      <c r="O17" s="211"/>
      <c r="P17" s="127"/>
      <c r="Q17" s="196">
        <f ca="1">IFERROR(IF((VLOOKUP($E17,'DTOC Backsheet'!$D$5:$CA$182,Q$9,FALSE))="","",(VLOOKUP($E17,'DTOC Backsheet'!$D$5:$CA$182,Q$9,FALSE))),"")</f>
        <v>606.41058558579903</v>
      </c>
      <c r="R17" s="197">
        <f ca="1">IFERROR(IF((VLOOKUP($E17,'DTOC Backsheet'!$D$5:$CA$182,R$9,FALSE))="","",(VLOOKUP($E17,'DTOC Backsheet'!$D$5:$CA$182,R$9,FALSE))),"")</f>
        <v>587.98282855174887</v>
      </c>
      <c r="S17" s="197">
        <f ca="1">IFERROR(IF((VLOOKUP($E17,'DTOC Backsheet'!$D$5:$CA$182,S$9,FALSE))="","",(VLOOKUP($E17,'DTOC Backsheet'!$D$5:$CA$182,S$9,FALSE))),"")</f>
        <v>670.64718851169096</v>
      </c>
      <c r="T17" s="198">
        <f ca="1">IFERROR(IF((VLOOKUP($E17,'DTOC Backsheet'!$D$5:$CA$182,T$9,FALSE))="","",(VLOOKUP($E17,'DTOC Backsheet'!$D$5:$CA$182,T$9,FALSE))),"")</f>
        <v>585.541437608916</v>
      </c>
      <c r="U17" s="196">
        <f ca="1">IFERROR(IF((VLOOKUP($E17,'DTOC Backsheet'!$D$5:$CA$182,U$9,FALSE))="","",(VLOOKUP($E17,'DTOC Backsheet'!$D$5:$CA$182,U$9,FALSE))),"")</f>
        <v>590.63843730761528</v>
      </c>
      <c r="V17" s="223">
        <f ca="1">IFERROR(IF((VLOOKUP($E17,'DTOC Backsheet'!$D$5:$CA$182,V$9,FALSE))="","",(VLOOKUP($E17,'DTOC Backsheet'!$D$5:$CA$182,V$9,FALSE))),"")</f>
        <v>517.10949720971166</v>
      </c>
      <c r="W17" s="199">
        <f ca="1">IFERROR(IF((VLOOKUP($E17,'DTOC Backsheet'!$D$5:$CA$182,W$9,FALSE))="","",(VLOOKUP($E17,'DTOC Backsheet'!$D$5:$CA$182,W$9,FALSE))),"")</f>
        <v>492.19083201607037</v>
      </c>
      <c r="X17" s="201" t="str">
        <f ca="1">IFERROR(IF((VLOOKUP($E17,'DTOC Backsheet'!$D$5:$CA$182,X$9,FALSE))="","",(VLOOKUP($E17,'DTOC Backsheet'!$D$5:$CA$182,X$9,FALSE))),"")</f>
        <v/>
      </c>
      <c r="Y17" s="212"/>
    </row>
    <row r="18" spans="1:25" ht="30" customHeight="1" thickBot="1">
      <c r="A18" s="42">
        <v>6</v>
      </c>
      <c r="B18" s="173" t="str">
        <f ca="1">IFERROR(IF((VLOOKUP($E18,'Org list'!$AJ$10:$AL$187,3,FALSE))="","",(VLOOKUP($E18,'Org list'!$AJ$10:$AL$187,3,FALSE))),"")</f>
        <v/>
      </c>
      <c r="C18" s="174" t="str">
        <f ca="1">IFERROR(IF((VLOOKUP($E18,'Org list'!$AO$10:$AQ$187,3,FALSE))="","",(VLOOKUP($E18,'Org list'!$AO$10:$AQ$187,3,FALSE))),"")</f>
        <v>North West GOR</v>
      </c>
      <c r="D18" s="175" t="str">
        <f ca="1">IFERROR(IF((VLOOKUP($E18,'Org list'!$AT$10:$AV$187,3,FALSE))="","",(VLOOKUP($E18,'Org list'!$AT$10:$AV$187,3,FALSE))),"")</f>
        <v/>
      </c>
      <c r="E18" s="34" t="str">
        <f t="shared" ca="1" si="0"/>
        <v>E12000002</v>
      </c>
      <c r="F18" s="29" t="str">
        <f ca="1">IF(E18="","",VLOOKUP(E18,'Org list'!$J$9:$K$636,2,0))</f>
        <v>North West GOR</v>
      </c>
      <c r="G18" s="196">
        <f ca="1">IFERROR(IF((VLOOKUP($E18,'NEA Backsheet'!$D$5:$AF$182,G$9,FALSE))="","",(VLOOKUP($E18,'NEA Backsheet'!$D$5:$AF$182,G$9,FALSE))),"")</f>
        <v>3064.3751626693743</v>
      </c>
      <c r="H18" s="197">
        <f ca="1">IFERROR(IF((VLOOKUP($E18,'NEA Backsheet'!$D$5:$AF$182,H$9,FALSE))="","",(VLOOKUP($E18,'NEA Backsheet'!$D$5:$AF$182,H$9,FALSE))),"")</f>
        <v>3068.0673901136861</v>
      </c>
      <c r="I18" s="197">
        <f ca="1">IFERROR(IF((VLOOKUP($E18,'NEA Backsheet'!$D$5:$AF$182,I$9,FALSE))="","",(VLOOKUP($E18,'NEA Backsheet'!$D$5:$AF$182,I$9,FALSE))),"")</f>
        <v>3139.9103927066685</v>
      </c>
      <c r="J18" s="198">
        <f ca="1">IFERROR(IF((VLOOKUP($E18,'NEA Backsheet'!$D$5:$AF$182,J$9,FALSE))="","",(VLOOKUP($E18,'NEA Backsheet'!$D$5:$AF$182,J$9,FALSE))),"")</f>
        <v>3054.9634670442829</v>
      </c>
      <c r="K18" s="196">
        <f ca="1">IFERROR(IF((VLOOKUP($E18,'NEA Backsheet'!$D$5:$AF$182,K$9,FALSE))="","",(VLOOKUP($E18,'NEA Backsheet'!$D$5:$AF$182,K$9,FALSE))),"")</f>
        <v>3078.8308935922182</v>
      </c>
      <c r="L18" s="223">
        <f ca="1">IFERROR(IF((VLOOKUP($E18,'NEA Backsheet'!$D$5:$AF$182,L$9,FALSE))="","",(VLOOKUP($E18,'NEA Backsheet'!$D$5:$AF$182,L$9,FALSE))),"")</f>
        <v>3103.546296384573</v>
      </c>
      <c r="M18" s="199">
        <f ca="1">IFERROR(IF((VLOOKUP($E18,'NEA Backsheet'!$D$5:$AF$182,M$9,FALSE))="","",(VLOOKUP($E18,'NEA Backsheet'!$D$5:$AF$182,M$9,FALSE))),"")</f>
        <v>3324.9490333581766</v>
      </c>
      <c r="N18" s="201" t="str">
        <f ca="1">IFERROR(IF((VLOOKUP($E18,'NEA Backsheet'!$D$5:$AF$182,N$9,FALSE))="","",(VLOOKUP($E18,'NEA Backsheet'!$D$5:$AF$182,N$9,FALSE))),"")</f>
        <v/>
      </c>
      <c r="O18" s="211"/>
      <c r="P18" s="127"/>
      <c r="Q18" s="196">
        <f ca="1">IFERROR(IF((VLOOKUP($E18,'DTOC Backsheet'!$D$5:$CA$182,Q$9,FALSE))="","",(VLOOKUP($E18,'DTOC Backsheet'!$D$5:$CA$182,Q$9,FALSE))),"")</f>
        <v>1330.5811541684848</v>
      </c>
      <c r="R18" s="197">
        <f ca="1">IFERROR(IF((VLOOKUP($E18,'DTOC Backsheet'!$D$5:$CA$182,R$9,FALSE))="","",(VLOOKUP($E18,'DTOC Backsheet'!$D$5:$CA$182,R$9,FALSE))),"")</f>
        <v>1534.0423135245437</v>
      </c>
      <c r="S18" s="197">
        <f ca="1">IFERROR(IF((VLOOKUP($E18,'DTOC Backsheet'!$D$5:$CA$182,S$9,FALSE))="","",(VLOOKUP($E18,'DTOC Backsheet'!$D$5:$CA$182,S$9,FALSE))),"")</f>
        <v>1559.0312380887444</v>
      </c>
      <c r="T18" s="198">
        <f ca="1">IFERROR(IF((VLOOKUP($E18,'DTOC Backsheet'!$D$5:$CA$182,T$9,FALSE))="","",(VLOOKUP($E18,'DTOC Backsheet'!$D$5:$CA$182,T$9,FALSE))),"")</f>
        <v>1581.7051052441925</v>
      </c>
      <c r="U18" s="196">
        <f ca="1">IFERROR(IF((VLOOKUP($E18,'DTOC Backsheet'!$D$5:$CA$182,U$9,FALSE))="","",(VLOOKUP($E18,'DTOC Backsheet'!$D$5:$CA$182,U$9,FALSE))),"")</f>
        <v>1363.2723872419851</v>
      </c>
      <c r="V18" s="223">
        <f ca="1">IFERROR(IF((VLOOKUP($E18,'DTOC Backsheet'!$D$5:$CA$182,V$9,FALSE))="","",(VLOOKUP($E18,'DTOC Backsheet'!$D$5:$CA$182,V$9,FALSE))),"")</f>
        <v>1401.7914408427282</v>
      </c>
      <c r="W18" s="199">
        <f ca="1">IFERROR(IF((VLOOKUP($E18,'DTOC Backsheet'!$D$5:$CA$182,W$9,FALSE))="","",(VLOOKUP($E18,'DTOC Backsheet'!$D$5:$CA$182,W$9,FALSE))),"")</f>
        <v>1311.4042772178198</v>
      </c>
      <c r="X18" s="201" t="str">
        <f ca="1">IFERROR(IF((VLOOKUP($E18,'DTOC Backsheet'!$D$5:$CA$182,X$9,FALSE))="","",(VLOOKUP($E18,'DTOC Backsheet'!$D$5:$CA$182,X$9,FALSE))),"")</f>
        <v/>
      </c>
      <c r="Y18" s="212"/>
    </row>
    <row r="19" spans="1:25" ht="30" customHeight="1" thickBot="1">
      <c r="A19" s="42">
        <v>7</v>
      </c>
      <c r="B19" s="173" t="str">
        <f ca="1">IFERROR(IF((VLOOKUP($E19,'Org list'!$AJ$10:$AL$187,3,FALSE))="","",(VLOOKUP($E19,'Org list'!$AJ$10:$AL$187,3,FALSE))),"")</f>
        <v/>
      </c>
      <c r="C19" s="174" t="str">
        <f ca="1">IFERROR(IF((VLOOKUP($E19,'Org list'!$AO$10:$AQ$187,3,FALSE))="","",(VLOOKUP($E19,'Org list'!$AO$10:$AQ$187,3,FALSE))),"")</f>
        <v>Yorkshire and The Humber GOR</v>
      </c>
      <c r="D19" s="175" t="str">
        <f ca="1">IFERROR(IF((VLOOKUP($E19,'Org list'!$AT$10:$AV$187,3,FALSE))="","",(VLOOKUP($E19,'Org list'!$AT$10:$AV$187,3,FALSE))),"")</f>
        <v/>
      </c>
      <c r="E19" s="34" t="str">
        <f t="shared" ca="1" si="0"/>
        <v>E12000003</v>
      </c>
      <c r="F19" s="29" t="str">
        <f ca="1">IF(E19="","",VLOOKUP(E19,'Org list'!$J$9:$K$636,2,0))</f>
        <v>Yorkshire and The Humber GOR</v>
      </c>
      <c r="G19" s="196">
        <f ca="1">IFERROR(IF((VLOOKUP($E19,'NEA Backsheet'!$D$5:$AF$182,G$9,FALSE))="","",(VLOOKUP($E19,'NEA Backsheet'!$D$5:$AF$182,G$9,FALSE))),"")</f>
        <v>2752.5075773895369</v>
      </c>
      <c r="H19" s="197">
        <f ca="1">IFERROR(IF((VLOOKUP($E19,'NEA Backsheet'!$D$5:$AF$182,H$9,FALSE))="","",(VLOOKUP($E19,'NEA Backsheet'!$D$5:$AF$182,H$9,FALSE))),"")</f>
        <v>2742.3527748836618</v>
      </c>
      <c r="I19" s="197">
        <f ca="1">IFERROR(IF((VLOOKUP($E19,'NEA Backsheet'!$D$5:$AF$182,I$9,FALSE))="","",(VLOOKUP($E19,'NEA Backsheet'!$D$5:$AF$182,I$9,FALSE))),"")</f>
        <v>2781.9594055373259</v>
      </c>
      <c r="J19" s="198">
        <f ca="1">IFERROR(IF((VLOOKUP($E19,'NEA Backsheet'!$D$5:$AF$182,J$9,FALSE))="","",(VLOOKUP($E19,'NEA Backsheet'!$D$5:$AF$182,J$9,FALSE))),"")</f>
        <v>2773.4316352794194</v>
      </c>
      <c r="K19" s="196">
        <f ca="1">IFERROR(IF((VLOOKUP($E19,'NEA Backsheet'!$D$5:$AF$182,K$9,FALSE))="","",(VLOOKUP($E19,'NEA Backsheet'!$D$5:$AF$182,K$9,FALSE))),"")</f>
        <v>2780.9035299238035</v>
      </c>
      <c r="L19" s="223">
        <f ca="1">IFERROR(IF((VLOOKUP($E19,'NEA Backsheet'!$D$5:$AF$182,L$9,FALSE))="","",(VLOOKUP($E19,'NEA Backsheet'!$D$5:$AF$182,L$9,FALSE))),"")</f>
        <v>2775.3551323804022</v>
      </c>
      <c r="M19" s="199">
        <f ca="1">IFERROR(IF((VLOOKUP($E19,'NEA Backsheet'!$D$5:$AF$182,M$9,FALSE))="","",(VLOOKUP($E19,'NEA Backsheet'!$D$5:$AF$182,M$9,FALSE))),"")</f>
        <v>2697.3503443985815</v>
      </c>
      <c r="N19" s="201" t="str">
        <f ca="1">IFERROR(IF((VLOOKUP($E19,'NEA Backsheet'!$D$5:$AF$182,N$9,FALSE))="","",(VLOOKUP($E19,'NEA Backsheet'!$D$5:$AF$182,N$9,FALSE))),"")</f>
        <v/>
      </c>
      <c r="O19" s="211"/>
      <c r="P19" s="127"/>
      <c r="Q19" s="196">
        <f ca="1">IFERROR(IF((VLOOKUP($E19,'DTOC Backsheet'!$D$5:$CA$182,Q$9,FALSE))="","",(VLOOKUP($E19,'DTOC Backsheet'!$D$5:$CA$182,Q$9,FALSE))),"")</f>
        <v>927.31753323800535</v>
      </c>
      <c r="R19" s="197">
        <f ca="1">IFERROR(IF((VLOOKUP($E19,'DTOC Backsheet'!$D$5:$CA$182,R$9,FALSE))="","",(VLOOKUP($E19,'DTOC Backsheet'!$D$5:$CA$182,R$9,FALSE))),"")</f>
        <v>1034.1752925950802</v>
      </c>
      <c r="S19" s="197">
        <f ca="1">IFERROR(IF((VLOOKUP($E19,'DTOC Backsheet'!$D$5:$CA$182,S$9,FALSE))="","",(VLOOKUP($E19,'DTOC Backsheet'!$D$5:$CA$182,S$9,FALSE))),"")</f>
        <v>1134.7376649028661</v>
      </c>
      <c r="T19" s="198">
        <f ca="1">IFERROR(IF((VLOOKUP($E19,'DTOC Backsheet'!$D$5:$CA$182,T$9,FALSE))="","",(VLOOKUP($E19,'DTOC Backsheet'!$D$5:$CA$182,T$9,FALSE))),"")</f>
        <v>1154.4281546743273</v>
      </c>
      <c r="U19" s="196">
        <f ca="1">IFERROR(IF((VLOOKUP($E19,'DTOC Backsheet'!$D$5:$CA$182,U$9,FALSE))="","",(VLOOKUP($E19,'DTOC Backsheet'!$D$5:$CA$182,U$9,FALSE))),"")</f>
        <v>1029.5041679777596</v>
      </c>
      <c r="V19" s="223">
        <f ca="1">IFERROR(IF((VLOOKUP($E19,'DTOC Backsheet'!$D$5:$CA$182,V$9,FALSE))="","",(VLOOKUP($E19,'DTOC Backsheet'!$D$5:$CA$182,V$9,FALSE))),"")</f>
        <v>999.74149428158114</v>
      </c>
      <c r="W19" s="199">
        <f ca="1">IFERROR(IF((VLOOKUP($E19,'DTOC Backsheet'!$D$5:$CA$182,W$9,FALSE))="","",(VLOOKUP($E19,'DTOC Backsheet'!$D$5:$CA$182,W$9,FALSE))),"")</f>
        <v>947.37130806755351</v>
      </c>
      <c r="X19" s="201" t="str">
        <f ca="1">IFERROR(IF((VLOOKUP($E19,'DTOC Backsheet'!$D$5:$CA$182,X$9,FALSE))="","",(VLOOKUP($E19,'DTOC Backsheet'!$D$5:$CA$182,X$9,FALSE))),"")</f>
        <v/>
      </c>
      <c r="Y19" s="212"/>
    </row>
    <row r="20" spans="1:25" ht="30" customHeight="1" thickBot="1">
      <c r="A20" s="42">
        <v>8</v>
      </c>
      <c r="B20" s="173" t="str">
        <f ca="1">IFERROR(IF((VLOOKUP($E20,'Org list'!$AJ$10:$AL$187,3,FALSE))="","",(VLOOKUP($E20,'Org list'!$AJ$10:$AL$187,3,FALSE))),"")</f>
        <v/>
      </c>
      <c r="C20" s="174" t="str">
        <f ca="1">IFERROR(IF((VLOOKUP($E20,'Org list'!$AO$10:$AQ$187,3,FALSE))="","",(VLOOKUP($E20,'Org list'!$AO$10:$AQ$187,3,FALSE))),"")</f>
        <v>East Midlands GOR</v>
      </c>
      <c r="D20" s="175" t="str">
        <f ca="1">IFERROR(IF((VLOOKUP($E20,'Org list'!$AT$10:$AV$187,3,FALSE))="","",(VLOOKUP($E20,'Org list'!$AT$10:$AV$187,3,FALSE))),"")</f>
        <v/>
      </c>
      <c r="E20" s="34" t="str">
        <f t="shared" ca="1" si="0"/>
        <v>E12000004</v>
      </c>
      <c r="F20" s="29" t="str">
        <f ca="1">IF(E20="","",VLOOKUP(E20,'Org list'!$J$9:$K$636,2,0))</f>
        <v>East Midlands GOR</v>
      </c>
      <c r="G20" s="196">
        <f ca="1">IFERROR(IF((VLOOKUP($E20,'NEA Backsheet'!$D$5:$AF$182,G$9,FALSE))="","",(VLOOKUP($E20,'NEA Backsheet'!$D$5:$AF$182,G$9,FALSE))),"")</f>
        <v>2592.516296075109</v>
      </c>
      <c r="H20" s="197">
        <f ca="1">IFERROR(IF((VLOOKUP($E20,'NEA Backsheet'!$D$5:$AF$182,H$9,FALSE))="","",(VLOOKUP($E20,'NEA Backsheet'!$D$5:$AF$182,H$9,FALSE))),"")</f>
        <v>2565.6510625904129</v>
      </c>
      <c r="I20" s="197">
        <f ca="1">IFERROR(IF((VLOOKUP($E20,'NEA Backsheet'!$D$5:$AF$182,I$9,FALSE))="","",(VLOOKUP($E20,'NEA Backsheet'!$D$5:$AF$182,I$9,FALSE))),"")</f>
        <v>2656.7554664785034</v>
      </c>
      <c r="J20" s="198">
        <f ca="1">IFERROR(IF((VLOOKUP($E20,'NEA Backsheet'!$D$5:$AF$182,J$9,FALSE))="","",(VLOOKUP($E20,'NEA Backsheet'!$D$5:$AF$182,J$9,FALSE))),"")</f>
        <v>2622.6016674546554</v>
      </c>
      <c r="K20" s="196">
        <f ca="1">IFERROR(IF((VLOOKUP($E20,'NEA Backsheet'!$D$5:$AF$182,K$9,FALSE))="","",(VLOOKUP($E20,'NEA Backsheet'!$D$5:$AF$182,K$9,FALSE))),"")</f>
        <v>2618.4891995772214</v>
      </c>
      <c r="L20" s="223">
        <f ca="1">IFERROR(IF((VLOOKUP($E20,'NEA Backsheet'!$D$5:$AF$182,L$9,FALSE))="","",(VLOOKUP($E20,'NEA Backsheet'!$D$5:$AF$182,L$9,FALSE))),"")</f>
        <v>2620.2715120143371</v>
      </c>
      <c r="M20" s="199">
        <f ca="1">IFERROR(IF((VLOOKUP($E20,'NEA Backsheet'!$D$5:$AF$182,M$9,FALSE))="","",(VLOOKUP($E20,'NEA Backsheet'!$D$5:$AF$182,M$9,FALSE))),"")</f>
        <v>2714.2537896072326</v>
      </c>
      <c r="N20" s="201" t="str">
        <f ca="1">IFERROR(IF((VLOOKUP($E20,'NEA Backsheet'!$D$5:$AF$182,N$9,FALSE))="","",(VLOOKUP($E20,'NEA Backsheet'!$D$5:$AF$182,N$9,FALSE))),"")</f>
        <v/>
      </c>
      <c r="O20" s="211"/>
      <c r="P20" s="127"/>
      <c r="Q20" s="196">
        <f ca="1">IFERROR(IF((VLOOKUP($E20,'DTOC Backsheet'!$D$5:$CA$182,Q$9,FALSE))="","",(VLOOKUP($E20,'DTOC Backsheet'!$D$5:$CA$182,Q$9,FALSE))),"")</f>
        <v>1261.8536615066137</v>
      </c>
      <c r="R20" s="197">
        <f ca="1">IFERROR(IF((VLOOKUP($E20,'DTOC Backsheet'!$D$5:$CA$182,R$9,FALSE))="","",(VLOOKUP($E20,'DTOC Backsheet'!$D$5:$CA$182,R$9,FALSE))),"")</f>
        <v>1420.5834387481711</v>
      </c>
      <c r="S20" s="197">
        <f ca="1">IFERROR(IF((VLOOKUP($E20,'DTOC Backsheet'!$D$5:$CA$182,S$9,FALSE))="","",(VLOOKUP($E20,'DTOC Backsheet'!$D$5:$CA$182,S$9,FALSE))),"")</f>
        <v>1381.56859949011</v>
      </c>
      <c r="T20" s="198">
        <f ca="1">IFERROR(IF((VLOOKUP($E20,'DTOC Backsheet'!$D$5:$CA$182,T$9,FALSE))="","",(VLOOKUP($E20,'DTOC Backsheet'!$D$5:$CA$182,T$9,FALSE))),"")</f>
        <v>1334.9710870431345</v>
      </c>
      <c r="U20" s="196">
        <f ca="1">IFERROR(IF((VLOOKUP($E20,'DTOC Backsheet'!$D$5:$CA$182,U$9,FALSE))="","",(VLOOKUP($E20,'DTOC Backsheet'!$D$5:$CA$182,U$9,FALSE))),"")</f>
        <v>1100.5858343728494</v>
      </c>
      <c r="V20" s="223">
        <f ca="1">IFERROR(IF((VLOOKUP($E20,'DTOC Backsheet'!$D$5:$CA$182,V$9,FALSE))="","",(VLOOKUP($E20,'DTOC Backsheet'!$D$5:$CA$182,V$9,FALSE))),"")</f>
        <v>1153.6120039718508</v>
      </c>
      <c r="W20" s="199">
        <f ca="1">IFERROR(IF((VLOOKUP($E20,'DTOC Backsheet'!$D$5:$CA$182,W$9,FALSE))="","",(VLOOKUP($E20,'DTOC Backsheet'!$D$5:$CA$182,W$9,FALSE))),"")</f>
        <v>1040.2659044976799</v>
      </c>
      <c r="X20" s="201" t="str">
        <f ca="1">IFERROR(IF((VLOOKUP($E20,'DTOC Backsheet'!$D$5:$CA$182,X$9,FALSE))="","",(VLOOKUP($E20,'DTOC Backsheet'!$D$5:$CA$182,X$9,FALSE))),"")</f>
        <v/>
      </c>
      <c r="Y20" s="212"/>
    </row>
    <row r="21" spans="1:25" ht="30" customHeight="1" thickBot="1">
      <c r="A21" s="42">
        <v>9</v>
      </c>
      <c r="B21" s="173" t="str">
        <f ca="1">IFERROR(IF((VLOOKUP($E21,'Org list'!$AJ$10:$AL$187,3,FALSE))="","",(VLOOKUP($E21,'Org list'!$AJ$10:$AL$187,3,FALSE))),"")</f>
        <v/>
      </c>
      <c r="C21" s="174" t="str">
        <f ca="1">IFERROR(IF((VLOOKUP($E21,'Org list'!$AO$10:$AQ$187,3,FALSE))="","",(VLOOKUP($E21,'Org list'!$AO$10:$AQ$187,3,FALSE))),"")</f>
        <v>West Midlands GOR</v>
      </c>
      <c r="D21" s="175" t="str">
        <f ca="1">IFERROR(IF((VLOOKUP($E21,'Org list'!$AT$10:$AV$187,3,FALSE))="","",(VLOOKUP($E21,'Org list'!$AT$10:$AV$187,3,FALSE))),"")</f>
        <v/>
      </c>
      <c r="E21" s="34" t="str">
        <f t="shared" ca="1" si="0"/>
        <v>E12000005</v>
      </c>
      <c r="F21" s="29" t="str">
        <f ca="1">IF(E21="","",VLOOKUP(E21,'Org list'!$J$9:$K$636,2,0))</f>
        <v>West Midlands GOR</v>
      </c>
      <c r="G21" s="196">
        <f ca="1">IFERROR(IF((VLOOKUP($E21,'NEA Backsheet'!$D$5:$AF$182,G$9,FALSE))="","",(VLOOKUP($E21,'NEA Backsheet'!$D$5:$AF$182,G$9,FALSE))),"")</f>
        <v>2838.8176406402522</v>
      </c>
      <c r="H21" s="197">
        <f ca="1">IFERROR(IF((VLOOKUP($E21,'NEA Backsheet'!$D$5:$AF$182,H$9,FALSE))="","",(VLOOKUP($E21,'NEA Backsheet'!$D$5:$AF$182,H$9,FALSE))),"")</f>
        <v>2783.7802266255162</v>
      </c>
      <c r="I21" s="197">
        <f ca="1">IFERROR(IF((VLOOKUP($E21,'NEA Backsheet'!$D$5:$AF$182,I$9,FALSE))="","",(VLOOKUP($E21,'NEA Backsheet'!$D$5:$AF$182,I$9,FALSE))),"")</f>
        <v>2862.2638799614533</v>
      </c>
      <c r="J21" s="198">
        <f ca="1">IFERROR(IF((VLOOKUP($E21,'NEA Backsheet'!$D$5:$AF$182,J$9,FALSE))="","",(VLOOKUP($E21,'NEA Backsheet'!$D$5:$AF$182,J$9,FALSE))),"")</f>
        <v>2802.2881249343259</v>
      </c>
      <c r="K21" s="196">
        <f ca="1">IFERROR(IF((VLOOKUP($E21,'NEA Backsheet'!$D$5:$AF$182,K$9,FALSE))="","",(VLOOKUP($E21,'NEA Backsheet'!$D$5:$AF$182,K$9,FALSE))),"")</f>
        <v>2847.7313712973396</v>
      </c>
      <c r="L21" s="223">
        <f ca="1">IFERROR(IF((VLOOKUP($E21,'NEA Backsheet'!$D$5:$AF$182,L$9,FALSE))="","",(VLOOKUP($E21,'NEA Backsheet'!$D$5:$AF$182,L$9,FALSE))),"")</f>
        <v>2803.6094778318052</v>
      </c>
      <c r="M21" s="199">
        <f ca="1">IFERROR(IF((VLOOKUP($E21,'NEA Backsheet'!$D$5:$AF$182,M$9,FALSE))="","",(VLOOKUP($E21,'NEA Backsheet'!$D$5:$AF$182,M$9,FALSE))),"")</f>
        <v>2888.5596536311205</v>
      </c>
      <c r="N21" s="201" t="str">
        <f ca="1">IFERROR(IF((VLOOKUP($E21,'NEA Backsheet'!$D$5:$AF$182,N$9,FALSE))="","",(VLOOKUP($E21,'NEA Backsheet'!$D$5:$AF$182,N$9,FALSE))),"")</f>
        <v/>
      </c>
      <c r="O21" s="211"/>
      <c r="P21" s="127"/>
      <c r="Q21" s="196">
        <f ca="1">IFERROR(IF((VLOOKUP($E21,'DTOC Backsheet'!$D$5:$CA$182,Q$9,FALSE))="","",(VLOOKUP($E21,'DTOC Backsheet'!$D$5:$CA$182,Q$9,FALSE))),"")</f>
        <v>1348.9707768535457</v>
      </c>
      <c r="R21" s="197">
        <f ca="1">IFERROR(IF((VLOOKUP($E21,'DTOC Backsheet'!$D$5:$CA$182,R$9,FALSE))="","",(VLOOKUP($E21,'DTOC Backsheet'!$D$5:$CA$182,R$9,FALSE))),"")</f>
        <v>1588.6355238372448</v>
      </c>
      <c r="S21" s="197">
        <f ca="1">IFERROR(IF((VLOOKUP($E21,'DTOC Backsheet'!$D$5:$CA$182,S$9,FALSE))="","",(VLOOKUP($E21,'DTOC Backsheet'!$D$5:$CA$182,S$9,FALSE))),"")</f>
        <v>1615.605244376736</v>
      </c>
      <c r="T21" s="198">
        <f ca="1">IFERROR(IF((VLOOKUP($E21,'DTOC Backsheet'!$D$5:$CA$182,T$9,FALSE))="","",(VLOOKUP($E21,'DTOC Backsheet'!$D$5:$CA$182,T$9,FALSE))),"")</f>
        <v>1651.86464637227</v>
      </c>
      <c r="U21" s="196">
        <f ca="1">IFERROR(IF((VLOOKUP($E21,'DTOC Backsheet'!$D$5:$CA$182,U$9,FALSE))="","",(VLOOKUP($E21,'DTOC Backsheet'!$D$5:$CA$182,U$9,FALSE))),"")</f>
        <v>1499.2224583507552</v>
      </c>
      <c r="V21" s="223">
        <f ca="1">IFERROR(IF((VLOOKUP($E21,'DTOC Backsheet'!$D$5:$CA$182,V$9,FALSE))="","",(VLOOKUP($E21,'DTOC Backsheet'!$D$5:$CA$182,V$9,FALSE))),"")</f>
        <v>1426.6613490924726</v>
      </c>
      <c r="W21" s="199">
        <f ca="1">IFERROR(IF((VLOOKUP($E21,'DTOC Backsheet'!$D$5:$CA$182,W$9,FALSE))="","",(VLOOKUP($E21,'DTOC Backsheet'!$D$5:$CA$182,W$9,FALSE))),"")</f>
        <v>1224.9634535693733</v>
      </c>
      <c r="X21" s="201" t="str">
        <f ca="1">IFERROR(IF((VLOOKUP($E21,'DTOC Backsheet'!$D$5:$CA$182,X$9,FALSE))="","",(VLOOKUP($E21,'DTOC Backsheet'!$D$5:$CA$182,X$9,FALSE))),"")</f>
        <v/>
      </c>
      <c r="Y21" s="212"/>
    </row>
    <row r="22" spans="1:25" ht="30" customHeight="1" thickBot="1">
      <c r="A22" s="42">
        <v>10</v>
      </c>
      <c r="B22" s="173" t="str">
        <f ca="1">IFERROR(IF((VLOOKUP($E22,'Org list'!$AJ$10:$AL$187,3,FALSE))="","",(VLOOKUP($E22,'Org list'!$AJ$10:$AL$187,3,FALSE))),"")</f>
        <v/>
      </c>
      <c r="C22" s="174" t="str">
        <f ca="1">IFERROR(IF((VLOOKUP($E22,'Org list'!$AO$10:$AQ$187,3,FALSE))="","",(VLOOKUP($E22,'Org list'!$AO$10:$AQ$187,3,FALSE))),"")</f>
        <v>East of England GOR</v>
      </c>
      <c r="D22" s="175" t="str">
        <f ca="1">IFERROR(IF((VLOOKUP($E22,'Org list'!$AT$10:$AV$187,3,FALSE))="","",(VLOOKUP($E22,'Org list'!$AT$10:$AV$187,3,FALSE))),"")</f>
        <v/>
      </c>
      <c r="E22" s="34" t="str">
        <f t="shared" ca="1" si="0"/>
        <v>E12000006</v>
      </c>
      <c r="F22" s="29" t="str">
        <f ca="1">IF(E22="","",VLOOKUP(E22,'Org list'!$J$9:$K$636,2,0))</f>
        <v>East of England GOR</v>
      </c>
      <c r="G22" s="196">
        <f ca="1">IFERROR(IF((VLOOKUP($E22,'NEA Backsheet'!$D$5:$AF$182,G$9,FALSE))="","",(VLOOKUP($E22,'NEA Backsheet'!$D$5:$AF$182,G$9,FALSE))),"")</f>
        <v>2353.1898027872985</v>
      </c>
      <c r="H22" s="197">
        <f ca="1">IFERROR(IF((VLOOKUP($E22,'NEA Backsheet'!$D$5:$AF$182,H$9,FALSE))="","",(VLOOKUP($E22,'NEA Backsheet'!$D$5:$AF$182,H$9,FALSE))),"")</f>
        <v>2334.7849612130281</v>
      </c>
      <c r="I22" s="197">
        <f ca="1">IFERROR(IF((VLOOKUP($E22,'NEA Backsheet'!$D$5:$AF$182,I$9,FALSE))="","",(VLOOKUP($E22,'NEA Backsheet'!$D$5:$AF$182,I$9,FALSE))),"")</f>
        <v>2402.838175099108</v>
      </c>
      <c r="J22" s="198">
        <f ca="1">IFERROR(IF((VLOOKUP($E22,'NEA Backsheet'!$D$5:$AF$182,J$9,FALSE))="","",(VLOOKUP($E22,'NEA Backsheet'!$D$5:$AF$182,J$9,FALSE))),"")</f>
        <v>2503.2346036540603</v>
      </c>
      <c r="K22" s="196">
        <f ca="1">IFERROR(IF((VLOOKUP($E22,'NEA Backsheet'!$D$5:$AF$182,K$9,FALSE))="","",(VLOOKUP($E22,'NEA Backsheet'!$D$5:$AF$182,K$9,FALSE))),"")</f>
        <v>2552.3422827774607</v>
      </c>
      <c r="L22" s="223">
        <f ca="1">IFERROR(IF((VLOOKUP($E22,'NEA Backsheet'!$D$5:$AF$182,L$9,FALSE))="","",(VLOOKUP($E22,'NEA Backsheet'!$D$5:$AF$182,L$9,FALSE))),"")</f>
        <v>2540.3296271082913</v>
      </c>
      <c r="M22" s="199">
        <f ca="1">IFERROR(IF((VLOOKUP($E22,'NEA Backsheet'!$D$5:$AF$182,M$9,FALSE))="","",(VLOOKUP($E22,'NEA Backsheet'!$D$5:$AF$182,M$9,FALSE))),"")</f>
        <v>2646.0997469664917</v>
      </c>
      <c r="N22" s="201" t="str">
        <f ca="1">IFERROR(IF((VLOOKUP($E22,'NEA Backsheet'!$D$5:$AF$182,N$9,FALSE))="","",(VLOOKUP($E22,'NEA Backsheet'!$D$5:$AF$182,N$9,FALSE))),"")</f>
        <v/>
      </c>
      <c r="O22" s="211"/>
      <c r="P22" s="127"/>
      <c r="Q22" s="196">
        <f ca="1">IFERROR(IF((VLOOKUP($E22,'DTOC Backsheet'!$D$5:$CA$182,Q$9,FALSE))="","",(VLOOKUP($E22,'DTOC Backsheet'!$D$5:$CA$182,Q$9,FALSE))),"")</f>
        <v>1257.0310690963161</v>
      </c>
      <c r="R22" s="197">
        <f ca="1">IFERROR(IF((VLOOKUP($E22,'DTOC Backsheet'!$D$5:$CA$182,R$9,FALSE))="","",(VLOOKUP($E22,'DTOC Backsheet'!$D$5:$CA$182,R$9,FALSE))),"")</f>
        <v>1302.4078783278489</v>
      </c>
      <c r="S22" s="197">
        <f ca="1">IFERROR(IF((VLOOKUP($E22,'DTOC Backsheet'!$D$5:$CA$182,S$9,FALSE))="","",(VLOOKUP($E22,'DTOC Backsheet'!$D$5:$CA$182,S$9,FALSE))),"")</f>
        <v>1333.9743543150023</v>
      </c>
      <c r="T22" s="198">
        <f ca="1">IFERROR(IF((VLOOKUP($E22,'DTOC Backsheet'!$D$5:$CA$182,T$9,FALSE))="","",(VLOOKUP($E22,'DTOC Backsheet'!$D$5:$CA$182,T$9,FALSE))),"")</f>
        <v>1254.9813557917507</v>
      </c>
      <c r="U22" s="196">
        <f ca="1">IFERROR(IF((VLOOKUP($E22,'DTOC Backsheet'!$D$5:$CA$182,U$9,FALSE))="","",(VLOOKUP($E22,'DTOC Backsheet'!$D$5:$CA$182,U$9,FALSE))),"")</f>
        <v>1133.2972904926196</v>
      </c>
      <c r="V22" s="223">
        <f ca="1">IFERROR(IF((VLOOKUP($E22,'DTOC Backsheet'!$D$5:$CA$182,V$9,FALSE))="","",(VLOOKUP($E22,'DTOC Backsheet'!$D$5:$CA$182,V$9,FALSE))),"")</f>
        <v>1144.015362854555</v>
      </c>
      <c r="W22" s="199">
        <f ca="1">IFERROR(IF((VLOOKUP($E22,'DTOC Backsheet'!$D$5:$CA$182,W$9,FALSE))="","",(VLOOKUP($E22,'DTOC Backsheet'!$D$5:$CA$182,W$9,FALSE))),"")</f>
        <v>1065.553312972748</v>
      </c>
      <c r="X22" s="201" t="str">
        <f ca="1">IFERROR(IF((VLOOKUP($E22,'DTOC Backsheet'!$D$5:$CA$182,X$9,FALSE))="","",(VLOOKUP($E22,'DTOC Backsheet'!$D$5:$CA$182,X$9,FALSE))),"")</f>
        <v/>
      </c>
      <c r="Y22" s="212"/>
    </row>
    <row r="23" spans="1:25" ht="30" customHeight="1" thickBot="1">
      <c r="A23" s="42">
        <v>11</v>
      </c>
      <c r="B23" s="173" t="str">
        <f ca="1">IFERROR(IF((VLOOKUP($E23,'Org list'!$AJ$10:$AL$187,3,FALSE))="","",(VLOOKUP($E23,'Org list'!$AJ$10:$AL$187,3,FALSE))),"")</f>
        <v/>
      </c>
      <c r="C23" s="174" t="str">
        <f ca="1">IFERROR(IF((VLOOKUP($E23,'Org list'!$AO$10:$AQ$187,3,FALSE))="","",(VLOOKUP($E23,'Org list'!$AO$10:$AQ$187,3,FALSE))),"")</f>
        <v>London GOR</v>
      </c>
      <c r="D23" s="175" t="str">
        <f ca="1">IFERROR(IF((VLOOKUP($E23,'Org list'!$AT$10:$AV$187,3,FALSE))="","",(VLOOKUP($E23,'Org list'!$AT$10:$AV$187,3,FALSE))),"")</f>
        <v/>
      </c>
      <c r="E23" s="34" t="str">
        <f t="shared" ca="1" si="0"/>
        <v>E12000007</v>
      </c>
      <c r="F23" s="29" t="str">
        <f ca="1">IF(E23="","",VLOOKUP(E23,'Org list'!$J$9:$K$636,2,0))</f>
        <v>London GOR</v>
      </c>
      <c r="G23" s="196">
        <f ca="1">IFERROR(IF((VLOOKUP($E23,'NEA Backsheet'!$D$5:$AF$182,G$9,FALSE))="","",(VLOOKUP($E23,'NEA Backsheet'!$D$5:$AF$182,G$9,FALSE))),"")</f>
        <v>2147.4217946475414</v>
      </c>
      <c r="H23" s="197">
        <f ca="1">IFERROR(IF((VLOOKUP($E23,'NEA Backsheet'!$D$5:$AF$182,H$9,FALSE))="","",(VLOOKUP($E23,'NEA Backsheet'!$D$5:$AF$182,H$9,FALSE))),"")</f>
        <v>2142.5132935546344</v>
      </c>
      <c r="I23" s="197">
        <f ca="1">IFERROR(IF((VLOOKUP($E23,'NEA Backsheet'!$D$5:$AF$182,I$9,FALSE))="","",(VLOOKUP($E23,'NEA Backsheet'!$D$5:$AF$182,I$9,FALSE))),"")</f>
        <v>2181.7270575861148</v>
      </c>
      <c r="J23" s="198">
        <f ca="1">IFERROR(IF((VLOOKUP($E23,'NEA Backsheet'!$D$5:$AF$182,J$9,FALSE))="","",(VLOOKUP($E23,'NEA Backsheet'!$D$5:$AF$182,J$9,FALSE))),"")</f>
        <v>2094.0218923237676</v>
      </c>
      <c r="K23" s="196">
        <f ca="1">IFERROR(IF((VLOOKUP($E23,'NEA Backsheet'!$D$5:$AF$182,K$9,FALSE))="","",(VLOOKUP($E23,'NEA Backsheet'!$D$5:$AF$182,K$9,FALSE))),"")</f>
        <v>2181.1655387371643</v>
      </c>
      <c r="L23" s="223">
        <f ca="1">IFERROR(IF((VLOOKUP($E23,'NEA Backsheet'!$D$5:$AF$182,L$9,FALSE))="","",(VLOOKUP($E23,'NEA Backsheet'!$D$5:$AF$182,L$9,FALSE))),"")</f>
        <v>2200.288824352077</v>
      </c>
      <c r="M23" s="199">
        <f ca="1">IFERROR(IF((VLOOKUP($E23,'NEA Backsheet'!$D$5:$AF$182,M$9,FALSE))="","",(VLOOKUP($E23,'NEA Backsheet'!$D$5:$AF$182,M$9,FALSE))),"")</f>
        <v>2277.0476826934546</v>
      </c>
      <c r="N23" s="201" t="str">
        <f ca="1">IFERROR(IF((VLOOKUP($E23,'NEA Backsheet'!$D$5:$AF$182,N$9,FALSE))="","",(VLOOKUP($E23,'NEA Backsheet'!$D$5:$AF$182,N$9,FALSE))),"")</f>
        <v/>
      </c>
      <c r="O23" s="211"/>
      <c r="P23" s="127"/>
      <c r="Q23" s="196">
        <f ca="1">IFERROR(IF((VLOOKUP($E23,'DTOC Backsheet'!$D$5:$CA$182,Q$9,FALSE))="","",(VLOOKUP($E23,'DTOC Backsheet'!$D$5:$CA$182,Q$9,FALSE))),"")</f>
        <v>675.32110899983229</v>
      </c>
      <c r="R23" s="197">
        <f ca="1">IFERROR(IF((VLOOKUP($E23,'DTOC Backsheet'!$D$5:$CA$182,R$9,FALSE))="","",(VLOOKUP($E23,'DTOC Backsheet'!$D$5:$CA$182,R$9,FALSE))),"")</f>
        <v>724.98313907047884</v>
      </c>
      <c r="S23" s="197">
        <f ca="1">IFERROR(IF((VLOOKUP($E23,'DTOC Backsheet'!$D$5:$CA$182,S$9,FALSE))="","",(VLOOKUP($E23,'DTOC Backsheet'!$D$5:$CA$182,S$9,FALSE))),"")</f>
        <v>713.72778725381499</v>
      </c>
      <c r="T23" s="198">
        <f ca="1">IFERROR(IF((VLOOKUP($E23,'DTOC Backsheet'!$D$5:$CA$182,T$9,FALSE))="","",(VLOOKUP($E23,'DTOC Backsheet'!$D$5:$CA$182,T$9,FALSE))),"")</f>
        <v>690.72543744014922</v>
      </c>
      <c r="U23" s="196">
        <f ca="1">IFERROR(IF((VLOOKUP($E23,'DTOC Backsheet'!$D$5:$CA$182,U$9,FALSE))="","",(VLOOKUP($E23,'DTOC Backsheet'!$D$5:$CA$182,U$9,FALSE))),"")</f>
        <v>702.79088782108147</v>
      </c>
      <c r="V23" s="223">
        <f ca="1">IFERROR(IF((VLOOKUP($E23,'DTOC Backsheet'!$D$5:$CA$182,V$9,FALSE))="","",(VLOOKUP($E23,'DTOC Backsheet'!$D$5:$CA$182,V$9,FALSE))),"")</f>
        <v>709.86026268628177</v>
      </c>
      <c r="W23" s="199">
        <f ca="1">IFERROR(IF((VLOOKUP($E23,'DTOC Backsheet'!$D$5:$CA$182,W$9,FALSE))="","",(VLOOKUP($E23,'DTOC Backsheet'!$D$5:$CA$182,W$9,FALSE))),"")</f>
        <v>600.50811991398984</v>
      </c>
      <c r="X23" s="201" t="str">
        <f ca="1">IFERROR(IF((VLOOKUP($E23,'DTOC Backsheet'!$D$5:$CA$182,X$9,FALSE))="","",(VLOOKUP($E23,'DTOC Backsheet'!$D$5:$CA$182,X$9,FALSE))),"")</f>
        <v/>
      </c>
      <c r="Y23" s="212"/>
    </row>
    <row r="24" spans="1:25" ht="30" customHeight="1" thickBot="1">
      <c r="A24" s="42">
        <v>12</v>
      </c>
      <c r="B24" s="173" t="str">
        <f ca="1">IFERROR(IF((VLOOKUP($E24,'Org list'!$AJ$10:$AL$187,3,FALSE))="","",(VLOOKUP($E24,'Org list'!$AJ$10:$AL$187,3,FALSE))),"")</f>
        <v/>
      </c>
      <c r="C24" s="174" t="str">
        <f ca="1">IFERROR(IF((VLOOKUP($E24,'Org list'!$AO$10:$AQ$187,3,FALSE))="","",(VLOOKUP($E24,'Org list'!$AO$10:$AQ$187,3,FALSE))),"")</f>
        <v>South East GOR</v>
      </c>
      <c r="D24" s="175" t="str">
        <f ca="1">IFERROR(IF((VLOOKUP($E24,'Org list'!$AT$10:$AV$187,3,FALSE))="","",(VLOOKUP($E24,'Org list'!$AT$10:$AV$187,3,FALSE))),"")</f>
        <v/>
      </c>
      <c r="E24" s="34" t="str">
        <f t="shared" ca="1" si="0"/>
        <v>E12000008</v>
      </c>
      <c r="F24" s="29" t="str">
        <f ca="1">IF(E24="","",VLOOKUP(E24,'Org list'!$J$9:$K$636,2,0))</f>
        <v>South East GOR</v>
      </c>
      <c r="G24" s="196">
        <f ca="1">IFERROR(IF((VLOOKUP($E24,'NEA Backsheet'!$D$5:$AF$182,G$9,FALSE))="","",(VLOOKUP($E24,'NEA Backsheet'!$D$5:$AF$182,G$9,FALSE))),"")</f>
        <v>2391.2130660474149</v>
      </c>
      <c r="H24" s="197">
        <f ca="1">IFERROR(IF((VLOOKUP($E24,'NEA Backsheet'!$D$5:$AF$182,H$9,FALSE))="","",(VLOOKUP($E24,'NEA Backsheet'!$D$5:$AF$182,H$9,FALSE))),"")</f>
        <v>2387.5719096114917</v>
      </c>
      <c r="I24" s="197">
        <f ca="1">IFERROR(IF((VLOOKUP($E24,'NEA Backsheet'!$D$5:$AF$182,I$9,FALSE))="","",(VLOOKUP($E24,'NEA Backsheet'!$D$5:$AF$182,I$9,FALSE))),"")</f>
        <v>2496.1419485912161</v>
      </c>
      <c r="J24" s="198">
        <f ca="1">IFERROR(IF((VLOOKUP($E24,'NEA Backsheet'!$D$5:$AF$182,J$9,FALSE))="","",(VLOOKUP($E24,'NEA Backsheet'!$D$5:$AF$182,J$9,FALSE))),"")</f>
        <v>2413.9558961358812</v>
      </c>
      <c r="K24" s="196">
        <f ca="1">IFERROR(IF((VLOOKUP($E24,'NEA Backsheet'!$D$5:$AF$182,K$9,FALSE))="","",(VLOOKUP($E24,'NEA Backsheet'!$D$5:$AF$182,K$9,FALSE))),"")</f>
        <v>2597.9281214828438</v>
      </c>
      <c r="L24" s="223">
        <f ca="1">IFERROR(IF((VLOOKUP($E24,'NEA Backsheet'!$D$5:$AF$182,L$9,FALSE))="","",(VLOOKUP($E24,'NEA Backsheet'!$D$5:$AF$182,L$9,FALSE))),"")</f>
        <v>2520.4566844605793</v>
      </c>
      <c r="M24" s="199">
        <f ca="1">IFERROR(IF((VLOOKUP($E24,'NEA Backsheet'!$D$5:$AF$182,M$9,FALSE))="","",(VLOOKUP($E24,'NEA Backsheet'!$D$5:$AF$182,M$9,FALSE))),"")</f>
        <v>2563.1309845283222</v>
      </c>
      <c r="N24" s="201" t="str">
        <f ca="1">IFERROR(IF((VLOOKUP($E24,'NEA Backsheet'!$D$5:$AF$182,N$9,FALSE))="","",(VLOOKUP($E24,'NEA Backsheet'!$D$5:$AF$182,N$9,FALSE))),"")</f>
        <v/>
      </c>
      <c r="O24" s="211"/>
      <c r="P24" s="127"/>
      <c r="Q24" s="196">
        <f ca="1">IFERROR(IF((VLOOKUP($E24,'DTOC Backsheet'!$D$5:$CA$182,Q$9,FALSE))="","",(VLOOKUP($E24,'DTOC Backsheet'!$D$5:$CA$182,Q$9,FALSE))),"")</f>
        <v>1366.1482109168689</v>
      </c>
      <c r="R24" s="197">
        <f ca="1">IFERROR(IF((VLOOKUP($E24,'DTOC Backsheet'!$D$5:$CA$182,R$9,FALSE))="","",(VLOOKUP($E24,'DTOC Backsheet'!$D$5:$CA$182,R$9,FALSE))),"")</f>
        <v>1488.7100622335738</v>
      </c>
      <c r="S24" s="197">
        <f ca="1">IFERROR(IF((VLOOKUP($E24,'DTOC Backsheet'!$D$5:$CA$182,S$9,FALSE))="","",(VLOOKUP($E24,'DTOC Backsheet'!$D$5:$CA$182,S$9,FALSE))),"")</f>
        <v>1677.1258322812159</v>
      </c>
      <c r="T24" s="198">
        <f ca="1">IFERROR(IF((VLOOKUP($E24,'DTOC Backsheet'!$D$5:$CA$182,T$9,FALSE))="","",(VLOOKUP($E24,'DTOC Backsheet'!$D$5:$CA$182,T$9,FALSE))),"")</f>
        <v>1590.5090685542168</v>
      </c>
      <c r="U24" s="196">
        <f ca="1">IFERROR(IF((VLOOKUP($E24,'DTOC Backsheet'!$D$5:$CA$182,U$9,FALSE))="","",(VLOOKUP($E24,'DTOC Backsheet'!$D$5:$CA$182,U$9,FALSE))),"")</f>
        <v>1533.9732927872394</v>
      </c>
      <c r="V24" s="223">
        <f ca="1">IFERROR(IF((VLOOKUP($E24,'DTOC Backsheet'!$D$5:$CA$182,V$9,FALSE))="","",(VLOOKUP($E24,'DTOC Backsheet'!$D$5:$CA$182,V$9,FALSE))),"")</f>
        <v>1540.2224252718681</v>
      </c>
      <c r="W24" s="199">
        <f ca="1">IFERROR(IF((VLOOKUP($E24,'DTOC Backsheet'!$D$5:$CA$182,W$9,FALSE))="","",(VLOOKUP($E24,'DTOC Backsheet'!$D$5:$CA$182,W$9,FALSE))),"")</f>
        <v>1353.0699944626381</v>
      </c>
      <c r="X24" s="201" t="str">
        <f ca="1">IFERROR(IF((VLOOKUP($E24,'DTOC Backsheet'!$D$5:$CA$182,X$9,FALSE))="","",(VLOOKUP($E24,'DTOC Backsheet'!$D$5:$CA$182,X$9,FALSE))),"")</f>
        <v/>
      </c>
      <c r="Y24" s="212"/>
    </row>
    <row r="25" spans="1:25" ht="30" customHeight="1" thickBot="1">
      <c r="A25" s="42">
        <v>13</v>
      </c>
      <c r="B25" s="173" t="str">
        <f ca="1">IFERROR(IF((VLOOKUP($E25,'Org list'!$AJ$10:$AL$187,3,FALSE))="","",(VLOOKUP($E25,'Org list'!$AJ$10:$AL$187,3,FALSE))),"")</f>
        <v/>
      </c>
      <c r="C25" s="174" t="str">
        <f ca="1">IFERROR(IF((VLOOKUP($E25,'Org list'!$AO$10:$AQ$187,3,FALSE))="","",(VLOOKUP($E25,'Org list'!$AO$10:$AQ$187,3,FALSE))),"")</f>
        <v>South West GOR</v>
      </c>
      <c r="D25" s="175" t="str">
        <f ca="1">IFERROR(IF((VLOOKUP($E25,'Org list'!$AT$10:$AV$187,3,FALSE))="","",(VLOOKUP($E25,'Org list'!$AT$10:$AV$187,3,FALSE))),"")</f>
        <v/>
      </c>
      <c r="E25" s="34" t="str">
        <f t="shared" ca="1" si="0"/>
        <v>E12000009</v>
      </c>
      <c r="F25" s="29" t="str">
        <f ca="1">IF(E25="","",VLOOKUP(E25,'Org list'!$J$9:$K$636,2,0))</f>
        <v>South West GOR</v>
      </c>
      <c r="G25" s="196">
        <f ca="1">IFERROR(IF((VLOOKUP($E25,'NEA Backsheet'!$D$5:$AF$182,G$9,FALSE))="","",(VLOOKUP($E25,'NEA Backsheet'!$D$5:$AF$182,G$9,FALSE))),"")</f>
        <v>2613.65701783951</v>
      </c>
      <c r="H25" s="197">
        <f ca="1">IFERROR(IF((VLOOKUP($E25,'NEA Backsheet'!$D$5:$AF$182,H$9,FALSE))="","",(VLOOKUP($E25,'NEA Backsheet'!$D$5:$AF$182,H$9,FALSE))),"")</f>
        <v>2584.0278342554498</v>
      </c>
      <c r="I25" s="197">
        <f ca="1">IFERROR(IF((VLOOKUP($E25,'NEA Backsheet'!$D$5:$AF$182,I$9,FALSE))="","",(VLOOKUP($E25,'NEA Backsheet'!$D$5:$AF$182,I$9,FALSE))),"")</f>
        <v>2685.4856767016327</v>
      </c>
      <c r="J25" s="198">
        <f ca="1">IFERROR(IF((VLOOKUP($E25,'NEA Backsheet'!$D$5:$AF$182,J$9,FALSE))="","",(VLOOKUP($E25,'NEA Backsheet'!$D$5:$AF$182,J$9,FALSE))),"")</f>
        <v>2622.1554234957553</v>
      </c>
      <c r="K25" s="196">
        <f ca="1">IFERROR(IF((VLOOKUP($E25,'NEA Backsheet'!$D$5:$AF$182,K$9,FALSE))="","",(VLOOKUP($E25,'NEA Backsheet'!$D$5:$AF$182,K$9,FALSE))),"")</f>
        <v>2641.5488546248898</v>
      </c>
      <c r="L25" s="223">
        <f ca="1">IFERROR(IF((VLOOKUP($E25,'NEA Backsheet'!$D$5:$AF$182,L$9,FALSE))="","",(VLOOKUP($E25,'NEA Backsheet'!$D$5:$AF$182,L$9,FALSE))),"")</f>
        <v>2665.296879919711</v>
      </c>
      <c r="M25" s="199">
        <f ca="1">IFERROR(IF((VLOOKUP($E25,'NEA Backsheet'!$D$5:$AF$182,M$9,FALSE))="","",(VLOOKUP($E25,'NEA Backsheet'!$D$5:$AF$182,M$9,FALSE))),"")</f>
        <v>2825.3134695354047</v>
      </c>
      <c r="N25" s="201" t="str">
        <f ca="1">IFERROR(IF((VLOOKUP($E25,'NEA Backsheet'!$D$5:$AF$182,N$9,FALSE))="","",(VLOOKUP($E25,'NEA Backsheet'!$D$5:$AF$182,N$9,FALSE))),"")</f>
        <v/>
      </c>
      <c r="O25" s="211"/>
      <c r="P25" s="127"/>
      <c r="Q25" s="196">
        <f ca="1">IFERROR(IF((VLOOKUP($E25,'DTOC Backsheet'!$D$5:$CA$182,Q$9,FALSE))="","",(VLOOKUP($E25,'DTOC Backsheet'!$D$5:$CA$182,Q$9,FALSE))),"")</f>
        <v>1620.1487774156562</v>
      </c>
      <c r="R25" s="197">
        <f ca="1">IFERROR(IF((VLOOKUP($E25,'DTOC Backsheet'!$D$5:$CA$182,R$9,FALSE))="","",(VLOOKUP($E25,'DTOC Backsheet'!$D$5:$CA$182,R$9,FALSE))),"")</f>
        <v>1799.6080048349836</v>
      </c>
      <c r="S25" s="197">
        <f ca="1">IFERROR(IF((VLOOKUP($E25,'DTOC Backsheet'!$D$5:$CA$182,S$9,FALSE))="","",(VLOOKUP($E25,'DTOC Backsheet'!$D$5:$CA$182,S$9,FALSE))),"")</f>
        <v>1766.8250086137268</v>
      </c>
      <c r="T25" s="198">
        <f ca="1">IFERROR(IF((VLOOKUP($E25,'DTOC Backsheet'!$D$5:$CA$182,T$9,FALSE))="","",(VLOOKUP($E25,'DTOC Backsheet'!$D$5:$CA$182,T$9,FALSE))),"")</f>
        <v>1822.0958204638785</v>
      </c>
      <c r="U25" s="196">
        <f ca="1">IFERROR(IF((VLOOKUP($E25,'DTOC Backsheet'!$D$5:$CA$182,U$9,FALSE))="","",(VLOOKUP($E25,'DTOC Backsheet'!$D$5:$CA$182,U$9,FALSE))),"")</f>
        <v>1647.5423297477428</v>
      </c>
      <c r="V25" s="223">
        <f ca="1">IFERROR(IF((VLOOKUP($E25,'DTOC Backsheet'!$D$5:$CA$182,V$9,FALSE))="","",(VLOOKUP($E25,'DTOC Backsheet'!$D$5:$CA$182,V$9,FALSE))),"")</f>
        <v>1597.0858123541209</v>
      </c>
      <c r="W25" s="199">
        <f ca="1">IFERROR(IF((VLOOKUP($E25,'DTOC Backsheet'!$D$5:$CA$182,W$9,FALSE))="","",(VLOOKUP($E25,'DTOC Backsheet'!$D$5:$CA$182,W$9,FALSE))),"")</f>
        <v>1291.5610409590829</v>
      </c>
      <c r="X25" s="201" t="str">
        <f ca="1">IFERROR(IF((VLOOKUP($E25,'DTOC Backsheet'!$D$5:$CA$182,X$9,FALSE))="","",(VLOOKUP($E25,'DTOC Backsheet'!$D$5:$CA$182,X$9,FALSE))),"")</f>
        <v/>
      </c>
      <c r="Y25" s="212"/>
    </row>
    <row r="26" spans="1:25" ht="30" customHeight="1" thickBot="1">
      <c r="A26" s="42">
        <v>14</v>
      </c>
      <c r="B26" s="173" t="str">
        <f ca="1">IFERROR(IF((VLOOKUP($E26,'Org list'!$AJ$10:$AL$187,3,FALSE))="","",(VLOOKUP($E26,'Org list'!$AJ$10:$AL$187,3,FALSE))),"")</f>
        <v>North of England Commissioning Region</v>
      </c>
      <c r="C26" s="174" t="str">
        <f ca="1">IFERROR(IF((VLOOKUP($E26,'Org list'!$AO$10:$AQ$187,3,FALSE))="","",(VLOOKUP($E26,'Org list'!$AO$10:$AQ$187,3,FALSE))),"")</f>
        <v/>
      </c>
      <c r="D26" s="175" t="str">
        <f ca="1">IFERROR(IF((VLOOKUP($E26,'Org list'!$AT$10:$AV$187,3,FALSE))="","",(VLOOKUP($E26,'Org list'!$AT$10:$AV$187,3,FALSE))),"")</f>
        <v>NHS England North (Yorkshire And Humber)</v>
      </c>
      <c r="E26" s="34" t="str">
        <f t="shared" ca="1" si="0"/>
        <v>Q72</v>
      </c>
      <c r="F26" s="29" t="str">
        <f ca="1">IF(E26="","",VLOOKUP(E26,'Org list'!$J$9:$K$636,2,0))</f>
        <v>NHS England North (Yorkshire And Humber)</v>
      </c>
      <c r="G26" s="196">
        <f ca="1">IFERROR(IF((VLOOKUP($E26,'NEA Backsheet'!$D$5:$AF$182,G$9,FALSE))="","",(VLOOKUP($E26,'NEA Backsheet'!$D$5:$AF$182,G$9,FALSE))),"")</f>
        <v>2752.5075773895369</v>
      </c>
      <c r="H26" s="197">
        <f ca="1">IFERROR(IF((VLOOKUP($E26,'NEA Backsheet'!$D$5:$AF$182,H$9,FALSE))="","",(VLOOKUP($E26,'NEA Backsheet'!$D$5:$AF$182,H$9,FALSE))),"")</f>
        <v>2742.3527748836618</v>
      </c>
      <c r="I26" s="197">
        <f ca="1">IFERROR(IF((VLOOKUP($E26,'NEA Backsheet'!$D$5:$AF$182,I$9,FALSE))="","",(VLOOKUP($E26,'NEA Backsheet'!$D$5:$AF$182,I$9,FALSE))),"")</f>
        <v>2781.9594055373259</v>
      </c>
      <c r="J26" s="198">
        <f ca="1">IFERROR(IF((VLOOKUP($E26,'NEA Backsheet'!$D$5:$AF$182,J$9,FALSE))="","",(VLOOKUP($E26,'NEA Backsheet'!$D$5:$AF$182,J$9,FALSE))),"")</f>
        <v>2773.4316352794194</v>
      </c>
      <c r="K26" s="196">
        <f ca="1">IFERROR(IF((VLOOKUP($E26,'NEA Backsheet'!$D$5:$AF$182,K$9,FALSE))="","",(VLOOKUP($E26,'NEA Backsheet'!$D$5:$AF$182,K$9,FALSE))),"")</f>
        <v>2780.9035299238035</v>
      </c>
      <c r="L26" s="223">
        <f ca="1">IFERROR(IF((VLOOKUP($E26,'NEA Backsheet'!$D$5:$AF$182,L$9,FALSE))="","",(VLOOKUP($E26,'NEA Backsheet'!$D$5:$AF$182,L$9,FALSE))),"")</f>
        <v>2775.3551323804022</v>
      </c>
      <c r="M26" s="199">
        <f ca="1">IFERROR(IF((VLOOKUP($E26,'NEA Backsheet'!$D$5:$AF$182,M$9,FALSE))="","",(VLOOKUP($E26,'NEA Backsheet'!$D$5:$AF$182,M$9,FALSE))),"")</f>
        <v>2697.3503443985815</v>
      </c>
      <c r="N26" s="201" t="str">
        <f ca="1">IFERROR(IF((VLOOKUP($E26,'NEA Backsheet'!$D$5:$AF$182,N$9,FALSE))="","",(VLOOKUP($E26,'NEA Backsheet'!$D$5:$AF$182,N$9,FALSE))),"")</f>
        <v/>
      </c>
      <c r="O26" s="211"/>
      <c r="P26" s="127"/>
      <c r="Q26" s="196">
        <f ca="1">IFERROR(IF((VLOOKUP($E26,'DTOC Backsheet'!$D$5:$CA$182,Q$9,FALSE))="","",(VLOOKUP($E26,'DTOC Backsheet'!$D$5:$CA$182,Q$9,FALSE))),"")</f>
        <v>927.31753323800535</v>
      </c>
      <c r="R26" s="197">
        <f ca="1">IFERROR(IF((VLOOKUP($E26,'DTOC Backsheet'!$D$5:$CA$182,R$9,FALSE))="","",(VLOOKUP($E26,'DTOC Backsheet'!$D$5:$CA$182,R$9,FALSE))),"")</f>
        <v>1034.1752925950802</v>
      </c>
      <c r="S26" s="197">
        <f ca="1">IFERROR(IF((VLOOKUP($E26,'DTOC Backsheet'!$D$5:$CA$182,S$9,FALSE))="","",(VLOOKUP($E26,'DTOC Backsheet'!$D$5:$CA$182,S$9,FALSE))),"")</f>
        <v>1134.7376649028661</v>
      </c>
      <c r="T26" s="198">
        <f ca="1">IFERROR(IF((VLOOKUP($E26,'DTOC Backsheet'!$D$5:$CA$182,T$9,FALSE))="","",(VLOOKUP($E26,'DTOC Backsheet'!$D$5:$CA$182,T$9,FALSE))),"")</f>
        <v>1154.4281546743273</v>
      </c>
      <c r="U26" s="196">
        <f ca="1">IFERROR(IF((VLOOKUP($E26,'DTOC Backsheet'!$D$5:$CA$182,U$9,FALSE))="","",(VLOOKUP($E26,'DTOC Backsheet'!$D$5:$CA$182,U$9,FALSE))),"")</f>
        <v>1029.5041679777596</v>
      </c>
      <c r="V26" s="223">
        <f ca="1">IFERROR(IF((VLOOKUP($E26,'DTOC Backsheet'!$D$5:$CA$182,V$9,FALSE))="","",(VLOOKUP($E26,'DTOC Backsheet'!$D$5:$CA$182,V$9,FALSE))),"")</f>
        <v>999.74149428158114</v>
      </c>
      <c r="W26" s="199">
        <f ca="1">IFERROR(IF((VLOOKUP($E26,'DTOC Backsheet'!$D$5:$CA$182,W$9,FALSE))="","",(VLOOKUP($E26,'DTOC Backsheet'!$D$5:$CA$182,W$9,FALSE))),"")</f>
        <v>947.37130806755351</v>
      </c>
      <c r="X26" s="201" t="str">
        <f ca="1">IFERROR(IF((VLOOKUP($E26,'DTOC Backsheet'!$D$5:$CA$182,X$9,FALSE))="","",(VLOOKUP($E26,'DTOC Backsheet'!$D$5:$CA$182,X$9,FALSE))),"")</f>
        <v/>
      </c>
      <c r="Y26" s="212"/>
    </row>
    <row r="27" spans="1:25" ht="30" customHeight="1" thickBot="1">
      <c r="A27" s="42">
        <v>15</v>
      </c>
      <c r="B27" s="173" t="str">
        <f ca="1">IFERROR(IF((VLOOKUP($E27,'Org list'!$AJ$10:$AL$187,3,FALSE))="","",(VLOOKUP($E27,'Org list'!$AJ$10:$AL$187,3,FALSE))),"")</f>
        <v>North of England Commissioning Region</v>
      </c>
      <c r="C27" s="174" t="str">
        <f ca="1">IFERROR(IF((VLOOKUP($E27,'Org list'!$AO$10:$AQ$187,3,FALSE))="","",(VLOOKUP($E27,'Org list'!$AO$10:$AQ$187,3,FALSE))),"")</f>
        <v/>
      </c>
      <c r="D27" s="175" t="str">
        <f ca="1">IFERROR(IF((VLOOKUP($E27,'Org list'!$AT$10:$AV$187,3,FALSE))="","",(VLOOKUP($E27,'Org list'!$AT$10:$AV$187,3,FALSE))),"")</f>
        <v>NHS England North (Cumbria And North East)</v>
      </c>
      <c r="E27" s="34" t="str">
        <f t="shared" ca="1" si="0"/>
        <v>Q74</v>
      </c>
      <c r="F27" s="29" t="str">
        <f ca="1">IF(E27="","",VLOOKUP(E27,'Org list'!$J$9:$K$636,2,0))</f>
        <v>NHS England North (Cumbria And North East)</v>
      </c>
      <c r="G27" s="196">
        <f ca="1">IFERROR(IF((VLOOKUP($E27,'NEA Backsheet'!$D$5:$AF$182,G$9,FALSE))="","",(VLOOKUP($E27,'NEA Backsheet'!$D$5:$AF$182,G$9,FALSE))),"")</f>
        <v>3011.6542974950917</v>
      </c>
      <c r="H27" s="197">
        <f ca="1">IFERROR(IF((VLOOKUP($E27,'NEA Backsheet'!$D$5:$AF$182,H$9,FALSE))="","",(VLOOKUP($E27,'NEA Backsheet'!$D$5:$AF$182,H$9,FALSE))),"")</f>
        <v>3000.4975720227835</v>
      </c>
      <c r="I27" s="197">
        <f ca="1">IFERROR(IF((VLOOKUP($E27,'NEA Backsheet'!$D$5:$AF$182,I$9,FALSE))="","",(VLOOKUP($E27,'NEA Backsheet'!$D$5:$AF$182,I$9,FALSE))),"")</f>
        <v>3085.9973340475863</v>
      </c>
      <c r="J27" s="198">
        <f ca="1">IFERROR(IF((VLOOKUP($E27,'NEA Backsheet'!$D$5:$AF$182,J$9,FALSE))="","",(VLOOKUP($E27,'NEA Backsheet'!$D$5:$AF$182,J$9,FALSE))),"")</f>
        <v>3029.6650517148882</v>
      </c>
      <c r="K27" s="196">
        <f ca="1">IFERROR(IF((VLOOKUP($E27,'NEA Backsheet'!$D$5:$AF$182,K$9,FALSE))="","",(VLOOKUP($E27,'NEA Backsheet'!$D$5:$AF$182,K$9,FALSE))),"")</f>
        <v>2979.2461864106358</v>
      </c>
      <c r="L27" s="223">
        <f ca="1">IFERROR(IF((VLOOKUP($E27,'NEA Backsheet'!$D$5:$AF$182,L$9,FALSE))="","",(VLOOKUP($E27,'NEA Backsheet'!$D$5:$AF$182,L$9,FALSE))),"")</f>
        <v>3006.3606278933416</v>
      </c>
      <c r="M27" s="199">
        <f ca="1">IFERROR(IF((VLOOKUP($E27,'NEA Backsheet'!$D$5:$AF$182,M$9,FALSE))="","",(VLOOKUP($E27,'NEA Backsheet'!$D$5:$AF$182,M$9,FALSE))),"")</f>
        <v>3189.7539984683094</v>
      </c>
      <c r="N27" s="201" t="str">
        <f ca="1">IFERROR(IF((VLOOKUP($E27,'NEA Backsheet'!$D$5:$AF$182,N$9,FALSE))="","",(VLOOKUP($E27,'NEA Backsheet'!$D$5:$AF$182,N$9,FALSE))),"")</f>
        <v/>
      </c>
      <c r="O27" s="211"/>
      <c r="P27" s="127"/>
      <c r="Q27" s="196">
        <f ca="1">IFERROR(IF((VLOOKUP($E27,'DTOC Backsheet'!$D$5:$CA$182,Q$9,FALSE))="","",(VLOOKUP($E27,'DTOC Backsheet'!$D$5:$CA$182,Q$9,FALSE))),"")</f>
        <v>1035.846190031212</v>
      </c>
      <c r="R27" s="197">
        <f ca="1">IFERROR(IF((VLOOKUP($E27,'DTOC Backsheet'!$D$5:$CA$182,R$9,FALSE))="","",(VLOOKUP($E27,'DTOC Backsheet'!$D$5:$CA$182,R$9,FALSE))),"")</f>
        <v>1105.1356866334841</v>
      </c>
      <c r="S27" s="197">
        <f ca="1">IFERROR(IF((VLOOKUP($E27,'DTOC Backsheet'!$D$5:$CA$182,S$9,FALSE))="","",(VLOOKUP($E27,'DTOC Backsheet'!$D$5:$CA$182,S$9,FALSE))),"")</f>
        <v>1216.6584027817507</v>
      </c>
      <c r="T27" s="198">
        <f ca="1">IFERROR(IF((VLOOKUP($E27,'DTOC Backsheet'!$D$5:$CA$182,T$9,FALSE))="","",(VLOOKUP($E27,'DTOC Backsheet'!$D$5:$CA$182,T$9,FALSE))),"")</f>
        <v>1125.3035688366465</v>
      </c>
      <c r="U27" s="196">
        <f ca="1">IFERROR(IF((VLOOKUP($E27,'DTOC Backsheet'!$D$5:$CA$182,U$9,FALSE))="","",(VLOOKUP($E27,'DTOC Backsheet'!$D$5:$CA$182,U$9,FALSE))),"")</f>
        <v>1022.8663492203938</v>
      </c>
      <c r="V27" s="223">
        <f ca="1">IFERROR(IF((VLOOKUP($E27,'DTOC Backsheet'!$D$5:$CA$182,V$9,FALSE))="","",(VLOOKUP($E27,'DTOC Backsheet'!$D$5:$CA$182,V$9,FALSE))),"")</f>
        <v>973.7281858454794</v>
      </c>
      <c r="W27" s="199">
        <f ca="1">IFERROR(IF((VLOOKUP($E27,'DTOC Backsheet'!$D$5:$CA$182,W$9,FALSE))="","",(VLOOKUP($E27,'DTOC Backsheet'!$D$5:$CA$182,W$9,FALSE))),"")</f>
        <v>851.91309373702245</v>
      </c>
      <c r="X27" s="201" t="str">
        <f ca="1">IFERROR(IF((VLOOKUP($E27,'DTOC Backsheet'!$D$5:$CA$182,X$9,FALSE))="","",(VLOOKUP($E27,'DTOC Backsheet'!$D$5:$CA$182,X$9,FALSE))),"")</f>
        <v/>
      </c>
      <c r="Y27" s="212"/>
    </row>
    <row r="28" spans="1:25" ht="30" customHeight="1" thickBot="1">
      <c r="A28" s="42">
        <v>16</v>
      </c>
      <c r="B28" s="173" t="str">
        <f ca="1">IFERROR(IF((VLOOKUP($E28,'Org list'!$AJ$10:$AL$187,3,FALSE))="","",(VLOOKUP($E28,'Org list'!$AJ$10:$AL$187,3,FALSE))),"")</f>
        <v>North of England Commissioning Region</v>
      </c>
      <c r="C28" s="174" t="str">
        <f ca="1">IFERROR(IF((VLOOKUP($E28,'Org list'!$AO$10:$AQ$187,3,FALSE))="","",(VLOOKUP($E28,'Org list'!$AO$10:$AQ$187,3,FALSE))),"")</f>
        <v/>
      </c>
      <c r="D28" s="175" t="str">
        <f ca="1">IFERROR(IF((VLOOKUP($E28,'Org list'!$AT$10:$AV$187,3,FALSE))="","",(VLOOKUP($E28,'Org list'!$AT$10:$AV$187,3,FALSE))),"")</f>
        <v>NHS England North (Cheshire And Merseyside)</v>
      </c>
      <c r="E28" s="34" t="str">
        <f t="shared" ca="1" si="0"/>
        <v>Q75</v>
      </c>
      <c r="F28" s="29" t="str">
        <f ca="1">IF(E28="","",VLOOKUP(E28,'Org list'!$J$9:$K$636,2,0))</f>
        <v>NHS England North (Cheshire And Merseyside)</v>
      </c>
      <c r="G28" s="196">
        <f ca="1">IFERROR(IF((VLOOKUP($E28,'NEA Backsheet'!$D$5:$AF$182,G$9,FALSE))="","",(VLOOKUP($E28,'NEA Backsheet'!$D$5:$AF$182,G$9,FALSE))),"")</f>
        <v>3283.7049870012797</v>
      </c>
      <c r="H28" s="197">
        <f ca="1">IFERROR(IF((VLOOKUP($E28,'NEA Backsheet'!$D$5:$AF$182,H$9,FALSE))="","",(VLOOKUP($E28,'NEA Backsheet'!$D$5:$AF$182,H$9,FALSE))),"")</f>
        <v>3280.3200575332189</v>
      </c>
      <c r="I28" s="197">
        <f ca="1">IFERROR(IF((VLOOKUP($E28,'NEA Backsheet'!$D$5:$AF$182,I$9,FALSE))="","",(VLOOKUP($E28,'NEA Backsheet'!$D$5:$AF$182,I$9,FALSE))),"")</f>
        <v>3294.3336813680953</v>
      </c>
      <c r="J28" s="198">
        <f ca="1">IFERROR(IF((VLOOKUP($E28,'NEA Backsheet'!$D$5:$AF$182,J$9,FALSE))="","",(VLOOKUP($E28,'NEA Backsheet'!$D$5:$AF$182,J$9,FALSE))),"")</f>
        <v>3264.3312602106462</v>
      </c>
      <c r="K28" s="196">
        <f ca="1">IFERROR(IF((VLOOKUP($E28,'NEA Backsheet'!$D$5:$AF$182,K$9,FALSE))="","",(VLOOKUP($E28,'NEA Backsheet'!$D$5:$AF$182,K$9,FALSE))),"")</f>
        <v>3352.6138978267104</v>
      </c>
      <c r="L28" s="223">
        <f ca="1">IFERROR(IF((VLOOKUP($E28,'NEA Backsheet'!$D$5:$AF$182,L$9,FALSE))="","",(VLOOKUP($E28,'NEA Backsheet'!$D$5:$AF$182,L$9,FALSE))),"")</f>
        <v>3351.6008423040944</v>
      </c>
      <c r="M28" s="199">
        <f ca="1">IFERROR(IF((VLOOKUP($E28,'NEA Backsheet'!$D$5:$AF$182,M$9,FALSE))="","",(VLOOKUP($E28,'NEA Backsheet'!$D$5:$AF$182,M$9,FALSE))),"")</f>
        <v>3495.7989995240141</v>
      </c>
      <c r="N28" s="201" t="str">
        <f ca="1">IFERROR(IF((VLOOKUP($E28,'NEA Backsheet'!$D$5:$AF$182,N$9,FALSE))="","",(VLOOKUP($E28,'NEA Backsheet'!$D$5:$AF$182,N$9,FALSE))),"")</f>
        <v/>
      </c>
      <c r="O28" s="211"/>
      <c r="P28" s="127"/>
      <c r="Q28" s="196">
        <f ca="1">IFERROR(IF((VLOOKUP($E28,'DTOC Backsheet'!$D$5:$CA$182,Q$9,FALSE))="","",(VLOOKUP($E28,'DTOC Backsheet'!$D$5:$CA$182,Q$9,FALSE))),"")</f>
        <v>1073.6151001989817</v>
      </c>
      <c r="R28" s="197">
        <f ca="1">IFERROR(IF((VLOOKUP($E28,'DTOC Backsheet'!$D$5:$CA$182,R$9,FALSE))="","",(VLOOKUP($E28,'DTOC Backsheet'!$D$5:$CA$182,R$9,FALSE))),"")</f>
        <v>1287.2683258328859</v>
      </c>
      <c r="S28" s="197">
        <f ca="1">IFERROR(IF((VLOOKUP($E28,'DTOC Backsheet'!$D$5:$CA$182,S$9,FALSE))="","",(VLOOKUP($E28,'DTOC Backsheet'!$D$5:$CA$182,S$9,FALSE))),"")</f>
        <v>1176.0606502108515</v>
      </c>
      <c r="T28" s="198">
        <f ca="1">IFERROR(IF((VLOOKUP($E28,'DTOC Backsheet'!$D$5:$CA$182,T$9,FALSE))="","",(VLOOKUP($E28,'DTOC Backsheet'!$D$5:$CA$182,T$9,FALSE))),"")</f>
        <v>1178.37358216802</v>
      </c>
      <c r="U28" s="196">
        <f ca="1">IFERROR(IF((VLOOKUP($E28,'DTOC Backsheet'!$D$5:$CA$182,U$9,FALSE))="","",(VLOOKUP($E28,'DTOC Backsheet'!$D$5:$CA$182,U$9,FALSE))),"")</f>
        <v>1244.1423204716302</v>
      </c>
      <c r="V28" s="223">
        <f ca="1">IFERROR(IF((VLOOKUP($E28,'DTOC Backsheet'!$D$5:$CA$182,V$9,FALSE))="","",(VLOOKUP($E28,'DTOC Backsheet'!$D$5:$CA$182,V$9,FALSE))),"")</f>
        <v>1216.2620944516214</v>
      </c>
      <c r="W28" s="199">
        <f ca="1">IFERROR(IF((VLOOKUP($E28,'DTOC Backsheet'!$D$5:$CA$182,W$9,FALSE))="","",(VLOOKUP($E28,'DTOC Backsheet'!$D$5:$CA$182,W$9,FALSE))),"")</f>
        <v>1102.3412441757255</v>
      </c>
      <c r="X28" s="201" t="str">
        <f ca="1">IFERROR(IF((VLOOKUP($E28,'DTOC Backsheet'!$D$5:$CA$182,X$9,FALSE))="","",(VLOOKUP($E28,'DTOC Backsheet'!$D$5:$CA$182,X$9,FALSE))),"")</f>
        <v/>
      </c>
      <c r="Y28" s="212"/>
    </row>
    <row r="29" spans="1:25" ht="30" customHeight="1" thickBot="1">
      <c r="A29" s="42">
        <v>17</v>
      </c>
      <c r="B29" s="173" t="str">
        <f ca="1">IFERROR(IF((VLOOKUP($E29,'Org list'!$AJ$10:$AL$187,3,FALSE))="","",(VLOOKUP($E29,'Org list'!$AJ$10:$AL$187,3,FALSE))),"")</f>
        <v>North of England Commissioning Region</v>
      </c>
      <c r="C29" s="174" t="str">
        <f ca="1">IFERROR(IF((VLOOKUP($E29,'Org list'!$AO$10:$AQ$187,3,FALSE))="","",(VLOOKUP($E29,'Org list'!$AO$10:$AQ$187,3,FALSE))),"")</f>
        <v/>
      </c>
      <c r="D29" s="175" t="str">
        <f ca="1">IFERROR(IF((VLOOKUP($E29,'Org list'!$AT$10:$AV$187,3,FALSE))="","",(VLOOKUP($E29,'Org list'!$AT$10:$AV$187,3,FALSE))),"")</f>
        <v>NHS England North (Greater Manchester)</v>
      </c>
      <c r="E29" s="34" t="str">
        <f t="shared" ca="1" si="0"/>
        <v>Q83</v>
      </c>
      <c r="F29" s="29" t="str">
        <f ca="1">IF(E29="","",VLOOKUP(E29,'Org list'!$J$9:$K$636,2,0))</f>
        <v>NHS England North (Greater Manchester)</v>
      </c>
      <c r="G29" s="196">
        <f ca="1">IFERROR(IF((VLOOKUP($E29,'NEA Backsheet'!$D$5:$AF$182,G$9,FALSE))="","",(VLOOKUP($E29,'NEA Backsheet'!$D$5:$AF$182,G$9,FALSE))),"")</f>
        <v>2971.7723859003486</v>
      </c>
      <c r="H29" s="197">
        <f ca="1">IFERROR(IF((VLOOKUP($E29,'NEA Backsheet'!$D$5:$AF$182,H$9,FALSE))="","",(VLOOKUP($E29,'NEA Backsheet'!$D$5:$AF$182,H$9,FALSE))),"")</f>
        <v>3005.4619202478839</v>
      </c>
      <c r="I29" s="197">
        <f ca="1">IFERROR(IF((VLOOKUP($E29,'NEA Backsheet'!$D$5:$AF$182,I$9,FALSE))="","",(VLOOKUP($E29,'NEA Backsheet'!$D$5:$AF$182,I$9,FALSE))),"")</f>
        <v>3121.5553955397936</v>
      </c>
      <c r="J29" s="198">
        <f ca="1">IFERROR(IF((VLOOKUP($E29,'NEA Backsheet'!$D$5:$AF$182,J$9,FALSE))="","",(VLOOKUP($E29,'NEA Backsheet'!$D$5:$AF$182,J$9,FALSE))),"")</f>
        <v>2995.8063752546568</v>
      </c>
      <c r="K29" s="196">
        <f ca="1">IFERROR(IF((VLOOKUP($E29,'NEA Backsheet'!$D$5:$AF$182,K$9,FALSE))="","",(VLOOKUP($E29,'NEA Backsheet'!$D$5:$AF$182,K$9,FALSE))),"")</f>
        <v>3012.3754759635999</v>
      </c>
      <c r="L29" s="223">
        <f ca="1">IFERROR(IF((VLOOKUP($E29,'NEA Backsheet'!$D$5:$AF$182,L$9,FALSE))="","",(VLOOKUP($E29,'NEA Backsheet'!$D$5:$AF$182,L$9,FALSE))),"")</f>
        <v>3091.7490245611571</v>
      </c>
      <c r="M29" s="199">
        <f ca="1">IFERROR(IF((VLOOKUP($E29,'NEA Backsheet'!$D$5:$AF$182,M$9,FALSE))="","",(VLOOKUP($E29,'NEA Backsheet'!$D$5:$AF$182,M$9,FALSE))),"")</f>
        <v>3339.5083638787642</v>
      </c>
      <c r="N29" s="201" t="str">
        <f ca="1">IFERROR(IF((VLOOKUP($E29,'NEA Backsheet'!$D$5:$AF$182,N$9,FALSE))="","",(VLOOKUP($E29,'NEA Backsheet'!$D$5:$AF$182,N$9,FALSE))),"")</f>
        <v/>
      </c>
      <c r="O29" s="211"/>
      <c r="P29" s="127"/>
      <c r="Q29" s="196">
        <f ca="1">IFERROR(IF((VLOOKUP($E29,'DTOC Backsheet'!$D$5:$CA$182,Q$9,FALSE))="","",(VLOOKUP($E29,'DTOC Backsheet'!$D$5:$CA$182,Q$9,FALSE))),"")</f>
        <v>1281.6746508897304</v>
      </c>
      <c r="R29" s="197">
        <f ca="1">IFERROR(IF((VLOOKUP($E29,'DTOC Backsheet'!$D$5:$CA$182,R$9,FALSE))="","",(VLOOKUP($E29,'DTOC Backsheet'!$D$5:$CA$182,R$9,FALSE))),"")</f>
        <v>1470.5349166049218</v>
      </c>
      <c r="S29" s="197">
        <f ca="1">IFERROR(IF((VLOOKUP($E29,'DTOC Backsheet'!$D$5:$CA$182,S$9,FALSE))="","",(VLOOKUP($E29,'DTOC Backsheet'!$D$5:$CA$182,S$9,FALSE))),"")</f>
        <v>1509.859500605673</v>
      </c>
      <c r="T29" s="198">
        <f ca="1">IFERROR(IF((VLOOKUP($E29,'DTOC Backsheet'!$D$5:$CA$182,T$9,FALSE))="","",(VLOOKUP($E29,'DTOC Backsheet'!$D$5:$CA$182,T$9,FALSE))),"")</f>
        <v>1597.9298338785377</v>
      </c>
      <c r="U29" s="196">
        <f ca="1">IFERROR(IF((VLOOKUP($E29,'DTOC Backsheet'!$D$5:$CA$182,U$9,FALSE))="","",(VLOOKUP($E29,'DTOC Backsheet'!$D$5:$CA$182,U$9,FALSE))),"")</f>
        <v>1100.8650224188843</v>
      </c>
      <c r="V29" s="223">
        <f ca="1">IFERROR(IF((VLOOKUP($E29,'DTOC Backsheet'!$D$5:$CA$182,V$9,FALSE))="","",(VLOOKUP($E29,'DTOC Backsheet'!$D$5:$CA$182,V$9,FALSE))),"")</f>
        <v>1216.2096085216365</v>
      </c>
      <c r="W29" s="199">
        <f ca="1">IFERROR(IF((VLOOKUP($E29,'DTOC Backsheet'!$D$5:$CA$182,W$9,FALSE))="","",(VLOOKUP($E29,'DTOC Backsheet'!$D$5:$CA$182,W$9,FALSE))),"")</f>
        <v>1217.968474601855</v>
      </c>
      <c r="X29" s="201" t="str">
        <f ca="1">IFERROR(IF((VLOOKUP($E29,'DTOC Backsheet'!$D$5:$CA$182,X$9,FALSE))="","",(VLOOKUP($E29,'DTOC Backsheet'!$D$5:$CA$182,X$9,FALSE))),"")</f>
        <v/>
      </c>
      <c r="Y29" s="212"/>
    </row>
    <row r="30" spans="1:25" ht="30" customHeight="1" thickBot="1">
      <c r="A30" s="42">
        <v>18</v>
      </c>
      <c r="B30" s="173" t="str">
        <f ca="1">IFERROR(IF((VLOOKUP($E30,'Org list'!$AJ$10:$AL$187,3,FALSE))="","",(VLOOKUP($E30,'Org list'!$AJ$10:$AL$187,3,FALSE))),"")</f>
        <v>North of England Commissioning Region</v>
      </c>
      <c r="C30" s="174" t="str">
        <f ca="1">IFERROR(IF((VLOOKUP($E30,'Org list'!$AO$10:$AQ$187,3,FALSE))="","",(VLOOKUP($E30,'Org list'!$AO$10:$AQ$187,3,FALSE))),"")</f>
        <v/>
      </c>
      <c r="D30" s="175" t="str">
        <f ca="1">IFERROR(IF((VLOOKUP($E30,'Org list'!$AT$10:$AV$187,3,FALSE))="","",(VLOOKUP($E30,'Org list'!$AT$10:$AV$187,3,FALSE))),"")</f>
        <v>NHS England North (Lancashire)</v>
      </c>
      <c r="E30" s="34" t="str">
        <f t="shared" ca="1" si="0"/>
        <v>Q84</v>
      </c>
      <c r="F30" s="29" t="str">
        <f ca="1">IF(E30="","",VLOOKUP(E30,'Org list'!$J$9:$K$636,2,0))</f>
        <v>NHS England North (Lancashire)</v>
      </c>
      <c r="G30" s="196">
        <f ca="1">IFERROR(IF((VLOOKUP($E30,'NEA Backsheet'!$D$5:$AF$182,G$9,FALSE))="","",(VLOOKUP($E30,'NEA Backsheet'!$D$5:$AF$182,G$9,FALSE))),"")</f>
        <v>2967.7769953166921</v>
      </c>
      <c r="H30" s="197">
        <f ca="1">IFERROR(IF((VLOOKUP($E30,'NEA Backsheet'!$D$5:$AF$182,H$9,FALSE))="","",(VLOOKUP($E30,'NEA Backsheet'!$D$5:$AF$182,H$9,FALSE))),"")</f>
        <v>2933.7236415714974</v>
      </c>
      <c r="I30" s="197">
        <f ca="1">IFERROR(IF((VLOOKUP($E30,'NEA Backsheet'!$D$5:$AF$182,I$9,FALSE))="","",(VLOOKUP($E30,'NEA Backsheet'!$D$5:$AF$182,I$9,FALSE))),"")</f>
        <v>2996.6792361239532</v>
      </c>
      <c r="J30" s="198">
        <f ca="1">IFERROR(IF((VLOOKUP($E30,'NEA Backsheet'!$D$5:$AF$182,J$9,FALSE))="","",(VLOOKUP($E30,'NEA Backsheet'!$D$5:$AF$182,J$9,FALSE))),"")</f>
        <v>2906.4018313415027</v>
      </c>
      <c r="K30" s="196">
        <f ca="1">IFERROR(IF((VLOOKUP($E30,'NEA Backsheet'!$D$5:$AF$182,K$9,FALSE))="","",(VLOOKUP($E30,'NEA Backsheet'!$D$5:$AF$182,K$9,FALSE))),"")</f>
        <v>2862.4700784915908</v>
      </c>
      <c r="L30" s="223">
        <f ca="1">IFERROR(IF((VLOOKUP($E30,'NEA Backsheet'!$D$5:$AF$182,L$9,FALSE))="","",(VLOOKUP($E30,'NEA Backsheet'!$D$5:$AF$182,L$9,FALSE))),"")</f>
        <v>2834.7920902038295</v>
      </c>
      <c r="M30" s="199">
        <f ca="1">IFERROR(IF((VLOOKUP($E30,'NEA Backsheet'!$D$5:$AF$182,M$9,FALSE))="","",(VLOOKUP($E30,'NEA Backsheet'!$D$5:$AF$182,M$9,FALSE))),"")</f>
        <v>3122.8142968411635</v>
      </c>
      <c r="N30" s="201" t="str">
        <f ca="1">IFERROR(IF((VLOOKUP($E30,'NEA Backsheet'!$D$5:$AF$182,N$9,FALSE))="","",(VLOOKUP($E30,'NEA Backsheet'!$D$5:$AF$182,N$9,FALSE))),"")</f>
        <v/>
      </c>
      <c r="O30" s="211"/>
      <c r="P30" s="127"/>
      <c r="Q30" s="196">
        <f ca="1">IFERROR(IF((VLOOKUP($E30,'DTOC Backsheet'!$D$5:$CA$182,Q$9,FALSE))="","",(VLOOKUP($E30,'DTOC Backsheet'!$D$5:$CA$182,Q$9,FALSE))),"")</f>
        <v>1179.1439028996617</v>
      </c>
      <c r="R30" s="197">
        <f ca="1">IFERROR(IF((VLOOKUP($E30,'DTOC Backsheet'!$D$5:$CA$182,R$9,FALSE))="","",(VLOOKUP($E30,'DTOC Backsheet'!$D$5:$CA$182,R$9,FALSE))),"")</f>
        <v>1280.6675263700774</v>
      </c>
      <c r="S30" s="197">
        <f ca="1">IFERROR(IF((VLOOKUP($E30,'DTOC Backsheet'!$D$5:$CA$182,S$9,FALSE))="","",(VLOOKUP($E30,'DTOC Backsheet'!$D$5:$CA$182,S$9,FALSE))),"")</f>
        <v>1425.6890659570267</v>
      </c>
      <c r="T30" s="198">
        <f ca="1">IFERROR(IF((VLOOKUP($E30,'DTOC Backsheet'!$D$5:$CA$182,T$9,FALSE))="","",(VLOOKUP($E30,'DTOC Backsheet'!$D$5:$CA$182,T$9,FALSE))),"")</f>
        <v>1407.1359970449955</v>
      </c>
      <c r="U30" s="196">
        <f ca="1">IFERROR(IF((VLOOKUP($E30,'DTOC Backsheet'!$D$5:$CA$182,U$9,FALSE))="","",(VLOOKUP($E30,'DTOC Backsheet'!$D$5:$CA$182,U$9,FALSE))),"")</f>
        <v>1382.1749551194052</v>
      </c>
      <c r="V30" s="223">
        <f ca="1">IFERROR(IF((VLOOKUP($E30,'DTOC Backsheet'!$D$5:$CA$182,V$9,FALSE))="","",(VLOOKUP($E30,'DTOC Backsheet'!$D$5:$CA$182,V$9,FALSE))),"")</f>
        <v>1376.1056606785942</v>
      </c>
      <c r="W30" s="199">
        <f ca="1">IFERROR(IF((VLOOKUP($E30,'DTOC Backsheet'!$D$5:$CA$182,W$9,FALSE))="","",(VLOOKUP($E30,'DTOC Backsheet'!$D$5:$CA$182,W$9,FALSE))),"")</f>
        <v>1341.3140714192955</v>
      </c>
      <c r="X30" s="201" t="str">
        <f ca="1">IFERROR(IF((VLOOKUP($E30,'DTOC Backsheet'!$D$5:$CA$182,X$9,FALSE))="","",(VLOOKUP($E30,'DTOC Backsheet'!$D$5:$CA$182,X$9,FALSE))),"")</f>
        <v/>
      </c>
      <c r="Y30" s="212"/>
    </row>
    <row r="31" spans="1:25" ht="30" customHeight="1" thickBot="1">
      <c r="A31" s="42">
        <v>19</v>
      </c>
      <c r="B31" s="173" t="str">
        <f ca="1">IFERROR(IF((VLOOKUP($E31,'Org list'!$AJ$10:$AL$187,3,FALSE))="","",(VLOOKUP($E31,'Org list'!$AJ$10:$AL$187,3,FALSE))),"")</f>
        <v>Midlands and East of England Commissioning Region</v>
      </c>
      <c r="C31" s="174" t="str">
        <f ca="1">IFERROR(IF((VLOOKUP($E31,'Org list'!$AO$10:$AQ$187,3,FALSE))="","",(VLOOKUP($E31,'Org list'!$AO$10:$AQ$187,3,FALSE))),"")</f>
        <v/>
      </c>
      <c r="D31" s="175" t="str">
        <f ca="1">IFERROR(IF((VLOOKUP($E31,'Org list'!$AT$10:$AV$187,3,FALSE))="","",(VLOOKUP($E31,'Org list'!$AT$10:$AV$187,3,FALSE))),"")</f>
        <v>NHS England Midlands And East (North Midlands)</v>
      </c>
      <c r="E31" s="34" t="str">
        <f t="shared" ca="1" si="0"/>
        <v>Q76</v>
      </c>
      <c r="F31" s="29" t="str">
        <f ca="1">IF(E31="","",VLOOKUP(E31,'Org list'!$J$9:$K$636,2,0))</f>
        <v>NHS England Midlands And East (North Midlands)</v>
      </c>
      <c r="G31" s="196">
        <f ca="1">IFERROR(IF((VLOOKUP($E31,'NEA Backsheet'!$D$5:$AF$182,G$9,FALSE))="","",(VLOOKUP($E31,'NEA Backsheet'!$D$5:$AF$182,G$9,FALSE))),"")</f>
        <v>2721.3314316676974</v>
      </c>
      <c r="H31" s="197">
        <f ca="1">IFERROR(IF((VLOOKUP($E31,'NEA Backsheet'!$D$5:$AF$182,H$9,FALSE))="","",(VLOOKUP($E31,'NEA Backsheet'!$D$5:$AF$182,H$9,FALSE))),"")</f>
        <v>2673.2772410307398</v>
      </c>
      <c r="I31" s="197">
        <f ca="1">IFERROR(IF((VLOOKUP($E31,'NEA Backsheet'!$D$5:$AF$182,I$9,FALSE))="","",(VLOOKUP($E31,'NEA Backsheet'!$D$5:$AF$182,I$9,FALSE))),"")</f>
        <v>2765.6253124726882</v>
      </c>
      <c r="J31" s="198">
        <f ca="1">IFERROR(IF((VLOOKUP($E31,'NEA Backsheet'!$D$5:$AF$182,J$9,FALSE))="","",(VLOOKUP($E31,'NEA Backsheet'!$D$5:$AF$182,J$9,FALSE))),"")</f>
        <v>2709.2927247704247</v>
      </c>
      <c r="K31" s="196">
        <f ca="1">IFERROR(IF((VLOOKUP($E31,'NEA Backsheet'!$D$5:$AF$182,K$9,FALSE))="","",(VLOOKUP($E31,'NEA Backsheet'!$D$5:$AF$182,K$9,FALSE))),"")</f>
        <v>2705.1622115973155</v>
      </c>
      <c r="L31" s="223">
        <f ca="1">IFERROR(IF((VLOOKUP($E31,'NEA Backsheet'!$D$5:$AF$182,L$9,FALSE))="","",(VLOOKUP($E31,'NEA Backsheet'!$D$5:$AF$182,L$9,FALSE))),"")</f>
        <v>2685.6675125268657</v>
      </c>
      <c r="M31" s="199">
        <f ca="1">IFERROR(IF((VLOOKUP($E31,'NEA Backsheet'!$D$5:$AF$182,M$9,FALSE))="","",(VLOOKUP($E31,'NEA Backsheet'!$D$5:$AF$182,M$9,FALSE))),"")</f>
        <v>2800.6266780582127</v>
      </c>
      <c r="N31" s="201" t="str">
        <f ca="1">IFERROR(IF((VLOOKUP($E31,'NEA Backsheet'!$D$5:$AF$182,N$9,FALSE))="","",(VLOOKUP($E31,'NEA Backsheet'!$D$5:$AF$182,N$9,FALSE))),"")</f>
        <v/>
      </c>
      <c r="O31" s="211"/>
      <c r="P31" s="127"/>
      <c r="Q31" s="196">
        <f ca="1">IFERROR(IF((VLOOKUP($E31,'DTOC Backsheet'!$D$5:$CA$182,Q$9,FALSE))="","",(VLOOKUP($E31,'DTOC Backsheet'!$D$5:$CA$182,Q$9,FALSE))),"")</f>
        <v>1123.6185770809893</v>
      </c>
      <c r="R31" s="197">
        <f ca="1">IFERROR(IF((VLOOKUP($E31,'DTOC Backsheet'!$D$5:$CA$182,R$9,FALSE))="","",(VLOOKUP($E31,'DTOC Backsheet'!$D$5:$CA$182,R$9,FALSE))),"")</f>
        <v>1393.5692070154707</v>
      </c>
      <c r="S31" s="197">
        <f ca="1">IFERROR(IF((VLOOKUP($E31,'DTOC Backsheet'!$D$5:$CA$182,S$9,FALSE))="","",(VLOOKUP($E31,'DTOC Backsheet'!$D$5:$CA$182,S$9,FALSE))),"")</f>
        <v>1198.996767944795</v>
      </c>
      <c r="T31" s="198">
        <f ca="1">IFERROR(IF((VLOOKUP($E31,'DTOC Backsheet'!$D$5:$CA$182,T$9,FALSE))="","",(VLOOKUP($E31,'DTOC Backsheet'!$D$5:$CA$182,T$9,FALSE))),"")</f>
        <v>1206.8693484733401</v>
      </c>
      <c r="U31" s="196">
        <f ca="1">IFERROR(IF((VLOOKUP($E31,'DTOC Backsheet'!$D$5:$CA$182,U$9,FALSE))="","",(VLOOKUP($E31,'DTOC Backsheet'!$D$5:$CA$182,U$9,FALSE))),"")</f>
        <v>1068.7563912204637</v>
      </c>
      <c r="V31" s="223">
        <f ca="1">IFERROR(IF((VLOOKUP($E31,'DTOC Backsheet'!$D$5:$CA$182,V$9,FALSE))="","",(VLOOKUP($E31,'DTOC Backsheet'!$D$5:$CA$182,V$9,FALSE))),"")</f>
        <v>1083.4598041337485</v>
      </c>
      <c r="W31" s="199">
        <f ca="1">IFERROR(IF((VLOOKUP($E31,'DTOC Backsheet'!$D$5:$CA$182,W$9,FALSE))="","",(VLOOKUP($E31,'DTOC Backsheet'!$D$5:$CA$182,W$9,FALSE))),"")</f>
        <v>1007.0681397393346</v>
      </c>
      <c r="X31" s="201" t="str">
        <f ca="1">IFERROR(IF((VLOOKUP($E31,'DTOC Backsheet'!$D$5:$CA$182,X$9,FALSE))="","",(VLOOKUP($E31,'DTOC Backsheet'!$D$5:$CA$182,X$9,FALSE))),"")</f>
        <v/>
      </c>
      <c r="Y31" s="212"/>
    </row>
    <row r="32" spans="1:25" ht="30" customHeight="1" thickBot="1">
      <c r="A32" s="42">
        <v>20</v>
      </c>
      <c r="B32" s="173" t="str">
        <f ca="1">IFERROR(IF((VLOOKUP($E32,'Org list'!$AJ$10:$AL$187,3,FALSE))="","",(VLOOKUP($E32,'Org list'!$AJ$10:$AL$187,3,FALSE))),"")</f>
        <v>Midlands and East of England Commissioning Region</v>
      </c>
      <c r="C32" s="174" t="str">
        <f ca="1">IFERROR(IF((VLOOKUP($E32,'Org list'!$AO$10:$AQ$187,3,FALSE))="","",(VLOOKUP($E32,'Org list'!$AO$10:$AQ$187,3,FALSE))),"")</f>
        <v/>
      </c>
      <c r="D32" s="175" t="str">
        <f ca="1">IFERROR(IF((VLOOKUP($E32,'Org list'!$AT$10:$AV$187,3,FALSE))="","",(VLOOKUP($E32,'Org list'!$AT$10:$AV$187,3,FALSE))),"")</f>
        <v>NHS England Midlands And East (West Midlands)</v>
      </c>
      <c r="E32" s="34" t="str">
        <f t="shared" ca="1" si="0"/>
        <v>Q77</v>
      </c>
      <c r="F32" s="29" t="str">
        <f ca="1">IF(E32="","",VLOOKUP(E32,'Org list'!$J$9:$K$636,2,0))</f>
        <v>NHS England Midlands And East (West Midlands)</v>
      </c>
      <c r="G32" s="196">
        <f ca="1">IFERROR(IF((VLOOKUP($E32,'NEA Backsheet'!$D$5:$AF$182,G$9,FALSE))="","",(VLOOKUP($E32,'NEA Backsheet'!$D$5:$AF$182,G$9,FALSE))),"")</f>
        <v>2819.1020965128364</v>
      </c>
      <c r="H32" s="197">
        <f ca="1">IFERROR(IF((VLOOKUP($E32,'NEA Backsheet'!$D$5:$AF$182,H$9,FALSE))="","",(VLOOKUP($E32,'NEA Backsheet'!$D$5:$AF$182,H$9,FALSE))),"")</f>
        <v>2772.9008760415686</v>
      </c>
      <c r="I32" s="197">
        <f ca="1">IFERROR(IF((VLOOKUP($E32,'NEA Backsheet'!$D$5:$AF$182,I$9,FALSE))="","",(VLOOKUP($E32,'NEA Backsheet'!$D$5:$AF$182,I$9,FALSE))),"")</f>
        <v>2853.3409137739213</v>
      </c>
      <c r="J32" s="198">
        <f ca="1">IFERROR(IF((VLOOKUP($E32,'NEA Backsheet'!$D$5:$AF$182,J$9,FALSE))="","",(VLOOKUP($E32,'NEA Backsheet'!$D$5:$AF$182,J$9,FALSE))),"")</f>
        <v>2799.1228245078405</v>
      </c>
      <c r="K32" s="196">
        <f ca="1">IFERROR(IF((VLOOKUP($E32,'NEA Backsheet'!$D$5:$AF$182,K$9,FALSE))="","",(VLOOKUP($E32,'NEA Backsheet'!$D$5:$AF$182,K$9,FALSE))),"")</f>
        <v>2844.2373517435822</v>
      </c>
      <c r="L32" s="223">
        <f ca="1">IFERROR(IF((VLOOKUP($E32,'NEA Backsheet'!$D$5:$AF$182,L$9,FALSE))="","",(VLOOKUP($E32,'NEA Backsheet'!$D$5:$AF$182,L$9,FALSE))),"")</f>
        <v>2793.6199510942674</v>
      </c>
      <c r="M32" s="199">
        <f ca="1">IFERROR(IF((VLOOKUP($E32,'NEA Backsheet'!$D$5:$AF$182,M$9,FALSE))="","",(VLOOKUP($E32,'NEA Backsheet'!$D$5:$AF$182,M$9,FALSE))),"")</f>
        <v>2865.0229483695593</v>
      </c>
      <c r="N32" s="201" t="str">
        <f ca="1">IFERROR(IF((VLOOKUP($E32,'NEA Backsheet'!$D$5:$AF$182,N$9,FALSE))="","",(VLOOKUP($E32,'NEA Backsheet'!$D$5:$AF$182,N$9,FALSE))),"")</f>
        <v/>
      </c>
      <c r="O32" s="211"/>
      <c r="P32" s="127"/>
      <c r="Q32" s="196">
        <f ca="1">IFERROR(IF((VLOOKUP($E32,'DTOC Backsheet'!$D$5:$CA$182,Q$9,FALSE))="","",(VLOOKUP($E32,'DTOC Backsheet'!$D$5:$CA$182,Q$9,FALSE))),"")</f>
        <v>1354.2939540239986</v>
      </c>
      <c r="R32" s="197">
        <f ca="1">IFERROR(IF((VLOOKUP($E32,'DTOC Backsheet'!$D$5:$CA$182,R$9,FALSE))="","",(VLOOKUP($E32,'DTOC Backsheet'!$D$5:$CA$182,R$9,FALSE))),"")</f>
        <v>1504.1428914238907</v>
      </c>
      <c r="S32" s="197">
        <f ca="1">IFERROR(IF((VLOOKUP($E32,'DTOC Backsheet'!$D$5:$CA$182,S$9,FALSE))="","",(VLOOKUP($E32,'DTOC Backsheet'!$D$5:$CA$182,S$9,FALSE))),"")</f>
        <v>1617.8277526868803</v>
      </c>
      <c r="T32" s="198">
        <f ca="1">IFERROR(IF((VLOOKUP($E32,'DTOC Backsheet'!$D$5:$CA$182,T$9,FALSE))="","",(VLOOKUP($E32,'DTOC Backsheet'!$D$5:$CA$182,T$9,FALSE))),"")</f>
        <v>1618.6183671370925</v>
      </c>
      <c r="U32" s="196">
        <f ca="1">IFERROR(IF((VLOOKUP($E32,'DTOC Backsheet'!$D$5:$CA$182,U$9,FALSE))="","",(VLOOKUP($E32,'DTOC Backsheet'!$D$5:$CA$182,U$9,FALSE))),"")</f>
        <v>1483.544495825349</v>
      </c>
      <c r="V32" s="223">
        <f ca="1">IFERROR(IF((VLOOKUP($E32,'DTOC Backsheet'!$D$5:$CA$182,V$9,FALSE))="","",(VLOOKUP($E32,'DTOC Backsheet'!$D$5:$CA$182,V$9,FALSE))),"")</f>
        <v>1393.1274501322148</v>
      </c>
      <c r="W32" s="199">
        <f ca="1">IFERROR(IF((VLOOKUP($E32,'DTOC Backsheet'!$D$5:$CA$182,W$9,FALSE))="","",(VLOOKUP($E32,'DTOC Backsheet'!$D$5:$CA$182,W$9,FALSE))),"")</f>
        <v>1183.942251198099</v>
      </c>
      <c r="X32" s="201" t="str">
        <f ca="1">IFERROR(IF((VLOOKUP($E32,'DTOC Backsheet'!$D$5:$CA$182,X$9,FALSE))="","",(VLOOKUP($E32,'DTOC Backsheet'!$D$5:$CA$182,X$9,FALSE))),"")</f>
        <v/>
      </c>
      <c r="Y32" s="212"/>
    </row>
    <row r="33" spans="1:25" ht="30" customHeight="1" thickBot="1">
      <c r="A33" s="42">
        <v>21</v>
      </c>
      <c r="B33" s="173" t="str">
        <f ca="1">IFERROR(IF((VLOOKUP($E33,'Org list'!$AJ$10:$AL$187,3,FALSE))="","",(VLOOKUP($E33,'Org list'!$AJ$10:$AL$187,3,FALSE))),"")</f>
        <v>Midlands and East of England Commissioning Region</v>
      </c>
      <c r="C33" s="174" t="str">
        <f ca="1">IFERROR(IF((VLOOKUP($E33,'Org list'!$AO$10:$AQ$187,3,FALSE))="","",(VLOOKUP($E33,'Org list'!$AO$10:$AQ$187,3,FALSE))),"")</f>
        <v/>
      </c>
      <c r="D33" s="175" t="str">
        <f ca="1">IFERROR(IF((VLOOKUP($E33,'Org list'!$AT$10:$AV$187,3,FALSE))="","",(VLOOKUP($E33,'Org list'!$AT$10:$AV$187,3,FALSE))),"")</f>
        <v>NHS England Midlands And East (Central Midlands)</v>
      </c>
      <c r="E33" s="34" t="str">
        <f t="shared" ca="1" si="0"/>
        <v>Q78</v>
      </c>
      <c r="F33" s="29" t="str">
        <f ca="1">IF(E33="","",VLOOKUP(E33,'Org list'!$J$9:$K$636,2,0))</f>
        <v>NHS England Midlands And East (Central Midlands)</v>
      </c>
      <c r="G33" s="196">
        <f ca="1">IFERROR(IF((VLOOKUP($E33,'NEA Backsheet'!$D$5:$AF$182,G$9,FALSE))="","",(VLOOKUP($E33,'NEA Backsheet'!$D$5:$AF$182,G$9,FALSE))),"")</f>
        <v>2508.162905416676</v>
      </c>
      <c r="H33" s="197">
        <f ca="1">IFERROR(IF((VLOOKUP($E33,'NEA Backsheet'!$D$5:$AF$182,H$9,FALSE))="","",(VLOOKUP($E33,'NEA Backsheet'!$D$5:$AF$182,H$9,FALSE))),"")</f>
        <v>2497.4260825725451</v>
      </c>
      <c r="I33" s="197">
        <f ca="1">IFERROR(IF((VLOOKUP($E33,'NEA Backsheet'!$D$5:$AF$182,I$9,FALSE))="","",(VLOOKUP($E33,'NEA Backsheet'!$D$5:$AF$182,I$9,FALSE))),"")</f>
        <v>2598.2781301776199</v>
      </c>
      <c r="J33" s="198">
        <f ca="1">IFERROR(IF((VLOOKUP($E33,'NEA Backsheet'!$D$5:$AF$182,J$9,FALSE))="","",(VLOOKUP($E33,'NEA Backsheet'!$D$5:$AF$182,J$9,FALSE))),"")</f>
        <v>2539.7879230420876</v>
      </c>
      <c r="K33" s="196">
        <f ca="1">IFERROR(IF((VLOOKUP($E33,'NEA Backsheet'!$D$5:$AF$182,K$9,FALSE))="","",(VLOOKUP($E33,'NEA Backsheet'!$D$5:$AF$182,K$9,FALSE))),"")</f>
        <v>2581.7047267907769</v>
      </c>
      <c r="L33" s="223">
        <f ca="1">IFERROR(IF((VLOOKUP($E33,'NEA Backsheet'!$D$5:$AF$182,L$9,FALSE))="","",(VLOOKUP($E33,'NEA Backsheet'!$D$5:$AF$182,L$9,FALSE))),"")</f>
        <v>2580.7306667826256</v>
      </c>
      <c r="M33" s="199">
        <f ca="1">IFERROR(IF((VLOOKUP($E33,'NEA Backsheet'!$D$5:$AF$182,M$9,FALSE))="","",(VLOOKUP($E33,'NEA Backsheet'!$D$5:$AF$182,M$9,FALSE))),"")</f>
        <v>2670.1344426496958</v>
      </c>
      <c r="N33" s="201" t="str">
        <f ca="1">IFERROR(IF((VLOOKUP($E33,'NEA Backsheet'!$D$5:$AF$182,N$9,FALSE))="","",(VLOOKUP($E33,'NEA Backsheet'!$D$5:$AF$182,N$9,FALSE))),"")</f>
        <v/>
      </c>
      <c r="O33" s="211"/>
      <c r="P33" s="127"/>
      <c r="Q33" s="196">
        <f ca="1">IFERROR(IF((VLOOKUP($E33,'DTOC Backsheet'!$D$5:$CA$182,Q$9,FALSE))="","",(VLOOKUP($E33,'DTOC Backsheet'!$D$5:$CA$182,Q$9,FALSE))),"")</f>
        <v>1373.7221598483445</v>
      </c>
      <c r="R33" s="197">
        <f ca="1">IFERROR(IF((VLOOKUP($E33,'DTOC Backsheet'!$D$5:$CA$182,R$9,FALSE))="","",(VLOOKUP($E33,'DTOC Backsheet'!$D$5:$CA$182,R$9,FALSE))),"")</f>
        <v>1523.6495150618882</v>
      </c>
      <c r="S33" s="197">
        <f ca="1">IFERROR(IF((VLOOKUP($E33,'DTOC Backsheet'!$D$5:$CA$182,S$9,FALSE))="","",(VLOOKUP($E33,'DTOC Backsheet'!$D$5:$CA$182,S$9,FALSE))),"")</f>
        <v>1564.8650446759227</v>
      </c>
      <c r="T33" s="198">
        <f ca="1">IFERROR(IF((VLOOKUP($E33,'DTOC Backsheet'!$D$5:$CA$182,T$9,FALSE))="","",(VLOOKUP($E33,'DTOC Backsheet'!$D$5:$CA$182,T$9,FALSE))),"")</f>
        <v>1595.4812321998572</v>
      </c>
      <c r="U33" s="196">
        <f ca="1">IFERROR(IF((VLOOKUP($E33,'DTOC Backsheet'!$D$5:$CA$182,U$9,FALSE))="","",(VLOOKUP($E33,'DTOC Backsheet'!$D$5:$CA$182,U$9,FALSE))),"")</f>
        <v>1387.6773797419526</v>
      </c>
      <c r="V33" s="223">
        <f ca="1">IFERROR(IF((VLOOKUP($E33,'DTOC Backsheet'!$D$5:$CA$182,V$9,FALSE))="","",(VLOOKUP($E33,'DTOC Backsheet'!$D$5:$CA$182,V$9,FALSE))),"")</f>
        <v>1366.8394917830035</v>
      </c>
      <c r="W33" s="199">
        <f ca="1">IFERROR(IF((VLOOKUP($E33,'DTOC Backsheet'!$D$5:$CA$182,W$9,FALSE))="","",(VLOOKUP($E33,'DTOC Backsheet'!$D$5:$CA$182,W$9,FALSE))),"")</f>
        <v>1177.5460365133379</v>
      </c>
      <c r="X33" s="201" t="str">
        <f ca="1">IFERROR(IF((VLOOKUP($E33,'DTOC Backsheet'!$D$5:$CA$182,X$9,FALSE))="","",(VLOOKUP($E33,'DTOC Backsheet'!$D$5:$CA$182,X$9,FALSE))),"")</f>
        <v/>
      </c>
      <c r="Y33" s="212"/>
    </row>
    <row r="34" spans="1:25" ht="30" customHeight="1" thickBot="1">
      <c r="A34" s="42">
        <v>22</v>
      </c>
      <c r="B34" s="173" t="str">
        <f ca="1">IFERROR(IF((VLOOKUP($E34,'Org list'!$AJ$10:$AL$187,3,FALSE))="","",(VLOOKUP($E34,'Org list'!$AJ$10:$AL$187,3,FALSE))),"")</f>
        <v>Midlands and East of England Commissioning Region</v>
      </c>
      <c r="C34" s="174" t="str">
        <f ca="1">IFERROR(IF((VLOOKUP($E34,'Org list'!$AO$10:$AQ$187,3,FALSE))="","",(VLOOKUP($E34,'Org list'!$AO$10:$AQ$187,3,FALSE))),"")</f>
        <v/>
      </c>
      <c r="D34" s="175" t="str">
        <f ca="1">IFERROR(IF((VLOOKUP($E34,'Org list'!$AT$10:$AV$187,3,FALSE))="","",(VLOOKUP($E34,'Org list'!$AT$10:$AV$187,3,FALSE))),"")</f>
        <v>NHS England Midlands And East (East)</v>
      </c>
      <c r="E34" s="34" t="str">
        <f t="shared" ca="1" si="0"/>
        <v>Q79</v>
      </c>
      <c r="F34" s="29" t="str">
        <f ca="1">IF(E34="","",VLOOKUP(E34,'Org list'!$J$9:$K$636,2,0))</f>
        <v>NHS England Midlands And East (East)</v>
      </c>
      <c r="G34" s="196">
        <f ca="1">IFERROR(IF((VLOOKUP($E34,'NEA Backsheet'!$D$5:$AF$182,G$9,FALSE))="","",(VLOOKUP($E34,'NEA Backsheet'!$D$5:$AF$182,G$9,FALSE))),"")</f>
        <v>2329.089556357751</v>
      </c>
      <c r="H34" s="197">
        <f ca="1">IFERROR(IF((VLOOKUP($E34,'NEA Backsheet'!$D$5:$AF$182,H$9,FALSE))="","",(VLOOKUP($E34,'NEA Backsheet'!$D$5:$AF$182,H$9,FALSE))),"")</f>
        <v>2293.2493442864825</v>
      </c>
      <c r="I34" s="197">
        <f ca="1">IFERROR(IF((VLOOKUP($E34,'NEA Backsheet'!$D$5:$AF$182,I$9,FALSE))="","",(VLOOKUP($E34,'NEA Backsheet'!$D$5:$AF$182,I$9,FALSE))),"")</f>
        <v>2340.7988475770107</v>
      </c>
      <c r="J34" s="198">
        <f ca="1">IFERROR(IF((VLOOKUP($E34,'NEA Backsheet'!$D$5:$AF$182,J$9,FALSE))="","",(VLOOKUP($E34,'NEA Backsheet'!$D$5:$AF$182,J$9,FALSE))),"")</f>
        <v>2526.8602824601139</v>
      </c>
      <c r="K34" s="196">
        <f ca="1">IFERROR(IF((VLOOKUP($E34,'NEA Backsheet'!$D$5:$AF$182,K$9,FALSE))="","",(VLOOKUP($E34,'NEA Backsheet'!$D$5:$AF$182,K$9,FALSE))),"")</f>
        <v>2570.9991265171502</v>
      </c>
      <c r="L34" s="223">
        <f ca="1">IFERROR(IF((VLOOKUP($E34,'NEA Backsheet'!$D$5:$AF$182,L$9,FALSE))="","",(VLOOKUP($E34,'NEA Backsheet'!$D$5:$AF$182,L$9,FALSE))),"")</f>
        <v>2564.5502639779793</v>
      </c>
      <c r="M34" s="199">
        <f ca="1">IFERROR(IF((VLOOKUP($E34,'NEA Backsheet'!$D$5:$AF$182,M$9,FALSE))="","",(VLOOKUP($E34,'NEA Backsheet'!$D$5:$AF$182,M$9,FALSE))),"")</f>
        <v>2672.7441283770413</v>
      </c>
      <c r="N34" s="201" t="str">
        <f ca="1">IFERROR(IF((VLOOKUP($E34,'NEA Backsheet'!$D$5:$AF$182,N$9,FALSE))="","",(VLOOKUP($E34,'NEA Backsheet'!$D$5:$AF$182,N$9,FALSE))),"")</f>
        <v/>
      </c>
      <c r="O34" s="211"/>
      <c r="P34" s="127"/>
      <c r="Q34" s="196">
        <f ca="1">IFERROR(IF((VLOOKUP($E34,'DTOC Backsheet'!$D$5:$CA$182,Q$9,FALSE))="","",(VLOOKUP($E34,'DTOC Backsheet'!$D$5:$CA$182,Q$9,FALSE))),"")</f>
        <v>1302.4547982553563</v>
      </c>
      <c r="R34" s="197">
        <f ca="1">IFERROR(IF((VLOOKUP($E34,'DTOC Backsheet'!$D$5:$CA$182,R$9,FALSE))="","",(VLOOKUP($E34,'DTOC Backsheet'!$D$5:$CA$182,R$9,FALSE))),"")</f>
        <v>1328.948494314147</v>
      </c>
      <c r="S34" s="197">
        <f ca="1">IFERROR(IF((VLOOKUP($E34,'DTOC Backsheet'!$D$5:$CA$182,S$9,FALSE))="","",(VLOOKUP($E34,'DTOC Backsheet'!$D$5:$CA$182,S$9,FALSE))),"")</f>
        <v>1400.4902951033121</v>
      </c>
      <c r="T34" s="198">
        <f ca="1">IFERROR(IF((VLOOKUP($E34,'DTOC Backsheet'!$D$5:$CA$182,T$9,FALSE))="","",(VLOOKUP($E34,'DTOC Backsheet'!$D$5:$CA$182,T$9,FALSE))),"")</f>
        <v>1219.8267861142228</v>
      </c>
      <c r="U34" s="196">
        <f ca="1">IFERROR(IF((VLOOKUP($E34,'DTOC Backsheet'!$D$5:$CA$182,U$9,FALSE))="","",(VLOOKUP($E34,'DTOC Backsheet'!$D$5:$CA$182,U$9,FALSE))),"")</f>
        <v>1083.424523096473</v>
      </c>
      <c r="V34" s="223">
        <f ca="1">IFERROR(IF((VLOOKUP($E34,'DTOC Backsheet'!$D$5:$CA$182,V$9,FALSE))="","",(VLOOKUP($E34,'DTOC Backsheet'!$D$5:$CA$182,V$9,FALSE))),"")</f>
        <v>1170.2923028398548</v>
      </c>
      <c r="W34" s="199">
        <f ca="1">IFERROR(IF((VLOOKUP($E34,'DTOC Backsheet'!$D$5:$CA$182,W$9,FALSE))="","",(VLOOKUP($E34,'DTOC Backsheet'!$D$5:$CA$182,W$9,FALSE))),"")</f>
        <v>1107.4474339596461</v>
      </c>
      <c r="X34" s="201" t="str">
        <f ca="1">IFERROR(IF((VLOOKUP($E34,'DTOC Backsheet'!$D$5:$CA$182,X$9,FALSE))="","",(VLOOKUP($E34,'DTOC Backsheet'!$D$5:$CA$182,X$9,FALSE))),"")</f>
        <v/>
      </c>
      <c r="Y34" s="212"/>
    </row>
    <row r="35" spans="1:25" ht="30" customHeight="1" thickBot="1">
      <c r="A35" s="42">
        <v>23</v>
      </c>
      <c r="B35" s="173" t="str">
        <f ca="1">IFERROR(IF((VLOOKUP($E35,'Org list'!$AJ$10:$AL$187,3,FALSE))="","",(VLOOKUP($E35,'Org list'!$AJ$10:$AL$187,3,FALSE))),"")</f>
        <v>South of England Commissioning Region</v>
      </c>
      <c r="C35" s="174" t="str">
        <f ca="1">IFERROR(IF((VLOOKUP($E35,'Org list'!$AO$10:$AQ$187,3,FALSE))="","",(VLOOKUP($E35,'Org list'!$AO$10:$AQ$187,3,FALSE))),"")</f>
        <v/>
      </c>
      <c r="D35" s="175" t="str">
        <f ca="1">IFERROR(IF((VLOOKUP($E35,'Org list'!$AT$10:$AV$187,3,FALSE))="","",(VLOOKUP($E35,'Org list'!$AT$10:$AV$187,3,FALSE))),"")</f>
        <v>NHS England South (South West)</v>
      </c>
      <c r="E35" s="34" t="str">
        <f t="shared" ca="1" si="0"/>
        <v>Q80</v>
      </c>
      <c r="F35" s="29" t="str">
        <f ca="1">IF(E35="","",VLOOKUP(E35,'Org list'!$J$9:$K$636,2,0))</f>
        <v>NHS England South (South West)</v>
      </c>
      <c r="G35" s="196">
        <f ca="1">IFERROR(IF((VLOOKUP($E35,'NEA Backsheet'!$D$5:$AF$182,G$9,FALSE))="","",(VLOOKUP($E35,'NEA Backsheet'!$D$5:$AF$182,G$9,FALSE))),"")</f>
        <v>2641.1312981608316</v>
      </c>
      <c r="H35" s="197">
        <f ca="1">IFERROR(IF((VLOOKUP($E35,'NEA Backsheet'!$D$5:$AF$182,H$9,FALSE))="","",(VLOOKUP($E35,'NEA Backsheet'!$D$5:$AF$182,H$9,FALSE))),"")</f>
        <v>2630.0532648964113</v>
      </c>
      <c r="I35" s="197">
        <f ca="1">IFERROR(IF((VLOOKUP($E35,'NEA Backsheet'!$D$5:$AF$182,I$9,FALSE))="","",(VLOOKUP($E35,'NEA Backsheet'!$D$5:$AF$182,I$9,FALSE))),"")</f>
        <v>2718.0185929386403</v>
      </c>
      <c r="J35" s="198">
        <f ca="1">IFERROR(IF((VLOOKUP($E35,'NEA Backsheet'!$D$5:$AF$182,J$9,FALSE))="","",(VLOOKUP($E35,'NEA Backsheet'!$D$5:$AF$182,J$9,FALSE))),"")</f>
        <v>2665.6106867008602</v>
      </c>
      <c r="K35" s="196">
        <f ca="1">IFERROR(IF((VLOOKUP($E35,'NEA Backsheet'!$D$5:$AF$182,K$9,FALSE))="","",(VLOOKUP($E35,'NEA Backsheet'!$D$5:$AF$182,K$9,FALSE))),"")</f>
        <v>2679.9531972059949</v>
      </c>
      <c r="L35" s="223">
        <f ca="1">IFERROR(IF((VLOOKUP($E35,'NEA Backsheet'!$D$5:$AF$182,L$9,FALSE))="","",(VLOOKUP($E35,'NEA Backsheet'!$D$5:$AF$182,L$9,FALSE))),"")</f>
        <v>2679.849607145657</v>
      </c>
      <c r="M35" s="199">
        <f ca="1">IFERROR(IF((VLOOKUP($E35,'NEA Backsheet'!$D$5:$AF$182,M$9,FALSE))="","",(VLOOKUP($E35,'NEA Backsheet'!$D$5:$AF$182,M$9,FALSE))),"")</f>
        <v>2867.5834718814885</v>
      </c>
      <c r="N35" s="201" t="str">
        <f ca="1">IFERROR(IF((VLOOKUP($E35,'NEA Backsheet'!$D$5:$AF$182,N$9,FALSE))="","",(VLOOKUP($E35,'NEA Backsheet'!$D$5:$AF$182,N$9,FALSE))),"")</f>
        <v/>
      </c>
      <c r="O35" s="211"/>
      <c r="P35" s="127"/>
      <c r="Q35" s="196">
        <f ca="1">IFERROR(IF((VLOOKUP($E35,'DTOC Backsheet'!$D$5:$CA$182,Q$9,FALSE))="","",(VLOOKUP($E35,'DTOC Backsheet'!$D$5:$CA$182,Q$9,FALSE))),"")</f>
        <v>1880.216083327942</v>
      </c>
      <c r="R35" s="197">
        <f ca="1">IFERROR(IF((VLOOKUP($E35,'DTOC Backsheet'!$D$5:$CA$182,R$9,FALSE))="","",(VLOOKUP($E35,'DTOC Backsheet'!$D$5:$CA$182,R$9,FALSE))),"")</f>
        <v>1995.6669346913247</v>
      </c>
      <c r="S35" s="197">
        <f ca="1">IFERROR(IF((VLOOKUP($E35,'DTOC Backsheet'!$D$5:$CA$182,S$9,FALSE))="","",(VLOOKUP($E35,'DTOC Backsheet'!$D$5:$CA$182,S$9,FALSE))),"")</f>
        <v>1926.7738149151101</v>
      </c>
      <c r="T35" s="198">
        <f ca="1">IFERROR(IF((VLOOKUP($E35,'DTOC Backsheet'!$D$5:$CA$182,T$9,FALSE))="","",(VLOOKUP($E35,'DTOC Backsheet'!$D$5:$CA$182,T$9,FALSE))),"")</f>
        <v>2060.3332146861267</v>
      </c>
      <c r="U35" s="196">
        <f ca="1">IFERROR(IF((VLOOKUP($E35,'DTOC Backsheet'!$D$5:$CA$182,U$9,FALSE))="","",(VLOOKUP($E35,'DTOC Backsheet'!$D$5:$CA$182,U$9,FALSE))),"")</f>
        <v>1801.7370857528422</v>
      </c>
      <c r="V35" s="223">
        <f ca="1">IFERROR(IF((VLOOKUP($E35,'DTOC Backsheet'!$D$5:$CA$182,V$9,FALSE))="","",(VLOOKUP($E35,'DTOC Backsheet'!$D$5:$CA$182,V$9,FALSE))),"")</f>
        <v>1703.5365095075663</v>
      </c>
      <c r="W35" s="199">
        <f ca="1">IFERROR(IF((VLOOKUP($E35,'DTOC Backsheet'!$D$5:$CA$182,W$9,FALSE))="","",(VLOOKUP($E35,'DTOC Backsheet'!$D$5:$CA$182,W$9,FALSE))),"")</f>
        <v>1395.0540277062209</v>
      </c>
      <c r="X35" s="201" t="str">
        <f ca="1">IFERROR(IF((VLOOKUP($E35,'DTOC Backsheet'!$D$5:$CA$182,X$9,FALSE))="","",(VLOOKUP($E35,'DTOC Backsheet'!$D$5:$CA$182,X$9,FALSE))),"")</f>
        <v/>
      </c>
      <c r="Y35" s="212"/>
    </row>
    <row r="36" spans="1:25" ht="30" customHeight="1" thickBot="1">
      <c r="A36" s="42">
        <v>24</v>
      </c>
      <c r="B36" s="173" t="str">
        <f ca="1">IFERROR(IF((VLOOKUP($E36,'Org list'!$AJ$10:$AL$187,3,FALSE))="","",(VLOOKUP($E36,'Org list'!$AJ$10:$AL$187,3,FALSE))),"")</f>
        <v>South of England Commissioning Region</v>
      </c>
      <c r="C36" s="174" t="str">
        <f ca="1">IFERROR(IF((VLOOKUP($E36,'Org list'!$AO$10:$AQ$187,3,FALSE))="","",(VLOOKUP($E36,'Org list'!$AO$10:$AQ$187,3,FALSE))),"")</f>
        <v/>
      </c>
      <c r="D36" s="175" t="str">
        <f ca="1">IFERROR(IF((VLOOKUP($E36,'Org list'!$AT$10:$AV$187,3,FALSE))="","",(VLOOKUP($E36,'Org list'!$AT$10:$AV$187,3,FALSE))),"")</f>
        <v>NHS England South (South East)</v>
      </c>
      <c r="E36" s="34" t="str">
        <f t="shared" ca="1" si="0"/>
        <v>Q81</v>
      </c>
      <c r="F36" s="29" t="str">
        <f ca="1">IF(E36="","",VLOOKUP(E36,'Org list'!$J$9:$K$636,2,0))</f>
        <v>NHS England South (South East)</v>
      </c>
      <c r="G36" s="196">
        <f ca="1">IFERROR(IF((VLOOKUP($E36,'NEA Backsheet'!$D$5:$AF$182,G$9,FALSE))="","",(VLOOKUP($E36,'NEA Backsheet'!$D$5:$AF$182,G$9,FALSE))),"")</f>
        <v>2444.0487237049674</v>
      </c>
      <c r="H36" s="197">
        <f ca="1">IFERROR(IF((VLOOKUP($E36,'NEA Backsheet'!$D$5:$AF$182,H$9,FALSE))="","",(VLOOKUP($E36,'NEA Backsheet'!$D$5:$AF$182,H$9,FALSE))),"")</f>
        <v>2415.8814269791374</v>
      </c>
      <c r="I36" s="197">
        <f ca="1">IFERROR(IF((VLOOKUP($E36,'NEA Backsheet'!$D$5:$AF$182,I$9,FALSE))="","",(VLOOKUP($E36,'NEA Backsheet'!$D$5:$AF$182,I$9,FALSE))),"")</f>
        <v>2529.9398055160809</v>
      </c>
      <c r="J36" s="198">
        <f ca="1">IFERROR(IF((VLOOKUP($E36,'NEA Backsheet'!$D$5:$AF$182,J$9,FALSE))="","",(VLOOKUP($E36,'NEA Backsheet'!$D$5:$AF$182,J$9,FALSE))),"")</f>
        <v>2438.402894722572</v>
      </c>
      <c r="K36" s="196">
        <f ca="1">IFERROR(IF((VLOOKUP($E36,'NEA Backsheet'!$D$5:$AF$182,K$9,FALSE))="","",(VLOOKUP($E36,'NEA Backsheet'!$D$5:$AF$182,K$9,FALSE))),"")</f>
        <v>2535.7064194513659</v>
      </c>
      <c r="L36" s="223">
        <f ca="1">IFERROR(IF((VLOOKUP($E36,'NEA Backsheet'!$D$5:$AF$182,L$9,FALSE))="","",(VLOOKUP($E36,'NEA Backsheet'!$D$5:$AF$182,L$9,FALSE))),"")</f>
        <v>2518.0601870656915</v>
      </c>
      <c r="M36" s="199">
        <f ca="1">IFERROR(IF((VLOOKUP($E36,'NEA Backsheet'!$D$5:$AF$182,M$9,FALSE))="","",(VLOOKUP($E36,'NEA Backsheet'!$D$5:$AF$182,M$9,FALSE))),"")</f>
        <v>2621.362893983402</v>
      </c>
      <c r="N36" s="201" t="str">
        <f ca="1">IFERROR(IF((VLOOKUP($E36,'NEA Backsheet'!$D$5:$AF$182,N$9,FALSE))="","",(VLOOKUP($E36,'NEA Backsheet'!$D$5:$AF$182,N$9,FALSE))),"")</f>
        <v/>
      </c>
      <c r="O36" s="211"/>
      <c r="P36" s="127"/>
      <c r="Q36" s="196">
        <f ca="1">IFERROR(IF((VLOOKUP($E36,'DTOC Backsheet'!$D$5:$CA$182,Q$9,FALSE))="","",(VLOOKUP($E36,'DTOC Backsheet'!$D$5:$CA$182,Q$9,FALSE))),"")</f>
        <v>1161.3149288734166</v>
      </c>
      <c r="R36" s="197">
        <f ca="1">IFERROR(IF((VLOOKUP($E36,'DTOC Backsheet'!$D$5:$CA$182,R$9,FALSE))="","",(VLOOKUP($E36,'DTOC Backsheet'!$D$5:$CA$182,R$9,FALSE))),"")</f>
        <v>1281.3604801822053</v>
      </c>
      <c r="S36" s="197">
        <f ca="1">IFERROR(IF((VLOOKUP($E36,'DTOC Backsheet'!$D$5:$CA$182,S$9,FALSE))="","",(VLOOKUP($E36,'DTOC Backsheet'!$D$5:$CA$182,S$9,FALSE))),"")</f>
        <v>1464.0526058107673</v>
      </c>
      <c r="T36" s="198">
        <f ca="1">IFERROR(IF((VLOOKUP($E36,'DTOC Backsheet'!$D$5:$CA$182,T$9,FALSE))="","",(VLOOKUP($E36,'DTOC Backsheet'!$D$5:$CA$182,T$9,FALSE))),"")</f>
        <v>1379.7969364696585</v>
      </c>
      <c r="U36" s="196">
        <f ca="1">IFERROR(IF((VLOOKUP($E36,'DTOC Backsheet'!$D$5:$CA$182,U$9,FALSE))="","",(VLOOKUP($E36,'DTOC Backsheet'!$D$5:$CA$182,U$9,FALSE))),"")</f>
        <v>1185.7914988167827</v>
      </c>
      <c r="V36" s="223">
        <f ca="1">IFERROR(IF((VLOOKUP($E36,'DTOC Backsheet'!$D$5:$CA$182,V$9,FALSE))="","",(VLOOKUP($E36,'DTOC Backsheet'!$D$5:$CA$182,V$9,FALSE))),"")</f>
        <v>1208.0064763270277</v>
      </c>
      <c r="W36" s="199">
        <f ca="1">IFERROR(IF((VLOOKUP($E36,'DTOC Backsheet'!$D$5:$CA$182,W$9,FALSE))="","",(VLOOKUP($E36,'DTOC Backsheet'!$D$5:$CA$182,W$9,FALSE))),"")</f>
        <v>1042.118546440742</v>
      </c>
      <c r="X36" s="201" t="str">
        <f ca="1">IFERROR(IF((VLOOKUP($E36,'DTOC Backsheet'!$D$5:$CA$182,X$9,FALSE))="","",(VLOOKUP($E36,'DTOC Backsheet'!$D$5:$CA$182,X$9,FALSE))),"")</f>
        <v/>
      </c>
      <c r="Y36" s="212"/>
    </row>
    <row r="37" spans="1:25" ht="30" customHeight="1" thickBot="1">
      <c r="A37" s="42">
        <v>25</v>
      </c>
      <c r="B37" s="173" t="str">
        <f ca="1">IFERROR(IF((VLOOKUP($E37,'Org list'!$AJ$10:$AL$187,3,FALSE))="","",(VLOOKUP($E37,'Org list'!$AJ$10:$AL$187,3,FALSE))),"")</f>
        <v>South of England Commissioning Region</v>
      </c>
      <c r="C37" s="174" t="str">
        <f ca="1">IFERROR(IF((VLOOKUP($E37,'Org list'!$AO$10:$AQ$187,3,FALSE))="","",(VLOOKUP($E37,'Org list'!$AO$10:$AQ$187,3,FALSE))),"")</f>
        <v/>
      </c>
      <c r="D37" s="175" t="str">
        <f ca="1">IFERROR(IF((VLOOKUP($E37,'Org list'!$AT$10:$AV$187,3,FALSE))="","",(VLOOKUP($E37,'Org list'!$AT$10:$AV$187,3,FALSE))),"")</f>
        <v>NHS England South (South Central)</v>
      </c>
      <c r="E37" s="34" t="str">
        <f t="shared" ca="1" si="0"/>
        <v>Q82</v>
      </c>
      <c r="F37" s="29" t="str">
        <f ca="1">IF(E37="","",VLOOKUP(E37,'Org list'!$J$9:$K$636,2,0))</f>
        <v>NHS England South (South Central)</v>
      </c>
      <c r="G37" s="196">
        <f ca="1">IFERROR(IF((VLOOKUP($E37,'NEA Backsheet'!$D$5:$AF$182,G$9,FALSE))="","",(VLOOKUP($E37,'NEA Backsheet'!$D$5:$AF$182,G$9,FALSE))),"")</f>
        <v>2331.2155109174678</v>
      </c>
      <c r="H37" s="197">
        <f ca="1">IFERROR(IF((VLOOKUP($E37,'NEA Backsheet'!$D$5:$AF$182,H$9,FALSE))="","",(VLOOKUP($E37,'NEA Backsheet'!$D$5:$AF$182,H$9,FALSE))),"")</f>
        <v>2320.730531070199</v>
      </c>
      <c r="I37" s="197">
        <f ca="1">IFERROR(IF((VLOOKUP($E37,'NEA Backsheet'!$D$5:$AF$182,I$9,FALSE))="","",(VLOOKUP($E37,'NEA Backsheet'!$D$5:$AF$182,I$9,FALSE))),"")</f>
        <v>2411.708036576596</v>
      </c>
      <c r="J37" s="198">
        <f ca="1">IFERROR(IF((VLOOKUP($E37,'NEA Backsheet'!$D$5:$AF$182,J$9,FALSE))="","",(VLOOKUP($E37,'NEA Backsheet'!$D$5:$AF$182,J$9,FALSE))),"")</f>
        <v>2311.5868546741181</v>
      </c>
      <c r="K37" s="196">
        <f ca="1">IFERROR(IF((VLOOKUP($E37,'NEA Backsheet'!$D$5:$AF$182,K$9,FALSE))="","",(VLOOKUP($E37,'NEA Backsheet'!$D$5:$AF$182,K$9,FALSE))),"")</f>
        <v>2682.0397539797732</v>
      </c>
      <c r="L37" s="223">
        <f ca="1">IFERROR(IF((VLOOKUP($E37,'NEA Backsheet'!$D$5:$AF$182,L$9,FALSE))="","",(VLOOKUP($E37,'NEA Backsheet'!$D$5:$AF$182,L$9,FALSE))),"")</f>
        <v>2534.2336043811292</v>
      </c>
      <c r="M37" s="199">
        <f ca="1">IFERROR(IF((VLOOKUP($E37,'NEA Backsheet'!$D$5:$AF$182,M$9,FALSE))="","",(VLOOKUP($E37,'NEA Backsheet'!$D$5:$AF$182,M$9,FALSE))),"")</f>
        <v>2525.2962299144301</v>
      </c>
      <c r="N37" s="201" t="str">
        <f ca="1">IFERROR(IF((VLOOKUP($E37,'NEA Backsheet'!$D$5:$AF$182,N$9,FALSE))="","",(VLOOKUP($E37,'NEA Backsheet'!$D$5:$AF$182,N$9,FALSE))),"")</f>
        <v/>
      </c>
      <c r="O37" s="211"/>
      <c r="P37" s="127"/>
      <c r="Q37" s="196">
        <f ca="1">IFERROR(IF((VLOOKUP($E37,'DTOC Backsheet'!$D$5:$CA$182,Q$9,FALSE))="","",(VLOOKUP($E37,'DTOC Backsheet'!$D$5:$CA$182,Q$9,FALSE))),"")</f>
        <v>1199.4032055501602</v>
      </c>
      <c r="R37" s="197">
        <f ca="1">IFERROR(IF((VLOOKUP($E37,'DTOC Backsheet'!$D$5:$CA$182,R$9,FALSE))="","",(VLOOKUP($E37,'DTOC Backsheet'!$D$5:$CA$182,R$9,FALSE))),"")</f>
        <v>1462.7384041598011</v>
      </c>
      <c r="S37" s="197">
        <f ca="1">IFERROR(IF((VLOOKUP($E37,'DTOC Backsheet'!$D$5:$CA$182,S$9,FALSE))="","",(VLOOKUP($E37,'DTOC Backsheet'!$D$5:$CA$182,S$9,FALSE))),"")</f>
        <v>1551.5387120008681</v>
      </c>
      <c r="T37" s="198">
        <f ca="1">IFERROR(IF((VLOOKUP($E37,'DTOC Backsheet'!$D$5:$CA$182,T$9,FALSE))="","",(VLOOKUP($E37,'DTOC Backsheet'!$D$5:$CA$182,T$9,FALSE))),"")</f>
        <v>1631.7401590380618</v>
      </c>
      <c r="U37" s="196">
        <f ca="1">IFERROR(IF((VLOOKUP($E37,'DTOC Backsheet'!$D$5:$CA$182,U$9,FALSE))="","",(VLOOKUP($E37,'DTOC Backsheet'!$D$5:$CA$182,U$9,FALSE))),"")</f>
        <v>1637.4400421558039</v>
      </c>
      <c r="V37" s="223">
        <f ca="1">IFERROR(IF((VLOOKUP($E37,'DTOC Backsheet'!$D$5:$CA$182,V$9,FALSE))="","",(VLOOKUP($E37,'DTOC Backsheet'!$D$5:$CA$182,V$9,FALSE))),"")</f>
        <v>1515.3646313334848</v>
      </c>
      <c r="W37" s="199">
        <f ca="1">IFERROR(IF((VLOOKUP($E37,'DTOC Backsheet'!$D$5:$CA$182,W$9,FALSE))="","",(VLOOKUP($E37,'DTOC Backsheet'!$D$5:$CA$182,W$9,FALSE))),"")</f>
        <v>1236.1402957802859</v>
      </c>
      <c r="X37" s="201" t="str">
        <f ca="1">IFERROR(IF((VLOOKUP($E37,'DTOC Backsheet'!$D$5:$CA$182,X$9,FALSE))="","",(VLOOKUP($E37,'DTOC Backsheet'!$D$5:$CA$182,X$9,FALSE))),"")</f>
        <v/>
      </c>
      <c r="Y37" s="212"/>
    </row>
    <row r="38" spans="1:25" ht="30" customHeight="1" thickBot="1">
      <c r="A38" s="42">
        <v>26</v>
      </c>
      <c r="B38" s="173" t="str">
        <f ca="1">IFERROR(IF((VLOOKUP($E38,'Org list'!$AJ$10:$AL$187,3,FALSE))="","",(VLOOKUP($E38,'Org list'!$AJ$10:$AL$187,3,FALSE))),"")</f>
        <v>South of England Commissioning Region</v>
      </c>
      <c r="C38" s="174" t="str">
        <f ca="1">IFERROR(IF((VLOOKUP($E38,'Org list'!$AO$10:$AQ$187,3,FALSE))="","",(VLOOKUP($E38,'Org list'!$AO$10:$AQ$187,3,FALSE))),"")</f>
        <v/>
      </c>
      <c r="D38" s="175" t="str">
        <f ca="1">IFERROR(IF((VLOOKUP($E38,'Org list'!$AT$10:$AV$187,3,FALSE))="","",(VLOOKUP($E38,'Org list'!$AT$10:$AV$187,3,FALSE))),"")</f>
        <v>NHS England South (Wessex)</v>
      </c>
      <c r="E38" s="34" t="str">
        <f t="shared" ca="1" si="0"/>
        <v>Q70</v>
      </c>
      <c r="F38" s="29" t="str">
        <f ca="1">IF(E38="","",VLOOKUP(E38,'Org list'!$J$9:$K$636,2,0))</f>
        <v>NHS England South (Wessex)</v>
      </c>
      <c r="G38" s="196">
        <f ca="1">IFERROR(IF((VLOOKUP($E38,'NEA Backsheet'!$D$5:$AF$182,G$9,FALSE))="","",(VLOOKUP($E38,'NEA Backsheet'!$D$5:$AF$182,G$9,FALSE))),"")</f>
        <v>2531.6387701713147</v>
      </c>
      <c r="H38" s="197">
        <f ca="1">IFERROR(IF((VLOOKUP($E38,'NEA Backsheet'!$D$5:$AF$182,H$9,FALSE))="","",(VLOOKUP($E38,'NEA Backsheet'!$D$5:$AF$182,H$9,FALSE))),"")</f>
        <v>2542.5043419228928</v>
      </c>
      <c r="I38" s="197">
        <f ca="1">IFERROR(IF((VLOOKUP($E38,'NEA Backsheet'!$D$5:$AF$182,I$9,FALSE))="","",(VLOOKUP($E38,'NEA Backsheet'!$D$5:$AF$182,I$9,FALSE))),"")</f>
        <v>2664.6824288505868</v>
      </c>
      <c r="J38" s="198">
        <f ca="1">IFERROR(IF((VLOOKUP($E38,'NEA Backsheet'!$D$5:$AF$182,J$9,FALSE))="","",(VLOOKUP($E38,'NEA Backsheet'!$D$5:$AF$182,J$9,FALSE))),"")</f>
        <v>2623.7596359690024</v>
      </c>
      <c r="K38" s="196">
        <f ca="1">IFERROR(IF((VLOOKUP($E38,'NEA Backsheet'!$D$5:$AF$182,K$9,FALSE))="","",(VLOOKUP($E38,'NEA Backsheet'!$D$5:$AF$182,K$9,FALSE))),"")</f>
        <v>2590.4268017301783</v>
      </c>
      <c r="L38" s="223">
        <f ca="1">IFERROR(IF((VLOOKUP($E38,'NEA Backsheet'!$D$5:$AF$182,L$9,FALSE))="","",(VLOOKUP($E38,'NEA Backsheet'!$D$5:$AF$182,L$9,FALSE))),"")</f>
        <v>2607.835062056346</v>
      </c>
      <c r="M38" s="199">
        <f ca="1">IFERROR(IF((VLOOKUP($E38,'NEA Backsheet'!$D$5:$AF$182,M$9,FALSE))="","",(VLOOKUP($E38,'NEA Backsheet'!$D$5:$AF$182,M$9,FALSE))),"")</f>
        <v>2674.1028167838263</v>
      </c>
      <c r="N38" s="201" t="str">
        <f ca="1">IFERROR(IF((VLOOKUP($E38,'NEA Backsheet'!$D$5:$AF$182,N$9,FALSE))="","",(VLOOKUP($E38,'NEA Backsheet'!$D$5:$AF$182,N$9,FALSE))),"")</f>
        <v/>
      </c>
      <c r="O38" s="211"/>
      <c r="P38" s="127"/>
      <c r="Q38" s="196">
        <f ca="1">IFERROR(IF((VLOOKUP($E38,'DTOC Backsheet'!$D$5:$CA$182,Q$9,FALSE))="","",(VLOOKUP($E38,'DTOC Backsheet'!$D$5:$CA$182,Q$9,FALSE))),"")</f>
        <v>1815.9792485587377</v>
      </c>
      <c r="R38" s="197">
        <f ca="1">IFERROR(IF((VLOOKUP($E38,'DTOC Backsheet'!$D$5:$CA$182,R$9,FALSE))="","",(VLOOKUP($E38,'DTOC Backsheet'!$D$5:$CA$182,R$9,FALSE))),"")</f>
        <v>1878.808480349325</v>
      </c>
      <c r="S38" s="197">
        <f ca="1">IFERROR(IF((VLOOKUP($E38,'DTOC Backsheet'!$D$5:$CA$182,S$9,FALSE))="","",(VLOOKUP($E38,'DTOC Backsheet'!$D$5:$CA$182,S$9,FALSE))),"")</f>
        <v>2059.7676185348519</v>
      </c>
      <c r="T38" s="198">
        <f ca="1">IFERROR(IF((VLOOKUP($E38,'DTOC Backsheet'!$D$5:$CA$182,T$9,FALSE))="","",(VLOOKUP($E38,'DTOC Backsheet'!$D$5:$CA$182,T$9,FALSE))),"")</f>
        <v>1808.9506811767069</v>
      </c>
      <c r="U38" s="196">
        <f ca="1">IFERROR(IF((VLOOKUP($E38,'DTOC Backsheet'!$D$5:$CA$182,U$9,FALSE))="","",(VLOOKUP($E38,'DTOC Backsheet'!$D$5:$CA$182,U$9,FALSE))),"")</f>
        <v>1862.6213511114688</v>
      </c>
      <c r="V38" s="223">
        <f ca="1">IFERROR(IF((VLOOKUP($E38,'DTOC Backsheet'!$D$5:$CA$182,V$9,FALSE))="","",(VLOOKUP($E38,'DTOC Backsheet'!$D$5:$CA$182,V$9,FALSE))),"")</f>
        <v>1995.2354621401466</v>
      </c>
      <c r="W38" s="199">
        <f ca="1">IFERROR(IF((VLOOKUP($E38,'DTOC Backsheet'!$D$5:$CA$182,W$9,FALSE))="","",(VLOOKUP($E38,'DTOC Backsheet'!$D$5:$CA$182,W$9,FALSE))),"")</f>
        <v>1822.4023174388371</v>
      </c>
      <c r="X38" s="201" t="str">
        <f ca="1">IFERROR(IF((VLOOKUP($E38,'DTOC Backsheet'!$D$5:$CA$182,X$9,FALSE))="","",(VLOOKUP($E38,'DTOC Backsheet'!$D$5:$CA$182,X$9,FALSE))),"")</f>
        <v/>
      </c>
      <c r="Y38" s="212"/>
    </row>
    <row r="39" spans="1:25" ht="30" customHeight="1" thickBot="1">
      <c r="A39" s="42">
        <v>27</v>
      </c>
      <c r="B39" s="173" t="str">
        <f ca="1">IFERROR(IF((VLOOKUP($E39,'Org list'!$AJ$10:$AL$187,3,FALSE))="","",(VLOOKUP($E39,'Org list'!$AJ$10:$AL$187,3,FALSE))),"")</f>
        <v>London Commissioning Region</v>
      </c>
      <c r="C39" s="174" t="str">
        <f ca="1">IFERROR(IF((VLOOKUP($E39,'Org list'!$AO$10:$AQ$187,3,FALSE))="","",(VLOOKUP($E39,'Org list'!$AO$10:$AQ$187,3,FALSE))),"")</f>
        <v/>
      </c>
      <c r="D39" s="175" t="str">
        <f ca="1">IFERROR(IF((VLOOKUP($E39,'Org list'!$AT$10:$AV$187,3,FALSE))="","",(VLOOKUP($E39,'Org list'!$AT$10:$AV$187,3,FALSE))),"")</f>
        <v>NHS England London</v>
      </c>
      <c r="E39" s="34" t="str">
        <f t="shared" ca="1" si="0"/>
        <v>Q71</v>
      </c>
      <c r="F39" s="29" t="str">
        <f ca="1">IF(E39="","",VLOOKUP(E39,'Org list'!$J$9:$K$636,2,0))</f>
        <v>NHS England London</v>
      </c>
      <c r="G39" s="196">
        <f ca="1">IFERROR(IF((VLOOKUP($E39,'NEA Backsheet'!$D$5:$AF$182,G$9,FALSE))="","",(VLOOKUP($E39,'NEA Backsheet'!$D$5:$AF$182,G$9,FALSE))),"")</f>
        <v>2147.4217946475414</v>
      </c>
      <c r="H39" s="197">
        <f ca="1">IFERROR(IF((VLOOKUP($E39,'NEA Backsheet'!$D$5:$AF$182,H$9,FALSE))="","",(VLOOKUP($E39,'NEA Backsheet'!$D$5:$AF$182,H$9,FALSE))),"")</f>
        <v>2142.5132935546344</v>
      </c>
      <c r="I39" s="197">
        <f ca="1">IFERROR(IF((VLOOKUP($E39,'NEA Backsheet'!$D$5:$AF$182,I$9,FALSE))="","",(VLOOKUP($E39,'NEA Backsheet'!$D$5:$AF$182,I$9,FALSE))),"")</f>
        <v>2181.7270575861148</v>
      </c>
      <c r="J39" s="198">
        <f ca="1">IFERROR(IF((VLOOKUP($E39,'NEA Backsheet'!$D$5:$AF$182,J$9,FALSE))="","",(VLOOKUP($E39,'NEA Backsheet'!$D$5:$AF$182,J$9,FALSE))),"")</f>
        <v>2094.0218923237676</v>
      </c>
      <c r="K39" s="196">
        <f ca="1">IFERROR(IF((VLOOKUP($E39,'NEA Backsheet'!$D$5:$AF$182,K$9,FALSE))="","",(VLOOKUP($E39,'NEA Backsheet'!$D$5:$AF$182,K$9,FALSE))),"")</f>
        <v>2181.1655387371643</v>
      </c>
      <c r="L39" s="223">
        <f ca="1">IFERROR(IF((VLOOKUP($E39,'NEA Backsheet'!$D$5:$AF$182,L$9,FALSE))="","",(VLOOKUP($E39,'NEA Backsheet'!$D$5:$AF$182,L$9,FALSE))),"")</f>
        <v>2200.288824352077</v>
      </c>
      <c r="M39" s="199">
        <f ca="1">IFERROR(IF((VLOOKUP($E39,'NEA Backsheet'!$D$5:$AF$182,M$9,FALSE))="","",(VLOOKUP($E39,'NEA Backsheet'!$D$5:$AF$182,M$9,FALSE))),"")</f>
        <v>2277.0476826934546</v>
      </c>
      <c r="N39" s="201" t="str">
        <f ca="1">IFERROR(IF((VLOOKUP($E39,'NEA Backsheet'!$D$5:$AF$182,N$9,FALSE))="","",(VLOOKUP($E39,'NEA Backsheet'!$D$5:$AF$182,N$9,FALSE))),"")</f>
        <v/>
      </c>
      <c r="O39" s="211"/>
      <c r="P39" s="127"/>
      <c r="Q39" s="196">
        <f ca="1">IFERROR(IF((VLOOKUP($E39,'DTOC Backsheet'!$D$5:$CA$182,Q$9,FALSE))="","",(VLOOKUP($E39,'DTOC Backsheet'!$D$5:$CA$182,Q$9,FALSE))),"")</f>
        <v>675.32110899983229</v>
      </c>
      <c r="R39" s="197">
        <f ca="1">IFERROR(IF((VLOOKUP($E39,'DTOC Backsheet'!$D$5:$CA$182,R$9,FALSE))="","",(VLOOKUP($E39,'DTOC Backsheet'!$D$5:$CA$182,R$9,FALSE))),"")</f>
        <v>724.98313907047884</v>
      </c>
      <c r="S39" s="197">
        <f ca="1">IFERROR(IF((VLOOKUP($E39,'DTOC Backsheet'!$D$5:$CA$182,S$9,FALSE))="","",(VLOOKUP($E39,'DTOC Backsheet'!$D$5:$CA$182,S$9,FALSE))),"")</f>
        <v>713.72778725381499</v>
      </c>
      <c r="T39" s="198">
        <f ca="1">IFERROR(IF((VLOOKUP($E39,'DTOC Backsheet'!$D$5:$CA$182,T$9,FALSE))="","",(VLOOKUP($E39,'DTOC Backsheet'!$D$5:$CA$182,T$9,FALSE))),"")</f>
        <v>690.72543744014922</v>
      </c>
      <c r="U39" s="196">
        <f ca="1">IFERROR(IF((VLOOKUP($E39,'DTOC Backsheet'!$D$5:$CA$182,U$9,FALSE))="","",(VLOOKUP($E39,'DTOC Backsheet'!$D$5:$CA$182,U$9,FALSE))),"")</f>
        <v>702.79088782108147</v>
      </c>
      <c r="V39" s="223">
        <f ca="1">IFERROR(IF((VLOOKUP($E39,'DTOC Backsheet'!$D$5:$CA$182,V$9,FALSE))="","",(VLOOKUP($E39,'DTOC Backsheet'!$D$5:$CA$182,V$9,FALSE))),"")</f>
        <v>709.86026268628177</v>
      </c>
      <c r="W39" s="199">
        <f ca="1">IFERROR(IF((VLOOKUP($E39,'DTOC Backsheet'!$D$5:$CA$182,W$9,FALSE))="","",(VLOOKUP($E39,'DTOC Backsheet'!$D$5:$CA$182,W$9,FALSE))),"")</f>
        <v>600.50811991398984</v>
      </c>
      <c r="X39" s="201" t="str">
        <f ca="1">IFERROR(IF((VLOOKUP($E39,'DTOC Backsheet'!$D$5:$CA$182,X$9,FALSE))="","",(VLOOKUP($E39,'DTOC Backsheet'!$D$5:$CA$182,X$9,FALSE))),"")</f>
        <v/>
      </c>
      <c r="Y39" s="212"/>
    </row>
    <row r="40" spans="1:25" ht="30" customHeight="1" thickBot="1">
      <c r="A40" s="42">
        <v>28</v>
      </c>
      <c r="B40" s="173" t="str">
        <f ca="1">IFERROR(IF((VLOOKUP($E40,'Org list'!$AJ$10:$AL$187,3,FALSE))="","",(VLOOKUP($E40,'Org list'!$AJ$10:$AL$187,3,FALSE))),"")</f>
        <v>London Commissioning Region</v>
      </c>
      <c r="C40" s="174" t="str">
        <f ca="1">IFERROR(IF((VLOOKUP($E40,'Org list'!$AO$10:$AQ$187,3,FALSE))="","",(VLOOKUP($E40,'Org list'!$AO$10:$AQ$187,3,FALSE))),"")</f>
        <v>London GOR</v>
      </c>
      <c r="D40" s="175" t="str">
        <f ca="1">IFERROR(IF((VLOOKUP($E40,'Org list'!$AT$10:$AV$187,3,FALSE))="","",(VLOOKUP($E40,'Org list'!$AT$10:$AV$187,3,FALSE))),"")</f>
        <v>NHS England London</v>
      </c>
      <c r="E40" s="34" t="str">
        <f t="shared" ca="1" si="0"/>
        <v>E09000002</v>
      </c>
      <c r="F40" s="29" t="str">
        <f ca="1">IF(E40="","",VLOOKUP(E40,'Org list'!$J$9:$K$636,2,0))</f>
        <v>Barking and Dagenham</v>
      </c>
      <c r="G40" s="196">
        <f ca="1">IFERROR(IF((VLOOKUP($E40,'NEA Backsheet'!$D$5:$AF$182,G$9,FALSE))="","",(VLOOKUP($E40,'NEA Backsheet'!$D$5:$AF$182,G$9,FALSE))),"")</f>
        <v>2303.3993339801559</v>
      </c>
      <c r="H40" s="197">
        <f ca="1">IFERROR(IF((VLOOKUP($E40,'NEA Backsheet'!$D$5:$AF$182,H$9,FALSE))="","",(VLOOKUP($E40,'NEA Backsheet'!$D$5:$AF$182,H$9,FALSE))),"")</f>
        <v>2328.0133179205141</v>
      </c>
      <c r="I40" s="197">
        <f ca="1">IFERROR(IF((VLOOKUP($E40,'NEA Backsheet'!$D$5:$AF$182,I$9,FALSE))="","",(VLOOKUP($E40,'NEA Backsheet'!$D$5:$AF$182,I$9,FALSE))),"")</f>
        <v>2417.2156463647084</v>
      </c>
      <c r="J40" s="198">
        <f ca="1">IFERROR(IF((VLOOKUP($E40,'NEA Backsheet'!$D$5:$AF$182,J$9,FALSE))="","",(VLOOKUP($E40,'NEA Backsheet'!$D$5:$AF$182,J$9,FALSE))),"")</f>
        <v>2396.1868002102065</v>
      </c>
      <c r="K40" s="196">
        <f ca="1">IFERROR(IF((VLOOKUP($E40,'NEA Backsheet'!$D$5:$AF$182,K$9,FALSE))="","",(VLOOKUP($E40,'NEA Backsheet'!$D$5:$AF$182,K$9,FALSE))),"")</f>
        <v>2463.5182325976325</v>
      </c>
      <c r="L40" s="223">
        <f ca="1">IFERROR(IF((VLOOKUP($E40,'NEA Backsheet'!$D$5:$AF$182,L$9,FALSE))="","",(VLOOKUP($E40,'NEA Backsheet'!$D$5:$AF$182,L$9,FALSE))),"")</f>
        <v>2423.9619464289508</v>
      </c>
      <c r="M40" s="199">
        <f ca="1">IFERROR(IF((VLOOKUP($E40,'NEA Backsheet'!$D$5:$AF$182,M$9,FALSE))="","",(VLOOKUP($E40,'NEA Backsheet'!$D$5:$AF$182,M$9,FALSE))),"")</f>
        <v>2475.8846507126882</v>
      </c>
      <c r="N40" s="201" t="str">
        <f ca="1">IFERROR(IF((VLOOKUP($E40,'NEA Backsheet'!$D$5:$AF$182,N$9,FALSE))="","",(VLOOKUP($E40,'NEA Backsheet'!$D$5:$AF$182,N$9,FALSE))),"")</f>
        <v/>
      </c>
      <c r="O40" s="211"/>
      <c r="P40" s="127"/>
      <c r="Q40" s="196">
        <f ca="1">IFERROR(IF((VLOOKUP($E40,'DTOC Backsheet'!$D$5:$CA$182,Q$9,FALSE))="","",(VLOOKUP($E40,'DTOC Backsheet'!$D$5:$CA$182,Q$9,FALSE))),"")</f>
        <v>537.07234077445014</v>
      </c>
      <c r="R40" s="197">
        <f ca="1">IFERROR(IF((VLOOKUP($E40,'DTOC Backsheet'!$D$5:$CA$182,R$9,FALSE))="","",(VLOOKUP($E40,'DTOC Backsheet'!$D$5:$CA$182,R$9,FALSE))),"")</f>
        <v>659.38270845718114</v>
      </c>
      <c r="S40" s="197">
        <f ca="1">IFERROR(IF((VLOOKUP($E40,'DTOC Backsheet'!$D$5:$CA$182,S$9,FALSE))="","",(VLOOKUP($E40,'DTOC Backsheet'!$D$5:$CA$182,S$9,FALSE))),"")</f>
        <v>632.05078271802336</v>
      </c>
      <c r="T40" s="198">
        <f ca="1">IFERROR(IF((VLOOKUP($E40,'DTOC Backsheet'!$D$5:$CA$182,T$9,FALSE))="","",(VLOOKUP($E40,'DTOC Backsheet'!$D$5:$CA$182,T$9,FALSE))),"")</f>
        <v>587.64463877578817</v>
      </c>
      <c r="U40" s="196">
        <f ca="1">IFERROR(IF((VLOOKUP($E40,'DTOC Backsheet'!$D$5:$CA$182,U$9,FALSE))="","",(VLOOKUP($E40,'DTOC Backsheet'!$D$5:$CA$182,U$9,FALSE))),"")</f>
        <v>345.27507577840089</v>
      </c>
      <c r="V40" s="223">
        <f ca="1">IFERROR(IF((VLOOKUP($E40,'DTOC Backsheet'!$D$5:$CA$182,V$9,FALSE))="","",(VLOOKUP($E40,'DTOC Backsheet'!$D$5:$CA$182,V$9,FALSE))),"")</f>
        <v>484.73912599477461</v>
      </c>
      <c r="W40" s="199">
        <f ca="1">IFERROR(IF((VLOOKUP($E40,'DTOC Backsheet'!$D$5:$CA$182,W$9,FALSE))="","",(VLOOKUP($E40,'DTOC Backsheet'!$D$5:$CA$182,W$9,FALSE))),"")</f>
        <v>313.45560801058747</v>
      </c>
      <c r="X40" s="201" t="str">
        <f ca="1">IFERROR(IF((VLOOKUP($E40,'DTOC Backsheet'!$D$5:$CA$182,X$9,FALSE))="","",(VLOOKUP($E40,'DTOC Backsheet'!$D$5:$CA$182,X$9,FALSE))),"")</f>
        <v/>
      </c>
      <c r="Y40" s="212"/>
    </row>
    <row r="41" spans="1:25" ht="30" customHeight="1" thickBot="1">
      <c r="A41" s="42">
        <v>29</v>
      </c>
      <c r="B41" s="173" t="str">
        <f ca="1">IFERROR(IF((VLOOKUP($E41,'Org list'!$AJ$10:$AL$187,3,FALSE))="","",(VLOOKUP($E41,'Org list'!$AJ$10:$AL$187,3,FALSE))),"")</f>
        <v>London Commissioning Region</v>
      </c>
      <c r="C41" s="174" t="str">
        <f ca="1">IFERROR(IF((VLOOKUP($E41,'Org list'!$AO$10:$AQ$187,3,FALSE))="","",(VLOOKUP($E41,'Org list'!$AO$10:$AQ$187,3,FALSE))),"")</f>
        <v>London GOR</v>
      </c>
      <c r="D41" s="175" t="str">
        <f ca="1">IFERROR(IF((VLOOKUP($E41,'Org list'!$AT$10:$AV$187,3,FALSE))="","",(VLOOKUP($E41,'Org list'!$AT$10:$AV$187,3,FALSE))),"")</f>
        <v>NHS England London</v>
      </c>
      <c r="E41" s="34" t="str">
        <f t="shared" ca="1" si="0"/>
        <v>E09000003</v>
      </c>
      <c r="F41" s="29" t="str">
        <f ca="1">IF(E41="","",VLOOKUP(E41,'Org list'!$J$9:$K$636,2,0))</f>
        <v>Barnet</v>
      </c>
      <c r="G41" s="196">
        <f ca="1">IFERROR(IF((VLOOKUP($E41,'NEA Backsheet'!$D$5:$AF$182,G$9,FALSE))="","",(VLOOKUP($E41,'NEA Backsheet'!$D$5:$AF$182,G$9,FALSE))),"")</f>
        <v>1917.8382258759477</v>
      </c>
      <c r="H41" s="197">
        <f ca="1">IFERROR(IF((VLOOKUP($E41,'NEA Backsheet'!$D$5:$AF$182,H$9,FALSE))="","",(VLOOKUP($E41,'NEA Backsheet'!$D$5:$AF$182,H$9,FALSE))),"")</f>
        <v>1823.2424443774612</v>
      </c>
      <c r="I41" s="197">
        <f ca="1">IFERROR(IF((VLOOKUP($E41,'NEA Backsheet'!$D$5:$AF$182,I$9,FALSE))="","",(VLOOKUP($E41,'NEA Backsheet'!$D$5:$AF$182,I$9,FALSE))),"")</f>
        <v>1863.8982561526591</v>
      </c>
      <c r="J41" s="198">
        <f ca="1">IFERROR(IF((VLOOKUP($E41,'NEA Backsheet'!$D$5:$AF$182,J$9,FALSE))="","",(VLOOKUP($E41,'NEA Backsheet'!$D$5:$AF$182,J$9,FALSE))),"")</f>
        <v>1793.780686957916</v>
      </c>
      <c r="K41" s="196">
        <f ca="1">IFERROR(IF((VLOOKUP($E41,'NEA Backsheet'!$D$5:$AF$182,K$9,FALSE))="","",(VLOOKUP($E41,'NEA Backsheet'!$D$5:$AF$182,K$9,FALSE))),"")</f>
        <v>1920.0697590516215</v>
      </c>
      <c r="L41" s="223">
        <f ca="1">IFERROR(IF((VLOOKUP($E41,'NEA Backsheet'!$D$5:$AF$182,L$9,FALSE))="","",(VLOOKUP($E41,'NEA Backsheet'!$D$5:$AF$182,L$9,FALSE))),"")</f>
        <v>1844.7290022942334</v>
      </c>
      <c r="M41" s="199">
        <f ca="1">IFERROR(IF((VLOOKUP($E41,'NEA Backsheet'!$D$5:$AF$182,M$9,FALSE))="","",(VLOOKUP($E41,'NEA Backsheet'!$D$5:$AF$182,M$9,FALSE))),"")</f>
        <v>2077.1366962948659</v>
      </c>
      <c r="N41" s="201" t="str">
        <f ca="1">IFERROR(IF((VLOOKUP($E41,'NEA Backsheet'!$D$5:$AF$182,N$9,FALSE))="","",(VLOOKUP($E41,'NEA Backsheet'!$D$5:$AF$182,N$9,FALSE))),"")</f>
        <v/>
      </c>
      <c r="O41" s="211"/>
      <c r="P41" s="127"/>
      <c r="Q41" s="196">
        <f ca="1">IFERROR(IF((VLOOKUP($E41,'DTOC Backsheet'!$D$5:$CA$182,Q$9,FALSE))="","",(VLOOKUP($E41,'DTOC Backsheet'!$D$5:$CA$182,Q$9,FALSE))),"")</f>
        <v>859.62123682208448</v>
      </c>
      <c r="R41" s="197">
        <f ca="1">IFERROR(IF((VLOOKUP($E41,'DTOC Backsheet'!$D$5:$CA$182,R$9,FALSE))="","",(VLOOKUP($E41,'DTOC Backsheet'!$D$5:$CA$182,R$9,FALSE))),"")</f>
        <v>806.63786544940763</v>
      </c>
      <c r="S41" s="197">
        <f ca="1">IFERROR(IF((VLOOKUP($E41,'DTOC Backsheet'!$D$5:$CA$182,S$9,FALSE))="","",(VLOOKUP($E41,'DTOC Backsheet'!$D$5:$CA$182,S$9,FALSE))),"")</f>
        <v>713.91696554722307</v>
      </c>
      <c r="T41" s="198">
        <f ca="1">IFERROR(IF((VLOOKUP($E41,'DTOC Backsheet'!$D$5:$CA$182,T$9,FALSE))="","",(VLOOKUP($E41,'DTOC Backsheet'!$D$5:$CA$182,T$9,FALSE))),"")</f>
        <v>1070.820054744855</v>
      </c>
      <c r="U41" s="196">
        <f ca="1">IFERROR(IF((VLOOKUP($E41,'DTOC Backsheet'!$D$5:$CA$182,U$9,FALSE))="","",(VLOOKUP($E41,'DTOC Backsheet'!$D$5:$CA$182,U$9,FALSE))),"")</f>
        <v>1215.9822905784192</v>
      </c>
      <c r="V41" s="223">
        <f ca="1">IFERROR(IF((VLOOKUP($E41,'DTOC Backsheet'!$D$5:$CA$182,V$9,FALSE))="","",(VLOOKUP($E41,'DTOC Backsheet'!$D$5:$CA$182,V$9,FALSE))),"")</f>
        <v>951.8400486620933</v>
      </c>
      <c r="W41" s="199">
        <f ca="1">IFERROR(IF((VLOOKUP($E41,'DTOC Backsheet'!$D$5:$CA$182,W$9,FALSE))="","",(VLOOKUP($E41,'DTOC Backsheet'!$D$5:$CA$182,W$9,FALSE))),"")</f>
        <v>630.36203779780692</v>
      </c>
      <c r="X41" s="201" t="str">
        <f ca="1">IFERROR(IF((VLOOKUP($E41,'DTOC Backsheet'!$D$5:$CA$182,X$9,FALSE))="","",(VLOOKUP($E41,'DTOC Backsheet'!$D$5:$CA$182,X$9,FALSE))),"")</f>
        <v/>
      </c>
      <c r="Y41" s="212"/>
    </row>
    <row r="42" spans="1:25" ht="30" customHeight="1" thickBot="1">
      <c r="A42" s="42">
        <v>30</v>
      </c>
      <c r="B42" s="173" t="str">
        <f ca="1">IFERROR(IF((VLOOKUP($E42,'Org list'!$AJ$10:$AL$187,3,FALSE))="","",(VLOOKUP($E42,'Org list'!$AJ$10:$AL$187,3,FALSE))),"")</f>
        <v>North of England Commissioning Region</v>
      </c>
      <c r="C42" s="174" t="str">
        <f ca="1">IFERROR(IF((VLOOKUP($E42,'Org list'!$AO$10:$AQ$187,3,FALSE))="","",(VLOOKUP($E42,'Org list'!$AO$10:$AQ$187,3,FALSE))),"")</f>
        <v>Yorkshire and The Humber GOR</v>
      </c>
      <c r="D42" s="175" t="str">
        <f ca="1">IFERROR(IF((VLOOKUP($E42,'Org list'!$AT$10:$AV$187,3,FALSE))="","",(VLOOKUP($E42,'Org list'!$AT$10:$AV$187,3,FALSE))),"")</f>
        <v>NHS England North (Yorkshire And Humber)</v>
      </c>
      <c r="E42" s="34" t="str">
        <f t="shared" ca="1" si="0"/>
        <v>E08000016</v>
      </c>
      <c r="F42" s="29" t="str">
        <f ca="1">IF(E42="","",VLOOKUP(E42,'Org list'!$J$9:$K$636,2,0))</f>
        <v>Barnsley</v>
      </c>
      <c r="G42" s="196">
        <f ca="1">IFERROR(IF((VLOOKUP($E42,'NEA Backsheet'!$D$5:$AF$182,G$9,FALSE))="","",(VLOOKUP($E42,'NEA Backsheet'!$D$5:$AF$182,G$9,FALSE))),"")</f>
        <v>3248.8553344429247</v>
      </c>
      <c r="H42" s="197">
        <f ca="1">IFERROR(IF((VLOOKUP($E42,'NEA Backsheet'!$D$5:$AF$182,H$9,FALSE))="","",(VLOOKUP($E42,'NEA Backsheet'!$D$5:$AF$182,H$9,FALSE))),"")</f>
        <v>3209.1579209671454</v>
      </c>
      <c r="I42" s="197">
        <f ca="1">IFERROR(IF((VLOOKUP($E42,'NEA Backsheet'!$D$5:$AF$182,I$9,FALSE))="","",(VLOOKUP($E42,'NEA Backsheet'!$D$5:$AF$182,I$9,FALSE))),"")</f>
        <v>3323.4780896512834</v>
      </c>
      <c r="J42" s="198">
        <f ca="1">IFERROR(IF((VLOOKUP($E42,'NEA Backsheet'!$D$5:$AF$182,J$9,FALSE))="","",(VLOOKUP($E42,'NEA Backsheet'!$D$5:$AF$182,J$9,FALSE))),"")</f>
        <v>3459.5440589151249</v>
      </c>
      <c r="K42" s="196">
        <f ca="1">IFERROR(IF((VLOOKUP($E42,'NEA Backsheet'!$D$5:$AF$182,K$9,FALSE))="","",(VLOOKUP($E42,'NEA Backsheet'!$D$5:$AF$182,K$9,FALSE))),"")</f>
        <v>3565.7497471286279</v>
      </c>
      <c r="L42" s="223">
        <f ca="1">IFERROR(IF((VLOOKUP($E42,'NEA Backsheet'!$D$5:$AF$182,L$9,FALSE))="","",(VLOOKUP($E42,'NEA Backsheet'!$D$5:$AF$182,L$9,FALSE))),"")</f>
        <v>3252.0696398549599</v>
      </c>
      <c r="M42" s="199">
        <f ca="1">IFERROR(IF((VLOOKUP($E42,'NEA Backsheet'!$D$5:$AF$182,M$9,FALSE))="","",(VLOOKUP($E42,'NEA Backsheet'!$D$5:$AF$182,M$9,FALSE))),"")</f>
        <v>3292.1436353641707</v>
      </c>
      <c r="N42" s="201" t="str">
        <f ca="1">IFERROR(IF((VLOOKUP($E42,'NEA Backsheet'!$D$5:$AF$182,N$9,FALSE))="","",(VLOOKUP($E42,'NEA Backsheet'!$D$5:$AF$182,N$9,FALSE))),"")</f>
        <v/>
      </c>
      <c r="O42" s="211"/>
      <c r="P42" s="127"/>
      <c r="Q42" s="196">
        <f ca="1">IFERROR(IF((VLOOKUP($E42,'DTOC Backsheet'!$D$5:$CA$182,Q$9,FALSE))="","",(VLOOKUP($E42,'DTOC Backsheet'!$D$5:$CA$182,Q$9,FALSE))),"")</f>
        <v>434.39762487629565</v>
      </c>
      <c r="R42" s="197">
        <f ca="1">IFERROR(IF((VLOOKUP($E42,'DTOC Backsheet'!$D$5:$CA$182,R$9,FALSE))="","",(VLOOKUP($E42,'DTOC Backsheet'!$D$5:$CA$182,R$9,FALSE))),"")</f>
        <v>180.21771967289962</v>
      </c>
      <c r="S42" s="197">
        <f ca="1">IFERROR(IF((VLOOKUP($E42,'DTOC Backsheet'!$D$5:$CA$182,S$9,FALSE))="","",(VLOOKUP($E42,'DTOC Backsheet'!$D$5:$CA$182,S$9,FALSE))),"")</f>
        <v>371.37350903692897</v>
      </c>
      <c r="T42" s="198">
        <f ca="1">IFERROR(IF((VLOOKUP($E42,'DTOC Backsheet'!$D$5:$CA$182,T$9,FALSE))="","",(VLOOKUP($E42,'DTOC Backsheet'!$D$5:$CA$182,T$9,FALSE))),"")</f>
        <v>278.40765055913062</v>
      </c>
      <c r="U42" s="196">
        <f ca="1">IFERROR(IF((VLOOKUP($E42,'DTOC Backsheet'!$D$5:$CA$182,U$9,FALSE))="","",(VLOOKUP($E42,'DTOC Backsheet'!$D$5:$CA$182,U$9,FALSE))),"")</f>
        <v>133.49023543600106</v>
      </c>
      <c r="V42" s="223">
        <f ca="1">IFERROR(IF((VLOOKUP($E42,'DTOC Backsheet'!$D$5:$CA$182,V$9,FALSE))="","",(VLOOKUP($E42,'DTOC Backsheet'!$D$5:$CA$182,V$9,FALSE))),"")</f>
        <v>117.38830042231999</v>
      </c>
      <c r="W42" s="199">
        <f ca="1">IFERROR(IF((VLOOKUP($E42,'DTOC Backsheet'!$D$5:$CA$182,W$9,FALSE))="","",(VLOOKUP($E42,'DTOC Backsheet'!$D$5:$CA$182,W$9,FALSE))),"")</f>
        <v>417.61147583869592</v>
      </c>
      <c r="X42" s="201" t="str">
        <f ca="1">IFERROR(IF((VLOOKUP($E42,'DTOC Backsheet'!$D$5:$CA$182,X$9,FALSE))="","",(VLOOKUP($E42,'DTOC Backsheet'!$D$5:$CA$182,X$9,FALSE))),"")</f>
        <v/>
      </c>
      <c r="Y42" s="212"/>
    </row>
    <row r="43" spans="1:25" ht="30" customHeight="1" thickBot="1">
      <c r="A43" s="42">
        <v>31</v>
      </c>
      <c r="B43" s="173" t="str">
        <f ca="1">IFERROR(IF((VLOOKUP($E43,'Org list'!$AJ$10:$AL$187,3,FALSE))="","",(VLOOKUP($E43,'Org list'!$AJ$10:$AL$187,3,FALSE))),"")</f>
        <v>South of England Commissioning Region</v>
      </c>
      <c r="C43" s="174" t="str">
        <f ca="1">IFERROR(IF((VLOOKUP($E43,'Org list'!$AO$10:$AQ$187,3,FALSE))="","",(VLOOKUP($E43,'Org list'!$AO$10:$AQ$187,3,FALSE))),"")</f>
        <v>South West GOR</v>
      </c>
      <c r="D43" s="175" t="str">
        <f ca="1">IFERROR(IF((VLOOKUP($E43,'Org list'!$AT$10:$AV$187,3,FALSE))="","",(VLOOKUP($E43,'Org list'!$AT$10:$AV$187,3,FALSE))),"")</f>
        <v>NHS England South (South Central)</v>
      </c>
      <c r="E43" s="34" t="str">
        <f t="shared" ca="1" si="0"/>
        <v>E06000022</v>
      </c>
      <c r="F43" s="29" t="str">
        <f ca="1">IF(E43="","",VLOOKUP(E43,'Org list'!$J$9:$K$636,2,0))</f>
        <v>Bath and North East Somerset</v>
      </c>
      <c r="G43" s="196">
        <f ca="1">IFERROR(IF((VLOOKUP($E43,'NEA Backsheet'!$D$5:$AF$182,G$9,FALSE))="","",(VLOOKUP($E43,'NEA Backsheet'!$D$5:$AF$182,G$9,FALSE))),"")</f>
        <v>2124.604378665043</v>
      </c>
      <c r="H43" s="197">
        <f ca="1">IFERROR(IF((VLOOKUP($E43,'NEA Backsheet'!$D$5:$AF$182,H$9,FALSE))="","",(VLOOKUP($E43,'NEA Backsheet'!$D$5:$AF$182,H$9,FALSE))),"")</f>
        <v>2126.67548195784</v>
      </c>
      <c r="I43" s="197">
        <f ca="1">IFERROR(IF((VLOOKUP($E43,'NEA Backsheet'!$D$5:$AF$182,I$9,FALSE))="","",(VLOOKUP($E43,'NEA Backsheet'!$D$5:$AF$182,I$9,FALSE))),"")</f>
        <v>2340.5786241640949</v>
      </c>
      <c r="J43" s="198">
        <f ca="1">IFERROR(IF((VLOOKUP($E43,'NEA Backsheet'!$D$5:$AF$182,J$9,FALSE))="","",(VLOOKUP($E43,'NEA Backsheet'!$D$5:$AF$182,J$9,FALSE))),"")</f>
        <v>2205.5484362325187</v>
      </c>
      <c r="K43" s="196">
        <f ca="1">IFERROR(IF((VLOOKUP($E43,'NEA Backsheet'!$D$5:$AF$182,K$9,FALSE))="","",(VLOOKUP($E43,'NEA Backsheet'!$D$5:$AF$182,K$9,FALSE))),"")</f>
        <v>2361.6161024798121</v>
      </c>
      <c r="L43" s="223">
        <f ca="1">IFERROR(IF((VLOOKUP($E43,'NEA Backsheet'!$D$5:$AF$182,L$9,FALSE))="","",(VLOOKUP($E43,'NEA Backsheet'!$D$5:$AF$182,L$9,FALSE))),"")</f>
        <v>2354.8572600980137</v>
      </c>
      <c r="M43" s="199">
        <f ca="1">IFERROR(IF((VLOOKUP($E43,'NEA Backsheet'!$D$5:$AF$182,M$9,FALSE))="","",(VLOOKUP($E43,'NEA Backsheet'!$D$5:$AF$182,M$9,FALSE))),"")</f>
        <v>2463.071381637631</v>
      </c>
      <c r="N43" s="201" t="str">
        <f ca="1">IFERROR(IF((VLOOKUP($E43,'NEA Backsheet'!$D$5:$AF$182,N$9,FALSE))="","",(VLOOKUP($E43,'NEA Backsheet'!$D$5:$AF$182,N$9,FALSE))),"")</f>
        <v/>
      </c>
      <c r="O43" s="211"/>
      <c r="P43" s="127"/>
      <c r="Q43" s="196">
        <f ca="1">IFERROR(IF((VLOOKUP($E43,'DTOC Backsheet'!$D$5:$CA$182,Q$9,FALSE))="","",(VLOOKUP($E43,'DTOC Backsheet'!$D$5:$CA$182,Q$9,FALSE))),"")</f>
        <v>444.80175021251637</v>
      </c>
      <c r="R43" s="197">
        <f ca="1">IFERROR(IF((VLOOKUP($E43,'DTOC Backsheet'!$D$5:$CA$182,R$9,FALSE))="","",(VLOOKUP($E43,'DTOC Backsheet'!$D$5:$CA$182,R$9,FALSE))),"")</f>
        <v>971.97419490883203</v>
      </c>
      <c r="S43" s="197">
        <f ca="1">IFERROR(IF((VLOOKUP($E43,'DTOC Backsheet'!$D$5:$CA$182,S$9,FALSE))="","",(VLOOKUP($E43,'DTOC Backsheet'!$D$5:$CA$182,S$9,FALSE))),"")</f>
        <v>637.87865808254196</v>
      </c>
      <c r="T43" s="198">
        <f ca="1">IFERROR(IF((VLOOKUP($E43,'DTOC Backsheet'!$D$5:$CA$182,T$9,FALSE))="","",(VLOOKUP($E43,'DTOC Backsheet'!$D$5:$CA$182,T$9,FALSE))),"")</f>
        <v>1012.8421414437771</v>
      </c>
      <c r="U43" s="196">
        <f ca="1">IFERROR(IF((VLOOKUP($E43,'DTOC Backsheet'!$D$5:$CA$182,U$9,FALSE))="","",(VLOOKUP($E43,'DTOC Backsheet'!$D$5:$CA$182,U$9,FALSE))),"")</f>
        <v>1086.5154557951919</v>
      </c>
      <c r="V43" s="223">
        <f ca="1">IFERROR(IF((VLOOKUP($E43,'DTOC Backsheet'!$D$5:$CA$182,V$9,FALSE))="","",(VLOOKUP($E43,'DTOC Backsheet'!$D$5:$CA$182,V$9,FALSE))),"")</f>
        <v>1168.1534527791923</v>
      </c>
      <c r="W43" s="199">
        <f ca="1">IFERROR(IF((VLOOKUP($E43,'DTOC Backsheet'!$D$5:$CA$182,W$9,FALSE))="","",(VLOOKUP($E43,'DTOC Backsheet'!$D$5:$CA$182,W$9,FALSE))),"")</f>
        <v>1134.9672751434198</v>
      </c>
      <c r="X43" s="201" t="str">
        <f ca="1">IFERROR(IF((VLOOKUP($E43,'DTOC Backsheet'!$D$5:$CA$182,X$9,FALSE))="","",(VLOOKUP($E43,'DTOC Backsheet'!$D$5:$CA$182,X$9,FALSE))),"")</f>
        <v/>
      </c>
      <c r="Y43" s="212"/>
    </row>
    <row r="44" spans="1:25" ht="30" customHeight="1" thickBot="1">
      <c r="A44" s="42">
        <v>32</v>
      </c>
      <c r="B44" s="173" t="str">
        <f ca="1">IFERROR(IF((VLOOKUP($E44,'Org list'!$AJ$10:$AL$187,3,FALSE))="","",(VLOOKUP($E44,'Org list'!$AJ$10:$AL$187,3,FALSE))),"")</f>
        <v>Midlands and East of England Commissioning Region</v>
      </c>
      <c r="C44" s="174" t="str">
        <f ca="1">IFERROR(IF((VLOOKUP($E44,'Org list'!$AO$10:$AQ$187,3,FALSE))="","",(VLOOKUP($E44,'Org list'!$AO$10:$AQ$187,3,FALSE))),"")</f>
        <v>East of England GOR</v>
      </c>
      <c r="D44" s="175" t="str">
        <f ca="1">IFERROR(IF((VLOOKUP($E44,'Org list'!$AT$10:$AV$187,3,FALSE))="","",(VLOOKUP($E44,'Org list'!$AT$10:$AV$187,3,FALSE))),"")</f>
        <v>NHS England Midlands And East (Central Midlands)</v>
      </c>
      <c r="E44" s="34" t="str">
        <f t="shared" ref="E44:E75" ca="1" si="1">IF($A44&gt;$AB$5-1,"",INDIRECT("'Comms by AT'!D"&amp;$A44+$AB$4))</f>
        <v>E06000055</v>
      </c>
      <c r="F44" s="29" t="str">
        <f ca="1">IF(E44="","",VLOOKUP(E44,'Org list'!$J$9:$K$636,2,0))</f>
        <v>Bedford</v>
      </c>
      <c r="G44" s="196">
        <f ca="1">IFERROR(IF((VLOOKUP($E44,'NEA Backsheet'!$D$5:$AF$182,G$9,FALSE))="","",(VLOOKUP($E44,'NEA Backsheet'!$D$5:$AF$182,G$9,FALSE))),"")</f>
        <v>2530.8318869689901</v>
      </c>
      <c r="H44" s="197">
        <f ca="1">IFERROR(IF((VLOOKUP($E44,'NEA Backsheet'!$D$5:$AF$182,H$9,FALSE))="","",(VLOOKUP($E44,'NEA Backsheet'!$D$5:$AF$182,H$9,FALSE))),"")</f>
        <v>2602.8194874169653</v>
      </c>
      <c r="I44" s="197">
        <f ca="1">IFERROR(IF((VLOOKUP($E44,'NEA Backsheet'!$D$5:$AF$182,I$9,FALSE))="","",(VLOOKUP($E44,'NEA Backsheet'!$D$5:$AF$182,I$9,FALSE))),"")</f>
        <v>2696.4942423146003</v>
      </c>
      <c r="J44" s="198">
        <f ca="1">IFERROR(IF((VLOOKUP($E44,'NEA Backsheet'!$D$5:$AF$182,J$9,FALSE))="","",(VLOOKUP($E44,'NEA Backsheet'!$D$5:$AF$182,J$9,FALSE))),"")</f>
        <v>2785.3868281604114</v>
      </c>
      <c r="K44" s="196">
        <f ca="1">IFERROR(IF((VLOOKUP($E44,'NEA Backsheet'!$D$5:$AF$182,K$9,FALSE))="","",(VLOOKUP($E44,'NEA Backsheet'!$D$5:$AF$182,K$9,FALSE))),"")</f>
        <v>2815.8323203158716</v>
      </c>
      <c r="L44" s="223">
        <f ca="1">IFERROR(IF((VLOOKUP($E44,'NEA Backsheet'!$D$5:$AF$182,L$9,FALSE))="","",(VLOOKUP($E44,'NEA Backsheet'!$D$5:$AF$182,L$9,FALSE))),"")</f>
        <v>2718.8533857181023</v>
      </c>
      <c r="M44" s="199">
        <f ca="1">IFERROR(IF((VLOOKUP($E44,'NEA Backsheet'!$D$5:$AF$182,M$9,FALSE))="","",(VLOOKUP($E44,'NEA Backsheet'!$D$5:$AF$182,M$9,FALSE))),"")</f>
        <v>2819.8380142531869</v>
      </c>
      <c r="N44" s="201" t="str">
        <f ca="1">IFERROR(IF((VLOOKUP($E44,'NEA Backsheet'!$D$5:$AF$182,N$9,FALSE))="","",(VLOOKUP($E44,'NEA Backsheet'!$D$5:$AF$182,N$9,FALSE))),"")</f>
        <v/>
      </c>
      <c r="O44" s="211"/>
      <c r="P44" s="127"/>
      <c r="Q44" s="196">
        <f ca="1">IFERROR(IF((VLOOKUP($E44,'DTOC Backsheet'!$D$5:$CA$182,Q$9,FALSE))="","",(VLOOKUP($E44,'DTOC Backsheet'!$D$5:$CA$182,Q$9,FALSE))),"")</f>
        <v>929.89655861422364</v>
      </c>
      <c r="R44" s="197">
        <f ca="1">IFERROR(IF((VLOOKUP($E44,'DTOC Backsheet'!$D$5:$CA$182,R$9,FALSE))="","",(VLOOKUP($E44,'DTOC Backsheet'!$D$5:$CA$182,R$9,FALSE))),"")</f>
        <v>1039.7934246322682</v>
      </c>
      <c r="S44" s="197">
        <f ca="1">IFERROR(IF((VLOOKUP($E44,'DTOC Backsheet'!$D$5:$CA$182,S$9,FALSE))="","",(VLOOKUP($E44,'DTOC Backsheet'!$D$5:$CA$182,S$9,FALSE))),"")</f>
        <v>895.31362874840522</v>
      </c>
      <c r="T44" s="198">
        <f ca="1">IFERROR(IF((VLOOKUP($E44,'DTOC Backsheet'!$D$5:$CA$182,T$9,FALSE))="","",(VLOOKUP($E44,'DTOC Backsheet'!$D$5:$CA$182,T$9,FALSE))),"")</f>
        <v>710.09005959946694</v>
      </c>
      <c r="U44" s="196">
        <f ca="1">IFERROR(IF((VLOOKUP($E44,'DTOC Backsheet'!$D$5:$CA$182,U$9,FALSE))="","",(VLOOKUP($E44,'DTOC Backsheet'!$D$5:$CA$182,U$9,FALSE))),"")</f>
        <v>446.08221692787026</v>
      </c>
      <c r="V44" s="223">
        <f ca="1">IFERROR(IF((VLOOKUP($E44,'DTOC Backsheet'!$D$5:$CA$182,V$9,FALSE))="","",(VLOOKUP($E44,'DTOC Backsheet'!$D$5:$CA$182,V$9,FALSE))),"")</f>
        <v>776.85066349343401</v>
      </c>
      <c r="W44" s="199">
        <f ca="1">IFERROR(IF((VLOOKUP($E44,'DTOC Backsheet'!$D$5:$CA$182,W$9,FALSE))="","",(VLOOKUP($E44,'DTOC Backsheet'!$D$5:$CA$182,W$9,FALSE))),"")</f>
        <v>732.84935638150125</v>
      </c>
      <c r="X44" s="201" t="str">
        <f ca="1">IFERROR(IF((VLOOKUP($E44,'DTOC Backsheet'!$D$5:$CA$182,X$9,FALSE))="","",(VLOOKUP($E44,'DTOC Backsheet'!$D$5:$CA$182,X$9,FALSE))),"")</f>
        <v/>
      </c>
      <c r="Y44" s="212"/>
    </row>
    <row r="45" spans="1:25" ht="30" customHeight="1" thickBot="1">
      <c r="A45" s="42">
        <v>33</v>
      </c>
      <c r="B45" s="173" t="str">
        <f ca="1">IFERROR(IF((VLOOKUP($E45,'Org list'!$AJ$10:$AL$187,3,FALSE))="","",(VLOOKUP($E45,'Org list'!$AJ$10:$AL$187,3,FALSE))),"")</f>
        <v>London Commissioning Region</v>
      </c>
      <c r="C45" s="174" t="str">
        <f ca="1">IFERROR(IF((VLOOKUP($E45,'Org list'!$AO$10:$AQ$187,3,FALSE))="","",(VLOOKUP($E45,'Org list'!$AO$10:$AQ$187,3,FALSE))),"")</f>
        <v>London GOR</v>
      </c>
      <c r="D45" s="175" t="str">
        <f ca="1">IFERROR(IF((VLOOKUP($E45,'Org list'!$AT$10:$AV$187,3,FALSE))="","",(VLOOKUP($E45,'Org list'!$AT$10:$AV$187,3,FALSE))),"")</f>
        <v>NHS England London</v>
      </c>
      <c r="E45" s="34" t="str">
        <f t="shared" ca="1" si="1"/>
        <v>E09000004</v>
      </c>
      <c r="F45" s="29" t="str">
        <f ca="1">IF(E45="","",VLOOKUP(E45,'Org list'!$J$9:$K$636,2,0))</f>
        <v>Bexley</v>
      </c>
      <c r="G45" s="196">
        <f ca="1">IFERROR(IF((VLOOKUP($E45,'NEA Backsheet'!$D$5:$AF$182,G$9,FALSE))="","",(VLOOKUP($E45,'NEA Backsheet'!$D$5:$AF$182,G$9,FALSE))),"")</f>
        <v>2355.6600335471067</v>
      </c>
      <c r="H45" s="197">
        <f ca="1">IFERROR(IF((VLOOKUP($E45,'NEA Backsheet'!$D$5:$AF$182,H$9,FALSE))="","",(VLOOKUP($E45,'NEA Backsheet'!$D$5:$AF$182,H$9,FALSE))),"")</f>
        <v>2466.9831690074348</v>
      </c>
      <c r="I45" s="197">
        <f ca="1">IFERROR(IF((VLOOKUP($E45,'NEA Backsheet'!$D$5:$AF$182,I$9,FALSE))="","",(VLOOKUP($E45,'NEA Backsheet'!$D$5:$AF$182,I$9,FALSE))),"")</f>
        <v>2609.8002935778386</v>
      </c>
      <c r="J45" s="198">
        <f ca="1">IFERROR(IF((VLOOKUP($E45,'NEA Backsheet'!$D$5:$AF$182,J$9,FALSE))="","",(VLOOKUP($E45,'NEA Backsheet'!$D$5:$AF$182,J$9,FALSE))),"")</f>
        <v>2418.1900159653997</v>
      </c>
      <c r="K45" s="196">
        <f ca="1">IFERROR(IF((VLOOKUP($E45,'NEA Backsheet'!$D$5:$AF$182,K$9,FALSE))="","",(VLOOKUP($E45,'NEA Backsheet'!$D$5:$AF$182,K$9,FALSE))),"")</f>
        <v>2590.6095603597532</v>
      </c>
      <c r="L45" s="223">
        <f ca="1">IFERROR(IF((VLOOKUP($E45,'NEA Backsheet'!$D$5:$AF$182,L$9,FALSE))="","",(VLOOKUP($E45,'NEA Backsheet'!$D$5:$AF$182,L$9,FALSE))),"")</f>
        <v>2660.5711131052117</v>
      </c>
      <c r="M45" s="199">
        <f ca="1">IFERROR(IF((VLOOKUP($E45,'NEA Backsheet'!$D$5:$AF$182,M$9,FALSE))="","",(VLOOKUP($E45,'NEA Backsheet'!$D$5:$AF$182,M$9,FALSE))),"")</f>
        <v>2764.6161641969125</v>
      </c>
      <c r="N45" s="201" t="str">
        <f ca="1">IFERROR(IF((VLOOKUP($E45,'NEA Backsheet'!$D$5:$AF$182,N$9,FALSE))="","",(VLOOKUP($E45,'NEA Backsheet'!$D$5:$AF$182,N$9,FALSE))),"")</f>
        <v/>
      </c>
      <c r="O45" s="211"/>
      <c r="P45" s="127"/>
      <c r="Q45" s="196">
        <f ca="1">IFERROR(IF((VLOOKUP($E45,'DTOC Backsheet'!$D$5:$CA$182,Q$9,FALSE))="","",(VLOOKUP($E45,'DTOC Backsheet'!$D$5:$CA$182,Q$9,FALSE))),"")</f>
        <v>1276.020259340776</v>
      </c>
      <c r="R45" s="197">
        <f ca="1">IFERROR(IF((VLOOKUP($E45,'DTOC Backsheet'!$D$5:$CA$182,R$9,FALSE))="","",(VLOOKUP($E45,'DTOC Backsheet'!$D$5:$CA$182,R$9,FALSE))),"")</f>
        <v>789.69001087215929</v>
      </c>
      <c r="S45" s="197">
        <f ca="1">IFERROR(IF((VLOOKUP($E45,'DTOC Backsheet'!$D$5:$CA$182,S$9,FALSE))="","",(VLOOKUP($E45,'DTOC Backsheet'!$D$5:$CA$182,S$9,FALSE))),"")</f>
        <v>531.40993344117101</v>
      </c>
      <c r="T45" s="198">
        <f ca="1">IFERROR(IF((VLOOKUP($E45,'DTOC Backsheet'!$D$5:$CA$182,T$9,FALSE))="","",(VLOOKUP($E45,'DTOC Backsheet'!$D$5:$CA$182,T$9,FALSE))),"")</f>
        <v>743.1716456937238</v>
      </c>
      <c r="U45" s="196">
        <f ca="1">IFERROR(IF((VLOOKUP($E45,'DTOC Backsheet'!$D$5:$CA$182,U$9,FALSE))="","",(VLOOKUP($E45,'DTOC Backsheet'!$D$5:$CA$182,U$9,FALSE))),"")</f>
        <v>567.25433197175096</v>
      </c>
      <c r="V45" s="223">
        <f ca="1">IFERROR(IF((VLOOKUP($E45,'DTOC Backsheet'!$D$5:$CA$182,V$9,FALSE))="","",(VLOOKUP($E45,'DTOC Backsheet'!$D$5:$CA$182,V$9,FALSE))),"")</f>
        <v>603.06983296903888</v>
      </c>
      <c r="W45" s="199">
        <f ca="1">IFERROR(IF((VLOOKUP($E45,'DTOC Backsheet'!$D$5:$CA$182,W$9,FALSE))="","",(VLOOKUP($E45,'DTOC Backsheet'!$D$5:$CA$182,W$9,FALSE))),"")</f>
        <v>686.28820293332546</v>
      </c>
      <c r="X45" s="201" t="str">
        <f ca="1">IFERROR(IF((VLOOKUP($E45,'DTOC Backsheet'!$D$5:$CA$182,X$9,FALSE))="","",(VLOOKUP($E45,'DTOC Backsheet'!$D$5:$CA$182,X$9,FALSE))),"")</f>
        <v/>
      </c>
      <c r="Y45" s="212"/>
    </row>
    <row r="46" spans="1:25" ht="30" customHeight="1" thickBot="1">
      <c r="A46" s="42">
        <v>34</v>
      </c>
      <c r="B46" s="173" t="str">
        <f ca="1">IFERROR(IF((VLOOKUP($E46,'Org list'!$AJ$10:$AL$187,3,FALSE))="","",(VLOOKUP($E46,'Org list'!$AJ$10:$AL$187,3,FALSE))),"")</f>
        <v>Midlands and East of England Commissioning Region</v>
      </c>
      <c r="C46" s="174" t="str">
        <f ca="1">IFERROR(IF((VLOOKUP($E46,'Org list'!$AO$10:$AQ$187,3,FALSE))="","",(VLOOKUP($E46,'Org list'!$AO$10:$AQ$187,3,FALSE))),"")</f>
        <v>West Midlands GOR</v>
      </c>
      <c r="D46" s="175" t="str">
        <f ca="1">IFERROR(IF((VLOOKUP($E46,'Org list'!$AT$10:$AV$187,3,FALSE))="","",(VLOOKUP($E46,'Org list'!$AT$10:$AV$187,3,FALSE))),"")</f>
        <v>NHS England Midlands And East (West Midlands)</v>
      </c>
      <c r="E46" s="34" t="str">
        <f t="shared" ca="1" si="1"/>
        <v>E08000025</v>
      </c>
      <c r="F46" s="29" t="str">
        <f ca="1">IF(E46="","",VLOOKUP(E46,'Org list'!$J$9:$K$636,2,0))</f>
        <v>Birmingham</v>
      </c>
      <c r="G46" s="196">
        <f ca="1">IFERROR(IF((VLOOKUP($E46,'NEA Backsheet'!$D$5:$AF$182,G$9,FALSE))="","",(VLOOKUP($E46,'NEA Backsheet'!$D$5:$AF$182,G$9,FALSE))),"")</f>
        <v>3057.2217705378598</v>
      </c>
      <c r="H46" s="197">
        <f ca="1">IFERROR(IF((VLOOKUP($E46,'NEA Backsheet'!$D$5:$AF$182,H$9,FALSE))="","",(VLOOKUP($E46,'NEA Backsheet'!$D$5:$AF$182,H$9,FALSE))),"")</f>
        <v>2976.2288802996304</v>
      </c>
      <c r="I46" s="197">
        <f ca="1">IFERROR(IF((VLOOKUP($E46,'NEA Backsheet'!$D$5:$AF$182,I$9,FALSE))="","",(VLOOKUP($E46,'NEA Backsheet'!$D$5:$AF$182,I$9,FALSE))),"")</f>
        <v>3088.4348832500177</v>
      </c>
      <c r="J46" s="198">
        <f ca="1">IFERROR(IF((VLOOKUP($E46,'NEA Backsheet'!$D$5:$AF$182,J$9,FALSE))="","",(VLOOKUP($E46,'NEA Backsheet'!$D$5:$AF$182,J$9,FALSE))),"")</f>
        <v>3018.4823046774441</v>
      </c>
      <c r="K46" s="196">
        <f ca="1">IFERROR(IF((VLOOKUP($E46,'NEA Backsheet'!$D$5:$AF$182,K$9,FALSE))="","",(VLOOKUP($E46,'NEA Backsheet'!$D$5:$AF$182,K$9,FALSE))),"")</f>
        <v>3026.1753864713232</v>
      </c>
      <c r="L46" s="223">
        <f ca="1">IFERROR(IF((VLOOKUP($E46,'NEA Backsheet'!$D$5:$AF$182,L$9,FALSE))="","",(VLOOKUP($E46,'NEA Backsheet'!$D$5:$AF$182,L$9,FALSE))),"")</f>
        <v>2984.6223880870702</v>
      </c>
      <c r="M46" s="199">
        <f ca="1">IFERROR(IF((VLOOKUP($E46,'NEA Backsheet'!$D$5:$AF$182,M$9,FALSE))="","",(VLOOKUP($E46,'NEA Backsheet'!$D$5:$AF$182,M$9,FALSE))),"")</f>
        <v>3219.0586002573436</v>
      </c>
      <c r="N46" s="201" t="str">
        <f ca="1">IFERROR(IF((VLOOKUP($E46,'NEA Backsheet'!$D$5:$AF$182,N$9,FALSE))="","",(VLOOKUP($E46,'NEA Backsheet'!$D$5:$AF$182,N$9,FALSE))),"")</f>
        <v/>
      </c>
      <c r="O46" s="211"/>
      <c r="P46" s="127"/>
      <c r="Q46" s="196">
        <f ca="1">IFERROR(IF((VLOOKUP($E46,'DTOC Backsheet'!$D$5:$CA$182,Q$9,FALSE))="","",(VLOOKUP($E46,'DTOC Backsheet'!$D$5:$CA$182,Q$9,FALSE))),"")</f>
        <v>1465.7324444201529</v>
      </c>
      <c r="R46" s="197">
        <f ca="1">IFERROR(IF((VLOOKUP($E46,'DTOC Backsheet'!$D$5:$CA$182,R$9,FALSE))="","",(VLOOKUP($E46,'DTOC Backsheet'!$D$5:$CA$182,R$9,FALSE))),"")</f>
        <v>1689.3469434797128</v>
      </c>
      <c r="S46" s="197">
        <f ca="1">IFERROR(IF((VLOOKUP($E46,'DTOC Backsheet'!$D$5:$CA$182,S$9,FALSE))="","",(VLOOKUP($E46,'DTOC Backsheet'!$D$5:$CA$182,S$9,FALSE))),"")</f>
        <v>1856.5231391103187</v>
      </c>
      <c r="T46" s="198">
        <f ca="1">IFERROR(IF((VLOOKUP($E46,'DTOC Backsheet'!$D$5:$CA$182,T$9,FALSE))="","",(VLOOKUP($E46,'DTOC Backsheet'!$D$5:$CA$182,T$9,FALSE))),"")</f>
        <v>1918.8649370929386</v>
      </c>
      <c r="U46" s="196">
        <f ca="1">IFERROR(IF((VLOOKUP($E46,'DTOC Backsheet'!$D$5:$CA$182,U$9,FALSE))="","",(VLOOKUP($E46,'DTOC Backsheet'!$D$5:$CA$182,U$9,FALSE))),"")</f>
        <v>1854.9027725231738</v>
      </c>
      <c r="V46" s="223">
        <f ca="1">IFERROR(IF((VLOOKUP($E46,'DTOC Backsheet'!$D$5:$CA$182,V$9,FALSE))="","",(VLOOKUP($E46,'DTOC Backsheet'!$D$5:$CA$182,V$9,FALSE))),"")</f>
        <v>1790.4668141417812</v>
      </c>
      <c r="W46" s="199">
        <f ca="1">IFERROR(IF((VLOOKUP($E46,'DTOC Backsheet'!$D$5:$CA$182,W$9,FALSE))="","",(VLOOKUP($E46,'DTOC Backsheet'!$D$5:$CA$182,W$9,FALSE))),"")</f>
        <v>1638.3790006092299</v>
      </c>
      <c r="X46" s="201" t="str">
        <f ca="1">IFERROR(IF((VLOOKUP($E46,'DTOC Backsheet'!$D$5:$CA$182,X$9,FALSE))="","",(VLOOKUP($E46,'DTOC Backsheet'!$D$5:$CA$182,X$9,FALSE))),"")</f>
        <v/>
      </c>
      <c r="Y46" s="212"/>
    </row>
    <row r="47" spans="1:25" ht="30" customHeight="1" thickBot="1">
      <c r="A47" s="42">
        <v>35</v>
      </c>
      <c r="B47" s="173" t="str">
        <f ca="1">IFERROR(IF((VLOOKUP($E47,'Org list'!$AJ$10:$AL$187,3,FALSE))="","",(VLOOKUP($E47,'Org list'!$AJ$10:$AL$187,3,FALSE))),"")</f>
        <v>North of England Commissioning Region</v>
      </c>
      <c r="C47" s="174" t="str">
        <f ca="1">IFERROR(IF((VLOOKUP($E47,'Org list'!$AO$10:$AQ$187,3,FALSE))="","",(VLOOKUP($E47,'Org list'!$AO$10:$AQ$187,3,FALSE))),"")</f>
        <v>North West GOR</v>
      </c>
      <c r="D47" s="175" t="str">
        <f ca="1">IFERROR(IF((VLOOKUP($E47,'Org list'!$AT$10:$AV$187,3,FALSE))="","",(VLOOKUP($E47,'Org list'!$AT$10:$AV$187,3,FALSE))),"")</f>
        <v>NHS England North (Lancashire)</v>
      </c>
      <c r="E47" s="34" t="str">
        <f t="shared" ca="1" si="1"/>
        <v>E06000008</v>
      </c>
      <c r="F47" s="29" t="str">
        <f ca="1">IF(E47="","",VLOOKUP(E47,'Org list'!$J$9:$K$636,2,0))</f>
        <v>Blackburn with Darwen</v>
      </c>
      <c r="G47" s="196">
        <f ca="1">IFERROR(IF((VLOOKUP($E47,'NEA Backsheet'!$D$5:$AF$182,G$9,FALSE))="","",(VLOOKUP($E47,'NEA Backsheet'!$D$5:$AF$182,G$9,FALSE))),"")</f>
        <v>2939.4812451278567</v>
      </c>
      <c r="H47" s="197">
        <f ca="1">IFERROR(IF((VLOOKUP($E47,'NEA Backsheet'!$D$5:$AF$182,H$9,FALSE))="","",(VLOOKUP($E47,'NEA Backsheet'!$D$5:$AF$182,H$9,FALSE))),"")</f>
        <v>2911.1867911333829</v>
      </c>
      <c r="I47" s="197">
        <f ca="1">IFERROR(IF((VLOOKUP($E47,'NEA Backsheet'!$D$5:$AF$182,I$9,FALSE))="","",(VLOOKUP($E47,'NEA Backsheet'!$D$5:$AF$182,I$9,FALSE))),"")</f>
        <v>3000.8387140815489</v>
      </c>
      <c r="J47" s="198">
        <f ca="1">IFERROR(IF((VLOOKUP($E47,'NEA Backsheet'!$D$5:$AF$182,J$9,FALSE))="","",(VLOOKUP($E47,'NEA Backsheet'!$D$5:$AF$182,J$9,FALSE))),"")</f>
        <v>2937.4958733369763</v>
      </c>
      <c r="K47" s="196">
        <f ca="1">IFERROR(IF((VLOOKUP($E47,'NEA Backsheet'!$D$5:$AF$182,K$9,FALSE))="","",(VLOOKUP($E47,'NEA Backsheet'!$D$5:$AF$182,K$9,FALSE))),"")</f>
        <v>2973.8411749935071</v>
      </c>
      <c r="L47" s="223">
        <f ca="1">IFERROR(IF((VLOOKUP($E47,'NEA Backsheet'!$D$5:$AF$182,L$9,FALSE))="","",(VLOOKUP($E47,'NEA Backsheet'!$D$5:$AF$182,L$9,FALSE))),"")</f>
        <v>2944.5547816606304</v>
      </c>
      <c r="M47" s="199">
        <f ca="1">IFERROR(IF((VLOOKUP($E47,'NEA Backsheet'!$D$5:$AF$182,M$9,FALSE))="","",(VLOOKUP($E47,'NEA Backsheet'!$D$5:$AF$182,M$9,FALSE))),"")</f>
        <v>3151.7605174448104</v>
      </c>
      <c r="N47" s="201" t="str">
        <f ca="1">IFERROR(IF((VLOOKUP($E47,'NEA Backsheet'!$D$5:$AF$182,N$9,FALSE))="","",(VLOOKUP($E47,'NEA Backsheet'!$D$5:$AF$182,N$9,FALSE))),"")</f>
        <v/>
      </c>
      <c r="O47" s="211"/>
      <c r="P47" s="127"/>
      <c r="Q47" s="196">
        <f ca="1">IFERROR(IF((VLOOKUP($E47,'DTOC Backsheet'!$D$5:$CA$182,Q$9,FALSE))="","",(VLOOKUP($E47,'DTOC Backsheet'!$D$5:$CA$182,Q$9,FALSE))),"")</f>
        <v>928.33372733720068</v>
      </c>
      <c r="R47" s="197">
        <f ca="1">IFERROR(IF((VLOOKUP($E47,'DTOC Backsheet'!$D$5:$CA$182,R$9,FALSE))="","",(VLOOKUP($E47,'DTOC Backsheet'!$D$5:$CA$182,R$9,FALSE))),"")</f>
        <v>1117.4555836409593</v>
      </c>
      <c r="S47" s="197">
        <f ca="1">IFERROR(IF((VLOOKUP($E47,'DTOC Backsheet'!$D$5:$CA$182,S$9,FALSE))="","",(VLOOKUP($E47,'DTOC Backsheet'!$D$5:$CA$182,S$9,FALSE))),"")</f>
        <v>1052.8995653834263</v>
      </c>
      <c r="T47" s="198">
        <f ca="1">IFERROR(IF((VLOOKUP($E47,'DTOC Backsheet'!$D$5:$CA$182,T$9,FALSE))="","",(VLOOKUP($E47,'DTOC Backsheet'!$D$5:$CA$182,T$9,FALSE))),"")</f>
        <v>1243.5257100460417</v>
      </c>
      <c r="U47" s="196">
        <f ca="1">IFERROR(IF((VLOOKUP($E47,'DTOC Backsheet'!$D$5:$CA$182,U$9,FALSE))="","",(VLOOKUP($E47,'DTOC Backsheet'!$D$5:$CA$182,U$9,FALSE))),"")</f>
        <v>860.33556532074294</v>
      </c>
      <c r="V47" s="223">
        <f ca="1">IFERROR(IF((VLOOKUP($E47,'DTOC Backsheet'!$D$5:$CA$182,V$9,FALSE))="","",(VLOOKUP($E47,'DTOC Backsheet'!$D$5:$CA$182,V$9,FALSE))),"")</f>
        <v>855.72991454279463</v>
      </c>
      <c r="W47" s="199">
        <f ca="1">IFERROR(IF((VLOOKUP($E47,'DTOC Backsheet'!$D$5:$CA$182,W$9,FALSE))="","",(VLOOKUP($E47,'DTOC Backsheet'!$D$5:$CA$182,W$9,FALSE))),"")</f>
        <v>799.5409750518254</v>
      </c>
      <c r="X47" s="201" t="str">
        <f ca="1">IFERROR(IF((VLOOKUP($E47,'DTOC Backsheet'!$D$5:$CA$182,X$9,FALSE))="","",(VLOOKUP($E47,'DTOC Backsheet'!$D$5:$CA$182,X$9,FALSE))),"")</f>
        <v/>
      </c>
      <c r="Y47" s="212"/>
    </row>
    <row r="48" spans="1:25" ht="30" customHeight="1" thickBot="1">
      <c r="A48" s="42">
        <v>36</v>
      </c>
      <c r="B48" s="173" t="str">
        <f ca="1">IFERROR(IF((VLOOKUP($E48,'Org list'!$AJ$10:$AL$187,3,FALSE))="","",(VLOOKUP($E48,'Org list'!$AJ$10:$AL$187,3,FALSE))),"")</f>
        <v>North of England Commissioning Region</v>
      </c>
      <c r="C48" s="174" t="str">
        <f ca="1">IFERROR(IF((VLOOKUP($E48,'Org list'!$AO$10:$AQ$187,3,FALSE))="","",(VLOOKUP($E48,'Org list'!$AO$10:$AQ$187,3,FALSE))),"")</f>
        <v>North West GOR</v>
      </c>
      <c r="D48" s="175" t="str">
        <f ca="1">IFERROR(IF((VLOOKUP($E48,'Org list'!$AT$10:$AV$187,3,FALSE))="","",(VLOOKUP($E48,'Org list'!$AT$10:$AV$187,3,FALSE))),"")</f>
        <v>NHS England North (Lancashire)</v>
      </c>
      <c r="E48" s="34" t="str">
        <f t="shared" ca="1" si="1"/>
        <v>E06000009</v>
      </c>
      <c r="F48" s="29" t="str">
        <f ca="1">IF(E48="","",VLOOKUP(E48,'Org list'!$J$9:$K$636,2,0))</f>
        <v>Blackpool</v>
      </c>
      <c r="G48" s="196">
        <f ca="1">IFERROR(IF((VLOOKUP($E48,'NEA Backsheet'!$D$5:$AF$182,G$9,FALSE))="","",(VLOOKUP($E48,'NEA Backsheet'!$D$5:$AF$182,G$9,FALSE))),"")</f>
        <v>3659.0996976693186</v>
      </c>
      <c r="H48" s="197">
        <f ca="1">IFERROR(IF((VLOOKUP($E48,'NEA Backsheet'!$D$5:$AF$182,H$9,FALSE))="","",(VLOOKUP($E48,'NEA Backsheet'!$D$5:$AF$182,H$9,FALSE))),"")</f>
        <v>3752.0281850563679</v>
      </c>
      <c r="I48" s="197">
        <f ca="1">IFERROR(IF((VLOOKUP($E48,'NEA Backsheet'!$D$5:$AF$182,I$9,FALSE))="","",(VLOOKUP($E48,'NEA Backsheet'!$D$5:$AF$182,I$9,FALSE))),"")</f>
        <v>3617.9026316142317</v>
      </c>
      <c r="J48" s="198">
        <f ca="1">IFERROR(IF((VLOOKUP($E48,'NEA Backsheet'!$D$5:$AF$182,J$9,FALSE))="","",(VLOOKUP($E48,'NEA Backsheet'!$D$5:$AF$182,J$9,FALSE))),"")</f>
        <v>3624.9065380326811</v>
      </c>
      <c r="K48" s="196">
        <f ca="1">IFERROR(IF((VLOOKUP($E48,'NEA Backsheet'!$D$5:$AF$182,K$9,FALSE))="","",(VLOOKUP($E48,'NEA Backsheet'!$D$5:$AF$182,K$9,FALSE))),"")</f>
        <v>3630.6695932864077</v>
      </c>
      <c r="L48" s="223">
        <f ca="1">IFERROR(IF((VLOOKUP($E48,'NEA Backsheet'!$D$5:$AF$182,L$9,FALSE))="","",(VLOOKUP($E48,'NEA Backsheet'!$D$5:$AF$182,L$9,FALSE))),"")</f>
        <v>3583.5068745998669</v>
      </c>
      <c r="M48" s="199">
        <f ca="1">IFERROR(IF((VLOOKUP($E48,'NEA Backsheet'!$D$5:$AF$182,M$9,FALSE))="","",(VLOOKUP($E48,'NEA Backsheet'!$D$5:$AF$182,M$9,FALSE))),"")</f>
        <v>3673.1326769452544</v>
      </c>
      <c r="N48" s="201" t="str">
        <f ca="1">IFERROR(IF((VLOOKUP($E48,'NEA Backsheet'!$D$5:$AF$182,N$9,FALSE))="","",(VLOOKUP($E48,'NEA Backsheet'!$D$5:$AF$182,N$9,FALSE))),"")</f>
        <v/>
      </c>
      <c r="O48" s="211"/>
      <c r="P48" s="127"/>
      <c r="Q48" s="196">
        <f ca="1">IFERROR(IF((VLOOKUP($E48,'DTOC Backsheet'!$D$5:$CA$182,Q$9,FALSE))="","",(VLOOKUP($E48,'DTOC Backsheet'!$D$5:$CA$182,Q$9,FALSE))),"")</f>
        <v>1268.3811970572119</v>
      </c>
      <c r="R48" s="197">
        <f ca="1">IFERROR(IF((VLOOKUP($E48,'DTOC Backsheet'!$D$5:$CA$182,R$9,FALSE))="","",(VLOOKUP($E48,'DTOC Backsheet'!$D$5:$CA$182,R$9,FALSE))),"")</f>
        <v>1076.1477861717703</v>
      </c>
      <c r="S48" s="197">
        <f ca="1">IFERROR(IF((VLOOKUP($E48,'DTOC Backsheet'!$D$5:$CA$182,S$9,FALSE))="","",(VLOOKUP($E48,'DTOC Backsheet'!$D$5:$CA$182,S$9,FALSE))),"")</f>
        <v>1206.3993963511584</v>
      </c>
      <c r="T48" s="198">
        <f ca="1">IFERROR(IF((VLOOKUP($E48,'DTOC Backsheet'!$D$5:$CA$182,T$9,FALSE))="","",(VLOOKUP($E48,'DTOC Backsheet'!$D$5:$CA$182,T$9,FALSE))),"")</f>
        <v>1423.0144285647348</v>
      </c>
      <c r="U48" s="196">
        <f ca="1">IFERROR(IF((VLOOKUP($E48,'DTOC Backsheet'!$D$5:$CA$182,U$9,FALSE))="","",(VLOOKUP($E48,'DTOC Backsheet'!$D$5:$CA$182,U$9,FALSE))),"")</f>
        <v>1067.2608214235509</v>
      </c>
      <c r="V48" s="223">
        <f ca="1">IFERROR(IF((VLOOKUP($E48,'DTOC Backsheet'!$D$5:$CA$182,V$9,FALSE))="","",(VLOOKUP($E48,'DTOC Backsheet'!$D$5:$CA$182,V$9,FALSE))),"")</f>
        <v>1241.0847357988637</v>
      </c>
      <c r="W48" s="199">
        <f ca="1">IFERROR(IF((VLOOKUP($E48,'DTOC Backsheet'!$D$5:$CA$182,W$9,FALSE))="","",(VLOOKUP($E48,'DTOC Backsheet'!$D$5:$CA$182,W$9,FALSE))),"")</f>
        <v>1498.6683602099483</v>
      </c>
      <c r="X48" s="201" t="str">
        <f ca="1">IFERROR(IF((VLOOKUP($E48,'DTOC Backsheet'!$D$5:$CA$182,X$9,FALSE))="","",(VLOOKUP($E48,'DTOC Backsheet'!$D$5:$CA$182,X$9,FALSE))),"")</f>
        <v/>
      </c>
      <c r="Y48" s="212"/>
    </row>
    <row r="49" spans="1:25" ht="30" customHeight="1" thickBot="1">
      <c r="A49" s="42">
        <v>37</v>
      </c>
      <c r="B49" s="173" t="str">
        <f ca="1">IFERROR(IF((VLOOKUP($E49,'Org list'!$AJ$10:$AL$187,3,FALSE))="","",(VLOOKUP($E49,'Org list'!$AJ$10:$AL$187,3,FALSE))),"")</f>
        <v>North of England Commissioning Region</v>
      </c>
      <c r="C49" s="174" t="str">
        <f ca="1">IFERROR(IF((VLOOKUP($E49,'Org list'!$AO$10:$AQ$187,3,FALSE))="","",(VLOOKUP($E49,'Org list'!$AO$10:$AQ$187,3,FALSE))),"")</f>
        <v>North West GOR</v>
      </c>
      <c r="D49" s="175" t="str">
        <f ca="1">IFERROR(IF((VLOOKUP($E49,'Org list'!$AT$10:$AV$187,3,FALSE))="","",(VLOOKUP($E49,'Org list'!$AT$10:$AV$187,3,FALSE))),"")</f>
        <v>NHS England North (Greater Manchester)</v>
      </c>
      <c r="E49" s="34" t="str">
        <f t="shared" ca="1" si="1"/>
        <v>E08000001</v>
      </c>
      <c r="F49" s="29" t="str">
        <f ca="1">IF(E49="","",VLOOKUP(E49,'Org list'!$J$9:$K$636,2,0))</f>
        <v>Bolton</v>
      </c>
      <c r="G49" s="196">
        <f ca="1">IFERROR(IF((VLOOKUP($E49,'NEA Backsheet'!$D$5:$AF$182,G$9,FALSE))="","",(VLOOKUP($E49,'NEA Backsheet'!$D$5:$AF$182,G$9,FALSE))),"")</f>
        <v>2933.2055476937562</v>
      </c>
      <c r="H49" s="197">
        <f ca="1">IFERROR(IF((VLOOKUP($E49,'NEA Backsheet'!$D$5:$AF$182,H$9,FALSE))="","",(VLOOKUP($E49,'NEA Backsheet'!$D$5:$AF$182,H$9,FALSE))),"")</f>
        <v>2884.8584747860173</v>
      </c>
      <c r="I49" s="197">
        <f ca="1">IFERROR(IF((VLOOKUP($E49,'NEA Backsheet'!$D$5:$AF$182,I$9,FALSE))="","",(VLOOKUP($E49,'NEA Backsheet'!$D$5:$AF$182,I$9,FALSE))),"")</f>
        <v>3022.2434644829245</v>
      </c>
      <c r="J49" s="198">
        <f ca="1">IFERROR(IF((VLOOKUP($E49,'NEA Backsheet'!$D$5:$AF$182,J$9,FALSE))="","",(VLOOKUP($E49,'NEA Backsheet'!$D$5:$AF$182,J$9,FALSE))),"")</f>
        <v>2837.1151421844816</v>
      </c>
      <c r="K49" s="196">
        <f ca="1">IFERROR(IF((VLOOKUP($E49,'NEA Backsheet'!$D$5:$AF$182,K$9,FALSE))="","",(VLOOKUP($E49,'NEA Backsheet'!$D$5:$AF$182,K$9,FALSE))),"")</f>
        <v>2662.8549609190372</v>
      </c>
      <c r="L49" s="223">
        <f ca="1">IFERROR(IF((VLOOKUP($E49,'NEA Backsheet'!$D$5:$AF$182,L$9,FALSE))="","",(VLOOKUP($E49,'NEA Backsheet'!$D$5:$AF$182,L$9,FALSE))),"")</f>
        <v>2726.8137185296382</v>
      </c>
      <c r="M49" s="199">
        <f ca="1">IFERROR(IF((VLOOKUP($E49,'NEA Backsheet'!$D$5:$AF$182,M$9,FALSE))="","",(VLOOKUP($E49,'NEA Backsheet'!$D$5:$AF$182,M$9,FALSE))),"")</f>
        <v>3015.1937115353194</v>
      </c>
      <c r="N49" s="201" t="str">
        <f ca="1">IFERROR(IF((VLOOKUP($E49,'NEA Backsheet'!$D$5:$AF$182,N$9,FALSE))="","",(VLOOKUP($E49,'NEA Backsheet'!$D$5:$AF$182,N$9,FALSE))),"")</f>
        <v/>
      </c>
      <c r="O49" s="211"/>
      <c r="P49" s="127"/>
      <c r="Q49" s="196">
        <f ca="1">IFERROR(IF((VLOOKUP($E49,'DTOC Backsheet'!$D$5:$CA$182,Q$9,FALSE))="","",(VLOOKUP($E49,'DTOC Backsheet'!$D$5:$CA$182,Q$9,FALSE))),"")</f>
        <v>1307.7111134687327</v>
      </c>
      <c r="R49" s="197">
        <f ca="1">IFERROR(IF((VLOOKUP($E49,'DTOC Backsheet'!$D$5:$CA$182,R$9,FALSE))="","",(VLOOKUP($E49,'DTOC Backsheet'!$D$5:$CA$182,R$9,FALSE))),"")</f>
        <v>1382.8987365711675</v>
      </c>
      <c r="S49" s="197">
        <f ca="1">IFERROR(IF((VLOOKUP($E49,'DTOC Backsheet'!$D$5:$CA$182,S$9,FALSE))="","",(VLOOKUP($E49,'DTOC Backsheet'!$D$5:$CA$182,S$9,FALSE))),"")</f>
        <v>1364.4477861165824</v>
      </c>
      <c r="T49" s="198">
        <f ca="1">IFERROR(IF((VLOOKUP($E49,'DTOC Backsheet'!$D$5:$CA$182,T$9,FALSE))="","",(VLOOKUP($E49,'DTOC Backsheet'!$D$5:$CA$182,T$9,FALSE))),"")</f>
        <v>1012.315556266479</v>
      </c>
      <c r="U49" s="196">
        <f ca="1">IFERROR(IF((VLOOKUP($E49,'DTOC Backsheet'!$D$5:$CA$182,U$9,FALSE))="","",(VLOOKUP($E49,'DTOC Backsheet'!$D$5:$CA$182,U$9,FALSE))),"")</f>
        <v>1157.0633548247818</v>
      </c>
      <c r="V49" s="223">
        <f ca="1">IFERROR(IF((VLOOKUP($E49,'DTOC Backsheet'!$D$5:$CA$182,V$9,FALSE))="","",(VLOOKUP($E49,'DTOC Backsheet'!$D$5:$CA$182,V$9,FALSE))),"")</f>
        <v>961.30918915545794</v>
      </c>
      <c r="W49" s="199">
        <f ca="1">IFERROR(IF((VLOOKUP($E49,'DTOC Backsheet'!$D$5:$CA$182,W$9,FALSE))="","",(VLOOKUP($E49,'DTOC Backsheet'!$D$5:$CA$182,W$9,FALSE))),"")</f>
        <v>1341.7891167944251</v>
      </c>
      <c r="X49" s="201" t="str">
        <f ca="1">IFERROR(IF((VLOOKUP($E49,'DTOC Backsheet'!$D$5:$CA$182,X$9,FALSE))="","",(VLOOKUP($E49,'DTOC Backsheet'!$D$5:$CA$182,X$9,FALSE))),"")</f>
        <v/>
      </c>
      <c r="Y49" s="212"/>
    </row>
    <row r="50" spans="1:25" ht="30" customHeight="1" thickBot="1">
      <c r="A50" s="42">
        <v>38</v>
      </c>
      <c r="B50" s="173" t="str">
        <f ca="1">IFERROR(IF((VLOOKUP($E50,'Org list'!$AJ$10:$AL$187,3,FALSE))="","",(VLOOKUP($E50,'Org list'!$AJ$10:$AL$187,3,FALSE))),"")</f>
        <v>South of England Commissioning Region</v>
      </c>
      <c r="C50" s="174" t="str">
        <f ca="1">IFERROR(IF((VLOOKUP($E50,'Org list'!$AO$10:$AQ$187,3,FALSE))="","",(VLOOKUP($E50,'Org list'!$AO$10:$AQ$187,3,FALSE))),"")</f>
        <v>South West GOR</v>
      </c>
      <c r="D50" s="175" t="str">
        <f ca="1">IFERROR(IF((VLOOKUP($E50,'Org list'!$AT$10:$AV$187,3,FALSE))="","",(VLOOKUP($E50,'Org list'!$AT$10:$AV$187,3,FALSE))),"")</f>
        <v>NHS England South (Wessex)</v>
      </c>
      <c r="E50" s="34" t="str">
        <f t="shared" ca="1" si="1"/>
        <v>E06000028 &amp; E06000029</v>
      </c>
      <c r="F50" s="29" t="str">
        <f ca="1">IF(E50="","",VLOOKUP(E50,'Org list'!$J$9:$K$636,2,0))</f>
        <v>Bournemouth &amp; Poole</v>
      </c>
      <c r="G50" s="196">
        <f ca="1">IFERROR(IF((VLOOKUP($E50,'NEA Backsheet'!$D$5:$AF$182,G$9,FALSE))="","",(VLOOKUP($E50,'NEA Backsheet'!$D$5:$AF$182,G$9,FALSE))),"")</f>
        <v>3106.1091131904759</v>
      </c>
      <c r="H50" s="197">
        <f ca="1">IFERROR(IF((VLOOKUP($E50,'NEA Backsheet'!$D$5:$AF$182,H$9,FALSE))="","",(VLOOKUP($E50,'NEA Backsheet'!$D$5:$AF$182,H$9,FALSE))),"")</f>
        <v>3047.2091076977395</v>
      </c>
      <c r="I50" s="197">
        <f ca="1">IFERROR(IF((VLOOKUP($E50,'NEA Backsheet'!$D$5:$AF$182,I$9,FALSE))="","",(VLOOKUP($E50,'NEA Backsheet'!$D$5:$AF$182,I$9,FALSE))),"")</f>
        <v>3236.3021117569992</v>
      </c>
      <c r="J50" s="198">
        <f ca="1">IFERROR(IF((VLOOKUP($E50,'NEA Backsheet'!$D$5:$AF$182,J$9,FALSE))="","",(VLOOKUP($E50,'NEA Backsheet'!$D$5:$AF$182,J$9,FALSE))),"")</f>
        <v>3152.3388154351196</v>
      </c>
      <c r="K50" s="196">
        <f ca="1">IFERROR(IF((VLOOKUP($E50,'NEA Backsheet'!$D$5:$AF$182,K$9,FALSE))="","",(VLOOKUP($E50,'NEA Backsheet'!$D$5:$AF$182,K$9,FALSE))),"")</f>
        <v>3030.1450634141297</v>
      </c>
      <c r="L50" s="223">
        <f ca="1">IFERROR(IF((VLOOKUP($E50,'NEA Backsheet'!$D$5:$AF$182,L$9,FALSE))="","",(VLOOKUP($E50,'NEA Backsheet'!$D$5:$AF$182,L$9,FALSE))),"")</f>
        <v>3078.5025908096704</v>
      </c>
      <c r="M50" s="199">
        <f ca="1">IFERROR(IF((VLOOKUP($E50,'NEA Backsheet'!$D$5:$AF$182,M$9,FALSE))="","",(VLOOKUP($E50,'NEA Backsheet'!$D$5:$AF$182,M$9,FALSE))),"")</f>
        <v>3145.3191743615735</v>
      </c>
      <c r="N50" s="201" t="str">
        <f ca="1">IFERROR(IF((VLOOKUP($E50,'NEA Backsheet'!$D$5:$AF$182,N$9,FALSE))="","",(VLOOKUP($E50,'NEA Backsheet'!$D$5:$AF$182,N$9,FALSE))),"")</f>
        <v/>
      </c>
      <c r="O50" s="211"/>
      <c r="P50" s="127"/>
      <c r="Q50" s="196">
        <f ca="1">IFERROR(IF((VLOOKUP($E50,'DTOC Backsheet'!$D$5:$CA$182,Q$9,FALSE))="","",(VLOOKUP($E50,'DTOC Backsheet'!$D$5:$CA$182,Q$9,FALSE))),"")</f>
        <v>1538.3401704007574</v>
      </c>
      <c r="R50" s="197">
        <f ca="1">IFERROR(IF((VLOOKUP($E50,'DTOC Backsheet'!$D$5:$CA$182,R$9,FALSE))="","",(VLOOKUP($E50,'DTOC Backsheet'!$D$5:$CA$182,R$9,FALSE))),"")</f>
        <v>1328.2079233483462</v>
      </c>
      <c r="S50" s="197">
        <f ca="1">IFERROR(IF((VLOOKUP($E50,'DTOC Backsheet'!$D$5:$CA$182,S$9,FALSE))="","",(VLOOKUP($E50,'DTOC Backsheet'!$D$5:$CA$182,S$9,FALSE))),"")</f>
        <v>1788.9927995639578</v>
      </c>
      <c r="T50" s="198">
        <f ca="1">IFERROR(IF((VLOOKUP($E50,'DTOC Backsheet'!$D$5:$CA$182,T$9,FALSE))="","",(VLOOKUP($E50,'DTOC Backsheet'!$D$5:$CA$182,T$9,FALSE))),"")</f>
        <v>1379.0972230920722</v>
      </c>
      <c r="U50" s="196">
        <f ca="1">IFERROR(IF((VLOOKUP($E50,'DTOC Backsheet'!$D$5:$CA$182,U$9,FALSE))="","",(VLOOKUP($E50,'DTOC Backsheet'!$D$5:$CA$182,U$9,FALSE))),"")</f>
        <v>1246.6592789993283</v>
      </c>
      <c r="V50" s="223">
        <f ca="1">IFERROR(IF((VLOOKUP($E50,'DTOC Backsheet'!$D$5:$CA$182,V$9,FALSE))="","",(VLOOKUP($E50,'DTOC Backsheet'!$D$5:$CA$182,V$9,FALSE))),"")</f>
        <v>1380.8398276196083</v>
      </c>
      <c r="W50" s="199">
        <f ca="1">IFERROR(IF((VLOOKUP($E50,'DTOC Backsheet'!$D$5:$CA$182,W$9,FALSE))="","",(VLOOKUP($E50,'DTOC Backsheet'!$D$5:$CA$182,W$9,FALSE))),"")</f>
        <v>1055.6698227813713</v>
      </c>
      <c r="X50" s="201" t="str">
        <f ca="1">IFERROR(IF((VLOOKUP($E50,'DTOC Backsheet'!$D$5:$CA$182,X$9,FALSE))="","",(VLOOKUP($E50,'DTOC Backsheet'!$D$5:$CA$182,X$9,FALSE))),"")</f>
        <v/>
      </c>
      <c r="Y50" s="212"/>
    </row>
    <row r="51" spans="1:25" ht="30" customHeight="1" thickBot="1">
      <c r="A51" s="42">
        <v>39</v>
      </c>
      <c r="B51" s="173" t="str">
        <f ca="1">IFERROR(IF((VLOOKUP($E51,'Org list'!$AJ$10:$AL$187,3,FALSE))="","",(VLOOKUP($E51,'Org list'!$AJ$10:$AL$187,3,FALSE))),"")</f>
        <v>South of England Commissioning Region</v>
      </c>
      <c r="C51" s="174" t="str">
        <f ca="1">IFERROR(IF((VLOOKUP($E51,'Org list'!$AO$10:$AQ$187,3,FALSE))="","",(VLOOKUP($E51,'Org list'!$AO$10:$AQ$187,3,FALSE))),"")</f>
        <v>South East GOR</v>
      </c>
      <c r="D51" s="175" t="str">
        <f ca="1">IFERROR(IF((VLOOKUP($E51,'Org list'!$AT$10:$AV$187,3,FALSE))="","",(VLOOKUP($E51,'Org list'!$AT$10:$AV$187,3,FALSE))),"")</f>
        <v>NHS England South (South Central)</v>
      </c>
      <c r="E51" s="34" t="str">
        <f t="shared" ca="1" si="1"/>
        <v>E06000036</v>
      </c>
      <c r="F51" s="29" t="str">
        <f ca="1">IF(E51="","",VLOOKUP(E51,'Org list'!$J$9:$K$636,2,0))</f>
        <v>Bracknell Forest</v>
      </c>
      <c r="G51" s="196">
        <f ca="1">IFERROR(IF((VLOOKUP($E51,'NEA Backsheet'!$D$5:$AF$182,G$9,FALSE))="","",(VLOOKUP($E51,'NEA Backsheet'!$D$5:$AF$182,G$9,FALSE))),"")</f>
        <v>2120.6444835781808</v>
      </c>
      <c r="H51" s="197">
        <f ca="1">IFERROR(IF((VLOOKUP($E51,'NEA Backsheet'!$D$5:$AF$182,H$9,FALSE))="","",(VLOOKUP($E51,'NEA Backsheet'!$D$5:$AF$182,H$9,FALSE))),"")</f>
        <v>2222.3121215386582</v>
      </c>
      <c r="I51" s="197">
        <f ca="1">IFERROR(IF((VLOOKUP($E51,'NEA Backsheet'!$D$5:$AF$182,I$9,FALSE))="","",(VLOOKUP($E51,'NEA Backsheet'!$D$5:$AF$182,I$9,FALSE))),"")</f>
        <v>2090.6285575129068</v>
      </c>
      <c r="J51" s="198">
        <f ca="1">IFERROR(IF((VLOOKUP($E51,'NEA Backsheet'!$D$5:$AF$182,J$9,FALSE))="","",(VLOOKUP($E51,'NEA Backsheet'!$D$5:$AF$182,J$9,FALSE))),"")</f>
        <v>2006.8746584994506</v>
      </c>
      <c r="K51" s="196">
        <f ca="1">IFERROR(IF((VLOOKUP($E51,'NEA Backsheet'!$D$5:$AF$182,K$9,FALSE))="","",(VLOOKUP($E51,'NEA Backsheet'!$D$5:$AF$182,K$9,FALSE))),"")</f>
        <v>2284.175600847931</v>
      </c>
      <c r="L51" s="223">
        <f ca="1">IFERROR(IF((VLOOKUP($E51,'NEA Backsheet'!$D$5:$AF$182,L$9,FALSE))="","",(VLOOKUP($E51,'NEA Backsheet'!$D$5:$AF$182,L$9,FALSE))),"")</f>
        <v>2216.0174965580914</v>
      </c>
      <c r="M51" s="199">
        <f ca="1">IFERROR(IF((VLOOKUP($E51,'NEA Backsheet'!$D$5:$AF$182,M$9,FALSE))="","",(VLOOKUP($E51,'NEA Backsheet'!$D$5:$AF$182,M$9,FALSE))),"")</f>
        <v>2149.8319768151159</v>
      </c>
      <c r="N51" s="201" t="str">
        <f ca="1">IFERROR(IF((VLOOKUP($E51,'NEA Backsheet'!$D$5:$AF$182,N$9,FALSE))="","",(VLOOKUP($E51,'NEA Backsheet'!$D$5:$AF$182,N$9,FALSE))),"")</f>
        <v/>
      </c>
      <c r="O51" s="211"/>
      <c r="P51" s="127"/>
      <c r="Q51" s="196">
        <f ca="1">IFERROR(IF((VLOOKUP($E51,'DTOC Backsheet'!$D$5:$CA$182,Q$9,FALSE))="","",(VLOOKUP($E51,'DTOC Backsheet'!$D$5:$CA$182,Q$9,FALSE))),"")</f>
        <v>989.55830311503337</v>
      </c>
      <c r="R51" s="197">
        <f ca="1">IFERROR(IF((VLOOKUP($E51,'DTOC Backsheet'!$D$5:$CA$182,R$9,FALSE))="","",(VLOOKUP($E51,'DTOC Backsheet'!$D$5:$CA$182,R$9,FALSE))),"")</f>
        <v>1566.2545327449866</v>
      </c>
      <c r="S51" s="197">
        <f ca="1">IFERROR(IF((VLOOKUP($E51,'DTOC Backsheet'!$D$5:$CA$182,S$9,FALSE))="","",(VLOOKUP($E51,'DTOC Backsheet'!$D$5:$CA$182,S$9,FALSE))),"")</f>
        <v>1593.5602254357989</v>
      </c>
      <c r="T51" s="198">
        <f ca="1">IFERROR(IF((VLOOKUP($E51,'DTOC Backsheet'!$D$5:$CA$182,T$9,FALSE))="","",(VLOOKUP($E51,'DTOC Backsheet'!$D$5:$CA$182,T$9,FALSE))),"")</f>
        <v>1557.0618440588389</v>
      </c>
      <c r="U51" s="196">
        <f ca="1">IFERROR(IF((VLOOKUP($E51,'DTOC Backsheet'!$D$5:$CA$182,U$9,FALSE))="","",(VLOOKUP($E51,'DTOC Backsheet'!$D$5:$CA$182,U$9,FALSE))),"")</f>
        <v>1319.7441423091811</v>
      </c>
      <c r="V51" s="223">
        <f ca="1">IFERROR(IF((VLOOKUP($E51,'DTOC Backsheet'!$D$5:$CA$182,V$9,FALSE))="","",(VLOOKUP($E51,'DTOC Backsheet'!$D$5:$CA$182,V$9,FALSE))),"")</f>
        <v>1181.2193299756707</v>
      </c>
      <c r="W51" s="199">
        <f ca="1">IFERROR(IF((VLOOKUP($E51,'DTOC Backsheet'!$D$5:$CA$182,W$9,FALSE))="","",(VLOOKUP($E51,'DTOC Backsheet'!$D$5:$CA$182,W$9,FALSE))),"")</f>
        <v>1231.6896104382677</v>
      </c>
      <c r="X51" s="201" t="str">
        <f ca="1">IFERROR(IF((VLOOKUP($E51,'DTOC Backsheet'!$D$5:$CA$182,X$9,FALSE))="","",(VLOOKUP($E51,'DTOC Backsheet'!$D$5:$CA$182,X$9,FALSE))),"")</f>
        <v/>
      </c>
      <c r="Y51" s="212"/>
    </row>
    <row r="52" spans="1:25" ht="30" customHeight="1" thickBot="1">
      <c r="A52" s="42">
        <v>40</v>
      </c>
      <c r="B52" s="173" t="str">
        <f ca="1">IFERROR(IF((VLOOKUP($E52,'Org list'!$AJ$10:$AL$187,3,FALSE))="","",(VLOOKUP($E52,'Org list'!$AJ$10:$AL$187,3,FALSE))),"")</f>
        <v>North of England Commissioning Region</v>
      </c>
      <c r="C52" s="174" t="str">
        <f ca="1">IFERROR(IF((VLOOKUP($E52,'Org list'!$AO$10:$AQ$187,3,FALSE))="","",(VLOOKUP($E52,'Org list'!$AO$10:$AQ$187,3,FALSE))),"")</f>
        <v>Yorkshire and The Humber GOR</v>
      </c>
      <c r="D52" s="175" t="str">
        <f ca="1">IFERROR(IF((VLOOKUP($E52,'Org list'!$AT$10:$AV$187,3,FALSE))="","",(VLOOKUP($E52,'Org list'!$AT$10:$AV$187,3,FALSE))),"")</f>
        <v>NHS England North (Yorkshire And Humber)</v>
      </c>
      <c r="E52" s="34" t="str">
        <f t="shared" ca="1" si="1"/>
        <v>E08000032</v>
      </c>
      <c r="F52" s="29" t="str">
        <f ca="1">IF(E52="","",VLOOKUP(E52,'Org list'!$J$9:$K$636,2,0))</f>
        <v>Bradford</v>
      </c>
      <c r="G52" s="196">
        <f ca="1">IFERROR(IF((VLOOKUP($E52,'NEA Backsheet'!$D$5:$AF$182,G$9,FALSE))="","",(VLOOKUP($E52,'NEA Backsheet'!$D$5:$AF$182,G$9,FALSE))),"")</f>
        <v>3202.9657563033907</v>
      </c>
      <c r="H52" s="197">
        <f ca="1">IFERROR(IF((VLOOKUP($E52,'NEA Backsheet'!$D$5:$AF$182,H$9,FALSE))="","",(VLOOKUP($E52,'NEA Backsheet'!$D$5:$AF$182,H$9,FALSE))),"")</f>
        <v>3207.0569606185513</v>
      </c>
      <c r="I52" s="197">
        <f ca="1">IFERROR(IF((VLOOKUP($E52,'NEA Backsheet'!$D$5:$AF$182,I$9,FALSE))="","",(VLOOKUP($E52,'NEA Backsheet'!$D$5:$AF$182,I$9,FALSE))),"")</f>
        <v>3329.0795955537064</v>
      </c>
      <c r="J52" s="198">
        <f ca="1">IFERROR(IF((VLOOKUP($E52,'NEA Backsheet'!$D$5:$AF$182,J$9,FALSE))="","",(VLOOKUP($E52,'NEA Backsheet'!$D$5:$AF$182,J$9,FALSE))),"")</f>
        <v>3237.2550847940543</v>
      </c>
      <c r="K52" s="196">
        <f ca="1">IFERROR(IF((VLOOKUP($E52,'NEA Backsheet'!$D$5:$AF$182,K$9,FALSE))="","",(VLOOKUP($E52,'NEA Backsheet'!$D$5:$AF$182,K$9,FALSE))),"")</f>
        <v>3199.9050220297131</v>
      </c>
      <c r="L52" s="223">
        <f ca="1">IFERROR(IF((VLOOKUP($E52,'NEA Backsheet'!$D$5:$AF$182,L$9,FALSE))="","",(VLOOKUP($E52,'NEA Backsheet'!$D$5:$AF$182,L$9,FALSE))),"")</f>
        <v>3235.8441398913669</v>
      </c>
      <c r="M52" s="199">
        <f ca="1">IFERROR(IF((VLOOKUP($E52,'NEA Backsheet'!$D$5:$AF$182,M$9,FALSE))="","",(VLOOKUP($E52,'NEA Backsheet'!$D$5:$AF$182,M$9,FALSE))),"")</f>
        <v>2009.079194034892</v>
      </c>
      <c r="N52" s="201" t="str">
        <f ca="1">IFERROR(IF((VLOOKUP($E52,'NEA Backsheet'!$D$5:$AF$182,N$9,FALSE))="","",(VLOOKUP($E52,'NEA Backsheet'!$D$5:$AF$182,N$9,FALSE))),"")</f>
        <v/>
      </c>
      <c r="O52" s="211"/>
      <c r="P52" s="127"/>
      <c r="Q52" s="196">
        <f ca="1">IFERROR(IF((VLOOKUP($E52,'DTOC Backsheet'!$D$5:$CA$182,Q$9,FALSE))="","",(VLOOKUP($E52,'DTOC Backsheet'!$D$5:$CA$182,Q$9,FALSE))),"")</f>
        <v>304.16328281822223</v>
      </c>
      <c r="R52" s="197">
        <f ca="1">IFERROR(IF((VLOOKUP($E52,'DTOC Backsheet'!$D$5:$CA$182,R$9,FALSE))="","",(VLOOKUP($E52,'DTOC Backsheet'!$D$5:$CA$182,R$9,FALSE))),"")</f>
        <v>375.41563874289392</v>
      </c>
      <c r="S52" s="197">
        <f ca="1">IFERROR(IF((VLOOKUP($E52,'DTOC Backsheet'!$D$5:$CA$182,S$9,FALSE))="","",(VLOOKUP($E52,'DTOC Backsheet'!$D$5:$CA$182,S$9,FALSE))),"")</f>
        <v>412.95720261718327</v>
      </c>
      <c r="T52" s="198">
        <f ca="1">IFERROR(IF((VLOOKUP($E52,'DTOC Backsheet'!$D$5:$CA$182,T$9,FALSE))="","",(VLOOKUP($E52,'DTOC Backsheet'!$D$5:$CA$182,T$9,FALSE))),"")</f>
        <v>325.16005556324956</v>
      </c>
      <c r="U52" s="196">
        <f ca="1">IFERROR(IF((VLOOKUP($E52,'DTOC Backsheet'!$D$5:$CA$182,U$9,FALSE))="","",(VLOOKUP($E52,'DTOC Backsheet'!$D$5:$CA$182,U$9,FALSE))),"")</f>
        <v>214.75687390689041</v>
      </c>
      <c r="V52" s="223">
        <f ca="1">IFERROR(IF((VLOOKUP($E52,'DTOC Backsheet'!$D$5:$CA$182,V$9,FALSE))="","",(VLOOKUP($E52,'DTOC Backsheet'!$D$5:$CA$182,V$9,FALSE))),"")</f>
        <v>400.27454901894595</v>
      </c>
      <c r="W52" s="199">
        <f ca="1">IFERROR(IF((VLOOKUP($E52,'DTOC Backsheet'!$D$5:$CA$182,W$9,FALSE))="","",(VLOOKUP($E52,'DTOC Backsheet'!$D$5:$CA$182,W$9,FALSE))),"")</f>
        <v>333.73016555483912</v>
      </c>
      <c r="X52" s="201" t="str">
        <f ca="1">IFERROR(IF((VLOOKUP($E52,'DTOC Backsheet'!$D$5:$CA$182,X$9,FALSE))="","",(VLOOKUP($E52,'DTOC Backsheet'!$D$5:$CA$182,X$9,FALSE))),"")</f>
        <v/>
      </c>
      <c r="Y52" s="212"/>
    </row>
    <row r="53" spans="1:25" ht="30" customHeight="1" thickBot="1">
      <c r="A53" s="42">
        <v>41</v>
      </c>
      <c r="B53" s="173" t="str">
        <f ca="1">IFERROR(IF((VLOOKUP($E53,'Org list'!$AJ$10:$AL$187,3,FALSE))="","",(VLOOKUP($E53,'Org list'!$AJ$10:$AL$187,3,FALSE))),"")</f>
        <v>London Commissioning Region</v>
      </c>
      <c r="C53" s="174" t="str">
        <f ca="1">IFERROR(IF((VLOOKUP($E53,'Org list'!$AO$10:$AQ$187,3,FALSE))="","",(VLOOKUP($E53,'Org list'!$AO$10:$AQ$187,3,FALSE))),"")</f>
        <v>London GOR</v>
      </c>
      <c r="D53" s="175" t="str">
        <f ca="1">IFERROR(IF((VLOOKUP($E53,'Org list'!$AT$10:$AV$187,3,FALSE))="","",(VLOOKUP($E53,'Org list'!$AT$10:$AV$187,3,FALSE))),"")</f>
        <v>NHS England London</v>
      </c>
      <c r="E53" s="34" t="str">
        <f t="shared" ca="1" si="1"/>
        <v>E09000005</v>
      </c>
      <c r="F53" s="29" t="str">
        <f ca="1">IF(E53="","",VLOOKUP(E53,'Org list'!$J$9:$K$636,2,0))</f>
        <v>Brent</v>
      </c>
      <c r="G53" s="196">
        <f ca="1">IFERROR(IF((VLOOKUP($E53,'NEA Backsheet'!$D$5:$AF$182,G$9,FALSE))="","",(VLOOKUP($E53,'NEA Backsheet'!$D$5:$AF$182,G$9,FALSE))),"")</f>
        <v>2182.8476807504717</v>
      </c>
      <c r="H53" s="197">
        <f ca="1">IFERROR(IF((VLOOKUP($E53,'NEA Backsheet'!$D$5:$AF$182,H$9,FALSE))="","",(VLOOKUP($E53,'NEA Backsheet'!$D$5:$AF$182,H$9,FALSE))),"")</f>
        <v>2160.7054763223432</v>
      </c>
      <c r="I53" s="197">
        <f ca="1">IFERROR(IF((VLOOKUP($E53,'NEA Backsheet'!$D$5:$AF$182,I$9,FALSE))="","",(VLOOKUP($E53,'NEA Backsheet'!$D$5:$AF$182,I$9,FALSE))),"")</f>
        <v>2066.0663413688112</v>
      </c>
      <c r="J53" s="198">
        <f ca="1">IFERROR(IF((VLOOKUP($E53,'NEA Backsheet'!$D$5:$AF$182,J$9,FALSE))="","",(VLOOKUP($E53,'NEA Backsheet'!$D$5:$AF$182,J$9,FALSE))),"")</f>
        <v>1856.3970511699792</v>
      </c>
      <c r="K53" s="196">
        <f ca="1">IFERROR(IF((VLOOKUP($E53,'NEA Backsheet'!$D$5:$AF$182,K$9,FALSE))="","",(VLOOKUP($E53,'NEA Backsheet'!$D$5:$AF$182,K$9,FALSE))),"")</f>
        <v>2077.0243919486329</v>
      </c>
      <c r="L53" s="223">
        <f ca="1">IFERROR(IF((VLOOKUP($E53,'NEA Backsheet'!$D$5:$AF$182,L$9,FALSE))="","",(VLOOKUP($E53,'NEA Backsheet'!$D$5:$AF$182,L$9,FALSE))),"")</f>
        <v>2158.9446782230502</v>
      </c>
      <c r="M53" s="199">
        <f ca="1">IFERROR(IF((VLOOKUP($E53,'NEA Backsheet'!$D$5:$AF$182,M$9,FALSE))="","",(VLOOKUP($E53,'NEA Backsheet'!$D$5:$AF$182,M$9,FALSE))),"")</f>
        <v>2337.8999196732134</v>
      </c>
      <c r="N53" s="201" t="str">
        <f ca="1">IFERROR(IF((VLOOKUP($E53,'NEA Backsheet'!$D$5:$AF$182,N$9,FALSE))="","",(VLOOKUP($E53,'NEA Backsheet'!$D$5:$AF$182,N$9,FALSE))),"")</f>
        <v/>
      </c>
      <c r="O53" s="211"/>
      <c r="P53" s="127"/>
      <c r="Q53" s="196">
        <f ca="1">IFERROR(IF((VLOOKUP($E53,'DTOC Backsheet'!$D$5:$CA$182,Q$9,FALSE))="","",(VLOOKUP($E53,'DTOC Backsheet'!$D$5:$CA$182,Q$9,FALSE))),"")</f>
        <v>1057.0477851189428</v>
      </c>
      <c r="R53" s="197">
        <f ca="1">IFERROR(IF((VLOOKUP($E53,'DTOC Backsheet'!$D$5:$CA$182,R$9,FALSE))="","",(VLOOKUP($E53,'DTOC Backsheet'!$D$5:$CA$182,R$9,FALSE))),"")</f>
        <v>970.66022492761044</v>
      </c>
      <c r="S53" s="197">
        <f ca="1">IFERROR(IF((VLOOKUP($E53,'DTOC Backsheet'!$D$5:$CA$182,S$9,FALSE))="","",(VLOOKUP($E53,'DTOC Backsheet'!$D$5:$CA$182,S$9,FALSE))),"")</f>
        <v>979.45895791006092</v>
      </c>
      <c r="T53" s="198">
        <f ca="1">IFERROR(IF((VLOOKUP($E53,'DTOC Backsheet'!$D$5:$CA$182,T$9,FALSE))="","",(VLOOKUP($E53,'DTOC Backsheet'!$D$5:$CA$182,T$9,FALSE))),"")</f>
        <v>821.59531212836305</v>
      </c>
      <c r="U53" s="196">
        <f ca="1">IFERROR(IF((VLOOKUP($E53,'DTOC Backsheet'!$D$5:$CA$182,U$9,FALSE))="","",(VLOOKUP($E53,'DTOC Backsheet'!$D$5:$CA$182,U$9,FALSE))),"")</f>
        <v>631.99639394489475</v>
      </c>
      <c r="V53" s="223">
        <f ca="1">IFERROR(IF((VLOOKUP($E53,'DTOC Backsheet'!$D$5:$CA$182,V$9,FALSE))="","",(VLOOKUP($E53,'DTOC Backsheet'!$D$5:$CA$182,V$9,FALSE))),"")</f>
        <v>705.27695741457887</v>
      </c>
      <c r="W53" s="199">
        <f ca="1">IFERROR(IF((VLOOKUP($E53,'DTOC Backsheet'!$D$5:$CA$182,W$9,FALSE))="","",(VLOOKUP($E53,'DTOC Backsheet'!$D$5:$CA$182,W$9,FALSE))),"")</f>
        <v>856.49081854249835</v>
      </c>
      <c r="X53" s="201" t="str">
        <f ca="1">IFERROR(IF((VLOOKUP($E53,'DTOC Backsheet'!$D$5:$CA$182,X$9,FALSE))="","",(VLOOKUP($E53,'DTOC Backsheet'!$D$5:$CA$182,X$9,FALSE))),"")</f>
        <v/>
      </c>
      <c r="Y53" s="212"/>
    </row>
    <row r="54" spans="1:25" ht="30" customHeight="1" thickBot="1">
      <c r="A54" s="42">
        <v>42</v>
      </c>
      <c r="B54" s="173" t="str">
        <f ca="1">IFERROR(IF((VLOOKUP($E54,'Org list'!$AJ$10:$AL$187,3,FALSE))="","",(VLOOKUP($E54,'Org list'!$AJ$10:$AL$187,3,FALSE))),"")</f>
        <v>South of England Commissioning Region</v>
      </c>
      <c r="C54" s="174" t="str">
        <f ca="1">IFERROR(IF((VLOOKUP($E54,'Org list'!$AO$10:$AQ$187,3,FALSE))="","",(VLOOKUP($E54,'Org list'!$AO$10:$AQ$187,3,FALSE))),"")</f>
        <v>South East GOR</v>
      </c>
      <c r="D54" s="175" t="str">
        <f ca="1">IFERROR(IF((VLOOKUP($E54,'Org list'!$AT$10:$AV$187,3,FALSE))="","",(VLOOKUP($E54,'Org list'!$AT$10:$AV$187,3,FALSE))),"")</f>
        <v>NHS England South (South East)</v>
      </c>
      <c r="E54" s="34" t="str">
        <f t="shared" ca="1" si="1"/>
        <v>E06000043</v>
      </c>
      <c r="F54" s="29" t="str">
        <f ca="1">IF(E54="","",VLOOKUP(E54,'Org list'!$J$9:$K$636,2,0))</f>
        <v>Brighton and Hove</v>
      </c>
      <c r="G54" s="196">
        <f ca="1">IFERROR(IF((VLOOKUP($E54,'NEA Backsheet'!$D$5:$AF$182,G$9,FALSE))="","",(VLOOKUP($E54,'NEA Backsheet'!$D$5:$AF$182,G$9,FALSE))),"")</f>
        <v>2046.328459306183</v>
      </c>
      <c r="H54" s="197">
        <f ca="1">IFERROR(IF((VLOOKUP($E54,'NEA Backsheet'!$D$5:$AF$182,H$9,FALSE))="","",(VLOOKUP($E54,'NEA Backsheet'!$D$5:$AF$182,H$9,FALSE))),"")</f>
        <v>2046.8929679454566</v>
      </c>
      <c r="I54" s="197">
        <f ca="1">IFERROR(IF((VLOOKUP($E54,'NEA Backsheet'!$D$5:$AF$182,I$9,FALSE))="","",(VLOOKUP($E54,'NEA Backsheet'!$D$5:$AF$182,I$9,FALSE))),"")</f>
        <v>2120.1725626667426</v>
      </c>
      <c r="J54" s="198">
        <f ca="1">IFERROR(IF((VLOOKUP($E54,'NEA Backsheet'!$D$5:$AF$182,J$9,FALSE))="","",(VLOOKUP($E54,'NEA Backsheet'!$D$5:$AF$182,J$9,FALSE))),"")</f>
        <v>1985.7172975611004</v>
      </c>
      <c r="K54" s="196">
        <f ca="1">IFERROR(IF((VLOOKUP($E54,'NEA Backsheet'!$D$5:$AF$182,K$9,FALSE))="","",(VLOOKUP($E54,'NEA Backsheet'!$D$5:$AF$182,K$9,FALSE))),"")</f>
        <v>2131.6567541149079</v>
      </c>
      <c r="L54" s="223">
        <f ca="1">IFERROR(IF((VLOOKUP($E54,'NEA Backsheet'!$D$5:$AF$182,L$9,FALSE))="","",(VLOOKUP($E54,'NEA Backsheet'!$D$5:$AF$182,L$9,FALSE))),"")</f>
        <v>2053.594442049075</v>
      </c>
      <c r="M54" s="199">
        <f ca="1">IFERROR(IF((VLOOKUP($E54,'NEA Backsheet'!$D$5:$AF$182,M$9,FALSE))="","",(VLOOKUP($E54,'NEA Backsheet'!$D$5:$AF$182,M$9,FALSE))),"")</f>
        <v>2043.0573891628098</v>
      </c>
      <c r="N54" s="201" t="str">
        <f ca="1">IFERROR(IF((VLOOKUP($E54,'NEA Backsheet'!$D$5:$AF$182,N$9,FALSE))="","",(VLOOKUP($E54,'NEA Backsheet'!$D$5:$AF$182,N$9,FALSE))),"")</f>
        <v/>
      </c>
      <c r="O54" s="211"/>
      <c r="P54" s="127"/>
      <c r="Q54" s="196">
        <f ca="1">IFERROR(IF((VLOOKUP($E54,'DTOC Backsheet'!$D$5:$CA$182,Q$9,FALSE))="","",(VLOOKUP($E54,'DTOC Backsheet'!$D$5:$CA$182,Q$9,FALSE))),"")</f>
        <v>1168.9637786468154</v>
      </c>
      <c r="R54" s="197">
        <f ca="1">IFERROR(IF((VLOOKUP($E54,'DTOC Backsheet'!$D$5:$CA$182,R$9,FALSE))="","",(VLOOKUP($E54,'DTOC Backsheet'!$D$5:$CA$182,R$9,FALSE))),"")</f>
        <v>1435.4654882404532</v>
      </c>
      <c r="S54" s="197">
        <f ca="1">IFERROR(IF((VLOOKUP($E54,'DTOC Backsheet'!$D$5:$CA$182,S$9,FALSE))="","",(VLOOKUP($E54,'DTOC Backsheet'!$D$5:$CA$182,S$9,FALSE))),"")</f>
        <v>1853.6486160129821</v>
      </c>
      <c r="T54" s="198">
        <f ca="1">IFERROR(IF((VLOOKUP($E54,'DTOC Backsheet'!$D$5:$CA$182,T$9,FALSE))="","",(VLOOKUP($E54,'DTOC Backsheet'!$D$5:$CA$182,T$9,FALSE))),"")</f>
        <v>1766.4068163187806</v>
      </c>
      <c r="U54" s="196">
        <f ca="1">IFERROR(IF((VLOOKUP($E54,'DTOC Backsheet'!$D$5:$CA$182,U$9,FALSE))="","",(VLOOKUP($E54,'DTOC Backsheet'!$D$5:$CA$182,U$9,FALSE))),"")</f>
        <v>1114.0071600293693</v>
      </c>
      <c r="V54" s="223">
        <f ca="1">IFERROR(IF((VLOOKUP($E54,'DTOC Backsheet'!$D$5:$CA$182,V$9,FALSE))="","",(VLOOKUP($E54,'DTOC Backsheet'!$D$5:$CA$182,V$9,FALSE))),"")</f>
        <v>1180.1315925906588</v>
      </c>
      <c r="W54" s="199">
        <f ca="1">IFERROR(IF((VLOOKUP($E54,'DTOC Backsheet'!$D$5:$CA$182,W$9,FALSE))="","",(VLOOKUP($E54,'DTOC Backsheet'!$D$5:$CA$182,W$9,FALSE))),"")</f>
        <v>1220.9855413705639</v>
      </c>
      <c r="X54" s="201" t="str">
        <f ca="1">IFERROR(IF((VLOOKUP($E54,'DTOC Backsheet'!$D$5:$CA$182,X$9,FALSE))="","",(VLOOKUP($E54,'DTOC Backsheet'!$D$5:$CA$182,X$9,FALSE))),"")</f>
        <v/>
      </c>
      <c r="Y54" s="212"/>
    </row>
    <row r="55" spans="1:25" ht="30" customHeight="1" thickBot="1">
      <c r="A55" s="42">
        <v>43</v>
      </c>
      <c r="B55" s="173" t="str">
        <f ca="1">IFERROR(IF((VLOOKUP($E55,'Org list'!$AJ$10:$AL$187,3,FALSE))="","",(VLOOKUP($E55,'Org list'!$AJ$10:$AL$187,3,FALSE))),"")</f>
        <v>South of England Commissioning Region</v>
      </c>
      <c r="C55" s="174" t="str">
        <f ca="1">IFERROR(IF((VLOOKUP($E55,'Org list'!$AO$10:$AQ$187,3,FALSE))="","",(VLOOKUP($E55,'Org list'!$AO$10:$AQ$187,3,FALSE))),"")</f>
        <v>South West GOR</v>
      </c>
      <c r="D55" s="175" t="str">
        <f ca="1">IFERROR(IF((VLOOKUP($E55,'Org list'!$AT$10:$AV$187,3,FALSE))="","",(VLOOKUP($E55,'Org list'!$AT$10:$AV$187,3,FALSE))),"")</f>
        <v>NHS England South (South West)</v>
      </c>
      <c r="E55" s="34" t="str">
        <f t="shared" ca="1" si="1"/>
        <v>E06000023</v>
      </c>
      <c r="F55" s="29" t="str">
        <f ca="1">IF(E55="","",VLOOKUP(E55,'Org list'!$J$9:$K$636,2,0))</f>
        <v>Bristol, City of</v>
      </c>
      <c r="G55" s="196">
        <f ca="1">IFERROR(IF((VLOOKUP($E55,'NEA Backsheet'!$D$5:$AF$182,G$9,FALSE))="","",(VLOOKUP($E55,'NEA Backsheet'!$D$5:$AF$182,G$9,FALSE))),"")</f>
        <v>2369.8031279480037</v>
      </c>
      <c r="H55" s="197">
        <f ca="1">IFERROR(IF((VLOOKUP($E55,'NEA Backsheet'!$D$5:$AF$182,H$9,FALSE))="","",(VLOOKUP($E55,'NEA Backsheet'!$D$5:$AF$182,H$9,FALSE))),"")</f>
        <v>2382.2781822156544</v>
      </c>
      <c r="I55" s="197">
        <f ca="1">IFERROR(IF((VLOOKUP($E55,'NEA Backsheet'!$D$5:$AF$182,I$9,FALSE))="","",(VLOOKUP($E55,'NEA Backsheet'!$D$5:$AF$182,I$9,FALSE))),"")</f>
        <v>2430.9624011339997</v>
      </c>
      <c r="J55" s="198">
        <f ca="1">IFERROR(IF((VLOOKUP($E55,'NEA Backsheet'!$D$5:$AF$182,J$9,FALSE))="","",(VLOOKUP($E55,'NEA Backsheet'!$D$5:$AF$182,J$9,FALSE))),"")</f>
        <v>2343.154118826445</v>
      </c>
      <c r="K55" s="196">
        <f ca="1">IFERROR(IF((VLOOKUP($E55,'NEA Backsheet'!$D$5:$AF$182,K$9,FALSE))="","",(VLOOKUP($E55,'NEA Backsheet'!$D$5:$AF$182,K$9,FALSE))),"")</f>
        <v>2451.4835371672461</v>
      </c>
      <c r="L55" s="223">
        <f ca="1">IFERROR(IF((VLOOKUP($E55,'NEA Backsheet'!$D$5:$AF$182,L$9,FALSE))="","",(VLOOKUP($E55,'NEA Backsheet'!$D$5:$AF$182,L$9,FALSE))),"")</f>
        <v>2437.2189154882153</v>
      </c>
      <c r="M55" s="199">
        <f ca="1">IFERROR(IF((VLOOKUP($E55,'NEA Backsheet'!$D$5:$AF$182,M$9,FALSE))="","",(VLOOKUP($E55,'NEA Backsheet'!$D$5:$AF$182,M$9,FALSE))),"")</f>
        <v>2539.6445175622239</v>
      </c>
      <c r="N55" s="201" t="str">
        <f ca="1">IFERROR(IF((VLOOKUP($E55,'NEA Backsheet'!$D$5:$AF$182,N$9,FALSE))="","",(VLOOKUP($E55,'NEA Backsheet'!$D$5:$AF$182,N$9,FALSE))),"")</f>
        <v/>
      </c>
      <c r="O55" s="211"/>
      <c r="P55" s="127"/>
      <c r="Q55" s="196">
        <f ca="1">IFERROR(IF((VLOOKUP($E55,'DTOC Backsheet'!$D$5:$CA$182,Q$9,FALSE))="","",(VLOOKUP($E55,'DTOC Backsheet'!$D$5:$CA$182,Q$9,FALSE))),"")</f>
        <v>1629.7146895150604</v>
      </c>
      <c r="R55" s="197">
        <f ca="1">IFERROR(IF((VLOOKUP($E55,'DTOC Backsheet'!$D$5:$CA$182,R$9,FALSE))="","",(VLOOKUP($E55,'DTOC Backsheet'!$D$5:$CA$182,R$9,FALSE))),"")</f>
        <v>1345.9500044165711</v>
      </c>
      <c r="S55" s="197">
        <f ca="1">IFERROR(IF((VLOOKUP($E55,'DTOC Backsheet'!$D$5:$CA$182,S$9,FALSE))="","",(VLOOKUP($E55,'DTOC Backsheet'!$D$5:$CA$182,S$9,FALSE))),"")</f>
        <v>1235.5357300591822</v>
      </c>
      <c r="T55" s="198">
        <f ca="1">IFERROR(IF((VLOOKUP($E55,'DTOC Backsheet'!$D$5:$CA$182,T$9,FALSE))="","",(VLOOKUP($E55,'DTOC Backsheet'!$D$5:$CA$182,T$9,FALSE))),"")</f>
        <v>1317.8705500843694</v>
      </c>
      <c r="U55" s="196">
        <f ca="1">IFERROR(IF((VLOOKUP($E55,'DTOC Backsheet'!$D$5:$CA$182,U$9,FALSE))="","",(VLOOKUP($E55,'DTOC Backsheet'!$D$5:$CA$182,U$9,FALSE))),"")</f>
        <v>1331.3575293980982</v>
      </c>
      <c r="V55" s="223">
        <f ca="1">IFERROR(IF((VLOOKUP($E55,'DTOC Backsheet'!$D$5:$CA$182,V$9,FALSE))="","",(VLOOKUP($E55,'DTOC Backsheet'!$D$5:$CA$182,V$9,FALSE))),"")</f>
        <v>1637.7046309527982</v>
      </c>
      <c r="W55" s="199">
        <f ca="1">IFERROR(IF((VLOOKUP($E55,'DTOC Backsheet'!$D$5:$CA$182,W$9,FALSE))="","",(VLOOKUP($E55,'DTOC Backsheet'!$D$5:$CA$182,W$9,FALSE))),"")</f>
        <v>1720.8284626414948</v>
      </c>
      <c r="X55" s="201" t="str">
        <f ca="1">IFERROR(IF((VLOOKUP($E55,'DTOC Backsheet'!$D$5:$CA$182,X$9,FALSE))="","",(VLOOKUP($E55,'DTOC Backsheet'!$D$5:$CA$182,X$9,FALSE))),"")</f>
        <v/>
      </c>
      <c r="Y55" s="212"/>
    </row>
    <row r="56" spans="1:25" ht="30" customHeight="1" thickBot="1">
      <c r="A56" s="42">
        <v>44</v>
      </c>
      <c r="B56" s="173" t="str">
        <f ca="1">IFERROR(IF((VLOOKUP($E56,'Org list'!$AJ$10:$AL$187,3,FALSE))="","",(VLOOKUP($E56,'Org list'!$AJ$10:$AL$187,3,FALSE))),"")</f>
        <v>London Commissioning Region</v>
      </c>
      <c r="C56" s="174" t="str">
        <f ca="1">IFERROR(IF((VLOOKUP($E56,'Org list'!$AO$10:$AQ$187,3,FALSE))="","",(VLOOKUP($E56,'Org list'!$AO$10:$AQ$187,3,FALSE))),"")</f>
        <v>London GOR</v>
      </c>
      <c r="D56" s="175" t="str">
        <f ca="1">IFERROR(IF((VLOOKUP($E56,'Org list'!$AT$10:$AV$187,3,FALSE))="","",(VLOOKUP($E56,'Org list'!$AT$10:$AV$187,3,FALSE))),"")</f>
        <v>NHS England London</v>
      </c>
      <c r="E56" s="34" t="str">
        <f t="shared" ca="1" si="1"/>
        <v>E09000006</v>
      </c>
      <c r="F56" s="29" t="str">
        <f ca="1">IF(E56="","",VLOOKUP(E56,'Org list'!$J$9:$K$636,2,0))</f>
        <v>Bromley</v>
      </c>
      <c r="G56" s="196">
        <f ca="1">IFERROR(IF((VLOOKUP($E56,'NEA Backsheet'!$D$5:$AF$182,G$9,FALSE))="","",(VLOOKUP($E56,'NEA Backsheet'!$D$5:$AF$182,G$9,FALSE))),"")</f>
        <v>2033.2643093820602</v>
      </c>
      <c r="H56" s="197">
        <f ca="1">IFERROR(IF((VLOOKUP($E56,'NEA Backsheet'!$D$5:$AF$182,H$9,FALSE))="","",(VLOOKUP($E56,'NEA Backsheet'!$D$5:$AF$182,H$9,FALSE))),"")</f>
        <v>2065.5385064838515</v>
      </c>
      <c r="I56" s="197">
        <f ca="1">IFERROR(IF((VLOOKUP($E56,'NEA Backsheet'!$D$5:$AF$182,I$9,FALSE))="","",(VLOOKUP($E56,'NEA Backsheet'!$D$5:$AF$182,I$9,FALSE))),"")</f>
        <v>2040.34203439266</v>
      </c>
      <c r="J56" s="198">
        <f ca="1">IFERROR(IF((VLOOKUP($E56,'NEA Backsheet'!$D$5:$AF$182,J$9,FALSE))="","",(VLOOKUP($E56,'NEA Backsheet'!$D$5:$AF$182,J$9,FALSE))),"")</f>
        <v>2066.1858606235542</v>
      </c>
      <c r="K56" s="196">
        <f ca="1">IFERROR(IF((VLOOKUP($E56,'NEA Backsheet'!$D$5:$AF$182,K$9,FALSE))="","",(VLOOKUP($E56,'NEA Backsheet'!$D$5:$AF$182,K$9,FALSE))),"")</f>
        <v>2112.8867220264697</v>
      </c>
      <c r="L56" s="223">
        <f ca="1">IFERROR(IF((VLOOKUP($E56,'NEA Backsheet'!$D$5:$AF$182,L$9,FALSE))="","",(VLOOKUP($E56,'NEA Backsheet'!$D$5:$AF$182,L$9,FALSE))),"")</f>
        <v>2063.7819104566324</v>
      </c>
      <c r="M56" s="199">
        <f ca="1">IFERROR(IF((VLOOKUP($E56,'NEA Backsheet'!$D$5:$AF$182,M$9,FALSE))="","",(VLOOKUP($E56,'NEA Backsheet'!$D$5:$AF$182,M$9,FALSE))),"")</f>
        <v>2154.5712919642251</v>
      </c>
      <c r="N56" s="201" t="str">
        <f ca="1">IFERROR(IF((VLOOKUP($E56,'NEA Backsheet'!$D$5:$AF$182,N$9,FALSE))="","",(VLOOKUP($E56,'NEA Backsheet'!$D$5:$AF$182,N$9,FALSE))),"")</f>
        <v/>
      </c>
      <c r="O56" s="211"/>
      <c r="P56" s="127"/>
      <c r="Q56" s="196">
        <f ca="1">IFERROR(IF((VLOOKUP($E56,'DTOC Backsheet'!$D$5:$CA$182,Q$9,FALSE))="","",(VLOOKUP($E56,'DTOC Backsheet'!$D$5:$CA$182,Q$9,FALSE))),"")</f>
        <v>533.23056716699637</v>
      </c>
      <c r="R56" s="197">
        <f ca="1">IFERROR(IF((VLOOKUP($E56,'DTOC Backsheet'!$D$5:$CA$182,R$9,FALSE))="","",(VLOOKUP($E56,'DTOC Backsheet'!$D$5:$CA$182,R$9,FALSE))),"")</f>
        <v>574.12730683172174</v>
      </c>
      <c r="S56" s="197">
        <f ca="1">IFERROR(IF((VLOOKUP($E56,'DTOC Backsheet'!$D$5:$CA$182,S$9,FALSE))="","",(VLOOKUP($E56,'DTOC Backsheet'!$D$5:$CA$182,S$9,FALSE))),"")</f>
        <v>937.87234711894268</v>
      </c>
      <c r="T56" s="198">
        <f ca="1">IFERROR(IF((VLOOKUP($E56,'DTOC Backsheet'!$D$5:$CA$182,T$9,FALSE))="","",(VLOOKUP($E56,'DTOC Backsheet'!$D$5:$CA$182,T$9,FALSE))),"")</f>
        <v>477.94342601482629</v>
      </c>
      <c r="U56" s="196">
        <f ca="1">IFERROR(IF((VLOOKUP($E56,'DTOC Backsheet'!$D$5:$CA$182,U$9,FALSE))="","",(VLOOKUP($E56,'DTOC Backsheet'!$D$5:$CA$182,U$9,FALSE))),"")</f>
        <v>574.77151070178468</v>
      </c>
      <c r="V56" s="223">
        <f ca="1">IFERROR(IF((VLOOKUP($E56,'DTOC Backsheet'!$D$5:$CA$182,V$9,FALSE))="","",(VLOOKUP($E56,'DTOC Backsheet'!$D$5:$CA$182,V$9,FALSE))),"")</f>
        <v>560.05364182936694</v>
      </c>
      <c r="W56" s="199">
        <f ca="1">IFERROR(IF((VLOOKUP($E56,'DTOC Backsheet'!$D$5:$CA$182,W$9,FALSE))="","",(VLOOKUP($E56,'DTOC Backsheet'!$D$5:$CA$182,W$9,FALSE))),"")</f>
        <v>617.37586796404628</v>
      </c>
      <c r="X56" s="201" t="str">
        <f ca="1">IFERROR(IF((VLOOKUP($E56,'DTOC Backsheet'!$D$5:$CA$182,X$9,FALSE))="","",(VLOOKUP($E56,'DTOC Backsheet'!$D$5:$CA$182,X$9,FALSE))),"")</f>
        <v/>
      </c>
      <c r="Y56" s="212"/>
    </row>
    <row r="57" spans="1:25" ht="30" customHeight="1" thickBot="1">
      <c r="A57" s="42">
        <v>45</v>
      </c>
      <c r="B57" s="173" t="str">
        <f ca="1">IFERROR(IF((VLOOKUP($E57,'Org list'!$AJ$10:$AL$187,3,FALSE))="","",(VLOOKUP($E57,'Org list'!$AJ$10:$AL$187,3,FALSE))),"")</f>
        <v>South of England Commissioning Region</v>
      </c>
      <c r="C57" s="174" t="str">
        <f ca="1">IFERROR(IF((VLOOKUP($E57,'Org list'!$AO$10:$AQ$187,3,FALSE))="","",(VLOOKUP($E57,'Org list'!$AO$10:$AQ$187,3,FALSE))),"")</f>
        <v>South East GOR</v>
      </c>
      <c r="D57" s="175" t="str">
        <f ca="1">IFERROR(IF((VLOOKUP($E57,'Org list'!$AT$10:$AV$187,3,FALSE))="","",(VLOOKUP($E57,'Org list'!$AT$10:$AV$187,3,FALSE))),"")</f>
        <v>NHS England South (South Central)</v>
      </c>
      <c r="E57" s="34" t="str">
        <f t="shared" ca="1" si="1"/>
        <v>E10000002</v>
      </c>
      <c r="F57" s="29" t="str">
        <f ca="1">IF(E57="","",VLOOKUP(E57,'Org list'!$J$9:$K$636,2,0))</f>
        <v>Buckinghamshire</v>
      </c>
      <c r="G57" s="196">
        <f ca="1">IFERROR(IF((VLOOKUP($E57,'NEA Backsheet'!$D$5:$AF$182,G$9,FALSE))="","",(VLOOKUP($E57,'NEA Backsheet'!$D$5:$AF$182,G$9,FALSE))),"")</f>
        <v>2210.4232129820484</v>
      </c>
      <c r="H57" s="197">
        <f ca="1">IFERROR(IF((VLOOKUP($E57,'NEA Backsheet'!$D$5:$AF$182,H$9,FALSE))="","",(VLOOKUP($E57,'NEA Backsheet'!$D$5:$AF$182,H$9,FALSE))),"")</f>
        <v>2262.7451448679922</v>
      </c>
      <c r="I57" s="197">
        <f ca="1">IFERROR(IF((VLOOKUP($E57,'NEA Backsheet'!$D$5:$AF$182,I$9,FALSE))="","",(VLOOKUP($E57,'NEA Backsheet'!$D$5:$AF$182,I$9,FALSE))),"")</f>
        <v>2321.5602850570654</v>
      </c>
      <c r="J57" s="198">
        <f ca="1">IFERROR(IF((VLOOKUP($E57,'NEA Backsheet'!$D$5:$AF$182,J$9,FALSE))="","",(VLOOKUP($E57,'NEA Backsheet'!$D$5:$AF$182,J$9,FALSE))),"")</f>
        <v>2279.5933351745944</v>
      </c>
      <c r="K57" s="196">
        <f ca="1">IFERROR(IF((VLOOKUP($E57,'NEA Backsheet'!$D$5:$AF$182,K$9,FALSE))="","",(VLOOKUP($E57,'NEA Backsheet'!$D$5:$AF$182,K$9,FALSE))),"")</f>
        <v>2911.8850382345763</v>
      </c>
      <c r="L57" s="223">
        <f ca="1">IFERROR(IF((VLOOKUP($E57,'NEA Backsheet'!$D$5:$AF$182,L$9,FALSE))="","",(VLOOKUP($E57,'NEA Backsheet'!$D$5:$AF$182,L$9,FALSE))),"")</f>
        <v>2568.4188790351964</v>
      </c>
      <c r="M57" s="199">
        <f ca="1">IFERROR(IF((VLOOKUP($E57,'NEA Backsheet'!$D$5:$AF$182,M$9,FALSE))="","",(VLOOKUP($E57,'NEA Backsheet'!$D$5:$AF$182,M$9,FALSE))),"")</f>
        <v>2407.3909013221587</v>
      </c>
      <c r="N57" s="201" t="str">
        <f ca="1">IFERROR(IF((VLOOKUP($E57,'NEA Backsheet'!$D$5:$AF$182,N$9,FALSE))="","",(VLOOKUP($E57,'NEA Backsheet'!$D$5:$AF$182,N$9,FALSE))),"")</f>
        <v/>
      </c>
      <c r="O57" s="211"/>
      <c r="P57" s="127"/>
      <c r="Q57" s="196">
        <f ca="1">IFERROR(IF((VLOOKUP($E57,'DTOC Backsheet'!$D$5:$CA$182,Q$9,FALSE))="","",(VLOOKUP($E57,'DTOC Backsheet'!$D$5:$CA$182,Q$9,FALSE))),"")</f>
        <v>841.7561707277282</v>
      </c>
      <c r="R57" s="197">
        <f ca="1">IFERROR(IF((VLOOKUP($E57,'DTOC Backsheet'!$D$5:$CA$182,R$9,FALSE))="","",(VLOOKUP($E57,'DTOC Backsheet'!$D$5:$CA$182,R$9,FALSE))),"")</f>
        <v>715.87015965852504</v>
      </c>
      <c r="S57" s="197">
        <f ca="1">IFERROR(IF((VLOOKUP($E57,'DTOC Backsheet'!$D$5:$CA$182,S$9,FALSE))="","",(VLOOKUP($E57,'DTOC Backsheet'!$D$5:$CA$182,S$9,FALSE))),"")</f>
        <v>900.19455110801596</v>
      </c>
      <c r="T57" s="198">
        <f ca="1">IFERROR(IF((VLOOKUP($E57,'DTOC Backsheet'!$D$5:$CA$182,T$9,FALSE))="","",(VLOOKUP($E57,'DTOC Backsheet'!$D$5:$CA$182,T$9,FALSE))),"")</f>
        <v>942.86651971648735</v>
      </c>
      <c r="U57" s="196">
        <f ca="1">IFERROR(IF((VLOOKUP($E57,'DTOC Backsheet'!$D$5:$CA$182,U$9,FALSE))="","",(VLOOKUP($E57,'DTOC Backsheet'!$D$5:$CA$182,U$9,FALSE))),"")</f>
        <v>974.05364306095578</v>
      </c>
      <c r="V57" s="223">
        <f ca="1">IFERROR(IF((VLOOKUP($E57,'DTOC Backsheet'!$D$5:$CA$182,V$9,FALSE))="","",(VLOOKUP($E57,'DTOC Backsheet'!$D$5:$CA$182,V$9,FALSE))),"")</f>
        <v>1159.0005373130361</v>
      </c>
      <c r="W57" s="199">
        <f ca="1">IFERROR(IF((VLOOKUP($E57,'DTOC Backsheet'!$D$5:$CA$182,W$9,FALSE))="","",(VLOOKUP($E57,'DTOC Backsheet'!$D$5:$CA$182,W$9,FALSE))),"")</f>
        <v>943.35004100864967</v>
      </c>
      <c r="X57" s="201" t="str">
        <f ca="1">IFERROR(IF((VLOOKUP($E57,'DTOC Backsheet'!$D$5:$CA$182,X$9,FALSE))="","",(VLOOKUP($E57,'DTOC Backsheet'!$D$5:$CA$182,X$9,FALSE))),"")</f>
        <v/>
      </c>
      <c r="Y57" s="212"/>
    </row>
    <row r="58" spans="1:25" ht="30" customHeight="1" thickBot="1">
      <c r="A58" s="42">
        <v>46</v>
      </c>
      <c r="B58" s="173" t="str">
        <f ca="1">IFERROR(IF((VLOOKUP($E58,'Org list'!$AJ$10:$AL$187,3,FALSE))="","",(VLOOKUP($E58,'Org list'!$AJ$10:$AL$187,3,FALSE))),"")</f>
        <v>North of England Commissioning Region</v>
      </c>
      <c r="C58" s="174" t="str">
        <f ca="1">IFERROR(IF((VLOOKUP($E58,'Org list'!$AO$10:$AQ$187,3,FALSE))="","",(VLOOKUP($E58,'Org list'!$AO$10:$AQ$187,3,FALSE))),"")</f>
        <v>North West GOR</v>
      </c>
      <c r="D58" s="175" t="str">
        <f ca="1">IFERROR(IF((VLOOKUP($E58,'Org list'!$AT$10:$AV$187,3,FALSE))="","",(VLOOKUP($E58,'Org list'!$AT$10:$AV$187,3,FALSE))),"")</f>
        <v>NHS England North (Greater Manchester)</v>
      </c>
      <c r="E58" s="34" t="str">
        <f t="shared" ca="1" si="1"/>
        <v>E08000002</v>
      </c>
      <c r="F58" s="29" t="str">
        <f ca="1">IF(E58="","",VLOOKUP(E58,'Org list'!$J$9:$K$636,2,0))</f>
        <v>Bury</v>
      </c>
      <c r="G58" s="196">
        <f ca="1">IFERROR(IF((VLOOKUP($E58,'NEA Backsheet'!$D$5:$AF$182,G$9,FALSE))="","",(VLOOKUP($E58,'NEA Backsheet'!$D$5:$AF$182,G$9,FALSE))),"")</f>
        <v>2646.0029339493144</v>
      </c>
      <c r="H58" s="197">
        <f ca="1">IFERROR(IF((VLOOKUP($E58,'NEA Backsheet'!$D$5:$AF$182,H$9,FALSE))="","",(VLOOKUP($E58,'NEA Backsheet'!$D$5:$AF$182,H$9,FALSE))),"")</f>
        <v>2659.738398023942</v>
      </c>
      <c r="I58" s="197">
        <f ca="1">IFERROR(IF((VLOOKUP($E58,'NEA Backsheet'!$D$5:$AF$182,I$9,FALSE))="","",(VLOOKUP($E58,'NEA Backsheet'!$D$5:$AF$182,I$9,FALSE))),"")</f>
        <v>2867.004732534695</v>
      </c>
      <c r="J58" s="198">
        <f ca="1">IFERROR(IF((VLOOKUP($E58,'NEA Backsheet'!$D$5:$AF$182,J$9,FALSE))="","",(VLOOKUP($E58,'NEA Backsheet'!$D$5:$AF$182,J$9,FALSE))),"")</f>
        <v>2683.5261012593455</v>
      </c>
      <c r="K58" s="196">
        <f ca="1">IFERROR(IF((VLOOKUP($E58,'NEA Backsheet'!$D$5:$AF$182,K$9,FALSE))="","",(VLOOKUP($E58,'NEA Backsheet'!$D$5:$AF$182,K$9,FALSE))),"")</f>
        <v>2689.3531090331471</v>
      </c>
      <c r="L58" s="223">
        <f ca="1">IFERROR(IF((VLOOKUP($E58,'NEA Backsheet'!$D$5:$AF$182,L$9,FALSE))="","",(VLOOKUP($E58,'NEA Backsheet'!$D$5:$AF$182,L$9,FALSE))),"")</f>
        <v>2802.6650414202104</v>
      </c>
      <c r="M58" s="199">
        <f ca="1">IFERROR(IF((VLOOKUP($E58,'NEA Backsheet'!$D$5:$AF$182,M$9,FALSE))="","",(VLOOKUP($E58,'NEA Backsheet'!$D$5:$AF$182,M$9,FALSE))),"")</f>
        <v>3093.3454289962992</v>
      </c>
      <c r="N58" s="201" t="str">
        <f ca="1">IFERROR(IF((VLOOKUP($E58,'NEA Backsheet'!$D$5:$AF$182,N$9,FALSE))="","",(VLOOKUP($E58,'NEA Backsheet'!$D$5:$AF$182,N$9,FALSE))),"")</f>
        <v/>
      </c>
      <c r="O58" s="211"/>
      <c r="P58" s="127"/>
      <c r="Q58" s="196">
        <f ca="1">IFERROR(IF((VLOOKUP($E58,'DTOC Backsheet'!$D$5:$CA$182,Q$9,FALSE))="","",(VLOOKUP($E58,'DTOC Backsheet'!$D$5:$CA$182,Q$9,FALSE))),"")</f>
        <v>718.03672558778101</v>
      </c>
      <c r="R58" s="197">
        <f ca="1">IFERROR(IF((VLOOKUP($E58,'DTOC Backsheet'!$D$5:$CA$182,R$9,FALSE))="","",(VLOOKUP($E58,'DTOC Backsheet'!$D$5:$CA$182,R$9,FALSE))),"")</f>
        <v>779.81808821005666</v>
      </c>
      <c r="S58" s="197">
        <f ca="1">IFERROR(IF((VLOOKUP($E58,'DTOC Backsheet'!$D$5:$CA$182,S$9,FALSE))="","",(VLOOKUP($E58,'DTOC Backsheet'!$D$5:$CA$182,S$9,FALSE))),"")</f>
        <v>1026.2570791144672</v>
      </c>
      <c r="T58" s="198">
        <f ca="1">IFERROR(IF((VLOOKUP($E58,'DTOC Backsheet'!$D$5:$CA$182,T$9,FALSE))="","",(VLOOKUP($E58,'DTOC Backsheet'!$D$5:$CA$182,T$9,FALSE))),"")</f>
        <v>1565.5038381049058</v>
      </c>
      <c r="U58" s="196">
        <f ca="1">IFERROR(IF((VLOOKUP($E58,'DTOC Backsheet'!$D$5:$CA$182,U$9,FALSE))="","",(VLOOKUP($E58,'DTOC Backsheet'!$D$5:$CA$182,U$9,FALSE))),"")</f>
        <v>1184.8342118179987</v>
      </c>
      <c r="V58" s="223">
        <f ca="1">IFERROR(IF((VLOOKUP($E58,'DTOC Backsheet'!$D$5:$CA$182,V$9,FALSE))="","",(VLOOKUP($E58,'DTOC Backsheet'!$D$5:$CA$182,V$9,FALSE))),"")</f>
        <v>1809.540259242405</v>
      </c>
      <c r="W58" s="199">
        <f ca="1">IFERROR(IF((VLOOKUP($E58,'DTOC Backsheet'!$D$5:$CA$182,W$9,FALSE))="","",(VLOOKUP($E58,'DTOC Backsheet'!$D$5:$CA$182,W$9,FALSE))),"")</f>
        <v>2159.6203619884004</v>
      </c>
      <c r="X58" s="201" t="str">
        <f ca="1">IFERROR(IF((VLOOKUP($E58,'DTOC Backsheet'!$D$5:$CA$182,X$9,FALSE))="","",(VLOOKUP($E58,'DTOC Backsheet'!$D$5:$CA$182,X$9,FALSE))),"")</f>
        <v/>
      </c>
      <c r="Y58" s="212"/>
    </row>
    <row r="59" spans="1:25" ht="30" customHeight="1" thickBot="1">
      <c r="A59" s="42">
        <v>47</v>
      </c>
      <c r="B59" s="173" t="str">
        <f ca="1">IFERROR(IF((VLOOKUP($E59,'Org list'!$AJ$10:$AL$187,3,FALSE))="","",(VLOOKUP($E59,'Org list'!$AJ$10:$AL$187,3,FALSE))),"")</f>
        <v>North of England Commissioning Region</v>
      </c>
      <c r="C59" s="174" t="str">
        <f ca="1">IFERROR(IF((VLOOKUP($E59,'Org list'!$AO$10:$AQ$187,3,FALSE))="","",(VLOOKUP($E59,'Org list'!$AO$10:$AQ$187,3,FALSE))),"")</f>
        <v>Yorkshire and The Humber GOR</v>
      </c>
      <c r="D59" s="175" t="str">
        <f ca="1">IFERROR(IF((VLOOKUP($E59,'Org list'!$AT$10:$AV$187,3,FALSE))="","",(VLOOKUP($E59,'Org list'!$AT$10:$AV$187,3,FALSE))),"")</f>
        <v>NHS England North (Yorkshire And Humber)</v>
      </c>
      <c r="E59" s="34" t="str">
        <f t="shared" ca="1" si="1"/>
        <v>E08000033</v>
      </c>
      <c r="F59" s="29" t="str">
        <f ca="1">IF(E59="","",VLOOKUP(E59,'Org list'!$J$9:$K$636,2,0))</f>
        <v>Calderdale</v>
      </c>
      <c r="G59" s="196">
        <f ca="1">IFERROR(IF((VLOOKUP($E59,'NEA Backsheet'!$D$5:$AF$182,G$9,FALSE))="","",(VLOOKUP($E59,'NEA Backsheet'!$D$5:$AF$182,G$9,FALSE))),"")</f>
        <v>2988.1893190553942</v>
      </c>
      <c r="H59" s="197">
        <f ca="1">IFERROR(IF((VLOOKUP($E59,'NEA Backsheet'!$D$5:$AF$182,H$9,FALSE))="","",(VLOOKUP($E59,'NEA Backsheet'!$D$5:$AF$182,H$9,FALSE))),"")</f>
        <v>2968.075342773689</v>
      </c>
      <c r="I59" s="197">
        <f ca="1">IFERROR(IF((VLOOKUP($E59,'NEA Backsheet'!$D$5:$AF$182,I$9,FALSE))="","",(VLOOKUP($E59,'NEA Backsheet'!$D$5:$AF$182,I$9,FALSE))),"")</f>
        <v>3078.3533828807304</v>
      </c>
      <c r="J59" s="198">
        <f ca="1">IFERROR(IF((VLOOKUP($E59,'NEA Backsheet'!$D$5:$AF$182,J$9,FALSE))="","",(VLOOKUP($E59,'NEA Backsheet'!$D$5:$AF$182,J$9,FALSE))),"")</f>
        <v>3033.0076014713395</v>
      </c>
      <c r="K59" s="196">
        <f ca="1">IFERROR(IF((VLOOKUP($E59,'NEA Backsheet'!$D$5:$AF$182,K$9,FALSE))="","",(VLOOKUP($E59,'NEA Backsheet'!$D$5:$AF$182,K$9,FALSE))),"")</f>
        <v>3155.8048843963356</v>
      </c>
      <c r="L59" s="223">
        <f ca="1">IFERROR(IF((VLOOKUP($E59,'NEA Backsheet'!$D$5:$AF$182,L$9,FALSE))="","",(VLOOKUP($E59,'NEA Backsheet'!$D$5:$AF$182,L$9,FALSE))),"")</f>
        <v>3394.2204637781151</v>
      </c>
      <c r="M59" s="199">
        <f ca="1">IFERROR(IF((VLOOKUP($E59,'NEA Backsheet'!$D$5:$AF$182,M$9,FALSE))="","",(VLOOKUP($E59,'NEA Backsheet'!$D$5:$AF$182,M$9,FALSE))),"")</f>
        <v>3502.5964022093672</v>
      </c>
      <c r="N59" s="201" t="str">
        <f ca="1">IFERROR(IF((VLOOKUP($E59,'NEA Backsheet'!$D$5:$AF$182,N$9,FALSE))="","",(VLOOKUP($E59,'NEA Backsheet'!$D$5:$AF$182,N$9,FALSE))),"")</f>
        <v/>
      </c>
      <c r="O59" s="211"/>
      <c r="P59" s="127"/>
      <c r="Q59" s="196">
        <f ca="1">IFERROR(IF((VLOOKUP($E59,'DTOC Backsheet'!$D$5:$CA$182,Q$9,FALSE))="","",(VLOOKUP($E59,'DTOC Backsheet'!$D$5:$CA$182,Q$9,FALSE))),"")</f>
        <v>684.78020764303074</v>
      </c>
      <c r="R59" s="197">
        <f ca="1">IFERROR(IF((VLOOKUP($E59,'DTOC Backsheet'!$D$5:$CA$182,R$9,FALSE))="","",(VLOOKUP($E59,'DTOC Backsheet'!$D$5:$CA$182,R$9,FALSE))),"")</f>
        <v>951.0836217264316</v>
      </c>
      <c r="S59" s="197">
        <f ca="1">IFERROR(IF((VLOOKUP($E59,'DTOC Backsheet'!$D$5:$CA$182,S$9,FALSE))="","",(VLOOKUP($E59,'DTOC Backsheet'!$D$5:$CA$182,S$9,FALSE))),"")</f>
        <v>698.27945904818</v>
      </c>
      <c r="T59" s="198">
        <f ca="1">IFERROR(IF((VLOOKUP($E59,'DTOC Backsheet'!$D$5:$CA$182,T$9,FALSE))="","",(VLOOKUP($E59,'DTOC Backsheet'!$D$5:$CA$182,T$9,FALSE))),"")</f>
        <v>402.81163982741202</v>
      </c>
      <c r="U59" s="196">
        <f ca="1">IFERROR(IF((VLOOKUP($E59,'DTOC Backsheet'!$D$5:$CA$182,U$9,FALSE))="","",(VLOOKUP($E59,'DTOC Backsheet'!$D$5:$CA$182,U$9,FALSE))),"")</f>
        <v>535.25950933325782</v>
      </c>
      <c r="V59" s="223">
        <f ca="1">IFERROR(IF((VLOOKUP($E59,'DTOC Backsheet'!$D$5:$CA$182,V$9,FALSE))="","",(VLOOKUP($E59,'DTOC Backsheet'!$D$5:$CA$182,V$9,FALSE))),"")</f>
        <v>963.58862860675026</v>
      </c>
      <c r="W59" s="199">
        <f ca="1">IFERROR(IF((VLOOKUP($E59,'DTOC Backsheet'!$D$5:$CA$182,W$9,FALSE))="","",(VLOOKUP($E59,'DTOC Backsheet'!$D$5:$CA$182,W$9,FALSE))),"")</f>
        <v>644.01257649631475</v>
      </c>
      <c r="X59" s="201" t="str">
        <f ca="1">IFERROR(IF((VLOOKUP($E59,'DTOC Backsheet'!$D$5:$CA$182,X$9,FALSE))="","",(VLOOKUP($E59,'DTOC Backsheet'!$D$5:$CA$182,X$9,FALSE))),"")</f>
        <v/>
      </c>
      <c r="Y59" s="212"/>
    </row>
    <row r="60" spans="1:25" ht="30" customHeight="1" thickBot="1">
      <c r="A60" s="42">
        <v>48</v>
      </c>
      <c r="B60" s="173" t="str">
        <f ca="1">IFERROR(IF((VLOOKUP($E60,'Org list'!$AJ$10:$AL$187,3,FALSE))="","",(VLOOKUP($E60,'Org list'!$AJ$10:$AL$187,3,FALSE))),"")</f>
        <v>Midlands and East of England Commissioning Region</v>
      </c>
      <c r="C60" s="174" t="str">
        <f ca="1">IFERROR(IF((VLOOKUP($E60,'Org list'!$AO$10:$AQ$187,3,FALSE))="","",(VLOOKUP($E60,'Org list'!$AO$10:$AQ$187,3,FALSE))),"")</f>
        <v>East of England GOR</v>
      </c>
      <c r="D60" s="175" t="str">
        <f ca="1">IFERROR(IF((VLOOKUP($E60,'Org list'!$AT$10:$AV$187,3,FALSE))="","",(VLOOKUP($E60,'Org list'!$AT$10:$AV$187,3,FALSE))),"")</f>
        <v>NHS England Midlands And East (East)</v>
      </c>
      <c r="E60" s="34" t="str">
        <f t="shared" ca="1" si="1"/>
        <v>E10000003</v>
      </c>
      <c r="F60" s="29" t="str">
        <f ca="1">IF(E60="","",VLOOKUP(E60,'Org list'!$J$9:$K$636,2,0))</f>
        <v>Cambridgeshire</v>
      </c>
      <c r="G60" s="196">
        <f ca="1">IFERROR(IF((VLOOKUP($E60,'NEA Backsheet'!$D$5:$AF$182,G$9,FALSE))="","",(VLOOKUP($E60,'NEA Backsheet'!$D$5:$AF$182,G$9,FALSE))),"")</f>
        <v>2360.5064641941271</v>
      </c>
      <c r="H60" s="197">
        <f ca="1">IFERROR(IF((VLOOKUP($E60,'NEA Backsheet'!$D$5:$AF$182,H$9,FALSE))="","",(VLOOKUP($E60,'NEA Backsheet'!$D$5:$AF$182,H$9,FALSE))),"")</f>
        <v>2358.1021174909706</v>
      </c>
      <c r="I60" s="197">
        <f ca="1">IFERROR(IF((VLOOKUP($E60,'NEA Backsheet'!$D$5:$AF$182,I$9,FALSE))="","",(VLOOKUP($E60,'NEA Backsheet'!$D$5:$AF$182,I$9,FALSE))),"")</f>
        <v>2345.3331175345102</v>
      </c>
      <c r="J60" s="198">
        <f ca="1">IFERROR(IF((VLOOKUP($E60,'NEA Backsheet'!$D$5:$AF$182,J$9,FALSE))="","",(VLOOKUP($E60,'NEA Backsheet'!$D$5:$AF$182,J$9,FALSE))),"")</f>
        <v>2383.195211320115</v>
      </c>
      <c r="K60" s="196">
        <f ca="1">IFERROR(IF((VLOOKUP($E60,'NEA Backsheet'!$D$5:$AF$182,K$9,FALSE))="","",(VLOOKUP($E60,'NEA Backsheet'!$D$5:$AF$182,K$9,FALSE))),"")</f>
        <v>2459.6330921076574</v>
      </c>
      <c r="L60" s="223">
        <f ca="1">IFERROR(IF((VLOOKUP($E60,'NEA Backsheet'!$D$5:$AF$182,L$9,FALSE))="","",(VLOOKUP($E60,'NEA Backsheet'!$D$5:$AF$182,L$9,FALSE))),"")</f>
        <v>2371.5620183196361</v>
      </c>
      <c r="M60" s="199">
        <f ca="1">IFERROR(IF((VLOOKUP($E60,'NEA Backsheet'!$D$5:$AF$182,M$9,FALSE))="","",(VLOOKUP($E60,'NEA Backsheet'!$D$5:$AF$182,M$9,FALSE))),"")</f>
        <v>2477.8541087418303</v>
      </c>
      <c r="N60" s="201" t="str">
        <f ca="1">IFERROR(IF((VLOOKUP($E60,'NEA Backsheet'!$D$5:$AF$182,N$9,FALSE))="","",(VLOOKUP($E60,'NEA Backsheet'!$D$5:$AF$182,N$9,FALSE))),"")</f>
        <v/>
      </c>
      <c r="O60" s="211"/>
      <c r="P60" s="127"/>
      <c r="Q60" s="196">
        <f ca="1">IFERROR(IF((VLOOKUP($E60,'DTOC Backsheet'!$D$5:$CA$182,Q$9,FALSE))="","",(VLOOKUP($E60,'DTOC Backsheet'!$D$5:$CA$182,Q$9,FALSE))),"")</f>
        <v>1746.2880856603147</v>
      </c>
      <c r="R60" s="197">
        <f ca="1">IFERROR(IF((VLOOKUP($E60,'DTOC Backsheet'!$D$5:$CA$182,R$9,FALSE))="","",(VLOOKUP($E60,'DTOC Backsheet'!$D$5:$CA$182,R$9,FALSE))),"")</f>
        <v>1735.1303207368042</v>
      </c>
      <c r="S60" s="197">
        <f ca="1">IFERROR(IF((VLOOKUP($E60,'DTOC Backsheet'!$D$5:$CA$182,S$9,FALSE))="","",(VLOOKUP($E60,'DTOC Backsheet'!$D$5:$CA$182,S$9,FALSE))),"")</f>
        <v>1924.2250736510359</v>
      </c>
      <c r="T60" s="198">
        <f ca="1">IFERROR(IF((VLOOKUP($E60,'DTOC Backsheet'!$D$5:$CA$182,T$9,FALSE))="","",(VLOOKUP($E60,'DTOC Backsheet'!$D$5:$CA$182,T$9,FALSE))),"")</f>
        <v>1549.0153001147585</v>
      </c>
      <c r="U60" s="196">
        <f ca="1">IFERROR(IF((VLOOKUP($E60,'DTOC Backsheet'!$D$5:$CA$182,U$9,FALSE))="","",(VLOOKUP($E60,'DTOC Backsheet'!$D$5:$CA$182,U$9,FALSE))),"")</f>
        <v>1393.6748474483284</v>
      </c>
      <c r="V60" s="223">
        <f ca="1">IFERROR(IF((VLOOKUP($E60,'DTOC Backsheet'!$D$5:$CA$182,V$9,FALSE))="","",(VLOOKUP($E60,'DTOC Backsheet'!$D$5:$CA$182,V$9,FALSE))),"")</f>
        <v>1775.3467213216211</v>
      </c>
      <c r="W60" s="199">
        <f ca="1">IFERROR(IF((VLOOKUP($E60,'DTOC Backsheet'!$D$5:$CA$182,W$9,FALSE))="","",(VLOOKUP($E60,'DTOC Backsheet'!$D$5:$CA$182,W$9,FALSE))),"")</f>
        <v>1553.9770344751112</v>
      </c>
      <c r="X60" s="201" t="str">
        <f ca="1">IFERROR(IF((VLOOKUP($E60,'DTOC Backsheet'!$D$5:$CA$182,X$9,FALSE))="","",(VLOOKUP($E60,'DTOC Backsheet'!$D$5:$CA$182,X$9,FALSE))),"")</f>
        <v/>
      </c>
      <c r="Y60" s="212"/>
    </row>
    <row r="61" spans="1:25" ht="30" customHeight="1" thickBot="1">
      <c r="A61" s="42">
        <v>49</v>
      </c>
      <c r="B61" s="173" t="str">
        <f ca="1">IFERROR(IF((VLOOKUP($E61,'Org list'!$AJ$10:$AL$187,3,FALSE))="","",(VLOOKUP($E61,'Org list'!$AJ$10:$AL$187,3,FALSE))),"")</f>
        <v>London Commissioning Region</v>
      </c>
      <c r="C61" s="174" t="str">
        <f ca="1">IFERROR(IF((VLOOKUP($E61,'Org list'!$AO$10:$AQ$187,3,FALSE))="","",(VLOOKUP($E61,'Org list'!$AO$10:$AQ$187,3,FALSE))),"")</f>
        <v>London GOR</v>
      </c>
      <c r="D61" s="175" t="str">
        <f ca="1">IFERROR(IF((VLOOKUP($E61,'Org list'!$AT$10:$AV$187,3,FALSE))="","",(VLOOKUP($E61,'Org list'!$AT$10:$AV$187,3,FALSE))),"")</f>
        <v>NHS England London</v>
      </c>
      <c r="E61" s="34" t="str">
        <f t="shared" ca="1" si="1"/>
        <v>E09000007</v>
      </c>
      <c r="F61" s="29" t="str">
        <f ca="1">IF(E61="","",VLOOKUP(E61,'Org list'!$J$9:$K$636,2,0))</f>
        <v>Camden</v>
      </c>
      <c r="G61" s="196">
        <f ca="1">IFERROR(IF((VLOOKUP($E61,'NEA Backsheet'!$D$5:$AF$182,G$9,FALSE))="","",(VLOOKUP($E61,'NEA Backsheet'!$D$5:$AF$182,G$9,FALSE))),"")</f>
        <v>1721.4673443075637</v>
      </c>
      <c r="H61" s="197">
        <f ca="1">IFERROR(IF((VLOOKUP($E61,'NEA Backsheet'!$D$5:$AF$182,H$9,FALSE))="","",(VLOOKUP($E61,'NEA Backsheet'!$D$5:$AF$182,H$9,FALSE))),"")</f>
        <v>1623.2451552137895</v>
      </c>
      <c r="I61" s="197">
        <f ca="1">IFERROR(IF((VLOOKUP($E61,'NEA Backsheet'!$D$5:$AF$182,I$9,FALSE))="","",(VLOOKUP($E61,'NEA Backsheet'!$D$5:$AF$182,I$9,FALSE))),"")</f>
        <v>1792.116284141197</v>
      </c>
      <c r="J61" s="198">
        <f ca="1">IFERROR(IF((VLOOKUP($E61,'NEA Backsheet'!$D$5:$AF$182,J$9,FALSE))="","",(VLOOKUP($E61,'NEA Backsheet'!$D$5:$AF$182,J$9,FALSE))),"")</f>
        <v>1706.0209008885854</v>
      </c>
      <c r="K61" s="196">
        <f ca="1">IFERROR(IF((VLOOKUP($E61,'NEA Backsheet'!$D$5:$AF$182,K$9,FALSE))="","",(VLOOKUP($E61,'NEA Backsheet'!$D$5:$AF$182,K$9,FALSE))),"")</f>
        <v>1781.5649643159948</v>
      </c>
      <c r="L61" s="223">
        <f ca="1">IFERROR(IF((VLOOKUP($E61,'NEA Backsheet'!$D$5:$AF$182,L$9,FALSE))="","",(VLOOKUP($E61,'NEA Backsheet'!$D$5:$AF$182,L$9,FALSE))),"")</f>
        <v>1695.0028208575488</v>
      </c>
      <c r="M61" s="199">
        <f ca="1">IFERROR(IF((VLOOKUP($E61,'NEA Backsheet'!$D$5:$AF$182,M$9,FALSE))="","",(VLOOKUP($E61,'NEA Backsheet'!$D$5:$AF$182,M$9,FALSE))),"")</f>
        <v>1736.1079195903762</v>
      </c>
      <c r="N61" s="201" t="str">
        <f ca="1">IFERROR(IF((VLOOKUP($E61,'NEA Backsheet'!$D$5:$AF$182,N$9,FALSE))="","",(VLOOKUP($E61,'NEA Backsheet'!$D$5:$AF$182,N$9,FALSE))),"")</f>
        <v/>
      </c>
      <c r="O61" s="211"/>
      <c r="P61" s="127"/>
      <c r="Q61" s="196">
        <f ca="1">IFERROR(IF((VLOOKUP($E61,'DTOC Backsheet'!$D$5:$CA$182,Q$9,FALSE))="","",(VLOOKUP($E61,'DTOC Backsheet'!$D$5:$CA$182,Q$9,FALSE))),"")</f>
        <v>460.60738561831698</v>
      </c>
      <c r="R61" s="197">
        <f ca="1">IFERROR(IF((VLOOKUP($E61,'DTOC Backsheet'!$D$5:$CA$182,R$9,FALSE))="","",(VLOOKUP($E61,'DTOC Backsheet'!$D$5:$CA$182,R$9,FALSE))),"")</f>
        <v>519.23917796239618</v>
      </c>
      <c r="S61" s="197">
        <f ca="1">IFERROR(IF((VLOOKUP($E61,'DTOC Backsheet'!$D$5:$CA$182,S$9,FALSE))="","",(VLOOKUP($E61,'DTOC Backsheet'!$D$5:$CA$182,S$9,FALSE))),"")</f>
        <v>566.44273959534132</v>
      </c>
      <c r="T61" s="198">
        <f ca="1">IFERROR(IF((VLOOKUP($E61,'DTOC Backsheet'!$D$5:$CA$182,T$9,FALSE))="","",(VLOOKUP($E61,'DTOC Backsheet'!$D$5:$CA$182,T$9,FALSE))),"")</f>
        <v>632.18731324943678</v>
      </c>
      <c r="U61" s="196">
        <f ca="1">IFERROR(IF((VLOOKUP($E61,'DTOC Backsheet'!$D$5:$CA$182,U$9,FALSE))="","",(VLOOKUP($E61,'DTOC Backsheet'!$D$5:$CA$182,U$9,FALSE))),"")</f>
        <v>761.05626556566801</v>
      </c>
      <c r="V61" s="223">
        <f ca="1">IFERROR(IF((VLOOKUP($E61,'DTOC Backsheet'!$D$5:$CA$182,V$9,FALSE))="","",(VLOOKUP($E61,'DTOC Backsheet'!$D$5:$CA$182,V$9,FALSE))),"")</f>
        <v>747.92622136741056</v>
      </c>
      <c r="W61" s="199">
        <f ca="1">IFERROR(IF((VLOOKUP($E61,'DTOC Backsheet'!$D$5:$CA$182,W$9,FALSE))="","",(VLOOKUP($E61,'DTOC Backsheet'!$D$5:$CA$182,W$9,FALSE))),"")</f>
        <v>1008.581913599486</v>
      </c>
      <c r="X61" s="201" t="str">
        <f ca="1">IFERROR(IF((VLOOKUP($E61,'DTOC Backsheet'!$D$5:$CA$182,X$9,FALSE))="","",(VLOOKUP($E61,'DTOC Backsheet'!$D$5:$CA$182,X$9,FALSE))),"")</f>
        <v/>
      </c>
      <c r="Y61" s="212"/>
    </row>
    <row r="62" spans="1:25" ht="30" customHeight="1" thickBot="1">
      <c r="A62" s="42">
        <v>50</v>
      </c>
      <c r="B62" s="173" t="str">
        <f ca="1">IFERROR(IF((VLOOKUP($E62,'Org list'!$AJ$10:$AL$187,3,FALSE))="","",(VLOOKUP($E62,'Org list'!$AJ$10:$AL$187,3,FALSE))),"")</f>
        <v>Midlands and East of England Commissioning Region</v>
      </c>
      <c r="C62" s="174" t="str">
        <f ca="1">IFERROR(IF((VLOOKUP($E62,'Org list'!$AO$10:$AQ$187,3,FALSE))="","",(VLOOKUP($E62,'Org list'!$AO$10:$AQ$187,3,FALSE))),"")</f>
        <v>East of England GOR</v>
      </c>
      <c r="D62" s="175" t="str">
        <f ca="1">IFERROR(IF((VLOOKUP($E62,'Org list'!$AT$10:$AV$187,3,FALSE))="","",(VLOOKUP($E62,'Org list'!$AT$10:$AV$187,3,FALSE))),"")</f>
        <v>NHS England Midlands And East (Central Midlands)</v>
      </c>
      <c r="E62" s="34" t="str">
        <f t="shared" ca="1" si="1"/>
        <v>E06000056</v>
      </c>
      <c r="F62" s="29" t="str">
        <f ca="1">IF(E62="","",VLOOKUP(E62,'Org list'!$J$9:$K$636,2,0))</f>
        <v>Central Bedfordshire</v>
      </c>
      <c r="G62" s="196">
        <f ca="1">IFERROR(IF((VLOOKUP($E62,'NEA Backsheet'!$D$5:$AF$182,G$9,FALSE))="","",(VLOOKUP($E62,'NEA Backsheet'!$D$5:$AF$182,G$9,FALSE))),"")</f>
        <v>2399.0090998940154</v>
      </c>
      <c r="H62" s="197">
        <f ca="1">IFERROR(IF((VLOOKUP($E62,'NEA Backsheet'!$D$5:$AF$182,H$9,FALSE))="","",(VLOOKUP($E62,'NEA Backsheet'!$D$5:$AF$182,H$9,FALSE))),"")</f>
        <v>2465.40199464651</v>
      </c>
      <c r="I62" s="197">
        <f ca="1">IFERROR(IF((VLOOKUP($E62,'NEA Backsheet'!$D$5:$AF$182,I$9,FALSE))="","",(VLOOKUP($E62,'NEA Backsheet'!$D$5:$AF$182,I$9,FALSE))),"")</f>
        <v>2556.475592931703</v>
      </c>
      <c r="J62" s="198">
        <f ca="1">IFERROR(IF((VLOOKUP($E62,'NEA Backsheet'!$D$5:$AF$182,J$9,FALSE))="","",(VLOOKUP($E62,'NEA Backsheet'!$D$5:$AF$182,J$9,FALSE))),"")</f>
        <v>2616.2677863348031</v>
      </c>
      <c r="K62" s="196">
        <f ca="1">IFERROR(IF((VLOOKUP($E62,'NEA Backsheet'!$D$5:$AF$182,K$9,FALSE))="","",(VLOOKUP($E62,'NEA Backsheet'!$D$5:$AF$182,K$9,FALSE))),"")</f>
        <v>2646.2905244400922</v>
      </c>
      <c r="L62" s="223">
        <f ca="1">IFERROR(IF((VLOOKUP($E62,'NEA Backsheet'!$D$5:$AF$182,L$9,FALSE))="","",(VLOOKUP($E62,'NEA Backsheet'!$D$5:$AF$182,L$9,FALSE))),"")</f>
        <v>2558.0274855289608</v>
      </c>
      <c r="M62" s="199">
        <f ca="1">IFERROR(IF((VLOOKUP($E62,'NEA Backsheet'!$D$5:$AF$182,M$9,FALSE))="","",(VLOOKUP($E62,'NEA Backsheet'!$D$5:$AF$182,M$9,FALSE))),"")</f>
        <v>2654.0100044640117</v>
      </c>
      <c r="N62" s="201" t="str">
        <f ca="1">IFERROR(IF((VLOOKUP($E62,'NEA Backsheet'!$D$5:$AF$182,N$9,FALSE))="","",(VLOOKUP($E62,'NEA Backsheet'!$D$5:$AF$182,N$9,FALSE))),"")</f>
        <v/>
      </c>
      <c r="O62" s="211"/>
      <c r="P62" s="127"/>
      <c r="Q62" s="196">
        <f ca="1">IFERROR(IF((VLOOKUP($E62,'DTOC Backsheet'!$D$5:$CA$182,Q$9,FALSE))="","",(VLOOKUP($E62,'DTOC Backsheet'!$D$5:$CA$182,Q$9,FALSE))),"")</f>
        <v>413.30920434506925</v>
      </c>
      <c r="R62" s="197">
        <f ca="1">IFERROR(IF((VLOOKUP($E62,'DTOC Backsheet'!$D$5:$CA$182,R$9,FALSE))="","",(VLOOKUP($E62,'DTOC Backsheet'!$D$5:$CA$182,R$9,FALSE))),"")</f>
        <v>531.33142954998823</v>
      </c>
      <c r="S62" s="197">
        <f ca="1">IFERROR(IF((VLOOKUP($E62,'DTOC Backsheet'!$D$5:$CA$182,S$9,FALSE))="","",(VLOOKUP($E62,'DTOC Backsheet'!$D$5:$CA$182,S$9,FALSE))),"")</f>
        <v>701.653699649636</v>
      </c>
      <c r="T62" s="198">
        <f ca="1">IFERROR(IF((VLOOKUP($E62,'DTOC Backsheet'!$D$5:$CA$182,T$9,FALSE))="","",(VLOOKUP($E62,'DTOC Backsheet'!$D$5:$CA$182,T$9,FALSE))),"")</f>
        <v>627.51556494011697</v>
      </c>
      <c r="U62" s="196">
        <f ca="1">IFERROR(IF((VLOOKUP($E62,'DTOC Backsheet'!$D$5:$CA$182,U$9,FALSE))="","",(VLOOKUP($E62,'DTOC Backsheet'!$D$5:$CA$182,U$9,FALSE))),"")</f>
        <v>740.12327847495703</v>
      </c>
      <c r="V62" s="223">
        <f ca="1">IFERROR(IF((VLOOKUP($E62,'DTOC Backsheet'!$D$5:$CA$182,V$9,FALSE))="","",(VLOOKUP($E62,'DTOC Backsheet'!$D$5:$CA$182,V$9,FALSE))),"")</f>
        <v>807.77871926806665</v>
      </c>
      <c r="W62" s="199">
        <f ca="1">IFERROR(IF((VLOOKUP($E62,'DTOC Backsheet'!$D$5:$CA$182,W$9,FALSE))="","",(VLOOKUP($E62,'DTOC Backsheet'!$D$5:$CA$182,W$9,FALSE))),"")</f>
        <v>703.3441462317229</v>
      </c>
      <c r="X62" s="201" t="str">
        <f ca="1">IFERROR(IF((VLOOKUP($E62,'DTOC Backsheet'!$D$5:$CA$182,X$9,FALSE))="","",(VLOOKUP($E62,'DTOC Backsheet'!$D$5:$CA$182,X$9,FALSE))),"")</f>
        <v/>
      </c>
      <c r="Y62" s="212"/>
    </row>
    <row r="63" spans="1:25" ht="30" customHeight="1" thickBot="1">
      <c r="A63" s="42">
        <v>51</v>
      </c>
      <c r="B63" s="173" t="str">
        <f ca="1">IFERROR(IF((VLOOKUP($E63,'Org list'!$AJ$10:$AL$187,3,FALSE))="","",(VLOOKUP($E63,'Org list'!$AJ$10:$AL$187,3,FALSE))),"")</f>
        <v>North of England Commissioning Region</v>
      </c>
      <c r="C63" s="174" t="str">
        <f ca="1">IFERROR(IF((VLOOKUP($E63,'Org list'!$AO$10:$AQ$187,3,FALSE))="","",(VLOOKUP($E63,'Org list'!$AO$10:$AQ$187,3,FALSE))),"")</f>
        <v>North West GOR</v>
      </c>
      <c r="D63" s="175" t="str">
        <f ca="1">IFERROR(IF((VLOOKUP($E63,'Org list'!$AT$10:$AV$187,3,FALSE))="","",(VLOOKUP($E63,'Org list'!$AT$10:$AV$187,3,FALSE))),"")</f>
        <v>NHS England North (Cheshire And Merseyside)</v>
      </c>
      <c r="E63" s="34" t="str">
        <f t="shared" ca="1" si="1"/>
        <v>E06000049</v>
      </c>
      <c r="F63" s="29" t="str">
        <f ca="1">IF(E63="","",VLOOKUP(E63,'Org list'!$J$9:$K$636,2,0))</f>
        <v>Cheshire East</v>
      </c>
      <c r="G63" s="196">
        <f ca="1">IFERROR(IF((VLOOKUP($E63,'NEA Backsheet'!$D$5:$AF$182,G$9,FALSE))="","",(VLOOKUP($E63,'NEA Backsheet'!$D$5:$AF$182,G$9,FALSE))),"")</f>
        <v>2872.0650930248953</v>
      </c>
      <c r="H63" s="197">
        <f ca="1">IFERROR(IF((VLOOKUP($E63,'NEA Backsheet'!$D$5:$AF$182,H$9,FALSE))="","",(VLOOKUP($E63,'NEA Backsheet'!$D$5:$AF$182,H$9,FALSE))),"")</f>
        <v>2896.6561419169743</v>
      </c>
      <c r="I63" s="197">
        <f ca="1">IFERROR(IF((VLOOKUP($E63,'NEA Backsheet'!$D$5:$AF$182,I$9,FALSE))="","",(VLOOKUP($E63,'NEA Backsheet'!$D$5:$AF$182,I$9,FALSE))),"")</f>
        <v>2960.5258854532317</v>
      </c>
      <c r="J63" s="198">
        <f ca="1">IFERROR(IF((VLOOKUP($E63,'NEA Backsheet'!$D$5:$AF$182,J$9,FALSE))="","",(VLOOKUP($E63,'NEA Backsheet'!$D$5:$AF$182,J$9,FALSE))),"")</f>
        <v>2789.8307411428664</v>
      </c>
      <c r="K63" s="196">
        <f ca="1">IFERROR(IF((VLOOKUP($E63,'NEA Backsheet'!$D$5:$AF$182,K$9,FALSE))="","",(VLOOKUP($E63,'NEA Backsheet'!$D$5:$AF$182,K$9,FALSE))),"")</f>
        <v>2914.3775343063658</v>
      </c>
      <c r="L63" s="223">
        <f ca="1">IFERROR(IF((VLOOKUP($E63,'NEA Backsheet'!$D$5:$AF$182,L$9,FALSE))="","",(VLOOKUP($E63,'NEA Backsheet'!$D$5:$AF$182,L$9,FALSE))),"")</f>
        <v>2791.0597423720355</v>
      </c>
      <c r="M63" s="199">
        <f ca="1">IFERROR(IF((VLOOKUP($E63,'NEA Backsheet'!$D$5:$AF$182,M$9,FALSE))="","",(VLOOKUP($E63,'NEA Backsheet'!$D$5:$AF$182,M$9,FALSE))),"")</f>
        <v>2965.3591115556246</v>
      </c>
      <c r="N63" s="201" t="str">
        <f ca="1">IFERROR(IF((VLOOKUP($E63,'NEA Backsheet'!$D$5:$AF$182,N$9,FALSE))="","",(VLOOKUP($E63,'NEA Backsheet'!$D$5:$AF$182,N$9,FALSE))),"")</f>
        <v/>
      </c>
      <c r="O63" s="211"/>
      <c r="P63" s="127"/>
      <c r="Q63" s="196">
        <f ca="1">IFERROR(IF((VLOOKUP($E63,'DTOC Backsheet'!$D$5:$CA$182,Q$9,FALSE))="","",(VLOOKUP($E63,'DTOC Backsheet'!$D$5:$CA$182,Q$9,FALSE))),"")</f>
        <v>1749.323296811792</v>
      </c>
      <c r="R63" s="197">
        <f ca="1">IFERROR(IF((VLOOKUP($E63,'DTOC Backsheet'!$D$5:$CA$182,R$9,FALSE))="","",(VLOOKUP($E63,'DTOC Backsheet'!$D$5:$CA$182,R$9,FALSE))),"")</f>
        <v>1961.0311730736737</v>
      </c>
      <c r="S63" s="197">
        <f ca="1">IFERROR(IF((VLOOKUP($E63,'DTOC Backsheet'!$D$5:$CA$182,S$9,FALSE))="","",(VLOOKUP($E63,'DTOC Backsheet'!$D$5:$CA$182,S$9,FALSE))),"")</f>
        <v>1679.7479384158685</v>
      </c>
      <c r="T63" s="198">
        <f ca="1">IFERROR(IF((VLOOKUP($E63,'DTOC Backsheet'!$D$5:$CA$182,T$9,FALSE))="","",(VLOOKUP($E63,'DTOC Backsheet'!$D$5:$CA$182,T$9,FALSE))),"")</f>
        <v>1756.8318133423668</v>
      </c>
      <c r="U63" s="196">
        <f ca="1">IFERROR(IF((VLOOKUP($E63,'DTOC Backsheet'!$D$5:$CA$182,U$9,FALSE))="","",(VLOOKUP($E63,'DTOC Backsheet'!$D$5:$CA$182,U$9,FALSE))),"")</f>
        <v>1462.6523544534252</v>
      </c>
      <c r="V63" s="223">
        <f ca="1">IFERROR(IF((VLOOKUP($E63,'DTOC Backsheet'!$D$5:$CA$182,V$9,FALSE))="","",(VLOOKUP($E63,'DTOC Backsheet'!$D$5:$CA$182,V$9,FALSE))),"")</f>
        <v>1405.2675721141027</v>
      </c>
      <c r="W63" s="199">
        <f ca="1">IFERROR(IF((VLOOKUP($E63,'DTOC Backsheet'!$D$5:$CA$182,W$9,FALSE))="","",(VLOOKUP($E63,'DTOC Backsheet'!$D$5:$CA$182,W$9,FALSE))),"")</f>
        <v>923.43327902358317</v>
      </c>
      <c r="X63" s="201" t="str">
        <f ca="1">IFERROR(IF((VLOOKUP($E63,'DTOC Backsheet'!$D$5:$CA$182,X$9,FALSE))="","",(VLOOKUP($E63,'DTOC Backsheet'!$D$5:$CA$182,X$9,FALSE))),"")</f>
        <v/>
      </c>
      <c r="Y63" s="212"/>
    </row>
    <row r="64" spans="1:25" ht="30" customHeight="1" thickBot="1">
      <c r="A64" s="42">
        <v>52</v>
      </c>
      <c r="B64" s="173" t="str">
        <f ca="1">IFERROR(IF((VLOOKUP($E64,'Org list'!$AJ$10:$AL$187,3,FALSE))="","",(VLOOKUP($E64,'Org list'!$AJ$10:$AL$187,3,FALSE))),"")</f>
        <v>North of England Commissioning Region</v>
      </c>
      <c r="C64" s="174" t="str">
        <f ca="1">IFERROR(IF((VLOOKUP($E64,'Org list'!$AO$10:$AQ$187,3,FALSE))="","",(VLOOKUP($E64,'Org list'!$AO$10:$AQ$187,3,FALSE))),"")</f>
        <v>North West GOR</v>
      </c>
      <c r="D64" s="175" t="str">
        <f ca="1">IFERROR(IF((VLOOKUP($E64,'Org list'!$AT$10:$AV$187,3,FALSE))="","",(VLOOKUP($E64,'Org list'!$AT$10:$AV$187,3,FALSE))),"")</f>
        <v>NHS England North (Cheshire And Merseyside)</v>
      </c>
      <c r="E64" s="34" t="str">
        <f t="shared" ca="1" si="1"/>
        <v>E06000050</v>
      </c>
      <c r="F64" s="29" t="str">
        <f ca="1">IF(E64="","",VLOOKUP(E64,'Org list'!$J$9:$K$636,2,0))</f>
        <v>Cheshire West and Chester</v>
      </c>
      <c r="G64" s="196">
        <f ca="1">IFERROR(IF((VLOOKUP($E64,'NEA Backsheet'!$D$5:$AF$182,G$9,FALSE))="","",(VLOOKUP($E64,'NEA Backsheet'!$D$5:$AF$182,G$9,FALSE))),"")</f>
        <v>3104.9684032239293</v>
      </c>
      <c r="H64" s="197">
        <f ca="1">IFERROR(IF((VLOOKUP($E64,'NEA Backsheet'!$D$5:$AF$182,H$9,FALSE))="","",(VLOOKUP($E64,'NEA Backsheet'!$D$5:$AF$182,H$9,FALSE))),"")</f>
        <v>3151.3069330093372</v>
      </c>
      <c r="I64" s="197">
        <f ca="1">IFERROR(IF((VLOOKUP($E64,'NEA Backsheet'!$D$5:$AF$182,I$9,FALSE))="","",(VLOOKUP($E64,'NEA Backsheet'!$D$5:$AF$182,I$9,FALSE))),"")</f>
        <v>3159.9819414645244</v>
      </c>
      <c r="J64" s="198">
        <f ca="1">IFERROR(IF((VLOOKUP($E64,'NEA Backsheet'!$D$5:$AF$182,J$9,FALSE))="","",(VLOOKUP($E64,'NEA Backsheet'!$D$5:$AF$182,J$9,FALSE))),"")</f>
        <v>3091.8447593607989</v>
      </c>
      <c r="K64" s="196">
        <f ca="1">IFERROR(IF((VLOOKUP($E64,'NEA Backsheet'!$D$5:$AF$182,K$9,FALSE))="","",(VLOOKUP($E64,'NEA Backsheet'!$D$5:$AF$182,K$9,FALSE))),"")</f>
        <v>3113.2208239813926</v>
      </c>
      <c r="L64" s="223">
        <f ca="1">IFERROR(IF((VLOOKUP($E64,'NEA Backsheet'!$D$5:$AF$182,L$9,FALSE))="","",(VLOOKUP($E64,'NEA Backsheet'!$D$5:$AF$182,L$9,FALSE))),"")</f>
        <v>3084.2805690756659</v>
      </c>
      <c r="M64" s="199">
        <f ca="1">IFERROR(IF((VLOOKUP($E64,'NEA Backsheet'!$D$5:$AF$182,M$9,FALSE))="","",(VLOOKUP($E64,'NEA Backsheet'!$D$5:$AF$182,M$9,FALSE))),"")</f>
        <v>3231.1679902501792</v>
      </c>
      <c r="N64" s="201" t="str">
        <f ca="1">IFERROR(IF((VLOOKUP($E64,'NEA Backsheet'!$D$5:$AF$182,N$9,FALSE))="","",(VLOOKUP($E64,'NEA Backsheet'!$D$5:$AF$182,N$9,FALSE))),"")</f>
        <v/>
      </c>
      <c r="O64" s="211"/>
      <c r="P64" s="127"/>
      <c r="Q64" s="196">
        <f ca="1">IFERROR(IF((VLOOKUP($E64,'DTOC Backsheet'!$D$5:$CA$182,Q$9,FALSE))="","",(VLOOKUP($E64,'DTOC Backsheet'!$D$5:$CA$182,Q$9,FALSE))),"")</f>
        <v>1003.945931083682</v>
      </c>
      <c r="R64" s="197">
        <f ca="1">IFERROR(IF((VLOOKUP($E64,'DTOC Backsheet'!$D$5:$CA$182,R$9,FALSE))="","",(VLOOKUP($E64,'DTOC Backsheet'!$D$5:$CA$182,R$9,FALSE))),"")</f>
        <v>1366.9567285184553</v>
      </c>
      <c r="S64" s="197">
        <f ca="1">IFERROR(IF((VLOOKUP($E64,'DTOC Backsheet'!$D$5:$CA$182,S$9,FALSE))="","",(VLOOKUP($E64,'DTOC Backsheet'!$D$5:$CA$182,S$9,FALSE))),"")</f>
        <v>1478.4237082834827</v>
      </c>
      <c r="T64" s="198">
        <f ca="1">IFERROR(IF((VLOOKUP($E64,'DTOC Backsheet'!$D$5:$CA$182,T$9,FALSE))="","",(VLOOKUP($E64,'DTOC Backsheet'!$D$5:$CA$182,T$9,FALSE))),"")</f>
        <v>1172.8202940296219</v>
      </c>
      <c r="U64" s="196">
        <f ca="1">IFERROR(IF((VLOOKUP($E64,'DTOC Backsheet'!$D$5:$CA$182,U$9,FALSE))="","",(VLOOKUP($E64,'DTOC Backsheet'!$D$5:$CA$182,U$9,FALSE))),"")</f>
        <v>1341.4830220281676</v>
      </c>
      <c r="V64" s="223">
        <f ca="1">IFERROR(IF((VLOOKUP($E64,'DTOC Backsheet'!$D$5:$CA$182,V$9,FALSE))="","",(VLOOKUP($E64,'DTOC Backsheet'!$D$5:$CA$182,V$9,FALSE))),"")</f>
        <v>1207.4464169962109</v>
      </c>
      <c r="W64" s="199">
        <f ca="1">IFERROR(IF((VLOOKUP($E64,'DTOC Backsheet'!$D$5:$CA$182,W$9,FALSE))="","",(VLOOKUP($E64,'DTOC Backsheet'!$D$5:$CA$182,W$9,FALSE))),"")</f>
        <v>964.69123232722234</v>
      </c>
      <c r="X64" s="201" t="str">
        <f ca="1">IFERROR(IF((VLOOKUP($E64,'DTOC Backsheet'!$D$5:$CA$182,X$9,FALSE))="","",(VLOOKUP($E64,'DTOC Backsheet'!$D$5:$CA$182,X$9,FALSE))),"")</f>
        <v/>
      </c>
      <c r="Y64" s="212"/>
    </row>
    <row r="65" spans="1:25" ht="30" customHeight="1" thickBot="1">
      <c r="A65" s="42">
        <v>53</v>
      </c>
      <c r="B65" s="173" t="str">
        <f ca="1">IFERROR(IF((VLOOKUP($E65,'Org list'!$AJ$10:$AL$187,3,FALSE))="","",(VLOOKUP($E65,'Org list'!$AJ$10:$AL$187,3,FALSE))),"")</f>
        <v>London Commissioning Region</v>
      </c>
      <c r="C65" s="174" t="str">
        <f ca="1">IFERROR(IF((VLOOKUP($E65,'Org list'!$AO$10:$AQ$187,3,FALSE))="","",(VLOOKUP($E65,'Org list'!$AO$10:$AQ$187,3,FALSE))),"")</f>
        <v>London GOR</v>
      </c>
      <c r="D65" s="175" t="str">
        <f ca="1">IFERROR(IF((VLOOKUP($E65,'Org list'!$AT$10:$AV$187,3,FALSE))="","",(VLOOKUP($E65,'Org list'!$AT$10:$AV$187,3,FALSE))),"")</f>
        <v>NHS England London</v>
      </c>
      <c r="E65" s="34" t="str">
        <f t="shared" ca="1" si="1"/>
        <v>E09000001</v>
      </c>
      <c r="F65" s="29" t="str">
        <f ca="1">IF(E65="","",VLOOKUP(E65,'Org list'!$J$9:$K$636,2,0))</f>
        <v>City of London</v>
      </c>
      <c r="G65" s="196">
        <f ca="1">IFERROR(IF((VLOOKUP($E65,'NEA Backsheet'!$D$5:$AF$182,G$9,FALSE))="","",(VLOOKUP($E65,'NEA Backsheet'!$D$5:$AF$182,G$9,FALSE))),"")</f>
        <v>1946.7162278327892</v>
      </c>
      <c r="H65" s="197">
        <f ca="1">IFERROR(IF((VLOOKUP($E65,'NEA Backsheet'!$D$5:$AF$182,H$9,FALSE))="","",(VLOOKUP($E65,'NEA Backsheet'!$D$5:$AF$182,H$9,FALSE))),"")</f>
        <v>1935.1640873211165</v>
      </c>
      <c r="I65" s="197">
        <f ca="1">IFERROR(IF((VLOOKUP($E65,'NEA Backsheet'!$D$5:$AF$182,I$9,FALSE))="","",(VLOOKUP($E65,'NEA Backsheet'!$D$5:$AF$182,I$9,FALSE))),"")</f>
        <v>2025.4275504425646</v>
      </c>
      <c r="J65" s="198">
        <f ca="1">IFERROR(IF((VLOOKUP($E65,'NEA Backsheet'!$D$5:$AF$182,J$9,FALSE))="","",(VLOOKUP($E65,'NEA Backsheet'!$D$5:$AF$182,J$9,FALSE))),"")</f>
        <v>1601.6213981344229</v>
      </c>
      <c r="K65" s="196">
        <f ca="1">IFERROR(IF((VLOOKUP($E65,'NEA Backsheet'!$D$5:$AF$182,K$9,FALSE))="","",(VLOOKUP($E65,'NEA Backsheet'!$D$5:$AF$182,K$9,FALSE))),"")</f>
        <v>1618.6251806699886</v>
      </c>
      <c r="L65" s="223">
        <f ca="1">IFERROR(IF((VLOOKUP($E65,'NEA Backsheet'!$D$5:$AF$182,L$9,FALSE))="","",(VLOOKUP($E65,'NEA Backsheet'!$D$5:$AF$182,L$9,FALSE))),"")</f>
        <v>1571.5941701582904</v>
      </c>
      <c r="M65" s="199">
        <f ca="1">IFERROR(IF((VLOOKUP($E65,'NEA Backsheet'!$D$5:$AF$182,M$9,FALSE))="","",(VLOOKUP($E65,'NEA Backsheet'!$D$5:$AF$182,M$9,FALSE))),"")</f>
        <v>1681.5999160711463</v>
      </c>
      <c r="N65" s="201" t="str">
        <f ca="1">IFERROR(IF((VLOOKUP($E65,'NEA Backsheet'!$D$5:$AF$182,N$9,FALSE))="","",(VLOOKUP($E65,'NEA Backsheet'!$D$5:$AF$182,N$9,FALSE))),"")</f>
        <v/>
      </c>
      <c r="O65" s="211"/>
      <c r="P65" s="127"/>
      <c r="Q65" s="196">
        <f ca="1">IFERROR(IF((VLOOKUP($E65,'DTOC Backsheet'!$D$5:$CA$182,Q$9,FALSE))="","",(VLOOKUP($E65,'DTOC Backsheet'!$D$5:$CA$182,Q$9,FALSE))),"")</f>
        <v>5144.9039400846632</v>
      </c>
      <c r="R65" s="197">
        <f ca="1">IFERROR(IF((VLOOKUP($E65,'DTOC Backsheet'!$D$5:$CA$182,R$9,FALSE))="","",(VLOOKUP($E65,'DTOC Backsheet'!$D$5:$CA$182,R$9,FALSE))),"")</f>
        <v>3028.3295343536311</v>
      </c>
      <c r="S65" s="197">
        <f ca="1">IFERROR(IF((VLOOKUP($E65,'DTOC Backsheet'!$D$5:$CA$182,S$9,FALSE))="","",(VLOOKUP($E65,'DTOC Backsheet'!$D$5:$CA$182,S$9,FALSE))),"")</f>
        <v>1970.0423314881148</v>
      </c>
      <c r="T65" s="198">
        <f ca="1">IFERROR(IF((VLOOKUP($E65,'DTOC Backsheet'!$D$5:$CA$182,T$9,FALSE))="","",(VLOOKUP($E65,'DTOC Backsheet'!$D$5:$CA$182,T$9,FALSE))),"")</f>
        <v>2234.7611378156398</v>
      </c>
      <c r="U65" s="196">
        <f ca="1">IFERROR(IF((VLOOKUP($E65,'DTOC Backsheet'!$D$5:$CA$182,U$9,FALSE))="","",(VLOOKUP($E65,'DTOC Backsheet'!$D$5:$CA$182,U$9,FALSE))),"")</f>
        <v>1195.3373527851097</v>
      </c>
      <c r="V65" s="223">
        <f ca="1">IFERROR(IF((VLOOKUP($E65,'DTOC Backsheet'!$D$5:$CA$182,V$9,FALSE))="","",(VLOOKUP($E65,'DTOC Backsheet'!$D$5:$CA$182,V$9,FALSE))),"")</f>
        <v>1767.0204345519014</v>
      </c>
      <c r="W65" s="199">
        <f ca="1">IFERROR(IF((VLOOKUP($E65,'DTOC Backsheet'!$D$5:$CA$182,W$9,FALSE))="","",(VLOOKUP($E65,'DTOC Backsheet'!$D$5:$CA$182,W$9,FALSE))),"")</f>
        <v>1143.3661635335832</v>
      </c>
      <c r="X65" s="201" t="str">
        <f ca="1">IFERROR(IF((VLOOKUP($E65,'DTOC Backsheet'!$D$5:$CA$182,X$9,FALSE))="","",(VLOOKUP($E65,'DTOC Backsheet'!$D$5:$CA$182,X$9,FALSE))),"")</f>
        <v/>
      </c>
      <c r="Y65" s="212"/>
    </row>
    <row r="66" spans="1:25" ht="30" customHeight="1" thickBot="1">
      <c r="A66" s="42">
        <v>54</v>
      </c>
      <c r="B66" s="173" t="str">
        <f ca="1">IFERROR(IF((VLOOKUP($E66,'Org list'!$AJ$10:$AL$187,3,FALSE))="","",(VLOOKUP($E66,'Org list'!$AJ$10:$AL$187,3,FALSE))),"")</f>
        <v>South of England Commissioning Region</v>
      </c>
      <c r="C66" s="174" t="str">
        <f ca="1">IFERROR(IF((VLOOKUP($E66,'Org list'!$AO$10:$AQ$187,3,FALSE))="","",(VLOOKUP($E66,'Org list'!$AO$10:$AQ$187,3,FALSE))),"")</f>
        <v>South West GOR</v>
      </c>
      <c r="D66" s="175" t="str">
        <f ca="1">IFERROR(IF((VLOOKUP($E66,'Org list'!$AT$10:$AV$187,3,FALSE))="","",(VLOOKUP($E66,'Org list'!$AT$10:$AV$187,3,FALSE))),"")</f>
        <v>NHS England South (South West)</v>
      </c>
      <c r="E66" s="34" t="str">
        <f t="shared" ca="1" si="1"/>
        <v>E06000052</v>
      </c>
      <c r="F66" s="29" t="str">
        <f ca="1">IF(E66="","",VLOOKUP(E66,'Org list'!$J$9:$K$636,2,0))</f>
        <v>Cornwall &amp; Scilly</v>
      </c>
      <c r="G66" s="196">
        <f ca="1">IFERROR(IF((VLOOKUP($E66,'NEA Backsheet'!$D$5:$AF$182,G$9,FALSE))="","",(VLOOKUP($E66,'NEA Backsheet'!$D$5:$AF$182,G$9,FALSE))),"")</f>
        <v>2656.6218437266562</v>
      </c>
      <c r="H66" s="197">
        <f ca="1">IFERROR(IF((VLOOKUP($E66,'NEA Backsheet'!$D$5:$AF$182,H$9,FALSE))="","",(VLOOKUP($E66,'NEA Backsheet'!$D$5:$AF$182,H$9,FALSE))),"")</f>
        <v>2619.1580088942414</v>
      </c>
      <c r="I66" s="197">
        <f ca="1">IFERROR(IF((VLOOKUP($E66,'NEA Backsheet'!$D$5:$AF$182,I$9,FALSE))="","",(VLOOKUP($E66,'NEA Backsheet'!$D$5:$AF$182,I$9,FALSE))),"")</f>
        <v>2720.8500048471064</v>
      </c>
      <c r="J66" s="198">
        <f ca="1">IFERROR(IF((VLOOKUP($E66,'NEA Backsheet'!$D$5:$AF$182,J$9,FALSE))="","",(VLOOKUP($E66,'NEA Backsheet'!$D$5:$AF$182,J$9,FALSE))),"")</f>
        <v>2597.9936070701037</v>
      </c>
      <c r="K66" s="196">
        <f ca="1">IFERROR(IF((VLOOKUP($E66,'NEA Backsheet'!$D$5:$AF$182,K$9,FALSE))="","",(VLOOKUP($E66,'NEA Backsheet'!$D$5:$AF$182,K$9,FALSE))),"")</f>
        <v>2612.5426499000073</v>
      </c>
      <c r="L66" s="223">
        <f ca="1">IFERROR(IF((VLOOKUP($E66,'NEA Backsheet'!$D$5:$AF$182,L$9,FALSE))="","",(VLOOKUP($E66,'NEA Backsheet'!$D$5:$AF$182,L$9,FALSE))),"")</f>
        <v>2569.0848865710664</v>
      </c>
      <c r="M66" s="199">
        <f ca="1">IFERROR(IF((VLOOKUP($E66,'NEA Backsheet'!$D$5:$AF$182,M$9,FALSE))="","",(VLOOKUP($E66,'NEA Backsheet'!$D$5:$AF$182,M$9,FALSE))),"")</f>
        <v>2765.1004703455574</v>
      </c>
      <c r="N66" s="201" t="str">
        <f ca="1">IFERROR(IF((VLOOKUP($E66,'NEA Backsheet'!$D$5:$AF$182,N$9,FALSE))="","",(VLOOKUP($E66,'NEA Backsheet'!$D$5:$AF$182,N$9,FALSE))),"")</f>
        <v/>
      </c>
      <c r="O66" s="211"/>
      <c r="P66" s="127"/>
      <c r="Q66" s="196">
        <f ca="1">IFERROR(IF((VLOOKUP($E66,'DTOC Backsheet'!$D$5:$CA$182,Q$9,FALSE))="","",(VLOOKUP($E66,'DTOC Backsheet'!$D$5:$CA$182,Q$9,FALSE))),"")</f>
        <v>2237.6654459471151</v>
      </c>
      <c r="R66" s="197">
        <f ca="1">IFERROR(IF((VLOOKUP($E66,'DTOC Backsheet'!$D$5:$CA$182,R$9,FALSE))="","",(VLOOKUP($E66,'DTOC Backsheet'!$D$5:$CA$182,R$9,FALSE))),"")</f>
        <v>2731.8683219949116</v>
      </c>
      <c r="S66" s="197">
        <f ca="1">IFERROR(IF((VLOOKUP($E66,'DTOC Backsheet'!$D$5:$CA$182,S$9,FALSE))="","",(VLOOKUP($E66,'DTOC Backsheet'!$D$5:$CA$182,S$9,FALSE))),"")</f>
        <v>2697.7088772411589</v>
      </c>
      <c r="T66" s="198">
        <f ca="1">IFERROR(IF((VLOOKUP($E66,'DTOC Backsheet'!$D$5:$CA$182,T$9,FALSE))="","",(VLOOKUP($E66,'DTOC Backsheet'!$D$5:$CA$182,T$9,FALSE))),"")</f>
        <v>3385.4205090362384</v>
      </c>
      <c r="U66" s="196">
        <f ca="1">IFERROR(IF((VLOOKUP($E66,'DTOC Backsheet'!$D$5:$CA$182,U$9,FALSE))="","",(VLOOKUP($E66,'DTOC Backsheet'!$D$5:$CA$182,U$9,FALSE))),"")</f>
        <v>2826.5504393360543</v>
      </c>
      <c r="V66" s="223">
        <f ca="1">IFERROR(IF((VLOOKUP($E66,'DTOC Backsheet'!$D$5:$CA$182,V$9,FALSE))="","",(VLOOKUP($E66,'DTOC Backsheet'!$D$5:$CA$182,V$9,FALSE))),"")</f>
        <v>2808.9065539469402</v>
      </c>
      <c r="W66" s="199">
        <f ca="1">IFERROR(IF((VLOOKUP($E66,'DTOC Backsheet'!$D$5:$CA$182,W$9,FALSE))="","",(VLOOKUP($E66,'DTOC Backsheet'!$D$5:$CA$182,W$9,FALSE))),"")</f>
        <v>2184.0924626049427</v>
      </c>
      <c r="X66" s="201" t="str">
        <f ca="1">IFERROR(IF((VLOOKUP($E66,'DTOC Backsheet'!$D$5:$CA$182,X$9,FALSE))="","",(VLOOKUP($E66,'DTOC Backsheet'!$D$5:$CA$182,X$9,FALSE))),"")</f>
        <v/>
      </c>
      <c r="Y66" s="212"/>
    </row>
    <row r="67" spans="1:25" ht="30" customHeight="1" thickBot="1">
      <c r="A67" s="42">
        <v>55</v>
      </c>
      <c r="B67" s="173" t="str">
        <f ca="1">IFERROR(IF((VLOOKUP($E67,'Org list'!$AJ$10:$AL$187,3,FALSE))="","",(VLOOKUP($E67,'Org list'!$AJ$10:$AL$187,3,FALSE))),"")</f>
        <v>North of England Commissioning Region</v>
      </c>
      <c r="C67" s="174" t="str">
        <f ca="1">IFERROR(IF((VLOOKUP($E67,'Org list'!$AO$10:$AQ$187,3,FALSE))="","",(VLOOKUP($E67,'Org list'!$AO$10:$AQ$187,3,FALSE))),"")</f>
        <v>North East GOR</v>
      </c>
      <c r="D67" s="175" t="str">
        <f ca="1">IFERROR(IF((VLOOKUP($E67,'Org list'!$AT$10:$AV$187,3,FALSE))="","",(VLOOKUP($E67,'Org list'!$AT$10:$AV$187,3,FALSE))),"")</f>
        <v>NHS England North (Cumbria And North East)</v>
      </c>
      <c r="E67" s="34" t="str">
        <f t="shared" ca="1" si="1"/>
        <v>E06000047</v>
      </c>
      <c r="F67" s="29" t="str">
        <f ca="1">IF(E67="","",VLOOKUP(E67,'Org list'!$J$9:$K$636,2,0))</f>
        <v>County Durham</v>
      </c>
      <c r="G67" s="196">
        <f ca="1">IFERROR(IF((VLOOKUP($E67,'NEA Backsheet'!$D$5:$AF$182,G$9,FALSE))="","",(VLOOKUP($E67,'NEA Backsheet'!$D$5:$AF$182,G$9,FALSE))),"")</f>
        <v>3060.8682060389983</v>
      </c>
      <c r="H67" s="197">
        <f ca="1">IFERROR(IF((VLOOKUP($E67,'NEA Backsheet'!$D$5:$AF$182,H$9,FALSE))="","",(VLOOKUP($E67,'NEA Backsheet'!$D$5:$AF$182,H$9,FALSE))),"")</f>
        <v>2989.8031503543875</v>
      </c>
      <c r="I67" s="197">
        <f ca="1">IFERROR(IF((VLOOKUP($E67,'NEA Backsheet'!$D$5:$AF$182,I$9,FALSE))="","",(VLOOKUP($E67,'NEA Backsheet'!$D$5:$AF$182,I$9,FALSE))),"")</f>
        <v>3071.8647965801065</v>
      </c>
      <c r="J67" s="198">
        <f ca="1">IFERROR(IF((VLOOKUP($E67,'NEA Backsheet'!$D$5:$AF$182,J$9,FALSE))="","",(VLOOKUP($E67,'NEA Backsheet'!$D$5:$AF$182,J$9,FALSE))),"")</f>
        <v>3047.0281663696355</v>
      </c>
      <c r="K67" s="196">
        <f ca="1">IFERROR(IF((VLOOKUP($E67,'NEA Backsheet'!$D$5:$AF$182,K$9,FALSE))="","",(VLOOKUP($E67,'NEA Backsheet'!$D$5:$AF$182,K$9,FALSE))),"")</f>
        <v>2976.1702329724453</v>
      </c>
      <c r="L67" s="223">
        <f ca="1">IFERROR(IF((VLOOKUP($E67,'NEA Backsheet'!$D$5:$AF$182,L$9,FALSE))="","",(VLOOKUP($E67,'NEA Backsheet'!$D$5:$AF$182,L$9,FALSE))),"")</f>
        <v>3008.1620991458412</v>
      </c>
      <c r="M67" s="199">
        <f ca="1">IFERROR(IF((VLOOKUP($E67,'NEA Backsheet'!$D$5:$AF$182,M$9,FALSE))="","",(VLOOKUP($E67,'NEA Backsheet'!$D$5:$AF$182,M$9,FALSE))),"")</f>
        <v>3160.828424164175</v>
      </c>
      <c r="N67" s="201" t="str">
        <f ca="1">IFERROR(IF((VLOOKUP($E67,'NEA Backsheet'!$D$5:$AF$182,N$9,FALSE))="","",(VLOOKUP($E67,'NEA Backsheet'!$D$5:$AF$182,N$9,FALSE))),"")</f>
        <v/>
      </c>
      <c r="O67" s="211"/>
      <c r="P67" s="127"/>
      <c r="Q67" s="196">
        <f ca="1">IFERROR(IF((VLOOKUP($E67,'DTOC Backsheet'!$D$5:$CA$182,Q$9,FALSE))="","",(VLOOKUP($E67,'DTOC Backsheet'!$D$5:$CA$182,Q$9,FALSE))),"")</f>
        <v>368.67890060616122</v>
      </c>
      <c r="R67" s="197">
        <f ca="1">IFERROR(IF((VLOOKUP($E67,'DTOC Backsheet'!$D$5:$CA$182,R$9,FALSE))="","",(VLOOKUP($E67,'DTOC Backsheet'!$D$5:$CA$182,R$9,FALSE))),"")</f>
        <v>284.93137685199463</v>
      </c>
      <c r="S67" s="197">
        <f ca="1">IFERROR(IF((VLOOKUP($E67,'DTOC Backsheet'!$D$5:$CA$182,S$9,FALSE))="","",(VLOOKUP($E67,'DTOC Backsheet'!$D$5:$CA$182,S$9,FALSE))),"")</f>
        <v>314.82426068492663</v>
      </c>
      <c r="T67" s="198">
        <f ca="1">IFERROR(IF((VLOOKUP($E67,'DTOC Backsheet'!$D$5:$CA$182,T$9,FALSE))="","",(VLOOKUP($E67,'DTOC Backsheet'!$D$5:$CA$182,T$9,FALSE))),"")</f>
        <v>311.03492050881954</v>
      </c>
      <c r="U67" s="196">
        <f ca="1">IFERROR(IF((VLOOKUP($E67,'DTOC Backsheet'!$D$5:$CA$182,U$9,FALSE))="","",(VLOOKUP($E67,'DTOC Backsheet'!$D$5:$CA$182,U$9,FALSE))),"")</f>
        <v>278.70428006139292</v>
      </c>
      <c r="V67" s="223">
        <f ca="1">IFERROR(IF((VLOOKUP($E67,'DTOC Backsheet'!$D$5:$CA$182,V$9,FALSE))="","",(VLOOKUP($E67,'DTOC Backsheet'!$D$5:$CA$182,V$9,FALSE))),"")</f>
        <v>319.29457317787012</v>
      </c>
      <c r="W67" s="199">
        <f ca="1">IFERROR(IF((VLOOKUP($E67,'DTOC Backsheet'!$D$5:$CA$182,W$9,FALSE))="","",(VLOOKUP($E67,'DTOC Backsheet'!$D$5:$CA$182,W$9,FALSE))),"")</f>
        <v>282.71611135778892</v>
      </c>
      <c r="X67" s="201" t="str">
        <f ca="1">IFERROR(IF((VLOOKUP($E67,'DTOC Backsheet'!$D$5:$CA$182,X$9,FALSE))="","",(VLOOKUP($E67,'DTOC Backsheet'!$D$5:$CA$182,X$9,FALSE))),"")</f>
        <v/>
      </c>
      <c r="Y67" s="212"/>
    </row>
    <row r="68" spans="1:25" ht="30" customHeight="1" thickBot="1">
      <c r="A68" s="42">
        <v>56</v>
      </c>
      <c r="B68" s="173" t="str">
        <f ca="1">IFERROR(IF((VLOOKUP($E68,'Org list'!$AJ$10:$AL$187,3,FALSE))="","",(VLOOKUP($E68,'Org list'!$AJ$10:$AL$187,3,FALSE))),"")</f>
        <v>Midlands and East of England Commissioning Region</v>
      </c>
      <c r="C68" s="174" t="str">
        <f ca="1">IFERROR(IF((VLOOKUP($E68,'Org list'!$AO$10:$AQ$187,3,FALSE))="","",(VLOOKUP($E68,'Org list'!$AO$10:$AQ$187,3,FALSE))),"")</f>
        <v>West Midlands GOR</v>
      </c>
      <c r="D68" s="175" t="str">
        <f ca="1">IFERROR(IF((VLOOKUP($E68,'Org list'!$AT$10:$AV$187,3,FALSE))="","",(VLOOKUP($E68,'Org list'!$AT$10:$AV$187,3,FALSE))),"")</f>
        <v>NHS England Midlands And East (West Midlands)</v>
      </c>
      <c r="E68" s="34" t="str">
        <f t="shared" ca="1" si="1"/>
        <v>E08000026</v>
      </c>
      <c r="F68" s="29" t="str">
        <f ca="1">IF(E68="","",VLOOKUP(E68,'Org list'!$J$9:$K$636,2,0))</f>
        <v>Coventry</v>
      </c>
      <c r="G68" s="196">
        <f ca="1">IFERROR(IF((VLOOKUP($E68,'NEA Backsheet'!$D$5:$AF$182,G$9,FALSE))="","",(VLOOKUP($E68,'NEA Backsheet'!$D$5:$AF$182,G$9,FALSE))),"")</f>
        <v>2593.486546283711</v>
      </c>
      <c r="H68" s="197">
        <f ca="1">IFERROR(IF((VLOOKUP($E68,'NEA Backsheet'!$D$5:$AF$182,H$9,FALSE))="","",(VLOOKUP($E68,'NEA Backsheet'!$D$5:$AF$182,H$9,FALSE))),"")</f>
        <v>2659.7160148719568</v>
      </c>
      <c r="I68" s="197">
        <f ca="1">IFERROR(IF((VLOOKUP($E68,'NEA Backsheet'!$D$5:$AF$182,I$9,FALSE))="","",(VLOOKUP($E68,'NEA Backsheet'!$D$5:$AF$182,I$9,FALSE))),"")</f>
        <v>2668.4805744081268</v>
      </c>
      <c r="J68" s="198">
        <f ca="1">IFERROR(IF((VLOOKUP($E68,'NEA Backsheet'!$D$5:$AF$182,J$9,FALSE))="","",(VLOOKUP($E68,'NEA Backsheet'!$D$5:$AF$182,J$9,FALSE))),"")</f>
        <v>2568.7170420089192</v>
      </c>
      <c r="K68" s="196">
        <f ca="1">IFERROR(IF((VLOOKUP($E68,'NEA Backsheet'!$D$5:$AF$182,K$9,FALSE))="","",(VLOOKUP($E68,'NEA Backsheet'!$D$5:$AF$182,K$9,FALSE))),"")</f>
        <v>2691.2819400513904</v>
      </c>
      <c r="L68" s="223">
        <f ca="1">IFERROR(IF((VLOOKUP($E68,'NEA Backsheet'!$D$5:$AF$182,L$9,FALSE))="","",(VLOOKUP($E68,'NEA Backsheet'!$D$5:$AF$182,L$9,FALSE))),"")</f>
        <v>2753.1977556175812</v>
      </c>
      <c r="M68" s="199">
        <f ca="1">IFERROR(IF((VLOOKUP($E68,'NEA Backsheet'!$D$5:$AF$182,M$9,FALSE))="","",(VLOOKUP($E68,'NEA Backsheet'!$D$5:$AF$182,M$9,FALSE))),"")</f>
        <v>2677.0775760442639</v>
      </c>
      <c r="N68" s="201" t="str">
        <f ca="1">IFERROR(IF((VLOOKUP($E68,'NEA Backsheet'!$D$5:$AF$182,N$9,FALSE))="","",(VLOOKUP($E68,'NEA Backsheet'!$D$5:$AF$182,N$9,FALSE))),"")</f>
        <v/>
      </c>
      <c r="O68" s="211"/>
      <c r="P68" s="127"/>
      <c r="Q68" s="196">
        <f ca="1">IFERROR(IF((VLOOKUP($E68,'DTOC Backsheet'!$D$5:$CA$182,Q$9,FALSE))="","",(VLOOKUP($E68,'DTOC Backsheet'!$D$5:$CA$182,Q$9,FALSE))),"")</f>
        <v>1836.7627282849169</v>
      </c>
      <c r="R68" s="197">
        <f ca="1">IFERROR(IF((VLOOKUP($E68,'DTOC Backsheet'!$D$5:$CA$182,R$9,FALSE))="","",(VLOOKUP($E68,'DTOC Backsheet'!$D$5:$CA$182,R$9,FALSE))),"")</f>
        <v>2254.290961146377</v>
      </c>
      <c r="S68" s="197">
        <f ca="1">IFERROR(IF((VLOOKUP($E68,'DTOC Backsheet'!$D$5:$CA$182,S$9,FALSE))="","",(VLOOKUP($E68,'DTOC Backsheet'!$D$5:$CA$182,S$9,FALSE))),"")</f>
        <v>2187.0526483219342</v>
      </c>
      <c r="T68" s="198">
        <f ca="1">IFERROR(IF((VLOOKUP($E68,'DTOC Backsheet'!$D$5:$CA$182,T$9,FALSE))="","",(VLOOKUP($E68,'DTOC Backsheet'!$D$5:$CA$182,T$9,FALSE))),"")</f>
        <v>2120.3080883621997</v>
      </c>
      <c r="U68" s="196">
        <f ca="1">IFERROR(IF((VLOOKUP($E68,'DTOC Backsheet'!$D$5:$CA$182,U$9,FALSE))="","",(VLOOKUP($E68,'DTOC Backsheet'!$D$5:$CA$182,U$9,FALSE))),"")</f>
        <v>1971.9693326472693</v>
      </c>
      <c r="V68" s="223">
        <f ca="1">IFERROR(IF((VLOOKUP($E68,'DTOC Backsheet'!$D$5:$CA$182,V$9,FALSE))="","",(VLOOKUP($E68,'DTOC Backsheet'!$D$5:$CA$182,V$9,FALSE))),"")</f>
        <v>1365.2926254150893</v>
      </c>
      <c r="W68" s="199">
        <f ca="1">IFERROR(IF((VLOOKUP($E68,'DTOC Backsheet'!$D$5:$CA$182,W$9,FALSE))="","",(VLOOKUP($E68,'DTOC Backsheet'!$D$5:$CA$182,W$9,FALSE))),"")</f>
        <v>1107.1399850082807</v>
      </c>
      <c r="X68" s="201" t="str">
        <f ca="1">IFERROR(IF((VLOOKUP($E68,'DTOC Backsheet'!$D$5:$CA$182,X$9,FALSE))="","",(VLOOKUP($E68,'DTOC Backsheet'!$D$5:$CA$182,X$9,FALSE))),"")</f>
        <v/>
      </c>
      <c r="Y68" s="212"/>
    </row>
    <row r="69" spans="1:25" ht="30" customHeight="1" thickBot="1">
      <c r="A69" s="42">
        <v>57</v>
      </c>
      <c r="B69" s="173" t="str">
        <f ca="1">IFERROR(IF((VLOOKUP($E69,'Org list'!$AJ$10:$AL$187,3,FALSE))="","",(VLOOKUP($E69,'Org list'!$AJ$10:$AL$187,3,FALSE))),"")</f>
        <v>London Commissioning Region</v>
      </c>
      <c r="C69" s="174" t="str">
        <f ca="1">IFERROR(IF((VLOOKUP($E69,'Org list'!$AO$10:$AQ$187,3,FALSE))="","",(VLOOKUP($E69,'Org list'!$AO$10:$AQ$187,3,FALSE))),"")</f>
        <v>London GOR</v>
      </c>
      <c r="D69" s="175" t="str">
        <f ca="1">IFERROR(IF((VLOOKUP($E69,'Org list'!$AT$10:$AV$187,3,FALSE))="","",(VLOOKUP($E69,'Org list'!$AT$10:$AV$187,3,FALSE))),"")</f>
        <v>NHS England London</v>
      </c>
      <c r="E69" s="34" t="str">
        <f t="shared" ca="1" si="1"/>
        <v>E09000008</v>
      </c>
      <c r="F69" s="29" t="str">
        <f ca="1">IF(E69="","",VLOOKUP(E69,'Org list'!$J$9:$K$636,2,0))</f>
        <v>Croydon</v>
      </c>
      <c r="G69" s="196">
        <f ca="1">IFERROR(IF((VLOOKUP($E69,'NEA Backsheet'!$D$5:$AF$182,G$9,FALSE))="","",(VLOOKUP($E69,'NEA Backsheet'!$D$5:$AF$182,G$9,FALSE))),"")</f>
        <v>2502.6394659617745</v>
      </c>
      <c r="H69" s="197">
        <f ca="1">IFERROR(IF((VLOOKUP($E69,'NEA Backsheet'!$D$5:$AF$182,H$9,FALSE))="","",(VLOOKUP($E69,'NEA Backsheet'!$D$5:$AF$182,H$9,FALSE))),"")</f>
        <v>2414.2100137270791</v>
      </c>
      <c r="I69" s="197">
        <f ca="1">IFERROR(IF((VLOOKUP($E69,'NEA Backsheet'!$D$5:$AF$182,I$9,FALSE))="","",(VLOOKUP($E69,'NEA Backsheet'!$D$5:$AF$182,I$9,FALSE))),"")</f>
        <v>2561.2545399704895</v>
      </c>
      <c r="J69" s="198">
        <f ca="1">IFERROR(IF((VLOOKUP($E69,'NEA Backsheet'!$D$5:$AF$182,J$9,FALSE))="","",(VLOOKUP($E69,'NEA Backsheet'!$D$5:$AF$182,J$9,FALSE))),"")</f>
        <v>2450.6476459063729</v>
      </c>
      <c r="K69" s="196">
        <f ca="1">IFERROR(IF((VLOOKUP($E69,'NEA Backsheet'!$D$5:$AF$182,K$9,FALSE))="","",(VLOOKUP($E69,'NEA Backsheet'!$D$5:$AF$182,K$9,FALSE))),"")</f>
        <v>2490.1520868440002</v>
      </c>
      <c r="L69" s="223">
        <f ca="1">IFERROR(IF((VLOOKUP($E69,'NEA Backsheet'!$D$5:$AF$182,L$9,FALSE))="","",(VLOOKUP($E69,'NEA Backsheet'!$D$5:$AF$182,L$9,FALSE))),"")</f>
        <v>2547.5812182611453</v>
      </c>
      <c r="M69" s="199">
        <f ca="1">IFERROR(IF((VLOOKUP($E69,'NEA Backsheet'!$D$5:$AF$182,M$9,FALSE))="","",(VLOOKUP($E69,'NEA Backsheet'!$D$5:$AF$182,M$9,FALSE))),"")</f>
        <v>2572.9362229755193</v>
      </c>
      <c r="N69" s="201" t="str">
        <f ca="1">IFERROR(IF((VLOOKUP($E69,'NEA Backsheet'!$D$5:$AF$182,N$9,FALSE))="","",(VLOOKUP($E69,'NEA Backsheet'!$D$5:$AF$182,N$9,FALSE))),"")</f>
        <v/>
      </c>
      <c r="O69" s="211"/>
      <c r="P69" s="127"/>
      <c r="Q69" s="196">
        <f ca="1">IFERROR(IF((VLOOKUP($E69,'DTOC Backsheet'!$D$5:$CA$182,Q$9,FALSE))="","",(VLOOKUP($E69,'DTOC Backsheet'!$D$5:$CA$182,Q$9,FALSE))),"")</f>
        <v>471.16902539673748</v>
      </c>
      <c r="R69" s="197">
        <f ca="1">IFERROR(IF((VLOOKUP($E69,'DTOC Backsheet'!$D$5:$CA$182,R$9,FALSE))="","",(VLOOKUP($E69,'DTOC Backsheet'!$D$5:$CA$182,R$9,FALSE))),"")</f>
        <v>1023.6934666408176</v>
      </c>
      <c r="S69" s="197">
        <f ca="1">IFERROR(IF((VLOOKUP($E69,'DTOC Backsheet'!$D$5:$CA$182,S$9,FALSE))="","",(VLOOKUP($E69,'DTOC Backsheet'!$D$5:$CA$182,S$9,FALSE))),"")</f>
        <v>840.21103941064064</v>
      </c>
      <c r="T69" s="198">
        <f ca="1">IFERROR(IF((VLOOKUP($E69,'DTOC Backsheet'!$D$5:$CA$182,T$9,FALSE))="","",(VLOOKUP($E69,'DTOC Backsheet'!$D$5:$CA$182,T$9,FALSE))),"")</f>
        <v>874.32405265299019</v>
      </c>
      <c r="U69" s="196">
        <f ca="1">IFERROR(IF((VLOOKUP($E69,'DTOC Backsheet'!$D$5:$CA$182,U$9,FALSE))="","",(VLOOKUP($E69,'DTOC Backsheet'!$D$5:$CA$182,U$9,FALSE))),"")</f>
        <v>884.51430967691772</v>
      </c>
      <c r="V69" s="223">
        <f ca="1">IFERROR(IF((VLOOKUP($E69,'DTOC Backsheet'!$D$5:$CA$182,V$9,FALSE))="","",(VLOOKUP($E69,'DTOC Backsheet'!$D$5:$CA$182,V$9,FALSE))),"")</f>
        <v>870.58762507755011</v>
      </c>
      <c r="W69" s="199">
        <f ca="1">IFERROR(IF((VLOOKUP($E69,'DTOC Backsheet'!$D$5:$CA$182,W$9,FALSE))="","",(VLOOKUP($E69,'DTOC Backsheet'!$D$5:$CA$182,W$9,FALSE))),"")</f>
        <v>526.15693766879633</v>
      </c>
      <c r="X69" s="201" t="str">
        <f ca="1">IFERROR(IF((VLOOKUP($E69,'DTOC Backsheet'!$D$5:$CA$182,X$9,FALSE))="","",(VLOOKUP($E69,'DTOC Backsheet'!$D$5:$CA$182,X$9,FALSE))),"")</f>
        <v/>
      </c>
      <c r="Y69" s="212"/>
    </row>
    <row r="70" spans="1:25" ht="30" customHeight="1" thickBot="1">
      <c r="A70" s="42">
        <v>58</v>
      </c>
      <c r="B70" s="173" t="str">
        <f ca="1">IFERROR(IF((VLOOKUP($E70,'Org list'!$AJ$10:$AL$187,3,FALSE))="","",(VLOOKUP($E70,'Org list'!$AJ$10:$AL$187,3,FALSE))),"")</f>
        <v>North of England Commissioning Region</v>
      </c>
      <c r="C70" s="174" t="str">
        <f ca="1">IFERROR(IF((VLOOKUP($E70,'Org list'!$AO$10:$AQ$187,3,FALSE))="","",(VLOOKUP($E70,'Org list'!$AO$10:$AQ$187,3,FALSE))),"")</f>
        <v>North West GOR</v>
      </c>
      <c r="D70" s="175" t="str">
        <f ca="1">IFERROR(IF((VLOOKUP($E70,'Org list'!$AT$10:$AV$187,3,FALSE))="","",(VLOOKUP($E70,'Org list'!$AT$10:$AV$187,3,FALSE))),"")</f>
        <v>NHS England North (Cumbria And North East)</v>
      </c>
      <c r="E70" s="34" t="str">
        <f t="shared" ca="1" si="1"/>
        <v>E10000006</v>
      </c>
      <c r="F70" s="29" t="str">
        <f ca="1">IF(E70="","",VLOOKUP(E70,'Org list'!$J$9:$K$636,2,0))</f>
        <v>Cumbria</v>
      </c>
      <c r="G70" s="196">
        <f ca="1">IFERROR(IF((VLOOKUP($E70,'NEA Backsheet'!$D$5:$AF$182,G$9,FALSE))="","",(VLOOKUP($E70,'NEA Backsheet'!$D$5:$AF$182,G$9,FALSE))),"")</f>
        <v>2786.1031012299204</v>
      </c>
      <c r="H70" s="197">
        <f ca="1">IFERROR(IF((VLOOKUP($E70,'NEA Backsheet'!$D$5:$AF$182,H$9,FALSE))="","",(VLOOKUP($E70,'NEA Backsheet'!$D$5:$AF$182,H$9,FALSE))),"")</f>
        <v>2769.7559716591854</v>
      </c>
      <c r="I70" s="197">
        <f ca="1">IFERROR(IF((VLOOKUP($E70,'NEA Backsheet'!$D$5:$AF$182,I$9,FALSE))="","",(VLOOKUP($E70,'NEA Backsheet'!$D$5:$AF$182,I$9,FALSE))),"")</f>
        <v>2906.5978125354113</v>
      </c>
      <c r="J70" s="198">
        <f ca="1">IFERROR(IF((VLOOKUP($E70,'NEA Backsheet'!$D$5:$AF$182,J$9,FALSE))="","",(VLOOKUP($E70,'NEA Backsheet'!$D$5:$AF$182,J$9,FALSE))),"")</f>
        <v>2795.9477477389414</v>
      </c>
      <c r="K70" s="196">
        <f ca="1">IFERROR(IF((VLOOKUP($E70,'NEA Backsheet'!$D$5:$AF$182,K$9,FALSE))="","",(VLOOKUP($E70,'NEA Backsheet'!$D$5:$AF$182,K$9,FALSE))),"")</f>
        <v>2744.8438382612994</v>
      </c>
      <c r="L70" s="223">
        <f ca="1">IFERROR(IF((VLOOKUP($E70,'NEA Backsheet'!$D$5:$AF$182,L$9,FALSE))="","",(VLOOKUP($E70,'NEA Backsheet'!$D$5:$AF$182,L$9,FALSE))),"")</f>
        <v>2746.1056412417151</v>
      </c>
      <c r="M70" s="199">
        <f ca="1">IFERROR(IF((VLOOKUP($E70,'NEA Backsheet'!$D$5:$AF$182,M$9,FALSE))="","",(VLOOKUP($E70,'NEA Backsheet'!$D$5:$AF$182,M$9,FALSE))),"")</f>
        <v>3002.1401101510164</v>
      </c>
      <c r="N70" s="201" t="str">
        <f ca="1">IFERROR(IF((VLOOKUP($E70,'NEA Backsheet'!$D$5:$AF$182,N$9,FALSE))="","",(VLOOKUP($E70,'NEA Backsheet'!$D$5:$AF$182,N$9,FALSE))),"")</f>
        <v/>
      </c>
      <c r="O70" s="211"/>
      <c r="P70" s="127"/>
      <c r="Q70" s="196">
        <f ca="1">IFERROR(IF((VLOOKUP($E70,'DTOC Backsheet'!$D$5:$CA$182,Q$9,FALSE))="","",(VLOOKUP($E70,'DTOC Backsheet'!$D$5:$CA$182,Q$9,FALSE))),"")</f>
        <v>3268.4776986922147</v>
      </c>
      <c r="R70" s="197">
        <f ca="1">IFERROR(IF((VLOOKUP($E70,'DTOC Backsheet'!$D$5:$CA$182,R$9,FALSE))="","",(VLOOKUP($E70,'DTOC Backsheet'!$D$5:$CA$182,R$9,FALSE))),"")</f>
        <v>3793.808339285275</v>
      </c>
      <c r="S70" s="197">
        <f ca="1">IFERROR(IF((VLOOKUP($E70,'DTOC Backsheet'!$D$5:$CA$182,S$9,FALSE))="","",(VLOOKUP($E70,'DTOC Backsheet'!$D$5:$CA$182,S$9,FALSE))),"")</f>
        <v>4055.3653670911017</v>
      </c>
      <c r="T70" s="198">
        <f ca="1">IFERROR(IF((VLOOKUP($E70,'DTOC Backsheet'!$D$5:$CA$182,T$9,FALSE))="","",(VLOOKUP($E70,'DTOC Backsheet'!$D$5:$CA$182,T$9,FALSE))),"")</f>
        <v>3952.0196832428792</v>
      </c>
      <c r="U70" s="196">
        <f ca="1">IFERROR(IF((VLOOKUP($E70,'DTOC Backsheet'!$D$5:$CA$182,U$9,FALSE))="","",(VLOOKUP($E70,'DTOC Backsheet'!$D$5:$CA$182,U$9,FALSE))),"")</f>
        <v>3286.4293763652636</v>
      </c>
      <c r="V70" s="223">
        <f ca="1">IFERROR(IF((VLOOKUP($E70,'DTOC Backsheet'!$D$5:$CA$182,V$9,FALSE))="","",(VLOOKUP($E70,'DTOC Backsheet'!$D$5:$CA$182,V$9,FALSE))),"")</f>
        <v>3365.0248897655911</v>
      </c>
      <c r="W70" s="199">
        <f ca="1">IFERROR(IF((VLOOKUP($E70,'DTOC Backsheet'!$D$5:$CA$182,W$9,FALSE))="","",(VLOOKUP($E70,'DTOC Backsheet'!$D$5:$CA$182,W$9,FALSE))),"")</f>
        <v>2735.7664711579382</v>
      </c>
      <c r="X70" s="201" t="str">
        <f ca="1">IFERROR(IF((VLOOKUP($E70,'DTOC Backsheet'!$D$5:$CA$182,X$9,FALSE))="","",(VLOOKUP($E70,'DTOC Backsheet'!$D$5:$CA$182,X$9,FALSE))),"")</f>
        <v/>
      </c>
      <c r="Y70" s="212"/>
    </row>
    <row r="71" spans="1:25" ht="30" customHeight="1" thickBot="1">
      <c r="A71" s="42">
        <v>59</v>
      </c>
      <c r="B71" s="173" t="str">
        <f ca="1">IFERROR(IF((VLOOKUP($E71,'Org list'!$AJ$10:$AL$187,3,FALSE))="","",(VLOOKUP($E71,'Org list'!$AJ$10:$AL$187,3,FALSE))),"")</f>
        <v>North of England Commissioning Region</v>
      </c>
      <c r="C71" s="174" t="str">
        <f ca="1">IFERROR(IF((VLOOKUP($E71,'Org list'!$AO$10:$AQ$187,3,FALSE))="","",(VLOOKUP($E71,'Org list'!$AO$10:$AQ$187,3,FALSE))),"")</f>
        <v>North East GOR</v>
      </c>
      <c r="D71" s="175" t="str">
        <f ca="1">IFERROR(IF((VLOOKUP($E71,'Org list'!$AT$10:$AV$187,3,FALSE))="","",(VLOOKUP($E71,'Org list'!$AT$10:$AV$187,3,FALSE))),"")</f>
        <v>NHS England North (Cumbria And North East)</v>
      </c>
      <c r="E71" s="34" t="str">
        <f t="shared" ca="1" si="1"/>
        <v>E06000005</v>
      </c>
      <c r="F71" s="29" t="str">
        <f ca="1">IF(E71="","",VLOOKUP(E71,'Org list'!$J$9:$K$636,2,0))</f>
        <v>Darlington</v>
      </c>
      <c r="G71" s="196">
        <f ca="1">IFERROR(IF((VLOOKUP($E71,'NEA Backsheet'!$D$5:$AF$182,G$9,FALSE))="","",(VLOOKUP($E71,'NEA Backsheet'!$D$5:$AF$182,G$9,FALSE))),"")</f>
        <v>3028.0067962530052</v>
      </c>
      <c r="H71" s="197">
        <f ca="1">IFERROR(IF((VLOOKUP($E71,'NEA Backsheet'!$D$5:$AF$182,H$9,FALSE))="","",(VLOOKUP($E71,'NEA Backsheet'!$D$5:$AF$182,H$9,FALSE))),"")</f>
        <v>3056.7238787592278</v>
      </c>
      <c r="I71" s="197">
        <f ca="1">IFERROR(IF((VLOOKUP($E71,'NEA Backsheet'!$D$5:$AF$182,I$9,FALSE))="","",(VLOOKUP($E71,'NEA Backsheet'!$D$5:$AF$182,I$9,FALSE))),"")</f>
        <v>3125.9703476461168</v>
      </c>
      <c r="J71" s="198">
        <f ca="1">IFERROR(IF((VLOOKUP($E71,'NEA Backsheet'!$D$5:$AF$182,J$9,FALSE))="","",(VLOOKUP($E71,'NEA Backsheet'!$D$5:$AF$182,J$9,FALSE))),"")</f>
        <v>3094.1825787595849</v>
      </c>
      <c r="K71" s="196">
        <f ca="1">IFERROR(IF((VLOOKUP($E71,'NEA Backsheet'!$D$5:$AF$182,K$9,FALSE))="","",(VLOOKUP($E71,'NEA Backsheet'!$D$5:$AF$182,K$9,FALSE))),"")</f>
        <v>3083.399584638637</v>
      </c>
      <c r="L71" s="223">
        <f ca="1">IFERROR(IF((VLOOKUP($E71,'NEA Backsheet'!$D$5:$AF$182,L$9,FALSE))="","",(VLOOKUP($E71,'NEA Backsheet'!$D$5:$AF$182,L$9,FALSE))),"")</f>
        <v>2932.0856798538389</v>
      </c>
      <c r="M71" s="199">
        <f ca="1">IFERROR(IF((VLOOKUP($E71,'NEA Backsheet'!$D$5:$AF$182,M$9,FALSE))="","",(VLOOKUP($E71,'NEA Backsheet'!$D$5:$AF$182,M$9,FALSE))),"")</f>
        <v>3250.8090678090207</v>
      </c>
      <c r="N71" s="201" t="str">
        <f ca="1">IFERROR(IF((VLOOKUP($E71,'NEA Backsheet'!$D$5:$AF$182,N$9,FALSE))="","",(VLOOKUP($E71,'NEA Backsheet'!$D$5:$AF$182,N$9,FALSE))),"")</f>
        <v/>
      </c>
      <c r="O71" s="211"/>
      <c r="P71" s="127"/>
      <c r="Q71" s="196">
        <f ca="1">IFERROR(IF((VLOOKUP($E71,'DTOC Backsheet'!$D$5:$CA$182,Q$9,FALSE))="","",(VLOOKUP($E71,'DTOC Backsheet'!$D$5:$CA$182,Q$9,FALSE))),"")</f>
        <v>620.92517851598882</v>
      </c>
      <c r="R71" s="197">
        <f ca="1">IFERROR(IF((VLOOKUP($E71,'DTOC Backsheet'!$D$5:$CA$182,R$9,FALSE))="","",(VLOOKUP($E71,'DTOC Backsheet'!$D$5:$CA$182,R$9,FALSE))),"")</f>
        <v>648.38917679650376</v>
      </c>
      <c r="S71" s="197">
        <f ca="1">IFERROR(IF((VLOOKUP($E71,'DTOC Backsheet'!$D$5:$CA$182,S$9,FALSE))="","",(VLOOKUP($E71,'DTOC Backsheet'!$D$5:$CA$182,S$9,FALSE))),"")</f>
        <v>721.22847658395619</v>
      </c>
      <c r="T71" s="198">
        <f ca="1">IFERROR(IF((VLOOKUP($E71,'DTOC Backsheet'!$D$5:$CA$182,T$9,FALSE))="","",(VLOOKUP($E71,'DTOC Backsheet'!$D$5:$CA$182,T$9,FALSE))),"")</f>
        <v>444.85082168154827</v>
      </c>
      <c r="U71" s="196">
        <f ca="1">IFERROR(IF((VLOOKUP($E71,'DTOC Backsheet'!$D$5:$CA$182,U$9,FALSE))="","",(VLOOKUP($E71,'DTOC Backsheet'!$D$5:$CA$182,U$9,FALSE))),"")</f>
        <v>383.53354626057808</v>
      </c>
      <c r="V71" s="223">
        <f ca="1">IFERROR(IF((VLOOKUP($E71,'DTOC Backsheet'!$D$5:$CA$182,V$9,FALSE))="","",(VLOOKUP($E71,'DTOC Backsheet'!$D$5:$CA$182,V$9,FALSE))),"")</f>
        <v>430.42322746484939</v>
      </c>
      <c r="W71" s="199">
        <f ca="1">IFERROR(IF((VLOOKUP($E71,'DTOC Backsheet'!$D$5:$CA$182,W$9,FALSE))="","",(VLOOKUP($E71,'DTOC Backsheet'!$D$5:$CA$182,W$9,FALSE))),"")</f>
        <v>551.85547878873149</v>
      </c>
      <c r="X71" s="201" t="str">
        <f ca="1">IFERROR(IF((VLOOKUP($E71,'DTOC Backsheet'!$D$5:$CA$182,X$9,FALSE))="","",(VLOOKUP($E71,'DTOC Backsheet'!$D$5:$CA$182,X$9,FALSE))),"")</f>
        <v/>
      </c>
      <c r="Y71" s="212"/>
    </row>
    <row r="72" spans="1:25" ht="30" customHeight="1" thickBot="1">
      <c r="A72" s="42">
        <v>60</v>
      </c>
      <c r="B72" s="173" t="str">
        <f ca="1">IFERROR(IF((VLOOKUP($E72,'Org list'!$AJ$10:$AL$187,3,FALSE))="","",(VLOOKUP($E72,'Org list'!$AJ$10:$AL$187,3,FALSE))),"")</f>
        <v>Midlands and East of England Commissioning Region</v>
      </c>
      <c r="C72" s="174" t="str">
        <f ca="1">IFERROR(IF((VLOOKUP($E72,'Org list'!$AO$10:$AQ$187,3,FALSE))="","",(VLOOKUP($E72,'Org list'!$AO$10:$AQ$187,3,FALSE))),"")</f>
        <v>East Midlands GOR</v>
      </c>
      <c r="D72" s="175" t="str">
        <f ca="1">IFERROR(IF((VLOOKUP($E72,'Org list'!$AT$10:$AV$187,3,FALSE))="","",(VLOOKUP($E72,'Org list'!$AT$10:$AV$187,3,FALSE))),"")</f>
        <v>NHS England Midlands And East (North Midlands)</v>
      </c>
      <c r="E72" s="34" t="str">
        <f t="shared" ca="1" si="1"/>
        <v>E06000015</v>
      </c>
      <c r="F72" s="29" t="str">
        <f ca="1">IF(E72="","",VLOOKUP(E72,'Org list'!$J$9:$K$636,2,0))</f>
        <v>Derby</v>
      </c>
      <c r="G72" s="196">
        <f ca="1">IFERROR(IF((VLOOKUP($E72,'NEA Backsheet'!$D$5:$AF$182,G$9,FALSE))="","",(VLOOKUP($E72,'NEA Backsheet'!$D$5:$AF$182,G$9,FALSE))),"")</f>
        <v>2576.9804635749056</v>
      </c>
      <c r="H72" s="197">
        <f ca="1">IFERROR(IF((VLOOKUP($E72,'NEA Backsheet'!$D$5:$AF$182,H$9,FALSE))="","",(VLOOKUP($E72,'NEA Backsheet'!$D$5:$AF$182,H$9,FALSE))),"")</f>
        <v>2527.0253675068166</v>
      </c>
      <c r="I72" s="197">
        <f ca="1">IFERROR(IF((VLOOKUP($E72,'NEA Backsheet'!$D$5:$AF$182,I$9,FALSE))="","",(VLOOKUP($E72,'NEA Backsheet'!$D$5:$AF$182,I$9,FALSE))),"")</f>
        <v>2610.1537695576203</v>
      </c>
      <c r="J72" s="198">
        <f ca="1">IFERROR(IF((VLOOKUP($E72,'NEA Backsheet'!$D$5:$AF$182,J$9,FALSE))="","",(VLOOKUP($E72,'NEA Backsheet'!$D$5:$AF$182,J$9,FALSE))),"")</f>
        <v>2637.1307810731159</v>
      </c>
      <c r="K72" s="196">
        <f ca="1">IFERROR(IF((VLOOKUP($E72,'NEA Backsheet'!$D$5:$AF$182,K$9,FALSE))="","",(VLOOKUP($E72,'NEA Backsheet'!$D$5:$AF$182,K$9,FALSE))),"")</f>
        <v>2582.5574428282625</v>
      </c>
      <c r="L72" s="223">
        <f ca="1">IFERROR(IF((VLOOKUP($E72,'NEA Backsheet'!$D$5:$AF$182,L$9,FALSE))="","",(VLOOKUP($E72,'NEA Backsheet'!$D$5:$AF$182,L$9,FALSE))),"")</f>
        <v>2556.2383860860632</v>
      </c>
      <c r="M72" s="199">
        <f ca="1">IFERROR(IF((VLOOKUP($E72,'NEA Backsheet'!$D$5:$AF$182,M$9,FALSE))="","",(VLOOKUP($E72,'NEA Backsheet'!$D$5:$AF$182,M$9,FALSE))),"")</f>
        <v>2671.3842593331833</v>
      </c>
      <c r="N72" s="201" t="str">
        <f ca="1">IFERROR(IF((VLOOKUP($E72,'NEA Backsheet'!$D$5:$AF$182,N$9,FALSE))="","",(VLOOKUP($E72,'NEA Backsheet'!$D$5:$AF$182,N$9,FALSE))),"")</f>
        <v/>
      </c>
      <c r="O72" s="211"/>
      <c r="P72" s="127"/>
      <c r="Q72" s="196">
        <f ca="1">IFERROR(IF((VLOOKUP($E72,'DTOC Backsheet'!$D$5:$CA$182,Q$9,FALSE))="","",(VLOOKUP($E72,'DTOC Backsheet'!$D$5:$CA$182,Q$9,FALSE))),"")</f>
        <v>794.34814186529604</v>
      </c>
      <c r="R72" s="197">
        <f ca="1">IFERROR(IF((VLOOKUP($E72,'DTOC Backsheet'!$D$5:$CA$182,R$9,FALSE))="","",(VLOOKUP($E72,'DTOC Backsheet'!$D$5:$CA$182,R$9,FALSE))),"")</f>
        <v>854.27977916715338</v>
      </c>
      <c r="S72" s="197">
        <f ca="1">IFERROR(IF((VLOOKUP($E72,'DTOC Backsheet'!$D$5:$CA$182,S$9,FALSE))="","",(VLOOKUP($E72,'DTOC Backsheet'!$D$5:$CA$182,S$9,FALSE))),"")</f>
        <v>645.02694384202425</v>
      </c>
      <c r="T72" s="198">
        <f ca="1">IFERROR(IF((VLOOKUP($E72,'DTOC Backsheet'!$D$5:$CA$182,T$9,FALSE))="","",(VLOOKUP($E72,'DTOC Backsheet'!$D$5:$CA$182,T$9,FALSE))),"")</f>
        <v>526.91444052222198</v>
      </c>
      <c r="U72" s="196">
        <f ca="1">IFERROR(IF((VLOOKUP($E72,'DTOC Backsheet'!$D$5:$CA$182,U$9,FALSE))="","",(VLOOKUP($E72,'DTOC Backsheet'!$D$5:$CA$182,U$9,FALSE))),"")</f>
        <v>525.40753554456069</v>
      </c>
      <c r="V72" s="223">
        <f ca="1">IFERROR(IF((VLOOKUP($E72,'DTOC Backsheet'!$D$5:$CA$182,V$9,FALSE))="","",(VLOOKUP($E72,'DTOC Backsheet'!$D$5:$CA$182,V$9,FALSE))),"")</f>
        <v>438.5093484994278</v>
      </c>
      <c r="W72" s="199">
        <f ca="1">IFERROR(IF((VLOOKUP($E72,'DTOC Backsheet'!$D$5:$CA$182,W$9,FALSE))="","",(VLOOKUP($E72,'DTOC Backsheet'!$D$5:$CA$182,W$9,FALSE))),"")</f>
        <v>652.99215698654768</v>
      </c>
      <c r="X72" s="201" t="str">
        <f ca="1">IFERROR(IF((VLOOKUP($E72,'DTOC Backsheet'!$D$5:$CA$182,X$9,FALSE))="","",(VLOOKUP($E72,'DTOC Backsheet'!$D$5:$CA$182,X$9,FALSE))),"")</f>
        <v/>
      </c>
      <c r="Y72" s="212"/>
    </row>
    <row r="73" spans="1:25" ht="30" customHeight="1" thickBot="1">
      <c r="A73" s="42">
        <v>61</v>
      </c>
      <c r="B73" s="173" t="str">
        <f ca="1">IFERROR(IF((VLOOKUP($E73,'Org list'!$AJ$10:$AL$187,3,FALSE))="","",(VLOOKUP($E73,'Org list'!$AJ$10:$AL$187,3,FALSE))),"")</f>
        <v>Midlands and East of England Commissioning Region</v>
      </c>
      <c r="C73" s="174" t="str">
        <f ca="1">IFERROR(IF((VLOOKUP($E73,'Org list'!$AO$10:$AQ$187,3,FALSE))="","",(VLOOKUP($E73,'Org list'!$AO$10:$AQ$187,3,FALSE))),"")</f>
        <v>East Midlands GOR</v>
      </c>
      <c r="D73" s="175" t="str">
        <f ca="1">IFERROR(IF((VLOOKUP($E73,'Org list'!$AT$10:$AV$187,3,FALSE))="","",(VLOOKUP($E73,'Org list'!$AT$10:$AV$187,3,FALSE))),"")</f>
        <v>NHS England Midlands And East (North Midlands)</v>
      </c>
      <c r="E73" s="34" t="str">
        <f t="shared" ca="1" si="1"/>
        <v>E10000007</v>
      </c>
      <c r="F73" s="29" t="str">
        <f ca="1">IF(E73="","",VLOOKUP(E73,'Org list'!$J$9:$K$636,2,0))</f>
        <v>Derbyshire</v>
      </c>
      <c r="G73" s="196">
        <f ca="1">IFERROR(IF((VLOOKUP($E73,'NEA Backsheet'!$D$5:$AF$182,G$9,FALSE))="","",(VLOOKUP($E73,'NEA Backsheet'!$D$5:$AF$182,G$9,FALSE))),"")</f>
        <v>2812.9855806562505</v>
      </c>
      <c r="H73" s="197">
        <f ca="1">IFERROR(IF((VLOOKUP($E73,'NEA Backsheet'!$D$5:$AF$182,H$9,FALSE))="","",(VLOOKUP($E73,'NEA Backsheet'!$D$5:$AF$182,H$9,FALSE))),"")</f>
        <v>2748.5423242523207</v>
      </c>
      <c r="I73" s="197">
        <f ca="1">IFERROR(IF((VLOOKUP($E73,'NEA Backsheet'!$D$5:$AF$182,I$9,FALSE))="","",(VLOOKUP($E73,'NEA Backsheet'!$D$5:$AF$182,I$9,FALSE))),"")</f>
        <v>2839.8239083582539</v>
      </c>
      <c r="J73" s="198">
        <f ca="1">IFERROR(IF((VLOOKUP($E73,'NEA Backsheet'!$D$5:$AF$182,J$9,FALSE))="","",(VLOOKUP($E73,'NEA Backsheet'!$D$5:$AF$182,J$9,FALSE))),"")</f>
        <v>2864.9001048737732</v>
      </c>
      <c r="K73" s="196">
        <f ca="1">IFERROR(IF((VLOOKUP($E73,'NEA Backsheet'!$D$5:$AF$182,K$9,FALSE))="","",(VLOOKUP($E73,'NEA Backsheet'!$D$5:$AF$182,K$9,FALSE))),"")</f>
        <v>2803.4068364867439</v>
      </c>
      <c r="L73" s="223">
        <f ca="1">IFERROR(IF((VLOOKUP($E73,'NEA Backsheet'!$D$5:$AF$182,L$9,FALSE))="","",(VLOOKUP($E73,'NEA Backsheet'!$D$5:$AF$182,L$9,FALSE))),"")</f>
        <v>2805.5632217876091</v>
      </c>
      <c r="M73" s="199">
        <f ca="1">IFERROR(IF((VLOOKUP($E73,'NEA Backsheet'!$D$5:$AF$182,M$9,FALSE))="","",(VLOOKUP($E73,'NEA Backsheet'!$D$5:$AF$182,M$9,FALSE))),"")</f>
        <v>2964.866691425907</v>
      </c>
      <c r="N73" s="201" t="str">
        <f ca="1">IFERROR(IF((VLOOKUP($E73,'NEA Backsheet'!$D$5:$AF$182,N$9,FALSE))="","",(VLOOKUP($E73,'NEA Backsheet'!$D$5:$AF$182,N$9,FALSE))),"")</f>
        <v/>
      </c>
      <c r="O73" s="211"/>
      <c r="P73" s="127"/>
      <c r="Q73" s="196">
        <f ca="1">IFERROR(IF((VLOOKUP($E73,'DTOC Backsheet'!$D$5:$CA$182,Q$9,FALSE))="","",(VLOOKUP($E73,'DTOC Backsheet'!$D$5:$CA$182,Q$9,FALSE))),"")</f>
        <v>823.76612616877742</v>
      </c>
      <c r="R73" s="197">
        <f ca="1">IFERROR(IF((VLOOKUP($E73,'DTOC Backsheet'!$D$5:$CA$182,R$9,FALSE))="","",(VLOOKUP($E73,'DTOC Backsheet'!$D$5:$CA$182,R$9,FALSE))),"")</f>
        <v>843.65013611078234</v>
      </c>
      <c r="S73" s="197">
        <f ca="1">IFERROR(IF((VLOOKUP($E73,'DTOC Backsheet'!$D$5:$CA$182,S$9,FALSE))="","",(VLOOKUP($E73,'DTOC Backsheet'!$D$5:$CA$182,S$9,FALSE))),"")</f>
        <v>980.94449047224521</v>
      </c>
      <c r="T73" s="198">
        <f ca="1">IFERROR(IF((VLOOKUP($E73,'DTOC Backsheet'!$D$5:$CA$182,T$9,FALSE))="","",(VLOOKUP($E73,'DTOC Backsheet'!$D$5:$CA$182,T$9,FALSE))),"")</f>
        <v>888.53025606086385</v>
      </c>
      <c r="U73" s="196">
        <f ca="1">IFERROR(IF((VLOOKUP($E73,'DTOC Backsheet'!$D$5:$CA$182,U$9,FALSE))="","",(VLOOKUP($E73,'DTOC Backsheet'!$D$5:$CA$182,U$9,FALSE))),"")</f>
        <v>703.11836722975613</v>
      </c>
      <c r="V73" s="223">
        <f ca="1">IFERROR(IF((VLOOKUP($E73,'DTOC Backsheet'!$D$5:$CA$182,V$9,FALSE))="","",(VLOOKUP($E73,'DTOC Backsheet'!$D$5:$CA$182,V$9,FALSE))),"")</f>
        <v>654.36714964057592</v>
      </c>
      <c r="W73" s="199">
        <f ca="1">IFERROR(IF((VLOOKUP($E73,'DTOC Backsheet'!$D$5:$CA$182,W$9,FALSE))="","",(VLOOKUP($E73,'DTOC Backsheet'!$D$5:$CA$182,W$9,FALSE))),"")</f>
        <v>504.49647105190292</v>
      </c>
      <c r="X73" s="201" t="str">
        <f ca="1">IFERROR(IF((VLOOKUP($E73,'DTOC Backsheet'!$D$5:$CA$182,X$9,FALSE))="","",(VLOOKUP($E73,'DTOC Backsheet'!$D$5:$CA$182,X$9,FALSE))),"")</f>
        <v/>
      </c>
      <c r="Y73" s="212"/>
    </row>
    <row r="74" spans="1:25" ht="30" customHeight="1" thickBot="1">
      <c r="A74" s="42">
        <v>62</v>
      </c>
      <c r="B74" s="173" t="str">
        <f ca="1">IFERROR(IF((VLOOKUP($E74,'Org list'!$AJ$10:$AL$187,3,FALSE))="","",(VLOOKUP($E74,'Org list'!$AJ$10:$AL$187,3,FALSE))),"")</f>
        <v>South of England Commissioning Region</v>
      </c>
      <c r="C74" s="174" t="str">
        <f ca="1">IFERROR(IF((VLOOKUP($E74,'Org list'!$AO$10:$AQ$187,3,FALSE))="","",(VLOOKUP($E74,'Org list'!$AO$10:$AQ$187,3,FALSE))),"")</f>
        <v>South West GOR</v>
      </c>
      <c r="D74" s="175" t="str">
        <f ca="1">IFERROR(IF((VLOOKUP($E74,'Org list'!$AT$10:$AV$187,3,FALSE))="","",(VLOOKUP($E74,'Org list'!$AT$10:$AV$187,3,FALSE))),"")</f>
        <v>NHS England South (South West)</v>
      </c>
      <c r="E74" s="34" t="str">
        <f t="shared" ca="1" si="1"/>
        <v>E10000008</v>
      </c>
      <c r="F74" s="29" t="str">
        <f ca="1">IF(E74="","",VLOOKUP(E74,'Org list'!$J$9:$K$636,2,0))</f>
        <v>Devon</v>
      </c>
      <c r="G74" s="196">
        <f ca="1">IFERROR(IF((VLOOKUP($E74,'NEA Backsheet'!$D$5:$AF$182,G$9,FALSE))="","",(VLOOKUP($E74,'NEA Backsheet'!$D$5:$AF$182,G$9,FALSE))),"")</f>
        <v>2620.1050232395482</v>
      </c>
      <c r="H74" s="197">
        <f ca="1">IFERROR(IF((VLOOKUP($E74,'NEA Backsheet'!$D$5:$AF$182,H$9,FALSE))="","",(VLOOKUP($E74,'NEA Backsheet'!$D$5:$AF$182,H$9,FALSE))),"")</f>
        <v>2570.0966582433734</v>
      </c>
      <c r="I74" s="197">
        <f ca="1">IFERROR(IF((VLOOKUP($E74,'NEA Backsheet'!$D$5:$AF$182,I$9,FALSE))="","",(VLOOKUP($E74,'NEA Backsheet'!$D$5:$AF$182,I$9,FALSE))),"")</f>
        <v>2702.4247749532401</v>
      </c>
      <c r="J74" s="198">
        <f ca="1">IFERROR(IF((VLOOKUP($E74,'NEA Backsheet'!$D$5:$AF$182,J$9,FALSE))="","",(VLOOKUP($E74,'NEA Backsheet'!$D$5:$AF$182,J$9,FALSE))),"")</f>
        <v>2730.1328604218816</v>
      </c>
      <c r="K74" s="196">
        <f ca="1">IFERROR(IF((VLOOKUP($E74,'NEA Backsheet'!$D$5:$AF$182,K$9,FALSE))="","",(VLOOKUP($E74,'NEA Backsheet'!$D$5:$AF$182,K$9,FALSE))),"")</f>
        <v>2698.8248800849869</v>
      </c>
      <c r="L74" s="223">
        <f ca="1">IFERROR(IF((VLOOKUP($E74,'NEA Backsheet'!$D$5:$AF$182,L$9,FALSE))="","",(VLOOKUP($E74,'NEA Backsheet'!$D$5:$AF$182,L$9,FALSE))),"")</f>
        <v>2687.5041632061921</v>
      </c>
      <c r="M74" s="199">
        <f ca="1">IFERROR(IF((VLOOKUP($E74,'NEA Backsheet'!$D$5:$AF$182,M$9,FALSE))="","",(VLOOKUP($E74,'NEA Backsheet'!$D$5:$AF$182,M$9,FALSE))),"")</f>
        <v>2894.3896153329429</v>
      </c>
      <c r="N74" s="201" t="str">
        <f ca="1">IFERROR(IF((VLOOKUP($E74,'NEA Backsheet'!$D$5:$AF$182,N$9,FALSE))="","",(VLOOKUP($E74,'NEA Backsheet'!$D$5:$AF$182,N$9,FALSE))),"")</f>
        <v/>
      </c>
      <c r="O74" s="211"/>
      <c r="P74" s="127"/>
      <c r="Q74" s="196">
        <f ca="1">IFERROR(IF((VLOOKUP($E74,'DTOC Backsheet'!$D$5:$CA$182,Q$9,FALSE))="","",(VLOOKUP($E74,'DTOC Backsheet'!$D$5:$CA$182,Q$9,FALSE))),"")</f>
        <v>2299.2721411391371</v>
      </c>
      <c r="R74" s="197">
        <f ca="1">IFERROR(IF((VLOOKUP($E74,'DTOC Backsheet'!$D$5:$CA$182,R$9,FALSE))="","",(VLOOKUP($E74,'DTOC Backsheet'!$D$5:$CA$182,R$9,FALSE))),"")</f>
        <v>2320.522345770737</v>
      </c>
      <c r="S74" s="197">
        <f ca="1">IFERROR(IF((VLOOKUP($E74,'DTOC Backsheet'!$D$5:$CA$182,S$9,FALSE))="","",(VLOOKUP($E74,'DTOC Backsheet'!$D$5:$CA$182,S$9,FALSE))),"")</f>
        <v>2151.4651622571182</v>
      </c>
      <c r="T74" s="198">
        <f ca="1">IFERROR(IF((VLOOKUP($E74,'DTOC Backsheet'!$D$5:$CA$182,T$9,FALSE))="","",(VLOOKUP($E74,'DTOC Backsheet'!$D$5:$CA$182,T$9,FALSE))),"")</f>
        <v>2245.1062705835461</v>
      </c>
      <c r="U74" s="196">
        <f ca="1">IFERROR(IF((VLOOKUP($E74,'DTOC Backsheet'!$D$5:$CA$182,U$9,FALSE))="","",(VLOOKUP($E74,'DTOC Backsheet'!$D$5:$CA$182,U$9,FALSE))),"")</f>
        <v>2057.8959924627916</v>
      </c>
      <c r="V74" s="223">
        <f ca="1">IFERROR(IF((VLOOKUP($E74,'DTOC Backsheet'!$D$5:$CA$182,V$9,FALSE))="","",(VLOOKUP($E74,'DTOC Backsheet'!$D$5:$CA$182,V$9,FALSE))),"")</f>
        <v>1641.2783340039891</v>
      </c>
      <c r="W74" s="199">
        <f ca="1">IFERROR(IF((VLOOKUP($E74,'DTOC Backsheet'!$D$5:$CA$182,W$9,FALSE))="","",(VLOOKUP($E74,'DTOC Backsheet'!$D$5:$CA$182,W$9,FALSE))),"")</f>
        <v>1182.6210252018384</v>
      </c>
      <c r="X74" s="201" t="str">
        <f ca="1">IFERROR(IF((VLOOKUP($E74,'DTOC Backsheet'!$D$5:$CA$182,X$9,FALSE))="","",(VLOOKUP($E74,'DTOC Backsheet'!$D$5:$CA$182,X$9,FALSE))),"")</f>
        <v/>
      </c>
      <c r="Y74" s="212"/>
    </row>
    <row r="75" spans="1:25" ht="30" customHeight="1" thickBot="1">
      <c r="A75" s="42">
        <v>63</v>
      </c>
      <c r="B75" s="173" t="str">
        <f ca="1">IFERROR(IF((VLOOKUP($E75,'Org list'!$AJ$10:$AL$187,3,FALSE))="","",(VLOOKUP($E75,'Org list'!$AJ$10:$AL$187,3,FALSE))),"")</f>
        <v>North of England Commissioning Region</v>
      </c>
      <c r="C75" s="174" t="str">
        <f ca="1">IFERROR(IF((VLOOKUP($E75,'Org list'!$AO$10:$AQ$187,3,FALSE))="","",(VLOOKUP($E75,'Org list'!$AO$10:$AQ$187,3,FALSE))),"")</f>
        <v>Yorkshire and The Humber GOR</v>
      </c>
      <c r="D75" s="175" t="str">
        <f ca="1">IFERROR(IF((VLOOKUP($E75,'Org list'!$AT$10:$AV$187,3,FALSE))="","",(VLOOKUP($E75,'Org list'!$AT$10:$AV$187,3,FALSE))),"")</f>
        <v>NHS England North (Yorkshire And Humber)</v>
      </c>
      <c r="E75" s="34" t="str">
        <f t="shared" ca="1" si="1"/>
        <v>E08000017</v>
      </c>
      <c r="F75" s="29" t="str">
        <f ca="1">IF(E75="","",VLOOKUP(E75,'Org list'!$J$9:$K$636,2,0))</f>
        <v>Doncaster</v>
      </c>
      <c r="G75" s="196">
        <f ca="1">IFERROR(IF((VLOOKUP($E75,'NEA Backsheet'!$D$5:$AF$182,G$9,FALSE))="","",(VLOOKUP($E75,'NEA Backsheet'!$D$5:$AF$182,G$9,FALSE))),"")</f>
        <v>3071.5742685608975</v>
      </c>
      <c r="H75" s="197">
        <f ca="1">IFERROR(IF((VLOOKUP($E75,'NEA Backsheet'!$D$5:$AF$182,H$9,FALSE))="","",(VLOOKUP($E75,'NEA Backsheet'!$D$5:$AF$182,H$9,FALSE))),"")</f>
        <v>3070.6410693279099</v>
      </c>
      <c r="I75" s="197">
        <f ca="1">IFERROR(IF((VLOOKUP($E75,'NEA Backsheet'!$D$5:$AF$182,I$9,FALSE))="","",(VLOOKUP($E75,'NEA Backsheet'!$D$5:$AF$182,I$9,FALSE))),"")</f>
        <v>3130.1705104579191</v>
      </c>
      <c r="J75" s="198">
        <f ca="1">IFERROR(IF((VLOOKUP($E75,'NEA Backsheet'!$D$5:$AF$182,J$9,FALSE))="","",(VLOOKUP($E75,'NEA Backsheet'!$D$5:$AF$182,J$9,FALSE))),"")</f>
        <v>3108.0442946805501</v>
      </c>
      <c r="K75" s="196">
        <f ca="1">IFERROR(IF((VLOOKUP($E75,'NEA Backsheet'!$D$5:$AF$182,K$9,FALSE))="","",(VLOOKUP($E75,'NEA Backsheet'!$D$5:$AF$182,K$9,FALSE))),"")</f>
        <v>3075.2347634393886</v>
      </c>
      <c r="L75" s="223">
        <f ca="1">IFERROR(IF((VLOOKUP($E75,'NEA Backsheet'!$D$5:$AF$182,L$9,FALSE))="","",(VLOOKUP($E75,'NEA Backsheet'!$D$5:$AF$182,L$9,FALSE))),"")</f>
        <v>3097.3683614133315</v>
      </c>
      <c r="M75" s="199">
        <f ca="1">IFERROR(IF((VLOOKUP($E75,'NEA Backsheet'!$D$5:$AF$182,M$9,FALSE))="","",(VLOOKUP($E75,'NEA Backsheet'!$D$5:$AF$182,M$9,FALSE))),"")</f>
        <v>3090.3241343182012</v>
      </c>
      <c r="N75" s="201" t="str">
        <f ca="1">IFERROR(IF((VLOOKUP($E75,'NEA Backsheet'!$D$5:$AF$182,N$9,FALSE))="","",(VLOOKUP($E75,'NEA Backsheet'!$D$5:$AF$182,N$9,FALSE))),"")</f>
        <v/>
      </c>
      <c r="O75" s="211"/>
      <c r="P75" s="127"/>
      <c r="Q75" s="196">
        <f ca="1">IFERROR(IF((VLOOKUP($E75,'DTOC Backsheet'!$D$5:$CA$182,Q$9,FALSE))="","",(VLOOKUP($E75,'DTOC Backsheet'!$D$5:$CA$182,Q$9,FALSE))),"")</f>
        <v>481.02375752762885</v>
      </c>
      <c r="R75" s="197">
        <f ca="1">IFERROR(IF((VLOOKUP($E75,'DTOC Backsheet'!$D$5:$CA$182,R$9,FALSE))="","",(VLOOKUP($E75,'DTOC Backsheet'!$D$5:$CA$182,R$9,FALSE))),"")</f>
        <v>761.44861359274705</v>
      </c>
      <c r="S75" s="197">
        <f ca="1">IFERROR(IF((VLOOKUP($E75,'DTOC Backsheet'!$D$5:$CA$182,S$9,FALSE))="","",(VLOOKUP($E75,'DTOC Backsheet'!$D$5:$CA$182,S$9,FALSE))),"")</f>
        <v>968.25160479121178</v>
      </c>
      <c r="T75" s="198">
        <f ca="1">IFERROR(IF((VLOOKUP($E75,'DTOC Backsheet'!$D$5:$CA$182,T$9,FALSE))="","",(VLOOKUP($E75,'DTOC Backsheet'!$D$5:$CA$182,T$9,FALSE))),"")</f>
        <v>753.20052621059244</v>
      </c>
      <c r="U75" s="196">
        <f ca="1">IFERROR(IF((VLOOKUP($E75,'DTOC Backsheet'!$D$5:$CA$182,U$9,FALSE))="","",(VLOOKUP($E75,'DTOC Backsheet'!$D$5:$CA$182,U$9,FALSE))),"")</f>
        <v>632.58862527129259</v>
      </c>
      <c r="V75" s="223">
        <f ca="1">IFERROR(IF((VLOOKUP($E75,'DTOC Backsheet'!$D$5:$CA$182,V$9,FALSE))="","",(VLOOKUP($E75,'DTOC Backsheet'!$D$5:$CA$182,V$9,FALSE))),"")</f>
        <v>926.63212169917153</v>
      </c>
      <c r="W75" s="199">
        <f ca="1">IFERROR(IF((VLOOKUP($E75,'DTOC Backsheet'!$D$5:$CA$182,W$9,FALSE))="","",(VLOOKUP($E75,'DTOC Backsheet'!$D$5:$CA$182,W$9,FALSE))),"")</f>
        <v>642.98620293847364</v>
      </c>
      <c r="X75" s="201" t="str">
        <f ca="1">IFERROR(IF((VLOOKUP($E75,'DTOC Backsheet'!$D$5:$CA$182,X$9,FALSE))="","",(VLOOKUP($E75,'DTOC Backsheet'!$D$5:$CA$182,X$9,FALSE))),"")</f>
        <v/>
      </c>
      <c r="Y75" s="212"/>
    </row>
    <row r="76" spans="1:25" ht="30" customHeight="1" thickBot="1">
      <c r="A76" s="42">
        <v>64</v>
      </c>
      <c r="B76" s="173" t="str">
        <f ca="1">IFERROR(IF((VLOOKUP($E76,'Org list'!$AJ$10:$AL$187,3,FALSE))="","",(VLOOKUP($E76,'Org list'!$AJ$10:$AL$187,3,FALSE))),"")</f>
        <v>South of England Commissioning Region</v>
      </c>
      <c r="C76" s="174" t="str">
        <f ca="1">IFERROR(IF((VLOOKUP($E76,'Org list'!$AO$10:$AQ$187,3,FALSE))="","",(VLOOKUP($E76,'Org list'!$AO$10:$AQ$187,3,FALSE))),"")</f>
        <v>South West GOR</v>
      </c>
      <c r="D76" s="175" t="str">
        <f ca="1">IFERROR(IF((VLOOKUP($E76,'Org list'!$AT$10:$AV$187,3,FALSE))="","",(VLOOKUP($E76,'Org list'!$AT$10:$AV$187,3,FALSE))),"")</f>
        <v>NHS England South (Wessex)</v>
      </c>
      <c r="E76" s="34" t="str">
        <f t="shared" ref="E76:E107" ca="1" si="2">IF($A76&gt;$AB$5-1,"",INDIRECT("'Comms by AT'!D"&amp;$A76+$AB$4))</f>
        <v>E10000009</v>
      </c>
      <c r="F76" s="29" t="str">
        <f ca="1">IF(E76="","",VLOOKUP(E76,'Org list'!$J$9:$K$636,2,0))</f>
        <v>Dorset</v>
      </c>
      <c r="G76" s="196">
        <f ca="1">IFERROR(IF((VLOOKUP($E76,'NEA Backsheet'!$D$5:$AF$182,G$9,FALSE))="","",(VLOOKUP($E76,'NEA Backsheet'!$D$5:$AF$182,G$9,FALSE))),"")</f>
        <v>2992.8066057510778</v>
      </c>
      <c r="H76" s="197">
        <f ca="1">IFERROR(IF((VLOOKUP($E76,'NEA Backsheet'!$D$5:$AF$182,H$9,FALSE))="","",(VLOOKUP($E76,'NEA Backsheet'!$D$5:$AF$182,H$9,FALSE))),"")</f>
        <v>2939.5161894216335</v>
      </c>
      <c r="I76" s="197">
        <f ca="1">IFERROR(IF((VLOOKUP($E76,'NEA Backsheet'!$D$5:$AF$182,I$9,FALSE))="","",(VLOOKUP($E76,'NEA Backsheet'!$D$5:$AF$182,I$9,FALSE))),"")</f>
        <v>3120.204337837562</v>
      </c>
      <c r="J76" s="198">
        <f ca="1">IFERROR(IF((VLOOKUP($E76,'NEA Backsheet'!$D$5:$AF$182,J$9,FALSE))="","",(VLOOKUP($E76,'NEA Backsheet'!$D$5:$AF$182,J$9,FALSE))),"")</f>
        <v>3112.8681174219687</v>
      </c>
      <c r="K76" s="196">
        <f ca="1">IFERROR(IF((VLOOKUP($E76,'NEA Backsheet'!$D$5:$AF$182,K$9,FALSE))="","",(VLOOKUP($E76,'NEA Backsheet'!$D$5:$AF$182,K$9,FALSE))),"")</f>
        <v>2996.5502866154857</v>
      </c>
      <c r="L76" s="223">
        <f ca="1">IFERROR(IF((VLOOKUP($E76,'NEA Backsheet'!$D$5:$AF$182,L$9,FALSE))="","",(VLOOKUP($E76,'NEA Backsheet'!$D$5:$AF$182,L$9,FALSE))),"")</f>
        <v>3043.7016623403679</v>
      </c>
      <c r="M76" s="199">
        <f ca="1">IFERROR(IF((VLOOKUP($E76,'NEA Backsheet'!$D$5:$AF$182,M$9,FALSE))="","",(VLOOKUP($E76,'NEA Backsheet'!$D$5:$AF$182,M$9,FALSE))),"")</f>
        <v>3110.8128002238609</v>
      </c>
      <c r="N76" s="201" t="str">
        <f ca="1">IFERROR(IF((VLOOKUP($E76,'NEA Backsheet'!$D$5:$AF$182,N$9,FALSE))="","",(VLOOKUP($E76,'NEA Backsheet'!$D$5:$AF$182,N$9,FALSE))),"")</f>
        <v/>
      </c>
      <c r="O76" s="211"/>
      <c r="P76" s="127"/>
      <c r="Q76" s="196">
        <f ca="1">IFERROR(IF((VLOOKUP($E76,'DTOC Backsheet'!$D$5:$CA$182,Q$9,FALSE))="","",(VLOOKUP($E76,'DTOC Backsheet'!$D$5:$CA$182,Q$9,FALSE))),"")</f>
        <v>2022.40757021887</v>
      </c>
      <c r="R76" s="197">
        <f ca="1">IFERROR(IF((VLOOKUP($E76,'DTOC Backsheet'!$D$5:$CA$182,R$9,FALSE))="","",(VLOOKUP($E76,'DTOC Backsheet'!$D$5:$CA$182,R$9,FALSE))),"")</f>
        <v>2073.3075748461433</v>
      </c>
      <c r="S76" s="197">
        <f ca="1">IFERROR(IF((VLOOKUP($E76,'DTOC Backsheet'!$D$5:$CA$182,S$9,FALSE))="","",(VLOOKUP($E76,'DTOC Backsheet'!$D$5:$CA$182,S$9,FALSE))),"")</f>
        <v>1836.4490305862755</v>
      </c>
      <c r="T76" s="198">
        <f ca="1">IFERROR(IF((VLOOKUP($E76,'DTOC Backsheet'!$D$5:$CA$182,T$9,FALSE))="","",(VLOOKUP($E76,'DTOC Backsheet'!$D$5:$CA$182,T$9,FALSE))),"")</f>
        <v>1740.7767191280684</v>
      </c>
      <c r="U76" s="196">
        <f ca="1">IFERROR(IF((VLOOKUP($E76,'DTOC Backsheet'!$D$5:$CA$182,U$9,FALSE))="","",(VLOOKUP($E76,'DTOC Backsheet'!$D$5:$CA$182,U$9,FALSE))),"")</f>
        <v>1601.37575906498</v>
      </c>
      <c r="V76" s="223">
        <f ca="1">IFERROR(IF((VLOOKUP($E76,'DTOC Backsheet'!$D$5:$CA$182,V$9,FALSE))="","",(VLOOKUP($E76,'DTOC Backsheet'!$D$5:$CA$182,V$9,FALSE))),"")</f>
        <v>1893.1922916451797</v>
      </c>
      <c r="W76" s="199">
        <f ca="1">IFERROR(IF((VLOOKUP($E76,'DTOC Backsheet'!$D$5:$CA$182,W$9,FALSE))="","",(VLOOKUP($E76,'DTOC Backsheet'!$D$5:$CA$182,W$9,FALSE))),"")</f>
        <v>1662.110617183753</v>
      </c>
      <c r="X76" s="201" t="str">
        <f ca="1">IFERROR(IF((VLOOKUP($E76,'DTOC Backsheet'!$D$5:$CA$182,X$9,FALSE))="","",(VLOOKUP($E76,'DTOC Backsheet'!$D$5:$CA$182,X$9,FALSE))),"")</f>
        <v/>
      </c>
      <c r="Y76" s="212"/>
    </row>
    <row r="77" spans="1:25" ht="30" customHeight="1" thickBot="1">
      <c r="A77" s="42">
        <v>65</v>
      </c>
      <c r="B77" s="173" t="str">
        <f ca="1">IFERROR(IF((VLOOKUP($E77,'Org list'!$AJ$10:$AL$187,3,FALSE))="","",(VLOOKUP($E77,'Org list'!$AJ$10:$AL$187,3,FALSE))),"")</f>
        <v>Midlands and East of England Commissioning Region</v>
      </c>
      <c r="C77" s="174" t="str">
        <f ca="1">IFERROR(IF((VLOOKUP($E77,'Org list'!$AO$10:$AQ$187,3,FALSE))="","",(VLOOKUP($E77,'Org list'!$AO$10:$AQ$187,3,FALSE))),"")</f>
        <v>West Midlands GOR</v>
      </c>
      <c r="D77" s="175" t="str">
        <f ca="1">IFERROR(IF((VLOOKUP($E77,'Org list'!$AT$10:$AV$187,3,FALSE))="","",(VLOOKUP($E77,'Org list'!$AT$10:$AV$187,3,FALSE))),"")</f>
        <v>NHS England Midlands And East (West Midlands)</v>
      </c>
      <c r="E77" s="34" t="str">
        <f t="shared" ca="1" si="2"/>
        <v>E08000027</v>
      </c>
      <c r="F77" s="29" t="str">
        <f ca="1">IF(E77="","",VLOOKUP(E77,'Org list'!$J$9:$K$636,2,0))</f>
        <v>Dudley</v>
      </c>
      <c r="G77" s="196">
        <f ca="1">IFERROR(IF((VLOOKUP($E77,'NEA Backsheet'!$D$5:$AF$182,G$9,FALSE))="","",(VLOOKUP($E77,'NEA Backsheet'!$D$5:$AF$182,G$9,FALSE))),"")</f>
        <v>3435.4680848687676</v>
      </c>
      <c r="H77" s="197">
        <f ca="1">IFERROR(IF((VLOOKUP($E77,'NEA Backsheet'!$D$5:$AF$182,H$9,FALSE))="","",(VLOOKUP($E77,'NEA Backsheet'!$D$5:$AF$182,H$9,FALSE))),"")</f>
        <v>3423.5167867244154</v>
      </c>
      <c r="I77" s="197">
        <f ca="1">IFERROR(IF((VLOOKUP($E77,'NEA Backsheet'!$D$5:$AF$182,I$9,FALSE))="","",(VLOOKUP($E77,'NEA Backsheet'!$D$5:$AF$182,I$9,FALSE))),"")</f>
        <v>3444.2146786831772</v>
      </c>
      <c r="J77" s="198">
        <f ca="1">IFERROR(IF((VLOOKUP($E77,'NEA Backsheet'!$D$5:$AF$182,J$9,FALSE))="","",(VLOOKUP($E77,'NEA Backsheet'!$D$5:$AF$182,J$9,FALSE))),"")</f>
        <v>3400.2988777732257</v>
      </c>
      <c r="K77" s="196">
        <f ca="1">IFERROR(IF((VLOOKUP($E77,'NEA Backsheet'!$D$5:$AF$182,K$9,FALSE))="","",(VLOOKUP($E77,'NEA Backsheet'!$D$5:$AF$182,K$9,FALSE))),"")</f>
        <v>3429.8392970043169</v>
      </c>
      <c r="L77" s="223">
        <f ca="1">IFERROR(IF((VLOOKUP($E77,'NEA Backsheet'!$D$5:$AF$182,L$9,FALSE))="","",(VLOOKUP($E77,'NEA Backsheet'!$D$5:$AF$182,L$9,FALSE))),"")</f>
        <v>3118.2669714204399</v>
      </c>
      <c r="M77" s="199">
        <f ca="1">IFERROR(IF((VLOOKUP($E77,'NEA Backsheet'!$D$5:$AF$182,M$9,FALSE))="","",(VLOOKUP($E77,'NEA Backsheet'!$D$5:$AF$182,M$9,FALSE))),"")</f>
        <v>2544.8300634292059</v>
      </c>
      <c r="N77" s="201" t="str">
        <f ca="1">IFERROR(IF((VLOOKUP($E77,'NEA Backsheet'!$D$5:$AF$182,N$9,FALSE))="","",(VLOOKUP($E77,'NEA Backsheet'!$D$5:$AF$182,N$9,FALSE))),"")</f>
        <v/>
      </c>
      <c r="O77" s="211"/>
      <c r="P77" s="127"/>
      <c r="Q77" s="196">
        <f ca="1">IFERROR(IF((VLOOKUP($E77,'DTOC Backsheet'!$D$5:$CA$182,Q$9,FALSE))="","",(VLOOKUP($E77,'DTOC Backsheet'!$D$5:$CA$182,Q$9,FALSE))),"")</f>
        <v>1249.413585568391</v>
      </c>
      <c r="R77" s="197">
        <f ca="1">IFERROR(IF((VLOOKUP($E77,'DTOC Backsheet'!$D$5:$CA$182,R$9,FALSE))="","",(VLOOKUP($E77,'DTOC Backsheet'!$D$5:$CA$182,R$9,FALSE))),"")</f>
        <v>1541.3176581915582</v>
      </c>
      <c r="S77" s="197">
        <f ca="1">IFERROR(IF((VLOOKUP($E77,'DTOC Backsheet'!$D$5:$CA$182,S$9,FALSE))="","",(VLOOKUP($E77,'DTOC Backsheet'!$D$5:$CA$182,S$9,FALSE))),"")</f>
        <v>1242.1961771793565</v>
      </c>
      <c r="T77" s="198">
        <f ca="1">IFERROR(IF((VLOOKUP($E77,'DTOC Backsheet'!$D$5:$CA$182,T$9,FALSE))="","",(VLOOKUP($E77,'DTOC Backsheet'!$D$5:$CA$182,T$9,FALSE))),"")</f>
        <v>1474.5518121805014</v>
      </c>
      <c r="U77" s="196">
        <f ca="1">IFERROR(IF((VLOOKUP($E77,'DTOC Backsheet'!$D$5:$CA$182,U$9,FALSE))="","",(VLOOKUP($E77,'DTOC Backsheet'!$D$5:$CA$182,U$9,FALSE))),"")</f>
        <v>1048.2140056152696</v>
      </c>
      <c r="V77" s="223">
        <f ca="1">IFERROR(IF((VLOOKUP($E77,'DTOC Backsheet'!$D$5:$CA$182,V$9,FALSE))="","",(VLOOKUP($E77,'DTOC Backsheet'!$D$5:$CA$182,V$9,FALSE))),"")</f>
        <v>1432.8796957493134</v>
      </c>
      <c r="W77" s="199">
        <f ca="1">IFERROR(IF((VLOOKUP($E77,'DTOC Backsheet'!$D$5:$CA$182,W$9,FALSE))="","",(VLOOKUP($E77,'DTOC Backsheet'!$D$5:$CA$182,W$9,FALSE))),"")</f>
        <v>1074.6597718119849</v>
      </c>
      <c r="X77" s="201" t="str">
        <f ca="1">IFERROR(IF((VLOOKUP($E77,'DTOC Backsheet'!$D$5:$CA$182,X$9,FALSE))="","",(VLOOKUP($E77,'DTOC Backsheet'!$D$5:$CA$182,X$9,FALSE))),"")</f>
        <v/>
      </c>
      <c r="Y77" s="212"/>
    </row>
    <row r="78" spans="1:25" ht="30" customHeight="1" thickBot="1">
      <c r="A78" s="42">
        <v>66</v>
      </c>
      <c r="B78" s="173" t="str">
        <f ca="1">IFERROR(IF((VLOOKUP($E78,'Org list'!$AJ$10:$AL$187,3,FALSE))="","",(VLOOKUP($E78,'Org list'!$AJ$10:$AL$187,3,FALSE))),"")</f>
        <v>London Commissioning Region</v>
      </c>
      <c r="C78" s="174" t="str">
        <f ca="1">IFERROR(IF((VLOOKUP($E78,'Org list'!$AO$10:$AQ$187,3,FALSE))="","",(VLOOKUP($E78,'Org list'!$AO$10:$AQ$187,3,FALSE))),"")</f>
        <v>London GOR</v>
      </c>
      <c r="D78" s="175" t="str">
        <f ca="1">IFERROR(IF((VLOOKUP($E78,'Org list'!$AT$10:$AV$187,3,FALSE))="","",(VLOOKUP($E78,'Org list'!$AT$10:$AV$187,3,FALSE))),"")</f>
        <v>NHS England London</v>
      </c>
      <c r="E78" s="34" t="str">
        <f t="shared" ca="1" si="2"/>
        <v>E09000009</v>
      </c>
      <c r="F78" s="29" t="str">
        <f ca="1">IF(E78="","",VLOOKUP(E78,'Org list'!$J$9:$K$636,2,0))</f>
        <v>Ealing</v>
      </c>
      <c r="G78" s="196">
        <f ca="1">IFERROR(IF((VLOOKUP($E78,'NEA Backsheet'!$D$5:$AF$182,G$9,FALSE))="","",(VLOOKUP($E78,'NEA Backsheet'!$D$5:$AF$182,G$9,FALSE))),"")</f>
        <v>2595.6661956677949</v>
      </c>
      <c r="H78" s="197">
        <f ca="1">IFERROR(IF((VLOOKUP($E78,'NEA Backsheet'!$D$5:$AF$182,H$9,FALSE))="","",(VLOOKUP($E78,'NEA Backsheet'!$D$5:$AF$182,H$9,FALSE))),"")</f>
        <v>2586.5851415138154</v>
      </c>
      <c r="I78" s="197">
        <f ca="1">IFERROR(IF((VLOOKUP($E78,'NEA Backsheet'!$D$5:$AF$182,I$9,FALSE))="","",(VLOOKUP($E78,'NEA Backsheet'!$D$5:$AF$182,I$9,FALSE))),"")</f>
        <v>2435.8354631679094</v>
      </c>
      <c r="J78" s="198">
        <f ca="1">IFERROR(IF((VLOOKUP($E78,'NEA Backsheet'!$D$5:$AF$182,J$9,FALSE))="","",(VLOOKUP($E78,'NEA Backsheet'!$D$5:$AF$182,J$9,FALSE))),"")</f>
        <v>2249.8710014555395</v>
      </c>
      <c r="K78" s="196">
        <f ca="1">IFERROR(IF((VLOOKUP($E78,'NEA Backsheet'!$D$5:$AF$182,K$9,FALSE))="","",(VLOOKUP($E78,'NEA Backsheet'!$D$5:$AF$182,K$9,FALSE))),"")</f>
        <v>2522.6179059995993</v>
      </c>
      <c r="L78" s="223">
        <f ca="1">IFERROR(IF((VLOOKUP($E78,'NEA Backsheet'!$D$5:$AF$182,L$9,FALSE))="","",(VLOOKUP($E78,'NEA Backsheet'!$D$5:$AF$182,L$9,FALSE))),"")</f>
        <v>2551.3164336910854</v>
      </c>
      <c r="M78" s="199">
        <f ca="1">IFERROR(IF((VLOOKUP($E78,'NEA Backsheet'!$D$5:$AF$182,M$9,FALSE))="","",(VLOOKUP($E78,'NEA Backsheet'!$D$5:$AF$182,M$9,FALSE))),"")</f>
        <v>2495.4541191021799</v>
      </c>
      <c r="N78" s="201" t="str">
        <f ca="1">IFERROR(IF((VLOOKUP($E78,'NEA Backsheet'!$D$5:$AF$182,N$9,FALSE))="","",(VLOOKUP($E78,'NEA Backsheet'!$D$5:$AF$182,N$9,FALSE))),"")</f>
        <v/>
      </c>
      <c r="O78" s="211"/>
      <c r="P78" s="127"/>
      <c r="Q78" s="196">
        <f ca="1">IFERROR(IF((VLOOKUP($E78,'DTOC Backsheet'!$D$5:$CA$182,Q$9,FALSE))="","",(VLOOKUP($E78,'DTOC Backsheet'!$D$5:$CA$182,Q$9,FALSE))),"")</f>
        <v>868.97658516921274</v>
      </c>
      <c r="R78" s="197">
        <f ca="1">IFERROR(IF((VLOOKUP($E78,'DTOC Backsheet'!$D$5:$CA$182,R$9,FALSE))="","",(VLOOKUP($E78,'DTOC Backsheet'!$D$5:$CA$182,R$9,FALSE))),"")</f>
        <v>1060.2655227360021</v>
      </c>
      <c r="S78" s="197">
        <f ca="1">IFERROR(IF((VLOOKUP($E78,'DTOC Backsheet'!$D$5:$CA$182,S$9,FALSE))="","",(VLOOKUP($E78,'DTOC Backsheet'!$D$5:$CA$182,S$9,FALSE))),"")</f>
        <v>1278.1751872007544</v>
      </c>
      <c r="T78" s="198">
        <f ca="1">IFERROR(IF((VLOOKUP($E78,'DTOC Backsheet'!$D$5:$CA$182,T$9,FALSE))="","",(VLOOKUP($E78,'DTOC Backsheet'!$D$5:$CA$182,T$9,FALSE))),"")</f>
        <v>1579.9595260847552</v>
      </c>
      <c r="U78" s="196">
        <f ca="1">IFERROR(IF((VLOOKUP($E78,'DTOC Backsheet'!$D$5:$CA$182,U$9,FALSE))="","",(VLOOKUP($E78,'DTOC Backsheet'!$D$5:$CA$182,U$9,FALSE))),"")</f>
        <v>1324.1813039342862</v>
      </c>
      <c r="V78" s="223">
        <f ca="1">IFERROR(IF((VLOOKUP($E78,'DTOC Backsheet'!$D$5:$CA$182,V$9,FALSE))="","",(VLOOKUP($E78,'DTOC Backsheet'!$D$5:$CA$182,V$9,FALSE))),"")</f>
        <v>1523.5324001531569</v>
      </c>
      <c r="W78" s="199">
        <f ca="1">IFERROR(IF((VLOOKUP($E78,'DTOC Backsheet'!$D$5:$CA$182,W$9,FALSE))="","",(VLOOKUP($E78,'DTOC Backsheet'!$D$5:$CA$182,W$9,FALSE))),"")</f>
        <v>1068.403081783817</v>
      </c>
      <c r="X78" s="201" t="str">
        <f ca="1">IFERROR(IF((VLOOKUP($E78,'DTOC Backsheet'!$D$5:$CA$182,X$9,FALSE))="","",(VLOOKUP($E78,'DTOC Backsheet'!$D$5:$CA$182,X$9,FALSE))),"")</f>
        <v/>
      </c>
      <c r="Y78" s="212"/>
    </row>
    <row r="79" spans="1:25" ht="30" customHeight="1" thickBot="1">
      <c r="A79" s="42">
        <v>67</v>
      </c>
      <c r="B79" s="173" t="str">
        <f ca="1">IFERROR(IF((VLOOKUP($E79,'Org list'!$AJ$10:$AL$187,3,FALSE))="","",(VLOOKUP($E79,'Org list'!$AJ$10:$AL$187,3,FALSE))),"")</f>
        <v>North of England Commissioning Region</v>
      </c>
      <c r="C79" s="174" t="str">
        <f ca="1">IFERROR(IF((VLOOKUP($E79,'Org list'!$AO$10:$AQ$187,3,FALSE))="","",(VLOOKUP($E79,'Org list'!$AO$10:$AQ$187,3,FALSE))),"")</f>
        <v>Yorkshire and The Humber GOR</v>
      </c>
      <c r="D79" s="175" t="str">
        <f ca="1">IFERROR(IF((VLOOKUP($E79,'Org list'!$AT$10:$AV$187,3,FALSE))="","",(VLOOKUP($E79,'Org list'!$AT$10:$AV$187,3,FALSE))),"")</f>
        <v>NHS England North (Yorkshire And Humber)</v>
      </c>
      <c r="E79" s="34" t="str">
        <f t="shared" ca="1" si="2"/>
        <v>E06000011</v>
      </c>
      <c r="F79" s="29" t="str">
        <f ca="1">IF(E79="","",VLOOKUP(E79,'Org list'!$J$9:$K$636,2,0))</f>
        <v>East Riding of Yorkshire</v>
      </c>
      <c r="G79" s="196">
        <f ca="1">IFERROR(IF((VLOOKUP($E79,'NEA Backsheet'!$D$5:$AF$182,G$9,FALSE))="","",(VLOOKUP($E79,'NEA Backsheet'!$D$5:$AF$182,G$9,FALSE))),"")</f>
        <v>2387.9576729982882</v>
      </c>
      <c r="H79" s="197">
        <f ca="1">IFERROR(IF((VLOOKUP($E79,'NEA Backsheet'!$D$5:$AF$182,H$9,FALSE))="","",(VLOOKUP($E79,'NEA Backsheet'!$D$5:$AF$182,H$9,FALSE))),"")</f>
        <v>2397.7206208981352</v>
      </c>
      <c r="I79" s="197">
        <f ca="1">IFERROR(IF((VLOOKUP($E79,'NEA Backsheet'!$D$5:$AF$182,I$9,FALSE))="","",(VLOOKUP($E79,'NEA Backsheet'!$D$5:$AF$182,I$9,FALSE))),"")</f>
        <v>2445.0070955849937</v>
      </c>
      <c r="J79" s="198">
        <f ca="1">IFERROR(IF((VLOOKUP($E79,'NEA Backsheet'!$D$5:$AF$182,J$9,FALSE))="","",(VLOOKUP($E79,'NEA Backsheet'!$D$5:$AF$182,J$9,FALSE))),"")</f>
        <v>2355.5462726160149</v>
      </c>
      <c r="K79" s="196">
        <f ca="1">IFERROR(IF((VLOOKUP($E79,'NEA Backsheet'!$D$5:$AF$182,K$9,FALSE))="","",(VLOOKUP($E79,'NEA Backsheet'!$D$5:$AF$182,K$9,FALSE))),"")</f>
        <v>2384.8850928144489</v>
      </c>
      <c r="L79" s="223">
        <f ca="1">IFERROR(IF((VLOOKUP($E79,'NEA Backsheet'!$D$5:$AF$182,L$9,FALSE))="","",(VLOOKUP($E79,'NEA Backsheet'!$D$5:$AF$182,L$9,FALSE))),"")</f>
        <v>2355.2097016999355</v>
      </c>
      <c r="M79" s="199">
        <f ca="1">IFERROR(IF((VLOOKUP($E79,'NEA Backsheet'!$D$5:$AF$182,M$9,FALSE))="","",(VLOOKUP($E79,'NEA Backsheet'!$D$5:$AF$182,M$9,FALSE))),"")</f>
        <v>2503.3904744107326</v>
      </c>
      <c r="N79" s="201" t="str">
        <f ca="1">IFERROR(IF((VLOOKUP($E79,'NEA Backsheet'!$D$5:$AF$182,N$9,FALSE))="","",(VLOOKUP($E79,'NEA Backsheet'!$D$5:$AF$182,N$9,FALSE))),"")</f>
        <v/>
      </c>
      <c r="O79" s="211"/>
      <c r="P79" s="127"/>
      <c r="Q79" s="196">
        <f ca="1">IFERROR(IF((VLOOKUP($E79,'DTOC Backsheet'!$D$5:$CA$182,Q$9,FALSE))="","",(VLOOKUP($E79,'DTOC Backsheet'!$D$5:$CA$182,Q$9,FALSE))),"")</f>
        <v>619.90757741573077</v>
      </c>
      <c r="R79" s="197">
        <f ca="1">IFERROR(IF((VLOOKUP($E79,'DTOC Backsheet'!$D$5:$CA$182,R$9,FALSE))="","",(VLOOKUP($E79,'DTOC Backsheet'!$D$5:$CA$182,R$9,FALSE))),"")</f>
        <v>839.14761799149949</v>
      </c>
      <c r="S79" s="197">
        <f ca="1">IFERROR(IF((VLOOKUP($E79,'DTOC Backsheet'!$D$5:$CA$182,S$9,FALSE))="","",(VLOOKUP($E79,'DTOC Backsheet'!$D$5:$CA$182,S$9,FALSE))),"")</f>
        <v>806.78880603255504</v>
      </c>
      <c r="T79" s="198">
        <f ca="1">IFERROR(IF((VLOOKUP($E79,'DTOC Backsheet'!$D$5:$CA$182,T$9,FALSE))="","",(VLOOKUP($E79,'DTOC Backsheet'!$D$5:$CA$182,T$9,FALSE))),"")</f>
        <v>1003.6347826053749</v>
      </c>
      <c r="U79" s="196">
        <f ca="1">IFERROR(IF((VLOOKUP($E79,'DTOC Backsheet'!$D$5:$CA$182,U$9,FALSE))="","",(VLOOKUP($E79,'DTOC Backsheet'!$D$5:$CA$182,U$9,FALSE))),"")</f>
        <v>1086.8507319168759</v>
      </c>
      <c r="V79" s="223">
        <f ca="1">IFERROR(IF((VLOOKUP($E79,'DTOC Backsheet'!$D$5:$CA$182,V$9,FALSE))="","",(VLOOKUP($E79,'DTOC Backsheet'!$D$5:$CA$182,V$9,FALSE))),"")</f>
        <v>874.30783107797743</v>
      </c>
      <c r="W79" s="199">
        <f ca="1">IFERROR(IF((VLOOKUP($E79,'DTOC Backsheet'!$D$5:$CA$182,W$9,FALSE))="","",(VLOOKUP($E79,'DTOC Backsheet'!$D$5:$CA$182,W$9,FALSE))),"")</f>
        <v>770.55807609220994</v>
      </c>
      <c r="X79" s="201" t="str">
        <f ca="1">IFERROR(IF((VLOOKUP($E79,'DTOC Backsheet'!$D$5:$CA$182,X$9,FALSE))="","",(VLOOKUP($E79,'DTOC Backsheet'!$D$5:$CA$182,X$9,FALSE))),"")</f>
        <v/>
      </c>
      <c r="Y79" s="212"/>
    </row>
    <row r="80" spans="1:25" ht="30" customHeight="1" thickBot="1">
      <c r="A80" s="42">
        <v>68</v>
      </c>
      <c r="B80" s="173" t="str">
        <f ca="1">IFERROR(IF((VLOOKUP($E80,'Org list'!$AJ$10:$AL$187,3,FALSE))="","",(VLOOKUP($E80,'Org list'!$AJ$10:$AL$187,3,FALSE))),"")</f>
        <v>South of England Commissioning Region</v>
      </c>
      <c r="C80" s="174" t="str">
        <f ca="1">IFERROR(IF((VLOOKUP($E80,'Org list'!$AO$10:$AQ$187,3,FALSE))="","",(VLOOKUP($E80,'Org list'!$AO$10:$AQ$187,3,FALSE))),"")</f>
        <v>South East GOR</v>
      </c>
      <c r="D80" s="175" t="str">
        <f ca="1">IFERROR(IF((VLOOKUP($E80,'Org list'!$AT$10:$AV$187,3,FALSE))="","",(VLOOKUP($E80,'Org list'!$AT$10:$AV$187,3,FALSE))),"")</f>
        <v>NHS England South (South East)</v>
      </c>
      <c r="E80" s="34" t="str">
        <f t="shared" ca="1" si="2"/>
        <v>E10000011</v>
      </c>
      <c r="F80" s="29" t="str">
        <f ca="1">IF(E80="","",VLOOKUP(E80,'Org list'!$J$9:$K$636,2,0))</f>
        <v>East Sussex</v>
      </c>
      <c r="G80" s="196">
        <f ca="1">IFERROR(IF((VLOOKUP($E80,'NEA Backsheet'!$D$5:$AF$182,G$9,FALSE))="","",(VLOOKUP($E80,'NEA Backsheet'!$D$5:$AF$182,G$9,FALSE))),"")</f>
        <v>2481.5329239695998</v>
      </c>
      <c r="H80" s="197">
        <f ca="1">IFERROR(IF((VLOOKUP($E80,'NEA Backsheet'!$D$5:$AF$182,H$9,FALSE))="","",(VLOOKUP($E80,'NEA Backsheet'!$D$5:$AF$182,H$9,FALSE))),"")</f>
        <v>2348.6901492169936</v>
      </c>
      <c r="I80" s="197">
        <f ca="1">IFERROR(IF((VLOOKUP($E80,'NEA Backsheet'!$D$5:$AF$182,I$9,FALSE))="","",(VLOOKUP($E80,'NEA Backsheet'!$D$5:$AF$182,I$9,FALSE))),"")</f>
        <v>2492.0250449850987</v>
      </c>
      <c r="J80" s="198">
        <f ca="1">IFERROR(IF((VLOOKUP($E80,'NEA Backsheet'!$D$5:$AF$182,J$9,FALSE))="","",(VLOOKUP($E80,'NEA Backsheet'!$D$5:$AF$182,J$9,FALSE))),"")</f>
        <v>2415.304334145882</v>
      </c>
      <c r="K80" s="196">
        <f ca="1">IFERROR(IF((VLOOKUP($E80,'NEA Backsheet'!$D$5:$AF$182,K$9,FALSE))="","",(VLOOKUP($E80,'NEA Backsheet'!$D$5:$AF$182,K$9,FALSE))),"")</f>
        <v>2506.8642922189988</v>
      </c>
      <c r="L80" s="223">
        <f ca="1">IFERROR(IF((VLOOKUP($E80,'NEA Backsheet'!$D$5:$AF$182,L$9,FALSE))="","",(VLOOKUP($E80,'NEA Backsheet'!$D$5:$AF$182,L$9,FALSE))),"")</f>
        <v>2631.3897049760662</v>
      </c>
      <c r="M80" s="199">
        <f ca="1">IFERROR(IF((VLOOKUP($E80,'NEA Backsheet'!$D$5:$AF$182,M$9,FALSE))="","",(VLOOKUP($E80,'NEA Backsheet'!$D$5:$AF$182,M$9,FALSE))),"")</f>
        <v>2766.3530346760936</v>
      </c>
      <c r="N80" s="201" t="str">
        <f ca="1">IFERROR(IF((VLOOKUP($E80,'NEA Backsheet'!$D$5:$AF$182,N$9,FALSE))="","",(VLOOKUP($E80,'NEA Backsheet'!$D$5:$AF$182,N$9,FALSE))),"")</f>
        <v/>
      </c>
      <c r="O80" s="211"/>
      <c r="P80" s="127"/>
      <c r="Q80" s="196">
        <f ca="1">IFERROR(IF((VLOOKUP($E80,'DTOC Backsheet'!$D$5:$CA$182,Q$9,FALSE))="","",(VLOOKUP($E80,'DTOC Backsheet'!$D$5:$CA$182,Q$9,FALSE))),"")</f>
        <v>1739.749995490539</v>
      </c>
      <c r="R80" s="197">
        <f ca="1">IFERROR(IF((VLOOKUP($E80,'DTOC Backsheet'!$D$5:$CA$182,R$9,FALSE))="","",(VLOOKUP($E80,'DTOC Backsheet'!$D$5:$CA$182,R$9,FALSE))),"")</f>
        <v>2259.9163044066449</v>
      </c>
      <c r="S80" s="197">
        <f ca="1">IFERROR(IF((VLOOKUP($E80,'DTOC Backsheet'!$D$5:$CA$182,S$9,FALSE))="","",(VLOOKUP($E80,'DTOC Backsheet'!$D$5:$CA$182,S$9,FALSE))),"")</f>
        <v>2374.4566099677122</v>
      </c>
      <c r="T80" s="198">
        <f ca="1">IFERROR(IF((VLOOKUP($E80,'DTOC Backsheet'!$D$5:$CA$182,T$9,FALSE))="","",(VLOOKUP($E80,'DTOC Backsheet'!$D$5:$CA$182,T$9,FALSE))),"")</f>
        <v>2099.7777639463002</v>
      </c>
      <c r="U80" s="196">
        <f ca="1">IFERROR(IF((VLOOKUP($E80,'DTOC Backsheet'!$D$5:$CA$182,U$9,FALSE))="","",(VLOOKUP($E80,'DTOC Backsheet'!$D$5:$CA$182,U$9,FALSE))),"")</f>
        <v>1925.6564191266455</v>
      </c>
      <c r="V80" s="223">
        <f ca="1">IFERROR(IF((VLOOKUP($E80,'DTOC Backsheet'!$D$5:$CA$182,V$9,FALSE))="","",(VLOOKUP($E80,'DTOC Backsheet'!$D$5:$CA$182,V$9,FALSE))),"")</f>
        <v>1702.8439250468552</v>
      </c>
      <c r="W80" s="199">
        <f ca="1">IFERROR(IF((VLOOKUP($E80,'DTOC Backsheet'!$D$5:$CA$182,W$9,FALSE))="","",(VLOOKUP($E80,'DTOC Backsheet'!$D$5:$CA$182,W$9,FALSE))),"")</f>
        <v>1140.9884515566291</v>
      </c>
      <c r="X80" s="201" t="str">
        <f ca="1">IFERROR(IF((VLOOKUP($E80,'DTOC Backsheet'!$D$5:$CA$182,X$9,FALSE))="","",(VLOOKUP($E80,'DTOC Backsheet'!$D$5:$CA$182,X$9,FALSE))),"")</f>
        <v/>
      </c>
      <c r="Y80" s="212"/>
    </row>
    <row r="81" spans="1:25" ht="30" customHeight="1" thickBot="1">
      <c r="A81" s="42">
        <v>69</v>
      </c>
      <c r="B81" s="173" t="str">
        <f ca="1">IFERROR(IF((VLOOKUP($E81,'Org list'!$AJ$10:$AL$187,3,FALSE))="","",(VLOOKUP($E81,'Org list'!$AJ$10:$AL$187,3,FALSE))),"")</f>
        <v>London Commissioning Region</v>
      </c>
      <c r="C81" s="174" t="str">
        <f ca="1">IFERROR(IF((VLOOKUP($E81,'Org list'!$AO$10:$AQ$187,3,FALSE))="","",(VLOOKUP($E81,'Org list'!$AO$10:$AQ$187,3,FALSE))),"")</f>
        <v>London GOR</v>
      </c>
      <c r="D81" s="175" t="str">
        <f ca="1">IFERROR(IF((VLOOKUP($E81,'Org list'!$AT$10:$AV$187,3,FALSE))="","",(VLOOKUP($E81,'Org list'!$AT$10:$AV$187,3,FALSE))),"")</f>
        <v>NHS England London</v>
      </c>
      <c r="E81" s="34" t="str">
        <f t="shared" ca="1" si="2"/>
        <v>E09000010</v>
      </c>
      <c r="F81" s="29" t="str">
        <f ca="1">IF(E81="","",VLOOKUP(E81,'Org list'!$J$9:$K$636,2,0))</f>
        <v>Enfield</v>
      </c>
      <c r="G81" s="196">
        <f ca="1">IFERROR(IF((VLOOKUP($E81,'NEA Backsheet'!$D$5:$AF$182,G$9,FALSE))="","",(VLOOKUP($E81,'NEA Backsheet'!$D$5:$AF$182,G$9,FALSE))),"")</f>
        <v>2179.5456236706332</v>
      </c>
      <c r="H81" s="197">
        <f ca="1">IFERROR(IF((VLOOKUP($E81,'NEA Backsheet'!$D$5:$AF$182,H$9,FALSE))="","",(VLOOKUP($E81,'NEA Backsheet'!$D$5:$AF$182,H$9,FALSE))),"")</f>
        <v>2278.2199415052983</v>
      </c>
      <c r="I81" s="197">
        <f ca="1">IFERROR(IF((VLOOKUP($E81,'NEA Backsheet'!$D$5:$AF$182,I$9,FALSE))="","",(VLOOKUP($E81,'NEA Backsheet'!$D$5:$AF$182,I$9,FALSE))),"")</f>
        <v>2321.1800128403302</v>
      </c>
      <c r="J81" s="198">
        <f ca="1">IFERROR(IF((VLOOKUP($E81,'NEA Backsheet'!$D$5:$AF$182,J$9,FALSE))="","",(VLOOKUP($E81,'NEA Backsheet'!$D$5:$AF$182,J$9,FALSE))),"")</f>
        <v>2236.4679584928772</v>
      </c>
      <c r="K81" s="196">
        <f ca="1">IFERROR(IF((VLOOKUP($E81,'NEA Backsheet'!$D$5:$AF$182,K$9,FALSE))="","",(VLOOKUP($E81,'NEA Backsheet'!$D$5:$AF$182,K$9,FALSE))),"")</f>
        <v>2253.2615942566799</v>
      </c>
      <c r="L81" s="223">
        <f ca="1">IFERROR(IF((VLOOKUP($E81,'NEA Backsheet'!$D$5:$AF$182,L$9,FALSE))="","",(VLOOKUP($E81,'NEA Backsheet'!$D$5:$AF$182,L$9,FALSE))),"")</f>
        <v>2228.8786598206652</v>
      </c>
      <c r="M81" s="199">
        <f ca="1">IFERROR(IF((VLOOKUP($E81,'NEA Backsheet'!$D$5:$AF$182,M$9,FALSE))="","",(VLOOKUP($E81,'NEA Backsheet'!$D$5:$AF$182,M$9,FALSE))),"")</f>
        <v>2437.3995036974966</v>
      </c>
      <c r="N81" s="201" t="str">
        <f ca="1">IFERROR(IF((VLOOKUP($E81,'NEA Backsheet'!$D$5:$AF$182,N$9,FALSE))="","",(VLOOKUP($E81,'NEA Backsheet'!$D$5:$AF$182,N$9,FALSE))),"")</f>
        <v/>
      </c>
      <c r="O81" s="211"/>
      <c r="P81" s="127"/>
      <c r="Q81" s="196">
        <f ca="1">IFERROR(IF((VLOOKUP($E81,'DTOC Backsheet'!$D$5:$CA$182,Q$9,FALSE))="","",(VLOOKUP($E81,'DTOC Backsheet'!$D$5:$CA$182,Q$9,FALSE))),"")</f>
        <v>672.79297716935446</v>
      </c>
      <c r="R81" s="197">
        <f ca="1">IFERROR(IF((VLOOKUP($E81,'DTOC Backsheet'!$D$5:$CA$182,R$9,FALSE))="","",(VLOOKUP($E81,'DTOC Backsheet'!$D$5:$CA$182,R$9,FALSE))),"")</f>
        <v>804.93435232597017</v>
      </c>
      <c r="S81" s="197">
        <f ca="1">IFERROR(IF((VLOOKUP($E81,'DTOC Backsheet'!$D$5:$CA$182,S$9,FALSE))="","",(VLOOKUP($E81,'DTOC Backsheet'!$D$5:$CA$182,S$9,FALSE))),"")</f>
        <v>781.56788964583689</v>
      </c>
      <c r="T81" s="198">
        <f ca="1">IFERROR(IF((VLOOKUP($E81,'DTOC Backsheet'!$D$5:$CA$182,T$9,FALSE))="","",(VLOOKUP($E81,'DTOC Backsheet'!$D$5:$CA$182,T$9,FALSE))),"")</f>
        <v>912.99805675758296</v>
      </c>
      <c r="U81" s="196">
        <f ca="1">IFERROR(IF((VLOOKUP($E81,'DTOC Backsheet'!$D$5:$CA$182,U$9,FALSE))="","",(VLOOKUP($E81,'DTOC Backsheet'!$D$5:$CA$182,U$9,FALSE))),"")</f>
        <v>610.50582801759765</v>
      </c>
      <c r="V81" s="223">
        <f ca="1">IFERROR(IF((VLOOKUP($E81,'DTOC Backsheet'!$D$5:$CA$182,V$9,FALSE))="","",(VLOOKUP($E81,'DTOC Backsheet'!$D$5:$CA$182,V$9,FALSE))),"")</f>
        <v>692.93200247216987</v>
      </c>
      <c r="W81" s="199">
        <f ca="1">IFERROR(IF((VLOOKUP($E81,'DTOC Backsheet'!$D$5:$CA$182,W$9,FALSE))="","",(VLOOKUP($E81,'DTOC Backsheet'!$D$5:$CA$182,W$9,FALSE))),"")</f>
        <v>555.29212264132912</v>
      </c>
      <c r="X81" s="201" t="str">
        <f ca="1">IFERROR(IF((VLOOKUP($E81,'DTOC Backsheet'!$D$5:$CA$182,X$9,FALSE))="","",(VLOOKUP($E81,'DTOC Backsheet'!$D$5:$CA$182,X$9,FALSE))),"")</f>
        <v/>
      </c>
      <c r="Y81" s="212"/>
    </row>
    <row r="82" spans="1:25" ht="30" customHeight="1" thickBot="1">
      <c r="A82" s="42">
        <v>70</v>
      </c>
      <c r="B82" s="173" t="str">
        <f ca="1">IFERROR(IF((VLOOKUP($E82,'Org list'!$AJ$10:$AL$187,3,FALSE))="","",(VLOOKUP($E82,'Org list'!$AJ$10:$AL$187,3,FALSE))),"")</f>
        <v>Midlands and East of England Commissioning Region</v>
      </c>
      <c r="C82" s="174" t="str">
        <f ca="1">IFERROR(IF((VLOOKUP($E82,'Org list'!$AO$10:$AQ$187,3,FALSE))="","",(VLOOKUP($E82,'Org list'!$AO$10:$AQ$187,3,FALSE))),"")</f>
        <v>East of England GOR</v>
      </c>
      <c r="D82" s="175" t="str">
        <f ca="1">IFERROR(IF((VLOOKUP($E82,'Org list'!$AT$10:$AV$187,3,FALSE))="","",(VLOOKUP($E82,'Org list'!$AT$10:$AV$187,3,FALSE))),"")</f>
        <v>NHS England Midlands And East (East)</v>
      </c>
      <c r="E82" s="34" t="str">
        <f t="shared" ca="1" si="2"/>
        <v>E10000012</v>
      </c>
      <c r="F82" s="29" t="str">
        <f ca="1">IF(E82="","",VLOOKUP(E82,'Org list'!$J$9:$K$636,2,0))</f>
        <v>Essex</v>
      </c>
      <c r="G82" s="196">
        <f ca="1">IFERROR(IF((VLOOKUP($E82,'NEA Backsheet'!$D$5:$AF$182,G$9,FALSE))="","",(VLOOKUP($E82,'NEA Backsheet'!$D$5:$AF$182,G$9,FALSE))),"")</f>
        <v>2114.684301006811</v>
      </c>
      <c r="H82" s="197">
        <f ca="1">IFERROR(IF((VLOOKUP($E82,'NEA Backsheet'!$D$5:$AF$182,H$9,FALSE))="","",(VLOOKUP($E82,'NEA Backsheet'!$D$5:$AF$182,H$9,FALSE))),"")</f>
        <v>2088.9988536883129</v>
      </c>
      <c r="I82" s="197">
        <f ca="1">IFERROR(IF((VLOOKUP($E82,'NEA Backsheet'!$D$5:$AF$182,I$9,FALSE))="","",(VLOOKUP($E82,'NEA Backsheet'!$D$5:$AF$182,I$9,FALSE))),"")</f>
        <v>2182.3600566500645</v>
      </c>
      <c r="J82" s="198">
        <f ca="1">IFERROR(IF((VLOOKUP($E82,'NEA Backsheet'!$D$5:$AF$182,J$9,FALSE))="","",(VLOOKUP($E82,'NEA Backsheet'!$D$5:$AF$182,J$9,FALSE))),"")</f>
        <v>2495.7291844601555</v>
      </c>
      <c r="K82" s="196">
        <f ca="1">IFERROR(IF((VLOOKUP($E82,'NEA Backsheet'!$D$5:$AF$182,K$9,FALSE))="","",(VLOOKUP($E82,'NEA Backsheet'!$D$5:$AF$182,K$9,FALSE))),"")</f>
        <v>2573.0851183644613</v>
      </c>
      <c r="L82" s="223">
        <f ca="1">IFERROR(IF((VLOOKUP($E82,'NEA Backsheet'!$D$5:$AF$182,L$9,FALSE))="","",(VLOOKUP($E82,'NEA Backsheet'!$D$5:$AF$182,L$9,FALSE))),"")</f>
        <v>2639.6896032105415</v>
      </c>
      <c r="M82" s="199">
        <f ca="1">IFERROR(IF((VLOOKUP($E82,'NEA Backsheet'!$D$5:$AF$182,M$9,FALSE))="","",(VLOOKUP($E82,'NEA Backsheet'!$D$5:$AF$182,M$9,FALSE))),"")</f>
        <v>2705.8467211648936</v>
      </c>
      <c r="N82" s="201" t="str">
        <f ca="1">IFERROR(IF((VLOOKUP($E82,'NEA Backsheet'!$D$5:$AF$182,N$9,FALSE))="","",(VLOOKUP($E82,'NEA Backsheet'!$D$5:$AF$182,N$9,FALSE))),"")</f>
        <v/>
      </c>
      <c r="O82" s="211"/>
      <c r="P82" s="127"/>
      <c r="Q82" s="196">
        <f ca="1">IFERROR(IF((VLOOKUP($E82,'DTOC Backsheet'!$D$5:$CA$182,Q$9,FALSE))="","",(VLOOKUP($E82,'DTOC Backsheet'!$D$5:$CA$182,Q$9,FALSE))),"")</f>
        <v>1132.7210563730532</v>
      </c>
      <c r="R82" s="197">
        <f ca="1">IFERROR(IF((VLOOKUP($E82,'DTOC Backsheet'!$D$5:$CA$182,R$9,FALSE))="","",(VLOOKUP($E82,'DTOC Backsheet'!$D$5:$CA$182,R$9,FALSE))),"")</f>
        <v>1258.8393471707579</v>
      </c>
      <c r="S82" s="197">
        <f ca="1">IFERROR(IF((VLOOKUP($E82,'DTOC Backsheet'!$D$5:$CA$182,S$9,FALSE))="","",(VLOOKUP($E82,'DTOC Backsheet'!$D$5:$CA$182,S$9,FALSE))),"")</f>
        <v>1409.7820228054507</v>
      </c>
      <c r="T82" s="198">
        <f ca="1">IFERROR(IF((VLOOKUP($E82,'DTOC Backsheet'!$D$5:$CA$182,T$9,FALSE))="","",(VLOOKUP($E82,'DTOC Backsheet'!$D$5:$CA$182,T$9,FALSE))),"")</f>
        <v>1160.1088241587508</v>
      </c>
      <c r="U82" s="196">
        <f ca="1">IFERROR(IF((VLOOKUP($E82,'DTOC Backsheet'!$D$5:$CA$182,U$9,FALSE))="","",(VLOOKUP($E82,'DTOC Backsheet'!$D$5:$CA$182,U$9,FALSE))),"")</f>
        <v>871.09502074220404</v>
      </c>
      <c r="V82" s="223">
        <f ca="1">IFERROR(IF((VLOOKUP($E82,'DTOC Backsheet'!$D$5:$CA$182,V$9,FALSE))="","",(VLOOKUP($E82,'DTOC Backsheet'!$D$5:$CA$182,V$9,FALSE))),"")</f>
        <v>1014.9550697123026</v>
      </c>
      <c r="W82" s="199">
        <f ca="1">IFERROR(IF((VLOOKUP($E82,'DTOC Backsheet'!$D$5:$CA$182,W$9,FALSE))="","",(VLOOKUP($E82,'DTOC Backsheet'!$D$5:$CA$182,W$9,FALSE))),"")</f>
        <v>864.54024632869812</v>
      </c>
      <c r="X82" s="201" t="str">
        <f ca="1">IFERROR(IF((VLOOKUP($E82,'DTOC Backsheet'!$D$5:$CA$182,X$9,FALSE))="","",(VLOOKUP($E82,'DTOC Backsheet'!$D$5:$CA$182,X$9,FALSE))),"")</f>
        <v/>
      </c>
      <c r="Y82" s="212"/>
    </row>
    <row r="83" spans="1:25" ht="30" customHeight="1" thickBot="1">
      <c r="A83" s="42">
        <v>71</v>
      </c>
      <c r="B83" s="173" t="str">
        <f ca="1">IFERROR(IF((VLOOKUP($E83,'Org list'!$AJ$10:$AL$187,3,FALSE))="","",(VLOOKUP($E83,'Org list'!$AJ$10:$AL$187,3,FALSE))),"")</f>
        <v>North of England Commissioning Region</v>
      </c>
      <c r="C83" s="174" t="str">
        <f ca="1">IFERROR(IF((VLOOKUP($E83,'Org list'!$AO$10:$AQ$187,3,FALSE))="","",(VLOOKUP($E83,'Org list'!$AO$10:$AQ$187,3,FALSE))),"")</f>
        <v>North East GOR</v>
      </c>
      <c r="D83" s="175" t="str">
        <f ca="1">IFERROR(IF((VLOOKUP($E83,'Org list'!$AT$10:$AV$187,3,FALSE))="","",(VLOOKUP($E83,'Org list'!$AT$10:$AV$187,3,FALSE))),"")</f>
        <v>NHS England North (Cumbria And North East)</v>
      </c>
      <c r="E83" s="34" t="str">
        <f t="shared" ca="1" si="2"/>
        <v>E08000037</v>
      </c>
      <c r="F83" s="29" t="str">
        <f ca="1">IF(E83="","",VLOOKUP(E83,'Org list'!$J$9:$K$636,2,0))</f>
        <v>Gateshead</v>
      </c>
      <c r="G83" s="196">
        <f ca="1">IFERROR(IF((VLOOKUP($E83,'NEA Backsheet'!$D$5:$AF$182,G$9,FALSE))="","",(VLOOKUP($E83,'NEA Backsheet'!$D$5:$AF$182,G$9,FALSE))),"")</f>
        <v>2626.9669274532253</v>
      </c>
      <c r="H83" s="197">
        <f ca="1">IFERROR(IF((VLOOKUP($E83,'NEA Backsheet'!$D$5:$AF$182,H$9,FALSE))="","",(VLOOKUP($E83,'NEA Backsheet'!$D$5:$AF$182,H$9,FALSE))),"")</f>
        <v>2635.4188847158953</v>
      </c>
      <c r="I83" s="197">
        <f ca="1">IFERROR(IF((VLOOKUP($E83,'NEA Backsheet'!$D$5:$AF$182,I$9,FALSE))="","",(VLOOKUP($E83,'NEA Backsheet'!$D$5:$AF$182,I$9,FALSE))),"")</f>
        <v>2730.7841890466784</v>
      </c>
      <c r="J83" s="198">
        <f ca="1">IFERROR(IF((VLOOKUP($E83,'NEA Backsheet'!$D$5:$AF$182,J$9,FALSE))="","",(VLOOKUP($E83,'NEA Backsheet'!$D$5:$AF$182,J$9,FALSE))),"")</f>
        <v>2661.3012071219332</v>
      </c>
      <c r="K83" s="196">
        <f ca="1">IFERROR(IF((VLOOKUP($E83,'NEA Backsheet'!$D$5:$AF$182,K$9,FALSE))="","",(VLOOKUP($E83,'NEA Backsheet'!$D$5:$AF$182,K$9,FALSE))),"")</f>
        <v>2579.05921315571</v>
      </c>
      <c r="L83" s="223">
        <f ca="1">IFERROR(IF((VLOOKUP($E83,'NEA Backsheet'!$D$5:$AF$182,L$9,FALSE))="","",(VLOOKUP($E83,'NEA Backsheet'!$D$5:$AF$182,L$9,FALSE))),"")</f>
        <v>2670.7645842265838</v>
      </c>
      <c r="M83" s="199">
        <f ca="1">IFERROR(IF((VLOOKUP($E83,'NEA Backsheet'!$D$5:$AF$182,M$9,FALSE))="","",(VLOOKUP($E83,'NEA Backsheet'!$D$5:$AF$182,M$9,FALSE))),"")</f>
        <v>2754.7228402617552</v>
      </c>
      <c r="N83" s="201" t="str">
        <f ca="1">IFERROR(IF((VLOOKUP($E83,'NEA Backsheet'!$D$5:$AF$182,N$9,FALSE))="","",(VLOOKUP($E83,'NEA Backsheet'!$D$5:$AF$182,N$9,FALSE))),"")</f>
        <v/>
      </c>
      <c r="O83" s="211"/>
      <c r="P83" s="127"/>
      <c r="Q83" s="196">
        <f ca="1">IFERROR(IF((VLOOKUP($E83,'DTOC Backsheet'!$D$5:$CA$182,Q$9,FALSE))="","",(VLOOKUP($E83,'DTOC Backsheet'!$D$5:$CA$182,Q$9,FALSE))),"")</f>
        <v>877.62457102793394</v>
      </c>
      <c r="R83" s="197">
        <f ca="1">IFERROR(IF((VLOOKUP($E83,'DTOC Backsheet'!$D$5:$CA$182,R$9,FALSE))="","",(VLOOKUP($E83,'DTOC Backsheet'!$D$5:$CA$182,R$9,FALSE))),"")</f>
        <v>999.39728655949034</v>
      </c>
      <c r="S83" s="197">
        <f ca="1">IFERROR(IF((VLOOKUP($E83,'DTOC Backsheet'!$D$5:$CA$182,S$9,FALSE))="","",(VLOOKUP($E83,'DTOC Backsheet'!$D$5:$CA$182,S$9,FALSE))),"")</f>
        <v>1132.8552626723576</v>
      </c>
      <c r="T83" s="198">
        <f ca="1">IFERROR(IF((VLOOKUP($E83,'DTOC Backsheet'!$D$5:$CA$182,T$9,FALSE))="","",(VLOOKUP($E83,'DTOC Backsheet'!$D$5:$CA$182,T$9,FALSE))),"")</f>
        <v>919.60059971069688</v>
      </c>
      <c r="U83" s="196">
        <f ca="1">IFERROR(IF((VLOOKUP($E83,'DTOC Backsheet'!$D$5:$CA$182,U$9,FALSE))="","",(VLOOKUP($E83,'DTOC Backsheet'!$D$5:$CA$182,U$9,FALSE))),"")</f>
        <v>850.95522878407462</v>
      </c>
      <c r="V83" s="223">
        <f ca="1">IFERROR(IF((VLOOKUP($E83,'DTOC Backsheet'!$D$5:$CA$182,V$9,FALSE))="","",(VLOOKUP($E83,'DTOC Backsheet'!$D$5:$CA$182,V$9,FALSE))),"")</f>
        <v>667.282479547977</v>
      </c>
      <c r="W83" s="199">
        <f ca="1">IFERROR(IF((VLOOKUP($E83,'DTOC Backsheet'!$D$5:$CA$182,W$9,FALSE))="","",(VLOOKUP($E83,'DTOC Backsheet'!$D$5:$CA$182,W$9,FALSE))),"")</f>
        <v>351.26640257947264</v>
      </c>
      <c r="X83" s="201" t="str">
        <f ca="1">IFERROR(IF((VLOOKUP($E83,'DTOC Backsheet'!$D$5:$CA$182,X$9,FALSE))="","",(VLOOKUP($E83,'DTOC Backsheet'!$D$5:$CA$182,X$9,FALSE))),"")</f>
        <v/>
      </c>
      <c r="Y83" s="212"/>
    </row>
    <row r="84" spans="1:25" ht="30" customHeight="1" thickBot="1">
      <c r="A84" s="42">
        <v>72</v>
      </c>
      <c r="B84" s="173" t="str">
        <f ca="1">IFERROR(IF((VLOOKUP($E84,'Org list'!$AJ$10:$AL$187,3,FALSE))="","",(VLOOKUP($E84,'Org list'!$AJ$10:$AL$187,3,FALSE))),"")</f>
        <v>South of England Commissioning Region</v>
      </c>
      <c r="C84" s="174" t="str">
        <f ca="1">IFERROR(IF((VLOOKUP($E84,'Org list'!$AO$10:$AQ$187,3,FALSE))="","",(VLOOKUP($E84,'Org list'!$AO$10:$AQ$187,3,FALSE))),"")</f>
        <v>South West GOR</v>
      </c>
      <c r="D84" s="175" t="str">
        <f ca="1">IFERROR(IF((VLOOKUP($E84,'Org list'!$AT$10:$AV$187,3,FALSE))="","",(VLOOKUP($E84,'Org list'!$AT$10:$AV$187,3,FALSE))),"")</f>
        <v>NHS England South (South Central)</v>
      </c>
      <c r="E84" s="34" t="str">
        <f t="shared" ca="1" si="2"/>
        <v>E10000013</v>
      </c>
      <c r="F84" s="29" t="str">
        <f ca="1">IF(E84="","",VLOOKUP(E84,'Org list'!$J$9:$K$636,2,0))</f>
        <v>Gloucestershire</v>
      </c>
      <c r="G84" s="196">
        <f ca="1">IFERROR(IF((VLOOKUP($E84,'NEA Backsheet'!$D$5:$AF$182,G$9,FALSE))="","",(VLOOKUP($E84,'NEA Backsheet'!$D$5:$AF$182,G$9,FALSE))),"")</f>
        <v>2366.1311809269973</v>
      </c>
      <c r="H84" s="197">
        <f ca="1">IFERROR(IF((VLOOKUP($E84,'NEA Backsheet'!$D$5:$AF$182,H$9,FALSE))="","",(VLOOKUP($E84,'NEA Backsheet'!$D$5:$AF$182,H$9,FALSE))),"")</f>
        <v>2262.085215678338</v>
      </c>
      <c r="I84" s="197">
        <f ca="1">IFERROR(IF((VLOOKUP($E84,'NEA Backsheet'!$D$5:$AF$182,I$9,FALSE))="","",(VLOOKUP($E84,'NEA Backsheet'!$D$5:$AF$182,I$9,FALSE))),"")</f>
        <v>2296.9030493941141</v>
      </c>
      <c r="J84" s="198">
        <f ca="1">IFERROR(IF((VLOOKUP($E84,'NEA Backsheet'!$D$5:$AF$182,J$9,FALSE))="","",(VLOOKUP($E84,'NEA Backsheet'!$D$5:$AF$182,J$9,FALSE))),"")</f>
        <v>2188.6857925557224</v>
      </c>
      <c r="K84" s="196">
        <f ca="1">IFERROR(IF((VLOOKUP($E84,'NEA Backsheet'!$D$5:$AF$182,K$9,FALSE))="","",(VLOOKUP($E84,'NEA Backsheet'!$D$5:$AF$182,K$9,FALSE))),"")</f>
        <v>2264.8251147887099</v>
      </c>
      <c r="L84" s="223">
        <f ca="1">IFERROR(IF((VLOOKUP($E84,'NEA Backsheet'!$D$5:$AF$182,L$9,FALSE))="","",(VLOOKUP($E84,'NEA Backsheet'!$D$5:$AF$182,L$9,FALSE))),"")</f>
        <v>2330.8350212331125</v>
      </c>
      <c r="M84" s="199">
        <f ca="1">IFERROR(IF((VLOOKUP($E84,'NEA Backsheet'!$D$5:$AF$182,M$9,FALSE))="","",(VLOOKUP($E84,'NEA Backsheet'!$D$5:$AF$182,M$9,FALSE))),"")</f>
        <v>2446.3757681319435</v>
      </c>
      <c r="N84" s="201" t="str">
        <f ca="1">IFERROR(IF((VLOOKUP($E84,'NEA Backsheet'!$D$5:$AF$182,N$9,FALSE))="","",(VLOOKUP($E84,'NEA Backsheet'!$D$5:$AF$182,N$9,FALSE))),"")</f>
        <v/>
      </c>
      <c r="O84" s="211"/>
      <c r="P84" s="127"/>
      <c r="Q84" s="196">
        <f ca="1">IFERROR(IF((VLOOKUP($E84,'DTOC Backsheet'!$D$5:$CA$182,Q$9,FALSE))="","",(VLOOKUP($E84,'DTOC Backsheet'!$D$5:$CA$182,Q$9,FALSE))),"")</f>
        <v>817.56702358908308</v>
      </c>
      <c r="R84" s="197">
        <f ca="1">IFERROR(IF((VLOOKUP($E84,'DTOC Backsheet'!$D$5:$CA$182,R$9,FALSE))="","",(VLOOKUP($E84,'DTOC Backsheet'!$D$5:$CA$182,R$9,FALSE))),"")</f>
        <v>1184.6872232509459</v>
      </c>
      <c r="S84" s="197">
        <f ca="1">IFERROR(IF((VLOOKUP($E84,'DTOC Backsheet'!$D$5:$CA$182,S$9,FALSE))="","",(VLOOKUP($E84,'DTOC Backsheet'!$D$5:$CA$182,S$9,FALSE))),"")</f>
        <v>1572.1358988809275</v>
      </c>
      <c r="T84" s="198">
        <f ca="1">IFERROR(IF((VLOOKUP($E84,'DTOC Backsheet'!$D$5:$CA$182,T$9,FALSE))="","",(VLOOKUP($E84,'DTOC Backsheet'!$D$5:$CA$182,T$9,FALSE))),"")</f>
        <v>1286.7674351967917</v>
      </c>
      <c r="U84" s="196">
        <f ca="1">IFERROR(IF((VLOOKUP($E84,'DTOC Backsheet'!$D$5:$CA$182,U$9,FALSE))="","",(VLOOKUP($E84,'DTOC Backsheet'!$D$5:$CA$182,U$9,FALSE))),"")</f>
        <v>1032.1364181510046</v>
      </c>
      <c r="V84" s="223">
        <f ca="1">IFERROR(IF((VLOOKUP($E84,'DTOC Backsheet'!$D$5:$CA$182,V$9,FALSE))="","",(VLOOKUP($E84,'DTOC Backsheet'!$D$5:$CA$182,V$9,FALSE))),"")</f>
        <v>1044.1473151814664</v>
      </c>
      <c r="W84" s="199">
        <f ca="1">IFERROR(IF((VLOOKUP($E84,'DTOC Backsheet'!$D$5:$CA$182,W$9,FALSE))="","",(VLOOKUP($E84,'DTOC Backsheet'!$D$5:$CA$182,W$9,FALSE))),"")</f>
        <v>655.79497786320621</v>
      </c>
      <c r="X84" s="201" t="str">
        <f ca="1">IFERROR(IF((VLOOKUP($E84,'DTOC Backsheet'!$D$5:$CA$182,X$9,FALSE))="","",(VLOOKUP($E84,'DTOC Backsheet'!$D$5:$CA$182,X$9,FALSE))),"")</f>
        <v/>
      </c>
      <c r="Y84" s="212"/>
    </row>
    <row r="85" spans="1:25" ht="30" customHeight="1" thickBot="1">
      <c r="A85" s="42">
        <v>73</v>
      </c>
      <c r="B85" s="173" t="str">
        <f ca="1">IFERROR(IF((VLOOKUP($E85,'Org list'!$AJ$10:$AL$187,3,FALSE))="","",(VLOOKUP($E85,'Org list'!$AJ$10:$AL$187,3,FALSE))),"")</f>
        <v>London Commissioning Region</v>
      </c>
      <c r="C85" s="174" t="str">
        <f ca="1">IFERROR(IF((VLOOKUP($E85,'Org list'!$AO$10:$AQ$187,3,FALSE))="","",(VLOOKUP($E85,'Org list'!$AO$10:$AQ$187,3,FALSE))),"")</f>
        <v>London GOR</v>
      </c>
      <c r="D85" s="175" t="str">
        <f ca="1">IFERROR(IF((VLOOKUP($E85,'Org list'!$AT$10:$AV$187,3,FALSE))="","",(VLOOKUP($E85,'Org list'!$AT$10:$AV$187,3,FALSE))),"")</f>
        <v>NHS England London</v>
      </c>
      <c r="E85" s="34" t="str">
        <f t="shared" ca="1" si="2"/>
        <v>E09000011</v>
      </c>
      <c r="F85" s="29" t="str">
        <f ca="1">IF(E85="","",VLOOKUP(E85,'Org list'!$J$9:$K$636,2,0))</f>
        <v>Greenwich</v>
      </c>
      <c r="G85" s="196">
        <f ca="1">IFERROR(IF((VLOOKUP($E85,'NEA Backsheet'!$D$5:$AF$182,G$9,FALSE))="","",(VLOOKUP($E85,'NEA Backsheet'!$D$5:$AF$182,G$9,FALSE))),"")</f>
        <v>2257.3018645347038</v>
      </c>
      <c r="H85" s="197">
        <f ca="1">IFERROR(IF((VLOOKUP($E85,'NEA Backsheet'!$D$5:$AF$182,H$9,FALSE))="","",(VLOOKUP($E85,'NEA Backsheet'!$D$5:$AF$182,H$9,FALSE))),"")</f>
        <v>2464.9716166145781</v>
      </c>
      <c r="I85" s="197">
        <f ca="1">IFERROR(IF((VLOOKUP($E85,'NEA Backsheet'!$D$5:$AF$182,I$9,FALSE))="","",(VLOOKUP($E85,'NEA Backsheet'!$D$5:$AF$182,I$9,FALSE))),"")</f>
        <v>2525.9974129444295</v>
      </c>
      <c r="J85" s="198">
        <f ca="1">IFERROR(IF((VLOOKUP($E85,'NEA Backsheet'!$D$5:$AF$182,J$9,FALSE))="","",(VLOOKUP($E85,'NEA Backsheet'!$D$5:$AF$182,J$9,FALSE))),"")</f>
        <v>2378.4840947664693</v>
      </c>
      <c r="K85" s="196">
        <f ca="1">IFERROR(IF((VLOOKUP($E85,'NEA Backsheet'!$D$5:$AF$182,K$9,FALSE))="","",(VLOOKUP($E85,'NEA Backsheet'!$D$5:$AF$182,K$9,FALSE))),"")</f>
        <v>2510.4004481054353</v>
      </c>
      <c r="L85" s="223">
        <f ca="1">IFERROR(IF((VLOOKUP($E85,'NEA Backsheet'!$D$5:$AF$182,L$9,FALSE))="","",(VLOOKUP($E85,'NEA Backsheet'!$D$5:$AF$182,L$9,FALSE))),"")</f>
        <v>2565.4954386588943</v>
      </c>
      <c r="M85" s="199">
        <f ca="1">IFERROR(IF((VLOOKUP($E85,'NEA Backsheet'!$D$5:$AF$182,M$9,FALSE))="","",(VLOOKUP($E85,'NEA Backsheet'!$D$5:$AF$182,M$9,FALSE))),"")</f>
        <v>2645.2338398289476</v>
      </c>
      <c r="N85" s="201" t="str">
        <f ca="1">IFERROR(IF((VLOOKUP($E85,'NEA Backsheet'!$D$5:$AF$182,N$9,FALSE))="","",(VLOOKUP($E85,'NEA Backsheet'!$D$5:$AF$182,N$9,FALSE))),"")</f>
        <v/>
      </c>
      <c r="O85" s="211"/>
      <c r="P85" s="127"/>
      <c r="Q85" s="196">
        <f ca="1">IFERROR(IF((VLOOKUP($E85,'DTOC Backsheet'!$D$5:$CA$182,Q$9,FALSE))="","",(VLOOKUP($E85,'DTOC Backsheet'!$D$5:$CA$182,Q$9,FALSE))),"")</f>
        <v>388.48608436237305</v>
      </c>
      <c r="R85" s="197">
        <f ca="1">IFERROR(IF((VLOOKUP($E85,'DTOC Backsheet'!$D$5:$CA$182,R$9,FALSE))="","",(VLOOKUP($E85,'DTOC Backsheet'!$D$5:$CA$182,R$9,FALSE))),"")</f>
        <v>725.04814772856014</v>
      </c>
      <c r="S85" s="197">
        <f ca="1">IFERROR(IF((VLOOKUP($E85,'DTOC Backsheet'!$D$5:$CA$182,S$9,FALSE))="","",(VLOOKUP($E85,'DTOC Backsheet'!$D$5:$CA$182,S$9,FALSE))),"")</f>
        <v>933.68830482232545</v>
      </c>
      <c r="T85" s="198">
        <f ca="1">IFERROR(IF((VLOOKUP($E85,'DTOC Backsheet'!$D$5:$CA$182,T$9,FALSE))="","",(VLOOKUP($E85,'DTOC Backsheet'!$D$5:$CA$182,T$9,FALSE))),"")</f>
        <v>349.1128125327279</v>
      </c>
      <c r="U85" s="196">
        <f ca="1">IFERROR(IF((VLOOKUP($E85,'DTOC Backsheet'!$D$5:$CA$182,U$9,FALSE))="","",(VLOOKUP($E85,'DTOC Backsheet'!$D$5:$CA$182,U$9,FALSE))),"")</f>
        <v>403.5018925145244</v>
      </c>
      <c r="V85" s="223">
        <f ca="1">IFERROR(IF((VLOOKUP($E85,'DTOC Backsheet'!$D$5:$CA$182,V$9,FALSE))="","",(VLOOKUP($E85,'DTOC Backsheet'!$D$5:$CA$182,V$9,FALSE))),"")</f>
        <v>726.58232488502483</v>
      </c>
      <c r="W85" s="199">
        <f ca="1">IFERROR(IF((VLOOKUP($E85,'DTOC Backsheet'!$D$5:$CA$182,W$9,FALSE))="","",(VLOOKUP($E85,'DTOC Backsheet'!$D$5:$CA$182,W$9,FALSE))),"")</f>
        <v>638.72304183750748</v>
      </c>
      <c r="X85" s="201" t="str">
        <f ca="1">IFERROR(IF((VLOOKUP($E85,'DTOC Backsheet'!$D$5:$CA$182,X$9,FALSE))="","",(VLOOKUP($E85,'DTOC Backsheet'!$D$5:$CA$182,X$9,FALSE))),"")</f>
        <v/>
      </c>
      <c r="Y85" s="212"/>
    </row>
    <row r="86" spans="1:25" ht="30" customHeight="1" thickBot="1">
      <c r="A86" s="42">
        <v>74</v>
      </c>
      <c r="B86" s="173" t="str">
        <f ca="1">IFERROR(IF((VLOOKUP($E86,'Org list'!$AJ$10:$AL$187,3,FALSE))="","",(VLOOKUP($E86,'Org list'!$AJ$10:$AL$187,3,FALSE))),"")</f>
        <v>London Commissioning Region</v>
      </c>
      <c r="C86" s="174" t="str">
        <f ca="1">IFERROR(IF((VLOOKUP($E86,'Org list'!$AO$10:$AQ$187,3,FALSE))="","",(VLOOKUP($E86,'Org list'!$AO$10:$AQ$187,3,FALSE))),"")</f>
        <v>London GOR</v>
      </c>
      <c r="D86" s="175" t="str">
        <f ca="1">IFERROR(IF((VLOOKUP($E86,'Org list'!$AT$10:$AV$187,3,FALSE))="","",(VLOOKUP($E86,'Org list'!$AT$10:$AV$187,3,FALSE))),"")</f>
        <v>NHS England London</v>
      </c>
      <c r="E86" s="34" t="str">
        <f t="shared" ca="1" si="2"/>
        <v>E09000012</v>
      </c>
      <c r="F86" s="29" t="str">
        <f ca="1">IF(E86="","",VLOOKUP(E86,'Org list'!$J$9:$K$636,2,0))</f>
        <v>Hackney</v>
      </c>
      <c r="G86" s="196">
        <f ca="1">IFERROR(IF((VLOOKUP($E86,'NEA Backsheet'!$D$5:$AF$182,G$9,FALSE))="","",(VLOOKUP($E86,'NEA Backsheet'!$D$5:$AF$182,G$9,FALSE))),"")</f>
        <v>2043.105365153458</v>
      </c>
      <c r="H86" s="197">
        <f ca="1">IFERROR(IF((VLOOKUP($E86,'NEA Backsheet'!$D$5:$AF$182,H$9,FALSE))="","",(VLOOKUP($E86,'NEA Backsheet'!$D$5:$AF$182,H$9,FALSE))),"")</f>
        <v>2027.3414957478569</v>
      </c>
      <c r="I86" s="197">
        <f ca="1">IFERROR(IF((VLOOKUP($E86,'NEA Backsheet'!$D$5:$AF$182,I$9,FALSE))="","",(VLOOKUP($E86,'NEA Backsheet'!$D$5:$AF$182,I$9,FALSE))),"")</f>
        <v>2112.6782228778834</v>
      </c>
      <c r="J86" s="198">
        <f ca="1">IFERROR(IF((VLOOKUP($E86,'NEA Backsheet'!$D$5:$AF$182,J$9,FALSE))="","",(VLOOKUP($E86,'NEA Backsheet'!$D$5:$AF$182,J$9,FALSE))),"")</f>
        <v>1996.0745016903634</v>
      </c>
      <c r="K86" s="196">
        <f ca="1">IFERROR(IF((VLOOKUP($E86,'NEA Backsheet'!$D$5:$AF$182,K$9,FALSE))="","",(VLOOKUP($E86,'NEA Backsheet'!$D$5:$AF$182,K$9,FALSE))),"")</f>
        <v>2019.8712300453155</v>
      </c>
      <c r="L86" s="223">
        <f ca="1">IFERROR(IF((VLOOKUP($E86,'NEA Backsheet'!$D$5:$AF$182,L$9,FALSE))="","",(VLOOKUP($E86,'NEA Backsheet'!$D$5:$AF$182,L$9,FALSE))),"")</f>
        <v>1928.5782002452561</v>
      </c>
      <c r="M86" s="199">
        <f ca="1">IFERROR(IF((VLOOKUP($E86,'NEA Backsheet'!$D$5:$AF$182,M$9,FALSE))="","",(VLOOKUP($E86,'NEA Backsheet'!$D$5:$AF$182,M$9,FALSE))),"")</f>
        <v>2068.0909333670784</v>
      </c>
      <c r="N86" s="201" t="str">
        <f ca="1">IFERROR(IF((VLOOKUP($E86,'NEA Backsheet'!$D$5:$AF$182,N$9,FALSE))="","",(VLOOKUP($E86,'NEA Backsheet'!$D$5:$AF$182,N$9,FALSE))),"")</f>
        <v/>
      </c>
      <c r="O86" s="211"/>
      <c r="P86" s="127"/>
      <c r="Q86" s="196">
        <f ca="1">IFERROR(IF((VLOOKUP($E86,'DTOC Backsheet'!$D$5:$CA$182,Q$9,FALSE))="","",(VLOOKUP($E86,'DTOC Backsheet'!$D$5:$CA$182,Q$9,FALSE))),"")</f>
        <v>744.95931412530115</v>
      </c>
      <c r="R86" s="197">
        <f ca="1">IFERROR(IF((VLOOKUP($E86,'DTOC Backsheet'!$D$5:$CA$182,R$9,FALSE))="","",(VLOOKUP($E86,'DTOC Backsheet'!$D$5:$CA$182,R$9,FALSE))),"")</f>
        <v>761.08192181483662</v>
      </c>
      <c r="S86" s="197">
        <f ca="1">IFERROR(IF((VLOOKUP($E86,'DTOC Backsheet'!$D$5:$CA$182,S$9,FALSE))="","",(VLOOKUP($E86,'DTOC Backsheet'!$D$5:$CA$182,S$9,FALSE))),"")</f>
        <v>658.65594355190524</v>
      </c>
      <c r="T86" s="198">
        <f ca="1">IFERROR(IF((VLOOKUP($E86,'DTOC Backsheet'!$D$5:$CA$182,T$9,FALSE))="","",(VLOOKUP($E86,'DTOC Backsheet'!$D$5:$CA$182,T$9,FALSE))),"")</f>
        <v>845.09421231006615</v>
      </c>
      <c r="U86" s="196">
        <f ca="1">IFERROR(IF((VLOOKUP($E86,'DTOC Backsheet'!$D$5:$CA$182,U$9,FALSE))="","",(VLOOKUP($E86,'DTOC Backsheet'!$D$5:$CA$182,U$9,FALSE))),"")</f>
        <v>1245.8174569384105</v>
      </c>
      <c r="V86" s="223">
        <f ca="1">IFERROR(IF((VLOOKUP($E86,'DTOC Backsheet'!$D$5:$CA$182,V$9,FALSE))="","",(VLOOKUP($E86,'DTOC Backsheet'!$D$5:$CA$182,V$9,FALSE))),"")</f>
        <v>1148.306586287249</v>
      </c>
      <c r="W86" s="199">
        <f ca="1">IFERROR(IF((VLOOKUP($E86,'DTOC Backsheet'!$D$5:$CA$182,W$9,FALSE))="","",(VLOOKUP($E86,'DTOC Backsheet'!$D$5:$CA$182,W$9,FALSE))),"")</f>
        <v>809.34022640464025</v>
      </c>
      <c r="X86" s="201" t="str">
        <f ca="1">IFERROR(IF((VLOOKUP($E86,'DTOC Backsheet'!$D$5:$CA$182,X$9,FALSE))="","",(VLOOKUP($E86,'DTOC Backsheet'!$D$5:$CA$182,X$9,FALSE))),"")</f>
        <v/>
      </c>
      <c r="Y86" s="212"/>
    </row>
    <row r="87" spans="1:25" ht="30" customHeight="1" thickBot="1">
      <c r="A87" s="42">
        <v>75</v>
      </c>
      <c r="B87" s="173" t="str">
        <f ca="1">IFERROR(IF((VLOOKUP($E87,'Org list'!$AJ$10:$AL$187,3,FALSE))="","",(VLOOKUP($E87,'Org list'!$AJ$10:$AL$187,3,FALSE))),"")</f>
        <v>North of England Commissioning Region</v>
      </c>
      <c r="C87" s="174" t="str">
        <f ca="1">IFERROR(IF((VLOOKUP($E87,'Org list'!$AO$10:$AQ$187,3,FALSE))="","",(VLOOKUP($E87,'Org list'!$AO$10:$AQ$187,3,FALSE))),"")</f>
        <v>North West GOR</v>
      </c>
      <c r="D87" s="175" t="str">
        <f ca="1">IFERROR(IF((VLOOKUP($E87,'Org list'!$AT$10:$AV$187,3,FALSE))="","",(VLOOKUP($E87,'Org list'!$AT$10:$AV$187,3,FALSE))),"")</f>
        <v>NHS England North (Cheshire And Merseyside)</v>
      </c>
      <c r="E87" s="34" t="str">
        <f t="shared" ca="1" si="2"/>
        <v>E06000006</v>
      </c>
      <c r="F87" s="29" t="str">
        <f ca="1">IF(E87="","",VLOOKUP(E87,'Org list'!$J$9:$K$636,2,0))</f>
        <v>Halton</v>
      </c>
      <c r="G87" s="196">
        <f ca="1">IFERROR(IF((VLOOKUP($E87,'NEA Backsheet'!$D$5:$AF$182,G$9,FALSE))="","",(VLOOKUP($E87,'NEA Backsheet'!$D$5:$AF$182,G$9,FALSE))),"")</f>
        <v>3738.1505124769947</v>
      </c>
      <c r="H87" s="197">
        <f ca="1">IFERROR(IF((VLOOKUP($E87,'NEA Backsheet'!$D$5:$AF$182,H$9,FALSE))="","",(VLOOKUP($E87,'NEA Backsheet'!$D$5:$AF$182,H$9,FALSE))),"")</f>
        <v>3777.0647179228727</v>
      </c>
      <c r="I87" s="197">
        <f ca="1">IFERROR(IF((VLOOKUP($E87,'NEA Backsheet'!$D$5:$AF$182,I$9,FALSE))="","",(VLOOKUP($E87,'NEA Backsheet'!$D$5:$AF$182,I$9,FALSE))),"")</f>
        <v>3791.9984250603056</v>
      </c>
      <c r="J87" s="198">
        <f ca="1">IFERROR(IF((VLOOKUP($E87,'NEA Backsheet'!$D$5:$AF$182,J$9,FALSE))="","",(VLOOKUP($E87,'NEA Backsheet'!$D$5:$AF$182,J$9,FALSE))),"")</f>
        <v>3696.9708260273155</v>
      </c>
      <c r="K87" s="196">
        <f ca="1">IFERROR(IF((VLOOKUP($E87,'NEA Backsheet'!$D$5:$AF$182,K$9,FALSE))="","",(VLOOKUP($E87,'NEA Backsheet'!$D$5:$AF$182,K$9,FALSE))),"")</f>
        <v>3673.3900049194285</v>
      </c>
      <c r="L87" s="223">
        <f ca="1">IFERROR(IF((VLOOKUP($E87,'NEA Backsheet'!$D$5:$AF$182,L$9,FALSE))="","",(VLOOKUP($E87,'NEA Backsheet'!$D$5:$AF$182,L$9,FALSE))),"")</f>
        <v>3843.3983698930383</v>
      </c>
      <c r="M87" s="199">
        <f ca="1">IFERROR(IF((VLOOKUP($E87,'NEA Backsheet'!$D$5:$AF$182,M$9,FALSE))="","",(VLOOKUP($E87,'NEA Backsheet'!$D$5:$AF$182,M$9,FALSE))),"")</f>
        <v>3722.6655866556011</v>
      </c>
      <c r="N87" s="201" t="str">
        <f ca="1">IFERROR(IF((VLOOKUP($E87,'NEA Backsheet'!$D$5:$AF$182,N$9,FALSE))="","",(VLOOKUP($E87,'NEA Backsheet'!$D$5:$AF$182,N$9,FALSE))),"")</f>
        <v/>
      </c>
      <c r="O87" s="211"/>
      <c r="P87" s="127"/>
      <c r="Q87" s="196">
        <f ca="1">IFERROR(IF((VLOOKUP($E87,'DTOC Backsheet'!$D$5:$CA$182,Q$9,FALSE))="","",(VLOOKUP($E87,'DTOC Backsheet'!$D$5:$CA$182,Q$9,FALSE))),"")</f>
        <v>686.22595935197626</v>
      </c>
      <c r="R87" s="197">
        <f ca="1">IFERROR(IF((VLOOKUP($E87,'DTOC Backsheet'!$D$5:$CA$182,R$9,FALSE))="","",(VLOOKUP($E87,'DTOC Backsheet'!$D$5:$CA$182,R$9,FALSE))),"")</f>
        <v>1287.5579855882443</v>
      </c>
      <c r="S87" s="197">
        <f ca="1">IFERROR(IF((VLOOKUP($E87,'DTOC Backsheet'!$D$5:$CA$182,S$9,FALSE))="","",(VLOOKUP($E87,'DTOC Backsheet'!$D$5:$CA$182,S$9,FALSE))),"")</f>
        <v>1802.9854366479026</v>
      </c>
      <c r="T87" s="198">
        <f ca="1">IFERROR(IF((VLOOKUP($E87,'DTOC Backsheet'!$D$5:$CA$182,T$9,FALSE))="","",(VLOOKUP($E87,'DTOC Backsheet'!$D$5:$CA$182,T$9,FALSE))),"")</f>
        <v>1736.5527855510225</v>
      </c>
      <c r="U87" s="196">
        <f ca="1">IFERROR(IF((VLOOKUP($E87,'DTOC Backsheet'!$D$5:$CA$182,U$9,FALSE))="","",(VLOOKUP($E87,'DTOC Backsheet'!$D$5:$CA$182,U$9,FALSE))),"")</f>
        <v>1198.494496725662</v>
      </c>
      <c r="V87" s="223">
        <f ca="1">IFERROR(IF((VLOOKUP($E87,'DTOC Backsheet'!$D$5:$CA$182,V$9,FALSE))="","",(VLOOKUP($E87,'DTOC Backsheet'!$D$5:$CA$182,V$9,FALSE))),"")</f>
        <v>1445.2731103974438</v>
      </c>
      <c r="W87" s="199">
        <f ca="1">IFERROR(IF((VLOOKUP($E87,'DTOC Backsheet'!$D$5:$CA$182,W$9,FALSE))="","",(VLOOKUP($E87,'DTOC Backsheet'!$D$5:$CA$182,W$9,FALSE))),"")</f>
        <v>1806.3385410565672</v>
      </c>
      <c r="X87" s="201" t="str">
        <f ca="1">IFERROR(IF((VLOOKUP($E87,'DTOC Backsheet'!$D$5:$CA$182,X$9,FALSE))="","",(VLOOKUP($E87,'DTOC Backsheet'!$D$5:$CA$182,X$9,FALSE))),"")</f>
        <v/>
      </c>
      <c r="Y87" s="212"/>
    </row>
    <row r="88" spans="1:25" ht="30" customHeight="1" thickBot="1">
      <c r="A88" s="42">
        <v>76</v>
      </c>
      <c r="B88" s="173" t="str">
        <f ca="1">IFERROR(IF((VLOOKUP($E88,'Org list'!$AJ$10:$AL$187,3,FALSE))="","",(VLOOKUP($E88,'Org list'!$AJ$10:$AL$187,3,FALSE))),"")</f>
        <v>London Commissioning Region</v>
      </c>
      <c r="C88" s="174" t="str">
        <f ca="1">IFERROR(IF((VLOOKUP($E88,'Org list'!$AO$10:$AQ$187,3,FALSE))="","",(VLOOKUP($E88,'Org list'!$AO$10:$AQ$187,3,FALSE))),"")</f>
        <v>London GOR</v>
      </c>
      <c r="D88" s="175" t="str">
        <f ca="1">IFERROR(IF((VLOOKUP($E88,'Org list'!$AT$10:$AV$187,3,FALSE))="","",(VLOOKUP($E88,'Org list'!$AT$10:$AV$187,3,FALSE))),"")</f>
        <v>NHS England London</v>
      </c>
      <c r="E88" s="34" t="str">
        <f t="shared" ca="1" si="2"/>
        <v>E09000013</v>
      </c>
      <c r="F88" s="29" t="str">
        <f ca="1">IF(E88="","",VLOOKUP(E88,'Org list'!$J$9:$K$636,2,0))</f>
        <v>Hammersmith and Fulham</v>
      </c>
      <c r="G88" s="196">
        <f ca="1">IFERROR(IF((VLOOKUP($E88,'NEA Backsheet'!$D$5:$AF$182,G$9,FALSE))="","",(VLOOKUP($E88,'NEA Backsheet'!$D$5:$AF$182,G$9,FALSE))),"")</f>
        <v>2155.015628012703</v>
      </c>
      <c r="H88" s="197">
        <f ca="1">IFERROR(IF((VLOOKUP($E88,'NEA Backsheet'!$D$5:$AF$182,H$9,FALSE))="","",(VLOOKUP($E88,'NEA Backsheet'!$D$5:$AF$182,H$9,FALSE))),"")</f>
        <v>2161.3507725839472</v>
      </c>
      <c r="I88" s="197">
        <f ca="1">IFERROR(IF((VLOOKUP($E88,'NEA Backsheet'!$D$5:$AF$182,I$9,FALSE))="","",(VLOOKUP($E88,'NEA Backsheet'!$D$5:$AF$182,I$9,FALSE))),"")</f>
        <v>2287.078323688716</v>
      </c>
      <c r="J88" s="198">
        <f ca="1">IFERROR(IF((VLOOKUP($E88,'NEA Backsheet'!$D$5:$AF$182,J$9,FALSE))="","",(VLOOKUP($E88,'NEA Backsheet'!$D$5:$AF$182,J$9,FALSE))),"")</f>
        <v>2160.0161844342497</v>
      </c>
      <c r="K88" s="196">
        <f ca="1">IFERROR(IF((VLOOKUP($E88,'NEA Backsheet'!$D$5:$AF$182,K$9,FALSE))="","",(VLOOKUP($E88,'NEA Backsheet'!$D$5:$AF$182,K$9,FALSE))),"")</f>
        <v>2225.58644150687</v>
      </c>
      <c r="L88" s="223">
        <f ca="1">IFERROR(IF((VLOOKUP($E88,'NEA Backsheet'!$D$5:$AF$182,L$9,FALSE))="","",(VLOOKUP($E88,'NEA Backsheet'!$D$5:$AF$182,L$9,FALSE))),"")</f>
        <v>2138.3141019351033</v>
      </c>
      <c r="M88" s="199">
        <f ca="1">IFERROR(IF((VLOOKUP($E88,'NEA Backsheet'!$D$5:$AF$182,M$9,FALSE))="","",(VLOOKUP($E88,'NEA Backsheet'!$D$5:$AF$182,M$9,FALSE))),"")</f>
        <v>2263.9227833111427</v>
      </c>
      <c r="N88" s="201" t="str">
        <f ca="1">IFERROR(IF((VLOOKUP($E88,'NEA Backsheet'!$D$5:$AF$182,N$9,FALSE))="","",(VLOOKUP($E88,'NEA Backsheet'!$D$5:$AF$182,N$9,FALSE))),"")</f>
        <v/>
      </c>
      <c r="O88" s="211"/>
      <c r="P88" s="127"/>
      <c r="Q88" s="196">
        <f ca="1">IFERROR(IF((VLOOKUP($E88,'DTOC Backsheet'!$D$5:$CA$182,Q$9,FALSE))="","",(VLOOKUP($E88,'DTOC Backsheet'!$D$5:$CA$182,Q$9,FALSE))),"")</f>
        <v>1046.735086069428</v>
      </c>
      <c r="R88" s="197">
        <f ca="1">IFERROR(IF((VLOOKUP($E88,'DTOC Backsheet'!$D$5:$CA$182,R$9,FALSE))="","",(VLOOKUP($E88,'DTOC Backsheet'!$D$5:$CA$182,R$9,FALSE))),"")</f>
        <v>789.82159163702283</v>
      </c>
      <c r="S88" s="197">
        <f ca="1">IFERROR(IF((VLOOKUP($E88,'DTOC Backsheet'!$D$5:$CA$182,S$9,FALSE))="","",(VLOOKUP($E88,'DTOC Backsheet'!$D$5:$CA$182,S$9,FALSE))),"")</f>
        <v>1007.8914012348204</v>
      </c>
      <c r="T88" s="198">
        <f ca="1">IFERROR(IF((VLOOKUP($E88,'DTOC Backsheet'!$D$5:$CA$182,T$9,FALSE))="","",(VLOOKUP($E88,'DTOC Backsheet'!$D$5:$CA$182,T$9,FALSE))),"")</f>
        <v>1025.6415571330504</v>
      </c>
      <c r="U88" s="196">
        <f ca="1">IFERROR(IF((VLOOKUP($E88,'DTOC Backsheet'!$D$5:$CA$182,U$9,FALSE))="","",(VLOOKUP($E88,'DTOC Backsheet'!$D$5:$CA$182,U$9,FALSE))),"")</f>
        <v>1257.1511999504842</v>
      </c>
      <c r="V88" s="223">
        <f ca="1">IFERROR(IF((VLOOKUP($E88,'DTOC Backsheet'!$D$5:$CA$182,V$9,FALSE))="","",(VLOOKUP($E88,'DTOC Backsheet'!$D$5:$CA$182,V$9,FALSE))),"")</f>
        <v>771.25014729296299</v>
      </c>
      <c r="W88" s="199">
        <f ca="1">IFERROR(IF((VLOOKUP($E88,'DTOC Backsheet'!$D$5:$CA$182,W$9,FALSE))="","",(VLOOKUP($E88,'DTOC Backsheet'!$D$5:$CA$182,W$9,FALSE))),"")</f>
        <v>469.74921711211886</v>
      </c>
      <c r="X88" s="201" t="str">
        <f ca="1">IFERROR(IF((VLOOKUP($E88,'DTOC Backsheet'!$D$5:$CA$182,X$9,FALSE))="","",(VLOOKUP($E88,'DTOC Backsheet'!$D$5:$CA$182,X$9,FALSE))),"")</f>
        <v/>
      </c>
      <c r="Y88" s="212"/>
    </row>
    <row r="89" spans="1:25" ht="30" customHeight="1" thickBot="1">
      <c r="A89" s="42">
        <v>77</v>
      </c>
      <c r="B89" s="173" t="str">
        <f ca="1">IFERROR(IF((VLOOKUP($E89,'Org list'!$AJ$10:$AL$187,3,FALSE))="","",(VLOOKUP($E89,'Org list'!$AJ$10:$AL$187,3,FALSE))),"")</f>
        <v>South of England Commissioning Region</v>
      </c>
      <c r="C89" s="174" t="str">
        <f ca="1">IFERROR(IF((VLOOKUP($E89,'Org list'!$AO$10:$AQ$187,3,FALSE))="","",(VLOOKUP($E89,'Org list'!$AO$10:$AQ$187,3,FALSE))),"")</f>
        <v>South East GOR</v>
      </c>
      <c r="D89" s="175" t="str">
        <f ca="1">IFERROR(IF((VLOOKUP($E89,'Org list'!$AT$10:$AV$187,3,FALSE))="","",(VLOOKUP($E89,'Org list'!$AT$10:$AV$187,3,FALSE))),"")</f>
        <v>NHS England South (Wessex)</v>
      </c>
      <c r="E89" s="34" t="str">
        <f t="shared" ca="1" si="2"/>
        <v>E10000014</v>
      </c>
      <c r="F89" s="29" t="str">
        <f ca="1">IF(E89="","",VLOOKUP(E89,'Org list'!$J$9:$K$636,2,0))</f>
        <v>Hampshire</v>
      </c>
      <c r="G89" s="196">
        <f ca="1">IFERROR(IF((VLOOKUP($E89,'NEA Backsheet'!$D$5:$AF$182,G$9,FALSE))="","",(VLOOKUP($E89,'NEA Backsheet'!$D$5:$AF$182,G$9,FALSE))),"")</f>
        <v>2295.8212618526964</v>
      </c>
      <c r="H89" s="197">
        <f ca="1">IFERROR(IF((VLOOKUP($E89,'NEA Backsheet'!$D$5:$AF$182,H$9,FALSE))="","",(VLOOKUP($E89,'NEA Backsheet'!$D$5:$AF$182,H$9,FALSE))),"")</f>
        <v>2349.9780423226198</v>
      </c>
      <c r="I89" s="197">
        <f ca="1">IFERROR(IF((VLOOKUP($E89,'NEA Backsheet'!$D$5:$AF$182,I$9,FALSE))="","",(VLOOKUP($E89,'NEA Backsheet'!$D$5:$AF$182,I$9,FALSE))),"")</f>
        <v>2433.5118642311527</v>
      </c>
      <c r="J89" s="198">
        <f ca="1">IFERROR(IF((VLOOKUP($E89,'NEA Backsheet'!$D$5:$AF$182,J$9,FALSE))="","",(VLOOKUP($E89,'NEA Backsheet'!$D$5:$AF$182,J$9,FALSE))),"")</f>
        <v>2399.2643101288081</v>
      </c>
      <c r="K89" s="196">
        <f ca="1">IFERROR(IF((VLOOKUP($E89,'NEA Backsheet'!$D$5:$AF$182,K$9,FALSE))="","",(VLOOKUP($E89,'NEA Backsheet'!$D$5:$AF$182,K$9,FALSE))),"")</f>
        <v>2393.9338364645942</v>
      </c>
      <c r="L89" s="223">
        <f ca="1">IFERROR(IF((VLOOKUP($E89,'NEA Backsheet'!$D$5:$AF$182,L$9,FALSE))="","",(VLOOKUP($E89,'NEA Backsheet'!$D$5:$AF$182,L$9,FALSE))),"")</f>
        <v>2416.7160359343202</v>
      </c>
      <c r="M89" s="199">
        <f ca="1">IFERROR(IF((VLOOKUP($E89,'NEA Backsheet'!$D$5:$AF$182,M$9,FALSE))="","",(VLOOKUP($E89,'NEA Backsheet'!$D$5:$AF$182,M$9,FALSE))),"")</f>
        <v>2486.3916979130681</v>
      </c>
      <c r="N89" s="201" t="str">
        <f ca="1">IFERROR(IF((VLOOKUP($E89,'NEA Backsheet'!$D$5:$AF$182,N$9,FALSE))="","",(VLOOKUP($E89,'NEA Backsheet'!$D$5:$AF$182,N$9,FALSE))),"")</f>
        <v/>
      </c>
      <c r="O89" s="211"/>
      <c r="P89" s="127"/>
      <c r="Q89" s="196">
        <f ca="1">IFERROR(IF((VLOOKUP($E89,'DTOC Backsheet'!$D$5:$CA$182,Q$9,FALSE))="","",(VLOOKUP($E89,'DTOC Backsheet'!$D$5:$CA$182,Q$9,FALSE))),"")</f>
        <v>1951.0806632121669</v>
      </c>
      <c r="R89" s="197">
        <f ca="1">IFERROR(IF((VLOOKUP($E89,'DTOC Backsheet'!$D$5:$CA$182,R$9,FALSE))="","",(VLOOKUP($E89,'DTOC Backsheet'!$D$5:$CA$182,R$9,FALSE))),"")</f>
        <v>2009.3025662921059</v>
      </c>
      <c r="S89" s="197">
        <f ca="1">IFERROR(IF((VLOOKUP($E89,'DTOC Backsheet'!$D$5:$CA$182,S$9,FALSE))="","",(VLOOKUP($E89,'DTOC Backsheet'!$D$5:$CA$182,S$9,FALSE))),"")</f>
        <v>2267.3272542273257</v>
      </c>
      <c r="T89" s="198">
        <f ca="1">IFERROR(IF((VLOOKUP($E89,'DTOC Backsheet'!$D$5:$CA$182,T$9,FALSE))="","",(VLOOKUP($E89,'DTOC Backsheet'!$D$5:$CA$182,T$9,FALSE))),"")</f>
        <v>2008.8445786982322</v>
      </c>
      <c r="U89" s="196">
        <f ca="1">IFERROR(IF((VLOOKUP($E89,'DTOC Backsheet'!$D$5:$CA$182,U$9,FALSE))="","",(VLOOKUP($E89,'DTOC Backsheet'!$D$5:$CA$182,U$9,FALSE))),"")</f>
        <v>2303.4702110793141</v>
      </c>
      <c r="V89" s="223">
        <f ca="1">IFERROR(IF((VLOOKUP($E89,'DTOC Backsheet'!$D$5:$CA$182,V$9,FALSE))="","",(VLOOKUP($E89,'DTOC Backsheet'!$D$5:$CA$182,V$9,FALSE))),"")</f>
        <v>2459.0156198699501</v>
      </c>
      <c r="W89" s="199">
        <f ca="1">IFERROR(IF((VLOOKUP($E89,'DTOC Backsheet'!$D$5:$CA$182,W$9,FALSE))="","",(VLOOKUP($E89,'DTOC Backsheet'!$D$5:$CA$182,W$9,FALSE))),"")</f>
        <v>2345.6909932406988</v>
      </c>
      <c r="X89" s="201" t="str">
        <f ca="1">IFERROR(IF((VLOOKUP($E89,'DTOC Backsheet'!$D$5:$CA$182,X$9,FALSE))="","",(VLOOKUP($E89,'DTOC Backsheet'!$D$5:$CA$182,X$9,FALSE))),"")</f>
        <v/>
      </c>
      <c r="Y89" s="212"/>
    </row>
    <row r="90" spans="1:25" ht="30" customHeight="1" thickBot="1">
      <c r="A90" s="42">
        <v>78</v>
      </c>
      <c r="B90" s="173" t="str">
        <f ca="1">IFERROR(IF((VLOOKUP($E90,'Org list'!$AJ$10:$AL$187,3,FALSE))="","",(VLOOKUP($E90,'Org list'!$AJ$10:$AL$187,3,FALSE))),"")</f>
        <v>London Commissioning Region</v>
      </c>
      <c r="C90" s="174" t="str">
        <f ca="1">IFERROR(IF((VLOOKUP($E90,'Org list'!$AO$10:$AQ$187,3,FALSE))="","",(VLOOKUP($E90,'Org list'!$AO$10:$AQ$187,3,FALSE))),"")</f>
        <v>London GOR</v>
      </c>
      <c r="D90" s="175" t="str">
        <f ca="1">IFERROR(IF((VLOOKUP($E90,'Org list'!$AT$10:$AV$187,3,FALSE))="","",(VLOOKUP($E90,'Org list'!$AT$10:$AV$187,3,FALSE))),"")</f>
        <v>NHS England London</v>
      </c>
      <c r="E90" s="34" t="str">
        <f t="shared" ca="1" si="2"/>
        <v>E09000014</v>
      </c>
      <c r="F90" s="29" t="str">
        <f ca="1">IF(E90="","",VLOOKUP(E90,'Org list'!$J$9:$K$636,2,0))</f>
        <v>Haringey</v>
      </c>
      <c r="G90" s="196">
        <f ca="1">IFERROR(IF((VLOOKUP($E90,'NEA Backsheet'!$D$5:$AF$182,G$9,FALSE))="","",(VLOOKUP($E90,'NEA Backsheet'!$D$5:$AF$182,G$9,FALSE))),"")</f>
        <v>2151.6626050050945</v>
      </c>
      <c r="H90" s="197">
        <f ca="1">IFERROR(IF((VLOOKUP($E90,'NEA Backsheet'!$D$5:$AF$182,H$9,FALSE))="","",(VLOOKUP($E90,'NEA Backsheet'!$D$5:$AF$182,H$9,FALSE))),"")</f>
        <v>2130.7594287164538</v>
      </c>
      <c r="I90" s="197">
        <f ca="1">IFERROR(IF((VLOOKUP($E90,'NEA Backsheet'!$D$5:$AF$182,I$9,FALSE))="","",(VLOOKUP($E90,'NEA Backsheet'!$D$5:$AF$182,I$9,FALSE))),"")</f>
        <v>2186.9327643526417</v>
      </c>
      <c r="J90" s="198">
        <f ca="1">IFERROR(IF((VLOOKUP($E90,'NEA Backsheet'!$D$5:$AF$182,J$9,FALSE))="","",(VLOOKUP($E90,'NEA Backsheet'!$D$5:$AF$182,J$9,FALSE))),"")</f>
        <v>2048.4598342112845</v>
      </c>
      <c r="K90" s="196">
        <f ca="1">IFERROR(IF((VLOOKUP($E90,'NEA Backsheet'!$D$5:$AF$182,K$9,FALSE))="","",(VLOOKUP($E90,'NEA Backsheet'!$D$5:$AF$182,K$9,FALSE))),"")</f>
        <v>2040.1019818030597</v>
      </c>
      <c r="L90" s="223">
        <f ca="1">IFERROR(IF((VLOOKUP($E90,'NEA Backsheet'!$D$5:$AF$182,L$9,FALSE))="","",(VLOOKUP($E90,'NEA Backsheet'!$D$5:$AF$182,L$9,FALSE))),"")</f>
        <v>2093.619421846704</v>
      </c>
      <c r="M90" s="199">
        <f ca="1">IFERROR(IF((VLOOKUP($E90,'NEA Backsheet'!$D$5:$AF$182,M$9,FALSE))="","",(VLOOKUP($E90,'NEA Backsheet'!$D$5:$AF$182,M$9,FALSE))),"")</f>
        <v>2131.1708760706911</v>
      </c>
      <c r="N90" s="201" t="str">
        <f ca="1">IFERROR(IF((VLOOKUP($E90,'NEA Backsheet'!$D$5:$AF$182,N$9,FALSE))="","",(VLOOKUP($E90,'NEA Backsheet'!$D$5:$AF$182,N$9,FALSE))),"")</f>
        <v/>
      </c>
      <c r="O90" s="211"/>
      <c r="P90" s="127"/>
      <c r="Q90" s="196">
        <f ca="1">IFERROR(IF((VLOOKUP($E90,'DTOC Backsheet'!$D$5:$CA$182,Q$9,FALSE))="","",(VLOOKUP($E90,'DTOC Backsheet'!$D$5:$CA$182,Q$9,FALSE))),"")</f>
        <v>1033.5623828723947</v>
      </c>
      <c r="R90" s="197">
        <f ca="1">IFERROR(IF((VLOOKUP($E90,'DTOC Backsheet'!$D$5:$CA$182,R$9,FALSE))="","",(VLOOKUP($E90,'DTOC Backsheet'!$D$5:$CA$182,R$9,FALSE))),"")</f>
        <v>799.30717246862412</v>
      </c>
      <c r="S90" s="197">
        <f ca="1">IFERROR(IF((VLOOKUP($E90,'DTOC Backsheet'!$D$5:$CA$182,S$9,FALSE))="","",(VLOOKUP($E90,'DTOC Backsheet'!$D$5:$CA$182,S$9,FALSE))),"")</f>
        <v>619.94813258371664</v>
      </c>
      <c r="T90" s="198">
        <f ca="1">IFERROR(IF((VLOOKUP($E90,'DTOC Backsheet'!$D$5:$CA$182,T$9,FALSE))="","",(VLOOKUP($E90,'DTOC Backsheet'!$D$5:$CA$182,T$9,FALSE))),"")</f>
        <v>791.66394204227811</v>
      </c>
      <c r="U90" s="196">
        <f ca="1">IFERROR(IF((VLOOKUP($E90,'DTOC Backsheet'!$D$5:$CA$182,U$9,FALSE))="","",(VLOOKUP($E90,'DTOC Backsheet'!$D$5:$CA$182,U$9,FALSE))),"")</f>
        <v>1088.7090292293231</v>
      </c>
      <c r="V90" s="223">
        <f ca="1">IFERROR(IF((VLOOKUP($E90,'DTOC Backsheet'!$D$5:$CA$182,V$9,FALSE))="","",(VLOOKUP($E90,'DTOC Backsheet'!$D$5:$CA$182,V$9,FALSE))),"")</f>
        <v>647.47615778558657</v>
      </c>
      <c r="W90" s="199">
        <f ca="1">IFERROR(IF((VLOOKUP($E90,'DTOC Backsheet'!$D$5:$CA$182,W$9,FALSE))="","",(VLOOKUP($E90,'DTOC Backsheet'!$D$5:$CA$182,W$9,FALSE))),"")</f>
        <v>907.56171799544154</v>
      </c>
      <c r="X90" s="201" t="str">
        <f ca="1">IFERROR(IF((VLOOKUP($E90,'DTOC Backsheet'!$D$5:$CA$182,X$9,FALSE))="","",(VLOOKUP($E90,'DTOC Backsheet'!$D$5:$CA$182,X$9,FALSE))),"")</f>
        <v/>
      </c>
      <c r="Y90" s="212"/>
    </row>
    <row r="91" spans="1:25" ht="30" customHeight="1" thickBot="1">
      <c r="A91" s="42">
        <v>79</v>
      </c>
      <c r="B91" s="173" t="str">
        <f ca="1">IFERROR(IF((VLOOKUP($E91,'Org list'!$AJ$10:$AL$187,3,FALSE))="","",(VLOOKUP($E91,'Org list'!$AJ$10:$AL$187,3,FALSE))),"")</f>
        <v>London Commissioning Region</v>
      </c>
      <c r="C91" s="174" t="str">
        <f ca="1">IFERROR(IF((VLOOKUP($E91,'Org list'!$AO$10:$AQ$187,3,FALSE))="","",(VLOOKUP($E91,'Org list'!$AO$10:$AQ$187,3,FALSE))),"")</f>
        <v>London GOR</v>
      </c>
      <c r="D91" s="175" t="str">
        <f ca="1">IFERROR(IF((VLOOKUP($E91,'Org list'!$AT$10:$AV$187,3,FALSE))="","",(VLOOKUP($E91,'Org list'!$AT$10:$AV$187,3,FALSE))),"")</f>
        <v>NHS England London</v>
      </c>
      <c r="E91" s="34" t="str">
        <f t="shared" ca="1" si="2"/>
        <v>E09000015</v>
      </c>
      <c r="F91" s="29" t="str">
        <f ca="1">IF(E91="","",VLOOKUP(E91,'Org list'!$J$9:$K$636,2,0))</f>
        <v>Harrow</v>
      </c>
      <c r="G91" s="196">
        <f ca="1">IFERROR(IF((VLOOKUP($E91,'NEA Backsheet'!$D$5:$AF$182,G$9,FALSE))="","",(VLOOKUP($E91,'NEA Backsheet'!$D$5:$AF$182,G$9,FALSE))),"")</f>
        <v>2306.1624039313588</v>
      </c>
      <c r="H91" s="197">
        <f ca="1">IFERROR(IF((VLOOKUP($E91,'NEA Backsheet'!$D$5:$AF$182,H$9,FALSE))="","",(VLOOKUP($E91,'NEA Backsheet'!$D$5:$AF$182,H$9,FALSE))),"")</f>
        <v>2336.6144103661791</v>
      </c>
      <c r="I91" s="197">
        <f ca="1">IFERROR(IF((VLOOKUP($E91,'NEA Backsheet'!$D$5:$AF$182,I$9,FALSE))="","",(VLOOKUP($E91,'NEA Backsheet'!$D$5:$AF$182,I$9,FALSE))),"")</f>
        <v>2255.3277934742455</v>
      </c>
      <c r="J91" s="198">
        <f ca="1">IFERROR(IF((VLOOKUP($E91,'NEA Backsheet'!$D$5:$AF$182,J$9,FALSE))="","",(VLOOKUP($E91,'NEA Backsheet'!$D$5:$AF$182,J$9,FALSE))),"")</f>
        <v>2048.527452040561</v>
      </c>
      <c r="K91" s="196">
        <f ca="1">IFERROR(IF((VLOOKUP($E91,'NEA Backsheet'!$D$5:$AF$182,K$9,FALSE))="","",(VLOOKUP($E91,'NEA Backsheet'!$D$5:$AF$182,K$9,FALSE))),"")</f>
        <v>2182.1182943055273</v>
      </c>
      <c r="L91" s="223">
        <f ca="1">IFERROR(IF((VLOOKUP($E91,'NEA Backsheet'!$D$5:$AF$182,L$9,FALSE))="","",(VLOOKUP($E91,'NEA Backsheet'!$D$5:$AF$182,L$9,FALSE))),"")</f>
        <v>2279.3118235955594</v>
      </c>
      <c r="M91" s="199">
        <f ca="1">IFERROR(IF((VLOOKUP($E91,'NEA Backsheet'!$D$5:$AF$182,M$9,FALSE))="","",(VLOOKUP($E91,'NEA Backsheet'!$D$5:$AF$182,M$9,FALSE))),"")</f>
        <v>2484.6029238743595</v>
      </c>
      <c r="N91" s="201" t="str">
        <f ca="1">IFERROR(IF((VLOOKUP($E91,'NEA Backsheet'!$D$5:$AF$182,N$9,FALSE))="","",(VLOOKUP($E91,'NEA Backsheet'!$D$5:$AF$182,N$9,FALSE))),"")</f>
        <v/>
      </c>
      <c r="O91" s="211"/>
      <c r="P91" s="127"/>
      <c r="Q91" s="196">
        <f ca="1">IFERROR(IF((VLOOKUP($E91,'DTOC Backsheet'!$D$5:$CA$182,Q$9,FALSE))="","",(VLOOKUP($E91,'DTOC Backsheet'!$D$5:$CA$182,Q$9,FALSE))),"")</f>
        <v>676.01860620869718</v>
      </c>
      <c r="R91" s="197">
        <f ca="1">IFERROR(IF((VLOOKUP($E91,'DTOC Backsheet'!$D$5:$CA$182,R$9,FALSE))="","",(VLOOKUP($E91,'DTOC Backsheet'!$D$5:$CA$182,R$9,FALSE))),"")</f>
        <v>569.27882628100815</v>
      </c>
      <c r="S91" s="197">
        <f ca="1">IFERROR(IF((VLOOKUP($E91,'DTOC Backsheet'!$D$5:$CA$182,S$9,FALSE))="","",(VLOOKUP($E91,'DTOC Backsheet'!$D$5:$CA$182,S$9,FALSE))),"")</f>
        <v>717.87734343524187</v>
      </c>
      <c r="T91" s="198">
        <f ca="1">IFERROR(IF((VLOOKUP($E91,'DTOC Backsheet'!$D$5:$CA$182,T$9,FALSE))="","",(VLOOKUP($E91,'DTOC Backsheet'!$D$5:$CA$182,T$9,FALSE))),"")</f>
        <v>751.33903069991709</v>
      </c>
      <c r="U91" s="196">
        <f ca="1">IFERROR(IF((VLOOKUP($E91,'DTOC Backsheet'!$D$5:$CA$182,U$9,FALSE))="","",(VLOOKUP($E91,'DTOC Backsheet'!$D$5:$CA$182,U$9,FALSE))),"")</f>
        <v>674.72390180461628</v>
      </c>
      <c r="V91" s="223">
        <f ca="1">IFERROR(IF((VLOOKUP($E91,'DTOC Backsheet'!$D$5:$CA$182,V$9,FALSE))="","",(VLOOKUP($E91,'DTOC Backsheet'!$D$5:$CA$182,V$9,FALSE))),"")</f>
        <v>984.2490225416318</v>
      </c>
      <c r="W91" s="199">
        <f ca="1">IFERROR(IF((VLOOKUP($E91,'DTOC Backsheet'!$D$5:$CA$182,W$9,FALSE))="","",(VLOOKUP($E91,'DTOC Backsheet'!$D$5:$CA$182,W$9,FALSE))),"")</f>
        <v>765.12975390107124</v>
      </c>
      <c r="X91" s="201" t="str">
        <f ca="1">IFERROR(IF((VLOOKUP($E91,'DTOC Backsheet'!$D$5:$CA$182,X$9,FALSE))="","",(VLOOKUP($E91,'DTOC Backsheet'!$D$5:$CA$182,X$9,FALSE))),"")</f>
        <v/>
      </c>
      <c r="Y91" s="212"/>
    </row>
    <row r="92" spans="1:25" ht="30" customHeight="1" thickBot="1">
      <c r="A92" s="42">
        <v>80</v>
      </c>
      <c r="B92" s="173" t="str">
        <f ca="1">IFERROR(IF((VLOOKUP($E92,'Org list'!$AJ$10:$AL$187,3,FALSE))="","",(VLOOKUP($E92,'Org list'!$AJ$10:$AL$187,3,FALSE))),"")</f>
        <v>North of England Commissioning Region</v>
      </c>
      <c r="C92" s="174" t="str">
        <f ca="1">IFERROR(IF((VLOOKUP($E92,'Org list'!$AO$10:$AQ$187,3,FALSE))="","",(VLOOKUP($E92,'Org list'!$AO$10:$AQ$187,3,FALSE))),"")</f>
        <v>North East GOR</v>
      </c>
      <c r="D92" s="175" t="str">
        <f ca="1">IFERROR(IF((VLOOKUP($E92,'Org list'!$AT$10:$AV$187,3,FALSE))="","",(VLOOKUP($E92,'Org list'!$AT$10:$AV$187,3,FALSE))),"")</f>
        <v>NHS England North (Cumbria And North East)</v>
      </c>
      <c r="E92" s="34" t="str">
        <f t="shared" ca="1" si="2"/>
        <v>E06000001</v>
      </c>
      <c r="F92" s="29" t="str">
        <f ca="1">IF(E92="","",VLOOKUP(E92,'Org list'!$J$9:$K$636,2,0))</f>
        <v>Hartlepool</v>
      </c>
      <c r="G92" s="196">
        <f ca="1">IFERROR(IF((VLOOKUP($E92,'NEA Backsheet'!$D$5:$AF$182,G$9,FALSE))="","",(VLOOKUP($E92,'NEA Backsheet'!$D$5:$AF$182,G$9,FALSE))),"")</f>
        <v>3393.36390155565</v>
      </c>
      <c r="H92" s="197">
        <f ca="1">IFERROR(IF((VLOOKUP($E92,'NEA Backsheet'!$D$5:$AF$182,H$9,FALSE))="","",(VLOOKUP($E92,'NEA Backsheet'!$D$5:$AF$182,H$9,FALSE))),"")</f>
        <v>3422.4613907094968</v>
      </c>
      <c r="I92" s="197">
        <f ca="1">IFERROR(IF((VLOOKUP($E92,'NEA Backsheet'!$D$5:$AF$182,I$9,FALSE))="","",(VLOOKUP($E92,'NEA Backsheet'!$D$5:$AF$182,I$9,FALSE))),"")</f>
        <v>3539.4838948348952</v>
      </c>
      <c r="J92" s="198">
        <f ca="1">IFERROR(IF((VLOOKUP($E92,'NEA Backsheet'!$D$5:$AF$182,J$9,FALSE))="","",(VLOOKUP($E92,'NEA Backsheet'!$D$5:$AF$182,J$9,FALSE))),"")</f>
        <v>3516.4278214544806</v>
      </c>
      <c r="K92" s="196">
        <f ca="1">IFERROR(IF((VLOOKUP($E92,'NEA Backsheet'!$D$5:$AF$182,K$9,FALSE))="","",(VLOOKUP($E92,'NEA Backsheet'!$D$5:$AF$182,K$9,FALSE))),"")</f>
        <v>3468.2475165101505</v>
      </c>
      <c r="L92" s="223">
        <f ca="1">IFERROR(IF((VLOOKUP($E92,'NEA Backsheet'!$D$5:$AF$182,L$9,FALSE))="","",(VLOOKUP($E92,'NEA Backsheet'!$D$5:$AF$182,L$9,FALSE))),"")</f>
        <v>3439.2904958289732</v>
      </c>
      <c r="M92" s="199">
        <f ca="1">IFERROR(IF((VLOOKUP($E92,'NEA Backsheet'!$D$5:$AF$182,M$9,FALSE))="","",(VLOOKUP($E92,'NEA Backsheet'!$D$5:$AF$182,M$9,FALSE))),"")</f>
        <v>3602.9285521068191</v>
      </c>
      <c r="N92" s="201" t="str">
        <f ca="1">IFERROR(IF((VLOOKUP($E92,'NEA Backsheet'!$D$5:$AF$182,N$9,FALSE))="","",(VLOOKUP($E92,'NEA Backsheet'!$D$5:$AF$182,N$9,FALSE))),"")</f>
        <v/>
      </c>
      <c r="O92" s="211"/>
      <c r="P92" s="127"/>
      <c r="Q92" s="196">
        <f ca="1">IFERROR(IF((VLOOKUP($E92,'DTOC Backsheet'!$D$5:$CA$182,Q$9,FALSE))="","",(VLOOKUP($E92,'DTOC Backsheet'!$D$5:$CA$182,Q$9,FALSE))),"")</f>
        <v>1177.6170411342455</v>
      </c>
      <c r="R92" s="197">
        <f ca="1">IFERROR(IF((VLOOKUP($E92,'DTOC Backsheet'!$D$5:$CA$182,R$9,FALSE))="","",(VLOOKUP($E92,'DTOC Backsheet'!$D$5:$CA$182,R$9,FALSE))),"")</f>
        <v>1896.814394927188</v>
      </c>
      <c r="S92" s="197">
        <f ca="1">IFERROR(IF((VLOOKUP($E92,'DTOC Backsheet'!$D$5:$CA$182,S$9,FALSE))="","",(VLOOKUP($E92,'DTOC Backsheet'!$D$5:$CA$182,S$9,FALSE))),"")</f>
        <v>2854.829190628474</v>
      </c>
      <c r="T92" s="198">
        <f ca="1">IFERROR(IF((VLOOKUP($E92,'DTOC Backsheet'!$D$5:$CA$182,T$9,FALSE))="","",(VLOOKUP($E92,'DTOC Backsheet'!$D$5:$CA$182,T$9,FALSE))),"")</f>
        <v>1541.2883644455389</v>
      </c>
      <c r="U92" s="196">
        <f ca="1">IFERROR(IF((VLOOKUP($E92,'DTOC Backsheet'!$D$5:$CA$182,U$9,FALSE))="","",(VLOOKUP($E92,'DTOC Backsheet'!$D$5:$CA$182,U$9,FALSE))),"")</f>
        <v>1624.5643522499481</v>
      </c>
      <c r="V92" s="223">
        <f ca="1">IFERROR(IF((VLOOKUP($E92,'DTOC Backsheet'!$D$5:$CA$182,V$9,FALSE))="","",(VLOOKUP($E92,'DTOC Backsheet'!$D$5:$CA$182,V$9,FALSE))),"")</f>
        <v>1204.0888728440791</v>
      </c>
      <c r="W92" s="199">
        <f ca="1">IFERROR(IF((VLOOKUP($E92,'DTOC Backsheet'!$D$5:$CA$182,W$9,FALSE))="","",(VLOOKUP($E92,'DTOC Backsheet'!$D$5:$CA$182,W$9,FALSE))),"")</f>
        <v>1470.2989977925999</v>
      </c>
      <c r="X92" s="201" t="str">
        <f ca="1">IFERROR(IF((VLOOKUP($E92,'DTOC Backsheet'!$D$5:$CA$182,X$9,FALSE))="","",(VLOOKUP($E92,'DTOC Backsheet'!$D$5:$CA$182,X$9,FALSE))),"")</f>
        <v/>
      </c>
      <c r="Y92" s="212"/>
    </row>
    <row r="93" spans="1:25" ht="30" customHeight="1" thickBot="1">
      <c r="A93" s="42">
        <v>81</v>
      </c>
      <c r="B93" s="173" t="str">
        <f ca="1">IFERROR(IF((VLOOKUP($E93,'Org list'!$AJ$10:$AL$187,3,FALSE))="","",(VLOOKUP($E93,'Org list'!$AJ$10:$AL$187,3,FALSE))),"")</f>
        <v>London Commissioning Region</v>
      </c>
      <c r="C93" s="174" t="str">
        <f ca="1">IFERROR(IF((VLOOKUP($E93,'Org list'!$AO$10:$AQ$187,3,FALSE))="","",(VLOOKUP($E93,'Org list'!$AO$10:$AQ$187,3,FALSE))),"")</f>
        <v>London GOR</v>
      </c>
      <c r="D93" s="175" t="str">
        <f ca="1">IFERROR(IF((VLOOKUP($E93,'Org list'!$AT$10:$AV$187,3,FALSE))="","",(VLOOKUP($E93,'Org list'!$AT$10:$AV$187,3,FALSE))),"")</f>
        <v>NHS England London</v>
      </c>
      <c r="E93" s="34" t="str">
        <f t="shared" ca="1" si="2"/>
        <v>E09000016</v>
      </c>
      <c r="F93" s="29" t="str">
        <f ca="1">IF(E93="","",VLOOKUP(E93,'Org list'!$J$9:$K$636,2,0))</f>
        <v>Havering</v>
      </c>
      <c r="G93" s="196">
        <f ca="1">IFERROR(IF((VLOOKUP($E93,'NEA Backsheet'!$D$5:$AF$182,G$9,FALSE))="","",(VLOOKUP($E93,'NEA Backsheet'!$D$5:$AF$182,G$9,FALSE))),"")</f>
        <v>2442.7372995504538</v>
      </c>
      <c r="H93" s="197">
        <f ca="1">IFERROR(IF((VLOOKUP($E93,'NEA Backsheet'!$D$5:$AF$182,H$9,FALSE))="","",(VLOOKUP($E93,'NEA Backsheet'!$D$5:$AF$182,H$9,FALSE))),"")</f>
        <v>2391.7015230954162</v>
      </c>
      <c r="I93" s="197">
        <f ca="1">IFERROR(IF((VLOOKUP($E93,'NEA Backsheet'!$D$5:$AF$182,I$9,FALSE))="","",(VLOOKUP($E93,'NEA Backsheet'!$D$5:$AF$182,I$9,FALSE))),"")</f>
        <v>2535.7440334996645</v>
      </c>
      <c r="J93" s="198">
        <f ca="1">IFERROR(IF((VLOOKUP($E93,'NEA Backsheet'!$D$5:$AF$182,J$9,FALSE))="","",(VLOOKUP($E93,'NEA Backsheet'!$D$5:$AF$182,J$9,FALSE))),"")</f>
        <v>2502.9817190149224</v>
      </c>
      <c r="K93" s="196">
        <f ca="1">IFERROR(IF((VLOOKUP($E93,'NEA Backsheet'!$D$5:$AF$182,K$9,FALSE))="","",(VLOOKUP($E93,'NEA Backsheet'!$D$5:$AF$182,K$9,FALSE))),"")</f>
        <v>2587.6561075657132</v>
      </c>
      <c r="L93" s="223">
        <f ca="1">IFERROR(IF((VLOOKUP($E93,'NEA Backsheet'!$D$5:$AF$182,L$9,FALSE))="","",(VLOOKUP($E93,'NEA Backsheet'!$D$5:$AF$182,L$9,FALSE))),"")</f>
        <v>2646.4560094327758</v>
      </c>
      <c r="M93" s="199">
        <f ca="1">IFERROR(IF((VLOOKUP($E93,'NEA Backsheet'!$D$5:$AF$182,M$9,FALSE))="","",(VLOOKUP($E93,'NEA Backsheet'!$D$5:$AF$182,M$9,FALSE))),"")</f>
        <v>2629.8077138539365</v>
      </c>
      <c r="N93" s="201" t="str">
        <f ca="1">IFERROR(IF((VLOOKUP($E93,'NEA Backsheet'!$D$5:$AF$182,N$9,FALSE))="","",(VLOOKUP($E93,'NEA Backsheet'!$D$5:$AF$182,N$9,FALSE))),"")</f>
        <v/>
      </c>
      <c r="O93" s="211"/>
      <c r="P93" s="127"/>
      <c r="Q93" s="196">
        <f ca="1">IFERROR(IF((VLOOKUP($E93,'DTOC Backsheet'!$D$5:$CA$182,Q$9,FALSE))="","",(VLOOKUP($E93,'DTOC Backsheet'!$D$5:$CA$182,Q$9,FALSE))),"")</f>
        <v>314.23467916183841</v>
      </c>
      <c r="R93" s="197">
        <f ca="1">IFERROR(IF((VLOOKUP($E93,'DTOC Backsheet'!$D$5:$CA$182,R$9,FALSE))="","",(VLOOKUP($E93,'DTOC Backsheet'!$D$5:$CA$182,R$9,FALSE))),"")</f>
        <v>736.75634921036522</v>
      </c>
      <c r="S93" s="197">
        <f ca="1">IFERROR(IF((VLOOKUP($E93,'DTOC Backsheet'!$D$5:$CA$182,S$9,FALSE))="","",(VLOOKUP($E93,'DTOC Backsheet'!$D$5:$CA$182,S$9,FALSE))),"")</f>
        <v>746.87662873248553</v>
      </c>
      <c r="T93" s="198">
        <f ca="1">IFERROR(IF((VLOOKUP($E93,'DTOC Backsheet'!$D$5:$CA$182,T$9,FALSE))="","",(VLOOKUP($E93,'DTOC Backsheet'!$D$5:$CA$182,T$9,FALSE))),"")</f>
        <v>577.09351432975097</v>
      </c>
      <c r="U93" s="196">
        <f ca="1">IFERROR(IF((VLOOKUP($E93,'DTOC Backsheet'!$D$5:$CA$182,U$9,FALSE))="","",(VLOOKUP($E93,'DTOC Backsheet'!$D$5:$CA$182,U$9,FALSE))),"")</f>
        <v>448.57050458819072</v>
      </c>
      <c r="V93" s="223">
        <f ca="1">IFERROR(IF((VLOOKUP($E93,'DTOC Backsheet'!$D$5:$CA$182,V$9,FALSE))="","",(VLOOKUP($E93,'DTOC Backsheet'!$D$5:$CA$182,V$9,FALSE))),"")</f>
        <v>658.23941459795174</v>
      </c>
      <c r="W93" s="199">
        <f ca="1">IFERROR(IF((VLOOKUP($E93,'DTOC Backsheet'!$D$5:$CA$182,W$9,FALSE))="","",(VLOOKUP($E93,'DTOC Backsheet'!$D$5:$CA$182,W$9,FALSE))),"")</f>
        <v>476.79516555104311</v>
      </c>
      <c r="X93" s="201" t="str">
        <f ca="1">IFERROR(IF((VLOOKUP($E93,'DTOC Backsheet'!$D$5:$CA$182,X$9,FALSE))="","",(VLOOKUP($E93,'DTOC Backsheet'!$D$5:$CA$182,X$9,FALSE))),"")</f>
        <v/>
      </c>
      <c r="Y93" s="212"/>
    </row>
    <row r="94" spans="1:25" ht="30" customHeight="1" thickBot="1">
      <c r="A94" s="42">
        <v>82</v>
      </c>
      <c r="B94" s="173" t="str">
        <f ca="1">IFERROR(IF((VLOOKUP($E94,'Org list'!$AJ$10:$AL$187,3,FALSE))="","",(VLOOKUP($E94,'Org list'!$AJ$10:$AL$187,3,FALSE))),"")</f>
        <v>Midlands and East of England Commissioning Region</v>
      </c>
      <c r="C94" s="174" t="str">
        <f ca="1">IFERROR(IF((VLOOKUP($E94,'Org list'!$AO$10:$AQ$187,3,FALSE))="","",(VLOOKUP($E94,'Org list'!$AO$10:$AQ$187,3,FALSE))),"")</f>
        <v>West Midlands GOR</v>
      </c>
      <c r="D94" s="175" t="str">
        <f ca="1">IFERROR(IF((VLOOKUP($E94,'Org list'!$AT$10:$AV$187,3,FALSE))="","",(VLOOKUP($E94,'Org list'!$AT$10:$AV$187,3,FALSE))),"")</f>
        <v>NHS England Midlands And East (West Midlands)</v>
      </c>
      <c r="E94" s="34" t="str">
        <f t="shared" ca="1" si="2"/>
        <v>E06000019</v>
      </c>
      <c r="F94" s="29" t="str">
        <f ca="1">IF(E94="","",VLOOKUP(E94,'Org list'!$J$9:$K$636,2,0))</f>
        <v>Herefordshire, County of</v>
      </c>
      <c r="G94" s="196">
        <f ca="1">IFERROR(IF((VLOOKUP($E94,'NEA Backsheet'!$D$5:$AF$182,G$9,FALSE))="","",(VLOOKUP($E94,'NEA Backsheet'!$D$5:$AF$182,G$9,FALSE))),"")</f>
        <v>2233.819218610663</v>
      </c>
      <c r="H94" s="197">
        <f ca="1">IFERROR(IF((VLOOKUP($E94,'NEA Backsheet'!$D$5:$AF$182,H$9,FALSE))="","",(VLOOKUP($E94,'NEA Backsheet'!$D$5:$AF$182,H$9,FALSE))),"")</f>
        <v>2212.5822763863175</v>
      </c>
      <c r="I94" s="197">
        <f ca="1">IFERROR(IF((VLOOKUP($E94,'NEA Backsheet'!$D$5:$AF$182,I$9,FALSE))="","",(VLOOKUP($E94,'NEA Backsheet'!$D$5:$AF$182,I$9,FALSE))),"")</f>
        <v>2388.6649863544008</v>
      </c>
      <c r="J94" s="198">
        <f ca="1">IFERROR(IF((VLOOKUP($E94,'NEA Backsheet'!$D$5:$AF$182,J$9,FALSE))="","",(VLOOKUP($E94,'NEA Backsheet'!$D$5:$AF$182,J$9,FALSE))),"")</f>
        <v>2427.704933831913</v>
      </c>
      <c r="K94" s="196">
        <f ca="1">IFERROR(IF((VLOOKUP($E94,'NEA Backsheet'!$D$5:$AF$182,K$9,FALSE))="","",(VLOOKUP($E94,'NEA Backsheet'!$D$5:$AF$182,K$9,FALSE))),"")</f>
        <v>2504.4637955327494</v>
      </c>
      <c r="L94" s="223">
        <f ca="1">IFERROR(IF((VLOOKUP($E94,'NEA Backsheet'!$D$5:$AF$182,L$9,FALSE))="","",(VLOOKUP($E94,'NEA Backsheet'!$D$5:$AF$182,L$9,FALSE))),"")</f>
        <v>2540.4682587683747</v>
      </c>
      <c r="M94" s="199">
        <f ca="1">IFERROR(IF((VLOOKUP($E94,'NEA Backsheet'!$D$5:$AF$182,M$9,FALSE))="","",(VLOOKUP($E94,'NEA Backsheet'!$D$5:$AF$182,M$9,FALSE))),"")</f>
        <v>2637.8594469287004</v>
      </c>
      <c r="N94" s="201" t="str">
        <f ca="1">IFERROR(IF((VLOOKUP($E94,'NEA Backsheet'!$D$5:$AF$182,N$9,FALSE))="","",(VLOOKUP($E94,'NEA Backsheet'!$D$5:$AF$182,N$9,FALSE))),"")</f>
        <v/>
      </c>
      <c r="O94" s="211"/>
      <c r="P94" s="127"/>
      <c r="Q94" s="196">
        <f ca="1">IFERROR(IF((VLOOKUP($E94,'DTOC Backsheet'!$D$5:$CA$182,Q$9,FALSE))="","",(VLOOKUP($E94,'DTOC Backsheet'!$D$5:$CA$182,Q$9,FALSE))),"")</f>
        <v>1115.6166808776532</v>
      </c>
      <c r="R94" s="197">
        <f ca="1">IFERROR(IF((VLOOKUP($E94,'DTOC Backsheet'!$D$5:$CA$182,R$9,FALSE))="","",(VLOOKUP($E94,'DTOC Backsheet'!$D$5:$CA$182,R$9,FALSE))),"")</f>
        <v>1042.7175745425907</v>
      </c>
      <c r="S94" s="197">
        <f ca="1">IFERROR(IF((VLOOKUP($E94,'DTOC Backsheet'!$D$5:$CA$182,S$9,FALSE))="","",(VLOOKUP($E94,'DTOC Backsheet'!$D$5:$CA$182,S$9,FALSE))),"")</f>
        <v>1449.5206232873593</v>
      </c>
      <c r="T94" s="198">
        <f ca="1">IFERROR(IF((VLOOKUP($E94,'DTOC Backsheet'!$D$5:$CA$182,T$9,FALSE))="","",(VLOOKUP($E94,'DTOC Backsheet'!$D$5:$CA$182,T$9,FALSE))),"")</f>
        <v>1406.7830875706638</v>
      </c>
      <c r="U94" s="196">
        <f ca="1">IFERROR(IF((VLOOKUP($E94,'DTOC Backsheet'!$D$5:$CA$182,U$9,FALSE))="","",(VLOOKUP($E94,'DTOC Backsheet'!$D$5:$CA$182,U$9,FALSE))),"")</f>
        <v>1110.2425566574752</v>
      </c>
      <c r="V94" s="223">
        <f ca="1">IFERROR(IF((VLOOKUP($E94,'DTOC Backsheet'!$D$5:$CA$182,V$9,FALSE))="","",(VLOOKUP($E94,'DTOC Backsheet'!$D$5:$CA$182,V$9,FALSE))),"")</f>
        <v>1283.4949018518328</v>
      </c>
      <c r="W94" s="199">
        <f ca="1">IFERROR(IF((VLOOKUP($E94,'DTOC Backsheet'!$D$5:$CA$182,W$9,FALSE))="","",(VLOOKUP($E94,'DTOC Backsheet'!$D$5:$CA$182,W$9,FALSE))),"")</f>
        <v>941.53240777907456</v>
      </c>
      <c r="X94" s="201" t="str">
        <f ca="1">IFERROR(IF((VLOOKUP($E94,'DTOC Backsheet'!$D$5:$CA$182,X$9,FALSE))="","",(VLOOKUP($E94,'DTOC Backsheet'!$D$5:$CA$182,X$9,FALSE))),"")</f>
        <v/>
      </c>
      <c r="Y94" s="212"/>
    </row>
    <row r="95" spans="1:25" ht="30" customHeight="1" thickBot="1">
      <c r="A95" s="42">
        <v>83</v>
      </c>
      <c r="B95" s="173" t="str">
        <f ca="1">IFERROR(IF((VLOOKUP($E95,'Org list'!$AJ$10:$AL$187,3,FALSE))="","",(VLOOKUP($E95,'Org list'!$AJ$10:$AL$187,3,FALSE))),"")</f>
        <v>Midlands and East of England Commissioning Region</v>
      </c>
      <c r="C95" s="174" t="str">
        <f ca="1">IFERROR(IF((VLOOKUP($E95,'Org list'!$AO$10:$AQ$187,3,FALSE))="","",(VLOOKUP($E95,'Org list'!$AO$10:$AQ$187,3,FALSE))),"")</f>
        <v>East of England GOR</v>
      </c>
      <c r="D95" s="175" t="str">
        <f ca="1">IFERROR(IF((VLOOKUP($E95,'Org list'!$AT$10:$AV$187,3,FALSE))="","",(VLOOKUP($E95,'Org list'!$AT$10:$AV$187,3,FALSE))),"")</f>
        <v>NHS England Midlands And East (Central Midlands)</v>
      </c>
      <c r="E95" s="34" t="str">
        <f t="shared" ca="1" si="2"/>
        <v>E10000015</v>
      </c>
      <c r="F95" s="29" t="str">
        <f ca="1">IF(E95="","",VLOOKUP(E95,'Org list'!$J$9:$K$636,2,0))</f>
        <v>Hertfordshire</v>
      </c>
      <c r="G95" s="196">
        <f ca="1">IFERROR(IF((VLOOKUP($E95,'NEA Backsheet'!$D$5:$AF$182,G$9,FALSE))="","",(VLOOKUP($E95,'NEA Backsheet'!$D$5:$AF$182,G$9,FALSE))),"")</f>
        <v>2282.4504209263969</v>
      </c>
      <c r="H95" s="197">
        <f ca="1">IFERROR(IF((VLOOKUP($E95,'NEA Backsheet'!$D$5:$AF$182,H$9,FALSE))="","",(VLOOKUP($E95,'NEA Backsheet'!$D$5:$AF$182,H$9,FALSE))),"")</f>
        <v>2296.442939584233</v>
      </c>
      <c r="I95" s="197">
        <f ca="1">IFERROR(IF((VLOOKUP($E95,'NEA Backsheet'!$D$5:$AF$182,I$9,FALSE))="","",(VLOOKUP($E95,'NEA Backsheet'!$D$5:$AF$182,I$9,FALSE))),"")</f>
        <v>2409.9037148359298</v>
      </c>
      <c r="J95" s="198">
        <f ca="1">IFERROR(IF((VLOOKUP($E95,'NEA Backsheet'!$D$5:$AF$182,J$9,FALSE))="","",(VLOOKUP($E95,'NEA Backsheet'!$D$5:$AF$182,J$9,FALSE))),"")</f>
        <v>2243.666196373058</v>
      </c>
      <c r="K95" s="196">
        <f ca="1">IFERROR(IF((VLOOKUP($E95,'NEA Backsheet'!$D$5:$AF$182,K$9,FALSE))="","",(VLOOKUP($E95,'NEA Backsheet'!$D$5:$AF$182,K$9,FALSE))),"")</f>
        <v>2317.1835835607494</v>
      </c>
      <c r="L95" s="223">
        <f ca="1">IFERROR(IF((VLOOKUP($E95,'NEA Backsheet'!$D$5:$AF$182,L$9,FALSE))="","",(VLOOKUP($E95,'NEA Backsheet'!$D$5:$AF$182,L$9,FALSE))),"")</f>
        <v>2314.5632483519412</v>
      </c>
      <c r="M95" s="199">
        <f ca="1">IFERROR(IF((VLOOKUP($E95,'NEA Backsheet'!$D$5:$AF$182,M$9,FALSE))="","",(VLOOKUP($E95,'NEA Backsheet'!$D$5:$AF$182,M$9,FALSE))),"")</f>
        <v>2392.8812734774692</v>
      </c>
      <c r="N95" s="201" t="str">
        <f ca="1">IFERROR(IF((VLOOKUP($E95,'NEA Backsheet'!$D$5:$AF$182,N$9,FALSE))="","",(VLOOKUP($E95,'NEA Backsheet'!$D$5:$AF$182,N$9,FALSE))),"")</f>
        <v/>
      </c>
      <c r="O95" s="211"/>
      <c r="P95" s="127"/>
      <c r="Q95" s="196">
        <f ca="1">IFERROR(IF((VLOOKUP($E95,'DTOC Backsheet'!$D$5:$CA$182,Q$9,FALSE))="","",(VLOOKUP($E95,'DTOC Backsheet'!$D$5:$CA$182,Q$9,FALSE))),"")</f>
        <v>1474.4668448433256</v>
      </c>
      <c r="R95" s="197">
        <f ca="1">IFERROR(IF((VLOOKUP($E95,'DTOC Backsheet'!$D$5:$CA$182,R$9,FALSE))="","",(VLOOKUP($E95,'DTOC Backsheet'!$D$5:$CA$182,R$9,FALSE))),"")</f>
        <v>1555.3062548806106</v>
      </c>
      <c r="S95" s="197">
        <f ca="1">IFERROR(IF((VLOOKUP($E95,'DTOC Backsheet'!$D$5:$CA$182,S$9,FALSE))="","",(VLOOKUP($E95,'DTOC Backsheet'!$D$5:$CA$182,S$9,FALSE))),"")</f>
        <v>1436.5218156421508</v>
      </c>
      <c r="T95" s="198">
        <f ca="1">IFERROR(IF((VLOOKUP($E95,'DTOC Backsheet'!$D$5:$CA$182,T$9,FALSE))="","",(VLOOKUP($E95,'DTOC Backsheet'!$D$5:$CA$182,T$9,FALSE))),"")</f>
        <v>1781.2718390805505</v>
      </c>
      <c r="U95" s="196">
        <f ca="1">IFERROR(IF((VLOOKUP($E95,'DTOC Backsheet'!$D$5:$CA$182,U$9,FALSE))="","",(VLOOKUP($E95,'DTOC Backsheet'!$D$5:$CA$182,U$9,FALSE))),"")</f>
        <v>1664.5438139594175</v>
      </c>
      <c r="V95" s="223">
        <f ca="1">IFERROR(IF((VLOOKUP($E95,'DTOC Backsheet'!$D$5:$CA$182,V$9,FALSE))="","",(VLOOKUP($E95,'DTOC Backsheet'!$D$5:$CA$182,V$9,FALSE))),"")</f>
        <v>1300.2174801936449</v>
      </c>
      <c r="W95" s="199">
        <f ca="1">IFERROR(IF((VLOOKUP($E95,'DTOC Backsheet'!$D$5:$CA$182,W$9,FALSE))="","",(VLOOKUP($E95,'DTOC Backsheet'!$D$5:$CA$182,W$9,FALSE))),"")</f>
        <v>1194.3681153820303</v>
      </c>
      <c r="X95" s="201" t="str">
        <f ca="1">IFERROR(IF((VLOOKUP($E95,'DTOC Backsheet'!$D$5:$CA$182,X$9,FALSE))="","",(VLOOKUP($E95,'DTOC Backsheet'!$D$5:$CA$182,X$9,FALSE))),"")</f>
        <v/>
      </c>
      <c r="Y95" s="212"/>
    </row>
    <row r="96" spans="1:25" ht="30" customHeight="1" thickBot="1">
      <c r="A96" s="42">
        <v>84</v>
      </c>
      <c r="B96" s="173" t="str">
        <f ca="1">IFERROR(IF((VLOOKUP($E96,'Org list'!$AJ$10:$AL$187,3,FALSE))="","",(VLOOKUP($E96,'Org list'!$AJ$10:$AL$187,3,FALSE))),"")</f>
        <v>London Commissioning Region</v>
      </c>
      <c r="C96" s="174" t="str">
        <f ca="1">IFERROR(IF((VLOOKUP($E96,'Org list'!$AO$10:$AQ$187,3,FALSE))="","",(VLOOKUP($E96,'Org list'!$AO$10:$AQ$187,3,FALSE))),"")</f>
        <v>London GOR</v>
      </c>
      <c r="D96" s="175" t="str">
        <f ca="1">IFERROR(IF((VLOOKUP($E96,'Org list'!$AT$10:$AV$187,3,FALSE))="","",(VLOOKUP($E96,'Org list'!$AT$10:$AV$187,3,FALSE))),"")</f>
        <v>NHS England London</v>
      </c>
      <c r="E96" s="34" t="str">
        <f t="shared" ca="1" si="2"/>
        <v>E09000017</v>
      </c>
      <c r="F96" s="29" t="str">
        <f ca="1">IF(E96="","",VLOOKUP(E96,'Org list'!$J$9:$K$636,2,0))</f>
        <v>Hillingdon</v>
      </c>
      <c r="G96" s="196">
        <f ca="1">IFERROR(IF((VLOOKUP($E96,'NEA Backsheet'!$D$5:$AF$182,G$9,FALSE))="","",(VLOOKUP($E96,'NEA Backsheet'!$D$5:$AF$182,G$9,FALSE))),"")</f>
        <v>2185.3753595325657</v>
      </c>
      <c r="H96" s="197">
        <f ca="1">IFERROR(IF((VLOOKUP($E96,'NEA Backsheet'!$D$5:$AF$182,H$9,FALSE))="","",(VLOOKUP($E96,'NEA Backsheet'!$D$5:$AF$182,H$9,FALSE))),"")</f>
        <v>2153.9208157505409</v>
      </c>
      <c r="I96" s="197">
        <f ca="1">IFERROR(IF((VLOOKUP($E96,'NEA Backsheet'!$D$5:$AF$182,I$9,FALSE))="","",(VLOOKUP($E96,'NEA Backsheet'!$D$5:$AF$182,I$9,FALSE))),"")</f>
        <v>2131.540780747549</v>
      </c>
      <c r="J96" s="198">
        <f ca="1">IFERROR(IF((VLOOKUP($E96,'NEA Backsheet'!$D$5:$AF$182,J$9,FALSE))="","",(VLOOKUP($E96,'NEA Backsheet'!$D$5:$AF$182,J$9,FALSE))),"")</f>
        <v>2141.7984034735546</v>
      </c>
      <c r="K96" s="196">
        <f ca="1">IFERROR(IF((VLOOKUP($E96,'NEA Backsheet'!$D$5:$AF$182,K$9,FALSE))="","",(VLOOKUP($E96,'NEA Backsheet'!$D$5:$AF$182,K$9,FALSE))),"")</f>
        <v>2275.6278214760605</v>
      </c>
      <c r="L96" s="223">
        <f ca="1">IFERROR(IF((VLOOKUP($E96,'NEA Backsheet'!$D$5:$AF$182,L$9,FALSE))="","",(VLOOKUP($E96,'NEA Backsheet'!$D$5:$AF$182,L$9,FALSE))),"")</f>
        <v>2347.3758027373178</v>
      </c>
      <c r="M96" s="199">
        <f ca="1">IFERROR(IF((VLOOKUP($E96,'NEA Backsheet'!$D$5:$AF$182,M$9,FALSE))="","",(VLOOKUP($E96,'NEA Backsheet'!$D$5:$AF$182,M$9,FALSE))),"")</f>
        <v>2333.3874397266632</v>
      </c>
      <c r="N96" s="201" t="str">
        <f ca="1">IFERROR(IF((VLOOKUP($E96,'NEA Backsheet'!$D$5:$AF$182,N$9,FALSE))="","",(VLOOKUP($E96,'NEA Backsheet'!$D$5:$AF$182,N$9,FALSE))),"")</f>
        <v/>
      </c>
      <c r="O96" s="211"/>
      <c r="P96" s="127"/>
      <c r="Q96" s="196">
        <f ca="1">IFERROR(IF((VLOOKUP($E96,'DTOC Backsheet'!$D$5:$CA$182,Q$9,FALSE))="","",(VLOOKUP($E96,'DTOC Backsheet'!$D$5:$CA$182,Q$9,FALSE))),"")</f>
        <v>636.79462496217388</v>
      </c>
      <c r="R96" s="197">
        <f ca="1">IFERROR(IF((VLOOKUP($E96,'DTOC Backsheet'!$D$5:$CA$182,R$9,FALSE))="","",(VLOOKUP($E96,'DTOC Backsheet'!$D$5:$CA$182,R$9,FALSE))),"")</f>
        <v>1060.4472473543638</v>
      </c>
      <c r="S96" s="197">
        <f ca="1">IFERROR(IF((VLOOKUP($E96,'DTOC Backsheet'!$D$5:$CA$182,S$9,FALSE))="","",(VLOOKUP($E96,'DTOC Backsheet'!$D$5:$CA$182,S$9,FALSE))),"")</f>
        <v>930.63236513067011</v>
      </c>
      <c r="T96" s="198">
        <f ca="1">IFERROR(IF((VLOOKUP($E96,'DTOC Backsheet'!$D$5:$CA$182,T$9,FALSE))="","",(VLOOKUP($E96,'DTOC Backsheet'!$D$5:$CA$182,T$9,FALSE))),"")</f>
        <v>1008.1102234213573</v>
      </c>
      <c r="U96" s="196">
        <f ca="1">IFERROR(IF((VLOOKUP($E96,'DTOC Backsheet'!$D$5:$CA$182,U$9,FALSE))="","",(VLOOKUP($E96,'DTOC Backsheet'!$D$5:$CA$182,U$9,FALSE))),"")</f>
        <v>1032.2845114882557</v>
      </c>
      <c r="V96" s="223">
        <f ca="1">IFERROR(IF((VLOOKUP($E96,'DTOC Backsheet'!$D$5:$CA$182,V$9,FALSE))="","",(VLOOKUP($E96,'DTOC Backsheet'!$D$5:$CA$182,V$9,FALSE))),"")</f>
        <v>787.14874828356722</v>
      </c>
      <c r="W96" s="199">
        <f ca="1">IFERROR(IF((VLOOKUP($E96,'DTOC Backsheet'!$D$5:$CA$182,W$9,FALSE))="","",(VLOOKUP($E96,'DTOC Backsheet'!$D$5:$CA$182,W$9,FALSE))),"")</f>
        <v>533.53077873961615</v>
      </c>
      <c r="X96" s="201" t="str">
        <f ca="1">IFERROR(IF((VLOOKUP($E96,'DTOC Backsheet'!$D$5:$CA$182,X$9,FALSE))="","",(VLOOKUP($E96,'DTOC Backsheet'!$D$5:$CA$182,X$9,FALSE))),"")</f>
        <v/>
      </c>
      <c r="Y96" s="212"/>
    </row>
    <row r="97" spans="1:25" ht="30" customHeight="1" thickBot="1">
      <c r="A97" s="42">
        <v>85</v>
      </c>
      <c r="B97" s="173" t="str">
        <f ca="1">IFERROR(IF((VLOOKUP($E97,'Org list'!$AJ$10:$AL$187,3,FALSE))="","",(VLOOKUP($E97,'Org list'!$AJ$10:$AL$187,3,FALSE))),"")</f>
        <v>London Commissioning Region</v>
      </c>
      <c r="C97" s="174" t="str">
        <f ca="1">IFERROR(IF((VLOOKUP($E97,'Org list'!$AO$10:$AQ$187,3,FALSE))="","",(VLOOKUP($E97,'Org list'!$AO$10:$AQ$187,3,FALSE))),"")</f>
        <v>London GOR</v>
      </c>
      <c r="D97" s="175" t="str">
        <f ca="1">IFERROR(IF((VLOOKUP($E97,'Org list'!$AT$10:$AV$187,3,FALSE))="","",(VLOOKUP($E97,'Org list'!$AT$10:$AV$187,3,FALSE))),"")</f>
        <v>NHS England London</v>
      </c>
      <c r="E97" s="34" t="str">
        <f t="shared" ca="1" si="2"/>
        <v>E09000018</v>
      </c>
      <c r="F97" s="29" t="str">
        <f ca="1">IF(E97="","",VLOOKUP(E97,'Org list'!$J$9:$K$636,2,0))</f>
        <v>Hounslow</v>
      </c>
      <c r="G97" s="196">
        <f ca="1">IFERROR(IF((VLOOKUP($E97,'NEA Backsheet'!$D$5:$AF$182,G$9,FALSE))="","",(VLOOKUP($E97,'NEA Backsheet'!$D$5:$AF$182,G$9,FALSE))),"")</f>
        <v>2782.7135255390872</v>
      </c>
      <c r="H97" s="197">
        <f ca="1">IFERROR(IF((VLOOKUP($E97,'NEA Backsheet'!$D$5:$AF$182,H$9,FALSE))="","",(VLOOKUP($E97,'NEA Backsheet'!$D$5:$AF$182,H$9,FALSE))),"")</f>
        <v>2684.9500921495446</v>
      </c>
      <c r="I97" s="197">
        <f ca="1">IFERROR(IF((VLOOKUP($E97,'NEA Backsheet'!$D$5:$AF$182,I$9,FALSE))="","",(VLOOKUP($E97,'NEA Backsheet'!$D$5:$AF$182,I$9,FALSE))),"")</f>
        <v>2719.5826632759449</v>
      </c>
      <c r="J97" s="198">
        <f ca="1">IFERROR(IF((VLOOKUP($E97,'NEA Backsheet'!$D$5:$AF$182,J$9,FALSE))="","",(VLOOKUP($E97,'NEA Backsheet'!$D$5:$AF$182,J$9,FALSE))),"")</f>
        <v>2459.855168349166</v>
      </c>
      <c r="K97" s="196">
        <f ca="1">IFERROR(IF((VLOOKUP($E97,'NEA Backsheet'!$D$5:$AF$182,K$9,FALSE))="","",(VLOOKUP($E97,'NEA Backsheet'!$D$5:$AF$182,K$9,FALSE))),"")</f>
        <v>2704.8282211273563</v>
      </c>
      <c r="L97" s="223">
        <f ca="1">IFERROR(IF((VLOOKUP($E97,'NEA Backsheet'!$D$5:$AF$182,L$9,FALSE))="","",(VLOOKUP($E97,'NEA Backsheet'!$D$5:$AF$182,L$9,FALSE))),"")</f>
        <v>2833.2781650198317</v>
      </c>
      <c r="M97" s="199">
        <f ca="1">IFERROR(IF((VLOOKUP($E97,'NEA Backsheet'!$D$5:$AF$182,M$9,FALSE))="","",(VLOOKUP($E97,'NEA Backsheet'!$D$5:$AF$182,M$9,FALSE))),"")</f>
        <v>2735.3184467024539</v>
      </c>
      <c r="N97" s="201" t="str">
        <f ca="1">IFERROR(IF((VLOOKUP($E97,'NEA Backsheet'!$D$5:$AF$182,N$9,FALSE))="","",(VLOOKUP($E97,'NEA Backsheet'!$D$5:$AF$182,N$9,FALSE))),"")</f>
        <v/>
      </c>
      <c r="O97" s="211"/>
      <c r="P97" s="127"/>
      <c r="Q97" s="196">
        <f ca="1">IFERROR(IF((VLOOKUP($E97,'DTOC Backsheet'!$D$5:$CA$182,Q$9,FALSE))="","",(VLOOKUP($E97,'DTOC Backsheet'!$D$5:$CA$182,Q$9,FALSE))),"")</f>
        <v>565.85917911394256</v>
      </c>
      <c r="R97" s="197">
        <f ca="1">IFERROR(IF((VLOOKUP($E97,'DTOC Backsheet'!$D$5:$CA$182,R$9,FALSE))="","",(VLOOKUP($E97,'DTOC Backsheet'!$D$5:$CA$182,R$9,FALSE))),"")</f>
        <v>640.00624396335581</v>
      </c>
      <c r="S97" s="197">
        <f ca="1">IFERROR(IF((VLOOKUP($E97,'DTOC Backsheet'!$D$5:$CA$182,S$9,FALSE))="","",(VLOOKUP($E97,'DTOC Backsheet'!$D$5:$CA$182,S$9,FALSE))),"")</f>
        <v>577.07880076878791</v>
      </c>
      <c r="T97" s="198">
        <f ca="1">IFERROR(IF((VLOOKUP($E97,'DTOC Backsheet'!$D$5:$CA$182,T$9,FALSE))="","",(VLOOKUP($E97,'DTOC Backsheet'!$D$5:$CA$182,T$9,FALSE))),"")</f>
        <v>648.85255948492181</v>
      </c>
      <c r="U97" s="196">
        <f ca="1">IFERROR(IF((VLOOKUP($E97,'DTOC Backsheet'!$D$5:$CA$182,U$9,FALSE))="","",(VLOOKUP($E97,'DTOC Backsheet'!$D$5:$CA$182,U$9,FALSE))),"")</f>
        <v>910.35132807043999</v>
      </c>
      <c r="V97" s="223">
        <f ca="1">IFERROR(IF((VLOOKUP($E97,'DTOC Backsheet'!$D$5:$CA$182,V$9,FALSE))="","",(VLOOKUP($E97,'DTOC Backsheet'!$D$5:$CA$182,V$9,FALSE))),"")</f>
        <v>758.39304186922982</v>
      </c>
      <c r="W97" s="199">
        <f ca="1">IFERROR(IF((VLOOKUP($E97,'DTOC Backsheet'!$D$5:$CA$182,W$9,FALSE))="","",(VLOOKUP($E97,'DTOC Backsheet'!$D$5:$CA$182,W$9,FALSE))),"")</f>
        <v>382.22636406439364</v>
      </c>
      <c r="X97" s="201" t="str">
        <f ca="1">IFERROR(IF((VLOOKUP($E97,'DTOC Backsheet'!$D$5:$CA$182,X$9,FALSE))="","",(VLOOKUP($E97,'DTOC Backsheet'!$D$5:$CA$182,X$9,FALSE))),"")</f>
        <v/>
      </c>
      <c r="Y97" s="212"/>
    </row>
    <row r="98" spans="1:25" ht="30" customHeight="1" thickBot="1">
      <c r="A98" s="42">
        <v>86</v>
      </c>
      <c r="B98" s="173" t="str">
        <f ca="1">IFERROR(IF((VLOOKUP($E98,'Org list'!$AJ$10:$AL$187,3,FALSE))="","",(VLOOKUP($E98,'Org list'!$AJ$10:$AL$187,3,FALSE))),"")</f>
        <v>South of England Commissioning Region</v>
      </c>
      <c r="C98" s="174" t="str">
        <f ca="1">IFERROR(IF((VLOOKUP($E98,'Org list'!$AO$10:$AQ$187,3,FALSE))="","",(VLOOKUP($E98,'Org list'!$AO$10:$AQ$187,3,FALSE))),"")</f>
        <v>South East GOR</v>
      </c>
      <c r="D98" s="175" t="str">
        <f ca="1">IFERROR(IF((VLOOKUP($E98,'Org list'!$AT$10:$AV$187,3,FALSE))="","",(VLOOKUP($E98,'Org list'!$AT$10:$AV$187,3,FALSE))),"")</f>
        <v>NHS England South (Wessex)</v>
      </c>
      <c r="E98" s="34" t="str">
        <f t="shared" ca="1" si="2"/>
        <v>E06000046</v>
      </c>
      <c r="F98" s="29" t="str">
        <f ca="1">IF(E98="","",VLOOKUP(E98,'Org list'!$J$9:$K$636,2,0))</f>
        <v>Isle of Wight</v>
      </c>
      <c r="G98" s="196">
        <f ca="1">IFERROR(IF((VLOOKUP($E98,'NEA Backsheet'!$D$5:$AF$182,G$9,FALSE))="","",(VLOOKUP($E98,'NEA Backsheet'!$D$5:$AF$182,G$9,FALSE))),"")</f>
        <v>2265.727485313409</v>
      </c>
      <c r="H98" s="197">
        <f ca="1">IFERROR(IF((VLOOKUP($E98,'NEA Backsheet'!$D$5:$AF$182,H$9,FALSE))="","",(VLOOKUP($E98,'NEA Backsheet'!$D$5:$AF$182,H$9,FALSE))),"")</f>
        <v>2210.8310043917186</v>
      </c>
      <c r="I98" s="197">
        <f ca="1">IFERROR(IF((VLOOKUP($E98,'NEA Backsheet'!$D$5:$AF$182,I$9,FALSE))="","",(VLOOKUP($E98,'NEA Backsheet'!$D$5:$AF$182,I$9,FALSE))),"")</f>
        <v>2350.5675012832944</v>
      </c>
      <c r="J98" s="198">
        <f ca="1">IFERROR(IF((VLOOKUP($E98,'NEA Backsheet'!$D$5:$AF$182,J$9,FALSE))="","",(VLOOKUP($E98,'NEA Backsheet'!$D$5:$AF$182,J$9,FALSE))),"")</f>
        <v>2263.4169002896438</v>
      </c>
      <c r="K98" s="196">
        <f ca="1">IFERROR(IF((VLOOKUP($E98,'NEA Backsheet'!$D$5:$AF$182,K$9,FALSE))="","",(VLOOKUP($E98,'NEA Backsheet'!$D$5:$AF$182,K$9,FALSE))),"")</f>
        <v>2234.9372916040238</v>
      </c>
      <c r="L98" s="223">
        <f ca="1">IFERROR(IF((VLOOKUP($E98,'NEA Backsheet'!$D$5:$AF$182,L$9,FALSE))="","",(VLOOKUP($E98,'NEA Backsheet'!$D$5:$AF$182,L$9,FALSE))),"")</f>
        <v>2318.9521372266026</v>
      </c>
      <c r="M98" s="199">
        <f ca="1">IFERROR(IF((VLOOKUP($E98,'NEA Backsheet'!$D$5:$AF$182,M$9,FALSE))="","",(VLOOKUP($E98,'NEA Backsheet'!$D$5:$AF$182,M$9,FALSE))),"")</f>
        <v>2515.4614371573798</v>
      </c>
      <c r="N98" s="201" t="str">
        <f ca="1">IFERROR(IF((VLOOKUP($E98,'NEA Backsheet'!$D$5:$AF$182,N$9,FALSE))="","",(VLOOKUP($E98,'NEA Backsheet'!$D$5:$AF$182,N$9,FALSE))),"")</f>
        <v/>
      </c>
      <c r="O98" s="211"/>
      <c r="P98" s="127"/>
      <c r="Q98" s="196">
        <f ca="1">IFERROR(IF((VLOOKUP($E98,'DTOC Backsheet'!$D$5:$CA$182,Q$9,FALSE))="","",(VLOOKUP($E98,'DTOC Backsheet'!$D$5:$CA$182,Q$9,FALSE))),"")</f>
        <v>1052.6224292891541</v>
      </c>
      <c r="R98" s="197">
        <f ca="1">IFERROR(IF((VLOOKUP($E98,'DTOC Backsheet'!$D$5:$CA$182,R$9,FALSE))="","",(VLOOKUP($E98,'DTOC Backsheet'!$D$5:$CA$182,R$9,FALSE))),"")</f>
        <v>784.90342993237493</v>
      </c>
      <c r="S98" s="197">
        <f ca="1">IFERROR(IF((VLOOKUP($E98,'DTOC Backsheet'!$D$5:$CA$182,S$9,FALSE))="","",(VLOOKUP($E98,'DTOC Backsheet'!$D$5:$CA$182,S$9,FALSE))),"")</f>
        <v>1468.977626340768</v>
      </c>
      <c r="T98" s="198">
        <f ca="1">IFERROR(IF((VLOOKUP($E98,'DTOC Backsheet'!$D$5:$CA$182,T$9,FALSE))="","",(VLOOKUP($E98,'DTOC Backsheet'!$D$5:$CA$182,T$9,FALSE))),"")</f>
        <v>1190.579806291277</v>
      </c>
      <c r="U98" s="196">
        <f ca="1">IFERROR(IF((VLOOKUP($E98,'DTOC Backsheet'!$D$5:$CA$182,U$9,FALSE))="","",(VLOOKUP($E98,'DTOC Backsheet'!$D$5:$CA$182,U$9,FALSE))),"")</f>
        <v>666.44700527091879</v>
      </c>
      <c r="V98" s="223">
        <f ca="1">IFERROR(IF((VLOOKUP($E98,'DTOC Backsheet'!$D$5:$CA$182,V$9,FALSE))="","",(VLOOKUP($E98,'DTOC Backsheet'!$D$5:$CA$182,V$9,FALSE))),"")</f>
        <v>753.22395908223643</v>
      </c>
      <c r="W98" s="199">
        <f ca="1">IFERROR(IF((VLOOKUP($E98,'DTOC Backsheet'!$D$5:$CA$182,W$9,FALSE))="","",(VLOOKUP($E98,'DTOC Backsheet'!$D$5:$CA$182,W$9,FALSE))),"")</f>
        <v>551.03365670186645</v>
      </c>
      <c r="X98" s="201" t="str">
        <f ca="1">IFERROR(IF((VLOOKUP($E98,'DTOC Backsheet'!$D$5:$CA$182,X$9,FALSE))="","",(VLOOKUP($E98,'DTOC Backsheet'!$D$5:$CA$182,X$9,FALSE))),"")</f>
        <v/>
      </c>
      <c r="Y98" s="212"/>
    </row>
    <row r="99" spans="1:25" ht="30" customHeight="1" thickBot="1">
      <c r="A99" s="42">
        <v>87</v>
      </c>
      <c r="B99" s="173" t="str">
        <f ca="1">IFERROR(IF((VLOOKUP($E99,'Org list'!$AJ$10:$AL$187,3,FALSE))="","",(VLOOKUP($E99,'Org list'!$AJ$10:$AL$187,3,FALSE))),"")</f>
        <v>London Commissioning Region</v>
      </c>
      <c r="C99" s="174" t="str">
        <f ca="1">IFERROR(IF((VLOOKUP($E99,'Org list'!$AO$10:$AQ$187,3,FALSE))="","",(VLOOKUP($E99,'Org list'!$AO$10:$AQ$187,3,FALSE))),"")</f>
        <v>London GOR</v>
      </c>
      <c r="D99" s="175" t="str">
        <f ca="1">IFERROR(IF((VLOOKUP($E99,'Org list'!$AT$10:$AV$187,3,FALSE))="","",(VLOOKUP($E99,'Org list'!$AT$10:$AV$187,3,FALSE))),"")</f>
        <v>NHS England London</v>
      </c>
      <c r="E99" s="34" t="str">
        <f t="shared" ca="1" si="2"/>
        <v>E09000019</v>
      </c>
      <c r="F99" s="29" t="str">
        <f ca="1">IF(E99="","",VLOOKUP(E99,'Org list'!$J$9:$K$636,2,0))</f>
        <v>Islington</v>
      </c>
      <c r="G99" s="196">
        <f ca="1">IFERROR(IF((VLOOKUP($E99,'NEA Backsheet'!$D$5:$AF$182,G$9,FALSE))="","",(VLOOKUP($E99,'NEA Backsheet'!$D$5:$AF$182,G$9,FALSE))),"")</f>
        <v>2128.3672170693594</v>
      </c>
      <c r="H99" s="197">
        <f ca="1">IFERROR(IF((VLOOKUP($E99,'NEA Backsheet'!$D$5:$AF$182,H$9,FALSE))="","",(VLOOKUP($E99,'NEA Backsheet'!$D$5:$AF$182,H$9,FALSE))),"")</f>
        <v>2118.1298707384481</v>
      </c>
      <c r="I99" s="197">
        <f ca="1">IFERROR(IF((VLOOKUP($E99,'NEA Backsheet'!$D$5:$AF$182,I$9,FALSE))="","",(VLOOKUP($E99,'NEA Backsheet'!$D$5:$AF$182,I$9,FALSE))),"")</f>
        <v>2058.7053670911901</v>
      </c>
      <c r="J99" s="198">
        <f ca="1">IFERROR(IF((VLOOKUP($E99,'NEA Backsheet'!$D$5:$AF$182,J$9,FALSE))="","",(VLOOKUP($E99,'NEA Backsheet'!$D$5:$AF$182,J$9,FALSE))),"")</f>
        <v>2047.0223130183408</v>
      </c>
      <c r="K99" s="196">
        <f ca="1">IFERROR(IF((VLOOKUP($E99,'NEA Backsheet'!$D$5:$AF$182,K$9,FALSE))="","",(VLOOKUP($E99,'NEA Backsheet'!$D$5:$AF$182,K$9,FALSE))),"")</f>
        <v>2098.0029466582164</v>
      </c>
      <c r="L99" s="223">
        <f ca="1">IFERROR(IF((VLOOKUP($E99,'NEA Backsheet'!$D$5:$AF$182,L$9,FALSE))="","",(VLOOKUP($E99,'NEA Backsheet'!$D$5:$AF$182,L$9,FALSE))),"")</f>
        <v>2052.8580723187747</v>
      </c>
      <c r="M99" s="199">
        <f ca="1">IFERROR(IF((VLOOKUP($E99,'NEA Backsheet'!$D$5:$AF$182,M$9,FALSE))="","",(VLOOKUP($E99,'NEA Backsheet'!$D$5:$AF$182,M$9,FALSE))),"")</f>
        <v>2130.8618300098392</v>
      </c>
      <c r="N99" s="201" t="str">
        <f ca="1">IFERROR(IF((VLOOKUP($E99,'NEA Backsheet'!$D$5:$AF$182,N$9,FALSE))="","",(VLOOKUP($E99,'NEA Backsheet'!$D$5:$AF$182,N$9,FALSE))),"")</f>
        <v/>
      </c>
      <c r="O99" s="211"/>
      <c r="P99" s="127"/>
      <c r="Q99" s="196">
        <f ca="1">IFERROR(IF((VLOOKUP($E99,'DTOC Backsheet'!$D$5:$CA$182,Q$9,FALSE))="","",(VLOOKUP($E99,'DTOC Backsheet'!$D$5:$CA$182,Q$9,FALSE))),"")</f>
        <v>621.49137020813941</v>
      </c>
      <c r="R99" s="197">
        <f ca="1">IFERROR(IF((VLOOKUP($E99,'DTOC Backsheet'!$D$5:$CA$182,R$9,FALSE))="","",(VLOOKUP($E99,'DTOC Backsheet'!$D$5:$CA$182,R$9,FALSE))),"")</f>
        <v>690.48788902014485</v>
      </c>
      <c r="S99" s="197">
        <f ca="1">IFERROR(IF((VLOOKUP($E99,'DTOC Backsheet'!$D$5:$CA$182,S$9,FALSE))="","",(VLOOKUP($E99,'DTOC Backsheet'!$D$5:$CA$182,S$9,FALSE))),"")</f>
        <v>944.52052646434652</v>
      </c>
      <c r="T99" s="198">
        <f ca="1">IFERROR(IF((VLOOKUP($E99,'DTOC Backsheet'!$D$5:$CA$182,T$9,FALSE))="","",(VLOOKUP($E99,'DTOC Backsheet'!$D$5:$CA$182,T$9,FALSE))),"")</f>
        <v>762.72267946199554</v>
      </c>
      <c r="U99" s="196">
        <f ca="1">IFERROR(IF((VLOOKUP($E99,'DTOC Backsheet'!$D$5:$CA$182,U$9,FALSE))="","",(VLOOKUP($E99,'DTOC Backsheet'!$D$5:$CA$182,U$9,FALSE))),"")</f>
        <v>721.71608379199586</v>
      </c>
      <c r="V99" s="223">
        <f ca="1">IFERROR(IF((VLOOKUP($E99,'DTOC Backsheet'!$D$5:$CA$182,V$9,FALSE))="","",(VLOOKUP($E99,'DTOC Backsheet'!$D$5:$CA$182,V$9,FALSE))),"")</f>
        <v>925.72389725024459</v>
      </c>
      <c r="W99" s="199">
        <f ca="1">IFERROR(IF((VLOOKUP($E99,'DTOC Backsheet'!$D$5:$CA$182,W$9,FALSE))="","",(VLOOKUP($E99,'DTOC Backsheet'!$D$5:$CA$182,W$9,FALSE))),"")</f>
        <v>869.85241064986997</v>
      </c>
      <c r="X99" s="201" t="str">
        <f ca="1">IFERROR(IF((VLOOKUP($E99,'DTOC Backsheet'!$D$5:$CA$182,X$9,FALSE))="","",(VLOOKUP($E99,'DTOC Backsheet'!$D$5:$CA$182,X$9,FALSE))),"")</f>
        <v/>
      </c>
      <c r="Y99" s="212"/>
    </row>
    <row r="100" spans="1:25" ht="30" customHeight="1" thickBot="1">
      <c r="A100" s="42">
        <v>88</v>
      </c>
      <c r="B100" s="173" t="str">
        <f ca="1">IFERROR(IF((VLOOKUP($E100,'Org list'!$AJ$10:$AL$187,3,FALSE))="","",(VLOOKUP($E100,'Org list'!$AJ$10:$AL$187,3,FALSE))),"")</f>
        <v>London Commissioning Region</v>
      </c>
      <c r="C100" s="174" t="str">
        <f ca="1">IFERROR(IF((VLOOKUP($E100,'Org list'!$AO$10:$AQ$187,3,FALSE))="","",(VLOOKUP($E100,'Org list'!$AO$10:$AQ$187,3,FALSE))),"")</f>
        <v>London GOR</v>
      </c>
      <c r="D100" s="175" t="str">
        <f ca="1">IFERROR(IF((VLOOKUP($E100,'Org list'!$AT$10:$AV$187,3,FALSE))="","",(VLOOKUP($E100,'Org list'!$AT$10:$AV$187,3,FALSE))),"")</f>
        <v>NHS England London</v>
      </c>
      <c r="E100" s="34" t="str">
        <f t="shared" ca="1" si="2"/>
        <v>E09000020</v>
      </c>
      <c r="F100" s="29" t="str">
        <f ca="1">IF(E100="","",VLOOKUP(E100,'Org list'!$J$9:$K$636,2,0))</f>
        <v>Kensington and Chelsea</v>
      </c>
      <c r="G100" s="196">
        <f ca="1">IFERROR(IF((VLOOKUP($E100,'NEA Backsheet'!$D$5:$AF$182,G$9,FALSE))="","",(VLOOKUP($E100,'NEA Backsheet'!$D$5:$AF$182,G$9,FALSE))),"")</f>
        <v>1723.0280333372154</v>
      </c>
      <c r="H100" s="197">
        <f ca="1">IFERROR(IF((VLOOKUP($E100,'NEA Backsheet'!$D$5:$AF$182,H$9,FALSE))="","",(VLOOKUP($E100,'NEA Backsheet'!$D$5:$AF$182,H$9,FALSE))),"")</f>
        <v>1727.3497201647278</v>
      </c>
      <c r="I100" s="197">
        <f ca="1">IFERROR(IF((VLOOKUP($E100,'NEA Backsheet'!$D$5:$AF$182,I$9,FALSE))="","",(VLOOKUP($E100,'NEA Backsheet'!$D$5:$AF$182,I$9,FALSE))),"")</f>
        <v>1793.982536676468</v>
      </c>
      <c r="J100" s="198">
        <f ca="1">IFERROR(IF((VLOOKUP($E100,'NEA Backsheet'!$D$5:$AF$182,J$9,FALSE))="","",(VLOOKUP($E100,'NEA Backsheet'!$D$5:$AF$182,J$9,FALSE))),"")</f>
        <v>1771.8282835661546</v>
      </c>
      <c r="K100" s="196">
        <f ca="1">IFERROR(IF((VLOOKUP($E100,'NEA Backsheet'!$D$5:$AF$182,K$9,FALSE))="","",(VLOOKUP($E100,'NEA Backsheet'!$D$5:$AF$182,K$9,FALSE))),"")</f>
        <v>1786.4103249921861</v>
      </c>
      <c r="L100" s="223">
        <f ca="1">IFERROR(IF((VLOOKUP($E100,'NEA Backsheet'!$D$5:$AF$182,L$9,FALSE))="","",(VLOOKUP($E100,'NEA Backsheet'!$D$5:$AF$182,L$9,FALSE))),"")</f>
        <v>1788.7899966193725</v>
      </c>
      <c r="M100" s="199">
        <f ca="1">IFERROR(IF((VLOOKUP($E100,'NEA Backsheet'!$D$5:$AF$182,M$9,FALSE))="","",(VLOOKUP($E100,'NEA Backsheet'!$D$5:$AF$182,M$9,FALSE))),"")</f>
        <v>1824.3113436772585</v>
      </c>
      <c r="N100" s="201" t="str">
        <f ca="1">IFERROR(IF((VLOOKUP($E100,'NEA Backsheet'!$D$5:$AF$182,N$9,FALSE))="","",(VLOOKUP($E100,'NEA Backsheet'!$D$5:$AF$182,N$9,FALSE))),"")</f>
        <v/>
      </c>
      <c r="O100" s="211"/>
      <c r="P100" s="127"/>
      <c r="Q100" s="196">
        <f ca="1">IFERROR(IF((VLOOKUP($E100,'DTOC Backsheet'!$D$5:$CA$182,Q$9,FALSE))="","",(VLOOKUP($E100,'DTOC Backsheet'!$D$5:$CA$182,Q$9,FALSE))),"")</f>
        <v>822.43631180928207</v>
      </c>
      <c r="R100" s="197">
        <f ca="1">IFERROR(IF((VLOOKUP($E100,'DTOC Backsheet'!$D$5:$CA$182,R$9,FALSE))="","",(VLOOKUP($E100,'DTOC Backsheet'!$D$5:$CA$182,R$9,FALSE))),"")</f>
        <v>611.3754780021651</v>
      </c>
      <c r="S100" s="197">
        <f ca="1">IFERROR(IF((VLOOKUP($E100,'DTOC Backsheet'!$D$5:$CA$182,S$9,FALSE))="","",(VLOOKUP($E100,'DTOC Backsheet'!$D$5:$CA$182,S$9,FALSE))),"")</f>
        <v>431.46753479388468</v>
      </c>
      <c r="T100" s="198">
        <f ca="1">IFERROR(IF((VLOOKUP($E100,'DTOC Backsheet'!$D$5:$CA$182,T$9,FALSE))="","",(VLOOKUP($E100,'DTOC Backsheet'!$D$5:$CA$182,T$9,FALSE))),"")</f>
        <v>591.10973419524771</v>
      </c>
      <c r="U100" s="196">
        <f ca="1">IFERROR(IF((VLOOKUP($E100,'DTOC Backsheet'!$D$5:$CA$182,U$9,FALSE))="","",(VLOOKUP($E100,'DTOC Backsheet'!$D$5:$CA$182,U$9,FALSE))),"")</f>
        <v>568.81820975875598</v>
      </c>
      <c r="V100" s="223">
        <f ca="1">IFERROR(IF((VLOOKUP($E100,'DTOC Backsheet'!$D$5:$CA$182,V$9,FALSE))="","",(VLOOKUP($E100,'DTOC Backsheet'!$D$5:$CA$182,V$9,FALSE))),"")</f>
        <v>777.12866225148957</v>
      </c>
      <c r="W100" s="199">
        <f ca="1">IFERROR(IF((VLOOKUP($E100,'DTOC Backsheet'!$D$5:$CA$182,W$9,FALSE))="","",(VLOOKUP($E100,'DTOC Backsheet'!$D$5:$CA$182,W$9,FALSE))),"")</f>
        <v>811.71895879087344</v>
      </c>
      <c r="X100" s="201" t="str">
        <f ca="1">IFERROR(IF((VLOOKUP($E100,'DTOC Backsheet'!$D$5:$CA$182,X$9,FALSE))="","",(VLOOKUP($E100,'DTOC Backsheet'!$D$5:$CA$182,X$9,FALSE))),"")</f>
        <v/>
      </c>
      <c r="Y100" s="212"/>
    </row>
    <row r="101" spans="1:25" ht="30" customHeight="1" thickBot="1">
      <c r="A101" s="42">
        <v>89</v>
      </c>
      <c r="B101" s="173" t="str">
        <f ca="1">IFERROR(IF((VLOOKUP($E101,'Org list'!$AJ$10:$AL$187,3,FALSE))="","",(VLOOKUP($E101,'Org list'!$AJ$10:$AL$187,3,FALSE))),"")</f>
        <v>South of England Commissioning Region</v>
      </c>
      <c r="C101" s="174" t="str">
        <f ca="1">IFERROR(IF((VLOOKUP($E101,'Org list'!$AO$10:$AQ$187,3,FALSE))="","",(VLOOKUP($E101,'Org list'!$AO$10:$AQ$187,3,FALSE))),"")</f>
        <v>South East GOR</v>
      </c>
      <c r="D101" s="175" t="str">
        <f ca="1">IFERROR(IF((VLOOKUP($E101,'Org list'!$AT$10:$AV$187,3,FALSE))="","",(VLOOKUP($E101,'Org list'!$AT$10:$AV$187,3,FALSE))),"")</f>
        <v>NHS England South (South East)</v>
      </c>
      <c r="E101" s="34" t="str">
        <f t="shared" ca="1" si="2"/>
        <v>E10000016</v>
      </c>
      <c r="F101" s="29" t="str">
        <f ca="1">IF(E101="","",VLOOKUP(E101,'Org list'!$J$9:$K$636,2,0))</f>
        <v>Kent</v>
      </c>
      <c r="G101" s="196">
        <f ca="1">IFERROR(IF((VLOOKUP($E101,'NEA Backsheet'!$D$5:$AF$182,G$9,FALSE))="","",(VLOOKUP($E101,'NEA Backsheet'!$D$5:$AF$182,G$9,FALSE))),"")</f>
        <v>2575.086906522492</v>
      </c>
      <c r="H101" s="197">
        <f ca="1">IFERROR(IF((VLOOKUP($E101,'NEA Backsheet'!$D$5:$AF$182,H$9,FALSE))="","",(VLOOKUP($E101,'NEA Backsheet'!$D$5:$AF$182,H$9,FALSE))),"")</f>
        <v>2491.3607291485628</v>
      </c>
      <c r="I101" s="197">
        <f ca="1">IFERROR(IF((VLOOKUP($E101,'NEA Backsheet'!$D$5:$AF$182,I$9,FALSE))="","",(VLOOKUP($E101,'NEA Backsheet'!$D$5:$AF$182,I$9,FALSE))),"")</f>
        <v>2593.1604089787611</v>
      </c>
      <c r="J101" s="198">
        <f ca="1">IFERROR(IF((VLOOKUP($E101,'NEA Backsheet'!$D$5:$AF$182,J$9,FALSE))="","",(VLOOKUP($E101,'NEA Backsheet'!$D$5:$AF$182,J$9,FALSE))),"")</f>
        <v>2543.9018498912114</v>
      </c>
      <c r="K101" s="196">
        <f ca="1">IFERROR(IF((VLOOKUP($E101,'NEA Backsheet'!$D$5:$AF$182,K$9,FALSE))="","",(VLOOKUP($E101,'NEA Backsheet'!$D$5:$AF$182,K$9,FALSE))),"")</f>
        <v>2625.1308941487387</v>
      </c>
      <c r="L101" s="223">
        <f ca="1">IFERROR(IF((VLOOKUP($E101,'NEA Backsheet'!$D$5:$AF$182,L$9,FALSE))="","",(VLOOKUP($E101,'NEA Backsheet'!$D$5:$AF$182,L$9,FALSE))),"")</f>
        <v>2566.2103983249622</v>
      </c>
      <c r="M101" s="199">
        <f ca="1">IFERROR(IF((VLOOKUP($E101,'NEA Backsheet'!$D$5:$AF$182,M$9,FALSE))="","",(VLOOKUP($E101,'NEA Backsheet'!$D$5:$AF$182,M$9,FALSE))),"")</f>
        <v>2674.4444250781426</v>
      </c>
      <c r="N101" s="201" t="str">
        <f ca="1">IFERROR(IF((VLOOKUP($E101,'NEA Backsheet'!$D$5:$AF$182,N$9,FALSE))="","",(VLOOKUP($E101,'NEA Backsheet'!$D$5:$AF$182,N$9,FALSE))),"")</f>
        <v/>
      </c>
      <c r="O101" s="211"/>
      <c r="P101" s="127"/>
      <c r="Q101" s="196">
        <f ca="1">IFERROR(IF((VLOOKUP($E101,'DTOC Backsheet'!$D$5:$CA$182,Q$9,FALSE))="","",(VLOOKUP($E101,'DTOC Backsheet'!$D$5:$CA$182,Q$9,FALSE))),"")</f>
        <v>1303.4811119880676</v>
      </c>
      <c r="R101" s="197">
        <f ca="1">IFERROR(IF((VLOOKUP($E101,'DTOC Backsheet'!$D$5:$CA$182,R$9,FALSE))="","",(VLOOKUP($E101,'DTOC Backsheet'!$D$5:$CA$182,R$9,FALSE))),"")</f>
        <v>1230.849246226994</v>
      </c>
      <c r="S101" s="197">
        <f ca="1">IFERROR(IF((VLOOKUP($E101,'DTOC Backsheet'!$D$5:$CA$182,S$9,FALSE))="","",(VLOOKUP($E101,'DTOC Backsheet'!$D$5:$CA$182,S$9,FALSE))),"")</f>
        <v>1367.1685746679598</v>
      </c>
      <c r="T101" s="198">
        <f ca="1">IFERROR(IF((VLOOKUP($E101,'DTOC Backsheet'!$D$5:$CA$182,T$9,FALSE))="","",(VLOOKUP($E101,'DTOC Backsheet'!$D$5:$CA$182,T$9,FALSE))),"")</f>
        <v>1279.7171818297552</v>
      </c>
      <c r="U101" s="196">
        <f ca="1">IFERROR(IF((VLOOKUP($E101,'DTOC Backsheet'!$D$5:$CA$182,U$9,FALSE))="","",(VLOOKUP($E101,'DTOC Backsheet'!$D$5:$CA$182,U$9,FALSE))),"")</f>
        <v>1179.7431245230628</v>
      </c>
      <c r="V101" s="223">
        <f ca="1">IFERROR(IF((VLOOKUP($E101,'DTOC Backsheet'!$D$5:$CA$182,V$9,FALSE))="","",(VLOOKUP($E101,'DTOC Backsheet'!$D$5:$CA$182,V$9,FALSE))),"")</f>
        <v>1084.0372535710073</v>
      </c>
      <c r="W101" s="199">
        <f ca="1">IFERROR(IF((VLOOKUP($E101,'DTOC Backsheet'!$D$5:$CA$182,W$9,FALSE))="","",(VLOOKUP($E101,'DTOC Backsheet'!$D$5:$CA$182,W$9,FALSE))),"")</f>
        <v>1042.8328391473954</v>
      </c>
      <c r="X101" s="201" t="str">
        <f ca="1">IFERROR(IF((VLOOKUP($E101,'DTOC Backsheet'!$D$5:$CA$182,X$9,FALSE))="","",(VLOOKUP($E101,'DTOC Backsheet'!$D$5:$CA$182,X$9,FALSE))),"")</f>
        <v/>
      </c>
      <c r="Y101" s="212"/>
    </row>
    <row r="102" spans="1:25" ht="30" customHeight="1" thickBot="1">
      <c r="A102" s="42">
        <v>90</v>
      </c>
      <c r="B102" s="173" t="str">
        <f ca="1">IFERROR(IF((VLOOKUP($E102,'Org list'!$AJ$10:$AL$187,3,FALSE))="","",(VLOOKUP($E102,'Org list'!$AJ$10:$AL$187,3,FALSE))),"")</f>
        <v>North of England Commissioning Region</v>
      </c>
      <c r="C102" s="174" t="str">
        <f ca="1">IFERROR(IF((VLOOKUP($E102,'Org list'!$AO$10:$AQ$187,3,FALSE))="","",(VLOOKUP($E102,'Org list'!$AO$10:$AQ$187,3,FALSE))),"")</f>
        <v>Yorkshire and The Humber GOR</v>
      </c>
      <c r="D102" s="175" t="str">
        <f ca="1">IFERROR(IF((VLOOKUP($E102,'Org list'!$AT$10:$AV$187,3,FALSE))="","",(VLOOKUP($E102,'Org list'!$AT$10:$AV$187,3,FALSE))),"")</f>
        <v>NHS England North (Yorkshire And Humber)</v>
      </c>
      <c r="E102" s="34" t="str">
        <f t="shared" ca="1" si="2"/>
        <v>E06000010</v>
      </c>
      <c r="F102" s="29" t="str">
        <f ca="1">IF(E102="","",VLOOKUP(E102,'Org list'!$J$9:$K$636,2,0))</f>
        <v>Kingston upon Hull, City of</v>
      </c>
      <c r="G102" s="196">
        <f ca="1">IFERROR(IF((VLOOKUP($E102,'NEA Backsheet'!$D$5:$AF$182,G$9,FALSE))="","",(VLOOKUP($E102,'NEA Backsheet'!$D$5:$AF$182,G$9,FALSE))),"")</f>
        <v>2685.0797020555237</v>
      </c>
      <c r="H102" s="197">
        <f ca="1">IFERROR(IF((VLOOKUP($E102,'NEA Backsheet'!$D$5:$AF$182,H$9,FALSE))="","",(VLOOKUP($E102,'NEA Backsheet'!$D$5:$AF$182,H$9,FALSE))),"")</f>
        <v>2596.9216101668922</v>
      </c>
      <c r="I102" s="197">
        <f ca="1">IFERROR(IF((VLOOKUP($E102,'NEA Backsheet'!$D$5:$AF$182,I$9,FALSE))="","",(VLOOKUP($E102,'NEA Backsheet'!$D$5:$AF$182,I$9,FALSE))),"")</f>
        <v>2618.5237321859445</v>
      </c>
      <c r="J102" s="198">
        <f ca="1">IFERROR(IF((VLOOKUP($E102,'NEA Backsheet'!$D$5:$AF$182,J$9,FALSE))="","",(VLOOKUP($E102,'NEA Backsheet'!$D$5:$AF$182,J$9,FALSE))),"")</f>
        <v>2619.9247468157132</v>
      </c>
      <c r="K102" s="196">
        <f ca="1">IFERROR(IF((VLOOKUP($E102,'NEA Backsheet'!$D$5:$AF$182,K$9,FALSE))="","",(VLOOKUP($E102,'NEA Backsheet'!$D$5:$AF$182,K$9,FALSE))),"")</f>
        <v>2686.973459652238</v>
      </c>
      <c r="L102" s="223">
        <f ca="1">IFERROR(IF((VLOOKUP($E102,'NEA Backsheet'!$D$5:$AF$182,L$9,FALSE))="","",(VLOOKUP($E102,'NEA Backsheet'!$D$5:$AF$182,L$9,FALSE))),"")</f>
        <v>2577.2246644386614</v>
      </c>
      <c r="M102" s="199">
        <f ca="1">IFERROR(IF((VLOOKUP($E102,'NEA Backsheet'!$D$5:$AF$182,M$9,FALSE))="","",(VLOOKUP($E102,'NEA Backsheet'!$D$5:$AF$182,M$9,FALSE))),"")</f>
        <v>2651.2558370394113</v>
      </c>
      <c r="N102" s="201" t="str">
        <f ca="1">IFERROR(IF((VLOOKUP($E102,'NEA Backsheet'!$D$5:$AF$182,N$9,FALSE))="","",(VLOOKUP($E102,'NEA Backsheet'!$D$5:$AF$182,N$9,FALSE))),"")</f>
        <v/>
      </c>
      <c r="O102" s="211"/>
      <c r="P102" s="127"/>
      <c r="Q102" s="196">
        <f ca="1">IFERROR(IF((VLOOKUP($E102,'DTOC Backsheet'!$D$5:$CA$182,Q$9,FALSE))="","",(VLOOKUP($E102,'DTOC Backsheet'!$D$5:$CA$182,Q$9,FALSE))),"")</f>
        <v>661.16431575129627</v>
      </c>
      <c r="R102" s="197">
        <f ca="1">IFERROR(IF((VLOOKUP($E102,'DTOC Backsheet'!$D$5:$CA$182,R$9,FALSE))="","",(VLOOKUP($E102,'DTOC Backsheet'!$D$5:$CA$182,R$9,FALSE))),"")</f>
        <v>665.57534528558961</v>
      </c>
      <c r="S102" s="197">
        <f ca="1">IFERROR(IF((VLOOKUP($E102,'DTOC Backsheet'!$D$5:$CA$182,S$9,FALSE))="","",(VLOOKUP($E102,'DTOC Backsheet'!$D$5:$CA$182,S$9,FALSE))),"")</f>
        <v>963.07478165403802</v>
      </c>
      <c r="T102" s="198">
        <f ca="1">IFERROR(IF((VLOOKUP($E102,'DTOC Backsheet'!$D$5:$CA$182,T$9,FALSE))="","",(VLOOKUP($E102,'DTOC Backsheet'!$D$5:$CA$182,T$9,FALSE))),"")</f>
        <v>1038.6928456683354</v>
      </c>
      <c r="U102" s="196">
        <f ca="1">IFERROR(IF((VLOOKUP($E102,'DTOC Backsheet'!$D$5:$CA$182,U$9,FALSE))="","",(VLOOKUP($E102,'DTOC Backsheet'!$D$5:$CA$182,U$9,FALSE))),"")</f>
        <v>888.90498849157791</v>
      </c>
      <c r="V102" s="223">
        <f ca="1">IFERROR(IF((VLOOKUP($E102,'DTOC Backsheet'!$D$5:$CA$182,V$9,FALSE))="","",(VLOOKUP($E102,'DTOC Backsheet'!$D$5:$CA$182,V$9,FALSE))),"")</f>
        <v>1070.6148480174807</v>
      </c>
      <c r="W102" s="199">
        <f ca="1">IFERROR(IF((VLOOKUP($E102,'DTOC Backsheet'!$D$5:$CA$182,W$9,FALSE))="","",(VLOOKUP($E102,'DTOC Backsheet'!$D$5:$CA$182,W$9,FALSE))),"")</f>
        <v>1006.279735590742</v>
      </c>
      <c r="X102" s="201" t="str">
        <f ca="1">IFERROR(IF((VLOOKUP($E102,'DTOC Backsheet'!$D$5:$CA$182,X$9,FALSE))="","",(VLOOKUP($E102,'DTOC Backsheet'!$D$5:$CA$182,X$9,FALSE))),"")</f>
        <v/>
      </c>
      <c r="Y102" s="212"/>
    </row>
    <row r="103" spans="1:25" ht="30" customHeight="1" thickBot="1">
      <c r="A103" s="42">
        <v>91</v>
      </c>
      <c r="B103" s="173" t="str">
        <f ca="1">IFERROR(IF((VLOOKUP($E103,'Org list'!$AJ$10:$AL$187,3,FALSE))="","",(VLOOKUP($E103,'Org list'!$AJ$10:$AL$187,3,FALSE))),"")</f>
        <v>London Commissioning Region</v>
      </c>
      <c r="C103" s="174" t="str">
        <f ca="1">IFERROR(IF((VLOOKUP($E103,'Org list'!$AO$10:$AQ$187,3,FALSE))="","",(VLOOKUP($E103,'Org list'!$AO$10:$AQ$187,3,FALSE))),"")</f>
        <v>London GOR</v>
      </c>
      <c r="D103" s="175" t="str">
        <f ca="1">IFERROR(IF((VLOOKUP($E103,'Org list'!$AT$10:$AV$187,3,FALSE))="","",(VLOOKUP($E103,'Org list'!$AT$10:$AV$187,3,FALSE))),"")</f>
        <v>NHS England London</v>
      </c>
      <c r="E103" s="34" t="str">
        <f t="shared" ca="1" si="2"/>
        <v>E09000021</v>
      </c>
      <c r="F103" s="29" t="str">
        <f ca="1">IF(E103="","",VLOOKUP(E103,'Org list'!$J$9:$K$636,2,0))</f>
        <v>Kingston upon Thames</v>
      </c>
      <c r="G103" s="196">
        <f ca="1">IFERROR(IF((VLOOKUP($E103,'NEA Backsheet'!$D$5:$AF$182,G$9,FALSE))="","",(VLOOKUP($E103,'NEA Backsheet'!$D$5:$AF$182,G$9,FALSE))),"")</f>
        <v>1917.2884272680092</v>
      </c>
      <c r="H103" s="197">
        <f ca="1">IFERROR(IF((VLOOKUP($E103,'NEA Backsheet'!$D$5:$AF$182,H$9,FALSE))="","",(VLOOKUP($E103,'NEA Backsheet'!$D$5:$AF$182,H$9,FALSE))),"")</f>
        <v>1994.3740953042366</v>
      </c>
      <c r="I103" s="197">
        <f ca="1">IFERROR(IF((VLOOKUP($E103,'NEA Backsheet'!$D$5:$AF$182,I$9,FALSE))="","",(VLOOKUP($E103,'NEA Backsheet'!$D$5:$AF$182,I$9,FALSE))),"")</f>
        <v>2083.6254814218578</v>
      </c>
      <c r="J103" s="198">
        <f ca="1">IFERROR(IF((VLOOKUP($E103,'NEA Backsheet'!$D$5:$AF$182,J$9,FALSE))="","",(VLOOKUP($E103,'NEA Backsheet'!$D$5:$AF$182,J$9,FALSE))),"")</f>
        <v>2061.8140331073378</v>
      </c>
      <c r="K103" s="196">
        <f ca="1">IFERROR(IF((VLOOKUP($E103,'NEA Backsheet'!$D$5:$AF$182,K$9,FALSE))="","",(VLOOKUP($E103,'NEA Backsheet'!$D$5:$AF$182,K$9,FALSE))),"")</f>
        <v>2183.8620454101761</v>
      </c>
      <c r="L103" s="223">
        <f ca="1">IFERROR(IF((VLOOKUP($E103,'NEA Backsheet'!$D$5:$AF$182,L$9,FALSE))="","",(VLOOKUP($E103,'NEA Backsheet'!$D$5:$AF$182,L$9,FALSE))),"")</f>
        <v>2148.4879621761747</v>
      </c>
      <c r="M103" s="199">
        <f ca="1">IFERROR(IF((VLOOKUP($E103,'NEA Backsheet'!$D$5:$AF$182,M$9,FALSE))="","",(VLOOKUP($E103,'NEA Backsheet'!$D$5:$AF$182,M$9,FALSE))),"")</f>
        <v>2288.0005084709455</v>
      </c>
      <c r="N103" s="201" t="str">
        <f ca="1">IFERROR(IF((VLOOKUP($E103,'NEA Backsheet'!$D$5:$AF$182,N$9,FALSE))="","",(VLOOKUP($E103,'NEA Backsheet'!$D$5:$AF$182,N$9,FALSE))),"")</f>
        <v/>
      </c>
      <c r="O103" s="211"/>
      <c r="P103" s="127"/>
      <c r="Q103" s="196">
        <f ca="1">IFERROR(IF((VLOOKUP($E103,'DTOC Backsheet'!$D$5:$CA$182,Q$9,FALSE))="","",(VLOOKUP($E103,'DTOC Backsheet'!$D$5:$CA$182,Q$9,FALSE))),"")</f>
        <v>842.61787058215896</v>
      </c>
      <c r="R103" s="197">
        <f ca="1">IFERROR(IF((VLOOKUP($E103,'DTOC Backsheet'!$D$5:$CA$182,R$9,FALSE))="","",(VLOOKUP($E103,'DTOC Backsheet'!$D$5:$CA$182,R$9,FALSE))),"")</f>
        <v>974.69195012174418</v>
      </c>
      <c r="S103" s="197">
        <f ca="1">IFERROR(IF((VLOOKUP($E103,'DTOC Backsheet'!$D$5:$CA$182,S$9,FALSE))="","",(VLOOKUP($E103,'DTOC Backsheet'!$D$5:$CA$182,S$9,FALSE))),"")</f>
        <v>1059.5440123957794</v>
      </c>
      <c r="T103" s="198">
        <f ca="1">IFERROR(IF((VLOOKUP($E103,'DTOC Backsheet'!$D$5:$CA$182,T$9,FALSE))="","",(VLOOKUP($E103,'DTOC Backsheet'!$D$5:$CA$182,T$9,FALSE))),"")</f>
        <v>781.95136604339837</v>
      </c>
      <c r="U103" s="196">
        <f ca="1">IFERROR(IF((VLOOKUP($E103,'DTOC Backsheet'!$D$5:$CA$182,U$9,FALSE))="","",(VLOOKUP($E103,'DTOC Backsheet'!$D$5:$CA$182,U$9,FALSE))),"")</f>
        <v>779.81488690120329</v>
      </c>
      <c r="V103" s="223">
        <f ca="1">IFERROR(IF((VLOOKUP($E103,'DTOC Backsheet'!$D$5:$CA$182,V$9,FALSE))="","",(VLOOKUP($E103,'DTOC Backsheet'!$D$5:$CA$182,V$9,FALSE))),"")</f>
        <v>430.1444672952756</v>
      </c>
      <c r="W103" s="199">
        <f ca="1">IFERROR(IF((VLOOKUP($E103,'DTOC Backsheet'!$D$5:$CA$182,W$9,FALSE))="","",(VLOOKUP($E103,'DTOC Backsheet'!$D$5:$CA$182,W$9,FALSE))),"")</f>
        <v>462.19165442820179</v>
      </c>
      <c r="X103" s="201" t="str">
        <f ca="1">IFERROR(IF((VLOOKUP($E103,'DTOC Backsheet'!$D$5:$CA$182,X$9,FALSE))="","",(VLOOKUP($E103,'DTOC Backsheet'!$D$5:$CA$182,X$9,FALSE))),"")</f>
        <v/>
      </c>
      <c r="Y103" s="212"/>
    </row>
    <row r="104" spans="1:25" ht="30" customHeight="1" thickBot="1">
      <c r="A104" s="42">
        <v>92</v>
      </c>
      <c r="B104" s="173" t="str">
        <f ca="1">IFERROR(IF((VLOOKUP($E104,'Org list'!$AJ$10:$AL$187,3,FALSE))="","",(VLOOKUP($E104,'Org list'!$AJ$10:$AL$187,3,FALSE))),"")</f>
        <v>North of England Commissioning Region</v>
      </c>
      <c r="C104" s="174" t="str">
        <f ca="1">IFERROR(IF((VLOOKUP($E104,'Org list'!$AO$10:$AQ$187,3,FALSE))="","",(VLOOKUP($E104,'Org list'!$AO$10:$AQ$187,3,FALSE))),"")</f>
        <v>Yorkshire and The Humber GOR</v>
      </c>
      <c r="D104" s="175" t="str">
        <f ca="1">IFERROR(IF((VLOOKUP($E104,'Org list'!$AT$10:$AV$187,3,FALSE))="","",(VLOOKUP($E104,'Org list'!$AT$10:$AV$187,3,FALSE))),"")</f>
        <v>NHS England North (Yorkshire And Humber)</v>
      </c>
      <c r="E104" s="34" t="str">
        <f t="shared" ca="1" si="2"/>
        <v>E08000034</v>
      </c>
      <c r="F104" s="29" t="str">
        <f ca="1">IF(E104="","",VLOOKUP(E104,'Org list'!$J$9:$K$636,2,0))</f>
        <v>Kirklees</v>
      </c>
      <c r="G104" s="196">
        <f ca="1">IFERROR(IF((VLOOKUP($E104,'NEA Backsheet'!$D$5:$AF$182,G$9,FALSE))="","",(VLOOKUP($E104,'NEA Backsheet'!$D$5:$AF$182,G$9,FALSE))),"")</f>
        <v>2786.6821017397169</v>
      </c>
      <c r="H104" s="197">
        <f ca="1">IFERROR(IF((VLOOKUP($E104,'NEA Backsheet'!$D$5:$AF$182,H$9,FALSE))="","",(VLOOKUP($E104,'NEA Backsheet'!$D$5:$AF$182,H$9,FALSE))),"")</f>
        <v>2736.7329363087611</v>
      </c>
      <c r="I104" s="197">
        <f ca="1">IFERROR(IF((VLOOKUP($E104,'NEA Backsheet'!$D$5:$AF$182,I$9,FALSE))="","",(VLOOKUP($E104,'NEA Backsheet'!$D$5:$AF$182,I$9,FALSE))),"")</f>
        <v>2897.5723050401371</v>
      </c>
      <c r="J104" s="198">
        <f ca="1">IFERROR(IF((VLOOKUP($E104,'NEA Backsheet'!$D$5:$AF$182,J$9,FALSE))="","",(VLOOKUP($E104,'NEA Backsheet'!$D$5:$AF$182,J$9,FALSE))),"")</f>
        <v>2792.7819290413659</v>
      </c>
      <c r="K104" s="196">
        <f ca="1">IFERROR(IF((VLOOKUP($E104,'NEA Backsheet'!$D$5:$AF$182,K$9,FALSE))="","",(VLOOKUP($E104,'NEA Backsheet'!$D$5:$AF$182,K$9,FALSE))),"")</f>
        <v>2843.1490588668707</v>
      </c>
      <c r="L104" s="223">
        <f ca="1">IFERROR(IF((VLOOKUP($E104,'NEA Backsheet'!$D$5:$AF$182,L$9,FALSE))="","",(VLOOKUP($E104,'NEA Backsheet'!$D$5:$AF$182,L$9,FALSE))),"")</f>
        <v>2881.7650059999037</v>
      </c>
      <c r="M104" s="199">
        <f ca="1">IFERROR(IF((VLOOKUP($E104,'NEA Backsheet'!$D$5:$AF$182,M$9,FALSE))="","",(VLOOKUP($E104,'NEA Backsheet'!$D$5:$AF$182,M$9,FALSE))),"")</f>
        <v>2952.315773722697</v>
      </c>
      <c r="N104" s="201" t="str">
        <f ca="1">IFERROR(IF((VLOOKUP($E104,'NEA Backsheet'!$D$5:$AF$182,N$9,FALSE))="","",(VLOOKUP($E104,'NEA Backsheet'!$D$5:$AF$182,N$9,FALSE))),"")</f>
        <v/>
      </c>
      <c r="O104" s="211"/>
      <c r="P104" s="127"/>
      <c r="Q104" s="196">
        <f ca="1">IFERROR(IF((VLOOKUP($E104,'DTOC Backsheet'!$D$5:$CA$182,Q$9,FALSE))="","",(VLOOKUP($E104,'DTOC Backsheet'!$D$5:$CA$182,Q$9,FALSE))),"")</f>
        <v>567.68480996840253</v>
      </c>
      <c r="R104" s="197">
        <f ca="1">IFERROR(IF((VLOOKUP($E104,'DTOC Backsheet'!$D$5:$CA$182,R$9,FALSE))="","",(VLOOKUP($E104,'DTOC Backsheet'!$D$5:$CA$182,R$9,FALSE))),"")</f>
        <v>544.18004058291831</v>
      </c>
      <c r="S104" s="197">
        <f ca="1">IFERROR(IF((VLOOKUP($E104,'DTOC Backsheet'!$D$5:$CA$182,S$9,FALSE))="","",(VLOOKUP($E104,'DTOC Backsheet'!$D$5:$CA$182,S$9,FALSE))),"")</f>
        <v>603.38825713622646</v>
      </c>
      <c r="T104" s="198">
        <f ca="1">IFERROR(IF((VLOOKUP($E104,'DTOC Backsheet'!$D$5:$CA$182,T$9,FALSE))="","",(VLOOKUP($E104,'DTOC Backsheet'!$D$5:$CA$182,T$9,FALSE))),"")</f>
        <v>685.43028045906988</v>
      </c>
      <c r="U104" s="196">
        <f ca="1">IFERROR(IF((VLOOKUP($E104,'DTOC Backsheet'!$D$5:$CA$182,U$9,FALSE))="","",(VLOOKUP($E104,'DTOC Backsheet'!$D$5:$CA$182,U$9,FALSE))),"")</f>
        <v>716.26583292188161</v>
      </c>
      <c r="V104" s="223">
        <f ca="1">IFERROR(IF((VLOOKUP($E104,'DTOC Backsheet'!$D$5:$CA$182,V$9,FALSE))="","",(VLOOKUP($E104,'DTOC Backsheet'!$D$5:$CA$182,V$9,FALSE))),"")</f>
        <v>659.88082270416885</v>
      </c>
      <c r="W104" s="199">
        <f ca="1">IFERROR(IF((VLOOKUP($E104,'DTOC Backsheet'!$D$5:$CA$182,W$9,FALSE))="","",(VLOOKUP($E104,'DTOC Backsheet'!$D$5:$CA$182,W$9,FALSE))),"")</f>
        <v>744.16466610252064</v>
      </c>
      <c r="X104" s="201" t="str">
        <f ca="1">IFERROR(IF((VLOOKUP($E104,'DTOC Backsheet'!$D$5:$CA$182,X$9,FALSE))="","",(VLOOKUP($E104,'DTOC Backsheet'!$D$5:$CA$182,X$9,FALSE))),"")</f>
        <v/>
      </c>
      <c r="Y104" s="212"/>
    </row>
    <row r="105" spans="1:25" ht="30" customHeight="1" thickBot="1">
      <c r="A105" s="42">
        <v>93</v>
      </c>
      <c r="B105" s="173" t="str">
        <f ca="1">IFERROR(IF((VLOOKUP($E105,'Org list'!$AJ$10:$AL$187,3,FALSE))="","",(VLOOKUP($E105,'Org list'!$AJ$10:$AL$187,3,FALSE))),"")</f>
        <v>North of England Commissioning Region</v>
      </c>
      <c r="C105" s="174" t="str">
        <f ca="1">IFERROR(IF((VLOOKUP($E105,'Org list'!$AO$10:$AQ$187,3,FALSE))="","",(VLOOKUP($E105,'Org list'!$AO$10:$AQ$187,3,FALSE))),"")</f>
        <v>North West GOR</v>
      </c>
      <c r="D105" s="175" t="str">
        <f ca="1">IFERROR(IF((VLOOKUP($E105,'Org list'!$AT$10:$AV$187,3,FALSE))="","",(VLOOKUP($E105,'Org list'!$AT$10:$AV$187,3,FALSE))),"")</f>
        <v>NHS England North (Cheshire And Merseyside)</v>
      </c>
      <c r="E105" s="34" t="str">
        <f t="shared" ca="1" si="2"/>
        <v>E08000011</v>
      </c>
      <c r="F105" s="29" t="str">
        <f ca="1">IF(E105="","",VLOOKUP(E105,'Org list'!$J$9:$K$636,2,0))</f>
        <v>Knowsley</v>
      </c>
      <c r="G105" s="196">
        <f ca="1">IFERROR(IF((VLOOKUP($E105,'NEA Backsheet'!$D$5:$AF$182,G$9,FALSE))="","",(VLOOKUP($E105,'NEA Backsheet'!$D$5:$AF$182,G$9,FALSE))),"")</f>
        <v>3975.6593045395562</v>
      </c>
      <c r="H105" s="197">
        <f ca="1">IFERROR(IF((VLOOKUP($E105,'NEA Backsheet'!$D$5:$AF$182,H$9,FALSE))="","",(VLOOKUP($E105,'NEA Backsheet'!$D$5:$AF$182,H$9,FALSE))),"")</f>
        <v>3935.3414588023534</v>
      </c>
      <c r="I105" s="197">
        <f ca="1">IFERROR(IF((VLOOKUP($E105,'NEA Backsheet'!$D$5:$AF$182,I$9,FALSE))="","",(VLOOKUP($E105,'NEA Backsheet'!$D$5:$AF$182,I$9,FALSE))),"")</f>
        <v>3959.4722140209669</v>
      </c>
      <c r="J105" s="198">
        <f ca="1">IFERROR(IF((VLOOKUP($E105,'NEA Backsheet'!$D$5:$AF$182,J$9,FALSE))="","",(VLOOKUP($E105,'NEA Backsheet'!$D$5:$AF$182,J$9,FALSE))),"")</f>
        <v>4041.4761199239942</v>
      </c>
      <c r="K105" s="196">
        <f ca="1">IFERROR(IF((VLOOKUP($E105,'NEA Backsheet'!$D$5:$AF$182,K$9,FALSE))="","",(VLOOKUP($E105,'NEA Backsheet'!$D$5:$AF$182,K$9,FALSE))),"")</f>
        <v>4248.8460288733068</v>
      </c>
      <c r="L105" s="223">
        <f ca="1">IFERROR(IF((VLOOKUP($E105,'NEA Backsheet'!$D$5:$AF$182,L$9,FALSE))="","",(VLOOKUP($E105,'NEA Backsheet'!$D$5:$AF$182,L$9,FALSE))),"")</f>
        <v>4195.2158398692573</v>
      </c>
      <c r="M105" s="199">
        <f ca="1">IFERROR(IF((VLOOKUP($E105,'NEA Backsheet'!$D$5:$AF$182,M$9,FALSE))="","",(VLOOKUP($E105,'NEA Backsheet'!$D$5:$AF$182,M$9,FALSE))),"")</f>
        <v>4288.4637684929849</v>
      </c>
      <c r="N105" s="201" t="str">
        <f ca="1">IFERROR(IF((VLOOKUP($E105,'NEA Backsheet'!$D$5:$AF$182,N$9,FALSE))="","",(VLOOKUP($E105,'NEA Backsheet'!$D$5:$AF$182,N$9,FALSE))),"")</f>
        <v/>
      </c>
      <c r="O105" s="211"/>
      <c r="P105" s="127"/>
      <c r="Q105" s="196">
        <f ca="1">IFERROR(IF((VLOOKUP($E105,'DTOC Backsheet'!$D$5:$CA$182,Q$9,FALSE))="","",(VLOOKUP($E105,'DTOC Backsheet'!$D$5:$CA$182,Q$9,FALSE))),"")</f>
        <v>855.36075230105928</v>
      </c>
      <c r="R105" s="197">
        <f ca="1">IFERROR(IF((VLOOKUP($E105,'DTOC Backsheet'!$D$5:$CA$182,R$9,FALSE))="","",(VLOOKUP($E105,'DTOC Backsheet'!$D$5:$CA$182,R$9,FALSE))),"")</f>
        <v>780.7552505790602</v>
      </c>
      <c r="S105" s="197">
        <f ca="1">IFERROR(IF((VLOOKUP($E105,'DTOC Backsheet'!$D$5:$CA$182,S$9,FALSE))="","",(VLOOKUP($E105,'DTOC Backsheet'!$D$5:$CA$182,S$9,FALSE))),"")</f>
        <v>937.77380652884881</v>
      </c>
      <c r="T105" s="198">
        <f ca="1">IFERROR(IF((VLOOKUP($E105,'DTOC Backsheet'!$D$5:$CA$182,T$9,FALSE))="","",(VLOOKUP($E105,'DTOC Backsheet'!$D$5:$CA$182,T$9,FALSE))),"")</f>
        <v>923.39076727991801</v>
      </c>
      <c r="U105" s="196">
        <f ca="1">IFERROR(IF((VLOOKUP($E105,'DTOC Backsheet'!$D$5:$CA$182,U$9,FALSE))="","",(VLOOKUP($E105,'DTOC Backsheet'!$D$5:$CA$182,U$9,FALSE))),"")</f>
        <v>1069.0057419123507</v>
      </c>
      <c r="V105" s="223">
        <f ca="1">IFERROR(IF((VLOOKUP($E105,'DTOC Backsheet'!$D$5:$CA$182,V$9,FALSE))="","",(VLOOKUP($E105,'DTOC Backsheet'!$D$5:$CA$182,V$9,FALSE))),"")</f>
        <v>1432.6072055154912</v>
      </c>
      <c r="W105" s="199">
        <f ca="1">IFERROR(IF((VLOOKUP($E105,'DTOC Backsheet'!$D$5:$CA$182,W$9,FALSE))="","",(VLOOKUP($E105,'DTOC Backsheet'!$D$5:$CA$182,W$9,FALSE))),"")</f>
        <v>739.41017058864065</v>
      </c>
      <c r="X105" s="201" t="str">
        <f ca="1">IFERROR(IF((VLOOKUP($E105,'DTOC Backsheet'!$D$5:$CA$182,X$9,FALSE))="","",(VLOOKUP($E105,'DTOC Backsheet'!$D$5:$CA$182,X$9,FALSE))),"")</f>
        <v/>
      </c>
      <c r="Y105" s="212"/>
    </row>
    <row r="106" spans="1:25" ht="30" customHeight="1" thickBot="1">
      <c r="A106" s="42">
        <v>94</v>
      </c>
      <c r="B106" s="173" t="str">
        <f ca="1">IFERROR(IF((VLOOKUP($E106,'Org list'!$AJ$10:$AL$187,3,FALSE))="","",(VLOOKUP($E106,'Org list'!$AJ$10:$AL$187,3,FALSE))),"")</f>
        <v>London Commissioning Region</v>
      </c>
      <c r="C106" s="174" t="str">
        <f ca="1">IFERROR(IF((VLOOKUP($E106,'Org list'!$AO$10:$AQ$187,3,FALSE))="","",(VLOOKUP($E106,'Org list'!$AO$10:$AQ$187,3,FALSE))),"")</f>
        <v>London GOR</v>
      </c>
      <c r="D106" s="175" t="str">
        <f ca="1">IFERROR(IF((VLOOKUP($E106,'Org list'!$AT$10:$AV$187,3,FALSE))="","",(VLOOKUP($E106,'Org list'!$AT$10:$AV$187,3,FALSE))),"")</f>
        <v>NHS England London</v>
      </c>
      <c r="E106" s="34" t="str">
        <f t="shared" ca="1" si="2"/>
        <v>E09000022</v>
      </c>
      <c r="F106" s="29" t="str">
        <f ca="1">IF(E106="","",VLOOKUP(E106,'Org list'!$J$9:$K$636,2,0))</f>
        <v>Lambeth</v>
      </c>
      <c r="G106" s="196">
        <f ca="1">IFERROR(IF((VLOOKUP($E106,'NEA Backsheet'!$D$5:$AF$182,G$9,FALSE))="","",(VLOOKUP($E106,'NEA Backsheet'!$D$5:$AF$182,G$9,FALSE))),"")</f>
        <v>2019.3825003751324</v>
      </c>
      <c r="H106" s="197">
        <f ca="1">IFERROR(IF((VLOOKUP($E106,'NEA Backsheet'!$D$5:$AF$182,H$9,FALSE))="","",(VLOOKUP($E106,'NEA Backsheet'!$D$5:$AF$182,H$9,FALSE))),"")</f>
        <v>1981.4904078899465</v>
      </c>
      <c r="I106" s="197">
        <f ca="1">IFERROR(IF((VLOOKUP($E106,'NEA Backsheet'!$D$5:$AF$182,I$9,FALSE))="","",(VLOOKUP($E106,'NEA Backsheet'!$D$5:$AF$182,I$9,FALSE))),"")</f>
        <v>1999.1368224829785</v>
      </c>
      <c r="J106" s="198">
        <f ca="1">IFERROR(IF((VLOOKUP($E106,'NEA Backsheet'!$D$5:$AF$182,J$9,FALSE))="","",(VLOOKUP($E106,'NEA Backsheet'!$D$5:$AF$182,J$9,FALSE))),"")</f>
        <v>1860.4535012377328</v>
      </c>
      <c r="K106" s="196">
        <f ca="1">IFERROR(IF((VLOOKUP($E106,'NEA Backsheet'!$D$5:$AF$182,K$9,FALSE))="","",(VLOOKUP($E106,'NEA Backsheet'!$D$5:$AF$182,K$9,FALSE))),"")</f>
        <v>1941.9152391362452</v>
      </c>
      <c r="L106" s="223">
        <f ca="1">IFERROR(IF((VLOOKUP($E106,'NEA Backsheet'!$D$5:$AF$182,L$9,FALSE))="","",(VLOOKUP($E106,'NEA Backsheet'!$D$5:$AF$182,L$9,FALSE))),"")</f>
        <v>1892.3698845735189</v>
      </c>
      <c r="M106" s="199">
        <f ca="1">IFERROR(IF((VLOOKUP($E106,'NEA Backsheet'!$D$5:$AF$182,M$9,FALSE))="","",(VLOOKUP($E106,'NEA Backsheet'!$D$5:$AF$182,M$9,FALSE))),"")</f>
        <v>2016.8552442398852</v>
      </c>
      <c r="N106" s="201" t="str">
        <f ca="1">IFERROR(IF((VLOOKUP($E106,'NEA Backsheet'!$D$5:$AF$182,N$9,FALSE))="","",(VLOOKUP($E106,'NEA Backsheet'!$D$5:$AF$182,N$9,FALSE))),"")</f>
        <v/>
      </c>
      <c r="O106" s="211"/>
      <c r="P106" s="127"/>
      <c r="Q106" s="196">
        <f ca="1">IFERROR(IF((VLOOKUP($E106,'DTOC Backsheet'!$D$5:$CA$182,Q$9,FALSE))="","",(VLOOKUP($E106,'DTOC Backsheet'!$D$5:$CA$182,Q$9,FALSE))),"")</f>
        <v>675.25830548532269</v>
      </c>
      <c r="R106" s="197">
        <f ca="1">IFERROR(IF((VLOOKUP($E106,'DTOC Backsheet'!$D$5:$CA$182,R$9,FALSE))="","",(VLOOKUP($E106,'DTOC Backsheet'!$D$5:$CA$182,R$9,FALSE))),"")</f>
        <v>764.65329706377736</v>
      </c>
      <c r="S106" s="197">
        <f ca="1">IFERROR(IF((VLOOKUP($E106,'DTOC Backsheet'!$D$5:$CA$182,S$9,FALSE))="","",(VLOOKUP($E106,'DTOC Backsheet'!$D$5:$CA$182,S$9,FALSE))),"")</f>
        <v>662.21354276571992</v>
      </c>
      <c r="T106" s="198">
        <f ca="1">IFERROR(IF((VLOOKUP($E106,'DTOC Backsheet'!$D$5:$CA$182,T$9,FALSE))="","",(VLOOKUP($E106,'DTOC Backsheet'!$D$5:$CA$182,T$9,FALSE))),"")</f>
        <v>516.9460702986828</v>
      </c>
      <c r="U106" s="196">
        <f ca="1">IFERROR(IF((VLOOKUP($E106,'DTOC Backsheet'!$D$5:$CA$182,U$9,FALSE))="","",(VLOOKUP($E106,'DTOC Backsheet'!$D$5:$CA$182,U$9,FALSE))),"")</f>
        <v>784.37055255276334</v>
      </c>
      <c r="V106" s="223">
        <f ca="1">IFERROR(IF((VLOOKUP($E106,'DTOC Backsheet'!$D$5:$CA$182,V$9,FALSE))="","",(VLOOKUP($E106,'DTOC Backsheet'!$D$5:$CA$182,V$9,FALSE))),"")</f>
        <v>742.22415576795015</v>
      </c>
      <c r="W106" s="199">
        <f ca="1">IFERROR(IF((VLOOKUP($E106,'DTOC Backsheet'!$D$5:$CA$182,W$9,FALSE))="","",(VLOOKUP($E106,'DTOC Backsheet'!$D$5:$CA$182,W$9,FALSE))),"")</f>
        <v>593.4063476516626</v>
      </c>
      <c r="X106" s="201" t="str">
        <f ca="1">IFERROR(IF((VLOOKUP($E106,'DTOC Backsheet'!$D$5:$CA$182,X$9,FALSE))="","",(VLOOKUP($E106,'DTOC Backsheet'!$D$5:$CA$182,X$9,FALSE))),"")</f>
        <v/>
      </c>
      <c r="Y106" s="212"/>
    </row>
    <row r="107" spans="1:25" ht="30" customHeight="1" thickBot="1">
      <c r="A107" s="42">
        <v>95</v>
      </c>
      <c r="B107" s="173" t="str">
        <f ca="1">IFERROR(IF((VLOOKUP($E107,'Org list'!$AJ$10:$AL$187,3,FALSE))="","",(VLOOKUP($E107,'Org list'!$AJ$10:$AL$187,3,FALSE))),"")</f>
        <v>North of England Commissioning Region</v>
      </c>
      <c r="C107" s="174" t="str">
        <f ca="1">IFERROR(IF((VLOOKUP($E107,'Org list'!$AO$10:$AQ$187,3,FALSE))="","",(VLOOKUP($E107,'Org list'!$AO$10:$AQ$187,3,FALSE))),"")</f>
        <v>North West GOR</v>
      </c>
      <c r="D107" s="175" t="str">
        <f ca="1">IFERROR(IF((VLOOKUP($E107,'Org list'!$AT$10:$AV$187,3,FALSE))="","",(VLOOKUP($E107,'Org list'!$AT$10:$AV$187,3,FALSE))),"")</f>
        <v>NHS England North (Lancashire)</v>
      </c>
      <c r="E107" s="34" t="str">
        <f t="shared" ca="1" si="2"/>
        <v>E10000017</v>
      </c>
      <c r="F107" s="29" t="str">
        <f ca="1">IF(E107="","",VLOOKUP(E107,'Org list'!$J$9:$K$636,2,0))</f>
        <v>Lancashire</v>
      </c>
      <c r="G107" s="196">
        <f ca="1">IFERROR(IF((VLOOKUP($E107,'NEA Backsheet'!$D$5:$AF$182,G$9,FALSE))="","",(VLOOKUP($E107,'NEA Backsheet'!$D$5:$AF$182,G$9,FALSE))),"")</f>
        <v>2890.337486978276</v>
      </c>
      <c r="H107" s="197">
        <f ca="1">IFERROR(IF((VLOOKUP($E107,'NEA Backsheet'!$D$5:$AF$182,H$9,FALSE))="","",(VLOOKUP($E107,'NEA Backsheet'!$D$5:$AF$182,H$9,FALSE))),"")</f>
        <v>2840.6993948051781</v>
      </c>
      <c r="I107" s="197">
        <f ca="1">IFERROR(IF((VLOOKUP($E107,'NEA Backsheet'!$D$5:$AF$182,I$9,FALSE))="","",(VLOOKUP($E107,'NEA Backsheet'!$D$5:$AF$182,I$9,FALSE))),"")</f>
        <v>2923.417633080117</v>
      </c>
      <c r="J107" s="198">
        <f ca="1">IFERROR(IF((VLOOKUP($E107,'NEA Backsheet'!$D$5:$AF$182,J$9,FALSE))="","",(VLOOKUP($E107,'NEA Backsheet'!$D$5:$AF$182,J$9,FALSE))),"")</f>
        <v>2818.7185641758242</v>
      </c>
      <c r="K107" s="196">
        <f ca="1">IFERROR(IF((VLOOKUP($E107,'NEA Backsheet'!$D$5:$AF$182,K$9,FALSE))="","",(VLOOKUP($E107,'NEA Backsheet'!$D$5:$AF$182,K$9,FALSE))),"")</f>
        <v>2759.163213348816</v>
      </c>
      <c r="L107" s="223">
        <f ca="1">IFERROR(IF((VLOOKUP($E107,'NEA Backsheet'!$D$5:$AF$182,L$9,FALSE))="","",(VLOOKUP($E107,'NEA Backsheet'!$D$5:$AF$182,L$9,FALSE))),"")</f>
        <v>2733.9566818216804</v>
      </c>
      <c r="M107" s="199">
        <f ca="1">IFERROR(IF((VLOOKUP($E107,'NEA Backsheet'!$D$5:$AF$182,M$9,FALSE))="","",(VLOOKUP($E107,'NEA Backsheet'!$D$5:$AF$182,M$9,FALSE))),"")</f>
        <v>3055.0280260920713</v>
      </c>
      <c r="N107" s="201" t="str">
        <f ca="1">IFERROR(IF((VLOOKUP($E107,'NEA Backsheet'!$D$5:$AF$182,N$9,FALSE))="","",(VLOOKUP($E107,'NEA Backsheet'!$D$5:$AF$182,N$9,FALSE))),"")</f>
        <v/>
      </c>
      <c r="O107" s="211"/>
      <c r="P107" s="127"/>
      <c r="Q107" s="196">
        <f ca="1">IFERROR(IF((VLOOKUP($E107,'DTOC Backsheet'!$D$5:$CA$182,Q$9,FALSE))="","",(VLOOKUP($E107,'DTOC Backsheet'!$D$5:$CA$182,Q$9,FALSE))),"")</f>
        <v>1197.7455193884068</v>
      </c>
      <c r="R107" s="197">
        <f ca="1">IFERROR(IF((VLOOKUP($E107,'DTOC Backsheet'!$D$5:$CA$182,R$9,FALSE))="","",(VLOOKUP($E107,'DTOC Backsheet'!$D$5:$CA$182,R$9,FALSE))),"")</f>
        <v>1323.5799364715356</v>
      </c>
      <c r="S107" s="197">
        <f ca="1">IFERROR(IF((VLOOKUP($E107,'DTOC Backsheet'!$D$5:$CA$182,S$9,FALSE))="","",(VLOOKUP($E107,'DTOC Backsheet'!$D$5:$CA$182,S$9,FALSE))),"")</f>
        <v>1494.6262169790045</v>
      </c>
      <c r="T107" s="198">
        <f ca="1">IFERROR(IF((VLOOKUP($E107,'DTOC Backsheet'!$D$5:$CA$182,T$9,FALSE))="","",(VLOOKUP($E107,'DTOC Backsheet'!$D$5:$CA$182,T$9,FALSE))),"")</f>
        <v>1423.9728848116708</v>
      </c>
      <c r="U107" s="196">
        <f ca="1">IFERROR(IF((VLOOKUP($E107,'DTOC Backsheet'!$D$5:$CA$182,U$9,FALSE))="","",(VLOOKUP($E107,'DTOC Backsheet'!$D$5:$CA$182,U$9,FALSE))),"")</f>
        <v>1478.5913111820248</v>
      </c>
      <c r="V107" s="223">
        <f ca="1">IFERROR(IF((VLOOKUP($E107,'DTOC Backsheet'!$D$5:$CA$182,V$9,FALSE))="","",(VLOOKUP($E107,'DTOC Backsheet'!$D$5:$CA$182,V$9,FALSE))),"")</f>
        <v>1451.334716904719</v>
      </c>
      <c r="W107" s="199">
        <f ca="1">IFERROR(IF((VLOOKUP($E107,'DTOC Backsheet'!$D$5:$CA$182,W$9,FALSE))="","",(VLOOKUP($E107,'DTOC Backsheet'!$D$5:$CA$182,W$9,FALSE))),"")</f>
        <v>1384.8244173554635</v>
      </c>
      <c r="X107" s="201" t="str">
        <f ca="1">IFERROR(IF((VLOOKUP($E107,'DTOC Backsheet'!$D$5:$CA$182,X$9,FALSE))="","",(VLOOKUP($E107,'DTOC Backsheet'!$D$5:$CA$182,X$9,FALSE))),"")</f>
        <v/>
      </c>
      <c r="Y107" s="212"/>
    </row>
    <row r="108" spans="1:25" ht="30" customHeight="1" thickBot="1">
      <c r="A108" s="42">
        <v>96</v>
      </c>
      <c r="B108" s="173" t="str">
        <f ca="1">IFERROR(IF((VLOOKUP($E108,'Org list'!$AJ$10:$AL$187,3,FALSE))="","",(VLOOKUP($E108,'Org list'!$AJ$10:$AL$187,3,FALSE))),"")</f>
        <v>North of England Commissioning Region</v>
      </c>
      <c r="C108" s="174" t="str">
        <f ca="1">IFERROR(IF((VLOOKUP($E108,'Org list'!$AO$10:$AQ$187,3,FALSE))="","",(VLOOKUP($E108,'Org list'!$AO$10:$AQ$187,3,FALSE))),"")</f>
        <v>Yorkshire and The Humber GOR</v>
      </c>
      <c r="D108" s="175" t="str">
        <f ca="1">IFERROR(IF((VLOOKUP($E108,'Org list'!$AT$10:$AV$187,3,FALSE))="","",(VLOOKUP($E108,'Org list'!$AT$10:$AV$187,3,FALSE))),"")</f>
        <v>NHS England North (Yorkshire And Humber)</v>
      </c>
      <c r="E108" s="34" t="str">
        <f t="shared" ref="E108:E139" ca="1" si="3">IF($A108&gt;$AB$5-1,"",INDIRECT("'Comms by AT'!D"&amp;$A108+$AB$4))</f>
        <v>E08000035</v>
      </c>
      <c r="F108" s="29" t="str">
        <f ca="1">IF(E108="","",VLOOKUP(E108,'Org list'!$J$9:$K$636,2,0))</f>
        <v>Leeds</v>
      </c>
      <c r="G108" s="196">
        <f ca="1">IFERROR(IF((VLOOKUP($E108,'NEA Backsheet'!$D$5:$AF$182,G$9,FALSE))="","",(VLOOKUP($E108,'NEA Backsheet'!$D$5:$AF$182,G$9,FALSE))),"")</f>
        <v>2583.6033309545592</v>
      </c>
      <c r="H108" s="197">
        <f ca="1">IFERROR(IF((VLOOKUP($E108,'NEA Backsheet'!$D$5:$AF$182,H$9,FALSE))="","",(VLOOKUP($E108,'NEA Backsheet'!$D$5:$AF$182,H$9,FALSE))),"")</f>
        <v>2561.0198020079279</v>
      </c>
      <c r="I108" s="197">
        <f ca="1">IFERROR(IF((VLOOKUP($E108,'NEA Backsheet'!$D$5:$AF$182,I$9,FALSE))="","",(VLOOKUP($E108,'NEA Backsheet'!$D$5:$AF$182,I$9,FALSE))),"")</f>
        <v>2435.8819241686642</v>
      </c>
      <c r="J108" s="198">
        <f ca="1">IFERROR(IF((VLOOKUP($E108,'NEA Backsheet'!$D$5:$AF$182,J$9,FALSE))="","",(VLOOKUP($E108,'NEA Backsheet'!$D$5:$AF$182,J$9,FALSE))),"")</f>
        <v>2394.0261655611848</v>
      </c>
      <c r="K108" s="196">
        <f ca="1">IFERROR(IF((VLOOKUP($E108,'NEA Backsheet'!$D$5:$AF$182,K$9,FALSE))="","",(VLOOKUP($E108,'NEA Backsheet'!$D$5:$AF$182,K$9,FALSE))),"")</f>
        <v>2537.4738271271422</v>
      </c>
      <c r="L108" s="223">
        <f ca="1">IFERROR(IF((VLOOKUP($E108,'NEA Backsheet'!$D$5:$AF$182,L$9,FALSE))="","",(VLOOKUP($E108,'NEA Backsheet'!$D$5:$AF$182,L$9,FALSE))),"")</f>
        <v>2516.7945541933677</v>
      </c>
      <c r="M108" s="199">
        <f ca="1">IFERROR(IF((VLOOKUP($E108,'NEA Backsheet'!$D$5:$AF$182,M$9,FALSE))="","",(VLOOKUP($E108,'NEA Backsheet'!$D$5:$AF$182,M$9,FALSE))),"")</f>
        <v>2322.1108457761275</v>
      </c>
      <c r="N108" s="201" t="str">
        <f ca="1">IFERROR(IF((VLOOKUP($E108,'NEA Backsheet'!$D$5:$AF$182,N$9,FALSE))="","",(VLOOKUP($E108,'NEA Backsheet'!$D$5:$AF$182,N$9,FALSE))),"")</f>
        <v/>
      </c>
      <c r="O108" s="211"/>
      <c r="P108" s="127"/>
      <c r="Q108" s="196">
        <f ca="1">IFERROR(IF((VLOOKUP($E108,'DTOC Backsheet'!$D$5:$CA$182,Q$9,FALSE))="","",(VLOOKUP($E108,'DTOC Backsheet'!$D$5:$CA$182,Q$9,FALSE))),"")</f>
        <v>1072.5853037964002</v>
      </c>
      <c r="R108" s="197">
        <f ca="1">IFERROR(IF((VLOOKUP($E108,'DTOC Backsheet'!$D$5:$CA$182,R$9,FALSE))="","",(VLOOKUP($E108,'DTOC Backsheet'!$D$5:$CA$182,R$9,FALSE))),"")</f>
        <v>1307.2234806934646</v>
      </c>
      <c r="S108" s="197">
        <f ca="1">IFERROR(IF((VLOOKUP($E108,'DTOC Backsheet'!$D$5:$CA$182,S$9,FALSE))="","",(VLOOKUP($E108,'DTOC Backsheet'!$D$5:$CA$182,S$9,FALSE))),"")</f>
        <v>1170.4323443696574</v>
      </c>
      <c r="T108" s="198">
        <f ca="1">IFERROR(IF((VLOOKUP($E108,'DTOC Backsheet'!$D$5:$CA$182,T$9,FALSE))="","",(VLOOKUP($E108,'DTOC Backsheet'!$D$5:$CA$182,T$9,FALSE))),"")</f>
        <v>1219.6190087193118</v>
      </c>
      <c r="U108" s="196">
        <f ca="1">IFERROR(IF((VLOOKUP($E108,'DTOC Backsheet'!$D$5:$CA$182,U$9,FALSE))="","",(VLOOKUP($E108,'DTOC Backsheet'!$D$5:$CA$182,U$9,FALSE))),"")</f>
        <v>1337.3341228933325</v>
      </c>
      <c r="V108" s="223">
        <f ca="1">IFERROR(IF((VLOOKUP($E108,'DTOC Backsheet'!$D$5:$CA$182,V$9,FALSE))="","",(VLOOKUP($E108,'DTOC Backsheet'!$D$5:$CA$182,V$9,FALSE))),"")</f>
        <v>1451.0123675826474</v>
      </c>
      <c r="W108" s="199">
        <f ca="1">IFERROR(IF((VLOOKUP($E108,'DTOC Backsheet'!$D$5:$CA$182,W$9,FALSE))="","",(VLOOKUP($E108,'DTOC Backsheet'!$D$5:$CA$182,W$9,FALSE))),"")</f>
        <v>1667.7115215216543</v>
      </c>
      <c r="X108" s="201" t="str">
        <f ca="1">IFERROR(IF((VLOOKUP($E108,'DTOC Backsheet'!$D$5:$CA$182,X$9,FALSE))="","",(VLOOKUP($E108,'DTOC Backsheet'!$D$5:$CA$182,X$9,FALSE))),"")</f>
        <v/>
      </c>
      <c r="Y108" s="212"/>
    </row>
    <row r="109" spans="1:25" ht="30" customHeight="1" thickBot="1">
      <c r="A109" s="42">
        <v>97</v>
      </c>
      <c r="B109" s="173" t="str">
        <f ca="1">IFERROR(IF((VLOOKUP($E109,'Org list'!$AJ$10:$AL$187,3,FALSE))="","",(VLOOKUP($E109,'Org list'!$AJ$10:$AL$187,3,FALSE))),"")</f>
        <v>Midlands and East of England Commissioning Region</v>
      </c>
      <c r="C109" s="174" t="str">
        <f ca="1">IFERROR(IF((VLOOKUP($E109,'Org list'!$AO$10:$AQ$187,3,FALSE))="","",(VLOOKUP($E109,'Org list'!$AO$10:$AQ$187,3,FALSE))),"")</f>
        <v>East Midlands GOR</v>
      </c>
      <c r="D109" s="175" t="str">
        <f ca="1">IFERROR(IF((VLOOKUP($E109,'Org list'!$AT$10:$AV$187,3,FALSE))="","",(VLOOKUP($E109,'Org list'!$AT$10:$AV$187,3,FALSE))),"")</f>
        <v>NHS England Midlands And East (Central Midlands)</v>
      </c>
      <c r="E109" s="34" t="str">
        <f t="shared" ca="1" si="3"/>
        <v>E06000016</v>
      </c>
      <c r="F109" s="29" t="str">
        <f ca="1">IF(E109="","",VLOOKUP(E109,'Org list'!$J$9:$K$636,2,0))</f>
        <v>Leicester</v>
      </c>
      <c r="G109" s="196">
        <f ca="1">IFERROR(IF((VLOOKUP($E109,'NEA Backsheet'!$D$5:$AF$182,G$9,FALSE))="","",(VLOOKUP($E109,'NEA Backsheet'!$D$5:$AF$182,G$9,FALSE))),"")</f>
        <v>2636.4914722307599</v>
      </c>
      <c r="H109" s="197">
        <f ca="1">IFERROR(IF((VLOOKUP($E109,'NEA Backsheet'!$D$5:$AF$182,H$9,FALSE))="","",(VLOOKUP($E109,'NEA Backsheet'!$D$5:$AF$182,H$9,FALSE))),"")</f>
        <v>2603.0325197502725</v>
      </c>
      <c r="I109" s="197">
        <f ca="1">IFERROR(IF((VLOOKUP($E109,'NEA Backsheet'!$D$5:$AF$182,I$9,FALSE))="","",(VLOOKUP($E109,'NEA Backsheet'!$D$5:$AF$182,I$9,FALSE))),"")</f>
        <v>2714.7704770682244</v>
      </c>
      <c r="J109" s="198">
        <f ca="1">IFERROR(IF((VLOOKUP($E109,'NEA Backsheet'!$D$5:$AF$182,J$9,FALSE))="","",(VLOOKUP($E109,'NEA Backsheet'!$D$5:$AF$182,J$9,FALSE))),"")</f>
        <v>2726.2007848558706</v>
      </c>
      <c r="K109" s="196">
        <f ca="1">IFERROR(IF((VLOOKUP($E109,'NEA Backsheet'!$D$5:$AF$182,K$9,FALSE))="","",(VLOOKUP($E109,'NEA Backsheet'!$D$5:$AF$182,K$9,FALSE))),"")</f>
        <v>2868.1312365640424</v>
      </c>
      <c r="L109" s="223">
        <f ca="1">IFERROR(IF((VLOOKUP($E109,'NEA Backsheet'!$D$5:$AF$182,L$9,FALSE))="","",(VLOOKUP($E109,'NEA Backsheet'!$D$5:$AF$182,L$9,FALSE))),"")</f>
        <v>2881.7303444861986</v>
      </c>
      <c r="M109" s="199">
        <f ca="1">IFERROR(IF((VLOOKUP($E109,'NEA Backsheet'!$D$5:$AF$182,M$9,FALSE))="","",(VLOOKUP($E109,'NEA Backsheet'!$D$5:$AF$182,M$9,FALSE))),"")</f>
        <v>2873.4181537174914</v>
      </c>
      <c r="N109" s="201" t="str">
        <f ca="1">IFERROR(IF((VLOOKUP($E109,'NEA Backsheet'!$D$5:$AF$182,N$9,FALSE))="","",(VLOOKUP($E109,'NEA Backsheet'!$D$5:$AF$182,N$9,FALSE))),"")</f>
        <v/>
      </c>
      <c r="O109" s="211"/>
      <c r="P109" s="127"/>
      <c r="Q109" s="196">
        <f ca="1">IFERROR(IF((VLOOKUP($E109,'DTOC Backsheet'!$D$5:$CA$182,Q$9,FALSE))="","",(VLOOKUP($E109,'DTOC Backsheet'!$D$5:$CA$182,Q$9,FALSE))),"")</f>
        <v>364.82089585885075</v>
      </c>
      <c r="R109" s="197">
        <f ca="1">IFERROR(IF((VLOOKUP($E109,'DTOC Backsheet'!$D$5:$CA$182,R$9,FALSE))="","",(VLOOKUP($E109,'DTOC Backsheet'!$D$5:$CA$182,R$9,FALSE))),"")</f>
        <v>648.48698893138669</v>
      </c>
      <c r="S109" s="197">
        <f ca="1">IFERROR(IF((VLOOKUP($E109,'DTOC Backsheet'!$D$5:$CA$182,S$9,FALSE))="","",(VLOOKUP($E109,'DTOC Backsheet'!$D$5:$CA$182,S$9,FALSE))),"")</f>
        <v>1127.9014720579505</v>
      </c>
      <c r="T109" s="198">
        <f ca="1">IFERROR(IF((VLOOKUP($E109,'DTOC Backsheet'!$D$5:$CA$182,T$9,FALSE))="","",(VLOOKUP($E109,'DTOC Backsheet'!$D$5:$CA$182,T$9,FALSE))),"")</f>
        <v>1185.7048807201163</v>
      </c>
      <c r="U109" s="196">
        <f ca="1">IFERROR(IF((VLOOKUP($E109,'DTOC Backsheet'!$D$5:$CA$182,U$9,FALSE))="","",(VLOOKUP($E109,'DTOC Backsheet'!$D$5:$CA$182,U$9,FALSE))),"")</f>
        <v>805.1082523408196</v>
      </c>
      <c r="V109" s="223">
        <f ca="1">IFERROR(IF((VLOOKUP($E109,'DTOC Backsheet'!$D$5:$CA$182,V$9,FALSE))="","",(VLOOKUP($E109,'DTOC Backsheet'!$D$5:$CA$182,V$9,FALSE))),"")</f>
        <v>1065.5954910935136</v>
      </c>
      <c r="W109" s="199">
        <f ca="1">IFERROR(IF((VLOOKUP($E109,'DTOC Backsheet'!$D$5:$CA$182,W$9,FALSE))="","",(VLOOKUP($E109,'DTOC Backsheet'!$D$5:$CA$182,W$9,FALSE))),"")</f>
        <v>779.58500704516666</v>
      </c>
      <c r="X109" s="201" t="str">
        <f ca="1">IFERROR(IF((VLOOKUP($E109,'DTOC Backsheet'!$D$5:$CA$182,X$9,FALSE))="","",(VLOOKUP($E109,'DTOC Backsheet'!$D$5:$CA$182,X$9,FALSE))),"")</f>
        <v/>
      </c>
      <c r="Y109" s="212"/>
    </row>
    <row r="110" spans="1:25" ht="30" customHeight="1" thickBot="1">
      <c r="A110" s="42">
        <v>98</v>
      </c>
      <c r="B110" s="173" t="str">
        <f ca="1">IFERROR(IF((VLOOKUP($E110,'Org list'!$AJ$10:$AL$187,3,FALSE))="","",(VLOOKUP($E110,'Org list'!$AJ$10:$AL$187,3,FALSE))),"")</f>
        <v>Midlands and East of England Commissioning Region</v>
      </c>
      <c r="C110" s="174" t="str">
        <f ca="1">IFERROR(IF((VLOOKUP($E110,'Org list'!$AO$10:$AQ$187,3,FALSE))="","",(VLOOKUP($E110,'Org list'!$AO$10:$AQ$187,3,FALSE))),"")</f>
        <v>East Midlands GOR</v>
      </c>
      <c r="D110" s="175" t="str">
        <f ca="1">IFERROR(IF((VLOOKUP($E110,'Org list'!$AT$10:$AV$187,3,FALSE))="","",(VLOOKUP($E110,'Org list'!$AT$10:$AV$187,3,FALSE))),"")</f>
        <v>NHS England Midlands And East (Central Midlands)</v>
      </c>
      <c r="E110" s="34" t="str">
        <f t="shared" ca="1" si="3"/>
        <v>E10000018</v>
      </c>
      <c r="F110" s="29" t="str">
        <f ca="1">IF(E110="","",VLOOKUP(E110,'Org list'!$J$9:$K$636,2,0))</f>
        <v>Leicestershire</v>
      </c>
      <c r="G110" s="196">
        <f ca="1">IFERROR(IF((VLOOKUP($E110,'NEA Backsheet'!$D$5:$AF$182,G$9,FALSE))="","",(VLOOKUP($E110,'NEA Backsheet'!$D$5:$AF$182,G$9,FALSE))),"")</f>
        <v>2328.7085175629932</v>
      </c>
      <c r="H110" s="197">
        <f ca="1">IFERROR(IF((VLOOKUP($E110,'NEA Backsheet'!$D$5:$AF$182,H$9,FALSE))="","",(VLOOKUP($E110,'NEA Backsheet'!$D$5:$AF$182,H$9,FALSE))),"")</f>
        <v>2267.1103753932266</v>
      </c>
      <c r="I110" s="197">
        <f ca="1">IFERROR(IF((VLOOKUP($E110,'NEA Backsheet'!$D$5:$AF$182,I$9,FALSE))="","",(VLOOKUP($E110,'NEA Backsheet'!$D$5:$AF$182,I$9,FALSE))),"")</f>
        <v>2391.5765734947413</v>
      </c>
      <c r="J110" s="198">
        <f ca="1">IFERROR(IF((VLOOKUP($E110,'NEA Backsheet'!$D$5:$AF$182,J$9,FALSE))="","",(VLOOKUP($E110,'NEA Backsheet'!$D$5:$AF$182,J$9,FALSE))),"")</f>
        <v>2397.6898262874147</v>
      </c>
      <c r="K110" s="196">
        <f ca="1">IFERROR(IF((VLOOKUP($E110,'NEA Backsheet'!$D$5:$AF$182,K$9,FALSE))="","",(VLOOKUP($E110,'NEA Backsheet'!$D$5:$AF$182,K$9,FALSE))),"")</f>
        <v>2432.3978613813501</v>
      </c>
      <c r="L110" s="223">
        <f ca="1">IFERROR(IF((VLOOKUP($E110,'NEA Backsheet'!$D$5:$AF$182,L$9,FALSE))="","",(VLOOKUP($E110,'NEA Backsheet'!$D$5:$AF$182,L$9,FALSE))),"")</f>
        <v>2495.0766531233762</v>
      </c>
      <c r="M110" s="199">
        <f ca="1">IFERROR(IF((VLOOKUP($E110,'NEA Backsheet'!$D$5:$AF$182,M$9,FALSE))="","",(VLOOKUP($E110,'NEA Backsheet'!$D$5:$AF$182,M$9,FALSE))),"")</f>
        <v>2558.8400582676654</v>
      </c>
      <c r="N110" s="201" t="str">
        <f ca="1">IFERROR(IF((VLOOKUP($E110,'NEA Backsheet'!$D$5:$AF$182,N$9,FALSE))="","",(VLOOKUP($E110,'NEA Backsheet'!$D$5:$AF$182,N$9,FALSE))),"")</f>
        <v/>
      </c>
      <c r="O110" s="211"/>
      <c r="P110" s="127"/>
      <c r="Q110" s="196">
        <f ca="1">IFERROR(IF((VLOOKUP($E110,'DTOC Backsheet'!$D$5:$CA$182,Q$9,FALSE))="","",(VLOOKUP($E110,'DTOC Backsheet'!$D$5:$CA$182,Q$9,FALSE))),"")</f>
        <v>858.153562578986</v>
      </c>
      <c r="R110" s="197">
        <f ca="1">IFERROR(IF((VLOOKUP($E110,'DTOC Backsheet'!$D$5:$CA$182,R$9,FALSE))="","",(VLOOKUP($E110,'DTOC Backsheet'!$D$5:$CA$182,R$9,FALSE))),"")</f>
        <v>1067.8631148490917</v>
      </c>
      <c r="S110" s="197">
        <f ca="1">IFERROR(IF((VLOOKUP($E110,'DTOC Backsheet'!$D$5:$CA$182,S$9,FALSE))="","",(VLOOKUP($E110,'DTOC Backsheet'!$D$5:$CA$182,S$9,FALSE))),"")</f>
        <v>1142.5491483768665</v>
      </c>
      <c r="T110" s="198">
        <f ca="1">IFERROR(IF((VLOOKUP($E110,'DTOC Backsheet'!$D$5:$CA$182,T$9,FALSE))="","",(VLOOKUP($E110,'DTOC Backsheet'!$D$5:$CA$182,T$9,FALSE))),"")</f>
        <v>1132.215372937646</v>
      </c>
      <c r="U110" s="196">
        <f ca="1">IFERROR(IF((VLOOKUP($E110,'DTOC Backsheet'!$D$5:$CA$182,U$9,FALSE))="","",(VLOOKUP($E110,'DTOC Backsheet'!$D$5:$CA$182,U$9,FALSE))),"")</f>
        <v>851.17549624629964</v>
      </c>
      <c r="V110" s="223">
        <f ca="1">IFERROR(IF((VLOOKUP($E110,'DTOC Backsheet'!$D$5:$CA$182,V$9,FALSE))="","",(VLOOKUP($E110,'DTOC Backsheet'!$D$5:$CA$182,V$9,FALSE))),"")</f>
        <v>841.83801500118</v>
      </c>
      <c r="W110" s="199">
        <f ca="1">IFERROR(IF((VLOOKUP($E110,'DTOC Backsheet'!$D$5:$CA$182,W$9,FALSE))="","",(VLOOKUP($E110,'DTOC Backsheet'!$D$5:$CA$182,W$9,FALSE))),"")</f>
        <v>857.0343080079432</v>
      </c>
      <c r="X110" s="201" t="str">
        <f ca="1">IFERROR(IF((VLOOKUP($E110,'DTOC Backsheet'!$D$5:$CA$182,X$9,FALSE))="","",(VLOOKUP($E110,'DTOC Backsheet'!$D$5:$CA$182,X$9,FALSE))),"")</f>
        <v/>
      </c>
      <c r="Y110" s="212"/>
    </row>
    <row r="111" spans="1:25" ht="30" customHeight="1" thickBot="1">
      <c r="A111" s="42">
        <v>99</v>
      </c>
      <c r="B111" s="173" t="str">
        <f ca="1">IFERROR(IF((VLOOKUP($E111,'Org list'!$AJ$10:$AL$187,3,FALSE))="","",(VLOOKUP($E111,'Org list'!$AJ$10:$AL$187,3,FALSE))),"")</f>
        <v>London Commissioning Region</v>
      </c>
      <c r="C111" s="174" t="str">
        <f ca="1">IFERROR(IF((VLOOKUP($E111,'Org list'!$AO$10:$AQ$187,3,FALSE))="","",(VLOOKUP($E111,'Org list'!$AO$10:$AQ$187,3,FALSE))),"")</f>
        <v>London GOR</v>
      </c>
      <c r="D111" s="175" t="str">
        <f ca="1">IFERROR(IF((VLOOKUP($E111,'Org list'!$AT$10:$AV$187,3,FALSE))="","",(VLOOKUP($E111,'Org list'!$AT$10:$AV$187,3,FALSE))),"")</f>
        <v>NHS England London</v>
      </c>
      <c r="E111" s="34" t="str">
        <f t="shared" ca="1" si="3"/>
        <v>E09000023</v>
      </c>
      <c r="F111" s="29" t="str">
        <f ca="1">IF(E111="","",VLOOKUP(E111,'Org list'!$J$9:$K$636,2,0))</f>
        <v>Lewisham</v>
      </c>
      <c r="G111" s="196">
        <f ca="1">IFERROR(IF((VLOOKUP($E111,'NEA Backsheet'!$D$5:$AF$182,G$9,FALSE))="","",(VLOOKUP($E111,'NEA Backsheet'!$D$5:$AF$182,G$9,FALSE))),"")</f>
        <v>2111.2520176369917</v>
      </c>
      <c r="H111" s="197">
        <f ca="1">IFERROR(IF((VLOOKUP($E111,'NEA Backsheet'!$D$5:$AF$182,H$9,FALSE))="","",(VLOOKUP($E111,'NEA Backsheet'!$D$5:$AF$182,H$9,FALSE))),"")</f>
        <v>2079.0138184892312</v>
      </c>
      <c r="I111" s="197">
        <f ca="1">IFERROR(IF((VLOOKUP($E111,'NEA Backsheet'!$D$5:$AF$182,I$9,FALSE))="","",(VLOOKUP($E111,'NEA Backsheet'!$D$5:$AF$182,I$9,FALSE))),"")</f>
        <v>2127.1065736385526</v>
      </c>
      <c r="J111" s="198">
        <f ca="1">IFERROR(IF((VLOOKUP($E111,'NEA Backsheet'!$D$5:$AF$182,J$9,FALSE))="","",(VLOOKUP($E111,'NEA Backsheet'!$D$5:$AF$182,J$9,FALSE))),"")</f>
        <v>2124.708316845873</v>
      </c>
      <c r="K111" s="196">
        <f ca="1">IFERROR(IF((VLOOKUP($E111,'NEA Backsheet'!$D$5:$AF$182,K$9,FALSE))="","",(VLOOKUP($E111,'NEA Backsheet'!$D$5:$AF$182,K$9,FALSE))),"")</f>
        <v>2260.9373296232966</v>
      </c>
      <c r="L111" s="223">
        <f ca="1">IFERROR(IF((VLOOKUP($E111,'NEA Backsheet'!$D$5:$AF$182,L$9,FALSE))="","",(VLOOKUP($E111,'NEA Backsheet'!$D$5:$AF$182,L$9,FALSE))),"")</f>
        <v>2223.4439114789129</v>
      </c>
      <c r="M111" s="199">
        <f ca="1">IFERROR(IF((VLOOKUP($E111,'NEA Backsheet'!$D$5:$AF$182,M$9,FALSE))="","",(VLOOKUP($E111,'NEA Backsheet'!$D$5:$AF$182,M$9,FALSE))),"")</f>
        <v>2197.8370776222187</v>
      </c>
      <c r="N111" s="201" t="str">
        <f ca="1">IFERROR(IF((VLOOKUP($E111,'NEA Backsheet'!$D$5:$AF$182,N$9,FALSE))="","",(VLOOKUP($E111,'NEA Backsheet'!$D$5:$AF$182,N$9,FALSE))),"")</f>
        <v/>
      </c>
      <c r="O111" s="211"/>
      <c r="P111" s="127"/>
      <c r="Q111" s="196">
        <f ca="1">IFERROR(IF((VLOOKUP($E111,'DTOC Backsheet'!$D$5:$CA$182,Q$9,FALSE))="","",(VLOOKUP($E111,'DTOC Backsheet'!$D$5:$CA$182,Q$9,FALSE))),"")</f>
        <v>783.75335585000437</v>
      </c>
      <c r="R111" s="197">
        <f ca="1">IFERROR(IF((VLOOKUP($E111,'DTOC Backsheet'!$D$5:$CA$182,R$9,FALSE))="","",(VLOOKUP($E111,'DTOC Backsheet'!$D$5:$CA$182,R$9,FALSE))),"")</f>
        <v>737.42097514505929</v>
      </c>
      <c r="S111" s="197">
        <f ca="1">IFERROR(IF((VLOOKUP($E111,'DTOC Backsheet'!$D$5:$CA$182,S$9,FALSE))="","",(VLOOKUP($E111,'DTOC Backsheet'!$D$5:$CA$182,S$9,FALSE))),"")</f>
        <v>629.60076210271063</v>
      </c>
      <c r="T111" s="198">
        <f ca="1">IFERROR(IF((VLOOKUP($E111,'DTOC Backsheet'!$D$5:$CA$182,T$9,FALSE))="","",(VLOOKUP($E111,'DTOC Backsheet'!$D$5:$CA$182,T$9,FALSE))),"")</f>
        <v>500.33882173952617</v>
      </c>
      <c r="U111" s="196">
        <f ca="1">IFERROR(IF((VLOOKUP($E111,'DTOC Backsheet'!$D$5:$CA$182,U$9,FALSE))="","",(VLOOKUP($E111,'DTOC Backsheet'!$D$5:$CA$182,U$9,FALSE))),"")</f>
        <v>377.90197205051425</v>
      </c>
      <c r="V111" s="223">
        <f ca="1">IFERROR(IF((VLOOKUP($E111,'DTOC Backsheet'!$D$5:$CA$182,V$9,FALSE))="","",(VLOOKUP($E111,'DTOC Backsheet'!$D$5:$CA$182,V$9,FALSE))),"")</f>
        <v>516.01412775507447</v>
      </c>
      <c r="W111" s="199">
        <f ca="1">IFERROR(IF((VLOOKUP($E111,'DTOC Backsheet'!$D$5:$CA$182,W$9,FALSE))="","",(VLOOKUP($E111,'DTOC Backsheet'!$D$5:$CA$182,W$9,FALSE))),"")</f>
        <v>675.30912942659165</v>
      </c>
      <c r="X111" s="201" t="str">
        <f ca="1">IFERROR(IF((VLOOKUP($E111,'DTOC Backsheet'!$D$5:$CA$182,X$9,FALSE))="","",(VLOOKUP($E111,'DTOC Backsheet'!$D$5:$CA$182,X$9,FALSE))),"")</f>
        <v/>
      </c>
      <c r="Y111" s="212"/>
    </row>
    <row r="112" spans="1:25" ht="30" customHeight="1" thickBot="1">
      <c r="A112" s="42">
        <v>100</v>
      </c>
      <c r="B112" s="173" t="str">
        <f ca="1">IFERROR(IF((VLOOKUP($E112,'Org list'!$AJ$10:$AL$187,3,FALSE))="","",(VLOOKUP($E112,'Org list'!$AJ$10:$AL$187,3,FALSE))),"")</f>
        <v>Midlands and East of England Commissioning Region</v>
      </c>
      <c r="C112" s="174" t="str">
        <f ca="1">IFERROR(IF((VLOOKUP($E112,'Org list'!$AO$10:$AQ$187,3,FALSE))="","",(VLOOKUP($E112,'Org list'!$AO$10:$AQ$187,3,FALSE))),"")</f>
        <v>East Midlands GOR</v>
      </c>
      <c r="D112" s="175" t="str">
        <f ca="1">IFERROR(IF((VLOOKUP($E112,'Org list'!$AT$10:$AV$187,3,FALSE))="","",(VLOOKUP($E112,'Org list'!$AT$10:$AV$187,3,FALSE))),"")</f>
        <v>NHS England Midlands And East (Central Midlands)</v>
      </c>
      <c r="E112" s="34" t="str">
        <f t="shared" ca="1" si="3"/>
        <v>E10000019</v>
      </c>
      <c r="F112" s="29" t="str">
        <f ca="1">IF(E112="","",VLOOKUP(E112,'Org list'!$J$9:$K$636,2,0))</f>
        <v>Lincolnshire</v>
      </c>
      <c r="G112" s="196">
        <f ca="1">IFERROR(IF((VLOOKUP($E112,'NEA Backsheet'!$D$5:$AF$182,G$9,FALSE))="","",(VLOOKUP($E112,'NEA Backsheet'!$D$5:$AF$182,G$9,FALSE))),"")</f>
        <v>2522.8875513357807</v>
      </c>
      <c r="H112" s="197">
        <f ca="1">IFERROR(IF((VLOOKUP($E112,'NEA Backsheet'!$D$5:$AF$182,H$9,FALSE))="","",(VLOOKUP($E112,'NEA Backsheet'!$D$5:$AF$182,H$9,FALSE))),"")</f>
        <v>2519.6081439263071</v>
      </c>
      <c r="I112" s="197">
        <f ca="1">IFERROR(IF((VLOOKUP($E112,'NEA Backsheet'!$D$5:$AF$182,I$9,FALSE))="","",(VLOOKUP($E112,'NEA Backsheet'!$D$5:$AF$182,I$9,FALSE))),"")</f>
        <v>2505.9062376539423</v>
      </c>
      <c r="J112" s="198">
        <f ca="1">IFERROR(IF((VLOOKUP($E112,'NEA Backsheet'!$D$5:$AF$182,J$9,FALSE))="","",(VLOOKUP($E112,'NEA Backsheet'!$D$5:$AF$182,J$9,FALSE))),"")</f>
        <v>2484.2988311573117</v>
      </c>
      <c r="K112" s="196">
        <f ca="1">IFERROR(IF((VLOOKUP($E112,'NEA Backsheet'!$D$5:$AF$182,K$9,FALSE))="","",(VLOOKUP($E112,'NEA Backsheet'!$D$5:$AF$182,K$9,FALSE))),"")</f>
        <v>2454.6606062193159</v>
      </c>
      <c r="L112" s="223">
        <f ca="1">IFERROR(IF((VLOOKUP($E112,'NEA Backsheet'!$D$5:$AF$182,L$9,FALSE))="","",(VLOOKUP($E112,'NEA Backsheet'!$D$5:$AF$182,L$9,FALSE))),"")</f>
        <v>2500.5163325655021</v>
      </c>
      <c r="M112" s="199">
        <f ca="1">IFERROR(IF((VLOOKUP($E112,'NEA Backsheet'!$D$5:$AF$182,M$9,FALSE))="","",(VLOOKUP($E112,'NEA Backsheet'!$D$5:$AF$182,M$9,FALSE))),"")</f>
        <v>2633.7153091040527</v>
      </c>
      <c r="N112" s="201" t="str">
        <f ca="1">IFERROR(IF((VLOOKUP($E112,'NEA Backsheet'!$D$5:$AF$182,N$9,FALSE))="","",(VLOOKUP($E112,'NEA Backsheet'!$D$5:$AF$182,N$9,FALSE))),"")</f>
        <v/>
      </c>
      <c r="O112" s="211"/>
      <c r="P112" s="127"/>
      <c r="Q112" s="196">
        <f ca="1">IFERROR(IF((VLOOKUP($E112,'DTOC Backsheet'!$D$5:$CA$182,Q$9,FALSE))="","",(VLOOKUP($E112,'DTOC Backsheet'!$D$5:$CA$182,Q$9,FALSE))),"")</f>
        <v>1533.6392404010287</v>
      </c>
      <c r="R112" s="197">
        <f ca="1">IFERROR(IF((VLOOKUP($E112,'DTOC Backsheet'!$D$5:$CA$182,R$9,FALSE))="","",(VLOOKUP($E112,'DTOC Backsheet'!$D$5:$CA$182,R$9,FALSE))),"")</f>
        <v>1460.2681289867467</v>
      </c>
      <c r="S112" s="197">
        <f ca="1">IFERROR(IF((VLOOKUP($E112,'DTOC Backsheet'!$D$5:$CA$182,S$9,FALSE))="","",(VLOOKUP($E112,'DTOC Backsheet'!$D$5:$CA$182,S$9,FALSE))),"")</f>
        <v>1581.0559450565174</v>
      </c>
      <c r="T112" s="198">
        <f ca="1">IFERROR(IF((VLOOKUP($E112,'DTOC Backsheet'!$D$5:$CA$182,T$9,FALSE))="","",(VLOOKUP($E112,'DTOC Backsheet'!$D$5:$CA$182,T$9,FALSE))),"")</f>
        <v>1384.0293532190487</v>
      </c>
      <c r="U112" s="196">
        <f ca="1">IFERROR(IF((VLOOKUP($E112,'DTOC Backsheet'!$D$5:$CA$182,U$9,FALSE))="","",(VLOOKUP($E112,'DTOC Backsheet'!$D$5:$CA$182,U$9,FALSE))),"")</f>
        <v>1235.077009116615</v>
      </c>
      <c r="V112" s="223">
        <f ca="1">IFERROR(IF((VLOOKUP($E112,'DTOC Backsheet'!$D$5:$CA$182,V$9,FALSE))="","",(VLOOKUP($E112,'DTOC Backsheet'!$D$5:$CA$182,V$9,FALSE))),"")</f>
        <v>1084.6318241490126</v>
      </c>
      <c r="W112" s="199">
        <f ca="1">IFERROR(IF((VLOOKUP($E112,'DTOC Backsheet'!$D$5:$CA$182,W$9,FALSE))="","",(VLOOKUP($E112,'DTOC Backsheet'!$D$5:$CA$182,W$9,FALSE))),"")</f>
        <v>1163.5865187957368</v>
      </c>
      <c r="X112" s="201" t="str">
        <f ca="1">IFERROR(IF((VLOOKUP($E112,'DTOC Backsheet'!$D$5:$CA$182,X$9,FALSE))="","",(VLOOKUP($E112,'DTOC Backsheet'!$D$5:$CA$182,X$9,FALSE))),"")</f>
        <v/>
      </c>
      <c r="Y112" s="212"/>
    </row>
    <row r="113" spans="1:25" ht="30" customHeight="1" thickBot="1">
      <c r="A113" s="42">
        <v>101</v>
      </c>
      <c r="B113" s="173" t="str">
        <f ca="1">IFERROR(IF((VLOOKUP($E113,'Org list'!$AJ$10:$AL$187,3,FALSE))="","",(VLOOKUP($E113,'Org list'!$AJ$10:$AL$187,3,FALSE))),"")</f>
        <v>North of England Commissioning Region</v>
      </c>
      <c r="C113" s="174" t="str">
        <f ca="1">IFERROR(IF((VLOOKUP($E113,'Org list'!$AO$10:$AQ$187,3,FALSE))="","",(VLOOKUP($E113,'Org list'!$AO$10:$AQ$187,3,FALSE))),"")</f>
        <v>North West GOR</v>
      </c>
      <c r="D113" s="175" t="str">
        <f ca="1">IFERROR(IF((VLOOKUP($E113,'Org list'!$AT$10:$AV$187,3,FALSE))="","",(VLOOKUP($E113,'Org list'!$AT$10:$AV$187,3,FALSE))),"")</f>
        <v>NHS England North (Cheshire And Merseyside)</v>
      </c>
      <c r="E113" s="34" t="str">
        <f t="shared" ca="1" si="3"/>
        <v>E08000012</v>
      </c>
      <c r="F113" s="29" t="str">
        <f ca="1">IF(E113="","",VLOOKUP(E113,'Org list'!$J$9:$K$636,2,0))</f>
        <v>Liverpool</v>
      </c>
      <c r="G113" s="196">
        <f ca="1">IFERROR(IF((VLOOKUP($E113,'NEA Backsheet'!$D$5:$AF$182,G$9,FALSE))="","",(VLOOKUP($E113,'NEA Backsheet'!$D$5:$AF$182,G$9,FALSE))),"")</f>
        <v>3068.3716291999376</v>
      </c>
      <c r="H113" s="197">
        <f ca="1">IFERROR(IF((VLOOKUP($E113,'NEA Backsheet'!$D$5:$AF$182,H$9,FALSE))="","",(VLOOKUP($E113,'NEA Backsheet'!$D$5:$AF$182,H$9,FALSE))),"")</f>
        <v>2965.0655366334677</v>
      </c>
      <c r="I113" s="197">
        <f ca="1">IFERROR(IF((VLOOKUP($E113,'NEA Backsheet'!$D$5:$AF$182,I$9,FALSE))="","",(VLOOKUP($E113,'NEA Backsheet'!$D$5:$AF$182,I$9,FALSE))),"")</f>
        <v>2875.0431746672052</v>
      </c>
      <c r="J113" s="198">
        <f ca="1">IFERROR(IF((VLOOKUP($E113,'NEA Backsheet'!$D$5:$AF$182,J$9,FALSE))="","",(VLOOKUP($E113,'NEA Backsheet'!$D$5:$AF$182,J$9,FALSE))),"")</f>
        <v>2997.2906010143479</v>
      </c>
      <c r="K113" s="196">
        <f ca="1">IFERROR(IF((VLOOKUP($E113,'NEA Backsheet'!$D$5:$AF$182,K$9,FALSE))="","",(VLOOKUP($E113,'NEA Backsheet'!$D$5:$AF$182,K$9,FALSE))),"")</f>
        <v>3179.5866135364413</v>
      </c>
      <c r="L113" s="223">
        <f ca="1">IFERROR(IF((VLOOKUP($E113,'NEA Backsheet'!$D$5:$AF$182,L$9,FALSE))="","",(VLOOKUP($E113,'NEA Backsheet'!$D$5:$AF$182,L$9,FALSE))),"")</f>
        <v>3272.0948791281844</v>
      </c>
      <c r="M113" s="199">
        <f ca="1">IFERROR(IF((VLOOKUP($E113,'NEA Backsheet'!$D$5:$AF$182,M$9,FALSE))="","",(VLOOKUP($E113,'NEA Backsheet'!$D$5:$AF$182,M$9,FALSE))),"")</f>
        <v>3474.5143864531196</v>
      </c>
      <c r="N113" s="201" t="str">
        <f ca="1">IFERROR(IF((VLOOKUP($E113,'NEA Backsheet'!$D$5:$AF$182,N$9,FALSE))="","",(VLOOKUP($E113,'NEA Backsheet'!$D$5:$AF$182,N$9,FALSE))),"")</f>
        <v/>
      </c>
      <c r="O113" s="211"/>
      <c r="P113" s="127"/>
      <c r="Q113" s="196">
        <f ca="1">IFERROR(IF((VLOOKUP($E113,'DTOC Backsheet'!$D$5:$CA$182,Q$9,FALSE))="","",(VLOOKUP($E113,'DTOC Backsheet'!$D$5:$CA$182,Q$9,FALSE))),"")</f>
        <v>1440.9251057867168</v>
      </c>
      <c r="R113" s="197">
        <f ca="1">IFERROR(IF((VLOOKUP($E113,'DTOC Backsheet'!$D$5:$CA$182,R$9,FALSE))="","",(VLOOKUP($E113,'DTOC Backsheet'!$D$5:$CA$182,R$9,FALSE))),"")</f>
        <v>1363.2765174987544</v>
      </c>
      <c r="S113" s="197">
        <f ca="1">IFERROR(IF((VLOOKUP($E113,'DTOC Backsheet'!$D$5:$CA$182,S$9,FALSE))="","",(VLOOKUP($E113,'DTOC Backsheet'!$D$5:$CA$182,S$9,FALSE))),"")</f>
        <v>1127.8014826580604</v>
      </c>
      <c r="T113" s="198">
        <f ca="1">IFERROR(IF((VLOOKUP($E113,'DTOC Backsheet'!$D$5:$CA$182,T$9,FALSE))="","",(VLOOKUP($E113,'DTOC Backsheet'!$D$5:$CA$182,T$9,FALSE))),"")</f>
        <v>1069.7577078023642</v>
      </c>
      <c r="U113" s="196">
        <f ca="1">IFERROR(IF((VLOOKUP($E113,'DTOC Backsheet'!$D$5:$CA$182,U$9,FALSE))="","",(VLOOKUP($E113,'DTOC Backsheet'!$D$5:$CA$182,U$9,FALSE))),"")</f>
        <v>1250.01649701259</v>
      </c>
      <c r="V113" s="223">
        <f ca="1">IFERROR(IF((VLOOKUP($E113,'DTOC Backsheet'!$D$5:$CA$182,V$9,FALSE))="","",(VLOOKUP($E113,'DTOC Backsheet'!$D$5:$CA$182,V$9,FALSE))),"")</f>
        <v>1161.8102047105733</v>
      </c>
      <c r="W113" s="199">
        <f ca="1">IFERROR(IF((VLOOKUP($E113,'DTOC Backsheet'!$D$5:$CA$182,W$9,FALSE))="","",(VLOOKUP($E113,'DTOC Backsheet'!$D$5:$CA$182,W$9,FALSE))),"")</f>
        <v>1243.8625696426818</v>
      </c>
      <c r="X113" s="201" t="str">
        <f ca="1">IFERROR(IF((VLOOKUP($E113,'DTOC Backsheet'!$D$5:$CA$182,X$9,FALSE))="","",(VLOOKUP($E113,'DTOC Backsheet'!$D$5:$CA$182,X$9,FALSE))),"")</f>
        <v/>
      </c>
      <c r="Y113" s="212"/>
    </row>
    <row r="114" spans="1:25" ht="30" customHeight="1" thickBot="1">
      <c r="A114" s="42">
        <v>102</v>
      </c>
      <c r="B114" s="173" t="str">
        <f ca="1">IFERROR(IF((VLOOKUP($E114,'Org list'!$AJ$10:$AL$187,3,FALSE))="","",(VLOOKUP($E114,'Org list'!$AJ$10:$AL$187,3,FALSE))),"")</f>
        <v>Midlands and East of England Commissioning Region</v>
      </c>
      <c r="C114" s="174" t="str">
        <f ca="1">IFERROR(IF((VLOOKUP($E114,'Org list'!$AO$10:$AQ$187,3,FALSE))="","",(VLOOKUP($E114,'Org list'!$AO$10:$AQ$187,3,FALSE))),"")</f>
        <v>East of England GOR</v>
      </c>
      <c r="D114" s="175" t="str">
        <f ca="1">IFERROR(IF((VLOOKUP($E114,'Org list'!$AT$10:$AV$187,3,FALSE))="","",(VLOOKUP($E114,'Org list'!$AT$10:$AV$187,3,FALSE))),"")</f>
        <v>NHS England Midlands And East (Central Midlands)</v>
      </c>
      <c r="E114" s="34" t="str">
        <f t="shared" ca="1" si="3"/>
        <v>E06000032</v>
      </c>
      <c r="F114" s="29" t="str">
        <f ca="1">IF(E114="","",VLOOKUP(E114,'Org list'!$J$9:$K$636,2,0))</f>
        <v>Luton</v>
      </c>
      <c r="G114" s="196">
        <f ca="1">IFERROR(IF((VLOOKUP($E114,'NEA Backsheet'!$D$5:$AF$182,G$9,FALSE))="","",(VLOOKUP($E114,'NEA Backsheet'!$D$5:$AF$182,G$9,FALSE))),"")</f>
        <v>3019.9679701675896</v>
      </c>
      <c r="H114" s="197">
        <f ca="1">IFERROR(IF((VLOOKUP($E114,'NEA Backsheet'!$D$5:$AF$182,H$9,FALSE))="","",(VLOOKUP($E114,'NEA Backsheet'!$D$5:$AF$182,H$9,FALSE))),"")</f>
        <v>2992.2098275980479</v>
      </c>
      <c r="I114" s="197">
        <f ca="1">IFERROR(IF((VLOOKUP($E114,'NEA Backsheet'!$D$5:$AF$182,I$9,FALSE))="","",(VLOOKUP($E114,'NEA Backsheet'!$D$5:$AF$182,I$9,FALSE))),"")</f>
        <v>3170.8262956273538</v>
      </c>
      <c r="J114" s="198">
        <f ca="1">IFERROR(IF((VLOOKUP($E114,'NEA Backsheet'!$D$5:$AF$182,J$9,FALSE))="","",(VLOOKUP($E114,'NEA Backsheet'!$D$5:$AF$182,J$9,FALSE))),"")</f>
        <v>3079.8707857378099</v>
      </c>
      <c r="K114" s="196">
        <f ca="1">IFERROR(IF((VLOOKUP($E114,'NEA Backsheet'!$D$5:$AF$182,K$9,FALSE))="","",(VLOOKUP($E114,'NEA Backsheet'!$D$5:$AF$182,K$9,FALSE))),"")</f>
        <v>3133.1994290458692</v>
      </c>
      <c r="L114" s="223">
        <f ca="1">IFERROR(IF((VLOOKUP($E114,'NEA Backsheet'!$D$5:$AF$182,L$9,FALSE))="","",(VLOOKUP($E114,'NEA Backsheet'!$D$5:$AF$182,L$9,FALSE))),"")</f>
        <v>3124.4772375806924</v>
      </c>
      <c r="M114" s="199">
        <f ca="1">IFERROR(IF((VLOOKUP($E114,'NEA Backsheet'!$D$5:$AF$182,M$9,FALSE))="","",(VLOOKUP($E114,'NEA Backsheet'!$D$5:$AF$182,M$9,FALSE))),"")</f>
        <v>3347.1601022055765</v>
      </c>
      <c r="N114" s="201" t="str">
        <f ca="1">IFERROR(IF((VLOOKUP($E114,'NEA Backsheet'!$D$5:$AF$182,N$9,FALSE))="","",(VLOOKUP($E114,'NEA Backsheet'!$D$5:$AF$182,N$9,FALSE))),"")</f>
        <v/>
      </c>
      <c r="O114" s="211"/>
      <c r="P114" s="127"/>
      <c r="Q114" s="196">
        <f ca="1">IFERROR(IF((VLOOKUP($E114,'DTOC Backsheet'!$D$5:$CA$182,Q$9,FALSE))="","",(VLOOKUP($E114,'DTOC Backsheet'!$D$5:$CA$182,Q$9,FALSE))),"")</f>
        <v>456.50902642847711</v>
      </c>
      <c r="R114" s="197">
        <f ca="1">IFERROR(IF((VLOOKUP($E114,'DTOC Backsheet'!$D$5:$CA$182,R$9,FALSE))="","",(VLOOKUP($E114,'DTOC Backsheet'!$D$5:$CA$182,R$9,FALSE))),"")</f>
        <v>551.45787352310526</v>
      </c>
      <c r="S114" s="197">
        <f ca="1">IFERROR(IF((VLOOKUP($E114,'DTOC Backsheet'!$D$5:$CA$182,S$9,FALSE))="","",(VLOOKUP($E114,'DTOC Backsheet'!$D$5:$CA$182,S$9,FALSE))),"")</f>
        <v>543.28346946860086</v>
      </c>
      <c r="T114" s="198">
        <f ca="1">IFERROR(IF((VLOOKUP($E114,'DTOC Backsheet'!$D$5:$CA$182,T$9,FALSE))="","",(VLOOKUP($E114,'DTOC Backsheet'!$D$5:$CA$182,T$9,FALSE))),"")</f>
        <v>318.73232752889993</v>
      </c>
      <c r="U114" s="196">
        <f ca="1">IFERROR(IF((VLOOKUP($E114,'DTOC Backsheet'!$D$5:$CA$182,U$9,FALSE))="","",(VLOOKUP($E114,'DTOC Backsheet'!$D$5:$CA$182,U$9,FALSE))),"")</f>
        <v>276.60104285553956</v>
      </c>
      <c r="V114" s="223">
        <f ca="1">IFERROR(IF((VLOOKUP($E114,'DTOC Backsheet'!$D$5:$CA$182,V$9,FALSE))="","",(VLOOKUP($E114,'DTOC Backsheet'!$D$5:$CA$182,V$9,FALSE))),"")</f>
        <v>465.27592639276196</v>
      </c>
      <c r="W114" s="199">
        <f ca="1">IFERROR(IF((VLOOKUP($E114,'DTOC Backsheet'!$D$5:$CA$182,W$9,FALSE))="","",(VLOOKUP($E114,'DTOC Backsheet'!$D$5:$CA$182,W$9,FALSE))),"")</f>
        <v>221.03659495299189</v>
      </c>
      <c r="X114" s="201" t="str">
        <f ca="1">IFERROR(IF((VLOOKUP($E114,'DTOC Backsheet'!$D$5:$CA$182,X$9,FALSE))="","",(VLOOKUP($E114,'DTOC Backsheet'!$D$5:$CA$182,X$9,FALSE))),"")</f>
        <v/>
      </c>
      <c r="Y114" s="212"/>
    </row>
    <row r="115" spans="1:25" ht="30" customHeight="1" thickBot="1">
      <c r="A115" s="42">
        <v>103</v>
      </c>
      <c r="B115" s="173" t="str">
        <f ca="1">IFERROR(IF((VLOOKUP($E115,'Org list'!$AJ$10:$AL$187,3,FALSE))="","",(VLOOKUP($E115,'Org list'!$AJ$10:$AL$187,3,FALSE))),"")</f>
        <v>North of England Commissioning Region</v>
      </c>
      <c r="C115" s="174" t="str">
        <f ca="1">IFERROR(IF((VLOOKUP($E115,'Org list'!$AO$10:$AQ$187,3,FALSE))="","",(VLOOKUP($E115,'Org list'!$AO$10:$AQ$187,3,FALSE))),"")</f>
        <v>North West GOR</v>
      </c>
      <c r="D115" s="175" t="str">
        <f ca="1">IFERROR(IF((VLOOKUP($E115,'Org list'!$AT$10:$AV$187,3,FALSE))="","",(VLOOKUP($E115,'Org list'!$AT$10:$AV$187,3,FALSE))),"")</f>
        <v>NHS England North (Greater Manchester)</v>
      </c>
      <c r="E115" s="34" t="str">
        <f t="shared" ca="1" si="3"/>
        <v>E08000003</v>
      </c>
      <c r="F115" s="29" t="str">
        <f ca="1">IF(E115="","",VLOOKUP(E115,'Org list'!$J$9:$K$636,2,0))</f>
        <v>Manchester</v>
      </c>
      <c r="G115" s="196">
        <f ca="1">IFERROR(IF((VLOOKUP($E115,'NEA Backsheet'!$D$5:$AF$182,G$9,FALSE))="","",(VLOOKUP($E115,'NEA Backsheet'!$D$5:$AF$182,G$9,FALSE))),"")</f>
        <v>2861.893676064989</v>
      </c>
      <c r="H115" s="197">
        <f ca="1">IFERROR(IF((VLOOKUP($E115,'NEA Backsheet'!$D$5:$AF$182,H$9,FALSE))="","",(VLOOKUP($E115,'NEA Backsheet'!$D$5:$AF$182,H$9,FALSE))),"")</f>
        <v>2958.8310835057737</v>
      </c>
      <c r="I115" s="197">
        <f ca="1">IFERROR(IF((VLOOKUP($E115,'NEA Backsheet'!$D$5:$AF$182,I$9,FALSE))="","",(VLOOKUP($E115,'NEA Backsheet'!$D$5:$AF$182,I$9,FALSE))),"")</f>
        <v>3112.9524457956909</v>
      </c>
      <c r="J115" s="198">
        <f ca="1">IFERROR(IF((VLOOKUP($E115,'NEA Backsheet'!$D$5:$AF$182,J$9,FALSE))="","",(VLOOKUP($E115,'NEA Backsheet'!$D$5:$AF$182,J$9,FALSE))),"")</f>
        <v>2932.6406784717319</v>
      </c>
      <c r="K115" s="196">
        <f ca="1">IFERROR(IF((VLOOKUP($E115,'NEA Backsheet'!$D$5:$AF$182,K$9,FALSE))="","",(VLOOKUP($E115,'NEA Backsheet'!$D$5:$AF$182,K$9,FALSE))),"")</f>
        <v>2880.707614867963</v>
      </c>
      <c r="L115" s="223">
        <f ca="1">IFERROR(IF((VLOOKUP($E115,'NEA Backsheet'!$D$5:$AF$182,L$9,FALSE))="","",(VLOOKUP($E115,'NEA Backsheet'!$D$5:$AF$182,L$9,FALSE))),"")</f>
        <v>2979.0435021115172</v>
      </c>
      <c r="M115" s="199">
        <f ca="1">IFERROR(IF((VLOOKUP($E115,'NEA Backsheet'!$D$5:$AF$182,M$9,FALSE))="","",(VLOOKUP($E115,'NEA Backsheet'!$D$5:$AF$182,M$9,FALSE))),"")</f>
        <v>3229.3271321150737</v>
      </c>
      <c r="N115" s="201" t="str">
        <f ca="1">IFERROR(IF((VLOOKUP($E115,'NEA Backsheet'!$D$5:$AF$182,N$9,FALSE))="","",(VLOOKUP($E115,'NEA Backsheet'!$D$5:$AF$182,N$9,FALSE))),"")</f>
        <v/>
      </c>
      <c r="O115" s="211"/>
      <c r="P115" s="127"/>
      <c r="Q115" s="196">
        <f ca="1">IFERROR(IF((VLOOKUP($E115,'DTOC Backsheet'!$D$5:$CA$182,Q$9,FALSE))="","",(VLOOKUP($E115,'DTOC Backsheet'!$D$5:$CA$182,Q$9,FALSE))),"")</f>
        <v>1512.3281688034542</v>
      </c>
      <c r="R115" s="197">
        <f ca="1">IFERROR(IF((VLOOKUP($E115,'DTOC Backsheet'!$D$5:$CA$182,R$9,FALSE))="","",(VLOOKUP($E115,'DTOC Backsheet'!$D$5:$CA$182,R$9,FALSE))),"")</f>
        <v>1718.3713096795175</v>
      </c>
      <c r="S115" s="197">
        <f ca="1">IFERROR(IF((VLOOKUP($E115,'DTOC Backsheet'!$D$5:$CA$182,S$9,FALSE))="","",(VLOOKUP($E115,'DTOC Backsheet'!$D$5:$CA$182,S$9,FALSE))),"")</f>
        <v>1399.5741458586042</v>
      </c>
      <c r="T115" s="198">
        <f ca="1">IFERROR(IF((VLOOKUP($E115,'DTOC Backsheet'!$D$5:$CA$182,T$9,FALSE))="","",(VLOOKUP($E115,'DTOC Backsheet'!$D$5:$CA$182,T$9,FALSE))),"")</f>
        <v>1680.4565438518021</v>
      </c>
      <c r="U115" s="196">
        <f ca="1">IFERROR(IF((VLOOKUP($E115,'DTOC Backsheet'!$D$5:$CA$182,U$9,FALSE))="","",(VLOOKUP($E115,'DTOC Backsheet'!$D$5:$CA$182,U$9,FALSE))),"")</f>
        <v>1306.9162811738277</v>
      </c>
      <c r="V115" s="223">
        <f ca="1">IFERROR(IF((VLOOKUP($E115,'DTOC Backsheet'!$D$5:$CA$182,V$9,FALSE))="","",(VLOOKUP($E115,'DTOC Backsheet'!$D$5:$CA$182,V$9,FALSE))),"")</f>
        <v>1338.7170405123591</v>
      </c>
      <c r="W115" s="199">
        <f ca="1">IFERROR(IF((VLOOKUP($E115,'DTOC Backsheet'!$D$5:$CA$182,W$9,FALSE))="","",(VLOOKUP($E115,'DTOC Backsheet'!$D$5:$CA$182,W$9,FALSE))),"")</f>
        <v>1442.4254870118984</v>
      </c>
      <c r="X115" s="201" t="str">
        <f ca="1">IFERROR(IF((VLOOKUP($E115,'DTOC Backsheet'!$D$5:$CA$182,X$9,FALSE))="","",(VLOOKUP($E115,'DTOC Backsheet'!$D$5:$CA$182,X$9,FALSE))),"")</f>
        <v/>
      </c>
      <c r="Y115" s="212"/>
    </row>
    <row r="116" spans="1:25" ht="30" customHeight="1" thickBot="1">
      <c r="A116" s="42">
        <v>104</v>
      </c>
      <c r="B116" s="173" t="str">
        <f ca="1">IFERROR(IF((VLOOKUP($E116,'Org list'!$AJ$10:$AL$187,3,FALSE))="","",(VLOOKUP($E116,'Org list'!$AJ$10:$AL$187,3,FALSE))),"")</f>
        <v>South of England Commissioning Region</v>
      </c>
      <c r="C116" s="174" t="str">
        <f ca="1">IFERROR(IF((VLOOKUP($E116,'Org list'!$AO$10:$AQ$187,3,FALSE))="","",(VLOOKUP($E116,'Org list'!$AO$10:$AQ$187,3,FALSE))),"")</f>
        <v>South East GOR</v>
      </c>
      <c r="D116" s="175" t="str">
        <f ca="1">IFERROR(IF((VLOOKUP($E116,'Org list'!$AT$10:$AV$187,3,FALSE))="","",(VLOOKUP($E116,'Org list'!$AT$10:$AV$187,3,FALSE))),"")</f>
        <v>NHS England South (South East)</v>
      </c>
      <c r="E116" s="34" t="str">
        <f t="shared" ca="1" si="3"/>
        <v>E06000035</v>
      </c>
      <c r="F116" s="29" t="str">
        <f ca="1">IF(E116="","",VLOOKUP(E116,'Org list'!$J$9:$K$636,2,0))</f>
        <v>Medway</v>
      </c>
      <c r="G116" s="196">
        <f ca="1">IFERROR(IF((VLOOKUP($E116,'NEA Backsheet'!$D$5:$AF$182,G$9,FALSE))="","",(VLOOKUP($E116,'NEA Backsheet'!$D$5:$AF$182,G$9,FALSE))),"")</f>
        <v>2474.4069417210026</v>
      </c>
      <c r="H116" s="197">
        <f ca="1">IFERROR(IF((VLOOKUP($E116,'NEA Backsheet'!$D$5:$AF$182,H$9,FALSE))="","",(VLOOKUP($E116,'NEA Backsheet'!$D$5:$AF$182,H$9,FALSE))),"")</f>
        <v>2474.5368131087075</v>
      </c>
      <c r="I116" s="197">
        <f ca="1">IFERROR(IF((VLOOKUP($E116,'NEA Backsheet'!$D$5:$AF$182,I$9,FALSE))="","",(VLOOKUP($E116,'NEA Backsheet'!$D$5:$AF$182,I$9,FALSE))),"")</f>
        <v>2485.943596548595</v>
      </c>
      <c r="J116" s="198">
        <f ca="1">IFERROR(IF((VLOOKUP($E116,'NEA Backsheet'!$D$5:$AF$182,J$9,FALSE))="","",(VLOOKUP($E116,'NEA Backsheet'!$D$5:$AF$182,J$9,FALSE))),"")</f>
        <v>2403.3265505182344</v>
      </c>
      <c r="K116" s="196">
        <f ca="1">IFERROR(IF((VLOOKUP($E116,'NEA Backsheet'!$D$5:$AF$182,K$9,FALSE))="","",(VLOOKUP($E116,'NEA Backsheet'!$D$5:$AF$182,K$9,FALSE))),"")</f>
        <v>2671.8985659920368</v>
      </c>
      <c r="L116" s="223">
        <f ca="1">IFERROR(IF((VLOOKUP($E116,'NEA Backsheet'!$D$5:$AF$182,L$9,FALSE))="","",(VLOOKUP($E116,'NEA Backsheet'!$D$5:$AF$182,L$9,FALSE))),"")</f>
        <v>2676.1183825992757</v>
      </c>
      <c r="M116" s="199">
        <f ca="1">IFERROR(IF((VLOOKUP($E116,'NEA Backsheet'!$D$5:$AF$182,M$9,FALSE))="","",(VLOOKUP($E116,'NEA Backsheet'!$D$5:$AF$182,M$9,FALSE))),"")</f>
        <v>2821.2925431123504</v>
      </c>
      <c r="N116" s="201" t="str">
        <f ca="1">IFERROR(IF((VLOOKUP($E116,'NEA Backsheet'!$D$5:$AF$182,N$9,FALSE))="","",(VLOOKUP($E116,'NEA Backsheet'!$D$5:$AF$182,N$9,FALSE))),"")</f>
        <v/>
      </c>
      <c r="O116" s="211"/>
      <c r="P116" s="127"/>
      <c r="Q116" s="196">
        <f ca="1">IFERROR(IF((VLOOKUP($E116,'DTOC Backsheet'!$D$5:$CA$182,Q$9,FALSE))="","",(VLOOKUP($E116,'DTOC Backsheet'!$D$5:$CA$182,Q$9,FALSE))),"")</f>
        <v>732.1886440447563</v>
      </c>
      <c r="R116" s="197">
        <f ca="1">IFERROR(IF((VLOOKUP($E116,'DTOC Backsheet'!$D$5:$CA$182,R$9,FALSE))="","",(VLOOKUP($E116,'DTOC Backsheet'!$D$5:$CA$182,R$9,FALSE))),"")</f>
        <v>1288.5957634308804</v>
      </c>
      <c r="S116" s="197">
        <f ca="1">IFERROR(IF((VLOOKUP($E116,'DTOC Backsheet'!$D$5:$CA$182,S$9,FALSE))="","",(VLOOKUP($E116,'DTOC Backsheet'!$D$5:$CA$182,S$9,FALSE))),"")</f>
        <v>1595.1587424355348</v>
      </c>
      <c r="T116" s="198">
        <f ca="1">IFERROR(IF((VLOOKUP($E116,'DTOC Backsheet'!$D$5:$CA$182,T$9,FALSE))="","",(VLOOKUP($E116,'DTOC Backsheet'!$D$5:$CA$182,T$9,FALSE))),"")</f>
        <v>1122.1448335861503</v>
      </c>
      <c r="U116" s="196">
        <f ca="1">IFERROR(IF((VLOOKUP($E116,'DTOC Backsheet'!$D$5:$CA$182,U$9,FALSE))="","",(VLOOKUP($E116,'DTOC Backsheet'!$D$5:$CA$182,U$9,FALSE))),"")</f>
        <v>652.60135917367461</v>
      </c>
      <c r="V116" s="223">
        <f ca="1">IFERROR(IF((VLOOKUP($E116,'DTOC Backsheet'!$D$5:$CA$182,V$9,FALSE))="","",(VLOOKUP($E116,'DTOC Backsheet'!$D$5:$CA$182,V$9,FALSE))),"")</f>
        <v>686.46706785449646</v>
      </c>
      <c r="W116" s="199">
        <f ca="1">IFERROR(IF((VLOOKUP($E116,'DTOC Backsheet'!$D$5:$CA$182,W$9,FALSE))="","",(VLOOKUP($E116,'DTOC Backsheet'!$D$5:$CA$182,W$9,FALSE))),"")</f>
        <v>540.47840475744022</v>
      </c>
      <c r="X116" s="201" t="str">
        <f ca="1">IFERROR(IF((VLOOKUP($E116,'DTOC Backsheet'!$D$5:$CA$182,X$9,FALSE))="","",(VLOOKUP($E116,'DTOC Backsheet'!$D$5:$CA$182,X$9,FALSE))),"")</f>
        <v/>
      </c>
      <c r="Y116" s="212"/>
    </row>
    <row r="117" spans="1:25" ht="30" customHeight="1" thickBot="1">
      <c r="A117" s="42">
        <v>105</v>
      </c>
      <c r="B117" s="173" t="str">
        <f ca="1">IFERROR(IF((VLOOKUP($E117,'Org list'!$AJ$10:$AL$187,3,FALSE))="","",(VLOOKUP($E117,'Org list'!$AJ$10:$AL$187,3,FALSE))),"")</f>
        <v>London Commissioning Region</v>
      </c>
      <c r="C117" s="174" t="str">
        <f ca="1">IFERROR(IF((VLOOKUP($E117,'Org list'!$AO$10:$AQ$187,3,FALSE))="","",(VLOOKUP($E117,'Org list'!$AO$10:$AQ$187,3,FALSE))),"")</f>
        <v>London GOR</v>
      </c>
      <c r="D117" s="175" t="str">
        <f ca="1">IFERROR(IF((VLOOKUP($E117,'Org list'!$AT$10:$AV$187,3,FALSE))="","",(VLOOKUP($E117,'Org list'!$AT$10:$AV$187,3,FALSE))),"")</f>
        <v>NHS England London</v>
      </c>
      <c r="E117" s="34" t="str">
        <f t="shared" ca="1" si="3"/>
        <v>E09000024</v>
      </c>
      <c r="F117" s="29" t="str">
        <f ca="1">IF(E117="","",VLOOKUP(E117,'Org list'!$J$9:$K$636,2,0))</f>
        <v>Merton</v>
      </c>
      <c r="G117" s="196">
        <f ca="1">IFERROR(IF((VLOOKUP($E117,'NEA Backsheet'!$D$5:$AF$182,G$9,FALSE))="","",(VLOOKUP($E117,'NEA Backsheet'!$D$5:$AF$182,G$9,FALSE))),"")</f>
        <v>2390.0463103543575</v>
      </c>
      <c r="H117" s="197">
        <f ca="1">IFERROR(IF((VLOOKUP($E117,'NEA Backsheet'!$D$5:$AF$182,H$9,FALSE))="","",(VLOOKUP($E117,'NEA Backsheet'!$D$5:$AF$182,H$9,FALSE))),"")</f>
        <v>2419.1243826476425</v>
      </c>
      <c r="I117" s="197">
        <f ca="1">IFERROR(IF((VLOOKUP($E117,'NEA Backsheet'!$D$5:$AF$182,I$9,FALSE))="","",(VLOOKUP($E117,'NEA Backsheet'!$D$5:$AF$182,I$9,FALSE))),"")</f>
        <v>2475.5096091038949</v>
      </c>
      <c r="J117" s="198">
        <f ca="1">IFERROR(IF((VLOOKUP($E117,'NEA Backsheet'!$D$5:$AF$182,J$9,FALSE))="","",(VLOOKUP($E117,'NEA Backsheet'!$D$5:$AF$182,J$9,FALSE))),"")</f>
        <v>2451.2082962049499</v>
      </c>
      <c r="K117" s="196">
        <f ca="1">IFERROR(IF((VLOOKUP($E117,'NEA Backsheet'!$D$5:$AF$182,K$9,FALSE))="","",(VLOOKUP($E117,'NEA Backsheet'!$D$5:$AF$182,K$9,FALSE))),"")</f>
        <v>2539.0389306670254</v>
      </c>
      <c r="L117" s="223">
        <f ca="1">IFERROR(IF((VLOOKUP($E117,'NEA Backsheet'!$D$5:$AF$182,L$9,FALSE))="","",(VLOOKUP($E117,'NEA Backsheet'!$D$5:$AF$182,L$9,FALSE))),"")</f>
        <v>2524.0502828073199</v>
      </c>
      <c r="M117" s="199">
        <f ca="1">IFERROR(IF((VLOOKUP($E117,'NEA Backsheet'!$D$5:$AF$182,M$9,FALSE))="","",(VLOOKUP($E117,'NEA Backsheet'!$D$5:$AF$182,M$9,FALSE))),"")</f>
        <v>2526.3473219870084</v>
      </c>
      <c r="N117" s="201" t="str">
        <f ca="1">IFERROR(IF((VLOOKUP($E117,'NEA Backsheet'!$D$5:$AF$182,N$9,FALSE))="","",(VLOOKUP($E117,'NEA Backsheet'!$D$5:$AF$182,N$9,FALSE))),"")</f>
        <v/>
      </c>
      <c r="O117" s="211"/>
      <c r="P117" s="127"/>
      <c r="Q117" s="196">
        <f ca="1">IFERROR(IF((VLOOKUP($E117,'DTOC Backsheet'!$D$5:$CA$182,Q$9,FALSE))="","",(VLOOKUP($E117,'DTOC Backsheet'!$D$5:$CA$182,Q$9,FALSE))),"")</f>
        <v>565.11655528952849</v>
      </c>
      <c r="R117" s="197">
        <f ca="1">IFERROR(IF((VLOOKUP($E117,'DTOC Backsheet'!$D$5:$CA$182,R$9,FALSE))="","",(VLOOKUP($E117,'DTOC Backsheet'!$D$5:$CA$182,R$9,FALSE))),"")</f>
        <v>733.90136715697611</v>
      </c>
      <c r="S117" s="197">
        <f ca="1">IFERROR(IF((VLOOKUP($E117,'DTOC Backsheet'!$D$5:$CA$182,S$9,FALSE))="","",(VLOOKUP($E117,'DTOC Backsheet'!$D$5:$CA$182,S$9,FALSE))),"")</f>
        <v>780.16090818731357</v>
      </c>
      <c r="T117" s="198">
        <f ca="1">IFERROR(IF((VLOOKUP($E117,'DTOC Backsheet'!$D$5:$CA$182,T$9,FALSE))="","",(VLOOKUP($E117,'DTOC Backsheet'!$D$5:$CA$182,T$9,FALSE))),"")</f>
        <v>506.44959579688208</v>
      </c>
      <c r="U117" s="196">
        <f ca="1">IFERROR(IF((VLOOKUP($E117,'DTOC Backsheet'!$D$5:$CA$182,U$9,FALSE))="","",(VLOOKUP($E117,'DTOC Backsheet'!$D$5:$CA$182,U$9,FALSE))),"")</f>
        <v>510.12395803966479</v>
      </c>
      <c r="V117" s="223">
        <f ca="1">IFERROR(IF((VLOOKUP($E117,'DTOC Backsheet'!$D$5:$CA$182,V$9,FALSE))="","",(VLOOKUP($E117,'DTOC Backsheet'!$D$5:$CA$182,V$9,FALSE))),"")</f>
        <v>837.14219764732502</v>
      </c>
      <c r="W117" s="199">
        <f ca="1">IFERROR(IF((VLOOKUP($E117,'DTOC Backsheet'!$D$5:$CA$182,W$9,FALSE))="","",(VLOOKUP($E117,'DTOC Backsheet'!$D$5:$CA$182,W$9,FALSE))),"")</f>
        <v>478.27948526888133</v>
      </c>
      <c r="X117" s="201" t="str">
        <f ca="1">IFERROR(IF((VLOOKUP($E117,'DTOC Backsheet'!$D$5:$CA$182,X$9,FALSE))="","",(VLOOKUP($E117,'DTOC Backsheet'!$D$5:$CA$182,X$9,FALSE))),"")</f>
        <v/>
      </c>
      <c r="Y117" s="212"/>
    </row>
    <row r="118" spans="1:25" ht="30" customHeight="1" thickBot="1">
      <c r="A118" s="42">
        <v>106</v>
      </c>
      <c r="B118" s="173" t="str">
        <f ca="1">IFERROR(IF((VLOOKUP($E118,'Org list'!$AJ$10:$AL$187,3,FALSE))="","",(VLOOKUP($E118,'Org list'!$AJ$10:$AL$187,3,FALSE))),"")</f>
        <v>North of England Commissioning Region</v>
      </c>
      <c r="C118" s="174" t="str">
        <f ca="1">IFERROR(IF((VLOOKUP($E118,'Org list'!$AO$10:$AQ$187,3,FALSE))="","",(VLOOKUP($E118,'Org list'!$AO$10:$AQ$187,3,FALSE))),"")</f>
        <v>North East GOR</v>
      </c>
      <c r="D118" s="175" t="str">
        <f ca="1">IFERROR(IF((VLOOKUP($E118,'Org list'!$AT$10:$AV$187,3,FALSE))="","",(VLOOKUP($E118,'Org list'!$AT$10:$AV$187,3,FALSE))),"")</f>
        <v>NHS England North (Cumbria And North East)</v>
      </c>
      <c r="E118" s="34" t="str">
        <f t="shared" ca="1" si="3"/>
        <v>E06000002</v>
      </c>
      <c r="F118" s="29" t="str">
        <f ca="1">IF(E118="","",VLOOKUP(E118,'Org list'!$J$9:$K$636,2,0))</f>
        <v>Middlesbrough</v>
      </c>
      <c r="G118" s="196">
        <f ca="1">IFERROR(IF((VLOOKUP($E118,'NEA Backsheet'!$D$5:$AF$182,G$9,FALSE))="","",(VLOOKUP($E118,'NEA Backsheet'!$D$5:$AF$182,G$9,FALSE))),"")</f>
        <v>3373.0343209150742</v>
      </c>
      <c r="H118" s="197">
        <f ca="1">IFERROR(IF((VLOOKUP($E118,'NEA Backsheet'!$D$5:$AF$182,H$9,FALSE))="","",(VLOOKUP($E118,'NEA Backsheet'!$D$5:$AF$182,H$9,FALSE))),"")</f>
        <v>3262.4898025374277</v>
      </c>
      <c r="I118" s="197">
        <f ca="1">IFERROR(IF((VLOOKUP($E118,'NEA Backsheet'!$D$5:$AF$182,I$9,FALSE))="","",(VLOOKUP($E118,'NEA Backsheet'!$D$5:$AF$182,I$9,FALSE))),"")</f>
        <v>3386.499901662849</v>
      </c>
      <c r="J118" s="198">
        <f ca="1">IFERROR(IF((VLOOKUP($E118,'NEA Backsheet'!$D$5:$AF$182,J$9,FALSE))="","",(VLOOKUP($E118,'NEA Backsheet'!$D$5:$AF$182,J$9,FALSE))),"")</f>
        <v>3230.841505357474</v>
      </c>
      <c r="K118" s="196">
        <f ca="1">IFERROR(IF((VLOOKUP($E118,'NEA Backsheet'!$D$5:$AF$182,K$9,FALSE))="","",(VLOOKUP($E118,'NEA Backsheet'!$D$5:$AF$182,K$9,FALSE))),"")</f>
        <v>3186.6204813701956</v>
      </c>
      <c r="L118" s="223">
        <f ca="1">IFERROR(IF((VLOOKUP($E118,'NEA Backsheet'!$D$5:$AF$182,L$9,FALSE))="","",(VLOOKUP($E118,'NEA Backsheet'!$D$5:$AF$182,L$9,FALSE))),"")</f>
        <v>3258.1975488775847</v>
      </c>
      <c r="M118" s="199">
        <f ca="1">IFERROR(IF((VLOOKUP($E118,'NEA Backsheet'!$D$5:$AF$182,M$9,FALSE))="","",(VLOOKUP($E118,'NEA Backsheet'!$D$5:$AF$182,M$9,FALSE))),"")</f>
        <v>3471.0519556917784</v>
      </c>
      <c r="N118" s="201" t="str">
        <f ca="1">IFERROR(IF((VLOOKUP($E118,'NEA Backsheet'!$D$5:$AF$182,N$9,FALSE))="","",(VLOOKUP($E118,'NEA Backsheet'!$D$5:$AF$182,N$9,FALSE))),"")</f>
        <v/>
      </c>
      <c r="O118" s="211"/>
      <c r="P118" s="127"/>
      <c r="Q118" s="196">
        <f ca="1">IFERROR(IF((VLOOKUP($E118,'DTOC Backsheet'!$D$5:$CA$182,Q$9,FALSE))="","",(VLOOKUP($E118,'DTOC Backsheet'!$D$5:$CA$182,Q$9,FALSE))),"")</f>
        <v>1166.887037567845</v>
      </c>
      <c r="R118" s="197">
        <f ca="1">IFERROR(IF((VLOOKUP($E118,'DTOC Backsheet'!$D$5:$CA$182,R$9,FALSE))="","",(VLOOKUP($E118,'DTOC Backsheet'!$D$5:$CA$182,R$9,FALSE))),"")</f>
        <v>1090.142485968692</v>
      </c>
      <c r="S118" s="197">
        <f ca="1">IFERROR(IF((VLOOKUP($E118,'DTOC Backsheet'!$D$5:$CA$182,S$9,FALSE))="","",(VLOOKUP($E118,'DTOC Backsheet'!$D$5:$CA$182,S$9,FALSE))),"")</f>
        <v>944.05044798476206</v>
      </c>
      <c r="T118" s="198">
        <f ca="1">IFERROR(IF((VLOOKUP($E118,'DTOC Backsheet'!$D$5:$CA$182,T$9,FALSE))="","",(VLOOKUP($E118,'DTOC Backsheet'!$D$5:$CA$182,T$9,FALSE))),"")</f>
        <v>1155.6510304873989</v>
      </c>
      <c r="U118" s="196">
        <f ca="1">IFERROR(IF((VLOOKUP($E118,'DTOC Backsheet'!$D$5:$CA$182,U$9,FALSE))="","",(VLOOKUP($E118,'DTOC Backsheet'!$D$5:$CA$182,U$9,FALSE))),"")</f>
        <v>953.22807928737689</v>
      </c>
      <c r="V118" s="223">
        <f ca="1">IFERROR(IF((VLOOKUP($E118,'DTOC Backsheet'!$D$5:$CA$182,V$9,FALSE))="","",(VLOOKUP($E118,'DTOC Backsheet'!$D$5:$CA$182,V$9,FALSE))),"")</f>
        <v>873.17900313100449</v>
      </c>
      <c r="W118" s="199">
        <f ca="1">IFERROR(IF((VLOOKUP($E118,'DTOC Backsheet'!$D$5:$CA$182,W$9,FALSE))="","",(VLOOKUP($E118,'DTOC Backsheet'!$D$5:$CA$182,W$9,FALSE))),"")</f>
        <v>909.06307175282666</v>
      </c>
      <c r="X118" s="201" t="str">
        <f ca="1">IFERROR(IF((VLOOKUP($E118,'DTOC Backsheet'!$D$5:$CA$182,X$9,FALSE))="","",(VLOOKUP($E118,'DTOC Backsheet'!$D$5:$CA$182,X$9,FALSE))),"")</f>
        <v/>
      </c>
      <c r="Y118" s="212"/>
    </row>
    <row r="119" spans="1:25" ht="30" customHeight="1" thickBot="1">
      <c r="A119" s="42">
        <v>107</v>
      </c>
      <c r="B119" s="173" t="str">
        <f ca="1">IFERROR(IF((VLOOKUP($E119,'Org list'!$AJ$10:$AL$187,3,FALSE))="","",(VLOOKUP($E119,'Org list'!$AJ$10:$AL$187,3,FALSE))),"")</f>
        <v>Midlands and East of England Commissioning Region</v>
      </c>
      <c r="C119" s="174" t="str">
        <f ca="1">IFERROR(IF((VLOOKUP($E119,'Org list'!$AO$10:$AQ$187,3,FALSE))="","",(VLOOKUP($E119,'Org list'!$AO$10:$AQ$187,3,FALSE))),"")</f>
        <v>South East GOR</v>
      </c>
      <c r="D119" s="175" t="str">
        <f ca="1">IFERROR(IF((VLOOKUP($E119,'Org list'!$AT$10:$AV$187,3,FALSE))="","",(VLOOKUP($E119,'Org list'!$AT$10:$AV$187,3,FALSE))),"")</f>
        <v>NHS England Midlands And East (Central Midlands)</v>
      </c>
      <c r="E119" s="34" t="str">
        <f t="shared" ca="1" si="3"/>
        <v>E06000042</v>
      </c>
      <c r="F119" s="29" t="str">
        <f ca="1">IF(E119="","",VLOOKUP(E119,'Org list'!$J$9:$K$636,2,0))</f>
        <v>Milton Keynes</v>
      </c>
      <c r="G119" s="196">
        <f ca="1">IFERROR(IF((VLOOKUP($E119,'NEA Backsheet'!$D$5:$AF$182,G$9,FALSE))="","",(VLOOKUP($E119,'NEA Backsheet'!$D$5:$AF$182,G$9,FALSE))),"")</f>
        <v>2416.2698090463091</v>
      </c>
      <c r="H119" s="197">
        <f ca="1">IFERROR(IF((VLOOKUP($E119,'NEA Backsheet'!$D$5:$AF$182,H$9,FALSE))="","",(VLOOKUP($E119,'NEA Backsheet'!$D$5:$AF$182,H$9,FALSE))),"")</f>
        <v>2339.9187983348029</v>
      </c>
      <c r="I119" s="197">
        <f ca="1">IFERROR(IF((VLOOKUP($E119,'NEA Backsheet'!$D$5:$AF$182,I$9,FALSE))="","",(VLOOKUP($E119,'NEA Backsheet'!$D$5:$AF$182,I$9,FALSE))),"")</f>
        <v>2554.7384401951258</v>
      </c>
      <c r="J119" s="198">
        <f ca="1">IFERROR(IF((VLOOKUP($E119,'NEA Backsheet'!$D$5:$AF$182,J$9,FALSE))="","",(VLOOKUP($E119,'NEA Backsheet'!$D$5:$AF$182,J$9,FALSE))),"")</f>
        <v>2485.6041888580162</v>
      </c>
      <c r="K119" s="196">
        <f ca="1">IFERROR(IF((VLOOKUP($E119,'NEA Backsheet'!$D$5:$AF$182,K$9,FALSE))="","",(VLOOKUP($E119,'NEA Backsheet'!$D$5:$AF$182,K$9,FALSE))),"")</f>
        <v>2532.896374656787</v>
      </c>
      <c r="L119" s="223">
        <f ca="1">IFERROR(IF((VLOOKUP($E119,'NEA Backsheet'!$D$5:$AF$182,L$9,FALSE))="","",(VLOOKUP($E119,'NEA Backsheet'!$D$5:$AF$182,L$9,FALSE))),"")</f>
        <v>2544.1717502073839</v>
      </c>
      <c r="M119" s="199">
        <f ca="1">IFERROR(IF((VLOOKUP($E119,'NEA Backsheet'!$D$5:$AF$182,M$9,FALSE))="","",(VLOOKUP($E119,'NEA Backsheet'!$D$5:$AF$182,M$9,FALSE))),"")</f>
        <v>2653.2496915769079</v>
      </c>
      <c r="N119" s="201" t="str">
        <f ca="1">IFERROR(IF((VLOOKUP($E119,'NEA Backsheet'!$D$5:$AF$182,N$9,FALSE))="","",(VLOOKUP($E119,'NEA Backsheet'!$D$5:$AF$182,N$9,FALSE))),"")</f>
        <v/>
      </c>
      <c r="O119" s="211"/>
      <c r="P119" s="127"/>
      <c r="Q119" s="196">
        <f ca="1">IFERROR(IF((VLOOKUP($E119,'DTOC Backsheet'!$D$5:$CA$182,Q$9,FALSE))="","",(VLOOKUP($E119,'DTOC Backsheet'!$D$5:$CA$182,Q$9,FALSE))),"")</f>
        <v>1536.4891022901531</v>
      </c>
      <c r="R119" s="197">
        <f ca="1">IFERROR(IF((VLOOKUP($E119,'DTOC Backsheet'!$D$5:$CA$182,R$9,FALSE))="","",(VLOOKUP($E119,'DTOC Backsheet'!$D$5:$CA$182,R$9,FALSE))),"")</f>
        <v>1714.4724603433972</v>
      </c>
      <c r="S119" s="197">
        <f ca="1">IFERROR(IF((VLOOKUP($E119,'DTOC Backsheet'!$D$5:$CA$182,S$9,FALSE))="","",(VLOOKUP($E119,'DTOC Backsheet'!$D$5:$CA$182,S$9,FALSE))),"")</f>
        <v>1949.7724930239574</v>
      </c>
      <c r="T119" s="198">
        <f ca="1">IFERROR(IF((VLOOKUP($E119,'DTOC Backsheet'!$D$5:$CA$182,T$9,FALSE))="","",(VLOOKUP($E119,'DTOC Backsheet'!$D$5:$CA$182,T$9,FALSE))),"")</f>
        <v>1544.7192885659888</v>
      </c>
      <c r="U119" s="196">
        <f ca="1">IFERROR(IF((VLOOKUP($E119,'DTOC Backsheet'!$D$5:$CA$182,U$9,FALSE))="","",(VLOOKUP($E119,'DTOC Backsheet'!$D$5:$CA$182,U$9,FALSE))),"")</f>
        <v>1948.0130527291708</v>
      </c>
      <c r="V119" s="223">
        <f ca="1">IFERROR(IF((VLOOKUP($E119,'DTOC Backsheet'!$D$5:$CA$182,V$9,FALSE))="","",(VLOOKUP($E119,'DTOC Backsheet'!$D$5:$CA$182,V$9,FALSE))),"")</f>
        <v>2194.5530290995293</v>
      </c>
      <c r="W119" s="199">
        <f ca="1">IFERROR(IF((VLOOKUP($E119,'DTOC Backsheet'!$D$5:$CA$182,W$9,FALSE))="","",(VLOOKUP($E119,'DTOC Backsheet'!$D$5:$CA$182,W$9,FALSE))),"")</f>
        <v>1719.3311028162225</v>
      </c>
      <c r="X119" s="201" t="str">
        <f ca="1">IFERROR(IF((VLOOKUP($E119,'DTOC Backsheet'!$D$5:$CA$182,X$9,FALSE))="","",(VLOOKUP($E119,'DTOC Backsheet'!$D$5:$CA$182,X$9,FALSE))),"")</f>
        <v/>
      </c>
      <c r="Y119" s="212"/>
    </row>
    <row r="120" spans="1:25" ht="30" customHeight="1" thickBot="1">
      <c r="A120" s="42">
        <v>108</v>
      </c>
      <c r="B120" s="173" t="str">
        <f ca="1">IFERROR(IF((VLOOKUP($E120,'Org list'!$AJ$10:$AL$187,3,FALSE))="","",(VLOOKUP($E120,'Org list'!$AJ$10:$AL$187,3,FALSE))),"")</f>
        <v>North of England Commissioning Region</v>
      </c>
      <c r="C120" s="174" t="str">
        <f ca="1">IFERROR(IF((VLOOKUP($E120,'Org list'!$AO$10:$AQ$187,3,FALSE))="","",(VLOOKUP($E120,'Org list'!$AO$10:$AQ$187,3,FALSE))),"")</f>
        <v>North East GOR</v>
      </c>
      <c r="D120" s="175" t="str">
        <f ca="1">IFERROR(IF((VLOOKUP($E120,'Org list'!$AT$10:$AV$187,3,FALSE))="","",(VLOOKUP($E120,'Org list'!$AT$10:$AV$187,3,FALSE))),"")</f>
        <v>NHS England North (Cumbria And North East)</v>
      </c>
      <c r="E120" s="34" t="str">
        <f t="shared" ca="1" si="3"/>
        <v>E08000021</v>
      </c>
      <c r="F120" s="29" t="str">
        <f ca="1">IF(E120="","",VLOOKUP(E120,'Org list'!$J$9:$K$636,2,0))</f>
        <v>Newcastle upon Tyne</v>
      </c>
      <c r="G120" s="196">
        <f ca="1">IFERROR(IF((VLOOKUP($E120,'NEA Backsheet'!$D$5:$AF$182,G$9,FALSE))="","",(VLOOKUP($E120,'NEA Backsheet'!$D$5:$AF$182,G$9,FALSE))),"")</f>
        <v>2822.1858411018511</v>
      </c>
      <c r="H120" s="197">
        <f ca="1">IFERROR(IF((VLOOKUP($E120,'NEA Backsheet'!$D$5:$AF$182,H$9,FALSE))="","",(VLOOKUP($E120,'NEA Backsheet'!$D$5:$AF$182,H$9,FALSE))),"")</f>
        <v>2833.7658213547038</v>
      </c>
      <c r="I120" s="197">
        <f ca="1">IFERROR(IF((VLOOKUP($E120,'NEA Backsheet'!$D$5:$AF$182,I$9,FALSE))="","",(VLOOKUP($E120,'NEA Backsheet'!$D$5:$AF$182,I$9,FALSE))),"")</f>
        <v>2933.0714275845921</v>
      </c>
      <c r="J120" s="198">
        <f ca="1">IFERROR(IF((VLOOKUP($E120,'NEA Backsheet'!$D$5:$AF$182,J$9,FALSE))="","",(VLOOKUP($E120,'NEA Backsheet'!$D$5:$AF$182,J$9,FALSE))),"")</f>
        <v>2816.8904671988516</v>
      </c>
      <c r="K120" s="196">
        <f ca="1">IFERROR(IF((VLOOKUP($E120,'NEA Backsheet'!$D$5:$AF$182,K$9,FALSE))="","",(VLOOKUP($E120,'NEA Backsheet'!$D$5:$AF$182,K$9,FALSE))),"")</f>
        <v>2729.0020245146247</v>
      </c>
      <c r="L120" s="223">
        <f ca="1">IFERROR(IF((VLOOKUP($E120,'NEA Backsheet'!$D$5:$AF$182,L$9,FALSE))="","",(VLOOKUP($E120,'NEA Backsheet'!$D$5:$AF$182,L$9,FALSE))),"")</f>
        <v>2823.7073239645611</v>
      </c>
      <c r="M120" s="199">
        <f ca="1">IFERROR(IF((VLOOKUP($E120,'NEA Backsheet'!$D$5:$AF$182,M$9,FALSE))="","",(VLOOKUP($E120,'NEA Backsheet'!$D$5:$AF$182,M$9,FALSE))),"")</f>
        <v>2913.8306539788232</v>
      </c>
      <c r="N120" s="201" t="str">
        <f ca="1">IFERROR(IF((VLOOKUP($E120,'NEA Backsheet'!$D$5:$AF$182,N$9,FALSE))="","",(VLOOKUP($E120,'NEA Backsheet'!$D$5:$AF$182,N$9,FALSE))),"")</f>
        <v/>
      </c>
      <c r="O120" s="211"/>
      <c r="P120" s="127"/>
      <c r="Q120" s="196">
        <f ca="1">IFERROR(IF((VLOOKUP($E120,'DTOC Backsheet'!$D$5:$CA$182,Q$9,FALSE))="","",(VLOOKUP($E120,'DTOC Backsheet'!$D$5:$CA$182,Q$9,FALSE))),"")</f>
        <v>517.28360654353207</v>
      </c>
      <c r="R120" s="197">
        <f ca="1">IFERROR(IF((VLOOKUP($E120,'DTOC Backsheet'!$D$5:$CA$182,R$9,FALSE))="","",(VLOOKUP($E120,'DTOC Backsheet'!$D$5:$CA$182,R$9,FALSE))),"")</f>
        <v>496.16998994991854</v>
      </c>
      <c r="S120" s="197">
        <f ca="1">IFERROR(IF((VLOOKUP($E120,'DTOC Backsheet'!$D$5:$CA$182,S$9,FALSE))="","",(VLOOKUP($E120,'DTOC Backsheet'!$D$5:$CA$182,S$9,FALSE))),"")</f>
        <v>467.87774371447631</v>
      </c>
      <c r="T120" s="198">
        <f ca="1">IFERROR(IF((VLOOKUP($E120,'DTOC Backsheet'!$D$5:$CA$182,T$9,FALSE))="","",(VLOOKUP($E120,'DTOC Backsheet'!$D$5:$CA$182,T$9,FALSE))),"")</f>
        <v>454.72087833667723</v>
      </c>
      <c r="U120" s="196">
        <f ca="1">IFERROR(IF((VLOOKUP($E120,'DTOC Backsheet'!$D$5:$CA$182,U$9,FALSE))="","",(VLOOKUP($E120,'DTOC Backsheet'!$D$5:$CA$182,U$9,FALSE))),"")</f>
        <v>704.83823933178246</v>
      </c>
      <c r="V120" s="223">
        <f ca="1">IFERROR(IF((VLOOKUP($E120,'DTOC Backsheet'!$D$5:$CA$182,V$9,FALSE))="","",(VLOOKUP($E120,'DTOC Backsheet'!$D$5:$CA$182,V$9,FALSE))),"")</f>
        <v>468.08274069367781</v>
      </c>
      <c r="W120" s="199">
        <f ca="1">IFERROR(IF((VLOOKUP($E120,'DTOC Backsheet'!$D$5:$CA$182,W$9,FALSE))="","",(VLOOKUP($E120,'DTOC Backsheet'!$D$5:$CA$182,W$9,FALSE))),"")</f>
        <v>483.53239404395975</v>
      </c>
      <c r="X120" s="201" t="str">
        <f ca="1">IFERROR(IF((VLOOKUP($E120,'DTOC Backsheet'!$D$5:$CA$182,X$9,FALSE))="","",(VLOOKUP($E120,'DTOC Backsheet'!$D$5:$CA$182,X$9,FALSE))),"")</f>
        <v/>
      </c>
      <c r="Y120" s="212"/>
    </row>
    <row r="121" spans="1:25" ht="30" customHeight="1" thickBot="1">
      <c r="A121" s="42">
        <v>109</v>
      </c>
      <c r="B121" s="173" t="str">
        <f ca="1">IFERROR(IF((VLOOKUP($E121,'Org list'!$AJ$10:$AL$187,3,FALSE))="","",(VLOOKUP($E121,'Org list'!$AJ$10:$AL$187,3,FALSE))),"")</f>
        <v>London Commissioning Region</v>
      </c>
      <c r="C121" s="174" t="str">
        <f ca="1">IFERROR(IF((VLOOKUP($E121,'Org list'!$AO$10:$AQ$187,3,FALSE))="","",(VLOOKUP($E121,'Org list'!$AO$10:$AQ$187,3,FALSE))),"")</f>
        <v>London GOR</v>
      </c>
      <c r="D121" s="175" t="str">
        <f ca="1">IFERROR(IF((VLOOKUP($E121,'Org list'!$AT$10:$AV$187,3,FALSE))="","",(VLOOKUP($E121,'Org list'!$AT$10:$AV$187,3,FALSE))),"")</f>
        <v>NHS England London</v>
      </c>
      <c r="E121" s="34" t="str">
        <f t="shared" ca="1" si="3"/>
        <v>E09000025</v>
      </c>
      <c r="F121" s="29" t="str">
        <f ca="1">IF(E121="","",VLOOKUP(E121,'Org list'!$J$9:$K$636,2,0))</f>
        <v>Newham</v>
      </c>
      <c r="G121" s="196">
        <f ca="1">IFERROR(IF((VLOOKUP($E121,'NEA Backsheet'!$D$5:$AF$182,G$9,FALSE))="","",(VLOOKUP($E121,'NEA Backsheet'!$D$5:$AF$182,G$9,FALSE))),"")</f>
        <v>2113.501162379976</v>
      </c>
      <c r="H121" s="197">
        <f ca="1">IFERROR(IF((VLOOKUP($E121,'NEA Backsheet'!$D$5:$AF$182,H$9,FALSE))="","",(VLOOKUP($E121,'NEA Backsheet'!$D$5:$AF$182,H$9,FALSE))),"")</f>
        <v>2081.2655515814417</v>
      </c>
      <c r="I121" s="197">
        <f ca="1">IFERROR(IF((VLOOKUP($E121,'NEA Backsheet'!$D$5:$AF$182,I$9,FALSE))="","",(VLOOKUP($E121,'NEA Backsheet'!$D$5:$AF$182,I$9,FALSE))),"")</f>
        <v>2076.2853165898191</v>
      </c>
      <c r="J121" s="198">
        <f ca="1">IFERROR(IF((VLOOKUP($E121,'NEA Backsheet'!$D$5:$AF$182,J$9,FALSE))="","",(VLOOKUP($E121,'NEA Backsheet'!$D$5:$AF$182,J$9,FALSE))),"")</f>
        <v>1995.7589302727779</v>
      </c>
      <c r="K121" s="196">
        <f ca="1">IFERROR(IF((VLOOKUP($E121,'NEA Backsheet'!$D$5:$AF$182,K$9,FALSE))="","",(VLOOKUP($E121,'NEA Backsheet'!$D$5:$AF$182,K$9,FALSE))),"")</f>
        <v>2006.4337422463532</v>
      </c>
      <c r="L121" s="223">
        <f ca="1">IFERROR(IF((VLOOKUP($E121,'NEA Backsheet'!$D$5:$AF$182,L$9,FALSE))="","",(VLOOKUP($E121,'NEA Backsheet'!$D$5:$AF$182,L$9,FALSE))),"")</f>
        <v>1985.7025241670178</v>
      </c>
      <c r="M121" s="199">
        <f ca="1">IFERROR(IF((VLOOKUP($E121,'NEA Backsheet'!$D$5:$AF$182,M$9,FALSE))="","",(VLOOKUP($E121,'NEA Backsheet'!$D$5:$AF$182,M$9,FALSE))),"")</f>
        <v>1970.6986606272844</v>
      </c>
      <c r="N121" s="201" t="str">
        <f ca="1">IFERROR(IF((VLOOKUP($E121,'NEA Backsheet'!$D$5:$AF$182,N$9,FALSE))="","",(VLOOKUP($E121,'NEA Backsheet'!$D$5:$AF$182,N$9,FALSE))),"")</f>
        <v/>
      </c>
      <c r="O121" s="211"/>
      <c r="P121" s="127"/>
      <c r="Q121" s="196">
        <f ca="1">IFERROR(IF((VLOOKUP($E121,'DTOC Backsheet'!$D$5:$CA$182,Q$9,FALSE))="","",(VLOOKUP($E121,'DTOC Backsheet'!$D$5:$CA$182,Q$9,FALSE))),"")</f>
        <v>279.16998092531526</v>
      </c>
      <c r="R121" s="197">
        <f ca="1">IFERROR(IF((VLOOKUP($E121,'DTOC Backsheet'!$D$5:$CA$182,R$9,FALSE))="","",(VLOOKUP($E121,'DTOC Backsheet'!$D$5:$CA$182,R$9,FALSE))),"")</f>
        <v>308.90177695747195</v>
      </c>
      <c r="S121" s="197">
        <f ca="1">IFERROR(IF((VLOOKUP($E121,'DTOC Backsheet'!$D$5:$CA$182,S$9,FALSE))="","",(VLOOKUP($E121,'DTOC Backsheet'!$D$5:$CA$182,S$9,FALSE))),"")</f>
        <v>382.26594898487156</v>
      </c>
      <c r="T121" s="198">
        <f ca="1">IFERROR(IF((VLOOKUP($E121,'DTOC Backsheet'!$D$5:$CA$182,T$9,FALSE))="","",(VLOOKUP($E121,'DTOC Backsheet'!$D$5:$CA$182,T$9,FALSE))),"")</f>
        <v>298.28427002605736</v>
      </c>
      <c r="U121" s="196">
        <f ca="1">IFERROR(IF((VLOOKUP($E121,'DTOC Backsheet'!$D$5:$CA$182,U$9,FALSE))="","",(VLOOKUP($E121,'DTOC Backsheet'!$D$5:$CA$182,U$9,FALSE))),"")</f>
        <v>270.36792167746478</v>
      </c>
      <c r="V121" s="223">
        <f ca="1">IFERROR(IF((VLOOKUP($E121,'DTOC Backsheet'!$D$5:$CA$182,V$9,FALSE))="","",(VLOOKUP($E121,'DTOC Backsheet'!$D$5:$CA$182,V$9,FALSE))),"")</f>
        <v>393.88820272671671</v>
      </c>
      <c r="W121" s="199">
        <f ca="1">IFERROR(IF((VLOOKUP($E121,'DTOC Backsheet'!$D$5:$CA$182,W$9,FALSE))="","",(VLOOKUP($E121,'DTOC Backsheet'!$D$5:$CA$182,W$9,FALSE))),"")</f>
        <v>378.9739892254139</v>
      </c>
      <c r="X121" s="201" t="str">
        <f ca="1">IFERROR(IF((VLOOKUP($E121,'DTOC Backsheet'!$D$5:$CA$182,X$9,FALSE))="","",(VLOOKUP($E121,'DTOC Backsheet'!$D$5:$CA$182,X$9,FALSE))),"")</f>
        <v/>
      </c>
      <c r="Y121" s="212"/>
    </row>
    <row r="122" spans="1:25" ht="30" customHeight="1" thickBot="1">
      <c r="A122" s="42">
        <v>110</v>
      </c>
      <c r="B122" s="173" t="str">
        <f ca="1">IFERROR(IF((VLOOKUP($E122,'Org list'!$AJ$10:$AL$187,3,FALSE))="","",(VLOOKUP($E122,'Org list'!$AJ$10:$AL$187,3,FALSE))),"")</f>
        <v>Midlands and East of England Commissioning Region</v>
      </c>
      <c r="C122" s="174" t="str">
        <f ca="1">IFERROR(IF((VLOOKUP($E122,'Org list'!$AO$10:$AQ$187,3,FALSE))="","",(VLOOKUP($E122,'Org list'!$AO$10:$AQ$187,3,FALSE))),"")</f>
        <v>East of England GOR</v>
      </c>
      <c r="D122" s="175" t="str">
        <f ca="1">IFERROR(IF((VLOOKUP($E122,'Org list'!$AT$10:$AV$187,3,FALSE))="","",(VLOOKUP($E122,'Org list'!$AT$10:$AV$187,3,FALSE))),"")</f>
        <v>NHS England Midlands And East (East)</v>
      </c>
      <c r="E122" s="34" t="str">
        <f t="shared" ca="1" si="3"/>
        <v>E10000020</v>
      </c>
      <c r="F122" s="29" t="str">
        <f ca="1">IF(E122="","",VLOOKUP(E122,'Org list'!$J$9:$K$636,2,0))</f>
        <v>Norfolk</v>
      </c>
      <c r="G122" s="196">
        <f ca="1">IFERROR(IF((VLOOKUP($E122,'NEA Backsheet'!$D$5:$AF$182,G$9,FALSE))="","",(VLOOKUP($E122,'NEA Backsheet'!$D$5:$AF$182,G$9,FALSE))),"")</f>
        <v>2739.484180510914</v>
      </c>
      <c r="H122" s="197">
        <f ca="1">IFERROR(IF((VLOOKUP($E122,'NEA Backsheet'!$D$5:$AF$182,H$9,FALSE))="","",(VLOOKUP($E122,'NEA Backsheet'!$D$5:$AF$182,H$9,FALSE))),"")</f>
        <v>2687.6531719712866</v>
      </c>
      <c r="I122" s="197">
        <f ca="1">IFERROR(IF((VLOOKUP($E122,'NEA Backsheet'!$D$5:$AF$182,I$9,FALSE))="","",(VLOOKUP($E122,'NEA Backsheet'!$D$5:$AF$182,I$9,FALSE))),"")</f>
        <v>2681.2591977323523</v>
      </c>
      <c r="J122" s="198">
        <f ca="1">IFERROR(IF((VLOOKUP($E122,'NEA Backsheet'!$D$5:$AF$182,J$9,FALSE))="","",(VLOOKUP($E122,'NEA Backsheet'!$D$5:$AF$182,J$9,FALSE))),"")</f>
        <v>2695.5177082553473</v>
      </c>
      <c r="K122" s="196">
        <f ca="1">IFERROR(IF((VLOOKUP($E122,'NEA Backsheet'!$D$5:$AF$182,K$9,FALSE))="","",(VLOOKUP($E122,'NEA Backsheet'!$D$5:$AF$182,K$9,FALSE))),"")</f>
        <v>2682.2135409302832</v>
      </c>
      <c r="L122" s="223">
        <f ca="1">IFERROR(IF((VLOOKUP($E122,'NEA Backsheet'!$D$5:$AF$182,L$9,FALSE))="","",(VLOOKUP($E122,'NEA Backsheet'!$D$5:$AF$182,L$9,FALSE))),"")</f>
        <v>2621.6268096231397</v>
      </c>
      <c r="M122" s="199">
        <f ca="1">IFERROR(IF((VLOOKUP($E122,'NEA Backsheet'!$D$5:$AF$182,M$9,FALSE))="","",(VLOOKUP($E122,'NEA Backsheet'!$D$5:$AF$182,M$9,FALSE))),"")</f>
        <v>2784.9834729812992</v>
      </c>
      <c r="N122" s="201" t="str">
        <f ca="1">IFERROR(IF((VLOOKUP($E122,'NEA Backsheet'!$D$5:$AF$182,N$9,FALSE))="","",(VLOOKUP($E122,'NEA Backsheet'!$D$5:$AF$182,N$9,FALSE))),"")</f>
        <v/>
      </c>
      <c r="O122" s="211"/>
      <c r="P122" s="127"/>
      <c r="Q122" s="196">
        <f ca="1">IFERROR(IF((VLOOKUP($E122,'DTOC Backsheet'!$D$5:$CA$182,Q$9,FALSE))="","",(VLOOKUP($E122,'DTOC Backsheet'!$D$5:$CA$182,Q$9,FALSE))),"")</f>
        <v>1293.2436116173294</v>
      </c>
      <c r="R122" s="197">
        <f ca="1">IFERROR(IF((VLOOKUP($E122,'DTOC Backsheet'!$D$5:$CA$182,R$9,FALSE))="","",(VLOOKUP($E122,'DTOC Backsheet'!$D$5:$CA$182,R$9,FALSE))),"")</f>
        <v>939.97473290354355</v>
      </c>
      <c r="S122" s="197">
        <f ca="1">IFERROR(IF((VLOOKUP($E122,'DTOC Backsheet'!$D$5:$CA$182,S$9,FALSE))="","",(VLOOKUP($E122,'DTOC Backsheet'!$D$5:$CA$182,S$9,FALSE))),"")</f>
        <v>854.182839130513</v>
      </c>
      <c r="T122" s="198">
        <f ca="1">IFERROR(IF((VLOOKUP($E122,'DTOC Backsheet'!$D$5:$CA$182,T$9,FALSE))="","",(VLOOKUP($E122,'DTOC Backsheet'!$D$5:$CA$182,T$9,FALSE))),"")</f>
        <v>978.96740216782575</v>
      </c>
      <c r="U122" s="196">
        <f ca="1">IFERROR(IF((VLOOKUP($E122,'DTOC Backsheet'!$D$5:$CA$182,U$9,FALSE))="","",(VLOOKUP($E122,'DTOC Backsheet'!$D$5:$CA$182,U$9,FALSE))),"")</f>
        <v>1029.0649888948169</v>
      </c>
      <c r="V122" s="223">
        <f ca="1">IFERROR(IF((VLOOKUP($E122,'DTOC Backsheet'!$D$5:$CA$182,V$9,FALSE))="","",(VLOOKUP($E122,'DTOC Backsheet'!$D$5:$CA$182,V$9,FALSE))),"")</f>
        <v>990.52838372020824</v>
      </c>
      <c r="W122" s="199">
        <f ca="1">IFERROR(IF((VLOOKUP($E122,'DTOC Backsheet'!$D$5:$CA$182,W$9,FALSE))="","",(VLOOKUP($E122,'DTOC Backsheet'!$D$5:$CA$182,W$9,FALSE))),"")</f>
        <v>1175.0911963600304</v>
      </c>
      <c r="X122" s="201" t="str">
        <f ca="1">IFERROR(IF((VLOOKUP($E122,'DTOC Backsheet'!$D$5:$CA$182,X$9,FALSE))="","",(VLOOKUP($E122,'DTOC Backsheet'!$D$5:$CA$182,X$9,FALSE))),"")</f>
        <v/>
      </c>
      <c r="Y122" s="212"/>
    </row>
    <row r="123" spans="1:25" ht="30" customHeight="1" thickBot="1">
      <c r="A123" s="42">
        <v>111</v>
      </c>
      <c r="B123" s="173" t="str">
        <f ca="1">IFERROR(IF((VLOOKUP($E123,'Org list'!$AJ$10:$AL$187,3,FALSE))="","",(VLOOKUP($E123,'Org list'!$AJ$10:$AL$187,3,FALSE))),"")</f>
        <v>North of England Commissioning Region</v>
      </c>
      <c r="C123" s="174" t="str">
        <f ca="1">IFERROR(IF((VLOOKUP($E123,'Org list'!$AO$10:$AQ$187,3,FALSE))="","",(VLOOKUP($E123,'Org list'!$AO$10:$AQ$187,3,FALSE))),"")</f>
        <v>Yorkshire and The Humber GOR</v>
      </c>
      <c r="D123" s="175" t="str">
        <f ca="1">IFERROR(IF((VLOOKUP($E123,'Org list'!$AT$10:$AV$187,3,FALSE))="","",(VLOOKUP($E123,'Org list'!$AT$10:$AV$187,3,FALSE))),"")</f>
        <v>NHS England North (Yorkshire And Humber)</v>
      </c>
      <c r="E123" s="34" t="str">
        <f t="shared" ca="1" si="3"/>
        <v>E06000012</v>
      </c>
      <c r="F123" s="29" t="str">
        <f ca="1">IF(E123="","",VLOOKUP(E123,'Org list'!$J$9:$K$636,2,0))</f>
        <v>North East Lincolnshire</v>
      </c>
      <c r="G123" s="196">
        <f ca="1">IFERROR(IF((VLOOKUP($E123,'NEA Backsheet'!$D$5:$AF$182,G$9,FALSE))="","",(VLOOKUP($E123,'NEA Backsheet'!$D$5:$AF$182,G$9,FALSE))),"")</f>
        <v>2389.8741303370384</v>
      </c>
      <c r="H123" s="197">
        <f ca="1">IFERROR(IF((VLOOKUP($E123,'NEA Backsheet'!$D$5:$AF$182,H$9,FALSE))="","",(VLOOKUP($E123,'NEA Backsheet'!$D$5:$AF$182,H$9,FALSE))),"")</f>
        <v>2347.6426422499135</v>
      </c>
      <c r="I123" s="197">
        <f ca="1">IFERROR(IF((VLOOKUP($E123,'NEA Backsheet'!$D$5:$AF$182,I$9,FALSE))="","",(VLOOKUP($E123,'NEA Backsheet'!$D$5:$AF$182,I$9,FALSE))),"")</f>
        <v>2261.0252701505819</v>
      </c>
      <c r="J123" s="198">
        <f ca="1">IFERROR(IF((VLOOKUP($E123,'NEA Backsheet'!$D$5:$AF$182,J$9,FALSE))="","",(VLOOKUP($E123,'NEA Backsheet'!$D$5:$AF$182,J$9,FALSE))),"")</f>
        <v>2220.28448658857</v>
      </c>
      <c r="K123" s="196">
        <f ca="1">IFERROR(IF((VLOOKUP($E123,'NEA Backsheet'!$D$5:$AF$182,K$9,FALSE))="","",(VLOOKUP($E123,'NEA Backsheet'!$D$5:$AF$182,K$9,FALSE))),"")</f>
        <v>2120.8367247425508</v>
      </c>
      <c r="L123" s="223">
        <f ca="1">IFERROR(IF((VLOOKUP($E123,'NEA Backsheet'!$D$5:$AF$182,L$9,FALSE))="","",(VLOOKUP($E123,'NEA Backsheet'!$D$5:$AF$182,L$9,FALSE))),"")</f>
        <v>2267.1563515083285</v>
      </c>
      <c r="M123" s="199">
        <f ca="1">IFERROR(IF((VLOOKUP($E123,'NEA Backsheet'!$D$5:$AF$182,M$9,FALSE))="","",(VLOOKUP($E123,'NEA Backsheet'!$D$5:$AF$182,M$9,FALSE))),"")</f>
        <v>2484.783799440987</v>
      </c>
      <c r="N123" s="201" t="str">
        <f ca="1">IFERROR(IF((VLOOKUP($E123,'NEA Backsheet'!$D$5:$AF$182,N$9,FALSE))="","",(VLOOKUP($E123,'NEA Backsheet'!$D$5:$AF$182,N$9,FALSE))),"")</f>
        <v/>
      </c>
      <c r="O123" s="211"/>
      <c r="P123" s="127"/>
      <c r="Q123" s="196">
        <f ca="1">IFERROR(IF((VLOOKUP($E123,'DTOC Backsheet'!$D$5:$CA$182,Q$9,FALSE))="","",(VLOOKUP($E123,'DTOC Backsheet'!$D$5:$CA$182,Q$9,FALSE))),"")</f>
        <v>794.79481073849024</v>
      </c>
      <c r="R123" s="197">
        <f ca="1">IFERROR(IF((VLOOKUP($E123,'DTOC Backsheet'!$D$5:$CA$182,R$9,FALSE))="","",(VLOOKUP($E123,'DTOC Backsheet'!$D$5:$CA$182,R$9,FALSE))),"")</f>
        <v>598.88346460455375</v>
      </c>
      <c r="S123" s="197">
        <f ca="1">IFERROR(IF((VLOOKUP($E123,'DTOC Backsheet'!$D$5:$CA$182,S$9,FALSE))="","",(VLOOKUP($E123,'DTOC Backsheet'!$D$5:$CA$182,S$9,FALSE))),"")</f>
        <v>709.58133904608701</v>
      </c>
      <c r="T123" s="198">
        <f ca="1">IFERROR(IF((VLOOKUP($E123,'DTOC Backsheet'!$D$5:$CA$182,T$9,FALSE))="","",(VLOOKUP($E123,'DTOC Backsheet'!$D$5:$CA$182,T$9,FALSE))),"")</f>
        <v>729.14944788311857</v>
      </c>
      <c r="U123" s="196">
        <f ca="1">IFERROR(IF((VLOOKUP($E123,'DTOC Backsheet'!$D$5:$CA$182,U$9,FALSE))="","",(VLOOKUP($E123,'DTOC Backsheet'!$D$5:$CA$182,U$9,FALSE))),"")</f>
        <v>831.50013207998722</v>
      </c>
      <c r="V123" s="223">
        <f ca="1">IFERROR(IF((VLOOKUP($E123,'DTOC Backsheet'!$D$5:$CA$182,V$9,FALSE))="","",(VLOOKUP($E123,'DTOC Backsheet'!$D$5:$CA$182,V$9,FALSE))),"")</f>
        <v>557.77155806510586</v>
      </c>
      <c r="W123" s="199">
        <f ca="1">IFERROR(IF((VLOOKUP($E123,'DTOC Backsheet'!$D$5:$CA$182,W$9,FALSE))="","",(VLOOKUP($E123,'DTOC Backsheet'!$D$5:$CA$182,W$9,FALSE))),"")</f>
        <v>538.72957030754901</v>
      </c>
      <c r="X123" s="201" t="str">
        <f ca="1">IFERROR(IF((VLOOKUP($E123,'DTOC Backsheet'!$D$5:$CA$182,X$9,FALSE))="","",(VLOOKUP($E123,'DTOC Backsheet'!$D$5:$CA$182,X$9,FALSE))),"")</f>
        <v/>
      </c>
      <c r="Y123" s="212"/>
    </row>
    <row r="124" spans="1:25" ht="30" customHeight="1" thickBot="1">
      <c r="A124" s="42">
        <v>112</v>
      </c>
      <c r="B124" s="173" t="str">
        <f ca="1">IFERROR(IF((VLOOKUP($E124,'Org list'!$AJ$10:$AL$187,3,FALSE))="","",(VLOOKUP($E124,'Org list'!$AJ$10:$AL$187,3,FALSE))),"")</f>
        <v>North of England Commissioning Region</v>
      </c>
      <c r="C124" s="174" t="str">
        <f ca="1">IFERROR(IF((VLOOKUP($E124,'Org list'!$AO$10:$AQ$187,3,FALSE))="","",(VLOOKUP($E124,'Org list'!$AO$10:$AQ$187,3,FALSE))),"")</f>
        <v>Yorkshire and The Humber GOR</v>
      </c>
      <c r="D124" s="175" t="str">
        <f ca="1">IFERROR(IF((VLOOKUP($E124,'Org list'!$AT$10:$AV$187,3,FALSE))="","",(VLOOKUP($E124,'Org list'!$AT$10:$AV$187,3,FALSE))),"")</f>
        <v>NHS England North (Yorkshire And Humber)</v>
      </c>
      <c r="E124" s="34" t="str">
        <f t="shared" ca="1" si="3"/>
        <v>E06000013</v>
      </c>
      <c r="F124" s="29" t="str">
        <f ca="1">IF(E124="","",VLOOKUP(E124,'Org list'!$J$9:$K$636,2,0))</f>
        <v>North Lincolnshire</v>
      </c>
      <c r="G124" s="196">
        <f ca="1">IFERROR(IF((VLOOKUP($E124,'NEA Backsheet'!$D$5:$AF$182,G$9,FALSE))="","",(VLOOKUP($E124,'NEA Backsheet'!$D$5:$AF$182,G$9,FALSE))),"")</f>
        <v>2807.7258820474713</v>
      </c>
      <c r="H124" s="197">
        <f ca="1">IFERROR(IF((VLOOKUP($E124,'NEA Backsheet'!$D$5:$AF$182,H$9,FALSE))="","",(VLOOKUP($E124,'NEA Backsheet'!$D$5:$AF$182,H$9,FALSE))),"")</f>
        <v>2753.5007987631257</v>
      </c>
      <c r="I124" s="197">
        <f ca="1">IFERROR(IF((VLOOKUP($E124,'NEA Backsheet'!$D$5:$AF$182,I$9,FALSE))="","",(VLOOKUP($E124,'NEA Backsheet'!$D$5:$AF$182,I$9,FALSE))),"")</f>
        <v>2787.7430202548571</v>
      </c>
      <c r="J124" s="198">
        <f ca="1">IFERROR(IF((VLOOKUP($E124,'NEA Backsheet'!$D$5:$AF$182,J$9,FALSE))="","",(VLOOKUP($E124,'NEA Backsheet'!$D$5:$AF$182,J$9,FALSE))),"")</f>
        <v>2707.5116759073489</v>
      </c>
      <c r="K124" s="196">
        <f ca="1">IFERROR(IF((VLOOKUP($E124,'NEA Backsheet'!$D$5:$AF$182,K$9,FALSE))="","",(VLOOKUP($E124,'NEA Backsheet'!$D$5:$AF$182,K$9,FALSE))),"")</f>
        <v>2598.9271758763944</v>
      </c>
      <c r="L124" s="223">
        <f ca="1">IFERROR(IF((VLOOKUP($E124,'NEA Backsheet'!$D$5:$AF$182,L$9,FALSE))="","",(VLOOKUP($E124,'NEA Backsheet'!$D$5:$AF$182,L$9,FALSE))),"")</f>
        <v>2677.6508695308598</v>
      </c>
      <c r="M124" s="199">
        <f ca="1">IFERROR(IF((VLOOKUP($E124,'NEA Backsheet'!$D$5:$AF$182,M$9,FALSE))="","",(VLOOKUP($E124,'NEA Backsheet'!$D$5:$AF$182,M$9,FALSE))),"")</f>
        <v>2605.0998526284639</v>
      </c>
      <c r="N124" s="201" t="str">
        <f ca="1">IFERROR(IF((VLOOKUP($E124,'NEA Backsheet'!$D$5:$AF$182,N$9,FALSE))="","",(VLOOKUP($E124,'NEA Backsheet'!$D$5:$AF$182,N$9,FALSE))),"")</f>
        <v/>
      </c>
      <c r="O124" s="211"/>
      <c r="P124" s="127"/>
      <c r="Q124" s="196">
        <f ca="1">IFERROR(IF((VLOOKUP($E124,'DTOC Backsheet'!$D$5:$CA$182,Q$9,FALSE))="","",(VLOOKUP($E124,'DTOC Backsheet'!$D$5:$CA$182,Q$9,FALSE))),"")</f>
        <v>608.54024193905741</v>
      </c>
      <c r="R124" s="197">
        <f ca="1">IFERROR(IF((VLOOKUP($E124,'DTOC Backsheet'!$D$5:$CA$182,R$9,FALSE))="","",(VLOOKUP($E124,'DTOC Backsheet'!$D$5:$CA$182,R$9,FALSE))),"")</f>
        <v>606.32468280578405</v>
      </c>
      <c r="S124" s="197">
        <f ca="1">IFERROR(IF((VLOOKUP($E124,'DTOC Backsheet'!$D$5:$CA$182,S$9,FALSE))="","",(VLOOKUP($E124,'DTOC Backsheet'!$D$5:$CA$182,S$9,FALSE))),"")</f>
        <v>468.22149683175047</v>
      </c>
      <c r="T124" s="198">
        <f ca="1">IFERROR(IF((VLOOKUP($E124,'DTOC Backsheet'!$D$5:$CA$182,T$9,FALSE))="","",(VLOOKUP($E124,'DTOC Backsheet'!$D$5:$CA$182,T$9,FALSE))),"")</f>
        <v>779.10755786959567</v>
      </c>
      <c r="U124" s="196">
        <f ca="1">IFERROR(IF((VLOOKUP($E124,'DTOC Backsheet'!$D$5:$CA$182,U$9,FALSE))="","",(VLOOKUP($E124,'DTOC Backsheet'!$D$5:$CA$182,U$9,FALSE))),"")</f>
        <v>547.66027956207154</v>
      </c>
      <c r="V124" s="223">
        <f ca="1">IFERROR(IF((VLOOKUP($E124,'DTOC Backsheet'!$D$5:$CA$182,V$9,FALSE))="","",(VLOOKUP($E124,'DTOC Backsheet'!$D$5:$CA$182,V$9,FALSE))),"")</f>
        <v>523.33620254249092</v>
      </c>
      <c r="W124" s="199">
        <f ca="1">IFERROR(IF((VLOOKUP($E124,'DTOC Backsheet'!$D$5:$CA$182,W$9,FALSE))="","",(VLOOKUP($E124,'DTOC Backsheet'!$D$5:$CA$182,W$9,FALSE))),"")</f>
        <v>342.74835800318073</v>
      </c>
      <c r="X124" s="201" t="str">
        <f ca="1">IFERROR(IF((VLOOKUP($E124,'DTOC Backsheet'!$D$5:$CA$182,X$9,FALSE))="","",(VLOOKUP($E124,'DTOC Backsheet'!$D$5:$CA$182,X$9,FALSE))),"")</f>
        <v/>
      </c>
      <c r="Y124" s="212"/>
    </row>
    <row r="125" spans="1:25" ht="30" customHeight="1" thickBot="1">
      <c r="A125" s="42">
        <v>113</v>
      </c>
      <c r="B125" s="173" t="str">
        <f ca="1">IFERROR(IF((VLOOKUP($E125,'Org list'!$AJ$10:$AL$187,3,FALSE))="","",(VLOOKUP($E125,'Org list'!$AJ$10:$AL$187,3,FALSE))),"")</f>
        <v>South of England Commissioning Region</v>
      </c>
      <c r="C125" s="174" t="str">
        <f ca="1">IFERROR(IF((VLOOKUP($E125,'Org list'!$AO$10:$AQ$187,3,FALSE))="","",(VLOOKUP($E125,'Org list'!$AO$10:$AQ$187,3,FALSE))),"")</f>
        <v>South West GOR</v>
      </c>
      <c r="D125" s="175" t="str">
        <f ca="1">IFERROR(IF((VLOOKUP($E125,'Org list'!$AT$10:$AV$187,3,FALSE))="","",(VLOOKUP($E125,'Org list'!$AT$10:$AV$187,3,FALSE))),"")</f>
        <v>NHS England South (South West)</v>
      </c>
      <c r="E125" s="34" t="str">
        <f t="shared" ca="1" si="3"/>
        <v>E06000024</v>
      </c>
      <c r="F125" s="29" t="str">
        <f ca="1">IF(E125="","",VLOOKUP(E125,'Org list'!$J$9:$K$636,2,0))</f>
        <v>North Somerset</v>
      </c>
      <c r="G125" s="196">
        <f ca="1">IFERROR(IF((VLOOKUP($E125,'NEA Backsheet'!$D$5:$AF$182,G$9,FALSE))="","",(VLOOKUP($E125,'NEA Backsheet'!$D$5:$AF$182,G$9,FALSE))),"")</f>
        <v>2365.1327453944214</v>
      </c>
      <c r="H125" s="197">
        <f ca="1">IFERROR(IF((VLOOKUP($E125,'NEA Backsheet'!$D$5:$AF$182,H$9,FALSE))="","",(VLOOKUP($E125,'NEA Backsheet'!$D$5:$AF$182,H$9,FALSE))),"")</f>
        <v>2377.8655554608245</v>
      </c>
      <c r="I125" s="197">
        <f ca="1">IFERROR(IF((VLOOKUP($E125,'NEA Backsheet'!$D$5:$AF$182,I$9,FALSE))="","",(VLOOKUP($E125,'NEA Backsheet'!$D$5:$AF$182,I$9,FALSE))),"")</f>
        <v>2429.1866182420749</v>
      </c>
      <c r="J125" s="198">
        <f ca="1">IFERROR(IF((VLOOKUP($E125,'NEA Backsheet'!$D$5:$AF$182,J$9,FALSE))="","",(VLOOKUP($E125,'NEA Backsheet'!$D$5:$AF$182,J$9,FALSE))),"")</f>
        <v>2288.4540278953391</v>
      </c>
      <c r="K125" s="196">
        <f ca="1">IFERROR(IF((VLOOKUP($E125,'NEA Backsheet'!$D$5:$AF$182,K$9,FALSE))="","",(VLOOKUP($E125,'NEA Backsheet'!$D$5:$AF$182,K$9,FALSE))),"")</f>
        <v>2370.3003155213178</v>
      </c>
      <c r="L125" s="223">
        <f ca="1">IFERROR(IF((VLOOKUP($E125,'NEA Backsheet'!$D$5:$AF$182,L$9,FALSE))="","",(VLOOKUP($E125,'NEA Backsheet'!$D$5:$AF$182,L$9,FALSE))),"")</f>
        <v>2504.5719477879779</v>
      </c>
      <c r="M125" s="199">
        <f ca="1">IFERROR(IF((VLOOKUP($E125,'NEA Backsheet'!$D$5:$AF$182,M$9,FALSE))="","",(VLOOKUP($E125,'NEA Backsheet'!$D$5:$AF$182,M$9,FALSE))),"")</f>
        <v>2710.3398501120505</v>
      </c>
      <c r="N125" s="201" t="str">
        <f ca="1">IFERROR(IF((VLOOKUP($E125,'NEA Backsheet'!$D$5:$AF$182,N$9,FALSE))="","",(VLOOKUP($E125,'NEA Backsheet'!$D$5:$AF$182,N$9,FALSE))),"")</f>
        <v/>
      </c>
      <c r="O125" s="211"/>
      <c r="P125" s="127"/>
      <c r="Q125" s="196">
        <f ca="1">IFERROR(IF((VLOOKUP($E125,'DTOC Backsheet'!$D$5:$CA$182,Q$9,FALSE))="","",(VLOOKUP($E125,'DTOC Backsheet'!$D$5:$CA$182,Q$9,FALSE))),"")</f>
        <v>1988.5571991818101</v>
      </c>
      <c r="R125" s="197">
        <f ca="1">IFERROR(IF((VLOOKUP($E125,'DTOC Backsheet'!$D$5:$CA$182,R$9,FALSE))="","",(VLOOKUP($E125,'DTOC Backsheet'!$D$5:$CA$182,R$9,FALSE))),"")</f>
        <v>2065.6330596152134</v>
      </c>
      <c r="S125" s="197">
        <f ca="1">IFERROR(IF((VLOOKUP($E125,'DTOC Backsheet'!$D$5:$CA$182,S$9,FALSE))="","",(VLOOKUP($E125,'DTOC Backsheet'!$D$5:$CA$182,S$9,FALSE))),"")</f>
        <v>1335.1910592001898</v>
      </c>
      <c r="T125" s="198">
        <f ca="1">IFERROR(IF((VLOOKUP($E125,'DTOC Backsheet'!$D$5:$CA$182,T$9,FALSE))="","",(VLOOKUP($E125,'DTOC Backsheet'!$D$5:$CA$182,T$9,FALSE))),"")</f>
        <v>1190.362934490696</v>
      </c>
      <c r="U125" s="196">
        <f ca="1">IFERROR(IF((VLOOKUP($E125,'DTOC Backsheet'!$D$5:$CA$182,U$9,FALSE))="","",(VLOOKUP($E125,'DTOC Backsheet'!$D$5:$CA$182,U$9,FALSE))),"")</f>
        <v>1064.0411028443489</v>
      </c>
      <c r="V125" s="223">
        <f ca="1">IFERROR(IF((VLOOKUP($E125,'DTOC Backsheet'!$D$5:$CA$182,V$9,FALSE))="","",(VLOOKUP($E125,'DTOC Backsheet'!$D$5:$CA$182,V$9,FALSE))),"")</f>
        <v>783.19535620735326</v>
      </c>
      <c r="W125" s="199">
        <f ca="1">IFERROR(IF((VLOOKUP($E125,'DTOC Backsheet'!$D$5:$CA$182,W$9,FALSE))="","",(VLOOKUP($E125,'DTOC Backsheet'!$D$5:$CA$182,W$9,FALSE))),"")</f>
        <v>693.88875895040076</v>
      </c>
      <c r="X125" s="201" t="str">
        <f ca="1">IFERROR(IF((VLOOKUP($E125,'DTOC Backsheet'!$D$5:$CA$182,X$9,FALSE))="","",(VLOOKUP($E125,'DTOC Backsheet'!$D$5:$CA$182,X$9,FALSE))),"")</f>
        <v/>
      </c>
      <c r="Y125" s="212"/>
    </row>
    <row r="126" spans="1:25" ht="30" customHeight="1" thickBot="1">
      <c r="A126" s="42">
        <v>114</v>
      </c>
      <c r="B126" s="173" t="str">
        <f ca="1">IFERROR(IF((VLOOKUP($E126,'Org list'!$AJ$10:$AL$187,3,FALSE))="","",(VLOOKUP($E126,'Org list'!$AJ$10:$AL$187,3,FALSE))),"")</f>
        <v>North of England Commissioning Region</v>
      </c>
      <c r="C126" s="174" t="str">
        <f ca="1">IFERROR(IF((VLOOKUP($E126,'Org list'!$AO$10:$AQ$187,3,FALSE))="","",(VLOOKUP($E126,'Org list'!$AO$10:$AQ$187,3,FALSE))),"")</f>
        <v>North East GOR</v>
      </c>
      <c r="D126" s="175" t="str">
        <f ca="1">IFERROR(IF((VLOOKUP($E126,'Org list'!$AT$10:$AV$187,3,FALSE))="","",(VLOOKUP($E126,'Org list'!$AT$10:$AV$187,3,FALSE))),"")</f>
        <v>NHS England North (Cumbria And North East)</v>
      </c>
      <c r="E126" s="34" t="str">
        <f t="shared" ca="1" si="3"/>
        <v>E08000022</v>
      </c>
      <c r="F126" s="29" t="str">
        <f ca="1">IF(E126="","",VLOOKUP(E126,'Org list'!$J$9:$K$636,2,0))</f>
        <v>North Tyneside</v>
      </c>
      <c r="G126" s="196">
        <f ca="1">IFERROR(IF((VLOOKUP($E126,'NEA Backsheet'!$D$5:$AF$182,G$9,FALSE))="","",(VLOOKUP($E126,'NEA Backsheet'!$D$5:$AF$182,G$9,FALSE))),"")</f>
        <v>3101.1274847898135</v>
      </c>
      <c r="H126" s="197">
        <f ca="1">IFERROR(IF((VLOOKUP($E126,'NEA Backsheet'!$D$5:$AF$182,H$9,FALSE))="","",(VLOOKUP($E126,'NEA Backsheet'!$D$5:$AF$182,H$9,FALSE))),"")</f>
        <v>3137.2006409124747</v>
      </c>
      <c r="I126" s="197">
        <f ca="1">IFERROR(IF((VLOOKUP($E126,'NEA Backsheet'!$D$5:$AF$182,I$9,FALSE))="","",(VLOOKUP($E126,'NEA Backsheet'!$D$5:$AF$182,I$9,FALSE))),"")</f>
        <v>3181.3224088148309</v>
      </c>
      <c r="J126" s="198">
        <f ca="1">IFERROR(IF((VLOOKUP($E126,'NEA Backsheet'!$D$5:$AF$182,J$9,FALSE))="","",(VLOOKUP($E126,'NEA Backsheet'!$D$5:$AF$182,J$9,FALSE))),"")</f>
        <v>3236.9391865572779</v>
      </c>
      <c r="K126" s="196">
        <f ca="1">IFERROR(IF((VLOOKUP($E126,'NEA Backsheet'!$D$5:$AF$182,K$9,FALSE))="","",(VLOOKUP($E126,'NEA Backsheet'!$D$5:$AF$182,K$9,FALSE))),"")</f>
        <v>3144.6959560226264</v>
      </c>
      <c r="L126" s="223">
        <f ca="1">IFERROR(IF((VLOOKUP($E126,'NEA Backsheet'!$D$5:$AF$182,L$9,FALSE))="","",(VLOOKUP($E126,'NEA Backsheet'!$D$5:$AF$182,L$9,FALSE))),"")</f>
        <v>3173.3725790386911</v>
      </c>
      <c r="M126" s="199">
        <f ca="1">IFERROR(IF((VLOOKUP($E126,'NEA Backsheet'!$D$5:$AF$182,M$9,FALSE))="","",(VLOOKUP($E126,'NEA Backsheet'!$D$5:$AF$182,M$9,FALSE))),"")</f>
        <v>3346.4739751440488</v>
      </c>
      <c r="N126" s="201" t="str">
        <f ca="1">IFERROR(IF((VLOOKUP($E126,'NEA Backsheet'!$D$5:$AF$182,N$9,FALSE))="","",(VLOOKUP($E126,'NEA Backsheet'!$D$5:$AF$182,N$9,FALSE))),"")</f>
        <v/>
      </c>
      <c r="O126" s="211"/>
      <c r="P126" s="127"/>
      <c r="Q126" s="196">
        <f ca="1">IFERROR(IF((VLOOKUP($E126,'DTOC Backsheet'!$D$5:$CA$182,Q$9,FALSE))="","",(VLOOKUP($E126,'DTOC Backsheet'!$D$5:$CA$182,Q$9,FALSE))),"")</f>
        <v>581.66646214259424</v>
      </c>
      <c r="R126" s="197">
        <f ca="1">IFERROR(IF((VLOOKUP($E126,'DTOC Backsheet'!$D$5:$CA$182,R$9,FALSE))="","",(VLOOKUP($E126,'DTOC Backsheet'!$D$5:$CA$182,R$9,FALSE))),"")</f>
        <v>454.65701313044548</v>
      </c>
      <c r="S126" s="197">
        <f ca="1">IFERROR(IF((VLOOKUP($E126,'DTOC Backsheet'!$D$5:$CA$182,S$9,FALSE))="","",(VLOOKUP($E126,'DTOC Backsheet'!$D$5:$CA$182,S$9,FALSE))),"")</f>
        <v>389.00478586329609</v>
      </c>
      <c r="T126" s="198">
        <f ca="1">IFERROR(IF((VLOOKUP($E126,'DTOC Backsheet'!$D$5:$CA$182,T$9,FALSE))="","",(VLOOKUP($E126,'DTOC Backsheet'!$D$5:$CA$182,T$9,FALSE))),"")</f>
        <v>345.9877335208547</v>
      </c>
      <c r="U126" s="196">
        <f ca="1">IFERROR(IF((VLOOKUP($E126,'DTOC Backsheet'!$D$5:$CA$182,U$9,FALSE))="","",(VLOOKUP($E126,'DTOC Backsheet'!$D$5:$CA$182,U$9,FALSE))),"")</f>
        <v>620.95693226637604</v>
      </c>
      <c r="V126" s="223">
        <f ca="1">IFERROR(IF((VLOOKUP($E126,'DTOC Backsheet'!$D$5:$CA$182,V$9,FALSE))="","",(VLOOKUP($E126,'DTOC Backsheet'!$D$5:$CA$182,V$9,FALSE))),"")</f>
        <v>540.83345713523079</v>
      </c>
      <c r="W126" s="199">
        <f ca="1">IFERROR(IF((VLOOKUP($E126,'DTOC Backsheet'!$D$5:$CA$182,W$9,FALSE))="","",(VLOOKUP($E126,'DTOC Backsheet'!$D$5:$CA$182,W$9,FALSE))),"")</f>
        <v>424.29022058083763</v>
      </c>
      <c r="X126" s="201" t="str">
        <f ca="1">IFERROR(IF((VLOOKUP($E126,'DTOC Backsheet'!$D$5:$CA$182,X$9,FALSE))="","",(VLOOKUP($E126,'DTOC Backsheet'!$D$5:$CA$182,X$9,FALSE))),"")</f>
        <v/>
      </c>
      <c r="Y126" s="212"/>
    </row>
    <row r="127" spans="1:25" ht="30" customHeight="1" thickBot="1">
      <c r="A127" s="42">
        <v>115</v>
      </c>
      <c r="B127" s="173" t="str">
        <f ca="1">IFERROR(IF((VLOOKUP($E127,'Org list'!$AJ$10:$AL$187,3,FALSE))="","",(VLOOKUP($E127,'Org list'!$AJ$10:$AL$187,3,FALSE))),"")</f>
        <v>North of England Commissioning Region</v>
      </c>
      <c r="C127" s="174" t="str">
        <f ca="1">IFERROR(IF((VLOOKUP($E127,'Org list'!$AO$10:$AQ$187,3,FALSE))="","",(VLOOKUP($E127,'Org list'!$AO$10:$AQ$187,3,FALSE))),"")</f>
        <v>Yorkshire and The Humber GOR</v>
      </c>
      <c r="D127" s="175" t="str">
        <f ca="1">IFERROR(IF((VLOOKUP($E127,'Org list'!$AT$10:$AV$187,3,FALSE))="","",(VLOOKUP($E127,'Org list'!$AT$10:$AV$187,3,FALSE))),"")</f>
        <v>NHS England North (Yorkshire And Humber)</v>
      </c>
      <c r="E127" s="34" t="str">
        <f t="shared" ca="1" si="3"/>
        <v>E10000023</v>
      </c>
      <c r="F127" s="29" t="str">
        <f ca="1">IF(E127="","",VLOOKUP(E127,'Org list'!$J$9:$K$636,2,0))</f>
        <v>North Yorkshire</v>
      </c>
      <c r="G127" s="196">
        <f ca="1">IFERROR(IF((VLOOKUP($E127,'NEA Backsheet'!$D$5:$AF$182,G$9,FALSE))="","",(VLOOKUP($E127,'NEA Backsheet'!$D$5:$AF$182,G$9,FALSE))),"")</f>
        <v>2664.7219838386591</v>
      </c>
      <c r="H127" s="197">
        <f ca="1">IFERROR(IF((VLOOKUP($E127,'NEA Backsheet'!$D$5:$AF$182,H$9,FALSE))="","",(VLOOKUP($E127,'NEA Backsheet'!$D$5:$AF$182,H$9,FALSE))),"")</f>
        <v>2717.3762179799573</v>
      </c>
      <c r="I127" s="197">
        <f ca="1">IFERROR(IF((VLOOKUP($E127,'NEA Backsheet'!$D$5:$AF$182,I$9,FALSE))="","",(VLOOKUP($E127,'NEA Backsheet'!$D$5:$AF$182,I$9,FALSE))),"")</f>
        <v>2795.528528501824</v>
      </c>
      <c r="J127" s="198">
        <f ca="1">IFERROR(IF((VLOOKUP($E127,'NEA Backsheet'!$D$5:$AF$182,J$9,FALSE))="","",(VLOOKUP($E127,'NEA Backsheet'!$D$5:$AF$182,J$9,FALSE))),"")</f>
        <v>2798.4239153770573</v>
      </c>
      <c r="K127" s="196">
        <f ca="1">IFERROR(IF((VLOOKUP($E127,'NEA Backsheet'!$D$5:$AF$182,K$9,FALSE))="","",(VLOOKUP($E127,'NEA Backsheet'!$D$5:$AF$182,K$9,FALSE))),"")</f>
        <v>2740.285191328122</v>
      </c>
      <c r="L127" s="223">
        <f ca="1">IFERROR(IF((VLOOKUP($E127,'NEA Backsheet'!$D$5:$AF$182,L$9,FALSE))="","",(VLOOKUP($E127,'NEA Backsheet'!$D$5:$AF$182,L$9,FALSE))),"")</f>
        <v>2715.5705522231478</v>
      </c>
      <c r="M127" s="199">
        <f ca="1">IFERROR(IF((VLOOKUP($E127,'NEA Backsheet'!$D$5:$AF$182,M$9,FALSE))="","",(VLOOKUP($E127,'NEA Backsheet'!$D$5:$AF$182,M$9,FALSE))),"")</f>
        <v>2926.5521020045981</v>
      </c>
      <c r="N127" s="201" t="str">
        <f ca="1">IFERROR(IF((VLOOKUP($E127,'NEA Backsheet'!$D$5:$AF$182,N$9,FALSE))="","",(VLOOKUP($E127,'NEA Backsheet'!$D$5:$AF$182,N$9,FALSE))),"")</f>
        <v/>
      </c>
      <c r="O127" s="211"/>
      <c r="P127" s="127"/>
      <c r="Q127" s="196">
        <f ca="1">IFERROR(IF((VLOOKUP($E127,'DTOC Backsheet'!$D$5:$CA$182,Q$9,FALSE))="","",(VLOOKUP($E127,'DTOC Backsheet'!$D$5:$CA$182,Q$9,FALSE))),"")</f>
        <v>938.25253767133734</v>
      </c>
      <c r="R127" s="197">
        <f ca="1">IFERROR(IF((VLOOKUP($E127,'DTOC Backsheet'!$D$5:$CA$182,R$9,FALSE))="","",(VLOOKUP($E127,'DTOC Backsheet'!$D$5:$CA$182,R$9,FALSE))),"")</f>
        <v>1424.3474196531088</v>
      </c>
      <c r="S127" s="197">
        <f ca="1">IFERROR(IF((VLOOKUP($E127,'DTOC Backsheet'!$D$5:$CA$182,S$9,FALSE))="","",(VLOOKUP($E127,'DTOC Backsheet'!$D$5:$CA$182,S$9,FALSE))),"")</f>
        <v>1397.9292195454038</v>
      </c>
      <c r="T127" s="198">
        <f ca="1">IFERROR(IF((VLOOKUP($E127,'DTOC Backsheet'!$D$5:$CA$182,T$9,FALSE))="","",(VLOOKUP($E127,'DTOC Backsheet'!$D$5:$CA$182,T$9,FALSE))),"")</f>
        <v>1449.4026569102386</v>
      </c>
      <c r="U127" s="196">
        <f ca="1">IFERROR(IF((VLOOKUP($E127,'DTOC Backsheet'!$D$5:$CA$182,U$9,FALSE))="","",(VLOOKUP($E127,'DTOC Backsheet'!$D$5:$CA$182,U$9,FALSE))),"")</f>
        <v>1391.8037109914469</v>
      </c>
      <c r="V127" s="223">
        <f ca="1">IFERROR(IF((VLOOKUP($E127,'DTOC Backsheet'!$D$5:$CA$182,V$9,FALSE))="","",(VLOOKUP($E127,'DTOC Backsheet'!$D$5:$CA$182,V$9,FALSE))),"")</f>
        <v>1176.7813114583059</v>
      </c>
      <c r="W127" s="199">
        <f ca="1">IFERROR(IF((VLOOKUP($E127,'DTOC Backsheet'!$D$5:$CA$182,W$9,FALSE))="","",(VLOOKUP($E127,'DTOC Backsheet'!$D$5:$CA$182,W$9,FALSE))),"")</f>
        <v>1176.1663760926247</v>
      </c>
      <c r="X127" s="201" t="str">
        <f ca="1">IFERROR(IF((VLOOKUP($E127,'DTOC Backsheet'!$D$5:$CA$182,X$9,FALSE))="","",(VLOOKUP($E127,'DTOC Backsheet'!$D$5:$CA$182,X$9,FALSE))),"")</f>
        <v/>
      </c>
      <c r="Y127" s="212"/>
    </row>
    <row r="128" spans="1:25" ht="30" customHeight="1" thickBot="1">
      <c r="A128" s="42">
        <v>116</v>
      </c>
      <c r="B128" s="173" t="str">
        <f ca="1">IFERROR(IF((VLOOKUP($E128,'Org list'!$AJ$10:$AL$187,3,FALSE))="","",(VLOOKUP($E128,'Org list'!$AJ$10:$AL$187,3,FALSE))),"")</f>
        <v>Midlands and East of England Commissioning Region</v>
      </c>
      <c r="C128" s="174" t="str">
        <f ca="1">IFERROR(IF((VLOOKUP($E128,'Org list'!$AO$10:$AQ$187,3,FALSE))="","",(VLOOKUP($E128,'Org list'!$AO$10:$AQ$187,3,FALSE))),"")</f>
        <v>East Midlands GOR</v>
      </c>
      <c r="D128" s="175" t="str">
        <f ca="1">IFERROR(IF((VLOOKUP($E128,'Org list'!$AT$10:$AV$187,3,FALSE))="","",(VLOOKUP($E128,'Org list'!$AT$10:$AV$187,3,FALSE))),"")</f>
        <v>NHS England Midlands And East (Central Midlands)</v>
      </c>
      <c r="E128" s="34" t="str">
        <f t="shared" ca="1" si="3"/>
        <v>E10000021</v>
      </c>
      <c r="F128" s="29" t="str">
        <f ca="1">IF(E128="","",VLOOKUP(E128,'Org list'!$J$9:$K$636,2,0))</f>
        <v>Northamptonshire</v>
      </c>
      <c r="G128" s="196">
        <f ca="1">IFERROR(IF((VLOOKUP($E128,'NEA Backsheet'!$D$5:$AF$182,G$9,FALSE))="","",(VLOOKUP($E128,'NEA Backsheet'!$D$5:$AF$182,G$9,FALSE))),"")</f>
        <v>2893.3881533023196</v>
      </c>
      <c r="H128" s="197">
        <f ca="1">IFERROR(IF((VLOOKUP($E128,'NEA Backsheet'!$D$5:$AF$182,H$9,FALSE))="","",(VLOOKUP($E128,'NEA Backsheet'!$D$5:$AF$182,H$9,FALSE))),"")</f>
        <v>2878.6225710345034</v>
      </c>
      <c r="I128" s="197">
        <f ca="1">IFERROR(IF((VLOOKUP($E128,'NEA Backsheet'!$D$5:$AF$182,I$9,FALSE))="","",(VLOOKUP($E128,'NEA Backsheet'!$D$5:$AF$182,I$9,FALSE))),"")</f>
        <v>2990.0703826190979</v>
      </c>
      <c r="J128" s="198">
        <f ca="1">IFERROR(IF((VLOOKUP($E128,'NEA Backsheet'!$D$5:$AF$182,J$9,FALSE))="","",(VLOOKUP($E128,'NEA Backsheet'!$D$5:$AF$182,J$9,FALSE))),"")</f>
        <v>2901.8870349637268</v>
      </c>
      <c r="K128" s="196">
        <f ca="1">IFERROR(IF((VLOOKUP($E128,'NEA Backsheet'!$D$5:$AF$182,K$9,FALSE))="","",(VLOOKUP($E128,'NEA Backsheet'!$D$5:$AF$182,K$9,FALSE))),"")</f>
        <v>2925.6688072164252</v>
      </c>
      <c r="L128" s="223">
        <f ca="1">IFERROR(IF((VLOOKUP($E128,'NEA Backsheet'!$D$5:$AF$182,L$9,FALSE))="","",(VLOOKUP($E128,'NEA Backsheet'!$D$5:$AF$182,L$9,FALSE))),"")</f>
        <v>2864.467589141022</v>
      </c>
      <c r="M128" s="199">
        <f ca="1">IFERROR(IF((VLOOKUP($E128,'NEA Backsheet'!$D$5:$AF$182,M$9,FALSE))="","",(VLOOKUP($E128,'NEA Backsheet'!$D$5:$AF$182,M$9,FALSE))),"")</f>
        <v>2945.4053578200869</v>
      </c>
      <c r="N128" s="201" t="str">
        <f ca="1">IFERROR(IF((VLOOKUP($E128,'NEA Backsheet'!$D$5:$AF$182,N$9,FALSE))="","",(VLOOKUP($E128,'NEA Backsheet'!$D$5:$AF$182,N$9,FALSE))),"")</f>
        <v/>
      </c>
      <c r="O128" s="211"/>
      <c r="P128" s="127"/>
      <c r="Q128" s="196">
        <f ca="1">IFERROR(IF((VLOOKUP($E128,'DTOC Backsheet'!$D$5:$CA$182,Q$9,FALSE))="","",(VLOOKUP($E128,'DTOC Backsheet'!$D$5:$CA$182,Q$9,FALSE))),"")</f>
        <v>2678.7099868797877</v>
      </c>
      <c r="R128" s="197">
        <f ca="1">IFERROR(IF((VLOOKUP($E128,'DTOC Backsheet'!$D$5:$CA$182,R$9,FALSE))="","",(VLOOKUP($E128,'DTOC Backsheet'!$D$5:$CA$182,R$9,FALSE))),"")</f>
        <v>3104.4114949988011</v>
      </c>
      <c r="S128" s="197">
        <f ca="1">IFERROR(IF((VLOOKUP($E128,'DTOC Backsheet'!$D$5:$CA$182,S$9,FALSE))="","",(VLOOKUP($E128,'DTOC Backsheet'!$D$5:$CA$182,S$9,FALSE))),"")</f>
        <v>3048.3331687428577</v>
      </c>
      <c r="T128" s="198">
        <f ca="1">IFERROR(IF((VLOOKUP($E128,'DTOC Backsheet'!$D$5:$CA$182,T$9,FALSE))="","",(VLOOKUP($E128,'DTOC Backsheet'!$D$5:$CA$182,T$9,FALSE))),"")</f>
        <v>3177.5494783721056</v>
      </c>
      <c r="U128" s="196">
        <f ca="1">IFERROR(IF((VLOOKUP($E128,'DTOC Backsheet'!$D$5:$CA$182,U$9,FALSE))="","",(VLOOKUP($E128,'DTOC Backsheet'!$D$5:$CA$182,U$9,FALSE))),"")</f>
        <v>2519.1446522092479</v>
      </c>
      <c r="V128" s="223">
        <f ca="1">IFERROR(IF((VLOOKUP($E128,'DTOC Backsheet'!$D$5:$CA$182,V$9,FALSE))="","",(VLOOKUP($E128,'DTOC Backsheet'!$D$5:$CA$182,V$9,FALSE))),"")</f>
        <v>2780.7508364712899</v>
      </c>
      <c r="W128" s="199">
        <f ca="1">IFERROR(IF((VLOOKUP($E128,'DTOC Backsheet'!$D$5:$CA$182,W$9,FALSE))="","",(VLOOKUP($E128,'DTOC Backsheet'!$D$5:$CA$182,W$9,FALSE))),"")</f>
        <v>2063.0017886436203</v>
      </c>
      <c r="X128" s="201" t="str">
        <f ca="1">IFERROR(IF((VLOOKUP($E128,'DTOC Backsheet'!$D$5:$CA$182,X$9,FALSE))="","",(VLOOKUP($E128,'DTOC Backsheet'!$D$5:$CA$182,X$9,FALSE))),"")</f>
        <v/>
      </c>
      <c r="Y128" s="212"/>
    </row>
    <row r="129" spans="1:25" ht="30" customHeight="1" thickBot="1">
      <c r="A129" s="42">
        <v>117</v>
      </c>
      <c r="B129" s="173" t="str">
        <f ca="1">IFERROR(IF((VLOOKUP($E129,'Org list'!$AJ$10:$AL$187,3,FALSE))="","",(VLOOKUP($E129,'Org list'!$AJ$10:$AL$187,3,FALSE))),"")</f>
        <v>North of England Commissioning Region</v>
      </c>
      <c r="C129" s="174" t="str">
        <f ca="1">IFERROR(IF((VLOOKUP($E129,'Org list'!$AO$10:$AQ$187,3,FALSE))="","",(VLOOKUP($E129,'Org list'!$AO$10:$AQ$187,3,FALSE))),"")</f>
        <v>North East GOR</v>
      </c>
      <c r="D129" s="175" t="str">
        <f ca="1">IFERROR(IF((VLOOKUP($E129,'Org list'!$AT$10:$AV$187,3,FALSE))="","",(VLOOKUP($E129,'Org list'!$AT$10:$AV$187,3,FALSE))),"")</f>
        <v>NHS England North (Cumbria And North East)</v>
      </c>
      <c r="E129" s="34" t="str">
        <f t="shared" ca="1" si="3"/>
        <v>E06000057</v>
      </c>
      <c r="F129" s="29" t="str">
        <f ca="1">IF(E129="","",VLOOKUP(E129,'Org list'!$J$9:$K$636,2,0))</f>
        <v>Northumberland</v>
      </c>
      <c r="G129" s="196">
        <f ca="1">IFERROR(IF((VLOOKUP($E129,'NEA Backsheet'!$D$5:$AF$182,G$9,FALSE))="","",(VLOOKUP($E129,'NEA Backsheet'!$D$5:$AF$182,G$9,FALSE))),"")</f>
        <v>2915.8398338990501</v>
      </c>
      <c r="H129" s="197">
        <f ca="1">IFERROR(IF((VLOOKUP($E129,'NEA Backsheet'!$D$5:$AF$182,H$9,FALSE))="","",(VLOOKUP($E129,'NEA Backsheet'!$D$5:$AF$182,H$9,FALSE))),"")</f>
        <v>3011.7326332548546</v>
      </c>
      <c r="I129" s="197">
        <f ca="1">IFERROR(IF((VLOOKUP($E129,'NEA Backsheet'!$D$5:$AF$182,I$9,FALSE))="","",(VLOOKUP($E129,'NEA Backsheet'!$D$5:$AF$182,I$9,FALSE))),"")</f>
        <v>2977.9757878209548</v>
      </c>
      <c r="J129" s="198">
        <f ca="1">IFERROR(IF((VLOOKUP($E129,'NEA Backsheet'!$D$5:$AF$182,J$9,FALSE))="","",(VLOOKUP($E129,'NEA Backsheet'!$D$5:$AF$182,J$9,FALSE))),"")</f>
        <v>2964.4487280711173</v>
      </c>
      <c r="K129" s="196">
        <f ca="1">IFERROR(IF((VLOOKUP($E129,'NEA Backsheet'!$D$5:$AF$182,K$9,FALSE))="","",(VLOOKUP($E129,'NEA Backsheet'!$D$5:$AF$182,K$9,FALSE))),"")</f>
        <v>3089.6761726774239</v>
      </c>
      <c r="L129" s="223">
        <f ca="1">IFERROR(IF((VLOOKUP($E129,'NEA Backsheet'!$D$5:$AF$182,L$9,FALSE))="","",(VLOOKUP($E129,'NEA Backsheet'!$D$5:$AF$182,L$9,FALSE))),"")</f>
        <v>3131.709053598744</v>
      </c>
      <c r="M129" s="199">
        <f ca="1">IFERROR(IF((VLOOKUP($E129,'NEA Backsheet'!$D$5:$AF$182,M$9,FALSE))="","",(VLOOKUP($E129,'NEA Backsheet'!$D$5:$AF$182,M$9,FALSE))),"")</f>
        <v>3270.9816671367976</v>
      </c>
      <c r="N129" s="201" t="str">
        <f ca="1">IFERROR(IF((VLOOKUP($E129,'NEA Backsheet'!$D$5:$AF$182,N$9,FALSE))="","",(VLOOKUP($E129,'NEA Backsheet'!$D$5:$AF$182,N$9,FALSE))),"")</f>
        <v/>
      </c>
      <c r="O129" s="211"/>
      <c r="P129" s="127"/>
      <c r="Q129" s="196">
        <f ca="1">IFERROR(IF((VLOOKUP($E129,'DTOC Backsheet'!$D$5:$CA$182,Q$9,FALSE))="","",(VLOOKUP($E129,'DTOC Backsheet'!$D$5:$CA$182,Q$9,FALSE))),"")</f>
        <v>202.74793092641099</v>
      </c>
      <c r="R129" s="197">
        <f ca="1">IFERROR(IF((VLOOKUP($E129,'DTOC Backsheet'!$D$5:$CA$182,R$9,FALSE))="","",(VLOOKUP($E129,'DTOC Backsheet'!$D$5:$CA$182,R$9,FALSE))),"")</f>
        <v>245.69644301196755</v>
      </c>
      <c r="S129" s="197">
        <f ca="1">IFERROR(IF((VLOOKUP($E129,'DTOC Backsheet'!$D$5:$CA$182,S$9,FALSE))="","",(VLOOKUP($E129,'DTOC Backsheet'!$D$5:$CA$182,S$9,FALSE))),"")</f>
        <v>364.48196742877707</v>
      </c>
      <c r="T129" s="198">
        <f ca="1">IFERROR(IF((VLOOKUP($E129,'DTOC Backsheet'!$D$5:$CA$182,T$9,FALSE))="","",(VLOOKUP($E129,'DTOC Backsheet'!$D$5:$CA$182,T$9,FALSE))),"")</f>
        <v>372.12764987787051</v>
      </c>
      <c r="U129" s="196">
        <f ca="1">IFERROR(IF((VLOOKUP($E129,'DTOC Backsheet'!$D$5:$CA$182,U$9,FALSE))="","",(VLOOKUP($E129,'DTOC Backsheet'!$D$5:$CA$182,U$9,FALSE))),"")</f>
        <v>374.06581472098446</v>
      </c>
      <c r="V129" s="223">
        <f ca="1">IFERROR(IF((VLOOKUP($E129,'DTOC Backsheet'!$D$5:$CA$182,V$9,FALSE))="","",(VLOOKUP($E129,'DTOC Backsheet'!$D$5:$CA$182,V$9,FALSE))),"")</f>
        <v>302.35371552576981</v>
      </c>
      <c r="W129" s="199">
        <f ca="1">IFERROR(IF((VLOOKUP($E129,'DTOC Backsheet'!$D$5:$CA$182,W$9,FALSE))="","",(VLOOKUP($E129,'DTOC Backsheet'!$D$5:$CA$182,W$9,FALSE))),"")</f>
        <v>310.88164083547105</v>
      </c>
      <c r="X129" s="201" t="str">
        <f ca="1">IFERROR(IF((VLOOKUP($E129,'DTOC Backsheet'!$D$5:$CA$182,X$9,FALSE))="","",(VLOOKUP($E129,'DTOC Backsheet'!$D$5:$CA$182,X$9,FALSE))),"")</f>
        <v/>
      </c>
      <c r="Y129" s="212"/>
    </row>
    <row r="130" spans="1:25" ht="30" customHeight="1" thickBot="1">
      <c r="A130" s="42">
        <v>118</v>
      </c>
      <c r="B130" s="173" t="str">
        <f ca="1">IFERROR(IF((VLOOKUP($E130,'Org list'!$AJ$10:$AL$187,3,FALSE))="","",(VLOOKUP($E130,'Org list'!$AJ$10:$AL$187,3,FALSE))),"")</f>
        <v>Midlands and East of England Commissioning Region</v>
      </c>
      <c r="C130" s="174" t="str">
        <f ca="1">IFERROR(IF((VLOOKUP($E130,'Org list'!$AO$10:$AQ$187,3,FALSE))="","",(VLOOKUP($E130,'Org list'!$AO$10:$AQ$187,3,FALSE))),"")</f>
        <v>East Midlands GOR</v>
      </c>
      <c r="D130" s="175" t="str">
        <f ca="1">IFERROR(IF((VLOOKUP($E130,'Org list'!$AT$10:$AV$187,3,FALSE))="","",(VLOOKUP($E130,'Org list'!$AT$10:$AV$187,3,FALSE))),"")</f>
        <v>NHS England Midlands And East (North Midlands)</v>
      </c>
      <c r="E130" s="34" t="str">
        <f t="shared" ca="1" si="3"/>
        <v>E06000018</v>
      </c>
      <c r="F130" s="29" t="str">
        <f ca="1">IF(E130="","",VLOOKUP(E130,'Org list'!$J$9:$K$636,2,0))</f>
        <v>Nottingham</v>
      </c>
      <c r="G130" s="196">
        <f ca="1">IFERROR(IF((VLOOKUP($E130,'NEA Backsheet'!$D$5:$AF$182,G$9,FALSE))="","",(VLOOKUP($E130,'NEA Backsheet'!$D$5:$AF$182,G$9,FALSE))),"")</f>
        <v>2203.6589950121679</v>
      </c>
      <c r="H130" s="197">
        <f ca="1">IFERROR(IF((VLOOKUP($E130,'NEA Backsheet'!$D$5:$AF$182,H$9,FALSE))="","",(VLOOKUP($E130,'NEA Backsheet'!$D$5:$AF$182,H$9,FALSE))),"")</f>
        <v>2220.0599919207616</v>
      </c>
      <c r="I130" s="197">
        <f ca="1">IFERROR(IF((VLOOKUP($E130,'NEA Backsheet'!$D$5:$AF$182,I$9,FALSE))="","",(VLOOKUP($E130,'NEA Backsheet'!$D$5:$AF$182,I$9,FALSE))),"")</f>
        <v>2293.8493686581933</v>
      </c>
      <c r="J130" s="198">
        <f ca="1">IFERROR(IF((VLOOKUP($E130,'NEA Backsheet'!$D$5:$AF$182,J$9,FALSE))="","",(VLOOKUP($E130,'NEA Backsheet'!$D$5:$AF$182,J$9,FALSE))),"")</f>
        <v>2219.4673727598506</v>
      </c>
      <c r="K130" s="196">
        <f ca="1">IFERROR(IF((VLOOKUP($E130,'NEA Backsheet'!$D$5:$AF$182,K$9,FALSE))="","",(VLOOKUP($E130,'NEA Backsheet'!$D$5:$AF$182,K$9,FALSE))),"")</f>
        <v>2258.5346969064353</v>
      </c>
      <c r="L130" s="223">
        <f ca="1">IFERROR(IF((VLOOKUP($E130,'NEA Backsheet'!$D$5:$AF$182,L$9,FALSE))="","",(VLOOKUP($E130,'NEA Backsheet'!$D$5:$AF$182,L$9,FALSE))),"")</f>
        <v>2238.7161009564725</v>
      </c>
      <c r="M130" s="199">
        <f ca="1">IFERROR(IF((VLOOKUP($E130,'NEA Backsheet'!$D$5:$AF$182,M$9,FALSE))="","",(VLOOKUP($E130,'NEA Backsheet'!$D$5:$AF$182,M$9,FALSE))),"")</f>
        <v>2370.41866374348</v>
      </c>
      <c r="N130" s="201" t="str">
        <f ca="1">IFERROR(IF((VLOOKUP($E130,'NEA Backsheet'!$D$5:$AF$182,N$9,FALSE))="","",(VLOOKUP($E130,'NEA Backsheet'!$D$5:$AF$182,N$9,FALSE))),"")</f>
        <v/>
      </c>
      <c r="O130" s="211"/>
      <c r="P130" s="127"/>
      <c r="Q130" s="196">
        <f ca="1">IFERROR(IF((VLOOKUP($E130,'DTOC Backsheet'!$D$5:$CA$182,Q$9,FALSE))="","",(VLOOKUP($E130,'DTOC Backsheet'!$D$5:$CA$182,Q$9,FALSE))),"")</f>
        <v>1341.839150039192</v>
      </c>
      <c r="R130" s="197">
        <f ca="1">IFERROR(IF((VLOOKUP($E130,'DTOC Backsheet'!$D$5:$CA$182,R$9,FALSE))="","",(VLOOKUP($E130,'DTOC Backsheet'!$D$5:$CA$182,R$9,FALSE))),"")</f>
        <v>2164.870045711004</v>
      </c>
      <c r="S130" s="197">
        <f ca="1">IFERROR(IF((VLOOKUP($E130,'DTOC Backsheet'!$D$5:$CA$182,S$9,FALSE))="","",(VLOOKUP($E130,'DTOC Backsheet'!$D$5:$CA$182,S$9,FALSE))),"")</f>
        <v>1169.1617579722629</v>
      </c>
      <c r="T130" s="198">
        <f ca="1">IFERROR(IF((VLOOKUP($E130,'DTOC Backsheet'!$D$5:$CA$182,T$9,FALSE))="","",(VLOOKUP($E130,'DTOC Backsheet'!$D$5:$CA$182,T$9,FALSE))),"")</f>
        <v>983.69364872556696</v>
      </c>
      <c r="U130" s="196">
        <f ca="1">IFERROR(IF((VLOOKUP($E130,'DTOC Backsheet'!$D$5:$CA$182,U$9,FALSE))="","",(VLOOKUP($E130,'DTOC Backsheet'!$D$5:$CA$182,U$9,FALSE))),"")</f>
        <v>1140.7243625547678</v>
      </c>
      <c r="V130" s="223">
        <f ca="1">IFERROR(IF((VLOOKUP($E130,'DTOC Backsheet'!$D$5:$CA$182,V$9,FALSE))="","",(VLOOKUP($E130,'DTOC Backsheet'!$D$5:$CA$182,V$9,FALSE))),"")</f>
        <v>1618.8652642641296</v>
      </c>
      <c r="W130" s="199">
        <f ca="1">IFERROR(IF((VLOOKUP($E130,'DTOC Backsheet'!$D$5:$CA$182,W$9,FALSE))="","",(VLOOKUP($E130,'DTOC Backsheet'!$D$5:$CA$182,W$9,FALSE))),"")</f>
        <v>1763.3648488102021</v>
      </c>
      <c r="X130" s="201" t="str">
        <f ca="1">IFERROR(IF((VLOOKUP($E130,'DTOC Backsheet'!$D$5:$CA$182,X$9,FALSE))="","",(VLOOKUP($E130,'DTOC Backsheet'!$D$5:$CA$182,X$9,FALSE))),"")</f>
        <v/>
      </c>
      <c r="Y130" s="212"/>
    </row>
    <row r="131" spans="1:25" ht="30" customHeight="1" thickBot="1">
      <c r="A131" s="42">
        <v>119</v>
      </c>
      <c r="B131" s="173" t="str">
        <f ca="1">IFERROR(IF((VLOOKUP($E131,'Org list'!$AJ$10:$AL$187,3,FALSE))="","",(VLOOKUP($E131,'Org list'!$AJ$10:$AL$187,3,FALSE))),"")</f>
        <v>Midlands and East of England Commissioning Region</v>
      </c>
      <c r="C131" s="174" t="str">
        <f ca="1">IFERROR(IF((VLOOKUP($E131,'Org list'!$AO$10:$AQ$187,3,FALSE))="","",(VLOOKUP($E131,'Org list'!$AO$10:$AQ$187,3,FALSE))),"")</f>
        <v>East Midlands GOR</v>
      </c>
      <c r="D131" s="175" t="str">
        <f ca="1">IFERROR(IF((VLOOKUP($E131,'Org list'!$AT$10:$AV$187,3,FALSE))="","",(VLOOKUP($E131,'Org list'!$AT$10:$AV$187,3,FALSE))),"")</f>
        <v>NHS England Midlands And East (North Midlands)</v>
      </c>
      <c r="E131" s="34" t="str">
        <f t="shared" ca="1" si="3"/>
        <v>E10000024</v>
      </c>
      <c r="F131" s="29" t="str">
        <f ca="1">IF(E131="","",VLOOKUP(E131,'Org list'!$J$9:$K$636,2,0))</f>
        <v>Nottinghamshire</v>
      </c>
      <c r="G131" s="196">
        <f ca="1">IFERROR(IF((VLOOKUP($E131,'NEA Backsheet'!$D$5:$AF$182,G$9,FALSE))="","",(VLOOKUP($E131,'NEA Backsheet'!$D$5:$AF$182,G$9,FALSE))),"")</f>
        <v>2550.2948668441568</v>
      </c>
      <c r="H131" s="197">
        <f ca="1">IFERROR(IF((VLOOKUP($E131,'NEA Backsheet'!$D$5:$AF$182,H$9,FALSE))="","",(VLOOKUP($E131,'NEA Backsheet'!$D$5:$AF$182,H$9,FALSE))),"")</f>
        <v>2552.5341697324648</v>
      </c>
      <c r="I131" s="197">
        <f ca="1">IFERROR(IF((VLOOKUP($E131,'NEA Backsheet'!$D$5:$AF$182,I$9,FALSE))="","",(VLOOKUP($E131,'NEA Backsheet'!$D$5:$AF$182,I$9,FALSE))),"")</f>
        <v>2693.8633335899294</v>
      </c>
      <c r="J131" s="198">
        <f ca="1">IFERROR(IF((VLOOKUP($E131,'NEA Backsheet'!$D$5:$AF$182,J$9,FALSE))="","",(VLOOKUP($E131,'NEA Backsheet'!$D$5:$AF$182,J$9,FALSE))),"")</f>
        <v>2575.4808367523974</v>
      </c>
      <c r="K131" s="196">
        <f ca="1">IFERROR(IF((VLOOKUP($E131,'NEA Backsheet'!$D$5:$AF$182,K$9,FALSE))="","",(VLOOKUP($E131,'NEA Backsheet'!$D$5:$AF$182,K$9,FALSE))),"")</f>
        <v>2526.3062986900904</v>
      </c>
      <c r="L131" s="223">
        <f ca="1">IFERROR(IF((VLOOKUP($E131,'NEA Backsheet'!$D$5:$AF$182,L$9,FALSE))="","",(VLOOKUP($E131,'NEA Backsheet'!$D$5:$AF$182,L$9,FALSE))),"")</f>
        <v>2503.1652899933074</v>
      </c>
      <c r="M131" s="199">
        <f ca="1">IFERROR(IF((VLOOKUP($E131,'NEA Backsheet'!$D$5:$AF$182,M$9,FALSE))="","",(VLOOKUP($E131,'NEA Backsheet'!$D$5:$AF$182,M$9,FALSE))),"")</f>
        <v>2557.7472621624265</v>
      </c>
      <c r="N131" s="201" t="str">
        <f ca="1">IFERROR(IF((VLOOKUP($E131,'NEA Backsheet'!$D$5:$AF$182,N$9,FALSE))="","",(VLOOKUP($E131,'NEA Backsheet'!$D$5:$AF$182,N$9,FALSE))),"")</f>
        <v/>
      </c>
      <c r="O131" s="211"/>
      <c r="P131" s="127"/>
      <c r="Q131" s="196">
        <f ca="1">IFERROR(IF((VLOOKUP($E131,'DTOC Backsheet'!$D$5:$CA$182,Q$9,FALSE))="","",(VLOOKUP($E131,'DTOC Backsheet'!$D$5:$CA$182,Q$9,FALSE))),"")</f>
        <v>1010.2617257556494</v>
      </c>
      <c r="R131" s="197">
        <f ca="1">IFERROR(IF((VLOOKUP($E131,'DTOC Backsheet'!$D$5:$CA$182,R$9,FALSE))="","",(VLOOKUP($E131,'DTOC Backsheet'!$D$5:$CA$182,R$9,FALSE))),"")</f>
        <v>977.20423197710079</v>
      </c>
      <c r="S131" s="197">
        <f ca="1">IFERROR(IF((VLOOKUP($E131,'DTOC Backsheet'!$D$5:$CA$182,S$9,FALSE))="","",(VLOOKUP($E131,'DTOC Backsheet'!$D$5:$CA$182,S$9,FALSE))),"")</f>
        <v>777.77794941585557</v>
      </c>
      <c r="T131" s="198">
        <f ca="1">IFERROR(IF((VLOOKUP($E131,'DTOC Backsheet'!$D$5:$CA$182,T$9,FALSE))="","",(VLOOKUP($E131,'DTOC Backsheet'!$D$5:$CA$182,T$9,FALSE))),"")</f>
        <v>768.11121404842595</v>
      </c>
      <c r="U131" s="196">
        <f ca="1">IFERROR(IF((VLOOKUP($E131,'DTOC Backsheet'!$D$5:$CA$182,U$9,FALSE))="","",(VLOOKUP($E131,'DTOC Backsheet'!$D$5:$CA$182,U$9,FALSE))),"")</f>
        <v>635.38159626085792</v>
      </c>
      <c r="V131" s="223">
        <f ca="1">IFERROR(IF((VLOOKUP($E131,'DTOC Backsheet'!$D$5:$CA$182,V$9,FALSE))="","",(VLOOKUP($E131,'DTOC Backsheet'!$D$5:$CA$182,V$9,FALSE))),"")</f>
        <v>644.13806410101006</v>
      </c>
      <c r="W131" s="199">
        <f ca="1">IFERROR(IF((VLOOKUP($E131,'DTOC Backsheet'!$D$5:$CA$182,W$9,FALSE))="","",(VLOOKUP($E131,'DTOC Backsheet'!$D$5:$CA$182,W$9,FALSE))),"")</f>
        <v>673.78715696327913</v>
      </c>
      <c r="X131" s="201" t="str">
        <f ca="1">IFERROR(IF((VLOOKUP($E131,'DTOC Backsheet'!$D$5:$CA$182,X$9,FALSE))="","",(VLOOKUP($E131,'DTOC Backsheet'!$D$5:$CA$182,X$9,FALSE))),"")</f>
        <v/>
      </c>
      <c r="Y131" s="212"/>
    </row>
    <row r="132" spans="1:25" ht="30" customHeight="1" thickBot="1">
      <c r="A132" s="42">
        <v>120</v>
      </c>
      <c r="B132" s="173" t="str">
        <f ca="1">IFERROR(IF((VLOOKUP($E132,'Org list'!$AJ$10:$AL$187,3,FALSE))="","",(VLOOKUP($E132,'Org list'!$AJ$10:$AL$187,3,FALSE))),"")</f>
        <v>North of England Commissioning Region</v>
      </c>
      <c r="C132" s="174" t="str">
        <f ca="1">IFERROR(IF((VLOOKUP($E132,'Org list'!$AO$10:$AQ$187,3,FALSE))="","",(VLOOKUP($E132,'Org list'!$AO$10:$AQ$187,3,FALSE))),"")</f>
        <v>North West GOR</v>
      </c>
      <c r="D132" s="175" t="str">
        <f ca="1">IFERROR(IF((VLOOKUP($E132,'Org list'!$AT$10:$AV$187,3,FALSE))="","",(VLOOKUP($E132,'Org list'!$AT$10:$AV$187,3,FALSE))),"")</f>
        <v>NHS England North (Greater Manchester)</v>
      </c>
      <c r="E132" s="34" t="str">
        <f t="shared" ca="1" si="3"/>
        <v>E08000004</v>
      </c>
      <c r="F132" s="29" t="str">
        <f ca="1">IF(E132="","",VLOOKUP(E132,'Org list'!$J$9:$K$636,2,0))</f>
        <v>Oldham</v>
      </c>
      <c r="G132" s="196">
        <f ca="1">IFERROR(IF((VLOOKUP($E132,'NEA Backsheet'!$D$5:$AF$182,G$9,FALSE))="","",(VLOOKUP($E132,'NEA Backsheet'!$D$5:$AF$182,G$9,FALSE))),"")</f>
        <v>2993.5494109089996</v>
      </c>
      <c r="H132" s="197">
        <f ca="1">IFERROR(IF((VLOOKUP($E132,'NEA Backsheet'!$D$5:$AF$182,H$9,FALSE))="","",(VLOOKUP($E132,'NEA Backsheet'!$D$5:$AF$182,H$9,FALSE))),"")</f>
        <v>2915.2963212462955</v>
      </c>
      <c r="I132" s="197">
        <f ca="1">IFERROR(IF((VLOOKUP($E132,'NEA Backsheet'!$D$5:$AF$182,I$9,FALSE))="","",(VLOOKUP($E132,'NEA Backsheet'!$D$5:$AF$182,I$9,FALSE))),"")</f>
        <v>3123.9712126245668</v>
      </c>
      <c r="J132" s="198">
        <f ca="1">IFERROR(IF((VLOOKUP($E132,'NEA Backsheet'!$D$5:$AF$182,J$9,FALSE))="","",(VLOOKUP($E132,'NEA Backsheet'!$D$5:$AF$182,J$9,FALSE))),"")</f>
        <v>3114.1846684645898</v>
      </c>
      <c r="K132" s="196">
        <f ca="1">IFERROR(IF((VLOOKUP($E132,'NEA Backsheet'!$D$5:$AF$182,K$9,FALSE))="","",(VLOOKUP($E132,'NEA Backsheet'!$D$5:$AF$182,K$9,FALSE))),"")</f>
        <v>3262.5155675633032</v>
      </c>
      <c r="L132" s="223">
        <f ca="1">IFERROR(IF((VLOOKUP($E132,'NEA Backsheet'!$D$5:$AF$182,L$9,FALSE))="","",(VLOOKUP($E132,'NEA Backsheet'!$D$5:$AF$182,L$9,FALSE))),"")</f>
        <v>3354.0387625103535</v>
      </c>
      <c r="M132" s="199">
        <f ca="1">IFERROR(IF((VLOOKUP($E132,'NEA Backsheet'!$D$5:$AF$182,M$9,FALSE))="","",(VLOOKUP($E132,'NEA Backsheet'!$D$5:$AF$182,M$9,FALSE))),"")</f>
        <v>3817.6636447940191</v>
      </c>
      <c r="N132" s="201" t="str">
        <f ca="1">IFERROR(IF((VLOOKUP($E132,'NEA Backsheet'!$D$5:$AF$182,N$9,FALSE))="","",(VLOOKUP($E132,'NEA Backsheet'!$D$5:$AF$182,N$9,FALSE))),"")</f>
        <v/>
      </c>
      <c r="O132" s="211"/>
      <c r="P132" s="127"/>
      <c r="Q132" s="196">
        <f ca="1">IFERROR(IF((VLOOKUP($E132,'DTOC Backsheet'!$D$5:$CA$182,Q$9,FALSE))="","",(VLOOKUP($E132,'DTOC Backsheet'!$D$5:$CA$182,Q$9,FALSE))),"")</f>
        <v>247.87719126319368</v>
      </c>
      <c r="R132" s="197">
        <f ca="1">IFERROR(IF((VLOOKUP($E132,'DTOC Backsheet'!$D$5:$CA$182,R$9,FALSE))="","",(VLOOKUP($E132,'DTOC Backsheet'!$D$5:$CA$182,R$9,FALSE))),"")</f>
        <v>273.81782755817909</v>
      </c>
      <c r="S132" s="197">
        <f ca="1">IFERROR(IF((VLOOKUP($E132,'DTOC Backsheet'!$D$5:$CA$182,S$9,FALSE))="","",(VLOOKUP($E132,'DTOC Backsheet'!$D$5:$CA$182,S$9,FALSE))),"")</f>
        <v>626.6104811699804</v>
      </c>
      <c r="T132" s="198">
        <f ca="1">IFERROR(IF((VLOOKUP($E132,'DTOC Backsheet'!$D$5:$CA$182,T$9,FALSE))="","",(VLOOKUP($E132,'DTOC Backsheet'!$D$5:$CA$182,T$9,FALSE))),"")</f>
        <v>477.28366936329792</v>
      </c>
      <c r="U132" s="196">
        <f ca="1">IFERROR(IF((VLOOKUP($E132,'DTOC Backsheet'!$D$5:$CA$182,U$9,FALSE))="","",(VLOOKUP($E132,'DTOC Backsheet'!$D$5:$CA$182,U$9,FALSE))),"")</f>
        <v>667.85169657590541</v>
      </c>
      <c r="V132" s="223">
        <f ca="1">IFERROR(IF((VLOOKUP($E132,'DTOC Backsheet'!$D$5:$CA$182,V$9,FALSE))="","",(VLOOKUP($E132,'DTOC Backsheet'!$D$5:$CA$182,V$9,FALSE))),"")</f>
        <v>486.49541690227591</v>
      </c>
      <c r="W132" s="199">
        <f ca="1">IFERROR(IF((VLOOKUP($E132,'DTOC Backsheet'!$D$5:$CA$182,W$9,FALSE))="","",(VLOOKUP($E132,'DTOC Backsheet'!$D$5:$CA$182,W$9,FALSE))),"")</f>
        <v>622.94442732338757</v>
      </c>
      <c r="X132" s="201" t="str">
        <f ca="1">IFERROR(IF((VLOOKUP($E132,'DTOC Backsheet'!$D$5:$CA$182,X$9,FALSE))="","",(VLOOKUP($E132,'DTOC Backsheet'!$D$5:$CA$182,X$9,FALSE))),"")</f>
        <v/>
      </c>
      <c r="Y132" s="212"/>
    </row>
    <row r="133" spans="1:25" ht="30" customHeight="1" thickBot="1">
      <c r="A133" s="42">
        <v>121</v>
      </c>
      <c r="B133" s="173" t="str">
        <f ca="1">IFERROR(IF((VLOOKUP($E133,'Org list'!$AJ$10:$AL$187,3,FALSE))="","",(VLOOKUP($E133,'Org list'!$AJ$10:$AL$187,3,FALSE))),"")</f>
        <v>South of England Commissioning Region</v>
      </c>
      <c r="C133" s="174" t="str">
        <f ca="1">IFERROR(IF((VLOOKUP($E133,'Org list'!$AO$10:$AQ$187,3,FALSE))="","",(VLOOKUP($E133,'Org list'!$AO$10:$AQ$187,3,FALSE))),"")</f>
        <v>South East GOR</v>
      </c>
      <c r="D133" s="175" t="str">
        <f ca="1">IFERROR(IF((VLOOKUP($E133,'Org list'!$AT$10:$AV$187,3,FALSE))="","",(VLOOKUP($E133,'Org list'!$AT$10:$AV$187,3,FALSE))),"")</f>
        <v>NHS England South (South Central)</v>
      </c>
      <c r="E133" s="34" t="str">
        <f t="shared" ca="1" si="3"/>
        <v>E10000025</v>
      </c>
      <c r="F133" s="29" t="str">
        <f ca="1">IF(E133="","",VLOOKUP(E133,'Org list'!$J$9:$K$636,2,0))</f>
        <v>Oxfordshire</v>
      </c>
      <c r="G133" s="196">
        <f ca="1">IFERROR(IF((VLOOKUP($E133,'NEA Backsheet'!$D$5:$AF$182,G$9,FALSE))="","",(VLOOKUP($E133,'NEA Backsheet'!$D$5:$AF$182,G$9,FALSE))),"")</f>
        <v>2327.7792845232852</v>
      </c>
      <c r="H133" s="197">
        <f ca="1">IFERROR(IF((VLOOKUP($E133,'NEA Backsheet'!$D$5:$AF$182,H$9,FALSE))="","",(VLOOKUP($E133,'NEA Backsheet'!$D$5:$AF$182,H$9,FALSE))),"")</f>
        <v>2327.3050770858026</v>
      </c>
      <c r="I133" s="197">
        <f ca="1">IFERROR(IF((VLOOKUP($E133,'NEA Backsheet'!$D$5:$AF$182,I$9,FALSE))="","",(VLOOKUP($E133,'NEA Backsheet'!$D$5:$AF$182,I$9,FALSE))),"")</f>
        <v>2429.6484930119332</v>
      </c>
      <c r="J133" s="198">
        <f ca="1">IFERROR(IF((VLOOKUP($E133,'NEA Backsheet'!$D$5:$AF$182,J$9,FALSE))="","",(VLOOKUP($E133,'NEA Backsheet'!$D$5:$AF$182,J$9,FALSE))),"")</f>
        <v>2304.589647859686</v>
      </c>
      <c r="K133" s="196">
        <f ca="1">IFERROR(IF((VLOOKUP($E133,'NEA Backsheet'!$D$5:$AF$182,K$9,FALSE))="","",(VLOOKUP($E133,'NEA Backsheet'!$D$5:$AF$182,K$9,FALSE))),"")</f>
        <v>2337.2101087266074</v>
      </c>
      <c r="L133" s="223">
        <f ca="1">IFERROR(IF((VLOOKUP($E133,'NEA Backsheet'!$D$5:$AF$182,L$9,FALSE))="","",(VLOOKUP($E133,'NEA Backsheet'!$D$5:$AF$182,L$9,FALSE))),"")</f>
        <v>2334.1864171576144</v>
      </c>
      <c r="M133" s="199">
        <f ca="1">IFERROR(IF((VLOOKUP($E133,'NEA Backsheet'!$D$5:$AF$182,M$9,FALSE))="","",(VLOOKUP($E133,'NEA Backsheet'!$D$5:$AF$182,M$9,FALSE))),"")</f>
        <v>2429.5051408114618</v>
      </c>
      <c r="N133" s="201" t="str">
        <f ca="1">IFERROR(IF((VLOOKUP($E133,'NEA Backsheet'!$D$5:$AF$182,N$9,FALSE))="","",(VLOOKUP($E133,'NEA Backsheet'!$D$5:$AF$182,N$9,FALSE))),"")</f>
        <v/>
      </c>
      <c r="O133" s="211"/>
      <c r="P133" s="127"/>
      <c r="Q133" s="196">
        <f ca="1">IFERROR(IF((VLOOKUP($E133,'DTOC Backsheet'!$D$5:$CA$182,Q$9,FALSE))="","",(VLOOKUP($E133,'DTOC Backsheet'!$D$5:$CA$182,Q$9,FALSE))),"")</f>
        <v>2049.1481950246975</v>
      </c>
      <c r="R133" s="197">
        <f ca="1">IFERROR(IF((VLOOKUP($E133,'DTOC Backsheet'!$D$5:$CA$182,R$9,FALSE))="","",(VLOOKUP($E133,'DTOC Backsheet'!$D$5:$CA$182,R$9,FALSE))),"")</f>
        <v>2192.1424117860088</v>
      </c>
      <c r="S133" s="197">
        <f ca="1">IFERROR(IF((VLOOKUP($E133,'DTOC Backsheet'!$D$5:$CA$182,S$9,FALSE))="","",(VLOOKUP($E133,'DTOC Backsheet'!$D$5:$CA$182,S$9,FALSE))),"")</f>
        <v>2484.2911705738065</v>
      </c>
      <c r="T133" s="198">
        <f ca="1">IFERROR(IF((VLOOKUP($E133,'DTOC Backsheet'!$D$5:$CA$182,T$9,FALSE))="","",(VLOOKUP($E133,'DTOC Backsheet'!$D$5:$CA$182,T$9,FALSE))),"")</f>
        <v>2977.1880624435294</v>
      </c>
      <c r="U133" s="196">
        <f ca="1">IFERROR(IF((VLOOKUP($E133,'DTOC Backsheet'!$D$5:$CA$182,U$9,FALSE))="","",(VLOOKUP($E133,'DTOC Backsheet'!$D$5:$CA$182,U$9,FALSE))),"")</f>
        <v>3232.5120633564429</v>
      </c>
      <c r="V133" s="223">
        <f ca="1">IFERROR(IF((VLOOKUP($E133,'DTOC Backsheet'!$D$5:$CA$182,V$9,FALSE))="","",(VLOOKUP($E133,'DTOC Backsheet'!$D$5:$CA$182,V$9,FALSE))),"")</f>
        <v>2604.30480931172</v>
      </c>
      <c r="W133" s="199">
        <f ca="1">IFERROR(IF((VLOOKUP($E133,'DTOC Backsheet'!$D$5:$CA$182,W$9,FALSE))="","",(VLOOKUP($E133,'DTOC Backsheet'!$D$5:$CA$182,W$9,FALSE))),"")</f>
        <v>2072.3491930212176</v>
      </c>
      <c r="X133" s="201" t="str">
        <f ca="1">IFERROR(IF((VLOOKUP($E133,'DTOC Backsheet'!$D$5:$CA$182,X$9,FALSE))="","",(VLOOKUP($E133,'DTOC Backsheet'!$D$5:$CA$182,X$9,FALSE))),"")</f>
        <v/>
      </c>
      <c r="Y133" s="212"/>
    </row>
    <row r="134" spans="1:25" ht="30" customHeight="1" thickBot="1">
      <c r="A134" s="42">
        <v>122</v>
      </c>
      <c r="B134" s="173" t="str">
        <f ca="1">IFERROR(IF((VLOOKUP($E134,'Org list'!$AJ$10:$AL$187,3,FALSE))="","",(VLOOKUP($E134,'Org list'!$AJ$10:$AL$187,3,FALSE))),"")</f>
        <v>Midlands and East of England Commissioning Region</v>
      </c>
      <c r="C134" s="174" t="str">
        <f ca="1">IFERROR(IF((VLOOKUP($E134,'Org list'!$AO$10:$AQ$187,3,FALSE))="","",(VLOOKUP($E134,'Org list'!$AO$10:$AQ$187,3,FALSE))),"")</f>
        <v>East of England GOR</v>
      </c>
      <c r="D134" s="175" t="str">
        <f ca="1">IFERROR(IF((VLOOKUP($E134,'Org list'!$AT$10:$AV$187,3,FALSE))="","",(VLOOKUP($E134,'Org list'!$AT$10:$AV$187,3,FALSE))),"")</f>
        <v>NHS England Midlands And East (East)</v>
      </c>
      <c r="E134" s="34" t="str">
        <f t="shared" ca="1" si="3"/>
        <v>E06000031</v>
      </c>
      <c r="F134" s="29" t="str">
        <f ca="1">IF(E134="","",VLOOKUP(E134,'Org list'!$J$9:$K$636,2,0))</f>
        <v>Peterborough</v>
      </c>
      <c r="G134" s="196">
        <f ca="1">IFERROR(IF((VLOOKUP($E134,'NEA Backsheet'!$D$5:$AF$182,G$9,FALSE))="","",(VLOOKUP($E134,'NEA Backsheet'!$D$5:$AF$182,G$9,FALSE))),"")</f>
        <v>2447.3781712382579</v>
      </c>
      <c r="H134" s="197">
        <f ca="1">IFERROR(IF((VLOOKUP($E134,'NEA Backsheet'!$D$5:$AF$182,H$9,FALSE))="","",(VLOOKUP($E134,'NEA Backsheet'!$D$5:$AF$182,H$9,FALSE))),"")</f>
        <v>2444.1486773545462</v>
      </c>
      <c r="I134" s="197">
        <f ca="1">IFERROR(IF((VLOOKUP($E134,'NEA Backsheet'!$D$5:$AF$182,I$9,FALSE))="","",(VLOOKUP($E134,'NEA Backsheet'!$D$5:$AF$182,I$9,FALSE))),"")</f>
        <v>2425.5074200549684</v>
      </c>
      <c r="J134" s="198">
        <f ca="1">IFERROR(IF((VLOOKUP($E134,'NEA Backsheet'!$D$5:$AF$182,J$9,FALSE))="","",(VLOOKUP($E134,'NEA Backsheet'!$D$5:$AF$182,J$9,FALSE))),"")</f>
        <v>2517.3484651065464</v>
      </c>
      <c r="K134" s="196">
        <f ca="1">IFERROR(IF((VLOOKUP($E134,'NEA Backsheet'!$D$5:$AF$182,K$9,FALSE))="","",(VLOOKUP($E134,'NEA Backsheet'!$D$5:$AF$182,K$9,FALSE))),"")</f>
        <v>2600.8925324198863</v>
      </c>
      <c r="L134" s="223">
        <f ca="1">IFERROR(IF((VLOOKUP($E134,'NEA Backsheet'!$D$5:$AF$182,L$9,FALSE))="","",(VLOOKUP($E134,'NEA Backsheet'!$D$5:$AF$182,L$9,FALSE))),"")</f>
        <v>2509.0979834721361</v>
      </c>
      <c r="M134" s="199">
        <f ca="1">IFERROR(IF((VLOOKUP($E134,'NEA Backsheet'!$D$5:$AF$182,M$9,FALSE))="","",(VLOOKUP($E134,'NEA Backsheet'!$D$5:$AF$182,M$9,FALSE))),"")</f>
        <v>2625.8881658989117</v>
      </c>
      <c r="N134" s="201" t="str">
        <f ca="1">IFERROR(IF((VLOOKUP($E134,'NEA Backsheet'!$D$5:$AF$182,N$9,FALSE))="","",(VLOOKUP($E134,'NEA Backsheet'!$D$5:$AF$182,N$9,FALSE))),"")</f>
        <v/>
      </c>
      <c r="O134" s="211"/>
      <c r="P134" s="127"/>
      <c r="Q134" s="196">
        <f ca="1">IFERROR(IF((VLOOKUP($E134,'DTOC Backsheet'!$D$5:$CA$182,Q$9,FALSE))="","",(VLOOKUP($E134,'DTOC Backsheet'!$D$5:$CA$182,Q$9,FALSE))),"")</f>
        <v>1371.262346096604</v>
      </c>
      <c r="R134" s="197">
        <f ca="1">IFERROR(IF((VLOOKUP($E134,'DTOC Backsheet'!$D$5:$CA$182,R$9,FALSE))="","",(VLOOKUP($E134,'DTOC Backsheet'!$D$5:$CA$182,R$9,FALSE))),"")</f>
        <v>1085.1035042619401</v>
      </c>
      <c r="S134" s="197">
        <f ca="1">IFERROR(IF((VLOOKUP($E134,'DTOC Backsheet'!$D$5:$CA$182,S$9,FALSE))="","",(VLOOKUP($E134,'DTOC Backsheet'!$D$5:$CA$182,S$9,FALSE))),"")</f>
        <v>1442.2946827222297</v>
      </c>
      <c r="T134" s="198">
        <f ca="1">IFERROR(IF((VLOOKUP($E134,'DTOC Backsheet'!$D$5:$CA$182,T$9,FALSE))="","",(VLOOKUP($E134,'DTOC Backsheet'!$D$5:$CA$182,T$9,FALSE))),"")</f>
        <v>1139.5647881588432</v>
      </c>
      <c r="U134" s="196">
        <f ca="1">IFERROR(IF((VLOOKUP($E134,'DTOC Backsheet'!$D$5:$CA$182,U$9,FALSE))="","",(VLOOKUP($E134,'DTOC Backsheet'!$D$5:$CA$182,U$9,FALSE))),"")</f>
        <v>1286.9745274422378</v>
      </c>
      <c r="V134" s="223">
        <f ca="1">IFERROR(IF((VLOOKUP($E134,'DTOC Backsheet'!$D$5:$CA$182,V$9,FALSE))="","",(VLOOKUP($E134,'DTOC Backsheet'!$D$5:$CA$182,V$9,FALSE))),"")</f>
        <v>1306.4945385802214</v>
      </c>
      <c r="W134" s="199">
        <f ca="1">IFERROR(IF((VLOOKUP($E134,'DTOC Backsheet'!$D$5:$CA$182,W$9,FALSE))="","",(VLOOKUP($E134,'DTOC Backsheet'!$D$5:$CA$182,W$9,FALSE))),"")</f>
        <v>1274.1855546276965</v>
      </c>
      <c r="X134" s="201" t="str">
        <f ca="1">IFERROR(IF((VLOOKUP($E134,'DTOC Backsheet'!$D$5:$CA$182,X$9,FALSE))="","",(VLOOKUP($E134,'DTOC Backsheet'!$D$5:$CA$182,X$9,FALSE))),"")</f>
        <v/>
      </c>
      <c r="Y134" s="212"/>
    </row>
    <row r="135" spans="1:25" ht="30" customHeight="1" thickBot="1">
      <c r="A135" s="42">
        <v>123</v>
      </c>
      <c r="B135" s="173" t="str">
        <f ca="1">IFERROR(IF((VLOOKUP($E135,'Org list'!$AJ$10:$AL$187,3,FALSE))="","",(VLOOKUP($E135,'Org list'!$AJ$10:$AL$187,3,FALSE))),"")</f>
        <v>South of England Commissioning Region</v>
      </c>
      <c r="C135" s="174" t="str">
        <f ca="1">IFERROR(IF((VLOOKUP($E135,'Org list'!$AO$10:$AQ$187,3,FALSE))="","",(VLOOKUP($E135,'Org list'!$AO$10:$AQ$187,3,FALSE))),"")</f>
        <v>South West GOR</v>
      </c>
      <c r="D135" s="175" t="str">
        <f ca="1">IFERROR(IF((VLOOKUP($E135,'Org list'!$AT$10:$AV$187,3,FALSE))="","",(VLOOKUP($E135,'Org list'!$AT$10:$AV$187,3,FALSE))),"")</f>
        <v>NHS England South (South West)</v>
      </c>
      <c r="E135" s="34" t="str">
        <f t="shared" ca="1" si="3"/>
        <v>E06000026</v>
      </c>
      <c r="F135" s="29" t="str">
        <f ca="1">IF(E135="","",VLOOKUP(E135,'Org list'!$J$9:$K$636,2,0))</f>
        <v>Plymouth</v>
      </c>
      <c r="G135" s="196">
        <f ca="1">IFERROR(IF((VLOOKUP($E135,'NEA Backsheet'!$D$5:$AF$182,G$9,FALSE))="","",(VLOOKUP($E135,'NEA Backsheet'!$D$5:$AF$182,G$9,FALSE))),"")</f>
        <v>2453.0420653379356</v>
      </c>
      <c r="H135" s="197">
        <f ca="1">IFERROR(IF((VLOOKUP($E135,'NEA Backsheet'!$D$5:$AF$182,H$9,FALSE))="","",(VLOOKUP($E135,'NEA Backsheet'!$D$5:$AF$182,H$9,FALSE))),"")</f>
        <v>2379.2646882422237</v>
      </c>
      <c r="I135" s="197">
        <f ca="1">IFERROR(IF((VLOOKUP($E135,'NEA Backsheet'!$D$5:$AF$182,I$9,FALSE))="","",(VLOOKUP($E135,'NEA Backsheet'!$D$5:$AF$182,I$9,FALSE))),"")</f>
        <v>2514.3374692694179</v>
      </c>
      <c r="J135" s="198">
        <f ca="1">IFERROR(IF((VLOOKUP($E135,'NEA Backsheet'!$D$5:$AF$182,J$9,FALSE))="","",(VLOOKUP($E135,'NEA Backsheet'!$D$5:$AF$182,J$9,FALSE))),"")</f>
        <v>2505.5444051373224</v>
      </c>
      <c r="K135" s="196">
        <f ca="1">IFERROR(IF((VLOOKUP($E135,'NEA Backsheet'!$D$5:$AF$182,K$9,FALSE))="","",(VLOOKUP($E135,'NEA Backsheet'!$D$5:$AF$182,K$9,FALSE))),"")</f>
        <v>2528.7632495961907</v>
      </c>
      <c r="L135" s="223">
        <f ca="1">IFERROR(IF((VLOOKUP($E135,'NEA Backsheet'!$D$5:$AF$182,L$9,FALSE))="","",(VLOOKUP($E135,'NEA Backsheet'!$D$5:$AF$182,L$9,FALSE))),"")</f>
        <v>2521.8306088335898</v>
      </c>
      <c r="M135" s="199">
        <f ca="1">IFERROR(IF((VLOOKUP($E135,'NEA Backsheet'!$D$5:$AF$182,M$9,FALSE))="","",(VLOOKUP($E135,'NEA Backsheet'!$D$5:$AF$182,M$9,FALSE))),"")</f>
        <v>2721.9968556140716</v>
      </c>
      <c r="N135" s="201" t="str">
        <f ca="1">IFERROR(IF((VLOOKUP($E135,'NEA Backsheet'!$D$5:$AF$182,N$9,FALSE))="","",(VLOOKUP($E135,'NEA Backsheet'!$D$5:$AF$182,N$9,FALSE))),"")</f>
        <v/>
      </c>
      <c r="O135" s="211"/>
      <c r="P135" s="127"/>
      <c r="Q135" s="196">
        <f ca="1">IFERROR(IF((VLOOKUP($E135,'DTOC Backsheet'!$D$5:$CA$182,Q$9,FALSE))="","",(VLOOKUP($E135,'DTOC Backsheet'!$D$5:$CA$182,Q$9,FALSE))),"")</f>
        <v>1209.4183273758811</v>
      </c>
      <c r="R135" s="197">
        <f ca="1">IFERROR(IF((VLOOKUP($E135,'DTOC Backsheet'!$D$5:$CA$182,R$9,FALSE))="","",(VLOOKUP($E135,'DTOC Backsheet'!$D$5:$CA$182,R$9,FALSE))),"")</f>
        <v>1471.6731476765935</v>
      </c>
      <c r="S135" s="197">
        <f ca="1">IFERROR(IF((VLOOKUP($E135,'DTOC Backsheet'!$D$5:$CA$182,S$9,FALSE))="","",(VLOOKUP($E135,'DTOC Backsheet'!$D$5:$CA$182,S$9,FALSE))),"")</f>
        <v>2306.0337647131619</v>
      </c>
      <c r="T135" s="198">
        <f ca="1">IFERROR(IF((VLOOKUP($E135,'DTOC Backsheet'!$D$5:$CA$182,T$9,FALSE))="","",(VLOOKUP($E135,'DTOC Backsheet'!$D$5:$CA$182,T$9,FALSE))),"")</f>
        <v>2713.4313501446431</v>
      </c>
      <c r="U135" s="196">
        <f ca="1">IFERROR(IF((VLOOKUP($E135,'DTOC Backsheet'!$D$5:$CA$182,U$9,FALSE))="","",(VLOOKUP($E135,'DTOC Backsheet'!$D$5:$CA$182,U$9,FALSE))),"")</f>
        <v>2640.7543397295021</v>
      </c>
      <c r="V135" s="223">
        <f ca="1">IFERROR(IF((VLOOKUP($E135,'DTOC Backsheet'!$D$5:$CA$182,V$9,FALSE))="","",(VLOOKUP($E135,'DTOC Backsheet'!$D$5:$CA$182,V$9,FALSE))),"")</f>
        <v>2378.6482182968334</v>
      </c>
      <c r="W135" s="199">
        <f ca="1">IFERROR(IF((VLOOKUP($E135,'DTOC Backsheet'!$D$5:$CA$182,W$9,FALSE))="","",(VLOOKUP($E135,'DTOC Backsheet'!$D$5:$CA$182,W$9,FALSE))),"")</f>
        <v>2088.4090605744323</v>
      </c>
      <c r="X135" s="201" t="str">
        <f ca="1">IFERROR(IF((VLOOKUP($E135,'DTOC Backsheet'!$D$5:$CA$182,X$9,FALSE))="","",(VLOOKUP($E135,'DTOC Backsheet'!$D$5:$CA$182,X$9,FALSE))),"")</f>
        <v/>
      </c>
      <c r="Y135" s="212"/>
    </row>
    <row r="136" spans="1:25" ht="30" customHeight="1" thickBot="1">
      <c r="A136" s="42">
        <v>124</v>
      </c>
      <c r="B136" s="173" t="str">
        <f ca="1">IFERROR(IF((VLOOKUP($E136,'Org list'!$AJ$10:$AL$187,3,FALSE))="","",(VLOOKUP($E136,'Org list'!$AJ$10:$AL$187,3,FALSE))),"")</f>
        <v>South of England Commissioning Region</v>
      </c>
      <c r="C136" s="174" t="str">
        <f ca="1">IFERROR(IF((VLOOKUP($E136,'Org list'!$AO$10:$AQ$187,3,FALSE))="","",(VLOOKUP($E136,'Org list'!$AO$10:$AQ$187,3,FALSE))),"")</f>
        <v>South East GOR</v>
      </c>
      <c r="D136" s="175" t="str">
        <f ca="1">IFERROR(IF((VLOOKUP($E136,'Org list'!$AT$10:$AV$187,3,FALSE))="","",(VLOOKUP($E136,'Org list'!$AT$10:$AV$187,3,FALSE))),"")</f>
        <v>NHS England South (Wessex)</v>
      </c>
      <c r="E136" s="34" t="str">
        <f t="shared" ca="1" si="3"/>
        <v>E06000044</v>
      </c>
      <c r="F136" s="29" t="str">
        <f ca="1">IF(E136="","",VLOOKUP(E136,'Org list'!$J$9:$K$636,2,0))</f>
        <v>Portsmouth</v>
      </c>
      <c r="G136" s="196">
        <f ca="1">IFERROR(IF((VLOOKUP($E136,'NEA Backsheet'!$D$5:$AF$182,G$9,FALSE))="","",(VLOOKUP($E136,'NEA Backsheet'!$D$5:$AF$182,G$9,FALSE))),"")</f>
        <v>2162.2117356286908</v>
      </c>
      <c r="H136" s="197">
        <f ca="1">IFERROR(IF((VLOOKUP($E136,'NEA Backsheet'!$D$5:$AF$182,H$9,FALSE))="","",(VLOOKUP($E136,'NEA Backsheet'!$D$5:$AF$182,H$9,FALSE))),"")</f>
        <v>2234.0655572979385</v>
      </c>
      <c r="I136" s="197">
        <f ca="1">IFERROR(IF((VLOOKUP($E136,'NEA Backsheet'!$D$5:$AF$182,I$9,FALSE))="","",(VLOOKUP($E136,'NEA Backsheet'!$D$5:$AF$182,I$9,FALSE))),"")</f>
        <v>2282.4028616489354</v>
      </c>
      <c r="J136" s="198">
        <f ca="1">IFERROR(IF((VLOOKUP($E136,'NEA Backsheet'!$D$5:$AF$182,J$9,FALSE))="","",(VLOOKUP($E136,'NEA Backsheet'!$D$5:$AF$182,J$9,FALSE))),"")</f>
        <v>2196.2960039729965</v>
      </c>
      <c r="K136" s="196">
        <f ca="1">IFERROR(IF((VLOOKUP($E136,'NEA Backsheet'!$D$5:$AF$182,K$9,FALSE))="","",(VLOOKUP($E136,'NEA Backsheet'!$D$5:$AF$182,K$9,FALSE))),"")</f>
        <v>2203.1638911528376</v>
      </c>
      <c r="L136" s="223">
        <f ca="1">IFERROR(IF((VLOOKUP($E136,'NEA Backsheet'!$D$5:$AF$182,L$9,FALSE))="","",(VLOOKUP($E136,'NEA Backsheet'!$D$5:$AF$182,L$9,FALSE))),"")</f>
        <v>2195.6406521046806</v>
      </c>
      <c r="M136" s="199">
        <f ca="1">IFERROR(IF((VLOOKUP($E136,'NEA Backsheet'!$D$5:$AF$182,M$9,FALSE))="","",(VLOOKUP($E136,'NEA Backsheet'!$D$5:$AF$182,M$9,FALSE))),"")</f>
        <v>2273.184236859156</v>
      </c>
      <c r="N136" s="201" t="str">
        <f ca="1">IFERROR(IF((VLOOKUP($E136,'NEA Backsheet'!$D$5:$AF$182,N$9,FALSE))="","",(VLOOKUP($E136,'NEA Backsheet'!$D$5:$AF$182,N$9,FALSE))),"")</f>
        <v/>
      </c>
      <c r="O136" s="211"/>
      <c r="P136" s="127"/>
      <c r="Q136" s="196">
        <f ca="1">IFERROR(IF((VLOOKUP($E136,'DTOC Backsheet'!$D$5:$CA$182,Q$9,FALSE))="","",(VLOOKUP($E136,'DTOC Backsheet'!$D$5:$CA$182,Q$9,FALSE))),"")</f>
        <v>1114.8838170598483</v>
      </c>
      <c r="R136" s="197">
        <f ca="1">IFERROR(IF((VLOOKUP($E136,'DTOC Backsheet'!$D$5:$CA$182,R$9,FALSE))="","",(VLOOKUP($E136,'DTOC Backsheet'!$D$5:$CA$182,R$9,FALSE))),"")</f>
        <v>1460.9229679057546</v>
      </c>
      <c r="S136" s="197">
        <f ca="1">IFERROR(IF((VLOOKUP($E136,'DTOC Backsheet'!$D$5:$CA$182,S$9,FALSE))="","",(VLOOKUP($E136,'DTOC Backsheet'!$D$5:$CA$182,S$9,FALSE))),"")</f>
        <v>1752.6351530898462</v>
      </c>
      <c r="T136" s="198">
        <f ca="1">IFERROR(IF((VLOOKUP($E136,'DTOC Backsheet'!$D$5:$CA$182,T$9,FALSE))="","",(VLOOKUP($E136,'DTOC Backsheet'!$D$5:$CA$182,T$9,FALSE))),"")</f>
        <v>1444.720683055479</v>
      </c>
      <c r="U136" s="196">
        <f ca="1">IFERROR(IF((VLOOKUP($E136,'DTOC Backsheet'!$D$5:$CA$182,U$9,FALSE))="","",(VLOOKUP($E136,'DTOC Backsheet'!$D$5:$CA$182,U$9,FALSE))),"")</f>
        <v>1522.2738063427191</v>
      </c>
      <c r="V136" s="223">
        <f ca="1">IFERROR(IF((VLOOKUP($E136,'DTOC Backsheet'!$D$5:$CA$182,V$9,FALSE))="","",(VLOOKUP($E136,'DTOC Backsheet'!$D$5:$CA$182,V$9,FALSE))),"")</f>
        <v>1240.8499725958404</v>
      </c>
      <c r="W136" s="199">
        <f ca="1">IFERROR(IF((VLOOKUP($E136,'DTOC Backsheet'!$D$5:$CA$182,W$9,FALSE))="","",(VLOOKUP($E136,'DTOC Backsheet'!$D$5:$CA$182,W$9,FALSE))),"")</f>
        <v>1031.691549184799</v>
      </c>
      <c r="X136" s="201" t="str">
        <f ca="1">IFERROR(IF((VLOOKUP($E136,'DTOC Backsheet'!$D$5:$CA$182,X$9,FALSE))="","",(VLOOKUP($E136,'DTOC Backsheet'!$D$5:$CA$182,X$9,FALSE))),"")</f>
        <v/>
      </c>
      <c r="Y136" s="212"/>
    </row>
    <row r="137" spans="1:25" ht="30" customHeight="1" thickBot="1">
      <c r="A137" s="42">
        <v>125</v>
      </c>
      <c r="B137" s="173" t="str">
        <f ca="1">IFERROR(IF((VLOOKUP($E137,'Org list'!$AJ$10:$AL$187,3,FALSE))="","",(VLOOKUP($E137,'Org list'!$AJ$10:$AL$187,3,FALSE))),"")</f>
        <v>South of England Commissioning Region</v>
      </c>
      <c r="C137" s="174" t="str">
        <f ca="1">IFERROR(IF((VLOOKUP($E137,'Org list'!$AO$10:$AQ$187,3,FALSE))="","",(VLOOKUP($E137,'Org list'!$AO$10:$AQ$187,3,FALSE))),"")</f>
        <v>South East GOR</v>
      </c>
      <c r="D137" s="175" t="str">
        <f ca="1">IFERROR(IF((VLOOKUP($E137,'Org list'!$AT$10:$AV$187,3,FALSE))="","",(VLOOKUP($E137,'Org list'!$AT$10:$AV$187,3,FALSE))),"")</f>
        <v>NHS England South (South Central)</v>
      </c>
      <c r="E137" s="34" t="str">
        <f t="shared" ca="1" si="3"/>
        <v>E06000038</v>
      </c>
      <c r="F137" s="29" t="str">
        <f ca="1">IF(E137="","",VLOOKUP(E137,'Org list'!$J$9:$K$636,2,0))</f>
        <v>Reading</v>
      </c>
      <c r="G137" s="196">
        <f ca="1">IFERROR(IF((VLOOKUP($E137,'NEA Backsheet'!$D$5:$AF$182,G$9,FALSE))="","",(VLOOKUP($E137,'NEA Backsheet'!$D$5:$AF$182,G$9,FALSE))),"")</f>
        <v>2391.1890206167191</v>
      </c>
      <c r="H137" s="197">
        <f ca="1">IFERROR(IF((VLOOKUP($E137,'NEA Backsheet'!$D$5:$AF$182,H$9,FALSE))="","",(VLOOKUP($E137,'NEA Backsheet'!$D$5:$AF$182,H$9,FALSE))),"")</f>
        <v>2310.4377983227751</v>
      </c>
      <c r="I137" s="197">
        <f ca="1">IFERROR(IF((VLOOKUP($E137,'NEA Backsheet'!$D$5:$AF$182,I$9,FALSE))="","",(VLOOKUP($E137,'NEA Backsheet'!$D$5:$AF$182,I$9,FALSE))),"")</f>
        <v>2453.0838809728557</v>
      </c>
      <c r="J137" s="198">
        <f ca="1">IFERROR(IF((VLOOKUP($E137,'NEA Backsheet'!$D$5:$AF$182,J$9,FALSE))="","",(VLOOKUP($E137,'NEA Backsheet'!$D$5:$AF$182,J$9,FALSE))),"")</f>
        <v>2350.7604570329422</v>
      </c>
      <c r="K137" s="196">
        <f ca="1">IFERROR(IF((VLOOKUP($E137,'NEA Backsheet'!$D$5:$AF$182,K$9,FALSE))="","",(VLOOKUP($E137,'NEA Backsheet'!$D$5:$AF$182,K$9,FALSE))),"")</f>
        <v>2447.0329920072199</v>
      </c>
      <c r="L137" s="223">
        <f ca="1">IFERROR(IF((VLOOKUP($E137,'NEA Backsheet'!$D$5:$AF$182,L$9,FALSE))="","",(VLOOKUP($E137,'NEA Backsheet'!$D$5:$AF$182,L$9,FALSE))),"")</f>
        <v>2388.217868103286</v>
      </c>
      <c r="M137" s="199">
        <f ca="1">IFERROR(IF((VLOOKUP($E137,'NEA Backsheet'!$D$5:$AF$182,M$9,FALSE))="","",(VLOOKUP($E137,'NEA Backsheet'!$D$5:$AF$182,M$9,FALSE))),"")</f>
        <v>2463.2819498166587</v>
      </c>
      <c r="N137" s="201" t="str">
        <f ca="1">IFERROR(IF((VLOOKUP($E137,'NEA Backsheet'!$D$5:$AF$182,N$9,FALSE))="","",(VLOOKUP($E137,'NEA Backsheet'!$D$5:$AF$182,N$9,FALSE))),"")</f>
        <v/>
      </c>
      <c r="O137" s="211"/>
      <c r="P137" s="127"/>
      <c r="Q137" s="196">
        <f ca="1">IFERROR(IF((VLOOKUP($E137,'DTOC Backsheet'!$D$5:$CA$182,Q$9,FALSE))="","",(VLOOKUP($E137,'DTOC Backsheet'!$D$5:$CA$182,Q$9,FALSE))),"")</f>
        <v>1616.8828592962832</v>
      </c>
      <c r="R137" s="197">
        <f ca="1">IFERROR(IF((VLOOKUP($E137,'DTOC Backsheet'!$D$5:$CA$182,R$9,FALSE))="","",(VLOOKUP($E137,'DTOC Backsheet'!$D$5:$CA$182,R$9,FALSE))),"")</f>
        <v>2485.6202150025783</v>
      </c>
      <c r="S137" s="197">
        <f ca="1">IFERROR(IF((VLOOKUP($E137,'DTOC Backsheet'!$D$5:$CA$182,S$9,FALSE))="","",(VLOOKUP($E137,'DTOC Backsheet'!$D$5:$CA$182,S$9,FALSE))),"")</f>
        <v>2570.5105319528739</v>
      </c>
      <c r="T137" s="198">
        <f ca="1">IFERROR(IF((VLOOKUP($E137,'DTOC Backsheet'!$D$5:$CA$182,T$9,FALSE))="","",(VLOOKUP($E137,'DTOC Backsheet'!$D$5:$CA$182,T$9,FALSE))),"")</f>
        <v>1568.0520852205045</v>
      </c>
      <c r="U137" s="196">
        <f ca="1">IFERROR(IF((VLOOKUP($E137,'DTOC Backsheet'!$D$5:$CA$182,U$9,FALSE))="","",(VLOOKUP($E137,'DTOC Backsheet'!$D$5:$CA$182,U$9,FALSE))),"")</f>
        <v>1224.0366602271006</v>
      </c>
      <c r="V137" s="223">
        <f ca="1">IFERROR(IF((VLOOKUP($E137,'DTOC Backsheet'!$D$5:$CA$182,V$9,FALSE))="","",(VLOOKUP($E137,'DTOC Backsheet'!$D$5:$CA$182,V$9,FALSE))),"")</f>
        <v>1513.1976894356794</v>
      </c>
      <c r="W137" s="199">
        <f ca="1">IFERROR(IF((VLOOKUP($E137,'DTOC Backsheet'!$D$5:$CA$182,W$9,FALSE))="","",(VLOOKUP($E137,'DTOC Backsheet'!$D$5:$CA$182,W$9,FALSE))),"")</f>
        <v>1460.6941963273466</v>
      </c>
      <c r="X137" s="201" t="str">
        <f ca="1">IFERROR(IF((VLOOKUP($E137,'DTOC Backsheet'!$D$5:$CA$182,X$9,FALSE))="","",(VLOOKUP($E137,'DTOC Backsheet'!$D$5:$CA$182,X$9,FALSE))),"")</f>
        <v/>
      </c>
      <c r="Y137" s="212"/>
    </row>
    <row r="138" spans="1:25" ht="30" customHeight="1" thickBot="1">
      <c r="A138" s="42">
        <v>126</v>
      </c>
      <c r="B138" s="173" t="str">
        <f ca="1">IFERROR(IF((VLOOKUP($E138,'Org list'!$AJ$10:$AL$187,3,FALSE))="","",(VLOOKUP($E138,'Org list'!$AJ$10:$AL$187,3,FALSE))),"")</f>
        <v>London Commissioning Region</v>
      </c>
      <c r="C138" s="174" t="str">
        <f ca="1">IFERROR(IF((VLOOKUP($E138,'Org list'!$AO$10:$AQ$187,3,FALSE))="","",(VLOOKUP($E138,'Org list'!$AO$10:$AQ$187,3,FALSE))),"")</f>
        <v>London GOR</v>
      </c>
      <c r="D138" s="175" t="str">
        <f ca="1">IFERROR(IF((VLOOKUP($E138,'Org list'!$AT$10:$AV$187,3,FALSE))="","",(VLOOKUP($E138,'Org list'!$AT$10:$AV$187,3,FALSE))),"")</f>
        <v>NHS England London</v>
      </c>
      <c r="E138" s="34" t="str">
        <f t="shared" ca="1" si="3"/>
        <v>E09000026</v>
      </c>
      <c r="F138" s="29" t="str">
        <f ca="1">IF(E138="","",VLOOKUP(E138,'Org list'!$J$9:$K$636,2,0))</f>
        <v>Redbridge</v>
      </c>
      <c r="G138" s="196">
        <f ca="1">IFERROR(IF((VLOOKUP($E138,'NEA Backsheet'!$D$5:$AF$182,G$9,FALSE))="","",(VLOOKUP($E138,'NEA Backsheet'!$D$5:$AF$182,G$9,FALSE))),"")</f>
        <v>2056.836951434866</v>
      </c>
      <c r="H138" s="197">
        <f ca="1">IFERROR(IF((VLOOKUP($E138,'NEA Backsheet'!$D$5:$AF$182,H$9,FALSE))="","",(VLOOKUP($E138,'NEA Backsheet'!$D$5:$AF$182,H$9,FALSE))),"")</f>
        <v>2047.1292360490893</v>
      </c>
      <c r="I138" s="197">
        <f ca="1">IFERROR(IF((VLOOKUP($E138,'NEA Backsheet'!$D$5:$AF$182,I$9,FALSE))="","",(VLOOKUP($E138,'NEA Backsheet'!$D$5:$AF$182,I$9,FALSE))),"")</f>
        <v>2084.1538815824174</v>
      </c>
      <c r="J138" s="198">
        <f ca="1">IFERROR(IF((VLOOKUP($E138,'NEA Backsheet'!$D$5:$AF$182,J$9,FALSE))="","",(VLOOKUP($E138,'NEA Backsheet'!$D$5:$AF$182,J$9,FALSE))),"")</f>
        <v>2002.4635642784481</v>
      </c>
      <c r="K138" s="196">
        <f ca="1">IFERROR(IF((VLOOKUP($E138,'NEA Backsheet'!$D$5:$AF$182,K$9,FALSE))="","",(VLOOKUP($E138,'NEA Backsheet'!$D$5:$AF$182,K$9,FALSE))),"")</f>
        <v>2068.3786822630368</v>
      </c>
      <c r="L138" s="223">
        <f ca="1">IFERROR(IF((VLOOKUP($E138,'NEA Backsheet'!$D$5:$AF$182,L$9,FALSE))="","",(VLOOKUP($E138,'NEA Backsheet'!$D$5:$AF$182,L$9,FALSE))),"")</f>
        <v>2174.541410128294</v>
      </c>
      <c r="M138" s="199">
        <f ca="1">IFERROR(IF((VLOOKUP($E138,'NEA Backsheet'!$D$5:$AF$182,M$9,FALSE))="","",(VLOOKUP($E138,'NEA Backsheet'!$D$5:$AF$182,M$9,FALSE))),"")</f>
        <v>2248.8985989951875</v>
      </c>
      <c r="N138" s="201" t="str">
        <f ca="1">IFERROR(IF((VLOOKUP($E138,'NEA Backsheet'!$D$5:$AF$182,N$9,FALSE))="","",(VLOOKUP($E138,'NEA Backsheet'!$D$5:$AF$182,N$9,FALSE))),"")</f>
        <v/>
      </c>
      <c r="O138" s="211"/>
      <c r="P138" s="127"/>
      <c r="Q138" s="196">
        <f ca="1">IFERROR(IF((VLOOKUP($E138,'DTOC Backsheet'!$D$5:$CA$182,Q$9,FALSE))="","",(VLOOKUP($E138,'DTOC Backsheet'!$D$5:$CA$182,Q$9,FALSE))),"")</f>
        <v>377.72362703453666</v>
      </c>
      <c r="R138" s="197">
        <f ca="1">IFERROR(IF((VLOOKUP($E138,'DTOC Backsheet'!$D$5:$CA$182,R$9,FALSE))="","",(VLOOKUP($E138,'DTOC Backsheet'!$D$5:$CA$182,R$9,FALSE))),"")</f>
        <v>446.07784391270189</v>
      </c>
      <c r="S138" s="197">
        <f ca="1">IFERROR(IF((VLOOKUP($E138,'DTOC Backsheet'!$D$5:$CA$182,S$9,FALSE))="","",(VLOOKUP($E138,'DTOC Backsheet'!$D$5:$CA$182,S$9,FALSE))),"")</f>
        <v>460.72517610088016</v>
      </c>
      <c r="T138" s="198">
        <f ca="1">IFERROR(IF((VLOOKUP($E138,'DTOC Backsheet'!$D$5:$CA$182,T$9,FALSE))="","",(VLOOKUP($E138,'DTOC Backsheet'!$D$5:$CA$182,T$9,FALSE))),"")</f>
        <v>420.84181705268765</v>
      </c>
      <c r="U138" s="196">
        <f ca="1">IFERROR(IF((VLOOKUP($E138,'DTOC Backsheet'!$D$5:$CA$182,U$9,FALSE))="","",(VLOOKUP($E138,'DTOC Backsheet'!$D$5:$CA$182,U$9,FALSE))),"")</f>
        <v>344.83839292036532</v>
      </c>
      <c r="V138" s="223">
        <f ca="1">IFERROR(IF((VLOOKUP($E138,'DTOC Backsheet'!$D$5:$CA$182,V$9,FALSE))="","",(VLOOKUP($E138,'DTOC Backsheet'!$D$5:$CA$182,V$9,FALSE))),"")</f>
        <v>230.61610408150378</v>
      </c>
      <c r="W138" s="199">
        <f ca="1">IFERROR(IF((VLOOKUP($E138,'DTOC Backsheet'!$D$5:$CA$182,W$9,FALSE))="","",(VLOOKUP($E138,'DTOC Backsheet'!$D$5:$CA$182,W$9,FALSE))),"")</f>
        <v>301.40786484475257</v>
      </c>
      <c r="X138" s="201" t="str">
        <f ca="1">IFERROR(IF((VLOOKUP($E138,'DTOC Backsheet'!$D$5:$CA$182,X$9,FALSE))="","",(VLOOKUP($E138,'DTOC Backsheet'!$D$5:$CA$182,X$9,FALSE))),"")</f>
        <v/>
      </c>
      <c r="Y138" s="212"/>
    </row>
    <row r="139" spans="1:25" ht="30" customHeight="1" thickBot="1">
      <c r="A139" s="42">
        <v>127</v>
      </c>
      <c r="B139" s="173" t="str">
        <f ca="1">IFERROR(IF((VLOOKUP($E139,'Org list'!$AJ$10:$AL$187,3,FALSE))="","",(VLOOKUP($E139,'Org list'!$AJ$10:$AL$187,3,FALSE))),"")</f>
        <v>North of England Commissioning Region</v>
      </c>
      <c r="C139" s="174" t="str">
        <f ca="1">IFERROR(IF((VLOOKUP($E139,'Org list'!$AO$10:$AQ$187,3,FALSE))="","",(VLOOKUP($E139,'Org list'!$AO$10:$AQ$187,3,FALSE))),"")</f>
        <v>North East GOR</v>
      </c>
      <c r="D139" s="175" t="str">
        <f ca="1">IFERROR(IF((VLOOKUP($E139,'Org list'!$AT$10:$AV$187,3,FALSE))="","",(VLOOKUP($E139,'Org list'!$AT$10:$AV$187,3,FALSE))),"")</f>
        <v>NHS England North (Cumbria And North East)</v>
      </c>
      <c r="E139" s="34" t="str">
        <f t="shared" ca="1" si="3"/>
        <v>E06000003</v>
      </c>
      <c r="F139" s="29" t="str">
        <f ca="1">IF(E139="","",VLOOKUP(E139,'Org list'!$J$9:$K$636,2,0))</f>
        <v>Redcar and Cleveland</v>
      </c>
      <c r="G139" s="196">
        <f ca="1">IFERROR(IF((VLOOKUP($E139,'NEA Backsheet'!$D$5:$AF$182,G$9,FALSE))="","",(VLOOKUP($E139,'NEA Backsheet'!$D$5:$AF$182,G$9,FALSE))),"")</f>
        <v>3183.9991162916795</v>
      </c>
      <c r="H139" s="197">
        <f ca="1">IFERROR(IF((VLOOKUP($E139,'NEA Backsheet'!$D$5:$AF$182,H$9,FALSE))="","",(VLOOKUP($E139,'NEA Backsheet'!$D$5:$AF$182,H$9,FALSE))),"")</f>
        <v>3080.5749660839201</v>
      </c>
      <c r="I139" s="197">
        <f ca="1">IFERROR(IF((VLOOKUP($E139,'NEA Backsheet'!$D$5:$AF$182,I$9,FALSE))="","",(VLOOKUP($E139,'NEA Backsheet'!$D$5:$AF$182,I$9,FALSE))),"")</f>
        <v>3197.398072933403</v>
      </c>
      <c r="J139" s="198">
        <f ca="1">IFERROR(IF((VLOOKUP($E139,'NEA Backsheet'!$D$5:$AF$182,J$9,FALSE))="","",(VLOOKUP($E139,'NEA Backsheet'!$D$5:$AF$182,J$9,FALSE))),"")</f>
        <v>3078.7599979006945</v>
      </c>
      <c r="K139" s="196">
        <f ca="1">IFERROR(IF((VLOOKUP($E139,'NEA Backsheet'!$D$5:$AF$182,K$9,FALSE))="","",(VLOOKUP($E139,'NEA Backsheet'!$D$5:$AF$182,K$9,FALSE))),"")</f>
        <v>3035.7235801172919</v>
      </c>
      <c r="L139" s="223">
        <f ca="1">IFERROR(IF((VLOOKUP($E139,'NEA Backsheet'!$D$5:$AF$182,L$9,FALSE))="","",(VLOOKUP($E139,'NEA Backsheet'!$D$5:$AF$182,L$9,FALSE))),"")</f>
        <v>3104.3382967352441</v>
      </c>
      <c r="M139" s="199">
        <f ca="1">IFERROR(IF((VLOOKUP($E139,'NEA Backsheet'!$D$5:$AF$182,M$9,FALSE))="","",(VLOOKUP($E139,'NEA Backsheet'!$D$5:$AF$182,M$9,FALSE))),"")</f>
        <v>3307.2794908341189</v>
      </c>
      <c r="N139" s="201" t="str">
        <f ca="1">IFERROR(IF((VLOOKUP($E139,'NEA Backsheet'!$D$5:$AF$182,N$9,FALSE))="","",(VLOOKUP($E139,'NEA Backsheet'!$D$5:$AF$182,N$9,FALSE))),"")</f>
        <v/>
      </c>
      <c r="O139" s="211"/>
      <c r="P139" s="127"/>
      <c r="Q139" s="196">
        <f ca="1">IFERROR(IF((VLOOKUP($E139,'DTOC Backsheet'!$D$5:$CA$182,Q$9,FALSE))="","",(VLOOKUP($E139,'DTOC Backsheet'!$D$5:$CA$182,Q$9,FALSE))),"")</f>
        <v>1332.4086916319927</v>
      </c>
      <c r="R139" s="197">
        <f ca="1">IFERROR(IF((VLOOKUP($E139,'DTOC Backsheet'!$D$5:$CA$182,R$9,FALSE))="","",(VLOOKUP($E139,'DTOC Backsheet'!$D$5:$CA$182,R$9,FALSE))),"")</f>
        <v>1384.1886269070735</v>
      </c>
      <c r="S139" s="197">
        <f ca="1">IFERROR(IF((VLOOKUP($E139,'DTOC Backsheet'!$D$5:$CA$182,S$9,FALSE))="","",(VLOOKUP($E139,'DTOC Backsheet'!$D$5:$CA$182,S$9,FALSE))),"")</f>
        <v>1140.0832177531206</v>
      </c>
      <c r="T139" s="198">
        <f ca="1">IFERROR(IF((VLOOKUP($E139,'DTOC Backsheet'!$D$5:$CA$182,T$9,FALSE))="","",(VLOOKUP($E139,'DTOC Backsheet'!$D$5:$CA$182,T$9,FALSE))),"")</f>
        <v>1489.2031518111987</v>
      </c>
      <c r="U139" s="196">
        <f ca="1">IFERROR(IF((VLOOKUP($E139,'DTOC Backsheet'!$D$5:$CA$182,U$9,FALSE))="","",(VLOOKUP($E139,'DTOC Backsheet'!$D$5:$CA$182,U$9,FALSE))),"")</f>
        <v>1278.449339179564</v>
      </c>
      <c r="V139" s="223">
        <f ca="1">IFERROR(IF((VLOOKUP($E139,'DTOC Backsheet'!$D$5:$CA$182,V$9,FALSE))="","",(VLOOKUP($E139,'DTOC Backsheet'!$D$5:$CA$182,V$9,FALSE))),"")</f>
        <v>1503.1296152009543</v>
      </c>
      <c r="W139" s="199">
        <f ca="1">IFERROR(IF((VLOOKUP($E139,'DTOC Backsheet'!$D$5:$CA$182,W$9,FALSE))="","",(VLOOKUP($E139,'DTOC Backsheet'!$D$5:$CA$182,W$9,FALSE))),"")</f>
        <v>1261.7375831118572</v>
      </c>
      <c r="X139" s="201" t="str">
        <f ca="1">IFERROR(IF((VLOOKUP($E139,'DTOC Backsheet'!$D$5:$CA$182,X$9,FALSE))="","",(VLOOKUP($E139,'DTOC Backsheet'!$D$5:$CA$182,X$9,FALSE))),"")</f>
        <v/>
      </c>
      <c r="Y139" s="212"/>
    </row>
    <row r="140" spans="1:25" ht="30" customHeight="1" thickBot="1">
      <c r="A140" s="42">
        <v>128</v>
      </c>
      <c r="B140" s="173" t="str">
        <f ca="1">IFERROR(IF((VLOOKUP($E140,'Org list'!$AJ$10:$AL$187,3,FALSE))="","",(VLOOKUP($E140,'Org list'!$AJ$10:$AL$187,3,FALSE))),"")</f>
        <v>London Commissioning Region</v>
      </c>
      <c r="C140" s="174" t="str">
        <f ca="1">IFERROR(IF((VLOOKUP($E140,'Org list'!$AO$10:$AQ$187,3,FALSE))="","",(VLOOKUP($E140,'Org list'!$AO$10:$AQ$187,3,FALSE))),"")</f>
        <v>London GOR</v>
      </c>
      <c r="D140" s="175" t="str">
        <f ca="1">IFERROR(IF((VLOOKUP($E140,'Org list'!$AT$10:$AV$187,3,FALSE))="","",(VLOOKUP($E140,'Org list'!$AT$10:$AV$187,3,FALSE))),"")</f>
        <v>NHS England London</v>
      </c>
      <c r="E140" s="34" t="str">
        <f t="shared" ref="E140:E171" ca="1" si="4">IF($A140&gt;$AB$5-1,"",INDIRECT("'Comms by AT'!D"&amp;$A140+$AB$4))</f>
        <v>E09000027</v>
      </c>
      <c r="F140" s="29" t="str">
        <f ca="1">IF(E140="","",VLOOKUP(E140,'Org list'!$J$9:$K$636,2,0))</f>
        <v>Richmond upon Thames</v>
      </c>
      <c r="G140" s="196">
        <f ca="1">IFERROR(IF((VLOOKUP($E140,'NEA Backsheet'!$D$5:$AF$182,G$9,FALSE))="","",(VLOOKUP($E140,'NEA Backsheet'!$D$5:$AF$182,G$9,FALSE))),"")</f>
        <v>2215.1032672160086</v>
      </c>
      <c r="H140" s="197">
        <f ca="1">IFERROR(IF((VLOOKUP($E140,'NEA Backsheet'!$D$5:$AF$182,H$9,FALSE))="","",(VLOOKUP($E140,'NEA Backsheet'!$D$5:$AF$182,H$9,FALSE))),"")</f>
        <v>2119.5068305322402</v>
      </c>
      <c r="I140" s="197">
        <f ca="1">IFERROR(IF((VLOOKUP($E140,'NEA Backsheet'!$D$5:$AF$182,I$9,FALSE))="","",(VLOOKUP($E140,'NEA Backsheet'!$D$5:$AF$182,I$9,FALSE))),"")</f>
        <v>2229.409352647237</v>
      </c>
      <c r="J140" s="198">
        <f ca="1">IFERROR(IF((VLOOKUP($E140,'NEA Backsheet'!$D$5:$AF$182,J$9,FALSE))="","",(VLOOKUP($E140,'NEA Backsheet'!$D$5:$AF$182,J$9,FALSE))),"")</f>
        <v>2118.499002648754</v>
      </c>
      <c r="K140" s="196">
        <f ca="1">IFERROR(IF((VLOOKUP($E140,'NEA Backsheet'!$D$5:$AF$182,K$9,FALSE))="","",(VLOOKUP($E140,'NEA Backsheet'!$D$5:$AF$182,K$9,FALSE))),"")</f>
        <v>2236.6868256860807</v>
      </c>
      <c r="L140" s="223">
        <f ca="1">IFERROR(IF((VLOOKUP($E140,'NEA Backsheet'!$D$5:$AF$182,L$9,FALSE))="","",(VLOOKUP($E140,'NEA Backsheet'!$D$5:$AF$182,L$9,FALSE))),"")</f>
        <v>2207.2480320515056</v>
      </c>
      <c r="M140" s="199">
        <f ca="1">IFERROR(IF((VLOOKUP($E140,'NEA Backsheet'!$D$5:$AF$182,M$9,FALSE))="","",(VLOOKUP($E140,'NEA Backsheet'!$D$5:$AF$182,M$9,FALSE))),"")</f>
        <v>2285.5495637325107</v>
      </c>
      <c r="N140" s="201" t="str">
        <f ca="1">IFERROR(IF((VLOOKUP($E140,'NEA Backsheet'!$D$5:$AF$182,N$9,FALSE))="","",(VLOOKUP($E140,'NEA Backsheet'!$D$5:$AF$182,N$9,FALSE))),"")</f>
        <v/>
      </c>
      <c r="O140" s="211"/>
      <c r="P140" s="127"/>
      <c r="Q140" s="196">
        <f ca="1">IFERROR(IF((VLOOKUP($E140,'DTOC Backsheet'!$D$5:$CA$182,Q$9,FALSE))="","",(VLOOKUP($E140,'DTOC Backsheet'!$D$5:$CA$182,Q$9,FALSE))),"")</f>
        <v>1605.2101142207114</v>
      </c>
      <c r="R140" s="197">
        <f ca="1">IFERROR(IF((VLOOKUP($E140,'DTOC Backsheet'!$D$5:$CA$182,R$9,FALSE))="","",(VLOOKUP($E140,'DTOC Backsheet'!$D$5:$CA$182,R$9,FALSE))),"")</f>
        <v>1491.4550667562517</v>
      </c>
      <c r="S140" s="197">
        <f ca="1">IFERROR(IF((VLOOKUP($E140,'DTOC Backsheet'!$D$5:$CA$182,S$9,FALSE))="","",(VLOOKUP($E140,'DTOC Backsheet'!$D$5:$CA$182,S$9,FALSE))),"")</f>
        <v>1021.1344903973444</v>
      </c>
      <c r="T140" s="198">
        <f ca="1">IFERROR(IF((VLOOKUP($E140,'DTOC Backsheet'!$D$5:$CA$182,T$9,FALSE))="","",(VLOOKUP($E140,'DTOC Backsheet'!$D$5:$CA$182,T$9,FALSE))),"")</f>
        <v>906.42838047231396</v>
      </c>
      <c r="U140" s="196">
        <f ca="1">IFERROR(IF((VLOOKUP($E140,'DTOC Backsheet'!$D$5:$CA$182,U$9,FALSE))="","",(VLOOKUP($E140,'DTOC Backsheet'!$D$5:$CA$182,U$9,FALSE))),"")</f>
        <v>910.26917869465422</v>
      </c>
      <c r="V140" s="223">
        <f ca="1">IFERROR(IF((VLOOKUP($E140,'DTOC Backsheet'!$D$5:$CA$182,V$9,FALSE))="","",(VLOOKUP($E140,'DTOC Backsheet'!$D$5:$CA$182,V$9,FALSE))),"")</f>
        <v>912.18957780582446</v>
      </c>
      <c r="W140" s="199">
        <f ca="1">IFERROR(IF((VLOOKUP($E140,'DTOC Backsheet'!$D$5:$CA$182,W$9,FALSE))="","",(VLOOKUP($E140,'DTOC Backsheet'!$D$5:$CA$182,W$9,FALSE))),"")</f>
        <v>771.36030965334623</v>
      </c>
      <c r="X140" s="201" t="str">
        <f ca="1">IFERROR(IF((VLOOKUP($E140,'DTOC Backsheet'!$D$5:$CA$182,X$9,FALSE))="","",(VLOOKUP($E140,'DTOC Backsheet'!$D$5:$CA$182,X$9,FALSE))),"")</f>
        <v/>
      </c>
      <c r="Y140" s="212"/>
    </row>
    <row r="141" spans="1:25" ht="30" customHeight="1" thickBot="1">
      <c r="A141" s="42">
        <v>129</v>
      </c>
      <c r="B141" s="173" t="str">
        <f ca="1">IFERROR(IF((VLOOKUP($E141,'Org list'!$AJ$10:$AL$187,3,FALSE))="","",(VLOOKUP($E141,'Org list'!$AJ$10:$AL$187,3,FALSE))),"")</f>
        <v>North of England Commissioning Region</v>
      </c>
      <c r="C141" s="174" t="str">
        <f ca="1">IFERROR(IF((VLOOKUP($E141,'Org list'!$AO$10:$AQ$187,3,FALSE))="","",(VLOOKUP($E141,'Org list'!$AO$10:$AQ$187,3,FALSE))),"")</f>
        <v>North West GOR</v>
      </c>
      <c r="D141" s="175" t="str">
        <f ca="1">IFERROR(IF((VLOOKUP($E141,'Org list'!$AT$10:$AV$187,3,FALSE))="","",(VLOOKUP($E141,'Org list'!$AT$10:$AV$187,3,FALSE))),"")</f>
        <v>NHS England North (Greater Manchester)</v>
      </c>
      <c r="E141" s="34" t="str">
        <f t="shared" ca="1" si="4"/>
        <v>E08000005</v>
      </c>
      <c r="F141" s="29" t="str">
        <f ca="1">IF(E141="","",VLOOKUP(E141,'Org list'!$J$9:$K$636,2,0))</f>
        <v>Rochdale</v>
      </c>
      <c r="G141" s="196">
        <f ca="1">IFERROR(IF((VLOOKUP($E141,'NEA Backsheet'!$D$5:$AF$182,G$9,FALSE))="","",(VLOOKUP($E141,'NEA Backsheet'!$D$5:$AF$182,G$9,FALSE))),"")</f>
        <v>3063.9557195672892</v>
      </c>
      <c r="H141" s="197">
        <f ca="1">IFERROR(IF((VLOOKUP($E141,'NEA Backsheet'!$D$5:$AF$182,H$9,FALSE))="","",(VLOOKUP($E141,'NEA Backsheet'!$D$5:$AF$182,H$9,FALSE))),"")</f>
        <v>3099.200427403493</v>
      </c>
      <c r="I141" s="197">
        <f ca="1">IFERROR(IF((VLOOKUP($E141,'NEA Backsheet'!$D$5:$AF$182,I$9,FALSE))="","",(VLOOKUP($E141,'NEA Backsheet'!$D$5:$AF$182,I$9,FALSE))),"")</f>
        <v>3274.5172278384389</v>
      </c>
      <c r="J141" s="198">
        <f ca="1">IFERROR(IF((VLOOKUP($E141,'NEA Backsheet'!$D$5:$AF$182,J$9,FALSE))="","",(VLOOKUP($E141,'NEA Backsheet'!$D$5:$AF$182,J$9,FALSE))),"")</f>
        <v>3261.2482756470727</v>
      </c>
      <c r="K141" s="196">
        <f ca="1">IFERROR(IF((VLOOKUP($E141,'NEA Backsheet'!$D$5:$AF$182,K$9,FALSE))="","",(VLOOKUP($E141,'NEA Backsheet'!$D$5:$AF$182,K$9,FALSE))),"")</f>
        <v>3291.5730715407808</v>
      </c>
      <c r="L141" s="223">
        <f ca="1">IFERROR(IF((VLOOKUP($E141,'NEA Backsheet'!$D$5:$AF$182,L$9,FALSE))="","",(VLOOKUP($E141,'NEA Backsheet'!$D$5:$AF$182,L$9,FALSE))),"")</f>
        <v>3418.4801561844761</v>
      </c>
      <c r="M141" s="199">
        <f ca="1">IFERROR(IF((VLOOKUP($E141,'NEA Backsheet'!$D$5:$AF$182,M$9,FALSE))="","",(VLOOKUP($E141,'NEA Backsheet'!$D$5:$AF$182,M$9,FALSE))),"")</f>
        <v>3697.2824982728475</v>
      </c>
      <c r="N141" s="201" t="str">
        <f ca="1">IFERROR(IF((VLOOKUP($E141,'NEA Backsheet'!$D$5:$AF$182,N$9,FALSE))="","",(VLOOKUP($E141,'NEA Backsheet'!$D$5:$AF$182,N$9,FALSE))),"")</f>
        <v/>
      </c>
      <c r="O141" s="211"/>
      <c r="P141" s="127"/>
      <c r="Q141" s="196">
        <f ca="1">IFERROR(IF((VLOOKUP($E141,'DTOC Backsheet'!$D$5:$CA$182,Q$9,FALSE))="","",(VLOOKUP($E141,'DTOC Backsheet'!$D$5:$CA$182,Q$9,FALSE))),"")</f>
        <v>682.80081742051675</v>
      </c>
      <c r="R141" s="197">
        <f ca="1">IFERROR(IF((VLOOKUP($E141,'DTOC Backsheet'!$D$5:$CA$182,R$9,FALSE))="","",(VLOOKUP($E141,'DTOC Backsheet'!$D$5:$CA$182,R$9,FALSE))),"")</f>
        <v>704.6310389366256</v>
      </c>
      <c r="S141" s="197">
        <f ca="1">IFERROR(IF((VLOOKUP($E141,'DTOC Backsheet'!$D$5:$CA$182,S$9,FALSE))="","",(VLOOKUP($E141,'DTOC Backsheet'!$D$5:$CA$182,S$9,FALSE))),"")</f>
        <v>424.47652947989491</v>
      </c>
      <c r="T141" s="198">
        <f ca="1">IFERROR(IF((VLOOKUP($E141,'DTOC Backsheet'!$D$5:$CA$182,T$9,FALSE))="","",(VLOOKUP($E141,'DTOC Backsheet'!$D$5:$CA$182,T$9,FALSE))),"")</f>
        <v>373.03781119191228</v>
      </c>
      <c r="U141" s="196">
        <f ca="1">IFERROR(IF((VLOOKUP($E141,'DTOC Backsheet'!$D$5:$CA$182,U$9,FALSE))="","",(VLOOKUP($E141,'DTOC Backsheet'!$D$5:$CA$182,U$9,FALSE))),"")</f>
        <v>306.48933096291324</v>
      </c>
      <c r="V141" s="223">
        <f ca="1">IFERROR(IF((VLOOKUP($E141,'DTOC Backsheet'!$D$5:$CA$182,V$9,FALSE))="","",(VLOOKUP($E141,'DTOC Backsheet'!$D$5:$CA$182,V$9,FALSE))),"")</f>
        <v>492.0924317850758</v>
      </c>
      <c r="W141" s="199">
        <f ca="1">IFERROR(IF((VLOOKUP($E141,'DTOC Backsheet'!$D$5:$CA$182,W$9,FALSE))="","",(VLOOKUP($E141,'DTOC Backsheet'!$D$5:$CA$182,W$9,FALSE))),"")</f>
        <v>617.25241753686305</v>
      </c>
      <c r="X141" s="201" t="str">
        <f ca="1">IFERROR(IF((VLOOKUP($E141,'DTOC Backsheet'!$D$5:$CA$182,X$9,FALSE))="","",(VLOOKUP($E141,'DTOC Backsheet'!$D$5:$CA$182,X$9,FALSE))),"")</f>
        <v/>
      </c>
      <c r="Y141" s="212"/>
    </row>
    <row r="142" spans="1:25" ht="30" customHeight="1" thickBot="1">
      <c r="A142" s="42">
        <v>130</v>
      </c>
      <c r="B142" s="173" t="str">
        <f ca="1">IFERROR(IF((VLOOKUP($E142,'Org list'!$AJ$10:$AL$187,3,FALSE))="","",(VLOOKUP($E142,'Org list'!$AJ$10:$AL$187,3,FALSE))),"")</f>
        <v>North of England Commissioning Region</v>
      </c>
      <c r="C142" s="174" t="str">
        <f ca="1">IFERROR(IF((VLOOKUP($E142,'Org list'!$AO$10:$AQ$187,3,FALSE))="","",(VLOOKUP($E142,'Org list'!$AO$10:$AQ$187,3,FALSE))),"")</f>
        <v>Yorkshire and The Humber GOR</v>
      </c>
      <c r="D142" s="175" t="str">
        <f ca="1">IFERROR(IF((VLOOKUP($E142,'Org list'!$AT$10:$AV$187,3,FALSE))="","",(VLOOKUP($E142,'Org list'!$AT$10:$AV$187,3,FALSE))),"")</f>
        <v>NHS England North (Yorkshire And Humber)</v>
      </c>
      <c r="E142" s="34" t="str">
        <f t="shared" ca="1" si="4"/>
        <v>E08000018</v>
      </c>
      <c r="F142" s="29" t="str">
        <f ca="1">IF(E142="","",VLOOKUP(E142,'Org list'!$J$9:$K$636,2,0))</f>
        <v>Rotherham</v>
      </c>
      <c r="G142" s="196">
        <f ca="1">IFERROR(IF((VLOOKUP($E142,'NEA Backsheet'!$D$5:$AF$182,G$9,FALSE))="","",(VLOOKUP($E142,'NEA Backsheet'!$D$5:$AF$182,G$9,FALSE))),"")</f>
        <v>2712.2462461970413</v>
      </c>
      <c r="H142" s="197">
        <f ca="1">IFERROR(IF((VLOOKUP($E142,'NEA Backsheet'!$D$5:$AF$182,H$9,FALSE))="","",(VLOOKUP($E142,'NEA Backsheet'!$D$5:$AF$182,H$9,FALSE))),"")</f>
        <v>2660.7473860763243</v>
      </c>
      <c r="I142" s="197">
        <f ca="1">IFERROR(IF((VLOOKUP($E142,'NEA Backsheet'!$D$5:$AF$182,I$9,FALSE))="","",(VLOOKUP($E142,'NEA Backsheet'!$D$5:$AF$182,I$9,FALSE))),"")</f>
        <v>2756.8884343709897</v>
      </c>
      <c r="J142" s="198">
        <f ca="1">IFERROR(IF((VLOOKUP($E142,'NEA Backsheet'!$D$5:$AF$182,J$9,FALSE))="","",(VLOOKUP($E142,'NEA Backsheet'!$D$5:$AF$182,J$9,FALSE))),"")</f>
        <v>2818.37694825572</v>
      </c>
      <c r="K142" s="196">
        <f ca="1">IFERROR(IF((VLOOKUP($E142,'NEA Backsheet'!$D$5:$AF$182,K$9,FALSE))="","",(VLOOKUP($E142,'NEA Backsheet'!$D$5:$AF$182,K$9,FALSE))),"")</f>
        <v>2954.7299688712374</v>
      </c>
      <c r="L142" s="223">
        <f ca="1">IFERROR(IF((VLOOKUP($E142,'NEA Backsheet'!$D$5:$AF$182,L$9,FALSE))="","",(VLOOKUP($E142,'NEA Backsheet'!$D$5:$AF$182,L$9,FALSE))),"")</f>
        <v>2973.9813139182911</v>
      </c>
      <c r="M142" s="199">
        <f ca="1">IFERROR(IF((VLOOKUP($E142,'NEA Backsheet'!$D$5:$AF$182,M$9,FALSE))="","",(VLOOKUP($E142,'NEA Backsheet'!$D$5:$AF$182,M$9,FALSE))),"")</f>
        <v>3155.9645876082182</v>
      </c>
      <c r="N142" s="201" t="str">
        <f ca="1">IFERROR(IF((VLOOKUP($E142,'NEA Backsheet'!$D$5:$AF$182,N$9,FALSE))="","",(VLOOKUP($E142,'NEA Backsheet'!$D$5:$AF$182,N$9,FALSE))),"")</f>
        <v/>
      </c>
      <c r="O142" s="211"/>
      <c r="P142" s="127"/>
      <c r="Q142" s="196">
        <f ca="1">IFERROR(IF((VLOOKUP($E142,'DTOC Backsheet'!$D$5:$CA$182,Q$9,FALSE))="","",(VLOOKUP($E142,'DTOC Backsheet'!$D$5:$CA$182,Q$9,FALSE))),"")</f>
        <v>676.29371582040744</v>
      </c>
      <c r="R142" s="197">
        <f ca="1">IFERROR(IF((VLOOKUP($E142,'DTOC Backsheet'!$D$5:$CA$182,R$9,FALSE))="","",(VLOOKUP($E142,'DTOC Backsheet'!$D$5:$CA$182,R$9,FALSE))),"")</f>
        <v>669.48212443804368</v>
      </c>
      <c r="S142" s="197">
        <f ca="1">IFERROR(IF((VLOOKUP($E142,'DTOC Backsheet'!$D$5:$CA$182,S$9,FALSE))="","",(VLOOKUP($E142,'DTOC Backsheet'!$D$5:$CA$182,S$9,FALSE))),"")</f>
        <v>758.03281240877334</v>
      </c>
      <c r="T142" s="198">
        <f ca="1">IFERROR(IF((VLOOKUP($E142,'DTOC Backsheet'!$D$5:$CA$182,T$9,FALSE))="","",(VLOOKUP($E142,'DTOC Backsheet'!$D$5:$CA$182,T$9,FALSE))),"")</f>
        <v>1103.7756822197639</v>
      </c>
      <c r="U142" s="196">
        <f ca="1">IFERROR(IF((VLOOKUP($E142,'DTOC Backsheet'!$D$5:$CA$182,U$9,FALSE))="","",(VLOOKUP($E142,'DTOC Backsheet'!$D$5:$CA$182,U$9,FALSE))),"")</f>
        <v>1315.6850602240868</v>
      </c>
      <c r="V142" s="223">
        <f ca="1">IFERROR(IF((VLOOKUP($E142,'DTOC Backsheet'!$D$5:$CA$182,V$9,FALSE))="","",(VLOOKUP($E142,'DTOC Backsheet'!$D$5:$CA$182,V$9,FALSE))),"")</f>
        <v>1166.959671074264</v>
      </c>
      <c r="W142" s="199">
        <f ca="1">IFERROR(IF((VLOOKUP($E142,'DTOC Backsheet'!$D$5:$CA$182,W$9,FALSE))="","",(VLOOKUP($E142,'DTOC Backsheet'!$D$5:$CA$182,W$9,FALSE))),"")</f>
        <v>714.46510473934518</v>
      </c>
      <c r="X142" s="201" t="str">
        <f ca="1">IFERROR(IF((VLOOKUP($E142,'DTOC Backsheet'!$D$5:$CA$182,X$9,FALSE))="","",(VLOOKUP($E142,'DTOC Backsheet'!$D$5:$CA$182,X$9,FALSE))),"")</f>
        <v/>
      </c>
      <c r="Y142" s="212"/>
    </row>
    <row r="143" spans="1:25" ht="30" customHeight="1" thickBot="1">
      <c r="A143" s="42">
        <v>131</v>
      </c>
      <c r="B143" s="173" t="str">
        <f ca="1">IFERROR(IF((VLOOKUP($E143,'Org list'!$AJ$10:$AL$187,3,FALSE))="","",(VLOOKUP($E143,'Org list'!$AJ$10:$AL$187,3,FALSE))),"")</f>
        <v>Midlands and East of England Commissioning Region</v>
      </c>
      <c r="C143" s="174" t="str">
        <f ca="1">IFERROR(IF((VLOOKUP($E143,'Org list'!$AO$10:$AQ$187,3,FALSE))="","",(VLOOKUP($E143,'Org list'!$AO$10:$AQ$187,3,FALSE))),"")</f>
        <v>East Midlands GOR</v>
      </c>
      <c r="D143" s="175" t="str">
        <f ca="1">IFERROR(IF((VLOOKUP($E143,'Org list'!$AT$10:$AV$187,3,FALSE))="","",(VLOOKUP($E143,'Org list'!$AT$10:$AV$187,3,FALSE))),"")</f>
        <v>NHS England Midlands And East (Central Midlands)</v>
      </c>
      <c r="E143" s="34" t="str">
        <f t="shared" ca="1" si="4"/>
        <v>E06000017</v>
      </c>
      <c r="F143" s="29" t="str">
        <f ca="1">IF(E143="","",VLOOKUP(E143,'Org list'!$J$9:$K$636,2,0))</f>
        <v>Rutland</v>
      </c>
      <c r="G143" s="196">
        <f ca="1">IFERROR(IF((VLOOKUP($E143,'NEA Backsheet'!$D$5:$AF$182,G$9,FALSE))="","",(VLOOKUP($E143,'NEA Backsheet'!$D$5:$AF$182,G$9,FALSE))),"")</f>
        <v>2251.3699686860782</v>
      </c>
      <c r="H143" s="197">
        <f ca="1">IFERROR(IF((VLOOKUP($E143,'NEA Backsheet'!$D$5:$AF$182,H$9,FALSE))="","",(VLOOKUP($E143,'NEA Backsheet'!$D$5:$AF$182,H$9,FALSE))),"")</f>
        <v>2155.6854671064234</v>
      </c>
      <c r="I143" s="197">
        <f ca="1">IFERROR(IF((VLOOKUP($E143,'NEA Backsheet'!$D$5:$AF$182,I$9,FALSE))="","",(VLOOKUP($E143,'NEA Backsheet'!$D$5:$AF$182,I$9,FALSE))),"")</f>
        <v>2247.2561578719078</v>
      </c>
      <c r="J143" s="198">
        <f ca="1">IFERROR(IF((VLOOKUP($E143,'NEA Backsheet'!$D$5:$AF$182,J$9,FALSE))="","",(VLOOKUP($E143,'NEA Backsheet'!$D$5:$AF$182,J$9,FALSE))),"")</f>
        <v>2332.0246677784585</v>
      </c>
      <c r="K143" s="196">
        <f ca="1">IFERROR(IF((VLOOKUP($E143,'NEA Backsheet'!$D$5:$AF$182,K$9,FALSE))="","",(VLOOKUP($E143,'NEA Backsheet'!$D$5:$AF$182,K$9,FALSE))),"")</f>
        <v>2384.1453400961414</v>
      </c>
      <c r="L143" s="223">
        <f ca="1">IFERROR(IF((VLOOKUP($E143,'NEA Backsheet'!$D$5:$AF$182,L$9,FALSE))="","",(VLOOKUP($E143,'NEA Backsheet'!$D$5:$AF$182,L$9,FALSE))),"")</f>
        <v>2435.6582839791695</v>
      </c>
      <c r="M143" s="199">
        <f ca="1">IFERROR(IF((VLOOKUP($E143,'NEA Backsheet'!$D$5:$AF$182,M$9,FALSE))="","",(VLOOKUP($E143,'NEA Backsheet'!$D$5:$AF$182,M$9,FALSE))),"")</f>
        <v>2521.3021066277397</v>
      </c>
      <c r="N143" s="201" t="str">
        <f ca="1">IFERROR(IF((VLOOKUP($E143,'NEA Backsheet'!$D$5:$AF$182,N$9,FALSE))="","",(VLOOKUP($E143,'NEA Backsheet'!$D$5:$AF$182,N$9,FALSE))),"")</f>
        <v/>
      </c>
      <c r="O143" s="211"/>
      <c r="P143" s="127"/>
      <c r="Q143" s="196">
        <f ca="1">IFERROR(IF((VLOOKUP($E143,'DTOC Backsheet'!$D$5:$CA$182,Q$9,FALSE))="","",(VLOOKUP($E143,'DTOC Backsheet'!$D$5:$CA$182,Q$9,FALSE))),"")</f>
        <v>1367.9320839340062</v>
      </c>
      <c r="R143" s="197">
        <f ca="1">IFERROR(IF((VLOOKUP($E143,'DTOC Backsheet'!$D$5:$CA$182,R$9,FALSE))="","",(VLOOKUP($E143,'DTOC Backsheet'!$D$5:$CA$182,R$9,FALSE))),"")</f>
        <v>1127.6629825404452</v>
      </c>
      <c r="S143" s="197">
        <f ca="1">IFERROR(IF((VLOOKUP($E143,'DTOC Backsheet'!$D$5:$CA$182,S$9,FALSE))="","",(VLOOKUP($E143,'DTOC Backsheet'!$D$5:$CA$182,S$9,FALSE))),"")</f>
        <v>640.7176037161621</v>
      </c>
      <c r="T143" s="198">
        <f ca="1">IFERROR(IF((VLOOKUP($E143,'DTOC Backsheet'!$D$5:$CA$182,T$9,FALSE))="","",(VLOOKUP($E143,'DTOC Backsheet'!$D$5:$CA$182,T$9,FALSE))),"")</f>
        <v>508.02154473187437</v>
      </c>
      <c r="U143" s="196">
        <f ca="1">IFERROR(IF((VLOOKUP($E143,'DTOC Backsheet'!$D$5:$CA$182,U$9,FALSE))="","",(VLOOKUP($E143,'DTOC Backsheet'!$D$5:$CA$182,U$9,FALSE))),"")</f>
        <v>630.0786691155065</v>
      </c>
      <c r="V143" s="223">
        <f ca="1">IFERROR(IF((VLOOKUP($E143,'DTOC Backsheet'!$D$5:$CA$182,V$9,FALSE))="","",(VLOOKUP($E143,'DTOC Backsheet'!$D$5:$CA$182,V$9,FALSE))),"")</f>
        <v>534.41227432833534</v>
      </c>
      <c r="W143" s="199">
        <f ca="1">IFERROR(IF((VLOOKUP($E143,'DTOC Backsheet'!$D$5:$CA$182,W$9,FALSE))="","",(VLOOKUP($E143,'DTOC Backsheet'!$D$5:$CA$182,W$9,FALSE))),"")</f>
        <v>524.5157507296625</v>
      </c>
      <c r="X143" s="201" t="str">
        <f ca="1">IFERROR(IF((VLOOKUP($E143,'DTOC Backsheet'!$D$5:$CA$182,X$9,FALSE))="","",(VLOOKUP($E143,'DTOC Backsheet'!$D$5:$CA$182,X$9,FALSE))),"")</f>
        <v/>
      </c>
      <c r="Y143" s="212"/>
    </row>
    <row r="144" spans="1:25" ht="30" customHeight="1" thickBot="1">
      <c r="A144" s="42">
        <v>132</v>
      </c>
      <c r="B144" s="173" t="str">
        <f ca="1">IFERROR(IF((VLOOKUP($E144,'Org list'!$AJ$10:$AL$187,3,FALSE))="","",(VLOOKUP($E144,'Org list'!$AJ$10:$AL$187,3,FALSE))),"")</f>
        <v>North of England Commissioning Region</v>
      </c>
      <c r="C144" s="174" t="str">
        <f ca="1">IFERROR(IF((VLOOKUP($E144,'Org list'!$AO$10:$AQ$187,3,FALSE))="","",(VLOOKUP($E144,'Org list'!$AO$10:$AQ$187,3,FALSE))),"")</f>
        <v>North West GOR</v>
      </c>
      <c r="D144" s="175" t="str">
        <f ca="1">IFERROR(IF((VLOOKUP($E144,'Org list'!$AT$10:$AV$187,3,FALSE))="","",(VLOOKUP($E144,'Org list'!$AT$10:$AV$187,3,FALSE))),"")</f>
        <v>NHS England North (Greater Manchester)</v>
      </c>
      <c r="E144" s="34" t="str">
        <f t="shared" ca="1" si="4"/>
        <v>E08000006</v>
      </c>
      <c r="F144" s="29" t="str">
        <f ca="1">IF(E144="","",VLOOKUP(E144,'Org list'!$J$9:$K$636,2,0))</f>
        <v>Salford</v>
      </c>
      <c r="G144" s="196">
        <f ca="1">IFERROR(IF((VLOOKUP($E144,'NEA Backsheet'!$D$5:$AF$182,G$9,FALSE))="","",(VLOOKUP($E144,'NEA Backsheet'!$D$5:$AF$182,G$9,FALSE))),"")</f>
        <v>3414.9869627396738</v>
      </c>
      <c r="H144" s="197">
        <f ca="1">IFERROR(IF((VLOOKUP($E144,'NEA Backsheet'!$D$5:$AF$182,H$9,FALSE))="","",(VLOOKUP($E144,'NEA Backsheet'!$D$5:$AF$182,H$9,FALSE))),"")</f>
        <v>3376.3736282366367</v>
      </c>
      <c r="I144" s="197">
        <f ca="1">IFERROR(IF((VLOOKUP($E144,'NEA Backsheet'!$D$5:$AF$182,I$9,FALSE))="","",(VLOOKUP($E144,'NEA Backsheet'!$D$5:$AF$182,I$9,FALSE))),"")</f>
        <v>3401.5279808429273</v>
      </c>
      <c r="J144" s="198">
        <f ca="1">IFERROR(IF((VLOOKUP($E144,'NEA Backsheet'!$D$5:$AF$182,J$9,FALSE))="","",(VLOOKUP($E144,'NEA Backsheet'!$D$5:$AF$182,J$9,FALSE))),"")</f>
        <v>3186.500371824065</v>
      </c>
      <c r="K144" s="196">
        <f ca="1">IFERROR(IF((VLOOKUP($E144,'NEA Backsheet'!$D$5:$AF$182,K$9,FALSE))="","",(VLOOKUP($E144,'NEA Backsheet'!$D$5:$AF$182,K$9,FALSE))),"")</f>
        <v>3235.9129289311854</v>
      </c>
      <c r="L144" s="223">
        <f ca="1">IFERROR(IF((VLOOKUP($E144,'NEA Backsheet'!$D$5:$AF$182,L$9,FALSE))="","",(VLOOKUP($E144,'NEA Backsheet'!$D$5:$AF$182,L$9,FALSE))),"")</f>
        <v>3401.5663630302693</v>
      </c>
      <c r="M144" s="199">
        <f ca="1">IFERROR(IF((VLOOKUP($E144,'NEA Backsheet'!$D$5:$AF$182,M$9,FALSE))="","",(VLOOKUP($E144,'NEA Backsheet'!$D$5:$AF$182,M$9,FALSE))),"")</f>
        <v>3566.6086704063218</v>
      </c>
      <c r="N144" s="201" t="str">
        <f ca="1">IFERROR(IF((VLOOKUP($E144,'NEA Backsheet'!$D$5:$AF$182,N$9,FALSE))="","",(VLOOKUP($E144,'NEA Backsheet'!$D$5:$AF$182,N$9,FALSE))),"")</f>
        <v/>
      </c>
      <c r="O144" s="211"/>
      <c r="P144" s="127"/>
      <c r="Q144" s="196">
        <f ca="1">IFERROR(IF((VLOOKUP($E144,'DTOC Backsheet'!$D$5:$CA$182,Q$9,FALSE))="","",(VLOOKUP($E144,'DTOC Backsheet'!$D$5:$CA$182,Q$9,FALSE))),"")</f>
        <v>561.44599510481191</v>
      </c>
      <c r="R144" s="197">
        <f ca="1">IFERROR(IF((VLOOKUP($E144,'DTOC Backsheet'!$D$5:$CA$182,R$9,FALSE))="","",(VLOOKUP($E144,'DTOC Backsheet'!$D$5:$CA$182,R$9,FALSE))),"")</f>
        <v>510.2172821874143</v>
      </c>
      <c r="S144" s="197">
        <f ca="1">IFERROR(IF((VLOOKUP($E144,'DTOC Backsheet'!$D$5:$CA$182,S$9,FALSE))="","",(VLOOKUP($E144,'DTOC Backsheet'!$D$5:$CA$182,S$9,FALSE))),"")</f>
        <v>893.1389747012953</v>
      </c>
      <c r="T144" s="198">
        <f ca="1">IFERROR(IF((VLOOKUP($E144,'DTOC Backsheet'!$D$5:$CA$182,T$9,FALSE))="","",(VLOOKUP($E144,'DTOC Backsheet'!$D$5:$CA$182,T$9,FALSE))),"")</f>
        <v>2177.4083176384243</v>
      </c>
      <c r="U144" s="196">
        <f ca="1">IFERROR(IF((VLOOKUP($E144,'DTOC Backsheet'!$D$5:$CA$182,U$9,FALSE))="","",(VLOOKUP($E144,'DTOC Backsheet'!$D$5:$CA$182,U$9,FALSE))),"")</f>
        <v>952.96762246490323</v>
      </c>
      <c r="V144" s="223">
        <f ca="1">IFERROR(IF((VLOOKUP($E144,'DTOC Backsheet'!$D$5:$CA$182,V$9,FALSE))="","",(VLOOKUP($E144,'DTOC Backsheet'!$D$5:$CA$182,V$9,FALSE))),"")</f>
        <v>892.129024249601</v>
      </c>
      <c r="W144" s="199">
        <f ca="1">IFERROR(IF((VLOOKUP($E144,'DTOC Backsheet'!$D$5:$CA$182,W$9,FALSE))="","",(VLOOKUP($E144,'DTOC Backsheet'!$D$5:$CA$182,W$9,FALSE))),"")</f>
        <v>682.00579848078382</v>
      </c>
      <c r="X144" s="201" t="str">
        <f ca="1">IFERROR(IF((VLOOKUP($E144,'DTOC Backsheet'!$D$5:$CA$182,X$9,FALSE))="","",(VLOOKUP($E144,'DTOC Backsheet'!$D$5:$CA$182,X$9,FALSE))),"")</f>
        <v/>
      </c>
      <c r="Y144" s="212"/>
    </row>
    <row r="145" spans="1:25" ht="30" customHeight="1" thickBot="1">
      <c r="A145" s="42">
        <v>133</v>
      </c>
      <c r="B145" s="173" t="str">
        <f ca="1">IFERROR(IF((VLOOKUP($E145,'Org list'!$AJ$10:$AL$187,3,FALSE))="","",(VLOOKUP($E145,'Org list'!$AJ$10:$AL$187,3,FALSE))),"")</f>
        <v>Midlands and East of England Commissioning Region</v>
      </c>
      <c r="C145" s="174" t="str">
        <f ca="1">IFERROR(IF((VLOOKUP($E145,'Org list'!$AO$10:$AQ$187,3,FALSE))="","",(VLOOKUP($E145,'Org list'!$AO$10:$AQ$187,3,FALSE))),"")</f>
        <v>West Midlands GOR</v>
      </c>
      <c r="D145" s="175" t="str">
        <f ca="1">IFERROR(IF((VLOOKUP($E145,'Org list'!$AT$10:$AV$187,3,FALSE))="","",(VLOOKUP($E145,'Org list'!$AT$10:$AV$187,3,FALSE))),"")</f>
        <v>NHS England Midlands And East (West Midlands)</v>
      </c>
      <c r="E145" s="34" t="str">
        <f t="shared" ca="1" si="4"/>
        <v>E08000028</v>
      </c>
      <c r="F145" s="29" t="str">
        <f ca="1">IF(E145="","",VLOOKUP(E145,'Org list'!$J$9:$K$636,2,0))</f>
        <v>Sandwell</v>
      </c>
      <c r="G145" s="196">
        <f ca="1">IFERROR(IF((VLOOKUP($E145,'NEA Backsheet'!$D$5:$AF$182,G$9,FALSE))="","",(VLOOKUP($E145,'NEA Backsheet'!$D$5:$AF$182,G$9,FALSE))),"")</f>
        <v>2868.3680123196118</v>
      </c>
      <c r="H145" s="197">
        <f ca="1">IFERROR(IF((VLOOKUP($E145,'NEA Backsheet'!$D$5:$AF$182,H$9,FALSE))="","",(VLOOKUP($E145,'NEA Backsheet'!$D$5:$AF$182,H$9,FALSE))),"")</f>
        <v>2724.3307063165744</v>
      </c>
      <c r="I145" s="197">
        <f ca="1">IFERROR(IF((VLOOKUP($E145,'NEA Backsheet'!$D$5:$AF$182,I$9,FALSE))="","",(VLOOKUP($E145,'NEA Backsheet'!$D$5:$AF$182,I$9,FALSE))),"")</f>
        <v>2886.8261993009664</v>
      </c>
      <c r="J145" s="198">
        <f ca="1">IFERROR(IF((VLOOKUP($E145,'NEA Backsheet'!$D$5:$AF$182,J$9,FALSE))="","",(VLOOKUP($E145,'NEA Backsheet'!$D$5:$AF$182,J$9,FALSE))),"")</f>
        <v>2772.7643690482332</v>
      </c>
      <c r="K145" s="196">
        <f ca="1">IFERROR(IF((VLOOKUP($E145,'NEA Backsheet'!$D$5:$AF$182,K$9,FALSE))="","",(VLOOKUP($E145,'NEA Backsheet'!$D$5:$AF$182,K$9,FALSE))),"")</f>
        <v>2781.2276842493702</v>
      </c>
      <c r="L145" s="223">
        <f ca="1">IFERROR(IF((VLOOKUP($E145,'NEA Backsheet'!$D$5:$AF$182,L$9,FALSE))="","",(VLOOKUP($E145,'NEA Backsheet'!$D$5:$AF$182,L$9,FALSE))),"")</f>
        <v>2661.5921142570701</v>
      </c>
      <c r="M145" s="199">
        <f ca="1">IFERROR(IF((VLOOKUP($E145,'NEA Backsheet'!$D$5:$AF$182,M$9,FALSE))="","",(VLOOKUP($E145,'NEA Backsheet'!$D$5:$AF$182,M$9,FALSE))),"")</f>
        <v>2743.2163312004877</v>
      </c>
      <c r="N145" s="201" t="str">
        <f ca="1">IFERROR(IF((VLOOKUP($E145,'NEA Backsheet'!$D$5:$AF$182,N$9,FALSE))="","",(VLOOKUP($E145,'NEA Backsheet'!$D$5:$AF$182,N$9,FALSE))),"")</f>
        <v/>
      </c>
      <c r="O145" s="211"/>
      <c r="P145" s="127"/>
      <c r="Q145" s="196">
        <f ca="1">IFERROR(IF((VLOOKUP($E145,'DTOC Backsheet'!$D$5:$CA$182,Q$9,FALSE))="","",(VLOOKUP($E145,'DTOC Backsheet'!$D$5:$CA$182,Q$9,FALSE))),"")</f>
        <v>737.58771731023603</v>
      </c>
      <c r="R145" s="197">
        <f ca="1">IFERROR(IF((VLOOKUP($E145,'DTOC Backsheet'!$D$5:$CA$182,R$9,FALSE))="","",(VLOOKUP($E145,'DTOC Backsheet'!$D$5:$CA$182,R$9,FALSE))),"")</f>
        <v>755.30630493277238</v>
      </c>
      <c r="S145" s="197">
        <f ca="1">IFERROR(IF((VLOOKUP($E145,'DTOC Backsheet'!$D$5:$CA$182,S$9,FALSE))="","",(VLOOKUP($E145,'DTOC Backsheet'!$D$5:$CA$182,S$9,FALSE))),"")</f>
        <v>756.13042528730898</v>
      </c>
      <c r="T145" s="198">
        <f ca="1">IFERROR(IF((VLOOKUP($E145,'DTOC Backsheet'!$D$5:$CA$182,T$9,FALSE))="","",(VLOOKUP($E145,'DTOC Backsheet'!$D$5:$CA$182,T$9,FALSE))),"")</f>
        <v>535.02780696753825</v>
      </c>
      <c r="U145" s="196">
        <f ca="1">IFERROR(IF((VLOOKUP($E145,'DTOC Backsheet'!$D$5:$CA$182,U$9,FALSE))="","",(VLOOKUP($E145,'DTOC Backsheet'!$D$5:$CA$182,U$9,FALSE))),"")</f>
        <v>569.74335169443964</v>
      </c>
      <c r="V145" s="223">
        <f ca="1">IFERROR(IF((VLOOKUP($E145,'DTOC Backsheet'!$D$5:$CA$182,V$9,FALSE))="","",(VLOOKUP($E145,'DTOC Backsheet'!$D$5:$CA$182,V$9,FALSE))),"")</f>
        <v>482.34186261729974</v>
      </c>
      <c r="W145" s="199">
        <f ca="1">IFERROR(IF((VLOOKUP($E145,'DTOC Backsheet'!$D$5:$CA$182,W$9,FALSE))="","",(VLOOKUP($E145,'DTOC Backsheet'!$D$5:$CA$182,W$9,FALSE))),"")</f>
        <v>347.56386544227104</v>
      </c>
      <c r="X145" s="201" t="str">
        <f ca="1">IFERROR(IF((VLOOKUP($E145,'DTOC Backsheet'!$D$5:$CA$182,X$9,FALSE))="","",(VLOOKUP($E145,'DTOC Backsheet'!$D$5:$CA$182,X$9,FALSE))),"")</f>
        <v/>
      </c>
      <c r="Y145" s="212"/>
    </row>
    <row r="146" spans="1:25" ht="30" customHeight="1" thickBot="1">
      <c r="A146" s="42">
        <v>134</v>
      </c>
      <c r="B146" s="173" t="str">
        <f ca="1">IFERROR(IF((VLOOKUP($E146,'Org list'!$AJ$10:$AL$187,3,FALSE))="","",(VLOOKUP($E146,'Org list'!$AJ$10:$AL$187,3,FALSE))),"")</f>
        <v>North of England Commissioning Region</v>
      </c>
      <c r="C146" s="174" t="str">
        <f ca="1">IFERROR(IF((VLOOKUP($E146,'Org list'!$AO$10:$AQ$187,3,FALSE))="","",(VLOOKUP($E146,'Org list'!$AO$10:$AQ$187,3,FALSE))),"")</f>
        <v>North West GOR</v>
      </c>
      <c r="D146" s="175" t="str">
        <f ca="1">IFERROR(IF((VLOOKUP($E146,'Org list'!$AT$10:$AV$187,3,FALSE))="","",(VLOOKUP($E146,'Org list'!$AT$10:$AV$187,3,FALSE))),"")</f>
        <v>NHS England North (Cheshire And Merseyside)</v>
      </c>
      <c r="E146" s="34" t="str">
        <f t="shared" ca="1" si="4"/>
        <v>E08000014</v>
      </c>
      <c r="F146" s="29" t="str">
        <f ca="1">IF(E146="","",VLOOKUP(E146,'Org list'!$J$9:$K$636,2,0))</f>
        <v>Sefton</v>
      </c>
      <c r="G146" s="196">
        <f ca="1">IFERROR(IF((VLOOKUP($E146,'NEA Backsheet'!$D$5:$AF$182,G$9,FALSE))="","",(VLOOKUP($E146,'NEA Backsheet'!$D$5:$AF$182,G$9,FALSE))),"")</f>
        <v>3383.4339476574255</v>
      </c>
      <c r="H146" s="197">
        <f ca="1">IFERROR(IF((VLOOKUP($E146,'NEA Backsheet'!$D$5:$AF$182,H$9,FALSE))="","",(VLOOKUP($E146,'NEA Backsheet'!$D$5:$AF$182,H$9,FALSE))),"")</f>
        <v>3302.0759465449369</v>
      </c>
      <c r="I146" s="197">
        <f ca="1">IFERROR(IF((VLOOKUP($E146,'NEA Backsheet'!$D$5:$AF$182,I$9,FALSE))="","",(VLOOKUP($E146,'NEA Backsheet'!$D$5:$AF$182,I$9,FALSE))),"")</f>
        <v>3256.9224371471569</v>
      </c>
      <c r="J146" s="198">
        <f ca="1">IFERROR(IF((VLOOKUP($E146,'NEA Backsheet'!$D$5:$AF$182,J$9,FALSE))="","",(VLOOKUP($E146,'NEA Backsheet'!$D$5:$AF$182,J$9,FALSE))),"")</f>
        <v>3246.9492354899835</v>
      </c>
      <c r="K146" s="196">
        <f ca="1">IFERROR(IF((VLOOKUP($E146,'NEA Backsheet'!$D$5:$AF$182,K$9,FALSE))="","",(VLOOKUP($E146,'NEA Backsheet'!$D$5:$AF$182,K$9,FALSE))),"")</f>
        <v>3360.0564197024632</v>
      </c>
      <c r="L146" s="223">
        <f ca="1">IFERROR(IF((VLOOKUP($E146,'NEA Backsheet'!$D$5:$AF$182,L$9,FALSE))="","",(VLOOKUP($E146,'NEA Backsheet'!$D$5:$AF$182,L$9,FALSE))),"")</f>
        <v>3399.6597094973977</v>
      </c>
      <c r="M146" s="199">
        <f ca="1">IFERROR(IF((VLOOKUP($E146,'NEA Backsheet'!$D$5:$AF$182,M$9,FALSE))="","",(VLOOKUP($E146,'NEA Backsheet'!$D$5:$AF$182,M$9,FALSE))),"")</f>
        <v>3589.6354085503353</v>
      </c>
      <c r="N146" s="201" t="str">
        <f ca="1">IFERROR(IF((VLOOKUP($E146,'NEA Backsheet'!$D$5:$AF$182,N$9,FALSE))="","",(VLOOKUP($E146,'NEA Backsheet'!$D$5:$AF$182,N$9,FALSE))),"")</f>
        <v/>
      </c>
      <c r="O146" s="211"/>
      <c r="P146" s="127"/>
      <c r="Q146" s="196">
        <f ca="1">IFERROR(IF((VLOOKUP($E146,'DTOC Backsheet'!$D$5:$CA$182,Q$9,FALSE))="","",(VLOOKUP($E146,'DTOC Backsheet'!$D$5:$CA$182,Q$9,FALSE))),"")</f>
        <v>1061.4474694117116</v>
      </c>
      <c r="R146" s="197">
        <f ca="1">IFERROR(IF((VLOOKUP($E146,'DTOC Backsheet'!$D$5:$CA$182,R$9,FALSE))="","",(VLOOKUP($E146,'DTOC Backsheet'!$D$5:$CA$182,R$9,FALSE))),"")</f>
        <v>1271.8407151564404</v>
      </c>
      <c r="S146" s="197">
        <f ca="1">IFERROR(IF((VLOOKUP($E146,'DTOC Backsheet'!$D$5:$CA$182,S$9,FALSE))="","",(VLOOKUP($E146,'DTOC Backsheet'!$D$5:$CA$182,S$9,FALSE))),"")</f>
        <v>946.76960585127995</v>
      </c>
      <c r="T146" s="198">
        <f ca="1">IFERROR(IF((VLOOKUP($E146,'DTOC Backsheet'!$D$5:$CA$182,T$9,FALSE))="","",(VLOOKUP($E146,'DTOC Backsheet'!$D$5:$CA$182,T$9,FALSE))),"")</f>
        <v>1150.4759306864303</v>
      </c>
      <c r="U146" s="196">
        <f ca="1">IFERROR(IF((VLOOKUP($E146,'DTOC Backsheet'!$D$5:$CA$182,U$9,FALSE))="","",(VLOOKUP($E146,'DTOC Backsheet'!$D$5:$CA$182,U$9,FALSE))),"")</f>
        <v>1305.4435432483679</v>
      </c>
      <c r="V146" s="223">
        <f ca="1">IFERROR(IF((VLOOKUP($E146,'DTOC Backsheet'!$D$5:$CA$182,V$9,FALSE))="","",(VLOOKUP($E146,'DTOC Backsheet'!$D$5:$CA$182,V$9,FALSE))),"")</f>
        <v>1230.2253453381877</v>
      </c>
      <c r="W146" s="199">
        <f ca="1">IFERROR(IF((VLOOKUP($E146,'DTOC Backsheet'!$D$5:$CA$182,W$9,FALSE))="","",(VLOOKUP($E146,'DTOC Backsheet'!$D$5:$CA$182,W$9,FALSE))),"")</f>
        <v>1567.3478709115254</v>
      </c>
      <c r="X146" s="201" t="str">
        <f ca="1">IFERROR(IF((VLOOKUP($E146,'DTOC Backsheet'!$D$5:$CA$182,X$9,FALSE))="","",(VLOOKUP($E146,'DTOC Backsheet'!$D$5:$CA$182,X$9,FALSE))),"")</f>
        <v/>
      </c>
      <c r="Y146" s="212"/>
    </row>
    <row r="147" spans="1:25" ht="30" customHeight="1" thickBot="1">
      <c r="A147" s="42">
        <v>135</v>
      </c>
      <c r="B147" s="173" t="str">
        <f ca="1">IFERROR(IF((VLOOKUP($E147,'Org list'!$AJ$10:$AL$187,3,FALSE))="","",(VLOOKUP($E147,'Org list'!$AJ$10:$AL$187,3,FALSE))),"")</f>
        <v>North of England Commissioning Region</v>
      </c>
      <c r="C147" s="174" t="str">
        <f ca="1">IFERROR(IF((VLOOKUP($E147,'Org list'!$AO$10:$AQ$187,3,FALSE))="","",(VLOOKUP($E147,'Org list'!$AO$10:$AQ$187,3,FALSE))),"")</f>
        <v>Yorkshire and The Humber GOR</v>
      </c>
      <c r="D147" s="175" t="str">
        <f ca="1">IFERROR(IF((VLOOKUP($E147,'Org list'!$AT$10:$AV$187,3,FALSE))="","",(VLOOKUP($E147,'Org list'!$AT$10:$AV$187,3,FALSE))),"")</f>
        <v>NHS England North (Yorkshire And Humber)</v>
      </c>
      <c r="E147" s="34" t="str">
        <f t="shared" ca="1" si="4"/>
        <v>E08000019</v>
      </c>
      <c r="F147" s="29" t="str">
        <f ca="1">IF(E147="","",VLOOKUP(E147,'Org list'!$J$9:$K$636,2,0))</f>
        <v>Sheffield</v>
      </c>
      <c r="G147" s="196">
        <f ca="1">IFERROR(IF((VLOOKUP($E147,'NEA Backsheet'!$D$5:$AF$182,G$9,FALSE))="","",(VLOOKUP($E147,'NEA Backsheet'!$D$5:$AF$182,G$9,FALSE))),"")</f>
        <v>2330.7626767093579</v>
      </c>
      <c r="H147" s="197">
        <f ca="1">IFERROR(IF((VLOOKUP($E147,'NEA Backsheet'!$D$5:$AF$182,H$9,FALSE))="","",(VLOOKUP($E147,'NEA Backsheet'!$D$5:$AF$182,H$9,FALSE))),"")</f>
        <v>2329.8455428687603</v>
      </c>
      <c r="I147" s="197">
        <f ca="1">IFERROR(IF((VLOOKUP($E147,'NEA Backsheet'!$D$5:$AF$182,I$9,FALSE))="","",(VLOOKUP($E147,'NEA Backsheet'!$D$5:$AF$182,I$9,FALSE))),"")</f>
        <v>2294.2244233471692</v>
      </c>
      <c r="J147" s="198">
        <f ca="1">IFERROR(IF((VLOOKUP($E147,'NEA Backsheet'!$D$5:$AF$182,J$9,FALSE))="","",(VLOOKUP($E147,'NEA Backsheet'!$D$5:$AF$182,J$9,FALSE))),"")</f>
        <v>2388.517592447532</v>
      </c>
      <c r="K147" s="196">
        <f ca="1">IFERROR(IF((VLOOKUP($E147,'NEA Backsheet'!$D$5:$AF$182,K$9,FALSE))="","",(VLOOKUP($E147,'NEA Backsheet'!$D$5:$AF$182,K$9,FALSE))),"")</f>
        <v>2343.6972750245477</v>
      </c>
      <c r="L147" s="223">
        <f ca="1">IFERROR(IF((VLOOKUP($E147,'NEA Backsheet'!$D$5:$AF$182,L$9,FALSE))="","",(VLOOKUP($E147,'NEA Backsheet'!$D$5:$AF$182,L$9,FALSE))),"")</f>
        <v>2431.3833949326172</v>
      </c>
      <c r="M147" s="199">
        <f ca="1">IFERROR(IF((VLOOKUP($E147,'NEA Backsheet'!$D$5:$AF$182,M$9,FALSE))="","",(VLOOKUP($E147,'NEA Backsheet'!$D$5:$AF$182,M$9,FALSE))),"")</f>
        <v>2481.0928004795169</v>
      </c>
      <c r="N147" s="201" t="str">
        <f ca="1">IFERROR(IF((VLOOKUP($E147,'NEA Backsheet'!$D$5:$AF$182,N$9,FALSE))="","",(VLOOKUP($E147,'NEA Backsheet'!$D$5:$AF$182,N$9,FALSE))),"")</f>
        <v/>
      </c>
      <c r="O147" s="211"/>
      <c r="P147" s="127"/>
      <c r="Q147" s="196">
        <f ca="1">IFERROR(IF((VLOOKUP($E147,'DTOC Backsheet'!$D$5:$CA$182,Q$9,FALSE))="","",(VLOOKUP($E147,'DTOC Backsheet'!$D$5:$CA$182,Q$9,FALSE))),"")</f>
        <v>2389.2693689855928</v>
      </c>
      <c r="R147" s="197">
        <f ca="1">IFERROR(IF((VLOOKUP($E147,'DTOC Backsheet'!$D$5:$CA$182,R$9,FALSE))="","",(VLOOKUP($E147,'DTOC Backsheet'!$D$5:$CA$182,R$9,FALSE))),"")</f>
        <v>2247.0535548492098</v>
      </c>
      <c r="S147" s="197">
        <f ca="1">IFERROR(IF((VLOOKUP($E147,'DTOC Backsheet'!$D$5:$CA$182,S$9,FALSE))="","",(VLOOKUP($E147,'DTOC Backsheet'!$D$5:$CA$182,S$9,FALSE))),"")</f>
        <v>2916.6257058907058</v>
      </c>
      <c r="T147" s="198">
        <f ca="1">IFERROR(IF((VLOOKUP($E147,'DTOC Backsheet'!$D$5:$CA$182,T$9,FALSE))="","",(VLOOKUP($E147,'DTOC Backsheet'!$D$5:$CA$182,T$9,FALSE))),"")</f>
        <v>3123.6393886851756</v>
      </c>
      <c r="U147" s="196">
        <f ca="1">IFERROR(IF((VLOOKUP($E147,'DTOC Backsheet'!$D$5:$CA$182,U$9,FALSE))="","",(VLOOKUP($E147,'DTOC Backsheet'!$D$5:$CA$182,U$9,FALSE))),"")</f>
        <v>2075.7717535368106</v>
      </c>
      <c r="V147" s="223">
        <f ca="1">IFERROR(IF((VLOOKUP($E147,'DTOC Backsheet'!$D$5:$CA$182,V$9,FALSE))="","",(VLOOKUP($E147,'DTOC Backsheet'!$D$5:$CA$182,V$9,FALSE))),"")</f>
        <v>1636.7913795659799</v>
      </c>
      <c r="W147" s="199">
        <f ca="1">IFERROR(IF((VLOOKUP($E147,'DTOC Backsheet'!$D$5:$CA$182,W$9,FALSE))="","",(VLOOKUP($E147,'DTOC Backsheet'!$D$5:$CA$182,W$9,FALSE))),"")</f>
        <v>1234.4831179041309</v>
      </c>
      <c r="X147" s="201" t="str">
        <f ca="1">IFERROR(IF((VLOOKUP($E147,'DTOC Backsheet'!$D$5:$CA$182,X$9,FALSE))="","",(VLOOKUP($E147,'DTOC Backsheet'!$D$5:$CA$182,X$9,FALSE))),"")</f>
        <v/>
      </c>
      <c r="Y147" s="212"/>
    </row>
    <row r="148" spans="1:25" ht="30" customHeight="1" thickBot="1">
      <c r="A148" s="42">
        <v>136</v>
      </c>
      <c r="B148" s="173" t="str">
        <f ca="1">IFERROR(IF((VLOOKUP($E148,'Org list'!$AJ$10:$AL$187,3,FALSE))="","",(VLOOKUP($E148,'Org list'!$AJ$10:$AL$187,3,FALSE))),"")</f>
        <v>Midlands and East of England Commissioning Region</v>
      </c>
      <c r="C148" s="174" t="str">
        <f ca="1">IFERROR(IF((VLOOKUP($E148,'Org list'!$AO$10:$AQ$187,3,FALSE))="","",(VLOOKUP($E148,'Org list'!$AO$10:$AQ$187,3,FALSE))),"")</f>
        <v>West Midlands GOR</v>
      </c>
      <c r="D148" s="175" t="str">
        <f ca="1">IFERROR(IF((VLOOKUP($E148,'Org list'!$AT$10:$AV$187,3,FALSE))="","",(VLOOKUP($E148,'Org list'!$AT$10:$AV$187,3,FALSE))),"")</f>
        <v>NHS England Midlands And East (North Midlands)</v>
      </c>
      <c r="E148" s="34" t="str">
        <f t="shared" ca="1" si="4"/>
        <v>E06000051</v>
      </c>
      <c r="F148" s="29" t="str">
        <f ca="1">IF(E148="","",VLOOKUP(E148,'Org list'!$J$9:$K$636,2,0))</f>
        <v>Shropshire</v>
      </c>
      <c r="G148" s="196">
        <f ca="1">IFERROR(IF((VLOOKUP($E148,'NEA Backsheet'!$D$5:$AF$182,G$9,FALSE))="","",(VLOOKUP($E148,'NEA Backsheet'!$D$5:$AF$182,G$9,FALSE))),"")</f>
        <v>2645.4056202624115</v>
      </c>
      <c r="H148" s="197">
        <f ca="1">IFERROR(IF((VLOOKUP($E148,'NEA Backsheet'!$D$5:$AF$182,H$9,FALSE))="","",(VLOOKUP($E148,'NEA Backsheet'!$D$5:$AF$182,H$9,FALSE))),"")</f>
        <v>2641.2018409931989</v>
      </c>
      <c r="I148" s="197">
        <f ca="1">IFERROR(IF((VLOOKUP($E148,'NEA Backsheet'!$D$5:$AF$182,I$9,FALSE))="","",(VLOOKUP($E148,'NEA Backsheet'!$D$5:$AF$182,I$9,FALSE))),"")</f>
        <v>2751.774141720216</v>
      </c>
      <c r="J148" s="198">
        <f ca="1">IFERROR(IF((VLOOKUP($E148,'NEA Backsheet'!$D$5:$AF$182,J$9,FALSE))="","",(VLOOKUP($E148,'NEA Backsheet'!$D$5:$AF$182,J$9,FALSE))),"")</f>
        <v>2699.3440265307459</v>
      </c>
      <c r="K148" s="196">
        <f ca="1">IFERROR(IF((VLOOKUP($E148,'NEA Backsheet'!$D$5:$AF$182,K$9,FALSE))="","",(VLOOKUP($E148,'NEA Backsheet'!$D$5:$AF$182,K$9,FALSE))),"")</f>
        <v>2746.6305186703275</v>
      </c>
      <c r="L148" s="223">
        <f ca="1">IFERROR(IF((VLOOKUP($E148,'NEA Backsheet'!$D$5:$AF$182,L$9,FALSE))="","",(VLOOKUP($E148,'NEA Backsheet'!$D$5:$AF$182,L$9,FALSE))),"")</f>
        <v>2688.7062824204345</v>
      </c>
      <c r="M148" s="199">
        <f ca="1">IFERROR(IF((VLOOKUP($E148,'NEA Backsheet'!$D$5:$AF$182,M$9,FALSE))="","",(VLOOKUP($E148,'NEA Backsheet'!$D$5:$AF$182,M$9,FALSE))),"")</f>
        <v>2779.4148108364757</v>
      </c>
      <c r="N148" s="201" t="str">
        <f ca="1">IFERROR(IF((VLOOKUP($E148,'NEA Backsheet'!$D$5:$AF$182,N$9,FALSE))="","",(VLOOKUP($E148,'NEA Backsheet'!$D$5:$AF$182,N$9,FALSE))),"")</f>
        <v/>
      </c>
      <c r="O148" s="211"/>
      <c r="P148" s="127"/>
      <c r="Q148" s="196">
        <f ca="1">IFERROR(IF((VLOOKUP($E148,'DTOC Backsheet'!$D$5:$CA$182,Q$9,FALSE))="","",(VLOOKUP($E148,'DTOC Backsheet'!$D$5:$CA$182,Q$9,FALSE))),"")</f>
        <v>1041.8505399500257</v>
      </c>
      <c r="R148" s="197">
        <f ca="1">IFERROR(IF((VLOOKUP($E148,'DTOC Backsheet'!$D$5:$CA$182,R$9,FALSE))="","",(VLOOKUP($E148,'DTOC Backsheet'!$D$5:$CA$182,R$9,FALSE))),"")</f>
        <v>1507.4667262906432</v>
      </c>
      <c r="S148" s="197">
        <f ca="1">IFERROR(IF((VLOOKUP($E148,'DTOC Backsheet'!$D$5:$CA$182,S$9,FALSE))="","",(VLOOKUP($E148,'DTOC Backsheet'!$D$5:$CA$182,S$9,FALSE))),"")</f>
        <v>1583.5657491634993</v>
      </c>
      <c r="T148" s="198">
        <f ca="1">IFERROR(IF((VLOOKUP($E148,'DTOC Backsheet'!$D$5:$CA$182,T$9,FALSE))="","",(VLOOKUP($E148,'DTOC Backsheet'!$D$5:$CA$182,T$9,FALSE))),"")</f>
        <v>1608.688001800349</v>
      </c>
      <c r="U148" s="196">
        <f ca="1">IFERROR(IF((VLOOKUP($E148,'DTOC Backsheet'!$D$5:$CA$182,U$9,FALSE))="","",(VLOOKUP($E148,'DTOC Backsheet'!$D$5:$CA$182,U$9,FALSE))),"")</f>
        <v>951.94446177790292</v>
      </c>
      <c r="V148" s="223">
        <f ca="1">IFERROR(IF((VLOOKUP($E148,'DTOC Backsheet'!$D$5:$CA$182,V$9,FALSE))="","",(VLOOKUP($E148,'DTOC Backsheet'!$D$5:$CA$182,V$9,FALSE))),"")</f>
        <v>798.84823905898247</v>
      </c>
      <c r="W148" s="199">
        <f ca="1">IFERROR(IF((VLOOKUP($E148,'DTOC Backsheet'!$D$5:$CA$182,W$9,FALSE))="","",(VLOOKUP($E148,'DTOC Backsheet'!$D$5:$CA$182,W$9,FALSE))),"")</f>
        <v>620.23597922024192</v>
      </c>
      <c r="X148" s="201" t="str">
        <f ca="1">IFERROR(IF((VLOOKUP($E148,'DTOC Backsheet'!$D$5:$CA$182,X$9,FALSE))="","",(VLOOKUP($E148,'DTOC Backsheet'!$D$5:$CA$182,X$9,FALSE))),"")</f>
        <v/>
      </c>
      <c r="Y148" s="212"/>
    </row>
    <row r="149" spans="1:25" ht="30" customHeight="1" thickBot="1">
      <c r="A149" s="42">
        <v>137</v>
      </c>
      <c r="B149" s="173" t="str">
        <f ca="1">IFERROR(IF((VLOOKUP($E149,'Org list'!$AJ$10:$AL$187,3,FALSE))="","",(VLOOKUP($E149,'Org list'!$AJ$10:$AL$187,3,FALSE))),"")</f>
        <v>South of England Commissioning Region</v>
      </c>
      <c r="C149" s="174" t="str">
        <f ca="1">IFERROR(IF((VLOOKUP($E149,'Org list'!$AO$10:$AQ$187,3,FALSE))="","",(VLOOKUP($E149,'Org list'!$AO$10:$AQ$187,3,FALSE))),"")</f>
        <v>South East GOR</v>
      </c>
      <c r="D149" s="175" t="str">
        <f ca="1">IFERROR(IF((VLOOKUP($E149,'Org list'!$AT$10:$AV$187,3,FALSE))="","",(VLOOKUP($E149,'Org list'!$AT$10:$AV$187,3,FALSE))),"")</f>
        <v>NHS England South (South Central)</v>
      </c>
      <c r="E149" s="34" t="str">
        <f t="shared" ca="1" si="4"/>
        <v>E06000039</v>
      </c>
      <c r="F149" s="29" t="str">
        <f ca="1">IF(E149="","",VLOOKUP(E149,'Org list'!$J$9:$K$636,2,0))</f>
        <v>Slough</v>
      </c>
      <c r="G149" s="196">
        <f ca="1">IFERROR(IF((VLOOKUP($E149,'NEA Backsheet'!$D$5:$AF$182,G$9,FALSE))="","",(VLOOKUP($E149,'NEA Backsheet'!$D$5:$AF$182,G$9,FALSE))),"")</f>
        <v>3168.9704431044229</v>
      </c>
      <c r="H149" s="197">
        <f ca="1">IFERROR(IF((VLOOKUP($E149,'NEA Backsheet'!$D$5:$AF$182,H$9,FALSE))="","",(VLOOKUP($E149,'NEA Backsheet'!$D$5:$AF$182,H$9,FALSE))),"")</f>
        <v>3285.5901250418797</v>
      </c>
      <c r="I149" s="197">
        <f ca="1">IFERROR(IF((VLOOKUP($E149,'NEA Backsheet'!$D$5:$AF$182,I$9,FALSE))="","",(VLOOKUP($E149,'NEA Backsheet'!$D$5:$AF$182,I$9,FALSE))),"")</f>
        <v>3549.081747867463</v>
      </c>
      <c r="J149" s="198">
        <f ca="1">IFERROR(IF((VLOOKUP($E149,'NEA Backsheet'!$D$5:$AF$182,J$9,FALSE))="","",(VLOOKUP($E149,'NEA Backsheet'!$D$5:$AF$182,J$9,FALSE))),"")</f>
        <v>3238.6797971830019</v>
      </c>
      <c r="K149" s="196">
        <f ca="1">IFERROR(IF((VLOOKUP($E149,'NEA Backsheet'!$D$5:$AF$182,K$9,FALSE))="","",(VLOOKUP($E149,'NEA Backsheet'!$D$5:$AF$182,K$9,FALSE))),"")</f>
        <v>6496.3449362363435</v>
      </c>
      <c r="L149" s="223">
        <f ca="1">IFERROR(IF((VLOOKUP($E149,'NEA Backsheet'!$D$5:$AF$182,L$9,FALSE))="","",(VLOOKUP($E149,'NEA Backsheet'!$D$5:$AF$182,L$9,FALSE))),"")</f>
        <v>4671.9722835152616</v>
      </c>
      <c r="M149" s="199">
        <f ca="1">IFERROR(IF((VLOOKUP($E149,'NEA Backsheet'!$D$5:$AF$182,M$9,FALSE))="","",(VLOOKUP($E149,'NEA Backsheet'!$D$5:$AF$182,M$9,FALSE))),"")</f>
        <v>3501.4911354214578</v>
      </c>
      <c r="N149" s="201" t="str">
        <f ca="1">IFERROR(IF((VLOOKUP($E149,'NEA Backsheet'!$D$5:$AF$182,N$9,FALSE))="","",(VLOOKUP($E149,'NEA Backsheet'!$D$5:$AF$182,N$9,FALSE))),"")</f>
        <v/>
      </c>
      <c r="O149" s="211"/>
      <c r="P149" s="127"/>
      <c r="Q149" s="196">
        <f ca="1">IFERROR(IF((VLOOKUP($E149,'DTOC Backsheet'!$D$5:$CA$182,Q$9,FALSE))="","",(VLOOKUP($E149,'DTOC Backsheet'!$D$5:$CA$182,Q$9,FALSE))),"")</f>
        <v>841.90128589838855</v>
      </c>
      <c r="R149" s="197">
        <f ca="1">IFERROR(IF((VLOOKUP($E149,'DTOC Backsheet'!$D$5:$CA$182,R$9,FALSE))="","",(VLOOKUP($E149,'DTOC Backsheet'!$D$5:$CA$182,R$9,FALSE))),"")</f>
        <v>890.81622094499892</v>
      </c>
      <c r="S149" s="197">
        <f ca="1">IFERROR(IF((VLOOKUP($E149,'DTOC Backsheet'!$D$5:$CA$182,S$9,FALSE))="","",(VLOOKUP($E149,'DTOC Backsheet'!$D$5:$CA$182,S$9,FALSE))),"")</f>
        <v>949.13787426980355</v>
      </c>
      <c r="T149" s="198">
        <f ca="1">IFERROR(IF((VLOOKUP($E149,'DTOC Backsheet'!$D$5:$CA$182,T$9,FALSE))="","",(VLOOKUP($E149,'DTOC Backsheet'!$D$5:$CA$182,T$9,FALSE))),"")</f>
        <v>795.93717217860751</v>
      </c>
      <c r="U149" s="196">
        <f ca="1">IFERROR(IF((VLOOKUP($E149,'DTOC Backsheet'!$D$5:$CA$182,U$9,FALSE))="","",(VLOOKUP($E149,'DTOC Backsheet'!$D$5:$CA$182,U$9,FALSE))),"")</f>
        <v>803.37583733915528</v>
      </c>
      <c r="V149" s="223">
        <f ca="1">IFERROR(IF((VLOOKUP($E149,'DTOC Backsheet'!$D$5:$CA$182,V$9,FALSE))="","",(VLOOKUP($E149,'DTOC Backsheet'!$D$5:$CA$182,V$9,FALSE))),"")</f>
        <v>742.0068497646364</v>
      </c>
      <c r="W149" s="199">
        <f ca="1">IFERROR(IF((VLOOKUP($E149,'DTOC Backsheet'!$D$5:$CA$182,W$9,FALSE))="","",(VLOOKUP($E149,'DTOC Backsheet'!$D$5:$CA$182,W$9,FALSE))),"")</f>
        <v>598.8125454240926</v>
      </c>
      <c r="X149" s="201" t="str">
        <f ca="1">IFERROR(IF((VLOOKUP($E149,'DTOC Backsheet'!$D$5:$CA$182,X$9,FALSE))="","",(VLOOKUP($E149,'DTOC Backsheet'!$D$5:$CA$182,X$9,FALSE))),"")</f>
        <v/>
      </c>
      <c r="Y149" s="212"/>
    </row>
    <row r="150" spans="1:25" ht="30" customHeight="1" thickBot="1">
      <c r="A150" s="42">
        <v>138</v>
      </c>
      <c r="B150" s="173" t="str">
        <f ca="1">IFERROR(IF((VLOOKUP($E150,'Org list'!$AJ$10:$AL$187,3,FALSE))="","",(VLOOKUP($E150,'Org list'!$AJ$10:$AL$187,3,FALSE))),"")</f>
        <v>Midlands and East of England Commissioning Region</v>
      </c>
      <c r="C150" s="174" t="str">
        <f ca="1">IFERROR(IF((VLOOKUP($E150,'Org list'!$AO$10:$AQ$187,3,FALSE))="","",(VLOOKUP($E150,'Org list'!$AO$10:$AQ$187,3,FALSE))),"")</f>
        <v>West Midlands GOR</v>
      </c>
      <c r="D150" s="175" t="str">
        <f ca="1">IFERROR(IF((VLOOKUP($E150,'Org list'!$AT$10:$AV$187,3,FALSE))="","",(VLOOKUP($E150,'Org list'!$AT$10:$AV$187,3,FALSE))),"")</f>
        <v>NHS England Midlands And East (West Midlands)</v>
      </c>
      <c r="E150" s="34" t="str">
        <f t="shared" ca="1" si="4"/>
        <v>E08000029</v>
      </c>
      <c r="F150" s="29" t="str">
        <f ca="1">IF(E150="","",VLOOKUP(E150,'Org list'!$J$9:$K$636,2,0))</f>
        <v>Solihull</v>
      </c>
      <c r="G150" s="196">
        <f ca="1">IFERROR(IF((VLOOKUP($E150,'NEA Backsheet'!$D$5:$AF$182,G$9,FALSE))="","",(VLOOKUP($E150,'NEA Backsheet'!$D$5:$AF$182,G$9,FALSE))),"")</f>
        <v>3154.4013732575595</v>
      </c>
      <c r="H150" s="197">
        <f ca="1">IFERROR(IF((VLOOKUP($E150,'NEA Backsheet'!$D$5:$AF$182,H$9,FALSE))="","",(VLOOKUP($E150,'NEA Backsheet'!$D$5:$AF$182,H$9,FALSE))),"")</f>
        <v>3156.844975431236</v>
      </c>
      <c r="I150" s="197">
        <f ca="1">IFERROR(IF((VLOOKUP($E150,'NEA Backsheet'!$D$5:$AF$182,I$9,FALSE))="","",(VLOOKUP($E150,'NEA Backsheet'!$D$5:$AF$182,I$9,FALSE))),"")</f>
        <v>3330.9195553640661</v>
      </c>
      <c r="J150" s="198">
        <f ca="1">IFERROR(IF((VLOOKUP($E150,'NEA Backsheet'!$D$5:$AF$182,J$9,FALSE))="","",(VLOOKUP($E150,'NEA Backsheet'!$D$5:$AF$182,J$9,FALSE))),"")</f>
        <v>3272.2141599925326</v>
      </c>
      <c r="K150" s="196">
        <f ca="1">IFERROR(IF((VLOOKUP($E150,'NEA Backsheet'!$D$5:$AF$182,K$9,FALSE))="","",(VLOOKUP($E150,'NEA Backsheet'!$D$5:$AF$182,K$9,FALSE))),"")</f>
        <v>3253.4114333824837</v>
      </c>
      <c r="L150" s="223">
        <f ca="1">IFERROR(IF((VLOOKUP($E150,'NEA Backsheet'!$D$5:$AF$182,L$9,FALSE))="","",(VLOOKUP($E150,'NEA Backsheet'!$D$5:$AF$182,L$9,FALSE))),"")</f>
        <v>3263.8175868115368</v>
      </c>
      <c r="M150" s="199">
        <f ca="1">IFERROR(IF((VLOOKUP($E150,'NEA Backsheet'!$D$5:$AF$182,M$9,FALSE))="","",(VLOOKUP($E150,'NEA Backsheet'!$D$5:$AF$182,M$9,FALSE))),"")</f>
        <v>3464.2839595139822</v>
      </c>
      <c r="N150" s="201" t="str">
        <f ca="1">IFERROR(IF((VLOOKUP($E150,'NEA Backsheet'!$D$5:$AF$182,N$9,FALSE))="","",(VLOOKUP($E150,'NEA Backsheet'!$D$5:$AF$182,N$9,FALSE))),"")</f>
        <v/>
      </c>
      <c r="O150" s="211"/>
      <c r="P150" s="127"/>
      <c r="Q150" s="196">
        <f ca="1">IFERROR(IF((VLOOKUP($E150,'DTOC Backsheet'!$D$5:$CA$182,Q$9,FALSE))="","",(VLOOKUP($E150,'DTOC Backsheet'!$D$5:$CA$182,Q$9,FALSE))),"")</f>
        <v>1297.4580659144822</v>
      </c>
      <c r="R150" s="197">
        <f ca="1">IFERROR(IF((VLOOKUP($E150,'DTOC Backsheet'!$D$5:$CA$182,R$9,FALSE))="","",(VLOOKUP($E150,'DTOC Backsheet'!$D$5:$CA$182,R$9,FALSE))),"")</f>
        <v>1523.2338314448446</v>
      </c>
      <c r="S150" s="197">
        <f ca="1">IFERROR(IF((VLOOKUP($E150,'DTOC Backsheet'!$D$5:$CA$182,S$9,FALSE))="","",(VLOOKUP($E150,'DTOC Backsheet'!$D$5:$CA$182,S$9,FALSE))),"")</f>
        <v>1195.7084542487989</v>
      </c>
      <c r="T150" s="198">
        <f ca="1">IFERROR(IF((VLOOKUP($E150,'DTOC Backsheet'!$D$5:$CA$182,T$9,FALSE))="","",(VLOOKUP($E150,'DTOC Backsheet'!$D$5:$CA$182,T$9,FALSE))),"")</f>
        <v>1450.2002842392556</v>
      </c>
      <c r="U150" s="196">
        <f ca="1">IFERROR(IF((VLOOKUP($E150,'DTOC Backsheet'!$D$5:$CA$182,U$9,FALSE))="","",(VLOOKUP($E150,'DTOC Backsheet'!$D$5:$CA$182,U$9,FALSE))),"")</f>
        <v>1723.2003377472661</v>
      </c>
      <c r="V150" s="223">
        <f ca="1">IFERROR(IF((VLOOKUP($E150,'DTOC Backsheet'!$D$5:$CA$182,V$9,FALSE))="","",(VLOOKUP($E150,'DTOC Backsheet'!$D$5:$CA$182,V$9,FALSE))),"")</f>
        <v>1106.4002168544423</v>
      </c>
      <c r="W150" s="199">
        <f ca="1">IFERROR(IF((VLOOKUP($E150,'DTOC Backsheet'!$D$5:$CA$182,W$9,FALSE))="","",(VLOOKUP($E150,'DTOC Backsheet'!$D$5:$CA$182,W$9,FALSE))),"")</f>
        <v>702.60013770962689</v>
      </c>
      <c r="X150" s="201" t="str">
        <f ca="1">IFERROR(IF((VLOOKUP($E150,'DTOC Backsheet'!$D$5:$CA$182,X$9,FALSE))="","",(VLOOKUP($E150,'DTOC Backsheet'!$D$5:$CA$182,X$9,FALSE))),"")</f>
        <v/>
      </c>
      <c r="Y150" s="212"/>
    </row>
    <row r="151" spans="1:25" ht="30" customHeight="1" thickBot="1">
      <c r="A151" s="42">
        <v>139</v>
      </c>
      <c r="B151" s="173" t="str">
        <f ca="1">IFERROR(IF((VLOOKUP($E151,'Org list'!$AJ$10:$AL$187,3,FALSE))="","",(VLOOKUP($E151,'Org list'!$AJ$10:$AL$187,3,FALSE))),"")</f>
        <v>South of England Commissioning Region</v>
      </c>
      <c r="C151" s="174" t="str">
        <f ca="1">IFERROR(IF((VLOOKUP($E151,'Org list'!$AO$10:$AQ$187,3,FALSE))="","",(VLOOKUP($E151,'Org list'!$AO$10:$AQ$187,3,FALSE))),"")</f>
        <v>South West GOR</v>
      </c>
      <c r="D151" s="175" t="str">
        <f ca="1">IFERROR(IF((VLOOKUP($E151,'Org list'!$AT$10:$AV$187,3,FALSE))="","",(VLOOKUP($E151,'Org list'!$AT$10:$AV$187,3,FALSE))),"")</f>
        <v>NHS England South (South West)</v>
      </c>
      <c r="E151" s="34" t="str">
        <f t="shared" ca="1" si="4"/>
        <v>E10000027</v>
      </c>
      <c r="F151" s="29" t="str">
        <f ca="1">IF(E151="","",VLOOKUP(E151,'Org list'!$J$9:$K$636,2,0))</f>
        <v>Somerset</v>
      </c>
      <c r="G151" s="196">
        <f ca="1">IFERROR(IF((VLOOKUP($E151,'NEA Backsheet'!$D$5:$AF$182,G$9,FALSE))="","",(VLOOKUP($E151,'NEA Backsheet'!$D$5:$AF$182,G$9,FALSE))),"")</f>
        <v>3046.5000317753907</v>
      </c>
      <c r="H151" s="197">
        <f ca="1">IFERROR(IF((VLOOKUP($E151,'NEA Backsheet'!$D$5:$AF$182,H$9,FALSE))="","",(VLOOKUP($E151,'NEA Backsheet'!$D$5:$AF$182,H$9,FALSE))),"")</f>
        <v>3065.7639041655784</v>
      </c>
      <c r="I151" s="197">
        <f ca="1">IFERROR(IF((VLOOKUP($E151,'NEA Backsheet'!$D$5:$AF$182,I$9,FALSE))="","",(VLOOKUP($E151,'NEA Backsheet'!$D$5:$AF$182,I$9,FALSE))),"")</f>
        <v>3135.2850468719676</v>
      </c>
      <c r="J151" s="198">
        <f ca="1">IFERROR(IF((VLOOKUP($E151,'NEA Backsheet'!$D$5:$AF$182,J$9,FALSE))="","",(VLOOKUP($E151,'NEA Backsheet'!$D$5:$AF$182,J$9,FALSE))),"")</f>
        <v>3051.7960295549647</v>
      </c>
      <c r="K151" s="196">
        <f ca="1">IFERROR(IF((VLOOKUP($E151,'NEA Backsheet'!$D$5:$AF$182,K$9,FALSE))="","",(VLOOKUP($E151,'NEA Backsheet'!$D$5:$AF$182,K$9,FALSE))),"")</f>
        <v>3092.7601769245316</v>
      </c>
      <c r="L151" s="223">
        <f ca="1">IFERROR(IF((VLOOKUP($E151,'NEA Backsheet'!$D$5:$AF$182,L$9,FALSE))="","",(VLOOKUP($E151,'NEA Backsheet'!$D$5:$AF$182,L$9,FALSE))),"")</f>
        <v>3133.5470670976874</v>
      </c>
      <c r="M151" s="199">
        <f ca="1">IFERROR(IF((VLOOKUP($E151,'NEA Backsheet'!$D$5:$AF$182,M$9,FALSE))="","",(VLOOKUP($E151,'NEA Backsheet'!$D$5:$AF$182,M$9,FALSE))),"")</f>
        <v>3336.3865704868595</v>
      </c>
      <c r="N151" s="201" t="str">
        <f ca="1">IFERROR(IF((VLOOKUP($E151,'NEA Backsheet'!$D$5:$AF$182,N$9,FALSE))="","",(VLOOKUP($E151,'NEA Backsheet'!$D$5:$AF$182,N$9,FALSE))),"")</f>
        <v/>
      </c>
      <c r="O151" s="211"/>
      <c r="P151" s="127"/>
      <c r="Q151" s="196">
        <f ca="1">IFERROR(IF((VLOOKUP($E151,'DTOC Backsheet'!$D$5:$CA$182,Q$9,FALSE))="","",(VLOOKUP($E151,'DTOC Backsheet'!$D$5:$CA$182,Q$9,FALSE))),"")</f>
        <v>2051.0428436538364</v>
      </c>
      <c r="R151" s="197">
        <f ca="1">IFERROR(IF((VLOOKUP($E151,'DTOC Backsheet'!$D$5:$CA$182,R$9,FALSE))="","",(VLOOKUP($E151,'DTOC Backsheet'!$D$5:$CA$182,R$9,FALSE))),"")</f>
        <v>2260.2682341965769</v>
      </c>
      <c r="S151" s="197">
        <f ca="1">IFERROR(IF((VLOOKUP($E151,'DTOC Backsheet'!$D$5:$CA$182,S$9,FALSE))="","",(VLOOKUP($E151,'DTOC Backsheet'!$D$5:$CA$182,S$9,FALSE))),"")</f>
        <v>2219.5100412337051</v>
      </c>
      <c r="T151" s="198">
        <f ca="1">IFERROR(IF((VLOOKUP($E151,'DTOC Backsheet'!$D$5:$CA$182,T$9,FALSE))="","",(VLOOKUP($E151,'DTOC Backsheet'!$D$5:$CA$182,T$9,FALSE))),"")</f>
        <v>2006.3620484458145</v>
      </c>
      <c r="U151" s="196">
        <f ca="1">IFERROR(IF((VLOOKUP($E151,'DTOC Backsheet'!$D$5:$CA$182,U$9,FALSE))="","",(VLOOKUP($E151,'DTOC Backsheet'!$D$5:$CA$182,U$9,FALSE))),"")</f>
        <v>1534.9292061544854</v>
      </c>
      <c r="V151" s="223">
        <f ca="1">IFERROR(IF((VLOOKUP($E151,'DTOC Backsheet'!$D$5:$CA$182,V$9,FALSE))="","",(VLOOKUP($E151,'DTOC Backsheet'!$D$5:$CA$182,V$9,FALSE))),"")</f>
        <v>1293.2151996412165</v>
      </c>
      <c r="W151" s="199">
        <f ca="1">IFERROR(IF((VLOOKUP($E151,'DTOC Backsheet'!$D$5:$CA$182,W$9,FALSE))="","",(VLOOKUP($E151,'DTOC Backsheet'!$D$5:$CA$182,W$9,FALSE))),"")</f>
        <v>986.31988800077386</v>
      </c>
      <c r="X151" s="201" t="str">
        <f ca="1">IFERROR(IF((VLOOKUP($E151,'DTOC Backsheet'!$D$5:$CA$182,X$9,FALSE))="","",(VLOOKUP($E151,'DTOC Backsheet'!$D$5:$CA$182,X$9,FALSE))),"")</f>
        <v/>
      </c>
      <c r="Y151" s="212"/>
    </row>
    <row r="152" spans="1:25" ht="30" customHeight="1" thickBot="1">
      <c r="A152" s="42">
        <v>140</v>
      </c>
      <c r="B152" s="173" t="str">
        <f ca="1">IFERROR(IF((VLOOKUP($E152,'Org list'!$AJ$10:$AL$187,3,FALSE))="","",(VLOOKUP($E152,'Org list'!$AJ$10:$AL$187,3,FALSE))),"")</f>
        <v>South of England Commissioning Region</v>
      </c>
      <c r="C152" s="174" t="str">
        <f ca="1">IFERROR(IF((VLOOKUP($E152,'Org list'!$AO$10:$AQ$187,3,FALSE))="","",(VLOOKUP($E152,'Org list'!$AO$10:$AQ$187,3,FALSE))),"")</f>
        <v>South West GOR</v>
      </c>
      <c r="D152" s="175" t="str">
        <f ca="1">IFERROR(IF((VLOOKUP($E152,'Org list'!$AT$10:$AV$187,3,FALSE))="","",(VLOOKUP($E152,'Org list'!$AT$10:$AV$187,3,FALSE))),"")</f>
        <v>NHS England South (South West)</v>
      </c>
      <c r="E152" s="34" t="str">
        <f t="shared" ca="1" si="4"/>
        <v>E06000025</v>
      </c>
      <c r="F152" s="29" t="str">
        <f ca="1">IF(E152="","",VLOOKUP(E152,'Org list'!$J$9:$K$636,2,0))</f>
        <v>South Gloucestershire</v>
      </c>
      <c r="G152" s="196">
        <f ca="1">IFERROR(IF((VLOOKUP($E152,'NEA Backsheet'!$D$5:$AF$182,G$9,FALSE))="","",(VLOOKUP($E152,'NEA Backsheet'!$D$5:$AF$182,G$9,FALSE))),"")</f>
        <v>2325.2997905444704</v>
      </c>
      <c r="H152" s="197">
        <f ca="1">IFERROR(IF((VLOOKUP($E152,'NEA Backsheet'!$D$5:$AF$182,H$9,FALSE))="","",(VLOOKUP($E152,'NEA Backsheet'!$D$5:$AF$182,H$9,FALSE))),"")</f>
        <v>2387.1991656321125</v>
      </c>
      <c r="I152" s="197">
        <f ca="1">IFERROR(IF((VLOOKUP($E152,'NEA Backsheet'!$D$5:$AF$182,I$9,FALSE))="","",(VLOOKUP($E152,'NEA Backsheet'!$D$5:$AF$182,I$9,FALSE))),"")</f>
        <v>2390.3439048923924</v>
      </c>
      <c r="J152" s="198">
        <f ca="1">IFERROR(IF((VLOOKUP($E152,'NEA Backsheet'!$D$5:$AF$182,J$9,FALSE))="","",(VLOOKUP($E152,'NEA Backsheet'!$D$5:$AF$182,J$9,FALSE))),"")</f>
        <v>2357.9861352120192</v>
      </c>
      <c r="K152" s="196">
        <f ca="1">IFERROR(IF((VLOOKUP($E152,'NEA Backsheet'!$D$5:$AF$182,K$9,FALSE))="","",(VLOOKUP($E152,'NEA Backsheet'!$D$5:$AF$182,K$9,FALSE))),"")</f>
        <v>2372.6357891374128</v>
      </c>
      <c r="L152" s="223">
        <f ca="1">IFERROR(IF((VLOOKUP($E152,'NEA Backsheet'!$D$5:$AF$182,L$9,FALSE))="","",(VLOOKUP($E152,'NEA Backsheet'!$D$5:$AF$182,L$9,FALSE))),"")</f>
        <v>2352.5586732010979</v>
      </c>
      <c r="M152" s="199">
        <f ca="1">IFERROR(IF((VLOOKUP($E152,'NEA Backsheet'!$D$5:$AF$182,M$9,FALSE))="","",(VLOOKUP($E152,'NEA Backsheet'!$D$5:$AF$182,M$9,FALSE))),"")</f>
        <v>2533.1582949250237</v>
      </c>
      <c r="N152" s="201" t="str">
        <f ca="1">IFERROR(IF((VLOOKUP($E152,'NEA Backsheet'!$D$5:$AF$182,N$9,FALSE))="","",(VLOOKUP($E152,'NEA Backsheet'!$D$5:$AF$182,N$9,FALSE))),"")</f>
        <v/>
      </c>
      <c r="O152" s="211"/>
      <c r="P152" s="127"/>
      <c r="Q152" s="196">
        <f ca="1">IFERROR(IF((VLOOKUP($E152,'DTOC Backsheet'!$D$5:$CA$182,Q$9,FALSE))="","",(VLOOKUP($E152,'DTOC Backsheet'!$D$5:$CA$182,Q$9,FALSE))),"")</f>
        <v>1278.7606982033412</v>
      </c>
      <c r="R152" s="197">
        <f ca="1">IFERROR(IF((VLOOKUP($E152,'DTOC Backsheet'!$D$5:$CA$182,R$9,FALSE))="","",(VLOOKUP($E152,'DTOC Backsheet'!$D$5:$CA$182,R$9,FALSE))),"")</f>
        <v>1264.1462902238745</v>
      </c>
      <c r="S152" s="197">
        <f ca="1">IFERROR(IF((VLOOKUP($E152,'DTOC Backsheet'!$D$5:$CA$182,S$9,FALSE))="","",(VLOOKUP($E152,'DTOC Backsheet'!$D$5:$CA$182,S$9,FALSE))),"")</f>
        <v>944.9128159223975</v>
      </c>
      <c r="T152" s="198">
        <f ca="1">IFERROR(IF((VLOOKUP($E152,'DTOC Backsheet'!$D$5:$CA$182,T$9,FALSE))="","",(VLOOKUP($E152,'DTOC Backsheet'!$D$5:$CA$182,T$9,FALSE))),"")</f>
        <v>873.27019803528515</v>
      </c>
      <c r="U152" s="196">
        <f ca="1">IFERROR(IF((VLOOKUP($E152,'DTOC Backsheet'!$D$5:$CA$182,U$9,FALSE))="","",(VLOOKUP($E152,'DTOC Backsheet'!$D$5:$CA$182,U$9,FALSE))),"")</f>
        <v>644.79309348210302</v>
      </c>
      <c r="V152" s="223">
        <f ca="1">IFERROR(IF((VLOOKUP($E152,'DTOC Backsheet'!$D$5:$CA$182,V$9,FALSE))="","",(VLOOKUP($E152,'DTOC Backsheet'!$D$5:$CA$182,V$9,FALSE))),"")</f>
        <v>1011.4401466385929</v>
      </c>
      <c r="W152" s="199">
        <f ca="1">IFERROR(IF((VLOOKUP($E152,'DTOC Backsheet'!$D$5:$CA$182,W$9,FALSE))="","",(VLOOKUP($E152,'DTOC Backsheet'!$D$5:$CA$182,W$9,FALSE))),"")</f>
        <v>831.72890629834296</v>
      </c>
      <c r="X152" s="201" t="str">
        <f ca="1">IFERROR(IF((VLOOKUP($E152,'DTOC Backsheet'!$D$5:$CA$182,X$9,FALSE))="","",(VLOOKUP($E152,'DTOC Backsheet'!$D$5:$CA$182,X$9,FALSE))),"")</f>
        <v/>
      </c>
      <c r="Y152" s="212"/>
    </row>
    <row r="153" spans="1:25" ht="30" customHeight="1" thickBot="1">
      <c r="A153" s="42">
        <v>141</v>
      </c>
      <c r="B153" s="173" t="str">
        <f ca="1">IFERROR(IF((VLOOKUP($E153,'Org list'!$AJ$10:$AL$187,3,FALSE))="","",(VLOOKUP($E153,'Org list'!$AJ$10:$AL$187,3,FALSE))),"")</f>
        <v>North of England Commissioning Region</v>
      </c>
      <c r="C153" s="174" t="str">
        <f ca="1">IFERROR(IF((VLOOKUP($E153,'Org list'!$AO$10:$AQ$187,3,FALSE))="","",(VLOOKUP($E153,'Org list'!$AO$10:$AQ$187,3,FALSE))),"")</f>
        <v>North East GOR</v>
      </c>
      <c r="D153" s="175" t="str">
        <f ca="1">IFERROR(IF((VLOOKUP($E153,'Org list'!$AT$10:$AV$187,3,FALSE))="","",(VLOOKUP($E153,'Org list'!$AT$10:$AV$187,3,FALSE))),"")</f>
        <v>NHS England North (Cumbria And North East)</v>
      </c>
      <c r="E153" s="34" t="str">
        <f t="shared" ca="1" si="4"/>
        <v>E08000023</v>
      </c>
      <c r="F153" s="29" t="str">
        <f ca="1">IF(E153="","",VLOOKUP(E153,'Org list'!$J$9:$K$636,2,0))</f>
        <v>South Tyneside</v>
      </c>
      <c r="G153" s="196">
        <f ca="1">IFERROR(IF((VLOOKUP($E153,'NEA Backsheet'!$D$5:$AF$182,G$9,FALSE))="","",(VLOOKUP($E153,'NEA Backsheet'!$D$5:$AF$182,G$9,FALSE))),"")</f>
        <v>3513.2199314068989</v>
      </c>
      <c r="H153" s="197">
        <f ca="1">IFERROR(IF((VLOOKUP($E153,'NEA Backsheet'!$D$5:$AF$182,H$9,FALSE))="","",(VLOOKUP($E153,'NEA Backsheet'!$D$5:$AF$182,H$9,FALSE))),"")</f>
        <v>3435.3399564351475</v>
      </c>
      <c r="I153" s="197">
        <f ca="1">IFERROR(IF((VLOOKUP($E153,'NEA Backsheet'!$D$5:$AF$182,I$9,FALSE))="","",(VLOOKUP($E153,'NEA Backsheet'!$D$5:$AF$182,I$9,FALSE))),"")</f>
        <v>3438.1362177577271</v>
      </c>
      <c r="J153" s="198">
        <f ca="1">IFERROR(IF((VLOOKUP($E153,'NEA Backsheet'!$D$5:$AF$182,J$9,FALSE))="","",(VLOOKUP($E153,'NEA Backsheet'!$D$5:$AF$182,J$9,FALSE))),"")</f>
        <v>3403.4102369449674</v>
      </c>
      <c r="K153" s="196">
        <f ca="1">IFERROR(IF((VLOOKUP($E153,'NEA Backsheet'!$D$5:$AF$182,K$9,FALSE))="","",(VLOOKUP($E153,'NEA Backsheet'!$D$5:$AF$182,K$9,FALSE))),"")</f>
        <v>3276.6047063406968</v>
      </c>
      <c r="L153" s="223">
        <f ca="1">IFERROR(IF((VLOOKUP($E153,'NEA Backsheet'!$D$5:$AF$182,L$9,FALSE))="","",(VLOOKUP($E153,'NEA Backsheet'!$D$5:$AF$182,L$9,FALSE))),"")</f>
        <v>3378.0082189217214</v>
      </c>
      <c r="M153" s="199">
        <f ca="1">IFERROR(IF((VLOOKUP($E153,'NEA Backsheet'!$D$5:$AF$182,M$9,FALSE))="","",(VLOOKUP($E153,'NEA Backsheet'!$D$5:$AF$182,M$9,FALSE))),"")</f>
        <v>3583.6051867939595</v>
      </c>
      <c r="N153" s="201" t="str">
        <f ca="1">IFERROR(IF((VLOOKUP($E153,'NEA Backsheet'!$D$5:$AF$182,N$9,FALSE))="","",(VLOOKUP($E153,'NEA Backsheet'!$D$5:$AF$182,N$9,FALSE))),"")</f>
        <v/>
      </c>
      <c r="O153" s="211"/>
      <c r="P153" s="127"/>
      <c r="Q153" s="196">
        <f ca="1">IFERROR(IF((VLOOKUP($E153,'DTOC Backsheet'!$D$5:$CA$182,Q$9,FALSE))="","",(VLOOKUP($E153,'DTOC Backsheet'!$D$5:$CA$182,Q$9,FALSE))),"")</f>
        <v>1436.9736666221092</v>
      </c>
      <c r="R153" s="197">
        <f ca="1">IFERROR(IF((VLOOKUP($E153,'DTOC Backsheet'!$D$5:$CA$182,R$9,FALSE))="","",(VLOOKUP($E153,'DTOC Backsheet'!$D$5:$CA$182,R$9,FALSE))),"")</f>
        <v>1208.0604197299826</v>
      </c>
      <c r="S153" s="197">
        <f ca="1">IFERROR(IF((VLOOKUP($E153,'DTOC Backsheet'!$D$5:$CA$182,S$9,FALSE))="","",(VLOOKUP($E153,'DTOC Backsheet'!$D$5:$CA$182,S$9,FALSE))),"")</f>
        <v>1320.8461435636946</v>
      </c>
      <c r="T153" s="198">
        <f ca="1">IFERROR(IF((VLOOKUP($E153,'DTOC Backsheet'!$D$5:$CA$182,T$9,FALSE))="","",(VLOOKUP($E153,'DTOC Backsheet'!$D$5:$CA$182,T$9,FALSE))),"")</f>
        <v>1051.7923855951701</v>
      </c>
      <c r="U153" s="196">
        <f ca="1">IFERROR(IF((VLOOKUP($E153,'DTOC Backsheet'!$D$5:$CA$182,U$9,FALSE))="","",(VLOOKUP($E153,'DTOC Backsheet'!$D$5:$CA$182,U$9,FALSE))),"")</f>
        <v>576.19930689126704</v>
      </c>
      <c r="V153" s="223">
        <f ca="1">IFERROR(IF((VLOOKUP($E153,'DTOC Backsheet'!$D$5:$CA$182,V$9,FALSE))="","",(VLOOKUP($E153,'DTOC Backsheet'!$D$5:$CA$182,V$9,FALSE))),"")</f>
        <v>493.05366376121412</v>
      </c>
      <c r="W153" s="199">
        <f ca="1">IFERROR(IF((VLOOKUP($E153,'DTOC Backsheet'!$D$5:$CA$182,W$9,FALSE))="","",(VLOOKUP($E153,'DTOC Backsheet'!$D$5:$CA$182,W$9,FALSE))),"")</f>
        <v>519.66026956283099</v>
      </c>
      <c r="X153" s="201" t="str">
        <f ca="1">IFERROR(IF((VLOOKUP($E153,'DTOC Backsheet'!$D$5:$CA$182,X$9,FALSE))="","",(VLOOKUP($E153,'DTOC Backsheet'!$D$5:$CA$182,X$9,FALSE))),"")</f>
        <v/>
      </c>
      <c r="Y153" s="212"/>
    </row>
    <row r="154" spans="1:25" ht="30" customHeight="1" thickBot="1">
      <c r="A154" s="42">
        <v>142</v>
      </c>
      <c r="B154" s="173" t="str">
        <f ca="1">IFERROR(IF((VLOOKUP($E154,'Org list'!$AJ$10:$AL$187,3,FALSE))="","",(VLOOKUP($E154,'Org list'!$AJ$10:$AL$187,3,FALSE))),"")</f>
        <v>South of England Commissioning Region</v>
      </c>
      <c r="C154" s="174" t="str">
        <f ca="1">IFERROR(IF((VLOOKUP($E154,'Org list'!$AO$10:$AQ$187,3,FALSE))="","",(VLOOKUP($E154,'Org list'!$AO$10:$AQ$187,3,FALSE))),"")</f>
        <v>South East GOR</v>
      </c>
      <c r="D154" s="175" t="str">
        <f ca="1">IFERROR(IF((VLOOKUP($E154,'Org list'!$AT$10:$AV$187,3,FALSE))="","",(VLOOKUP($E154,'Org list'!$AT$10:$AV$187,3,FALSE))),"")</f>
        <v>NHS England South (Wessex)</v>
      </c>
      <c r="E154" s="34" t="str">
        <f t="shared" ca="1" si="4"/>
        <v>E06000045</v>
      </c>
      <c r="F154" s="29" t="str">
        <f ca="1">IF(E154="","",VLOOKUP(E154,'Org list'!$J$9:$K$636,2,0))</f>
        <v>Southampton</v>
      </c>
      <c r="G154" s="196">
        <f ca="1">IFERROR(IF((VLOOKUP($E154,'NEA Backsheet'!$D$5:$AF$182,G$9,FALSE))="","",(VLOOKUP($E154,'NEA Backsheet'!$D$5:$AF$182,G$9,FALSE))),"")</f>
        <v>2711.985541332504</v>
      </c>
      <c r="H154" s="197">
        <f ca="1">IFERROR(IF((VLOOKUP($E154,'NEA Backsheet'!$D$5:$AF$182,H$9,FALSE))="","",(VLOOKUP($E154,'NEA Backsheet'!$D$5:$AF$182,H$9,FALSE))),"")</f>
        <v>2676.0201306622462</v>
      </c>
      <c r="I154" s="197">
        <f ca="1">IFERROR(IF((VLOOKUP($E154,'NEA Backsheet'!$D$5:$AF$182,I$9,FALSE))="","",(VLOOKUP($E154,'NEA Backsheet'!$D$5:$AF$182,I$9,FALSE))),"")</f>
        <v>2871.1062254651897</v>
      </c>
      <c r="J154" s="198">
        <f ca="1">IFERROR(IF((VLOOKUP($E154,'NEA Backsheet'!$D$5:$AF$182,J$9,FALSE))="","",(VLOOKUP($E154,'NEA Backsheet'!$D$5:$AF$182,J$9,FALSE))),"")</f>
        <v>2846.6124250271596</v>
      </c>
      <c r="K154" s="196">
        <f ca="1">IFERROR(IF((VLOOKUP($E154,'NEA Backsheet'!$D$5:$AF$182,K$9,FALSE))="","",(VLOOKUP($E154,'NEA Backsheet'!$D$5:$AF$182,K$9,FALSE))),"")</f>
        <v>2887.6386126924795</v>
      </c>
      <c r="L154" s="223">
        <f ca="1">IFERROR(IF((VLOOKUP($E154,'NEA Backsheet'!$D$5:$AF$182,L$9,FALSE))="","",(VLOOKUP($E154,'NEA Backsheet'!$D$5:$AF$182,L$9,FALSE))),"")</f>
        <v>2767.107543679193</v>
      </c>
      <c r="M154" s="199">
        <f ca="1">IFERROR(IF((VLOOKUP($E154,'NEA Backsheet'!$D$5:$AF$182,M$9,FALSE))="","",(VLOOKUP($E154,'NEA Backsheet'!$D$5:$AF$182,M$9,FALSE))),"")</f>
        <v>2730.8543239730361</v>
      </c>
      <c r="N154" s="201" t="str">
        <f ca="1">IFERROR(IF((VLOOKUP($E154,'NEA Backsheet'!$D$5:$AF$182,N$9,FALSE))="","",(VLOOKUP($E154,'NEA Backsheet'!$D$5:$AF$182,N$9,FALSE))),"")</f>
        <v/>
      </c>
      <c r="O154" s="211"/>
      <c r="P154" s="127"/>
      <c r="Q154" s="196">
        <f ca="1">IFERROR(IF((VLOOKUP($E154,'DTOC Backsheet'!$D$5:$CA$182,Q$9,FALSE))="","",(VLOOKUP($E154,'DTOC Backsheet'!$D$5:$CA$182,Q$9,FALSE))),"")</f>
        <v>2147.1061934988456</v>
      </c>
      <c r="R154" s="197">
        <f ca="1">IFERROR(IF((VLOOKUP($E154,'DTOC Backsheet'!$D$5:$CA$182,R$9,FALSE))="","",(VLOOKUP($E154,'DTOC Backsheet'!$D$5:$CA$182,R$9,FALSE))),"")</f>
        <v>2585.4030685767566</v>
      </c>
      <c r="S154" s="197">
        <f ca="1">IFERROR(IF((VLOOKUP($E154,'DTOC Backsheet'!$D$5:$CA$182,S$9,FALSE))="","",(VLOOKUP($E154,'DTOC Backsheet'!$D$5:$CA$182,S$9,FALSE))),"")</f>
        <v>2299.6873582017361</v>
      </c>
      <c r="T154" s="198">
        <f ca="1">IFERROR(IF((VLOOKUP($E154,'DTOC Backsheet'!$D$5:$CA$182,T$9,FALSE))="","",(VLOOKUP($E154,'DTOC Backsheet'!$D$5:$CA$182,T$9,FALSE))),"")</f>
        <v>2119.1168302765668</v>
      </c>
      <c r="U154" s="196">
        <f ca="1">IFERROR(IF((VLOOKUP($E154,'DTOC Backsheet'!$D$5:$CA$182,U$9,FALSE))="","",(VLOOKUP($E154,'DTOC Backsheet'!$D$5:$CA$182,U$9,FALSE))),"")</f>
        <v>1781.5583971351668</v>
      </c>
      <c r="V154" s="223">
        <f ca="1">IFERROR(IF((VLOOKUP($E154,'DTOC Backsheet'!$D$5:$CA$182,V$9,FALSE))="","",(VLOOKUP($E154,'DTOC Backsheet'!$D$5:$CA$182,V$9,FALSE))),"")</f>
        <v>1891.1168359617616</v>
      </c>
      <c r="W154" s="199">
        <f ca="1">IFERROR(IF((VLOOKUP($E154,'DTOC Backsheet'!$D$5:$CA$182,W$9,FALSE))="","",(VLOOKUP($E154,'DTOC Backsheet'!$D$5:$CA$182,W$9,FALSE))),"")</f>
        <v>1761.3246314059309</v>
      </c>
      <c r="X154" s="201" t="str">
        <f ca="1">IFERROR(IF((VLOOKUP($E154,'DTOC Backsheet'!$D$5:$CA$182,X$9,FALSE))="","",(VLOOKUP($E154,'DTOC Backsheet'!$D$5:$CA$182,X$9,FALSE))),"")</f>
        <v/>
      </c>
      <c r="Y154" s="212"/>
    </row>
    <row r="155" spans="1:25" ht="30" customHeight="1" thickBot="1">
      <c r="A155" s="42">
        <v>143</v>
      </c>
      <c r="B155" s="173" t="str">
        <f ca="1">IFERROR(IF((VLOOKUP($E155,'Org list'!$AJ$10:$AL$187,3,FALSE))="","",(VLOOKUP($E155,'Org list'!$AJ$10:$AL$187,3,FALSE))),"")</f>
        <v>Midlands and East of England Commissioning Region</v>
      </c>
      <c r="C155" s="174" t="str">
        <f ca="1">IFERROR(IF((VLOOKUP($E155,'Org list'!$AO$10:$AQ$187,3,FALSE))="","",(VLOOKUP($E155,'Org list'!$AO$10:$AQ$187,3,FALSE))),"")</f>
        <v>East of England GOR</v>
      </c>
      <c r="D155" s="175" t="str">
        <f ca="1">IFERROR(IF((VLOOKUP($E155,'Org list'!$AT$10:$AV$187,3,FALSE))="","",(VLOOKUP($E155,'Org list'!$AT$10:$AV$187,3,FALSE))),"")</f>
        <v>NHS England Midlands And East (East)</v>
      </c>
      <c r="E155" s="34" t="str">
        <f t="shared" ca="1" si="4"/>
        <v>E06000033</v>
      </c>
      <c r="F155" s="29" t="str">
        <f ca="1">IF(E155="","",VLOOKUP(E155,'Org list'!$J$9:$K$636,2,0))</f>
        <v>Southend-on-Sea</v>
      </c>
      <c r="G155" s="196">
        <f ca="1">IFERROR(IF((VLOOKUP($E155,'NEA Backsheet'!$D$5:$AF$182,G$9,FALSE))="","",(VLOOKUP($E155,'NEA Backsheet'!$D$5:$AF$182,G$9,FALSE))),"")</f>
        <v>2840.6875369294139</v>
      </c>
      <c r="H155" s="197">
        <f ca="1">IFERROR(IF((VLOOKUP($E155,'NEA Backsheet'!$D$5:$AF$182,H$9,FALSE))="","",(VLOOKUP($E155,'NEA Backsheet'!$D$5:$AF$182,H$9,FALSE))),"")</f>
        <v>2733.8075590471926</v>
      </c>
      <c r="I155" s="197">
        <f ca="1">IFERROR(IF((VLOOKUP($E155,'NEA Backsheet'!$D$5:$AF$182,I$9,FALSE))="","",(VLOOKUP($E155,'NEA Backsheet'!$D$5:$AF$182,I$9,FALSE))),"")</f>
        <v>2863.3366486454574</v>
      </c>
      <c r="J155" s="198">
        <f ca="1">IFERROR(IF((VLOOKUP($E155,'NEA Backsheet'!$D$5:$AF$182,J$9,FALSE))="","",(VLOOKUP($E155,'NEA Backsheet'!$D$5:$AF$182,J$9,FALSE))),"")</f>
        <v>2847.8321639667897</v>
      </c>
      <c r="K155" s="196">
        <f ca="1">IFERROR(IF((VLOOKUP($E155,'NEA Backsheet'!$D$5:$AF$182,K$9,FALSE))="","",(VLOOKUP($E155,'NEA Backsheet'!$D$5:$AF$182,K$9,FALSE))),"")</f>
        <v>2912.1258000529538</v>
      </c>
      <c r="L155" s="223">
        <f ca="1">IFERROR(IF((VLOOKUP($E155,'NEA Backsheet'!$D$5:$AF$182,L$9,FALSE))="","",(VLOOKUP($E155,'NEA Backsheet'!$D$5:$AF$182,L$9,FALSE))),"")</f>
        <v>2992.6953880448268</v>
      </c>
      <c r="M155" s="199">
        <f ca="1">IFERROR(IF((VLOOKUP($E155,'NEA Backsheet'!$D$5:$AF$182,M$9,FALSE))="","",(VLOOKUP($E155,'NEA Backsheet'!$D$5:$AF$182,M$9,FALSE))),"")</f>
        <v>3169.5663897244772</v>
      </c>
      <c r="N155" s="201" t="str">
        <f ca="1">IFERROR(IF((VLOOKUP($E155,'NEA Backsheet'!$D$5:$AF$182,N$9,FALSE))="","",(VLOOKUP($E155,'NEA Backsheet'!$D$5:$AF$182,N$9,FALSE))),"")</f>
        <v/>
      </c>
      <c r="O155" s="211"/>
      <c r="P155" s="127"/>
      <c r="Q155" s="196">
        <f ca="1">IFERROR(IF((VLOOKUP($E155,'DTOC Backsheet'!$D$5:$CA$182,Q$9,FALSE))="","",(VLOOKUP($E155,'DTOC Backsheet'!$D$5:$CA$182,Q$9,FALSE))),"")</f>
        <v>654.32751630530583</v>
      </c>
      <c r="R155" s="197">
        <f ca="1">IFERROR(IF((VLOOKUP($E155,'DTOC Backsheet'!$D$5:$CA$182,R$9,FALSE))="","",(VLOOKUP($E155,'DTOC Backsheet'!$D$5:$CA$182,R$9,FALSE))),"")</f>
        <v>724.83694694165342</v>
      </c>
      <c r="S155" s="197">
        <f ca="1">IFERROR(IF((VLOOKUP($E155,'DTOC Backsheet'!$D$5:$CA$182,S$9,FALSE))="","",(VLOOKUP($E155,'DTOC Backsheet'!$D$5:$CA$182,S$9,FALSE))),"")</f>
        <v>967.38938833068926</v>
      </c>
      <c r="T155" s="198">
        <f ca="1">IFERROR(IF((VLOOKUP($E155,'DTOC Backsheet'!$D$5:$CA$182,T$9,FALSE))="","",(VLOOKUP($E155,'DTOC Backsheet'!$D$5:$CA$182,T$9,FALSE))),"")</f>
        <v>823.33859750939007</v>
      </c>
      <c r="U155" s="196">
        <f ca="1">IFERROR(IF((VLOOKUP($E155,'DTOC Backsheet'!$D$5:$CA$182,U$9,FALSE))="","",(VLOOKUP($E155,'DTOC Backsheet'!$D$5:$CA$182,U$9,FALSE))),"")</f>
        <v>761.18665927500865</v>
      </c>
      <c r="V155" s="223">
        <f ca="1">IFERROR(IF((VLOOKUP($E155,'DTOC Backsheet'!$D$5:$CA$182,V$9,FALSE))="","",(VLOOKUP($E155,'DTOC Backsheet'!$D$5:$CA$182,V$9,FALSE))),"")</f>
        <v>802.38850596971099</v>
      </c>
      <c r="W155" s="199">
        <f ca="1">IFERROR(IF((VLOOKUP($E155,'DTOC Backsheet'!$D$5:$CA$182,W$9,FALSE))="","",(VLOOKUP($E155,'DTOC Backsheet'!$D$5:$CA$182,W$9,FALSE))),"")</f>
        <v>969.29090190248814</v>
      </c>
      <c r="X155" s="201" t="str">
        <f ca="1">IFERROR(IF((VLOOKUP($E155,'DTOC Backsheet'!$D$5:$CA$182,X$9,FALSE))="","",(VLOOKUP($E155,'DTOC Backsheet'!$D$5:$CA$182,X$9,FALSE))),"")</f>
        <v/>
      </c>
      <c r="Y155" s="212"/>
    </row>
    <row r="156" spans="1:25" ht="30" customHeight="1" thickBot="1">
      <c r="A156" s="42">
        <v>144</v>
      </c>
      <c r="B156" s="173" t="str">
        <f ca="1">IFERROR(IF((VLOOKUP($E156,'Org list'!$AJ$10:$AL$187,3,FALSE))="","",(VLOOKUP($E156,'Org list'!$AJ$10:$AL$187,3,FALSE))),"")</f>
        <v>London Commissioning Region</v>
      </c>
      <c r="C156" s="174" t="str">
        <f ca="1">IFERROR(IF((VLOOKUP($E156,'Org list'!$AO$10:$AQ$187,3,FALSE))="","",(VLOOKUP($E156,'Org list'!$AO$10:$AQ$187,3,FALSE))),"")</f>
        <v>London GOR</v>
      </c>
      <c r="D156" s="175" t="str">
        <f ca="1">IFERROR(IF((VLOOKUP($E156,'Org list'!$AT$10:$AV$187,3,FALSE))="","",(VLOOKUP($E156,'Org list'!$AT$10:$AV$187,3,FALSE))),"")</f>
        <v>NHS England London</v>
      </c>
      <c r="E156" s="34" t="str">
        <f t="shared" ca="1" si="4"/>
        <v>E09000028</v>
      </c>
      <c r="F156" s="29" t="str">
        <f ca="1">IF(E156="","",VLOOKUP(E156,'Org list'!$J$9:$K$636,2,0))</f>
        <v>Southwark</v>
      </c>
      <c r="G156" s="196">
        <f ca="1">IFERROR(IF((VLOOKUP($E156,'NEA Backsheet'!$D$5:$AF$182,G$9,FALSE))="","",(VLOOKUP($E156,'NEA Backsheet'!$D$5:$AF$182,G$9,FALSE))),"")</f>
        <v>2026.6364099235805</v>
      </c>
      <c r="H156" s="197">
        <f ca="1">IFERROR(IF((VLOOKUP($E156,'NEA Backsheet'!$D$5:$AF$182,H$9,FALSE))="","",(VLOOKUP($E156,'NEA Backsheet'!$D$5:$AF$182,H$9,FALSE))),"")</f>
        <v>1994.4078764896826</v>
      </c>
      <c r="I156" s="197">
        <f ca="1">IFERROR(IF((VLOOKUP($E156,'NEA Backsheet'!$D$5:$AF$182,I$9,FALSE))="","",(VLOOKUP($E156,'NEA Backsheet'!$D$5:$AF$182,I$9,FALSE))),"")</f>
        <v>2056.5680655317492</v>
      </c>
      <c r="J156" s="198">
        <f ca="1">IFERROR(IF((VLOOKUP($E156,'NEA Backsheet'!$D$5:$AF$182,J$9,FALSE))="","",(VLOOKUP($E156,'NEA Backsheet'!$D$5:$AF$182,J$9,FALSE))),"")</f>
        <v>2002.7438813699882</v>
      </c>
      <c r="K156" s="196">
        <f ca="1">IFERROR(IF((VLOOKUP($E156,'NEA Backsheet'!$D$5:$AF$182,K$9,FALSE))="","",(VLOOKUP($E156,'NEA Backsheet'!$D$5:$AF$182,K$9,FALSE))),"")</f>
        <v>1966.0716991035204</v>
      </c>
      <c r="L156" s="223">
        <f ca="1">IFERROR(IF((VLOOKUP($E156,'NEA Backsheet'!$D$5:$AF$182,L$9,FALSE))="","",(VLOOKUP($E156,'NEA Backsheet'!$D$5:$AF$182,L$9,FALSE))),"")</f>
        <v>2007.1927125340046</v>
      </c>
      <c r="M156" s="199">
        <f ca="1">IFERROR(IF((VLOOKUP($E156,'NEA Backsheet'!$D$5:$AF$182,M$9,FALSE))="","",(VLOOKUP($E156,'NEA Backsheet'!$D$5:$AF$182,M$9,FALSE))),"")</f>
        <v>2079.2088752492837</v>
      </c>
      <c r="N156" s="201" t="str">
        <f ca="1">IFERROR(IF((VLOOKUP($E156,'NEA Backsheet'!$D$5:$AF$182,N$9,FALSE))="","",(VLOOKUP($E156,'NEA Backsheet'!$D$5:$AF$182,N$9,FALSE))),"")</f>
        <v/>
      </c>
      <c r="O156" s="211"/>
      <c r="P156" s="127"/>
      <c r="Q156" s="196">
        <f ca="1">IFERROR(IF((VLOOKUP($E156,'DTOC Backsheet'!$D$5:$CA$182,Q$9,FALSE))="","",(VLOOKUP($E156,'DTOC Backsheet'!$D$5:$CA$182,Q$9,FALSE))),"")</f>
        <v>397.42581048639272</v>
      </c>
      <c r="R156" s="197">
        <f ca="1">IFERROR(IF((VLOOKUP($E156,'DTOC Backsheet'!$D$5:$CA$182,R$9,FALSE))="","",(VLOOKUP($E156,'DTOC Backsheet'!$D$5:$CA$182,R$9,FALSE))),"")</f>
        <v>444.63273416853275</v>
      </c>
      <c r="S156" s="197">
        <f ca="1">IFERROR(IF((VLOOKUP($E156,'DTOC Backsheet'!$D$5:$CA$182,S$9,FALSE))="","",(VLOOKUP($E156,'DTOC Backsheet'!$D$5:$CA$182,S$9,FALSE))),"")</f>
        <v>618.12826564990212</v>
      </c>
      <c r="T156" s="198">
        <f ca="1">IFERROR(IF((VLOOKUP($E156,'DTOC Backsheet'!$D$5:$CA$182,T$9,FALSE))="","",(VLOOKUP($E156,'DTOC Backsheet'!$D$5:$CA$182,T$9,FALSE))),"")</f>
        <v>606.48485815151719</v>
      </c>
      <c r="U156" s="196">
        <f ca="1">IFERROR(IF((VLOOKUP($E156,'DTOC Backsheet'!$D$5:$CA$182,U$9,FALSE))="","",(VLOOKUP($E156,'DTOC Backsheet'!$D$5:$CA$182,U$9,FALSE))),"")</f>
        <v>505.40404845959762</v>
      </c>
      <c r="V156" s="223">
        <f ca="1">IFERROR(IF((VLOOKUP($E156,'DTOC Backsheet'!$D$5:$CA$182,V$9,FALSE))="","",(VLOOKUP($E156,'DTOC Backsheet'!$D$5:$CA$182,V$9,FALSE))),"")</f>
        <v>331.84281321339472</v>
      </c>
      <c r="W156" s="199">
        <f ca="1">IFERROR(IF((VLOOKUP($E156,'DTOC Backsheet'!$D$5:$CA$182,W$9,FALSE))="","",(VLOOKUP($E156,'DTOC Backsheet'!$D$5:$CA$182,W$9,FALSE))),"")</f>
        <v>398.05466142244279</v>
      </c>
      <c r="X156" s="201" t="str">
        <f ca="1">IFERROR(IF((VLOOKUP($E156,'DTOC Backsheet'!$D$5:$CA$182,X$9,FALSE))="","",(VLOOKUP($E156,'DTOC Backsheet'!$D$5:$CA$182,X$9,FALSE))),"")</f>
        <v/>
      </c>
      <c r="Y156" s="212"/>
    </row>
    <row r="157" spans="1:25" ht="30" customHeight="1" thickBot="1">
      <c r="A157" s="42">
        <v>145</v>
      </c>
      <c r="B157" s="173" t="str">
        <f ca="1">IFERROR(IF((VLOOKUP($E157,'Org list'!$AJ$10:$AL$187,3,FALSE))="","",(VLOOKUP($E157,'Org list'!$AJ$10:$AL$187,3,FALSE))),"")</f>
        <v>North of England Commissioning Region</v>
      </c>
      <c r="C157" s="174" t="str">
        <f ca="1">IFERROR(IF((VLOOKUP($E157,'Org list'!$AO$10:$AQ$187,3,FALSE))="","",(VLOOKUP($E157,'Org list'!$AO$10:$AQ$187,3,FALSE))),"")</f>
        <v>North West GOR</v>
      </c>
      <c r="D157" s="175" t="str">
        <f ca="1">IFERROR(IF((VLOOKUP($E157,'Org list'!$AT$10:$AV$187,3,FALSE))="","",(VLOOKUP($E157,'Org list'!$AT$10:$AV$187,3,FALSE))),"")</f>
        <v>NHS England North (Cheshire And Merseyside)</v>
      </c>
      <c r="E157" s="34" t="str">
        <f t="shared" ca="1" si="4"/>
        <v>E08000013</v>
      </c>
      <c r="F157" s="29" t="str">
        <f ca="1">IF(E157="","",VLOOKUP(E157,'Org list'!$J$9:$K$636,2,0))</f>
        <v>St. Helens</v>
      </c>
      <c r="G157" s="196">
        <f ca="1">IFERROR(IF((VLOOKUP($E157,'NEA Backsheet'!$D$5:$AF$182,G$9,FALSE))="","",(VLOOKUP($E157,'NEA Backsheet'!$D$5:$AF$182,G$9,FALSE))),"")</f>
        <v>3682.0437702074655</v>
      </c>
      <c r="H157" s="197">
        <f ca="1">IFERROR(IF((VLOOKUP($E157,'NEA Backsheet'!$D$5:$AF$182,H$9,FALSE))="","",(VLOOKUP($E157,'NEA Backsheet'!$D$5:$AF$182,H$9,FALSE))),"")</f>
        <v>3716.6201847005386</v>
      </c>
      <c r="I157" s="197">
        <f ca="1">IFERROR(IF((VLOOKUP($E157,'NEA Backsheet'!$D$5:$AF$182,I$9,FALSE))="","",(VLOOKUP($E157,'NEA Backsheet'!$D$5:$AF$182,I$9,FALSE))),"")</f>
        <v>3628.9989660400179</v>
      </c>
      <c r="J157" s="198">
        <f ca="1">IFERROR(IF((VLOOKUP($E157,'NEA Backsheet'!$D$5:$AF$182,J$9,FALSE))="","",(VLOOKUP($E157,'NEA Backsheet'!$D$5:$AF$182,J$9,FALSE))),"")</f>
        <v>3699.7109780035953</v>
      </c>
      <c r="K157" s="196">
        <f ca="1">IFERROR(IF((VLOOKUP($E157,'NEA Backsheet'!$D$5:$AF$182,K$9,FALSE))="","",(VLOOKUP($E157,'NEA Backsheet'!$D$5:$AF$182,K$9,FALSE))),"")</f>
        <v>3802.1349049116552</v>
      </c>
      <c r="L157" s="223">
        <f ca="1">IFERROR(IF((VLOOKUP($E157,'NEA Backsheet'!$D$5:$AF$182,L$9,FALSE))="","",(VLOOKUP($E157,'NEA Backsheet'!$D$5:$AF$182,L$9,FALSE))),"")</f>
        <v>3740.9356818289748</v>
      </c>
      <c r="M157" s="199">
        <f ca="1">IFERROR(IF((VLOOKUP($E157,'NEA Backsheet'!$D$5:$AF$182,M$9,FALSE))="","",(VLOOKUP($E157,'NEA Backsheet'!$D$5:$AF$182,M$9,FALSE))),"")</f>
        <v>3955.0406179623701</v>
      </c>
      <c r="N157" s="201" t="str">
        <f ca="1">IFERROR(IF((VLOOKUP($E157,'NEA Backsheet'!$D$5:$AF$182,N$9,FALSE))="","",(VLOOKUP($E157,'NEA Backsheet'!$D$5:$AF$182,N$9,FALSE))),"")</f>
        <v/>
      </c>
      <c r="O157" s="211"/>
      <c r="P157" s="127"/>
      <c r="Q157" s="196">
        <f ca="1">IFERROR(IF((VLOOKUP($E157,'DTOC Backsheet'!$D$5:$CA$182,Q$9,FALSE))="","",(VLOOKUP($E157,'DTOC Backsheet'!$D$5:$CA$182,Q$9,FALSE))),"")</f>
        <v>648.77949237578548</v>
      </c>
      <c r="R157" s="197">
        <f ca="1">IFERROR(IF((VLOOKUP($E157,'DTOC Backsheet'!$D$5:$CA$182,R$9,FALSE))="","",(VLOOKUP($E157,'DTOC Backsheet'!$D$5:$CA$182,R$9,FALSE))),"")</f>
        <v>565.74697599797344</v>
      </c>
      <c r="S157" s="197">
        <f ca="1">IFERROR(IF((VLOOKUP($E157,'DTOC Backsheet'!$D$5:$CA$182,S$9,FALSE))="","",(VLOOKUP($E157,'DTOC Backsheet'!$D$5:$CA$182,S$9,FALSE))),"")</f>
        <v>627.66953058481636</v>
      </c>
      <c r="T157" s="198">
        <f ca="1">IFERROR(IF((VLOOKUP($E157,'DTOC Backsheet'!$D$5:$CA$182,T$9,FALSE))="","",(VLOOKUP($E157,'DTOC Backsheet'!$D$5:$CA$182,T$9,FALSE))),"")</f>
        <v>674.13150269178595</v>
      </c>
      <c r="U157" s="196">
        <f ca="1">IFERROR(IF((VLOOKUP($E157,'DTOC Backsheet'!$D$5:$CA$182,U$9,FALSE))="","",(VLOOKUP($E157,'DTOC Backsheet'!$D$5:$CA$182,U$9,FALSE))),"")</f>
        <v>753.48239832113154</v>
      </c>
      <c r="V157" s="223">
        <f ca="1">IFERROR(IF((VLOOKUP($E157,'DTOC Backsheet'!$D$5:$CA$182,V$9,FALSE))="","",(VLOOKUP($E157,'DTOC Backsheet'!$D$5:$CA$182,V$9,FALSE))),"")</f>
        <v>1051.9260323253077</v>
      </c>
      <c r="W157" s="199">
        <f ca="1">IFERROR(IF((VLOOKUP($E157,'DTOC Backsheet'!$D$5:$CA$182,W$9,FALSE))="","",(VLOOKUP($E157,'DTOC Backsheet'!$D$5:$CA$182,W$9,FALSE))),"")</f>
        <v>706.43363719576735</v>
      </c>
      <c r="X157" s="201" t="str">
        <f ca="1">IFERROR(IF((VLOOKUP($E157,'DTOC Backsheet'!$D$5:$CA$182,X$9,FALSE))="","",(VLOOKUP($E157,'DTOC Backsheet'!$D$5:$CA$182,X$9,FALSE))),"")</f>
        <v/>
      </c>
      <c r="Y157" s="212"/>
    </row>
    <row r="158" spans="1:25" ht="30" customHeight="1" thickBot="1">
      <c r="A158" s="42">
        <v>146</v>
      </c>
      <c r="B158" s="173" t="str">
        <f ca="1">IFERROR(IF((VLOOKUP($E158,'Org list'!$AJ$10:$AL$187,3,FALSE))="","",(VLOOKUP($E158,'Org list'!$AJ$10:$AL$187,3,FALSE))),"")</f>
        <v>Midlands and East of England Commissioning Region</v>
      </c>
      <c r="C158" s="174" t="str">
        <f ca="1">IFERROR(IF((VLOOKUP($E158,'Org list'!$AO$10:$AQ$187,3,FALSE))="","",(VLOOKUP($E158,'Org list'!$AO$10:$AQ$187,3,FALSE))),"")</f>
        <v>West Midlands GOR</v>
      </c>
      <c r="D158" s="175" t="str">
        <f ca="1">IFERROR(IF((VLOOKUP($E158,'Org list'!$AT$10:$AV$187,3,FALSE))="","",(VLOOKUP($E158,'Org list'!$AT$10:$AV$187,3,FALSE))),"")</f>
        <v>NHS England Midlands And East (North Midlands)</v>
      </c>
      <c r="E158" s="34" t="str">
        <f t="shared" ca="1" si="4"/>
        <v>E10000028</v>
      </c>
      <c r="F158" s="29" t="str">
        <f ca="1">IF(E158="","",VLOOKUP(E158,'Org list'!$J$9:$K$636,2,0))</f>
        <v>Staffordshire</v>
      </c>
      <c r="G158" s="196">
        <f ca="1">IFERROR(IF((VLOOKUP($E158,'NEA Backsheet'!$D$5:$AF$182,G$9,FALSE))="","",(VLOOKUP($E158,'NEA Backsheet'!$D$5:$AF$182,G$9,FALSE))),"")</f>
        <v>2791.1188903408552</v>
      </c>
      <c r="H158" s="197">
        <f ca="1">IFERROR(IF((VLOOKUP($E158,'NEA Backsheet'!$D$5:$AF$182,H$9,FALSE))="","",(VLOOKUP($E158,'NEA Backsheet'!$D$5:$AF$182,H$9,FALSE))),"")</f>
        <v>2725.5196714865506</v>
      </c>
      <c r="I158" s="197">
        <f ca="1">IFERROR(IF((VLOOKUP($E158,'NEA Backsheet'!$D$5:$AF$182,I$9,FALSE))="","",(VLOOKUP($E158,'NEA Backsheet'!$D$5:$AF$182,I$9,FALSE))),"")</f>
        <v>2819.0217234239667</v>
      </c>
      <c r="J158" s="198">
        <f ca="1">IFERROR(IF((VLOOKUP($E158,'NEA Backsheet'!$D$5:$AF$182,J$9,FALSE))="","",(VLOOKUP($E158,'NEA Backsheet'!$D$5:$AF$182,J$9,FALSE))),"")</f>
        <v>2716.9191934974283</v>
      </c>
      <c r="K158" s="196">
        <f ca="1">IFERROR(IF((VLOOKUP($E158,'NEA Backsheet'!$D$5:$AF$182,K$9,FALSE))="","",(VLOOKUP($E158,'NEA Backsheet'!$D$5:$AF$182,K$9,FALSE))),"")</f>
        <v>2735.6129634675599</v>
      </c>
      <c r="L158" s="223">
        <f ca="1">IFERROR(IF((VLOOKUP($E158,'NEA Backsheet'!$D$5:$AF$182,L$9,FALSE))="","",(VLOOKUP($E158,'NEA Backsheet'!$D$5:$AF$182,L$9,FALSE))),"")</f>
        <v>2711.6971254082227</v>
      </c>
      <c r="M158" s="199">
        <f ca="1">IFERROR(IF((VLOOKUP($E158,'NEA Backsheet'!$D$5:$AF$182,M$9,FALSE))="","",(VLOOKUP($E158,'NEA Backsheet'!$D$5:$AF$182,M$9,FALSE))),"")</f>
        <v>2839.819938840923</v>
      </c>
      <c r="N158" s="201" t="str">
        <f ca="1">IFERROR(IF((VLOOKUP($E158,'NEA Backsheet'!$D$5:$AF$182,N$9,FALSE))="","",(VLOOKUP($E158,'NEA Backsheet'!$D$5:$AF$182,N$9,FALSE))),"")</f>
        <v/>
      </c>
      <c r="O158" s="211"/>
      <c r="P158" s="127"/>
      <c r="Q158" s="196">
        <f ca="1">IFERROR(IF((VLOOKUP($E158,'DTOC Backsheet'!$D$5:$CA$182,Q$9,FALSE))="","",(VLOOKUP($E158,'DTOC Backsheet'!$D$5:$CA$182,Q$9,FALSE))),"")</f>
        <v>1349.9471859498863</v>
      </c>
      <c r="R158" s="197">
        <f ca="1">IFERROR(IF((VLOOKUP($E158,'DTOC Backsheet'!$D$5:$CA$182,R$9,FALSE))="","",(VLOOKUP($E158,'DTOC Backsheet'!$D$5:$CA$182,R$9,FALSE))),"")</f>
        <v>1660.8119748155091</v>
      </c>
      <c r="S158" s="197">
        <f ca="1">IFERROR(IF((VLOOKUP($E158,'DTOC Backsheet'!$D$5:$CA$182,S$9,FALSE))="","",(VLOOKUP($E158,'DTOC Backsheet'!$D$5:$CA$182,S$9,FALSE))),"")</f>
        <v>1482.2331242269586</v>
      </c>
      <c r="T158" s="198">
        <f ca="1">IFERROR(IF((VLOOKUP($E158,'DTOC Backsheet'!$D$5:$CA$182,T$9,FALSE))="","",(VLOOKUP($E158,'DTOC Backsheet'!$D$5:$CA$182,T$9,FALSE))),"")</f>
        <v>1672.6146210983336</v>
      </c>
      <c r="U158" s="196">
        <f ca="1">IFERROR(IF((VLOOKUP($E158,'DTOC Backsheet'!$D$5:$CA$182,U$9,FALSE))="","",(VLOOKUP($E158,'DTOC Backsheet'!$D$5:$CA$182,U$9,FALSE))),"")</f>
        <v>1604.0999412786375</v>
      </c>
      <c r="V158" s="223">
        <f ca="1">IFERROR(IF((VLOOKUP($E158,'DTOC Backsheet'!$D$5:$CA$182,V$9,FALSE))="","",(VLOOKUP($E158,'DTOC Backsheet'!$D$5:$CA$182,V$9,FALSE))),"")</f>
        <v>1579.9770644254527</v>
      </c>
      <c r="W158" s="199">
        <f ca="1">IFERROR(IF((VLOOKUP($E158,'DTOC Backsheet'!$D$5:$CA$182,W$9,FALSE))="","",(VLOOKUP($E158,'DTOC Backsheet'!$D$5:$CA$182,W$9,FALSE))),"")</f>
        <v>1501.185182632802</v>
      </c>
      <c r="X158" s="201" t="str">
        <f ca="1">IFERROR(IF((VLOOKUP($E158,'DTOC Backsheet'!$D$5:$CA$182,X$9,FALSE))="","",(VLOOKUP($E158,'DTOC Backsheet'!$D$5:$CA$182,X$9,FALSE))),"")</f>
        <v/>
      </c>
      <c r="Y158" s="212"/>
    </row>
    <row r="159" spans="1:25" ht="30" customHeight="1" thickBot="1">
      <c r="A159" s="42">
        <v>147</v>
      </c>
      <c r="B159" s="173" t="str">
        <f ca="1">IFERROR(IF((VLOOKUP($E159,'Org list'!$AJ$10:$AL$187,3,FALSE))="","",(VLOOKUP($E159,'Org list'!$AJ$10:$AL$187,3,FALSE))),"")</f>
        <v>North of England Commissioning Region</v>
      </c>
      <c r="C159" s="174" t="str">
        <f ca="1">IFERROR(IF((VLOOKUP($E159,'Org list'!$AO$10:$AQ$187,3,FALSE))="","",(VLOOKUP($E159,'Org list'!$AO$10:$AQ$187,3,FALSE))),"")</f>
        <v>North West GOR</v>
      </c>
      <c r="D159" s="175" t="str">
        <f ca="1">IFERROR(IF((VLOOKUP($E159,'Org list'!$AT$10:$AV$187,3,FALSE))="","",(VLOOKUP($E159,'Org list'!$AT$10:$AV$187,3,FALSE))),"")</f>
        <v>NHS England North (Greater Manchester)</v>
      </c>
      <c r="E159" s="34" t="str">
        <f t="shared" ca="1" si="4"/>
        <v>E08000007</v>
      </c>
      <c r="F159" s="29" t="str">
        <f ca="1">IF(E159="","",VLOOKUP(E159,'Org list'!$J$9:$K$636,2,0))</f>
        <v>Stockport</v>
      </c>
      <c r="G159" s="196">
        <f ca="1">IFERROR(IF((VLOOKUP($E159,'NEA Backsheet'!$D$5:$AF$182,G$9,FALSE))="","",(VLOOKUP($E159,'NEA Backsheet'!$D$5:$AF$182,G$9,FALSE))),"")</f>
        <v>3400.7633136876566</v>
      </c>
      <c r="H159" s="197">
        <f ca="1">IFERROR(IF((VLOOKUP($E159,'NEA Backsheet'!$D$5:$AF$182,H$9,FALSE))="","",(VLOOKUP($E159,'NEA Backsheet'!$D$5:$AF$182,H$9,FALSE))),"")</f>
        <v>3545.8617929780926</v>
      </c>
      <c r="I159" s="197">
        <f ca="1">IFERROR(IF((VLOOKUP($E159,'NEA Backsheet'!$D$5:$AF$182,I$9,FALSE))="","",(VLOOKUP($E159,'NEA Backsheet'!$D$5:$AF$182,I$9,FALSE))),"")</f>
        <v>3695.1623698750423</v>
      </c>
      <c r="J159" s="198">
        <f ca="1">IFERROR(IF((VLOOKUP($E159,'NEA Backsheet'!$D$5:$AF$182,J$9,FALSE))="","",(VLOOKUP($E159,'NEA Backsheet'!$D$5:$AF$182,J$9,FALSE))),"")</f>
        <v>3546.9862785502937</v>
      </c>
      <c r="K159" s="196">
        <f ca="1">IFERROR(IF((VLOOKUP($E159,'NEA Backsheet'!$D$5:$AF$182,K$9,FALSE))="","",(VLOOKUP($E159,'NEA Backsheet'!$D$5:$AF$182,K$9,FALSE))),"")</f>
        <v>3664.3992640942952</v>
      </c>
      <c r="L159" s="223">
        <f ca="1">IFERROR(IF((VLOOKUP($E159,'NEA Backsheet'!$D$5:$AF$182,L$9,FALSE))="","",(VLOOKUP($E159,'NEA Backsheet'!$D$5:$AF$182,L$9,FALSE))),"")</f>
        <v>3562.4982585767289</v>
      </c>
      <c r="M159" s="199">
        <f ca="1">IFERROR(IF((VLOOKUP($E159,'NEA Backsheet'!$D$5:$AF$182,M$9,FALSE))="","",(VLOOKUP($E159,'NEA Backsheet'!$D$5:$AF$182,M$9,FALSE))),"")</f>
        <v>3731.1106590114696</v>
      </c>
      <c r="N159" s="201" t="str">
        <f ca="1">IFERROR(IF((VLOOKUP($E159,'NEA Backsheet'!$D$5:$AF$182,N$9,FALSE))="","",(VLOOKUP($E159,'NEA Backsheet'!$D$5:$AF$182,N$9,FALSE))),"")</f>
        <v/>
      </c>
      <c r="O159" s="211"/>
      <c r="P159" s="127"/>
      <c r="Q159" s="196">
        <f ca="1">IFERROR(IF((VLOOKUP($E159,'DTOC Backsheet'!$D$5:$CA$182,Q$9,FALSE))="","",(VLOOKUP($E159,'DTOC Backsheet'!$D$5:$CA$182,Q$9,FALSE))),"")</f>
        <v>1900.1811371190406</v>
      </c>
      <c r="R159" s="197">
        <f ca="1">IFERROR(IF((VLOOKUP($E159,'DTOC Backsheet'!$D$5:$CA$182,R$9,FALSE))="","",(VLOOKUP($E159,'DTOC Backsheet'!$D$5:$CA$182,R$9,FALSE))),"")</f>
        <v>2810.7029175386456</v>
      </c>
      <c r="S159" s="197">
        <f ca="1">IFERROR(IF((VLOOKUP($E159,'DTOC Backsheet'!$D$5:$CA$182,S$9,FALSE))="","",(VLOOKUP($E159,'DTOC Backsheet'!$D$5:$CA$182,S$9,FALSE))),"")</f>
        <v>2668.6949334365054</v>
      </c>
      <c r="T159" s="198">
        <f ca="1">IFERROR(IF((VLOOKUP($E159,'DTOC Backsheet'!$D$5:$CA$182,T$9,FALSE))="","",(VLOOKUP($E159,'DTOC Backsheet'!$D$5:$CA$182,T$9,FALSE))),"")</f>
        <v>1992.4533440927562</v>
      </c>
      <c r="U159" s="196">
        <f ca="1">IFERROR(IF((VLOOKUP($E159,'DTOC Backsheet'!$D$5:$CA$182,U$9,FALSE))="","",(VLOOKUP($E159,'DTOC Backsheet'!$D$5:$CA$182,U$9,FALSE))),"")</f>
        <v>1316.1762851541018</v>
      </c>
      <c r="V159" s="223">
        <f ca="1">IFERROR(IF((VLOOKUP($E159,'DTOC Backsheet'!$D$5:$CA$182,V$9,FALSE))="","",(VLOOKUP($E159,'DTOC Backsheet'!$D$5:$CA$182,V$9,FALSE))),"")</f>
        <v>1545.8387471656736</v>
      </c>
      <c r="W159" s="199">
        <f ca="1">IFERROR(IF((VLOOKUP($E159,'DTOC Backsheet'!$D$5:$CA$182,W$9,FALSE))="","",(VLOOKUP($E159,'DTOC Backsheet'!$D$5:$CA$182,W$9,FALSE))),"")</f>
        <v>1235.9697383065493</v>
      </c>
      <c r="X159" s="201" t="str">
        <f ca="1">IFERROR(IF((VLOOKUP($E159,'DTOC Backsheet'!$D$5:$CA$182,X$9,FALSE))="","",(VLOOKUP($E159,'DTOC Backsheet'!$D$5:$CA$182,X$9,FALSE))),"")</f>
        <v/>
      </c>
      <c r="Y159" s="212"/>
    </row>
    <row r="160" spans="1:25" ht="30" customHeight="1" thickBot="1">
      <c r="A160" s="42">
        <v>148</v>
      </c>
      <c r="B160" s="173" t="str">
        <f ca="1">IFERROR(IF((VLOOKUP($E160,'Org list'!$AJ$10:$AL$187,3,FALSE))="","",(VLOOKUP($E160,'Org list'!$AJ$10:$AL$187,3,FALSE))),"")</f>
        <v>North of England Commissioning Region</v>
      </c>
      <c r="C160" s="174" t="str">
        <f ca="1">IFERROR(IF((VLOOKUP($E160,'Org list'!$AO$10:$AQ$187,3,FALSE))="","",(VLOOKUP($E160,'Org list'!$AO$10:$AQ$187,3,FALSE))),"")</f>
        <v>North East GOR</v>
      </c>
      <c r="D160" s="175" t="str">
        <f ca="1">IFERROR(IF((VLOOKUP($E160,'Org list'!$AT$10:$AV$187,3,FALSE))="","",(VLOOKUP($E160,'Org list'!$AT$10:$AV$187,3,FALSE))),"")</f>
        <v>NHS England North (Cumbria And North East)</v>
      </c>
      <c r="E160" s="34" t="str">
        <f t="shared" ca="1" si="4"/>
        <v>E06000004</v>
      </c>
      <c r="F160" s="29" t="str">
        <f ca="1">IF(E160="","",VLOOKUP(E160,'Org list'!$J$9:$K$636,2,0))</f>
        <v>Stockton-on-Tees</v>
      </c>
      <c r="G160" s="196">
        <f ca="1">IFERROR(IF((VLOOKUP($E160,'NEA Backsheet'!$D$5:$AF$182,G$9,FALSE))="","",(VLOOKUP($E160,'NEA Backsheet'!$D$5:$AF$182,G$9,FALSE))),"")</f>
        <v>3338.9155269716043</v>
      </c>
      <c r="H160" s="197">
        <f ca="1">IFERROR(IF((VLOOKUP($E160,'NEA Backsheet'!$D$5:$AF$182,H$9,FALSE))="","",(VLOOKUP($E160,'NEA Backsheet'!$D$5:$AF$182,H$9,FALSE))),"")</f>
        <v>3366.799509911657</v>
      </c>
      <c r="I160" s="197">
        <f ca="1">IFERROR(IF((VLOOKUP($E160,'NEA Backsheet'!$D$5:$AF$182,I$9,FALSE))="","",(VLOOKUP($E160,'NEA Backsheet'!$D$5:$AF$182,I$9,FALSE))),"")</f>
        <v>3481.8464697614431</v>
      </c>
      <c r="J160" s="198">
        <f ca="1">IFERROR(IF((VLOOKUP($E160,'NEA Backsheet'!$D$5:$AF$182,J$9,FALSE))="","",(VLOOKUP($E160,'NEA Backsheet'!$D$5:$AF$182,J$9,FALSE))),"")</f>
        <v>3451.0724598862034</v>
      </c>
      <c r="K160" s="196">
        <f ca="1">IFERROR(IF((VLOOKUP($E160,'NEA Backsheet'!$D$5:$AF$182,K$9,FALSE))="","",(VLOOKUP($E160,'NEA Backsheet'!$D$5:$AF$182,K$9,FALSE))),"")</f>
        <v>3403.7054313062608</v>
      </c>
      <c r="L160" s="223">
        <f ca="1">IFERROR(IF((VLOOKUP($E160,'NEA Backsheet'!$D$5:$AF$182,L$9,FALSE))="","",(VLOOKUP($E160,'NEA Backsheet'!$D$5:$AF$182,L$9,FALSE))),"")</f>
        <v>3375.6711674773092</v>
      </c>
      <c r="M160" s="199">
        <f ca="1">IFERROR(IF((VLOOKUP($E160,'NEA Backsheet'!$D$5:$AF$182,M$9,FALSE))="","",(VLOOKUP($E160,'NEA Backsheet'!$D$5:$AF$182,M$9,FALSE))),"")</f>
        <v>3537.0255966246241</v>
      </c>
      <c r="N160" s="201" t="str">
        <f ca="1">IFERROR(IF((VLOOKUP($E160,'NEA Backsheet'!$D$5:$AF$182,N$9,FALSE))="","",(VLOOKUP($E160,'NEA Backsheet'!$D$5:$AF$182,N$9,FALSE))),"")</f>
        <v/>
      </c>
      <c r="O160" s="211"/>
      <c r="P160" s="127"/>
      <c r="Q160" s="196">
        <f ca="1">IFERROR(IF((VLOOKUP($E160,'DTOC Backsheet'!$D$5:$CA$182,Q$9,FALSE))="","",(VLOOKUP($E160,'DTOC Backsheet'!$D$5:$CA$182,Q$9,FALSE))),"")</f>
        <v>402.10270291475422</v>
      </c>
      <c r="R160" s="197">
        <f ca="1">IFERROR(IF((VLOOKUP($E160,'DTOC Backsheet'!$D$5:$CA$182,R$9,FALSE))="","",(VLOOKUP($E160,'DTOC Backsheet'!$D$5:$CA$182,R$9,FALSE))),"")</f>
        <v>441.33223490643752</v>
      </c>
      <c r="S160" s="197">
        <f ca="1">IFERROR(IF((VLOOKUP($E160,'DTOC Backsheet'!$D$5:$CA$182,S$9,FALSE))="","",(VLOOKUP($E160,'DTOC Backsheet'!$D$5:$CA$182,S$9,FALSE))),"")</f>
        <v>914.70192093941648</v>
      </c>
      <c r="T160" s="198">
        <f ca="1">IFERROR(IF((VLOOKUP($E160,'DTOC Backsheet'!$D$5:$CA$182,T$9,FALSE))="","",(VLOOKUP($E160,'DTOC Backsheet'!$D$5:$CA$182,T$9,FALSE))),"")</f>
        <v>600.40448158279708</v>
      </c>
      <c r="U160" s="196">
        <f ca="1">IFERROR(IF((VLOOKUP($E160,'DTOC Backsheet'!$D$5:$CA$182,U$9,FALSE))="","",(VLOOKUP($E160,'DTOC Backsheet'!$D$5:$CA$182,U$9,FALSE))),"")</f>
        <v>762.20179317816132</v>
      </c>
      <c r="V160" s="223">
        <f ca="1">IFERROR(IF((VLOOKUP($E160,'DTOC Backsheet'!$D$5:$CA$182,V$9,FALSE))="","",(VLOOKUP($E160,'DTOC Backsheet'!$D$5:$CA$182,V$9,FALSE))),"")</f>
        <v>562.06696598389556</v>
      </c>
      <c r="W160" s="199">
        <f ca="1">IFERROR(IF((VLOOKUP($E160,'DTOC Backsheet'!$D$5:$CA$182,W$9,FALSE))="","",(VLOOKUP($E160,'DTOC Backsheet'!$D$5:$CA$182,W$9,FALSE))),"")</f>
        <v>620.54792198221992</v>
      </c>
      <c r="X160" s="201" t="str">
        <f ca="1">IFERROR(IF((VLOOKUP($E160,'DTOC Backsheet'!$D$5:$CA$182,X$9,FALSE))="","",(VLOOKUP($E160,'DTOC Backsheet'!$D$5:$CA$182,X$9,FALSE))),"")</f>
        <v/>
      </c>
      <c r="Y160" s="212"/>
    </row>
    <row r="161" spans="1:25" ht="30" customHeight="1" thickBot="1">
      <c r="A161" s="42">
        <v>149</v>
      </c>
      <c r="B161" s="173" t="str">
        <f ca="1">IFERROR(IF((VLOOKUP($E161,'Org list'!$AJ$10:$AL$187,3,FALSE))="","",(VLOOKUP($E161,'Org list'!$AJ$10:$AL$187,3,FALSE))),"")</f>
        <v>Midlands and East of England Commissioning Region</v>
      </c>
      <c r="C161" s="174" t="str">
        <f ca="1">IFERROR(IF((VLOOKUP($E161,'Org list'!$AO$10:$AQ$187,3,FALSE))="","",(VLOOKUP($E161,'Org list'!$AO$10:$AQ$187,3,FALSE))),"")</f>
        <v>West Midlands GOR</v>
      </c>
      <c r="D161" s="175" t="str">
        <f ca="1">IFERROR(IF((VLOOKUP($E161,'Org list'!$AT$10:$AV$187,3,FALSE))="","",(VLOOKUP($E161,'Org list'!$AT$10:$AV$187,3,FALSE))),"")</f>
        <v>NHS England Midlands And East (North Midlands)</v>
      </c>
      <c r="E161" s="34" t="str">
        <f t="shared" ca="1" si="4"/>
        <v>E06000021</v>
      </c>
      <c r="F161" s="29" t="str">
        <f ca="1">IF(E161="","",VLOOKUP(E161,'Org list'!$J$9:$K$636,2,0))</f>
        <v>Stoke-on-Trent</v>
      </c>
      <c r="G161" s="196">
        <f ca="1">IFERROR(IF((VLOOKUP($E161,'NEA Backsheet'!$D$5:$AF$182,G$9,FALSE))="","",(VLOOKUP($E161,'NEA Backsheet'!$D$5:$AF$182,G$9,FALSE))),"")</f>
        <v>3690.4958387312677</v>
      </c>
      <c r="H161" s="197">
        <f ca="1">IFERROR(IF((VLOOKUP($E161,'NEA Backsheet'!$D$5:$AF$182,H$9,FALSE))="","",(VLOOKUP($E161,'NEA Backsheet'!$D$5:$AF$182,H$9,FALSE))),"")</f>
        <v>3502.2634293357032</v>
      </c>
      <c r="I161" s="197">
        <f ca="1">IFERROR(IF((VLOOKUP($E161,'NEA Backsheet'!$D$5:$AF$182,I$9,FALSE))="","",(VLOOKUP($E161,'NEA Backsheet'!$D$5:$AF$182,I$9,FALSE))),"")</f>
        <v>3483.4522173627361</v>
      </c>
      <c r="J161" s="198">
        <f ca="1">IFERROR(IF((VLOOKUP($E161,'NEA Backsheet'!$D$5:$AF$182,J$9,FALSE))="","",(VLOOKUP($E161,'NEA Backsheet'!$D$5:$AF$182,J$9,FALSE))),"")</f>
        <v>3370.4613634979464</v>
      </c>
      <c r="K161" s="196">
        <f ca="1">IFERROR(IF((VLOOKUP($E161,'NEA Backsheet'!$D$5:$AF$182,K$9,FALSE))="","",(VLOOKUP($E161,'NEA Backsheet'!$D$5:$AF$182,K$9,FALSE))),"")</f>
        <v>3506.2268702281076</v>
      </c>
      <c r="L161" s="223">
        <f ca="1">IFERROR(IF((VLOOKUP($E161,'NEA Backsheet'!$D$5:$AF$182,L$9,FALSE))="","",(VLOOKUP($E161,'NEA Backsheet'!$D$5:$AF$182,L$9,FALSE))),"")</f>
        <v>3485.7696195642543</v>
      </c>
      <c r="M161" s="199">
        <f ca="1">IFERROR(IF((VLOOKUP($E161,'NEA Backsheet'!$D$5:$AF$182,M$9,FALSE))="","",(VLOOKUP($E161,'NEA Backsheet'!$D$5:$AF$182,M$9,FALSE))),"")</f>
        <v>3557.5379848688226</v>
      </c>
      <c r="N161" s="201" t="str">
        <f ca="1">IFERROR(IF((VLOOKUP($E161,'NEA Backsheet'!$D$5:$AF$182,N$9,FALSE))="","",(VLOOKUP($E161,'NEA Backsheet'!$D$5:$AF$182,N$9,FALSE))),"")</f>
        <v/>
      </c>
      <c r="O161" s="211"/>
      <c r="P161" s="127"/>
      <c r="Q161" s="196">
        <f ca="1">IFERROR(IF((VLOOKUP($E161,'DTOC Backsheet'!$D$5:$CA$182,Q$9,FALSE))="","",(VLOOKUP($E161,'DTOC Backsheet'!$D$5:$CA$182,Q$9,FALSE))),"")</f>
        <v>2237.5591003041982</v>
      </c>
      <c r="R161" s="197">
        <f ca="1">IFERROR(IF((VLOOKUP($E161,'DTOC Backsheet'!$D$5:$CA$182,R$9,FALSE))="","",(VLOOKUP($E161,'DTOC Backsheet'!$D$5:$CA$182,R$9,FALSE))),"")</f>
        <v>3451.8132557348245</v>
      </c>
      <c r="S161" s="197">
        <f ca="1">IFERROR(IF((VLOOKUP($E161,'DTOC Backsheet'!$D$5:$CA$182,S$9,FALSE))="","",(VLOOKUP($E161,'DTOC Backsheet'!$D$5:$CA$182,S$9,FALSE))),"")</f>
        <v>2733.7223415654789</v>
      </c>
      <c r="T161" s="198">
        <f ca="1">IFERROR(IF((VLOOKUP($E161,'DTOC Backsheet'!$D$5:$CA$182,T$9,FALSE))="","",(VLOOKUP($E161,'DTOC Backsheet'!$D$5:$CA$182,T$9,FALSE))),"")</f>
        <v>2871.7414254202713</v>
      </c>
      <c r="U161" s="196">
        <f ca="1">IFERROR(IF((VLOOKUP($E161,'DTOC Backsheet'!$D$5:$CA$182,U$9,FALSE))="","",(VLOOKUP($E161,'DTOC Backsheet'!$D$5:$CA$182,U$9,FALSE))),"")</f>
        <v>2649.6289860181737</v>
      </c>
      <c r="V161" s="223">
        <f ca="1">IFERROR(IF((VLOOKUP($E161,'DTOC Backsheet'!$D$5:$CA$182,V$9,FALSE))="","",(VLOOKUP($E161,'DTOC Backsheet'!$D$5:$CA$182,V$9,FALSE))),"")</f>
        <v>2773.8699623960597</v>
      </c>
      <c r="W161" s="199">
        <f ca="1">IFERROR(IF((VLOOKUP($E161,'DTOC Backsheet'!$D$5:$CA$182,W$9,FALSE))="","",(VLOOKUP($E161,'DTOC Backsheet'!$D$5:$CA$182,W$9,FALSE))),"")</f>
        <v>2199.8259409276243</v>
      </c>
      <c r="X161" s="201" t="str">
        <f ca="1">IFERROR(IF((VLOOKUP($E161,'DTOC Backsheet'!$D$5:$CA$182,X$9,FALSE))="","",(VLOOKUP($E161,'DTOC Backsheet'!$D$5:$CA$182,X$9,FALSE))),"")</f>
        <v/>
      </c>
      <c r="Y161" s="212"/>
    </row>
    <row r="162" spans="1:25" ht="30" customHeight="1" thickBot="1">
      <c r="A162" s="42">
        <v>150</v>
      </c>
      <c r="B162" s="173" t="str">
        <f ca="1">IFERROR(IF((VLOOKUP($E162,'Org list'!$AJ$10:$AL$187,3,FALSE))="","",(VLOOKUP($E162,'Org list'!$AJ$10:$AL$187,3,FALSE))),"")</f>
        <v>Midlands and East of England Commissioning Region</v>
      </c>
      <c r="C162" s="174" t="str">
        <f ca="1">IFERROR(IF((VLOOKUP($E162,'Org list'!$AO$10:$AQ$187,3,FALSE))="","",(VLOOKUP($E162,'Org list'!$AO$10:$AQ$187,3,FALSE))),"")</f>
        <v>East of England GOR</v>
      </c>
      <c r="D162" s="175" t="str">
        <f ca="1">IFERROR(IF((VLOOKUP($E162,'Org list'!$AT$10:$AV$187,3,FALSE))="","",(VLOOKUP($E162,'Org list'!$AT$10:$AV$187,3,FALSE))),"")</f>
        <v>NHS England Midlands And East (East)</v>
      </c>
      <c r="E162" s="34" t="str">
        <f t="shared" ca="1" si="4"/>
        <v>E10000029</v>
      </c>
      <c r="F162" s="29" t="str">
        <f ca="1">IF(E162="","",VLOOKUP(E162,'Org list'!$J$9:$K$636,2,0))</f>
        <v>Suffolk</v>
      </c>
      <c r="G162" s="196">
        <f ca="1">IFERROR(IF((VLOOKUP($E162,'NEA Backsheet'!$D$5:$AF$182,G$9,FALSE))="","",(VLOOKUP($E162,'NEA Backsheet'!$D$5:$AF$182,G$9,FALSE))),"")</f>
        <v>2517.9236082748903</v>
      </c>
      <c r="H162" s="197">
        <f ca="1">IFERROR(IF((VLOOKUP($E162,'NEA Backsheet'!$D$5:$AF$182,H$9,FALSE))="","",(VLOOKUP($E162,'NEA Backsheet'!$D$5:$AF$182,H$9,FALSE))),"")</f>
        <v>2469.3182211536341</v>
      </c>
      <c r="I162" s="197">
        <f ca="1">IFERROR(IF((VLOOKUP($E162,'NEA Backsheet'!$D$5:$AF$182,I$9,FALSE))="","",(VLOOKUP($E162,'NEA Backsheet'!$D$5:$AF$182,I$9,FALSE))),"")</f>
        <v>2551.495324376237</v>
      </c>
      <c r="J162" s="198">
        <f ca="1">IFERROR(IF((VLOOKUP($E162,'NEA Backsheet'!$D$5:$AF$182,J$9,FALSE))="","",(VLOOKUP($E162,'NEA Backsheet'!$D$5:$AF$182,J$9,FALSE))),"")</f>
        <v>2572.0043860620822</v>
      </c>
      <c r="K162" s="196">
        <f ca="1">IFERROR(IF((VLOOKUP($E162,'NEA Backsheet'!$D$5:$AF$182,K$9,FALSE))="","",(VLOOKUP($E162,'NEA Backsheet'!$D$5:$AF$182,K$9,FALSE))),"")</f>
        <v>2495.0845334037995</v>
      </c>
      <c r="L162" s="223">
        <f ca="1">IFERROR(IF((VLOOKUP($E162,'NEA Backsheet'!$D$5:$AF$182,L$9,FALSE))="","",(VLOOKUP($E162,'NEA Backsheet'!$D$5:$AF$182,L$9,FALSE))),"")</f>
        <v>2447.9537273182887</v>
      </c>
      <c r="M162" s="199">
        <f ca="1">IFERROR(IF((VLOOKUP($E162,'NEA Backsheet'!$D$5:$AF$182,M$9,FALSE))="","",(VLOOKUP($E162,'NEA Backsheet'!$D$5:$AF$182,M$9,FALSE))),"")</f>
        <v>2562.1278702986401</v>
      </c>
      <c r="N162" s="201" t="str">
        <f ca="1">IFERROR(IF((VLOOKUP($E162,'NEA Backsheet'!$D$5:$AF$182,N$9,FALSE))="","",(VLOOKUP($E162,'NEA Backsheet'!$D$5:$AF$182,N$9,FALSE))),"")</f>
        <v/>
      </c>
      <c r="O162" s="211"/>
      <c r="P162" s="127"/>
      <c r="Q162" s="196">
        <f ca="1">IFERROR(IF((VLOOKUP($E162,'DTOC Backsheet'!$D$5:$CA$182,Q$9,FALSE))="","",(VLOOKUP($E162,'DTOC Backsheet'!$D$5:$CA$182,Q$9,FALSE))),"")</f>
        <v>1529.0274877782952</v>
      </c>
      <c r="R162" s="197">
        <f ca="1">IFERROR(IF((VLOOKUP($E162,'DTOC Backsheet'!$D$5:$CA$182,R$9,FALSE))="","",(VLOOKUP($E162,'DTOC Backsheet'!$D$5:$CA$182,R$9,FALSE))),"")</f>
        <v>1854.4945329881712</v>
      </c>
      <c r="S162" s="197">
        <f ca="1">IFERROR(IF((VLOOKUP($E162,'DTOC Backsheet'!$D$5:$CA$182,S$9,FALSE))="","",(VLOOKUP($E162,'DTOC Backsheet'!$D$5:$CA$182,S$9,FALSE))),"")</f>
        <v>1839.4729770554077</v>
      </c>
      <c r="T162" s="198">
        <f ca="1">IFERROR(IF((VLOOKUP($E162,'DTOC Backsheet'!$D$5:$CA$182,T$9,FALSE))="","",(VLOOKUP($E162,'DTOC Backsheet'!$D$5:$CA$182,T$9,FALSE))),"")</f>
        <v>1506.815027968099</v>
      </c>
      <c r="U162" s="196">
        <f ca="1">IFERROR(IF((VLOOKUP($E162,'DTOC Backsheet'!$D$5:$CA$182,U$9,FALSE))="","",(VLOOKUP($E162,'DTOC Backsheet'!$D$5:$CA$182,U$9,FALSE))),"")</f>
        <v>1386.5111037958432</v>
      </c>
      <c r="V162" s="223">
        <f ca="1">IFERROR(IF((VLOOKUP($E162,'DTOC Backsheet'!$D$5:$CA$182,V$9,FALSE))="","",(VLOOKUP($E162,'DTOC Backsheet'!$D$5:$CA$182,V$9,FALSE))),"")</f>
        <v>1301.3935641307933</v>
      </c>
      <c r="W162" s="199">
        <f ca="1">IFERROR(IF((VLOOKUP($E162,'DTOC Backsheet'!$D$5:$CA$182,W$9,FALSE))="","",(VLOOKUP($E162,'DTOC Backsheet'!$D$5:$CA$182,W$9,FALSE))),"")</f>
        <v>1204.3796754180689</v>
      </c>
      <c r="X162" s="201" t="str">
        <f ca="1">IFERROR(IF((VLOOKUP($E162,'DTOC Backsheet'!$D$5:$CA$182,X$9,FALSE))="","",(VLOOKUP($E162,'DTOC Backsheet'!$D$5:$CA$182,X$9,FALSE))),"")</f>
        <v/>
      </c>
      <c r="Y162" s="212"/>
    </row>
    <row r="163" spans="1:25" ht="30" customHeight="1" thickBot="1">
      <c r="A163" s="42">
        <v>151</v>
      </c>
      <c r="B163" s="173" t="str">
        <f ca="1">IFERROR(IF((VLOOKUP($E163,'Org list'!$AJ$10:$AL$187,3,FALSE))="","",(VLOOKUP($E163,'Org list'!$AJ$10:$AL$187,3,FALSE))),"")</f>
        <v>North of England Commissioning Region</v>
      </c>
      <c r="C163" s="174" t="str">
        <f ca="1">IFERROR(IF((VLOOKUP($E163,'Org list'!$AO$10:$AQ$187,3,FALSE))="","",(VLOOKUP($E163,'Org list'!$AO$10:$AQ$187,3,FALSE))),"")</f>
        <v>North East GOR</v>
      </c>
      <c r="D163" s="175" t="str">
        <f ca="1">IFERROR(IF((VLOOKUP($E163,'Org list'!$AT$10:$AV$187,3,FALSE))="","",(VLOOKUP($E163,'Org list'!$AT$10:$AV$187,3,FALSE))),"")</f>
        <v>NHS England North (Cumbria And North East)</v>
      </c>
      <c r="E163" s="34" t="str">
        <f t="shared" ca="1" si="4"/>
        <v>E08000024</v>
      </c>
      <c r="F163" s="29" t="str">
        <f ca="1">IF(E163="","",VLOOKUP(E163,'Org list'!$J$9:$K$636,2,0))</f>
        <v>Sunderland</v>
      </c>
      <c r="G163" s="196">
        <f ca="1">IFERROR(IF((VLOOKUP($E163,'NEA Backsheet'!$D$5:$AF$182,G$9,FALSE))="","",(VLOOKUP($E163,'NEA Backsheet'!$D$5:$AF$182,G$9,FALSE))),"")</f>
        <v>2948.266423665335</v>
      </c>
      <c r="H163" s="197">
        <f ca="1">IFERROR(IF((VLOOKUP($E163,'NEA Backsheet'!$D$5:$AF$182,H$9,FALSE))="","",(VLOOKUP($E163,'NEA Backsheet'!$D$5:$AF$182,H$9,FALSE))),"")</f>
        <v>2938.4625029734761</v>
      </c>
      <c r="I163" s="197">
        <f ca="1">IFERROR(IF((VLOOKUP($E163,'NEA Backsheet'!$D$5:$AF$182,I$9,FALSE))="","",(VLOOKUP($E163,'NEA Backsheet'!$D$5:$AF$182,I$9,FALSE))),"")</f>
        <v>3067.6459336616722</v>
      </c>
      <c r="J163" s="198">
        <f ca="1">IFERROR(IF((VLOOKUP($E163,'NEA Backsheet'!$D$5:$AF$182,J$9,FALSE))="","",(VLOOKUP($E163,'NEA Backsheet'!$D$5:$AF$182,J$9,FALSE))),"")</f>
        <v>3017.3354850084165</v>
      </c>
      <c r="K163" s="196">
        <f ca="1">IFERROR(IF((VLOOKUP($E163,'NEA Backsheet'!$D$5:$AF$182,K$9,FALSE))="","",(VLOOKUP($E163,'NEA Backsheet'!$D$5:$AF$182,K$9,FALSE))),"")</f>
        <v>2917.1637059506397</v>
      </c>
      <c r="L163" s="223">
        <f ca="1">IFERROR(IF((VLOOKUP($E163,'NEA Backsheet'!$D$5:$AF$182,L$9,FALSE))="","",(VLOOKUP($E163,'NEA Backsheet'!$D$5:$AF$182,L$9,FALSE))),"")</f>
        <v>2887.0562647820184</v>
      </c>
      <c r="M163" s="199">
        <f ca="1">IFERROR(IF((VLOOKUP($E163,'NEA Backsheet'!$D$5:$AF$182,M$9,FALSE))="","",(VLOOKUP($E163,'NEA Backsheet'!$D$5:$AF$182,M$9,FALSE))),"")</f>
        <v>3162.8380521901236</v>
      </c>
      <c r="N163" s="201" t="str">
        <f ca="1">IFERROR(IF((VLOOKUP($E163,'NEA Backsheet'!$D$5:$AF$182,N$9,FALSE))="","",(VLOOKUP($E163,'NEA Backsheet'!$D$5:$AF$182,N$9,FALSE))),"")</f>
        <v/>
      </c>
      <c r="O163" s="211"/>
      <c r="P163" s="127"/>
      <c r="Q163" s="196">
        <f ca="1">IFERROR(IF((VLOOKUP($E163,'DTOC Backsheet'!$D$5:$CA$182,Q$9,FALSE))="","",(VLOOKUP($E163,'DTOC Backsheet'!$D$5:$CA$182,Q$9,FALSE))),"")</f>
        <v>316.9664472858347</v>
      </c>
      <c r="R163" s="197">
        <f ca="1">IFERROR(IF((VLOOKUP($E163,'DTOC Backsheet'!$D$5:$CA$182,R$9,FALSE))="","",(VLOOKUP($E163,'DTOC Backsheet'!$D$5:$CA$182,R$9,FALSE))),"")</f>
        <v>140.326022631494</v>
      </c>
      <c r="S163" s="197">
        <f ca="1">IFERROR(IF((VLOOKUP($E163,'DTOC Backsheet'!$D$5:$CA$182,S$9,FALSE))="","",(VLOOKUP($E163,'DTOC Backsheet'!$D$5:$CA$182,S$9,FALSE))),"")</f>
        <v>173.05381704714597</v>
      </c>
      <c r="T163" s="198">
        <f ca="1">IFERROR(IF((VLOOKUP($E163,'DTOC Backsheet'!$D$5:$CA$182,T$9,FALSE))="","",(VLOOKUP($E163,'DTOC Backsheet'!$D$5:$CA$182,T$9,FALSE))),"")</f>
        <v>193.97681650626589</v>
      </c>
      <c r="U163" s="196">
        <f ca="1">IFERROR(IF((VLOOKUP($E163,'DTOC Backsheet'!$D$5:$CA$182,U$9,FALSE))="","",(VLOOKUP($E163,'DTOC Backsheet'!$D$5:$CA$182,U$9,FALSE))),"")</f>
        <v>220.28631575654106</v>
      </c>
      <c r="V163" s="223">
        <f ca="1">IFERROR(IF((VLOOKUP($E163,'DTOC Backsheet'!$D$5:$CA$182,V$9,FALSE))="","",(VLOOKUP($E163,'DTOC Backsheet'!$D$5:$CA$182,V$9,FALSE))),"")</f>
        <v>208.24637542166934</v>
      </c>
      <c r="W163" s="199">
        <f ca="1">IFERROR(IF((VLOOKUP($E163,'DTOC Backsheet'!$D$5:$CA$182,W$9,FALSE))="","",(VLOOKUP($E163,'DTOC Backsheet'!$D$5:$CA$182,W$9,FALSE))),"")</f>
        <v>241.24473041353991</v>
      </c>
      <c r="X163" s="201" t="str">
        <f ca="1">IFERROR(IF((VLOOKUP($E163,'DTOC Backsheet'!$D$5:$CA$182,X$9,FALSE))="","",(VLOOKUP($E163,'DTOC Backsheet'!$D$5:$CA$182,X$9,FALSE))),"")</f>
        <v/>
      </c>
      <c r="Y163" s="212"/>
    </row>
    <row r="164" spans="1:25" ht="30" customHeight="1" thickBot="1">
      <c r="A164" s="42">
        <v>152</v>
      </c>
      <c r="B164" s="173" t="str">
        <f ca="1">IFERROR(IF((VLOOKUP($E164,'Org list'!$AJ$10:$AL$187,3,FALSE))="","",(VLOOKUP($E164,'Org list'!$AJ$10:$AL$187,3,FALSE))),"")</f>
        <v>South of England Commissioning Region</v>
      </c>
      <c r="C164" s="174" t="str">
        <f ca="1">IFERROR(IF((VLOOKUP($E164,'Org list'!$AO$10:$AQ$187,3,FALSE))="","",(VLOOKUP($E164,'Org list'!$AO$10:$AQ$187,3,FALSE))),"")</f>
        <v>South East GOR</v>
      </c>
      <c r="D164" s="175" t="str">
        <f ca="1">IFERROR(IF((VLOOKUP($E164,'Org list'!$AT$10:$AV$187,3,FALSE))="","",(VLOOKUP($E164,'Org list'!$AT$10:$AV$187,3,FALSE))),"")</f>
        <v>NHS England South (South East)</v>
      </c>
      <c r="E164" s="34" t="str">
        <f t="shared" ca="1" si="4"/>
        <v>E10000030</v>
      </c>
      <c r="F164" s="29" t="str">
        <f ca="1">IF(E164="","",VLOOKUP(E164,'Org list'!$J$9:$K$636,2,0))</f>
        <v>Surrey</v>
      </c>
      <c r="G164" s="196">
        <f ca="1">IFERROR(IF((VLOOKUP($E164,'NEA Backsheet'!$D$5:$AF$182,G$9,FALSE))="","",(VLOOKUP($E164,'NEA Backsheet'!$D$5:$AF$182,G$9,FALSE))),"")</f>
        <v>2239.1565092503952</v>
      </c>
      <c r="H164" s="197">
        <f ca="1">IFERROR(IF((VLOOKUP($E164,'NEA Backsheet'!$D$5:$AF$182,H$9,FALSE))="","",(VLOOKUP($E164,'NEA Backsheet'!$D$5:$AF$182,H$9,FALSE))),"")</f>
        <v>2276.0450573545481</v>
      </c>
      <c r="I164" s="197">
        <f ca="1">IFERROR(IF((VLOOKUP($E164,'NEA Backsheet'!$D$5:$AF$182,I$9,FALSE))="","",(VLOOKUP($E164,'NEA Backsheet'!$D$5:$AF$182,I$9,FALSE))),"")</f>
        <v>2419.8892937333544</v>
      </c>
      <c r="J164" s="198">
        <f ca="1">IFERROR(IF((VLOOKUP($E164,'NEA Backsheet'!$D$5:$AF$182,J$9,FALSE))="","",(VLOOKUP($E164,'NEA Backsheet'!$D$5:$AF$182,J$9,FALSE))),"")</f>
        <v>2301.4920329643933</v>
      </c>
      <c r="K164" s="196">
        <f ca="1">IFERROR(IF((VLOOKUP($E164,'NEA Backsheet'!$D$5:$AF$182,K$9,FALSE))="","",(VLOOKUP($E164,'NEA Backsheet'!$D$5:$AF$182,K$9,FALSE))),"")</f>
        <v>2412.8892758431102</v>
      </c>
      <c r="L164" s="223">
        <f ca="1">IFERROR(IF((VLOOKUP($E164,'NEA Backsheet'!$D$5:$AF$182,L$9,FALSE))="","",(VLOOKUP($E164,'NEA Backsheet'!$D$5:$AF$182,L$9,FALSE))),"")</f>
        <v>2392.2823797642704</v>
      </c>
      <c r="M164" s="199">
        <f ca="1">IFERROR(IF((VLOOKUP($E164,'NEA Backsheet'!$D$5:$AF$182,M$9,FALSE))="","",(VLOOKUP($E164,'NEA Backsheet'!$D$5:$AF$182,M$9,FALSE))),"")</f>
        <v>2481.3494121052722</v>
      </c>
      <c r="N164" s="201" t="str">
        <f ca="1">IFERROR(IF((VLOOKUP($E164,'NEA Backsheet'!$D$5:$AF$182,N$9,FALSE))="","",(VLOOKUP($E164,'NEA Backsheet'!$D$5:$AF$182,N$9,FALSE))),"")</f>
        <v/>
      </c>
      <c r="O164" s="211"/>
      <c r="P164" s="127"/>
      <c r="Q164" s="196">
        <f ca="1">IFERROR(IF((VLOOKUP($E164,'DTOC Backsheet'!$D$5:$CA$182,Q$9,FALSE))="","",(VLOOKUP($E164,'DTOC Backsheet'!$D$5:$CA$182,Q$9,FALSE))),"")</f>
        <v>699.13681990391751</v>
      </c>
      <c r="R164" s="197">
        <f ca="1">IFERROR(IF((VLOOKUP($E164,'DTOC Backsheet'!$D$5:$CA$182,R$9,FALSE))="","",(VLOOKUP($E164,'DTOC Backsheet'!$D$5:$CA$182,R$9,FALSE))),"")</f>
        <v>771.17698880773526</v>
      </c>
      <c r="S164" s="197">
        <f ca="1">IFERROR(IF((VLOOKUP($E164,'DTOC Backsheet'!$D$5:$CA$182,S$9,FALSE))="","",(VLOOKUP($E164,'DTOC Backsheet'!$D$5:$CA$182,S$9,FALSE))),"")</f>
        <v>1007.0434454295721</v>
      </c>
      <c r="T164" s="198">
        <f ca="1">IFERROR(IF((VLOOKUP($E164,'DTOC Backsheet'!$D$5:$CA$182,T$9,FALSE))="","",(VLOOKUP($E164,'DTOC Backsheet'!$D$5:$CA$182,T$9,FALSE))),"")</f>
        <v>967.25803176942475</v>
      </c>
      <c r="U164" s="196">
        <f ca="1">IFERROR(IF((VLOOKUP($E164,'DTOC Backsheet'!$D$5:$CA$182,U$9,FALSE))="","",(VLOOKUP($E164,'DTOC Backsheet'!$D$5:$CA$182,U$9,FALSE))),"")</f>
        <v>897.15440385550028</v>
      </c>
      <c r="V164" s="223">
        <f ca="1">IFERROR(IF((VLOOKUP($E164,'DTOC Backsheet'!$D$5:$CA$182,V$9,FALSE))="","",(VLOOKUP($E164,'DTOC Backsheet'!$D$5:$CA$182,V$9,FALSE))),"")</f>
        <v>994.78338260679391</v>
      </c>
      <c r="W164" s="199">
        <f ca="1">IFERROR(IF((VLOOKUP($E164,'DTOC Backsheet'!$D$5:$CA$182,W$9,FALSE))="","",(VLOOKUP($E164,'DTOC Backsheet'!$D$5:$CA$182,W$9,FALSE))),"")</f>
        <v>829.20119397574524</v>
      </c>
      <c r="X164" s="201" t="str">
        <f ca="1">IFERROR(IF((VLOOKUP($E164,'DTOC Backsheet'!$D$5:$CA$182,X$9,FALSE))="","",(VLOOKUP($E164,'DTOC Backsheet'!$D$5:$CA$182,X$9,FALSE))),"")</f>
        <v/>
      </c>
      <c r="Y164" s="212"/>
    </row>
    <row r="165" spans="1:25" ht="30" customHeight="1" thickBot="1">
      <c r="A165" s="42">
        <v>153</v>
      </c>
      <c r="B165" s="173" t="str">
        <f ca="1">IFERROR(IF((VLOOKUP($E165,'Org list'!$AJ$10:$AL$187,3,FALSE))="","",(VLOOKUP($E165,'Org list'!$AJ$10:$AL$187,3,FALSE))),"")</f>
        <v>London Commissioning Region</v>
      </c>
      <c r="C165" s="174" t="str">
        <f ca="1">IFERROR(IF((VLOOKUP($E165,'Org list'!$AO$10:$AQ$187,3,FALSE))="","",(VLOOKUP($E165,'Org list'!$AO$10:$AQ$187,3,FALSE))),"")</f>
        <v>London GOR</v>
      </c>
      <c r="D165" s="175" t="str">
        <f ca="1">IFERROR(IF((VLOOKUP($E165,'Org list'!$AT$10:$AV$187,3,FALSE))="","",(VLOOKUP($E165,'Org list'!$AT$10:$AV$187,3,FALSE))),"")</f>
        <v>NHS England London</v>
      </c>
      <c r="E165" s="34" t="str">
        <f t="shared" ca="1" si="4"/>
        <v>E09000029</v>
      </c>
      <c r="F165" s="29" t="str">
        <f ca="1">IF(E165="","",VLOOKUP(E165,'Org list'!$J$9:$K$636,2,0))</f>
        <v>Sutton</v>
      </c>
      <c r="G165" s="196">
        <f ca="1">IFERROR(IF((VLOOKUP($E165,'NEA Backsheet'!$D$5:$AF$182,G$9,FALSE))="","",(VLOOKUP($E165,'NEA Backsheet'!$D$5:$AF$182,G$9,FALSE))),"")</f>
        <v>2493.230909138033</v>
      </c>
      <c r="H165" s="197">
        <f ca="1">IFERROR(IF((VLOOKUP($E165,'NEA Backsheet'!$D$5:$AF$182,H$9,FALSE))="","",(VLOOKUP($E165,'NEA Backsheet'!$D$5:$AF$182,H$9,FALSE))),"")</f>
        <v>2610.9329028320908</v>
      </c>
      <c r="I165" s="197">
        <f ca="1">IFERROR(IF((VLOOKUP($E165,'NEA Backsheet'!$D$5:$AF$182,I$9,FALSE))="","",(VLOOKUP($E165,'NEA Backsheet'!$D$5:$AF$182,I$9,FALSE))),"")</f>
        <v>2632.6777071137835</v>
      </c>
      <c r="J165" s="198">
        <f ca="1">IFERROR(IF((VLOOKUP($E165,'NEA Backsheet'!$D$5:$AF$182,J$9,FALSE))="","",(VLOOKUP($E165,'NEA Backsheet'!$D$5:$AF$182,J$9,FALSE))),"")</f>
        <v>2572.0774790711675</v>
      </c>
      <c r="K165" s="196">
        <f ca="1">IFERROR(IF((VLOOKUP($E165,'NEA Backsheet'!$D$5:$AF$182,K$9,FALSE))="","",(VLOOKUP($E165,'NEA Backsheet'!$D$5:$AF$182,K$9,FALSE))),"")</f>
        <v>2809.7605413559727</v>
      </c>
      <c r="L165" s="223">
        <f ca="1">IFERROR(IF((VLOOKUP($E165,'NEA Backsheet'!$D$5:$AF$182,L$9,FALSE))="","",(VLOOKUP($E165,'NEA Backsheet'!$D$5:$AF$182,L$9,FALSE))),"")</f>
        <v>2804.4482165397171</v>
      </c>
      <c r="M165" s="199">
        <f ca="1">IFERROR(IF((VLOOKUP($E165,'NEA Backsheet'!$D$5:$AF$182,M$9,FALSE))="","",(VLOOKUP($E165,'NEA Backsheet'!$D$5:$AF$182,M$9,FALSE))),"")</f>
        <v>2846.5357447726687</v>
      </c>
      <c r="N165" s="201" t="str">
        <f ca="1">IFERROR(IF((VLOOKUP($E165,'NEA Backsheet'!$D$5:$AF$182,N$9,FALSE))="","",(VLOOKUP($E165,'NEA Backsheet'!$D$5:$AF$182,N$9,FALSE))),"")</f>
        <v/>
      </c>
      <c r="O165" s="211"/>
      <c r="P165" s="127"/>
      <c r="Q165" s="196">
        <f ca="1">IFERROR(IF((VLOOKUP($E165,'DTOC Backsheet'!$D$5:$CA$182,Q$9,FALSE))="","",(VLOOKUP($E165,'DTOC Backsheet'!$D$5:$CA$182,Q$9,FALSE))),"")</f>
        <v>646.692070123858</v>
      </c>
      <c r="R165" s="197">
        <f ca="1">IFERROR(IF((VLOOKUP($E165,'DTOC Backsheet'!$D$5:$CA$182,R$9,FALSE))="","",(VLOOKUP($E165,'DTOC Backsheet'!$D$5:$CA$182,R$9,FALSE))),"")</f>
        <v>649.27110131079257</v>
      </c>
      <c r="S165" s="197">
        <f ca="1">IFERROR(IF((VLOOKUP($E165,'DTOC Backsheet'!$D$5:$CA$182,S$9,FALSE))="","",(VLOOKUP($E165,'DTOC Backsheet'!$D$5:$CA$182,S$9,FALSE))),"")</f>
        <v>400.39459177160103</v>
      </c>
      <c r="T165" s="198">
        <f ca="1">IFERROR(IF((VLOOKUP($E165,'DTOC Backsheet'!$D$5:$CA$182,T$9,FALSE))="","",(VLOOKUP($E165,'DTOC Backsheet'!$D$5:$CA$182,T$9,FALSE))),"")</f>
        <v>394.99539567666795</v>
      </c>
      <c r="U165" s="196">
        <f ca="1">IFERROR(IF((VLOOKUP($E165,'DTOC Backsheet'!$D$5:$CA$182,U$9,FALSE))="","",(VLOOKUP($E165,'DTOC Backsheet'!$D$5:$CA$182,U$9,FALSE))),"")</f>
        <v>427.27867320793405</v>
      </c>
      <c r="V165" s="223">
        <f ca="1">IFERROR(IF((VLOOKUP($E165,'DTOC Backsheet'!$D$5:$CA$182,V$9,FALSE))="","",(VLOOKUP($E165,'DTOC Backsheet'!$D$5:$CA$182,V$9,FALSE))),"")</f>
        <v>576.66795747026367</v>
      </c>
      <c r="W165" s="199">
        <f ca="1">IFERROR(IF((VLOOKUP($E165,'DTOC Backsheet'!$D$5:$CA$182,W$9,FALSE))="","",(VLOOKUP($E165,'DTOC Backsheet'!$D$5:$CA$182,W$9,FALSE))),"")</f>
        <v>338.6579113573996</v>
      </c>
      <c r="X165" s="201" t="str">
        <f ca="1">IFERROR(IF((VLOOKUP($E165,'DTOC Backsheet'!$D$5:$CA$182,X$9,FALSE))="","",(VLOOKUP($E165,'DTOC Backsheet'!$D$5:$CA$182,X$9,FALSE))),"")</f>
        <v/>
      </c>
      <c r="Y165" s="212"/>
    </row>
    <row r="166" spans="1:25" ht="30" customHeight="1" thickBot="1">
      <c r="A166" s="42">
        <v>154</v>
      </c>
      <c r="B166" s="173" t="str">
        <f ca="1">IFERROR(IF((VLOOKUP($E166,'Org list'!$AJ$10:$AL$187,3,FALSE))="","",(VLOOKUP($E166,'Org list'!$AJ$10:$AL$187,3,FALSE))),"")</f>
        <v>South of England Commissioning Region</v>
      </c>
      <c r="C166" s="174" t="str">
        <f ca="1">IFERROR(IF((VLOOKUP($E166,'Org list'!$AO$10:$AQ$187,3,FALSE))="","",(VLOOKUP($E166,'Org list'!$AO$10:$AQ$187,3,FALSE))),"")</f>
        <v>South West GOR</v>
      </c>
      <c r="D166" s="175" t="str">
        <f ca="1">IFERROR(IF((VLOOKUP($E166,'Org list'!$AT$10:$AV$187,3,FALSE))="","",(VLOOKUP($E166,'Org list'!$AT$10:$AV$187,3,FALSE))),"")</f>
        <v>NHS England South (South Central)</v>
      </c>
      <c r="E166" s="34" t="str">
        <f t="shared" ca="1" si="4"/>
        <v>E06000030</v>
      </c>
      <c r="F166" s="29" t="str">
        <f ca="1">IF(E166="","",VLOOKUP(E166,'Org list'!$J$9:$K$636,2,0))</f>
        <v>Swindon</v>
      </c>
      <c r="G166" s="196">
        <f ca="1">IFERROR(IF((VLOOKUP($E166,'NEA Backsheet'!$D$5:$AF$182,G$9,FALSE))="","",(VLOOKUP($E166,'NEA Backsheet'!$D$5:$AF$182,G$9,FALSE))),"")</f>
        <v>2679.7589378133648</v>
      </c>
      <c r="H166" s="197">
        <f ca="1">IFERROR(IF((VLOOKUP($E166,'NEA Backsheet'!$D$5:$AF$182,H$9,FALSE))="","",(VLOOKUP($E166,'NEA Backsheet'!$D$5:$AF$182,H$9,FALSE))),"")</f>
        <v>2672.5733680779804</v>
      </c>
      <c r="I166" s="197">
        <f ca="1">IFERROR(IF((VLOOKUP($E166,'NEA Backsheet'!$D$5:$AF$182,I$9,FALSE))="","",(VLOOKUP($E166,'NEA Backsheet'!$D$5:$AF$182,I$9,FALSE))),"")</f>
        <v>2800.1783688253395</v>
      </c>
      <c r="J166" s="198">
        <f ca="1">IFERROR(IF((VLOOKUP($E166,'NEA Backsheet'!$D$5:$AF$182,J$9,FALSE))="","",(VLOOKUP($E166,'NEA Backsheet'!$D$5:$AF$182,J$9,FALSE))),"")</f>
        <v>2692.6867780479574</v>
      </c>
      <c r="K166" s="196">
        <f ca="1">IFERROR(IF((VLOOKUP($E166,'NEA Backsheet'!$D$5:$AF$182,K$9,FALSE))="","",(VLOOKUP($E166,'NEA Backsheet'!$D$5:$AF$182,K$9,FALSE))),"")</f>
        <v>2857.8592619576157</v>
      </c>
      <c r="L166" s="223">
        <f ca="1">IFERROR(IF((VLOOKUP($E166,'NEA Backsheet'!$D$5:$AF$182,L$9,FALSE))="","",(VLOOKUP($E166,'NEA Backsheet'!$D$5:$AF$182,L$9,FALSE))),"")</f>
        <v>2965.9335880059848</v>
      </c>
      <c r="M166" s="199">
        <f ca="1">IFERROR(IF((VLOOKUP($E166,'NEA Backsheet'!$D$5:$AF$182,M$9,FALSE))="","",(VLOOKUP($E166,'NEA Backsheet'!$D$5:$AF$182,M$9,FALSE))),"")</f>
        <v>3186.6758798621763</v>
      </c>
      <c r="N166" s="201" t="str">
        <f ca="1">IFERROR(IF((VLOOKUP($E166,'NEA Backsheet'!$D$5:$AF$182,N$9,FALSE))="","",(VLOOKUP($E166,'NEA Backsheet'!$D$5:$AF$182,N$9,FALSE))),"")</f>
        <v/>
      </c>
      <c r="O166" s="211"/>
      <c r="P166" s="127"/>
      <c r="Q166" s="196">
        <f ca="1">IFERROR(IF((VLOOKUP($E166,'DTOC Backsheet'!$D$5:$CA$182,Q$9,FALSE))="","",(VLOOKUP($E166,'DTOC Backsheet'!$D$5:$CA$182,Q$9,FALSE))),"")</f>
        <v>710.2222327352722</v>
      </c>
      <c r="R166" s="197">
        <f ca="1">IFERROR(IF((VLOOKUP($E166,'DTOC Backsheet'!$D$5:$CA$182,R$9,FALSE))="","",(VLOOKUP($E166,'DTOC Backsheet'!$D$5:$CA$182,R$9,FALSE))),"")</f>
        <v>1024.8252533973578</v>
      </c>
      <c r="S166" s="197">
        <f ca="1">IFERROR(IF((VLOOKUP($E166,'DTOC Backsheet'!$D$5:$CA$182,S$9,FALSE))="","",(VLOOKUP($E166,'DTOC Backsheet'!$D$5:$CA$182,S$9,FALSE))),"")</f>
        <v>1104.6587266856689</v>
      </c>
      <c r="T166" s="198">
        <f ca="1">IFERROR(IF((VLOOKUP($E166,'DTOC Backsheet'!$D$5:$CA$182,T$9,FALSE))="","",(VLOOKUP($E166,'DTOC Backsheet'!$D$5:$CA$182,T$9,FALSE))),"")</f>
        <v>1079.7016354597076</v>
      </c>
      <c r="U166" s="196">
        <f ca="1">IFERROR(IF((VLOOKUP($E166,'DTOC Backsheet'!$D$5:$CA$182,U$9,FALSE))="","",(VLOOKUP($E166,'DTOC Backsheet'!$D$5:$CA$182,U$9,FALSE))),"")</f>
        <v>1569.4692058057776</v>
      </c>
      <c r="V166" s="223">
        <f ca="1">IFERROR(IF((VLOOKUP($E166,'DTOC Backsheet'!$D$5:$CA$182,V$9,FALSE))="","",(VLOOKUP($E166,'DTOC Backsheet'!$D$5:$CA$182,V$9,FALSE))),"")</f>
        <v>1431.4490938295369</v>
      </c>
      <c r="W166" s="199">
        <f ca="1">IFERROR(IF((VLOOKUP($E166,'DTOC Backsheet'!$D$5:$CA$182,W$9,FALSE))="","",(VLOOKUP($E166,'DTOC Backsheet'!$D$5:$CA$182,W$9,FALSE))),"")</f>
        <v>1064.560188576238</v>
      </c>
      <c r="X166" s="201" t="str">
        <f ca="1">IFERROR(IF((VLOOKUP($E166,'DTOC Backsheet'!$D$5:$CA$182,X$9,FALSE))="","",(VLOOKUP($E166,'DTOC Backsheet'!$D$5:$CA$182,X$9,FALSE))),"")</f>
        <v/>
      </c>
      <c r="Y166" s="212"/>
    </row>
    <row r="167" spans="1:25" ht="30" customHeight="1" thickBot="1">
      <c r="A167" s="42">
        <v>155</v>
      </c>
      <c r="B167" s="173" t="str">
        <f ca="1">IFERROR(IF((VLOOKUP($E167,'Org list'!$AJ$10:$AL$187,3,FALSE))="","",(VLOOKUP($E167,'Org list'!$AJ$10:$AL$187,3,FALSE))),"")</f>
        <v>North of England Commissioning Region</v>
      </c>
      <c r="C167" s="174" t="str">
        <f ca="1">IFERROR(IF((VLOOKUP($E167,'Org list'!$AO$10:$AQ$187,3,FALSE))="","",(VLOOKUP($E167,'Org list'!$AO$10:$AQ$187,3,FALSE))),"")</f>
        <v>North West GOR</v>
      </c>
      <c r="D167" s="175" t="str">
        <f ca="1">IFERROR(IF((VLOOKUP($E167,'Org list'!$AT$10:$AV$187,3,FALSE))="","",(VLOOKUP($E167,'Org list'!$AT$10:$AV$187,3,FALSE))),"")</f>
        <v>NHS England North (Greater Manchester)</v>
      </c>
      <c r="E167" s="34" t="str">
        <f t="shared" ca="1" si="4"/>
        <v>E08000008</v>
      </c>
      <c r="F167" s="29" t="str">
        <f ca="1">IF(E167="","",VLOOKUP(E167,'Org list'!$J$9:$K$636,2,0))</f>
        <v>Tameside</v>
      </c>
      <c r="G167" s="196">
        <f ca="1">IFERROR(IF((VLOOKUP($E167,'NEA Backsheet'!$D$5:$AF$182,G$9,FALSE))="","",(VLOOKUP($E167,'NEA Backsheet'!$D$5:$AF$182,G$9,FALSE))),"")</f>
        <v>3087.3428275793153</v>
      </c>
      <c r="H167" s="197">
        <f ca="1">IFERROR(IF((VLOOKUP($E167,'NEA Backsheet'!$D$5:$AF$182,H$9,FALSE))="","",(VLOOKUP($E167,'NEA Backsheet'!$D$5:$AF$182,H$9,FALSE))),"")</f>
        <v>3027.196247350616</v>
      </c>
      <c r="I167" s="197">
        <f ca="1">IFERROR(IF((VLOOKUP($E167,'NEA Backsheet'!$D$5:$AF$182,I$9,FALSE))="","",(VLOOKUP($E167,'NEA Backsheet'!$D$5:$AF$182,I$9,FALSE))),"")</f>
        <v>3167.7461352501864</v>
      </c>
      <c r="J167" s="198">
        <f ca="1">IFERROR(IF((VLOOKUP($E167,'NEA Backsheet'!$D$5:$AF$182,J$9,FALSE))="","",(VLOOKUP($E167,'NEA Backsheet'!$D$5:$AF$182,J$9,FALSE))),"")</f>
        <v>3136.7396984479788</v>
      </c>
      <c r="K167" s="196">
        <f ca="1">IFERROR(IF((VLOOKUP($E167,'NEA Backsheet'!$D$5:$AF$182,K$9,FALSE))="","",(VLOOKUP($E167,'NEA Backsheet'!$D$5:$AF$182,K$9,FALSE))),"")</f>
        <v>3143.3046919798576</v>
      </c>
      <c r="L167" s="223">
        <f ca="1">IFERROR(IF((VLOOKUP($E167,'NEA Backsheet'!$D$5:$AF$182,L$9,FALSE))="","",(VLOOKUP($E167,'NEA Backsheet'!$D$5:$AF$182,L$9,FALSE))),"")</f>
        <v>3125.7706636515636</v>
      </c>
      <c r="M167" s="199">
        <f ca="1">IFERROR(IF((VLOOKUP($E167,'NEA Backsheet'!$D$5:$AF$182,M$9,FALSE))="","",(VLOOKUP($E167,'NEA Backsheet'!$D$5:$AF$182,M$9,FALSE))),"")</f>
        <v>3261.9782859684228</v>
      </c>
      <c r="N167" s="201" t="str">
        <f ca="1">IFERROR(IF((VLOOKUP($E167,'NEA Backsheet'!$D$5:$AF$182,N$9,FALSE))="","",(VLOOKUP($E167,'NEA Backsheet'!$D$5:$AF$182,N$9,FALSE))),"")</f>
        <v/>
      </c>
      <c r="O167" s="211"/>
      <c r="P167" s="127"/>
      <c r="Q167" s="196">
        <f ca="1">IFERROR(IF((VLOOKUP($E167,'DTOC Backsheet'!$D$5:$CA$182,Q$9,FALSE))="","",(VLOOKUP($E167,'DTOC Backsheet'!$D$5:$CA$182,Q$9,FALSE))),"")</f>
        <v>1999.3437224752026</v>
      </c>
      <c r="R167" s="197">
        <f ca="1">IFERROR(IF((VLOOKUP($E167,'DTOC Backsheet'!$D$5:$CA$182,R$9,FALSE))="","",(VLOOKUP($E167,'DTOC Backsheet'!$D$5:$CA$182,R$9,FALSE))),"")</f>
        <v>2401.7454679431457</v>
      </c>
      <c r="S167" s="197">
        <f ca="1">IFERROR(IF((VLOOKUP($E167,'DTOC Backsheet'!$D$5:$CA$182,S$9,FALSE))="","",(VLOOKUP($E167,'DTOC Backsheet'!$D$5:$CA$182,S$9,FALSE))),"")</f>
        <v>2724.1274099489369</v>
      </c>
      <c r="T167" s="198">
        <f ca="1">IFERROR(IF((VLOOKUP($E167,'DTOC Backsheet'!$D$5:$CA$182,T$9,FALSE))="","",(VLOOKUP($E167,'DTOC Backsheet'!$D$5:$CA$182,T$9,FALSE))),"")</f>
        <v>2208.508549062939</v>
      </c>
      <c r="U167" s="196">
        <f ca="1">IFERROR(IF((VLOOKUP($E167,'DTOC Backsheet'!$D$5:$CA$182,U$9,FALSE))="","",(VLOOKUP($E167,'DTOC Backsheet'!$D$5:$CA$182,U$9,FALSE))),"")</f>
        <v>1319.4658944766334</v>
      </c>
      <c r="V167" s="223">
        <f ca="1">IFERROR(IF((VLOOKUP($E167,'DTOC Backsheet'!$D$5:$CA$182,V$9,FALSE))="","",(VLOOKUP($E167,'DTOC Backsheet'!$D$5:$CA$182,V$9,FALSE))),"")</f>
        <v>1597.3996175608959</v>
      </c>
      <c r="W167" s="199">
        <f ca="1">IFERROR(IF((VLOOKUP($E167,'DTOC Backsheet'!$D$5:$CA$182,W$9,FALSE))="","",(VLOOKUP($E167,'DTOC Backsheet'!$D$5:$CA$182,W$9,FALSE))),"")</f>
        <v>1423.0436794769796</v>
      </c>
      <c r="X167" s="201" t="str">
        <f ca="1">IFERROR(IF((VLOOKUP($E167,'DTOC Backsheet'!$D$5:$CA$182,X$9,FALSE))="","",(VLOOKUP($E167,'DTOC Backsheet'!$D$5:$CA$182,X$9,FALSE))),"")</f>
        <v/>
      </c>
      <c r="Y167" s="212"/>
    </row>
    <row r="168" spans="1:25" ht="30" customHeight="1" thickBot="1">
      <c r="A168" s="42">
        <v>156</v>
      </c>
      <c r="B168" s="173" t="str">
        <f ca="1">IFERROR(IF((VLOOKUP($E168,'Org list'!$AJ$10:$AL$187,3,FALSE))="","",(VLOOKUP($E168,'Org list'!$AJ$10:$AL$187,3,FALSE))),"")</f>
        <v>Midlands and East of England Commissioning Region</v>
      </c>
      <c r="C168" s="174" t="str">
        <f ca="1">IFERROR(IF((VLOOKUP($E168,'Org list'!$AO$10:$AQ$187,3,FALSE))="","",(VLOOKUP($E168,'Org list'!$AO$10:$AQ$187,3,FALSE))),"")</f>
        <v>West Midlands GOR</v>
      </c>
      <c r="D168" s="175" t="str">
        <f ca="1">IFERROR(IF((VLOOKUP($E168,'Org list'!$AT$10:$AV$187,3,FALSE))="","",(VLOOKUP($E168,'Org list'!$AT$10:$AV$187,3,FALSE))),"")</f>
        <v>NHS England Midlands And East (North Midlands)</v>
      </c>
      <c r="E168" s="34" t="str">
        <f t="shared" ca="1" si="4"/>
        <v>E06000020</v>
      </c>
      <c r="F168" s="29" t="str">
        <f ca="1">IF(E168="","",VLOOKUP(E168,'Org list'!$J$9:$K$636,2,0))</f>
        <v>Telford and Wrekin</v>
      </c>
      <c r="G168" s="196">
        <f ca="1">IFERROR(IF((VLOOKUP($E168,'NEA Backsheet'!$D$5:$AF$182,G$9,FALSE))="","",(VLOOKUP($E168,'NEA Backsheet'!$D$5:$AF$182,G$9,FALSE))),"")</f>
        <v>2660.1167811814453</v>
      </c>
      <c r="H168" s="197">
        <f ca="1">IFERROR(IF((VLOOKUP($E168,'NEA Backsheet'!$D$5:$AF$182,H$9,FALSE))="","",(VLOOKUP($E168,'NEA Backsheet'!$D$5:$AF$182,H$9,FALSE))),"")</f>
        <v>2546.4863337667925</v>
      </c>
      <c r="I168" s="197">
        <f ca="1">IFERROR(IF((VLOOKUP($E168,'NEA Backsheet'!$D$5:$AF$182,I$9,FALSE))="","",(VLOOKUP($E168,'NEA Backsheet'!$D$5:$AF$182,I$9,FALSE))),"")</f>
        <v>2586.7322953082248</v>
      </c>
      <c r="J168" s="198">
        <f ca="1">IFERROR(IF((VLOOKUP($E168,'NEA Backsheet'!$D$5:$AF$182,J$9,FALSE))="","",(VLOOKUP($E168,'NEA Backsheet'!$D$5:$AF$182,J$9,FALSE))),"")</f>
        <v>2661.2898658836862</v>
      </c>
      <c r="K168" s="196">
        <f ca="1">IFERROR(IF((VLOOKUP($E168,'NEA Backsheet'!$D$5:$AF$182,K$9,FALSE))="","",(VLOOKUP($E168,'NEA Backsheet'!$D$5:$AF$182,K$9,FALSE))),"")</f>
        <v>2713.434575954886</v>
      </c>
      <c r="L168" s="223">
        <f ca="1">IFERROR(IF((VLOOKUP($E168,'NEA Backsheet'!$D$5:$AF$182,L$9,FALSE))="","",(VLOOKUP($E168,'NEA Backsheet'!$D$5:$AF$182,L$9,FALSE))),"")</f>
        <v>2716.6483193153676</v>
      </c>
      <c r="M168" s="199">
        <f ca="1">IFERROR(IF((VLOOKUP($E168,'NEA Backsheet'!$D$5:$AF$182,M$9,FALSE))="","",(VLOOKUP($E168,'NEA Backsheet'!$D$5:$AF$182,M$9,FALSE))),"")</f>
        <v>2924.3035551431058</v>
      </c>
      <c r="N168" s="201" t="str">
        <f ca="1">IFERROR(IF((VLOOKUP($E168,'NEA Backsheet'!$D$5:$AF$182,N$9,FALSE))="","",(VLOOKUP($E168,'NEA Backsheet'!$D$5:$AF$182,N$9,FALSE))),"")</f>
        <v/>
      </c>
      <c r="O168" s="211"/>
      <c r="P168" s="127"/>
      <c r="Q168" s="196">
        <f ca="1">IFERROR(IF((VLOOKUP($E168,'DTOC Backsheet'!$D$5:$CA$182,Q$9,FALSE))="","",(VLOOKUP($E168,'DTOC Backsheet'!$D$5:$CA$182,Q$9,FALSE))),"")</f>
        <v>494.64015673537494</v>
      </c>
      <c r="R168" s="197">
        <f ca="1">IFERROR(IF((VLOOKUP($E168,'DTOC Backsheet'!$D$5:$CA$182,R$9,FALSE))="","",(VLOOKUP($E168,'DTOC Backsheet'!$D$5:$CA$182,R$9,FALSE))),"")</f>
        <v>683.10997549147419</v>
      </c>
      <c r="S168" s="197">
        <f ca="1">IFERROR(IF((VLOOKUP($E168,'DTOC Backsheet'!$D$5:$CA$182,S$9,FALSE))="","",(VLOOKUP($E168,'DTOC Backsheet'!$D$5:$CA$182,S$9,FALSE))),"")</f>
        <v>675.66057554064025</v>
      </c>
      <c r="T168" s="198">
        <f ca="1">IFERROR(IF((VLOOKUP($E168,'DTOC Backsheet'!$D$5:$CA$182,T$9,FALSE))="","",(VLOOKUP($E168,'DTOC Backsheet'!$D$5:$CA$182,T$9,FALSE))),"")</f>
        <v>629.93223850557695</v>
      </c>
      <c r="U168" s="196">
        <f ca="1">IFERROR(IF((VLOOKUP($E168,'DTOC Backsheet'!$D$5:$CA$182,U$9,FALSE))="","",(VLOOKUP($E168,'DTOC Backsheet'!$D$5:$CA$182,U$9,FALSE))),"")</f>
        <v>672.12865639590257</v>
      </c>
      <c r="V168" s="223">
        <f ca="1">IFERROR(IF((VLOOKUP($E168,'DTOC Backsheet'!$D$5:$CA$182,V$9,FALSE))="","",(VLOOKUP($E168,'DTOC Backsheet'!$D$5:$CA$182,V$9,FALSE))),"")</f>
        <v>645.00238775212176</v>
      </c>
      <c r="W168" s="199">
        <f ca="1">IFERROR(IF((VLOOKUP($E168,'DTOC Backsheet'!$D$5:$CA$182,W$9,FALSE))="","",(VLOOKUP($E168,'DTOC Backsheet'!$D$5:$CA$182,W$9,FALSE))),"")</f>
        <v>487.51932812572761</v>
      </c>
      <c r="X168" s="201" t="str">
        <f ca="1">IFERROR(IF((VLOOKUP($E168,'DTOC Backsheet'!$D$5:$CA$182,X$9,FALSE))="","",(VLOOKUP($E168,'DTOC Backsheet'!$D$5:$CA$182,X$9,FALSE))),"")</f>
        <v/>
      </c>
      <c r="Y168" s="212"/>
    </row>
    <row r="169" spans="1:25" ht="30" customHeight="1" thickBot="1">
      <c r="A169" s="42">
        <v>157</v>
      </c>
      <c r="B169" s="173" t="str">
        <f ca="1">IFERROR(IF((VLOOKUP($E169,'Org list'!$AJ$10:$AL$187,3,FALSE))="","",(VLOOKUP($E169,'Org list'!$AJ$10:$AL$187,3,FALSE))),"")</f>
        <v>Midlands and East of England Commissioning Region</v>
      </c>
      <c r="C169" s="174" t="str">
        <f ca="1">IFERROR(IF((VLOOKUP($E169,'Org list'!$AO$10:$AQ$187,3,FALSE))="","",(VLOOKUP($E169,'Org list'!$AO$10:$AQ$187,3,FALSE))),"")</f>
        <v>East of England GOR</v>
      </c>
      <c r="D169" s="175" t="str">
        <f ca="1">IFERROR(IF((VLOOKUP($E169,'Org list'!$AT$10:$AV$187,3,FALSE))="","",(VLOOKUP($E169,'Org list'!$AT$10:$AV$187,3,FALSE))),"")</f>
        <v>NHS England Midlands And East (East)</v>
      </c>
      <c r="E169" s="34" t="str">
        <f t="shared" ca="1" si="4"/>
        <v>E06000034</v>
      </c>
      <c r="F169" s="29" t="str">
        <f ca="1">IF(E169="","",VLOOKUP(E169,'Org list'!$J$9:$K$636,2,0))</f>
        <v>Thurrock</v>
      </c>
      <c r="G169" s="196">
        <f ca="1">IFERROR(IF((VLOOKUP($E169,'NEA Backsheet'!$D$5:$AF$182,G$9,FALSE))="","",(VLOOKUP($E169,'NEA Backsheet'!$D$5:$AF$182,G$9,FALSE))),"")</f>
        <v>362.99608848325289</v>
      </c>
      <c r="H169" s="197">
        <f ca="1">IFERROR(IF((VLOOKUP($E169,'NEA Backsheet'!$D$5:$AF$182,H$9,FALSE))="","",(VLOOKUP($E169,'NEA Backsheet'!$D$5:$AF$182,H$9,FALSE))),"")</f>
        <v>290.97573768660857</v>
      </c>
      <c r="I169" s="197">
        <f ca="1">IFERROR(IF((VLOOKUP($E169,'NEA Backsheet'!$D$5:$AF$182,I$9,FALSE))="","",(VLOOKUP($E169,'NEA Backsheet'!$D$5:$AF$182,I$9,FALSE))),"")</f>
        <v>293.39130876041997</v>
      </c>
      <c r="J169" s="198">
        <f ca="1">IFERROR(IF((VLOOKUP($E169,'NEA Backsheet'!$D$5:$AF$182,J$9,FALSE))="","",(VLOOKUP($E169,'NEA Backsheet'!$D$5:$AF$182,J$9,FALSE))),"")</f>
        <v>1927.6593610540931</v>
      </c>
      <c r="K169" s="196">
        <f ca="1">IFERROR(IF((VLOOKUP($E169,'NEA Backsheet'!$D$5:$AF$182,K$9,FALSE))="","",(VLOOKUP($E169,'NEA Backsheet'!$D$5:$AF$182,K$9,FALSE))),"")</f>
        <v>2331.1624667763417</v>
      </c>
      <c r="L169" s="223">
        <f ca="1">IFERROR(IF((VLOOKUP($E169,'NEA Backsheet'!$D$5:$AF$182,L$9,FALSE))="","",(VLOOKUP($E169,'NEA Backsheet'!$D$5:$AF$182,L$9,FALSE))),"")</f>
        <v>2482.8100844076298</v>
      </c>
      <c r="M169" s="199">
        <f ca="1">IFERROR(IF((VLOOKUP($E169,'NEA Backsheet'!$D$5:$AF$182,M$9,FALSE))="","",(VLOOKUP($E169,'NEA Backsheet'!$D$5:$AF$182,M$9,FALSE))),"")</f>
        <v>2559.9650020288714</v>
      </c>
      <c r="N169" s="201" t="str">
        <f ca="1">IFERROR(IF((VLOOKUP($E169,'NEA Backsheet'!$D$5:$AF$182,N$9,FALSE))="","",(VLOOKUP($E169,'NEA Backsheet'!$D$5:$AF$182,N$9,FALSE))),"")</f>
        <v/>
      </c>
      <c r="O169" s="211"/>
      <c r="P169" s="127"/>
      <c r="Q169" s="196">
        <f ca="1">IFERROR(IF((VLOOKUP($E169,'DTOC Backsheet'!$D$5:$CA$182,Q$9,FALSE))="","",(VLOOKUP($E169,'DTOC Backsheet'!$D$5:$CA$182,Q$9,FALSE))),"")</f>
        <v>681.18166426683968</v>
      </c>
      <c r="R169" s="197">
        <f ca="1">IFERROR(IF((VLOOKUP($E169,'DTOC Backsheet'!$D$5:$CA$182,R$9,FALSE))="","",(VLOOKUP($E169,'DTOC Backsheet'!$D$5:$CA$182,R$9,FALSE))),"")</f>
        <v>1022.1680722796247</v>
      </c>
      <c r="S169" s="197">
        <f ca="1">IFERROR(IF((VLOOKUP($E169,'DTOC Backsheet'!$D$5:$CA$182,S$9,FALSE))="","",(VLOOKUP($E169,'DTOC Backsheet'!$D$5:$CA$182,S$9,FALSE))),"")</f>
        <v>678.80820899064861</v>
      </c>
      <c r="T169" s="198">
        <f ca="1">IFERROR(IF((VLOOKUP($E169,'DTOC Backsheet'!$D$5:$CA$182,T$9,FALSE))="","",(VLOOKUP($E169,'DTOC Backsheet'!$D$5:$CA$182,T$9,FALSE))),"")</f>
        <v>977.53316817580401</v>
      </c>
      <c r="U169" s="196">
        <f ca="1">IFERROR(IF((VLOOKUP($E169,'DTOC Backsheet'!$D$5:$CA$182,U$9,FALSE))="","",(VLOOKUP($E169,'DTOC Backsheet'!$D$5:$CA$182,U$9,FALSE))),"")</f>
        <v>754.36643203277481</v>
      </c>
      <c r="V169" s="223">
        <f ca="1">IFERROR(IF((VLOOKUP($E169,'DTOC Backsheet'!$D$5:$CA$182,V$9,FALSE))="","",(VLOOKUP($E169,'DTOC Backsheet'!$D$5:$CA$182,V$9,FALSE))),"")</f>
        <v>760.65281896638123</v>
      </c>
      <c r="W169" s="199">
        <f ca="1">IFERROR(IF((VLOOKUP($E169,'DTOC Backsheet'!$D$5:$CA$182,W$9,FALSE))="","",(VLOOKUP($E169,'DTOC Backsheet'!$D$5:$CA$182,W$9,FALSE))),"")</f>
        <v>601.92154889281824</v>
      </c>
      <c r="X169" s="201" t="str">
        <f ca="1">IFERROR(IF((VLOOKUP($E169,'DTOC Backsheet'!$D$5:$CA$182,X$9,FALSE))="","",(VLOOKUP($E169,'DTOC Backsheet'!$D$5:$CA$182,X$9,FALSE))),"")</f>
        <v/>
      </c>
      <c r="Y169" s="212"/>
    </row>
    <row r="170" spans="1:25" ht="30" customHeight="1" thickBot="1">
      <c r="A170" s="42">
        <v>158</v>
      </c>
      <c r="B170" s="173" t="str">
        <f ca="1">IFERROR(IF((VLOOKUP($E170,'Org list'!$AJ$10:$AL$187,3,FALSE))="","",(VLOOKUP($E170,'Org list'!$AJ$10:$AL$187,3,FALSE))),"")</f>
        <v>South of England Commissioning Region</v>
      </c>
      <c r="C170" s="174" t="str">
        <f ca="1">IFERROR(IF((VLOOKUP($E170,'Org list'!$AO$10:$AQ$187,3,FALSE))="","",(VLOOKUP($E170,'Org list'!$AO$10:$AQ$187,3,FALSE))),"")</f>
        <v>South West GOR</v>
      </c>
      <c r="D170" s="175" t="str">
        <f ca="1">IFERROR(IF((VLOOKUP($E170,'Org list'!$AT$10:$AV$187,3,FALSE))="","",(VLOOKUP($E170,'Org list'!$AT$10:$AV$187,3,FALSE))),"")</f>
        <v>NHS England South (South West)</v>
      </c>
      <c r="E170" s="34" t="str">
        <f t="shared" ca="1" si="4"/>
        <v>E06000027</v>
      </c>
      <c r="F170" s="29" t="str">
        <f ca="1">IF(E170="","",VLOOKUP(E170,'Org list'!$J$9:$K$636,2,0))</f>
        <v>Torbay</v>
      </c>
      <c r="G170" s="196">
        <f ca="1">IFERROR(IF((VLOOKUP($E170,'NEA Backsheet'!$D$5:$AF$182,G$9,FALSE))="","",(VLOOKUP($E170,'NEA Backsheet'!$D$5:$AF$182,G$9,FALSE))),"")</f>
        <v>3408.1391293326042</v>
      </c>
      <c r="H170" s="197">
        <f ca="1">IFERROR(IF((VLOOKUP($E170,'NEA Backsheet'!$D$5:$AF$182,H$9,FALSE))="","",(VLOOKUP($E170,'NEA Backsheet'!$D$5:$AF$182,H$9,FALSE))),"")</f>
        <v>3462.328941548009</v>
      </c>
      <c r="I170" s="197">
        <f ca="1">IFERROR(IF((VLOOKUP($E170,'NEA Backsheet'!$D$5:$AF$182,I$9,FALSE))="","",(VLOOKUP($E170,'NEA Backsheet'!$D$5:$AF$182,I$9,FALSE))),"")</f>
        <v>3585.619856588426</v>
      </c>
      <c r="J170" s="198">
        <f ca="1">IFERROR(IF((VLOOKUP($E170,'NEA Backsheet'!$D$5:$AF$182,J$9,FALSE))="","",(VLOOKUP($E170,'NEA Backsheet'!$D$5:$AF$182,J$9,FALSE))),"")</f>
        <v>3644.6863030422655</v>
      </c>
      <c r="K170" s="196">
        <f ca="1">IFERROR(IF((VLOOKUP($E170,'NEA Backsheet'!$D$5:$AF$182,K$9,FALSE))="","",(VLOOKUP($E170,'NEA Backsheet'!$D$5:$AF$182,K$9,FALSE))),"")</f>
        <v>3367.3455581314001</v>
      </c>
      <c r="L170" s="223">
        <f ca="1">IFERROR(IF((VLOOKUP($E170,'NEA Backsheet'!$D$5:$AF$182,L$9,FALSE))="","",(VLOOKUP($E170,'NEA Backsheet'!$D$5:$AF$182,L$9,FALSE))),"")</f>
        <v>3334.9951960120466</v>
      </c>
      <c r="M170" s="199">
        <f ca="1">IFERROR(IF((VLOOKUP($E170,'NEA Backsheet'!$D$5:$AF$182,M$9,FALSE))="","",(VLOOKUP($E170,'NEA Backsheet'!$D$5:$AF$182,M$9,FALSE))),"")</f>
        <v>3567.9905007143589</v>
      </c>
      <c r="N170" s="201" t="str">
        <f ca="1">IFERROR(IF((VLOOKUP($E170,'NEA Backsheet'!$D$5:$AF$182,N$9,FALSE))="","",(VLOOKUP($E170,'NEA Backsheet'!$D$5:$AF$182,N$9,FALSE))),"")</f>
        <v/>
      </c>
      <c r="O170" s="211"/>
      <c r="P170" s="127"/>
      <c r="Q170" s="196">
        <f ca="1">IFERROR(IF((VLOOKUP($E170,'DTOC Backsheet'!$D$5:$CA$182,Q$9,FALSE))="","",(VLOOKUP($E170,'DTOC Backsheet'!$D$5:$CA$182,Q$9,FALSE))),"")</f>
        <v>433.81759483454402</v>
      </c>
      <c r="R170" s="197">
        <f ca="1">IFERROR(IF((VLOOKUP($E170,'DTOC Backsheet'!$D$5:$CA$182,R$9,FALSE))="","",(VLOOKUP($E170,'DTOC Backsheet'!$D$5:$CA$182,R$9,FALSE))),"")</f>
        <v>516.36216890454182</v>
      </c>
      <c r="S170" s="197">
        <f ca="1">IFERROR(IF((VLOOKUP($E170,'DTOC Backsheet'!$D$5:$CA$182,S$9,FALSE))="","",(VLOOKUP($E170,'DTOC Backsheet'!$D$5:$CA$182,S$9,FALSE))),"")</f>
        <v>697.04306992442582</v>
      </c>
      <c r="T170" s="198">
        <f ca="1">IFERROR(IF((VLOOKUP($E170,'DTOC Backsheet'!$D$5:$CA$182,T$9,FALSE))="","",(VLOOKUP($E170,'DTOC Backsheet'!$D$5:$CA$182,T$9,FALSE))),"")</f>
        <v>661.47452772754377</v>
      </c>
      <c r="U170" s="196">
        <f ca="1">IFERROR(IF((VLOOKUP($E170,'DTOC Backsheet'!$D$5:$CA$182,U$9,FALSE))="","",(VLOOKUP($E170,'DTOC Backsheet'!$D$5:$CA$182,U$9,FALSE))),"")</f>
        <v>559.92034712207032</v>
      </c>
      <c r="V170" s="223">
        <f ca="1">IFERROR(IF((VLOOKUP($E170,'DTOC Backsheet'!$D$5:$CA$182,V$9,FALSE))="","",(VLOOKUP($E170,'DTOC Backsheet'!$D$5:$CA$182,V$9,FALSE))),"")</f>
        <v>875.56171927421769</v>
      </c>
      <c r="W170" s="199">
        <f ca="1">IFERROR(IF((VLOOKUP($E170,'DTOC Backsheet'!$D$5:$CA$182,W$9,FALSE))="","",(VLOOKUP($E170,'DTOC Backsheet'!$D$5:$CA$182,W$9,FALSE))),"")</f>
        <v>806.02912714794752</v>
      </c>
      <c r="X170" s="201" t="str">
        <f ca="1">IFERROR(IF((VLOOKUP($E170,'DTOC Backsheet'!$D$5:$CA$182,X$9,FALSE))="","",(VLOOKUP($E170,'DTOC Backsheet'!$D$5:$CA$182,X$9,FALSE))),"")</f>
        <v/>
      </c>
      <c r="Y170" s="212"/>
    </row>
    <row r="171" spans="1:25" ht="30" customHeight="1" thickBot="1">
      <c r="A171" s="42">
        <v>159</v>
      </c>
      <c r="B171" s="173" t="str">
        <f ca="1">IFERROR(IF((VLOOKUP($E171,'Org list'!$AJ$10:$AL$187,3,FALSE))="","",(VLOOKUP($E171,'Org list'!$AJ$10:$AL$187,3,FALSE))),"")</f>
        <v>London Commissioning Region</v>
      </c>
      <c r="C171" s="174" t="str">
        <f ca="1">IFERROR(IF((VLOOKUP($E171,'Org list'!$AO$10:$AQ$187,3,FALSE))="","",(VLOOKUP($E171,'Org list'!$AO$10:$AQ$187,3,FALSE))),"")</f>
        <v>London GOR</v>
      </c>
      <c r="D171" s="175" t="str">
        <f ca="1">IFERROR(IF((VLOOKUP($E171,'Org list'!$AT$10:$AV$187,3,FALSE))="","",(VLOOKUP($E171,'Org list'!$AT$10:$AV$187,3,FALSE))),"")</f>
        <v>NHS England London</v>
      </c>
      <c r="E171" s="34" t="str">
        <f t="shared" ca="1" si="4"/>
        <v>E09000030</v>
      </c>
      <c r="F171" s="29" t="str">
        <f ca="1">IF(E171="","",VLOOKUP(E171,'Org list'!$J$9:$K$636,2,0))</f>
        <v>Tower Hamlets</v>
      </c>
      <c r="G171" s="196">
        <f ca="1">IFERROR(IF((VLOOKUP($E171,'NEA Backsheet'!$D$5:$AF$182,G$9,FALSE))="","",(VLOOKUP($E171,'NEA Backsheet'!$D$5:$AF$182,G$9,FALSE))),"")</f>
        <v>1743.732372038522</v>
      </c>
      <c r="H171" s="197">
        <f ca="1">IFERROR(IF((VLOOKUP($E171,'NEA Backsheet'!$D$5:$AF$182,H$9,FALSE))="","",(VLOOKUP($E171,'NEA Backsheet'!$D$5:$AF$182,H$9,FALSE))),"")</f>
        <v>1785.1803716467041</v>
      </c>
      <c r="I171" s="197">
        <f ca="1">IFERROR(IF((VLOOKUP($E171,'NEA Backsheet'!$D$5:$AF$182,I$9,FALSE))="","",(VLOOKUP($E171,'NEA Backsheet'!$D$5:$AF$182,I$9,FALSE))),"")</f>
        <v>1870.9293278253269</v>
      </c>
      <c r="J171" s="198">
        <f ca="1">IFERROR(IF((VLOOKUP($E171,'NEA Backsheet'!$D$5:$AF$182,J$9,FALSE))="","",(VLOOKUP($E171,'NEA Backsheet'!$D$5:$AF$182,J$9,FALSE))),"")</f>
        <v>1786.3447382705497</v>
      </c>
      <c r="K171" s="196">
        <f ca="1">IFERROR(IF((VLOOKUP($E171,'NEA Backsheet'!$D$5:$AF$182,K$9,FALSE))="","",(VLOOKUP($E171,'NEA Backsheet'!$D$5:$AF$182,K$9,FALSE))),"")</f>
        <v>1771.2047334413967</v>
      </c>
      <c r="L171" s="223">
        <f ca="1">IFERROR(IF((VLOOKUP($E171,'NEA Backsheet'!$D$5:$AF$182,L$9,FALSE))="","",(VLOOKUP($E171,'NEA Backsheet'!$D$5:$AF$182,L$9,FALSE))),"")</f>
        <v>1886.5165361342092</v>
      </c>
      <c r="M171" s="199">
        <f ca="1">IFERROR(IF((VLOOKUP($E171,'NEA Backsheet'!$D$5:$AF$182,M$9,FALSE))="","",(VLOOKUP($E171,'NEA Backsheet'!$D$5:$AF$182,M$9,FALSE))),"")</f>
        <v>2025.2680853443305</v>
      </c>
      <c r="N171" s="201" t="str">
        <f ca="1">IFERROR(IF((VLOOKUP($E171,'NEA Backsheet'!$D$5:$AF$182,N$9,FALSE))="","",(VLOOKUP($E171,'NEA Backsheet'!$D$5:$AF$182,N$9,FALSE))),"")</f>
        <v/>
      </c>
      <c r="O171" s="211"/>
      <c r="P171" s="127"/>
      <c r="Q171" s="196">
        <f ca="1">IFERROR(IF((VLOOKUP($E171,'DTOC Backsheet'!$D$5:$CA$182,Q$9,FALSE))="","",(VLOOKUP($E171,'DTOC Backsheet'!$D$5:$CA$182,Q$9,FALSE))),"")</f>
        <v>765.02965396595118</v>
      </c>
      <c r="R171" s="197">
        <f ca="1">IFERROR(IF((VLOOKUP($E171,'DTOC Backsheet'!$D$5:$CA$182,R$9,FALSE))="","",(VLOOKUP($E171,'DTOC Backsheet'!$D$5:$CA$182,R$9,FALSE))),"")</f>
        <v>709.98847975423473</v>
      </c>
      <c r="S171" s="197">
        <f ca="1">IFERROR(IF((VLOOKUP($E171,'DTOC Backsheet'!$D$5:$CA$182,S$9,FALSE))="","",(VLOOKUP($E171,'DTOC Backsheet'!$D$5:$CA$182,S$9,FALSE))),"")</f>
        <v>441.6094210009814</v>
      </c>
      <c r="T171" s="198">
        <f ca="1">IFERROR(IF((VLOOKUP($E171,'DTOC Backsheet'!$D$5:$CA$182,T$9,FALSE))="","",(VLOOKUP($E171,'DTOC Backsheet'!$D$5:$CA$182,T$9,FALSE))),"")</f>
        <v>447.04575815203674</v>
      </c>
      <c r="U171" s="196">
        <f ca="1">IFERROR(IF((VLOOKUP($E171,'DTOC Backsheet'!$D$5:$CA$182,U$9,FALSE))="","",(VLOOKUP($E171,'DTOC Backsheet'!$D$5:$CA$182,U$9,FALSE))),"")</f>
        <v>525.1862310580965</v>
      </c>
      <c r="V171" s="223">
        <f ca="1">IFERROR(IF((VLOOKUP($E171,'DTOC Backsheet'!$D$5:$CA$182,V$9,FALSE))="","",(VLOOKUP($E171,'DTOC Backsheet'!$D$5:$CA$182,V$9,FALSE))),"")</f>
        <v>701.207927920168</v>
      </c>
      <c r="W171" s="199">
        <f ca="1">IFERROR(IF((VLOOKUP($E171,'DTOC Backsheet'!$D$5:$CA$182,W$9,FALSE))="","",(VLOOKUP($E171,'DTOC Backsheet'!$D$5:$CA$182,W$9,FALSE))),"")</f>
        <v>504.21168306752259</v>
      </c>
      <c r="X171" s="201" t="str">
        <f ca="1">IFERROR(IF((VLOOKUP($E171,'DTOC Backsheet'!$D$5:$CA$182,X$9,FALSE))="","",(VLOOKUP($E171,'DTOC Backsheet'!$D$5:$CA$182,X$9,FALSE))),"")</f>
        <v/>
      </c>
      <c r="Y171" s="212"/>
    </row>
    <row r="172" spans="1:25" ht="30" customHeight="1" thickBot="1">
      <c r="A172" s="42">
        <v>160</v>
      </c>
      <c r="B172" s="173" t="str">
        <f ca="1">IFERROR(IF((VLOOKUP($E172,'Org list'!$AJ$10:$AL$187,3,FALSE))="","",(VLOOKUP($E172,'Org list'!$AJ$10:$AL$187,3,FALSE))),"")</f>
        <v>North of England Commissioning Region</v>
      </c>
      <c r="C172" s="174" t="str">
        <f ca="1">IFERROR(IF((VLOOKUP($E172,'Org list'!$AO$10:$AQ$187,3,FALSE))="","",(VLOOKUP($E172,'Org list'!$AO$10:$AQ$187,3,FALSE))),"")</f>
        <v>North West GOR</v>
      </c>
      <c r="D172" s="175" t="str">
        <f ca="1">IFERROR(IF((VLOOKUP($E172,'Org list'!$AT$10:$AV$187,3,FALSE))="","",(VLOOKUP($E172,'Org list'!$AT$10:$AV$187,3,FALSE))),"")</f>
        <v>NHS England North (Greater Manchester)</v>
      </c>
      <c r="E172" s="34" t="str">
        <f t="shared" ref="E172:E189" ca="1" si="5">IF($A172&gt;$AB$5-1,"",INDIRECT("'Comms by AT'!D"&amp;$A172+$AB$4))</f>
        <v>E08000009</v>
      </c>
      <c r="F172" s="29" t="str">
        <f ca="1">IF(E172="","",VLOOKUP(E172,'Org list'!$J$9:$K$636,2,0))</f>
        <v>Trafford</v>
      </c>
      <c r="G172" s="196">
        <f ca="1">IFERROR(IF((VLOOKUP($E172,'NEA Backsheet'!$D$5:$AF$182,G$9,FALSE))="","",(VLOOKUP($E172,'NEA Backsheet'!$D$5:$AF$182,G$9,FALSE))),"")</f>
        <v>2902.8985688312023</v>
      </c>
      <c r="H172" s="197">
        <f ca="1">IFERROR(IF((VLOOKUP($E172,'NEA Backsheet'!$D$5:$AF$182,H$9,FALSE))="","",(VLOOKUP($E172,'NEA Backsheet'!$D$5:$AF$182,H$9,FALSE))),"")</f>
        <v>2964.1580734417407</v>
      </c>
      <c r="I172" s="197">
        <f ca="1">IFERROR(IF((VLOOKUP($E172,'NEA Backsheet'!$D$5:$AF$182,I$9,FALSE))="","",(VLOOKUP($E172,'NEA Backsheet'!$D$5:$AF$182,I$9,FALSE))),"")</f>
        <v>3018.4455307071262</v>
      </c>
      <c r="J172" s="198">
        <f ca="1">IFERROR(IF((VLOOKUP($E172,'NEA Backsheet'!$D$5:$AF$182,J$9,FALSE))="","",(VLOOKUP($E172,'NEA Backsheet'!$D$5:$AF$182,J$9,FALSE))),"")</f>
        <v>2909.3582384551969</v>
      </c>
      <c r="K172" s="196">
        <f ca="1">IFERROR(IF((VLOOKUP($E172,'NEA Backsheet'!$D$5:$AF$182,K$9,FALSE))="","",(VLOOKUP($E172,'NEA Backsheet'!$D$5:$AF$182,K$9,FALSE))),"")</f>
        <v>2825.6101095641206</v>
      </c>
      <c r="L172" s="223">
        <f ca="1">IFERROR(IF((VLOOKUP($E172,'NEA Backsheet'!$D$5:$AF$182,L$9,FALSE))="","",(VLOOKUP($E172,'NEA Backsheet'!$D$5:$AF$182,L$9,FALSE))),"")</f>
        <v>2882.8263825381987</v>
      </c>
      <c r="M172" s="199">
        <f ca="1">IFERROR(IF((VLOOKUP($E172,'NEA Backsheet'!$D$5:$AF$182,M$9,FALSE))="","",(VLOOKUP($E172,'NEA Backsheet'!$D$5:$AF$182,M$9,FALSE))),"")</f>
        <v>3068.0040399081886</v>
      </c>
      <c r="N172" s="201" t="str">
        <f ca="1">IFERROR(IF((VLOOKUP($E172,'NEA Backsheet'!$D$5:$AF$182,N$9,FALSE))="","",(VLOOKUP($E172,'NEA Backsheet'!$D$5:$AF$182,N$9,FALSE))),"")</f>
        <v/>
      </c>
      <c r="O172" s="211"/>
      <c r="P172" s="127"/>
      <c r="Q172" s="196">
        <f ca="1">IFERROR(IF((VLOOKUP($E172,'DTOC Backsheet'!$D$5:$CA$182,Q$9,FALSE))="","",(VLOOKUP($E172,'DTOC Backsheet'!$D$5:$CA$182,Q$9,FALSE))),"")</f>
        <v>3151.1573402379408</v>
      </c>
      <c r="R172" s="197">
        <f ca="1">IFERROR(IF((VLOOKUP($E172,'DTOC Backsheet'!$D$5:$CA$182,R$9,FALSE))="","",(VLOOKUP($E172,'DTOC Backsheet'!$D$5:$CA$182,R$9,FALSE))),"")</f>
        <v>3277.8286198968776</v>
      </c>
      <c r="S172" s="197">
        <f ca="1">IFERROR(IF((VLOOKUP($E172,'DTOC Backsheet'!$D$5:$CA$182,S$9,FALSE))="","",(VLOOKUP($E172,'DTOC Backsheet'!$D$5:$CA$182,S$9,FALSE))),"")</f>
        <v>3527.8230396642934</v>
      </c>
      <c r="T172" s="198">
        <f ca="1">IFERROR(IF((VLOOKUP($E172,'DTOC Backsheet'!$D$5:$CA$182,T$9,FALSE))="","",(VLOOKUP($E172,'DTOC Backsheet'!$D$5:$CA$182,T$9,FALSE))),"")</f>
        <v>3797.846862778692</v>
      </c>
      <c r="U172" s="196">
        <f ca="1">IFERROR(IF((VLOOKUP($E172,'DTOC Backsheet'!$D$5:$CA$182,U$9,FALSE))="","",(VLOOKUP($E172,'DTOC Backsheet'!$D$5:$CA$182,U$9,FALSE))),"")</f>
        <v>2248.7107109101853</v>
      </c>
      <c r="V172" s="223">
        <f ca="1">IFERROR(IF((VLOOKUP($E172,'DTOC Backsheet'!$D$5:$CA$182,V$9,FALSE))="","",(VLOOKUP($E172,'DTOC Backsheet'!$D$5:$CA$182,V$9,FALSE))),"")</f>
        <v>2508.1773313998219</v>
      </c>
      <c r="W172" s="199">
        <f ca="1">IFERROR(IF((VLOOKUP($E172,'DTOC Backsheet'!$D$5:$CA$182,W$9,FALSE))="","",(VLOOKUP($E172,'DTOC Backsheet'!$D$5:$CA$182,W$9,FALSE))),"")</f>
        <v>2208.203263829525</v>
      </c>
      <c r="X172" s="201" t="str">
        <f ca="1">IFERROR(IF((VLOOKUP($E172,'DTOC Backsheet'!$D$5:$CA$182,X$9,FALSE))="","",(VLOOKUP($E172,'DTOC Backsheet'!$D$5:$CA$182,X$9,FALSE))),"")</f>
        <v/>
      </c>
      <c r="Y172" s="212"/>
    </row>
    <row r="173" spans="1:25" ht="30" customHeight="1" thickBot="1">
      <c r="A173" s="42">
        <v>161</v>
      </c>
      <c r="B173" s="173" t="str">
        <f ca="1">IFERROR(IF((VLOOKUP($E173,'Org list'!$AJ$10:$AL$187,3,FALSE))="","",(VLOOKUP($E173,'Org list'!$AJ$10:$AL$187,3,FALSE))),"")</f>
        <v>North of England Commissioning Region</v>
      </c>
      <c r="C173" s="174" t="str">
        <f ca="1">IFERROR(IF((VLOOKUP($E173,'Org list'!$AO$10:$AQ$187,3,FALSE))="","",(VLOOKUP($E173,'Org list'!$AO$10:$AQ$187,3,FALSE))),"")</f>
        <v>Yorkshire and The Humber GOR</v>
      </c>
      <c r="D173" s="175" t="str">
        <f ca="1">IFERROR(IF((VLOOKUP($E173,'Org list'!$AT$10:$AV$187,3,FALSE))="","",(VLOOKUP($E173,'Org list'!$AT$10:$AV$187,3,FALSE))),"")</f>
        <v>NHS England North (Yorkshire And Humber)</v>
      </c>
      <c r="E173" s="34" t="str">
        <f t="shared" ca="1" si="5"/>
        <v>E08000036</v>
      </c>
      <c r="F173" s="29" t="str">
        <f ca="1">IF(E173="","",VLOOKUP(E173,'Org list'!$J$9:$K$636,2,0))</f>
        <v>Wakefield</v>
      </c>
      <c r="G173" s="196">
        <f ca="1">IFERROR(IF((VLOOKUP($E173,'NEA Backsheet'!$D$5:$AF$182,G$9,FALSE))="","",(VLOOKUP($E173,'NEA Backsheet'!$D$5:$AF$182,G$9,FALSE))),"")</f>
        <v>3110.0366131206356</v>
      </c>
      <c r="H173" s="197">
        <f ca="1">IFERROR(IF((VLOOKUP($E173,'NEA Backsheet'!$D$5:$AF$182,H$9,FALSE))="","",(VLOOKUP($E173,'NEA Backsheet'!$D$5:$AF$182,H$9,FALSE))),"")</f>
        <v>3117.985718020454</v>
      </c>
      <c r="I173" s="197">
        <f ca="1">IFERROR(IF((VLOOKUP($E173,'NEA Backsheet'!$D$5:$AF$182,I$9,FALSE))="","",(VLOOKUP($E173,'NEA Backsheet'!$D$5:$AF$182,I$9,FALSE))),"")</f>
        <v>3212.9936897462021</v>
      </c>
      <c r="J173" s="198">
        <f ca="1">IFERROR(IF((VLOOKUP($E173,'NEA Backsheet'!$D$5:$AF$182,J$9,FALSE))="","",(VLOOKUP($E173,'NEA Backsheet'!$D$5:$AF$182,J$9,FALSE))),"")</f>
        <v>3381.8858802085392</v>
      </c>
      <c r="K173" s="196">
        <f ca="1">IFERROR(IF((VLOOKUP($E173,'NEA Backsheet'!$D$5:$AF$182,K$9,FALSE))="","",(VLOOKUP($E173,'NEA Backsheet'!$D$5:$AF$182,K$9,FALSE))),"")</f>
        <v>3157.4607360009977</v>
      </c>
      <c r="L173" s="223">
        <f ca="1">IFERROR(IF((VLOOKUP($E173,'NEA Backsheet'!$D$5:$AF$182,L$9,FALSE))="","",(VLOOKUP($E173,'NEA Backsheet'!$D$5:$AF$182,L$9,FALSE))),"")</f>
        <v>2995.1378441599163</v>
      </c>
      <c r="M173" s="199">
        <f ca="1">IFERROR(IF((VLOOKUP($E173,'NEA Backsheet'!$D$5:$AF$182,M$9,FALSE))="","",(VLOOKUP($E173,'NEA Backsheet'!$D$5:$AF$182,M$9,FALSE))),"")</f>
        <v>2944.8882457468962</v>
      </c>
      <c r="N173" s="201" t="str">
        <f ca="1">IFERROR(IF((VLOOKUP($E173,'NEA Backsheet'!$D$5:$AF$182,N$9,FALSE))="","",(VLOOKUP($E173,'NEA Backsheet'!$D$5:$AF$182,N$9,FALSE))),"")</f>
        <v/>
      </c>
      <c r="O173" s="211"/>
      <c r="P173" s="127"/>
      <c r="Q173" s="196">
        <f ca="1">IFERROR(IF((VLOOKUP($E173,'DTOC Backsheet'!$D$5:$CA$182,Q$9,FALSE))="","",(VLOOKUP($E173,'DTOC Backsheet'!$D$5:$CA$182,Q$9,FALSE))),"")</f>
        <v>932.12550873047121</v>
      </c>
      <c r="R173" s="197">
        <f ca="1">IFERROR(IF((VLOOKUP($E173,'DTOC Backsheet'!$D$5:$CA$182,R$9,FALSE))="","",(VLOOKUP($E173,'DTOC Backsheet'!$D$5:$CA$182,R$9,FALSE))),"")</f>
        <v>862.35675837881433</v>
      </c>
      <c r="S173" s="197">
        <f ca="1">IFERROR(IF((VLOOKUP($E173,'DTOC Backsheet'!$D$5:$CA$182,S$9,FALSE))="","",(VLOOKUP($E173,'DTOC Backsheet'!$D$5:$CA$182,S$9,FALSE))),"")</f>
        <v>1058.909581950149</v>
      </c>
      <c r="T173" s="198">
        <f ca="1">IFERROR(IF((VLOOKUP($E173,'DTOC Backsheet'!$D$5:$CA$182,T$9,FALSE))="","",(VLOOKUP($E173,'DTOC Backsheet'!$D$5:$CA$182,T$9,FALSE))),"")</f>
        <v>1014.642791696974</v>
      </c>
      <c r="U173" s="196">
        <f ca="1">IFERROR(IF((VLOOKUP($E173,'DTOC Backsheet'!$D$5:$CA$182,U$9,FALSE))="","",(VLOOKUP($E173,'DTOC Backsheet'!$D$5:$CA$182,U$9,FALSE))),"")</f>
        <v>888.7052832796021</v>
      </c>
      <c r="V173" s="223">
        <f ca="1">IFERROR(IF((VLOOKUP($E173,'DTOC Backsheet'!$D$5:$CA$182,V$9,FALSE))="","",(VLOOKUP($E173,'DTOC Backsheet'!$D$5:$CA$182,V$9,FALSE))),"")</f>
        <v>935.69689089802432</v>
      </c>
      <c r="W173" s="199">
        <f ca="1">IFERROR(IF((VLOOKUP($E173,'DTOC Backsheet'!$D$5:$CA$182,W$9,FALSE))="","",(VLOOKUP($E173,'DTOC Backsheet'!$D$5:$CA$182,W$9,FALSE))),"")</f>
        <v>865.02151303991729</v>
      </c>
      <c r="X173" s="201" t="str">
        <f ca="1">IFERROR(IF((VLOOKUP($E173,'DTOC Backsheet'!$D$5:$CA$182,X$9,FALSE))="","",(VLOOKUP($E173,'DTOC Backsheet'!$D$5:$CA$182,X$9,FALSE))),"")</f>
        <v/>
      </c>
      <c r="Y173" s="212"/>
    </row>
    <row r="174" spans="1:25" ht="30" customHeight="1" thickBot="1">
      <c r="A174" s="42">
        <v>162</v>
      </c>
      <c r="B174" s="173" t="str">
        <f ca="1">IFERROR(IF((VLOOKUP($E174,'Org list'!$AJ$10:$AL$187,3,FALSE))="","",(VLOOKUP($E174,'Org list'!$AJ$10:$AL$187,3,FALSE))),"")</f>
        <v>Midlands and East of England Commissioning Region</v>
      </c>
      <c r="C174" s="174" t="str">
        <f ca="1">IFERROR(IF((VLOOKUP($E174,'Org list'!$AO$10:$AQ$187,3,FALSE))="","",(VLOOKUP($E174,'Org list'!$AO$10:$AQ$187,3,FALSE))),"")</f>
        <v>West Midlands GOR</v>
      </c>
      <c r="D174" s="175" t="str">
        <f ca="1">IFERROR(IF((VLOOKUP($E174,'Org list'!$AT$10:$AV$187,3,FALSE))="","",(VLOOKUP($E174,'Org list'!$AT$10:$AV$187,3,FALSE))),"")</f>
        <v>NHS England Midlands And East (West Midlands)</v>
      </c>
      <c r="E174" s="34" t="str">
        <f t="shared" ca="1" si="5"/>
        <v>E08000030</v>
      </c>
      <c r="F174" s="29" t="str">
        <f ca="1">IF(E174="","",VLOOKUP(E174,'Org list'!$J$9:$K$636,2,0))</f>
        <v>Walsall</v>
      </c>
      <c r="G174" s="196">
        <f ca="1">IFERROR(IF((VLOOKUP($E174,'NEA Backsheet'!$D$5:$AF$182,G$9,FALSE))="","",(VLOOKUP($E174,'NEA Backsheet'!$D$5:$AF$182,G$9,FALSE))),"")</f>
        <v>3047.7047032739379</v>
      </c>
      <c r="H174" s="197">
        <f ca="1">IFERROR(IF((VLOOKUP($E174,'NEA Backsheet'!$D$5:$AF$182,H$9,FALSE))="","",(VLOOKUP($E174,'NEA Backsheet'!$D$5:$AF$182,H$9,FALSE))),"")</f>
        <v>2940.6559129694556</v>
      </c>
      <c r="I174" s="197">
        <f ca="1">IFERROR(IF((VLOOKUP($E174,'NEA Backsheet'!$D$5:$AF$182,I$9,FALSE))="","",(VLOOKUP($E174,'NEA Backsheet'!$D$5:$AF$182,I$9,FALSE))),"")</f>
        <v>3000.5553796415479</v>
      </c>
      <c r="J174" s="198">
        <f ca="1">IFERROR(IF((VLOOKUP($E174,'NEA Backsheet'!$D$5:$AF$182,J$9,FALSE))="","",(VLOOKUP($E174,'NEA Backsheet'!$D$5:$AF$182,J$9,FALSE))),"")</f>
        <v>2978.7257289011909</v>
      </c>
      <c r="K174" s="196">
        <f ca="1">IFERROR(IF((VLOOKUP($E174,'NEA Backsheet'!$D$5:$AF$182,K$9,FALSE))="","",(VLOOKUP($E174,'NEA Backsheet'!$D$5:$AF$182,K$9,FALSE))),"")</f>
        <v>3047.5122686774539</v>
      </c>
      <c r="L174" s="223">
        <f ca="1">IFERROR(IF((VLOOKUP($E174,'NEA Backsheet'!$D$5:$AF$182,L$9,FALSE))="","",(VLOOKUP($E174,'NEA Backsheet'!$D$5:$AF$182,L$9,FALSE))),"")</f>
        <v>3160.4166021991487</v>
      </c>
      <c r="M174" s="199">
        <f ca="1">IFERROR(IF((VLOOKUP($E174,'NEA Backsheet'!$D$5:$AF$182,M$9,FALSE))="","",(VLOOKUP($E174,'NEA Backsheet'!$D$5:$AF$182,M$9,FALSE))),"")</f>
        <v>3234.1840601132312</v>
      </c>
      <c r="N174" s="201" t="str">
        <f ca="1">IFERROR(IF((VLOOKUP($E174,'NEA Backsheet'!$D$5:$AF$182,N$9,FALSE))="","",(VLOOKUP($E174,'NEA Backsheet'!$D$5:$AF$182,N$9,FALSE))),"")</f>
        <v/>
      </c>
      <c r="O174" s="211"/>
      <c r="P174" s="127"/>
      <c r="Q174" s="196">
        <f ca="1">IFERROR(IF((VLOOKUP($E174,'DTOC Backsheet'!$D$5:$CA$182,Q$9,FALSE))="","",(VLOOKUP($E174,'DTOC Backsheet'!$D$5:$CA$182,Q$9,FALSE))),"")</f>
        <v>697.84064404484241</v>
      </c>
      <c r="R174" s="197">
        <f ca="1">IFERROR(IF((VLOOKUP($E174,'DTOC Backsheet'!$D$5:$CA$182,R$9,FALSE))="","",(VLOOKUP($E174,'DTOC Backsheet'!$D$5:$CA$182,R$9,FALSE))),"")</f>
        <v>929.20021066887364</v>
      </c>
      <c r="S174" s="197">
        <f ca="1">IFERROR(IF((VLOOKUP($E174,'DTOC Backsheet'!$D$5:$CA$182,S$9,FALSE))="","",(VLOOKUP($E174,'DTOC Backsheet'!$D$5:$CA$182,S$9,FALSE))),"")</f>
        <v>1052.4038823263863</v>
      </c>
      <c r="T174" s="198">
        <f ca="1">IFERROR(IF((VLOOKUP($E174,'DTOC Backsheet'!$D$5:$CA$182,T$9,FALSE))="","",(VLOOKUP($E174,'DTOC Backsheet'!$D$5:$CA$182,T$9,FALSE))),"")</f>
        <v>819.41966635435676</v>
      </c>
      <c r="U174" s="196">
        <f ca="1">IFERROR(IF((VLOOKUP($E174,'DTOC Backsheet'!$D$5:$CA$182,U$9,FALSE))="","",(VLOOKUP($E174,'DTOC Backsheet'!$D$5:$CA$182,U$9,FALSE))),"")</f>
        <v>852.72178215925612</v>
      </c>
      <c r="V174" s="223">
        <f ca="1">IFERROR(IF((VLOOKUP($E174,'DTOC Backsheet'!$D$5:$CA$182,V$9,FALSE))="","",(VLOOKUP($E174,'DTOC Backsheet'!$D$5:$CA$182,V$9,FALSE))),"")</f>
        <v>862.10265985077717</v>
      </c>
      <c r="W174" s="199">
        <f ca="1">IFERROR(IF((VLOOKUP($E174,'DTOC Backsheet'!$D$5:$CA$182,W$9,FALSE))="","",(VLOOKUP($E174,'DTOC Backsheet'!$D$5:$CA$182,W$9,FALSE))),"")</f>
        <v>893.52860011737255</v>
      </c>
      <c r="X174" s="201" t="str">
        <f ca="1">IFERROR(IF((VLOOKUP($E174,'DTOC Backsheet'!$D$5:$CA$182,X$9,FALSE))="","",(VLOOKUP($E174,'DTOC Backsheet'!$D$5:$CA$182,X$9,FALSE))),"")</f>
        <v/>
      </c>
      <c r="Y174" s="212"/>
    </row>
    <row r="175" spans="1:25" ht="30" customHeight="1" thickBot="1">
      <c r="A175" s="42">
        <v>163</v>
      </c>
      <c r="B175" s="173" t="str">
        <f ca="1">IFERROR(IF((VLOOKUP($E175,'Org list'!$AJ$10:$AL$187,3,FALSE))="","",(VLOOKUP($E175,'Org list'!$AJ$10:$AL$187,3,FALSE))),"")</f>
        <v>London Commissioning Region</v>
      </c>
      <c r="C175" s="174" t="str">
        <f ca="1">IFERROR(IF((VLOOKUP($E175,'Org list'!$AO$10:$AQ$187,3,FALSE))="","",(VLOOKUP($E175,'Org list'!$AO$10:$AQ$187,3,FALSE))),"")</f>
        <v>London GOR</v>
      </c>
      <c r="D175" s="175" t="str">
        <f ca="1">IFERROR(IF((VLOOKUP($E175,'Org list'!$AT$10:$AV$187,3,FALSE))="","",(VLOOKUP($E175,'Org list'!$AT$10:$AV$187,3,FALSE))),"")</f>
        <v>NHS England London</v>
      </c>
      <c r="E175" s="34" t="str">
        <f t="shared" ca="1" si="5"/>
        <v>E09000031</v>
      </c>
      <c r="F175" s="29" t="str">
        <f ca="1">IF(E175="","",VLOOKUP(E175,'Org list'!$J$9:$K$636,2,0))</f>
        <v>Waltham Forest</v>
      </c>
      <c r="G175" s="196">
        <f ca="1">IFERROR(IF((VLOOKUP($E175,'NEA Backsheet'!$D$5:$AF$182,G$9,FALSE))="","",(VLOOKUP($E175,'NEA Backsheet'!$D$5:$AF$182,G$9,FALSE))),"")</f>
        <v>1955.1996627309666</v>
      </c>
      <c r="H175" s="197">
        <f ca="1">IFERROR(IF((VLOOKUP($E175,'NEA Backsheet'!$D$5:$AF$182,H$9,FALSE))="","",(VLOOKUP($E175,'NEA Backsheet'!$D$5:$AF$182,H$9,FALSE))),"")</f>
        <v>1986.7897046871665</v>
      </c>
      <c r="I175" s="197">
        <f ca="1">IFERROR(IF((VLOOKUP($E175,'NEA Backsheet'!$D$5:$AF$182,I$9,FALSE))="","",(VLOOKUP($E175,'NEA Backsheet'!$D$5:$AF$182,I$9,FALSE))),"")</f>
        <v>1921.5326472953902</v>
      </c>
      <c r="J175" s="198">
        <f ca="1">IFERROR(IF((VLOOKUP($E175,'NEA Backsheet'!$D$5:$AF$182,J$9,FALSE))="","",(VLOOKUP($E175,'NEA Backsheet'!$D$5:$AF$182,J$9,FALSE))),"")</f>
        <v>1918.7186102822477</v>
      </c>
      <c r="K175" s="196">
        <f ca="1">IFERROR(IF((VLOOKUP($E175,'NEA Backsheet'!$D$5:$AF$182,K$9,FALSE))="","",(VLOOKUP($E175,'NEA Backsheet'!$D$5:$AF$182,K$9,FALSE))),"")</f>
        <v>1955.7727485130467</v>
      </c>
      <c r="L175" s="223">
        <f ca="1">IFERROR(IF((VLOOKUP($E175,'NEA Backsheet'!$D$5:$AF$182,L$9,FALSE))="","",(VLOOKUP($E175,'NEA Backsheet'!$D$5:$AF$182,L$9,FALSE))),"")</f>
        <v>2267.9330380886199</v>
      </c>
      <c r="M175" s="199">
        <f ca="1">IFERROR(IF((VLOOKUP($E175,'NEA Backsheet'!$D$5:$AF$182,M$9,FALSE))="","",(VLOOKUP($E175,'NEA Backsheet'!$D$5:$AF$182,M$9,FALSE))),"")</f>
        <v>2421.8585971861021</v>
      </c>
      <c r="N175" s="201" t="str">
        <f ca="1">IFERROR(IF((VLOOKUP($E175,'NEA Backsheet'!$D$5:$AF$182,N$9,FALSE))="","",(VLOOKUP($E175,'NEA Backsheet'!$D$5:$AF$182,N$9,FALSE))),"")</f>
        <v/>
      </c>
      <c r="O175" s="211"/>
      <c r="P175" s="127"/>
      <c r="Q175" s="196">
        <f ca="1">IFERROR(IF((VLOOKUP($E175,'DTOC Backsheet'!$D$5:$CA$182,Q$9,FALSE))="","",(VLOOKUP($E175,'DTOC Backsheet'!$D$5:$CA$182,Q$9,FALSE))),"")</f>
        <v>660.82045469826051</v>
      </c>
      <c r="R175" s="197">
        <f ca="1">IFERROR(IF((VLOOKUP($E175,'DTOC Backsheet'!$D$5:$CA$182,R$9,FALSE))="","",(VLOOKUP($E175,'DTOC Backsheet'!$D$5:$CA$182,R$9,FALSE))),"")</f>
        <v>468.7214853092313</v>
      </c>
      <c r="S175" s="197">
        <f ca="1">IFERROR(IF((VLOOKUP($E175,'DTOC Backsheet'!$D$5:$CA$182,S$9,FALSE))="","",(VLOOKUP($E175,'DTOC Backsheet'!$D$5:$CA$182,S$9,FALSE))),"")</f>
        <v>558.04750607512995</v>
      </c>
      <c r="T175" s="198">
        <f ca="1">IFERROR(IF((VLOOKUP($E175,'DTOC Backsheet'!$D$5:$CA$182,T$9,FALSE))="","",(VLOOKUP($E175,'DTOC Backsheet'!$D$5:$CA$182,T$9,FALSE))),"")</f>
        <v>557.39142587282333</v>
      </c>
      <c r="U175" s="196">
        <f ca="1">IFERROR(IF((VLOOKUP($E175,'DTOC Backsheet'!$D$5:$CA$182,U$9,FALSE))="","",(VLOOKUP($E175,'DTOC Backsheet'!$D$5:$CA$182,U$9,FALSE))),"")</f>
        <v>821.22022101499795</v>
      </c>
      <c r="V175" s="223">
        <f ca="1">IFERROR(IF((VLOOKUP($E175,'DTOC Backsheet'!$D$5:$CA$182,V$9,FALSE))="","",(VLOOKUP($E175,'DTOC Backsheet'!$D$5:$CA$182,V$9,FALSE))),"")</f>
        <v>669.71924920705862</v>
      </c>
      <c r="W175" s="199">
        <f ca="1">IFERROR(IF((VLOOKUP($E175,'DTOC Backsheet'!$D$5:$CA$182,W$9,FALSE))="","",(VLOOKUP($E175,'DTOC Backsheet'!$D$5:$CA$182,W$9,FALSE))),"")</f>
        <v>325.65629454043022</v>
      </c>
      <c r="X175" s="201" t="str">
        <f ca="1">IFERROR(IF((VLOOKUP($E175,'DTOC Backsheet'!$D$5:$CA$182,X$9,FALSE))="","",(VLOOKUP($E175,'DTOC Backsheet'!$D$5:$CA$182,X$9,FALSE))),"")</f>
        <v/>
      </c>
      <c r="Y175" s="212"/>
    </row>
    <row r="176" spans="1:25" ht="30" customHeight="1" thickBot="1">
      <c r="A176" s="42">
        <v>164</v>
      </c>
      <c r="B176" s="173" t="str">
        <f ca="1">IFERROR(IF((VLOOKUP($E176,'Org list'!$AJ$10:$AL$187,3,FALSE))="","",(VLOOKUP($E176,'Org list'!$AJ$10:$AL$187,3,FALSE))),"")</f>
        <v>London Commissioning Region</v>
      </c>
      <c r="C176" s="174" t="str">
        <f ca="1">IFERROR(IF((VLOOKUP($E176,'Org list'!$AO$10:$AQ$187,3,FALSE))="","",(VLOOKUP($E176,'Org list'!$AO$10:$AQ$187,3,FALSE))),"")</f>
        <v>London GOR</v>
      </c>
      <c r="D176" s="175" t="str">
        <f ca="1">IFERROR(IF((VLOOKUP($E176,'Org list'!$AT$10:$AV$187,3,FALSE))="","",(VLOOKUP($E176,'Org list'!$AT$10:$AV$187,3,FALSE))),"")</f>
        <v>NHS England London</v>
      </c>
      <c r="E176" s="34" t="str">
        <f t="shared" ca="1" si="5"/>
        <v>E09000032</v>
      </c>
      <c r="F176" s="29" t="str">
        <f ca="1">IF(E176="","",VLOOKUP(E176,'Org list'!$J$9:$K$636,2,0))</f>
        <v>Wandsworth</v>
      </c>
      <c r="G176" s="196">
        <f ca="1">IFERROR(IF((VLOOKUP($E176,'NEA Backsheet'!$D$5:$AF$182,G$9,FALSE))="","",(VLOOKUP($E176,'NEA Backsheet'!$D$5:$AF$182,G$9,FALSE))),"")</f>
        <v>2019.8505301235102</v>
      </c>
      <c r="H176" s="197">
        <f ca="1">IFERROR(IF((VLOOKUP($E176,'NEA Backsheet'!$D$5:$AF$182,H$9,FALSE))="","",(VLOOKUP($E176,'NEA Backsheet'!$D$5:$AF$182,H$9,FALSE))),"")</f>
        <v>1967.1435534152504</v>
      </c>
      <c r="I176" s="197">
        <f ca="1">IFERROR(IF((VLOOKUP($E176,'NEA Backsheet'!$D$5:$AF$182,I$9,FALSE))="","",(VLOOKUP($E176,'NEA Backsheet'!$D$5:$AF$182,I$9,FALSE))),"")</f>
        <v>2070.5870779696638</v>
      </c>
      <c r="J176" s="198">
        <f ca="1">IFERROR(IF((VLOOKUP($E176,'NEA Backsheet'!$D$5:$AF$182,J$9,FALSE))="","",(VLOOKUP($E176,'NEA Backsheet'!$D$5:$AF$182,J$9,FALSE))),"")</f>
        <v>2063.2463854201173</v>
      </c>
      <c r="K176" s="196">
        <f ca="1">IFERROR(IF((VLOOKUP($E176,'NEA Backsheet'!$D$5:$AF$182,K$9,FALSE))="","",(VLOOKUP($E176,'NEA Backsheet'!$D$5:$AF$182,K$9,FALSE))),"")</f>
        <v>2090.5316135366161</v>
      </c>
      <c r="L176" s="223">
        <f ca="1">IFERROR(IF((VLOOKUP($E176,'NEA Backsheet'!$D$5:$AF$182,L$9,FALSE))="","",(VLOOKUP($E176,'NEA Backsheet'!$D$5:$AF$182,L$9,FALSE))),"")</f>
        <v>2082.5430624138485</v>
      </c>
      <c r="M176" s="199">
        <f ca="1">IFERROR(IF((VLOOKUP($E176,'NEA Backsheet'!$D$5:$AF$182,M$9,FALSE))="","",(VLOOKUP($E176,'NEA Backsheet'!$D$5:$AF$182,M$9,FALSE))),"")</f>
        <v>2166.767942839685</v>
      </c>
      <c r="N176" s="201" t="str">
        <f ca="1">IFERROR(IF((VLOOKUP($E176,'NEA Backsheet'!$D$5:$AF$182,N$9,FALSE))="","",(VLOOKUP($E176,'NEA Backsheet'!$D$5:$AF$182,N$9,FALSE))),"")</f>
        <v/>
      </c>
      <c r="O176" s="211"/>
      <c r="P176" s="127"/>
      <c r="Q176" s="196">
        <f ca="1">IFERROR(IF((VLOOKUP($E176,'DTOC Backsheet'!$D$5:$CA$182,Q$9,FALSE))="","",(VLOOKUP($E176,'DTOC Backsheet'!$D$5:$CA$182,Q$9,FALSE))),"")</f>
        <v>350.38623433091266</v>
      </c>
      <c r="R176" s="197">
        <f ca="1">IFERROR(IF((VLOOKUP($E176,'DTOC Backsheet'!$D$5:$CA$182,R$9,FALSE))="","",(VLOOKUP($E176,'DTOC Backsheet'!$D$5:$CA$182,R$9,FALSE))),"")</f>
        <v>393.55813559060698</v>
      </c>
      <c r="S176" s="197">
        <f ca="1">IFERROR(IF((VLOOKUP($E176,'DTOC Backsheet'!$D$5:$CA$182,S$9,FALSE))="","",(VLOOKUP($E176,'DTOC Backsheet'!$D$5:$CA$182,S$9,FALSE))),"")</f>
        <v>412.83130579582775</v>
      </c>
      <c r="T176" s="198">
        <f ca="1">IFERROR(IF((VLOOKUP($E176,'DTOC Backsheet'!$D$5:$CA$182,T$9,FALSE))="","",(VLOOKUP($E176,'DTOC Backsheet'!$D$5:$CA$182,T$9,FALSE))),"")</f>
        <v>355.11033019662364</v>
      </c>
      <c r="U176" s="196">
        <f ca="1">IFERROR(IF((VLOOKUP($E176,'DTOC Backsheet'!$D$5:$CA$182,U$9,FALSE))="","",(VLOOKUP($E176,'DTOC Backsheet'!$D$5:$CA$182,U$9,FALSE))),"")</f>
        <v>433.93870090837419</v>
      </c>
      <c r="V176" s="223">
        <f ca="1">IFERROR(IF((VLOOKUP($E176,'DTOC Backsheet'!$D$5:$CA$182,V$9,FALSE))="","",(VLOOKUP($E176,'DTOC Backsheet'!$D$5:$CA$182,V$9,FALSE))),"")</f>
        <v>459.57705448938043</v>
      </c>
      <c r="W176" s="199">
        <f ca="1">IFERROR(IF((VLOOKUP($E176,'DTOC Backsheet'!$D$5:$CA$182,W$9,FALSE))="","",(VLOOKUP($E176,'DTOC Backsheet'!$D$5:$CA$182,W$9,FALSE))),"")</f>
        <v>459.95971648312678</v>
      </c>
      <c r="X176" s="201" t="str">
        <f ca="1">IFERROR(IF((VLOOKUP($E176,'DTOC Backsheet'!$D$5:$CA$182,X$9,FALSE))="","",(VLOOKUP($E176,'DTOC Backsheet'!$D$5:$CA$182,X$9,FALSE))),"")</f>
        <v/>
      </c>
      <c r="Y176" s="212"/>
    </row>
    <row r="177" spans="1:26" ht="30" customHeight="1" thickBot="1">
      <c r="A177" s="42">
        <v>165</v>
      </c>
      <c r="B177" s="173" t="str">
        <f ca="1">IFERROR(IF((VLOOKUP($E177,'Org list'!$AJ$10:$AL$187,3,FALSE))="","",(VLOOKUP($E177,'Org list'!$AJ$10:$AL$187,3,FALSE))),"")</f>
        <v>North of England Commissioning Region</v>
      </c>
      <c r="C177" s="174" t="str">
        <f ca="1">IFERROR(IF((VLOOKUP($E177,'Org list'!$AO$10:$AQ$187,3,FALSE))="","",(VLOOKUP($E177,'Org list'!$AO$10:$AQ$187,3,FALSE))),"")</f>
        <v>North West GOR</v>
      </c>
      <c r="D177" s="175" t="str">
        <f ca="1">IFERROR(IF((VLOOKUP($E177,'Org list'!$AT$10:$AV$187,3,FALSE))="","",(VLOOKUP($E177,'Org list'!$AT$10:$AV$187,3,FALSE))),"")</f>
        <v>NHS England North (Cheshire And Merseyside)</v>
      </c>
      <c r="E177" s="34" t="str">
        <f t="shared" ca="1" si="5"/>
        <v>E06000007</v>
      </c>
      <c r="F177" s="29" t="str">
        <f ca="1">IF(E177="","",VLOOKUP(E177,'Org list'!$J$9:$K$636,2,0))</f>
        <v>Warrington</v>
      </c>
      <c r="G177" s="196">
        <f ca="1">IFERROR(IF((VLOOKUP($E177,'NEA Backsheet'!$D$5:$AF$182,G$9,FALSE))="","",(VLOOKUP($E177,'NEA Backsheet'!$D$5:$AF$182,G$9,FALSE))),"")</f>
        <v>3277.2432134364053</v>
      </c>
      <c r="H177" s="197">
        <f ca="1">IFERROR(IF((VLOOKUP($E177,'NEA Backsheet'!$D$5:$AF$182,H$9,FALSE))="","",(VLOOKUP($E177,'NEA Backsheet'!$D$5:$AF$182,H$9,FALSE))),"")</f>
        <v>3269.6186645894422</v>
      </c>
      <c r="I177" s="197">
        <f ca="1">IFERROR(IF((VLOOKUP($E177,'NEA Backsheet'!$D$5:$AF$182,I$9,FALSE))="","",(VLOOKUP($E177,'NEA Backsheet'!$D$5:$AF$182,I$9,FALSE))),"")</f>
        <v>3397.3097386845466</v>
      </c>
      <c r="J177" s="198">
        <f ca="1">IFERROR(IF((VLOOKUP($E177,'NEA Backsheet'!$D$5:$AF$182,J$9,FALSE))="","",(VLOOKUP($E177,'NEA Backsheet'!$D$5:$AF$182,J$9,FALSE))),"")</f>
        <v>3193.9128996112227</v>
      </c>
      <c r="K177" s="196">
        <f ca="1">IFERROR(IF((VLOOKUP($E177,'NEA Backsheet'!$D$5:$AF$182,K$9,FALSE))="","",(VLOOKUP($E177,'NEA Backsheet'!$D$5:$AF$182,K$9,FALSE))),"")</f>
        <v>3276.9796441705148</v>
      </c>
      <c r="L177" s="223">
        <f ca="1">IFERROR(IF((VLOOKUP($E177,'NEA Backsheet'!$D$5:$AF$182,L$9,FALSE))="","",(VLOOKUP($E177,'NEA Backsheet'!$D$5:$AF$182,L$9,FALSE))),"")</f>
        <v>3188.2601921705423</v>
      </c>
      <c r="M177" s="199">
        <f ca="1">IFERROR(IF((VLOOKUP($E177,'NEA Backsheet'!$D$5:$AF$182,M$9,FALSE))="","",(VLOOKUP($E177,'NEA Backsheet'!$D$5:$AF$182,M$9,FALSE))),"")</f>
        <v>3105.379612505913</v>
      </c>
      <c r="N177" s="201" t="str">
        <f ca="1">IFERROR(IF((VLOOKUP($E177,'NEA Backsheet'!$D$5:$AF$182,N$9,FALSE))="","",(VLOOKUP($E177,'NEA Backsheet'!$D$5:$AF$182,N$9,FALSE))),"")</f>
        <v/>
      </c>
      <c r="O177" s="211"/>
      <c r="P177" s="127"/>
      <c r="Q177" s="196">
        <f ca="1">IFERROR(IF((VLOOKUP($E177,'DTOC Backsheet'!$D$5:$CA$182,Q$9,FALSE))="","",(VLOOKUP($E177,'DTOC Backsheet'!$D$5:$CA$182,Q$9,FALSE))),"")</f>
        <v>685.22744561083221</v>
      </c>
      <c r="R177" s="197">
        <f ca="1">IFERROR(IF((VLOOKUP($E177,'DTOC Backsheet'!$D$5:$CA$182,R$9,FALSE))="","",(VLOOKUP($E177,'DTOC Backsheet'!$D$5:$CA$182,R$9,FALSE))),"")</f>
        <v>627.4151833257265</v>
      </c>
      <c r="S177" s="197">
        <f ca="1">IFERROR(IF((VLOOKUP($E177,'DTOC Backsheet'!$D$5:$CA$182,S$9,FALSE))="","",(VLOOKUP($E177,'DTOC Backsheet'!$D$5:$CA$182,S$9,FALSE))),"")</f>
        <v>730.86870530959982</v>
      </c>
      <c r="T177" s="198">
        <f ca="1">IFERROR(IF((VLOOKUP($E177,'DTOC Backsheet'!$D$5:$CA$182,T$9,FALSE))="","",(VLOOKUP($E177,'DTOC Backsheet'!$D$5:$CA$182,T$9,FALSE))),"")</f>
        <v>916.21843026919271</v>
      </c>
      <c r="U177" s="196">
        <f ca="1">IFERROR(IF((VLOOKUP($E177,'DTOC Backsheet'!$D$5:$CA$182,U$9,FALSE))="","",(VLOOKUP($E177,'DTOC Backsheet'!$D$5:$CA$182,U$9,FALSE))),"")</f>
        <v>1107.8023632476452</v>
      </c>
      <c r="V177" s="223">
        <f ca="1">IFERROR(IF((VLOOKUP($E177,'DTOC Backsheet'!$D$5:$CA$182,V$9,FALSE))="","",(VLOOKUP($E177,'DTOC Backsheet'!$D$5:$CA$182,V$9,FALSE))),"")</f>
        <v>1127.1420662612429</v>
      </c>
      <c r="W177" s="199">
        <f ca="1">IFERROR(IF((VLOOKUP($E177,'DTOC Backsheet'!$D$5:$CA$182,W$9,FALSE))="","",(VLOOKUP($E177,'DTOC Backsheet'!$D$5:$CA$182,W$9,FALSE))),"")</f>
        <v>1562.889749786367</v>
      </c>
      <c r="X177" s="201" t="str">
        <f ca="1">IFERROR(IF((VLOOKUP($E177,'DTOC Backsheet'!$D$5:$CA$182,X$9,FALSE))="","",(VLOOKUP($E177,'DTOC Backsheet'!$D$5:$CA$182,X$9,FALSE))),"")</f>
        <v/>
      </c>
      <c r="Y177" s="212"/>
    </row>
    <row r="178" spans="1:26" ht="30" customHeight="1" thickBot="1">
      <c r="A178" s="42">
        <v>166</v>
      </c>
      <c r="B178" s="173" t="str">
        <f ca="1">IFERROR(IF((VLOOKUP($E178,'Org list'!$AJ$10:$AL$187,3,FALSE))="","",(VLOOKUP($E178,'Org list'!$AJ$10:$AL$187,3,FALSE))),"")</f>
        <v>Midlands and East of England Commissioning Region</v>
      </c>
      <c r="C178" s="174" t="str">
        <f ca="1">IFERROR(IF((VLOOKUP($E178,'Org list'!$AO$10:$AQ$187,3,FALSE))="","",(VLOOKUP($E178,'Org list'!$AO$10:$AQ$187,3,FALSE))),"")</f>
        <v>West Midlands GOR</v>
      </c>
      <c r="D178" s="175" t="str">
        <f ca="1">IFERROR(IF((VLOOKUP($E178,'Org list'!$AT$10:$AV$187,3,FALSE))="","",(VLOOKUP($E178,'Org list'!$AT$10:$AV$187,3,FALSE))),"")</f>
        <v>NHS England Midlands And East (West Midlands)</v>
      </c>
      <c r="E178" s="34" t="str">
        <f t="shared" ca="1" si="5"/>
        <v>E10000031</v>
      </c>
      <c r="F178" s="29" t="str">
        <f ca="1">IF(E178="","",VLOOKUP(E178,'Org list'!$J$9:$K$636,2,0))</f>
        <v>Warwickshire</v>
      </c>
      <c r="G178" s="196">
        <f ca="1">IFERROR(IF((VLOOKUP($E178,'NEA Backsheet'!$D$5:$AF$182,G$9,FALSE))="","",(VLOOKUP($E178,'NEA Backsheet'!$D$5:$AF$182,G$9,FALSE))),"")</f>
        <v>2459.6023245703468</v>
      </c>
      <c r="H178" s="197">
        <f ca="1">IFERROR(IF((VLOOKUP($E178,'NEA Backsheet'!$D$5:$AF$182,H$9,FALSE))="","",(VLOOKUP($E178,'NEA Backsheet'!$D$5:$AF$182,H$9,FALSE))),"")</f>
        <v>2513.1193841423888</v>
      </c>
      <c r="I178" s="197">
        <f ca="1">IFERROR(IF((VLOOKUP($E178,'NEA Backsheet'!$D$5:$AF$182,I$9,FALSE))="","",(VLOOKUP($E178,'NEA Backsheet'!$D$5:$AF$182,I$9,FALSE))),"")</f>
        <v>2504.625980471194</v>
      </c>
      <c r="J178" s="198">
        <f ca="1">IFERROR(IF((VLOOKUP($E178,'NEA Backsheet'!$D$5:$AF$182,J$9,FALSE))="","",(VLOOKUP($E178,'NEA Backsheet'!$D$5:$AF$182,J$9,FALSE))),"")</f>
        <v>2468.3837789640475</v>
      </c>
      <c r="K178" s="196">
        <f ca="1">IFERROR(IF((VLOOKUP($E178,'NEA Backsheet'!$D$5:$AF$182,K$9,FALSE))="","",(VLOOKUP($E178,'NEA Backsheet'!$D$5:$AF$182,K$9,FALSE))),"")</f>
        <v>2561.9933801129523</v>
      </c>
      <c r="L178" s="223">
        <f ca="1">IFERROR(IF((VLOOKUP($E178,'NEA Backsheet'!$D$5:$AF$182,L$9,FALSE))="","",(VLOOKUP($E178,'NEA Backsheet'!$D$5:$AF$182,L$9,FALSE))),"")</f>
        <v>2568.9902060769996</v>
      </c>
      <c r="M178" s="199">
        <f ca="1">IFERROR(IF((VLOOKUP($E178,'NEA Backsheet'!$D$5:$AF$182,M$9,FALSE))="","",(VLOOKUP($E178,'NEA Backsheet'!$D$5:$AF$182,M$9,FALSE))),"")</f>
        <v>2649.061687579182</v>
      </c>
      <c r="N178" s="201" t="str">
        <f ca="1">IFERROR(IF((VLOOKUP($E178,'NEA Backsheet'!$D$5:$AF$182,N$9,FALSE))="","",(VLOOKUP($E178,'NEA Backsheet'!$D$5:$AF$182,N$9,FALSE))),"")</f>
        <v/>
      </c>
      <c r="O178" s="211"/>
      <c r="P178" s="127"/>
      <c r="Q178" s="196">
        <f ca="1">IFERROR(IF((VLOOKUP($E178,'DTOC Backsheet'!$D$5:$CA$182,Q$9,FALSE))="","",(VLOOKUP($E178,'DTOC Backsheet'!$D$5:$CA$182,Q$9,FALSE))),"")</f>
        <v>1235.3046755810824</v>
      </c>
      <c r="R178" s="197">
        <f ca="1">IFERROR(IF((VLOOKUP($E178,'DTOC Backsheet'!$D$5:$CA$182,R$9,FALSE))="","",(VLOOKUP($E178,'DTOC Backsheet'!$D$5:$CA$182,R$9,FALSE))),"")</f>
        <v>1548.7301444853272</v>
      </c>
      <c r="S178" s="197">
        <f ca="1">IFERROR(IF((VLOOKUP($E178,'DTOC Backsheet'!$D$5:$CA$182,S$9,FALSE))="","",(VLOOKUP($E178,'DTOC Backsheet'!$D$5:$CA$182,S$9,FALSE))),"")</f>
        <v>1677.9592569326035</v>
      </c>
      <c r="T178" s="198">
        <f ca="1">IFERROR(IF((VLOOKUP($E178,'DTOC Backsheet'!$D$5:$CA$182,T$9,FALSE))="","",(VLOOKUP($E178,'DTOC Backsheet'!$D$5:$CA$182,T$9,FALSE))),"")</f>
        <v>1852.7954029886437</v>
      </c>
      <c r="U178" s="196">
        <f ca="1">IFERROR(IF((VLOOKUP($E178,'DTOC Backsheet'!$D$5:$CA$182,U$9,FALSE))="","",(VLOOKUP($E178,'DTOC Backsheet'!$D$5:$CA$182,U$9,FALSE))),"")</f>
        <v>1654.433875043632</v>
      </c>
      <c r="V178" s="223">
        <f ca="1">IFERROR(IF((VLOOKUP($E178,'DTOC Backsheet'!$D$5:$CA$182,V$9,FALSE))="","",(VLOOKUP($E178,'DTOC Backsheet'!$D$5:$CA$182,V$9,FALSE))),"")</f>
        <v>1446.423539743829</v>
      </c>
      <c r="W178" s="199">
        <f ca="1">IFERROR(IF((VLOOKUP($E178,'DTOC Backsheet'!$D$5:$CA$182,W$9,FALSE))="","",(VLOOKUP($E178,'DTOC Backsheet'!$D$5:$CA$182,W$9,FALSE))),"")</f>
        <v>1151.7983291196206</v>
      </c>
      <c r="X178" s="201" t="str">
        <f ca="1">IFERROR(IF((VLOOKUP($E178,'DTOC Backsheet'!$D$5:$CA$182,X$9,FALSE))="","",(VLOOKUP($E178,'DTOC Backsheet'!$D$5:$CA$182,X$9,FALSE))),"")</f>
        <v/>
      </c>
      <c r="Y178" s="212"/>
    </row>
    <row r="179" spans="1:26" ht="30" customHeight="1" thickBot="1">
      <c r="A179" s="42">
        <v>167</v>
      </c>
      <c r="B179" s="173" t="str">
        <f ca="1">IFERROR(IF((VLOOKUP($E179,'Org list'!$AJ$10:$AL$187,3,FALSE))="","",(VLOOKUP($E179,'Org list'!$AJ$10:$AL$187,3,FALSE))),"")</f>
        <v>South of England Commissioning Region</v>
      </c>
      <c r="C179" s="174" t="str">
        <f ca="1">IFERROR(IF((VLOOKUP($E179,'Org list'!$AO$10:$AQ$187,3,FALSE))="","",(VLOOKUP($E179,'Org list'!$AO$10:$AQ$187,3,FALSE))),"")</f>
        <v>South East GOR</v>
      </c>
      <c r="D179" s="175" t="str">
        <f ca="1">IFERROR(IF((VLOOKUP($E179,'Org list'!$AT$10:$AV$187,3,FALSE))="","",(VLOOKUP($E179,'Org list'!$AT$10:$AV$187,3,FALSE))),"")</f>
        <v>NHS England South (South Central)</v>
      </c>
      <c r="E179" s="34" t="str">
        <f t="shared" ca="1" si="5"/>
        <v>E06000037</v>
      </c>
      <c r="F179" s="29" t="str">
        <f ca="1">IF(E179="","",VLOOKUP(E179,'Org list'!$J$9:$K$636,2,0))</f>
        <v>West Berkshire</v>
      </c>
      <c r="G179" s="196">
        <f ca="1">IFERROR(IF((VLOOKUP($E179,'NEA Backsheet'!$D$5:$AF$182,G$9,FALSE))="","",(VLOOKUP($E179,'NEA Backsheet'!$D$5:$AF$182,G$9,FALSE))),"")</f>
        <v>2071.4461248970106</v>
      </c>
      <c r="H179" s="197">
        <f ca="1">IFERROR(IF((VLOOKUP($E179,'NEA Backsheet'!$D$5:$AF$182,H$9,FALSE))="","",(VLOOKUP($E179,'NEA Backsheet'!$D$5:$AF$182,H$9,FALSE))),"")</f>
        <v>2018.7907502877408</v>
      </c>
      <c r="I179" s="197">
        <f ca="1">IFERROR(IF((VLOOKUP($E179,'NEA Backsheet'!$D$5:$AF$182,I$9,FALSE))="","",(VLOOKUP($E179,'NEA Backsheet'!$D$5:$AF$182,I$9,FALSE))),"")</f>
        <v>2133.8060990851432</v>
      </c>
      <c r="J179" s="198">
        <f ca="1">IFERROR(IF((VLOOKUP($E179,'NEA Backsheet'!$D$5:$AF$182,J$9,FALSE))="","",(VLOOKUP($E179,'NEA Backsheet'!$D$5:$AF$182,J$9,FALSE))),"")</f>
        <v>2076.8990428890856</v>
      </c>
      <c r="K179" s="196">
        <f ca="1">IFERROR(IF((VLOOKUP($E179,'NEA Backsheet'!$D$5:$AF$182,K$9,FALSE))="","",(VLOOKUP($E179,'NEA Backsheet'!$D$5:$AF$182,K$9,FALSE))),"")</f>
        <v>2151.9920262217529</v>
      </c>
      <c r="L179" s="223">
        <f ca="1">IFERROR(IF((VLOOKUP($E179,'NEA Backsheet'!$D$5:$AF$182,L$9,FALSE))="","",(VLOOKUP($E179,'NEA Backsheet'!$D$5:$AF$182,L$9,FALSE))),"")</f>
        <v>2175.9929789249513</v>
      </c>
      <c r="M179" s="199">
        <f ca="1">IFERROR(IF((VLOOKUP($E179,'NEA Backsheet'!$D$5:$AF$182,M$9,FALSE))="","",(VLOOKUP($E179,'NEA Backsheet'!$D$5:$AF$182,M$9,FALSE))),"")</f>
        <v>2268.9708804615238</v>
      </c>
      <c r="N179" s="201" t="str">
        <f ca="1">IFERROR(IF((VLOOKUP($E179,'NEA Backsheet'!$D$5:$AF$182,N$9,FALSE))="","",(VLOOKUP($E179,'NEA Backsheet'!$D$5:$AF$182,N$9,FALSE))),"")</f>
        <v/>
      </c>
      <c r="O179" s="211"/>
      <c r="P179" s="127"/>
      <c r="Q179" s="196">
        <f ca="1">IFERROR(IF((VLOOKUP($E179,'DTOC Backsheet'!$D$5:$CA$182,Q$9,FALSE))="","",(VLOOKUP($E179,'DTOC Backsheet'!$D$5:$CA$182,Q$9,FALSE))),"")</f>
        <v>1953.7912854706158</v>
      </c>
      <c r="R179" s="197">
        <f ca="1">IFERROR(IF((VLOOKUP($E179,'DTOC Backsheet'!$D$5:$CA$182,R$9,FALSE))="","",(VLOOKUP($E179,'DTOC Backsheet'!$D$5:$CA$182,R$9,FALSE))),"")</f>
        <v>1569.3987643943165</v>
      </c>
      <c r="S179" s="197">
        <f ca="1">IFERROR(IF((VLOOKUP($E179,'DTOC Backsheet'!$D$5:$CA$182,S$9,FALSE))="","",(VLOOKUP($E179,'DTOC Backsheet'!$D$5:$CA$182,S$9,FALSE))),"")</f>
        <v>1715.4842448033558</v>
      </c>
      <c r="T179" s="198">
        <f ca="1">IFERROR(IF((VLOOKUP($E179,'DTOC Backsheet'!$D$5:$CA$182,T$9,FALSE))="","",(VLOOKUP($E179,'DTOC Backsheet'!$D$5:$CA$182,T$9,FALSE))),"")</f>
        <v>1793.4226549532409</v>
      </c>
      <c r="U179" s="196">
        <f ca="1">IFERROR(IF((VLOOKUP($E179,'DTOC Backsheet'!$D$5:$CA$182,U$9,FALSE))="","",(VLOOKUP($E179,'DTOC Backsheet'!$D$5:$CA$182,U$9,FALSE))),"")</f>
        <v>2062.8067652746513</v>
      </c>
      <c r="V179" s="223">
        <f ca="1">IFERROR(IF((VLOOKUP($E179,'DTOC Backsheet'!$D$5:$CA$182,V$9,FALSE))="","",(VLOOKUP($E179,'DTOC Backsheet'!$D$5:$CA$182,V$9,FALSE))),"")</f>
        <v>1613.0094434535811</v>
      </c>
      <c r="W179" s="199">
        <f ca="1">IFERROR(IF((VLOOKUP($E179,'DTOC Backsheet'!$D$5:$CA$182,W$9,FALSE))="","",(VLOOKUP($E179,'DTOC Backsheet'!$D$5:$CA$182,W$9,FALSE))),"")</f>
        <v>1564.4049709491064</v>
      </c>
      <c r="X179" s="201" t="str">
        <f ca="1">IFERROR(IF((VLOOKUP($E179,'DTOC Backsheet'!$D$5:$CA$182,X$9,FALSE))="","",(VLOOKUP($E179,'DTOC Backsheet'!$D$5:$CA$182,X$9,FALSE))),"")</f>
        <v/>
      </c>
      <c r="Y179" s="212"/>
    </row>
    <row r="180" spans="1:26" ht="30" customHeight="1" thickBot="1">
      <c r="A180" s="42">
        <v>168</v>
      </c>
      <c r="B180" s="173" t="str">
        <f ca="1">IFERROR(IF((VLOOKUP($E180,'Org list'!$AJ$10:$AL$187,3,FALSE))="","",(VLOOKUP($E180,'Org list'!$AJ$10:$AL$187,3,FALSE))),"")</f>
        <v>South of England Commissioning Region</v>
      </c>
      <c r="C180" s="174" t="str">
        <f ca="1">IFERROR(IF((VLOOKUP($E180,'Org list'!$AO$10:$AQ$187,3,FALSE))="","",(VLOOKUP($E180,'Org list'!$AO$10:$AQ$187,3,FALSE))),"")</f>
        <v>South East GOR</v>
      </c>
      <c r="D180" s="175" t="str">
        <f ca="1">IFERROR(IF((VLOOKUP($E180,'Org list'!$AT$10:$AV$187,3,FALSE))="","",(VLOOKUP($E180,'Org list'!$AT$10:$AV$187,3,FALSE))),"")</f>
        <v>NHS England South (South East)</v>
      </c>
      <c r="E180" s="34" t="str">
        <f t="shared" ca="1" si="5"/>
        <v>E10000032</v>
      </c>
      <c r="F180" s="29" t="str">
        <f ca="1">IF(E180="","",VLOOKUP(E180,'Org list'!$J$9:$K$636,2,0))</f>
        <v>West Sussex</v>
      </c>
      <c r="G180" s="196">
        <f ca="1">IFERROR(IF((VLOOKUP($E180,'NEA Backsheet'!$D$5:$AF$182,G$9,FALSE))="","",(VLOOKUP($E180,'NEA Backsheet'!$D$5:$AF$182,G$9,FALSE))),"")</f>
        <v>2592.0250672198654</v>
      </c>
      <c r="H180" s="197">
        <f ca="1">IFERROR(IF((VLOOKUP($E180,'NEA Backsheet'!$D$5:$AF$182,H$9,FALSE))="","",(VLOOKUP($E180,'NEA Backsheet'!$D$5:$AF$182,H$9,FALSE))),"")</f>
        <v>2623.1264870744903</v>
      </c>
      <c r="I180" s="197">
        <f ca="1">IFERROR(IF((VLOOKUP($E180,'NEA Backsheet'!$D$5:$AF$182,I$9,FALSE))="","",(VLOOKUP($E180,'NEA Backsheet'!$D$5:$AF$182,I$9,FALSE))),"")</f>
        <v>2746.3472416433392</v>
      </c>
      <c r="J180" s="198">
        <f ca="1">IFERROR(IF((VLOOKUP($E180,'NEA Backsheet'!$D$5:$AF$182,J$9,FALSE))="","",(VLOOKUP($E180,'NEA Backsheet'!$D$5:$AF$182,J$9,FALSE))),"")</f>
        <v>2618.467926773998</v>
      </c>
      <c r="K180" s="196">
        <f ca="1">IFERROR(IF((VLOOKUP($E180,'NEA Backsheet'!$D$5:$AF$182,K$9,FALSE))="","",(VLOOKUP($E180,'NEA Backsheet'!$D$5:$AF$182,K$9,FALSE))),"")</f>
        <v>2655.6348807071372</v>
      </c>
      <c r="L180" s="223">
        <f ca="1">IFERROR(IF((VLOOKUP($E180,'NEA Backsheet'!$D$5:$AF$182,L$9,FALSE))="","",(VLOOKUP($E180,'NEA Backsheet'!$D$5:$AF$182,L$9,FALSE))),"")</f>
        <v>2638.4321451098031</v>
      </c>
      <c r="M180" s="199">
        <f ca="1">IFERROR(IF((VLOOKUP($E180,'NEA Backsheet'!$D$5:$AF$182,M$9,FALSE))="","",(VLOOKUP($E180,'NEA Backsheet'!$D$5:$AF$182,M$9,FALSE))),"")</f>
        <v>2756.9428084129268</v>
      </c>
      <c r="N180" s="201" t="str">
        <f ca="1">IFERROR(IF((VLOOKUP($E180,'NEA Backsheet'!$D$5:$AF$182,N$9,FALSE))="","",(VLOOKUP($E180,'NEA Backsheet'!$D$5:$AF$182,N$9,FALSE))),"")</f>
        <v/>
      </c>
      <c r="O180" s="211"/>
      <c r="P180" s="127"/>
      <c r="Q180" s="196">
        <f ca="1">IFERROR(IF((VLOOKUP($E180,'DTOC Backsheet'!$D$5:$CA$182,Q$9,FALSE))="","",(VLOOKUP($E180,'DTOC Backsheet'!$D$5:$CA$182,Q$9,FALSE))),"")</f>
        <v>1291.0118136545279</v>
      </c>
      <c r="R180" s="197">
        <f ca="1">IFERROR(IF((VLOOKUP($E180,'DTOC Backsheet'!$D$5:$CA$182,R$9,FALSE))="","",(VLOOKUP($E180,'DTOC Backsheet'!$D$5:$CA$182,R$9,FALSE))),"")</f>
        <v>1369.2459738300809</v>
      </c>
      <c r="S180" s="197">
        <f ca="1">IFERROR(IF((VLOOKUP($E180,'DTOC Backsheet'!$D$5:$CA$182,S$9,FALSE))="","",(VLOOKUP($E180,'DTOC Backsheet'!$D$5:$CA$182,S$9,FALSE))),"")</f>
        <v>1485.560018788052</v>
      </c>
      <c r="T180" s="198">
        <f ca="1">IFERROR(IF((VLOOKUP($E180,'DTOC Backsheet'!$D$5:$CA$182,T$9,FALSE))="","",(VLOOKUP($E180,'DTOC Backsheet'!$D$5:$CA$182,T$9,FALSE))),"")</f>
        <v>1600.1716354993405</v>
      </c>
      <c r="U180" s="196">
        <f ca="1">IFERROR(IF((VLOOKUP($E180,'DTOC Backsheet'!$D$5:$CA$182,U$9,FALSE))="","",(VLOOKUP($E180,'DTOC Backsheet'!$D$5:$CA$182,U$9,FALSE))),"")</f>
        <v>1303.3787050431558</v>
      </c>
      <c r="V180" s="223">
        <f ca="1">IFERROR(IF((VLOOKUP($E180,'DTOC Backsheet'!$D$5:$CA$182,V$9,FALSE))="","",(VLOOKUP($E180,'DTOC Backsheet'!$D$5:$CA$182,V$9,FALSE))),"")</f>
        <v>1576.2510112536181</v>
      </c>
      <c r="W180" s="199">
        <f ca="1">IFERROR(IF((VLOOKUP($E180,'DTOC Backsheet'!$D$5:$CA$182,W$9,FALSE))="","",(VLOOKUP($E180,'DTOC Backsheet'!$D$5:$CA$182,W$9,FALSE))),"")</f>
        <v>1367.3146945394385</v>
      </c>
      <c r="X180" s="201" t="str">
        <f ca="1">IFERROR(IF((VLOOKUP($E180,'DTOC Backsheet'!$D$5:$CA$182,X$9,FALSE))="","",(VLOOKUP($E180,'DTOC Backsheet'!$D$5:$CA$182,X$9,FALSE))),"")</f>
        <v/>
      </c>
      <c r="Y180" s="212"/>
    </row>
    <row r="181" spans="1:26" ht="30" customHeight="1" thickBot="1">
      <c r="A181" s="42">
        <v>169</v>
      </c>
      <c r="B181" s="173" t="str">
        <f ca="1">IFERROR(IF((VLOOKUP($E181,'Org list'!$AJ$10:$AL$187,3,FALSE))="","",(VLOOKUP($E181,'Org list'!$AJ$10:$AL$187,3,FALSE))),"")</f>
        <v>London Commissioning Region</v>
      </c>
      <c r="C181" s="174" t="str">
        <f ca="1">IFERROR(IF((VLOOKUP($E181,'Org list'!$AO$10:$AQ$187,3,FALSE))="","",(VLOOKUP($E181,'Org list'!$AO$10:$AQ$187,3,FALSE))),"")</f>
        <v>London GOR</v>
      </c>
      <c r="D181" s="175" t="str">
        <f ca="1">IFERROR(IF((VLOOKUP($E181,'Org list'!$AT$10:$AV$187,3,FALSE))="","",(VLOOKUP($E181,'Org list'!$AT$10:$AV$187,3,FALSE))),"")</f>
        <v>NHS England London</v>
      </c>
      <c r="E181" s="34" t="str">
        <f t="shared" ca="1" si="5"/>
        <v>E09000033</v>
      </c>
      <c r="F181" s="29" t="str">
        <f ca="1">IF(E181="","",VLOOKUP(E181,'Org list'!$J$9:$K$636,2,0))</f>
        <v>Westminster</v>
      </c>
      <c r="G181" s="196">
        <f ca="1">IFERROR(IF((VLOOKUP($E181,'NEA Backsheet'!$D$5:$AF$182,G$9,FALSE))="","",(VLOOKUP($E181,'NEA Backsheet'!$D$5:$AF$182,G$9,FALSE))),"")</f>
        <v>1559.7390791465637</v>
      </c>
      <c r="H181" s="197">
        <f ca="1">IFERROR(IF((VLOOKUP($E181,'NEA Backsheet'!$D$5:$AF$182,H$9,FALSE))="","",(VLOOKUP($E181,'NEA Backsheet'!$D$5:$AF$182,H$9,FALSE))),"")</f>
        <v>1548.3786020529546</v>
      </c>
      <c r="I181" s="197">
        <f ca="1">IFERROR(IF((VLOOKUP($E181,'NEA Backsheet'!$D$5:$AF$182,I$9,FALSE))="","",(VLOOKUP($E181,'NEA Backsheet'!$D$5:$AF$182,I$9,FALSE))),"")</f>
        <v>1611.9143712815833</v>
      </c>
      <c r="J181" s="198">
        <f ca="1">IFERROR(IF((VLOOKUP($E181,'NEA Backsheet'!$D$5:$AF$182,J$9,FALSE))="","",(VLOOKUP($E181,'NEA Backsheet'!$D$5:$AF$182,J$9,FALSE))),"")</f>
        <v>1556.3025310567043</v>
      </c>
      <c r="K181" s="196">
        <f ca="1">IFERROR(IF((VLOOKUP($E181,'NEA Backsheet'!$D$5:$AF$182,K$9,FALSE))="","",(VLOOKUP($E181,'NEA Backsheet'!$D$5:$AF$182,K$9,FALSE))),"")</f>
        <v>1579.9870334384379</v>
      </c>
      <c r="L181" s="223">
        <f ca="1">IFERROR(IF((VLOOKUP($E181,'NEA Backsheet'!$D$5:$AF$182,L$9,FALSE))="","",(VLOOKUP($E181,'NEA Backsheet'!$D$5:$AF$182,L$9,FALSE))),"")</f>
        <v>1531.2946732308146</v>
      </c>
      <c r="M181" s="199">
        <f ca="1">IFERROR(IF((VLOOKUP($E181,'NEA Backsheet'!$D$5:$AF$182,M$9,FALSE))="","",(VLOOKUP($E181,'NEA Backsheet'!$D$5:$AF$182,M$9,FALSE))),"")</f>
        <v>1625.6334828586582</v>
      </c>
      <c r="N181" s="201" t="str">
        <f ca="1">IFERROR(IF((VLOOKUP($E181,'NEA Backsheet'!$D$5:$AF$182,N$9,FALSE))="","",(VLOOKUP($E181,'NEA Backsheet'!$D$5:$AF$182,N$9,FALSE))),"")</f>
        <v/>
      </c>
      <c r="O181" s="211"/>
      <c r="P181" s="127"/>
      <c r="Q181" s="196">
        <f ca="1">IFERROR(IF((VLOOKUP($E181,'DTOC Backsheet'!$D$5:$CA$182,Q$9,FALSE))="","",(VLOOKUP($E181,'DTOC Backsheet'!$D$5:$CA$182,Q$9,FALSE))),"")</f>
        <v>508.37093897022044</v>
      </c>
      <c r="R181" s="197">
        <f ca="1">IFERROR(IF((VLOOKUP($E181,'DTOC Backsheet'!$D$5:$CA$182,R$9,FALSE))="","",(VLOOKUP($E181,'DTOC Backsheet'!$D$5:$CA$182,R$9,FALSE))),"")</f>
        <v>578.10770793432619</v>
      </c>
      <c r="S181" s="197">
        <f ca="1">IFERROR(IF((VLOOKUP($E181,'DTOC Backsheet'!$D$5:$CA$182,S$9,FALSE))="","",(VLOOKUP($E181,'DTOC Backsheet'!$D$5:$CA$182,S$9,FALSE))),"")</f>
        <v>544.25000126334726</v>
      </c>
      <c r="T181" s="198">
        <f ca="1">IFERROR(IF((VLOOKUP($E181,'DTOC Backsheet'!$D$5:$CA$182,T$9,FALSE))="","",(VLOOKUP($E181,'DTOC Backsheet'!$D$5:$CA$182,T$9,FALSE))),"")</f>
        <v>483.85753238637574</v>
      </c>
      <c r="U181" s="196">
        <f ca="1">IFERROR(IF((VLOOKUP($E181,'DTOC Backsheet'!$D$5:$CA$182,U$9,FALSE))="","",(VLOOKUP($E181,'DTOC Backsheet'!$D$5:$CA$182,U$9,FALSE))),"")</f>
        <v>268.37835046104891</v>
      </c>
      <c r="V181" s="223">
        <f ca="1">IFERROR(IF((VLOOKUP($E181,'DTOC Backsheet'!$D$5:$CA$182,V$9,FALSE))="","",(VLOOKUP($E181,'DTOC Backsheet'!$D$5:$CA$182,V$9,FALSE))),"")</f>
        <v>400.38361506395182</v>
      </c>
      <c r="W181" s="199">
        <f ca="1">IFERROR(IF((VLOOKUP($E181,'DTOC Backsheet'!$D$5:$CA$182,W$9,FALSE))="","",(VLOOKUP($E181,'DTOC Backsheet'!$D$5:$CA$182,W$9,FALSE))),"")</f>
        <v>479.00439765832778</v>
      </c>
      <c r="X181" s="201" t="str">
        <f ca="1">IFERROR(IF((VLOOKUP($E181,'DTOC Backsheet'!$D$5:$CA$182,X$9,FALSE))="","",(VLOOKUP($E181,'DTOC Backsheet'!$D$5:$CA$182,X$9,FALSE))),"")</f>
        <v/>
      </c>
      <c r="Y181" s="212"/>
    </row>
    <row r="182" spans="1:26" ht="30" customHeight="1" thickBot="1">
      <c r="A182" s="42">
        <v>170</v>
      </c>
      <c r="B182" s="173" t="str">
        <f ca="1">IFERROR(IF((VLOOKUP($E182,'Org list'!$AJ$10:$AL$187,3,FALSE))="","",(VLOOKUP($E182,'Org list'!$AJ$10:$AL$187,3,FALSE))),"")</f>
        <v>North of England Commissioning Region</v>
      </c>
      <c r="C182" s="174" t="str">
        <f ca="1">IFERROR(IF((VLOOKUP($E182,'Org list'!$AO$10:$AQ$187,3,FALSE))="","",(VLOOKUP($E182,'Org list'!$AO$10:$AQ$187,3,FALSE))),"")</f>
        <v>North West GOR</v>
      </c>
      <c r="D182" s="175" t="str">
        <f ca="1">IFERROR(IF((VLOOKUP($E182,'Org list'!$AT$10:$AV$187,3,FALSE))="","",(VLOOKUP($E182,'Org list'!$AT$10:$AV$187,3,FALSE))),"")</f>
        <v>NHS England North (Greater Manchester)</v>
      </c>
      <c r="E182" s="34" t="str">
        <f t="shared" ca="1" si="5"/>
        <v>E08000010</v>
      </c>
      <c r="F182" s="29" t="str">
        <f ca="1">IF(E182="","",VLOOKUP(E182,'Org list'!$J$9:$K$636,2,0))</f>
        <v>Wigan</v>
      </c>
      <c r="G182" s="196">
        <f ca="1">IFERROR(IF((VLOOKUP($E182,'NEA Backsheet'!$D$5:$AF$182,G$9,FALSE))="","",(VLOOKUP($E182,'NEA Backsheet'!$D$5:$AF$182,G$9,FALSE))),"")</f>
        <v>2547.8930453424837</v>
      </c>
      <c r="H182" s="197">
        <f ca="1">IFERROR(IF((VLOOKUP($E182,'NEA Backsheet'!$D$5:$AF$182,H$9,FALSE))="","",(VLOOKUP($E182,'NEA Backsheet'!$D$5:$AF$182,H$9,FALSE))),"")</f>
        <v>2639.035397614301</v>
      </c>
      <c r="I182" s="197">
        <f ca="1">IFERROR(IF((VLOOKUP($E182,'NEA Backsheet'!$D$5:$AF$182,I$9,FALSE))="","",(VLOOKUP($E182,'NEA Backsheet'!$D$5:$AF$182,I$9,FALSE))),"")</f>
        <v>2581.499181551038</v>
      </c>
      <c r="J182" s="198">
        <f ca="1">IFERROR(IF((VLOOKUP($E182,'NEA Backsheet'!$D$5:$AF$182,J$9,FALSE))="","",(VLOOKUP($E182,'NEA Backsheet'!$D$5:$AF$182,J$9,FALSE))),"")</f>
        <v>2488.7040583835087</v>
      </c>
      <c r="K182" s="196">
        <f ca="1">IFERROR(IF((VLOOKUP($E182,'NEA Backsheet'!$D$5:$AF$182,K$9,FALSE))="","",(VLOOKUP($E182,'NEA Backsheet'!$D$5:$AF$182,K$9,FALSE))),"")</f>
        <v>2654.4585349738277</v>
      </c>
      <c r="L182" s="223">
        <f ca="1">IFERROR(IF((VLOOKUP($E182,'NEA Backsheet'!$D$5:$AF$182,L$9,FALSE))="","",(VLOOKUP($E182,'NEA Backsheet'!$D$5:$AF$182,L$9,FALSE))),"")</f>
        <v>2834.4091692933807</v>
      </c>
      <c r="M182" s="199">
        <f ca="1">IFERROR(IF((VLOOKUP($E182,'NEA Backsheet'!$D$5:$AF$182,M$9,FALSE))="","",(VLOOKUP($E182,'NEA Backsheet'!$D$5:$AF$182,M$9,FALSE))),"")</f>
        <v>3099.9340740787538</v>
      </c>
      <c r="N182" s="201" t="str">
        <f ca="1">IFERROR(IF((VLOOKUP($E182,'NEA Backsheet'!$D$5:$AF$182,N$9,FALSE))="","",(VLOOKUP($E182,'NEA Backsheet'!$D$5:$AF$182,N$9,FALSE))),"")</f>
        <v/>
      </c>
      <c r="O182" s="211"/>
      <c r="P182" s="127"/>
      <c r="Q182" s="196">
        <f ca="1">IFERROR(IF((VLOOKUP($E182,'DTOC Backsheet'!$D$5:$CA$182,Q$9,FALSE))="","",(VLOOKUP($E182,'DTOC Backsheet'!$D$5:$CA$182,Q$9,FALSE))),"")</f>
        <v>484.3638127804752</v>
      </c>
      <c r="R182" s="197">
        <f ca="1">IFERROR(IF((VLOOKUP($E182,'DTOC Backsheet'!$D$5:$CA$182,R$9,FALSE))="","",(VLOOKUP($E182,'DTOC Backsheet'!$D$5:$CA$182,R$9,FALSE))),"")</f>
        <v>469.88767298008946</v>
      </c>
      <c r="S182" s="197">
        <f ca="1">IFERROR(IF((VLOOKUP($E182,'DTOC Backsheet'!$D$5:$CA$182,S$9,FALSE))="","",(VLOOKUP($E182,'DTOC Backsheet'!$D$5:$CA$182,S$9,FALSE))),"")</f>
        <v>585.30554436154353</v>
      </c>
      <c r="T182" s="198">
        <f ca="1">IFERROR(IF((VLOOKUP($E182,'DTOC Backsheet'!$D$5:$CA$182,T$9,FALSE))="","",(VLOOKUP($E182,'DTOC Backsheet'!$D$5:$CA$182,T$9,FALSE))),"")</f>
        <v>746.08482055602281</v>
      </c>
      <c r="U182" s="196">
        <f ca="1">IFERROR(IF((VLOOKUP($E182,'DTOC Backsheet'!$D$5:$CA$182,U$9,FALSE))="","",(VLOOKUP($E182,'DTOC Backsheet'!$D$5:$CA$182,U$9,FALSE))),"")</f>
        <v>423.10606533882031</v>
      </c>
      <c r="V182" s="223">
        <f ca="1">IFERROR(IF((VLOOKUP($E182,'DTOC Backsheet'!$D$5:$CA$182,V$9,FALSE))="","",(VLOOKUP($E182,'DTOC Backsheet'!$D$5:$CA$182,V$9,FALSE))),"")</f>
        <v>623.36068558205568</v>
      </c>
      <c r="W182" s="199">
        <f ca="1">IFERROR(IF((VLOOKUP($E182,'DTOC Backsheet'!$D$5:$CA$182,W$9,FALSE))="","",(VLOOKUP($E182,'DTOC Backsheet'!$D$5:$CA$182,W$9,FALSE))),"")</f>
        <v>539.59659345696696</v>
      </c>
      <c r="X182" s="201" t="str">
        <f ca="1">IFERROR(IF((VLOOKUP($E182,'DTOC Backsheet'!$D$5:$CA$182,X$9,FALSE))="","",(VLOOKUP($E182,'DTOC Backsheet'!$D$5:$CA$182,X$9,FALSE))),"")</f>
        <v/>
      </c>
      <c r="Y182" s="212"/>
    </row>
    <row r="183" spans="1:26" ht="30" customHeight="1" thickBot="1">
      <c r="A183" s="42">
        <v>171</v>
      </c>
      <c r="B183" s="173" t="str">
        <f ca="1">IFERROR(IF((VLOOKUP($E183,'Org list'!$AJ$10:$AL$187,3,FALSE))="","",(VLOOKUP($E183,'Org list'!$AJ$10:$AL$187,3,FALSE))),"")</f>
        <v>South of England Commissioning Region</v>
      </c>
      <c r="C183" s="174" t="str">
        <f ca="1">IFERROR(IF((VLOOKUP($E183,'Org list'!$AO$10:$AQ$187,3,FALSE))="","",(VLOOKUP($E183,'Org list'!$AO$10:$AQ$187,3,FALSE))),"")</f>
        <v>South West GOR</v>
      </c>
      <c r="D183" s="175" t="str">
        <f ca="1">IFERROR(IF((VLOOKUP($E183,'Org list'!$AT$10:$AV$187,3,FALSE))="","",(VLOOKUP($E183,'Org list'!$AT$10:$AV$187,3,FALSE))),"")</f>
        <v>NHS England South (South Central)</v>
      </c>
      <c r="E183" s="34" t="str">
        <f t="shared" ca="1" si="5"/>
        <v>E06000054</v>
      </c>
      <c r="F183" s="29" t="str">
        <f ca="1">IF(E183="","",VLOOKUP(E183,'Org list'!$J$9:$K$636,2,0))</f>
        <v>Wiltshire</v>
      </c>
      <c r="G183" s="196">
        <f ca="1">IFERROR(IF((VLOOKUP($E183,'NEA Backsheet'!$D$5:$AF$182,G$9,FALSE))="","",(VLOOKUP($E183,'NEA Backsheet'!$D$5:$AF$182,G$9,FALSE))),"")</f>
        <v>2232.8726421747474</v>
      </c>
      <c r="H183" s="197">
        <f ca="1">IFERROR(IF((VLOOKUP($E183,'NEA Backsheet'!$D$5:$AF$182,H$9,FALSE))="","",(VLOOKUP($E183,'NEA Backsheet'!$D$5:$AF$182,H$9,FALSE))),"")</f>
        <v>2194.5594136187296</v>
      </c>
      <c r="I183" s="197">
        <f ca="1">IFERROR(IF((VLOOKUP($E183,'NEA Backsheet'!$D$5:$AF$182,I$9,FALSE))="","",(VLOOKUP($E183,'NEA Backsheet'!$D$5:$AF$182,I$9,FALSE))),"")</f>
        <v>2285.1767825737961</v>
      </c>
      <c r="J183" s="198">
        <f ca="1">IFERROR(IF((VLOOKUP($E183,'NEA Backsheet'!$D$5:$AF$182,J$9,FALSE))="","",(VLOOKUP($E183,'NEA Backsheet'!$D$5:$AF$182,J$9,FALSE))),"")</f>
        <v>2210.1714646746937</v>
      </c>
      <c r="K183" s="196">
        <f ca="1">IFERROR(IF((VLOOKUP($E183,'NEA Backsheet'!$D$5:$AF$182,K$9,FALSE))="","",(VLOOKUP($E183,'NEA Backsheet'!$D$5:$AF$182,K$9,FALSE))),"")</f>
        <v>2291.6974881980682</v>
      </c>
      <c r="L183" s="223">
        <f ca="1">IFERROR(IF((VLOOKUP($E183,'NEA Backsheet'!$D$5:$AF$182,L$9,FALSE))="","",(VLOOKUP($E183,'NEA Backsheet'!$D$5:$AF$182,L$9,FALSE))),"")</f>
        <v>2354.6523260949075</v>
      </c>
      <c r="M183" s="199">
        <f ca="1">IFERROR(IF((VLOOKUP($E183,'NEA Backsheet'!$D$5:$AF$182,M$9,FALSE))="","",(VLOOKUP($E183,'NEA Backsheet'!$D$5:$AF$182,M$9,FALSE))),"")</f>
        <v>2527.4543385570987</v>
      </c>
      <c r="N183" s="201" t="str">
        <f ca="1">IFERROR(IF((VLOOKUP($E183,'NEA Backsheet'!$D$5:$AF$182,N$9,FALSE))="","",(VLOOKUP($E183,'NEA Backsheet'!$D$5:$AF$182,N$9,FALSE))),"")</f>
        <v/>
      </c>
      <c r="O183" s="211"/>
      <c r="P183" s="127"/>
      <c r="Q183" s="196">
        <f ca="1">IFERROR(IF((VLOOKUP($E183,'DTOC Backsheet'!$D$5:$CA$182,Q$9,FALSE))="","",(VLOOKUP($E183,'DTOC Backsheet'!$D$5:$CA$182,Q$9,FALSE))),"")</f>
        <v>1463.4738833355732</v>
      </c>
      <c r="R183" s="197">
        <f ca="1">IFERROR(IF((VLOOKUP($E183,'DTOC Backsheet'!$D$5:$CA$182,R$9,FALSE))="","",(VLOOKUP($E183,'DTOC Backsheet'!$D$5:$CA$182,R$9,FALSE))),"")</f>
        <v>2031.7555484344473</v>
      </c>
      <c r="S183" s="197">
        <f ca="1">IFERROR(IF((VLOOKUP($E183,'DTOC Backsheet'!$D$5:$CA$182,S$9,FALSE))="","",(VLOOKUP($E183,'DTOC Backsheet'!$D$5:$CA$182,S$9,FALSE))),"")</f>
        <v>1597.3392323675046</v>
      </c>
      <c r="T183" s="198">
        <f ca="1">IFERROR(IF((VLOOKUP($E183,'DTOC Backsheet'!$D$5:$CA$182,T$9,FALSE))="","",(VLOOKUP($E183,'DTOC Backsheet'!$D$5:$CA$182,T$9,FALSE))),"")</f>
        <v>1952.6133857799662</v>
      </c>
      <c r="U183" s="196">
        <f ca="1">IFERROR(IF((VLOOKUP($E183,'DTOC Backsheet'!$D$5:$CA$182,U$9,FALSE))="","",(VLOOKUP($E183,'DTOC Backsheet'!$D$5:$CA$182,U$9,FALSE))),"")</f>
        <v>1992.7355786384587</v>
      </c>
      <c r="V183" s="223">
        <f ca="1">IFERROR(IF((VLOOKUP($E183,'DTOC Backsheet'!$D$5:$CA$182,V$9,FALSE))="","",(VLOOKUP($E183,'DTOC Backsheet'!$D$5:$CA$182,V$9,FALSE))),"")</f>
        <v>1729.1121960746461</v>
      </c>
      <c r="W183" s="199">
        <f ca="1">IFERROR(IF((VLOOKUP($E183,'DTOC Backsheet'!$D$5:$CA$182,W$9,FALSE))="","",(VLOOKUP($E183,'DTOC Backsheet'!$D$5:$CA$182,W$9,FALSE))),"")</f>
        <v>1419.7083626851179</v>
      </c>
      <c r="X183" s="201" t="str">
        <f ca="1">IFERROR(IF((VLOOKUP($E183,'DTOC Backsheet'!$D$5:$CA$182,X$9,FALSE))="","",(VLOOKUP($E183,'DTOC Backsheet'!$D$5:$CA$182,X$9,FALSE))),"")</f>
        <v/>
      </c>
      <c r="Y183" s="212"/>
    </row>
    <row r="184" spans="1:26" ht="30" customHeight="1" thickBot="1">
      <c r="A184" s="42">
        <v>172</v>
      </c>
      <c r="B184" s="173" t="str">
        <f ca="1">IFERROR(IF((VLOOKUP($E184,'Org list'!$AJ$10:$AL$187,3,FALSE))="","",(VLOOKUP($E184,'Org list'!$AJ$10:$AL$187,3,FALSE))),"")</f>
        <v>South of England Commissioning Region</v>
      </c>
      <c r="C184" s="174" t="str">
        <f ca="1">IFERROR(IF((VLOOKUP($E184,'Org list'!$AO$10:$AQ$187,3,FALSE))="","",(VLOOKUP($E184,'Org list'!$AO$10:$AQ$187,3,FALSE))),"")</f>
        <v>South East GOR</v>
      </c>
      <c r="D184" s="175" t="str">
        <f ca="1">IFERROR(IF((VLOOKUP($E184,'Org list'!$AT$10:$AV$187,3,FALSE))="","",(VLOOKUP($E184,'Org list'!$AT$10:$AV$187,3,FALSE))),"")</f>
        <v>NHS England South (South Central)</v>
      </c>
      <c r="E184" s="34" t="str">
        <f t="shared" ca="1" si="5"/>
        <v>E06000040</v>
      </c>
      <c r="F184" s="29" t="str">
        <f ca="1">IF(E184="","",VLOOKUP(E184,'Org list'!$J$9:$K$636,2,0))</f>
        <v>Windsor and Maidenhead</v>
      </c>
      <c r="G184" s="196">
        <f ca="1">IFERROR(IF((VLOOKUP($E184,'NEA Backsheet'!$D$5:$AF$182,G$9,FALSE))="","",(VLOOKUP($E184,'NEA Backsheet'!$D$5:$AF$182,G$9,FALSE))),"")</f>
        <v>2576.6656472869522</v>
      </c>
      <c r="H184" s="197">
        <f ca="1">IFERROR(IF((VLOOKUP($E184,'NEA Backsheet'!$D$5:$AF$182,H$9,FALSE))="","",(VLOOKUP($E184,'NEA Backsheet'!$D$5:$AF$182,H$9,FALSE))),"")</f>
        <v>2603.5360804034558</v>
      </c>
      <c r="I184" s="197">
        <f ca="1">IFERROR(IF((VLOOKUP($E184,'NEA Backsheet'!$D$5:$AF$182,I$9,FALSE))="","",(VLOOKUP($E184,'NEA Backsheet'!$D$5:$AF$182,I$9,FALSE))),"")</f>
        <v>2814.6161553665847</v>
      </c>
      <c r="J184" s="198">
        <f ca="1">IFERROR(IF((VLOOKUP($E184,'NEA Backsheet'!$D$5:$AF$182,J$9,FALSE))="","",(VLOOKUP($E184,'NEA Backsheet'!$D$5:$AF$182,J$9,FALSE))),"")</f>
        <v>2634.5782786526461</v>
      </c>
      <c r="K184" s="196">
        <f ca="1">IFERROR(IF((VLOOKUP($E184,'NEA Backsheet'!$D$5:$AF$182,K$9,FALSE))="","",(VLOOKUP($E184,'NEA Backsheet'!$D$5:$AF$182,K$9,FALSE))),"")</f>
        <v>4523.5968216933816</v>
      </c>
      <c r="L184" s="223">
        <f ca="1">IFERROR(IF((VLOOKUP($E184,'NEA Backsheet'!$D$5:$AF$182,L$9,FALSE))="","",(VLOOKUP($E184,'NEA Backsheet'!$D$5:$AF$182,L$9,FALSE))),"")</f>
        <v>3427.3059321066098</v>
      </c>
      <c r="M184" s="199">
        <f ca="1">IFERROR(IF((VLOOKUP($E184,'NEA Backsheet'!$D$5:$AF$182,M$9,FALSE))="","",(VLOOKUP($E184,'NEA Backsheet'!$D$5:$AF$182,M$9,FALSE))),"")</f>
        <v>2759.9726027846482</v>
      </c>
      <c r="N184" s="201" t="str">
        <f ca="1">IFERROR(IF((VLOOKUP($E184,'NEA Backsheet'!$D$5:$AF$182,N$9,FALSE))="","",(VLOOKUP($E184,'NEA Backsheet'!$D$5:$AF$182,N$9,FALSE))),"")</f>
        <v/>
      </c>
      <c r="O184" s="211"/>
      <c r="P184" s="127"/>
      <c r="Q184" s="196">
        <f ca="1">IFERROR(IF((VLOOKUP($E184,'DTOC Backsheet'!$D$5:$CA$182,Q$9,FALSE))="","",(VLOOKUP($E184,'DTOC Backsheet'!$D$5:$CA$182,Q$9,FALSE))),"")</f>
        <v>928.59679668754279</v>
      </c>
      <c r="R184" s="197">
        <f ca="1">IFERROR(IF((VLOOKUP($E184,'DTOC Backsheet'!$D$5:$CA$182,R$9,FALSE))="","",(VLOOKUP($E184,'DTOC Backsheet'!$D$5:$CA$182,R$9,FALSE))),"")</f>
        <v>1187.5990748681168</v>
      </c>
      <c r="S184" s="197">
        <f ca="1">IFERROR(IF((VLOOKUP($E184,'DTOC Backsheet'!$D$5:$CA$182,S$9,FALSE))="","",(VLOOKUP($E184,'DTOC Backsheet'!$D$5:$CA$182,S$9,FALSE))),"")</f>
        <v>1244.7701463059691</v>
      </c>
      <c r="T184" s="198">
        <f ca="1">IFERROR(IF((VLOOKUP($E184,'DTOC Backsheet'!$D$5:$CA$182,T$9,FALSE))="","",(VLOOKUP($E184,'DTOC Backsheet'!$D$5:$CA$182,T$9,FALSE))),"")</f>
        <v>1404.7818117882982</v>
      </c>
      <c r="U184" s="196">
        <f ca="1">IFERROR(IF((VLOOKUP($E184,'DTOC Backsheet'!$D$5:$CA$182,U$9,FALSE))="","",(VLOOKUP($E184,'DTOC Backsheet'!$D$5:$CA$182,U$9,FALSE))),"")</f>
        <v>913.53909232858666</v>
      </c>
      <c r="V184" s="223">
        <f ca="1">IFERROR(IF((VLOOKUP($E184,'DTOC Backsheet'!$D$5:$CA$182,V$9,FALSE))="","",(VLOOKUP($E184,'DTOC Backsheet'!$D$5:$CA$182,V$9,FALSE))),"")</f>
        <v>1236.7250919731339</v>
      </c>
      <c r="W184" s="199">
        <f ca="1">IFERROR(IF((VLOOKUP($E184,'DTOC Backsheet'!$D$5:$CA$182,W$9,FALSE))="","",(VLOOKUP($E184,'DTOC Backsheet'!$D$5:$CA$182,W$9,FALSE))),"")</f>
        <v>1241.034238635061</v>
      </c>
      <c r="X184" s="201" t="str">
        <f ca="1">IFERROR(IF((VLOOKUP($E184,'DTOC Backsheet'!$D$5:$CA$182,X$9,FALSE))="","",(VLOOKUP($E184,'DTOC Backsheet'!$D$5:$CA$182,X$9,FALSE))),"")</f>
        <v/>
      </c>
      <c r="Y184" s="212"/>
    </row>
    <row r="185" spans="1:26" ht="30" customHeight="1" thickBot="1">
      <c r="A185" s="42">
        <v>173</v>
      </c>
      <c r="B185" s="173" t="str">
        <f ca="1">IFERROR(IF((VLOOKUP($E185,'Org list'!$AJ$10:$AL$187,3,FALSE))="","",(VLOOKUP($E185,'Org list'!$AJ$10:$AL$187,3,FALSE))),"")</f>
        <v>North of England Commissioning Region</v>
      </c>
      <c r="C185" s="174" t="str">
        <f ca="1">IFERROR(IF((VLOOKUP($E185,'Org list'!$AO$10:$AQ$187,3,FALSE))="","",(VLOOKUP($E185,'Org list'!$AO$10:$AQ$187,3,FALSE))),"")</f>
        <v>North West GOR</v>
      </c>
      <c r="D185" s="175" t="str">
        <f ca="1">IFERROR(IF((VLOOKUP($E185,'Org list'!$AT$10:$AV$187,3,FALSE))="","",(VLOOKUP($E185,'Org list'!$AT$10:$AV$187,3,FALSE))),"")</f>
        <v>NHS England North (Cheshire And Merseyside)</v>
      </c>
      <c r="E185" s="34" t="str">
        <f t="shared" ca="1" si="5"/>
        <v>E08000015</v>
      </c>
      <c r="F185" s="29" t="str">
        <f ca="1">IF(E185="","",VLOOKUP(E185,'Org list'!$J$9:$K$636,2,0))</f>
        <v>Wirral</v>
      </c>
      <c r="G185" s="196">
        <f ca="1">IFERROR(IF((VLOOKUP($E185,'NEA Backsheet'!$D$5:$AF$182,G$9,FALSE))="","",(VLOOKUP($E185,'NEA Backsheet'!$D$5:$AF$182,G$9,FALSE))),"")</f>
        <v>3478.9069721319961</v>
      </c>
      <c r="H185" s="197">
        <f ca="1">IFERROR(IF((VLOOKUP($E185,'NEA Backsheet'!$D$5:$AF$182,H$9,FALSE))="","",(VLOOKUP($E185,'NEA Backsheet'!$D$5:$AF$182,H$9,FALSE))),"")</f>
        <v>3590.650442176483</v>
      </c>
      <c r="I185" s="197">
        <f ca="1">IFERROR(IF((VLOOKUP($E185,'NEA Backsheet'!$D$5:$AF$182,I$9,FALSE))="","",(VLOOKUP($E185,'NEA Backsheet'!$D$5:$AF$182,I$9,FALSE))),"")</f>
        <v>3737.3140892675287</v>
      </c>
      <c r="J185" s="198">
        <f ca="1">IFERROR(IF((VLOOKUP($E185,'NEA Backsheet'!$D$5:$AF$182,J$9,FALSE))="","",(VLOOKUP($E185,'NEA Backsheet'!$D$5:$AF$182,J$9,FALSE))),"")</f>
        <v>3694.1852212539593</v>
      </c>
      <c r="K185" s="196">
        <f ca="1">IFERROR(IF((VLOOKUP($E185,'NEA Backsheet'!$D$5:$AF$182,K$9,FALSE))="","",(VLOOKUP($E185,'NEA Backsheet'!$D$5:$AF$182,K$9,FALSE))),"")</f>
        <v>3633.264050391334</v>
      </c>
      <c r="L185" s="223">
        <f ca="1">IFERROR(IF((VLOOKUP($E185,'NEA Backsheet'!$D$5:$AF$182,L$9,FALSE))="","",(VLOOKUP($E185,'NEA Backsheet'!$D$5:$AF$182,L$9,FALSE))),"")</f>
        <v>3677.8643995989514</v>
      </c>
      <c r="M185" s="199">
        <f ca="1">IFERROR(IF((VLOOKUP($E185,'NEA Backsheet'!$D$5:$AF$182,M$9,FALSE))="","",(VLOOKUP($E185,'NEA Backsheet'!$D$5:$AF$182,M$9,FALSE))),"")</f>
        <v>3895.3690649928999</v>
      </c>
      <c r="N185" s="201" t="str">
        <f ca="1">IFERROR(IF((VLOOKUP($E185,'NEA Backsheet'!$D$5:$AF$182,N$9,FALSE))="","",(VLOOKUP($E185,'NEA Backsheet'!$D$5:$AF$182,N$9,FALSE))),"")</f>
        <v/>
      </c>
      <c r="O185" s="211"/>
      <c r="P185" s="127"/>
      <c r="Q185" s="196">
        <f ca="1">IFERROR(IF((VLOOKUP($E185,'DTOC Backsheet'!$D$5:$CA$182,Q$9,FALSE))="","",(VLOOKUP($E185,'DTOC Backsheet'!$D$5:$CA$182,Q$9,FALSE))),"")</f>
        <v>523.36683614531682</v>
      </c>
      <c r="R185" s="197">
        <f ca="1">IFERROR(IF((VLOOKUP($E185,'DTOC Backsheet'!$D$5:$CA$182,R$9,FALSE))="","",(VLOOKUP($E185,'DTOC Backsheet'!$D$5:$CA$182,R$9,FALSE))),"")</f>
        <v>1357.5318460075596</v>
      </c>
      <c r="S185" s="197">
        <f ca="1">IFERROR(IF((VLOOKUP($E185,'DTOC Backsheet'!$D$5:$CA$182,S$9,FALSE))="","",(VLOOKUP($E185,'DTOC Backsheet'!$D$5:$CA$182,S$9,FALSE))),"")</f>
        <v>991.33222792389972</v>
      </c>
      <c r="T185" s="198">
        <f ca="1">IFERROR(IF((VLOOKUP($E185,'DTOC Backsheet'!$D$5:$CA$182,T$9,FALSE))="","",(VLOOKUP($E185,'DTOC Backsheet'!$D$5:$CA$182,T$9,FALSE))),"")</f>
        <v>1036.2989303257202</v>
      </c>
      <c r="U185" s="196">
        <f ca="1">IFERROR(IF((VLOOKUP($E185,'DTOC Backsheet'!$D$5:$CA$182,U$9,FALSE))="","",(VLOOKUP($E185,'DTOC Backsheet'!$D$5:$CA$182,U$9,FALSE))),"")</f>
        <v>1278.7700869472483</v>
      </c>
      <c r="V185" s="223">
        <f ca="1">IFERROR(IF((VLOOKUP($E185,'DTOC Backsheet'!$D$5:$CA$182,V$9,FALSE))="","",(VLOOKUP($E185,'DTOC Backsheet'!$D$5:$CA$182,V$9,FALSE))),"")</f>
        <v>1035.1199781865557</v>
      </c>
      <c r="W185" s="199">
        <f ca="1">IFERROR(IF((VLOOKUP($E185,'DTOC Backsheet'!$D$5:$CA$182,W$9,FALSE))="","",(VLOOKUP($E185,'DTOC Backsheet'!$D$5:$CA$182,W$9,FALSE))),"")</f>
        <v>652.74650105082333</v>
      </c>
      <c r="X185" s="201" t="str">
        <f ca="1">IFERROR(IF((VLOOKUP($E185,'DTOC Backsheet'!$D$5:$CA$182,X$9,FALSE))="","",(VLOOKUP($E185,'DTOC Backsheet'!$D$5:$CA$182,X$9,FALSE))),"")</f>
        <v/>
      </c>
      <c r="Y185" s="212"/>
    </row>
    <row r="186" spans="1:26" ht="30" customHeight="1" thickBot="1">
      <c r="A186" s="42">
        <v>174</v>
      </c>
      <c r="B186" s="173" t="str">
        <f ca="1">IFERROR(IF((VLOOKUP($E186,'Org list'!$AJ$10:$AL$187,3,FALSE))="","",(VLOOKUP($E186,'Org list'!$AJ$10:$AL$187,3,FALSE))),"")</f>
        <v>South of England Commissioning Region</v>
      </c>
      <c r="C186" s="174" t="str">
        <f ca="1">IFERROR(IF((VLOOKUP($E186,'Org list'!$AO$10:$AQ$187,3,FALSE))="","",(VLOOKUP($E186,'Org list'!$AO$10:$AQ$187,3,FALSE))),"")</f>
        <v>South East GOR</v>
      </c>
      <c r="D186" s="175" t="str">
        <f ca="1">IFERROR(IF((VLOOKUP($E186,'Org list'!$AT$10:$AV$187,3,FALSE))="","",(VLOOKUP($E186,'Org list'!$AT$10:$AV$187,3,FALSE))),"")</f>
        <v>NHS England South (South Central)</v>
      </c>
      <c r="E186" s="34" t="str">
        <f t="shared" ca="1" si="5"/>
        <v>E06000041</v>
      </c>
      <c r="F186" s="29" t="str">
        <f ca="1">IF(E186="","",VLOOKUP(E186,'Org list'!$J$9:$K$636,2,0))</f>
        <v>Wokingham</v>
      </c>
      <c r="G186" s="196">
        <f ca="1">IFERROR(IF((VLOOKUP($E186,'NEA Backsheet'!$D$5:$AF$182,G$9,FALSE))="","",(VLOOKUP($E186,'NEA Backsheet'!$D$5:$AF$182,G$9,FALSE))),"")</f>
        <v>2036.6052515589568</v>
      </c>
      <c r="H186" s="197">
        <f ca="1">IFERROR(IF((VLOOKUP($E186,'NEA Backsheet'!$D$5:$AF$182,H$9,FALSE))="","",(VLOOKUP($E186,'NEA Backsheet'!$D$5:$AF$182,H$9,FALSE))),"")</f>
        <v>2081.1654925447624</v>
      </c>
      <c r="I186" s="197">
        <f ca="1">IFERROR(IF((VLOOKUP($E186,'NEA Backsheet'!$D$5:$AF$182,I$9,FALSE))="","",(VLOOKUP($E186,'NEA Backsheet'!$D$5:$AF$182,I$9,FALSE))),"")</f>
        <v>2077.669276023511</v>
      </c>
      <c r="J186" s="198">
        <f ca="1">IFERROR(IF((VLOOKUP($E186,'NEA Backsheet'!$D$5:$AF$182,J$9,FALSE))="","",(VLOOKUP($E186,'NEA Backsheet'!$D$5:$AF$182,J$9,FALSE))),"")</f>
        <v>2094.8454142277947</v>
      </c>
      <c r="K186" s="196">
        <f ca="1">IFERROR(IF((VLOOKUP($E186,'NEA Backsheet'!$D$5:$AF$182,K$9,FALSE))="","",(VLOOKUP($E186,'NEA Backsheet'!$D$5:$AF$182,K$9,FALSE))),"")</f>
        <v>2145.5368819899886</v>
      </c>
      <c r="L186" s="223">
        <f ca="1">IFERROR(IF((VLOOKUP($E186,'NEA Backsheet'!$D$5:$AF$182,L$9,FALSE))="","",(VLOOKUP($E186,'NEA Backsheet'!$D$5:$AF$182,L$9,FALSE))),"")</f>
        <v>2157.8396330660389</v>
      </c>
      <c r="M186" s="199">
        <f ca="1">IFERROR(IF((VLOOKUP($E186,'NEA Backsheet'!$D$5:$AF$182,M$9,FALSE))="","",(VLOOKUP($E186,'NEA Backsheet'!$D$5:$AF$182,M$9,FALSE))),"")</f>
        <v>2265.9175792967958</v>
      </c>
      <c r="N186" s="201" t="str">
        <f ca="1">IFERROR(IF((VLOOKUP($E186,'NEA Backsheet'!$D$5:$AF$182,N$9,FALSE))="","",(VLOOKUP($E186,'NEA Backsheet'!$D$5:$AF$182,N$9,FALSE))),"")</f>
        <v/>
      </c>
      <c r="O186" s="211"/>
      <c r="P186" s="127"/>
      <c r="Q186" s="196">
        <f ca="1">IFERROR(IF((VLOOKUP($E186,'DTOC Backsheet'!$D$5:$CA$182,Q$9,FALSE))="","",(VLOOKUP($E186,'DTOC Backsheet'!$D$5:$CA$182,Q$9,FALSE))),"")</f>
        <v>557.95709253922519</v>
      </c>
      <c r="R186" s="197">
        <f ca="1">IFERROR(IF((VLOOKUP($E186,'DTOC Backsheet'!$D$5:$CA$182,R$9,FALSE))="","",(VLOOKUP($E186,'DTOC Backsheet'!$D$5:$CA$182,R$9,FALSE))),"")</f>
        <v>850.94460454691011</v>
      </c>
      <c r="S186" s="197">
        <f ca="1">IFERROR(IF((VLOOKUP($E186,'DTOC Backsheet'!$D$5:$CA$182,S$9,FALSE))="","",(VLOOKUP($E186,'DTOC Backsheet'!$D$5:$CA$182,S$9,FALSE))),"")</f>
        <v>760.4867114953571</v>
      </c>
      <c r="T186" s="198">
        <f ca="1">IFERROR(IF((VLOOKUP($E186,'DTOC Backsheet'!$D$5:$CA$182,T$9,FALSE))="","",(VLOOKUP($E186,'DTOC Backsheet'!$D$5:$CA$182,T$9,FALSE))),"")</f>
        <v>831.26894889946243</v>
      </c>
      <c r="U186" s="196">
        <f ca="1">IFERROR(IF((VLOOKUP($E186,'DTOC Backsheet'!$D$5:$CA$182,U$9,FALSE))="","",(VLOOKUP($E186,'DTOC Backsheet'!$D$5:$CA$182,U$9,FALSE))),"")</f>
        <v>594.10576174947175</v>
      </c>
      <c r="V186" s="223">
        <f ca="1">IFERROR(IF((VLOOKUP($E186,'DTOC Backsheet'!$D$5:$CA$182,V$9,FALSE))="","",(VLOOKUP($E186,'DTOC Backsheet'!$D$5:$CA$182,V$9,FALSE))),"")</f>
        <v>785.75278166865621</v>
      </c>
      <c r="W186" s="199">
        <f ca="1">IFERROR(IF((VLOOKUP($E186,'DTOC Backsheet'!$D$5:$CA$182,W$9,FALSE))="","",(VLOOKUP($E186,'DTOC Backsheet'!$D$5:$CA$182,W$9,FALSE))),"")</f>
        <v>669.16751121781897</v>
      </c>
      <c r="X186" s="201" t="str">
        <f ca="1">IFERROR(IF((VLOOKUP($E186,'DTOC Backsheet'!$D$5:$CA$182,X$9,FALSE))="","",(VLOOKUP($E186,'DTOC Backsheet'!$D$5:$CA$182,X$9,FALSE))),"")</f>
        <v/>
      </c>
      <c r="Y186" s="212"/>
    </row>
    <row r="187" spans="1:26" ht="30" customHeight="1" thickBot="1">
      <c r="A187" s="42">
        <v>175</v>
      </c>
      <c r="B187" s="173" t="str">
        <f ca="1">IFERROR(IF((VLOOKUP($E187,'Org list'!$AJ$10:$AL$187,3,FALSE))="","",(VLOOKUP($E187,'Org list'!$AJ$10:$AL$187,3,FALSE))),"")</f>
        <v>Midlands and East of England Commissioning Region</v>
      </c>
      <c r="C187" s="174" t="str">
        <f ca="1">IFERROR(IF((VLOOKUP($E187,'Org list'!$AO$10:$AQ$187,3,FALSE))="","",(VLOOKUP($E187,'Org list'!$AO$10:$AQ$187,3,FALSE))),"")</f>
        <v>West Midlands GOR</v>
      </c>
      <c r="D187" s="175" t="str">
        <f ca="1">IFERROR(IF((VLOOKUP($E187,'Org list'!$AT$10:$AV$187,3,FALSE))="","",(VLOOKUP($E187,'Org list'!$AT$10:$AV$187,3,FALSE))),"")</f>
        <v>NHS England Midlands And East (West Midlands)</v>
      </c>
      <c r="E187" s="34" t="str">
        <f t="shared" ca="1" si="5"/>
        <v>E08000031</v>
      </c>
      <c r="F187" s="29" t="str">
        <f ca="1">IF(E187="","",VLOOKUP(E187,'Org list'!$J$9:$K$636,2,0))</f>
        <v>Wolverhampton</v>
      </c>
      <c r="G187" s="196">
        <f ca="1">IFERROR(IF((VLOOKUP($E187,'NEA Backsheet'!$D$5:$AF$182,G$9,FALSE))="","",(VLOOKUP($E187,'NEA Backsheet'!$D$5:$AF$182,G$9,FALSE))),"")</f>
        <v>3093.873718875846</v>
      </c>
      <c r="H187" s="197">
        <f ca="1">IFERROR(IF((VLOOKUP($E187,'NEA Backsheet'!$D$5:$AF$182,H$9,FALSE))="","",(VLOOKUP($E187,'NEA Backsheet'!$D$5:$AF$182,H$9,FALSE))),"")</f>
        <v>2876.9706781873424</v>
      </c>
      <c r="I187" s="197">
        <f ca="1">IFERROR(IF((VLOOKUP($E187,'NEA Backsheet'!$D$5:$AF$182,I$9,FALSE))="","",(VLOOKUP($E187,'NEA Backsheet'!$D$5:$AF$182,I$9,FALSE))),"")</f>
        <v>2981.0133514404301</v>
      </c>
      <c r="J187" s="198">
        <f ca="1">IFERROR(IF((VLOOKUP($E187,'NEA Backsheet'!$D$5:$AF$182,J$9,FALSE))="","",(VLOOKUP($E187,'NEA Backsheet'!$D$5:$AF$182,J$9,FALSE))),"")</f>
        <v>2880.8671595237956</v>
      </c>
      <c r="K187" s="196">
        <f ca="1">IFERROR(IF((VLOOKUP($E187,'NEA Backsheet'!$D$5:$AF$182,K$9,FALSE))="","",(VLOOKUP($E187,'NEA Backsheet'!$D$5:$AF$182,K$9,FALSE))),"")</f>
        <v>2872.5565154675201</v>
      </c>
      <c r="L187" s="223">
        <f ca="1">IFERROR(IF((VLOOKUP($E187,'NEA Backsheet'!$D$5:$AF$182,L$9,FALSE))="","",(VLOOKUP($E187,'NEA Backsheet'!$D$5:$AF$182,L$9,FALSE))),"")</f>
        <v>2726.6872367397987</v>
      </c>
      <c r="M187" s="199">
        <f ca="1">IFERROR(IF((VLOOKUP($E187,'NEA Backsheet'!$D$5:$AF$182,M$9,FALSE))="","",(VLOOKUP($E187,'NEA Backsheet'!$D$5:$AF$182,M$9,FALSE))),"")</f>
        <v>2823.0287081421611</v>
      </c>
      <c r="N187" s="201" t="str">
        <f ca="1">IFERROR(IF((VLOOKUP($E187,'NEA Backsheet'!$D$5:$AF$182,N$9,FALSE))="","",(VLOOKUP($E187,'NEA Backsheet'!$D$5:$AF$182,N$9,FALSE))),"")</f>
        <v/>
      </c>
      <c r="O187" s="211"/>
      <c r="P187" s="127"/>
      <c r="Q187" s="196">
        <f ca="1">IFERROR(IF((VLOOKUP($E187,'DTOC Backsheet'!$D$5:$CA$182,Q$9,FALSE))="","",(VLOOKUP($E187,'DTOC Backsheet'!$D$5:$CA$182,Q$9,FALSE))),"")</f>
        <v>1742.0445625264174</v>
      </c>
      <c r="R187" s="197">
        <f ca="1">IFERROR(IF((VLOOKUP($E187,'DTOC Backsheet'!$D$5:$CA$182,R$9,FALSE))="","",(VLOOKUP($E187,'DTOC Backsheet'!$D$5:$CA$182,R$9,FALSE))),"")</f>
        <v>1526.1759555582391</v>
      </c>
      <c r="S187" s="197">
        <f ca="1">IFERROR(IF((VLOOKUP($E187,'DTOC Backsheet'!$D$5:$CA$182,S$9,FALSE))="","",(VLOOKUP($E187,'DTOC Backsheet'!$D$5:$CA$182,S$9,FALSE))),"")</f>
        <v>1703.2989151218726</v>
      </c>
      <c r="T187" s="198">
        <f ca="1">IFERROR(IF((VLOOKUP($E187,'DTOC Backsheet'!$D$5:$CA$182,T$9,FALSE))="","",(VLOOKUP($E187,'DTOC Backsheet'!$D$5:$CA$182,T$9,FALSE))),"")</f>
        <v>1293.0112204987088</v>
      </c>
      <c r="U187" s="196">
        <f ca="1">IFERROR(IF((VLOOKUP($E187,'DTOC Backsheet'!$D$5:$CA$182,U$9,FALSE))="","",(VLOOKUP($E187,'DTOC Backsheet'!$D$5:$CA$182,U$9,FALSE))),"")</f>
        <v>1074.5733576351665</v>
      </c>
      <c r="V187" s="223">
        <f ca="1">IFERROR(IF((VLOOKUP($E187,'DTOC Backsheet'!$D$5:$CA$182,V$9,FALSE))="","",(VLOOKUP($E187,'DTOC Backsheet'!$D$5:$CA$182,V$9,FALSE))),"")</f>
        <v>1050.4143313276779</v>
      </c>
      <c r="W187" s="199">
        <f ca="1">IFERROR(IF((VLOOKUP($E187,'DTOC Backsheet'!$D$5:$CA$182,W$9,FALSE))="","",(VLOOKUP($E187,'DTOC Backsheet'!$D$5:$CA$182,W$9,FALSE))),"")</f>
        <v>789.19485937795844</v>
      </c>
      <c r="X187" s="201" t="str">
        <f ca="1">IFERROR(IF((VLOOKUP($E187,'DTOC Backsheet'!$D$5:$CA$182,X$9,FALSE))="","",(VLOOKUP($E187,'DTOC Backsheet'!$D$5:$CA$182,X$9,FALSE))),"")</f>
        <v/>
      </c>
      <c r="Y187" s="212"/>
    </row>
    <row r="188" spans="1:26" ht="30" customHeight="1" thickBot="1">
      <c r="A188" s="42">
        <v>176</v>
      </c>
      <c r="B188" s="173" t="str">
        <f ca="1">IFERROR(IF((VLOOKUP($E188,'Org list'!$AJ$10:$AL$187,3,FALSE))="","",(VLOOKUP($E188,'Org list'!$AJ$10:$AL$187,3,FALSE))),"")</f>
        <v>Midlands and East of England Commissioning Region</v>
      </c>
      <c r="C188" s="174" t="str">
        <f ca="1">IFERROR(IF((VLOOKUP($E188,'Org list'!$AO$10:$AQ$187,3,FALSE))="","",(VLOOKUP($E188,'Org list'!$AO$10:$AQ$187,3,FALSE))),"")</f>
        <v>West Midlands GOR</v>
      </c>
      <c r="D188" s="175" t="str">
        <f ca="1">IFERROR(IF((VLOOKUP($E188,'Org list'!$AT$10:$AV$187,3,FALSE))="","",(VLOOKUP($E188,'Org list'!$AT$10:$AV$187,3,FALSE))),"")</f>
        <v>NHS England Midlands And East (West Midlands)</v>
      </c>
      <c r="E188" s="34" t="str">
        <f t="shared" ca="1" si="5"/>
        <v>E10000034</v>
      </c>
      <c r="F188" s="29" t="str">
        <f ca="1">IF(E188="","",VLOOKUP(E188,'Org list'!$J$9:$K$636,2,0))</f>
        <v>Worcestershire</v>
      </c>
      <c r="G188" s="196">
        <f ca="1">IFERROR(IF((VLOOKUP($E188,'NEA Backsheet'!$D$5:$AF$182,G$9,FALSE))="","",(VLOOKUP($E188,'NEA Backsheet'!$D$5:$AF$182,G$9,FALSE))),"")</f>
        <v>2314.4578552986345</v>
      </c>
      <c r="H188" s="197">
        <f ca="1">IFERROR(IF((VLOOKUP($E188,'NEA Backsheet'!$D$5:$AF$182,H$9,FALSE))="","",(VLOOKUP($E188,'NEA Backsheet'!$D$5:$AF$182,H$9,FALSE))),"")</f>
        <v>2286.1553402844402</v>
      </c>
      <c r="I188" s="197">
        <f ca="1">IFERROR(IF((VLOOKUP($E188,'NEA Backsheet'!$D$5:$AF$182,I$9,FALSE))="","",(VLOOKUP($E188,'NEA Backsheet'!$D$5:$AF$182,I$9,FALSE))),"")</f>
        <v>2355.1788508912646</v>
      </c>
      <c r="J188" s="198">
        <f ca="1">IFERROR(IF((VLOOKUP($E188,'NEA Backsheet'!$D$5:$AF$182,J$9,FALSE))="","",(VLOOKUP($E188,'NEA Backsheet'!$D$5:$AF$182,J$9,FALSE))),"")</f>
        <v>2344.3814171413892</v>
      </c>
      <c r="K188" s="196">
        <f ca="1">IFERROR(IF((VLOOKUP($E188,'NEA Backsheet'!$D$5:$AF$182,K$9,FALSE))="","",(VLOOKUP($E188,'NEA Backsheet'!$D$5:$AF$182,K$9,FALSE))),"")</f>
        <v>2422.5714872293511</v>
      </c>
      <c r="L188" s="223">
        <f ca="1">IFERROR(IF((VLOOKUP($E188,'NEA Backsheet'!$D$5:$AF$182,L$9,FALSE))="","",(VLOOKUP($E188,'NEA Backsheet'!$D$5:$AF$182,L$9,FALSE))),"")</f>
        <v>2324.4416143686603</v>
      </c>
      <c r="M188" s="199">
        <f ca="1">IFERROR(IF((VLOOKUP($E188,'NEA Backsheet'!$D$5:$AF$182,M$9,FALSE))="","",(VLOOKUP($E188,'NEA Backsheet'!$D$5:$AF$182,M$9,FALSE))),"")</f>
        <v>2439.1625619372853</v>
      </c>
      <c r="N188" s="201" t="str">
        <f ca="1">IFERROR(IF((VLOOKUP($E188,'NEA Backsheet'!$D$5:$AF$182,N$9,FALSE))="","",(VLOOKUP($E188,'NEA Backsheet'!$D$5:$AF$182,N$9,FALSE))),"")</f>
        <v/>
      </c>
      <c r="O188" s="211"/>
      <c r="P188" s="127"/>
      <c r="Q188" s="196">
        <f ca="1">IFERROR(IF((VLOOKUP($E188,'DTOC Backsheet'!$D$5:$CA$182,Q$9,FALSE))="","",(VLOOKUP($E188,'DTOC Backsheet'!$D$5:$CA$182,Q$9,FALSE))),"")</f>
        <v>1590.1608131149223</v>
      </c>
      <c r="R188" s="197">
        <f ca="1">IFERROR(IF((VLOOKUP($E188,'DTOC Backsheet'!$D$5:$CA$182,R$9,FALSE))="","",(VLOOKUP($E188,'DTOC Backsheet'!$D$5:$CA$182,R$9,FALSE))),"")</f>
        <v>1450.2489105483733</v>
      </c>
      <c r="S188" s="197">
        <f ca="1">IFERROR(IF((VLOOKUP($E188,'DTOC Backsheet'!$D$5:$CA$182,S$9,FALSE))="","",(VLOOKUP($E188,'DTOC Backsheet'!$D$5:$CA$182,S$9,FALSE))),"")</f>
        <v>1867.8452925207034</v>
      </c>
      <c r="T188" s="198">
        <f ca="1">IFERROR(IF((VLOOKUP($E188,'DTOC Backsheet'!$D$5:$CA$182,T$9,FALSE))="","",(VLOOKUP($E188,'DTOC Backsheet'!$D$5:$CA$182,T$9,FALSE))),"")</f>
        <v>1832.0657342535549</v>
      </c>
      <c r="U188" s="196">
        <f ca="1">IFERROR(IF((VLOOKUP($E188,'DTOC Backsheet'!$D$5:$CA$182,U$9,FALSE))="","",(VLOOKUP($E188,'DTOC Backsheet'!$D$5:$CA$182,U$9,FALSE))),"")</f>
        <v>1569.8535966203913</v>
      </c>
      <c r="V188" s="223">
        <f ca="1">IFERROR(IF((VLOOKUP($E188,'DTOC Backsheet'!$D$5:$CA$182,V$9,FALSE))="","",(VLOOKUP($E188,'DTOC Backsheet'!$D$5:$CA$182,V$9,FALSE))),"")</f>
        <v>1623.0653507122067</v>
      </c>
      <c r="W188" s="199">
        <f ca="1">IFERROR(IF((VLOOKUP($E188,'DTOC Backsheet'!$D$5:$CA$182,W$9,FALSE))="","",(VLOOKUP($E188,'DTOC Backsheet'!$D$5:$CA$182,W$9,FALSE))),"")</f>
        <v>1487.3646926868939</v>
      </c>
      <c r="X188" s="201" t="str">
        <f ca="1">IFERROR(IF((VLOOKUP($E188,'DTOC Backsheet'!$D$5:$CA$182,X$9,FALSE))="","",(VLOOKUP($E188,'DTOC Backsheet'!$D$5:$CA$182,X$9,FALSE))),"")</f>
        <v/>
      </c>
      <c r="Y188" s="212"/>
    </row>
    <row r="189" spans="1:26" ht="30" customHeight="1" thickBot="1">
      <c r="A189" s="42">
        <v>177</v>
      </c>
      <c r="B189" s="176" t="str">
        <f ca="1">IFERROR(IF((VLOOKUP($E189,'Org list'!$AJ$10:$AL$187,3,FALSE))="","",(VLOOKUP($E189,'Org list'!$AJ$10:$AL$187,3,FALSE))),"")</f>
        <v>North of England Commissioning Region</v>
      </c>
      <c r="C189" s="177" t="str">
        <f ca="1">IFERROR(IF((VLOOKUP($E189,'Org list'!$AO$10:$AQ$187,3,FALSE))="","",(VLOOKUP($E189,'Org list'!$AO$10:$AQ$187,3,FALSE))),"")</f>
        <v>Yorkshire and The Humber GOR</v>
      </c>
      <c r="D189" s="178" t="str">
        <f ca="1">IFERROR(IF((VLOOKUP($E189,'Org list'!$AT$10:$AV$187,3,FALSE))="","",(VLOOKUP($E189,'Org list'!$AT$10:$AV$187,3,FALSE))),"")</f>
        <v>NHS England North (Yorkshire And Humber)</v>
      </c>
      <c r="E189" s="33" t="str">
        <f t="shared" ca="1" si="5"/>
        <v>E06000014</v>
      </c>
      <c r="F189" s="30" t="str">
        <f ca="1">IF(E189="","",VLOOKUP(E189,'Org list'!$J$9:$K$636,2,0))</f>
        <v>York</v>
      </c>
      <c r="G189" s="202">
        <f ca="1">IFERROR(IF((VLOOKUP($E189,'NEA Backsheet'!$D$5:$AF$182,G$9,FALSE))="","",(VLOOKUP($E189,'NEA Backsheet'!$D$5:$AF$182,G$9,FALSE))),"")</f>
        <v>2678.2448192182651</v>
      </c>
      <c r="H189" s="203">
        <f ca="1">IFERROR(IF((VLOOKUP($E189,'NEA Backsheet'!$D$5:$AF$182,H$9,FALSE))="","",(VLOOKUP($E189,'NEA Backsheet'!$D$5:$AF$182,H$9,FALSE))),"")</f>
        <v>2731.8404452727427</v>
      </c>
      <c r="I189" s="203">
        <f ca="1">IFERROR(IF((VLOOKUP($E189,'NEA Backsheet'!$D$5:$AF$182,I$9,FALSE))="","",(VLOOKUP($E189,'NEA Backsheet'!$D$5:$AF$182,I$9,FALSE))),"")</f>
        <v>2783.1852493339056</v>
      </c>
      <c r="J189" s="204">
        <f ca="1">IFERROR(IF((VLOOKUP($E189,'NEA Backsheet'!$D$5:$AF$182,J$9,FALSE))="","",(VLOOKUP($E189,'NEA Backsheet'!$D$5:$AF$182,J$9,FALSE))),"")</f>
        <v>2726.3021912223089</v>
      </c>
      <c r="K189" s="202">
        <f ca="1">IFERROR(IF((VLOOKUP($E189,'NEA Backsheet'!$D$5:$AF$182,K$9,FALSE))="","",(VLOOKUP($E189,'NEA Backsheet'!$D$5:$AF$182,K$9,FALSE))),"")</f>
        <v>2689.0229712102055</v>
      </c>
      <c r="L189" s="224">
        <f ca="1">IFERROR(IF((VLOOKUP($E189,'NEA Backsheet'!$D$5:$AF$182,L$9,FALSE))="","",(VLOOKUP($E189,'NEA Backsheet'!$D$5:$AF$182,L$9,FALSE))),"")</f>
        <v>2614.6622397081223</v>
      </c>
      <c r="M189" s="205">
        <f ca="1">IFERROR(IF((VLOOKUP($E189,'NEA Backsheet'!$D$5:$AF$182,M$9,FALSE))="","",(VLOOKUP($E189,'NEA Backsheet'!$D$5:$AF$182,M$9,FALSE))),"")</f>
        <v>2832.4906838790052</v>
      </c>
      <c r="N189" s="207" t="str">
        <f ca="1">IFERROR(IF((VLOOKUP($E189,'NEA Backsheet'!$D$5:$AF$182,N$9,FALSE))="","",(VLOOKUP($E189,'NEA Backsheet'!$D$5:$AF$182,N$9,FALSE))),"")</f>
        <v/>
      </c>
      <c r="O189" s="211"/>
      <c r="P189" s="127"/>
      <c r="Q189" s="202">
        <f ca="1">IFERROR(IF((VLOOKUP($E189,'DTOC Backsheet'!$D$5:$CA$182,Q$9,FALSE))="","",(VLOOKUP($E189,'DTOC Backsheet'!$D$5:$CA$182,Q$9,FALSE))),"")</f>
        <v>1466.3996570374852</v>
      </c>
      <c r="R189" s="203">
        <f ca="1">IFERROR(IF((VLOOKUP($E189,'DTOC Backsheet'!$D$5:$CA$182,R$9,FALSE))="","",(VLOOKUP($E189,'DTOC Backsheet'!$D$5:$CA$182,R$9,FALSE))),"")</f>
        <v>1696.6073725195413</v>
      </c>
      <c r="S189" s="203">
        <f ca="1">IFERROR(IF((VLOOKUP($E189,'DTOC Backsheet'!$D$5:$CA$182,S$9,FALSE))="","",(VLOOKUP($E189,'DTOC Backsheet'!$D$5:$CA$182,S$9,FALSE))),"")</f>
        <v>1830.5036968305333</v>
      </c>
      <c r="T189" s="204">
        <f ca="1">IFERROR(IF((VLOOKUP($E189,'DTOC Backsheet'!$D$5:$CA$182,T$9,FALSE))="","",(VLOOKUP($E189,'DTOC Backsheet'!$D$5:$CA$182,T$9,FALSE))),"")</f>
        <v>1173.55687589688</v>
      </c>
      <c r="U189" s="202">
        <f ca="1">IFERROR(IF((VLOOKUP($E189,'DTOC Backsheet'!$D$5:$CA$182,U$9,FALSE))="","",(VLOOKUP($E189,'DTOC Backsheet'!$D$5:$CA$182,U$9,FALSE))),"")</f>
        <v>1094.434192827061</v>
      </c>
      <c r="V189" s="224">
        <f ca="1">IFERROR(IF((VLOOKUP($E189,'DTOC Backsheet'!$D$5:$CA$182,V$9,FALSE))="","",(VLOOKUP($E189,'DTOC Backsheet'!$D$5:$CA$182,V$9,FALSE))),"")</f>
        <v>1062.6696120326078</v>
      </c>
      <c r="W189" s="205">
        <f ca="1">IFERROR(IF((VLOOKUP($E189,'DTOC Backsheet'!$D$5:$CA$182,W$9,FALSE))="","",(VLOOKUP($E189,'DTOC Backsheet'!$D$5:$CA$182,W$9,FALSE))),"")</f>
        <v>1456.5504138838244</v>
      </c>
      <c r="X189" s="207" t="str">
        <f ca="1">IFERROR(IF((VLOOKUP($E189,'DTOC Backsheet'!$D$5:$CA$182,X$9,FALSE))="","",(VLOOKUP($E189,'DTOC Backsheet'!$D$5:$CA$182,X$9,FALSE))),"")</f>
        <v/>
      </c>
      <c r="Y189" s="213"/>
    </row>
    <row r="191" spans="1:26">
      <c r="A191" s="25"/>
      <c r="B191" s="25"/>
      <c r="C191" s="25"/>
      <c r="D191" s="25"/>
      <c r="E191" s="27" t="s">
        <v>580</v>
      </c>
      <c r="F191" s="25"/>
      <c r="G191" s="25"/>
      <c r="H191" s="25"/>
      <c r="I191" s="25"/>
      <c r="J191" s="25"/>
      <c r="K191" s="25"/>
      <c r="L191" s="25"/>
      <c r="M191" s="25"/>
      <c r="N191" s="25"/>
      <c r="O191" s="25"/>
      <c r="P191" s="25"/>
      <c r="Q191" s="25"/>
      <c r="R191" s="25"/>
      <c r="S191" s="25"/>
      <c r="T191" s="25"/>
      <c r="U191" s="25"/>
      <c r="V191" s="25"/>
      <c r="W191" s="25"/>
      <c r="X191" s="25"/>
      <c r="Y191" s="25"/>
      <c r="Z191" s="25"/>
    </row>
    <row r="193" spans="5:19" ht="30" customHeight="1">
      <c r="E193" s="294" t="s">
        <v>1651</v>
      </c>
      <c r="F193" s="294"/>
      <c r="G193" s="294"/>
      <c r="H193" s="294"/>
      <c r="I193" s="294"/>
      <c r="J193" s="294"/>
      <c r="K193" s="294"/>
      <c r="L193" s="294"/>
      <c r="M193" s="294"/>
      <c r="N193" s="294"/>
      <c r="O193" s="294"/>
      <c r="P193" s="294"/>
      <c r="Q193" s="294"/>
      <c r="R193" s="294"/>
      <c r="S193" s="294"/>
    </row>
  </sheetData>
  <sheetProtection password="DCA1" sheet="1" objects="1" scenarios="1"/>
  <mergeCells count="12">
    <mergeCell ref="E193:S193"/>
    <mergeCell ref="U10:X10"/>
    <mergeCell ref="B1:X1"/>
    <mergeCell ref="B2:X2"/>
    <mergeCell ref="B10:B11"/>
    <mergeCell ref="C10:C11"/>
    <mergeCell ref="D10:D11"/>
    <mergeCell ref="E10:E11"/>
    <mergeCell ref="F10:F11"/>
    <mergeCell ref="Q10:T10"/>
    <mergeCell ref="G10:J10"/>
    <mergeCell ref="K10:N10"/>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sizeWithCells="1">
                  <from>
                    <xdr:col>5</xdr:col>
                    <xdr:colOff>1143000</xdr:colOff>
                    <xdr:row>2</xdr:row>
                    <xdr:rowOff>85725</xdr:rowOff>
                  </from>
                  <to>
                    <xdr:col>8</xdr:col>
                    <xdr:colOff>638175</xdr:colOff>
                    <xdr:row>4</xdr:row>
                    <xdr:rowOff>38100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Trends'!$Q$12:$W$12</xm:f>
              <xm:sqref>Y12</xm:sqref>
            </x14:sparkline>
            <x14:sparkline>
              <xm:f>'NEA and DTOC Trends'!$Q$13:$W$13</xm:f>
              <xm:sqref>Y13</xm:sqref>
            </x14:sparkline>
            <x14:sparkline>
              <xm:f>'NEA and DTOC Trends'!$Q$14:$W$14</xm:f>
              <xm:sqref>Y14</xm:sqref>
            </x14:sparkline>
            <x14:sparkline>
              <xm:f>'NEA and DTOC Trends'!$Q$15:$W$15</xm:f>
              <xm:sqref>Y15</xm:sqref>
            </x14:sparkline>
            <x14:sparkline>
              <xm:f>'NEA and DTOC Trends'!$Q$16:$W$16</xm:f>
              <xm:sqref>Y16</xm:sqref>
            </x14:sparkline>
            <x14:sparkline>
              <xm:f>'NEA and DTOC Trends'!$Q$17:$W$17</xm:f>
              <xm:sqref>Y17</xm:sqref>
            </x14:sparkline>
            <x14:sparkline>
              <xm:f>'NEA and DTOC Trends'!$Q$18:$W$18</xm:f>
              <xm:sqref>Y18</xm:sqref>
            </x14:sparkline>
            <x14:sparkline>
              <xm:f>'NEA and DTOC Trends'!$Q$19:$W$19</xm:f>
              <xm:sqref>Y19</xm:sqref>
            </x14:sparkline>
            <x14:sparkline>
              <xm:f>'NEA and DTOC Trends'!$Q$20:$W$20</xm:f>
              <xm:sqref>Y20</xm:sqref>
            </x14:sparkline>
            <x14:sparkline>
              <xm:f>'NEA and DTOC Trends'!$Q$21:$W$21</xm:f>
              <xm:sqref>Y21</xm:sqref>
            </x14:sparkline>
            <x14:sparkline>
              <xm:f>'NEA and DTOC Trends'!$Q$22:$W$22</xm:f>
              <xm:sqref>Y22</xm:sqref>
            </x14:sparkline>
            <x14:sparkline>
              <xm:f>'NEA and DTOC Trends'!$Q$23:$W$23</xm:f>
              <xm:sqref>Y23</xm:sqref>
            </x14:sparkline>
            <x14:sparkline>
              <xm:f>'NEA and DTOC Trends'!$Q$24:$W$24</xm:f>
              <xm:sqref>Y24</xm:sqref>
            </x14:sparkline>
            <x14:sparkline>
              <xm:f>'NEA and DTOC Trends'!$Q$25:$W$25</xm:f>
              <xm:sqref>Y25</xm:sqref>
            </x14:sparkline>
            <x14:sparkline>
              <xm:f>'NEA and DTOC Trends'!$Q$26:$W$26</xm:f>
              <xm:sqref>Y26</xm:sqref>
            </x14:sparkline>
            <x14:sparkline>
              <xm:f>'NEA and DTOC Trends'!$Q$27:$W$27</xm:f>
              <xm:sqref>Y27</xm:sqref>
            </x14:sparkline>
            <x14:sparkline>
              <xm:f>'NEA and DTOC Trends'!$Q$28:$W$28</xm:f>
              <xm:sqref>Y28</xm:sqref>
            </x14:sparkline>
            <x14:sparkline>
              <xm:f>'NEA and DTOC Trends'!$Q$29:$W$29</xm:f>
              <xm:sqref>Y29</xm:sqref>
            </x14:sparkline>
            <x14:sparkline>
              <xm:f>'NEA and DTOC Trends'!$Q$30:$W$30</xm:f>
              <xm:sqref>Y30</xm:sqref>
            </x14:sparkline>
            <x14:sparkline>
              <xm:f>'NEA and DTOC Trends'!$Q$31:$W$31</xm:f>
              <xm:sqref>Y31</xm:sqref>
            </x14:sparkline>
            <x14:sparkline>
              <xm:f>'NEA and DTOC Trends'!$Q$32:$W$32</xm:f>
              <xm:sqref>Y32</xm:sqref>
            </x14:sparkline>
            <x14:sparkline>
              <xm:f>'NEA and DTOC Trends'!$Q$33:$W$33</xm:f>
              <xm:sqref>Y33</xm:sqref>
            </x14:sparkline>
            <x14:sparkline>
              <xm:f>'NEA and DTOC Trends'!$Q$34:$W$34</xm:f>
              <xm:sqref>Y34</xm:sqref>
            </x14:sparkline>
            <x14:sparkline>
              <xm:f>'NEA and DTOC Trends'!$Q$35:$W$35</xm:f>
              <xm:sqref>Y35</xm:sqref>
            </x14:sparkline>
            <x14:sparkline>
              <xm:f>'NEA and DTOC Trends'!$Q$36:$W$36</xm:f>
              <xm:sqref>Y36</xm:sqref>
            </x14:sparkline>
            <x14:sparkline>
              <xm:f>'NEA and DTOC Trends'!$Q$37:$W$37</xm:f>
              <xm:sqref>Y37</xm:sqref>
            </x14:sparkline>
            <x14:sparkline>
              <xm:f>'NEA and DTOC Trends'!$Q$38:$W$38</xm:f>
              <xm:sqref>Y38</xm:sqref>
            </x14:sparkline>
            <x14:sparkline>
              <xm:f>'NEA and DTOC Trends'!$Q$39:$W$39</xm:f>
              <xm:sqref>Y39</xm:sqref>
            </x14:sparkline>
            <x14:sparkline>
              <xm:f>'NEA and DTOC Trends'!$Q$40:$W$40</xm:f>
              <xm:sqref>Y40</xm:sqref>
            </x14:sparkline>
            <x14:sparkline>
              <xm:f>'NEA and DTOC Trends'!$Q$41:$W$41</xm:f>
              <xm:sqref>Y41</xm:sqref>
            </x14:sparkline>
            <x14:sparkline>
              <xm:f>'NEA and DTOC Trends'!$Q$42:$W$42</xm:f>
              <xm:sqref>Y42</xm:sqref>
            </x14:sparkline>
            <x14:sparkline>
              <xm:f>'NEA and DTOC Trends'!$Q$43:$W$43</xm:f>
              <xm:sqref>Y43</xm:sqref>
            </x14:sparkline>
            <x14:sparkline>
              <xm:f>'NEA and DTOC Trends'!$Q$44:$W$44</xm:f>
              <xm:sqref>Y44</xm:sqref>
            </x14:sparkline>
            <x14:sparkline>
              <xm:f>'NEA and DTOC Trends'!$Q$45:$W$45</xm:f>
              <xm:sqref>Y45</xm:sqref>
            </x14:sparkline>
            <x14:sparkline>
              <xm:f>'NEA and DTOC Trends'!$Q$46:$W$46</xm:f>
              <xm:sqref>Y46</xm:sqref>
            </x14:sparkline>
            <x14:sparkline>
              <xm:f>'NEA and DTOC Trends'!$Q$47:$W$47</xm:f>
              <xm:sqref>Y47</xm:sqref>
            </x14:sparkline>
            <x14:sparkline>
              <xm:f>'NEA and DTOC Trends'!$Q$48:$W$48</xm:f>
              <xm:sqref>Y48</xm:sqref>
            </x14:sparkline>
            <x14:sparkline>
              <xm:f>'NEA and DTOC Trends'!$Q$49:$W$49</xm:f>
              <xm:sqref>Y49</xm:sqref>
            </x14:sparkline>
            <x14:sparkline>
              <xm:f>'NEA and DTOC Trends'!$Q$50:$W$50</xm:f>
              <xm:sqref>Y50</xm:sqref>
            </x14:sparkline>
            <x14:sparkline>
              <xm:f>'NEA and DTOC Trends'!$Q$51:$W$51</xm:f>
              <xm:sqref>Y51</xm:sqref>
            </x14:sparkline>
            <x14:sparkline>
              <xm:f>'NEA and DTOC Trends'!$Q$52:$W$52</xm:f>
              <xm:sqref>Y52</xm:sqref>
            </x14:sparkline>
            <x14:sparkline>
              <xm:f>'NEA and DTOC Trends'!$Q$53:$W$53</xm:f>
              <xm:sqref>Y53</xm:sqref>
            </x14:sparkline>
            <x14:sparkline>
              <xm:f>'NEA and DTOC Trends'!$Q$54:$W$54</xm:f>
              <xm:sqref>Y54</xm:sqref>
            </x14:sparkline>
            <x14:sparkline>
              <xm:f>'NEA and DTOC Trends'!$Q$55:$W$55</xm:f>
              <xm:sqref>Y55</xm:sqref>
            </x14:sparkline>
            <x14:sparkline>
              <xm:f>'NEA and DTOC Trends'!$Q$56:$W$56</xm:f>
              <xm:sqref>Y56</xm:sqref>
            </x14:sparkline>
            <x14:sparkline>
              <xm:f>'NEA and DTOC Trends'!$Q$57:$W$57</xm:f>
              <xm:sqref>Y57</xm:sqref>
            </x14:sparkline>
            <x14:sparkline>
              <xm:f>'NEA and DTOC Trends'!$Q$58:$W$58</xm:f>
              <xm:sqref>Y58</xm:sqref>
            </x14:sparkline>
            <x14:sparkline>
              <xm:f>'NEA and DTOC Trends'!$Q$59:$W$59</xm:f>
              <xm:sqref>Y59</xm:sqref>
            </x14:sparkline>
            <x14:sparkline>
              <xm:f>'NEA and DTOC Trends'!$Q$60:$W$60</xm:f>
              <xm:sqref>Y60</xm:sqref>
            </x14:sparkline>
            <x14:sparkline>
              <xm:f>'NEA and DTOC Trends'!$Q$61:$W$61</xm:f>
              <xm:sqref>Y61</xm:sqref>
            </x14:sparkline>
            <x14:sparkline>
              <xm:f>'NEA and DTOC Trends'!$Q$62:$W$62</xm:f>
              <xm:sqref>Y62</xm:sqref>
            </x14:sparkline>
            <x14:sparkline>
              <xm:f>'NEA and DTOC Trends'!$Q$63:$W$63</xm:f>
              <xm:sqref>Y63</xm:sqref>
            </x14:sparkline>
            <x14:sparkline>
              <xm:f>'NEA and DTOC Trends'!$Q$64:$W$64</xm:f>
              <xm:sqref>Y64</xm:sqref>
            </x14:sparkline>
            <x14:sparkline>
              <xm:f>'NEA and DTOC Trends'!$Q$65:$W$65</xm:f>
              <xm:sqref>Y65</xm:sqref>
            </x14:sparkline>
            <x14:sparkline>
              <xm:f>'NEA and DTOC Trends'!$Q$66:$W$66</xm:f>
              <xm:sqref>Y66</xm:sqref>
            </x14:sparkline>
            <x14:sparkline>
              <xm:f>'NEA and DTOC Trends'!$Q$67:$W$67</xm:f>
              <xm:sqref>Y67</xm:sqref>
            </x14:sparkline>
            <x14:sparkline>
              <xm:f>'NEA and DTOC Trends'!$Q$68:$W$68</xm:f>
              <xm:sqref>Y68</xm:sqref>
            </x14:sparkline>
            <x14:sparkline>
              <xm:f>'NEA and DTOC Trends'!$Q$69:$W$69</xm:f>
              <xm:sqref>Y69</xm:sqref>
            </x14:sparkline>
            <x14:sparkline>
              <xm:f>'NEA and DTOC Trends'!$Q$70:$W$70</xm:f>
              <xm:sqref>Y70</xm:sqref>
            </x14:sparkline>
            <x14:sparkline>
              <xm:f>'NEA and DTOC Trends'!$Q$71:$W$71</xm:f>
              <xm:sqref>Y71</xm:sqref>
            </x14:sparkline>
            <x14:sparkline>
              <xm:f>'NEA and DTOC Trends'!$Q$72:$W$72</xm:f>
              <xm:sqref>Y72</xm:sqref>
            </x14:sparkline>
            <x14:sparkline>
              <xm:f>'NEA and DTOC Trends'!$Q$73:$W$73</xm:f>
              <xm:sqref>Y73</xm:sqref>
            </x14:sparkline>
            <x14:sparkline>
              <xm:f>'NEA and DTOC Trends'!$Q$74:$W$74</xm:f>
              <xm:sqref>Y74</xm:sqref>
            </x14:sparkline>
            <x14:sparkline>
              <xm:f>'NEA and DTOC Trends'!$Q$75:$W$75</xm:f>
              <xm:sqref>Y75</xm:sqref>
            </x14:sparkline>
            <x14:sparkline>
              <xm:f>'NEA and DTOC Trends'!$Q$76:$W$76</xm:f>
              <xm:sqref>Y76</xm:sqref>
            </x14:sparkline>
            <x14:sparkline>
              <xm:f>'NEA and DTOC Trends'!$Q$77:$W$77</xm:f>
              <xm:sqref>Y77</xm:sqref>
            </x14:sparkline>
            <x14:sparkline>
              <xm:f>'NEA and DTOC Trends'!$Q$78:$W$78</xm:f>
              <xm:sqref>Y78</xm:sqref>
            </x14:sparkline>
            <x14:sparkline>
              <xm:f>'NEA and DTOC Trends'!$Q$79:$W$79</xm:f>
              <xm:sqref>Y79</xm:sqref>
            </x14:sparkline>
            <x14:sparkline>
              <xm:f>'NEA and DTOC Trends'!$Q$80:$W$80</xm:f>
              <xm:sqref>Y80</xm:sqref>
            </x14:sparkline>
            <x14:sparkline>
              <xm:f>'NEA and DTOC Trends'!$Q$81:$W$81</xm:f>
              <xm:sqref>Y81</xm:sqref>
            </x14:sparkline>
            <x14:sparkline>
              <xm:f>'NEA and DTOC Trends'!$Q$82:$W$82</xm:f>
              <xm:sqref>Y82</xm:sqref>
            </x14:sparkline>
            <x14:sparkline>
              <xm:f>'NEA and DTOC Trends'!$Q$83:$W$83</xm:f>
              <xm:sqref>Y83</xm:sqref>
            </x14:sparkline>
            <x14:sparkline>
              <xm:f>'NEA and DTOC Trends'!$Q$84:$W$84</xm:f>
              <xm:sqref>Y84</xm:sqref>
            </x14:sparkline>
            <x14:sparkline>
              <xm:f>'NEA and DTOC Trends'!$Q$85:$W$85</xm:f>
              <xm:sqref>Y85</xm:sqref>
            </x14:sparkline>
            <x14:sparkline>
              <xm:f>'NEA and DTOC Trends'!$Q$86:$W$86</xm:f>
              <xm:sqref>Y86</xm:sqref>
            </x14:sparkline>
            <x14:sparkline>
              <xm:f>'NEA and DTOC Trends'!$Q$87:$W$87</xm:f>
              <xm:sqref>Y87</xm:sqref>
            </x14:sparkline>
            <x14:sparkline>
              <xm:f>'NEA and DTOC Trends'!$Q$88:$W$88</xm:f>
              <xm:sqref>Y88</xm:sqref>
            </x14:sparkline>
            <x14:sparkline>
              <xm:f>'NEA and DTOC Trends'!$Q$89:$W$89</xm:f>
              <xm:sqref>Y89</xm:sqref>
            </x14:sparkline>
            <x14:sparkline>
              <xm:f>'NEA and DTOC Trends'!$Q$90:$W$90</xm:f>
              <xm:sqref>Y90</xm:sqref>
            </x14:sparkline>
            <x14:sparkline>
              <xm:f>'NEA and DTOC Trends'!$Q$91:$W$91</xm:f>
              <xm:sqref>Y91</xm:sqref>
            </x14:sparkline>
            <x14:sparkline>
              <xm:f>'NEA and DTOC Trends'!$Q$92:$W$92</xm:f>
              <xm:sqref>Y92</xm:sqref>
            </x14:sparkline>
            <x14:sparkline>
              <xm:f>'NEA and DTOC Trends'!$Q$93:$W$93</xm:f>
              <xm:sqref>Y93</xm:sqref>
            </x14:sparkline>
            <x14:sparkline>
              <xm:f>'NEA and DTOC Trends'!$Q$94:$W$94</xm:f>
              <xm:sqref>Y94</xm:sqref>
            </x14:sparkline>
            <x14:sparkline>
              <xm:f>'NEA and DTOC Trends'!$Q$95:$W$95</xm:f>
              <xm:sqref>Y95</xm:sqref>
            </x14:sparkline>
            <x14:sparkline>
              <xm:f>'NEA and DTOC Trends'!$Q$96:$W$96</xm:f>
              <xm:sqref>Y96</xm:sqref>
            </x14:sparkline>
            <x14:sparkline>
              <xm:f>'NEA and DTOC Trends'!$Q$97:$W$97</xm:f>
              <xm:sqref>Y97</xm:sqref>
            </x14:sparkline>
            <x14:sparkline>
              <xm:f>'NEA and DTOC Trends'!$Q$98:$W$98</xm:f>
              <xm:sqref>Y98</xm:sqref>
            </x14:sparkline>
            <x14:sparkline>
              <xm:f>'NEA and DTOC Trends'!$Q$99:$W$99</xm:f>
              <xm:sqref>Y99</xm:sqref>
            </x14:sparkline>
            <x14:sparkline>
              <xm:f>'NEA and DTOC Trends'!$Q$100:$W$100</xm:f>
              <xm:sqref>Y100</xm:sqref>
            </x14:sparkline>
            <x14:sparkline>
              <xm:f>'NEA and DTOC Trends'!$Q$101:$W$101</xm:f>
              <xm:sqref>Y101</xm:sqref>
            </x14:sparkline>
            <x14:sparkline>
              <xm:f>'NEA and DTOC Trends'!$Q$102:$W$102</xm:f>
              <xm:sqref>Y102</xm:sqref>
            </x14:sparkline>
            <x14:sparkline>
              <xm:f>'NEA and DTOC Trends'!$Q$103:$W$103</xm:f>
              <xm:sqref>Y103</xm:sqref>
            </x14:sparkline>
            <x14:sparkline>
              <xm:f>'NEA and DTOC Trends'!$Q$104:$W$104</xm:f>
              <xm:sqref>Y104</xm:sqref>
            </x14:sparkline>
            <x14:sparkline>
              <xm:f>'NEA and DTOC Trends'!$Q$105:$W$105</xm:f>
              <xm:sqref>Y105</xm:sqref>
            </x14:sparkline>
            <x14:sparkline>
              <xm:f>'NEA and DTOC Trends'!$Q$106:$W$106</xm:f>
              <xm:sqref>Y106</xm:sqref>
            </x14:sparkline>
            <x14:sparkline>
              <xm:f>'NEA and DTOC Trends'!$Q$107:$W$107</xm:f>
              <xm:sqref>Y107</xm:sqref>
            </x14:sparkline>
            <x14:sparkline>
              <xm:f>'NEA and DTOC Trends'!$Q$108:$W$108</xm:f>
              <xm:sqref>Y108</xm:sqref>
            </x14:sparkline>
            <x14:sparkline>
              <xm:f>'NEA and DTOC Trends'!$Q$109:$W$109</xm:f>
              <xm:sqref>Y109</xm:sqref>
            </x14:sparkline>
            <x14:sparkline>
              <xm:f>'NEA and DTOC Trends'!$Q$110:$W$110</xm:f>
              <xm:sqref>Y110</xm:sqref>
            </x14:sparkline>
            <x14:sparkline>
              <xm:f>'NEA and DTOC Trends'!$Q$111:$W$111</xm:f>
              <xm:sqref>Y111</xm:sqref>
            </x14:sparkline>
            <x14:sparkline>
              <xm:f>'NEA and DTOC Trends'!$Q$112:$W$112</xm:f>
              <xm:sqref>Y112</xm:sqref>
            </x14:sparkline>
            <x14:sparkline>
              <xm:f>'NEA and DTOC Trends'!$Q$113:$W$113</xm:f>
              <xm:sqref>Y113</xm:sqref>
            </x14:sparkline>
            <x14:sparkline>
              <xm:f>'NEA and DTOC Trends'!$Q$114:$W$114</xm:f>
              <xm:sqref>Y114</xm:sqref>
            </x14:sparkline>
            <x14:sparkline>
              <xm:f>'NEA and DTOC Trends'!$Q$115:$W$115</xm:f>
              <xm:sqref>Y115</xm:sqref>
            </x14:sparkline>
            <x14:sparkline>
              <xm:f>'NEA and DTOC Trends'!$Q$116:$W$116</xm:f>
              <xm:sqref>Y116</xm:sqref>
            </x14:sparkline>
            <x14:sparkline>
              <xm:f>'NEA and DTOC Trends'!$Q$117:$W$117</xm:f>
              <xm:sqref>Y117</xm:sqref>
            </x14:sparkline>
            <x14:sparkline>
              <xm:f>'NEA and DTOC Trends'!$Q$118:$W$118</xm:f>
              <xm:sqref>Y118</xm:sqref>
            </x14:sparkline>
            <x14:sparkline>
              <xm:f>'NEA and DTOC Trends'!$Q$119:$W$119</xm:f>
              <xm:sqref>Y119</xm:sqref>
            </x14:sparkline>
            <x14:sparkline>
              <xm:f>'NEA and DTOC Trends'!$Q$120:$W$120</xm:f>
              <xm:sqref>Y120</xm:sqref>
            </x14:sparkline>
            <x14:sparkline>
              <xm:f>'NEA and DTOC Trends'!$Q$121:$W$121</xm:f>
              <xm:sqref>Y121</xm:sqref>
            </x14:sparkline>
            <x14:sparkline>
              <xm:f>'NEA and DTOC Trends'!$Q$122:$W$122</xm:f>
              <xm:sqref>Y122</xm:sqref>
            </x14:sparkline>
            <x14:sparkline>
              <xm:f>'NEA and DTOC Trends'!$Q$123:$W$123</xm:f>
              <xm:sqref>Y123</xm:sqref>
            </x14:sparkline>
            <x14:sparkline>
              <xm:f>'NEA and DTOC Trends'!$Q$124:$W$124</xm:f>
              <xm:sqref>Y124</xm:sqref>
            </x14:sparkline>
            <x14:sparkline>
              <xm:f>'NEA and DTOC Trends'!$Q$125:$W$125</xm:f>
              <xm:sqref>Y125</xm:sqref>
            </x14:sparkline>
            <x14:sparkline>
              <xm:f>'NEA and DTOC Trends'!$Q$126:$W$126</xm:f>
              <xm:sqref>Y126</xm:sqref>
            </x14:sparkline>
            <x14:sparkline>
              <xm:f>'NEA and DTOC Trends'!$Q$127:$W$127</xm:f>
              <xm:sqref>Y127</xm:sqref>
            </x14:sparkline>
            <x14:sparkline>
              <xm:f>'NEA and DTOC Trends'!$Q$128:$W$128</xm:f>
              <xm:sqref>Y128</xm:sqref>
            </x14:sparkline>
            <x14:sparkline>
              <xm:f>'NEA and DTOC Trends'!$Q$129:$W$129</xm:f>
              <xm:sqref>Y129</xm:sqref>
            </x14:sparkline>
            <x14:sparkline>
              <xm:f>'NEA and DTOC Trends'!$Q$130:$W$130</xm:f>
              <xm:sqref>Y130</xm:sqref>
            </x14:sparkline>
            <x14:sparkline>
              <xm:f>'NEA and DTOC Trends'!$Q$131:$W$131</xm:f>
              <xm:sqref>Y131</xm:sqref>
            </x14:sparkline>
            <x14:sparkline>
              <xm:f>'NEA and DTOC Trends'!$Q$132:$W$132</xm:f>
              <xm:sqref>Y132</xm:sqref>
            </x14:sparkline>
            <x14:sparkline>
              <xm:f>'NEA and DTOC Trends'!$Q$133:$W$133</xm:f>
              <xm:sqref>Y133</xm:sqref>
            </x14:sparkline>
            <x14:sparkline>
              <xm:f>'NEA and DTOC Trends'!$Q$134:$W$134</xm:f>
              <xm:sqref>Y134</xm:sqref>
            </x14:sparkline>
            <x14:sparkline>
              <xm:f>'NEA and DTOC Trends'!$Q$135:$W$135</xm:f>
              <xm:sqref>Y135</xm:sqref>
            </x14:sparkline>
            <x14:sparkline>
              <xm:f>'NEA and DTOC Trends'!$Q$136:$W$136</xm:f>
              <xm:sqref>Y136</xm:sqref>
            </x14:sparkline>
            <x14:sparkline>
              <xm:f>'NEA and DTOC Trends'!$Q$137:$W$137</xm:f>
              <xm:sqref>Y137</xm:sqref>
            </x14:sparkline>
            <x14:sparkline>
              <xm:f>'NEA and DTOC Trends'!$Q$138:$W$138</xm:f>
              <xm:sqref>Y138</xm:sqref>
            </x14:sparkline>
            <x14:sparkline>
              <xm:f>'NEA and DTOC Trends'!$Q$139:$W$139</xm:f>
              <xm:sqref>Y139</xm:sqref>
            </x14:sparkline>
            <x14:sparkline>
              <xm:f>'NEA and DTOC Trends'!$Q$140:$W$140</xm:f>
              <xm:sqref>Y140</xm:sqref>
            </x14:sparkline>
            <x14:sparkline>
              <xm:f>'NEA and DTOC Trends'!$Q$141:$W$141</xm:f>
              <xm:sqref>Y141</xm:sqref>
            </x14:sparkline>
            <x14:sparkline>
              <xm:f>'NEA and DTOC Trends'!$Q$142:$W$142</xm:f>
              <xm:sqref>Y142</xm:sqref>
            </x14:sparkline>
            <x14:sparkline>
              <xm:f>'NEA and DTOC Trends'!$Q$143:$W$143</xm:f>
              <xm:sqref>Y143</xm:sqref>
            </x14:sparkline>
            <x14:sparkline>
              <xm:f>'NEA and DTOC Trends'!$Q$144:$W$144</xm:f>
              <xm:sqref>Y144</xm:sqref>
            </x14:sparkline>
            <x14:sparkline>
              <xm:f>'NEA and DTOC Trends'!$Q$145:$W$145</xm:f>
              <xm:sqref>Y145</xm:sqref>
            </x14:sparkline>
            <x14:sparkline>
              <xm:f>'NEA and DTOC Trends'!$Q$146:$W$146</xm:f>
              <xm:sqref>Y146</xm:sqref>
            </x14:sparkline>
            <x14:sparkline>
              <xm:f>'NEA and DTOC Trends'!$Q$147:$W$147</xm:f>
              <xm:sqref>Y147</xm:sqref>
            </x14:sparkline>
            <x14:sparkline>
              <xm:f>'NEA and DTOC Trends'!$Q$148:$W$148</xm:f>
              <xm:sqref>Y148</xm:sqref>
            </x14:sparkline>
            <x14:sparkline>
              <xm:f>'NEA and DTOC Trends'!$Q$149:$W$149</xm:f>
              <xm:sqref>Y149</xm:sqref>
            </x14:sparkline>
            <x14:sparkline>
              <xm:f>'NEA and DTOC Trends'!$Q$150:$W$150</xm:f>
              <xm:sqref>Y150</xm:sqref>
            </x14:sparkline>
            <x14:sparkline>
              <xm:f>'NEA and DTOC Trends'!$Q$151:$W$151</xm:f>
              <xm:sqref>Y151</xm:sqref>
            </x14:sparkline>
            <x14:sparkline>
              <xm:f>'NEA and DTOC Trends'!$Q$152:$W$152</xm:f>
              <xm:sqref>Y152</xm:sqref>
            </x14:sparkline>
            <x14:sparkline>
              <xm:f>'NEA and DTOC Trends'!$Q$153:$W$153</xm:f>
              <xm:sqref>Y153</xm:sqref>
            </x14:sparkline>
            <x14:sparkline>
              <xm:f>'NEA and DTOC Trends'!$Q$154:$W$154</xm:f>
              <xm:sqref>Y154</xm:sqref>
            </x14:sparkline>
            <x14:sparkline>
              <xm:f>'NEA and DTOC Trends'!$Q$155:$W$155</xm:f>
              <xm:sqref>Y155</xm:sqref>
            </x14:sparkline>
            <x14:sparkline>
              <xm:f>'NEA and DTOC Trends'!$Q$156:$W$156</xm:f>
              <xm:sqref>Y156</xm:sqref>
            </x14:sparkline>
            <x14:sparkline>
              <xm:f>'NEA and DTOC Trends'!$Q$157:$W$157</xm:f>
              <xm:sqref>Y157</xm:sqref>
            </x14:sparkline>
            <x14:sparkline>
              <xm:f>'NEA and DTOC Trends'!$Q$158:$W$158</xm:f>
              <xm:sqref>Y158</xm:sqref>
            </x14:sparkline>
            <x14:sparkline>
              <xm:f>'NEA and DTOC Trends'!$Q$159:$W$159</xm:f>
              <xm:sqref>Y159</xm:sqref>
            </x14:sparkline>
            <x14:sparkline>
              <xm:f>'NEA and DTOC Trends'!$Q$160:$W$160</xm:f>
              <xm:sqref>Y160</xm:sqref>
            </x14:sparkline>
            <x14:sparkline>
              <xm:f>'NEA and DTOC Trends'!$Q$161:$W$161</xm:f>
              <xm:sqref>Y161</xm:sqref>
            </x14:sparkline>
            <x14:sparkline>
              <xm:f>'NEA and DTOC Trends'!$Q$162:$W$162</xm:f>
              <xm:sqref>Y162</xm:sqref>
            </x14:sparkline>
            <x14:sparkline>
              <xm:f>'NEA and DTOC Trends'!$Q$163:$W$163</xm:f>
              <xm:sqref>Y163</xm:sqref>
            </x14:sparkline>
            <x14:sparkline>
              <xm:f>'NEA and DTOC Trends'!$Q$164:$W$164</xm:f>
              <xm:sqref>Y164</xm:sqref>
            </x14:sparkline>
            <x14:sparkline>
              <xm:f>'NEA and DTOC Trends'!$Q$165:$W$165</xm:f>
              <xm:sqref>Y165</xm:sqref>
            </x14:sparkline>
            <x14:sparkline>
              <xm:f>'NEA and DTOC Trends'!$Q$166:$W$166</xm:f>
              <xm:sqref>Y166</xm:sqref>
            </x14:sparkline>
            <x14:sparkline>
              <xm:f>'NEA and DTOC Trends'!$Q$167:$W$167</xm:f>
              <xm:sqref>Y167</xm:sqref>
            </x14:sparkline>
            <x14:sparkline>
              <xm:f>'NEA and DTOC Trends'!$Q$168:$W$168</xm:f>
              <xm:sqref>Y168</xm:sqref>
            </x14:sparkline>
            <x14:sparkline>
              <xm:f>'NEA and DTOC Trends'!$Q$169:$W$169</xm:f>
              <xm:sqref>Y169</xm:sqref>
            </x14:sparkline>
            <x14:sparkline>
              <xm:f>'NEA and DTOC Trends'!$Q$170:$W$170</xm:f>
              <xm:sqref>Y170</xm:sqref>
            </x14:sparkline>
            <x14:sparkline>
              <xm:f>'NEA and DTOC Trends'!$Q$171:$W$171</xm:f>
              <xm:sqref>Y171</xm:sqref>
            </x14:sparkline>
            <x14:sparkline>
              <xm:f>'NEA and DTOC Trends'!$Q$172:$W$172</xm:f>
              <xm:sqref>Y172</xm:sqref>
            </x14:sparkline>
            <x14:sparkline>
              <xm:f>'NEA and DTOC Trends'!$Q$173:$W$173</xm:f>
              <xm:sqref>Y173</xm:sqref>
            </x14:sparkline>
            <x14:sparkline>
              <xm:f>'NEA and DTOC Trends'!$Q$174:$W$174</xm:f>
              <xm:sqref>Y174</xm:sqref>
            </x14:sparkline>
            <x14:sparkline>
              <xm:f>'NEA and DTOC Trends'!$Q$175:$W$175</xm:f>
              <xm:sqref>Y175</xm:sqref>
            </x14:sparkline>
            <x14:sparkline>
              <xm:f>'NEA and DTOC Trends'!$Q$176:$W$176</xm:f>
              <xm:sqref>Y176</xm:sqref>
            </x14:sparkline>
            <x14:sparkline>
              <xm:f>'NEA and DTOC Trends'!$Q$177:$W$177</xm:f>
              <xm:sqref>Y177</xm:sqref>
            </x14:sparkline>
            <x14:sparkline>
              <xm:f>'NEA and DTOC Trends'!$Q$178:$W$178</xm:f>
              <xm:sqref>Y178</xm:sqref>
            </x14:sparkline>
            <x14:sparkline>
              <xm:f>'NEA and DTOC Trends'!$Q$179:$W$179</xm:f>
              <xm:sqref>Y179</xm:sqref>
            </x14:sparkline>
            <x14:sparkline>
              <xm:f>'NEA and DTOC Trends'!$Q$180:$W$180</xm:f>
              <xm:sqref>Y180</xm:sqref>
            </x14:sparkline>
            <x14:sparkline>
              <xm:f>'NEA and DTOC Trends'!$Q$181:$W$181</xm:f>
              <xm:sqref>Y181</xm:sqref>
            </x14:sparkline>
            <x14:sparkline>
              <xm:f>'NEA and DTOC Trends'!$Q$182:$W$182</xm:f>
              <xm:sqref>Y182</xm:sqref>
            </x14:sparkline>
            <x14:sparkline>
              <xm:f>'NEA and DTOC Trends'!$Q$183:$W$183</xm:f>
              <xm:sqref>Y183</xm:sqref>
            </x14:sparkline>
            <x14:sparkline>
              <xm:f>'NEA and DTOC Trends'!$Q$184:$W$184</xm:f>
              <xm:sqref>Y184</xm:sqref>
            </x14:sparkline>
            <x14:sparkline>
              <xm:f>'NEA and DTOC Trends'!$Q$185:$W$185</xm:f>
              <xm:sqref>Y185</xm:sqref>
            </x14:sparkline>
            <x14:sparkline>
              <xm:f>'NEA and DTOC Trends'!$Q$186:$W$186</xm:f>
              <xm:sqref>Y186</xm:sqref>
            </x14:sparkline>
            <x14:sparkline>
              <xm:f>'NEA and DTOC Trends'!$Q$187:$W$187</xm:f>
              <xm:sqref>Y187</xm:sqref>
            </x14:sparkline>
            <x14:sparkline>
              <xm:f>'NEA and DTOC Trends'!$Q$188:$W$188</xm:f>
              <xm:sqref>Y188</xm:sqref>
            </x14:sparkline>
            <x14:sparkline>
              <xm:f>'NEA and DTOC Trends'!$Q$189:$W$189</xm:f>
              <xm:sqref>Y189</xm:sqref>
            </x14:sparkline>
          </x14:sparklines>
        </x14:sparklineGroup>
        <x14:sparklineGroup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'NEA and DTOC Trends'!G12:M12</xm:f>
              <xm:sqref>O12</xm:sqref>
            </x14:sparkline>
            <x14:sparkline>
              <xm:f>'NEA and DTOC Trends'!G13:M13</xm:f>
              <xm:sqref>O13</xm:sqref>
            </x14:sparkline>
            <x14:sparkline>
              <xm:f>'NEA and DTOC Trends'!G14:M14</xm:f>
              <xm:sqref>O14</xm:sqref>
            </x14:sparkline>
            <x14:sparkline>
              <xm:f>'NEA and DTOC Trends'!G15:M15</xm:f>
              <xm:sqref>O15</xm:sqref>
            </x14:sparkline>
            <x14:sparkline>
              <xm:f>'NEA and DTOC Trends'!G16:M16</xm:f>
              <xm:sqref>O16</xm:sqref>
            </x14:sparkline>
            <x14:sparkline>
              <xm:f>'NEA and DTOC Trends'!G17:M17</xm:f>
              <xm:sqref>O17</xm:sqref>
            </x14:sparkline>
            <x14:sparkline>
              <xm:f>'NEA and DTOC Trends'!G18:M18</xm:f>
              <xm:sqref>O18</xm:sqref>
            </x14:sparkline>
            <x14:sparkline>
              <xm:f>'NEA and DTOC Trends'!G19:M19</xm:f>
              <xm:sqref>O19</xm:sqref>
            </x14:sparkline>
            <x14:sparkline>
              <xm:f>'NEA and DTOC Trends'!G20:M20</xm:f>
              <xm:sqref>O20</xm:sqref>
            </x14:sparkline>
            <x14:sparkline>
              <xm:f>'NEA and DTOC Trends'!G21:M21</xm:f>
              <xm:sqref>O21</xm:sqref>
            </x14:sparkline>
            <x14:sparkline>
              <xm:f>'NEA and DTOC Trends'!G22:M22</xm:f>
              <xm:sqref>O22</xm:sqref>
            </x14:sparkline>
            <x14:sparkline>
              <xm:f>'NEA and DTOC Trends'!G23:M23</xm:f>
              <xm:sqref>O23</xm:sqref>
            </x14:sparkline>
            <x14:sparkline>
              <xm:f>'NEA and DTOC Trends'!G24:M24</xm:f>
              <xm:sqref>O24</xm:sqref>
            </x14:sparkline>
            <x14:sparkline>
              <xm:f>'NEA and DTOC Trends'!G25:M25</xm:f>
              <xm:sqref>O25</xm:sqref>
            </x14:sparkline>
            <x14:sparkline>
              <xm:f>'NEA and DTOC Trends'!G26:M26</xm:f>
              <xm:sqref>O26</xm:sqref>
            </x14:sparkline>
            <x14:sparkline>
              <xm:f>'NEA and DTOC Trends'!G27:M27</xm:f>
              <xm:sqref>O27</xm:sqref>
            </x14:sparkline>
            <x14:sparkline>
              <xm:f>'NEA and DTOC Trends'!G28:M28</xm:f>
              <xm:sqref>O28</xm:sqref>
            </x14:sparkline>
            <x14:sparkline>
              <xm:f>'NEA and DTOC Trends'!G29:M29</xm:f>
              <xm:sqref>O29</xm:sqref>
            </x14:sparkline>
            <x14:sparkline>
              <xm:f>'NEA and DTOC Trends'!G30:M30</xm:f>
              <xm:sqref>O30</xm:sqref>
            </x14:sparkline>
            <x14:sparkline>
              <xm:f>'NEA and DTOC Trends'!G31:M31</xm:f>
              <xm:sqref>O31</xm:sqref>
            </x14:sparkline>
            <x14:sparkline>
              <xm:f>'NEA and DTOC Trends'!G32:M32</xm:f>
              <xm:sqref>O32</xm:sqref>
            </x14:sparkline>
            <x14:sparkline>
              <xm:f>'NEA and DTOC Trends'!G33:M33</xm:f>
              <xm:sqref>O33</xm:sqref>
            </x14:sparkline>
            <x14:sparkline>
              <xm:f>'NEA and DTOC Trends'!G34:M34</xm:f>
              <xm:sqref>O34</xm:sqref>
            </x14:sparkline>
            <x14:sparkline>
              <xm:f>'NEA and DTOC Trends'!G35:M35</xm:f>
              <xm:sqref>O35</xm:sqref>
            </x14:sparkline>
            <x14:sparkline>
              <xm:f>'NEA and DTOC Trends'!G36:M36</xm:f>
              <xm:sqref>O36</xm:sqref>
            </x14:sparkline>
            <x14:sparkline>
              <xm:f>'NEA and DTOC Trends'!G37:M37</xm:f>
              <xm:sqref>O37</xm:sqref>
            </x14:sparkline>
            <x14:sparkline>
              <xm:f>'NEA and DTOC Trends'!G38:M38</xm:f>
              <xm:sqref>O38</xm:sqref>
            </x14:sparkline>
            <x14:sparkline>
              <xm:f>'NEA and DTOC Trends'!G39:M39</xm:f>
              <xm:sqref>O39</xm:sqref>
            </x14:sparkline>
            <x14:sparkline>
              <xm:f>'NEA and DTOC Trends'!G40:M40</xm:f>
              <xm:sqref>O40</xm:sqref>
            </x14:sparkline>
            <x14:sparkline>
              <xm:f>'NEA and DTOC Trends'!G41:M41</xm:f>
              <xm:sqref>O41</xm:sqref>
            </x14:sparkline>
            <x14:sparkline>
              <xm:f>'NEA and DTOC Trends'!G42:M42</xm:f>
              <xm:sqref>O42</xm:sqref>
            </x14:sparkline>
            <x14:sparkline>
              <xm:f>'NEA and DTOC Trends'!G43:M43</xm:f>
              <xm:sqref>O43</xm:sqref>
            </x14:sparkline>
            <x14:sparkline>
              <xm:f>'NEA and DTOC Trends'!G44:M44</xm:f>
              <xm:sqref>O44</xm:sqref>
            </x14:sparkline>
            <x14:sparkline>
              <xm:f>'NEA and DTOC Trends'!G45:M45</xm:f>
              <xm:sqref>O45</xm:sqref>
            </x14:sparkline>
            <x14:sparkline>
              <xm:f>'NEA and DTOC Trends'!G46:M46</xm:f>
              <xm:sqref>O46</xm:sqref>
            </x14:sparkline>
            <x14:sparkline>
              <xm:f>'NEA and DTOC Trends'!G47:M47</xm:f>
              <xm:sqref>O47</xm:sqref>
            </x14:sparkline>
            <x14:sparkline>
              <xm:f>'NEA and DTOC Trends'!G48:M48</xm:f>
              <xm:sqref>O48</xm:sqref>
            </x14:sparkline>
            <x14:sparkline>
              <xm:f>'NEA and DTOC Trends'!G49:M49</xm:f>
              <xm:sqref>O49</xm:sqref>
            </x14:sparkline>
            <x14:sparkline>
              <xm:f>'NEA and DTOC Trends'!G50:M50</xm:f>
              <xm:sqref>O50</xm:sqref>
            </x14:sparkline>
            <x14:sparkline>
              <xm:f>'NEA and DTOC Trends'!G51:M51</xm:f>
              <xm:sqref>O51</xm:sqref>
            </x14:sparkline>
            <x14:sparkline>
              <xm:f>'NEA and DTOC Trends'!G52:M52</xm:f>
              <xm:sqref>O52</xm:sqref>
            </x14:sparkline>
            <x14:sparkline>
              <xm:f>'NEA and DTOC Trends'!G53:M53</xm:f>
              <xm:sqref>O53</xm:sqref>
            </x14:sparkline>
            <x14:sparkline>
              <xm:f>'NEA and DTOC Trends'!G54:M54</xm:f>
              <xm:sqref>O54</xm:sqref>
            </x14:sparkline>
            <x14:sparkline>
              <xm:f>'NEA and DTOC Trends'!G55:M55</xm:f>
              <xm:sqref>O55</xm:sqref>
            </x14:sparkline>
            <x14:sparkline>
              <xm:f>'NEA and DTOC Trends'!G56:M56</xm:f>
              <xm:sqref>O56</xm:sqref>
            </x14:sparkline>
            <x14:sparkline>
              <xm:f>'NEA and DTOC Trends'!G57:M57</xm:f>
              <xm:sqref>O57</xm:sqref>
            </x14:sparkline>
            <x14:sparkline>
              <xm:f>'NEA and DTOC Trends'!G58:M58</xm:f>
              <xm:sqref>O58</xm:sqref>
            </x14:sparkline>
            <x14:sparkline>
              <xm:f>'NEA and DTOC Trends'!G59:M59</xm:f>
              <xm:sqref>O59</xm:sqref>
            </x14:sparkline>
            <x14:sparkline>
              <xm:f>'NEA and DTOC Trends'!G60:M60</xm:f>
              <xm:sqref>O60</xm:sqref>
            </x14:sparkline>
            <x14:sparkline>
              <xm:f>'NEA and DTOC Trends'!G61:M61</xm:f>
              <xm:sqref>O61</xm:sqref>
            </x14:sparkline>
            <x14:sparkline>
              <xm:f>'NEA and DTOC Trends'!G62:M62</xm:f>
              <xm:sqref>O62</xm:sqref>
            </x14:sparkline>
            <x14:sparkline>
              <xm:f>'NEA and DTOC Trends'!G63:M63</xm:f>
              <xm:sqref>O63</xm:sqref>
            </x14:sparkline>
            <x14:sparkline>
              <xm:f>'NEA and DTOC Trends'!G64:M64</xm:f>
              <xm:sqref>O64</xm:sqref>
            </x14:sparkline>
            <x14:sparkline>
              <xm:f>'NEA and DTOC Trends'!G65:M65</xm:f>
              <xm:sqref>O65</xm:sqref>
            </x14:sparkline>
            <x14:sparkline>
              <xm:f>'NEA and DTOC Trends'!G66:M66</xm:f>
              <xm:sqref>O66</xm:sqref>
            </x14:sparkline>
            <x14:sparkline>
              <xm:f>'NEA and DTOC Trends'!G67:M67</xm:f>
              <xm:sqref>O67</xm:sqref>
            </x14:sparkline>
            <x14:sparkline>
              <xm:f>'NEA and DTOC Trends'!G68:M68</xm:f>
              <xm:sqref>O68</xm:sqref>
            </x14:sparkline>
            <x14:sparkline>
              <xm:f>'NEA and DTOC Trends'!G69:M69</xm:f>
              <xm:sqref>O69</xm:sqref>
            </x14:sparkline>
            <x14:sparkline>
              <xm:f>'NEA and DTOC Trends'!G70:M70</xm:f>
              <xm:sqref>O70</xm:sqref>
            </x14:sparkline>
            <x14:sparkline>
              <xm:f>'NEA and DTOC Trends'!G71:M71</xm:f>
              <xm:sqref>O71</xm:sqref>
            </x14:sparkline>
            <x14:sparkline>
              <xm:f>'NEA and DTOC Trends'!G72:M72</xm:f>
              <xm:sqref>O72</xm:sqref>
            </x14:sparkline>
            <x14:sparkline>
              <xm:f>'NEA and DTOC Trends'!G73:M73</xm:f>
              <xm:sqref>O73</xm:sqref>
            </x14:sparkline>
            <x14:sparkline>
              <xm:f>'NEA and DTOC Trends'!G74:M74</xm:f>
              <xm:sqref>O74</xm:sqref>
            </x14:sparkline>
            <x14:sparkline>
              <xm:f>'NEA and DTOC Trends'!G75:M75</xm:f>
              <xm:sqref>O75</xm:sqref>
            </x14:sparkline>
            <x14:sparkline>
              <xm:f>'NEA and DTOC Trends'!G76:M76</xm:f>
              <xm:sqref>O76</xm:sqref>
            </x14:sparkline>
            <x14:sparkline>
              <xm:f>'NEA and DTOC Trends'!G77:M77</xm:f>
              <xm:sqref>O77</xm:sqref>
            </x14:sparkline>
            <x14:sparkline>
              <xm:f>'NEA and DTOC Trends'!G78:M78</xm:f>
              <xm:sqref>O78</xm:sqref>
            </x14:sparkline>
            <x14:sparkline>
              <xm:f>'NEA and DTOC Trends'!G79:M79</xm:f>
              <xm:sqref>O79</xm:sqref>
            </x14:sparkline>
            <x14:sparkline>
              <xm:f>'NEA and DTOC Trends'!G80:M80</xm:f>
              <xm:sqref>O80</xm:sqref>
            </x14:sparkline>
            <x14:sparkline>
              <xm:f>'NEA and DTOC Trends'!G81:M81</xm:f>
              <xm:sqref>O81</xm:sqref>
            </x14:sparkline>
            <x14:sparkline>
              <xm:f>'NEA and DTOC Trends'!G82:M82</xm:f>
              <xm:sqref>O82</xm:sqref>
            </x14:sparkline>
            <x14:sparkline>
              <xm:f>'NEA and DTOC Trends'!G83:M83</xm:f>
              <xm:sqref>O83</xm:sqref>
            </x14:sparkline>
            <x14:sparkline>
              <xm:f>'NEA and DTOC Trends'!G84:M84</xm:f>
              <xm:sqref>O84</xm:sqref>
            </x14:sparkline>
            <x14:sparkline>
              <xm:f>'NEA and DTOC Trends'!G85:M85</xm:f>
              <xm:sqref>O85</xm:sqref>
            </x14:sparkline>
            <x14:sparkline>
              <xm:f>'NEA and DTOC Trends'!G86:M86</xm:f>
              <xm:sqref>O86</xm:sqref>
            </x14:sparkline>
            <x14:sparkline>
              <xm:f>'NEA and DTOC Trends'!G87:M87</xm:f>
              <xm:sqref>O87</xm:sqref>
            </x14:sparkline>
            <x14:sparkline>
              <xm:f>'NEA and DTOC Trends'!G88:M88</xm:f>
              <xm:sqref>O88</xm:sqref>
            </x14:sparkline>
            <x14:sparkline>
              <xm:f>'NEA and DTOC Trends'!G89:M89</xm:f>
              <xm:sqref>O89</xm:sqref>
            </x14:sparkline>
            <x14:sparkline>
              <xm:f>'NEA and DTOC Trends'!G90:M90</xm:f>
              <xm:sqref>O90</xm:sqref>
            </x14:sparkline>
            <x14:sparkline>
              <xm:f>'NEA and DTOC Trends'!G91:M91</xm:f>
              <xm:sqref>O91</xm:sqref>
            </x14:sparkline>
            <x14:sparkline>
              <xm:f>'NEA and DTOC Trends'!G92:M92</xm:f>
              <xm:sqref>O92</xm:sqref>
            </x14:sparkline>
            <x14:sparkline>
              <xm:f>'NEA and DTOC Trends'!G93:M93</xm:f>
              <xm:sqref>O93</xm:sqref>
            </x14:sparkline>
            <x14:sparkline>
              <xm:f>'NEA and DTOC Trends'!G94:M94</xm:f>
              <xm:sqref>O94</xm:sqref>
            </x14:sparkline>
            <x14:sparkline>
              <xm:f>'NEA and DTOC Trends'!G95:M95</xm:f>
              <xm:sqref>O95</xm:sqref>
            </x14:sparkline>
            <x14:sparkline>
              <xm:f>'NEA and DTOC Trends'!G96:M96</xm:f>
              <xm:sqref>O96</xm:sqref>
            </x14:sparkline>
            <x14:sparkline>
              <xm:f>'NEA and DTOC Trends'!G97:M97</xm:f>
              <xm:sqref>O97</xm:sqref>
            </x14:sparkline>
            <x14:sparkline>
              <xm:f>'NEA and DTOC Trends'!G98:M98</xm:f>
              <xm:sqref>O98</xm:sqref>
            </x14:sparkline>
            <x14:sparkline>
              <xm:f>'NEA and DTOC Trends'!G99:M99</xm:f>
              <xm:sqref>O99</xm:sqref>
            </x14:sparkline>
            <x14:sparkline>
              <xm:f>'NEA and DTOC Trends'!G100:M100</xm:f>
              <xm:sqref>O100</xm:sqref>
            </x14:sparkline>
            <x14:sparkline>
              <xm:f>'NEA and DTOC Trends'!G101:M101</xm:f>
              <xm:sqref>O101</xm:sqref>
            </x14:sparkline>
            <x14:sparkline>
              <xm:f>'NEA and DTOC Trends'!G102:M102</xm:f>
              <xm:sqref>O102</xm:sqref>
            </x14:sparkline>
            <x14:sparkline>
              <xm:f>'NEA and DTOC Trends'!G103:M103</xm:f>
              <xm:sqref>O103</xm:sqref>
            </x14:sparkline>
            <x14:sparkline>
              <xm:f>'NEA and DTOC Trends'!G104:M104</xm:f>
              <xm:sqref>O104</xm:sqref>
            </x14:sparkline>
            <x14:sparkline>
              <xm:f>'NEA and DTOC Trends'!G105:M105</xm:f>
              <xm:sqref>O105</xm:sqref>
            </x14:sparkline>
            <x14:sparkline>
              <xm:f>'NEA and DTOC Trends'!G106:M106</xm:f>
              <xm:sqref>O106</xm:sqref>
            </x14:sparkline>
            <x14:sparkline>
              <xm:f>'NEA and DTOC Trends'!G107:M107</xm:f>
              <xm:sqref>O107</xm:sqref>
            </x14:sparkline>
            <x14:sparkline>
              <xm:f>'NEA and DTOC Trends'!G108:M108</xm:f>
              <xm:sqref>O108</xm:sqref>
            </x14:sparkline>
            <x14:sparkline>
              <xm:f>'NEA and DTOC Trends'!G109:M109</xm:f>
              <xm:sqref>O109</xm:sqref>
            </x14:sparkline>
            <x14:sparkline>
              <xm:f>'NEA and DTOC Trends'!G110:M110</xm:f>
              <xm:sqref>O110</xm:sqref>
            </x14:sparkline>
            <x14:sparkline>
              <xm:f>'NEA and DTOC Trends'!G111:M111</xm:f>
              <xm:sqref>O111</xm:sqref>
            </x14:sparkline>
            <x14:sparkline>
              <xm:f>'NEA and DTOC Trends'!G112:M112</xm:f>
              <xm:sqref>O112</xm:sqref>
            </x14:sparkline>
            <x14:sparkline>
              <xm:f>'NEA and DTOC Trends'!G113:M113</xm:f>
              <xm:sqref>O113</xm:sqref>
            </x14:sparkline>
            <x14:sparkline>
              <xm:f>'NEA and DTOC Trends'!G114:M114</xm:f>
              <xm:sqref>O114</xm:sqref>
            </x14:sparkline>
            <x14:sparkline>
              <xm:f>'NEA and DTOC Trends'!G115:M115</xm:f>
              <xm:sqref>O115</xm:sqref>
            </x14:sparkline>
            <x14:sparkline>
              <xm:f>'NEA and DTOC Trends'!G116:M116</xm:f>
              <xm:sqref>O116</xm:sqref>
            </x14:sparkline>
            <x14:sparkline>
              <xm:f>'NEA and DTOC Trends'!G117:M117</xm:f>
              <xm:sqref>O117</xm:sqref>
            </x14:sparkline>
            <x14:sparkline>
              <xm:f>'NEA and DTOC Trends'!G118:M118</xm:f>
              <xm:sqref>O118</xm:sqref>
            </x14:sparkline>
            <x14:sparkline>
              <xm:f>'NEA and DTOC Trends'!G119:M119</xm:f>
              <xm:sqref>O119</xm:sqref>
            </x14:sparkline>
            <x14:sparkline>
              <xm:f>'NEA and DTOC Trends'!G120:M120</xm:f>
              <xm:sqref>O120</xm:sqref>
            </x14:sparkline>
            <x14:sparkline>
              <xm:f>'NEA and DTOC Trends'!G121:M121</xm:f>
              <xm:sqref>O121</xm:sqref>
            </x14:sparkline>
            <x14:sparkline>
              <xm:f>'NEA and DTOC Trends'!G122:M122</xm:f>
              <xm:sqref>O122</xm:sqref>
            </x14:sparkline>
            <x14:sparkline>
              <xm:f>'NEA and DTOC Trends'!G123:M123</xm:f>
              <xm:sqref>O123</xm:sqref>
            </x14:sparkline>
            <x14:sparkline>
              <xm:f>'NEA and DTOC Trends'!G124:M124</xm:f>
              <xm:sqref>O124</xm:sqref>
            </x14:sparkline>
            <x14:sparkline>
              <xm:f>'NEA and DTOC Trends'!G125:M125</xm:f>
              <xm:sqref>O125</xm:sqref>
            </x14:sparkline>
            <x14:sparkline>
              <xm:f>'NEA and DTOC Trends'!G126:M126</xm:f>
              <xm:sqref>O126</xm:sqref>
            </x14:sparkline>
            <x14:sparkline>
              <xm:f>'NEA and DTOC Trends'!G127:M127</xm:f>
              <xm:sqref>O127</xm:sqref>
            </x14:sparkline>
            <x14:sparkline>
              <xm:f>'NEA and DTOC Trends'!G128:M128</xm:f>
              <xm:sqref>O128</xm:sqref>
            </x14:sparkline>
            <x14:sparkline>
              <xm:f>'NEA and DTOC Trends'!G129:M129</xm:f>
              <xm:sqref>O129</xm:sqref>
            </x14:sparkline>
            <x14:sparkline>
              <xm:f>'NEA and DTOC Trends'!G130:M130</xm:f>
              <xm:sqref>O130</xm:sqref>
            </x14:sparkline>
            <x14:sparkline>
              <xm:f>'NEA and DTOC Trends'!G131:M131</xm:f>
              <xm:sqref>O131</xm:sqref>
            </x14:sparkline>
            <x14:sparkline>
              <xm:f>'NEA and DTOC Trends'!G132:M132</xm:f>
              <xm:sqref>O132</xm:sqref>
            </x14:sparkline>
            <x14:sparkline>
              <xm:f>'NEA and DTOC Trends'!G133:M133</xm:f>
              <xm:sqref>O133</xm:sqref>
            </x14:sparkline>
            <x14:sparkline>
              <xm:f>'NEA and DTOC Trends'!G134:M134</xm:f>
              <xm:sqref>O134</xm:sqref>
            </x14:sparkline>
            <x14:sparkline>
              <xm:f>'NEA and DTOC Trends'!G135:M135</xm:f>
              <xm:sqref>O135</xm:sqref>
            </x14:sparkline>
            <x14:sparkline>
              <xm:f>'NEA and DTOC Trends'!G136:M136</xm:f>
              <xm:sqref>O136</xm:sqref>
            </x14:sparkline>
            <x14:sparkline>
              <xm:f>'NEA and DTOC Trends'!G137:M137</xm:f>
              <xm:sqref>O137</xm:sqref>
            </x14:sparkline>
            <x14:sparkline>
              <xm:f>'NEA and DTOC Trends'!G138:M138</xm:f>
              <xm:sqref>O138</xm:sqref>
            </x14:sparkline>
            <x14:sparkline>
              <xm:f>'NEA and DTOC Trends'!G139:M139</xm:f>
              <xm:sqref>O139</xm:sqref>
            </x14:sparkline>
            <x14:sparkline>
              <xm:f>'NEA and DTOC Trends'!G140:M140</xm:f>
              <xm:sqref>O140</xm:sqref>
            </x14:sparkline>
            <x14:sparkline>
              <xm:f>'NEA and DTOC Trends'!G141:M141</xm:f>
              <xm:sqref>O141</xm:sqref>
            </x14:sparkline>
            <x14:sparkline>
              <xm:f>'NEA and DTOC Trends'!G142:M142</xm:f>
              <xm:sqref>O142</xm:sqref>
            </x14:sparkline>
            <x14:sparkline>
              <xm:f>'NEA and DTOC Trends'!G143:M143</xm:f>
              <xm:sqref>O143</xm:sqref>
            </x14:sparkline>
            <x14:sparkline>
              <xm:f>'NEA and DTOC Trends'!G144:M144</xm:f>
              <xm:sqref>O144</xm:sqref>
            </x14:sparkline>
            <x14:sparkline>
              <xm:f>'NEA and DTOC Trends'!G145:M145</xm:f>
              <xm:sqref>O145</xm:sqref>
            </x14:sparkline>
            <x14:sparkline>
              <xm:f>'NEA and DTOC Trends'!G146:M146</xm:f>
              <xm:sqref>O146</xm:sqref>
            </x14:sparkline>
            <x14:sparkline>
              <xm:f>'NEA and DTOC Trends'!G147:M147</xm:f>
              <xm:sqref>O147</xm:sqref>
            </x14:sparkline>
            <x14:sparkline>
              <xm:f>'NEA and DTOC Trends'!G148:M148</xm:f>
              <xm:sqref>O148</xm:sqref>
            </x14:sparkline>
            <x14:sparkline>
              <xm:f>'NEA and DTOC Trends'!G149:M149</xm:f>
              <xm:sqref>O149</xm:sqref>
            </x14:sparkline>
            <x14:sparkline>
              <xm:f>'NEA and DTOC Trends'!G150:M150</xm:f>
              <xm:sqref>O150</xm:sqref>
            </x14:sparkline>
            <x14:sparkline>
              <xm:f>'NEA and DTOC Trends'!G151:M151</xm:f>
              <xm:sqref>O151</xm:sqref>
            </x14:sparkline>
            <x14:sparkline>
              <xm:f>'NEA and DTOC Trends'!G152:M152</xm:f>
              <xm:sqref>O152</xm:sqref>
            </x14:sparkline>
            <x14:sparkline>
              <xm:f>'NEA and DTOC Trends'!G153:M153</xm:f>
              <xm:sqref>O153</xm:sqref>
            </x14:sparkline>
            <x14:sparkline>
              <xm:f>'NEA and DTOC Trends'!G154:M154</xm:f>
              <xm:sqref>O154</xm:sqref>
            </x14:sparkline>
            <x14:sparkline>
              <xm:f>'NEA and DTOC Trends'!G155:M155</xm:f>
              <xm:sqref>O155</xm:sqref>
            </x14:sparkline>
            <x14:sparkline>
              <xm:f>'NEA and DTOC Trends'!G156:M156</xm:f>
              <xm:sqref>O156</xm:sqref>
            </x14:sparkline>
            <x14:sparkline>
              <xm:f>'NEA and DTOC Trends'!G157:M157</xm:f>
              <xm:sqref>O157</xm:sqref>
            </x14:sparkline>
            <x14:sparkline>
              <xm:f>'NEA and DTOC Trends'!G158:M158</xm:f>
              <xm:sqref>O158</xm:sqref>
            </x14:sparkline>
            <x14:sparkline>
              <xm:f>'NEA and DTOC Trends'!G159:M159</xm:f>
              <xm:sqref>O159</xm:sqref>
            </x14:sparkline>
            <x14:sparkline>
              <xm:f>'NEA and DTOC Trends'!G160:M160</xm:f>
              <xm:sqref>O160</xm:sqref>
            </x14:sparkline>
            <x14:sparkline>
              <xm:f>'NEA and DTOC Trends'!G161:M161</xm:f>
              <xm:sqref>O161</xm:sqref>
            </x14:sparkline>
            <x14:sparkline>
              <xm:f>'NEA and DTOC Trends'!G162:M162</xm:f>
              <xm:sqref>O162</xm:sqref>
            </x14:sparkline>
            <x14:sparkline>
              <xm:f>'NEA and DTOC Trends'!G163:M163</xm:f>
              <xm:sqref>O163</xm:sqref>
            </x14:sparkline>
            <x14:sparkline>
              <xm:f>'NEA and DTOC Trends'!G164:M164</xm:f>
              <xm:sqref>O164</xm:sqref>
            </x14:sparkline>
            <x14:sparkline>
              <xm:f>'NEA and DTOC Trends'!G165:M165</xm:f>
              <xm:sqref>O165</xm:sqref>
            </x14:sparkline>
            <x14:sparkline>
              <xm:f>'NEA and DTOC Trends'!G166:M166</xm:f>
              <xm:sqref>O166</xm:sqref>
            </x14:sparkline>
            <x14:sparkline>
              <xm:f>'NEA and DTOC Trends'!G167:M167</xm:f>
              <xm:sqref>O167</xm:sqref>
            </x14:sparkline>
            <x14:sparkline>
              <xm:f>'NEA and DTOC Trends'!G168:M168</xm:f>
              <xm:sqref>O168</xm:sqref>
            </x14:sparkline>
            <x14:sparkline>
              <xm:f>'NEA and DTOC Trends'!G169:M169</xm:f>
              <xm:sqref>O169</xm:sqref>
            </x14:sparkline>
            <x14:sparkline>
              <xm:f>'NEA and DTOC Trends'!G170:M170</xm:f>
              <xm:sqref>O170</xm:sqref>
            </x14:sparkline>
            <x14:sparkline>
              <xm:f>'NEA and DTOC Trends'!G171:M171</xm:f>
              <xm:sqref>O171</xm:sqref>
            </x14:sparkline>
            <x14:sparkline>
              <xm:f>'NEA and DTOC Trends'!G172:M172</xm:f>
              <xm:sqref>O172</xm:sqref>
            </x14:sparkline>
            <x14:sparkline>
              <xm:f>'NEA and DTOC Trends'!G173:M173</xm:f>
              <xm:sqref>O173</xm:sqref>
            </x14:sparkline>
            <x14:sparkline>
              <xm:f>'NEA and DTOC Trends'!G174:M174</xm:f>
              <xm:sqref>O174</xm:sqref>
            </x14:sparkline>
            <x14:sparkline>
              <xm:f>'NEA and DTOC Trends'!G175:M175</xm:f>
              <xm:sqref>O175</xm:sqref>
            </x14:sparkline>
            <x14:sparkline>
              <xm:f>'NEA and DTOC Trends'!G176:M176</xm:f>
              <xm:sqref>O176</xm:sqref>
            </x14:sparkline>
            <x14:sparkline>
              <xm:f>'NEA and DTOC Trends'!G177:M177</xm:f>
              <xm:sqref>O177</xm:sqref>
            </x14:sparkline>
            <x14:sparkline>
              <xm:f>'NEA and DTOC Trends'!G178:M178</xm:f>
              <xm:sqref>O178</xm:sqref>
            </x14:sparkline>
            <x14:sparkline>
              <xm:f>'NEA and DTOC Trends'!G179:M179</xm:f>
              <xm:sqref>O179</xm:sqref>
            </x14:sparkline>
            <x14:sparkline>
              <xm:f>'NEA and DTOC Trends'!G180:M180</xm:f>
              <xm:sqref>O180</xm:sqref>
            </x14:sparkline>
            <x14:sparkline>
              <xm:f>'NEA and DTOC Trends'!G181:M181</xm:f>
              <xm:sqref>O181</xm:sqref>
            </x14:sparkline>
            <x14:sparkline>
              <xm:f>'NEA and DTOC Trends'!G182:M182</xm:f>
              <xm:sqref>O182</xm:sqref>
            </x14:sparkline>
            <x14:sparkline>
              <xm:f>'NEA and DTOC Trends'!G183:M183</xm:f>
              <xm:sqref>O183</xm:sqref>
            </x14:sparkline>
            <x14:sparkline>
              <xm:f>'NEA and DTOC Trends'!G184:M184</xm:f>
              <xm:sqref>O184</xm:sqref>
            </x14:sparkline>
            <x14:sparkline>
              <xm:f>'NEA and DTOC Trends'!G185:M185</xm:f>
              <xm:sqref>O185</xm:sqref>
            </x14:sparkline>
            <x14:sparkline>
              <xm:f>'NEA and DTOC Trends'!G186:M186</xm:f>
              <xm:sqref>O186</xm:sqref>
            </x14:sparkline>
            <x14:sparkline>
              <xm:f>'NEA and DTOC Trends'!G187:M187</xm:f>
              <xm:sqref>O187</xm:sqref>
            </x14:sparkline>
            <x14:sparkline>
              <xm:f>'NEA and DTOC Trends'!G188:M188</xm:f>
              <xm:sqref>O188</xm:sqref>
            </x14:sparkline>
            <x14:sparkline>
              <xm:f>'NEA and DTOC Trends'!G189:M189</xm:f>
              <xm:sqref>O189</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F182"/>
  <sheetViews>
    <sheetView zoomScale="80" zoomScaleNormal="80" workbookViewId="0">
      <selection activeCell="F3" sqref="F3:I3"/>
    </sheetView>
  </sheetViews>
  <sheetFormatPr defaultRowHeight="15"/>
  <cols>
    <col min="6" max="17" width="11.7109375" style="123" customWidth="1"/>
    <col min="18" max="18" width="12.7109375" style="123" customWidth="1"/>
    <col min="19" max="20" width="12.7109375" customWidth="1"/>
    <col min="21" max="32" width="11.7109375" customWidth="1"/>
  </cols>
  <sheetData>
    <row r="1" spans="1:32">
      <c r="D1">
        <v>1</v>
      </c>
      <c r="E1">
        <v>2</v>
      </c>
      <c r="F1">
        <v>3</v>
      </c>
      <c r="G1">
        <v>4</v>
      </c>
      <c r="H1">
        <v>5</v>
      </c>
      <c r="I1">
        <v>6</v>
      </c>
      <c r="J1">
        <v>7</v>
      </c>
      <c r="K1">
        <v>8</v>
      </c>
      <c r="L1">
        <v>9</v>
      </c>
      <c r="M1">
        <v>10</v>
      </c>
      <c r="N1">
        <v>11</v>
      </c>
      <c r="O1">
        <v>12</v>
      </c>
      <c r="P1">
        <v>13</v>
      </c>
      <c r="Q1">
        <v>14</v>
      </c>
      <c r="R1" s="155">
        <v>15</v>
      </c>
      <c r="S1" s="155">
        <v>16</v>
      </c>
      <c r="T1" s="155">
        <v>17</v>
      </c>
      <c r="U1" s="155">
        <v>18</v>
      </c>
      <c r="V1" s="155">
        <v>19</v>
      </c>
      <c r="W1" s="155">
        <v>20</v>
      </c>
      <c r="X1" s="155">
        <v>21</v>
      </c>
      <c r="Y1" s="155">
        <v>22</v>
      </c>
      <c r="Z1" s="155">
        <v>23</v>
      </c>
      <c r="AA1" s="155">
        <v>24</v>
      </c>
      <c r="AB1" s="155">
        <v>25</v>
      </c>
      <c r="AC1" s="155">
        <v>26</v>
      </c>
      <c r="AD1" s="155">
        <v>27</v>
      </c>
      <c r="AE1" s="155">
        <v>28</v>
      </c>
      <c r="AF1" s="155">
        <v>29</v>
      </c>
    </row>
    <row r="2" spans="1:32">
      <c r="F2"/>
      <c r="G2"/>
      <c r="H2"/>
      <c r="I2"/>
      <c r="J2"/>
      <c r="K2"/>
      <c r="L2"/>
      <c r="M2"/>
      <c r="N2"/>
      <c r="O2"/>
      <c r="P2"/>
      <c r="Q2"/>
      <c r="R2" s="155"/>
    </row>
    <row r="3" spans="1:32">
      <c r="F3" s="293" t="s">
        <v>921</v>
      </c>
      <c r="G3" s="293"/>
      <c r="H3" s="293"/>
      <c r="I3" s="293"/>
      <c r="J3" s="293" t="s">
        <v>922</v>
      </c>
      <c r="K3" s="293"/>
      <c r="L3" s="293"/>
      <c r="M3" s="293"/>
      <c r="N3" s="293" t="s">
        <v>923</v>
      </c>
      <c r="O3" s="293"/>
      <c r="P3" s="293"/>
      <c r="Q3" s="293"/>
      <c r="R3" s="154"/>
      <c r="S3" s="292" t="s">
        <v>1125</v>
      </c>
      <c r="T3" s="292"/>
      <c r="U3" s="292" t="s">
        <v>934</v>
      </c>
      <c r="V3" s="292"/>
      <c r="W3" s="292"/>
      <c r="X3" s="292"/>
      <c r="Y3" s="292" t="s">
        <v>935</v>
      </c>
      <c r="Z3" s="292"/>
      <c r="AA3" s="292"/>
      <c r="AB3" s="292"/>
      <c r="AC3" s="292" t="s">
        <v>936</v>
      </c>
      <c r="AD3" s="292"/>
      <c r="AE3" s="292"/>
      <c r="AF3" s="292"/>
    </row>
    <row r="4" spans="1:32">
      <c r="A4" t="s">
        <v>1122</v>
      </c>
      <c r="B4" t="s">
        <v>1123</v>
      </c>
      <c r="C4" t="s">
        <v>1124</v>
      </c>
      <c r="D4" t="s">
        <v>560</v>
      </c>
      <c r="E4" t="s">
        <v>17</v>
      </c>
      <c r="F4" s="123" t="s">
        <v>925</v>
      </c>
      <c r="G4" s="123" t="s">
        <v>926</v>
      </c>
      <c r="H4" s="123" t="s">
        <v>927</v>
      </c>
      <c r="I4" s="123" t="s">
        <v>928</v>
      </c>
      <c r="J4" s="123" t="s">
        <v>929</v>
      </c>
      <c r="K4" s="123" t="s">
        <v>930</v>
      </c>
      <c r="L4" s="123" t="s">
        <v>931</v>
      </c>
      <c r="M4" s="123" t="s">
        <v>932</v>
      </c>
      <c r="N4" s="123" t="s">
        <v>929</v>
      </c>
      <c r="O4" s="123" t="s">
        <v>930</v>
      </c>
      <c r="P4" s="123" t="s">
        <v>931</v>
      </c>
      <c r="Q4" s="123" t="s">
        <v>932</v>
      </c>
      <c r="R4" s="155">
        <v>2016</v>
      </c>
      <c r="S4">
        <v>2017</v>
      </c>
      <c r="T4">
        <v>2018</v>
      </c>
      <c r="U4" t="s">
        <v>929</v>
      </c>
      <c r="V4" t="s">
        <v>930</v>
      </c>
      <c r="W4" t="s">
        <v>931</v>
      </c>
      <c r="X4" t="s">
        <v>932</v>
      </c>
      <c r="Y4" t="s">
        <v>929</v>
      </c>
      <c r="Z4" t="s">
        <v>930</v>
      </c>
      <c r="AA4" t="s">
        <v>931</v>
      </c>
      <c r="AB4" t="s">
        <v>932</v>
      </c>
      <c r="AC4" t="s">
        <v>929</v>
      </c>
      <c r="AD4" t="s">
        <v>930</v>
      </c>
      <c r="AE4" t="s">
        <v>931</v>
      </c>
      <c r="AF4" t="s">
        <v>932</v>
      </c>
    </row>
    <row r="5" spans="1:32">
      <c r="D5" t="s">
        <v>17</v>
      </c>
      <c r="E5" t="s">
        <v>18</v>
      </c>
      <c r="F5" s="124">
        <f t="shared" ref="F5:T5" si="0">SUM(F$33:F$182)</f>
        <v>1431375.0000000002</v>
      </c>
      <c r="G5" s="124">
        <f t="shared" si="0"/>
        <v>1422833.0000000007</v>
      </c>
      <c r="H5" s="124">
        <f t="shared" si="0"/>
        <v>1464047.0000000005</v>
      </c>
      <c r="I5" s="124">
        <f t="shared" si="0"/>
        <v>1447293.0000000005</v>
      </c>
      <c r="J5" s="124"/>
      <c r="K5" s="124"/>
      <c r="L5" s="124"/>
      <c r="M5" s="124"/>
      <c r="N5" s="124">
        <f t="shared" si="0"/>
        <v>1479196</v>
      </c>
      <c r="O5" s="124">
        <f t="shared" si="0"/>
        <v>1474280</v>
      </c>
      <c r="P5" s="124">
        <f t="shared" si="0"/>
        <v>1526070.9999999998</v>
      </c>
      <c r="Q5" s="124">
        <f t="shared" si="0"/>
        <v>0</v>
      </c>
      <c r="R5" s="124">
        <f t="shared" si="0"/>
        <v>55268067</v>
      </c>
      <c r="S5" s="124">
        <f t="shared" si="0"/>
        <v>55640415.003000043</v>
      </c>
      <c r="T5" s="124">
        <f t="shared" si="0"/>
        <v>56061460.00500001</v>
      </c>
      <c r="U5" s="124">
        <f>(F5/$R5)*100000</f>
        <v>2589.8770803762691</v>
      </c>
      <c r="V5" s="124">
        <f t="shared" ref="V5:W5" si="1">(G5/$R5)*100000</f>
        <v>2574.4215009365184</v>
      </c>
      <c r="W5" s="124">
        <f t="shared" si="1"/>
        <v>2648.992590965775</v>
      </c>
      <c r="X5" s="124">
        <f>(I5/$S5)*100000</f>
        <v>2601.1542148310086</v>
      </c>
      <c r="Y5" s="124"/>
      <c r="Z5" s="124"/>
      <c r="AA5" s="124"/>
      <c r="AB5" s="124"/>
      <c r="AC5" s="124">
        <f t="shared" ref="AC5:AC36" si="2">(N5/$S5)*100000</f>
        <v>2658.4920330307459</v>
      </c>
      <c r="AD5" s="124">
        <f t="shared" ref="AD5:AD36" si="3">(O5/$S5)*100000</f>
        <v>2649.6567286935392</v>
      </c>
      <c r="AE5" s="124">
        <f t="shared" ref="AE5:AE36" si="4">(P5/$S5)*100000</f>
        <v>2742.7383493054758</v>
      </c>
      <c r="AF5" s="124">
        <f t="shared" ref="AF5:AF36" si="5">(Q5/$T5)*100000</f>
        <v>0</v>
      </c>
    </row>
    <row r="6" spans="1:32">
      <c r="D6" t="s">
        <v>23</v>
      </c>
      <c r="E6" t="s">
        <v>24</v>
      </c>
      <c r="F6" s="124">
        <f t="shared" ref="F6:T9" si="6">SUMIFS(F$33:F$182,$A$33:$A$182,$D6)</f>
        <v>451232.96650051075</v>
      </c>
      <c r="G6" s="124">
        <f t="shared" si="6"/>
        <v>450680.48833815759</v>
      </c>
      <c r="H6" s="124">
        <f t="shared" si="6"/>
        <v>460017.39170940511</v>
      </c>
      <c r="I6" s="124">
        <f t="shared" si="6"/>
        <v>452720.82084883359</v>
      </c>
      <c r="J6" s="124"/>
      <c r="K6" s="124"/>
      <c r="L6" s="124"/>
      <c r="M6" s="124"/>
      <c r="N6" s="124">
        <f t="shared" si="6"/>
        <v>453520.41588868771</v>
      </c>
      <c r="O6" s="124">
        <f t="shared" si="6"/>
        <v>455848.05766700197</v>
      </c>
      <c r="P6" s="124">
        <f t="shared" si="6"/>
        <v>472076.47159114201</v>
      </c>
      <c r="Q6" s="124">
        <f t="shared" si="6"/>
        <v>0</v>
      </c>
      <c r="R6" s="124">
        <f t="shared" si="6"/>
        <v>15285920</v>
      </c>
      <c r="S6" s="124">
        <f t="shared" si="6"/>
        <v>15304548.880999997</v>
      </c>
      <c r="T6" s="124">
        <f t="shared" si="6"/>
        <v>15367600.839999998</v>
      </c>
      <c r="U6" s="124">
        <f t="shared" ref="U6:U78" si="7">(F6/$R6)*100000</f>
        <v>2951.9516424298358</v>
      </c>
      <c r="V6" s="124">
        <f t="shared" ref="V6:V78" si="8">(G6/$R6)*100000</f>
        <v>2948.3373479526099</v>
      </c>
      <c r="W6" s="124">
        <f t="shared" ref="W6:W78" si="9">(H6/$R6)*100000</f>
        <v>3009.4190713375783</v>
      </c>
      <c r="X6" s="124">
        <f t="shared" ref="X6:X78" si="10">(I6/$S6)*100000</f>
        <v>2958.0801392380072</v>
      </c>
      <c r="Y6" s="124"/>
      <c r="Z6" s="124"/>
      <c r="AA6" s="124"/>
      <c r="AB6" s="124"/>
      <c r="AC6" s="124">
        <f t="shared" si="2"/>
        <v>2963.3046972832744</v>
      </c>
      <c r="AD6" s="124">
        <f t="shared" si="3"/>
        <v>2978.5135204665821</v>
      </c>
      <c r="AE6" s="124">
        <f t="shared" si="4"/>
        <v>3084.5500593435104</v>
      </c>
      <c r="AF6" s="124">
        <f t="shared" si="5"/>
        <v>0</v>
      </c>
    </row>
    <row r="7" spans="1:32">
      <c r="D7" t="s">
        <v>33</v>
      </c>
      <c r="E7" t="s">
        <v>34</v>
      </c>
      <c r="F7" s="124">
        <f t="shared" si="6"/>
        <v>438123.95219659293</v>
      </c>
      <c r="G7" s="124">
        <f t="shared" si="6"/>
        <v>432325.05535531644</v>
      </c>
      <c r="H7" s="124">
        <f t="shared" si="6"/>
        <v>445933.52137988986</v>
      </c>
      <c r="I7" s="124">
        <f t="shared" si="6"/>
        <v>448675.01455255138</v>
      </c>
      <c r="J7" s="124"/>
      <c r="K7" s="124"/>
      <c r="L7" s="124"/>
      <c r="M7" s="124"/>
      <c r="N7" s="124">
        <f t="shared" si="6"/>
        <v>454287.12751908979</v>
      </c>
      <c r="O7" s="124">
        <f t="shared" si="6"/>
        <v>451091.99462696345</v>
      </c>
      <c r="P7" s="124">
        <f t="shared" si="6"/>
        <v>467316.96128504729</v>
      </c>
      <c r="Q7" s="124">
        <f t="shared" si="6"/>
        <v>0</v>
      </c>
      <c r="R7" s="124">
        <f t="shared" si="6"/>
        <v>16931408</v>
      </c>
      <c r="S7" s="124">
        <f t="shared" si="6"/>
        <v>17004670.306000002</v>
      </c>
      <c r="T7" s="124">
        <f t="shared" si="6"/>
        <v>17129099.475000001</v>
      </c>
      <c r="U7" s="124">
        <f t="shared" si="7"/>
        <v>2587.6403911393131</v>
      </c>
      <c r="V7" s="124">
        <f t="shared" si="8"/>
        <v>2553.3910431744152</v>
      </c>
      <c r="W7" s="124">
        <f t="shared" si="9"/>
        <v>2633.7651386103853</v>
      </c>
      <c r="X7" s="124">
        <f t="shared" si="10"/>
        <v>2638.5399215546031</v>
      </c>
      <c r="Y7" s="124"/>
      <c r="Z7" s="124"/>
      <c r="AA7" s="124"/>
      <c r="AB7" s="124"/>
      <c r="AC7" s="124">
        <f t="shared" si="2"/>
        <v>2671.5432839576852</v>
      </c>
      <c r="AD7" s="124">
        <f t="shared" si="3"/>
        <v>2652.7535465818364</v>
      </c>
      <c r="AE7" s="124">
        <f t="shared" si="4"/>
        <v>2748.1683142081101</v>
      </c>
      <c r="AF7" s="124">
        <f t="shared" si="5"/>
        <v>0</v>
      </c>
    </row>
    <row r="8" spans="1:32">
      <c r="D8" t="s">
        <v>43</v>
      </c>
      <c r="E8" t="s">
        <v>44</v>
      </c>
      <c r="F8" s="124">
        <f t="shared" si="6"/>
        <v>188321.56868226966</v>
      </c>
      <c r="G8" s="124">
        <f t="shared" si="6"/>
        <v>187891.10987441041</v>
      </c>
      <c r="H8" s="124">
        <f t="shared" si="6"/>
        <v>191330.02326103588</v>
      </c>
      <c r="I8" s="124">
        <f t="shared" si="6"/>
        <v>187582.77509409652</v>
      </c>
      <c r="J8" s="124"/>
      <c r="K8" s="124"/>
      <c r="L8" s="124"/>
      <c r="M8" s="124"/>
      <c r="N8" s="124">
        <f t="shared" si="6"/>
        <v>195389.11517390513</v>
      </c>
      <c r="O8" s="124">
        <f t="shared" si="6"/>
        <v>197102.18178400709</v>
      </c>
      <c r="P8" s="124">
        <f t="shared" si="6"/>
        <v>203978.25109040382</v>
      </c>
      <c r="Q8" s="124">
        <f t="shared" si="6"/>
        <v>0</v>
      </c>
      <c r="R8" s="124">
        <f t="shared" si="6"/>
        <v>8769659</v>
      </c>
      <c r="S8" s="124">
        <f t="shared" si="6"/>
        <v>8958014.0389999989</v>
      </c>
      <c r="T8" s="124">
        <f t="shared" si="6"/>
        <v>9081321.2129999977</v>
      </c>
      <c r="U8" s="124">
        <f t="shared" si="7"/>
        <v>2147.4217946475414</v>
      </c>
      <c r="V8" s="124">
        <f t="shared" si="8"/>
        <v>2142.5132935546344</v>
      </c>
      <c r="W8" s="124">
        <f t="shared" si="9"/>
        <v>2181.7270575861148</v>
      </c>
      <c r="X8" s="124">
        <f t="shared" si="10"/>
        <v>2094.0218923237676</v>
      </c>
      <c r="Y8" s="124"/>
      <c r="Z8" s="124"/>
      <c r="AA8" s="124"/>
      <c r="AB8" s="124"/>
      <c r="AC8" s="124">
        <f t="shared" si="2"/>
        <v>2181.1655387371643</v>
      </c>
      <c r="AD8" s="124">
        <f t="shared" si="3"/>
        <v>2200.288824352077</v>
      </c>
      <c r="AE8" s="124">
        <f t="shared" si="4"/>
        <v>2277.0476826934546</v>
      </c>
      <c r="AF8" s="124">
        <f t="shared" si="5"/>
        <v>0</v>
      </c>
    </row>
    <row r="9" spans="1:32">
      <c r="D9" t="s">
        <v>53</v>
      </c>
      <c r="E9" t="s">
        <v>54</v>
      </c>
      <c r="F9" s="124">
        <f t="shared" si="6"/>
        <v>353696.51262062672</v>
      </c>
      <c r="G9" s="124">
        <f t="shared" si="6"/>
        <v>351936.34643211548</v>
      </c>
      <c r="H9" s="124">
        <f t="shared" si="6"/>
        <v>366766.06364966917</v>
      </c>
      <c r="I9" s="124">
        <f t="shared" si="6"/>
        <v>358314.38950451853</v>
      </c>
      <c r="J9" s="124"/>
      <c r="K9" s="124"/>
      <c r="L9" s="124"/>
      <c r="M9" s="124"/>
      <c r="N9" s="124">
        <f t="shared" si="6"/>
        <v>375999.34141831729</v>
      </c>
      <c r="O9" s="124">
        <f t="shared" si="6"/>
        <v>370237.76592202735</v>
      </c>
      <c r="P9" s="124">
        <f t="shared" si="6"/>
        <v>382699.31603340706</v>
      </c>
      <c r="Q9" s="124">
        <f t="shared" si="6"/>
        <v>0</v>
      </c>
      <c r="R9" s="124">
        <f t="shared" si="6"/>
        <v>14281080</v>
      </c>
      <c r="S9" s="124">
        <f t="shared" si="6"/>
        <v>14373181.777000001</v>
      </c>
      <c r="T9" s="124">
        <f t="shared" si="6"/>
        <v>14483438.476999998</v>
      </c>
      <c r="U9" s="124">
        <f t="shared" si="7"/>
        <v>2476.6790230194542</v>
      </c>
      <c r="V9" s="124">
        <f t="shared" si="8"/>
        <v>2464.3538614174522</v>
      </c>
      <c r="W9" s="124">
        <f t="shared" si="9"/>
        <v>2568.1955681900049</v>
      </c>
      <c r="X9" s="124">
        <f t="shared" si="10"/>
        <v>2492.937159383137</v>
      </c>
      <c r="Y9" s="124"/>
      <c r="Z9" s="124"/>
      <c r="AA9" s="124"/>
      <c r="AB9" s="124"/>
      <c r="AC9" s="124">
        <f t="shared" si="2"/>
        <v>2615.9784747173539</v>
      </c>
      <c r="AD9" s="124">
        <f t="shared" si="3"/>
        <v>2575.8928792960978</v>
      </c>
      <c r="AE9" s="124">
        <f t="shared" si="4"/>
        <v>2662.5928898067887</v>
      </c>
      <c r="AF9" s="124">
        <f t="shared" si="5"/>
        <v>0</v>
      </c>
    </row>
    <row r="10" spans="1:32">
      <c r="D10" t="s">
        <v>27</v>
      </c>
      <c r="E10" t="s">
        <v>28</v>
      </c>
      <c r="F10" s="124">
        <f t="shared" ref="F10:T18" si="11">SUMIFS(F$33:F$182,$B$33:$B$182,$D10)</f>
        <v>80529.979504169794</v>
      </c>
      <c r="G10" s="124">
        <f t="shared" si="11"/>
        <v>80261.711879921379</v>
      </c>
      <c r="H10" s="124">
        <f t="shared" si="11"/>
        <v>82259.898505128163</v>
      </c>
      <c r="I10" s="124">
        <f t="shared" si="11"/>
        <v>81280.156240061304</v>
      </c>
      <c r="J10" s="124"/>
      <c r="K10" s="124"/>
      <c r="L10" s="124"/>
      <c r="M10" s="124"/>
      <c r="N10" s="124">
        <f t="shared" si="11"/>
        <v>79950.209757847158</v>
      </c>
      <c r="O10" s="124">
        <f t="shared" si="11"/>
        <v>80795.525865228788</v>
      </c>
      <c r="P10" s="124">
        <f t="shared" si="11"/>
        <v>85285.03003422702</v>
      </c>
      <c r="Q10" s="124">
        <f t="shared" si="11"/>
        <v>0</v>
      </c>
      <c r="R10" s="124">
        <f t="shared" si="11"/>
        <v>2636589</v>
      </c>
      <c r="S10" s="124">
        <f t="shared" si="11"/>
        <v>2644536.406</v>
      </c>
      <c r="T10" s="124">
        <f t="shared" si="11"/>
        <v>2652964.8479999998</v>
      </c>
      <c r="U10" s="124">
        <f t="shared" si="7"/>
        <v>3054.3243373984265</v>
      </c>
      <c r="V10" s="124">
        <f t="shared" si="8"/>
        <v>3044.1495386623164</v>
      </c>
      <c r="W10" s="124">
        <f t="shared" si="9"/>
        <v>3119.936345980665</v>
      </c>
      <c r="X10" s="124">
        <f t="shared" si="10"/>
        <v>3073.51247105733</v>
      </c>
      <c r="Y10" s="124"/>
      <c r="Z10" s="124"/>
      <c r="AA10" s="124"/>
      <c r="AB10" s="124"/>
      <c r="AC10" s="124">
        <f t="shared" si="2"/>
        <v>3023.222126057854</v>
      </c>
      <c r="AD10" s="124">
        <f t="shared" si="3"/>
        <v>3055.1867496290683</v>
      </c>
      <c r="AE10" s="124">
        <f t="shared" si="4"/>
        <v>3224.9520120324269</v>
      </c>
      <c r="AF10" s="124">
        <f t="shared" si="5"/>
        <v>0</v>
      </c>
    </row>
    <row r="11" spans="1:32">
      <c r="D11" t="s">
        <v>37</v>
      </c>
      <c r="E11" t="s">
        <v>38</v>
      </c>
      <c r="F11" s="124">
        <f t="shared" si="11"/>
        <v>221369.26664492214</v>
      </c>
      <c r="G11" s="124">
        <f t="shared" si="11"/>
        <v>221635.99171553054</v>
      </c>
      <c r="H11" s="124">
        <f t="shared" si="11"/>
        <v>226825.90220407658</v>
      </c>
      <c r="I11" s="124">
        <f t="shared" si="11"/>
        <v>220538.79647581204</v>
      </c>
      <c r="J11" s="124"/>
      <c r="K11" s="124"/>
      <c r="L11" s="124"/>
      <c r="M11" s="124"/>
      <c r="N11" s="124">
        <f t="shared" si="11"/>
        <v>222261.79368433484</v>
      </c>
      <c r="O11" s="124">
        <f t="shared" si="11"/>
        <v>224046.0065710161</v>
      </c>
      <c r="P11" s="124">
        <f t="shared" si="11"/>
        <v>240029.14145146392</v>
      </c>
      <c r="Q11" s="124">
        <f t="shared" si="11"/>
        <v>0</v>
      </c>
      <c r="R11" s="124">
        <f t="shared" si="11"/>
        <v>7223961</v>
      </c>
      <c r="S11" s="124">
        <f t="shared" si="11"/>
        <v>7219032.2029999988</v>
      </c>
      <c r="T11" s="124">
        <f t="shared" si="11"/>
        <v>7247840.1070000026</v>
      </c>
      <c r="U11" s="124">
        <f t="shared" si="7"/>
        <v>3064.3751626693743</v>
      </c>
      <c r="V11" s="124">
        <f t="shared" si="8"/>
        <v>3068.0673901136861</v>
      </c>
      <c r="W11" s="124">
        <f t="shared" si="9"/>
        <v>3139.9103927066685</v>
      </c>
      <c r="X11" s="124">
        <f t="shared" si="10"/>
        <v>3054.9634670442829</v>
      </c>
      <c r="Y11" s="124"/>
      <c r="Z11" s="124"/>
      <c r="AA11" s="124"/>
      <c r="AB11" s="124"/>
      <c r="AC11" s="124">
        <f t="shared" si="2"/>
        <v>3078.8308935922182</v>
      </c>
      <c r="AD11" s="124">
        <f t="shared" si="3"/>
        <v>3103.546296384573</v>
      </c>
      <c r="AE11" s="124">
        <f t="shared" si="4"/>
        <v>3324.9490333581766</v>
      </c>
      <c r="AF11" s="124">
        <f t="shared" si="5"/>
        <v>0</v>
      </c>
    </row>
    <row r="12" spans="1:32">
      <c r="D12" t="s">
        <v>47</v>
      </c>
      <c r="E12" t="s">
        <v>48</v>
      </c>
      <c r="F12" s="124">
        <f t="shared" si="11"/>
        <v>149333.72035141871</v>
      </c>
      <c r="G12" s="124">
        <f t="shared" si="11"/>
        <v>148782.78474270573</v>
      </c>
      <c r="H12" s="124">
        <f t="shared" si="11"/>
        <v>150931.59100020042</v>
      </c>
      <c r="I12" s="124">
        <f t="shared" si="11"/>
        <v>150901.86813296023</v>
      </c>
      <c r="J12" s="124"/>
      <c r="K12" s="124"/>
      <c r="L12" s="124"/>
      <c r="M12" s="124"/>
      <c r="N12" s="124">
        <f t="shared" si="11"/>
        <v>151308.41244650577</v>
      </c>
      <c r="O12" s="124">
        <f t="shared" si="11"/>
        <v>151006.52523075719</v>
      </c>
      <c r="P12" s="124">
        <f t="shared" si="11"/>
        <v>146762.30010545091</v>
      </c>
      <c r="Q12" s="124">
        <f t="shared" si="11"/>
        <v>0</v>
      </c>
      <c r="R12" s="124">
        <f t="shared" si="11"/>
        <v>5425370</v>
      </c>
      <c r="S12" s="124">
        <f t="shared" si="11"/>
        <v>5440980.2720000008</v>
      </c>
      <c r="T12" s="124">
        <f t="shared" si="11"/>
        <v>5466795.8850000007</v>
      </c>
      <c r="U12" s="124">
        <f t="shared" si="7"/>
        <v>2752.5075773895369</v>
      </c>
      <c r="V12" s="124">
        <f t="shared" si="8"/>
        <v>2742.3527748836618</v>
      </c>
      <c r="W12" s="124">
        <f t="shared" si="9"/>
        <v>2781.9594055373259</v>
      </c>
      <c r="X12" s="124">
        <f t="shared" si="10"/>
        <v>2773.4316352794194</v>
      </c>
      <c r="Y12" s="124"/>
      <c r="Z12" s="124"/>
      <c r="AA12" s="124"/>
      <c r="AB12" s="124"/>
      <c r="AC12" s="124">
        <f t="shared" si="2"/>
        <v>2780.9035299238035</v>
      </c>
      <c r="AD12" s="124">
        <f t="shared" si="3"/>
        <v>2775.3551323804022</v>
      </c>
      <c r="AE12" s="124">
        <f t="shared" si="4"/>
        <v>2697.3503443985815</v>
      </c>
      <c r="AF12" s="124">
        <f t="shared" si="5"/>
        <v>0</v>
      </c>
    </row>
    <row r="13" spans="1:32">
      <c r="D13" t="s">
        <v>57</v>
      </c>
      <c r="E13" t="s">
        <v>58</v>
      </c>
      <c r="F13" s="124">
        <f t="shared" si="11"/>
        <v>122506.5058031036</v>
      </c>
      <c r="G13" s="124">
        <f t="shared" si="11"/>
        <v>121237.0187465411</v>
      </c>
      <c r="H13" s="124">
        <f t="shared" si="11"/>
        <v>125542.05713742856</v>
      </c>
      <c r="I13" s="124">
        <f t="shared" si="11"/>
        <v>124198.29592041037</v>
      </c>
      <c r="J13" s="124"/>
      <c r="K13" s="124"/>
      <c r="L13" s="124"/>
      <c r="M13" s="124"/>
      <c r="N13" s="124">
        <f t="shared" si="11"/>
        <v>124003.54217311315</v>
      </c>
      <c r="O13" s="124">
        <f t="shared" si="11"/>
        <v>124087.94697245212</v>
      </c>
      <c r="P13" s="124">
        <f t="shared" si="11"/>
        <v>128538.65668891667</v>
      </c>
      <c r="Q13" s="124">
        <f t="shared" si="11"/>
        <v>0</v>
      </c>
      <c r="R13" s="124">
        <f t="shared" si="11"/>
        <v>4725390</v>
      </c>
      <c r="S13" s="124">
        <f t="shared" si="11"/>
        <v>4735690.42</v>
      </c>
      <c r="T13" s="124">
        <f t="shared" si="11"/>
        <v>4767347.6189999999</v>
      </c>
      <c r="U13" s="124">
        <f t="shared" si="7"/>
        <v>2592.516296075109</v>
      </c>
      <c r="V13" s="124">
        <f t="shared" si="8"/>
        <v>2565.6510625904129</v>
      </c>
      <c r="W13" s="124">
        <f t="shared" si="9"/>
        <v>2656.7554664785034</v>
      </c>
      <c r="X13" s="124">
        <f t="shared" si="10"/>
        <v>2622.6016674546554</v>
      </c>
      <c r="Y13" s="124"/>
      <c r="Z13" s="124"/>
      <c r="AA13" s="124"/>
      <c r="AB13" s="124"/>
      <c r="AC13" s="124">
        <f t="shared" si="2"/>
        <v>2618.4891995772214</v>
      </c>
      <c r="AD13" s="124">
        <f t="shared" si="3"/>
        <v>2620.2715120143371</v>
      </c>
      <c r="AE13" s="124">
        <f t="shared" si="4"/>
        <v>2714.2537896072326</v>
      </c>
      <c r="AF13" s="124">
        <f t="shared" si="5"/>
        <v>0</v>
      </c>
    </row>
    <row r="14" spans="1:32">
      <c r="D14" t="s">
        <v>65</v>
      </c>
      <c r="E14" t="s">
        <v>66</v>
      </c>
      <c r="F14" s="124">
        <f t="shared" si="11"/>
        <v>164957.24898156081</v>
      </c>
      <c r="G14" s="124">
        <f t="shared" si="11"/>
        <v>161759.14978809431</v>
      </c>
      <c r="H14" s="124">
        <f t="shared" si="11"/>
        <v>166319.65672555254</v>
      </c>
      <c r="I14" s="124">
        <f t="shared" si="11"/>
        <v>163074.67127551677</v>
      </c>
      <c r="J14" s="124"/>
      <c r="K14" s="124"/>
      <c r="L14" s="124"/>
      <c r="M14" s="124"/>
      <c r="N14" s="124">
        <f t="shared" si="11"/>
        <v>165719.16824797366</v>
      </c>
      <c r="O14" s="124">
        <f t="shared" si="11"/>
        <v>163151.56529204492</v>
      </c>
      <c r="P14" s="124">
        <f t="shared" si="11"/>
        <v>168095.10477679915</v>
      </c>
      <c r="Q14" s="124">
        <f t="shared" si="11"/>
        <v>0</v>
      </c>
      <c r="R14" s="124">
        <f t="shared" si="11"/>
        <v>5810773</v>
      </c>
      <c r="S14" s="124">
        <f t="shared" si="11"/>
        <v>5819339.9109999994</v>
      </c>
      <c r="T14" s="124">
        <f t="shared" si="11"/>
        <v>5854034.6410000008</v>
      </c>
      <c r="U14" s="124">
        <f t="shared" si="7"/>
        <v>2838.8176406402522</v>
      </c>
      <c r="V14" s="124">
        <f t="shared" si="8"/>
        <v>2783.7802266255162</v>
      </c>
      <c r="W14" s="124">
        <f t="shared" si="9"/>
        <v>2862.2638799614533</v>
      </c>
      <c r="X14" s="124">
        <f t="shared" si="10"/>
        <v>2802.2881249343259</v>
      </c>
      <c r="Y14" s="124"/>
      <c r="Z14" s="124"/>
      <c r="AA14" s="124"/>
      <c r="AB14" s="124"/>
      <c r="AC14" s="124">
        <f t="shared" si="2"/>
        <v>2847.7313712973396</v>
      </c>
      <c r="AD14" s="124">
        <f t="shared" si="3"/>
        <v>2803.6094778318052</v>
      </c>
      <c r="AE14" s="124">
        <f t="shared" si="4"/>
        <v>2888.5596536311205</v>
      </c>
      <c r="AF14" s="124">
        <f t="shared" si="5"/>
        <v>0</v>
      </c>
    </row>
    <row r="15" spans="1:32">
      <c r="D15" t="s">
        <v>73</v>
      </c>
      <c r="E15" t="s">
        <v>74</v>
      </c>
      <c r="F15" s="124">
        <f t="shared" si="11"/>
        <v>144227.12067232365</v>
      </c>
      <c r="G15" s="124">
        <f t="shared" si="11"/>
        <v>143099.08701199456</v>
      </c>
      <c r="H15" s="124">
        <f t="shared" si="11"/>
        <v>147270.07189373308</v>
      </c>
      <c r="I15" s="124">
        <f t="shared" si="11"/>
        <v>154695.11895483048</v>
      </c>
      <c r="J15" s="124"/>
      <c r="K15" s="124"/>
      <c r="L15" s="124"/>
      <c r="M15" s="124"/>
      <c r="N15" s="124">
        <f t="shared" si="11"/>
        <v>157729.87976090948</v>
      </c>
      <c r="O15" s="124">
        <f t="shared" si="11"/>
        <v>156987.52057691893</v>
      </c>
      <c r="P15" s="124">
        <f t="shared" si="11"/>
        <v>163523.91203197735</v>
      </c>
      <c r="Q15" s="124">
        <f t="shared" si="11"/>
        <v>0</v>
      </c>
      <c r="R15" s="124">
        <f t="shared" si="11"/>
        <v>6129005</v>
      </c>
      <c r="S15" s="124">
        <f t="shared" si="11"/>
        <v>6179809.0650000013</v>
      </c>
      <c r="T15" s="124">
        <f t="shared" si="11"/>
        <v>6234427.6450000005</v>
      </c>
      <c r="U15" s="124">
        <f t="shared" si="7"/>
        <v>2353.1898027872985</v>
      </c>
      <c r="V15" s="124">
        <f t="shared" si="8"/>
        <v>2334.7849612130281</v>
      </c>
      <c r="W15" s="124">
        <f t="shared" si="9"/>
        <v>2402.838175099108</v>
      </c>
      <c r="X15" s="124">
        <f t="shared" si="10"/>
        <v>2503.2346036540603</v>
      </c>
      <c r="Y15" s="124"/>
      <c r="Z15" s="124"/>
      <c r="AA15" s="124"/>
      <c r="AB15" s="124"/>
      <c r="AC15" s="124">
        <f t="shared" si="2"/>
        <v>2552.3422827774607</v>
      </c>
      <c r="AD15" s="124">
        <f t="shared" si="3"/>
        <v>2540.3296271082913</v>
      </c>
      <c r="AE15" s="124">
        <f t="shared" si="4"/>
        <v>2646.0997469664917</v>
      </c>
      <c r="AF15" s="124">
        <f t="shared" si="5"/>
        <v>0</v>
      </c>
    </row>
    <row r="16" spans="1:32">
      <c r="D16" t="s">
        <v>81</v>
      </c>
      <c r="E16" t="s">
        <v>82</v>
      </c>
      <c r="F16" s="124">
        <f t="shared" si="11"/>
        <v>188321.56868226966</v>
      </c>
      <c r="G16" s="124">
        <f t="shared" si="11"/>
        <v>187891.10987441041</v>
      </c>
      <c r="H16" s="124">
        <f t="shared" si="11"/>
        <v>191330.02326103588</v>
      </c>
      <c r="I16" s="124">
        <f t="shared" si="11"/>
        <v>187582.77509409652</v>
      </c>
      <c r="J16" s="124"/>
      <c r="K16" s="124"/>
      <c r="L16" s="124"/>
      <c r="M16" s="124"/>
      <c r="N16" s="124">
        <f t="shared" si="11"/>
        <v>195389.11517390513</v>
      </c>
      <c r="O16" s="124">
        <f t="shared" si="11"/>
        <v>197102.18178400709</v>
      </c>
      <c r="P16" s="124">
        <f t="shared" si="11"/>
        <v>203978.25109040382</v>
      </c>
      <c r="Q16" s="124">
        <f t="shared" si="11"/>
        <v>0</v>
      </c>
      <c r="R16" s="124">
        <f t="shared" si="11"/>
        <v>8769659</v>
      </c>
      <c r="S16" s="124">
        <f t="shared" si="11"/>
        <v>8958014.0389999989</v>
      </c>
      <c r="T16" s="124">
        <f t="shared" si="11"/>
        <v>9081321.2129999977</v>
      </c>
      <c r="U16" s="124">
        <f t="shared" si="7"/>
        <v>2147.4217946475414</v>
      </c>
      <c r="V16" s="124">
        <f t="shared" si="8"/>
        <v>2142.5132935546344</v>
      </c>
      <c r="W16" s="124">
        <f t="shared" si="9"/>
        <v>2181.7270575861148</v>
      </c>
      <c r="X16" s="124">
        <f t="shared" si="10"/>
        <v>2094.0218923237676</v>
      </c>
      <c r="Y16" s="124"/>
      <c r="Z16" s="124"/>
      <c r="AA16" s="124"/>
      <c r="AB16" s="124"/>
      <c r="AC16" s="124">
        <f t="shared" si="2"/>
        <v>2181.1655387371643</v>
      </c>
      <c r="AD16" s="124">
        <f t="shared" si="3"/>
        <v>2200.288824352077</v>
      </c>
      <c r="AE16" s="124">
        <f t="shared" si="4"/>
        <v>2277.0476826934546</v>
      </c>
      <c r="AF16" s="124">
        <f t="shared" si="5"/>
        <v>0</v>
      </c>
    </row>
    <row r="17" spans="4:32">
      <c r="D17" t="s">
        <v>89</v>
      </c>
      <c r="E17" t="s">
        <v>90</v>
      </c>
      <c r="F17" s="124">
        <f t="shared" si="11"/>
        <v>215934.83737342074</v>
      </c>
      <c r="G17" s="124">
        <f t="shared" si="11"/>
        <v>215606.02831244408</v>
      </c>
      <c r="H17" s="124">
        <f t="shared" si="11"/>
        <v>225410.27957034842</v>
      </c>
      <c r="I17" s="124">
        <f t="shared" si="11"/>
        <v>219612.9006434257</v>
      </c>
      <c r="J17" s="124"/>
      <c r="K17" s="124"/>
      <c r="L17" s="124"/>
      <c r="M17" s="124"/>
      <c r="N17" s="124">
        <f t="shared" si="11"/>
        <v>236350.02252330206</v>
      </c>
      <c r="O17" s="124">
        <f t="shared" si="11"/>
        <v>229301.95382051071</v>
      </c>
      <c r="P17" s="124">
        <f t="shared" si="11"/>
        <v>233184.30595287855</v>
      </c>
      <c r="Q17" s="124">
        <f t="shared" si="11"/>
        <v>0</v>
      </c>
      <c r="R17" s="124">
        <f t="shared" si="11"/>
        <v>9030347</v>
      </c>
      <c r="S17" s="124">
        <f t="shared" si="11"/>
        <v>9097635.1720000003</v>
      </c>
      <c r="T17" s="124">
        <f t="shared" si="11"/>
        <v>9171038.3760000002</v>
      </c>
      <c r="U17" s="124">
        <f t="shared" si="7"/>
        <v>2391.2130660474149</v>
      </c>
      <c r="V17" s="124">
        <f t="shared" si="8"/>
        <v>2387.5719096114917</v>
      </c>
      <c r="W17" s="124">
        <f t="shared" si="9"/>
        <v>2496.1419485912161</v>
      </c>
      <c r="X17" s="124">
        <f t="shared" si="10"/>
        <v>2413.9558961358812</v>
      </c>
      <c r="Y17" s="124"/>
      <c r="Z17" s="124"/>
      <c r="AA17" s="124"/>
      <c r="AB17" s="124"/>
      <c r="AC17" s="124">
        <f t="shared" si="2"/>
        <v>2597.9281214828438</v>
      </c>
      <c r="AD17" s="124">
        <f t="shared" si="3"/>
        <v>2520.4566844605793</v>
      </c>
      <c r="AE17" s="124">
        <f t="shared" si="4"/>
        <v>2563.1309845283222</v>
      </c>
      <c r="AF17" s="124">
        <f t="shared" si="5"/>
        <v>0</v>
      </c>
    </row>
    <row r="18" spans="4:32">
      <c r="D18" t="s">
        <v>97</v>
      </c>
      <c r="E18" t="s">
        <v>98</v>
      </c>
      <c r="F18" s="124">
        <f t="shared" si="11"/>
        <v>144194.75198681094</v>
      </c>
      <c r="G18" s="124">
        <f t="shared" si="11"/>
        <v>142560.11792835791</v>
      </c>
      <c r="H18" s="124">
        <f t="shared" si="11"/>
        <v>148157.51970249636</v>
      </c>
      <c r="I18" s="124">
        <f t="shared" si="11"/>
        <v>145408.41726288662</v>
      </c>
      <c r="J18" s="124"/>
      <c r="K18" s="124"/>
      <c r="L18" s="124"/>
      <c r="M18" s="124"/>
      <c r="N18" s="124">
        <f t="shared" si="11"/>
        <v>146483.85623210866</v>
      </c>
      <c r="O18" s="124">
        <f t="shared" si="11"/>
        <v>147800.77388706419</v>
      </c>
      <c r="P18" s="124">
        <f t="shared" si="11"/>
        <v>156674.29786788271</v>
      </c>
      <c r="Q18" s="124">
        <f t="shared" si="11"/>
        <v>0</v>
      </c>
      <c r="R18" s="124">
        <f t="shared" si="11"/>
        <v>5516973</v>
      </c>
      <c r="S18" s="124">
        <f t="shared" si="11"/>
        <v>5545377.5149999997</v>
      </c>
      <c r="T18" s="124">
        <f t="shared" si="11"/>
        <v>5585689.671000001</v>
      </c>
      <c r="U18" s="124">
        <f t="shared" si="7"/>
        <v>2613.65701783951</v>
      </c>
      <c r="V18" s="124">
        <f t="shared" si="8"/>
        <v>2584.0278342554498</v>
      </c>
      <c r="W18" s="124">
        <f t="shared" si="9"/>
        <v>2685.4856767016327</v>
      </c>
      <c r="X18" s="124">
        <f t="shared" si="10"/>
        <v>2622.1554234957553</v>
      </c>
      <c r="Y18" s="124"/>
      <c r="Z18" s="124"/>
      <c r="AA18" s="124"/>
      <c r="AB18" s="124"/>
      <c r="AC18" s="124">
        <f t="shared" si="2"/>
        <v>2641.5488546248898</v>
      </c>
      <c r="AD18" s="124">
        <f t="shared" si="3"/>
        <v>2665.296879919711</v>
      </c>
      <c r="AE18" s="124">
        <f t="shared" si="4"/>
        <v>2825.3134695354047</v>
      </c>
      <c r="AF18" s="124">
        <f t="shared" si="5"/>
        <v>0</v>
      </c>
    </row>
    <row r="19" spans="4:32">
      <c r="D19" t="s">
        <v>25</v>
      </c>
      <c r="E19" t="s">
        <v>26</v>
      </c>
      <c r="F19" s="124">
        <f t="shared" ref="F19:T32" si="12">SUMIFS(F$33:F$182,$C$33:$C$182,$D19)</f>
        <v>149333.72035141871</v>
      </c>
      <c r="G19" s="124">
        <f t="shared" si="12"/>
        <v>148782.78474270573</v>
      </c>
      <c r="H19" s="124">
        <f t="shared" si="12"/>
        <v>150931.59100020042</v>
      </c>
      <c r="I19" s="124">
        <f t="shared" si="12"/>
        <v>150901.86813296023</v>
      </c>
      <c r="J19" s="124"/>
      <c r="K19" s="124"/>
      <c r="L19" s="124"/>
      <c r="M19" s="124"/>
      <c r="N19" s="124">
        <f t="shared" si="12"/>
        <v>151308.41244650577</v>
      </c>
      <c r="O19" s="124">
        <f t="shared" si="12"/>
        <v>151006.52523075719</v>
      </c>
      <c r="P19" s="124">
        <f t="shared" si="12"/>
        <v>146762.30010545091</v>
      </c>
      <c r="Q19" s="124">
        <f t="shared" si="12"/>
        <v>0</v>
      </c>
      <c r="R19" s="124">
        <f t="shared" si="12"/>
        <v>5425370</v>
      </c>
      <c r="S19" s="124">
        <f t="shared" si="12"/>
        <v>5440980.2720000008</v>
      </c>
      <c r="T19" s="124">
        <f t="shared" si="12"/>
        <v>5466795.8850000007</v>
      </c>
      <c r="U19" s="124">
        <f t="shared" si="7"/>
        <v>2752.5075773895369</v>
      </c>
      <c r="V19" s="124">
        <f t="shared" si="8"/>
        <v>2742.3527748836618</v>
      </c>
      <c r="W19" s="124">
        <f t="shared" si="9"/>
        <v>2781.9594055373259</v>
      </c>
      <c r="X19" s="124">
        <f t="shared" si="10"/>
        <v>2773.4316352794194</v>
      </c>
      <c r="Y19" s="124"/>
      <c r="Z19" s="124"/>
      <c r="AA19" s="124"/>
      <c r="AB19" s="124"/>
      <c r="AC19" s="124">
        <f t="shared" si="2"/>
        <v>2780.9035299238035</v>
      </c>
      <c r="AD19" s="124">
        <f t="shared" si="3"/>
        <v>2775.3551323804022</v>
      </c>
      <c r="AE19" s="124">
        <f t="shared" si="4"/>
        <v>2697.3503443985815</v>
      </c>
      <c r="AF19" s="124">
        <f t="shared" si="5"/>
        <v>0</v>
      </c>
    </row>
    <row r="20" spans="4:32">
      <c r="D20" t="s">
        <v>35</v>
      </c>
      <c r="E20" t="s">
        <v>36</v>
      </c>
      <c r="F20" s="124">
        <f t="shared" si="12"/>
        <v>94426.866745887557</v>
      </c>
      <c r="G20" s="124">
        <f t="shared" si="12"/>
        <v>94077.06078363939</v>
      </c>
      <c r="H20" s="124">
        <f t="shared" si="12"/>
        <v>96757.804932207888</v>
      </c>
      <c r="I20" s="124">
        <f t="shared" si="12"/>
        <v>95151.92277416194</v>
      </c>
      <c r="J20" s="124"/>
      <c r="K20" s="124"/>
      <c r="L20" s="124"/>
      <c r="M20" s="124"/>
      <c r="N20" s="124">
        <f t="shared" si="12"/>
        <v>93568.430244162431</v>
      </c>
      <c r="O20" s="124">
        <f t="shared" si="12"/>
        <v>94420.006638908322</v>
      </c>
      <c r="P20" s="124">
        <f t="shared" si="12"/>
        <v>100179.79576951376</v>
      </c>
      <c r="Q20" s="124">
        <f t="shared" si="12"/>
        <v>0</v>
      </c>
      <c r="R20" s="124">
        <f t="shared" si="12"/>
        <v>3135382</v>
      </c>
      <c r="S20" s="124">
        <f t="shared" si="12"/>
        <v>3140674.6669999999</v>
      </c>
      <c r="T20" s="124">
        <f t="shared" si="12"/>
        <v>3148822.5020000003</v>
      </c>
      <c r="U20" s="124">
        <f t="shared" si="7"/>
        <v>3011.6542974950917</v>
      </c>
      <c r="V20" s="124">
        <f t="shared" si="8"/>
        <v>3000.4975720227835</v>
      </c>
      <c r="W20" s="124">
        <f t="shared" si="9"/>
        <v>3085.9973340475863</v>
      </c>
      <c r="X20" s="124">
        <f t="shared" si="10"/>
        <v>3029.6650517148882</v>
      </c>
      <c r="Y20" s="124"/>
      <c r="Z20" s="124"/>
      <c r="AA20" s="124"/>
      <c r="AB20" s="124"/>
      <c r="AC20" s="124">
        <f t="shared" si="2"/>
        <v>2979.2461864106358</v>
      </c>
      <c r="AD20" s="124">
        <f t="shared" si="3"/>
        <v>3006.3606278933416</v>
      </c>
      <c r="AE20" s="124">
        <f t="shared" si="4"/>
        <v>3189.7539984683094</v>
      </c>
      <c r="AF20" s="124">
        <f t="shared" si="5"/>
        <v>0</v>
      </c>
    </row>
    <row r="21" spans="4:32">
      <c r="D21" t="s">
        <v>45</v>
      </c>
      <c r="E21" t="s">
        <v>46</v>
      </c>
      <c r="F21" s="124">
        <f t="shared" si="12"/>
        <v>80794.280560221567</v>
      </c>
      <c r="G21" s="124">
        <f t="shared" si="12"/>
        <v>80710.995690782409</v>
      </c>
      <c r="H21" s="124">
        <f t="shared" si="12"/>
        <v>81055.795439926253</v>
      </c>
      <c r="I21" s="124">
        <f t="shared" si="12"/>
        <v>80074.895583680816</v>
      </c>
      <c r="J21" s="124"/>
      <c r="K21" s="124"/>
      <c r="L21" s="124"/>
      <c r="M21" s="124"/>
      <c r="N21" s="124">
        <f t="shared" si="12"/>
        <v>82240.491666139089</v>
      </c>
      <c r="O21" s="124">
        <f t="shared" si="12"/>
        <v>82215.641150450712</v>
      </c>
      <c r="P21" s="124">
        <f t="shared" si="12"/>
        <v>85752.859484719636</v>
      </c>
      <c r="Q21" s="124">
        <f t="shared" si="12"/>
        <v>0</v>
      </c>
      <c r="R21" s="124">
        <f t="shared" si="12"/>
        <v>2460461</v>
      </c>
      <c r="S21" s="124">
        <f t="shared" si="12"/>
        <v>2453026.0320000001</v>
      </c>
      <c r="T21" s="124">
        <f t="shared" si="12"/>
        <v>2461062.5050000004</v>
      </c>
      <c r="U21" s="124">
        <f t="shared" si="7"/>
        <v>3283.7049870012797</v>
      </c>
      <c r="V21" s="124">
        <f t="shared" si="8"/>
        <v>3280.3200575332189</v>
      </c>
      <c r="W21" s="124">
        <f t="shared" si="9"/>
        <v>3294.3336813680953</v>
      </c>
      <c r="X21" s="124">
        <f t="shared" si="10"/>
        <v>3264.3312602106462</v>
      </c>
      <c r="Y21" s="124"/>
      <c r="Z21" s="124"/>
      <c r="AA21" s="124"/>
      <c r="AB21" s="124"/>
      <c r="AC21" s="124">
        <f t="shared" si="2"/>
        <v>3352.6138978267104</v>
      </c>
      <c r="AD21" s="124">
        <f t="shared" si="3"/>
        <v>3351.6008423040944</v>
      </c>
      <c r="AE21" s="124">
        <f t="shared" si="4"/>
        <v>3495.7989995240141</v>
      </c>
      <c r="AF21" s="124">
        <f t="shared" si="5"/>
        <v>0</v>
      </c>
    </row>
    <row r="22" spans="4:32">
      <c r="D22" t="s">
        <v>105</v>
      </c>
      <c r="E22" t="s">
        <v>106</v>
      </c>
      <c r="F22" s="124">
        <f t="shared" si="12"/>
        <v>82640.35408696669</v>
      </c>
      <c r="G22" s="124">
        <f t="shared" si="12"/>
        <v>83577.207481498073</v>
      </c>
      <c r="H22" s="124">
        <f t="shared" si="12"/>
        <v>86805.585923544611</v>
      </c>
      <c r="I22" s="124">
        <f t="shared" si="12"/>
        <v>83523.636026195381</v>
      </c>
      <c r="J22" s="124"/>
      <c r="K22" s="124"/>
      <c r="L22" s="124"/>
      <c r="M22" s="124"/>
      <c r="N22" s="124">
        <f t="shared" si="12"/>
        <v>83985.585619575722</v>
      </c>
      <c r="O22" s="124">
        <f t="shared" si="12"/>
        <v>86198.534840169581</v>
      </c>
      <c r="P22" s="124">
        <f t="shared" si="12"/>
        <v>93106.111060777417</v>
      </c>
      <c r="Q22" s="124">
        <f t="shared" si="12"/>
        <v>0</v>
      </c>
      <c r="R22" s="124">
        <f t="shared" si="12"/>
        <v>2780844</v>
      </c>
      <c r="S22" s="124">
        <f t="shared" si="12"/>
        <v>2788018.5019999999</v>
      </c>
      <c r="T22" s="124">
        <f t="shared" si="12"/>
        <v>2805609.301</v>
      </c>
      <c r="U22" s="124">
        <f t="shared" si="7"/>
        <v>2971.7723859003486</v>
      </c>
      <c r="V22" s="124">
        <f t="shared" si="8"/>
        <v>3005.4619202478839</v>
      </c>
      <c r="W22" s="124">
        <f t="shared" si="9"/>
        <v>3121.5553955397936</v>
      </c>
      <c r="X22" s="124">
        <f t="shared" si="10"/>
        <v>2995.8063752546568</v>
      </c>
      <c r="Y22" s="124"/>
      <c r="Z22" s="124"/>
      <c r="AA22" s="124"/>
      <c r="AB22" s="124"/>
      <c r="AC22" s="124">
        <f t="shared" si="2"/>
        <v>3012.3754759635999</v>
      </c>
      <c r="AD22" s="124">
        <f t="shared" si="3"/>
        <v>3091.7490245611571</v>
      </c>
      <c r="AE22" s="124">
        <f t="shared" si="4"/>
        <v>3339.5083638787642</v>
      </c>
      <c r="AF22" s="124">
        <f t="shared" si="5"/>
        <v>0</v>
      </c>
    </row>
    <row r="23" spans="4:32">
      <c r="D23" t="s">
        <v>111</v>
      </c>
      <c r="E23" t="s">
        <v>112</v>
      </c>
      <c r="F23" s="124">
        <f t="shared" si="12"/>
        <v>44037.744756016124</v>
      </c>
      <c r="G23" s="124">
        <f t="shared" si="12"/>
        <v>43532.439639532065</v>
      </c>
      <c r="H23" s="124">
        <f t="shared" si="12"/>
        <v>44466.614413525975</v>
      </c>
      <c r="I23" s="124">
        <f t="shared" si="12"/>
        <v>43068.498331835217</v>
      </c>
      <c r="J23" s="124"/>
      <c r="K23" s="124"/>
      <c r="L23" s="124"/>
      <c r="M23" s="124"/>
      <c r="N23" s="124">
        <f t="shared" si="12"/>
        <v>42417.495912304774</v>
      </c>
      <c r="O23" s="124">
        <f t="shared" si="12"/>
        <v>42007.349806716273</v>
      </c>
      <c r="P23" s="124">
        <f t="shared" si="12"/>
        <v>46275.40517068014</v>
      </c>
      <c r="Q23" s="124">
        <f t="shared" si="12"/>
        <v>0</v>
      </c>
      <c r="R23" s="124">
        <f t="shared" si="12"/>
        <v>1483863</v>
      </c>
      <c r="S23" s="124">
        <f t="shared" si="12"/>
        <v>1481849.4080000001</v>
      </c>
      <c r="T23" s="124">
        <f t="shared" si="12"/>
        <v>1485310.6470000001</v>
      </c>
      <c r="U23" s="124">
        <f t="shared" si="7"/>
        <v>2967.7769953166921</v>
      </c>
      <c r="V23" s="124">
        <f t="shared" si="8"/>
        <v>2933.7236415714974</v>
      </c>
      <c r="W23" s="124">
        <f t="shared" si="9"/>
        <v>2996.6792361239532</v>
      </c>
      <c r="X23" s="124">
        <f t="shared" si="10"/>
        <v>2906.4018313415027</v>
      </c>
      <c r="Y23" s="124"/>
      <c r="Z23" s="124"/>
      <c r="AA23" s="124"/>
      <c r="AB23" s="124"/>
      <c r="AC23" s="124">
        <f t="shared" si="2"/>
        <v>2862.4700784915908</v>
      </c>
      <c r="AD23" s="124">
        <f t="shared" si="3"/>
        <v>2834.7920902038295</v>
      </c>
      <c r="AE23" s="124">
        <f t="shared" si="4"/>
        <v>3122.8142968411635</v>
      </c>
      <c r="AF23" s="124">
        <f t="shared" si="5"/>
        <v>0</v>
      </c>
    </row>
    <row r="24" spans="4:32">
      <c r="D24" t="s">
        <v>55</v>
      </c>
      <c r="E24" t="s">
        <v>56</v>
      </c>
      <c r="F24" s="124">
        <f t="shared" si="12"/>
        <v>103067.8971361826</v>
      </c>
      <c r="G24" s="124">
        <f t="shared" si="12"/>
        <v>101247.88935620511</v>
      </c>
      <c r="H24" s="124">
        <f t="shared" si="12"/>
        <v>104745.48667836246</v>
      </c>
      <c r="I24" s="124">
        <f t="shared" si="12"/>
        <v>102747.09117661726</v>
      </c>
      <c r="J24" s="124"/>
      <c r="K24" s="124"/>
      <c r="L24" s="124"/>
      <c r="M24" s="124"/>
      <c r="N24" s="124">
        <f t="shared" si="12"/>
        <v>102590.44578731565</v>
      </c>
      <c r="O24" s="124">
        <f t="shared" si="12"/>
        <v>101851.12972724615</v>
      </c>
      <c r="P24" s="124">
        <f t="shared" si="12"/>
        <v>106210.8357695078</v>
      </c>
      <c r="Q24" s="124">
        <f t="shared" si="12"/>
        <v>0</v>
      </c>
      <c r="R24" s="124">
        <f t="shared" si="12"/>
        <v>3787407</v>
      </c>
      <c r="S24" s="124">
        <f t="shared" si="12"/>
        <v>3792395.3450000002</v>
      </c>
      <c r="T24" s="124">
        <f t="shared" si="12"/>
        <v>3810396.3070000005</v>
      </c>
      <c r="U24" s="124">
        <f t="shared" si="7"/>
        <v>2721.3314316676974</v>
      </c>
      <c r="V24" s="124">
        <f t="shared" si="8"/>
        <v>2673.2772410307398</v>
      </c>
      <c r="W24" s="124">
        <f t="shared" si="9"/>
        <v>2765.6253124726882</v>
      </c>
      <c r="X24" s="124">
        <f t="shared" si="10"/>
        <v>2709.2927247704247</v>
      </c>
      <c r="Y24" s="124"/>
      <c r="Z24" s="124"/>
      <c r="AA24" s="124"/>
      <c r="AB24" s="124"/>
      <c r="AC24" s="124">
        <f t="shared" si="2"/>
        <v>2705.1622115973155</v>
      </c>
      <c r="AD24" s="124">
        <f t="shared" si="3"/>
        <v>2685.6675125268657</v>
      </c>
      <c r="AE24" s="124">
        <f t="shared" si="4"/>
        <v>2800.6266780582127</v>
      </c>
      <c r="AF24" s="124">
        <f t="shared" si="5"/>
        <v>0</v>
      </c>
    </row>
    <row r="25" spans="4:32">
      <c r="D25" t="s">
        <v>63</v>
      </c>
      <c r="E25" t="s">
        <v>64</v>
      </c>
      <c r="F25" s="124">
        <f t="shared" si="12"/>
        <v>118474.59802231468</v>
      </c>
      <c r="G25" s="124">
        <f t="shared" si="12"/>
        <v>116532.96170121635</v>
      </c>
      <c r="H25" s="124">
        <f t="shared" si="12"/>
        <v>119913.50657294301</v>
      </c>
      <c r="I25" s="124">
        <f t="shared" si="12"/>
        <v>117888.4940972832</v>
      </c>
      <c r="J25" s="124"/>
      <c r="K25" s="124"/>
      <c r="L25" s="124"/>
      <c r="M25" s="124"/>
      <c r="N25" s="124">
        <f t="shared" si="12"/>
        <v>119788.54779666582</v>
      </c>
      <c r="O25" s="124">
        <f t="shared" si="12"/>
        <v>117656.73382786803</v>
      </c>
      <c r="P25" s="124">
        <f t="shared" si="12"/>
        <v>120663.95871600654</v>
      </c>
      <c r="Q25" s="124">
        <f t="shared" si="12"/>
        <v>0</v>
      </c>
      <c r="R25" s="124">
        <f t="shared" si="12"/>
        <v>4202565</v>
      </c>
      <c r="S25" s="124">
        <f t="shared" si="12"/>
        <v>4211622.7649999997</v>
      </c>
      <c r="T25" s="124">
        <f t="shared" si="12"/>
        <v>4240287.1989999991</v>
      </c>
      <c r="U25" s="124">
        <f t="shared" si="7"/>
        <v>2819.1020965128364</v>
      </c>
      <c r="V25" s="124">
        <f t="shared" si="8"/>
        <v>2772.9008760415686</v>
      </c>
      <c r="W25" s="124">
        <f t="shared" si="9"/>
        <v>2853.3409137739213</v>
      </c>
      <c r="X25" s="124">
        <f t="shared" si="10"/>
        <v>2799.1228245078405</v>
      </c>
      <c r="Y25" s="124"/>
      <c r="Z25" s="124"/>
      <c r="AA25" s="124"/>
      <c r="AB25" s="124"/>
      <c r="AC25" s="124">
        <f t="shared" si="2"/>
        <v>2844.2373517435822</v>
      </c>
      <c r="AD25" s="124">
        <f t="shared" si="3"/>
        <v>2793.6199510942674</v>
      </c>
      <c r="AE25" s="124">
        <f t="shared" si="4"/>
        <v>2865.0229483695593</v>
      </c>
      <c r="AF25" s="124">
        <f t="shared" si="5"/>
        <v>0</v>
      </c>
    </row>
    <row r="26" spans="4:32">
      <c r="D26" t="s">
        <v>71</v>
      </c>
      <c r="E26" t="s">
        <v>72</v>
      </c>
      <c r="F26" s="124">
        <f t="shared" si="12"/>
        <v>116636.49763149438</v>
      </c>
      <c r="G26" s="124">
        <f t="shared" si="12"/>
        <v>116137.20573561125</v>
      </c>
      <c r="H26" s="124">
        <f t="shared" si="12"/>
        <v>120827.1043008986</v>
      </c>
      <c r="I26" s="124">
        <f t="shared" si="12"/>
        <v>118962.30890023801</v>
      </c>
      <c r="J26" s="124"/>
      <c r="K26" s="124"/>
      <c r="L26" s="124"/>
      <c r="M26" s="124"/>
      <c r="N26" s="124">
        <f t="shared" si="12"/>
        <v>120925.66958497169</v>
      </c>
      <c r="O26" s="124">
        <f t="shared" si="12"/>
        <v>120880.04513478599</v>
      </c>
      <c r="P26" s="124">
        <f t="shared" si="12"/>
        <v>125067.67021365752</v>
      </c>
      <c r="Q26" s="124">
        <f t="shared" si="12"/>
        <v>0</v>
      </c>
      <c r="R26" s="124">
        <f t="shared" si="12"/>
        <v>4650276</v>
      </c>
      <c r="S26" s="124">
        <f t="shared" si="12"/>
        <v>4683946.5539999995</v>
      </c>
      <c r="T26" s="124">
        <f t="shared" si="12"/>
        <v>4728526.4070000006</v>
      </c>
      <c r="U26" s="124">
        <f t="shared" si="7"/>
        <v>2508.162905416676</v>
      </c>
      <c r="V26" s="124">
        <f t="shared" si="8"/>
        <v>2497.4260825725451</v>
      </c>
      <c r="W26" s="124">
        <f t="shared" si="9"/>
        <v>2598.2781301776199</v>
      </c>
      <c r="X26" s="124">
        <f t="shared" si="10"/>
        <v>2539.7879230420876</v>
      </c>
      <c r="Y26" s="124"/>
      <c r="Z26" s="124"/>
      <c r="AA26" s="124"/>
      <c r="AB26" s="124"/>
      <c r="AC26" s="124">
        <f t="shared" si="2"/>
        <v>2581.7047267907769</v>
      </c>
      <c r="AD26" s="124">
        <f t="shared" si="3"/>
        <v>2580.7306667826256</v>
      </c>
      <c r="AE26" s="124">
        <f t="shared" si="4"/>
        <v>2670.1344426496958</v>
      </c>
      <c r="AF26" s="124">
        <f t="shared" si="5"/>
        <v>0</v>
      </c>
    </row>
    <row r="27" spans="4:32">
      <c r="D27" t="s">
        <v>79</v>
      </c>
      <c r="E27" t="s">
        <v>80</v>
      </c>
      <c r="F27" s="124">
        <f t="shared" si="12"/>
        <v>99944.959406601265</v>
      </c>
      <c r="G27" s="124">
        <f t="shared" si="12"/>
        <v>98406.998562283829</v>
      </c>
      <c r="H27" s="124">
        <f t="shared" si="12"/>
        <v>100447.42382768566</v>
      </c>
      <c r="I27" s="124">
        <f t="shared" si="12"/>
        <v>109077.12037841287</v>
      </c>
      <c r="J27" s="124"/>
      <c r="K27" s="124"/>
      <c r="L27" s="124"/>
      <c r="M27" s="124"/>
      <c r="N27" s="124">
        <f t="shared" si="12"/>
        <v>110982.46435013654</v>
      </c>
      <c r="O27" s="124">
        <f t="shared" si="12"/>
        <v>110704.08593706333</v>
      </c>
      <c r="P27" s="124">
        <f t="shared" si="12"/>
        <v>115374.49658587546</v>
      </c>
      <c r="Q27" s="124">
        <f t="shared" si="12"/>
        <v>0</v>
      </c>
      <c r="R27" s="124">
        <f t="shared" si="12"/>
        <v>4291160</v>
      </c>
      <c r="S27" s="124">
        <f t="shared" si="12"/>
        <v>4316705.642</v>
      </c>
      <c r="T27" s="124">
        <f t="shared" si="12"/>
        <v>4349889.5619999999</v>
      </c>
      <c r="U27" s="124">
        <f t="shared" si="7"/>
        <v>2329.089556357751</v>
      </c>
      <c r="V27" s="124">
        <f t="shared" si="8"/>
        <v>2293.2493442864825</v>
      </c>
      <c r="W27" s="124">
        <f t="shared" si="9"/>
        <v>2340.7988475770107</v>
      </c>
      <c r="X27" s="124">
        <f t="shared" si="10"/>
        <v>2526.8602824601139</v>
      </c>
      <c r="Y27" s="124"/>
      <c r="Z27" s="124"/>
      <c r="AA27" s="124"/>
      <c r="AB27" s="124"/>
      <c r="AC27" s="124">
        <f t="shared" si="2"/>
        <v>2570.9991265171502</v>
      </c>
      <c r="AD27" s="124">
        <f t="shared" si="3"/>
        <v>2564.5502639779793</v>
      </c>
      <c r="AE27" s="124">
        <f t="shared" si="4"/>
        <v>2672.7441283770413</v>
      </c>
      <c r="AF27" s="124">
        <f t="shared" si="5"/>
        <v>0</v>
      </c>
    </row>
    <row r="28" spans="4:32">
      <c r="D28" t="s">
        <v>87</v>
      </c>
      <c r="E28" t="s">
        <v>88</v>
      </c>
      <c r="F28" s="124">
        <f t="shared" si="12"/>
        <v>85277.269936024633</v>
      </c>
      <c r="G28" s="124">
        <f t="shared" si="12"/>
        <v>84919.580625497707</v>
      </c>
      <c r="H28" s="124">
        <f t="shared" si="12"/>
        <v>87759.819211777693</v>
      </c>
      <c r="I28" s="124">
        <f t="shared" si="12"/>
        <v>86460.644884253677</v>
      </c>
      <c r="J28" s="124"/>
      <c r="K28" s="124"/>
      <c r="L28" s="124"/>
      <c r="M28" s="124"/>
      <c r="N28" s="124">
        <f t="shared" si="12"/>
        <v>86925.852618346282</v>
      </c>
      <c r="O28" s="124">
        <f t="shared" si="12"/>
        <v>86922.492614027156</v>
      </c>
      <c r="P28" s="124">
        <f t="shared" si="12"/>
        <v>93011.750543797287</v>
      </c>
      <c r="Q28" s="124">
        <f t="shared" si="12"/>
        <v>0</v>
      </c>
      <c r="R28" s="124">
        <f t="shared" si="12"/>
        <v>3228816</v>
      </c>
      <c r="S28" s="124">
        <f t="shared" si="12"/>
        <v>3243558.6080000005</v>
      </c>
      <c r="T28" s="124">
        <f t="shared" si="12"/>
        <v>3267369.1050000004</v>
      </c>
      <c r="U28" s="124">
        <f t="shared" si="7"/>
        <v>2641.1312981608316</v>
      </c>
      <c r="V28" s="124">
        <f t="shared" si="8"/>
        <v>2630.0532648964113</v>
      </c>
      <c r="W28" s="124">
        <f t="shared" si="9"/>
        <v>2718.0185929386403</v>
      </c>
      <c r="X28" s="124">
        <f t="shared" si="10"/>
        <v>2665.6106867008602</v>
      </c>
      <c r="Y28" s="124"/>
      <c r="Z28" s="124"/>
      <c r="AA28" s="124"/>
      <c r="AB28" s="124"/>
      <c r="AC28" s="124">
        <f t="shared" si="2"/>
        <v>2679.9531972059949</v>
      </c>
      <c r="AD28" s="124">
        <f t="shared" si="3"/>
        <v>2679.849607145657</v>
      </c>
      <c r="AE28" s="124">
        <f t="shared" si="4"/>
        <v>2867.5834718814885</v>
      </c>
      <c r="AF28" s="124">
        <f t="shared" si="5"/>
        <v>0</v>
      </c>
    </row>
    <row r="29" spans="4:32">
      <c r="D29" t="s">
        <v>95</v>
      </c>
      <c r="E29" t="s">
        <v>96</v>
      </c>
      <c r="F29" s="124">
        <f t="shared" si="12"/>
        <v>114429.60358876221</v>
      </c>
      <c r="G29" s="124">
        <f t="shared" si="12"/>
        <v>113110.81948792085</v>
      </c>
      <c r="H29" s="124">
        <f t="shared" si="12"/>
        <v>118450.99741292319</v>
      </c>
      <c r="I29" s="124">
        <f t="shared" si="12"/>
        <v>115036.95779273464</v>
      </c>
      <c r="J29" s="124"/>
      <c r="K29" s="124"/>
      <c r="L29" s="124"/>
      <c r="M29" s="124"/>
      <c r="N29" s="124">
        <f t="shared" si="12"/>
        <v>119627.46311551648</v>
      </c>
      <c r="O29" s="124">
        <f t="shared" si="12"/>
        <v>118794.9637387543</v>
      </c>
      <c r="P29" s="124">
        <f t="shared" si="12"/>
        <v>123668.4935238803</v>
      </c>
      <c r="Q29" s="124">
        <f t="shared" si="12"/>
        <v>0</v>
      </c>
      <c r="R29" s="124">
        <f t="shared" si="12"/>
        <v>4681969</v>
      </c>
      <c r="S29" s="124">
        <f t="shared" si="12"/>
        <v>4717717.4060000004</v>
      </c>
      <c r="T29" s="124">
        <f t="shared" si="12"/>
        <v>4758888.3079999993</v>
      </c>
      <c r="U29" s="124">
        <f t="shared" si="7"/>
        <v>2444.0487237049674</v>
      </c>
      <c r="V29" s="124">
        <f t="shared" si="8"/>
        <v>2415.8814269791374</v>
      </c>
      <c r="W29" s="124">
        <f t="shared" si="9"/>
        <v>2529.9398055160809</v>
      </c>
      <c r="X29" s="124">
        <f t="shared" si="10"/>
        <v>2438.402894722572</v>
      </c>
      <c r="Y29" s="124"/>
      <c r="Z29" s="124"/>
      <c r="AA29" s="124"/>
      <c r="AB29" s="124"/>
      <c r="AC29" s="124">
        <f t="shared" si="2"/>
        <v>2535.7064194513659</v>
      </c>
      <c r="AD29" s="124">
        <f t="shared" si="3"/>
        <v>2518.0601870656915</v>
      </c>
      <c r="AE29" s="124">
        <f t="shared" si="4"/>
        <v>2621.362893983402</v>
      </c>
      <c r="AF29" s="124">
        <f t="shared" si="5"/>
        <v>0</v>
      </c>
    </row>
    <row r="30" spans="4:32">
      <c r="D30" t="s">
        <v>99</v>
      </c>
      <c r="E30" t="s">
        <v>100</v>
      </c>
      <c r="F30" s="124">
        <f t="shared" si="12"/>
        <v>84714.483382176928</v>
      </c>
      <c r="G30" s="124">
        <f t="shared" si="12"/>
        <v>84333.467707360862</v>
      </c>
      <c r="H30" s="124">
        <f t="shared" si="12"/>
        <v>87639.516565683865</v>
      </c>
      <c r="I30" s="124">
        <f t="shared" si="12"/>
        <v>84535.10052831666</v>
      </c>
      <c r="J30" s="124"/>
      <c r="K30" s="124"/>
      <c r="L30" s="124"/>
      <c r="M30" s="124"/>
      <c r="N30" s="124">
        <f t="shared" si="12"/>
        <v>98082.622232070586</v>
      </c>
      <c r="O30" s="124">
        <f t="shared" si="12"/>
        <v>92677.32773069384</v>
      </c>
      <c r="P30" s="124">
        <f t="shared" si="12"/>
        <v>92350.486518790465</v>
      </c>
      <c r="Q30" s="124">
        <f t="shared" si="12"/>
        <v>0</v>
      </c>
      <c r="R30" s="124">
        <f t="shared" si="12"/>
        <v>3633919</v>
      </c>
      <c r="S30" s="124">
        <f t="shared" si="12"/>
        <v>3657015.9739999995</v>
      </c>
      <c r="T30" s="124">
        <f t="shared" si="12"/>
        <v>3684444.9379999996</v>
      </c>
      <c r="U30" s="124">
        <f t="shared" si="7"/>
        <v>2331.2155109174678</v>
      </c>
      <c r="V30" s="124">
        <f t="shared" si="8"/>
        <v>2320.730531070199</v>
      </c>
      <c r="W30" s="124">
        <f t="shared" si="9"/>
        <v>2411.708036576596</v>
      </c>
      <c r="X30" s="124">
        <f t="shared" si="10"/>
        <v>2311.5868546741181</v>
      </c>
      <c r="Y30" s="124"/>
      <c r="Z30" s="124"/>
      <c r="AA30" s="124"/>
      <c r="AB30" s="124"/>
      <c r="AC30" s="124">
        <f t="shared" si="2"/>
        <v>2682.0397539797732</v>
      </c>
      <c r="AD30" s="124">
        <f t="shared" si="3"/>
        <v>2534.2336043811292</v>
      </c>
      <c r="AE30" s="124">
        <f t="shared" si="4"/>
        <v>2525.2962299144301</v>
      </c>
      <c r="AF30" s="124">
        <f t="shared" si="5"/>
        <v>0</v>
      </c>
    </row>
    <row r="31" spans="4:32">
      <c r="D31" t="s">
        <v>117</v>
      </c>
      <c r="E31" t="s">
        <v>118</v>
      </c>
      <c r="F31" s="124">
        <f t="shared" si="12"/>
        <v>69275.155713663014</v>
      </c>
      <c r="G31" s="124">
        <f t="shared" si="12"/>
        <v>69572.478611335973</v>
      </c>
      <c r="H31" s="124">
        <f t="shared" si="12"/>
        <v>72915.730459284532</v>
      </c>
      <c r="I31" s="124">
        <f t="shared" si="12"/>
        <v>72281.686299213616</v>
      </c>
      <c r="J31" s="124"/>
      <c r="K31" s="124"/>
      <c r="L31" s="124"/>
      <c r="M31" s="124"/>
      <c r="N31" s="124">
        <f t="shared" si="12"/>
        <v>71363.403452383951</v>
      </c>
      <c r="O31" s="124">
        <f t="shared" si="12"/>
        <v>71842.981838552092</v>
      </c>
      <c r="P31" s="124">
        <f t="shared" si="12"/>
        <v>73668.585446939003</v>
      </c>
      <c r="Q31" s="124">
        <f t="shared" si="12"/>
        <v>0</v>
      </c>
      <c r="R31" s="124">
        <f t="shared" si="12"/>
        <v>2736376</v>
      </c>
      <c r="S31" s="124">
        <f t="shared" si="12"/>
        <v>2754889.7889999999</v>
      </c>
      <c r="T31" s="124">
        <f t="shared" si="12"/>
        <v>2772736.1259999997</v>
      </c>
      <c r="U31" s="124">
        <f t="shared" si="7"/>
        <v>2531.6387701713147</v>
      </c>
      <c r="V31" s="124">
        <f t="shared" si="8"/>
        <v>2542.5043419228928</v>
      </c>
      <c r="W31" s="124">
        <f t="shared" si="9"/>
        <v>2664.6824288505868</v>
      </c>
      <c r="X31" s="124">
        <f t="shared" si="10"/>
        <v>2623.7596359690024</v>
      </c>
      <c r="Y31" s="124"/>
      <c r="Z31" s="124"/>
      <c r="AA31" s="124"/>
      <c r="AB31" s="124"/>
      <c r="AC31" s="124">
        <f t="shared" si="2"/>
        <v>2590.4268017301783</v>
      </c>
      <c r="AD31" s="124">
        <f t="shared" si="3"/>
        <v>2607.835062056346</v>
      </c>
      <c r="AE31" s="124">
        <f t="shared" si="4"/>
        <v>2674.1028167838263</v>
      </c>
      <c r="AF31" s="124">
        <f t="shared" si="5"/>
        <v>0</v>
      </c>
    </row>
    <row r="32" spans="4:32">
      <c r="D32" t="s">
        <v>121</v>
      </c>
      <c r="E32" t="s">
        <v>122</v>
      </c>
      <c r="F32" s="124">
        <f t="shared" si="12"/>
        <v>188321.56868226966</v>
      </c>
      <c r="G32" s="124">
        <f t="shared" si="12"/>
        <v>187891.10987441041</v>
      </c>
      <c r="H32" s="124">
        <f t="shared" si="12"/>
        <v>191330.02326103588</v>
      </c>
      <c r="I32" s="124">
        <f t="shared" si="12"/>
        <v>187582.77509409652</v>
      </c>
      <c r="J32" s="124"/>
      <c r="K32" s="124"/>
      <c r="L32" s="124"/>
      <c r="M32" s="124"/>
      <c r="N32" s="124">
        <f t="shared" si="12"/>
        <v>195389.11517390513</v>
      </c>
      <c r="O32" s="124">
        <f t="shared" si="12"/>
        <v>197102.18178400709</v>
      </c>
      <c r="P32" s="124">
        <f t="shared" si="12"/>
        <v>203978.25109040382</v>
      </c>
      <c r="Q32" s="124">
        <f t="shared" si="12"/>
        <v>0</v>
      </c>
      <c r="R32" s="124">
        <f t="shared" si="12"/>
        <v>8769659</v>
      </c>
      <c r="S32" s="124">
        <f t="shared" si="12"/>
        <v>8958014.0389999989</v>
      </c>
      <c r="T32" s="124">
        <f t="shared" si="12"/>
        <v>9081321.2129999977</v>
      </c>
      <c r="U32" s="124">
        <f t="shared" si="7"/>
        <v>2147.4217946475414</v>
      </c>
      <c r="V32" s="124">
        <f t="shared" si="8"/>
        <v>2142.5132935546344</v>
      </c>
      <c r="W32" s="124">
        <f t="shared" si="9"/>
        <v>2181.7270575861148</v>
      </c>
      <c r="X32" s="124">
        <f t="shared" si="10"/>
        <v>2094.0218923237676</v>
      </c>
      <c r="Y32" s="124"/>
      <c r="Z32" s="124"/>
      <c r="AA32" s="124"/>
      <c r="AB32" s="124"/>
      <c r="AC32" s="124">
        <f t="shared" si="2"/>
        <v>2181.1655387371643</v>
      </c>
      <c r="AD32" s="124">
        <f t="shared" si="3"/>
        <v>2200.288824352077</v>
      </c>
      <c r="AE32" s="124">
        <f t="shared" si="4"/>
        <v>2277.0476826934546</v>
      </c>
      <c r="AF32" s="124">
        <f t="shared" si="5"/>
        <v>0</v>
      </c>
    </row>
    <row r="33" spans="1:32">
      <c r="A33" t="s">
        <v>43</v>
      </c>
      <c r="B33" t="s">
        <v>81</v>
      </c>
      <c r="C33" t="s">
        <v>121</v>
      </c>
      <c r="D33" t="s">
        <v>21</v>
      </c>
      <c r="E33" t="s">
        <v>22</v>
      </c>
      <c r="F33" s="125">
        <v>4795.2628014665679</v>
      </c>
      <c r="G33" s="125">
        <v>4846.504685513285</v>
      </c>
      <c r="H33" s="125">
        <v>5032.2078769149766</v>
      </c>
      <c r="I33" s="125">
        <v>5056.0030306542594</v>
      </c>
      <c r="J33" s="125"/>
      <c r="K33" s="125"/>
      <c r="L33" s="125"/>
      <c r="M33" s="125"/>
      <c r="N33" s="125">
        <v>5198.0737265529497</v>
      </c>
      <c r="O33" s="125">
        <v>5114.6091557887939</v>
      </c>
      <c r="P33" s="125">
        <v>5224.1671210506474</v>
      </c>
      <c r="Q33" s="124"/>
      <c r="R33" s="125">
        <v>208182</v>
      </c>
      <c r="S33" s="125">
        <v>211002.04</v>
      </c>
      <c r="T33" s="125">
        <v>215091.85</v>
      </c>
      <c r="U33" s="124">
        <f t="shared" si="7"/>
        <v>2303.3993339801559</v>
      </c>
      <c r="V33" s="124">
        <f t="shared" si="8"/>
        <v>2328.0133179205141</v>
      </c>
      <c r="W33" s="124">
        <f t="shared" si="9"/>
        <v>2417.2156463647084</v>
      </c>
      <c r="X33" s="124">
        <f t="shared" si="10"/>
        <v>2396.1868002102065</v>
      </c>
      <c r="Y33" s="124"/>
      <c r="Z33" s="124"/>
      <c r="AA33" s="124"/>
      <c r="AB33" s="124"/>
      <c r="AC33" s="124">
        <f t="shared" si="2"/>
        <v>2463.5182325976325</v>
      </c>
      <c r="AD33" s="124">
        <f t="shared" si="3"/>
        <v>2423.9619464289508</v>
      </c>
      <c r="AE33" s="124">
        <f t="shared" si="4"/>
        <v>2475.8846507126882</v>
      </c>
      <c r="AF33" s="124">
        <f t="shared" si="5"/>
        <v>0</v>
      </c>
    </row>
    <row r="34" spans="1:32">
      <c r="A34" t="s">
        <v>43</v>
      </c>
      <c r="B34" t="s">
        <v>81</v>
      </c>
      <c r="C34" t="s">
        <v>121</v>
      </c>
      <c r="D34" t="s">
        <v>31</v>
      </c>
      <c r="E34" t="s">
        <v>32</v>
      </c>
      <c r="F34" s="125">
        <v>7379.3428552319183</v>
      </c>
      <c r="G34" s="125">
        <v>7015.3628829289328</v>
      </c>
      <c r="H34" s="125">
        <v>7171.7958761288328</v>
      </c>
      <c r="I34" s="125">
        <v>7076.419929656191</v>
      </c>
      <c r="J34" s="125"/>
      <c r="K34" s="125"/>
      <c r="L34" s="125"/>
      <c r="M34" s="125"/>
      <c r="N34" s="125">
        <v>7574.6271593132751</v>
      </c>
      <c r="O34" s="125">
        <v>7277.4097589311132</v>
      </c>
      <c r="P34" s="125">
        <v>8194.252296923105</v>
      </c>
      <c r="Q34" s="124"/>
      <c r="R34" s="125">
        <v>384774</v>
      </c>
      <c r="S34" s="125">
        <v>394497.49800000002</v>
      </c>
      <c r="T34" s="125">
        <v>400498.86499999999</v>
      </c>
      <c r="U34" s="124">
        <f t="shared" si="7"/>
        <v>1917.8382258759477</v>
      </c>
      <c r="V34" s="124">
        <f t="shared" si="8"/>
        <v>1823.2424443774612</v>
      </c>
      <c r="W34" s="124">
        <f t="shared" si="9"/>
        <v>1863.8982561526591</v>
      </c>
      <c r="X34" s="124">
        <f t="shared" si="10"/>
        <v>1793.780686957916</v>
      </c>
      <c r="Y34" s="124"/>
      <c r="Z34" s="124"/>
      <c r="AA34" s="124"/>
      <c r="AB34" s="124"/>
      <c r="AC34" s="124">
        <f t="shared" si="2"/>
        <v>1920.0697590516215</v>
      </c>
      <c r="AD34" s="124">
        <f t="shared" si="3"/>
        <v>1844.7290022942334</v>
      </c>
      <c r="AE34" s="124">
        <f t="shared" si="4"/>
        <v>2077.1366962948659</v>
      </c>
      <c r="AF34" s="124">
        <f t="shared" si="5"/>
        <v>0</v>
      </c>
    </row>
    <row r="35" spans="1:32">
      <c r="A35" t="s">
        <v>23</v>
      </c>
      <c r="B35" t="s">
        <v>47</v>
      </c>
      <c r="C35" t="s">
        <v>25</v>
      </c>
      <c r="D35" t="s">
        <v>41</v>
      </c>
      <c r="E35" t="s">
        <v>42</v>
      </c>
      <c r="F35" s="125">
        <v>7857.2591606901797</v>
      </c>
      <c r="G35" s="125">
        <v>7761.2521571214129</v>
      </c>
      <c r="H35" s="125">
        <v>8037.7320554789394</v>
      </c>
      <c r="I35" s="125">
        <v>8393.1969007215339</v>
      </c>
      <c r="J35" s="125"/>
      <c r="K35" s="125"/>
      <c r="L35" s="125"/>
      <c r="M35" s="125"/>
      <c r="N35" s="125">
        <v>8650.8624306214788</v>
      </c>
      <c r="O35" s="125">
        <v>7889.8433889929247</v>
      </c>
      <c r="P35" s="125">
        <v>7987.0668754349235</v>
      </c>
      <c r="Q35" s="124"/>
      <c r="R35" s="125">
        <v>241847</v>
      </c>
      <c r="S35" s="125">
        <v>242609.91500000001</v>
      </c>
      <c r="T35" s="125">
        <v>244264.80100000001</v>
      </c>
      <c r="U35" s="124">
        <f t="shared" si="7"/>
        <v>3248.8553344429247</v>
      </c>
      <c r="V35" s="124">
        <f t="shared" si="8"/>
        <v>3209.1579209671454</v>
      </c>
      <c r="W35" s="124">
        <f t="shared" si="9"/>
        <v>3323.4780896512834</v>
      </c>
      <c r="X35" s="124">
        <f t="shared" si="10"/>
        <v>3459.5440589151249</v>
      </c>
      <c r="Y35" s="124"/>
      <c r="Z35" s="124"/>
      <c r="AA35" s="124"/>
      <c r="AB35" s="124"/>
      <c r="AC35" s="124">
        <f t="shared" si="2"/>
        <v>3565.7497471286279</v>
      </c>
      <c r="AD35" s="124">
        <f t="shared" si="3"/>
        <v>3252.0696398549599</v>
      </c>
      <c r="AE35" s="124">
        <f t="shared" si="4"/>
        <v>3292.1436353641707</v>
      </c>
      <c r="AF35" s="124">
        <f t="shared" si="5"/>
        <v>0</v>
      </c>
    </row>
    <row r="36" spans="1:32">
      <c r="A36" t="s">
        <v>53</v>
      </c>
      <c r="B36" t="s">
        <v>97</v>
      </c>
      <c r="C36" t="s">
        <v>99</v>
      </c>
      <c r="D36" t="s">
        <v>51</v>
      </c>
      <c r="E36" t="s">
        <v>52</v>
      </c>
      <c r="F36" s="125">
        <v>3971.8629017391509</v>
      </c>
      <c r="G36" s="125">
        <v>3975.7347465009034</v>
      </c>
      <c r="H36" s="125">
        <v>4375.6181147298084</v>
      </c>
      <c r="I36" s="125">
        <v>4098.0079795338379</v>
      </c>
      <c r="J36" s="125"/>
      <c r="K36" s="125"/>
      <c r="L36" s="125"/>
      <c r="M36" s="125"/>
      <c r="N36" s="125">
        <v>4387.9887077381709</v>
      </c>
      <c r="O36" s="125">
        <v>4375.4304752559428</v>
      </c>
      <c r="P36" s="125">
        <v>4576.4971697263263</v>
      </c>
      <c r="Q36" s="124"/>
      <c r="R36" s="125">
        <v>186946</v>
      </c>
      <c r="S36" s="125">
        <v>185804.48800000001</v>
      </c>
      <c r="T36" s="125">
        <v>186815.791</v>
      </c>
      <c r="U36" s="124">
        <f t="shared" si="7"/>
        <v>2124.604378665043</v>
      </c>
      <c r="V36" s="124">
        <f t="shared" si="8"/>
        <v>2126.67548195784</v>
      </c>
      <c r="W36" s="124">
        <f t="shared" si="9"/>
        <v>2340.5786241640949</v>
      </c>
      <c r="X36" s="124">
        <f t="shared" si="10"/>
        <v>2205.5484362325187</v>
      </c>
      <c r="Y36" s="124"/>
      <c r="Z36" s="124"/>
      <c r="AA36" s="124"/>
      <c r="AB36" s="124"/>
      <c r="AC36" s="124">
        <f t="shared" si="2"/>
        <v>2361.6161024798121</v>
      </c>
      <c r="AD36" s="124">
        <f t="shared" si="3"/>
        <v>2354.8572600980137</v>
      </c>
      <c r="AE36" s="124">
        <f t="shared" si="4"/>
        <v>2463.071381637631</v>
      </c>
      <c r="AF36" s="124">
        <f t="shared" si="5"/>
        <v>0</v>
      </c>
    </row>
    <row r="37" spans="1:32">
      <c r="A37" t="s">
        <v>33</v>
      </c>
      <c r="B37" t="s">
        <v>73</v>
      </c>
      <c r="C37" t="s">
        <v>71</v>
      </c>
      <c r="D37" t="s">
        <v>61</v>
      </c>
      <c r="E37" t="s">
        <v>62</v>
      </c>
      <c r="F37" s="125">
        <v>4272.3985416678306</v>
      </c>
      <c r="G37" s="125">
        <v>4393.923689488076</v>
      </c>
      <c r="H37" s="125">
        <v>4552.0597902209693</v>
      </c>
      <c r="I37" s="125">
        <v>4746.1293301504284</v>
      </c>
      <c r="J37" s="125"/>
      <c r="K37" s="125"/>
      <c r="L37" s="125"/>
      <c r="M37" s="125"/>
      <c r="N37" s="125">
        <v>4798.0065925216759</v>
      </c>
      <c r="O37" s="125">
        <v>4632.7604007727186</v>
      </c>
      <c r="P37" s="125">
        <v>4804.8320507637009</v>
      </c>
      <c r="Q37" s="124"/>
      <c r="R37" s="125">
        <v>168814</v>
      </c>
      <c r="S37" s="125">
        <v>170393.90299999999</v>
      </c>
      <c r="T37" s="125">
        <v>172485.01500000001</v>
      </c>
      <c r="U37" s="124">
        <f t="shared" si="7"/>
        <v>2530.8318869689901</v>
      </c>
      <c r="V37" s="124">
        <f t="shared" si="8"/>
        <v>2602.8194874169653</v>
      </c>
      <c r="W37" s="124">
        <f t="shared" si="9"/>
        <v>2696.4942423146003</v>
      </c>
      <c r="X37" s="124">
        <f t="shared" si="10"/>
        <v>2785.3868281604114</v>
      </c>
      <c r="Y37" s="124"/>
      <c r="Z37" s="124"/>
      <c r="AA37" s="124"/>
      <c r="AB37" s="124"/>
      <c r="AC37" s="124">
        <f t="shared" ref="AC37:AC77" si="13">(N37/$S37)*100000</f>
        <v>2815.8323203158716</v>
      </c>
      <c r="AD37" s="124">
        <f t="shared" ref="AD37:AD77" si="14">(O37/$S37)*100000</f>
        <v>2718.8533857181023</v>
      </c>
      <c r="AE37" s="124">
        <f t="shared" ref="AE37:AE77" si="15">(P37/$S37)*100000</f>
        <v>2819.8380142531869</v>
      </c>
      <c r="AF37" s="124">
        <f t="shared" ref="AF37:AF77" si="16">(Q37/$T37)*100000</f>
        <v>0</v>
      </c>
    </row>
    <row r="38" spans="1:32">
      <c r="A38" t="s">
        <v>43</v>
      </c>
      <c r="B38" t="s">
        <v>81</v>
      </c>
      <c r="C38" t="s">
        <v>121</v>
      </c>
      <c r="D38" t="s">
        <v>69</v>
      </c>
      <c r="E38" t="s">
        <v>70</v>
      </c>
      <c r="F38" s="125">
        <v>5773.6049592222807</v>
      </c>
      <c r="G38" s="125">
        <v>6046.4523980787726</v>
      </c>
      <c r="H38" s="125">
        <v>6396.4900295446032</v>
      </c>
      <c r="I38" s="125">
        <v>5994.84670137184</v>
      </c>
      <c r="J38" s="125"/>
      <c r="K38" s="125"/>
      <c r="L38" s="125"/>
      <c r="M38" s="125"/>
      <c r="N38" s="125">
        <v>6422.285707463293</v>
      </c>
      <c r="O38" s="125">
        <v>6595.7248420763462</v>
      </c>
      <c r="P38" s="125">
        <v>6853.6591347552194</v>
      </c>
      <c r="Q38" s="124"/>
      <c r="R38" s="125">
        <v>245095</v>
      </c>
      <c r="S38" s="125">
        <v>247906.35399999999</v>
      </c>
      <c r="T38" s="125">
        <v>250713.628</v>
      </c>
      <c r="U38" s="124">
        <f t="shared" si="7"/>
        <v>2355.6600335471067</v>
      </c>
      <c r="V38" s="124">
        <f t="shared" si="8"/>
        <v>2466.9831690074348</v>
      </c>
      <c r="W38" s="124">
        <f t="shared" si="9"/>
        <v>2609.8002935778386</v>
      </c>
      <c r="X38" s="124">
        <f t="shared" si="10"/>
        <v>2418.1900159653997</v>
      </c>
      <c r="Y38" s="124"/>
      <c r="Z38" s="124"/>
      <c r="AA38" s="124"/>
      <c r="AB38" s="124"/>
      <c r="AC38" s="124">
        <f t="shared" si="13"/>
        <v>2590.6095603597532</v>
      </c>
      <c r="AD38" s="124">
        <f t="shared" si="14"/>
        <v>2660.5711131052117</v>
      </c>
      <c r="AE38" s="124">
        <f t="shared" si="15"/>
        <v>2764.6161641969125</v>
      </c>
      <c r="AF38" s="124">
        <f t="shared" si="16"/>
        <v>0</v>
      </c>
    </row>
    <row r="39" spans="1:32">
      <c r="A39" t="s">
        <v>33</v>
      </c>
      <c r="B39" t="s">
        <v>65</v>
      </c>
      <c r="C39" t="s">
        <v>63</v>
      </c>
      <c r="D39" t="s">
        <v>77</v>
      </c>
      <c r="E39" t="s">
        <v>78</v>
      </c>
      <c r="F39" s="125">
        <v>34487.815632430371</v>
      </c>
      <c r="G39" s="125">
        <v>33574.153466017662</v>
      </c>
      <c r="H39" s="125">
        <v>34839.923577920301</v>
      </c>
      <c r="I39" s="125">
        <v>34164.339436943286</v>
      </c>
      <c r="J39" s="125"/>
      <c r="K39" s="125"/>
      <c r="L39" s="125"/>
      <c r="M39" s="125"/>
      <c r="N39" s="125">
        <v>34251.412684752286</v>
      </c>
      <c r="O39" s="125">
        <v>33781.099925514798</v>
      </c>
      <c r="P39" s="125">
        <v>36434.538813158819</v>
      </c>
      <c r="Q39" s="124"/>
      <c r="R39" s="125">
        <v>1128077</v>
      </c>
      <c r="S39" s="125">
        <v>1131838.321</v>
      </c>
      <c r="T39" s="125">
        <v>1140969.389</v>
      </c>
      <c r="U39" s="124">
        <f t="shared" si="7"/>
        <v>3057.2217705378598</v>
      </c>
      <c r="V39" s="124">
        <f t="shared" si="8"/>
        <v>2976.2288802996304</v>
      </c>
      <c r="W39" s="124">
        <f t="shared" si="9"/>
        <v>3088.4348832500177</v>
      </c>
      <c r="X39" s="124">
        <f t="shared" si="10"/>
        <v>3018.4823046774441</v>
      </c>
      <c r="Y39" s="124"/>
      <c r="Z39" s="124"/>
      <c r="AA39" s="124"/>
      <c r="AB39" s="124"/>
      <c r="AC39" s="124">
        <f t="shared" si="13"/>
        <v>3026.1753864713232</v>
      </c>
      <c r="AD39" s="124">
        <f t="shared" si="14"/>
        <v>2984.6223880870702</v>
      </c>
      <c r="AE39" s="124">
        <f t="shared" si="15"/>
        <v>3219.0586002573436</v>
      </c>
      <c r="AF39" s="124">
        <f t="shared" si="16"/>
        <v>0</v>
      </c>
    </row>
    <row r="40" spans="1:32">
      <c r="A40" t="s">
        <v>23</v>
      </c>
      <c r="B40" t="s">
        <v>37</v>
      </c>
      <c r="C40" t="s">
        <v>111</v>
      </c>
      <c r="D40" t="s">
        <v>85</v>
      </c>
      <c r="E40" t="s">
        <v>86</v>
      </c>
      <c r="F40" s="125">
        <v>4364.0126461417185</v>
      </c>
      <c r="G40" s="125">
        <v>4322.0061338524429</v>
      </c>
      <c r="H40" s="125">
        <v>4455.105171699749</v>
      </c>
      <c r="I40" s="125">
        <v>4298.2703916890523</v>
      </c>
      <c r="J40" s="125"/>
      <c r="K40" s="125"/>
      <c r="L40" s="125"/>
      <c r="M40" s="125"/>
      <c r="N40" s="125">
        <v>4351.4524013746714</v>
      </c>
      <c r="O40" s="125">
        <v>4308.5992901636373</v>
      </c>
      <c r="P40" s="125">
        <v>4611.7916408979181</v>
      </c>
      <c r="Q40" s="124"/>
      <c r="R40" s="125">
        <v>148462</v>
      </c>
      <c r="S40" s="125">
        <v>146324.304</v>
      </c>
      <c r="T40" s="125">
        <v>146244.742</v>
      </c>
      <c r="U40" s="124">
        <f t="shared" si="7"/>
        <v>2939.4812451278567</v>
      </c>
      <c r="V40" s="124">
        <f t="shared" si="8"/>
        <v>2911.1867911333829</v>
      </c>
      <c r="W40" s="124">
        <f t="shared" si="9"/>
        <v>3000.8387140815489</v>
      </c>
      <c r="X40" s="124">
        <f t="shared" si="10"/>
        <v>2937.4958733369763</v>
      </c>
      <c r="Y40" s="124"/>
      <c r="Z40" s="124"/>
      <c r="AA40" s="124"/>
      <c r="AB40" s="124"/>
      <c r="AC40" s="124">
        <f t="shared" si="13"/>
        <v>2973.8411749935071</v>
      </c>
      <c r="AD40" s="124">
        <f t="shared" si="14"/>
        <v>2944.5547816606304</v>
      </c>
      <c r="AE40" s="124">
        <f t="shared" si="15"/>
        <v>3151.7605174448104</v>
      </c>
      <c r="AF40" s="124">
        <f t="shared" si="16"/>
        <v>0</v>
      </c>
    </row>
    <row r="41" spans="1:32">
      <c r="A41" t="s">
        <v>23</v>
      </c>
      <c r="B41" t="s">
        <v>37</v>
      </c>
      <c r="C41" t="s">
        <v>111</v>
      </c>
      <c r="D41" t="s">
        <v>93</v>
      </c>
      <c r="E41" t="s">
        <v>94</v>
      </c>
      <c r="F41" s="125">
        <v>5122.117529788442</v>
      </c>
      <c r="G41" s="125">
        <v>5252.2016142874554</v>
      </c>
      <c r="H41" s="125">
        <v>5064.4486408125504</v>
      </c>
      <c r="I41" s="125">
        <v>5060.7988972730527</v>
      </c>
      <c r="J41" s="125"/>
      <c r="K41" s="125"/>
      <c r="L41" s="125"/>
      <c r="M41" s="125"/>
      <c r="N41" s="125">
        <v>5068.8448050411498</v>
      </c>
      <c r="O41" s="125">
        <v>5003.0000633307109</v>
      </c>
      <c r="P41" s="125">
        <v>5128.1282995811598</v>
      </c>
      <c r="Q41" s="124"/>
      <c r="R41" s="125">
        <v>139983</v>
      </c>
      <c r="S41" s="125">
        <v>139611.845</v>
      </c>
      <c r="T41" s="125">
        <v>139443.70000000001</v>
      </c>
      <c r="U41" s="124">
        <f t="shared" si="7"/>
        <v>3659.0996976693186</v>
      </c>
      <c r="V41" s="124">
        <f t="shared" si="8"/>
        <v>3752.0281850563679</v>
      </c>
      <c r="W41" s="124">
        <f t="shared" si="9"/>
        <v>3617.9026316142317</v>
      </c>
      <c r="X41" s="124">
        <f t="shared" si="10"/>
        <v>3624.9065380326811</v>
      </c>
      <c r="Y41" s="124"/>
      <c r="Z41" s="124"/>
      <c r="AA41" s="124"/>
      <c r="AB41" s="124"/>
      <c r="AC41" s="124">
        <f t="shared" si="13"/>
        <v>3630.6695932864077</v>
      </c>
      <c r="AD41" s="124">
        <f t="shared" si="14"/>
        <v>3583.5068745998669</v>
      </c>
      <c r="AE41" s="124">
        <f t="shared" si="15"/>
        <v>3673.1326769452544</v>
      </c>
      <c r="AF41" s="124">
        <f t="shared" si="16"/>
        <v>0</v>
      </c>
    </row>
    <row r="42" spans="1:32">
      <c r="A42" t="s">
        <v>23</v>
      </c>
      <c r="B42" t="s">
        <v>37</v>
      </c>
      <c r="C42" t="s">
        <v>105</v>
      </c>
      <c r="D42" t="s">
        <v>671</v>
      </c>
      <c r="E42" t="s">
        <v>672</v>
      </c>
      <c r="F42" s="125">
        <v>8316.6936817089681</v>
      </c>
      <c r="G42" s="125">
        <v>8179.6123250692817</v>
      </c>
      <c r="H42" s="125">
        <v>8569.1482294563048</v>
      </c>
      <c r="I42" s="125">
        <v>8062.1569303461238</v>
      </c>
      <c r="J42" s="125"/>
      <c r="K42" s="125"/>
      <c r="L42" s="125"/>
      <c r="M42" s="125"/>
      <c r="N42" s="125">
        <v>7566.9662674141855</v>
      </c>
      <c r="O42" s="125">
        <v>7748.7162194198709</v>
      </c>
      <c r="P42" s="125">
        <v>8568.1982082240957</v>
      </c>
      <c r="Q42" s="124"/>
      <c r="R42" s="125">
        <v>283536</v>
      </c>
      <c r="S42" s="125">
        <v>284167.42099999997</v>
      </c>
      <c r="T42" s="125">
        <v>285451.304</v>
      </c>
      <c r="U42" s="124">
        <f t="shared" si="7"/>
        <v>2933.2055476937562</v>
      </c>
      <c r="V42" s="124">
        <f t="shared" si="8"/>
        <v>2884.8584747860173</v>
      </c>
      <c r="W42" s="124">
        <f t="shared" si="9"/>
        <v>3022.2434644829245</v>
      </c>
      <c r="X42" s="124">
        <f t="shared" si="10"/>
        <v>2837.1151421844816</v>
      </c>
      <c r="Y42" s="124"/>
      <c r="Z42" s="124"/>
      <c r="AA42" s="124"/>
      <c r="AB42" s="124"/>
      <c r="AC42" s="124">
        <f t="shared" si="13"/>
        <v>2662.8549609190372</v>
      </c>
      <c r="AD42" s="124">
        <f t="shared" si="14"/>
        <v>2726.8137185296382</v>
      </c>
      <c r="AE42" s="124">
        <f t="shared" si="15"/>
        <v>3015.1937115353194</v>
      </c>
      <c r="AF42" s="124">
        <f t="shared" si="16"/>
        <v>0</v>
      </c>
    </row>
    <row r="43" spans="1:32">
      <c r="A43" t="s">
        <v>53</v>
      </c>
      <c r="B43" t="s">
        <v>97</v>
      </c>
      <c r="C43" t="s">
        <v>117</v>
      </c>
      <c r="D43" t="s">
        <v>103</v>
      </c>
      <c r="E43" t="s">
        <v>104</v>
      </c>
      <c r="F43" s="125">
        <v>10696.32158654725</v>
      </c>
      <c r="G43" s="125">
        <v>10493.491171632244</v>
      </c>
      <c r="H43" s="125">
        <v>11144.659404130874</v>
      </c>
      <c r="I43" s="125">
        <v>11128.139279839153</v>
      </c>
      <c r="J43" s="125"/>
      <c r="K43" s="125"/>
      <c r="L43" s="125"/>
      <c r="M43" s="125"/>
      <c r="N43" s="125">
        <v>10696.780478888688</v>
      </c>
      <c r="O43" s="125">
        <v>10867.488429903127</v>
      </c>
      <c r="P43" s="125">
        <v>11103.359093401574</v>
      </c>
      <c r="Q43" s="124"/>
      <c r="R43" s="125">
        <v>344364</v>
      </c>
      <c r="S43" s="125">
        <v>353012.158</v>
      </c>
      <c r="T43" s="125">
        <v>356324.14199999999</v>
      </c>
      <c r="U43" s="124">
        <f t="shared" si="7"/>
        <v>3106.1091131904759</v>
      </c>
      <c r="V43" s="124">
        <f t="shared" si="8"/>
        <v>3047.2091076977395</v>
      </c>
      <c r="W43" s="124">
        <f t="shared" si="9"/>
        <v>3236.3021117569992</v>
      </c>
      <c r="X43" s="124">
        <f t="shared" si="10"/>
        <v>3152.3388154351196</v>
      </c>
      <c r="Y43" s="124"/>
      <c r="Z43" s="124"/>
      <c r="AA43" s="124"/>
      <c r="AB43" s="124"/>
      <c r="AC43" s="124">
        <f t="shared" si="13"/>
        <v>3030.1450634141297</v>
      </c>
      <c r="AD43" s="124">
        <f t="shared" si="14"/>
        <v>3078.5025908096704</v>
      </c>
      <c r="AE43" s="124">
        <f t="shared" si="15"/>
        <v>3145.3191743615735</v>
      </c>
      <c r="AF43" s="124">
        <f t="shared" si="16"/>
        <v>0</v>
      </c>
    </row>
    <row r="44" spans="1:32">
      <c r="A44" t="s">
        <v>53</v>
      </c>
      <c r="B44" t="s">
        <v>89</v>
      </c>
      <c r="C44" t="s">
        <v>99</v>
      </c>
      <c r="D44" t="s">
        <v>109</v>
      </c>
      <c r="E44" t="s">
        <v>110</v>
      </c>
      <c r="F44" s="125">
        <v>2539.047640188156</v>
      </c>
      <c r="G44" s="125">
        <v>2660.7743031182354</v>
      </c>
      <c r="H44" s="125">
        <v>2503.1095719102032</v>
      </c>
      <c r="I44" s="125">
        <v>2444.1746935986325</v>
      </c>
      <c r="J44" s="125"/>
      <c r="K44" s="125"/>
      <c r="L44" s="125"/>
      <c r="M44" s="125"/>
      <c r="N44" s="125">
        <v>2781.8997941318084</v>
      </c>
      <c r="O44" s="125">
        <v>2698.8899693959456</v>
      </c>
      <c r="P44" s="125">
        <v>2618.2825573917462</v>
      </c>
      <c r="Q44" s="124"/>
      <c r="R44" s="125">
        <v>119730</v>
      </c>
      <c r="S44" s="125">
        <v>121790.102</v>
      </c>
      <c r="T44" s="125">
        <v>123000.53200000001</v>
      </c>
      <c r="U44" s="124">
        <f t="shared" si="7"/>
        <v>2120.6444835781808</v>
      </c>
      <c r="V44" s="124">
        <f t="shared" si="8"/>
        <v>2222.3121215386582</v>
      </c>
      <c r="W44" s="124">
        <f t="shared" si="9"/>
        <v>2090.6285575129068</v>
      </c>
      <c r="X44" s="124">
        <f t="shared" si="10"/>
        <v>2006.8746584994506</v>
      </c>
      <c r="Y44" s="124"/>
      <c r="Z44" s="124"/>
      <c r="AA44" s="124"/>
      <c r="AB44" s="124"/>
      <c r="AC44" s="124">
        <f t="shared" si="13"/>
        <v>2284.175600847931</v>
      </c>
      <c r="AD44" s="124">
        <f t="shared" si="14"/>
        <v>2216.0174965580914</v>
      </c>
      <c r="AE44" s="124">
        <f t="shared" si="15"/>
        <v>2149.8319768151159</v>
      </c>
      <c r="AF44" s="124">
        <f t="shared" si="16"/>
        <v>0</v>
      </c>
    </row>
    <row r="45" spans="1:32">
      <c r="A45" t="s">
        <v>23</v>
      </c>
      <c r="B45" t="s">
        <v>47</v>
      </c>
      <c r="C45" t="s">
        <v>25</v>
      </c>
      <c r="D45" t="s">
        <v>115</v>
      </c>
      <c r="E45" t="s">
        <v>116</v>
      </c>
      <c r="F45" s="125">
        <v>17057.041808960515</v>
      </c>
      <c r="G45" s="125">
        <v>17078.829067508424</v>
      </c>
      <c r="H45" s="125">
        <v>17728.647187365754</v>
      </c>
      <c r="I45" s="125">
        <v>17366.696366853619</v>
      </c>
      <c r="J45" s="125"/>
      <c r="K45" s="125"/>
      <c r="L45" s="125"/>
      <c r="M45" s="125"/>
      <c r="N45" s="125">
        <v>17166.326861726247</v>
      </c>
      <c r="O45" s="125">
        <v>17359.127160512595</v>
      </c>
      <c r="P45" s="125">
        <v>10777.979314529868</v>
      </c>
      <c r="Q45" s="124"/>
      <c r="R45" s="125">
        <v>532539</v>
      </c>
      <c r="S45" s="125">
        <v>536463.63699999999</v>
      </c>
      <c r="T45" s="125">
        <v>539060.10400000005</v>
      </c>
      <c r="U45" s="124">
        <f t="shared" si="7"/>
        <v>3202.9657563033907</v>
      </c>
      <c r="V45" s="124">
        <f t="shared" si="8"/>
        <v>3207.0569606185513</v>
      </c>
      <c r="W45" s="124">
        <f t="shared" si="9"/>
        <v>3329.0795955537064</v>
      </c>
      <c r="X45" s="124">
        <f t="shared" si="10"/>
        <v>3237.2550847940543</v>
      </c>
      <c r="Y45" s="124"/>
      <c r="Z45" s="124"/>
      <c r="AA45" s="124"/>
      <c r="AB45" s="124"/>
      <c r="AC45" s="124">
        <f t="shared" si="13"/>
        <v>3199.9050220297131</v>
      </c>
      <c r="AD45" s="124">
        <f t="shared" si="14"/>
        <v>3235.8441398913669</v>
      </c>
      <c r="AE45" s="124">
        <f t="shared" si="15"/>
        <v>2009.079194034892</v>
      </c>
      <c r="AF45" s="124">
        <f t="shared" si="16"/>
        <v>0</v>
      </c>
    </row>
    <row r="46" spans="1:32">
      <c r="A46" t="s">
        <v>43</v>
      </c>
      <c r="B46" t="s">
        <v>81</v>
      </c>
      <c r="C46" t="s">
        <v>121</v>
      </c>
      <c r="D46" t="s">
        <v>119</v>
      </c>
      <c r="E46" t="s">
        <v>120</v>
      </c>
      <c r="F46" s="125">
        <v>7125.4041988433428</v>
      </c>
      <c r="G46" s="125">
        <v>7053.126065194735</v>
      </c>
      <c r="H46" s="125">
        <v>6744.1983761399697</v>
      </c>
      <c r="I46" s="125">
        <v>6214.7724231998072</v>
      </c>
      <c r="J46" s="125"/>
      <c r="K46" s="125"/>
      <c r="L46" s="125"/>
      <c r="M46" s="125"/>
      <c r="N46" s="125">
        <v>6953.3798845782476</v>
      </c>
      <c r="O46" s="125">
        <v>7227.6293700091901</v>
      </c>
      <c r="P46" s="125">
        <v>7826.7286299711695</v>
      </c>
      <c r="Q46" s="124"/>
      <c r="R46" s="125">
        <v>326427</v>
      </c>
      <c r="S46" s="125">
        <v>334776.03399999999</v>
      </c>
      <c r="T46" s="125">
        <v>338710.36700000003</v>
      </c>
      <c r="U46" s="124">
        <f t="shared" si="7"/>
        <v>2182.8476807504717</v>
      </c>
      <c r="V46" s="124">
        <f t="shared" si="8"/>
        <v>2160.7054763223432</v>
      </c>
      <c r="W46" s="124">
        <f t="shared" si="9"/>
        <v>2066.0663413688112</v>
      </c>
      <c r="X46" s="124">
        <f t="shared" si="10"/>
        <v>1856.3970511699792</v>
      </c>
      <c r="Y46" s="124"/>
      <c r="Z46" s="124"/>
      <c r="AA46" s="124"/>
      <c r="AB46" s="124"/>
      <c r="AC46" s="124">
        <f t="shared" si="13"/>
        <v>2077.0243919486329</v>
      </c>
      <c r="AD46" s="124">
        <f t="shared" si="14"/>
        <v>2158.9446782230502</v>
      </c>
      <c r="AE46" s="124">
        <f t="shared" si="15"/>
        <v>2337.8999196732134</v>
      </c>
      <c r="AF46" s="124">
        <f t="shared" si="16"/>
        <v>0</v>
      </c>
    </row>
    <row r="47" spans="1:32">
      <c r="A47" t="s">
        <v>53</v>
      </c>
      <c r="B47" t="s">
        <v>89</v>
      </c>
      <c r="C47" t="s">
        <v>95</v>
      </c>
      <c r="D47" t="s">
        <v>125</v>
      </c>
      <c r="E47" t="s">
        <v>126</v>
      </c>
      <c r="F47" s="125">
        <v>5876.5028264433449</v>
      </c>
      <c r="G47" s="125">
        <v>5878.1239428380059</v>
      </c>
      <c r="H47" s="125">
        <v>6088.5631533869646</v>
      </c>
      <c r="I47" s="125">
        <v>5740.564663316376</v>
      </c>
      <c r="J47" s="125"/>
      <c r="K47" s="125"/>
      <c r="L47" s="125"/>
      <c r="M47" s="125"/>
      <c r="N47" s="125">
        <v>6162.4650457652551</v>
      </c>
      <c r="O47" s="125">
        <v>5936.7925642230493</v>
      </c>
      <c r="P47" s="125">
        <v>5906.3307086866726</v>
      </c>
      <c r="Q47" s="124"/>
      <c r="R47" s="125">
        <v>287173</v>
      </c>
      <c r="S47" s="125">
        <v>289092.74599999998</v>
      </c>
      <c r="T47" s="125">
        <v>291252.83100000001</v>
      </c>
      <c r="U47" s="124">
        <f t="shared" si="7"/>
        <v>2046.328459306183</v>
      </c>
      <c r="V47" s="124">
        <f t="shared" si="8"/>
        <v>2046.8929679454566</v>
      </c>
      <c r="W47" s="124">
        <f t="shared" si="9"/>
        <v>2120.1725626667426</v>
      </c>
      <c r="X47" s="124">
        <f t="shared" si="10"/>
        <v>1985.7172975611004</v>
      </c>
      <c r="Y47" s="124"/>
      <c r="Z47" s="124"/>
      <c r="AA47" s="124"/>
      <c r="AB47" s="124"/>
      <c r="AC47" s="124">
        <f t="shared" si="13"/>
        <v>2131.6567541149079</v>
      </c>
      <c r="AD47" s="124">
        <f t="shared" si="14"/>
        <v>2053.594442049075</v>
      </c>
      <c r="AE47" s="124">
        <f t="shared" si="15"/>
        <v>2043.0573891628098</v>
      </c>
      <c r="AF47" s="124">
        <f t="shared" si="16"/>
        <v>0</v>
      </c>
    </row>
    <row r="48" spans="1:32">
      <c r="A48" t="s">
        <v>53</v>
      </c>
      <c r="B48" t="s">
        <v>97</v>
      </c>
      <c r="C48" t="s">
        <v>87</v>
      </c>
      <c r="D48" t="s">
        <v>129</v>
      </c>
      <c r="E48" t="s">
        <v>130</v>
      </c>
      <c r="F48" s="125">
        <v>10805.496530379394</v>
      </c>
      <c r="G48" s="125">
        <v>10862.37853632143</v>
      </c>
      <c r="H48" s="125">
        <v>11084.362021954654</v>
      </c>
      <c r="I48" s="125">
        <v>10752.788635901654</v>
      </c>
      <c r="J48" s="125"/>
      <c r="K48" s="125"/>
      <c r="L48" s="125"/>
      <c r="M48" s="125"/>
      <c r="N48" s="125">
        <v>11249.914850993391</v>
      </c>
      <c r="O48" s="125">
        <v>11184.454171026449</v>
      </c>
      <c r="P48" s="125">
        <v>11654.487636242298</v>
      </c>
      <c r="Q48" s="124"/>
      <c r="R48" s="125">
        <v>455966</v>
      </c>
      <c r="S48" s="125">
        <v>458902.321</v>
      </c>
      <c r="T48" s="125">
        <v>463693.67800000001</v>
      </c>
      <c r="U48" s="124">
        <f t="shared" si="7"/>
        <v>2369.8031279480037</v>
      </c>
      <c r="V48" s="124">
        <f t="shared" si="8"/>
        <v>2382.2781822156544</v>
      </c>
      <c r="W48" s="124">
        <f t="shared" si="9"/>
        <v>2430.9624011339997</v>
      </c>
      <c r="X48" s="124">
        <f t="shared" si="10"/>
        <v>2343.154118826445</v>
      </c>
      <c r="Y48" s="124"/>
      <c r="Z48" s="124"/>
      <c r="AA48" s="124"/>
      <c r="AB48" s="124"/>
      <c r="AC48" s="124">
        <f t="shared" si="13"/>
        <v>2451.4835371672461</v>
      </c>
      <c r="AD48" s="124">
        <f t="shared" si="14"/>
        <v>2437.2189154882153</v>
      </c>
      <c r="AE48" s="124">
        <f t="shared" si="15"/>
        <v>2539.6445175622239</v>
      </c>
      <c r="AF48" s="124">
        <f t="shared" si="16"/>
        <v>0</v>
      </c>
    </row>
    <row r="49" spans="1:32">
      <c r="A49" t="s">
        <v>43</v>
      </c>
      <c r="B49" t="s">
        <v>81</v>
      </c>
      <c r="C49" t="s">
        <v>121</v>
      </c>
      <c r="D49" t="s">
        <v>131</v>
      </c>
      <c r="E49" t="s">
        <v>132</v>
      </c>
      <c r="F49" s="125">
        <v>6660.5672246737531</v>
      </c>
      <c r="G49" s="125">
        <v>6766.2910395398003</v>
      </c>
      <c r="H49" s="125">
        <v>6683.7524362634758</v>
      </c>
      <c r="I49" s="125">
        <v>6871.7849043760625</v>
      </c>
      <c r="J49" s="125"/>
      <c r="K49" s="125"/>
      <c r="L49" s="125"/>
      <c r="M49" s="125"/>
      <c r="N49" s="125">
        <v>7027.1040750885477</v>
      </c>
      <c r="O49" s="125">
        <v>6863.7897724846171</v>
      </c>
      <c r="P49" s="125">
        <v>7165.7399083418195</v>
      </c>
      <c r="Q49" s="124"/>
      <c r="R49" s="125">
        <v>327580</v>
      </c>
      <c r="S49" s="125">
        <v>332583.09600000002</v>
      </c>
      <c r="T49" s="125">
        <v>336583.38199999998</v>
      </c>
      <c r="U49" s="124">
        <f t="shared" si="7"/>
        <v>2033.2643093820602</v>
      </c>
      <c r="V49" s="124">
        <f t="shared" si="8"/>
        <v>2065.5385064838515</v>
      </c>
      <c r="W49" s="124">
        <f t="shared" si="9"/>
        <v>2040.34203439266</v>
      </c>
      <c r="X49" s="124">
        <f t="shared" si="10"/>
        <v>2066.1858606235542</v>
      </c>
      <c r="Y49" s="124"/>
      <c r="Z49" s="124"/>
      <c r="AA49" s="124"/>
      <c r="AB49" s="124"/>
      <c r="AC49" s="124">
        <f t="shared" si="13"/>
        <v>2112.8867220264697</v>
      </c>
      <c r="AD49" s="124">
        <f t="shared" si="14"/>
        <v>2063.7819104566324</v>
      </c>
      <c r="AE49" s="124">
        <f t="shared" si="15"/>
        <v>2154.5712919642251</v>
      </c>
      <c r="AF49" s="124">
        <f t="shared" si="16"/>
        <v>0</v>
      </c>
    </row>
    <row r="50" spans="1:32" s="184" customFormat="1">
      <c r="A50" s="184" t="s">
        <v>53</v>
      </c>
      <c r="B50" s="184" t="s">
        <v>89</v>
      </c>
      <c r="C50" s="184" t="s">
        <v>99</v>
      </c>
      <c r="D50" s="184" t="s">
        <v>135</v>
      </c>
      <c r="E50" s="184" t="s">
        <v>136</v>
      </c>
      <c r="F50" s="125">
        <v>11782.793562193589</v>
      </c>
      <c r="G50" s="125">
        <v>12061.698759427523</v>
      </c>
      <c r="H50" s="125">
        <v>12375.216393113791</v>
      </c>
      <c r="I50" s="125">
        <v>12214.158063765957</v>
      </c>
      <c r="J50" s="125"/>
      <c r="K50" s="125"/>
      <c r="L50" s="125"/>
      <c r="M50" s="125"/>
      <c r="N50" s="125">
        <v>15602.003906450389</v>
      </c>
      <c r="O50" s="125">
        <v>13761.697614409699</v>
      </c>
      <c r="P50" s="125">
        <v>12898.902859693071</v>
      </c>
      <c r="Q50" s="124"/>
      <c r="R50" s="125">
        <v>533056</v>
      </c>
      <c r="S50" s="125">
        <v>535804.25400000007</v>
      </c>
      <c r="T50" s="125">
        <v>540533.95399999991</v>
      </c>
      <c r="U50" s="124">
        <f t="shared" ref="U50:U59" si="17">(F50/$R50)*100000</f>
        <v>2210.4232129820484</v>
      </c>
      <c r="V50" s="124">
        <f t="shared" ref="V50:V59" si="18">(G50/$R50)*100000</f>
        <v>2262.7451448679922</v>
      </c>
      <c r="W50" s="124">
        <f t="shared" ref="W50:W59" si="19">(H50/$R50)*100000</f>
        <v>2321.5602850570654</v>
      </c>
      <c r="X50" s="124">
        <f t="shared" ref="X50:X59" si="20">(I50/$S50)*100000</f>
        <v>2279.5933351745944</v>
      </c>
      <c r="Y50" s="124"/>
      <c r="Z50" s="124"/>
      <c r="AA50" s="124"/>
      <c r="AB50" s="124"/>
      <c r="AC50" s="124">
        <f t="shared" ref="AC50:AC59" si="21">(N50/$S50)*100000</f>
        <v>2911.8850382345763</v>
      </c>
      <c r="AD50" s="124">
        <f t="shared" ref="AD50:AD59" si="22">(O50/$S50)*100000</f>
        <v>2568.4188790351964</v>
      </c>
      <c r="AE50" s="124">
        <f t="shared" ref="AE50:AE59" si="23">(P50/$S50)*100000</f>
        <v>2407.3909013221587</v>
      </c>
      <c r="AF50" s="124">
        <f t="shared" ref="AF50:AF59" si="24">(Q50/$T50)*100000</f>
        <v>0</v>
      </c>
    </row>
    <row r="51" spans="1:32" s="184" customFormat="1">
      <c r="A51" s="184" t="s">
        <v>23</v>
      </c>
      <c r="B51" s="184" t="s">
        <v>37</v>
      </c>
      <c r="C51" s="184" t="s">
        <v>105</v>
      </c>
      <c r="D51" s="184" t="s">
        <v>711</v>
      </c>
      <c r="E51" s="184" t="s">
        <v>712</v>
      </c>
      <c r="F51" s="125">
        <v>4987.7949105824764</v>
      </c>
      <c r="G51" s="125">
        <v>5013.6866724270712</v>
      </c>
      <c r="H51" s="125">
        <v>5404.3899309698754</v>
      </c>
      <c r="I51" s="125">
        <v>5106.8579679400218</v>
      </c>
      <c r="J51" s="125"/>
      <c r="K51" s="125"/>
      <c r="L51" s="125"/>
      <c r="M51" s="125"/>
      <c r="N51" s="125">
        <v>5117.946997804469</v>
      </c>
      <c r="O51" s="125">
        <v>5333.584156877374</v>
      </c>
      <c r="P51" s="125">
        <v>5886.7606110658398</v>
      </c>
      <c r="Q51" s="124"/>
      <c r="R51" s="125">
        <v>188503</v>
      </c>
      <c r="S51" s="125">
        <v>190304.01699999999</v>
      </c>
      <c r="T51" s="125">
        <v>191311.62299999999</v>
      </c>
      <c r="U51" s="124">
        <f t="shared" si="17"/>
        <v>2646.0029339493144</v>
      </c>
      <c r="V51" s="124">
        <f t="shared" si="18"/>
        <v>2659.738398023942</v>
      </c>
      <c r="W51" s="124">
        <f t="shared" si="19"/>
        <v>2867.004732534695</v>
      </c>
      <c r="X51" s="124">
        <f t="shared" si="20"/>
        <v>2683.5261012593455</v>
      </c>
      <c r="Y51" s="124"/>
      <c r="Z51" s="124"/>
      <c r="AA51" s="124"/>
      <c r="AB51" s="124"/>
      <c r="AC51" s="124">
        <f t="shared" si="21"/>
        <v>2689.3531090331471</v>
      </c>
      <c r="AD51" s="124">
        <f t="shared" si="22"/>
        <v>2802.6650414202104</v>
      </c>
      <c r="AE51" s="124">
        <f t="shared" si="23"/>
        <v>3093.3454289962992</v>
      </c>
      <c r="AF51" s="124">
        <f t="shared" si="24"/>
        <v>0</v>
      </c>
    </row>
    <row r="52" spans="1:32" s="184" customFormat="1">
      <c r="A52" s="184" t="s">
        <v>23</v>
      </c>
      <c r="B52" s="184" t="s">
        <v>47</v>
      </c>
      <c r="C52" s="184" t="s">
        <v>25</v>
      </c>
      <c r="D52" s="184" t="s">
        <v>139</v>
      </c>
      <c r="E52" s="184" t="s">
        <v>140</v>
      </c>
      <c r="F52" s="125">
        <v>6247.3775274559221</v>
      </c>
      <c r="G52" s="125">
        <v>6205.3254383835238</v>
      </c>
      <c r="H52" s="125">
        <v>6435.882634054914</v>
      </c>
      <c r="I52" s="125">
        <v>6385.6338472864891</v>
      </c>
      <c r="J52" s="125"/>
      <c r="K52" s="125"/>
      <c r="L52" s="125"/>
      <c r="M52" s="125"/>
      <c r="N52" s="125">
        <v>6644.1688030908463</v>
      </c>
      <c r="O52" s="125">
        <v>7146.1242194512151</v>
      </c>
      <c r="P52" s="125">
        <v>7374.2967635431978</v>
      </c>
      <c r="Q52" s="124"/>
      <c r="R52" s="125">
        <v>209069</v>
      </c>
      <c r="S52" s="125">
        <v>210538.01</v>
      </c>
      <c r="T52" s="125">
        <v>211671.726</v>
      </c>
      <c r="U52" s="124">
        <f t="shared" si="17"/>
        <v>2988.1893190553942</v>
      </c>
      <c r="V52" s="124">
        <f t="shared" si="18"/>
        <v>2968.075342773689</v>
      </c>
      <c r="W52" s="124">
        <f t="shared" si="19"/>
        <v>3078.3533828807304</v>
      </c>
      <c r="X52" s="124">
        <f t="shared" si="20"/>
        <v>3033.0076014713395</v>
      </c>
      <c r="Y52" s="124"/>
      <c r="Z52" s="124"/>
      <c r="AA52" s="124"/>
      <c r="AB52" s="124"/>
      <c r="AC52" s="124">
        <f t="shared" si="21"/>
        <v>3155.8048843963356</v>
      </c>
      <c r="AD52" s="124">
        <f t="shared" si="22"/>
        <v>3394.2204637781151</v>
      </c>
      <c r="AE52" s="124">
        <f t="shared" si="23"/>
        <v>3502.5964022093672</v>
      </c>
      <c r="AF52" s="124">
        <f t="shared" si="24"/>
        <v>0</v>
      </c>
    </row>
    <row r="53" spans="1:32" s="184" customFormat="1">
      <c r="A53" s="184" t="s">
        <v>33</v>
      </c>
      <c r="B53" s="184" t="s">
        <v>73</v>
      </c>
      <c r="C53" s="184" t="s">
        <v>79</v>
      </c>
      <c r="D53" s="184" t="s">
        <v>141</v>
      </c>
      <c r="E53" s="184" t="s">
        <v>142</v>
      </c>
      <c r="F53" s="125">
        <v>15215.234541579295</v>
      </c>
      <c r="G53" s="125">
        <v>15199.736723817423</v>
      </c>
      <c r="H53" s="125">
        <v>15117.43094234807</v>
      </c>
      <c r="I53" s="125">
        <v>15708.758786282113</v>
      </c>
      <c r="J53" s="125"/>
      <c r="K53" s="125"/>
      <c r="L53" s="125"/>
      <c r="M53" s="125"/>
      <c r="N53" s="125">
        <v>16212.596753781623</v>
      </c>
      <c r="O53" s="125">
        <v>15632.078948268523</v>
      </c>
      <c r="P53" s="125">
        <v>16332.700031006867</v>
      </c>
      <c r="Q53" s="124"/>
      <c r="R53" s="125">
        <v>644575</v>
      </c>
      <c r="S53" s="125">
        <v>659146.96</v>
      </c>
      <c r="T53" s="125">
        <v>665192.28399999999</v>
      </c>
      <c r="U53" s="124">
        <f t="shared" si="17"/>
        <v>2360.5064641941271</v>
      </c>
      <c r="V53" s="124">
        <f t="shared" si="18"/>
        <v>2358.1021174909706</v>
      </c>
      <c r="W53" s="124">
        <f t="shared" si="19"/>
        <v>2345.3331175345102</v>
      </c>
      <c r="X53" s="124">
        <f t="shared" si="20"/>
        <v>2383.195211320115</v>
      </c>
      <c r="Y53" s="124"/>
      <c r="Z53" s="124"/>
      <c r="AA53" s="124"/>
      <c r="AB53" s="124"/>
      <c r="AC53" s="124">
        <f t="shared" si="21"/>
        <v>2459.6330921076574</v>
      </c>
      <c r="AD53" s="124">
        <f t="shared" si="22"/>
        <v>2371.5620183196361</v>
      </c>
      <c r="AE53" s="124">
        <f t="shared" si="23"/>
        <v>2477.8541087418303</v>
      </c>
      <c r="AF53" s="124">
        <f t="shared" si="24"/>
        <v>0</v>
      </c>
    </row>
    <row r="54" spans="1:32" s="184" customFormat="1">
      <c r="A54" s="184" t="s">
        <v>43</v>
      </c>
      <c r="B54" s="184" t="s">
        <v>81</v>
      </c>
      <c r="C54" s="184" t="s">
        <v>121</v>
      </c>
      <c r="D54" s="184" t="s">
        <v>143</v>
      </c>
      <c r="E54" s="184" t="s">
        <v>144</v>
      </c>
      <c r="F54" s="125">
        <v>4289.2424644236125</v>
      </c>
      <c r="G54" s="125">
        <v>4044.5100936337822</v>
      </c>
      <c r="H54" s="125">
        <v>4465.2727758918891</v>
      </c>
      <c r="I54" s="125">
        <v>4320.9463761543502</v>
      </c>
      <c r="J54" s="125"/>
      <c r="K54" s="125"/>
      <c r="L54" s="125"/>
      <c r="M54" s="125"/>
      <c r="N54" s="125">
        <v>4512.2815742967769</v>
      </c>
      <c r="O54" s="125">
        <v>4293.0401922632327</v>
      </c>
      <c r="P54" s="125">
        <v>4397.1496596903717</v>
      </c>
      <c r="Q54" s="124"/>
      <c r="R54" s="125">
        <v>249162</v>
      </c>
      <c r="S54" s="125">
        <v>253276.28599999999</v>
      </c>
      <c r="T54" s="125">
        <v>257682.36199999999</v>
      </c>
      <c r="U54" s="124">
        <f t="shared" si="17"/>
        <v>1721.4673443075637</v>
      </c>
      <c r="V54" s="124">
        <f t="shared" si="18"/>
        <v>1623.2451552137895</v>
      </c>
      <c r="W54" s="124">
        <f t="shared" si="19"/>
        <v>1792.116284141197</v>
      </c>
      <c r="X54" s="124">
        <f t="shared" si="20"/>
        <v>1706.0209008885854</v>
      </c>
      <c r="Y54" s="124"/>
      <c r="Z54" s="124"/>
      <c r="AA54" s="124"/>
      <c r="AB54" s="124"/>
      <c r="AC54" s="124">
        <f t="shared" si="21"/>
        <v>1781.5649643159948</v>
      </c>
      <c r="AD54" s="124">
        <f t="shared" si="22"/>
        <v>1695.0028208575488</v>
      </c>
      <c r="AE54" s="124">
        <f t="shared" si="23"/>
        <v>1736.1079195903762</v>
      </c>
      <c r="AF54" s="124">
        <f t="shared" si="24"/>
        <v>0</v>
      </c>
    </row>
    <row r="55" spans="1:32" s="184" customFormat="1">
      <c r="A55" s="184" t="s">
        <v>33</v>
      </c>
      <c r="B55" s="184" t="s">
        <v>73</v>
      </c>
      <c r="C55" s="184" t="s">
        <v>71</v>
      </c>
      <c r="D55" s="184" t="s">
        <v>145</v>
      </c>
      <c r="E55" s="184" t="s">
        <v>146</v>
      </c>
      <c r="F55" s="125">
        <v>6638.8018722277084</v>
      </c>
      <c r="G55" s="125">
        <v>6822.5315938052336</v>
      </c>
      <c r="H55" s="125">
        <v>7074.5604730758314</v>
      </c>
      <c r="I55" s="125">
        <v>7359.6856864930414</v>
      </c>
      <c r="J55" s="125"/>
      <c r="K55" s="125"/>
      <c r="L55" s="125"/>
      <c r="M55" s="125"/>
      <c r="N55" s="125">
        <v>7444.1410763644162</v>
      </c>
      <c r="O55" s="125">
        <v>7195.8529509999034</v>
      </c>
      <c r="P55" s="125">
        <v>7465.8563407329775</v>
      </c>
      <c r="Q55" s="124"/>
      <c r="R55" s="125">
        <v>276731</v>
      </c>
      <c r="S55" s="125">
        <v>281304.755</v>
      </c>
      <c r="T55" s="125">
        <v>285378.66700000002</v>
      </c>
      <c r="U55" s="124">
        <f t="shared" si="17"/>
        <v>2399.0090998940154</v>
      </c>
      <c r="V55" s="124">
        <f t="shared" si="18"/>
        <v>2465.40199464651</v>
      </c>
      <c r="W55" s="124">
        <f t="shared" si="19"/>
        <v>2556.475592931703</v>
      </c>
      <c r="X55" s="124">
        <f t="shared" si="20"/>
        <v>2616.2677863348031</v>
      </c>
      <c r="Y55" s="124"/>
      <c r="Z55" s="124"/>
      <c r="AA55" s="124"/>
      <c r="AB55" s="124"/>
      <c r="AC55" s="124">
        <f t="shared" si="21"/>
        <v>2646.2905244400922</v>
      </c>
      <c r="AD55" s="124">
        <f t="shared" si="22"/>
        <v>2558.0274855289608</v>
      </c>
      <c r="AE55" s="124">
        <f t="shared" si="23"/>
        <v>2654.0100044640117</v>
      </c>
      <c r="AF55" s="124">
        <f t="shared" si="24"/>
        <v>0</v>
      </c>
    </row>
    <row r="56" spans="1:32" s="184" customFormat="1">
      <c r="A56" s="184" t="s">
        <v>23</v>
      </c>
      <c r="B56" s="184" t="s">
        <v>37</v>
      </c>
      <c r="C56" s="184" t="s">
        <v>45</v>
      </c>
      <c r="D56" s="184" t="s">
        <v>149</v>
      </c>
      <c r="E56" s="184" t="s">
        <v>150</v>
      </c>
      <c r="F56" s="125">
        <v>10836.387757935721</v>
      </c>
      <c r="G56" s="125">
        <v>10929.170523137002</v>
      </c>
      <c r="H56" s="125">
        <v>11170.152981591606</v>
      </c>
      <c r="I56" s="125">
        <v>10552.072057046165</v>
      </c>
      <c r="J56" s="125"/>
      <c r="K56" s="125"/>
      <c r="L56" s="125"/>
      <c r="M56" s="125"/>
      <c r="N56" s="125">
        <v>11023.149644855988</v>
      </c>
      <c r="O56" s="125">
        <v>10556.720550353355</v>
      </c>
      <c r="P56" s="125">
        <v>11215.979004996907</v>
      </c>
      <c r="Q56" s="124"/>
      <c r="R56" s="125">
        <v>377303</v>
      </c>
      <c r="S56" s="125">
        <v>378233.41399999999</v>
      </c>
      <c r="T56" s="125">
        <v>379747.17200000002</v>
      </c>
      <c r="U56" s="124">
        <f t="shared" si="17"/>
        <v>2872.0650930248953</v>
      </c>
      <c r="V56" s="124">
        <f t="shared" si="18"/>
        <v>2896.6561419169743</v>
      </c>
      <c r="W56" s="124">
        <f t="shared" si="19"/>
        <v>2960.5258854532317</v>
      </c>
      <c r="X56" s="124">
        <f t="shared" si="20"/>
        <v>2789.8307411428664</v>
      </c>
      <c r="Y56" s="124"/>
      <c r="Z56" s="124"/>
      <c r="AA56" s="124"/>
      <c r="AB56" s="124"/>
      <c r="AC56" s="124">
        <f t="shared" si="21"/>
        <v>2914.3775343063658</v>
      </c>
      <c r="AD56" s="124">
        <f t="shared" si="22"/>
        <v>2791.0597423720355</v>
      </c>
      <c r="AE56" s="124">
        <f t="shared" si="23"/>
        <v>2965.3591115556246</v>
      </c>
      <c r="AF56" s="124">
        <f t="shared" si="24"/>
        <v>0</v>
      </c>
    </row>
    <row r="57" spans="1:32" s="184" customFormat="1">
      <c r="A57" s="184" t="s">
        <v>23</v>
      </c>
      <c r="B57" s="184" t="s">
        <v>37</v>
      </c>
      <c r="C57" s="184" t="s">
        <v>45</v>
      </c>
      <c r="D57" s="184" t="s">
        <v>151</v>
      </c>
      <c r="E57" s="184" t="s">
        <v>152</v>
      </c>
      <c r="F57" s="125">
        <v>10424.124122039504</v>
      </c>
      <c r="G57" s="125">
        <v>10579.693687776267</v>
      </c>
      <c r="H57" s="125">
        <v>10608.81777316236</v>
      </c>
      <c r="I57" s="125">
        <v>10347.362550652033</v>
      </c>
      <c r="J57" s="125"/>
      <c r="K57" s="125"/>
      <c r="L57" s="125"/>
      <c r="M57" s="125"/>
      <c r="N57" s="125">
        <v>10418.901035844665</v>
      </c>
      <c r="O57" s="125">
        <v>10322.047754672893</v>
      </c>
      <c r="P57" s="125">
        <v>10813.630456689676</v>
      </c>
      <c r="Q57" s="124"/>
      <c r="R57" s="125">
        <v>335724</v>
      </c>
      <c r="S57" s="125">
        <v>334666.30300000001</v>
      </c>
      <c r="T57" s="125">
        <v>335566.89199999999</v>
      </c>
      <c r="U57" s="124">
        <f t="shared" si="17"/>
        <v>3104.9684032239293</v>
      </c>
      <c r="V57" s="124">
        <f t="shared" si="18"/>
        <v>3151.3069330093372</v>
      </c>
      <c r="W57" s="124">
        <f t="shared" si="19"/>
        <v>3159.9819414645244</v>
      </c>
      <c r="X57" s="124">
        <f t="shared" si="20"/>
        <v>3091.8447593607989</v>
      </c>
      <c r="Y57" s="124"/>
      <c r="Z57" s="124"/>
      <c r="AA57" s="124"/>
      <c r="AB57" s="124"/>
      <c r="AC57" s="124">
        <f t="shared" si="21"/>
        <v>3113.2208239813926</v>
      </c>
      <c r="AD57" s="124">
        <f t="shared" si="22"/>
        <v>3084.2805690756659</v>
      </c>
      <c r="AE57" s="124">
        <f t="shared" si="23"/>
        <v>3231.1679902501792</v>
      </c>
      <c r="AF57" s="124">
        <f t="shared" si="24"/>
        <v>0</v>
      </c>
    </row>
    <row r="58" spans="1:32" s="184" customFormat="1">
      <c r="A58" s="184" t="s">
        <v>43</v>
      </c>
      <c r="B58" s="184" t="s">
        <v>81</v>
      </c>
      <c r="C58" s="184" t="s">
        <v>121</v>
      </c>
      <c r="D58" s="184" t="s">
        <v>155</v>
      </c>
      <c r="E58" s="184" t="s">
        <v>156</v>
      </c>
      <c r="F58" s="125">
        <v>141.05905786876392</v>
      </c>
      <c r="G58" s="125">
        <v>140.22198976728811</v>
      </c>
      <c r="H58" s="125">
        <v>146.76248030506824</v>
      </c>
      <c r="I58" s="125">
        <v>141.82120440513393</v>
      </c>
      <c r="J58" s="125"/>
      <c r="K58" s="125"/>
      <c r="L58" s="125"/>
      <c r="M58" s="125"/>
      <c r="N58" s="125">
        <v>143.32686418306011</v>
      </c>
      <c r="O58" s="125">
        <v>139.1623378081448</v>
      </c>
      <c r="P58" s="125">
        <v>148.90318380022424</v>
      </c>
      <c r="Q58" s="124"/>
      <c r="R58" s="125">
        <v>7246</v>
      </c>
      <c r="S58" s="125">
        <v>8854.8520000000008</v>
      </c>
      <c r="T58" s="125">
        <v>9026.7810000000009</v>
      </c>
      <c r="U58" s="124">
        <f t="shared" si="17"/>
        <v>1946.7162278327892</v>
      </c>
      <c r="V58" s="124">
        <f t="shared" si="18"/>
        <v>1935.1640873211165</v>
      </c>
      <c r="W58" s="124">
        <f t="shared" si="19"/>
        <v>2025.4275504425646</v>
      </c>
      <c r="X58" s="124">
        <f t="shared" si="20"/>
        <v>1601.6213981344229</v>
      </c>
      <c r="Y58" s="124"/>
      <c r="Z58" s="124"/>
      <c r="AA58" s="124"/>
      <c r="AB58" s="124"/>
      <c r="AC58" s="124">
        <f t="shared" si="21"/>
        <v>1618.6251806699886</v>
      </c>
      <c r="AD58" s="124">
        <f t="shared" si="22"/>
        <v>1571.5941701582904</v>
      </c>
      <c r="AE58" s="124">
        <f t="shared" si="23"/>
        <v>1681.5999160711463</v>
      </c>
      <c r="AF58" s="124">
        <f t="shared" si="24"/>
        <v>0</v>
      </c>
    </row>
    <row r="59" spans="1:32">
      <c r="A59" t="s">
        <v>53</v>
      </c>
      <c r="B59" t="s">
        <v>97</v>
      </c>
      <c r="C59" t="s">
        <v>87</v>
      </c>
      <c r="D59" t="s">
        <v>159</v>
      </c>
      <c r="E59" t="s">
        <v>160</v>
      </c>
      <c r="F59" s="125">
        <v>14807.691362311134</v>
      </c>
      <c r="G59" s="125">
        <v>14598.872442615435</v>
      </c>
      <c r="H59" s="125">
        <v>15165.691425017189</v>
      </c>
      <c r="I59" s="125">
        <v>14560.122211963715</v>
      </c>
      <c r="J59" s="125"/>
      <c r="K59" s="125"/>
      <c r="L59" s="125"/>
      <c r="M59" s="125"/>
      <c r="N59" s="125">
        <v>14641.660457898581</v>
      </c>
      <c r="O59" s="125">
        <v>14398.106992868479</v>
      </c>
      <c r="P59" s="125">
        <v>15496.651210775395</v>
      </c>
      <c r="Q59" s="124"/>
      <c r="R59" s="125">
        <v>557388</v>
      </c>
      <c r="S59" s="125">
        <v>560437.18400000001</v>
      </c>
      <c r="T59" s="125">
        <v>564733.04200000002</v>
      </c>
      <c r="U59" s="124">
        <f t="shared" si="17"/>
        <v>2656.6218437266562</v>
      </c>
      <c r="V59" s="124">
        <f t="shared" si="18"/>
        <v>2619.1580088942414</v>
      </c>
      <c r="W59" s="124">
        <f t="shared" si="19"/>
        <v>2720.8500048471064</v>
      </c>
      <c r="X59" s="124">
        <f t="shared" si="20"/>
        <v>2597.9936070701037</v>
      </c>
      <c r="Y59" s="124"/>
      <c r="Z59" s="124"/>
      <c r="AA59" s="124"/>
      <c r="AB59" s="124"/>
      <c r="AC59" s="124">
        <f t="shared" si="21"/>
        <v>2612.5426499000073</v>
      </c>
      <c r="AD59" s="124">
        <f t="shared" si="22"/>
        <v>2569.0848865710664</v>
      </c>
      <c r="AE59" s="124">
        <f t="shared" si="23"/>
        <v>2765.1004703455574</v>
      </c>
      <c r="AF59" s="124">
        <f t="shared" si="24"/>
        <v>0</v>
      </c>
    </row>
    <row r="60" spans="1:32">
      <c r="A60" t="s">
        <v>23</v>
      </c>
      <c r="B60" t="s">
        <v>27</v>
      </c>
      <c r="C60" t="s">
        <v>35</v>
      </c>
      <c r="D60" t="s">
        <v>163</v>
      </c>
      <c r="E60" t="s">
        <v>164</v>
      </c>
      <c r="F60" s="125">
        <v>15970.875690742043</v>
      </c>
      <c r="G60" s="125">
        <v>15600.075285793109</v>
      </c>
      <c r="H60" s="125">
        <v>16028.253261003816</v>
      </c>
      <c r="I60" s="125">
        <v>15979.372037773825</v>
      </c>
      <c r="J60" s="125"/>
      <c r="K60" s="125"/>
      <c r="L60" s="125"/>
      <c r="M60" s="125"/>
      <c r="N60" s="125">
        <v>15607.775446682734</v>
      </c>
      <c r="O60" s="125">
        <v>15775.548733917043</v>
      </c>
      <c r="P60" s="125">
        <v>16576.16883714838</v>
      </c>
      <c r="Q60" s="124"/>
      <c r="R60" s="125">
        <v>521776</v>
      </c>
      <c r="S60" s="125">
        <v>524424.82200000004</v>
      </c>
      <c r="T60" s="125">
        <v>526617.54299999995</v>
      </c>
      <c r="U60" s="124">
        <f t="shared" si="7"/>
        <v>3060.8682060389983</v>
      </c>
      <c r="V60" s="124">
        <f t="shared" si="8"/>
        <v>2989.8031503543875</v>
      </c>
      <c r="W60" s="124">
        <f t="shared" si="9"/>
        <v>3071.8647965801065</v>
      </c>
      <c r="X60" s="124">
        <f t="shared" si="10"/>
        <v>3047.0281663696355</v>
      </c>
      <c r="Y60" s="124"/>
      <c r="Z60" s="124"/>
      <c r="AA60" s="124"/>
      <c r="AB60" s="124"/>
      <c r="AC60" s="124">
        <f t="shared" si="13"/>
        <v>2976.1702329724453</v>
      </c>
      <c r="AD60" s="124">
        <f t="shared" si="14"/>
        <v>3008.1620991458412</v>
      </c>
      <c r="AE60" s="124">
        <f t="shared" si="15"/>
        <v>3160.828424164175</v>
      </c>
      <c r="AF60" s="124">
        <f t="shared" si="16"/>
        <v>0</v>
      </c>
    </row>
    <row r="61" spans="1:32">
      <c r="A61" t="s">
        <v>33</v>
      </c>
      <c r="B61" t="s">
        <v>65</v>
      </c>
      <c r="C61" t="s">
        <v>63</v>
      </c>
      <c r="D61" t="s">
        <v>167</v>
      </c>
      <c r="E61" t="s">
        <v>168</v>
      </c>
      <c r="F61" s="125">
        <v>9160.5835044560099</v>
      </c>
      <c r="G61" s="125">
        <v>9394.5159219299821</v>
      </c>
      <c r="H61" s="125">
        <v>9425.4736608956646</v>
      </c>
      <c r="I61" s="125">
        <v>9141.7538826756027</v>
      </c>
      <c r="J61" s="125"/>
      <c r="K61" s="125"/>
      <c r="L61" s="125"/>
      <c r="M61" s="125"/>
      <c r="N61" s="125">
        <v>9577.947559999915</v>
      </c>
      <c r="O61" s="125">
        <v>9798.2984737418901</v>
      </c>
      <c r="P61" s="125">
        <v>9527.3959431073308</v>
      </c>
      <c r="Q61" s="124"/>
      <c r="R61" s="125">
        <v>353215</v>
      </c>
      <c r="S61" s="125">
        <v>355887.929</v>
      </c>
      <c r="T61" s="125">
        <v>360998.52299999999</v>
      </c>
      <c r="U61" s="124">
        <f t="shared" si="7"/>
        <v>2593.486546283711</v>
      </c>
      <c r="V61" s="124">
        <f t="shared" si="8"/>
        <v>2659.7160148719568</v>
      </c>
      <c r="W61" s="124">
        <f t="shared" si="9"/>
        <v>2668.4805744081268</v>
      </c>
      <c r="X61" s="124">
        <f t="shared" si="10"/>
        <v>2568.7170420089192</v>
      </c>
      <c r="Y61" s="124"/>
      <c r="Z61" s="124"/>
      <c r="AA61" s="124"/>
      <c r="AB61" s="124"/>
      <c r="AC61" s="124">
        <f t="shared" si="13"/>
        <v>2691.2819400513904</v>
      </c>
      <c r="AD61" s="124">
        <f t="shared" si="14"/>
        <v>2753.1977556175812</v>
      </c>
      <c r="AE61" s="124">
        <f t="shared" si="15"/>
        <v>2677.0775760442639</v>
      </c>
      <c r="AF61" s="124">
        <f t="shared" si="16"/>
        <v>0</v>
      </c>
    </row>
    <row r="62" spans="1:32">
      <c r="A62" t="s">
        <v>43</v>
      </c>
      <c r="B62" t="s">
        <v>81</v>
      </c>
      <c r="C62" t="s">
        <v>121</v>
      </c>
      <c r="D62" t="s">
        <v>171</v>
      </c>
      <c r="E62" t="s">
        <v>172</v>
      </c>
      <c r="F62" s="125">
        <v>9592.6420994261407</v>
      </c>
      <c r="G62" s="125">
        <v>9253.6911247160315</v>
      </c>
      <c r="H62" s="125">
        <v>9817.3142642522853</v>
      </c>
      <c r="I62" s="125">
        <v>9566.7283685423808</v>
      </c>
      <c r="J62" s="125"/>
      <c r="K62" s="125"/>
      <c r="L62" s="125"/>
      <c r="M62" s="125"/>
      <c r="N62" s="125">
        <v>9720.9440333005132</v>
      </c>
      <c r="O62" s="125">
        <v>9945.133300830219</v>
      </c>
      <c r="P62" s="125">
        <v>10044.113031062232</v>
      </c>
      <c r="Q62" s="124"/>
      <c r="R62" s="125">
        <v>383301</v>
      </c>
      <c r="S62" s="125">
        <v>390375.51500000001</v>
      </c>
      <c r="T62" s="125">
        <v>395143.63400000002</v>
      </c>
      <c r="U62" s="124">
        <f t="shared" si="7"/>
        <v>2502.6394659617745</v>
      </c>
      <c r="V62" s="124">
        <f t="shared" si="8"/>
        <v>2414.2100137270791</v>
      </c>
      <c r="W62" s="124">
        <f t="shared" si="9"/>
        <v>2561.2545399704895</v>
      </c>
      <c r="X62" s="124">
        <f t="shared" si="10"/>
        <v>2450.6476459063729</v>
      </c>
      <c r="Y62" s="124"/>
      <c r="Z62" s="124"/>
      <c r="AA62" s="124"/>
      <c r="AB62" s="124"/>
      <c r="AC62" s="124">
        <f t="shared" si="13"/>
        <v>2490.1520868440002</v>
      </c>
      <c r="AD62" s="124">
        <f t="shared" si="14"/>
        <v>2547.5812182611453</v>
      </c>
      <c r="AE62" s="124">
        <f t="shared" si="15"/>
        <v>2572.9362229755193</v>
      </c>
      <c r="AF62" s="124">
        <f t="shared" si="16"/>
        <v>0</v>
      </c>
    </row>
    <row r="63" spans="1:32">
      <c r="A63" t="s">
        <v>23</v>
      </c>
      <c r="B63" t="s">
        <v>37</v>
      </c>
      <c r="C63" t="s">
        <v>35</v>
      </c>
      <c r="D63" t="s">
        <v>175</v>
      </c>
      <c r="E63" t="s">
        <v>176</v>
      </c>
      <c r="F63" s="125">
        <v>13896.887241717757</v>
      </c>
      <c r="G63" s="125">
        <v>13815.348903718001</v>
      </c>
      <c r="H63" s="125">
        <v>14497.906427079753</v>
      </c>
      <c r="I63" s="125">
        <v>13871.76653410065</v>
      </c>
      <c r="J63" s="125"/>
      <c r="K63" s="125"/>
      <c r="L63" s="125"/>
      <c r="M63" s="125"/>
      <c r="N63" s="125">
        <v>13618.220486315264</v>
      </c>
      <c r="O63" s="125">
        <v>13624.480773679545</v>
      </c>
      <c r="P63" s="125">
        <v>14894.765735286737</v>
      </c>
      <c r="Q63" s="124"/>
      <c r="R63" s="125">
        <v>498793</v>
      </c>
      <c r="S63" s="125">
        <v>496138.261</v>
      </c>
      <c r="T63" s="125">
        <v>495857.65400000004</v>
      </c>
      <c r="U63" s="124">
        <f t="shared" si="7"/>
        <v>2786.1031012299204</v>
      </c>
      <c r="V63" s="124">
        <f t="shared" si="8"/>
        <v>2769.7559716591854</v>
      </c>
      <c r="W63" s="124">
        <f t="shared" si="9"/>
        <v>2906.5978125354113</v>
      </c>
      <c r="X63" s="124">
        <f t="shared" si="10"/>
        <v>2795.9477477389414</v>
      </c>
      <c r="Y63" s="124"/>
      <c r="Z63" s="124"/>
      <c r="AA63" s="124"/>
      <c r="AB63" s="124"/>
      <c r="AC63" s="124">
        <f t="shared" si="13"/>
        <v>2744.8438382612994</v>
      </c>
      <c r="AD63" s="124">
        <f t="shared" si="14"/>
        <v>2746.1056412417151</v>
      </c>
      <c r="AE63" s="124">
        <f t="shared" si="15"/>
        <v>3002.1401101510164</v>
      </c>
      <c r="AF63" s="124">
        <f t="shared" si="16"/>
        <v>0</v>
      </c>
    </row>
    <row r="64" spans="1:32">
      <c r="A64" t="s">
        <v>23</v>
      </c>
      <c r="B64" t="s">
        <v>27</v>
      </c>
      <c r="C64" t="s">
        <v>35</v>
      </c>
      <c r="D64" t="s">
        <v>179</v>
      </c>
      <c r="E64" t="s">
        <v>180</v>
      </c>
      <c r="F64" s="125">
        <v>3219.588786251933</v>
      </c>
      <c r="G64" s="125">
        <v>3250.1227985683245</v>
      </c>
      <c r="H64" s="125">
        <v>3323.7504915416866</v>
      </c>
      <c r="I64" s="125">
        <v>3267.5909050430851</v>
      </c>
      <c r="J64" s="125"/>
      <c r="K64" s="125"/>
      <c r="L64" s="125"/>
      <c r="M64" s="125"/>
      <c r="N64" s="125">
        <v>3256.2035959163991</v>
      </c>
      <c r="O64" s="125">
        <v>3096.4095545190189</v>
      </c>
      <c r="P64" s="125">
        <v>3432.9952656713244</v>
      </c>
      <c r="Q64" s="124"/>
      <c r="R64" s="125">
        <v>106327</v>
      </c>
      <c r="S64" s="125">
        <v>105604.334</v>
      </c>
      <c r="T64" s="125">
        <v>105724.22199999999</v>
      </c>
      <c r="U64" s="124">
        <f t="shared" si="7"/>
        <v>3028.0067962530052</v>
      </c>
      <c r="V64" s="124">
        <f t="shared" si="8"/>
        <v>3056.7238787592278</v>
      </c>
      <c r="W64" s="124">
        <f t="shared" si="9"/>
        <v>3125.9703476461168</v>
      </c>
      <c r="X64" s="124">
        <f t="shared" si="10"/>
        <v>3094.1825787595849</v>
      </c>
      <c r="Y64" s="124"/>
      <c r="Z64" s="124"/>
      <c r="AA64" s="124"/>
      <c r="AB64" s="124"/>
      <c r="AC64" s="124">
        <f t="shared" si="13"/>
        <v>3083.399584638637</v>
      </c>
      <c r="AD64" s="124">
        <f t="shared" si="14"/>
        <v>2932.0856798538389</v>
      </c>
      <c r="AE64" s="124">
        <f t="shared" si="15"/>
        <v>3250.8090678090207</v>
      </c>
      <c r="AF64" s="124">
        <f t="shared" si="16"/>
        <v>0</v>
      </c>
    </row>
    <row r="65" spans="1:32">
      <c r="A65" t="s">
        <v>33</v>
      </c>
      <c r="B65" t="s">
        <v>57</v>
      </c>
      <c r="C65" t="s">
        <v>55</v>
      </c>
      <c r="D65" t="s">
        <v>183</v>
      </c>
      <c r="E65" t="s">
        <v>184</v>
      </c>
      <c r="F65" s="125">
        <v>6602.3012570928149</v>
      </c>
      <c r="G65" s="125">
        <v>6474.31480231349</v>
      </c>
      <c r="H65" s="125">
        <v>6687.2922622197102</v>
      </c>
      <c r="I65" s="125">
        <v>6812.7789815541255</v>
      </c>
      <c r="J65" s="125"/>
      <c r="K65" s="125"/>
      <c r="L65" s="125"/>
      <c r="M65" s="125"/>
      <c r="N65" s="125">
        <v>6671.793902461276</v>
      </c>
      <c r="O65" s="125">
        <v>6603.8010983597596</v>
      </c>
      <c r="P65" s="125">
        <v>6901.2696163038927</v>
      </c>
      <c r="Q65" s="124"/>
      <c r="R65" s="125">
        <v>256203</v>
      </c>
      <c r="S65" s="125">
        <v>258340.58100000001</v>
      </c>
      <c r="T65" s="125">
        <v>260118.38500000001</v>
      </c>
      <c r="U65" s="124">
        <f t="shared" si="7"/>
        <v>2576.9804635749056</v>
      </c>
      <c r="V65" s="124">
        <f t="shared" si="8"/>
        <v>2527.0253675068166</v>
      </c>
      <c r="W65" s="124">
        <f t="shared" si="9"/>
        <v>2610.1537695576203</v>
      </c>
      <c r="X65" s="124">
        <f t="shared" si="10"/>
        <v>2637.1307810731159</v>
      </c>
      <c r="Y65" s="124"/>
      <c r="Z65" s="124"/>
      <c r="AA65" s="124"/>
      <c r="AB65" s="124"/>
      <c r="AC65" s="124">
        <f t="shared" si="13"/>
        <v>2582.5574428282625</v>
      </c>
      <c r="AD65" s="124">
        <f t="shared" si="14"/>
        <v>2556.2383860860632</v>
      </c>
      <c r="AE65" s="124">
        <f t="shared" si="15"/>
        <v>2671.3842593331833</v>
      </c>
      <c r="AF65" s="124">
        <f t="shared" si="16"/>
        <v>0</v>
      </c>
    </row>
    <row r="66" spans="1:32">
      <c r="A66" t="s">
        <v>33</v>
      </c>
      <c r="B66" t="s">
        <v>57</v>
      </c>
      <c r="C66" t="s">
        <v>55</v>
      </c>
      <c r="D66" t="s">
        <v>187</v>
      </c>
      <c r="E66" t="s">
        <v>188</v>
      </c>
      <c r="F66" s="125">
        <v>22130.713978120148</v>
      </c>
      <c r="G66" s="125">
        <v>21623.71696928325</v>
      </c>
      <c r="H66" s="125">
        <v>22341.860227183224</v>
      </c>
      <c r="I66" s="125">
        <v>22597.032795046765</v>
      </c>
      <c r="J66" s="125"/>
      <c r="K66" s="125"/>
      <c r="L66" s="125"/>
      <c r="M66" s="125"/>
      <c r="N66" s="125">
        <v>22112.001781207091</v>
      </c>
      <c r="O66" s="125">
        <v>22129.010370539581</v>
      </c>
      <c r="P66" s="125">
        <v>23385.523894922993</v>
      </c>
      <c r="Q66" s="124"/>
      <c r="R66" s="125">
        <v>786734</v>
      </c>
      <c r="S66" s="125">
        <v>788754.65</v>
      </c>
      <c r="T66" s="125">
        <v>792172.9090000001</v>
      </c>
      <c r="U66" s="124">
        <f t="shared" si="7"/>
        <v>2812.9855806562505</v>
      </c>
      <c r="V66" s="124">
        <f t="shared" si="8"/>
        <v>2748.5423242523207</v>
      </c>
      <c r="W66" s="124">
        <f t="shared" si="9"/>
        <v>2839.8239083582539</v>
      </c>
      <c r="X66" s="124">
        <f t="shared" si="10"/>
        <v>2864.9001048737732</v>
      </c>
      <c r="Y66" s="124"/>
      <c r="Z66" s="124"/>
      <c r="AA66" s="124"/>
      <c r="AB66" s="124"/>
      <c r="AC66" s="124">
        <f t="shared" si="13"/>
        <v>2803.4068364867439</v>
      </c>
      <c r="AD66" s="124">
        <f t="shared" si="14"/>
        <v>2805.5632217876091</v>
      </c>
      <c r="AE66" s="124">
        <f t="shared" si="15"/>
        <v>2964.866691425907</v>
      </c>
      <c r="AF66" s="124">
        <f t="shared" si="16"/>
        <v>0</v>
      </c>
    </row>
    <row r="67" spans="1:32">
      <c r="A67" t="s">
        <v>53</v>
      </c>
      <c r="B67" t="s">
        <v>97</v>
      </c>
      <c r="C67" t="s">
        <v>87</v>
      </c>
      <c r="D67" t="s">
        <v>189</v>
      </c>
      <c r="E67" t="s">
        <v>190</v>
      </c>
      <c r="F67" s="125">
        <v>20406.190153546806</v>
      </c>
      <c r="G67" s="125">
        <v>20016.709504363447</v>
      </c>
      <c r="H67" s="125">
        <v>21047.321899016068</v>
      </c>
      <c r="I67" s="125">
        <v>21275.370454462514</v>
      </c>
      <c r="J67" s="125"/>
      <c r="K67" s="125"/>
      <c r="L67" s="125"/>
      <c r="M67" s="125"/>
      <c r="N67" s="125">
        <v>21031.393727357179</v>
      </c>
      <c r="O67" s="125">
        <v>20943.173681769644</v>
      </c>
      <c r="P67" s="125">
        <v>22555.389958656415</v>
      </c>
      <c r="Q67" s="124"/>
      <c r="R67" s="125">
        <v>778831</v>
      </c>
      <c r="S67" s="125">
        <v>779279.67400000012</v>
      </c>
      <c r="T67" s="125">
        <v>784115.18900000001</v>
      </c>
      <c r="U67" s="124">
        <f t="shared" si="7"/>
        <v>2620.1050232395482</v>
      </c>
      <c r="V67" s="124">
        <f t="shared" si="8"/>
        <v>2570.0966582433734</v>
      </c>
      <c r="W67" s="124">
        <f t="shared" si="9"/>
        <v>2702.4247749532401</v>
      </c>
      <c r="X67" s="124">
        <f t="shared" si="10"/>
        <v>2730.1328604218816</v>
      </c>
      <c r="Y67" s="124"/>
      <c r="Z67" s="124"/>
      <c r="AA67" s="124"/>
      <c r="AB67" s="124"/>
      <c r="AC67" s="124">
        <f t="shared" si="13"/>
        <v>2698.8248800849869</v>
      </c>
      <c r="AD67" s="124">
        <f t="shared" si="14"/>
        <v>2687.5041632061921</v>
      </c>
      <c r="AE67" s="124">
        <f t="shared" si="15"/>
        <v>2894.3896153329429</v>
      </c>
      <c r="AF67" s="124">
        <f t="shared" si="16"/>
        <v>0</v>
      </c>
    </row>
    <row r="68" spans="1:32">
      <c r="A68" t="s">
        <v>23</v>
      </c>
      <c r="B68" t="s">
        <v>47</v>
      </c>
      <c r="C68" t="s">
        <v>25</v>
      </c>
      <c r="D68" t="s">
        <v>191</v>
      </c>
      <c r="E68" t="s">
        <v>192</v>
      </c>
      <c r="F68" s="125">
        <v>9441.220692246372</v>
      </c>
      <c r="G68" s="125">
        <v>9438.3522804359691</v>
      </c>
      <c r="H68" s="125">
        <v>9621.3303048149246</v>
      </c>
      <c r="I68" s="125">
        <v>9490.6910197256748</v>
      </c>
      <c r="J68" s="125"/>
      <c r="K68" s="125"/>
      <c r="L68" s="125"/>
      <c r="M68" s="125"/>
      <c r="N68" s="125">
        <v>9390.504183892981</v>
      </c>
      <c r="O68" s="125">
        <v>9458.0911033860666</v>
      </c>
      <c r="P68" s="125">
        <v>9436.580926408511</v>
      </c>
      <c r="Q68" s="124"/>
      <c r="R68" s="125">
        <v>307374</v>
      </c>
      <c r="S68" s="125">
        <v>305358.93699999998</v>
      </c>
      <c r="T68" s="125">
        <v>305880.875</v>
      </c>
      <c r="U68" s="124">
        <f t="shared" si="7"/>
        <v>3071.5742685608975</v>
      </c>
      <c r="V68" s="124">
        <f t="shared" si="8"/>
        <v>3070.6410693279099</v>
      </c>
      <c r="W68" s="124">
        <f t="shared" si="9"/>
        <v>3130.1705104579191</v>
      </c>
      <c r="X68" s="124">
        <f t="shared" si="10"/>
        <v>3108.0442946805501</v>
      </c>
      <c r="Y68" s="124"/>
      <c r="Z68" s="124"/>
      <c r="AA68" s="124"/>
      <c r="AB68" s="124"/>
      <c r="AC68" s="124">
        <f t="shared" si="13"/>
        <v>3075.2347634393886</v>
      </c>
      <c r="AD68" s="124">
        <f t="shared" si="14"/>
        <v>3097.3683614133315</v>
      </c>
      <c r="AE68" s="124">
        <f t="shared" si="15"/>
        <v>3090.3241343182012</v>
      </c>
      <c r="AF68" s="124">
        <f t="shared" si="16"/>
        <v>0</v>
      </c>
    </row>
    <row r="69" spans="1:32">
      <c r="A69" t="s">
        <v>53</v>
      </c>
      <c r="B69" t="s">
        <v>97</v>
      </c>
      <c r="C69" t="s">
        <v>117</v>
      </c>
      <c r="D69" t="s">
        <v>193</v>
      </c>
      <c r="E69" t="s">
        <v>194</v>
      </c>
      <c r="F69" s="125">
        <v>12657.566761901206</v>
      </c>
      <c r="G69" s="125">
        <v>12432.184005406598</v>
      </c>
      <c r="H69" s="125">
        <v>13196.373812146536</v>
      </c>
      <c r="I69" s="125">
        <v>13176.248713063902</v>
      </c>
      <c r="J69" s="125"/>
      <c r="K69" s="125"/>
      <c r="L69" s="125"/>
      <c r="M69" s="125"/>
      <c r="N69" s="125">
        <v>12683.894841760286</v>
      </c>
      <c r="O69" s="125">
        <v>12883.478707918002</v>
      </c>
      <c r="P69" s="125">
        <v>13167.548900041005</v>
      </c>
      <c r="Q69" s="124"/>
      <c r="R69" s="125">
        <v>422933</v>
      </c>
      <c r="S69" s="125">
        <v>423283.23</v>
      </c>
      <c r="T69" s="125">
        <v>425319.43400000001</v>
      </c>
      <c r="U69" s="124">
        <f t="shared" si="7"/>
        <v>2992.8066057510778</v>
      </c>
      <c r="V69" s="124">
        <f t="shared" si="8"/>
        <v>2939.5161894216335</v>
      </c>
      <c r="W69" s="124">
        <f t="shared" si="9"/>
        <v>3120.204337837562</v>
      </c>
      <c r="X69" s="124">
        <f t="shared" si="10"/>
        <v>3112.8681174219687</v>
      </c>
      <c r="Y69" s="124"/>
      <c r="Z69" s="124"/>
      <c r="AA69" s="124"/>
      <c r="AB69" s="124"/>
      <c r="AC69" s="124">
        <f t="shared" si="13"/>
        <v>2996.5502866154857</v>
      </c>
      <c r="AD69" s="124">
        <f t="shared" si="14"/>
        <v>3043.7016623403679</v>
      </c>
      <c r="AE69" s="124">
        <f t="shared" si="15"/>
        <v>3110.8128002238609</v>
      </c>
      <c r="AF69" s="124">
        <f t="shared" si="16"/>
        <v>0</v>
      </c>
    </row>
    <row r="70" spans="1:32">
      <c r="A70" t="s">
        <v>33</v>
      </c>
      <c r="B70" t="s">
        <v>65</v>
      </c>
      <c r="C70" t="s">
        <v>63</v>
      </c>
      <c r="D70" t="s">
        <v>195</v>
      </c>
      <c r="E70" t="s">
        <v>196</v>
      </c>
      <c r="F70" s="125">
        <v>10909.603740947561</v>
      </c>
      <c r="G70" s="125">
        <v>10871.651437586319</v>
      </c>
      <c r="H70" s="125">
        <v>10937.379249332724</v>
      </c>
      <c r="I70" s="125">
        <v>10806.808743479847</v>
      </c>
      <c r="J70" s="125"/>
      <c r="K70" s="125"/>
      <c r="L70" s="125"/>
      <c r="M70" s="125"/>
      <c r="N70" s="125">
        <v>10900.693920138694</v>
      </c>
      <c r="O70" s="125">
        <v>9910.4566929478806</v>
      </c>
      <c r="P70" s="125">
        <v>8087.963078747709</v>
      </c>
      <c r="Q70" s="124"/>
      <c r="R70" s="125">
        <v>317558</v>
      </c>
      <c r="S70" s="125">
        <v>317819.37800000003</v>
      </c>
      <c r="T70" s="125">
        <v>318731.56199999998</v>
      </c>
      <c r="U70" s="124">
        <f t="shared" si="7"/>
        <v>3435.4680848687676</v>
      </c>
      <c r="V70" s="124">
        <f t="shared" si="8"/>
        <v>3423.5167867244154</v>
      </c>
      <c r="W70" s="124">
        <f t="shared" si="9"/>
        <v>3444.2146786831772</v>
      </c>
      <c r="X70" s="124">
        <f t="shared" si="10"/>
        <v>3400.2988777732257</v>
      </c>
      <c r="Y70" s="124"/>
      <c r="Z70" s="124"/>
      <c r="AA70" s="124"/>
      <c r="AB70" s="124"/>
      <c r="AC70" s="124">
        <f t="shared" si="13"/>
        <v>3429.8392970043169</v>
      </c>
      <c r="AD70" s="124">
        <f t="shared" si="14"/>
        <v>3118.2669714204399</v>
      </c>
      <c r="AE70" s="124">
        <f t="shared" si="15"/>
        <v>2544.8300634292059</v>
      </c>
      <c r="AF70" s="124">
        <f t="shared" si="16"/>
        <v>0</v>
      </c>
    </row>
    <row r="71" spans="1:32">
      <c r="A71" t="s">
        <v>43</v>
      </c>
      <c r="B71" t="s">
        <v>81</v>
      </c>
      <c r="C71" t="s">
        <v>121</v>
      </c>
      <c r="D71" t="s">
        <v>199</v>
      </c>
      <c r="E71" t="s">
        <v>200</v>
      </c>
      <c r="F71" s="125">
        <v>8949.9089559864697</v>
      </c>
      <c r="G71" s="125">
        <v>8918.5972996424662</v>
      </c>
      <c r="H71" s="125">
        <v>8398.8093937122158</v>
      </c>
      <c r="I71" s="125">
        <v>7921.2591118962664</v>
      </c>
      <c r="J71" s="125"/>
      <c r="K71" s="125"/>
      <c r="L71" s="125"/>
      <c r="M71" s="125"/>
      <c r="N71" s="125">
        <v>8881.535901749292</v>
      </c>
      <c r="O71" s="125">
        <v>8982.57657200422</v>
      </c>
      <c r="P71" s="125">
        <v>8785.8986877332045</v>
      </c>
      <c r="Q71" s="124"/>
      <c r="R71" s="125">
        <v>344802</v>
      </c>
      <c r="S71" s="125">
        <v>352076.14600000001</v>
      </c>
      <c r="T71" s="125">
        <v>354988.34899999999</v>
      </c>
      <c r="U71" s="124">
        <f t="shared" si="7"/>
        <v>2595.6661956677949</v>
      </c>
      <c r="V71" s="124">
        <f t="shared" si="8"/>
        <v>2586.5851415138154</v>
      </c>
      <c r="W71" s="124">
        <f t="shared" si="9"/>
        <v>2435.8354631679094</v>
      </c>
      <c r="X71" s="124">
        <f t="shared" si="10"/>
        <v>2249.8710014555395</v>
      </c>
      <c r="Y71" s="124"/>
      <c r="Z71" s="124"/>
      <c r="AA71" s="124"/>
      <c r="AB71" s="124"/>
      <c r="AC71" s="124">
        <f t="shared" si="13"/>
        <v>2522.6179059995993</v>
      </c>
      <c r="AD71" s="124">
        <f t="shared" si="14"/>
        <v>2551.3164336910854</v>
      </c>
      <c r="AE71" s="124">
        <f t="shared" si="15"/>
        <v>2495.4541191021799</v>
      </c>
      <c r="AF71" s="124">
        <f t="shared" si="16"/>
        <v>0</v>
      </c>
    </row>
    <row r="72" spans="1:32">
      <c r="A72" t="s">
        <v>23</v>
      </c>
      <c r="B72" t="s">
        <v>47</v>
      </c>
      <c r="C72" t="s">
        <v>25</v>
      </c>
      <c r="D72" t="s">
        <v>203</v>
      </c>
      <c r="E72" t="s">
        <v>204</v>
      </c>
      <c r="F72" s="125">
        <v>8066.6165376951376</v>
      </c>
      <c r="G72" s="125">
        <v>8099.5961662187365</v>
      </c>
      <c r="H72" s="125">
        <v>8259.3317691699322</v>
      </c>
      <c r="I72" s="125">
        <v>8018.0630372824608</v>
      </c>
      <c r="J72" s="125"/>
      <c r="K72" s="125"/>
      <c r="L72" s="125"/>
      <c r="M72" s="125"/>
      <c r="N72" s="125">
        <v>8117.9296850003548</v>
      </c>
      <c r="O72" s="125">
        <v>8016.9173808149944</v>
      </c>
      <c r="P72" s="125">
        <v>8521.3111133095354</v>
      </c>
      <c r="Q72" s="124"/>
      <c r="R72" s="125">
        <v>337804</v>
      </c>
      <c r="S72" s="125">
        <v>340390.81</v>
      </c>
      <c r="T72" s="125">
        <v>341628.64</v>
      </c>
      <c r="U72" s="124">
        <f t="shared" si="7"/>
        <v>2387.9576729982882</v>
      </c>
      <c r="V72" s="124">
        <f t="shared" si="8"/>
        <v>2397.7206208981352</v>
      </c>
      <c r="W72" s="124">
        <f t="shared" si="9"/>
        <v>2445.0070955849937</v>
      </c>
      <c r="X72" s="124">
        <f t="shared" si="10"/>
        <v>2355.5462726160149</v>
      </c>
      <c r="Y72" s="124"/>
      <c r="Z72" s="124"/>
      <c r="AA72" s="124"/>
      <c r="AB72" s="124"/>
      <c r="AC72" s="124">
        <f t="shared" si="13"/>
        <v>2384.8850928144489</v>
      </c>
      <c r="AD72" s="124">
        <f t="shared" si="14"/>
        <v>2355.2097016999355</v>
      </c>
      <c r="AE72" s="124">
        <f t="shared" si="15"/>
        <v>2503.3904744107326</v>
      </c>
      <c r="AF72" s="124">
        <f t="shared" si="16"/>
        <v>0</v>
      </c>
    </row>
    <row r="73" spans="1:32">
      <c r="A73" t="s">
        <v>53</v>
      </c>
      <c r="B73" t="s">
        <v>89</v>
      </c>
      <c r="C73" t="s">
        <v>95</v>
      </c>
      <c r="D73" t="s">
        <v>205</v>
      </c>
      <c r="E73" t="s">
        <v>206</v>
      </c>
      <c r="F73" s="125">
        <v>13637.437890979614</v>
      </c>
      <c r="G73" s="125">
        <v>12907.391123332432</v>
      </c>
      <c r="H73" s="125">
        <v>13695.098076468759</v>
      </c>
      <c r="I73" s="125">
        <v>13335.75998023017</v>
      </c>
      <c r="J73" s="125"/>
      <c r="K73" s="125"/>
      <c r="L73" s="125"/>
      <c r="M73" s="125"/>
      <c r="N73" s="125">
        <v>13841.295289963637</v>
      </c>
      <c r="O73" s="125">
        <v>14528.844677628937</v>
      </c>
      <c r="P73" s="125">
        <v>15274.025541823719</v>
      </c>
      <c r="Q73" s="124"/>
      <c r="R73" s="125">
        <v>549557</v>
      </c>
      <c r="S73" s="125">
        <v>552135.80300000007</v>
      </c>
      <c r="T73" s="125">
        <v>556574.70900000003</v>
      </c>
      <c r="U73" s="124">
        <f t="shared" si="7"/>
        <v>2481.5329239695998</v>
      </c>
      <c r="V73" s="124">
        <f t="shared" si="8"/>
        <v>2348.6901492169936</v>
      </c>
      <c r="W73" s="124">
        <f t="shared" si="9"/>
        <v>2492.0250449850987</v>
      </c>
      <c r="X73" s="124">
        <f t="shared" si="10"/>
        <v>2415.304334145882</v>
      </c>
      <c r="Y73" s="124"/>
      <c r="Z73" s="124"/>
      <c r="AA73" s="124"/>
      <c r="AB73" s="124"/>
      <c r="AC73" s="124">
        <f t="shared" si="13"/>
        <v>2506.8642922189988</v>
      </c>
      <c r="AD73" s="124">
        <f t="shared" si="14"/>
        <v>2631.3897049760662</v>
      </c>
      <c r="AE73" s="124">
        <f t="shared" si="15"/>
        <v>2766.3530346760936</v>
      </c>
      <c r="AF73" s="124">
        <f t="shared" si="16"/>
        <v>0</v>
      </c>
    </row>
    <row r="74" spans="1:32">
      <c r="A74" t="s">
        <v>43</v>
      </c>
      <c r="B74" t="s">
        <v>81</v>
      </c>
      <c r="C74" t="s">
        <v>121</v>
      </c>
      <c r="D74" t="s">
        <v>207</v>
      </c>
      <c r="E74" t="s">
        <v>208</v>
      </c>
      <c r="F74" s="125">
        <v>7238.8594935285637</v>
      </c>
      <c r="G74" s="125">
        <v>7566.5835451233015</v>
      </c>
      <c r="H74" s="125">
        <v>7709.2655412462027</v>
      </c>
      <c r="I74" s="125">
        <v>7579.33339578705</v>
      </c>
      <c r="J74" s="125"/>
      <c r="K74" s="125"/>
      <c r="L74" s="125"/>
      <c r="M74" s="125"/>
      <c r="N74" s="125">
        <v>7636.2466030154019</v>
      </c>
      <c r="O74" s="125">
        <v>7553.6134543685002</v>
      </c>
      <c r="P74" s="125">
        <v>8260.2853249453565</v>
      </c>
      <c r="Q74" s="124"/>
      <c r="R74" s="125">
        <v>332127</v>
      </c>
      <c r="S74" s="125">
        <v>338897.473</v>
      </c>
      <c r="T74" s="125">
        <v>343528.23200000002</v>
      </c>
      <c r="U74" s="124">
        <f t="shared" si="7"/>
        <v>2179.5456236706332</v>
      </c>
      <c r="V74" s="124">
        <f t="shared" si="8"/>
        <v>2278.2199415052983</v>
      </c>
      <c r="W74" s="124">
        <f t="shared" si="9"/>
        <v>2321.1800128403302</v>
      </c>
      <c r="X74" s="124">
        <f t="shared" si="10"/>
        <v>2236.4679584928772</v>
      </c>
      <c r="Y74" s="124"/>
      <c r="Z74" s="124"/>
      <c r="AA74" s="124"/>
      <c r="AB74" s="124"/>
      <c r="AC74" s="124">
        <f t="shared" si="13"/>
        <v>2253.2615942566799</v>
      </c>
      <c r="AD74" s="124">
        <f t="shared" si="14"/>
        <v>2228.8786598206652</v>
      </c>
      <c r="AE74" s="124">
        <f t="shared" si="15"/>
        <v>2437.3995036974966</v>
      </c>
      <c r="AF74" s="124">
        <f t="shared" si="16"/>
        <v>0</v>
      </c>
    </row>
    <row r="75" spans="1:32">
      <c r="A75" t="s">
        <v>33</v>
      </c>
      <c r="B75" t="s">
        <v>73</v>
      </c>
      <c r="C75" t="s">
        <v>79</v>
      </c>
      <c r="D75" t="s">
        <v>211</v>
      </c>
      <c r="E75" t="s">
        <v>212</v>
      </c>
      <c r="F75" s="125">
        <v>30830.193892808395</v>
      </c>
      <c r="G75" s="125">
        <v>30455.723187807282</v>
      </c>
      <c r="H75" s="125">
        <v>31816.845501906959</v>
      </c>
      <c r="I75" s="125">
        <v>36572.248754369597</v>
      </c>
      <c r="J75" s="125"/>
      <c r="K75" s="125"/>
      <c r="L75" s="125"/>
      <c r="M75" s="125"/>
      <c r="N75" s="125">
        <v>37705.817442426909</v>
      </c>
      <c r="O75" s="125">
        <v>38681.835114181784</v>
      </c>
      <c r="P75" s="125">
        <v>39651.297101389377</v>
      </c>
      <c r="Q75" s="124"/>
      <c r="R75" s="125">
        <v>1457910</v>
      </c>
      <c r="S75" s="125">
        <v>1465393.32</v>
      </c>
      <c r="T75" s="125">
        <v>1477272.02</v>
      </c>
      <c r="U75" s="124">
        <f t="shared" si="7"/>
        <v>2114.684301006811</v>
      </c>
      <c r="V75" s="124">
        <f t="shared" si="8"/>
        <v>2088.9988536883129</v>
      </c>
      <c r="W75" s="124">
        <f t="shared" si="9"/>
        <v>2182.3600566500645</v>
      </c>
      <c r="X75" s="124">
        <f t="shared" si="10"/>
        <v>2495.7291844601555</v>
      </c>
      <c r="Y75" s="124"/>
      <c r="Z75" s="124"/>
      <c r="AA75" s="124"/>
      <c r="AB75" s="124"/>
      <c r="AC75" s="124">
        <f t="shared" si="13"/>
        <v>2573.0851183644613</v>
      </c>
      <c r="AD75" s="124">
        <f t="shared" si="14"/>
        <v>2639.6896032105415</v>
      </c>
      <c r="AE75" s="124">
        <f t="shared" si="15"/>
        <v>2705.8467211648936</v>
      </c>
      <c r="AF75" s="124">
        <f t="shared" si="16"/>
        <v>0</v>
      </c>
    </row>
    <row r="76" spans="1:32">
      <c r="A76" t="s">
        <v>23</v>
      </c>
      <c r="B76" t="s">
        <v>27</v>
      </c>
      <c r="C76" t="s">
        <v>35</v>
      </c>
      <c r="D76" t="s">
        <v>215</v>
      </c>
      <c r="E76" t="s">
        <v>216</v>
      </c>
      <c r="F76" s="125">
        <v>5322.9705457599212</v>
      </c>
      <c r="G76" s="125">
        <v>5340.0965777221245</v>
      </c>
      <c r="H76" s="125">
        <v>5533.3333865815039</v>
      </c>
      <c r="I76" s="125">
        <v>5366.6514202077624</v>
      </c>
      <c r="J76" s="125"/>
      <c r="K76" s="125"/>
      <c r="L76" s="125"/>
      <c r="M76" s="125"/>
      <c r="N76" s="125">
        <v>5200.8061891086254</v>
      </c>
      <c r="O76" s="125">
        <v>5385.7348092066195</v>
      </c>
      <c r="P76" s="125">
        <v>5555.0409714642137</v>
      </c>
      <c r="Q76" s="124"/>
      <c r="R76" s="125">
        <v>202628</v>
      </c>
      <c r="S76" s="125">
        <v>201655.16800000001</v>
      </c>
      <c r="T76" s="125">
        <v>202140.27100000001</v>
      </c>
      <c r="U76" s="124">
        <f t="shared" si="7"/>
        <v>2626.9669274532253</v>
      </c>
      <c r="V76" s="124">
        <f t="shared" si="8"/>
        <v>2635.4188847158953</v>
      </c>
      <c r="W76" s="124">
        <f t="shared" si="9"/>
        <v>2730.7841890466784</v>
      </c>
      <c r="X76" s="124">
        <f t="shared" si="10"/>
        <v>2661.3012071219332</v>
      </c>
      <c r="Y76" s="124"/>
      <c r="Z76" s="124"/>
      <c r="AA76" s="124"/>
      <c r="AB76" s="124"/>
      <c r="AC76" s="124">
        <f t="shared" si="13"/>
        <v>2579.05921315571</v>
      </c>
      <c r="AD76" s="124">
        <f t="shared" si="14"/>
        <v>2670.7645842265838</v>
      </c>
      <c r="AE76" s="124">
        <f t="shared" si="15"/>
        <v>2754.7228402617552</v>
      </c>
      <c r="AF76" s="124">
        <f t="shared" si="16"/>
        <v>0</v>
      </c>
    </row>
    <row r="77" spans="1:32">
      <c r="A77" t="s">
        <v>53</v>
      </c>
      <c r="B77" t="s">
        <v>97</v>
      </c>
      <c r="C77" t="s">
        <v>99</v>
      </c>
      <c r="D77" t="s">
        <v>219</v>
      </c>
      <c r="E77" t="s">
        <v>220</v>
      </c>
      <c r="F77" s="125">
        <v>14743.221420485264</v>
      </c>
      <c r="G77" s="125">
        <v>14094.917253778785</v>
      </c>
      <c r="H77" s="125">
        <v>14311.865086591761</v>
      </c>
      <c r="I77" s="125">
        <v>13686.73082121492</v>
      </c>
      <c r="J77" s="125"/>
      <c r="K77" s="125"/>
      <c r="L77" s="125"/>
      <c r="M77" s="125"/>
      <c r="N77" s="125">
        <v>14162.860566223129</v>
      </c>
      <c r="O77" s="125">
        <v>14575.647008256523</v>
      </c>
      <c r="P77" s="125">
        <v>15298.169677826127</v>
      </c>
      <c r="Q77" s="124"/>
      <c r="R77" s="125">
        <v>623094</v>
      </c>
      <c r="S77" s="125">
        <v>625340.14099999995</v>
      </c>
      <c r="T77" s="125">
        <v>629983.58799999999</v>
      </c>
      <c r="U77" s="124">
        <f t="shared" si="7"/>
        <v>2366.1311809269973</v>
      </c>
      <c r="V77" s="124">
        <f t="shared" si="8"/>
        <v>2262.085215678338</v>
      </c>
      <c r="W77" s="124">
        <f t="shared" si="9"/>
        <v>2296.9030493941141</v>
      </c>
      <c r="X77" s="124">
        <f t="shared" si="10"/>
        <v>2188.6857925557224</v>
      </c>
      <c r="Y77" s="124"/>
      <c r="Z77" s="124"/>
      <c r="AA77" s="124"/>
      <c r="AB77" s="124"/>
      <c r="AC77" s="124">
        <f t="shared" si="13"/>
        <v>2264.8251147887099</v>
      </c>
      <c r="AD77" s="124">
        <f t="shared" si="14"/>
        <v>2330.8350212331125</v>
      </c>
      <c r="AE77" s="124">
        <f t="shared" si="15"/>
        <v>2446.3757681319435</v>
      </c>
      <c r="AF77" s="124">
        <f t="shared" si="16"/>
        <v>0</v>
      </c>
    </row>
    <row r="78" spans="1:32">
      <c r="A78" t="s">
        <v>43</v>
      </c>
      <c r="B78" t="s">
        <v>81</v>
      </c>
      <c r="C78" t="s">
        <v>121</v>
      </c>
      <c r="D78" t="s">
        <v>221</v>
      </c>
      <c r="E78" t="s">
        <v>222</v>
      </c>
      <c r="F78" s="125">
        <v>6301.0098516435273</v>
      </c>
      <c r="G78" s="125">
        <v>6880.6971209017665</v>
      </c>
      <c r="H78" s="125">
        <v>7051.0439185189516</v>
      </c>
      <c r="I78" s="125">
        <v>6720.7897457019162</v>
      </c>
      <c r="J78" s="125"/>
      <c r="K78" s="125"/>
      <c r="L78" s="125"/>
      <c r="M78" s="125"/>
      <c r="N78" s="125">
        <v>7093.5406405940512</v>
      </c>
      <c r="O78" s="125">
        <v>7249.2204066963295</v>
      </c>
      <c r="P78" s="125">
        <v>7474.5340970849038</v>
      </c>
      <c r="Q78" s="124"/>
      <c r="R78" s="125">
        <v>279139</v>
      </c>
      <c r="S78" s="125">
        <v>282566.09999999998</v>
      </c>
      <c r="T78" s="125">
        <v>286829.36300000001</v>
      </c>
      <c r="U78" s="124">
        <f t="shared" si="7"/>
        <v>2257.3018645347038</v>
      </c>
      <c r="V78" s="124">
        <f t="shared" si="8"/>
        <v>2464.9716166145781</v>
      </c>
      <c r="W78" s="124">
        <f t="shared" si="9"/>
        <v>2525.9974129444295</v>
      </c>
      <c r="X78" s="124">
        <f t="shared" si="10"/>
        <v>2378.4840947664693</v>
      </c>
      <c r="Y78" s="124"/>
      <c r="Z78" s="124"/>
      <c r="AA78" s="124"/>
      <c r="AB78" s="124"/>
      <c r="AC78" s="124">
        <f t="shared" ref="AC78:AC109" si="25">(N78/$S78)*100000</f>
        <v>2510.4004481054353</v>
      </c>
      <c r="AD78" s="124">
        <f t="shared" ref="AD78:AD109" si="26">(O78/$S78)*100000</f>
        <v>2565.4954386588943</v>
      </c>
      <c r="AE78" s="124">
        <f t="shared" ref="AE78:AE109" si="27">(P78/$S78)*100000</f>
        <v>2645.2338398289476</v>
      </c>
      <c r="AF78" s="124">
        <f t="shared" ref="AF78:AF109" si="28">(Q78/$T78)*100000</f>
        <v>0</v>
      </c>
    </row>
    <row r="79" spans="1:32">
      <c r="A79" t="s">
        <v>43</v>
      </c>
      <c r="B79" t="s">
        <v>81</v>
      </c>
      <c r="C79" t="s">
        <v>121</v>
      </c>
      <c r="D79" t="s">
        <v>223</v>
      </c>
      <c r="E79" t="s">
        <v>224</v>
      </c>
      <c r="F79" s="125">
        <v>5582.5606686916572</v>
      </c>
      <c r="G79" s="125">
        <v>5539.4876295664862</v>
      </c>
      <c r="H79" s="125">
        <v>5772.6608494092998</v>
      </c>
      <c r="I79" s="125">
        <v>5552.0862565594898</v>
      </c>
      <c r="J79" s="125"/>
      <c r="K79" s="125"/>
      <c r="L79" s="125"/>
      <c r="M79" s="125"/>
      <c r="N79" s="125">
        <v>5618.2769164465444</v>
      </c>
      <c r="O79" s="125">
        <v>5364.3451239992437</v>
      </c>
      <c r="P79" s="125">
        <v>5752.4001427496796</v>
      </c>
      <c r="Q79" s="124"/>
      <c r="R79" s="125">
        <v>273239</v>
      </c>
      <c r="S79" s="125">
        <v>278150.25199999998</v>
      </c>
      <c r="T79" s="125">
        <v>282734.40000000002</v>
      </c>
      <c r="U79" s="124">
        <f t="shared" ref="U79:U142" si="29">(F79/$R79)*100000</f>
        <v>2043.105365153458</v>
      </c>
      <c r="V79" s="124">
        <f t="shared" ref="V79:V142" si="30">(G79/$R79)*100000</f>
        <v>2027.3414957478569</v>
      </c>
      <c r="W79" s="124">
        <f t="shared" ref="W79:W142" si="31">(H79/$R79)*100000</f>
        <v>2112.6782228778834</v>
      </c>
      <c r="X79" s="124">
        <f t="shared" ref="X79:X142" si="32">(I79/$S79)*100000</f>
        <v>1996.0745016903634</v>
      </c>
      <c r="Y79" s="124"/>
      <c r="Z79" s="124"/>
      <c r="AA79" s="124"/>
      <c r="AB79" s="124"/>
      <c r="AC79" s="124">
        <f t="shared" si="25"/>
        <v>2019.8712300453155</v>
      </c>
      <c r="AD79" s="124">
        <f t="shared" si="26"/>
        <v>1928.5782002452561</v>
      </c>
      <c r="AE79" s="124">
        <f t="shared" si="27"/>
        <v>2068.0909333670784</v>
      </c>
      <c r="AF79" s="124">
        <f t="shared" si="28"/>
        <v>0</v>
      </c>
    </row>
    <row r="80" spans="1:32">
      <c r="A80" t="s">
        <v>23</v>
      </c>
      <c r="B80" t="s">
        <v>37</v>
      </c>
      <c r="C80" t="s">
        <v>45</v>
      </c>
      <c r="D80" t="s">
        <v>227</v>
      </c>
      <c r="E80" t="s">
        <v>228</v>
      </c>
      <c r="F80" s="125">
        <v>4758.8898914139627</v>
      </c>
      <c r="G80" s="125">
        <v>4808.4300097988926</v>
      </c>
      <c r="H80" s="125">
        <v>4827.4415150072728</v>
      </c>
      <c r="I80" s="125">
        <v>4698.7756847065311</v>
      </c>
      <c r="J80" s="125"/>
      <c r="K80" s="125"/>
      <c r="L80" s="125"/>
      <c r="M80" s="125"/>
      <c r="N80" s="125">
        <v>4668.8049345812951</v>
      </c>
      <c r="O80" s="125">
        <v>4884.8821526947841</v>
      </c>
      <c r="P80" s="125">
        <v>4731.433209514289</v>
      </c>
      <c r="Q80" s="124"/>
      <c r="R80" s="125">
        <v>127306</v>
      </c>
      <c r="S80" s="125">
        <v>127097.992</v>
      </c>
      <c r="T80" s="125">
        <v>127401.337</v>
      </c>
      <c r="U80" s="124">
        <f t="shared" si="29"/>
        <v>3738.1505124769947</v>
      </c>
      <c r="V80" s="124">
        <f t="shared" si="30"/>
        <v>3777.0647179228727</v>
      </c>
      <c r="W80" s="124">
        <f t="shared" si="31"/>
        <v>3791.9984250603056</v>
      </c>
      <c r="X80" s="124">
        <f t="shared" si="32"/>
        <v>3696.9708260273155</v>
      </c>
      <c r="Y80" s="124"/>
      <c r="Z80" s="124"/>
      <c r="AA80" s="124"/>
      <c r="AB80" s="124"/>
      <c r="AC80" s="124">
        <f t="shared" si="25"/>
        <v>3673.3900049194285</v>
      </c>
      <c r="AD80" s="124">
        <f t="shared" si="26"/>
        <v>3843.3983698930383</v>
      </c>
      <c r="AE80" s="124">
        <f t="shared" si="27"/>
        <v>3722.6655866556011</v>
      </c>
      <c r="AF80" s="124">
        <f t="shared" si="28"/>
        <v>0</v>
      </c>
    </row>
    <row r="81" spans="1:32">
      <c r="A81" t="s">
        <v>43</v>
      </c>
      <c r="B81" t="s">
        <v>81</v>
      </c>
      <c r="C81" t="s">
        <v>121</v>
      </c>
      <c r="D81" t="s">
        <v>229</v>
      </c>
      <c r="E81" t="s">
        <v>230</v>
      </c>
      <c r="F81" s="125">
        <v>3917.4520590703319</v>
      </c>
      <c r="G81" s="125">
        <v>3928.9682749262765</v>
      </c>
      <c r="H81" s="125">
        <v>4157.5195891510584</v>
      </c>
      <c r="I81" s="125">
        <v>3960.636736811372</v>
      </c>
      <c r="J81" s="125"/>
      <c r="K81" s="125"/>
      <c r="L81" s="125"/>
      <c r="M81" s="125"/>
      <c r="N81" s="125">
        <v>4080.8673030800255</v>
      </c>
      <c r="O81" s="125">
        <v>3920.843486264991</v>
      </c>
      <c r="P81" s="125">
        <v>4151.1613706889357</v>
      </c>
      <c r="Q81" s="124"/>
      <c r="R81" s="125">
        <v>181783</v>
      </c>
      <c r="S81" s="125">
        <v>183361.43799999999</v>
      </c>
      <c r="T81" s="125">
        <v>184685.424</v>
      </c>
      <c r="U81" s="124">
        <f t="shared" si="29"/>
        <v>2155.015628012703</v>
      </c>
      <c r="V81" s="124">
        <f t="shared" si="30"/>
        <v>2161.3507725839472</v>
      </c>
      <c r="W81" s="124">
        <f t="shared" si="31"/>
        <v>2287.078323688716</v>
      </c>
      <c r="X81" s="124">
        <f t="shared" si="32"/>
        <v>2160.0161844342497</v>
      </c>
      <c r="Y81" s="124"/>
      <c r="Z81" s="124"/>
      <c r="AA81" s="124"/>
      <c r="AB81" s="124"/>
      <c r="AC81" s="124">
        <f t="shared" si="25"/>
        <v>2225.58644150687</v>
      </c>
      <c r="AD81" s="124">
        <f t="shared" si="26"/>
        <v>2138.3141019351033</v>
      </c>
      <c r="AE81" s="124">
        <f t="shared" si="27"/>
        <v>2263.9227833111427</v>
      </c>
      <c r="AF81" s="124">
        <f t="shared" si="28"/>
        <v>0</v>
      </c>
    </row>
    <row r="82" spans="1:32">
      <c r="A82" t="s">
        <v>53</v>
      </c>
      <c r="B82" t="s">
        <v>89</v>
      </c>
      <c r="C82" t="s">
        <v>117</v>
      </c>
      <c r="D82" t="s">
        <v>231</v>
      </c>
      <c r="E82" t="s">
        <v>232</v>
      </c>
      <c r="F82" s="125">
        <v>31340.324920189014</v>
      </c>
      <c r="G82" s="125">
        <v>32079.620755087355</v>
      </c>
      <c r="H82" s="125">
        <v>33219.943463975389</v>
      </c>
      <c r="I82" s="125">
        <v>32888.963241829588</v>
      </c>
      <c r="J82" s="125"/>
      <c r="K82" s="125"/>
      <c r="L82" s="125"/>
      <c r="M82" s="125"/>
      <c r="N82" s="125">
        <v>32815.893446366128</v>
      </c>
      <c r="O82" s="125">
        <v>33128.190394128265</v>
      </c>
      <c r="P82" s="125">
        <v>34083.299956670024</v>
      </c>
      <c r="Q82" s="124"/>
      <c r="R82" s="125">
        <v>1365103</v>
      </c>
      <c r="S82" s="125">
        <v>1370793.6680000001</v>
      </c>
      <c r="T82" s="125">
        <v>1379350.398</v>
      </c>
      <c r="U82" s="124">
        <f t="shared" si="29"/>
        <v>2295.8212618526964</v>
      </c>
      <c r="V82" s="124">
        <f t="shared" si="30"/>
        <v>2349.9780423226198</v>
      </c>
      <c r="W82" s="124">
        <f t="shared" si="31"/>
        <v>2433.5118642311527</v>
      </c>
      <c r="X82" s="124">
        <f t="shared" si="32"/>
        <v>2399.2643101288081</v>
      </c>
      <c r="Y82" s="124"/>
      <c r="Z82" s="124"/>
      <c r="AA82" s="124"/>
      <c r="AB82" s="124"/>
      <c r="AC82" s="124">
        <f t="shared" si="25"/>
        <v>2393.9338364645942</v>
      </c>
      <c r="AD82" s="124">
        <f t="shared" si="26"/>
        <v>2416.7160359343202</v>
      </c>
      <c r="AE82" s="124">
        <f t="shared" si="27"/>
        <v>2486.3916979130681</v>
      </c>
      <c r="AF82" s="124">
        <f t="shared" si="28"/>
        <v>0</v>
      </c>
    </row>
    <row r="83" spans="1:32">
      <c r="A83" t="s">
        <v>43</v>
      </c>
      <c r="B83" t="s">
        <v>81</v>
      </c>
      <c r="C83" t="s">
        <v>121</v>
      </c>
      <c r="D83" t="s">
        <v>233</v>
      </c>
      <c r="E83" t="s">
        <v>234</v>
      </c>
      <c r="F83" s="125">
        <v>5854.200582445761</v>
      </c>
      <c r="G83" s="125">
        <v>5797.3276384631527</v>
      </c>
      <c r="H83" s="125">
        <v>5950.1629265953807</v>
      </c>
      <c r="I83" s="125">
        <v>5725.8306748229452</v>
      </c>
      <c r="J83" s="125"/>
      <c r="K83" s="125"/>
      <c r="L83" s="125"/>
      <c r="M83" s="125"/>
      <c r="N83" s="125">
        <v>5702.4689047284483</v>
      </c>
      <c r="O83" s="125">
        <v>5852.0602194919529</v>
      </c>
      <c r="P83" s="125">
        <v>5957.0235997296222</v>
      </c>
      <c r="Q83" s="124"/>
      <c r="R83" s="125">
        <v>272078</v>
      </c>
      <c r="S83" s="125">
        <v>279518.81599999999</v>
      </c>
      <c r="T83" s="125">
        <v>282964.47899999999</v>
      </c>
      <c r="U83" s="124">
        <f t="shared" si="29"/>
        <v>2151.6626050050945</v>
      </c>
      <c r="V83" s="124">
        <f t="shared" si="30"/>
        <v>2130.7594287164538</v>
      </c>
      <c r="W83" s="124">
        <f t="shared" si="31"/>
        <v>2186.9327643526417</v>
      </c>
      <c r="X83" s="124">
        <f t="shared" si="32"/>
        <v>2048.4598342112845</v>
      </c>
      <c r="Y83" s="124"/>
      <c r="Z83" s="124"/>
      <c r="AA83" s="124"/>
      <c r="AB83" s="124"/>
      <c r="AC83" s="124">
        <f t="shared" si="25"/>
        <v>2040.1019818030597</v>
      </c>
      <c r="AD83" s="124">
        <f t="shared" si="26"/>
        <v>2093.619421846704</v>
      </c>
      <c r="AE83" s="124">
        <f t="shared" si="27"/>
        <v>2131.1708760706911</v>
      </c>
      <c r="AF83" s="124">
        <f t="shared" si="28"/>
        <v>0</v>
      </c>
    </row>
    <row r="84" spans="1:32">
      <c r="A84" t="s">
        <v>43</v>
      </c>
      <c r="B84" t="s">
        <v>81</v>
      </c>
      <c r="C84" t="s">
        <v>121</v>
      </c>
      <c r="D84" t="s">
        <v>235</v>
      </c>
      <c r="E84" t="s">
        <v>236</v>
      </c>
      <c r="F84" s="125">
        <v>5735.3567137051723</v>
      </c>
      <c r="G84" s="125">
        <v>5811.0899401483766</v>
      </c>
      <c r="H84" s="125">
        <v>5608.9325625366437</v>
      </c>
      <c r="I84" s="125">
        <v>5216.8751429813647</v>
      </c>
      <c r="J84" s="125"/>
      <c r="K84" s="125"/>
      <c r="L84" s="125"/>
      <c r="M84" s="125"/>
      <c r="N84" s="125">
        <v>5557.0837858520435</v>
      </c>
      <c r="O84" s="125">
        <v>5804.601341209539</v>
      </c>
      <c r="P84" s="125">
        <v>6327.4051908982292</v>
      </c>
      <c r="Q84" s="124"/>
      <c r="R84" s="125">
        <v>248697</v>
      </c>
      <c r="S84" s="125">
        <v>254664.644</v>
      </c>
      <c r="T84" s="125">
        <v>257450.64199999999</v>
      </c>
      <c r="U84" s="124">
        <f t="shared" si="29"/>
        <v>2306.1624039313588</v>
      </c>
      <c r="V84" s="124">
        <f t="shared" si="30"/>
        <v>2336.6144103661791</v>
      </c>
      <c r="W84" s="124">
        <f t="shared" si="31"/>
        <v>2255.3277934742455</v>
      </c>
      <c r="X84" s="124">
        <f t="shared" si="32"/>
        <v>2048.527452040561</v>
      </c>
      <c r="Y84" s="124"/>
      <c r="Z84" s="124"/>
      <c r="AA84" s="124"/>
      <c r="AB84" s="124"/>
      <c r="AC84" s="124">
        <f t="shared" si="25"/>
        <v>2182.1182943055273</v>
      </c>
      <c r="AD84" s="124">
        <f t="shared" si="26"/>
        <v>2279.3118235955594</v>
      </c>
      <c r="AE84" s="124">
        <f t="shared" si="27"/>
        <v>2484.6029238743595</v>
      </c>
      <c r="AF84" s="124">
        <f t="shared" si="28"/>
        <v>0</v>
      </c>
    </row>
    <row r="85" spans="1:32">
      <c r="A85" t="s">
        <v>23</v>
      </c>
      <c r="B85" t="s">
        <v>27</v>
      </c>
      <c r="C85" t="s">
        <v>35</v>
      </c>
      <c r="D85" t="s">
        <v>237</v>
      </c>
      <c r="E85" t="s">
        <v>238</v>
      </c>
      <c r="F85" s="125">
        <v>3150.5687143993437</v>
      </c>
      <c r="G85" s="125">
        <v>3177.5842782042323</v>
      </c>
      <c r="H85" s="125">
        <v>3286.2338221594582</v>
      </c>
      <c r="I85" s="125">
        <v>3273.8801729415213</v>
      </c>
      <c r="J85" s="125"/>
      <c r="K85" s="125"/>
      <c r="L85" s="125"/>
      <c r="M85" s="125"/>
      <c r="N85" s="125">
        <v>3229.0231324753036</v>
      </c>
      <c r="O85" s="125">
        <v>3202.0634390906821</v>
      </c>
      <c r="P85" s="125">
        <v>3354.4144655266909</v>
      </c>
      <c r="Q85" s="124"/>
      <c r="R85" s="125">
        <v>92845</v>
      </c>
      <c r="S85" s="125">
        <v>93102.441999999995</v>
      </c>
      <c r="T85" s="125">
        <v>93311.983999999997</v>
      </c>
      <c r="U85" s="124">
        <f t="shared" si="29"/>
        <v>3393.36390155565</v>
      </c>
      <c r="V85" s="124">
        <f t="shared" si="30"/>
        <v>3422.4613907094968</v>
      </c>
      <c r="W85" s="124">
        <f t="shared" si="31"/>
        <v>3539.4838948348952</v>
      </c>
      <c r="X85" s="124">
        <f t="shared" si="32"/>
        <v>3516.4278214544806</v>
      </c>
      <c r="Y85" s="124"/>
      <c r="Z85" s="124"/>
      <c r="AA85" s="124"/>
      <c r="AB85" s="124"/>
      <c r="AC85" s="124">
        <f t="shared" si="25"/>
        <v>3468.2475165101505</v>
      </c>
      <c r="AD85" s="124">
        <f t="shared" si="26"/>
        <v>3439.2904958289732</v>
      </c>
      <c r="AE85" s="124">
        <f t="shared" si="27"/>
        <v>3602.9285521068191</v>
      </c>
      <c r="AF85" s="124">
        <f t="shared" si="28"/>
        <v>0</v>
      </c>
    </row>
    <row r="86" spans="1:32">
      <c r="A86" t="s">
        <v>43</v>
      </c>
      <c r="B86" t="s">
        <v>81</v>
      </c>
      <c r="C86" t="s">
        <v>121</v>
      </c>
      <c r="D86" t="s">
        <v>239</v>
      </c>
      <c r="E86" t="s">
        <v>240</v>
      </c>
      <c r="F86" s="125">
        <v>6189.1879232439805</v>
      </c>
      <c r="G86" s="125">
        <v>6059.8780660820867</v>
      </c>
      <c r="H86" s="125">
        <v>6424.8400151184342</v>
      </c>
      <c r="I86" s="125">
        <v>6369.5810454090815</v>
      </c>
      <c r="J86" s="125"/>
      <c r="K86" s="125"/>
      <c r="L86" s="125"/>
      <c r="M86" s="125"/>
      <c r="N86" s="125">
        <v>6585.0601982320541</v>
      </c>
      <c r="O86" s="125">
        <v>6734.6940279796218</v>
      </c>
      <c r="P86" s="125">
        <v>6692.3274908404392</v>
      </c>
      <c r="Q86" s="124"/>
      <c r="R86" s="125">
        <v>253371</v>
      </c>
      <c r="S86" s="125">
        <v>254479.72700000001</v>
      </c>
      <c r="T86" s="125">
        <v>257539.36499999999</v>
      </c>
      <c r="U86" s="124">
        <f t="shared" si="29"/>
        <v>2442.7372995504538</v>
      </c>
      <c r="V86" s="124">
        <f t="shared" si="30"/>
        <v>2391.7015230954162</v>
      </c>
      <c r="W86" s="124">
        <f t="shared" si="31"/>
        <v>2535.7440334996645</v>
      </c>
      <c r="X86" s="124">
        <f t="shared" si="32"/>
        <v>2502.9817190149224</v>
      </c>
      <c r="Y86" s="124"/>
      <c r="Z86" s="124"/>
      <c r="AA86" s="124"/>
      <c r="AB86" s="124"/>
      <c r="AC86" s="124">
        <f t="shared" si="25"/>
        <v>2587.6561075657132</v>
      </c>
      <c r="AD86" s="124">
        <f t="shared" si="26"/>
        <v>2646.4560094327758</v>
      </c>
      <c r="AE86" s="124">
        <f t="shared" si="27"/>
        <v>2629.8077138539365</v>
      </c>
      <c r="AF86" s="124">
        <f t="shared" si="28"/>
        <v>0</v>
      </c>
    </row>
    <row r="87" spans="1:32">
      <c r="A87" t="s">
        <v>33</v>
      </c>
      <c r="B87" t="s">
        <v>65</v>
      </c>
      <c r="C87" t="s">
        <v>63</v>
      </c>
      <c r="D87" t="s">
        <v>241</v>
      </c>
      <c r="E87" t="s">
        <v>242</v>
      </c>
      <c r="F87" s="125">
        <v>4233.8022414171619</v>
      </c>
      <c r="G87" s="125">
        <v>4193.5514400805159</v>
      </c>
      <c r="H87" s="125">
        <v>4527.284521937223</v>
      </c>
      <c r="I87" s="125">
        <v>4618.7473827859585</v>
      </c>
      <c r="J87" s="125"/>
      <c r="K87" s="125"/>
      <c r="L87" s="125"/>
      <c r="M87" s="125"/>
      <c r="N87" s="125">
        <v>4764.7823422432321</v>
      </c>
      <c r="O87" s="125">
        <v>4833.2814081802426</v>
      </c>
      <c r="P87" s="125">
        <v>5018.5696980186249</v>
      </c>
      <c r="Q87" s="124"/>
      <c r="R87" s="125">
        <v>189532</v>
      </c>
      <c r="S87" s="125">
        <v>190251.59599999999</v>
      </c>
      <c r="T87" s="125">
        <v>191306.851</v>
      </c>
      <c r="U87" s="124">
        <f t="shared" si="29"/>
        <v>2233.819218610663</v>
      </c>
      <c r="V87" s="124">
        <f t="shared" si="30"/>
        <v>2212.5822763863175</v>
      </c>
      <c r="W87" s="124">
        <f t="shared" si="31"/>
        <v>2388.6649863544008</v>
      </c>
      <c r="X87" s="124">
        <f t="shared" si="32"/>
        <v>2427.704933831913</v>
      </c>
      <c r="Y87" s="124"/>
      <c r="Z87" s="124"/>
      <c r="AA87" s="124"/>
      <c r="AB87" s="124"/>
      <c r="AC87" s="124">
        <f t="shared" si="25"/>
        <v>2504.4637955327494</v>
      </c>
      <c r="AD87" s="124">
        <f t="shared" si="26"/>
        <v>2540.4682587683747</v>
      </c>
      <c r="AE87" s="124">
        <f t="shared" si="27"/>
        <v>2637.8594469287004</v>
      </c>
      <c r="AF87" s="124">
        <f t="shared" si="28"/>
        <v>0</v>
      </c>
    </row>
    <row r="88" spans="1:32">
      <c r="A88" t="s">
        <v>33</v>
      </c>
      <c r="B88" t="s">
        <v>73</v>
      </c>
      <c r="C88" t="s">
        <v>71</v>
      </c>
      <c r="D88" t="s">
        <v>243</v>
      </c>
      <c r="E88" t="s">
        <v>244</v>
      </c>
      <c r="F88" s="125">
        <v>26850.427208719204</v>
      </c>
      <c r="G88" s="125">
        <v>27015.033239257376</v>
      </c>
      <c r="H88" s="125">
        <v>28349.7699148098</v>
      </c>
      <c r="I88" s="125">
        <v>26716.866609509296</v>
      </c>
      <c r="J88" s="125"/>
      <c r="K88" s="125"/>
      <c r="L88" s="125"/>
      <c r="M88" s="125"/>
      <c r="N88" s="125">
        <v>27592.288376859669</v>
      </c>
      <c r="O88" s="125">
        <v>27561.086254922324</v>
      </c>
      <c r="P88" s="125">
        <v>28493.672498714459</v>
      </c>
      <c r="Q88" s="124"/>
      <c r="R88" s="125">
        <v>1176386</v>
      </c>
      <c r="S88" s="125">
        <v>1190768.335</v>
      </c>
      <c r="T88" s="125">
        <v>1203208.8400000001</v>
      </c>
      <c r="U88" s="124">
        <f t="shared" si="29"/>
        <v>2282.4504209263969</v>
      </c>
      <c r="V88" s="124">
        <f t="shared" si="30"/>
        <v>2296.442939584233</v>
      </c>
      <c r="W88" s="124">
        <f t="shared" si="31"/>
        <v>2409.9037148359298</v>
      </c>
      <c r="X88" s="124">
        <f t="shared" si="32"/>
        <v>2243.666196373058</v>
      </c>
      <c r="Y88" s="124"/>
      <c r="Z88" s="124"/>
      <c r="AA88" s="124"/>
      <c r="AB88" s="124"/>
      <c r="AC88" s="124">
        <f t="shared" si="25"/>
        <v>2317.1835835607494</v>
      </c>
      <c r="AD88" s="124">
        <f t="shared" si="26"/>
        <v>2314.5632483519412</v>
      </c>
      <c r="AE88" s="124">
        <f t="shared" si="27"/>
        <v>2392.8812734774692</v>
      </c>
      <c r="AF88" s="124">
        <f t="shared" si="28"/>
        <v>0</v>
      </c>
    </row>
    <row r="89" spans="1:32">
      <c r="A89" t="s">
        <v>43</v>
      </c>
      <c r="B89" t="s">
        <v>81</v>
      </c>
      <c r="C89" t="s">
        <v>121</v>
      </c>
      <c r="D89" t="s">
        <v>247</v>
      </c>
      <c r="E89" t="s">
        <v>248</v>
      </c>
      <c r="F89" s="125">
        <v>6553.9188494845694</v>
      </c>
      <c r="G89" s="125">
        <v>6459.5869872277144</v>
      </c>
      <c r="H89" s="125">
        <v>6392.4694860540922</v>
      </c>
      <c r="I89" s="125">
        <v>6624.8911593475968</v>
      </c>
      <c r="J89" s="125"/>
      <c r="K89" s="125"/>
      <c r="L89" s="125"/>
      <c r="M89" s="125"/>
      <c r="N89" s="125">
        <v>7038.8448380633636</v>
      </c>
      <c r="O89" s="125">
        <v>7260.7716851409723</v>
      </c>
      <c r="P89" s="125">
        <v>7217.5036622062562</v>
      </c>
      <c r="Q89" s="124"/>
      <c r="R89" s="125">
        <v>299899</v>
      </c>
      <c r="S89" s="125">
        <v>309314.413</v>
      </c>
      <c r="T89" s="125">
        <v>314273.41800000001</v>
      </c>
      <c r="U89" s="124">
        <f t="shared" si="29"/>
        <v>2185.3753595325657</v>
      </c>
      <c r="V89" s="124">
        <f t="shared" si="30"/>
        <v>2153.9208157505409</v>
      </c>
      <c r="W89" s="124">
        <f t="shared" si="31"/>
        <v>2131.540780747549</v>
      </c>
      <c r="X89" s="124">
        <f t="shared" si="32"/>
        <v>2141.7984034735546</v>
      </c>
      <c r="Y89" s="124"/>
      <c r="Z89" s="124"/>
      <c r="AA89" s="124"/>
      <c r="AB89" s="124"/>
      <c r="AC89" s="124">
        <f t="shared" si="25"/>
        <v>2275.6278214760605</v>
      </c>
      <c r="AD89" s="124">
        <f t="shared" si="26"/>
        <v>2347.3758027373178</v>
      </c>
      <c r="AE89" s="124">
        <f t="shared" si="27"/>
        <v>2333.3874397266632</v>
      </c>
      <c r="AF89" s="124">
        <f t="shared" si="28"/>
        <v>0</v>
      </c>
    </row>
    <row r="90" spans="1:32">
      <c r="A90" t="s">
        <v>43</v>
      </c>
      <c r="B90" t="s">
        <v>81</v>
      </c>
      <c r="C90" t="s">
        <v>121</v>
      </c>
      <c r="D90" t="s">
        <v>251</v>
      </c>
      <c r="E90" t="s">
        <v>252</v>
      </c>
      <c r="F90" s="125">
        <v>7465.1855749637089</v>
      </c>
      <c r="G90" s="125">
        <v>7202.9156122095837</v>
      </c>
      <c r="H90" s="125">
        <v>7295.8244107703767</v>
      </c>
      <c r="I90" s="125">
        <v>6866.2220689445658</v>
      </c>
      <c r="J90" s="125"/>
      <c r="K90" s="125"/>
      <c r="L90" s="125"/>
      <c r="M90" s="125"/>
      <c r="N90" s="125">
        <v>7550.0181732538977</v>
      </c>
      <c r="O90" s="125">
        <v>7908.5619813843168</v>
      </c>
      <c r="P90" s="125">
        <v>7635.1258911490659</v>
      </c>
      <c r="Q90" s="124"/>
      <c r="R90" s="125">
        <v>268270</v>
      </c>
      <c r="S90" s="125">
        <v>279131.152</v>
      </c>
      <c r="T90" s="125">
        <v>283065.11200000002</v>
      </c>
      <c r="U90" s="124">
        <f t="shared" si="29"/>
        <v>2782.7135255390872</v>
      </c>
      <c r="V90" s="124">
        <f t="shared" si="30"/>
        <v>2684.9500921495446</v>
      </c>
      <c r="W90" s="124">
        <f t="shared" si="31"/>
        <v>2719.5826632759449</v>
      </c>
      <c r="X90" s="124">
        <f t="shared" si="32"/>
        <v>2459.855168349166</v>
      </c>
      <c r="Y90" s="124"/>
      <c r="Z90" s="124"/>
      <c r="AA90" s="124"/>
      <c r="AB90" s="124"/>
      <c r="AC90" s="124">
        <f t="shared" si="25"/>
        <v>2704.8282211273563</v>
      </c>
      <c r="AD90" s="124">
        <f t="shared" si="26"/>
        <v>2833.2781650198317</v>
      </c>
      <c r="AE90" s="124">
        <f t="shared" si="27"/>
        <v>2735.3184467024539</v>
      </c>
      <c r="AF90" s="124">
        <f t="shared" si="28"/>
        <v>0</v>
      </c>
    </row>
    <row r="91" spans="1:32">
      <c r="A91" t="s">
        <v>53</v>
      </c>
      <c r="B91" t="s">
        <v>89</v>
      </c>
      <c r="C91" t="s">
        <v>117</v>
      </c>
      <c r="D91" t="s">
        <v>255</v>
      </c>
      <c r="E91" t="s">
        <v>256</v>
      </c>
      <c r="F91" s="125">
        <v>3178</v>
      </c>
      <c r="G91" s="125">
        <v>3101</v>
      </c>
      <c r="H91" s="125">
        <v>3297</v>
      </c>
      <c r="I91" s="125">
        <v>3179</v>
      </c>
      <c r="J91" s="125"/>
      <c r="K91" s="125"/>
      <c r="L91" s="125"/>
      <c r="M91" s="125"/>
      <c r="N91" s="125">
        <v>3139</v>
      </c>
      <c r="O91" s="125">
        <v>3257</v>
      </c>
      <c r="P91" s="125">
        <v>3533</v>
      </c>
      <c r="Q91" s="124"/>
      <c r="R91" s="125">
        <v>140264</v>
      </c>
      <c r="S91" s="125">
        <v>140451.36799999999</v>
      </c>
      <c r="T91" s="125">
        <v>141016.20600000001</v>
      </c>
      <c r="U91" s="124">
        <f t="shared" si="29"/>
        <v>2265.727485313409</v>
      </c>
      <c r="V91" s="124">
        <f t="shared" si="30"/>
        <v>2210.8310043917186</v>
      </c>
      <c r="W91" s="124">
        <f t="shared" si="31"/>
        <v>2350.5675012832944</v>
      </c>
      <c r="X91" s="124">
        <f t="shared" si="32"/>
        <v>2263.4169002896438</v>
      </c>
      <c r="Y91" s="124"/>
      <c r="Z91" s="124"/>
      <c r="AA91" s="124"/>
      <c r="AB91" s="124"/>
      <c r="AC91" s="124">
        <f t="shared" si="25"/>
        <v>2234.9372916040238</v>
      </c>
      <c r="AD91" s="124">
        <f t="shared" si="26"/>
        <v>2318.9521372266026</v>
      </c>
      <c r="AE91" s="124">
        <f t="shared" si="27"/>
        <v>2515.4614371573798</v>
      </c>
      <c r="AF91" s="124">
        <f t="shared" si="28"/>
        <v>0</v>
      </c>
    </row>
    <row r="92" spans="1:32">
      <c r="A92" t="s">
        <v>43</v>
      </c>
      <c r="B92" t="s">
        <v>81</v>
      </c>
      <c r="C92" t="s">
        <v>121</v>
      </c>
      <c r="D92" t="s">
        <v>257</v>
      </c>
      <c r="E92" t="s">
        <v>258</v>
      </c>
      <c r="F92" s="125">
        <v>4938.9825455703021</v>
      </c>
      <c r="G92" s="125">
        <v>4915.2262715421057</v>
      </c>
      <c r="H92" s="125">
        <v>4777.3287396034611</v>
      </c>
      <c r="I92" s="125">
        <v>4839.8133591589713</v>
      </c>
      <c r="J92" s="125"/>
      <c r="K92" s="125"/>
      <c r="L92" s="125"/>
      <c r="M92" s="125"/>
      <c r="N92" s="125">
        <v>4960.347830219448</v>
      </c>
      <c r="O92" s="125">
        <v>4853.6109546436192</v>
      </c>
      <c r="P92" s="125">
        <v>5038.0367062032856</v>
      </c>
      <c r="Q92" s="124"/>
      <c r="R92" s="125">
        <v>232055</v>
      </c>
      <c r="S92" s="125">
        <v>236431.88099999999</v>
      </c>
      <c r="T92" s="125">
        <v>240404.05799999999</v>
      </c>
      <c r="U92" s="124">
        <f t="shared" si="29"/>
        <v>2128.3672170693594</v>
      </c>
      <c r="V92" s="124">
        <f t="shared" si="30"/>
        <v>2118.1298707384481</v>
      </c>
      <c r="W92" s="124">
        <f t="shared" si="31"/>
        <v>2058.7053670911901</v>
      </c>
      <c r="X92" s="124">
        <f t="shared" si="32"/>
        <v>2047.0223130183408</v>
      </c>
      <c r="Y92" s="124"/>
      <c r="Z92" s="124"/>
      <c r="AA92" s="124"/>
      <c r="AB92" s="124"/>
      <c r="AC92" s="124">
        <f t="shared" si="25"/>
        <v>2098.0029466582164</v>
      </c>
      <c r="AD92" s="124">
        <f t="shared" si="26"/>
        <v>2052.8580723187747</v>
      </c>
      <c r="AE92" s="124">
        <f t="shared" si="27"/>
        <v>2130.8618300098392</v>
      </c>
      <c r="AF92" s="124">
        <f t="shared" si="28"/>
        <v>0</v>
      </c>
    </row>
    <row r="93" spans="1:32">
      <c r="A93" t="s">
        <v>43</v>
      </c>
      <c r="B93" t="s">
        <v>81</v>
      </c>
      <c r="C93" t="s">
        <v>121</v>
      </c>
      <c r="D93" t="s">
        <v>259</v>
      </c>
      <c r="E93" t="s">
        <v>260</v>
      </c>
      <c r="F93" s="125">
        <v>2701.2427387037528</v>
      </c>
      <c r="G93" s="125">
        <v>2708.0179767938489</v>
      </c>
      <c r="H93" s="125">
        <v>2812.4802422237995</v>
      </c>
      <c r="I93" s="125">
        <v>2808.0256756338372</v>
      </c>
      <c r="J93" s="125"/>
      <c r="K93" s="125"/>
      <c r="L93" s="125"/>
      <c r="M93" s="125"/>
      <c r="N93" s="125">
        <v>2831.135559987325</v>
      </c>
      <c r="O93" s="125">
        <v>2834.9069068445201</v>
      </c>
      <c r="P93" s="125">
        <v>2891.2017834399476</v>
      </c>
      <c r="Q93" s="124"/>
      <c r="R93" s="125">
        <v>156773</v>
      </c>
      <c r="S93" s="125">
        <v>158481.818</v>
      </c>
      <c r="T93" s="125">
        <v>158971.73199999999</v>
      </c>
      <c r="U93" s="124">
        <f t="shared" si="29"/>
        <v>1723.0280333372154</v>
      </c>
      <c r="V93" s="124">
        <f t="shared" si="30"/>
        <v>1727.3497201647278</v>
      </c>
      <c r="W93" s="124">
        <f t="shared" si="31"/>
        <v>1793.982536676468</v>
      </c>
      <c r="X93" s="124">
        <f t="shared" si="32"/>
        <v>1771.8282835661546</v>
      </c>
      <c r="Y93" s="124"/>
      <c r="Z93" s="124"/>
      <c r="AA93" s="124"/>
      <c r="AB93" s="124"/>
      <c r="AC93" s="124">
        <f t="shared" si="25"/>
        <v>1786.4103249921861</v>
      </c>
      <c r="AD93" s="124">
        <f t="shared" si="26"/>
        <v>1788.7899966193725</v>
      </c>
      <c r="AE93" s="124">
        <f t="shared" si="27"/>
        <v>1824.3113436772585</v>
      </c>
      <c r="AF93" s="124">
        <f t="shared" si="28"/>
        <v>0</v>
      </c>
    </row>
    <row r="94" spans="1:32">
      <c r="A94" t="s">
        <v>53</v>
      </c>
      <c r="B94" t="s">
        <v>89</v>
      </c>
      <c r="C94" t="s">
        <v>95</v>
      </c>
      <c r="D94" t="s">
        <v>263</v>
      </c>
      <c r="E94" t="s">
        <v>264</v>
      </c>
      <c r="F94" s="125">
        <v>39667.617241096945</v>
      </c>
      <c r="G94" s="125">
        <v>38377.867388881539</v>
      </c>
      <c r="H94" s="125">
        <v>39946.02834086425</v>
      </c>
      <c r="I94" s="125">
        <v>39479.016829390072</v>
      </c>
      <c r="J94" s="125"/>
      <c r="K94" s="125"/>
      <c r="L94" s="125"/>
      <c r="M94" s="125"/>
      <c r="N94" s="125">
        <v>40739.616881791982</v>
      </c>
      <c r="O94" s="125">
        <v>39825.224981679035</v>
      </c>
      <c r="P94" s="125">
        <v>41504.917523230586</v>
      </c>
      <c r="Q94" s="124"/>
      <c r="R94" s="125">
        <v>1540438</v>
      </c>
      <c r="S94" s="125">
        <v>1551908.02</v>
      </c>
      <c r="T94" s="125">
        <v>1566116.1909999999</v>
      </c>
      <c r="U94" s="124">
        <f t="shared" si="29"/>
        <v>2575.086906522492</v>
      </c>
      <c r="V94" s="124">
        <f t="shared" si="30"/>
        <v>2491.3607291485628</v>
      </c>
      <c r="W94" s="124">
        <f t="shared" si="31"/>
        <v>2593.1604089787611</v>
      </c>
      <c r="X94" s="124">
        <f t="shared" si="32"/>
        <v>2543.9018498912114</v>
      </c>
      <c r="Y94" s="124"/>
      <c r="Z94" s="124"/>
      <c r="AA94" s="124"/>
      <c r="AB94" s="124"/>
      <c r="AC94" s="124">
        <f t="shared" si="25"/>
        <v>2625.1308941487387</v>
      </c>
      <c r="AD94" s="124">
        <f t="shared" si="26"/>
        <v>2566.2103983249622</v>
      </c>
      <c r="AE94" s="124">
        <f t="shared" si="27"/>
        <v>2674.4444250781426</v>
      </c>
      <c r="AF94" s="124">
        <f t="shared" si="28"/>
        <v>0</v>
      </c>
    </row>
    <row r="95" spans="1:32">
      <c r="A95" t="s">
        <v>23</v>
      </c>
      <c r="B95" t="s">
        <v>47</v>
      </c>
      <c r="C95" t="s">
        <v>25</v>
      </c>
      <c r="D95" t="s">
        <v>265</v>
      </c>
      <c r="E95" t="s">
        <v>266</v>
      </c>
      <c r="F95" s="125">
        <v>6982.1470032400812</v>
      </c>
      <c r="G95" s="125">
        <v>6752.9051089974773</v>
      </c>
      <c r="H95" s="125">
        <v>6809.078186989721</v>
      </c>
      <c r="I95" s="125">
        <v>6799.5869776452655</v>
      </c>
      <c r="J95" s="125"/>
      <c r="K95" s="125"/>
      <c r="L95" s="125"/>
      <c r="M95" s="125"/>
      <c r="N95" s="125">
        <v>6973.6009661100952</v>
      </c>
      <c r="O95" s="125">
        <v>6688.7658846240765</v>
      </c>
      <c r="P95" s="125">
        <v>6880.9017075203947</v>
      </c>
      <c r="Q95" s="124"/>
      <c r="R95" s="125">
        <v>260035</v>
      </c>
      <c r="S95" s="125">
        <v>259533.67499999999</v>
      </c>
      <c r="T95" s="125">
        <v>260066.85200000001</v>
      </c>
      <c r="U95" s="124">
        <f t="shared" si="29"/>
        <v>2685.0797020555237</v>
      </c>
      <c r="V95" s="124">
        <f t="shared" si="30"/>
        <v>2596.9216101668922</v>
      </c>
      <c r="W95" s="124">
        <f t="shared" si="31"/>
        <v>2618.5237321859445</v>
      </c>
      <c r="X95" s="124">
        <f t="shared" si="32"/>
        <v>2619.9247468157132</v>
      </c>
      <c r="Y95" s="124"/>
      <c r="Z95" s="124"/>
      <c r="AA95" s="124"/>
      <c r="AB95" s="124"/>
      <c r="AC95" s="124">
        <f t="shared" si="25"/>
        <v>2686.973459652238</v>
      </c>
      <c r="AD95" s="124">
        <f t="shared" si="26"/>
        <v>2577.2246644386614</v>
      </c>
      <c r="AE95" s="124">
        <f t="shared" si="27"/>
        <v>2651.2558370394113</v>
      </c>
      <c r="AF95" s="124">
        <f t="shared" si="28"/>
        <v>0</v>
      </c>
    </row>
    <row r="96" spans="1:32">
      <c r="A96" t="s">
        <v>43</v>
      </c>
      <c r="B96" t="s">
        <v>81</v>
      </c>
      <c r="C96" t="s">
        <v>121</v>
      </c>
      <c r="D96" t="s">
        <v>269</v>
      </c>
      <c r="E96" t="s">
        <v>270</v>
      </c>
      <c r="F96" s="125">
        <v>3330.3875168173499</v>
      </c>
      <c r="G96" s="125">
        <v>3464.2876347663178</v>
      </c>
      <c r="H96" s="125">
        <v>3619.3199699942097</v>
      </c>
      <c r="I96" s="125">
        <v>3710.6817868399789</v>
      </c>
      <c r="J96" s="125"/>
      <c r="K96" s="125"/>
      <c r="L96" s="125"/>
      <c r="M96" s="125"/>
      <c r="N96" s="125">
        <v>3930.3336706180858</v>
      </c>
      <c r="O96" s="125">
        <v>3866.6703313086982</v>
      </c>
      <c r="P96" s="125">
        <v>4117.7534339838103</v>
      </c>
      <c r="Q96" s="124"/>
      <c r="R96" s="125">
        <v>173703</v>
      </c>
      <c r="S96" s="125">
        <v>179971.701</v>
      </c>
      <c r="T96" s="125">
        <v>182865.31200000001</v>
      </c>
      <c r="U96" s="124">
        <f t="shared" si="29"/>
        <v>1917.2884272680092</v>
      </c>
      <c r="V96" s="124">
        <f t="shared" si="30"/>
        <v>1994.3740953042366</v>
      </c>
      <c r="W96" s="124">
        <f t="shared" si="31"/>
        <v>2083.6254814218578</v>
      </c>
      <c r="X96" s="124">
        <f t="shared" si="32"/>
        <v>2061.8140331073378</v>
      </c>
      <c r="Y96" s="124"/>
      <c r="Z96" s="124"/>
      <c r="AA96" s="124"/>
      <c r="AB96" s="124"/>
      <c r="AC96" s="124">
        <f t="shared" si="25"/>
        <v>2183.8620454101761</v>
      </c>
      <c r="AD96" s="124">
        <f t="shared" si="26"/>
        <v>2148.4879621761747</v>
      </c>
      <c r="AE96" s="124">
        <f t="shared" si="27"/>
        <v>2288.0005084709455</v>
      </c>
      <c r="AF96" s="124">
        <f t="shared" si="28"/>
        <v>0</v>
      </c>
    </row>
    <row r="97" spans="1:32">
      <c r="A97" t="s">
        <v>23</v>
      </c>
      <c r="B97" t="s">
        <v>47</v>
      </c>
      <c r="C97" t="s">
        <v>25</v>
      </c>
      <c r="D97" t="s">
        <v>271</v>
      </c>
      <c r="E97" t="s">
        <v>272</v>
      </c>
      <c r="F97" s="125">
        <v>12128.643712327876</v>
      </c>
      <c r="G97" s="125">
        <v>11911.2469626728</v>
      </c>
      <c r="H97" s="125">
        <v>12611.277797564491</v>
      </c>
      <c r="I97" s="125">
        <v>12288.729084980496</v>
      </c>
      <c r="J97" s="125"/>
      <c r="K97" s="125"/>
      <c r="L97" s="125"/>
      <c r="M97" s="125"/>
      <c r="N97" s="125">
        <v>12510.35326794208</v>
      </c>
      <c r="O97" s="125">
        <v>12680.270191187376</v>
      </c>
      <c r="P97" s="125">
        <v>12990.705912024479</v>
      </c>
      <c r="Q97" s="124"/>
      <c r="R97" s="125">
        <v>435236</v>
      </c>
      <c r="S97" s="125">
        <v>440017.495</v>
      </c>
      <c r="T97" s="125">
        <v>442929.75599999999</v>
      </c>
      <c r="U97" s="124">
        <f t="shared" si="29"/>
        <v>2786.6821017397169</v>
      </c>
      <c r="V97" s="124">
        <f t="shared" si="30"/>
        <v>2736.7329363087611</v>
      </c>
      <c r="W97" s="124">
        <f t="shared" si="31"/>
        <v>2897.5723050401371</v>
      </c>
      <c r="X97" s="124">
        <f t="shared" si="32"/>
        <v>2792.7819290413659</v>
      </c>
      <c r="Y97" s="124"/>
      <c r="Z97" s="124"/>
      <c r="AA97" s="124"/>
      <c r="AB97" s="124"/>
      <c r="AC97" s="124">
        <f t="shared" si="25"/>
        <v>2843.1490588668707</v>
      </c>
      <c r="AD97" s="124">
        <f t="shared" si="26"/>
        <v>2881.7650059999037</v>
      </c>
      <c r="AE97" s="124">
        <f t="shared" si="27"/>
        <v>2952.315773722697</v>
      </c>
      <c r="AF97" s="124">
        <f t="shared" si="28"/>
        <v>0</v>
      </c>
    </row>
    <row r="98" spans="1:32">
      <c r="A98" t="s">
        <v>23</v>
      </c>
      <c r="B98" t="s">
        <v>37</v>
      </c>
      <c r="C98" t="s">
        <v>45</v>
      </c>
      <c r="D98" t="s">
        <v>273</v>
      </c>
      <c r="E98" t="s">
        <v>274</v>
      </c>
      <c r="F98" s="125">
        <v>5884.0155273115888</v>
      </c>
      <c r="G98" s="125">
        <v>5824.3447124420718</v>
      </c>
      <c r="H98" s="125">
        <v>5860.0584714731713</v>
      </c>
      <c r="I98" s="125">
        <v>5929.2791587309284</v>
      </c>
      <c r="J98" s="125"/>
      <c r="K98" s="125"/>
      <c r="L98" s="125"/>
      <c r="M98" s="125"/>
      <c r="N98" s="125">
        <v>6233.5130680245002</v>
      </c>
      <c r="O98" s="125">
        <v>6154.8318256999773</v>
      </c>
      <c r="P98" s="125">
        <v>6291.6365434262061</v>
      </c>
      <c r="Q98" s="124"/>
      <c r="R98" s="125">
        <v>148001</v>
      </c>
      <c r="S98" s="125">
        <v>146710.731</v>
      </c>
      <c r="T98" s="125">
        <v>146880.06</v>
      </c>
      <c r="U98" s="124">
        <f t="shared" si="29"/>
        <v>3975.6593045395562</v>
      </c>
      <c r="V98" s="124">
        <f t="shared" si="30"/>
        <v>3935.3414588023534</v>
      </c>
      <c r="W98" s="124">
        <f t="shared" si="31"/>
        <v>3959.4722140209669</v>
      </c>
      <c r="X98" s="124">
        <f t="shared" si="32"/>
        <v>4041.4761199239942</v>
      </c>
      <c r="Y98" s="124"/>
      <c r="Z98" s="124"/>
      <c r="AA98" s="124"/>
      <c r="AB98" s="124"/>
      <c r="AC98" s="124">
        <f t="shared" si="25"/>
        <v>4248.8460288733068</v>
      </c>
      <c r="AD98" s="124">
        <f t="shared" si="26"/>
        <v>4195.2158398692573</v>
      </c>
      <c r="AE98" s="124">
        <f t="shared" si="27"/>
        <v>4288.4637684929849</v>
      </c>
      <c r="AF98" s="124">
        <f t="shared" si="28"/>
        <v>0</v>
      </c>
    </row>
    <row r="99" spans="1:32">
      <c r="A99" t="s">
        <v>43</v>
      </c>
      <c r="B99" t="s">
        <v>81</v>
      </c>
      <c r="C99" t="s">
        <v>121</v>
      </c>
      <c r="D99" t="s">
        <v>277</v>
      </c>
      <c r="E99" t="s">
        <v>278</v>
      </c>
      <c r="F99" s="125">
        <v>6523.877687186914</v>
      </c>
      <c r="G99" s="125">
        <v>6401.4623564414978</v>
      </c>
      <c r="H99" s="125">
        <v>6458.4713928181845</v>
      </c>
      <c r="I99" s="125">
        <v>6177.278904251144</v>
      </c>
      <c r="J99" s="125"/>
      <c r="K99" s="125"/>
      <c r="L99" s="125"/>
      <c r="M99" s="125"/>
      <c r="N99" s="125">
        <v>6447.756975694122</v>
      </c>
      <c r="O99" s="125">
        <v>6283.2511316403152</v>
      </c>
      <c r="P99" s="125">
        <v>6696.5808846513792</v>
      </c>
      <c r="Q99" s="124"/>
      <c r="R99" s="125">
        <v>323063</v>
      </c>
      <c r="S99" s="125">
        <v>332030.81400000001</v>
      </c>
      <c r="T99" s="125">
        <v>335842.717</v>
      </c>
      <c r="U99" s="124">
        <f t="shared" si="29"/>
        <v>2019.3825003751324</v>
      </c>
      <c r="V99" s="124">
        <f t="shared" si="30"/>
        <v>1981.4904078899465</v>
      </c>
      <c r="W99" s="124">
        <f t="shared" si="31"/>
        <v>1999.1368224829785</v>
      </c>
      <c r="X99" s="124">
        <f t="shared" si="32"/>
        <v>1860.4535012377328</v>
      </c>
      <c r="Y99" s="124"/>
      <c r="Z99" s="124"/>
      <c r="AA99" s="124"/>
      <c r="AB99" s="124"/>
      <c r="AC99" s="124">
        <f t="shared" si="25"/>
        <v>1941.9152391362452</v>
      </c>
      <c r="AD99" s="124">
        <f t="shared" si="26"/>
        <v>1892.3698845735189</v>
      </c>
      <c r="AE99" s="124">
        <f t="shared" si="27"/>
        <v>2016.8552442398852</v>
      </c>
      <c r="AF99" s="124">
        <f t="shared" si="28"/>
        <v>0</v>
      </c>
    </row>
    <row r="100" spans="1:32">
      <c r="A100" t="s">
        <v>23</v>
      </c>
      <c r="B100" t="s">
        <v>37</v>
      </c>
      <c r="C100" t="s">
        <v>111</v>
      </c>
      <c r="D100" t="s">
        <v>279</v>
      </c>
      <c r="E100" t="s">
        <v>280</v>
      </c>
      <c r="F100" s="125">
        <v>34551.614580085967</v>
      </c>
      <c r="G100" s="125">
        <v>33958.231891392163</v>
      </c>
      <c r="H100" s="125">
        <v>34947.060601013676</v>
      </c>
      <c r="I100" s="125">
        <v>33709.429042873111</v>
      </c>
      <c r="J100" s="125"/>
      <c r="K100" s="125"/>
      <c r="L100" s="125"/>
      <c r="M100" s="125"/>
      <c r="N100" s="125">
        <v>32997.19870588895</v>
      </c>
      <c r="O100" s="125">
        <v>32695.750453221921</v>
      </c>
      <c r="P100" s="125">
        <v>36535.485230201062</v>
      </c>
      <c r="Q100" s="124"/>
      <c r="R100" s="125">
        <v>1195418</v>
      </c>
      <c r="S100" s="125">
        <v>1195913.2590000001</v>
      </c>
      <c r="T100" s="125">
        <v>1199622.2050000001</v>
      </c>
      <c r="U100" s="124">
        <f t="shared" si="29"/>
        <v>2890.337486978276</v>
      </c>
      <c r="V100" s="124">
        <f t="shared" si="30"/>
        <v>2840.6993948051781</v>
      </c>
      <c r="W100" s="124">
        <f t="shared" si="31"/>
        <v>2923.417633080117</v>
      </c>
      <c r="X100" s="124">
        <f t="shared" si="32"/>
        <v>2818.7185641758242</v>
      </c>
      <c r="Y100" s="124"/>
      <c r="Z100" s="124"/>
      <c r="AA100" s="124"/>
      <c r="AB100" s="124"/>
      <c r="AC100" s="124">
        <f t="shared" si="25"/>
        <v>2759.163213348816</v>
      </c>
      <c r="AD100" s="124">
        <f t="shared" si="26"/>
        <v>2733.9566818216804</v>
      </c>
      <c r="AE100" s="124">
        <f t="shared" si="27"/>
        <v>3055.0280260920713</v>
      </c>
      <c r="AF100" s="124">
        <f t="shared" si="28"/>
        <v>0</v>
      </c>
    </row>
    <row r="101" spans="1:32">
      <c r="A101" t="s">
        <v>23</v>
      </c>
      <c r="B101" t="s">
        <v>47</v>
      </c>
      <c r="C101" t="s">
        <v>25</v>
      </c>
      <c r="D101" t="s">
        <v>283</v>
      </c>
      <c r="E101" t="s">
        <v>284</v>
      </c>
      <c r="F101" s="125">
        <v>20180.189749653036</v>
      </c>
      <c r="G101" s="125">
        <v>20003.792740909663</v>
      </c>
      <c r="H101" s="125">
        <v>19026.357045031295</v>
      </c>
      <c r="I101" s="125">
        <v>18780.148977927809</v>
      </c>
      <c r="J101" s="125"/>
      <c r="K101" s="125"/>
      <c r="L101" s="125"/>
      <c r="M101" s="125"/>
      <c r="N101" s="125">
        <v>19905.436785345129</v>
      </c>
      <c r="O101" s="125">
        <v>19743.216408626537</v>
      </c>
      <c r="P101" s="125">
        <v>18216.002921887477</v>
      </c>
      <c r="Q101" s="124"/>
      <c r="R101" s="125">
        <v>781087</v>
      </c>
      <c r="S101" s="125">
        <v>784458.80200000003</v>
      </c>
      <c r="T101" s="125">
        <v>789587.57700000005</v>
      </c>
      <c r="U101" s="124">
        <f t="shared" si="29"/>
        <v>2583.6033309545592</v>
      </c>
      <c r="V101" s="124">
        <f t="shared" si="30"/>
        <v>2561.0198020079279</v>
      </c>
      <c r="W101" s="124">
        <f t="shared" si="31"/>
        <v>2435.8819241686642</v>
      </c>
      <c r="X101" s="124">
        <f t="shared" si="32"/>
        <v>2394.0261655611848</v>
      </c>
      <c r="Y101" s="124"/>
      <c r="Z101" s="124"/>
      <c r="AA101" s="124"/>
      <c r="AB101" s="124"/>
      <c r="AC101" s="124">
        <f t="shared" si="25"/>
        <v>2537.4738271271422</v>
      </c>
      <c r="AD101" s="124">
        <f t="shared" si="26"/>
        <v>2516.7945541933677</v>
      </c>
      <c r="AE101" s="124">
        <f t="shared" si="27"/>
        <v>2322.1108457761275</v>
      </c>
      <c r="AF101" s="124">
        <f t="shared" si="28"/>
        <v>0</v>
      </c>
    </row>
    <row r="102" spans="1:32">
      <c r="A102" t="s">
        <v>33</v>
      </c>
      <c r="B102" t="s">
        <v>57</v>
      </c>
      <c r="C102" t="s">
        <v>71</v>
      </c>
      <c r="D102" t="s">
        <v>287</v>
      </c>
      <c r="E102" t="s">
        <v>288</v>
      </c>
      <c r="F102" s="125">
        <v>9214.880439337896</v>
      </c>
      <c r="G102" s="125">
        <v>9097.9370507547701</v>
      </c>
      <c r="H102" s="125">
        <v>9488.4757375154622</v>
      </c>
      <c r="I102" s="125">
        <v>9528.3054602645516</v>
      </c>
      <c r="J102" s="125"/>
      <c r="K102" s="125"/>
      <c r="L102" s="125"/>
      <c r="M102" s="125"/>
      <c r="N102" s="125">
        <v>10024.364556682238</v>
      </c>
      <c r="O102" s="125">
        <v>10071.894604721696</v>
      </c>
      <c r="P102" s="125">
        <v>10042.84278538095</v>
      </c>
      <c r="Q102" s="124"/>
      <c r="R102" s="125">
        <v>349513</v>
      </c>
      <c r="S102" s="125">
        <v>349508.57299999997</v>
      </c>
      <c r="T102" s="125">
        <v>352675.72100000002</v>
      </c>
      <c r="U102" s="124">
        <f t="shared" si="29"/>
        <v>2636.4914722307599</v>
      </c>
      <c r="V102" s="124">
        <f t="shared" si="30"/>
        <v>2603.0325197502725</v>
      </c>
      <c r="W102" s="124">
        <f t="shared" si="31"/>
        <v>2714.7704770682244</v>
      </c>
      <c r="X102" s="124">
        <f t="shared" si="32"/>
        <v>2726.2007848558706</v>
      </c>
      <c r="Y102" s="124"/>
      <c r="Z102" s="124"/>
      <c r="AA102" s="124"/>
      <c r="AB102" s="124"/>
      <c r="AC102" s="124">
        <f t="shared" si="25"/>
        <v>2868.1312365640424</v>
      </c>
      <c r="AD102" s="124">
        <f t="shared" si="26"/>
        <v>2881.7303444861986</v>
      </c>
      <c r="AE102" s="124">
        <f t="shared" si="27"/>
        <v>2873.4181537174914</v>
      </c>
      <c r="AF102" s="124">
        <f t="shared" si="28"/>
        <v>0</v>
      </c>
    </row>
    <row r="103" spans="1:32">
      <c r="A103" t="s">
        <v>33</v>
      </c>
      <c r="B103" t="s">
        <v>57</v>
      </c>
      <c r="C103" t="s">
        <v>71</v>
      </c>
      <c r="D103" t="s">
        <v>291</v>
      </c>
      <c r="E103" t="s">
        <v>292</v>
      </c>
      <c r="F103" s="125">
        <v>15846.069701120196</v>
      </c>
      <c r="G103" s="125">
        <v>15426.915287023274</v>
      </c>
      <c r="H103" s="125">
        <v>16273.865446596727</v>
      </c>
      <c r="I103" s="125">
        <v>16373.683391023627</v>
      </c>
      <c r="J103" s="125"/>
      <c r="K103" s="125"/>
      <c r="L103" s="125"/>
      <c r="M103" s="125"/>
      <c r="N103" s="125">
        <v>16610.702529830498</v>
      </c>
      <c r="O103" s="125">
        <v>17038.732327539961</v>
      </c>
      <c r="P103" s="125">
        <v>17474.168886647672</v>
      </c>
      <c r="Q103" s="124"/>
      <c r="R103" s="125">
        <v>680466</v>
      </c>
      <c r="S103" s="125">
        <v>682894.14299999992</v>
      </c>
      <c r="T103" s="125">
        <v>687928.0689999999</v>
      </c>
      <c r="U103" s="124">
        <f t="shared" si="29"/>
        <v>2328.7085175629932</v>
      </c>
      <c r="V103" s="124">
        <f t="shared" si="30"/>
        <v>2267.1103753932266</v>
      </c>
      <c r="W103" s="124">
        <f t="shared" si="31"/>
        <v>2391.5765734947413</v>
      </c>
      <c r="X103" s="124">
        <f t="shared" si="32"/>
        <v>2397.6898262874147</v>
      </c>
      <c r="Y103" s="124"/>
      <c r="Z103" s="124"/>
      <c r="AA103" s="124"/>
      <c r="AB103" s="124"/>
      <c r="AC103" s="124">
        <f t="shared" si="25"/>
        <v>2432.3978613813501</v>
      </c>
      <c r="AD103" s="124">
        <f t="shared" si="26"/>
        <v>2495.0766531233762</v>
      </c>
      <c r="AE103" s="124">
        <f t="shared" si="27"/>
        <v>2558.8400582676654</v>
      </c>
      <c r="AF103" s="124">
        <f t="shared" si="28"/>
        <v>0</v>
      </c>
    </row>
    <row r="104" spans="1:32">
      <c r="A104" t="s">
        <v>43</v>
      </c>
      <c r="B104" t="s">
        <v>81</v>
      </c>
      <c r="C104" t="s">
        <v>121</v>
      </c>
      <c r="D104" t="s">
        <v>293</v>
      </c>
      <c r="E104" t="s">
        <v>294</v>
      </c>
      <c r="F104" s="125">
        <v>6310.595618277498</v>
      </c>
      <c r="G104" s="125">
        <v>6214.2346738788674</v>
      </c>
      <c r="H104" s="125">
        <v>6357.9853618028437</v>
      </c>
      <c r="I104" s="125">
        <v>6500.4398373399308</v>
      </c>
      <c r="J104" s="125"/>
      <c r="K104" s="125"/>
      <c r="L104" s="125"/>
      <c r="M104" s="125"/>
      <c r="N104" s="125">
        <v>6917.225753147166</v>
      </c>
      <c r="O104" s="125">
        <v>6802.5164977583581</v>
      </c>
      <c r="P104" s="125">
        <v>6724.1736581363521</v>
      </c>
      <c r="Q104" s="124"/>
      <c r="R104" s="125">
        <v>298903</v>
      </c>
      <c r="S104" s="125">
        <v>305945.04599999997</v>
      </c>
      <c r="T104" s="125">
        <v>310334.342</v>
      </c>
      <c r="U104" s="124">
        <f t="shared" si="29"/>
        <v>2111.2520176369917</v>
      </c>
      <c r="V104" s="124">
        <f t="shared" si="30"/>
        <v>2079.0138184892312</v>
      </c>
      <c r="W104" s="124">
        <f t="shared" si="31"/>
        <v>2127.1065736385526</v>
      </c>
      <c r="X104" s="124">
        <f t="shared" si="32"/>
        <v>2124.708316845873</v>
      </c>
      <c r="Y104" s="124"/>
      <c r="Z104" s="124"/>
      <c r="AA104" s="124"/>
      <c r="AB104" s="124"/>
      <c r="AC104" s="124">
        <f t="shared" si="25"/>
        <v>2260.9373296232966</v>
      </c>
      <c r="AD104" s="124">
        <f t="shared" si="26"/>
        <v>2223.4439114789129</v>
      </c>
      <c r="AE104" s="124">
        <f t="shared" si="27"/>
        <v>2197.8370776222187</v>
      </c>
      <c r="AF104" s="124">
        <f t="shared" si="28"/>
        <v>0</v>
      </c>
    </row>
    <row r="105" spans="1:32">
      <c r="A105" t="s">
        <v>33</v>
      </c>
      <c r="B105" t="s">
        <v>57</v>
      </c>
      <c r="C105" t="s">
        <v>71</v>
      </c>
      <c r="D105" t="s">
        <v>297</v>
      </c>
      <c r="E105" t="s">
        <v>298</v>
      </c>
      <c r="F105" s="125">
        <v>18790.743999979542</v>
      </c>
      <c r="G105" s="125">
        <v>18766.318612858966</v>
      </c>
      <c r="H105" s="125">
        <v>18664.265307732705</v>
      </c>
      <c r="I105" s="125">
        <v>18539.902777598341</v>
      </c>
      <c r="J105" s="125"/>
      <c r="K105" s="125"/>
      <c r="L105" s="125"/>
      <c r="M105" s="125"/>
      <c r="N105" s="125">
        <v>18318.717708411212</v>
      </c>
      <c r="O105" s="125">
        <v>18660.931252769078</v>
      </c>
      <c r="P105" s="125">
        <v>19654.972728025063</v>
      </c>
      <c r="Q105" s="124"/>
      <c r="R105" s="125">
        <v>744811</v>
      </c>
      <c r="S105" s="125">
        <v>746283.11800000002</v>
      </c>
      <c r="T105" s="125">
        <v>751063.71199999994</v>
      </c>
      <c r="U105" s="124">
        <f t="shared" si="29"/>
        <v>2522.8875513357807</v>
      </c>
      <c r="V105" s="124">
        <f t="shared" si="30"/>
        <v>2519.6081439263071</v>
      </c>
      <c r="W105" s="124">
        <f t="shared" si="31"/>
        <v>2505.9062376539423</v>
      </c>
      <c r="X105" s="124">
        <f t="shared" si="32"/>
        <v>2484.2988311573117</v>
      </c>
      <c r="Y105" s="124"/>
      <c r="Z105" s="124"/>
      <c r="AA105" s="124"/>
      <c r="AB105" s="124"/>
      <c r="AC105" s="124">
        <f t="shared" si="25"/>
        <v>2454.6606062193159</v>
      </c>
      <c r="AD105" s="124">
        <f t="shared" si="26"/>
        <v>2500.5163325655021</v>
      </c>
      <c r="AE105" s="124">
        <f t="shared" si="27"/>
        <v>2633.7153091040527</v>
      </c>
      <c r="AF105" s="124">
        <f t="shared" si="28"/>
        <v>0</v>
      </c>
    </row>
    <row r="106" spans="1:32">
      <c r="A106" t="s">
        <v>23</v>
      </c>
      <c r="B106" t="s">
        <v>37</v>
      </c>
      <c r="C106" t="s">
        <v>45</v>
      </c>
      <c r="D106" t="s">
        <v>301</v>
      </c>
      <c r="E106" t="s">
        <v>302</v>
      </c>
      <c r="F106" s="125">
        <v>14961.533482560355</v>
      </c>
      <c r="G106" s="125">
        <v>14457.80780990162</v>
      </c>
      <c r="H106" s="125">
        <v>14018.854271836028</v>
      </c>
      <c r="I106" s="125">
        <v>14423.411635969227</v>
      </c>
      <c r="J106" s="125"/>
      <c r="K106" s="125"/>
      <c r="L106" s="125"/>
      <c r="M106" s="125"/>
      <c r="N106" s="125">
        <v>15300.647372574858</v>
      </c>
      <c r="O106" s="125">
        <v>15745.811012666256</v>
      </c>
      <c r="P106" s="125">
        <v>16719.884022573799</v>
      </c>
      <c r="Q106" s="124"/>
      <c r="R106" s="125">
        <v>487605</v>
      </c>
      <c r="S106" s="125">
        <v>481214.989</v>
      </c>
      <c r="T106" s="125">
        <v>483509.31900000002</v>
      </c>
      <c r="U106" s="124">
        <f t="shared" si="29"/>
        <v>3068.3716291999376</v>
      </c>
      <c r="V106" s="124">
        <f t="shared" si="30"/>
        <v>2965.0655366334677</v>
      </c>
      <c r="W106" s="124">
        <f t="shared" si="31"/>
        <v>2875.0431746672052</v>
      </c>
      <c r="X106" s="124">
        <f t="shared" si="32"/>
        <v>2997.2906010143479</v>
      </c>
      <c r="Y106" s="124"/>
      <c r="Z106" s="124"/>
      <c r="AA106" s="124"/>
      <c r="AB106" s="124"/>
      <c r="AC106" s="124">
        <f t="shared" si="25"/>
        <v>3179.5866135364413</v>
      </c>
      <c r="AD106" s="124">
        <f t="shared" si="26"/>
        <v>3272.0948791281844</v>
      </c>
      <c r="AE106" s="124">
        <f t="shared" si="27"/>
        <v>3474.5143864531196</v>
      </c>
      <c r="AF106" s="124">
        <f t="shared" si="28"/>
        <v>0</v>
      </c>
    </row>
    <row r="107" spans="1:32">
      <c r="A107" t="s">
        <v>33</v>
      </c>
      <c r="B107" t="s">
        <v>73</v>
      </c>
      <c r="C107" t="s">
        <v>71</v>
      </c>
      <c r="D107" t="s">
        <v>303</v>
      </c>
      <c r="E107" t="s">
        <v>304</v>
      </c>
      <c r="F107" s="125">
        <v>6520.5336431076494</v>
      </c>
      <c r="G107" s="125">
        <v>6460.5999271600494</v>
      </c>
      <c r="H107" s="125">
        <v>6846.2578879408447</v>
      </c>
      <c r="I107" s="125">
        <v>6795.3169502648534</v>
      </c>
      <c r="J107" s="125"/>
      <c r="K107" s="125"/>
      <c r="L107" s="125"/>
      <c r="M107" s="125"/>
      <c r="N107" s="125">
        <v>6912.9793650271895</v>
      </c>
      <c r="O107" s="125">
        <v>6893.7350331606576</v>
      </c>
      <c r="P107" s="125">
        <v>7385.0545558907352</v>
      </c>
      <c r="Q107" s="124"/>
      <c r="R107" s="125">
        <v>215914</v>
      </c>
      <c r="S107" s="125">
        <v>220636.43</v>
      </c>
      <c r="T107" s="125">
        <v>223465.56099999999</v>
      </c>
      <c r="U107" s="124">
        <f t="shared" si="29"/>
        <v>3019.9679701675896</v>
      </c>
      <c r="V107" s="124">
        <f t="shared" si="30"/>
        <v>2992.2098275980479</v>
      </c>
      <c r="W107" s="124">
        <f t="shared" si="31"/>
        <v>3170.8262956273538</v>
      </c>
      <c r="X107" s="124">
        <f t="shared" si="32"/>
        <v>3079.8707857378099</v>
      </c>
      <c r="Y107" s="124"/>
      <c r="Z107" s="124"/>
      <c r="AA107" s="124"/>
      <c r="AB107" s="124"/>
      <c r="AC107" s="124">
        <f t="shared" si="25"/>
        <v>3133.1994290458692</v>
      </c>
      <c r="AD107" s="124">
        <f t="shared" si="26"/>
        <v>3124.4772375806924</v>
      </c>
      <c r="AE107" s="124">
        <f t="shared" si="27"/>
        <v>3347.1601022055765</v>
      </c>
      <c r="AF107" s="124">
        <f t="shared" si="28"/>
        <v>0</v>
      </c>
    </row>
    <row r="108" spans="1:32">
      <c r="A108" t="s">
        <v>23</v>
      </c>
      <c r="B108" t="s">
        <v>37</v>
      </c>
      <c r="C108" t="s">
        <v>105</v>
      </c>
      <c r="D108" t="s">
        <v>874</v>
      </c>
      <c r="E108" t="s">
        <v>875</v>
      </c>
      <c r="F108" s="125">
        <v>15491.974228338237</v>
      </c>
      <c r="G108" s="125">
        <v>16016.71483292262</v>
      </c>
      <c r="H108" s="125">
        <v>16851.003050056777</v>
      </c>
      <c r="I108" s="125">
        <v>15859.025196132598</v>
      </c>
      <c r="J108" s="125"/>
      <c r="K108" s="125"/>
      <c r="L108" s="125"/>
      <c r="M108" s="125"/>
      <c r="N108" s="125">
        <v>15578.183506166773</v>
      </c>
      <c r="O108" s="125">
        <v>16109.960660090819</v>
      </c>
      <c r="P108" s="125">
        <v>17463.43516637585</v>
      </c>
      <c r="Q108" s="124"/>
      <c r="R108" s="125">
        <v>541319</v>
      </c>
      <c r="S108" s="125">
        <v>540776.28099999996</v>
      </c>
      <c r="T108" s="125">
        <v>546119.91700000002</v>
      </c>
      <c r="U108" s="124">
        <f t="shared" si="29"/>
        <v>2861.893676064989</v>
      </c>
      <c r="V108" s="124">
        <f t="shared" si="30"/>
        <v>2958.8310835057737</v>
      </c>
      <c r="W108" s="124">
        <f t="shared" si="31"/>
        <v>3112.9524457956909</v>
      </c>
      <c r="X108" s="124">
        <f t="shared" si="32"/>
        <v>2932.6406784717319</v>
      </c>
      <c r="Y108" s="124"/>
      <c r="Z108" s="124"/>
      <c r="AA108" s="124"/>
      <c r="AB108" s="124"/>
      <c r="AC108" s="124">
        <f t="shared" si="25"/>
        <v>2880.707614867963</v>
      </c>
      <c r="AD108" s="124">
        <f t="shared" si="26"/>
        <v>2979.0435021115172</v>
      </c>
      <c r="AE108" s="124">
        <f t="shared" si="27"/>
        <v>3229.3271321150737</v>
      </c>
      <c r="AF108" s="124">
        <f t="shared" si="28"/>
        <v>0</v>
      </c>
    </row>
    <row r="109" spans="1:32">
      <c r="A109" t="s">
        <v>53</v>
      </c>
      <c r="B109" t="s">
        <v>89</v>
      </c>
      <c r="C109" t="s">
        <v>95</v>
      </c>
      <c r="D109" t="s">
        <v>309</v>
      </c>
      <c r="E109" t="s">
        <v>310</v>
      </c>
      <c r="F109" s="125">
        <v>6853.043233582237</v>
      </c>
      <c r="G109" s="125">
        <v>6853.4029214814827</v>
      </c>
      <c r="H109" s="125">
        <v>6884.9948066930929</v>
      </c>
      <c r="I109" s="125">
        <v>6786.6721088724589</v>
      </c>
      <c r="J109" s="125"/>
      <c r="K109" s="125"/>
      <c r="L109" s="125"/>
      <c r="M109" s="125"/>
      <c r="N109" s="125">
        <v>7545.0834892346829</v>
      </c>
      <c r="O109" s="125">
        <v>7556.9996858359027</v>
      </c>
      <c r="P109" s="125">
        <v>7966.952060335575</v>
      </c>
      <c r="Q109" s="124"/>
      <c r="R109" s="125">
        <v>276957</v>
      </c>
      <c r="S109" s="125">
        <v>282386.59899999999</v>
      </c>
      <c r="T109" s="125">
        <v>285216.30599999998</v>
      </c>
      <c r="U109" s="124">
        <f t="shared" si="29"/>
        <v>2474.4069417210026</v>
      </c>
      <c r="V109" s="124">
        <f t="shared" si="30"/>
        <v>2474.5368131087075</v>
      </c>
      <c r="W109" s="124">
        <f t="shared" si="31"/>
        <v>2485.943596548595</v>
      </c>
      <c r="X109" s="124">
        <f t="shared" si="32"/>
        <v>2403.3265505182344</v>
      </c>
      <c r="Y109" s="124"/>
      <c r="Z109" s="124"/>
      <c r="AA109" s="124"/>
      <c r="AB109" s="124"/>
      <c r="AC109" s="124">
        <f t="shared" si="25"/>
        <v>2671.8985659920368</v>
      </c>
      <c r="AD109" s="124">
        <f t="shared" si="26"/>
        <v>2676.1183825992757</v>
      </c>
      <c r="AE109" s="124">
        <f t="shared" si="27"/>
        <v>2821.2925431123504</v>
      </c>
      <c r="AF109" s="124">
        <f t="shared" si="28"/>
        <v>0</v>
      </c>
    </row>
    <row r="110" spans="1:32">
      <c r="A110" t="s">
        <v>43</v>
      </c>
      <c r="B110" t="s">
        <v>81</v>
      </c>
      <c r="C110" t="s">
        <v>121</v>
      </c>
      <c r="D110" t="s">
        <v>313</v>
      </c>
      <c r="E110" t="s">
        <v>314</v>
      </c>
      <c r="F110" s="125">
        <v>4940.3691262810789</v>
      </c>
      <c r="G110" s="125">
        <v>5000.4752463956356</v>
      </c>
      <c r="H110" s="125">
        <v>5117.0268925942974</v>
      </c>
      <c r="I110" s="125">
        <v>5176.6318673176193</v>
      </c>
      <c r="J110" s="125"/>
      <c r="K110" s="125"/>
      <c r="L110" s="125"/>
      <c r="M110" s="125"/>
      <c r="N110" s="125">
        <v>5362.1186992555804</v>
      </c>
      <c r="O110" s="125">
        <v>5330.4646320436332</v>
      </c>
      <c r="P110" s="125">
        <v>5335.3156788667293</v>
      </c>
      <c r="Q110" s="124"/>
      <c r="R110" s="125">
        <v>206706</v>
      </c>
      <c r="S110" s="125">
        <v>211186.943</v>
      </c>
      <c r="T110" s="125">
        <v>213603.77799999999</v>
      </c>
      <c r="U110" s="124">
        <f t="shared" si="29"/>
        <v>2390.0463103543575</v>
      </c>
      <c r="V110" s="124">
        <f t="shared" si="30"/>
        <v>2419.1243826476425</v>
      </c>
      <c r="W110" s="124">
        <f t="shared" si="31"/>
        <v>2475.5096091038949</v>
      </c>
      <c r="X110" s="124">
        <f t="shared" si="32"/>
        <v>2451.2082962049499</v>
      </c>
      <c r="Y110" s="124"/>
      <c r="Z110" s="124"/>
      <c r="AA110" s="124"/>
      <c r="AB110" s="124"/>
      <c r="AC110" s="124">
        <f t="shared" ref="AC110:AC141" si="33">(N110/$S110)*100000</f>
        <v>2539.0389306670254</v>
      </c>
      <c r="AD110" s="124">
        <f t="shared" ref="AD110:AD141" si="34">(O110/$S110)*100000</f>
        <v>2524.0502828073199</v>
      </c>
      <c r="AE110" s="124">
        <f t="shared" ref="AE110:AE141" si="35">(P110/$S110)*100000</f>
        <v>2526.3473219870084</v>
      </c>
      <c r="AF110" s="124">
        <f t="shared" ref="AF110:AF141" si="36">(Q110/$T110)*100000</f>
        <v>0</v>
      </c>
    </row>
    <row r="111" spans="1:32">
      <c r="A111" t="s">
        <v>23</v>
      </c>
      <c r="B111" t="s">
        <v>27</v>
      </c>
      <c r="C111" t="s">
        <v>35</v>
      </c>
      <c r="D111" t="s">
        <v>317</v>
      </c>
      <c r="E111" t="s">
        <v>318</v>
      </c>
      <c r="F111" s="125">
        <v>4733.2441411672871</v>
      </c>
      <c r="G111" s="125">
        <v>4578.1214403086715</v>
      </c>
      <c r="H111" s="125">
        <v>4752.1398520074099</v>
      </c>
      <c r="I111" s="125">
        <v>4550.9555258100954</v>
      </c>
      <c r="J111" s="125"/>
      <c r="K111" s="125"/>
      <c r="L111" s="125"/>
      <c r="M111" s="125"/>
      <c r="N111" s="125">
        <v>4488.6658984364922</v>
      </c>
      <c r="O111" s="125">
        <v>4589.4891825108971</v>
      </c>
      <c r="P111" s="125">
        <v>4889.3153848417069</v>
      </c>
      <c r="Q111" s="124"/>
      <c r="R111" s="125">
        <v>140326</v>
      </c>
      <c r="S111" s="125">
        <v>140859.758</v>
      </c>
      <c r="T111" s="125">
        <v>141368.99400000001</v>
      </c>
      <c r="U111" s="124">
        <f t="shared" si="29"/>
        <v>3373.0343209150742</v>
      </c>
      <c r="V111" s="124">
        <f t="shared" si="30"/>
        <v>3262.4898025374277</v>
      </c>
      <c r="W111" s="124">
        <f t="shared" si="31"/>
        <v>3386.499901662849</v>
      </c>
      <c r="X111" s="124">
        <f t="shared" si="32"/>
        <v>3230.841505357474</v>
      </c>
      <c r="Y111" s="124"/>
      <c r="Z111" s="124"/>
      <c r="AA111" s="124"/>
      <c r="AB111" s="124"/>
      <c r="AC111" s="124">
        <f t="shared" si="33"/>
        <v>3186.6204813701956</v>
      </c>
      <c r="AD111" s="124">
        <f t="shared" si="34"/>
        <v>3258.1975488775847</v>
      </c>
      <c r="AE111" s="124">
        <f t="shared" si="35"/>
        <v>3471.0519556917784</v>
      </c>
      <c r="AF111" s="124">
        <f t="shared" si="36"/>
        <v>0</v>
      </c>
    </row>
    <row r="112" spans="1:32">
      <c r="A112" t="s">
        <v>33</v>
      </c>
      <c r="B112" t="s">
        <v>89</v>
      </c>
      <c r="C112" t="s">
        <v>71</v>
      </c>
      <c r="D112" t="s">
        <v>319</v>
      </c>
      <c r="E112" t="s">
        <v>320</v>
      </c>
      <c r="F112" s="125">
        <v>6433.0767396048932</v>
      </c>
      <c r="G112" s="125">
        <v>6229.7998086865791</v>
      </c>
      <c r="H112" s="125">
        <v>6801.735623175503</v>
      </c>
      <c r="I112" s="125">
        <v>6706.9284017937034</v>
      </c>
      <c r="J112" s="125"/>
      <c r="K112" s="125"/>
      <c r="L112" s="125"/>
      <c r="M112" s="125"/>
      <c r="N112" s="125">
        <v>6834.5373370934167</v>
      </c>
      <c r="O112" s="125">
        <v>6864.9617855475099</v>
      </c>
      <c r="P112" s="125">
        <v>7159.2877873541638</v>
      </c>
      <c r="Q112" s="124"/>
      <c r="R112" s="125">
        <v>266240</v>
      </c>
      <c r="S112" s="125">
        <v>269830.90999999997</v>
      </c>
      <c r="T112" s="125">
        <v>273289.57</v>
      </c>
      <c r="U112" s="124">
        <f t="shared" si="29"/>
        <v>2416.2698090463091</v>
      </c>
      <c r="V112" s="124">
        <f t="shared" si="30"/>
        <v>2339.9187983348029</v>
      </c>
      <c r="W112" s="124">
        <f t="shared" si="31"/>
        <v>2554.7384401951258</v>
      </c>
      <c r="X112" s="124">
        <f t="shared" si="32"/>
        <v>2485.6041888580162</v>
      </c>
      <c r="Y112" s="124"/>
      <c r="Z112" s="124"/>
      <c r="AA112" s="124"/>
      <c r="AB112" s="124"/>
      <c r="AC112" s="124">
        <f t="shared" si="33"/>
        <v>2532.896374656787</v>
      </c>
      <c r="AD112" s="124">
        <f t="shared" si="34"/>
        <v>2544.1717502073839</v>
      </c>
      <c r="AE112" s="124">
        <f t="shared" si="35"/>
        <v>2653.2496915769079</v>
      </c>
      <c r="AF112" s="124">
        <f t="shared" si="36"/>
        <v>0</v>
      </c>
    </row>
    <row r="113" spans="1:32">
      <c r="A113" t="s">
        <v>23</v>
      </c>
      <c r="B113" t="s">
        <v>27</v>
      </c>
      <c r="C113" t="s">
        <v>35</v>
      </c>
      <c r="D113" t="s">
        <v>323</v>
      </c>
      <c r="E113" t="s">
        <v>324</v>
      </c>
      <c r="F113" s="125">
        <v>8289.1266994754806</v>
      </c>
      <c r="G113" s="125">
        <v>8323.1386068755419</v>
      </c>
      <c r="H113" s="125">
        <v>8614.8120821015327</v>
      </c>
      <c r="I113" s="125">
        <v>8375.9768184827917</v>
      </c>
      <c r="J113" s="125"/>
      <c r="K113" s="125"/>
      <c r="L113" s="125"/>
      <c r="M113" s="125"/>
      <c r="N113" s="125">
        <v>8114.6420001404667</v>
      </c>
      <c r="O113" s="125">
        <v>8396.246628370458</v>
      </c>
      <c r="P113" s="125">
        <v>8664.2268469107221</v>
      </c>
      <c r="Q113" s="124"/>
      <c r="R113" s="125">
        <v>293713</v>
      </c>
      <c r="S113" s="125">
        <v>297348.33199999999</v>
      </c>
      <c r="T113" s="125">
        <v>299129.13900000002</v>
      </c>
      <c r="U113" s="124">
        <f t="shared" si="29"/>
        <v>2822.1858411018511</v>
      </c>
      <c r="V113" s="124">
        <f t="shared" si="30"/>
        <v>2833.7658213547038</v>
      </c>
      <c r="W113" s="124">
        <f t="shared" si="31"/>
        <v>2933.0714275845921</v>
      </c>
      <c r="X113" s="124">
        <f t="shared" si="32"/>
        <v>2816.8904671988516</v>
      </c>
      <c r="Y113" s="124"/>
      <c r="Z113" s="124"/>
      <c r="AA113" s="124"/>
      <c r="AB113" s="124"/>
      <c r="AC113" s="124">
        <f t="shared" si="33"/>
        <v>2729.0020245146247</v>
      </c>
      <c r="AD113" s="124">
        <f t="shared" si="34"/>
        <v>2823.7073239645611</v>
      </c>
      <c r="AE113" s="124">
        <f t="shared" si="35"/>
        <v>2913.8306539788232</v>
      </c>
      <c r="AF113" s="124">
        <f t="shared" si="36"/>
        <v>0</v>
      </c>
    </row>
    <row r="114" spans="1:32">
      <c r="A114" t="s">
        <v>43</v>
      </c>
      <c r="B114" t="s">
        <v>81</v>
      </c>
      <c r="C114" t="s">
        <v>121</v>
      </c>
      <c r="D114" t="s">
        <v>325</v>
      </c>
      <c r="E114" t="s">
        <v>326</v>
      </c>
      <c r="F114" s="125">
        <v>7281.7089597826034</v>
      </c>
      <c r="G114" s="125">
        <v>7170.6466428300891</v>
      </c>
      <c r="H114" s="125">
        <v>7153.4880898064021</v>
      </c>
      <c r="I114" s="125">
        <v>6926.6369319226924</v>
      </c>
      <c r="J114" s="125"/>
      <c r="K114" s="125"/>
      <c r="L114" s="125"/>
      <c r="M114" s="125"/>
      <c r="N114" s="125">
        <v>6963.6857687014863</v>
      </c>
      <c r="O114" s="125">
        <v>6891.73438288334</v>
      </c>
      <c r="P114" s="125">
        <v>6839.660801380368</v>
      </c>
      <c r="Q114" s="124"/>
      <c r="R114" s="125">
        <v>344533</v>
      </c>
      <c r="S114" s="125">
        <v>347067.81599999999</v>
      </c>
      <c r="T114" s="125">
        <v>353102.04399999999</v>
      </c>
      <c r="U114" s="124">
        <f t="shared" si="29"/>
        <v>2113.501162379976</v>
      </c>
      <c r="V114" s="124">
        <f t="shared" si="30"/>
        <v>2081.2655515814417</v>
      </c>
      <c r="W114" s="124">
        <f t="shared" si="31"/>
        <v>2076.2853165898191</v>
      </c>
      <c r="X114" s="124">
        <f t="shared" si="32"/>
        <v>1995.7589302727779</v>
      </c>
      <c r="Y114" s="124"/>
      <c r="Z114" s="124"/>
      <c r="AA114" s="124"/>
      <c r="AB114" s="124"/>
      <c r="AC114" s="124">
        <f t="shared" si="33"/>
        <v>2006.4337422463532</v>
      </c>
      <c r="AD114" s="124">
        <f t="shared" si="34"/>
        <v>1985.7025241670178</v>
      </c>
      <c r="AE114" s="124">
        <f t="shared" si="35"/>
        <v>1970.6986606272844</v>
      </c>
      <c r="AF114" s="124">
        <f t="shared" si="36"/>
        <v>0</v>
      </c>
    </row>
    <row r="115" spans="1:32">
      <c r="A115" t="s">
        <v>33</v>
      </c>
      <c r="B115" t="s">
        <v>73</v>
      </c>
      <c r="C115" t="s">
        <v>79</v>
      </c>
      <c r="D115" t="s">
        <v>327</v>
      </c>
      <c r="E115" t="s">
        <v>328</v>
      </c>
      <c r="F115" s="125">
        <v>24428.829677711779</v>
      </c>
      <c r="G115" s="125">
        <v>23966.636506951272</v>
      </c>
      <c r="H115" s="125">
        <v>23909.61945653068</v>
      </c>
      <c r="I115" s="125">
        <v>24148.718280758483</v>
      </c>
      <c r="J115" s="125"/>
      <c r="K115" s="125"/>
      <c r="L115" s="125"/>
      <c r="M115" s="125"/>
      <c r="N115" s="125">
        <v>24029.528342696089</v>
      </c>
      <c r="O115" s="125">
        <v>23486.741366595979</v>
      </c>
      <c r="P115" s="125">
        <v>24950.227965344453</v>
      </c>
      <c r="Q115" s="124"/>
      <c r="R115" s="125">
        <v>891731</v>
      </c>
      <c r="S115" s="125">
        <v>895884.23800000013</v>
      </c>
      <c r="T115" s="125">
        <v>902033.3879999998</v>
      </c>
      <c r="U115" s="124">
        <f t="shared" si="29"/>
        <v>2739.484180510914</v>
      </c>
      <c r="V115" s="124">
        <f t="shared" si="30"/>
        <v>2687.6531719712866</v>
      </c>
      <c r="W115" s="124">
        <f t="shared" si="31"/>
        <v>2681.2591977323523</v>
      </c>
      <c r="X115" s="124">
        <f t="shared" si="32"/>
        <v>2695.5177082553473</v>
      </c>
      <c r="Y115" s="124"/>
      <c r="Z115" s="124"/>
      <c r="AA115" s="124"/>
      <c r="AB115" s="124"/>
      <c r="AC115" s="124">
        <f t="shared" si="33"/>
        <v>2682.2135409302832</v>
      </c>
      <c r="AD115" s="124">
        <f t="shared" si="34"/>
        <v>2621.6268096231397</v>
      </c>
      <c r="AE115" s="124">
        <f t="shared" si="35"/>
        <v>2784.9834729812992</v>
      </c>
      <c r="AF115" s="124">
        <f t="shared" si="36"/>
        <v>0</v>
      </c>
    </row>
    <row r="116" spans="1:32">
      <c r="A116" t="s">
        <v>23</v>
      </c>
      <c r="B116" t="s">
        <v>47</v>
      </c>
      <c r="C116" t="s">
        <v>25</v>
      </c>
      <c r="D116" t="s">
        <v>331</v>
      </c>
      <c r="E116" t="s">
        <v>332</v>
      </c>
      <c r="F116" s="125">
        <v>3819.6880250350819</v>
      </c>
      <c r="G116" s="125">
        <v>3752.1902822551915</v>
      </c>
      <c r="H116" s="125">
        <v>3613.7514687762723</v>
      </c>
      <c r="I116" s="125">
        <v>3556.6609968361217</v>
      </c>
      <c r="J116" s="125"/>
      <c r="K116" s="125"/>
      <c r="L116" s="125"/>
      <c r="M116" s="125"/>
      <c r="N116" s="125">
        <v>3397.3561969706589</v>
      </c>
      <c r="O116" s="125">
        <v>3631.7447686752971</v>
      </c>
      <c r="P116" s="125">
        <v>3980.3609305133459</v>
      </c>
      <c r="Q116" s="124"/>
      <c r="R116" s="125">
        <v>159828</v>
      </c>
      <c r="S116" s="125">
        <v>160189.427</v>
      </c>
      <c r="T116" s="125">
        <v>160377.48199999999</v>
      </c>
      <c r="U116" s="124">
        <f t="shared" si="29"/>
        <v>2389.8741303370384</v>
      </c>
      <c r="V116" s="124">
        <f t="shared" si="30"/>
        <v>2347.6426422499135</v>
      </c>
      <c r="W116" s="124">
        <f t="shared" si="31"/>
        <v>2261.0252701505819</v>
      </c>
      <c r="X116" s="124">
        <f t="shared" si="32"/>
        <v>2220.28448658857</v>
      </c>
      <c r="Y116" s="124"/>
      <c r="Z116" s="124"/>
      <c r="AA116" s="124"/>
      <c r="AB116" s="124"/>
      <c r="AC116" s="124">
        <f t="shared" si="33"/>
        <v>2120.8367247425508</v>
      </c>
      <c r="AD116" s="124">
        <f t="shared" si="34"/>
        <v>2267.1563515083285</v>
      </c>
      <c r="AE116" s="124">
        <f t="shared" si="35"/>
        <v>2484.783799440987</v>
      </c>
      <c r="AF116" s="124">
        <f t="shared" si="36"/>
        <v>0</v>
      </c>
    </row>
    <row r="117" spans="1:32">
      <c r="A117" t="s">
        <v>23</v>
      </c>
      <c r="B117" t="s">
        <v>47</v>
      </c>
      <c r="C117" t="s">
        <v>25</v>
      </c>
      <c r="D117" t="s">
        <v>333</v>
      </c>
      <c r="E117" t="s">
        <v>334</v>
      </c>
      <c r="F117" s="125">
        <v>4795.7923473488245</v>
      </c>
      <c r="G117" s="125">
        <v>4703.1721093433316</v>
      </c>
      <c r="H117" s="125">
        <v>4761.6602206067137</v>
      </c>
      <c r="I117" s="125">
        <v>4627.27905698631</v>
      </c>
      <c r="J117" s="125"/>
      <c r="K117" s="125"/>
      <c r="L117" s="125"/>
      <c r="M117" s="125"/>
      <c r="N117" s="125">
        <v>4441.702467464057</v>
      </c>
      <c r="O117" s="125">
        <v>4576.245377168716</v>
      </c>
      <c r="P117" s="125">
        <v>4452.2518948643374</v>
      </c>
      <c r="Q117" s="124"/>
      <c r="R117" s="125">
        <v>170807</v>
      </c>
      <c r="S117" s="125">
        <v>170905.23</v>
      </c>
      <c r="T117" s="125">
        <v>171504.29</v>
      </c>
      <c r="U117" s="124">
        <f t="shared" si="29"/>
        <v>2807.7258820474713</v>
      </c>
      <c r="V117" s="124">
        <f t="shared" si="30"/>
        <v>2753.5007987631257</v>
      </c>
      <c r="W117" s="124">
        <f t="shared" si="31"/>
        <v>2787.7430202548571</v>
      </c>
      <c r="X117" s="124">
        <f t="shared" si="32"/>
        <v>2707.5116759073489</v>
      </c>
      <c r="Y117" s="124"/>
      <c r="Z117" s="124"/>
      <c r="AA117" s="124"/>
      <c r="AB117" s="124"/>
      <c r="AC117" s="124">
        <f t="shared" si="33"/>
        <v>2598.9271758763944</v>
      </c>
      <c r="AD117" s="124">
        <f t="shared" si="34"/>
        <v>2677.6508695308598</v>
      </c>
      <c r="AE117" s="124">
        <f t="shared" si="35"/>
        <v>2605.0998526284639</v>
      </c>
      <c r="AF117" s="124">
        <f t="shared" si="36"/>
        <v>0</v>
      </c>
    </row>
    <row r="118" spans="1:32">
      <c r="A118" t="s">
        <v>53</v>
      </c>
      <c r="B118" t="s">
        <v>97</v>
      </c>
      <c r="C118" t="s">
        <v>87</v>
      </c>
      <c r="D118" t="s">
        <v>335</v>
      </c>
      <c r="E118" t="s">
        <v>336</v>
      </c>
      <c r="F118" s="125">
        <v>5008.0976343903258</v>
      </c>
      <c r="G118" s="125">
        <v>5035.0589777216319</v>
      </c>
      <c r="H118" s="125">
        <v>5143.7297885290463</v>
      </c>
      <c r="I118" s="125">
        <v>4890.2514654936886</v>
      </c>
      <c r="J118" s="125"/>
      <c r="K118" s="125"/>
      <c r="L118" s="125"/>
      <c r="M118" s="125"/>
      <c r="N118" s="125">
        <v>5065.1507307309566</v>
      </c>
      <c r="O118" s="125">
        <v>5352.0789532175368</v>
      </c>
      <c r="P118" s="125">
        <v>5791.7892439317002</v>
      </c>
      <c r="Q118" s="124"/>
      <c r="R118" s="125">
        <v>211747</v>
      </c>
      <c r="S118" s="125">
        <v>213692.36199999999</v>
      </c>
      <c r="T118" s="125">
        <v>215650.00700000001</v>
      </c>
      <c r="U118" s="124">
        <f t="shared" si="29"/>
        <v>2365.1327453944214</v>
      </c>
      <c r="V118" s="124">
        <f t="shared" si="30"/>
        <v>2377.8655554608245</v>
      </c>
      <c r="W118" s="124">
        <f t="shared" si="31"/>
        <v>2429.1866182420749</v>
      </c>
      <c r="X118" s="124">
        <f t="shared" si="32"/>
        <v>2288.4540278953391</v>
      </c>
      <c r="Y118" s="124"/>
      <c r="Z118" s="124"/>
      <c r="AA118" s="124"/>
      <c r="AB118" s="124"/>
      <c r="AC118" s="124">
        <f t="shared" si="33"/>
        <v>2370.3003155213178</v>
      </c>
      <c r="AD118" s="124">
        <f t="shared" si="34"/>
        <v>2504.5719477879779</v>
      </c>
      <c r="AE118" s="124">
        <f t="shared" si="35"/>
        <v>2710.3398501120505</v>
      </c>
      <c r="AF118" s="124">
        <f t="shared" si="36"/>
        <v>0</v>
      </c>
    </row>
    <row r="119" spans="1:32">
      <c r="A119" t="s">
        <v>23</v>
      </c>
      <c r="B119" t="s">
        <v>27</v>
      </c>
      <c r="C119" t="s">
        <v>35</v>
      </c>
      <c r="D119" t="s">
        <v>337</v>
      </c>
      <c r="E119" t="s">
        <v>338</v>
      </c>
      <c r="F119" s="125">
        <v>6313.1202771608632</v>
      </c>
      <c r="G119" s="125">
        <v>6386.5562047375706</v>
      </c>
      <c r="H119" s="125">
        <v>6476.3770937447925</v>
      </c>
      <c r="I119" s="125">
        <v>6646.3853500491578</v>
      </c>
      <c r="J119" s="125"/>
      <c r="K119" s="125"/>
      <c r="L119" s="125"/>
      <c r="M119" s="125"/>
      <c r="N119" s="125">
        <v>6456.9829483565964</v>
      </c>
      <c r="O119" s="125">
        <v>6515.8644645415106</v>
      </c>
      <c r="P119" s="125">
        <v>6871.2923909992032</v>
      </c>
      <c r="Q119" s="124"/>
      <c r="R119" s="125">
        <v>203575</v>
      </c>
      <c r="S119" s="125">
        <v>205329.32399999999</v>
      </c>
      <c r="T119" s="125">
        <v>206304.99400000001</v>
      </c>
      <c r="U119" s="124">
        <f t="shared" si="29"/>
        <v>3101.1274847898135</v>
      </c>
      <c r="V119" s="124">
        <f t="shared" si="30"/>
        <v>3137.2006409124747</v>
      </c>
      <c r="W119" s="124">
        <f t="shared" si="31"/>
        <v>3181.3224088148309</v>
      </c>
      <c r="X119" s="124">
        <f t="shared" si="32"/>
        <v>3236.9391865572779</v>
      </c>
      <c r="Y119" s="124"/>
      <c r="Z119" s="124"/>
      <c r="AA119" s="124"/>
      <c r="AB119" s="124"/>
      <c r="AC119" s="124">
        <f t="shared" si="33"/>
        <v>3144.6959560226264</v>
      </c>
      <c r="AD119" s="124">
        <f t="shared" si="34"/>
        <v>3173.3725790386911</v>
      </c>
      <c r="AE119" s="124">
        <f t="shared" si="35"/>
        <v>3346.4739751440488</v>
      </c>
      <c r="AF119" s="124">
        <f t="shared" si="36"/>
        <v>0</v>
      </c>
    </row>
    <row r="120" spans="1:32">
      <c r="A120" t="s">
        <v>23</v>
      </c>
      <c r="B120" t="s">
        <v>47</v>
      </c>
      <c r="C120" t="s">
        <v>25</v>
      </c>
      <c r="D120" t="s">
        <v>339</v>
      </c>
      <c r="E120" t="s">
        <v>340</v>
      </c>
      <c r="F120" s="125">
        <v>16242.493085850485</v>
      </c>
      <c r="G120" s="125">
        <v>16563.440651550674</v>
      </c>
      <c r="H120" s="125">
        <v>17039.808682059447</v>
      </c>
      <c r="I120" s="125">
        <v>16905.721079739913</v>
      </c>
      <c r="J120" s="125"/>
      <c r="K120" s="125"/>
      <c r="L120" s="125"/>
      <c r="M120" s="125"/>
      <c r="N120" s="125">
        <v>16554.495860679119</v>
      </c>
      <c r="O120" s="125">
        <v>16405.1908204387</v>
      </c>
      <c r="P120" s="125">
        <v>17679.763701972937</v>
      </c>
      <c r="Q120" s="124"/>
      <c r="R120" s="125">
        <v>609538</v>
      </c>
      <c r="S120" s="125">
        <v>604115.80200000003</v>
      </c>
      <c r="T120" s="125">
        <v>605376.72900000005</v>
      </c>
      <c r="U120" s="124">
        <f t="shared" si="29"/>
        <v>2664.7219838386591</v>
      </c>
      <c r="V120" s="124">
        <f t="shared" si="30"/>
        <v>2717.3762179799573</v>
      </c>
      <c r="W120" s="124">
        <f t="shared" si="31"/>
        <v>2795.528528501824</v>
      </c>
      <c r="X120" s="124">
        <f t="shared" si="32"/>
        <v>2798.4239153770573</v>
      </c>
      <c r="Y120" s="124"/>
      <c r="Z120" s="124"/>
      <c r="AA120" s="124"/>
      <c r="AB120" s="124"/>
      <c r="AC120" s="124">
        <f t="shared" si="33"/>
        <v>2740.285191328122</v>
      </c>
      <c r="AD120" s="124">
        <f t="shared" si="34"/>
        <v>2715.5705522231478</v>
      </c>
      <c r="AE120" s="124">
        <f t="shared" si="35"/>
        <v>2926.5521020045981</v>
      </c>
      <c r="AF120" s="124">
        <f t="shared" si="36"/>
        <v>0</v>
      </c>
    </row>
    <row r="121" spans="1:32">
      <c r="A121" t="s">
        <v>33</v>
      </c>
      <c r="B121" t="s">
        <v>57</v>
      </c>
      <c r="C121" t="s">
        <v>71</v>
      </c>
      <c r="D121" t="s">
        <v>341</v>
      </c>
      <c r="E121" t="s">
        <v>342</v>
      </c>
      <c r="F121" s="125">
        <v>21192.679396625907</v>
      </c>
      <c r="G121" s="125">
        <v>21084.52859399364</v>
      </c>
      <c r="H121" s="125">
        <v>21900.830318901237</v>
      </c>
      <c r="I121" s="125">
        <v>21309.315602368122</v>
      </c>
      <c r="J121" s="125"/>
      <c r="K121" s="125"/>
      <c r="L121" s="125"/>
      <c r="M121" s="125"/>
      <c r="N121" s="125">
        <v>21483.95137709349</v>
      </c>
      <c r="O121" s="125">
        <v>21034.534823139169</v>
      </c>
      <c r="P121" s="125">
        <v>21628.88203106045</v>
      </c>
      <c r="Q121" s="124"/>
      <c r="R121" s="125">
        <v>732452</v>
      </c>
      <c r="S121" s="125">
        <v>734326.15899999999</v>
      </c>
      <c r="T121" s="125">
        <v>740943.89199999999</v>
      </c>
      <c r="U121" s="124">
        <f t="shared" si="29"/>
        <v>2893.3881533023196</v>
      </c>
      <c r="V121" s="124">
        <f t="shared" si="30"/>
        <v>2878.6225710345034</v>
      </c>
      <c r="W121" s="124">
        <f t="shared" si="31"/>
        <v>2990.0703826190979</v>
      </c>
      <c r="X121" s="124">
        <f t="shared" si="32"/>
        <v>2901.8870349637268</v>
      </c>
      <c r="Y121" s="124"/>
      <c r="Z121" s="124"/>
      <c r="AA121" s="124"/>
      <c r="AB121" s="124"/>
      <c r="AC121" s="124">
        <f t="shared" si="33"/>
        <v>2925.6688072164252</v>
      </c>
      <c r="AD121" s="124">
        <f t="shared" si="34"/>
        <v>2864.467589141022</v>
      </c>
      <c r="AE121" s="124">
        <f t="shared" si="35"/>
        <v>2945.4053578200869</v>
      </c>
      <c r="AF121" s="124">
        <f t="shared" si="36"/>
        <v>0</v>
      </c>
    </row>
    <row r="122" spans="1:32">
      <c r="A122" t="s">
        <v>23</v>
      </c>
      <c r="B122" t="s">
        <v>27</v>
      </c>
      <c r="C122" t="s">
        <v>35</v>
      </c>
      <c r="D122" t="s">
        <v>343</v>
      </c>
      <c r="E122" t="s">
        <v>344</v>
      </c>
      <c r="F122" s="125">
        <v>9256.1586023225009</v>
      </c>
      <c r="G122" s="125">
        <v>9560.5645403095405</v>
      </c>
      <c r="H122" s="125">
        <v>9453.4054598903513</v>
      </c>
      <c r="I122" s="125">
        <v>9385.9899537721976</v>
      </c>
      <c r="J122" s="125"/>
      <c r="K122" s="125"/>
      <c r="L122" s="125"/>
      <c r="M122" s="125"/>
      <c r="N122" s="125">
        <v>9782.4830777319257</v>
      </c>
      <c r="O122" s="125">
        <v>9915.5669102569427</v>
      </c>
      <c r="P122" s="125">
        <v>10356.529622522954</v>
      </c>
      <c r="Q122" s="124"/>
      <c r="R122" s="125">
        <v>317444</v>
      </c>
      <c r="S122" s="125">
        <v>316618.39399999997</v>
      </c>
      <c r="T122" s="125">
        <v>316983.46600000001</v>
      </c>
      <c r="U122" s="124">
        <f t="shared" si="29"/>
        <v>2915.8398338990501</v>
      </c>
      <c r="V122" s="124">
        <f t="shared" si="30"/>
        <v>3011.7326332548546</v>
      </c>
      <c r="W122" s="124">
        <f t="shared" si="31"/>
        <v>2977.9757878209548</v>
      </c>
      <c r="X122" s="124">
        <f t="shared" si="32"/>
        <v>2964.4487280711173</v>
      </c>
      <c r="Y122" s="124"/>
      <c r="Z122" s="124"/>
      <c r="AA122" s="124"/>
      <c r="AB122" s="124"/>
      <c r="AC122" s="124">
        <f t="shared" si="33"/>
        <v>3089.6761726774239</v>
      </c>
      <c r="AD122" s="124">
        <f t="shared" si="34"/>
        <v>3131.709053598744</v>
      </c>
      <c r="AE122" s="124">
        <f t="shared" si="35"/>
        <v>3270.9816671367976</v>
      </c>
      <c r="AF122" s="124">
        <f t="shared" si="36"/>
        <v>0</v>
      </c>
    </row>
    <row r="123" spans="1:32">
      <c r="A123" t="s">
        <v>33</v>
      </c>
      <c r="B123" t="s">
        <v>57</v>
      </c>
      <c r="C123" t="s">
        <v>55</v>
      </c>
      <c r="D123" t="s">
        <v>347</v>
      </c>
      <c r="E123" t="s">
        <v>348</v>
      </c>
      <c r="F123" s="125">
        <v>7157.0216474105682</v>
      </c>
      <c r="G123" s="125">
        <v>7210.2886411603304</v>
      </c>
      <c r="H123" s="125">
        <v>7449.9410410343926</v>
      </c>
      <c r="I123" s="125">
        <v>7151.4589036321568</v>
      </c>
      <c r="J123" s="125"/>
      <c r="K123" s="125"/>
      <c r="L123" s="125"/>
      <c r="M123" s="125"/>
      <c r="N123" s="125">
        <v>7277.339719245032</v>
      </c>
      <c r="O123" s="125">
        <v>7213.4812114771939</v>
      </c>
      <c r="P123" s="125">
        <v>7637.846749278785</v>
      </c>
      <c r="Q123" s="124"/>
      <c r="R123" s="125">
        <v>324779</v>
      </c>
      <c r="S123" s="125">
        <v>322215.09499999997</v>
      </c>
      <c r="T123" s="125">
        <v>324118.22899999999</v>
      </c>
      <c r="U123" s="124">
        <f t="shared" si="29"/>
        <v>2203.6589950121679</v>
      </c>
      <c r="V123" s="124">
        <f t="shared" si="30"/>
        <v>2220.0599919207616</v>
      </c>
      <c r="W123" s="124">
        <f t="shared" si="31"/>
        <v>2293.8493686581933</v>
      </c>
      <c r="X123" s="124">
        <f t="shared" si="32"/>
        <v>2219.4673727598506</v>
      </c>
      <c r="Y123" s="124"/>
      <c r="Z123" s="124"/>
      <c r="AA123" s="124"/>
      <c r="AB123" s="124"/>
      <c r="AC123" s="124">
        <f t="shared" si="33"/>
        <v>2258.5346969064353</v>
      </c>
      <c r="AD123" s="124">
        <f t="shared" si="34"/>
        <v>2238.7161009564725</v>
      </c>
      <c r="AE123" s="124">
        <f t="shared" si="35"/>
        <v>2370.41866374348</v>
      </c>
      <c r="AF123" s="124">
        <f t="shared" si="36"/>
        <v>0</v>
      </c>
    </row>
    <row r="124" spans="1:32">
      <c r="A124" t="s">
        <v>33</v>
      </c>
      <c r="B124" t="s">
        <v>57</v>
      </c>
      <c r="C124" t="s">
        <v>55</v>
      </c>
      <c r="D124" t="s">
        <v>349</v>
      </c>
      <c r="E124" t="s">
        <v>350</v>
      </c>
      <c r="F124" s="125">
        <v>20695.209294312968</v>
      </c>
      <c r="G124" s="125">
        <v>20713.380856570097</v>
      </c>
      <c r="H124" s="125">
        <v>21860.242995315566</v>
      </c>
      <c r="I124" s="125">
        <v>20999.643318150622</v>
      </c>
      <c r="J124" s="125"/>
      <c r="K124" s="125"/>
      <c r="L124" s="125"/>
      <c r="M124" s="125"/>
      <c r="N124" s="125">
        <v>20598.689933094414</v>
      </c>
      <c r="O124" s="125">
        <v>20410.005582692709</v>
      </c>
      <c r="P124" s="125">
        <v>20855.049448209509</v>
      </c>
      <c r="Q124" s="124"/>
      <c r="R124" s="125">
        <v>811483</v>
      </c>
      <c r="S124" s="125">
        <v>815367.87299999991</v>
      </c>
      <c r="T124" s="125">
        <v>820239.34199999995</v>
      </c>
      <c r="U124" s="124">
        <f t="shared" si="29"/>
        <v>2550.2948668441568</v>
      </c>
      <c r="V124" s="124">
        <f t="shared" si="30"/>
        <v>2552.5341697324648</v>
      </c>
      <c r="W124" s="124">
        <f t="shared" si="31"/>
        <v>2693.8633335899294</v>
      </c>
      <c r="X124" s="124">
        <f t="shared" si="32"/>
        <v>2575.4808367523974</v>
      </c>
      <c r="Y124" s="124"/>
      <c r="Z124" s="124"/>
      <c r="AA124" s="124"/>
      <c r="AB124" s="124"/>
      <c r="AC124" s="124">
        <f t="shared" si="33"/>
        <v>2526.3062986900904</v>
      </c>
      <c r="AD124" s="124">
        <f t="shared" si="34"/>
        <v>2503.1652899933074</v>
      </c>
      <c r="AE124" s="124">
        <f t="shared" si="35"/>
        <v>2557.7472621624265</v>
      </c>
      <c r="AF124" s="124">
        <f t="shared" si="36"/>
        <v>0</v>
      </c>
    </row>
    <row r="125" spans="1:32">
      <c r="A125" t="s">
        <v>23</v>
      </c>
      <c r="B125" t="s">
        <v>37</v>
      </c>
      <c r="C125" t="s">
        <v>105</v>
      </c>
      <c r="D125" t="s">
        <v>892</v>
      </c>
      <c r="E125" t="s">
        <v>893</v>
      </c>
      <c r="F125" s="125">
        <v>6955.4821207529512</v>
      </c>
      <c r="G125" s="125">
        <v>6773.6618494525546</v>
      </c>
      <c r="H125" s="125">
        <v>7258.5158728210545</v>
      </c>
      <c r="I125" s="125">
        <v>7216.0463643849525</v>
      </c>
      <c r="J125" s="125"/>
      <c r="K125" s="125"/>
      <c r="L125" s="125"/>
      <c r="M125" s="125"/>
      <c r="N125" s="125">
        <v>7559.7519435710929</v>
      </c>
      <c r="O125" s="125">
        <v>7771.8253073771566</v>
      </c>
      <c r="P125" s="125">
        <v>8846.1156923114977</v>
      </c>
      <c r="Q125" s="124"/>
      <c r="R125" s="125">
        <v>232349</v>
      </c>
      <c r="S125" s="125">
        <v>231715.429</v>
      </c>
      <c r="T125" s="125">
        <v>232787.30300000001</v>
      </c>
      <c r="U125" s="124">
        <f t="shared" si="29"/>
        <v>2993.5494109089996</v>
      </c>
      <c r="V125" s="124">
        <f t="shared" si="30"/>
        <v>2915.2963212462955</v>
      </c>
      <c r="W125" s="124">
        <f t="shared" si="31"/>
        <v>3123.9712126245668</v>
      </c>
      <c r="X125" s="124">
        <f t="shared" si="32"/>
        <v>3114.1846684645898</v>
      </c>
      <c r="Y125" s="124"/>
      <c r="Z125" s="124"/>
      <c r="AA125" s="124"/>
      <c r="AB125" s="124"/>
      <c r="AC125" s="124">
        <f t="shared" si="33"/>
        <v>3262.5155675633032</v>
      </c>
      <c r="AD125" s="124">
        <f t="shared" si="34"/>
        <v>3354.0387625103535</v>
      </c>
      <c r="AE125" s="124">
        <f t="shared" si="35"/>
        <v>3817.6636447940191</v>
      </c>
      <c r="AF125" s="124">
        <f t="shared" si="36"/>
        <v>0</v>
      </c>
    </row>
    <row r="126" spans="1:32">
      <c r="A126" t="s">
        <v>53</v>
      </c>
      <c r="B126" t="s">
        <v>89</v>
      </c>
      <c r="C126" t="s">
        <v>99</v>
      </c>
      <c r="D126" t="s">
        <v>351</v>
      </c>
      <c r="E126" t="s">
        <v>352</v>
      </c>
      <c r="F126" s="125">
        <v>15793.610000804969</v>
      </c>
      <c r="G126" s="125">
        <v>15790.392579214837</v>
      </c>
      <c r="H126" s="125">
        <v>16484.776281327086</v>
      </c>
      <c r="I126" s="125">
        <v>15869.801557279401</v>
      </c>
      <c r="J126" s="125"/>
      <c r="K126" s="125"/>
      <c r="L126" s="125"/>
      <c r="M126" s="125"/>
      <c r="N126" s="125">
        <v>16094.431673597863</v>
      </c>
      <c r="O126" s="125">
        <v>16073.610012260062</v>
      </c>
      <c r="P126" s="125">
        <v>16729.991173428851</v>
      </c>
      <c r="Q126" s="124"/>
      <c r="R126" s="125">
        <v>678484</v>
      </c>
      <c r="S126" s="125">
        <v>688617.23700000008</v>
      </c>
      <c r="T126" s="125">
        <v>693493.478</v>
      </c>
      <c r="U126" s="124">
        <f t="shared" si="29"/>
        <v>2327.7792845232852</v>
      </c>
      <c r="V126" s="124">
        <f t="shared" si="30"/>
        <v>2327.3050770858026</v>
      </c>
      <c r="W126" s="124">
        <f t="shared" si="31"/>
        <v>2429.6484930119332</v>
      </c>
      <c r="X126" s="124">
        <f t="shared" si="32"/>
        <v>2304.589647859686</v>
      </c>
      <c r="Y126" s="124"/>
      <c r="Z126" s="124"/>
      <c r="AA126" s="124"/>
      <c r="AB126" s="124"/>
      <c r="AC126" s="124">
        <f t="shared" si="33"/>
        <v>2337.2101087266074</v>
      </c>
      <c r="AD126" s="124">
        <f t="shared" si="34"/>
        <v>2334.1864171576144</v>
      </c>
      <c r="AE126" s="124">
        <f t="shared" si="35"/>
        <v>2429.5051408114618</v>
      </c>
      <c r="AF126" s="124">
        <f t="shared" si="36"/>
        <v>0</v>
      </c>
    </row>
    <row r="127" spans="1:32">
      <c r="A127" t="s">
        <v>33</v>
      </c>
      <c r="B127" t="s">
        <v>73</v>
      </c>
      <c r="C127" t="s">
        <v>79</v>
      </c>
      <c r="D127" t="s">
        <v>353</v>
      </c>
      <c r="E127" t="s">
        <v>354</v>
      </c>
      <c r="F127" s="125">
        <v>4814.8494451855868</v>
      </c>
      <c r="G127" s="125">
        <v>4808.4959003934664</v>
      </c>
      <c r="H127" s="125">
        <v>4771.8220228451419</v>
      </c>
      <c r="I127" s="125">
        <v>4963.7544003111161</v>
      </c>
      <c r="J127" s="125"/>
      <c r="K127" s="125"/>
      <c r="L127" s="125"/>
      <c r="M127" s="125"/>
      <c r="N127" s="125">
        <v>5128.4881419820085</v>
      </c>
      <c r="O127" s="125">
        <v>4947.4859475779513</v>
      </c>
      <c r="P127" s="125">
        <v>5177.7749957449514</v>
      </c>
      <c r="Q127" s="124"/>
      <c r="R127" s="125">
        <v>196735</v>
      </c>
      <c r="S127" s="125">
        <v>197181.85500000001</v>
      </c>
      <c r="T127" s="125">
        <v>199275.69699999999</v>
      </c>
      <c r="U127" s="124">
        <f t="shared" si="29"/>
        <v>2447.3781712382579</v>
      </c>
      <c r="V127" s="124">
        <f t="shared" si="30"/>
        <v>2444.1486773545462</v>
      </c>
      <c r="W127" s="124">
        <f t="shared" si="31"/>
        <v>2425.5074200549684</v>
      </c>
      <c r="X127" s="124">
        <f t="shared" si="32"/>
        <v>2517.3484651065464</v>
      </c>
      <c r="Y127" s="124"/>
      <c r="Z127" s="124"/>
      <c r="AA127" s="124"/>
      <c r="AB127" s="124"/>
      <c r="AC127" s="124">
        <f t="shared" si="33"/>
        <v>2600.8925324198863</v>
      </c>
      <c r="AD127" s="124">
        <f t="shared" si="34"/>
        <v>2509.0979834721361</v>
      </c>
      <c r="AE127" s="124">
        <f t="shared" si="35"/>
        <v>2625.8881658989117</v>
      </c>
      <c r="AF127" s="124">
        <f t="shared" si="36"/>
        <v>0</v>
      </c>
    </row>
    <row r="128" spans="1:32">
      <c r="A128" t="s">
        <v>53</v>
      </c>
      <c r="B128" t="s">
        <v>97</v>
      </c>
      <c r="C128" t="s">
        <v>87</v>
      </c>
      <c r="D128" t="s">
        <v>357</v>
      </c>
      <c r="E128" t="s">
        <v>358</v>
      </c>
      <c r="F128" s="125">
        <v>6435.6785105173403</v>
      </c>
      <c r="G128" s="125">
        <v>6242.1198728378859</v>
      </c>
      <c r="H128" s="125">
        <v>6596.4900675017816</v>
      </c>
      <c r="I128" s="125">
        <v>6657.3060745068069</v>
      </c>
      <c r="J128" s="125"/>
      <c r="K128" s="125"/>
      <c r="L128" s="125"/>
      <c r="M128" s="125"/>
      <c r="N128" s="125">
        <v>6718.9992354590195</v>
      </c>
      <c r="O128" s="125">
        <v>6700.5790025680744</v>
      </c>
      <c r="P128" s="125">
        <v>7232.4266792129811</v>
      </c>
      <c r="Q128" s="124"/>
      <c r="R128" s="125">
        <v>262355</v>
      </c>
      <c r="S128" s="125">
        <v>265702.97700000001</v>
      </c>
      <c r="T128" s="125">
        <v>266818.66700000002</v>
      </c>
      <c r="U128" s="124">
        <f t="shared" si="29"/>
        <v>2453.0420653379356</v>
      </c>
      <c r="V128" s="124">
        <f t="shared" si="30"/>
        <v>2379.2646882422237</v>
      </c>
      <c r="W128" s="124">
        <f t="shared" si="31"/>
        <v>2514.3374692694179</v>
      </c>
      <c r="X128" s="124">
        <f t="shared" si="32"/>
        <v>2505.5444051373224</v>
      </c>
      <c r="Y128" s="124"/>
      <c r="Z128" s="124"/>
      <c r="AA128" s="124"/>
      <c r="AB128" s="124"/>
      <c r="AC128" s="124">
        <f t="shared" si="33"/>
        <v>2528.7632495961907</v>
      </c>
      <c r="AD128" s="124">
        <f t="shared" si="34"/>
        <v>2521.8306088335898</v>
      </c>
      <c r="AE128" s="124">
        <f t="shared" si="35"/>
        <v>2721.9968556140716</v>
      </c>
      <c r="AF128" s="124">
        <f t="shared" si="36"/>
        <v>0</v>
      </c>
    </row>
    <row r="129" spans="1:32">
      <c r="A129" t="s">
        <v>53</v>
      </c>
      <c r="B129" t="s">
        <v>89</v>
      </c>
      <c r="C129" t="s">
        <v>117</v>
      </c>
      <c r="D129" t="s">
        <v>361</v>
      </c>
      <c r="E129" t="s">
        <v>362</v>
      </c>
      <c r="F129" s="125">
        <v>4612.7544062034676</v>
      </c>
      <c r="G129" s="125">
        <v>4766.0437566615574</v>
      </c>
      <c r="H129" s="125">
        <v>4869.1641448987557</v>
      </c>
      <c r="I129" s="125">
        <v>4708.8978803276959</v>
      </c>
      <c r="J129" s="125"/>
      <c r="K129" s="125"/>
      <c r="L129" s="125"/>
      <c r="M129" s="125"/>
      <c r="N129" s="125">
        <v>4723.6227531704189</v>
      </c>
      <c r="O129" s="125">
        <v>4707.492794210888</v>
      </c>
      <c r="P129" s="125">
        <v>4873.7476256283435</v>
      </c>
      <c r="Q129" s="124"/>
      <c r="R129" s="125">
        <v>213335</v>
      </c>
      <c r="S129" s="125">
        <v>214401.78700000001</v>
      </c>
      <c r="T129" s="125">
        <v>215856.413</v>
      </c>
      <c r="U129" s="124">
        <f t="shared" si="29"/>
        <v>2162.2117356286908</v>
      </c>
      <c r="V129" s="124">
        <f t="shared" si="30"/>
        <v>2234.0655572979385</v>
      </c>
      <c r="W129" s="124">
        <f t="shared" si="31"/>
        <v>2282.4028616489354</v>
      </c>
      <c r="X129" s="124">
        <f t="shared" si="32"/>
        <v>2196.2960039729965</v>
      </c>
      <c r="Y129" s="124"/>
      <c r="Z129" s="124"/>
      <c r="AA129" s="124"/>
      <c r="AB129" s="124"/>
      <c r="AC129" s="124">
        <f t="shared" si="33"/>
        <v>2203.1638911528376</v>
      </c>
      <c r="AD129" s="124">
        <f t="shared" si="34"/>
        <v>2195.6406521046806</v>
      </c>
      <c r="AE129" s="124">
        <f t="shared" si="35"/>
        <v>2273.184236859156</v>
      </c>
      <c r="AF129" s="124">
        <f t="shared" si="36"/>
        <v>0</v>
      </c>
    </row>
    <row r="130" spans="1:32">
      <c r="A130" t="s">
        <v>53</v>
      </c>
      <c r="B130" t="s">
        <v>89</v>
      </c>
      <c r="C130" t="s">
        <v>99</v>
      </c>
      <c r="D130" t="s">
        <v>365</v>
      </c>
      <c r="E130" t="s">
        <v>366</v>
      </c>
      <c r="F130" s="125">
        <v>3890.488448433608</v>
      </c>
      <c r="G130" s="125">
        <v>3759.1054022491385</v>
      </c>
      <c r="H130" s="125">
        <v>3991.192005181646</v>
      </c>
      <c r="I130" s="125">
        <v>3878.6574561290381</v>
      </c>
      <c r="J130" s="125"/>
      <c r="K130" s="125"/>
      <c r="L130" s="125"/>
      <c r="M130" s="125"/>
      <c r="N130" s="125">
        <v>4037.5031541163739</v>
      </c>
      <c r="O130" s="125">
        <v>3940.460634032861</v>
      </c>
      <c r="P130" s="125">
        <v>4064.313261957584</v>
      </c>
      <c r="Q130" s="124"/>
      <c r="R130" s="125">
        <v>162701</v>
      </c>
      <c r="S130" s="125">
        <v>164995.861</v>
      </c>
      <c r="T130" s="125">
        <v>166034.74</v>
      </c>
      <c r="U130" s="124">
        <f t="shared" si="29"/>
        <v>2391.1890206167191</v>
      </c>
      <c r="V130" s="124">
        <f t="shared" si="30"/>
        <v>2310.4377983227751</v>
      </c>
      <c r="W130" s="124">
        <f t="shared" si="31"/>
        <v>2453.0838809728557</v>
      </c>
      <c r="X130" s="124">
        <f t="shared" si="32"/>
        <v>2350.7604570329422</v>
      </c>
      <c r="Y130" s="124"/>
      <c r="Z130" s="124"/>
      <c r="AA130" s="124"/>
      <c r="AB130" s="124"/>
      <c r="AC130" s="124">
        <f t="shared" si="33"/>
        <v>2447.0329920072199</v>
      </c>
      <c r="AD130" s="124">
        <f t="shared" si="34"/>
        <v>2388.217868103286</v>
      </c>
      <c r="AE130" s="124">
        <f t="shared" si="35"/>
        <v>2463.2819498166587</v>
      </c>
      <c r="AF130" s="124">
        <f t="shared" si="36"/>
        <v>0</v>
      </c>
    </row>
    <row r="131" spans="1:32">
      <c r="A131" t="s">
        <v>43</v>
      </c>
      <c r="B131" t="s">
        <v>81</v>
      </c>
      <c r="C131" t="s">
        <v>121</v>
      </c>
      <c r="D131" t="s">
        <v>367</v>
      </c>
      <c r="E131" t="s">
        <v>368</v>
      </c>
      <c r="F131" s="125">
        <v>6197.8256490196527</v>
      </c>
      <c r="G131" s="125">
        <v>6168.5735844020001</v>
      </c>
      <c r="H131" s="125">
        <v>6280.1392082946668</v>
      </c>
      <c r="I131" s="125">
        <v>6178.680344793398</v>
      </c>
      <c r="J131" s="125"/>
      <c r="K131" s="125"/>
      <c r="L131" s="125"/>
      <c r="M131" s="125"/>
      <c r="N131" s="125">
        <v>6382.0640423454024</v>
      </c>
      <c r="O131" s="125">
        <v>6709.6333283548947</v>
      </c>
      <c r="P131" s="125">
        <v>6939.0653687383665</v>
      </c>
      <c r="Q131" s="124"/>
      <c r="R131" s="125">
        <v>301328</v>
      </c>
      <c r="S131" s="125">
        <v>308553.946</v>
      </c>
      <c r="T131" s="125">
        <v>313540.25900000002</v>
      </c>
      <c r="U131" s="124">
        <f t="shared" si="29"/>
        <v>2056.836951434866</v>
      </c>
      <c r="V131" s="124">
        <f t="shared" si="30"/>
        <v>2047.1292360490893</v>
      </c>
      <c r="W131" s="124">
        <f t="shared" si="31"/>
        <v>2084.1538815824174</v>
      </c>
      <c r="X131" s="124">
        <f t="shared" si="32"/>
        <v>2002.4635642784481</v>
      </c>
      <c r="Y131" s="124"/>
      <c r="Z131" s="124"/>
      <c r="AA131" s="124"/>
      <c r="AB131" s="124"/>
      <c r="AC131" s="124">
        <f t="shared" si="33"/>
        <v>2068.3786822630368</v>
      </c>
      <c r="AD131" s="124">
        <f t="shared" si="34"/>
        <v>2174.541410128294</v>
      </c>
      <c r="AE131" s="124">
        <f t="shared" si="35"/>
        <v>2248.8985989951875</v>
      </c>
      <c r="AF131" s="124">
        <f t="shared" si="36"/>
        <v>0</v>
      </c>
    </row>
    <row r="132" spans="1:32">
      <c r="A132" t="s">
        <v>23</v>
      </c>
      <c r="B132" t="s">
        <v>27</v>
      </c>
      <c r="C132" t="s">
        <v>35</v>
      </c>
      <c r="D132" t="s">
        <v>369</v>
      </c>
      <c r="E132" t="s">
        <v>370</v>
      </c>
      <c r="F132" s="125">
        <v>4314.1914426105741</v>
      </c>
      <c r="G132" s="125">
        <v>4174.0558560450681</v>
      </c>
      <c r="H132" s="125">
        <v>4332.3464929018437</v>
      </c>
      <c r="I132" s="125">
        <v>4149.0224703361173</v>
      </c>
      <c r="J132" s="125"/>
      <c r="K132" s="125"/>
      <c r="L132" s="125"/>
      <c r="M132" s="125"/>
      <c r="N132" s="125">
        <v>4091.0253986098824</v>
      </c>
      <c r="O132" s="125">
        <v>4183.492496154915</v>
      </c>
      <c r="P132" s="125">
        <v>4456.9816849995195</v>
      </c>
      <c r="Q132" s="124"/>
      <c r="R132" s="125">
        <v>135496</v>
      </c>
      <c r="S132" s="125">
        <v>134762.777</v>
      </c>
      <c r="T132" s="125">
        <v>134759.68299999999</v>
      </c>
      <c r="U132" s="124">
        <f t="shared" si="29"/>
        <v>3183.9991162916795</v>
      </c>
      <c r="V132" s="124">
        <f t="shared" si="30"/>
        <v>3080.5749660839201</v>
      </c>
      <c r="W132" s="124">
        <f t="shared" si="31"/>
        <v>3197.398072933403</v>
      </c>
      <c r="X132" s="124">
        <f t="shared" si="32"/>
        <v>3078.7599979006945</v>
      </c>
      <c r="Y132" s="124"/>
      <c r="Z132" s="124"/>
      <c r="AA132" s="124"/>
      <c r="AB132" s="124"/>
      <c r="AC132" s="124">
        <f t="shared" si="33"/>
        <v>3035.7235801172919</v>
      </c>
      <c r="AD132" s="124">
        <f t="shared" si="34"/>
        <v>3104.3382967352441</v>
      </c>
      <c r="AE132" s="124">
        <f t="shared" si="35"/>
        <v>3307.2794908341189</v>
      </c>
      <c r="AF132" s="124">
        <f t="shared" si="36"/>
        <v>0</v>
      </c>
    </row>
    <row r="133" spans="1:32">
      <c r="A133" t="s">
        <v>43</v>
      </c>
      <c r="B133" t="s">
        <v>81</v>
      </c>
      <c r="C133" t="s">
        <v>121</v>
      </c>
      <c r="D133" t="s">
        <v>373</v>
      </c>
      <c r="E133" t="s">
        <v>374</v>
      </c>
      <c r="F133" s="125">
        <v>4323.5936141809107</v>
      </c>
      <c r="G133" s="125">
        <v>4137.0017973109643</v>
      </c>
      <c r="H133" s="125">
        <v>4351.5172331515623</v>
      </c>
      <c r="I133" s="125">
        <v>4291.6280568536613</v>
      </c>
      <c r="J133" s="125"/>
      <c r="K133" s="125"/>
      <c r="L133" s="125"/>
      <c r="M133" s="125"/>
      <c r="N133" s="125">
        <v>4531.0514300491523</v>
      </c>
      <c r="O133" s="125">
        <v>4471.4147001927277</v>
      </c>
      <c r="P133" s="125">
        <v>4630.0369368974261</v>
      </c>
      <c r="Q133" s="124"/>
      <c r="R133" s="125">
        <v>195187</v>
      </c>
      <c r="S133" s="125">
        <v>202578.715</v>
      </c>
      <c r="T133" s="125">
        <v>205376.93299999999</v>
      </c>
      <c r="U133" s="124">
        <f t="shared" si="29"/>
        <v>2215.1032672160086</v>
      </c>
      <c r="V133" s="124">
        <f t="shared" si="30"/>
        <v>2119.5068305322402</v>
      </c>
      <c r="W133" s="124">
        <f t="shared" si="31"/>
        <v>2229.409352647237</v>
      </c>
      <c r="X133" s="124">
        <f t="shared" si="32"/>
        <v>2118.499002648754</v>
      </c>
      <c r="Y133" s="124"/>
      <c r="Z133" s="124"/>
      <c r="AA133" s="124"/>
      <c r="AB133" s="124"/>
      <c r="AC133" s="124">
        <f t="shared" si="33"/>
        <v>2236.6868256860807</v>
      </c>
      <c r="AD133" s="124">
        <f t="shared" si="34"/>
        <v>2207.2480320515056</v>
      </c>
      <c r="AE133" s="124">
        <f t="shared" si="35"/>
        <v>2285.5495637325107</v>
      </c>
      <c r="AF133" s="124">
        <f t="shared" si="36"/>
        <v>0</v>
      </c>
    </row>
    <row r="134" spans="1:32">
      <c r="A134" t="s">
        <v>23</v>
      </c>
      <c r="B134" t="s">
        <v>37</v>
      </c>
      <c r="C134" t="s">
        <v>105</v>
      </c>
      <c r="D134" t="s">
        <v>375</v>
      </c>
      <c r="E134" t="s">
        <v>376</v>
      </c>
      <c r="F134" s="125">
        <v>6628.8681992838301</v>
      </c>
      <c r="G134" s="125">
        <v>6705.1201246874571</v>
      </c>
      <c r="H134" s="125">
        <v>7084.4180224284628</v>
      </c>
      <c r="I134" s="125">
        <v>6988.0817149080731</v>
      </c>
      <c r="J134" s="125"/>
      <c r="K134" s="125"/>
      <c r="L134" s="125"/>
      <c r="M134" s="125"/>
      <c r="N134" s="125">
        <v>7053.0605615894383</v>
      </c>
      <c r="O134" s="125">
        <v>7324.992350503896</v>
      </c>
      <c r="P134" s="125">
        <v>7922.3996571998969</v>
      </c>
      <c r="Q134" s="124"/>
      <c r="R134" s="125">
        <v>216350</v>
      </c>
      <c r="S134" s="125">
        <v>214276.28700000001</v>
      </c>
      <c r="T134" s="125">
        <v>214835.01800000001</v>
      </c>
      <c r="U134" s="124">
        <f t="shared" si="29"/>
        <v>3063.9557195672892</v>
      </c>
      <c r="V134" s="124">
        <f t="shared" si="30"/>
        <v>3099.200427403493</v>
      </c>
      <c r="W134" s="124">
        <f t="shared" si="31"/>
        <v>3274.5172278384389</v>
      </c>
      <c r="X134" s="124">
        <f t="shared" si="32"/>
        <v>3261.2482756470727</v>
      </c>
      <c r="Y134" s="124"/>
      <c r="Z134" s="124"/>
      <c r="AA134" s="124"/>
      <c r="AB134" s="124"/>
      <c r="AC134" s="124">
        <f t="shared" si="33"/>
        <v>3291.5730715407808</v>
      </c>
      <c r="AD134" s="124">
        <f t="shared" si="34"/>
        <v>3418.4801561844761</v>
      </c>
      <c r="AE134" s="124">
        <f t="shared" si="35"/>
        <v>3697.2824982728475</v>
      </c>
      <c r="AF134" s="124">
        <f t="shared" si="36"/>
        <v>0</v>
      </c>
    </row>
    <row r="135" spans="1:32">
      <c r="A135" t="s">
        <v>23</v>
      </c>
      <c r="B135" t="s">
        <v>47</v>
      </c>
      <c r="C135" t="s">
        <v>25</v>
      </c>
      <c r="D135" t="s">
        <v>377</v>
      </c>
      <c r="E135" t="s">
        <v>378</v>
      </c>
      <c r="F135" s="125">
        <v>7109.9365547058478</v>
      </c>
      <c r="G135" s="125">
        <v>6974.9364128081979</v>
      </c>
      <c r="H135" s="125">
        <v>7226.9624796287999</v>
      </c>
      <c r="I135" s="125">
        <v>7390.2048037996392</v>
      </c>
      <c r="J135" s="125"/>
      <c r="K135" s="125"/>
      <c r="L135" s="125"/>
      <c r="M135" s="125"/>
      <c r="N135" s="125">
        <v>7747.7427649971405</v>
      </c>
      <c r="O135" s="125">
        <v>7798.2226636261703</v>
      </c>
      <c r="P135" s="125">
        <v>8275.4099555059274</v>
      </c>
      <c r="Q135" s="124"/>
      <c r="R135" s="125">
        <v>262142</v>
      </c>
      <c r="S135" s="125">
        <v>262214.91800000001</v>
      </c>
      <c r="T135" s="125">
        <v>263075.08500000002</v>
      </c>
      <c r="U135" s="124">
        <f t="shared" si="29"/>
        <v>2712.2462461970413</v>
      </c>
      <c r="V135" s="124">
        <f t="shared" si="30"/>
        <v>2660.7473860763243</v>
      </c>
      <c r="W135" s="124">
        <f t="shared" si="31"/>
        <v>2756.8884343709897</v>
      </c>
      <c r="X135" s="124">
        <f t="shared" si="32"/>
        <v>2818.37694825572</v>
      </c>
      <c r="Y135" s="124"/>
      <c r="Z135" s="124"/>
      <c r="AA135" s="124"/>
      <c r="AB135" s="124"/>
      <c r="AC135" s="124">
        <f t="shared" si="33"/>
        <v>2954.7299688712374</v>
      </c>
      <c r="AD135" s="124">
        <f t="shared" si="34"/>
        <v>2973.9813139182911</v>
      </c>
      <c r="AE135" s="124">
        <f t="shared" si="35"/>
        <v>3155.9645876082182</v>
      </c>
      <c r="AF135" s="124">
        <f t="shared" si="36"/>
        <v>0</v>
      </c>
    </row>
    <row r="136" spans="1:32">
      <c r="A136" t="s">
        <v>33</v>
      </c>
      <c r="B136" t="s">
        <v>57</v>
      </c>
      <c r="C136" t="s">
        <v>71</v>
      </c>
      <c r="D136" t="s">
        <v>379</v>
      </c>
      <c r="E136" t="s">
        <v>380</v>
      </c>
      <c r="F136" s="125">
        <v>876.8860891035406</v>
      </c>
      <c r="G136" s="125">
        <v>839.61793258328078</v>
      </c>
      <c r="H136" s="125">
        <v>875.28380092952943</v>
      </c>
      <c r="I136" s="125">
        <v>886.17469077205681</v>
      </c>
      <c r="J136" s="125"/>
      <c r="K136" s="125"/>
      <c r="L136" s="125"/>
      <c r="M136" s="125"/>
      <c r="N136" s="125">
        <v>905.9806650879093</v>
      </c>
      <c r="O136" s="125">
        <v>925.55570121297194</v>
      </c>
      <c r="P136" s="125">
        <v>958.10054908734423</v>
      </c>
      <c r="Q136" s="124"/>
      <c r="R136" s="125">
        <v>38949</v>
      </c>
      <c r="S136" s="125">
        <v>38000.228000000003</v>
      </c>
      <c r="T136" s="125">
        <v>38087.360000000001</v>
      </c>
      <c r="U136" s="124">
        <f t="shared" si="29"/>
        <v>2251.3699686860782</v>
      </c>
      <c r="V136" s="124">
        <f t="shared" si="30"/>
        <v>2155.6854671064234</v>
      </c>
      <c r="W136" s="124">
        <f t="shared" si="31"/>
        <v>2247.2561578719078</v>
      </c>
      <c r="X136" s="124">
        <f t="shared" si="32"/>
        <v>2332.0246677784585</v>
      </c>
      <c r="Y136" s="124"/>
      <c r="Z136" s="124"/>
      <c r="AA136" s="124"/>
      <c r="AB136" s="124"/>
      <c r="AC136" s="124">
        <f t="shared" si="33"/>
        <v>2384.1453400961414</v>
      </c>
      <c r="AD136" s="124">
        <f t="shared" si="34"/>
        <v>2435.6582839791695</v>
      </c>
      <c r="AE136" s="124">
        <f t="shared" si="35"/>
        <v>2521.3021066277397</v>
      </c>
      <c r="AF136" s="124">
        <f t="shared" si="36"/>
        <v>0</v>
      </c>
    </row>
    <row r="137" spans="1:32">
      <c r="A137" t="s">
        <v>23</v>
      </c>
      <c r="B137" t="s">
        <v>37</v>
      </c>
      <c r="C137" t="s">
        <v>105</v>
      </c>
      <c r="D137" t="s">
        <v>898</v>
      </c>
      <c r="E137" t="s">
        <v>899</v>
      </c>
      <c r="F137" s="125">
        <v>8473.2998018193066</v>
      </c>
      <c r="G137" s="125">
        <v>8377.4920101170264</v>
      </c>
      <c r="H137" s="125">
        <v>8439.9052413472782</v>
      </c>
      <c r="I137" s="125">
        <v>7985.8810464507478</v>
      </c>
      <c r="J137" s="125"/>
      <c r="K137" s="125"/>
      <c r="L137" s="125"/>
      <c r="M137" s="125"/>
      <c r="N137" s="125">
        <v>8109.7168403353517</v>
      </c>
      <c r="O137" s="125">
        <v>8524.870916998485</v>
      </c>
      <c r="P137" s="125">
        <v>8938.4934120689759</v>
      </c>
      <c r="Q137" s="124"/>
      <c r="R137" s="125">
        <v>248121</v>
      </c>
      <c r="S137" s="125">
        <v>250616.04</v>
      </c>
      <c r="T137" s="125">
        <v>253263.78099999999</v>
      </c>
      <c r="U137" s="124">
        <f t="shared" si="29"/>
        <v>3414.9869627396738</v>
      </c>
      <c r="V137" s="124">
        <f t="shared" si="30"/>
        <v>3376.3736282366367</v>
      </c>
      <c r="W137" s="124">
        <f t="shared" si="31"/>
        <v>3401.5279808429273</v>
      </c>
      <c r="X137" s="124">
        <f t="shared" si="32"/>
        <v>3186.500371824065</v>
      </c>
      <c r="Y137" s="124"/>
      <c r="Z137" s="124"/>
      <c r="AA137" s="124"/>
      <c r="AB137" s="124"/>
      <c r="AC137" s="124">
        <f t="shared" si="33"/>
        <v>3235.9129289311854</v>
      </c>
      <c r="AD137" s="124">
        <f t="shared" si="34"/>
        <v>3401.5663630302693</v>
      </c>
      <c r="AE137" s="124">
        <f t="shared" si="35"/>
        <v>3566.6086704063218</v>
      </c>
      <c r="AF137" s="124">
        <f t="shared" si="36"/>
        <v>0</v>
      </c>
    </row>
    <row r="138" spans="1:32">
      <c r="A138" t="s">
        <v>33</v>
      </c>
      <c r="B138" t="s">
        <v>65</v>
      </c>
      <c r="C138" t="s">
        <v>63</v>
      </c>
      <c r="D138" t="s">
        <v>381</v>
      </c>
      <c r="E138" t="s">
        <v>382</v>
      </c>
      <c r="F138" s="125">
        <v>9254.244401826887</v>
      </c>
      <c r="G138" s="125">
        <v>8789.5354010962274</v>
      </c>
      <c r="H138" s="125">
        <v>9313.7962350667003</v>
      </c>
      <c r="I138" s="125">
        <v>9009.1673606829136</v>
      </c>
      <c r="J138" s="125"/>
      <c r="K138" s="125"/>
      <c r="L138" s="125"/>
      <c r="M138" s="125"/>
      <c r="N138" s="125">
        <v>9036.6660633943247</v>
      </c>
      <c r="O138" s="125">
        <v>8647.9504248125686</v>
      </c>
      <c r="P138" s="125">
        <v>8913.1609271317247</v>
      </c>
      <c r="Q138" s="124"/>
      <c r="R138" s="125">
        <v>322631</v>
      </c>
      <c r="S138" s="125">
        <v>324916.44300000003</v>
      </c>
      <c r="T138" s="125">
        <v>327648.06099999999</v>
      </c>
      <c r="U138" s="124">
        <f t="shared" si="29"/>
        <v>2868.3680123196118</v>
      </c>
      <c r="V138" s="124">
        <f t="shared" si="30"/>
        <v>2724.3307063165744</v>
      </c>
      <c r="W138" s="124">
        <f t="shared" si="31"/>
        <v>2886.8261993009664</v>
      </c>
      <c r="X138" s="124">
        <f t="shared" si="32"/>
        <v>2772.7643690482332</v>
      </c>
      <c r="Y138" s="124"/>
      <c r="Z138" s="124"/>
      <c r="AA138" s="124"/>
      <c r="AB138" s="124"/>
      <c r="AC138" s="124">
        <f t="shared" si="33"/>
        <v>2781.2276842493702</v>
      </c>
      <c r="AD138" s="124">
        <f t="shared" si="34"/>
        <v>2661.5921142570701</v>
      </c>
      <c r="AE138" s="124">
        <f t="shared" si="35"/>
        <v>2743.2163312004877</v>
      </c>
      <c r="AF138" s="124">
        <f t="shared" si="36"/>
        <v>0</v>
      </c>
    </row>
    <row r="139" spans="1:32">
      <c r="A139" t="s">
        <v>23</v>
      </c>
      <c r="B139" t="s">
        <v>37</v>
      </c>
      <c r="C139" t="s">
        <v>45</v>
      </c>
      <c r="D139" t="s">
        <v>383</v>
      </c>
      <c r="E139" t="s">
        <v>384</v>
      </c>
      <c r="F139" s="125">
        <v>9299.4697081548638</v>
      </c>
      <c r="G139" s="125">
        <v>9075.8548013571562</v>
      </c>
      <c r="H139" s="125">
        <v>8951.7490261720759</v>
      </c>
      <c r="I139" s="125">
        <v>8889.4302102583479</v>
      </c>
      <c r="J139" s="125"/>
      <c r="K139" s="125"/>
      <c r="L139" s="125"/>
      <c r="M139" s="125"/>
      <c r="N139" s="125">
        <v>9199.0927110901303</v>
      </c>
      <c r="O139" s="125">
        <v>9307.5177757264064</v>
      </c>
      <c r="P139" s="125">
        <v>9827.6293006980268</v>
      </c>
      <c r="Q139" s="124"/>
      <c r="R139" s="125">
        <v>274853</v>
      </c>
      <c r="S139" s="125">
        <v>273777.924</v>
      </c>
      <c r="T139" s="125">
        <v>274088.15399999998</v>
      </c>
      <c r="U139" s="124">
        <f t="shared" si="29"/>
        <v>3383.4339476574255</v>
      </c>
      <c r="V139" s="124">
        <f t="shared" si="30"/>
        <v>3302.0759465449369</v>
      </c>
      <c r="W139" s="124">
        <f t="shared" si="31"/>
        <v>3256.9224371471569</v>
      </c>
      <c r="X139" s="124">
        <f t="shared" si="32"/>
        <v>3246.9492354899835</v>
      </c>
      <c r="Y139" s="124"/>
      <c r="Z139" s="124"/>
      <c r="AA139" s="124"/>
      <c r="AB139" s="124"/>
      <c r="AC139" s="124">
        <f t="shared" si="33"/>
        <v>3360.0564197024632</v>
      </c>
      <c r="AD139" s="124">
        <f t="shared" si="34"/>
        <v>3399.6597094973977</v>
      </c>
      <c r="AE139" s="124">
        <f t="shared" si="35"/>
        <v>3589.6354085503353</v>
      </c>
      <c r="AF139" s="124">
        <f t="shared" si="36"/>
        <v>0</v>
      </c>
    </row>
    <row r="140" spans="1:32">
      <c r="A140" t="s">
        <v>23</v>
      </c>
      <c r="B140" t="s">
        <v>47</v>
      </c>
      <c r="C140" t="s">
        <v>25</v>
      </c>
      <c r="D140" t="s">
        <v>385</v>
      </c>
      <c r="E140" t="s">
        <v>386</v>
      </c>
      <c r="F140" s="125">
        <v>13379.743145650069</v>
      </c>
      <c r="G140" s="125">
        <v>13374.478338838118</v>
      </c>
      <c r="H140" s="125">
        <v>13169.995302224426</v>
      </c>
      <c r="I140" s="125">
        <v>13800.313076682929</v>
      </c>
      <c r="J140" s="125"/>
      <c r="K140" s="125"/>
      <c r="L140" s="125"/>
      <c r="M140" s="125"/>
      <c r="N140" s="125">
        <v>13541.351445171698</v>
      </c>
      <c r="O140" s="125">
        <v>14047.981964049695</v>
      </c>
      <c r="P140" s="125">
        <v>14335.19163818907</v>
      </c>
      <c r="Q140" s="124"/>
      <c r="R140" s="125">
        <v>574050</v>
      </c>
      <c r="S140" s="125">
        <v>577777.326</v>
      </c>
      <c r="T140" s="125">
        <v>581745.96299999999</v>
      </c>
      <c r="U140" s="124">
        <f t="shared" si="29"/>
        <v>2330.7626767093579</v>
      </c>
      <c r="V140" s="124">
        <f t="shared" si="30"/>
        <v>2329.8455428687603</v>
      </c>
      <c r="W140" s="124">
        <f t="shared" si="31"/>
        <v>2294.2244233471692</v>
      </c>
      <c r="X140" s="124">
        <f t="shared" si="32"/>
        <v>2388.517592447532</v>
      </c>
      <c r="Y140" s="124"/>
      <c r="Z140" s="124"/>
      <c r="AA140" s="124"/>
      <c r="AB140" s="124"/>
      <c r="AC140" s="124">
        <f t="shared" si="33"/>
        <v>2343.6972750245477</v>
      </c>
      <c r="AD140" s="124">
        <f t="shared" si="34"/>
        <v>2431.3833949326172</v>
      </c>
      <c r="AE140" s="124">
        <f t="shared" si="35"/>
        <v>2481.0928004795169</v>
      </c>
      <c r="AF140" s="124">
        <f t="shared" si="36"/>
        <v>0</v>
      </c>
    </row>
    <row r="141" spans="1:32">
      <c r="A141" t="s">
        <v>33</v>
      </c>
      <c r="B141" t="s">
        <v>65</v>
      </c>
      <c r="C141" t="s">
        <v>55</v>
      </c>
      <c r="D141" t="s">
        <v>389</v>
      </c>
      <c r="E141" t="s">
        <v>390</v>
      </c>
      <c r="F141" s="125">
        <v>8316.9436376554004</v>
      </c>
      <c r="G141" s="125">
        <v>8303.7272919353381</v>
      </c>
      <c r="H141" s="125">
        <v>8651.3577596370214</v>
      </c>
      <c r="I141" s="125">
        <v>8466.8519838642569</v>
      </c>
      <c r="J141" s="125"/>
      <c r="K141" s="125"/>
      <c r="L141" s="125"/>
      <c r="M141" s="125"/>
      <c r="N141" s="125">
        <v>8615.172363129348</v>
      </c>
      <c r="O141" s="125">
        <v>8433.4852829402589</v>
      </c>
      <c r="P141" s="125">
        <v>8718.0046610648169</v>
      </c>
      <c r="Q141" s="124"/>
      <c r="R141" s="125">
        <v>314392</v>
      </c>
      <c r="S141" s="125">
        <v>313663.31599999999</v>
      </c>
      <c r="T141" s="125">
        <v>315018.01899999997</v>
      </c>
      <c r="U141" s="124">
        <f t="shared" si="29"/>
        <v>2645.4056202624115</v>
      </c>
      <c r="V141" s="124">
        <f t="shared" si="30"/>
        <v>2641.2018409931989</v>
      </c>
      <c r="W141" s="124">
        <f t="shared" si="31"/>
        <v>2751.774141720216</v>
      </c>
      <c r="X141" s="124">
        <f t="shared" si="32"/>
        <v>2699.3440265307459</v>
      </c>
      <c r="Y141" s="124"/>
      <c r="Z141" s="124"/>
      <c r="AA141" s="124"/>
      <c r="AB141" s="124"/>
      <c r="AC141" s="124">
        <f t="shared" si="33"/>
        <v>2746.6305186703275</v>
      </c>
      <c r="AD141" s="124">
        <f t="shared" si="34"/>
        <v>2688.7062824204345</v>
      </c>
      <c r="AE141" s="124">
        <f t="shared" si="35"/>
        <v>2779.4148108364757</v>
      </c>
      <c r="AF141" s="124">
        <f t="shared" si="36"/>
        <v>0</v>
      </c>
    </row>
    <row r="142" spans="1:32">
      <c r="A142" t="s">
        <v>53</v>
      </c>
      <c r="B142" t="s">
        <v>89</v>
      </c>
      <c r="C142" t="s">
        <v>99</v>
      </c>
      <c r="D142" t="s">
        <v>391</v>
      </c>
      <c r="E142" t="s">
        <v>392</v>
      </c>
      <c r="F142" s="125">
        <v>4681.7101738247502</v>
      </c>
      <c r="G142" s="125">
        <v>4853.999427131871</v>
      </c>
      <c r="H142" s="125">
        <v>5243.2714110294746</v>
      </c>
      <c r="I142" s="125">
        <v>4834.8567874122427</v>
      </c>
      <c r="J142" s="125"/>
      <c r="K142" s="125"/>
      <c r="L142" s="125"/>
      <c r="M142" s="125"/>
      <c r="N142" s="125">
        <v>9698.0558052243505</v>
      </c>
      <c r="O142" s="125">
        <v>6974.5446663800822</v>
      </c>
      <c r="P142" s="125">
        <v>5227.1941785912977</v>
      </c>
      <c r="Q142" s="124"/>
      <c r="R142" s="125">
        <v>147736</v>
      </c>
      <c r="S142" s="125">
        <v>149284.804</v>
      </c>
      <c r="T142" s="125">
        <v>150748.84700000001</v>
      </c>
      <c r="U142" s="124">
        <f t="shared" si="29"/>
        <v>3168.9704431044229</v>
      </c>
      <c r="V142" s="124">
        <f t="shared" si="30"/>
        <v>3285.5901250418797</v>
      </c>
      <c r="W142" s="124">
        <f t="shared" si="31"/>
        <v>3549.081747867463</v>
      </c>
      <c r="X142" s="124">
        <f t="shared" si="32"/>
        <v>3238.6797971830019</v>
      </c>
      <c r="Y142" s="124"/>
      <c r="Z142" s="124"/>
      <c r="AA142" s="124"/>
      <c r="AB142" s="124"/>
      <c r="AC142" s="124">
        <f t="shared" ref="AC142:AC173" si="37">(N142/$S142)*100000</f>
        <v>6496.3449362363435</v>
      </c>
      <c r="AD142" s="124">
        <f t="shared" ref="AD142:AD173" si="38">(O142/$S142)*100000</f>
        <v>4671.9722835152616</v>
      </c>
      <c r="AE142" s="124">
        <f t="shared" ref="AE142:AE173" si="39">(P142/$S142)*100000</f>
        <v>3501.4911354214578</v>
      </c>
      <c r="AF142" s="124">
        <f t="shared" ref="AF142:AF173" si="40">(Q142/$T142)*100000</f>
        <v>0</v>
      </c>
    </row>
    <row r="143" spans="1:32">
      <c r="A143" t="s">
        <v>33</v>
      </c>
      <c r="B143" t="s">
        <v>65</v>
      </c>
      <c r="C143" t="s">
        <v>63</v>
      </c>
      <c r="D143" t="s">
        <v>393</v>
      </c>
      <c r="E143" t="s">
        <v>394</v>
      </c>
      <c r="F143" s="125">
        <v>6692.5672175856334</v>
      </c>
      <c r="G143" s="125">
        <v>6697.751710573436</v>
      </c>
      <c r="H143" s="125">
        <v>7067.0787838337246</v>
      </c>
      <c r="I143" s="125">
        <v>6966.6516679142487</v>
      </c>
      <c r="J143" s="125"/>
      <c r="K143" s="125"/>
      <c r="L143" s="125"/>
      <c r="M143" s="125"/>
      <c r="N143" s="125">
        <v>6926.6200439756949</v>
      </c>
      <c r="O143" s="125">
        <v>6948.7750871967191</v>
      </c>
      <c r="P143" s="125">
        <v>7375.5745940332154</v>
      </c>
      <c r="Q143" s="124"/>
      <c r="R143" s="125">
        <v>212166</v>
      </c>
      <c r="S143" s="125">
        <v>212903.29199999999</v>
      </c>
      <c r="T143" s="125">
        <v>214045.52799999999</v>
      </c>
      <c r="U143" s="124">
        <f t="shared" ref="U143:U182" si="41">(F143/$R143)*100000</f>
        <v>3154.4013732575595</v>
      </c>
      <c r="V143" s="124">
        <f t="shared" ref="V143:V182" si="42">(G143/$R143)*100000</f>
        <v>3156.844975431236</v>
      </c>
      <c r="W143" s="124">
        <f t="shared" ref="W143:W182" si="43">(H143/$R143)*100000</f>
        <v>3330.9195553640661</v>
      </c>
      <c r="X143" s="124">
        <f t="shared" ref="X143:X182" si="44">(I143/$S143)*100000</f>
        <v>3272.2141599925326</v>
      </c>
      <c r="Y143" s="124"/>
      <c r="Z143" s="124"/>
      <c r="AA143" s="124"/>
      <c r="AB143" s="124"/>
      <c r="AC143" s="124">
        <f t="shared" si="37"/>
        <v>3253.4114333824837</v>
      </c>
      <c r="AD143" s="124">
        <f t="shared" si="38"/>
        <v>3263.8175868115368</v>
      </c>
      <c r="AE143" s="124">
        <f t="shared" si="39"/>
        <v>3464.2839595139822</v>
      </c>
      <c r="AF143" s="124">
        <f t="shared" si="40"/>
        <v>0</v>
      </c>
    </row>
    <row r="144" spans="1:32">
      <c r="A144" t="s">
        <v>53</v>
      </c>
      <c r="B144" t="s">
        <v>97</v>
      </c>
      <c r="C144" t="s">
        <v>87</v>
      </c>
      <c r="D144" t="s">
        <v>395</v>
      </c>
      <c r="E144" t="s">
        <v>396</v>
      </c>
      <c r="F144" s="125">
        <v>16799.802565224119</v>
      </c>
      <c r="G144" s="125">
        <v>16906.032418964915</v>
      </c>
      <c r="H144" s="125">
        <v>17289.403979573592</v>
      </c>
      <c r="I144" s="125">
        <v>16833.653156897108</v>
      </c>
      <c r="J144" s="125"/>
      <c r="K144" s="125"/>
      <c r="L144" s="125"/>
      <c r="M144" s="125"/>
      <c r="N144" s="125">
        <v>17059.610672409002</v>
      </c>
      <c r="O144" s="125">
        <v>17284.590440346994</v>
      </c>
      <c r="P144" s="125">
        <v>18403.449569038014</v>
      </c>
      <c r="Q144" s="124"/>
      <c r="R144" s="125">
        <v>551446</v>
      </c>
      <c r="S144" s="125">
        <v>551598.23900000006</v>
      </c>
      <c r="T144" s="125">
        <v>555206.86800000002</v>
      </c>
      <c r="U144" s="124">
        <f t="shared" si="41"/>
        <v>3046.5000317753907</v>
      </c>
      <c r="V144" s="124">
        <f t="shared" si="42"/>
        <v>3065.7639041655784</v>
      </c>
      <c r="W144" s="124">
        <f t="shared" si="43"/>
        <v>3135.2850468719676</v>
      </c>
      <c r="X144" s="124">
        <f t="shared" si="44"/>
        <v>3051.7960295549647</v>
      </c>
      <c r="Y144" s="124"/>
      <c r="Z144" s="124"/>
      <c r="AA144" s="124"/>
      <c r="AB144" s="124"/>
      <c r="AC144" s="124">
        <f t="shared" si="37"/>
        <v>3092.7601769245316</v>
      </c>
      <c r="AD144" s="124">
        <f t="shared" si="38"/>
        <v>3133.5470670976874</v>
      </c>
      <c r="AE144" s="124">
        <f t="shared" si="39"/>
        <v>3336.3865704868595</v>
      </c>
      <c r="AF144" s="124">
        <f t="shared" si="40"/>
        <v>0</v>
      </c>
    </row>
    <row r="145" spans="1:32">
      <c r="A145" t="s">
        <v>53</v>
      </c>
      <c r="B145" t="s">
        <v>97</v>
      </c>
      <c r="C145" t="s">
        <v>87</v>
      </c>
      <c r="D145" t="s">
        <v>397</v>
      </c>
      <c r="E145" t="s">
        <v>398</v>
      </c>
      <c r="F145" s="125">
        <v>6433.5697014847237</v>
      </c>
      <c r="G145" s="125">
        <v>6604.8310354959594</v>
      </c>
      <c r="H145" s="125">
        <v>6613.5318057391241</v>
      </c>
      <c r="I145" s="125">
        <v>6589.7426987494036</v>
      </c>
      <c r="J145" s="125"/>
      <c r="K145" s="125"/>
      <c r="L145" s="125"/>
      <c r="M145" s="125"/>
      <c r="N145" s="125">
        <v>6630.6833338754823</v>
      </c>
      <c r="O145" s="125">
        <v>6574.5748495304806</v>
      </c>
      <c r="P145" s="125">
        <v>7079.2873331537703</v>
      </c>
      <c r="Q145" s="124"/>
      <c r="R145" s="125">
        <v>276677</v>
      </c>
      <c r="S145" s="125">
        <v>279464.86200000002</v>
      </c>
      <c r="T145" s="125">
        <v>282075.02899999998</v>
      </c>
      <c r="U145" s="124">
        <f t="shared" si="41"/>
        <v>2325.2997905444704</v>
      </c>
      <c r="V145" s="124">
        <f t="shared" si="42"/>
        <v>2387.1991656321125</v>
      </c>
      <c r="W145" s="124">
        <f t="shared" si="43"/>
        <v>2390.3439048923924</v>
      </c>
      <c r="X145" s="124">
        <f t="shared" si="44"/>
        <v>2357.9861352120192</v>
      </c>
      <c r="Y145" s="124"/>
      <c r="Z145" s="124"/>
      <c r="AA145" s="124"/>
      <c r="AB145" s="124"/>
      <c r="AC145" s="124">
        <f t="shared" si="37"/>
        <v>2372.6357891374128</v>
      </c>
      <c r="AD145" s="124">
        <f t="shared" si="38"/>
        <v>2352.5586732010979</v>
      </c>
      <c r="AE145" s="124">
        <f t="shared" si="39"/>
        <v>2533.1582949250237</v>
      </c>
      <c r="AF145" s="124">
        <f t="shared" si="40"/>
        <v>0</v>
      </c>
    </row>
    <row r="146" spans="1:32">
      <c r="A146" t="s">
        <v>23</v>
      </c>
      <c r="B146" t="s">
        <v>27</v>
      </c>
      <c r="C146" t="s">
        <v>35</v>
      </c>
      <c r="D146" t="s">
        <v>399</v>
      </c>
      <c r="E146" t="s">
        <v>400</v>
      </c>
      <c r="F146" s="125">
        <v>5241.5133444632083</v>
      </c>
      <c r="G146" s="125">
        <v>5125.3210946038544</v>
      </c>
      <c r="H146" s="125">
        <v>5129.4929487214631</v>
      </c>
      <c r="I146" s="125">
        <v>5086.4674240812847</v>
      </c>
      <c r="J146" s="125"/>
      <c r="K146" s="125"/>
      <c r="L146" s="125"/>
      <c r="M146" s="125"/>
      <c r="N146" s="125">
        <v>4896.9539197701106</v>
      </c>
      <c r="O146" s="125">
        <v>5048.5035795295489</v>
      </c>
      <c r="P146" s="125">
        <v>5355.7725264875098</v>
      </c>
      <c r="Q146" s="124"/>
      <c r="R146" s="125">
        <v>149194</v>
      </c>
      <c r="S146" s="125">
        <v>149452.08100000001</v>
      </c>
      <c r="T146" s="125">
        <v>149760.25899999999</v>
      </c>
      <c r="U146" s="124">
        <f t="shared" si="41"/>
        <v>3513.2199314068989</v>
      </c>
      <c r="V146" s="124">
        <f t="shared" si="42"/>
        <v>3435.3399564351475</v>
      </c>
      <c r="W146" s="124">
        <f t="shared" si="43"/>
        <v>3438.1362177577271</v>
      </c>
      <c r="X146" s="124">
        <f t="shared" si="44"/>
        <v>3403.4102369449674</v>
      </c>
      <c r="Y146" s="124"/>
      <c r="Z146" s="124"/>
      <c r="AA146" s="124"/>
      <c r="AB146" s="124"/>
      <c r="AC146" s="124">
        <f t="shared" si="37"/>
        <v>3276.6047063406968</v>
      </c>
      <c r="AD146" s="124">
        <f t="shared" si="38"/>
        <v>3378.0082189217214</v>
      </c>
      <c r="AE146" s="124">
        <f t="shared" si="39"/>
        <v>3583.6051867939595</v>
      </c>
      <c r="AF146" s="124">
        <f t="shared" si="40"/>
        <v>0</v>
      </c>
    </row>
    <row r="147" spans="1:32">
      <c r="A147" t="s">
        <v>53</v>
      </c>
      <c r="B147" t="s">
        <v>89</v>
      </c>
      <c r="C147" t="s">
        <v>117</v>
      </c>
      <c r="D147" t="s">
        <v>403</v>
      </c>
      <c r="E147" t="s">
        <v>404</v>
      </c>
      <c r="F147" s="125">
        <v>6790.1880388220834</v>
      </c>
      <c r="G147" s="125">
        <v>6700.1389225482117</v>
      </c>
      <c r="H147" s="125">
        <v>7188.589634132979</v>
      </c>
      <c r="I147" s="125">
        <v>7200.4371841532657</v>
      </c>
      <c r="J147" s="125"/>
      <c r="K147" s="125"/>
      <c r="L147" s="125"/>
      <c r="M147" s="125"/>
      <c r="N147" s="125">
        <v>7304.2119321984273</v>
      </c>
      <c r="O147" s="125">
        <v>6999.331512391811</v>
      </c>
      <c r="P147" s="125">
        <v>6907.6298711980689</v>
      </c>
      <c r="Q147" s="124"/>
      <c r="R147" s="125">
        <v>250377</v>
      </c>
      <c r="S147" s="125">
        <v>252947.57800000001</v>
      </c>
      <c r="T147" s="125">
        <v>254869.533</v>
      </c>
      <c r="U147" s="124">
        <f t="shared" si="41"/>
        <v>2711.985541332504</v>
      </c>
      <c r="V147" s="124">
        <f t="shared" si="42"/>
        <v>2676.0201306622462</v>
      </c>
      <c r="W147" s="124">
        <f t="shared" si="43"/>
        <v>2871.1062254651897</v>
      </c>
      <c r="X147" s="124">
        <f t="shared" si="44"/>
        <v>2846.6124250271596</v>
      </c>
      <c r="Y147" s="124"/>
      <c r="Z147" s="124"/>
      <c r="AA147" s="124"/>
      <c r="AB147" s="124"/>
      <c r="AC147" s="124">
        <f t="shared" si="37"/>
        <v>2887.6386126924795</v>
      </c>
      <c r="AD147" s="124">
        <f t="shared" si="38"/>
        <v>2767.107543679193</v>
      </c>
      <c r="AE147" s="124">
        <f t="shared" si="39"/>
        <v>2730.8543239730361</v>
      </c>
      <c r="AF147" s="124">
        <f t="shared" si="40"/>
        <v>0</v>
      </c>
    </row>
    <row r="148" spans="1:32">
      <c r="A148" t="s">
        <v>33</v>
      </c>
      <c r="B148" t="s">
        <v>73</v>
      </c>
      <c r="C148" t="s">
        <v>79</v>
      </c>
      <c r="D148" t="s">
        <v>407</v>
      </c>
      <c r="E148" t="s">
        <v>408</v>
      </c>
      <c r="F148" s="125">
        <v>5130.452132946737</v>
      </c>
      <c r="G148" s="125">
        <v>4937.4204800927728</v>
      </c>
      <c r="H148" s="125">
        <v>5171.3577876526151</v>
      </c>
      <c r="I148" s="125">
        <v>5184.3657373044907</v>
      </c>
      <c r="J148" s="125"/>
      <c r="K148" s="125"/>
      <c r="L148" s="125"/>
      <c r="M148" s="125"/>
      <c r="N148" s="125">
        <v>5301.4097570572358</v>
      </c>
      <c r="O148" s="125">
        <v>5448.0835030521484</v>
      </c>
      <c r="P148" s="125">
        <v>5770.0701610557044</v>
      </c>
      <c r="Q148" s="124"/>
      <c r="R148" s="125">
        <v>180606</v>
      </c>
      <c r="S148" s="125">
        <v>182046.04199999999</v>
      </c>
      <c r="T148" s="125">
        <v>183540.45300000001</v>
      </c>
      <c r="U148" s="124">
        <f t="shared" si="41"/>
        <v>2840.6875369294139</v>
      </c>
      <c r="V148" s="124">
        <f t="shared" si="42"/>
        <v>2733.8075590471926</v>
      </c>
      <c r="W148" s="124">
        <f t="shared" si="43"/>
        <v>2863.3366486454574</v>
      </c>
      <c r="X148" s="124">
        <f t="shared" si="44"/>
        <v>2847.8321639667897</v>
      </c>
      <c r="Y148" s="124"/>
      <c r="Z148" s="124"/>
      <c r="AA148" s="124"/>
      <c r="AB148" s="124"/>
      <c r="AC148" s="124">
        <f t="shared" si="37"/>
        <v>2912.1258000529538</v>
      </c>
      <c r="AD148" s="124">
        <f t="shared" si="38"/>
        <v>2992.6953880448268</v>
      </c>
      <c r="AE148" s="124">
        <f t="shared" si="39"/>
        <v>3169.5663897244772</v>
      </c>
      <c r="AF148" s="124">
        <f t="shared" si="40"/>
        <v>0</v>
      </c>
    </row>
    <row r="149" spans="1:32">
      <c r="A149" t="s">
        <v>43</v>
      </c>
      <c r="B149" t="s">
        <v>81</v>
      </c>
      <c r="C149" t="s">
        <v>121</v>
      </c>
      <c r="D149" t="s">
        <v>409</v>
      </c>
      <c r="E149" t="s">
        <v>410</v>
      </c>
      <c r="F149" s="125">
        <v>6316.1137033473351</v>
      </c>
      <c r="G149" s="125">
        <v>6215.6718674739204</v>
      </c>
      <c r="H149" s="125">
        <v>6409.3972046329736</v>
      </c>
      <c r="I149" s="125">
        <v>6397.2854315475743</v>
      </c>
      <c r="J149" s="125"/>
      <c r="K149" s="125"/>
      <c r="L149" s="125"/>
      <c r="M149" s="125"/>
      <c r="N149" s="125">
        <v>6280.1449326856564</v>
      </c>
      <c r="O149" s="125">
        <v>6411.4961566721004</v>
      </c>
      <c r="P149" s="125">
        <v>6641.5345319531489</v>
      </c>
      <c r="Q149" s="124"/>
      <c r="R149" s="125">
        <v>311655</v>
      </c>
      <c r="S149" s="125">
        <v>319426.038</v>
      </c>
      <c r="T149" s="125">
        <v>324059.19</v>
      </c>
      <c r="U149" s="124">
        <f t="shared" si="41"/>
        <v>2026.6364099235805</v>
      </c>
      <c r="V149" s="124">
        <f t="shared" si="42"/>
        <v>1994.4078764896826</v>
      </c>
      <c r="W149" s="124">
        <f t="shared" si="43"/>
        <v>2056.5680655317492</v>
      </c>
      <c r="X149" s="124">
        <f t="shared" si="44"/>
        <v>2002.7438813699882</v>
      </c>
      <c r="Y149" s="124"/>
      <c r="Z149" s="124"/>
      <c r="AA149" s="124"/>
      <c r="AB149" s="124"/>
      <c r="AC149" s="124">
        <f t="shared" si="37"/>
        <v>1966.0716991035204</v>
      </c>
      <c r="AD149" s="124">
        <f t="shared" si="38"/>
        <v>2007.1927125340046</v>
      </c>
      <c r="AE149" s="124">
        <f t="shared" si="39"/>
        <v>2079.2088752492837</v>
      </c>
      <c r="AF149" s="124">
        <f t="shared" si="40"/>
        <v>0</v>
      </c>
    </row>
    <row r="150" spans="1:32">
      <c r="A150" t="s">
        <v>23</v>
      </c>
      <c r="B150" t="s">
        <v>37</v>
      </c>
      <c r="C150" t="s">
        <v>45</v>
      </c>
      <c r="D150" t="s">
        <v>411</v>
      </c>
      <c r="E150" t="s">
        <v>412</v>
      </c>
      <c r="F150" s="125">
        <v>6571.7117210662846</v>
      </c>
      <c r="G150" s="125">
        <v>6633.4237056535212</v>
      </c>
      <c r="H150" s="125">
        <v>6477.0373545882248</v>
      </c>
      <c r="I150" s="125">
        <v>6616.0014599380584</v>
      </c>
      <c r="J150" s="125"/>
      <c r="K150" s="125"/>
      <c r="L150" s="125"/>
      <c r="M150" s="125"/>
      <c r="N150" s="125">
        <v>6799.1608618440896</v>
      </c>
      <c r="O150" s="125">
        <v>6689.7214619370789</v>
      </c>
      <c r="P150" s="125">
        <v>7072.5942264476889</v>
      </c>
      <c r="Q150" s="124"/>
      <c r="R150" s="125">
        <v>178480</v>
      </c>
      <c r="S150" s="125">
        <v>178824.81899999999</v>
      </c>
      <c r="T150" s="125">
        <v>179430.12100000001</v>
      </c>
      <c r="U150" s="124">
        <f t="shared" si="41"/>
        <v>3682.0437702074655</v>
      </c>
      <c r="V150" s="124">
        <f t="shared" si="42"/>
        <v>3716.6201847005386</v>
      </c>
      <c r="W150" s="124">
        <f t="shared" si="43"/>
        <v>3628.9989660400179</v>
      </c>
      <c r="X150" s="124">
        <f t="shared" si="44"/>
        <v>3699.7109780035953</v>
      </c>
      <c r="Y150" s="124"/>
      <c r="Z150" s="124"/>
      <c r="AA150" s="124"/>
      <c r="AB150" s="124"/>
      <c r="AC150" s="124">
        <f t="shared" si="37"/>
        <v>3802.1349049116552</v>
      </c>
      <c r="AD150" s="124">
        <f t="shared" si="38"/>
        <v>3740.9356818289748</v>
      </c>
      <c r="AE150" s="124">
        <f t="shared" si="39"/>
        <v>3955.0406179623701</v>
      </c>
      <c r="AF150" s="124">
        <f t="shared" si="40"/>
        <v>0</v>
      </c>
    </row>
    <row r="151" spans="1:32">
      <c r="A151" t="s">
        <v>33</v>
      </c>
      <c r="B151" t="s">
        <v>65</v>
      </c>
      <c r="C151" t="s">
        <v>55</v>
      </c>
      <c r="D151" t="s">
        <v>413</v>
      </c>
      <c r="E151" t="s">
        <v>414</v>
      </c>
      <c r="F151" s="125">
        <v>24183.09140158027</v>
      </c>
      <c r="G151" s="125">
        <v>23614.720089660921</v>
      </c>
      <c r="H151" s="125">
        <v>24424.849918262273</v>
      </c>
      <c r="I151" s="125">
        <v>23603.544054021713</v>
      </c>
      <c r="J151" s="125"/>
      <c r="K151" s="125"/>
      <c r="L151" s="125"/>
      <c r="M151" s="125"/>
      <c r="N151" s="125">
        <v>23765.948303688689</v>
      </c>
      <c r="O151" s="125">
        <v>23558.17674442647</v>
      </c>
      <c r="P151" s="125">
        <v>24671.258237030976</v>
      </c>
      <c r="Q151" s="124"/>
      <c r="R151" s="125">
        <v>866430</v>
      </c>
      <c r="S151" s="125">
        <v>868761.35700000008</v>
      </c>
      <c r="T151" s="125">
        <v>871820.67700000003</v>
      </c>
      <c r="U151" s="124">
        <f t="shared" si="41"/>
        <v>2791.1188903408552</v>
      </c>
      <c r="V151" s="124">
        <f t="shared" si="42"/>
        <v>2725.5196714865506</v>
      </c>
      <c r="W151" s="124">
        <f t="shared" si="43"/>
        <v>2819.0217234239667</v>
      </c>
      <c r="X151" s="124">
        <f t="shared" si="44"/>
        <v>2716.9191934974283</v>
      </c>
      <c r="Y151" s="124"/>
      <c r="Z151" s="124"/>
      <c r="AA151" s="124"/>
      <c r="AB151" s="124"/>
      <c r="AC151" s="124">
        <f t="shared" si="37"/>
        <v>2735.6129634675599</v>
      </c>
      <c r="AD151" s="124">
        <f t="shared" si="38"/>
        <v>2711.6971254082227</v>
      </c>
      <c r="AE151" s="124">
        <f t="shared" si="39"/>
        <v>2839.819938840923</v>
      </c>
      <c r="AF151" s="124">
        <f t="shared" si="40"/>
        <v>0</v>
      </c>
    </row>
    <row r="152" spans="1:32">
      <c r="A152" t="s">
        <v>23</v>
      </c>
      <c r="B152" t="s">
        <v>37</v>
      </c>
      <c r="C152" t="s">
        <v>105</v>
      </c>
      <c r="D152" t="s">
        <v>910</v>
      </c>
      <c r="E152" t="s">
        <v>911</v>
      </c>
      <c r="F152" s="125">
        <v>9856.1262433627035</v>
      </c>
      <c r="G152" s="125">
        <v>10276.652107027037</v>
      </c>
      <c r="H152" s="125">
        <v>10709.356531995547</v>
      </c>
      <c r="I152" s="125">
        <v>10312.431894341176</v>
      </c>
      <c r="J152" s="125"/>
      <c r="K152" s="125"/>
      <c r="L152" s="125"/>
      <c r="M152" s="125"/>
      <c r="N152" s="125">
        <v>10653.795892351525</v>
      </c>
      <c r="O152" s="125">
        <v>10357.531092648302</v>
      </c>
      <c r="P152" s="125">
        <v>10847.751172308524</v>
      </c>
      <c r="Q152" s="124"/>
      <c r="R152" s="125">
        <v>289821</v>
      </c>
      <c r="S152" s="125">
        <v>290737.85700000002</v>
      </c>
      <c r="T152" s="125">
        <v>292298.10100000002</v>
      </c>
      <c r="U152" s="124">
        <f t="shared" si="41"/>
        <v>3400.7633136876566</v>
      </c>
      <c r="V152" s="124">
        <f t="shared" si="42"/>
        <v>3545.8617929780926</v>
      </c>
      <c r="W152" s="124">
        <f t="shared" si="43"/>
        <v>3695.1623698750423</v>
      </c>
      <c r="X152" s="124">
        <f t="shared" si="44"/>
        <v>3546.9862785502937</v>
      </c>
      <c r="Y152" s="124"/>
      <c r="Z152" s="124"/>
      <c r="AA152" s="124"/>
      <c r="AB152" s="124"/>
      <c r="AC152" s="124">
        <f t="shared" si="37"/>
        <v>3664.3992640942952</v>
      </c>
      <c r="AD152" s="124">
        <f t="shared" si="38"/>
        <v>3562.4982585767289</v>
      </c>
      <c r="AE152" s="124">
        <f t="shared" si="39"/>
        <v>3731.1106590114696</v>
      </c>
      <c r="AF152" s="124">
        <f t="shared" si="40"/>
        <v>0</v>
      </c>
    </row>
    <row r="153" spans="1:32">
      <c r="A153" t="s">
        <v>23</v>
      </c>
      <c r="B153" t="s">
        <v>27</v>
      </c>
      <c r="C153" t="s">
        <v>35</v>
      </c>
      <c r="D153" t="s">
        <v>415</v>
      </c>
      <c r="E153" t="s">
        <v>416</v>
      </c>
      <c r="F153" s="125">
        <v>6542.8720883430169</v>
      </c>
      <c r="G153" s="125">
        <v>6597.5129836326842</v>
      </c>
      <c r="H153" s="125">
        <v>6822.9567052151287</v>
      </c>
      <c r="I153" s="125">
        <v>6795.6198724064343</v>
      </c>
      <c r="J153" s="125"/>
      <c r="K153" s="125"/>
      <c r="L153" s="125"/>
      <c r="M153" s="125"/>
      <c r="N153" s="125">
        <v>6702.3479042121426</v>
      </c>
      <c r="O153" s="125">
        <v>6647.1447166237285</v>
      </c>
      <c r="P153" s="125">
        <v>6964.8730106423482</v>
      </c>
      <c r="Q153" s="124"/>
      <c r="R153" s="125">
        <v>195958</v>
      </c>
      <c r="S153" s="125">
        <v>196913.277</v>
      </c>
      <c r="T153" s="125">
        <v>197894.97500000001</v>
      </c>
      <c r="U153" s="124">
        <f>(F153/$R153)*100000</f>
        <v>3338.9155269716043</v>
      </c>
      <c r="V153" s="124">
        <f>(G153/$R153)*100000</f>
        <v>3366.799509911657</v>
      </c>
      <c r="W153" s="124">
        <f>(H153/$R153)*100000</f>
        <v>3481.8464697614431</v>
      </c>
      <c r="X153" s="124">
        <f>(I153/$S153)*100000</f>
        <v>3451.0724598862034</v>
      </c>
      <c r="Y153" s="124"/>
      <c r="Z153" s="124"/>
      <c r="AA153" s="124"/>
      <c r="AB153" s="124"/>
      <c r="AC153" s="124">
        <f>(N153/$S153)*100000</f>
        <v>3403.7054313062608</v>
      </c>
      <c r="AD153" s="124">
        <f>(O153/$S153)*100000</f>
        <v>3375.6711674773092</v>
      </c>
      <c r="AE153" s="124">
        <f>(P153/$S153)*100000</f>
        <v>3537.0255966246241</v>
      </c>
      <c r="AF153" s="124">
        <f>(Q153/$T153)*100000</f>
        <v>0</v>
      </c>
    </row>
    <row r="154" spans="1:32">
      <c r="A154" t="s">
        <v>33</v>
      </c>
      <c r="B154" t="s">
        <v>65</v>
      </c>
      <c r="C154" t="s">
        <v>55</v>
      </c>
      <c r="D154" t="s">
        <v>419</v>
      </c>
      <c r="E154" t="s">
        <v>420</v>
      </c>
      <c r="F154" s="125">
        <v>9361.2748395673461</v>
      </c>
      <c r="G154" s="125">
        <v>8883.8063922186502</v>
      </c>
      <c r="H154" s="125">
        <v>8836.0900600401437</v>
      </c>
      <c r="I154" s="125">
        <v>8543.0070008758175</v>
      </c>
      <c r="J154" s="125"/>
      <c r="K154" s="125"/>
      <c r="L154" s="125"/>
      <c r="M154" s="125"/>
      <c r="N154" s="125">
        <v>8887.1277456006592</v>
      </c>
      <c r="O154" s="125">
        <v>8835.2753679016641</v>
      </c>
      <c r="P154" s="125">
        <v>9017.1844839290407</v>
      </c>
      <c r="Q154" s="124"/>
      <c r="R154" s="125">
        <v>253659</v>
      </c>
      <c r="S154" s="125">
        <v>253466.99100000001</v>
      </c>
      <c r="T154" s="125">
        <v>254293.15700000001</v>
      </c>
      <c r="U154" s="124">
        <f t="shared" si="41"/>
        <v>3690.4958387312677</v>
      </c>
      <c r="V154" s="124">
        <f t="shared" si="42"/>
        <v>3502.2634293357032</v>
      </c>
      <c r="W154" s="124">
        <f t="shared" si="43"/>
        <v>3483.4522173627361</v>
      </c>
      <c r="X154" s="124">
        <f t="shared" si="44"/>
        <v>3370.4613634979464</v>
      </c>
      <c r="Y154" s="124"/>
      <c r="Z154" s="124"/>
      <c r="AA154" s="124"/>
      <c r="AB154" s="124"/>
      <c r="AC154" s="124">
        <f t="shared" si="37"/>
        <v>3506.2268702281076</v>
      </c>
      <c r="AD154" s="124">
        <f t="shared" si="38"/>
        <v>3485.7696195642543</v>
      </c>
      <c r="AE154" s="124">
        <f t="shared" si="39"/>
        <v>3557.5379848688226</v>
      </c>
      <c r="AF154" s="124">
        <f t="shared" si="40"/>
        <v>0</v>
      </c>
    </row>
    <row r="155" spans="1:32">
      <c r="A155" t="s">
        <v>33</v>
      </c>
      <c r="B155" t="s">
        <v>73</v>
      </c>
      <c r="C155" t="s">
        <v>79</v>
      </c>
      <c r="D155" t="s">
        <v>421</v>
      </c>
      <c r="E155" t="s">
        <v>422</v>
      </c>
      <c r="F155" s="125">
        <v>18914.012664458907</v>
      </c>
      <c r="G155" s="125">
        <v>18548.90114775081</v>
      </c>
      <c r="H155" s="125">
        <v>19166.1950028832</v>
      </c>
      <c r="I155" s="125">
        <v>19246.221887154312</v>
      </c>
      <c r="J155" s="125"/>
      <c r="K155" s="125"/>
      <c r="L155" s="125"/>
      <c r="M155" s="125"/>
      <c r="N155" s="125">
        <v>18670.633229603402</v>
      </c>
      <c r="O155" s="125">
        <v>18317.955000686772</v>
      </c>
      <c r="P155" s="125">
        <v>19172.316253522706</v>
      </c>
      <c r="Q155" s="124"/>
      <c r="R155" s="125">
        <v>751175</v>
      </c>
      <c r="S155" s="125">
        <v>748296.62</v>
      </c>
      <c r="T155" s="125">
        <v>751926.16800000006</v>
      </c>
      <c r="U155" s="124">
        <f t="shared" si="41"/>
        <v>2517.9236082748903</v>
      </c>
      <c r="V155" s="124">
        <f t="shared" si="42"/>
        <v>2469.3182211536341</v>
      </c>
      <c r="W155" s="124">
        <f t="shared" si="43"/>
        <v>2551.495324376237</v>
      </c>
      <c r="X155" s="124">
        <f t="shared" si="44"/>
        <v>2572.0043860620822</v>
      </c>
      <c r="Y155" s="124"/>
      <c r="Z155" s="124"/>
      <c r="AA155" s="124"/>
      <c r="AB155" s="124"/>
      <c r="AC155" s="124">
        <f t="shared" si="37"/>
        <v>2495.0845334037995</v>
      </c>
      <c r="AD155" s="124">
        <f t="shared" si="38"/>
        <v>2447.9537273182887</v>
      </c>
      <c r="AE155" s="124">
        <f t="shared" si="39"/>
        <v>2562.1278702986401</v>
      </c>
      <c r="AF155" s="124">
        <f t="shared" si="40"/>
        <v>0</v>
      </c>
    </row>
    <row r="156" spans="1:32">
      <c r="A156" t="s">
        <v>23</v>
      </c>
      <c r="B156" t="s">
        <v>27</v>
      </c>
      <c r="C156" t="s">
        <v>35</v>
      </c>
      <c r="D156" t="s">
        <v>423</v>
      </c>
      <c r="E156" t="s">
        <v>424</v>
      </c>
      <c r="F156" s="125">
        <v>8175.7491714736298</v>
      </c>
      <c r="G156" s="125">
        <v>8148.5622131206574</v>
      </c>
      <c r="H156" s="125">
        <v>8506.7969092591738</v>
      </c>
      <c r="I156" s="125">
        <v>8402.2442891570172</v>
      </c>
      <c r="J156" s="125"/>
      <c r="K156" s="125"/>
      <c r="L156" s="125"/>
      <c r="M156" s="125"/>
      <c r="N156" s="125">
        <v>8123.3002464064784</v>
      </c>
      <c r="O156" s="125">
        <v>8039.461350507413</v>
      </c>
      <c r="P156" s="125">
        <v>8807.4190270124509</v>
      </c>
      <c r="Q156" s="124"/>
      <c r="R156" s="125">
        <v>277307</v>
      </c>
      <c r="S156" s="125">
        <v>278465.69699999999</v>
      </c>
      <c r="T156" s="125">
        <v>278969.31800000003</v>
      </c>
      <c r="U156" s="124">
        <f t="shared" si="41"/>
        <v>2948.266423665335</v>
      </c>
      <c r="V156" s="124">
        <f t="shared" si="42"/>
        <v>2938.4625029734761</v>
      </c>
      <c r="W156" s="124">
        <f t="shared" si="43"/>
        <v>3067.6459336616722</v>
      </c>
      <c r="X156" s="124">
        <f t="shared" si="44"/>
        <v>3017.3354850084165</v>
      </c>
      <c r="Y156" s="124"/>
      <c r="Z156" s="124"/>
      <c r="AA156" s="124"/>
      <c r="AB156" s="124"/>
      <c r="AC156" s="124">
        <f t="shared" si="37"/>
        <v>2917.1637059506397</v>
      </c>
      <c r="AD156" s="124">
        <f t="shared" si="38"/>
        <v>2887.0562647820184</v>
      </c>
      <c r="AE156" s="124">
        <f t="shared" si="39"/>
        <v>3162.8380521901236</v>
      </c>
      <c r="AF156" s="124">
        <f t="shared" si="40"/>
        <v>0</v>
      </c>
    </row>
    <row r="157" spans="1:32">
      <c r="A157" t="s">
        <v>53</v>
      </c>
      <c r="B157" t="s">
        <v>89</v>
      </c>
      <c r="C157" t="s">
        <v>95</v>
      </c>
      <c r="D157" t="s">
        <v>425</v>
      </c>
      <c r="E157" t="s">
        <v>426</v>
      </c>
      <c r="F157" s="125">
        <v>26443.453145383097</v>
      </c>
      <c r="G157" s="125">
        <v>26879.090667531978</v>
      </c>
      <c r="H157" s="125">
        <v>28577.827807701673</v>
      </c>
      <c r="I157" s="125">
        <v>27440.350660362448</v>
      </c>
      <c r="J157" s="125"/>
      <c r="K157" s="125"/>
      <c r="L157" s="125"/>
      <c r="M157" s="125"/>
      <c r="N157" s="125">
        <v>28768.52358618932</v>
      </c>
      <c r="O157" s="125">
        <v>28522.830598194625</v>
      </c>
      <c r="P157" s="125">
        <v>29584.763711457217</v>
      </c>
      <c r="Q157" s="124"/>
      <c r="R157" s="125">
        <v>1180956</v>
      </c>
      <c r="S157" s="125">
        <v>1192285.277</v>
      </c>
      <c r="T157" s="125">
        <v>1202427.0439999998</v>
      </c>
      <c r="U157" s="124">
        <f t="shared" si="41"/>
        <v>2239.1565092503952</v>
      </c>
      <c r="V157" s="124">
        <f t="shared" si="42"/>
        <v>2276.0450573545481</v>
      </c>
      <c r="W157" s="124">
        <f t="shared" si="43"/>
        <v>2419.8892937333544</v>
      </c>
      <c r="X157" s="124">
        <f t="shared" si="44"/>
        <v>2301.4920329643933</v>
      </c>
      <c r="Y157" s="124"/>
      <c r="Z157" s="124"/>
      <c r="AA157" s="124"/>
      <c r="AB157" s="124"/>
      <c r="AC157" s="124">
        <f t="shared" si="37"/>
        <v>2412.8892758431102</v>
      </c>
      <c r="AD157" s="124">
        <f t="shared" si="38"/>
        <v>2392.2823797642704</v>
      </c>
      <c r="AE157" s="124">
        <f t="shared" si="39"/>
        <v>2481.3494121052722</v>
      </c>
      <c r="AF157" s="124">
        <f t="shared" si="40"/>
        <v>0</v>
      </c>
    </row>
    <row r="158" spans="1:32">
      <c r="A158" t="s">
        <v>43</v>
      </c>
      <c r="B158" t="s">
        <v>81</v>
      </c>
      <c r="C158" t="s">
        <v>121</v>
      </c>
      <c r="D158" t="s">
        <v>427</v>
      </c>
      <c r="E158" t="s">
        <v>428</v>
      </c>
      <c r="F158" s="125">
        <v>5034.9551594588011</v>
      </c>
      <c r="G158" s="125">
        <v>5272.6484506242659</v>
      </c>
      <c r="H158" s="125">
        <v>5316.5609956309299</v>
      </c>
      <c r="I158" s="125">
        <v>5287.7082608197506</v>
      </c>
      <c r="J158" s="125"/>
      <c r="K158" s="125"/>
      <c r="L158" s="125"/>
      <c r="M158" s="125"/>
      <c r="N158" s="125">
        <v>5776.339999998213</v>
      </c>
      <c r="O158" s="125">
        <v>5765.4188578305921</v>
      </c>
      <c r="P158" s="125">
        <v>5851.9429118397384</v>
      </c>
      <c r="Q158" s="124"/>
      <c r="R158" s="125">
        <v>201945</v>
      </c>
      <c r="S158" s="125">
        <v>205581.22</v>
      </c>
      <c r="T158" s="125">
        <v>208148.57800000001</v>
      </c>
      <c r="U158" s="124">
        <f t="shared" si="41"/>
        <v>2493.230909138033</v>
      </c>
      <c r="V158" s="124">
        <f t="shared" si="42"/>
        <v>2610.9329028320908</v>
      </c>
      <c r="W158" s="124">
        <f t="shared" si="43"/>
        <v>2632.6777071137835</v>
      </c>
      <c r="X158" s="124">
        <f t="shared" si="44"/>
        <v>2572.0774790711675</v>
      </c>
      <c r="Y158" s="124"/>
      <c r="Z158" s="124"/>
      <c r="AA158" s="124"/>
      <c r="AB158" s="124"/>
      <c r="AC158" s="124">
        <f t="shared" si="37"/>
        <v>2809.7605413559727</v>
      </c>
      <c r="AD158" s="124">
        <f t="shared" si="38"/>
        <v>2804.4482165397171</v>
      </c>
      <c r="AE158" s="124">
        <f t="shared" si="39"/>
        <v>2846.5357447726687</v>
      </c>
      <c r="AF158" s="124">
        <f t="shared" si="40"/>
        <v>0</v>
      </c>
    </row>
    <row r="159" spans="1:32">
      <c r="A159" t="s">
        <v>53</v>
      </c>
      <c r="B159" t="s">
        <v>97</v>
      </c>
      <c r="C159" t="s">
        <v>99</v>
      </c>
      <c r="D159" t="s">
        <v>429</v>
      </c>
      <c r="E159" t="s">
        <v>430</v>
      </c>
      <c r="F159" s="125">
        <v>5857.4170862724523</v>
      </c>
      <c r="G159" s="125">
        <v>5841.7108679448502</v>
      </c>
      <c r="H159" s="125">
        <v>6120.6298785784265</v>
      </c>
      <c r="I159" s="125">
        <v>5969.188574512722</v>
      </c>
      <c r="J159" s="125"/>
      <c r="K159" s="125"/>
      <c r="L159" s="125"/>
      <c r="M159" s="125"/>
      <c r="N159" s="125">
        <v>6335.3454226895356</v>
      </c>
      <c r="O159" s="125">
        <v>6574.9262151921666</v>
      </c>
      <c r="P159" s="125">
        <v>7064.2710499504647</v>
      </c>
      <c r="Q159" s="124"/>
      <c r="R159" s="125">
        <v>218580</v>
      </c>
      <c r="S159" s="125">
        <v>221681.505</v>
      </c>
      <c r="T159" s="125">
        <v>223604.13800000001</v>
      </c>
      <c r="U159" s="124">
        <f t="shared" si="41"/>
        <v>2679.7589378133648</v>
      </c>
      <c r="V159" s="124">
        <f t="shared" si="42"/>
        <v>2672.5733680779804</v>
      </c>
      <c r="W159" s="124">
        <f t="shared" si="43"/>
        <v>2800.1783688253395</v>
      </c>
      <c r="X159" s="124">
        <f t="shared" si="44"/>
        <v>2692.6867780479574</v>
      </c>
      <c r="Y159" s="124"/>
      <c r="Z159" s="124"/>
      <c r="AA159" s="124"/>
      <c r="AB159" s="124"/>
      <c r="AC159" s="124">
        <f t="shared" si="37"/>
        <v>2857.8592619576157</v>
      </c>
      <c r="AD159" s="124">
        <f t="shared" si="38"/>
        <v>2965.9335880059848</v>
      </c>
      <c r="AE159" s="124">
        <f t="shared" si="39"/>
        <v>3186.6758798621763</v>
      </c>
      <c r="AF159" s="124">
        <f t="shared" si="40"/>
        <v>0</v>
      </c>
    </row>
    <row r="160" spans="1:32">
      <c r="A160" t="s">
        <v>23</v>
      </c>
      <c r="B160" t="s">
        <v>37</v>
      </c>
      <c r="C160" t="s">
        <v>105</v>
      </c>
      <c r="D160" t="s">
        <v>914</v>
      </c>
      <c r="E160" t="s">
        <v>915</v>
      </c>
      <c r="F160" s="125">
        <v>6888.1397091839344</v>
      </c>
      <c r="G160" s="125">
        <v>6753.9472755014858</v>
      </c>
      <c r="H160" s="125">
        <v>7067.5267248953387</v>
      </c>
      <c r="I160" s="125">
        <v>6993.8501440413602</v>
      </c>
      <c r="J160" s="125"/>
      <c r="K160" s="125"/>
      <c r="L160" s="125"/>
      <c r="M160" s="125"/>
      <c r="N160" s="125">
        <v>7008.4878205375262</v>
      </c>
      <c r="O160" s="125">
        <v>6969.3929709999184</v>
      </c>
      <c r="P160" s="125">
        <v>7273.0890983615982</v>
      </c>
      <c r="Q160" s="124"/>
      <c r="R160" s="125">
        <v>223109</v>
      </c>
      <c r="S160" s="125">
        <v>222965.58900000001</v>
      </c>
      <c r="T160" s="125">
        <v>223821.20600000001</v>
      </c>
      <c r="U160" s="124">
        <f t="shared" si="41"/>
        <v>3087.3428275793153</v>
      </c>
      <c r="V160" s="124">
        <f t="shared" si="42"/>
        <v>3027.196247350616</v>
      </c>
      <c r="W160" s="124">
        <f t="shared" si="43"/>
        <v>3167.7461352501864</v>
      </c>
      <c r="X160" s="124">
        <f t="shared" si="44"/>
        <v>3136.7396984479788</v>
      </c>
      <c r="Y160" s="124"/>
      <c r="Z160" s="124"/>
      <c r="AA160" s="124"/>
      <c r="AB160" s="124"/>
      <c r="AC160" s="124">
        <f t="shared" si="37"/>
        <v>3143.3046919798576</v>
      </c>
      <c r="AD160" s="124">
        <f t="shared" si="38"/>
        <v>3125.7706636515636</v>
      </c>
      <c r="AE160" s="124">
        <f t="shared" si="39"/>
        <v>3261.9782859684228</v>
      </c>
      <c r="AF160" s="124">
        <f t="shared" si="40"/>
        <v>0</v>
      </c>
    </row>
    <row r="161" spans="1:32">
      <c r="A161" t="s">
        <v>33</v>
      </c>
      <c r="B161" t="s">
        <v>65</v>
      </c>
      <c r="C161" t="s">
        <v>55</v>
      </c>
      <c r="D161" t="s">
        <v>433</v>
      </c>
      <c r="E161" t="s">
        <v>434</v>
      </c>
      <c r="F161" s="125">
        <v>4621.3410804430896</v>
      </c>
      <c r="G161" s="125">
        <v>4423.9343130630359</v>
      </c>
      <c r="H161" s="125">
        <v>4493.8524146701202</v>
      </c>
      <c r="I161" s="125">
        <v>4572.7741394717968</v>
      </c>
      <c r="J161" s="125"/>
      <c r="K161" s="125"/>
      <c r="L161" s="125"/>
      <c r="M161" s="125"/>
      <c r="N161" s="125">
        <v>4662.3720388891388</v>
      </c>
      <c r="O161" s="125">
        <v>4667.8940689085293</v>
      </c>
      <c r="P161" s="125">
        <v>5024.698678767777</v>
      </c>
      <c r="Q161" s="124"/>
      <c r="R161" s="125">
        <v>173727</v>
      </c>
      <c r="S161" s="125">
        <v>171825.48199999999</v>
      </c>
      <c r="T161" s="125">
        <v>172615.58900000001</v>
      </c>
      <c r="U161" s="124">
        <f t="shared" si="41"/>
        <v>2660.1167811814453</v>
      </c>
      <c r="V161" s="124">
        <f t="shared" si="42"/>
        <v>2546.4863337667925</v>
      </c>
      <c r="W161" s="124">
        <f t="shared" si="43"/>
        <v>2586.7322953082248</v>
      </c>
      <c r="X161" s="124">
        <f t="shared" si="44"/>
        <v>2661.2898658836862</v>
      </c>
      <c r="Y161" s="124"/>
      <c r="Z161" s="124"/>
      <c r="AA161" s="124"/>
      <c r="AB161" s="124"/>
      <c r="AC161" s="124">
        <f t="shared" si="37"/>
        <v>2713.434575954886</v>
      </c>
      <c r="AD161" s="124">
        <f t="shared" si="38"/>
        <v>2716.6483193153676</v>
      </c>
      <c r="AE161" s="124">
        <f t="shared" si="39"/>
        <v>2924.3035551431058</v>
      </c>
      <c r="AF161" s="124">
        <f t="shared" si="40"/>
        <v>0</v>
      </c>
    </row>
    <row r="162" spans="1:32">
      <c r="A162" t="s">
        <v>33</v>
      </c>
      <c r="B162" t="s">
        <v>73</v>
      </c>
      <c r="C162" t="s">
        <v>79</v>
      </c>
      <c r="D162" t="s">
        <v>435</v>
      </c>
      <c r="E162" t="s">
        <v>436</v>
      </c>
      <c r="F162" s="125">
        <v>611.38705191057318</v>
      </c>
      <c r="G162" s="125">
        <v>490.08461547080111</v>
      </c>
      <c r="H162" s="125">
        <v>494.15311351900016</v>
      </c>
      <c r="I162" s="125">
        <v>3253.0525322327671</v>
      </c>
      <c r="J162" s="125"/>
      <c r="K162" s="125"/>
      <c r="L162" s="125"/>
      <c r="M162" s="125"/>
      <c r="N162" s="125">
        <v>3933.9906825892563</v>
      </c>
      <c r="O162" s="125">
        <v>4189.9060567001516</v>
      </c>
      <c r="P162" s="125">
        <v>4320.1100778114042</v>
      </c>
      <c r="Q162" s="124"/>
      <c r="R162" s="125">
        <v>168428</v>
      </c>
      <c r="S162" s="125">
        <v>168756.60699999999</v>
      </c>
      <c r="T162" s="125">
        <v>170649.552</v>
      </c>
      <c r="U162" s="124">
        <f t="shared" si="41"/>
        <v>362.99608848325289</v>
      </c>
      <c r="V162" s="124">
        <f t="shared" si="42"/>
        <v>290.97573768660857</v>
      </c>
      <c r="W162" s="124">
        <f t="shared" si="43"/>
        <v>293.39130876041997</v>
      </c>
      <c r="X162" s="124">
        <f t="shared" si="44"/>
        <v>1927.6593610540931</v>
      </c>
      <c r="Y162" s="124"/>
      <c r="Z162" s="124"/>
      <c r="AA162" s="124"/>
      <c r="AB162" s="124"/>
      <c r="AC162" s="124">
        <f t="shared" si="37"/>
        <v>2331.1624667763417</v>
      </c>
      <c r="AD162" s="124">
        <f t="shared" si="38"/>
        <v>2482.8100844076298</v>
      </c>
      <c r="AE162" s="124">
        <f t="shared" si="39"/>
        <v>2559.9650020288714</v>
      </c>
      <c r="AF162" s="124">
        <f t="shared" si="40"/>
        <v>0</v>
      </c>
    </row>
    <row r="163" spans="1:32">
      <c r="A163" t="s">
        <v>53</v>
      </c>
      <c r="B163" t="s">
        <v>97</v>
      </c>
      <c r="C163" t="s">
        <v>87</v>
      </c>
      <c r="D163" t="s">
        <v>439</v>
      </c>
      <c r="E163" t="s">
        <v>440</v>
      </c>
      <c r="F163" s="125">
        <v>4580.7434781707798</v>
      </c>
      <c r="G163" s="125">
        <v>4653.5778371770166</v>
      </c>
      <c r="H163" s="125">
        <v>4819.2882244462398</v>
      </c>
      <c r="I163" s="125">
        <v>4901.4101862787757</v>
      </c>
      <c r="J163" s="125"/>
      <c r="K163" s="125"/>
      <c r="L163" s="125"/>
      <c r="M163" s="125"/>
      <c r="N163" s="125">
        <v>4528.4396096226765</v>
      </c>
      <c r="O163" s="125">
        <v>4484.9345226994883</v>
      </c>
      <c r="P163" s="125">
        <v>4798.2689127867216</v>
      </c>
      <c r="Q163" s="124"/>
      <c r="R163" s="125">
        <v>134406</v>
      </c>
      <c r="S163" s="125">
        <v>134480.989</v>
      </c>
      <c r="T163" s="125">
        <v>135076.625</v>
      </c>
      <c r="U163" s="124">
        <f t="shared" si="41"/>
        <v>3408.1391293326042</v>
      </c>
      <c r="V163" s="124">
        <f t="shared" si="42"/>
        <v>3462.328941548009</v>
      </c>
      <c r="W163" s="124">
        <f t="shared" si="43"/>
        <v>3585.619856588426</v>
      </c>
      <c r="X163" s="124">
        <f t="shared" si="44"/>
        <v>3644.6863030422655</v>
      </c>
      <c r="Y163" s="124"/>
      <c r="Z163" s="124"/>
      <c r="AA163" s="124"/>
      <c r="AB163" s="124"/>
      <c r="AC163" s="124">
        <f t="shared" si="37"/>
        <v>3367.3455581314001</v>
      </c>
      <c r="AD163" s="124">
        <f t="shared" si="38"/>
        <v>3334.9951960120466</v>
      </c>
      <c r="AE163" s="124">
        <f t="shared" si="39"/>
        <v>3567.9905007143589</v>
      </c>
      <c r="AF163" s="124">
        <f t="shared" si="40"/>
        <v>0</v>
      </c>
    </row>
    <row r="164" spans="1:32">
      <c r="A164" t="s">
        <v>43</v>
      </c>
      <c r="B164" t="s">
        <v>81</v>
      </c>
      <c r="C164" t="s">
        <v>121</v>
      </c>
      <c r="D164" t="s">
        <v>441</v>
      </c>
      <c r="E164" t="s">
        <v>442</v>
      </c>
      <c r="F164" s="125">
        <v>5247.6405123838895</v>
      </c>
      <c r="G164" s="125">
        <v>5372.3753658447404</v>
      </c>
      <c r="H164" s="125">
        <v>5630.4308470373735</v>
      </c>
      <c r="I164" s="125">
        <v>5573.7365251608617</v>
      </c>
      <c r="J164" s="125"/>
      <c r="K164" s="125"/>
      <c r="L164" s="125"/>
      <c r="M164" s="125"/>
      <c r="N164" s="125">
        <v>5526.4968204725828</v>
      </c>
      <c r="O164" s="125">
        <v>5886.2916532848194</v>
      </c>
      <c r="P164" s="125">
        <v>6319.2229689410797</v>
      </c>
      <c r="Q164" s="124"/>
      <c r="R164" s="125">
        <v>300943</v>
      </c>
      <c r="S164" s="125">
        <v>312019.08600000001</v>
      </c>
      <c r="T164" s="125">
        <v>319719.924</v>
      </c>
      <c r="U164" s="124">
        <f t="shared" si="41"/>
        <v>1743.732372038522</v>
      </c>
      <c r="V164" s="124">
        <f t="shared" si="42"/>
        <v>1785.1803716467041</v>
      </c>
      <c r="W164" s="124">
        <f t="shared" si="43"/>
        <v>1870.9293278253269</v>
      </c>
      <c r="X164" s="124">
        <f t="shared" si="44"/>
        <v>1786.3447382705497</v>
      </c>
      <c r="Y164" s="124"/>
      <c r="Z164" s="124"/>
      <c r="AA164" s="124"/>
      <c r="AB164" s="124"/>
      <c r="AC164" s="124">
        <f t="shared" si="37"/>
        <v>1771.2047334413967</v>
      </c>
      <c r="AD164" s="124">
        <f t="shared" si="38"/>
        <v>1886.5165361342092</v>
      </c>
      <c r="AE164" s="124">
        <f t="shared" si="39"/>
        <v>2025.2680853443305</v>
      </c>
      <c r="AF164" s="124">
        <f t="shared" si="40"/>
        <v>0</v>
      </c>
    </row>
    <row r="165" spans="1:32">
      <c r="A165" t="s">
        <v>23</v>
      </c>
      <c r="B165" t="s">
        <v>37</v>
      </c>
      <c r="C165" t="s">
        <v>105</v>
      </c>
      <c r="D165" t="s">
        <v>916</v>
      </c>
      <c r="E165" t="s">
        <v>917</v>
      </c>
      <c r="F165" s="125">
        <v>6798.8787380595586</v>
      </c>
      <c r="G165" s="125">
        <v>6942.3546238079007</v>
      </c>
      <c r="H165" s="125">
        <v>7069.5012774691595</v>
      </c>
      <c r="I165" s="125">
        <v>6925.610214067081</v>
      </c>
      <c r="J165" s="125"/>
      <c r="K165" s="125"/>
      <c r="L165" s="125"/>
      <c r="M165" s="125"/>
      <c r="N165" s="125">
        <v>6726.2511632665801</v>
      </c>
      <c r="O165" s="125">
        <v>6862.4521986985492</v>
      </c>
      <c r="P165" s="125">
        <v>7303.2601605188765</v>
      </c>
      <c r="Q165" s="124"/>
      <c r="R165" s="125">
        <v>234210</v>
      </c>
      <c r="S165" s="125">
        <v>238045.976</v>
      </c>
      <c r="T165" s="125">
        <v>240025.36499999999</v>
      </c>
      <c r="U165" s="124">
        <f t="shared" si="41"/>
        <v>2902.8985688312023</v>
      </c>
      <c r="V165" s="124">
        <f t="shared" si="42"/>
        <v>2964.1580734417407</v>
      </c>
      <c r="W165" s="124">
        <f t="shared" si="43"/>
        <v>3018.4455307071262</v>
      </c>
      <c r="X165" s="124">
        <f t="shared" si="44"/>
        <v>2909.3582384551969</v>
      </c>
      <c r="Y165" s="124"/>
      <c r="Z165" s="124"/>
      <c r="AA165" s="124"/>
      <c r="AB165" s="124"/>
      <c r="AC165" s="124">
        <f t="shared" si="37"/>
        <v>2825.6101095641206</v>
      </c>
      <c r="AD165" s="124">
        <f t="shared" si="38"/>
        <v>2882.8263825381987</v>
      </c>
      <c r="AE165" s="124">
        <f t="shared" si="39"/>
        <v>3068.0040399081886</v>
      </c>
      <c r="AF165" s="124">
        <f t="shared" si="40"/>
        <v>0</v>
      </c>
    </row>
    <row r="166" spans="1:32">
      <c r="A166" t="s">
        <v>23</v>
      </c>
      <c r="B166" t="s">
        <v>47</v>
      </c>
      <c r="C166" t="s">
        <v>25</v>
      </c>
      <c r="D166" t="s">
        <v>443</v>
      </c>
      <c r="E166" t="s">
        <v>444</v>
      </c>
      <c r="F166" s="125">
        <v>10483.746820632876</v>
      </c>
      <c r="G166" s="125">
        <v>10510.54277630387</v>
      </c>
      <c r="H166" s="125">
        <v>10830.808948513062</v>
      </c>
      <c r="I166" s="125">
        <v>11360.532031908908</v>
      </c>
      <c r="J166" s="125"/>
      <c r="K166" s="125"/>
      <c r="L166" s="125"/>
      <c r="M166" s="125"/>
      <c r="N166" s="125">
        <v>10606.636386152128</v>
      </c>
      <c r="O166" s="125">
        <v>10061.356480918017</v>
      </c>
      <c r="P166" s="125">
        <v>9892.5565294759908</v>
      </c>
      <c r="Q166" s="124"/>
      <c r="R166" s="125">
        <v>337094</v>
      </c>
      <c r="S166" s="125">
        <v>335922.98599999998</v>
      </c>
      <c r="T166" s="125">
        <v>337557.995</v>
      </c>
      <c r="U166" s="124">
        <f t="shared" si="41"/>
        <v>3110.0366131206356</v>
      </c>
      <c r="V166" s="124">
        <f t="shared" si="42"/>
        <v>3117.985718020454</v>
      </c>
      <c r="W166" s="124">
        <f t="shared" si="43"/>
        <v>3212.9936897462021</v>
      </c>
      <c r="X166" s="124">
        <f t="shared" si="44"/>
        <v>3381.8858802085392</v>
      </c>
      <c r="Y166" s="124"/>
      <c r="Z166" s="124"/>
      <c r="AA166" s="124"/>
      <c r="AB166" s="124"/>
      <c r="AC166" s="124">
        <f t="shared" si="37"/>
        <v>3157.4607360009977</v>
      </c>
      <c r="AD166" s="124">
        <f t="shared" si="38"/>
        <v>2995.1378441599163</v>
      </c>
      <c r="AE166" s="124">
        <f t="shared" si="39"/>
        <v>2944.8882457468962</v>
      </c>
      <c r="AF166" s="124">
        <f t="shared" si="40"/>
        <v>0</v>
      </c>
    </row>
    <row r="167" spans="1:32">
      <c r="A167" t="s">
        <v>33</v>
      </c>
      <c r="B167" t="s">
        <v>65</v>
      </c>
      <c r="C167" t="s">
        <v>63</v>
      </c>
      <c r="D167" t="s">
        <v>445</v>
      </c>
      <c r="E167" t="s">
        <v>446</v>
      </c>
      <c r="F167" s="125">
        <v>8499.6522158195876</v>
      </c>
      <c r="G167" s="125">
        <v>8201.1070560031258</v>
      </c>
      <c r="H167" s="125">
        <v>8368.1588816209241</v>
      </c>
      <c r="I167" s="125">
        <v>8304.2324509704595</v>
      </c>
      <c r="J167" s="125"/>
      <c r="K167" s="125"/>
      <c r="L167" s="125"/>
      <c r="M167" s="125"/>
      <c r="N167" s="125">
        <v>8495.9988194741909</v>
      </c>
      <c r="O167" s="125">
        <v>8810.7588597119047</v>
      </c>
      <c r="P167" s="125">
        <v>9016.4112673478685</v>
      </c>
      <c r="Q167" s="124"/>
      <c r="R167" s="125">
        <v>278887</v>
      </c>
      <c r="S167" s="125">
        <v>278784.72899999999</v>
      </c>
      <c r="T167" s="125">
        <v>280428.886</v>
      </c>
      <c r="U167" s="124">
        <f t="shared" si="41"/>
        <v>3047.7047032739379</v>
      </c>
      <c r="V167" s="124">
        <f t="shared" si="42"/>
        <v>2940.6559129694556</v>
      </c>
      <c r="W167" s="124">
        <f t="shared" si="43"/>
        <v>3000.5553796415479</v>
      </c>
      <c r="X167" s="124">
        <f t="shared" si="44"/>
        <v>2978.7257289011909</v>
      </c>
      <c r="Y167" s="124"/>
      <c r="Z167" s="124"/>
      <c r="AA167" s="124"/>
      <c r="AB167" s="124"/>
      <c r="AC167" s="124">
        <f t="shared" si="37"/>
        <v>3047.5122686774539</v>
      </c>
      <c r="AD167" s="124">
        <f t="shared" si="38"/>
        <v>3160.4166021991487</v>
      </c>
      <c r="AE167" s="124">
        <f t="shared" si="39"/>
        <v>3234.1840601132312</v>
      </c>
      <c r="AF167" s="124">
        <f t="shared" si="40"/>
        <v>0</v>
      </c>
    </row>
    <row r="168" spans="1:32">
      <c r="A168" t="s">
        <v>43</v>
      </c>
      <c r="B168" t="s">
        <v>81</v>
      </c>
      <c r="C168" t="s">
        <v>121</v>
      </c>
      <c r="D168" t="s">
        <v>449</v>
      </c>
      <c r="E168" t="s">
        <v>450</v>
      </c>
      <c r="F168" s="125">
        <v>5361.5876191341113</v>
      </c>
      <c r="G168" s="125">
        <v>5448.2144639872422</v>
      </c>
      <c r="H168" s="125">
        <v>5269.2652560663655</v>
      </c>
      <c r="I168" s="125">
        <v>5349.7345432891343</v>
      </c>
      <c r="J168" s="125"/>
      <c r="K168" s="125"/>
      <c r="L168" s="125"/>
      <c r="M168" s="125"/>
      <c r="N168" s="125">
        <v>5453.0481830291255</v>
      </c>
      <c r="O168" s="125">
        <v>6323.4075339190013</v>
      </c>
      <c r="P168" s="125">
        <v>6752.5798347379114</v>
      </c>
      <c r="Q168" s="124"/>
      <c r="R168" s="125">
        <v>274222</v>
      </c>
      <c r="S168" s="125">
        <v>278818.08799999999</v>
      </c>
      <c r="T168" s="125">
        <v>282084.674</v>
      </c>
      <c r="U168" s="124">
        <f t="shared" si="41"/>
        <v>1955.1996627309666</v>
      </c>
      <c r="V168" s="124">
        <f t="shared" si="42"/>
        <v>1986.7897046871665</v>
      </c>
      <c r="W168" s="124">
        <f t="shared" si="43"/>
        <v>1921.5326472953902</v>
      </c>
      <c r="X168" s="124">
        <f t="shared" si="44"/>
        <v>1918.7186102822477</v>
      </c>
      <c r="Y168" s="124"/>
      <c r="Z168" s="124"/>
      <c r="AA168" s="124"/>
      <c r="AB168" s="124"/>
      <c r="AC168" s="124">
        <f t="shared" si="37"/>
        <v>1955.7727485130467</v>
      </c>
      <c r="AD168" s="124">
        <f t="shared" si="38"/>
        <v>2267.9330380886199</v>
      </c>
      <c r="AE168" s="124">
        <f t="shared" si="39"/>
        <v>2421.8585971861021</v>
      </c>
      <c r="AF168" s="124">
        <f t="shared" si="40"/>
        <v>0</v>
      </c>
    </row>
    <row r="169" spans="1:32">
      <c r="A169" t="s">
        <v>43</v>
      </c>
      <c r="B169" t="s">
        <v>81</v>
      </c>
      <c r="C169" t="s">
        <v>121</v>
      </c>
      <c r="D169" t="s">
        <v>451</v>
      </c>
      <c r="E169" t="s">
        <v>452</v>
      </c>
      <c r="F169" s="125">
        <v>6493.758858831181</v>
      </c>
      <c r="G169" s="125">
        <v>6324.3075099234275</v>
      </c>
      <c r="H169" s="125">
        <v>6656.8753380601302</v>
      </c>
      <c r="I169" s="125">
        <v>6686.4605654342822</v>
      </c>
      <c r="J169" s="125"/>
      <c r="K169" s="125"/>
      <c r="L169" s="125"/>
      <c r="M169" s="125"/>
      <c r="N169" s="125">
        <v>6774.885100239755</v>
      </c>
      <c r="O169" s="125">
        <v>6748.996223160023</v>
      </c>
      <c r="P169" s="125">
        <v>7021.9477938378523</v>
      </c>
      <c r="Q169" s="124"/>
      <c r="R169" s="125">
        <v>321497</v>
      </c>
      <c r="S169" s="125">
        <v>324074.75</v>
      </c>
      <c r="T169" s="125">
        <v>327434.40700000001</v>
      </c>
      <c r="U169" s="124">
        <f t="shared" si="41"/>
        <v>2019.8505301235102</v>
      </c>
      <c r="V169" s="124">
        <f t="shared" si="42"/>
        <v>1967.1435534152504</v>
      </c>
      <c r="W169" s="124">
        <f t="shared" si="43"/>
        <v>2070.5870779696638</v>
      </c>
      <c r="X169" s="124">
        <f t="shared" si="44"/>
        <v>2063.2463854201173</v>
      </c>
      <c r="Y169" s="124"/>
      <c r="Z169" s="124"/>
      <c r="AA169" s="124"/>
      <c r="AB169" s="124"/>
      <c r="AC169" s="124">
        <f t="shared" si="37"/>
        <v>2090.5316135366161</v>
      </c>
      <c r="AD169" s="124">
        <f t="shared" si="38"/>
        <v>2082.5430624138485</v>
      </c>
      <c r="AE169" s="124">
        <f t="shared" si="39"/>
        <v>2166.767942839685</v>
      </c>
      <c r="AF169" s="124">
        <f t="shared" si="40"/>
        <v>0</v>
      </c>
    </row>
    <row r="170" spans="1:32">
      <c r="A170" t="s">
        <v>23</v>
      </c>
      <c r="B170" t="s">
        <v>37</v>
      </c>
      <c r="C170" t="s">
        <v>45</v>
      </c>
      <c r="D170" t="s">
        <v>453</v>
      </c>
      <c r="E170" t="s">
        <v>454</v>
      </c>
      <c r="F170" s="125">
        <v>6848.5534604144596</v>
      </c>
      <c r="G170" s="125">
        <v>6832.620211952496</v>
      </c>
      <c r="H170" s="125">
        <v>7099.4600802212572</v>
      </c>
      <c r="I170" s="125">
        <v>6722.5167304509296</v>
      </c>
      <c r="J170" s="125"/>
      <c r="K170" s="125"/>
      <c r="L170" s="125"/>
      <c r="M170" s="125"/>
      <c r="N170" s="125">
        <v>6897.3548044985682</v>
      </c>
      <c r="O170" s="125">
        <v>6710.6189669436835</v>
      </c>
      <c r="P170" s="125">
        <v>6536.1727309512235</v>
      </c>
      <c r="Q170" s="124"/>
      <c r="R170" s="125">
        <v>208973</v>
      </c>
      <c r="S170" s="125">
        <v>210479.02499999999</v>
      </c>
      <c r="T170" s="125">
        <v>211840.88200000001</v>
      </c>
      <c r="U170" s="124">
        <f t="shared" si="41"/>
        <v>3277.2432134364053</v>
      </c>
      <c r="V170" s="124">
        <f t="shared" si="42"/>
        <v>3269.6186645894422</v>
      </c>
      <c r="W170" s="124">
        <f t="shared" si="43"/>
        <v>3397.3097386845466</v>
      </c>
      <c r="X170" s="124">
        <f t="shared" si="44"/>
        <v>3193.9128996112227</v>
      </c>
      <c r="Y170" s="124"/>
      <c r="Z170" s="124"/>
      <c r="AA170" s="124"/>
      <c r="AB170" s="124"/>
      <c r="AC170" s="124">
        <f t="shared" si="37"/>
        <v>3276.9796441705148</v>
      </c>
      <c r="AD170" s="124">
        <f t="shared" si="38"/>
        <v>3188.2601921705423</v>
      </c>
      <c r="AE170" s="124">
        <f t="shared" si="39"/>
        <v>3105.379612505913</v>
      </c>
      <c r="AF170" s="124">
        <f t="shared" si="40"/>
        <v>0</v>
      </c>
    </row>
    <row r="171" spans="1:32">
      <c r="A171" t="s">
        <v>33</v>
      </c>
      <c r="B171" t="s">
        <v>65</v>
      </c>
      <c r="C171" t="s">
        <v>63</v>
      </c>
      <c r="D171" t="s">
        <v>455</v>
      </c>
      <c r="E171" t="s">
        <v>456</v>
      </c>
      <c r="F171" s="125">
        <v>13748.955630139026</v>
      </c>
      <c r="G171" s="125">
        <v>14048.111176611381</v>
      </c>
      <c r="H171" s="125">
        <v>14000.633814495732</v>
      </c>
      <c r="I171" s="125">
        <v>13796.782689692189</v>
      </c>
      <c r="J171" s="125"/>
      <c r="K171" s="125"/>
      <c r="L171" s="125"/>
      <c r="M171" s="125"/>
      <c r="N171" s="125">
        <v>14320.004133507638</v>
      </c>
      <c r="O171" s="125">
        <v>14359.112188003146</v>
      </c>
      <c r="P171" s="125">
        <v>14806.663674664982</v>
      </c>
      <c r="Q171" s="124"/>
      <c r="R171" s="125">
        <v>558991</v>
      </c>
      <c r="S171" s="125">
        <v>558939.93499999994</v>
      </c>
      <c r="T171" s="125">
        <v>561725.25800000003</v>
      </c>
      <c r="U171" s="124">
        <f t="shared" si="41"/>
        <v>2459.6023245703468</v>
      </c>
      <c r="V171" s="124">
        <f t="shared" si="42"/>
        <v>2513.1193841423888</v>
      </c>
      <c r="W171" s="124">
        <f t="shared" si="43"/>
        <v>2504.625980471194</v>
      </c>
      <c r="X171" s="124">
        <f t="shared" si="44"/>
        <v>2468.3837789640475</v>
      </c>
      <c r="Y171" s="124"/>
      <c r="Z171" s="124"/>
      <c r="AA171" s="124"/>
      <c r="AB171" s="124"/>
      <c r="AC171" s="124">
        <f t="shared" si="37"/>
        <v>2561.9933801129523</v>
      </c>
      <c r="AD171" s="124">
        <f t="shared" si="38"/>
        <v>2568.9902060769996</v>
      </c>
      <c r="AE171" s="124">
        <f t="shared" si="39"/>
        <v>2649.061687579182</v>
      </c>
      <c r="AF171" s="124">
        <f t="shared" si="40"/>
        <v>0</v>
      </c>
    </row>
    <row r="172" spans="1:32">
      <c r="A172" t="s">
        <v>53</v>
      </c>
      <c r="B172" t="s">
        <v>89</v>
      </c>
      <c r="C172" t="s">
        <v>99</v>
      </c>
      <c r="D172" t="s">
        <v>459</v>
      </c>
      <c r="E172" t="s">
        <v>460</v>
      </c>
      <c r="F172" s="125">
        <v>3284.8164070166836</v>
      </c>
      <c r="G172" s="125">
        <v>3201.3176201762876</v>
      </c>
      <c r="H172" s="125">
        <v>3383.7043596852568</v>
      </c>
      <c r="I172" s="125">
        <v>3266.5888095546006</v>
      </c>
      <c r="J172" s="125"/>
      <c r="K172" s="125"/>
      <c r="L172" s="125"/>
      <c r="M172" s="125"/>
      <c r="N172" s="125">
        <v>3384.6965721203433</v>
      </c>
      <c r="O172" s="125">
        <v>3422.4457558311974</v>
      </c>
      <c r="P172" s="125">
        <v>3568.6832793810877</v>
      </c>
      <c r="Q172" s="124"/>
      <c r="R172" s="125">
        <v>158576</v>
      </c>
      <c r="S172" s="125">
        <v>157282.022</v>
      </c>
      <c r="T172" s="125">
        <v>157859.56899999999</v>
      </c>
      <c r="U172" s="124">
        <f t="shared" si="41"/>
        <v>2071.4461248970106</v>
      </c>
      <c r="V172" s="124">
        <f t="shared" si="42"/>
        <v>2018.7907502877408</v>
      </c>
      <c r="W172" s="124">
        <f t="shared" si="43"/>
        <v>2133.8060990851432</v>
      </c>
      <c r="X172" s="124">
        <f t="shared" si="44"/>
        <v>2076.8990428890856</v>
      </c>
      <c r="Y172" s="124"/>
      <c r="Z172" s="124"/>
      <c r="AA172" s="124"/>
      <c r="AB172" s="124"/>
      <c r="AC172" s="124">
        <f t="shared" si="37"/>
        <v>2151.9920262217529</v>
      </c>
      <c r="AD172" s="124">
        <f t="shared" si="38"/>
        <v>2175.9929789249513</v>
      </c>
      <c r="AE172" s="124">
        <f t="shared" si="39"/>
        <v>2268.9708804615238</v>
      </c>
      <c r="AF172" s="124">
        <f t="shared" si="40"/>
        <v>0</v>
      </c>
    </row>
    <row r="173" spans="1:32">
      <c r="A173" t="s">
        <v>53</v>
      </c>
      <c r="B173" t="s">
        <v>89</v>
      </c>
      <c r="C173" t="s">
        <v>95</v>
      </c>
      <c r="D173" t="s">
        <v>461</v>
      </c>
      <c r="E173" t="s">
        <v>462</v>
      </c>
      <c r="F173" s="125">
        <v>21951.549251276974</v>
      </c>
      <c r="G173" s="125">
        <v>22214.943443855409</v>
      </c>
      <c r="H173" s="125">
        <v>23258.48522780844</v>
      </c>
      <c r="I173" s="125">
        <v>22254.593550563128</v>
      </c>
      <c r="J173" s="125"/>
      <c r="K173" s="125"/>
      <c r="L173" s="125"/>
      <c r="M173" s="125"/>
      <c r="N173" s="125">
        <v>22570.478822571618</v>
      </c>
      <c r="O173" s="125">
        <v>22424.271231192739</v>
      </c>
      <c r="P173" s="125">
        <v>23431.503978346529</v>
      </c>
      <c r="Q173" s="124"/>
      <c r="R173" s="125">
        <v>846888</v>
      </c>
      <c r="S173" s="125">
        <v>849908.96100000001</v>
      </c>
      <c r="T173" s="125">
        <v>857301.22699999996</v>
      </c>
      <c r="U173" s="124">
        <f t="shared" si="41"/>
        <v>2592.0250672198654</v>
      </c>
      <c r="V173" s="124">
        <f t="shared" si="42"/>
        <v>2623.1264870744903</v>
      </c>
      <c r="W173" s="124">
        <f t="shared" si="43"/>
        <v>2746.3472416433392</v>
      </c>
      <c r="X173" s="124">
        <f t="shared" si="44"/>
        <v>2618.467926773998</v>
      </c>
      <c r="Y173" s="124"/>
      <c r="Z173" s="124"/>
      <c r="AA173" s="124"/>
      <c r="AB173" s="124"/>
      <c r="AC173" s="124">
        <f t="shared" si="37"/>
        <v>2655.6348807071372</v>
      </c>
      <c r="AD173" s="124">
        <f t="shared" si="38"/>
        <v>2638.4321451098031</v>
      </c>
      <c r="AE173" s="124">
        <f t="shared" si="39"/>
        <v>2756.9428084129268</v>
      </c>
      <c r="AF173" s="124">
        <f t="shared" si="40"/>
        <v>0</v>
      </c>
    </row>
    <row r="174" spans="1:32">
      <c r="A174" t="s">
        <v>43</v>
      </c>
      <c r="B174" t="s">
        <v>81</v>
      </c>
      <c r="C174" t="s">
        <v>121</v>
      </c>
      <c r="D174" t="s">
        <v>463</v>
      </c>
      <c r="E174" t="s">
        <v>464</v>
      </c>
      <c r="F174" s="125">
        <v>3774.1630393741061</v>
      </c>
      <c r="G174" s="125">
        <v>3746.6736385316162</v>
      </c>
      <c r="H174" s="125">
        <v>3900.4136807648983</v>
      </c>
      <c r="I174" s="125">
        <v>3897.2047271119663</v>
      </c>
      <c r="J174" s="125"/>
      <c r="K174" s="125"/>
      <c r="L174" s="125"/>
      <c r="M174" s="125"/>
      <c r="N174" s="125">
        <v>3956.5141176703137</v>
      </c>
      <c r="O174" s="125">
        <v>3834.581464739048</v>
      </c>
      <c r="P174" s="125">
        <v>4070.819373175857</v>
      </c>
      <c r="Q174" s="124"/>
      <c r="R174" s="125">
        <v>241974</v>
      </c>
      <c r="S174" s="125">
        <v>250414.34099999999</v>
      </c>
      <c r="T174" s="125">
        <v>254323.61199999999</v>
      </c>
      <c r="U174" s="124">
        <f t="shared" si="41"/>
        <v>1559.7390791465637</v>
      </c>
      <c r="V174" s="124">
        <f t="shared" si="42"/>
        <v>1548.3786020529546</v>
      </c>
      <c r="W174" s="124">
        <f t="shared" si="43"/>
        <v>1611.9143712815833</v>
      </c>
      <c r="X174" s="124">
        <f t="shared" si="44"/>
        <v>1556.3025310567043</v>
      </c>
      <c r="Y174" s="124"/>
      <c r="Z174" s="124"/>
      <c r="AA174" s="124"/>
      <c r="AB174" s="124"/>
      <c r="AC174" s="124">
        <f t="shared" ref="AC174:AC182" si="45">(N174/$S174)*100000</f>
        <v>1579.9870334384379</v>
      </c>
      <c r="AD174" s="124">
        <f t="shared" ref="AD174:AD182" si="46">(O174/$S174)*100000</f>
        <v>1531.2946732308146</v>
      </c>
      <c r="AE174" s="124">
        <f t="shared" ref="AE174:AE182" si="47">(P174/$S174)*100000</f>
        <v>1625.6334828586582</v>
      </c>
      <c r="AF174" s="124">
        <f t="shared" ref="AF174:AF182" si="48">(Q174/$T174)*100000</f>
        <v>0</v>
      </c>
    </row>
    <row r="175" spans="1:32">
      <c r="A175" t="s">
        <v>23</v>
      </c>
      <c r="B175" t="s">
        <v>37</v>
      </c>
      <c r="C175" t="s">
        <v>105</v>
      </c>
      <c r="D175" t="s">
        <v>918</v>
      </c>
      <c r="E175" t="s">
        <v>919</v>
      </c>
      <c r="F175" s="125">
        <v>8243.096453874723</v>
      </c>
      <c r="G175" s="125">
        <v>8537.9656604856427</v>
      </c>
      <c r="H175" s="125">
        <v>8351.8210421048116</v>
      </c>
      <c r="I175" s="125">
        <v>8073.6945535832447</v>
      </c>
      <c r="J175" s="125"/>
      <c r="K175" s="125"/>
      <c r="L175" s="125"/>
      <c r="M175" s="125"/>
      <c r="N175" s="125">
        <v>8611.4246265387792</v>
      </c>
      <c r="O175" s="125">
        <v>9195.2089665552085</v>
      </c>
      <c r="P175" s="125">
        <v>10056.607882342256</v>
      </c>
      <c r="Q175" s="124"/>
      <c r="R175" s="125">
        <v>323526</v>
      </c>
      <c r="S175" s="125">
        <v>324413.60499999998</v>
      </c>
      <c r="T175" s="125">
        <v>325695.68300000002</v>
      </c>
      <c r="U175" s="124">
        <f t="shared" si="41"/>
        <v>2547.8930453424837</v>
      </c>
      <c r="V175" s="124">
        <f t="shared" si="42"/>
        <v>2639.035397614301</v>
      </c>
      <c r="W175" s="124">
        <f t="shared" si="43"/>
        <v>2581.499181551038</v>
      </c>
      <c r="X175" s="124">
        <f t="shared" si="44"/>
        <v>2488.7040583835087</v>
      </c>
      <c r="Y175" s="124"/>
      <c r="Z175" s="124"/>
      <c r="AA175" s="124"/>
      <c r="AB175" s="124"/>
      <c r="AC175" s="124">
        <f t="shared" si="45"/>
        <v>2654.4585349738277</v>
      </c>
      <c r="AD175" s="124">
        <f t="shared" si="46"/>
        <v>2834.4091692933807</v>
      </c>
      <c r="AE175" s="124">
        <f t="shared" si="47"/>
        <v>3099.9340740787538</v>
      </c>
      <c r="AF175" s="124">
        <f t="shared" si="48"/>
        <v>0</v>
      </c>
    </row>
    <row r="176" spans="1:32">
      <c r="A176" t="s">
        <v>53</v>
      </c>
      <c r="B176" t="s">
        <v>97</v>
      </c>
      <c r="C176" t="s">
        <v>99</v>
      </c>
      <c r="D176" t="s">
        <v>465</v>
      </c>
      <c r="E176" t="s">
        <v>466</v>
      </c>
      <c r="F176" s="125">
        <v>10991.092293840977</v>
      </c>
      <c r="G176" s="125">
        <v>10802.499257596835</v>
      </c>
      <c r="H176" s="125">
        <v>11248.554194541255</v>
      </c>
      <c r="I176" s="125">
        <v>10889.457010468414</v>
      </c>
      <c r="J176" s="125"/>
      <c r="K176" s="125"/>
      <c r="L176" s="125"/>
      <c r="M176" s="125"/>
      <c r="N176" s="125">
        <v>11291.133596462567</v>
      </c>
      <c r="O176" s="125">
        <v>11601.310436511281</v>
      </c>
      <c r="P176" s="125">
        <v>12452.701433139871</v>
      </c>
      <c r="Q176" s="124"/>
      <c r="R176" s="125">
        <v>492240</v>
      </c>
      <c r="S176" s="125">
        <v>492697.38500000001</v>
      </c>
      <c r="T176" s="125">
        <v>496273.473</v>
      </c>
      <c r="U176" s="124">
        <f t="shared" si="41"/>
        <v>2232.8726421747474</v>
      </c>
      <c r="V176" s="124">
        <f t="shared" si="42"/>
        <v>2194.5594136187296</v>
      </c>
      <c r="W176" s="124">
        <f t="shared" si="43"/>
        <v>2285.1767825737961</v>
      </c>
      <c r="X176" s="124">
        <f t="shared" si="44"/>
        <v>2210.1714646746937</v>
      </c>
      <c r="Y176" s="124"/>
      <c r="Z176" s="124"/>
      <c r="AA176" s="124"/>
      <c r="AB176" s="124"/>
      <c r="AC176" s="124">
        <f t="shared" si="45"/>
        <v>2291.6974881980682</v>
      </c>
      <c r="AD176" s="124">
        <f t="shared" si="46"/>
        <v>2354.6523260949075</v>
      </c>
      <c r="AE176" s="124">
        <f t="shared" si="47"/>
        <v>2527.4543385570987</v>
      </c>
      <c r="AF176" s="124">
        <f t="shared" si="48"/>
        <v>0</v>
      </c>
    </row>
    <row r="177" spans="1:32">
      <c r="A177" t="s">
        <v>53</v>
      </c>
      <c r="B177" t="s">
        <v>89</v>
      </c>
      <c r="C177" t="s">
        <v>99</v>
      </c>
      <c r="D177" t="s">
        <v>467</v>
      </c>
      <c r="E177" t="s">
        <v>468</v>
      </c>
      <c r="F177" s="125">
        <v>3856.9850407673657</v>
      </c>
      <c r="G177" s="125">
        <v>3897.2071233951287</v>
      </c>
      <c r="H177" s="125">
        <v>4213.1707768066872</v>
      </c>
      <c r="I177" s="125">
        <v>3961.4770422503543</v>
      </c>
      <c r="J177" s="125"/>
      <c r="K177" s="125"/>
      <c r="L177" s="125"/>
      <c r="M177" s="125"/>
      <c r="N177" s="125">
        <v>6801.8950519472</v>
      </c>
      <c r="O177" s="125">
        <v>5153.4599965472735</v>
      </c>
      <c r="P177" s="125">
        <v>4150.0259042456291</v>
      </c>
      <c r="Q177" s="124"/>
      <c r="R177" s="125">
        <v>149689</v>
      </c>
      <c r="S177" s="125">
        <v>150364.75</v>
      </c>
      <c r="T177" s="125">
        <v>151388.989</v>
      </c>
      <c r="U177" s="124">
        <f t="shared" si="41"/>
        <v>2576.6656472869522</v>
      </c>
      <c r="V177" s="124">
        <f t="shared" si="42"/>
        <v>2603.5360804034558</v>
      </c>
      <c r="W177" s="124">
        <f t="shared" si="43"/>
        <v>2814.6161553665847</v>
      </c>
      <c r="X177" s="124">
        <f t="shared" si="44"/>
        <v>2634.5782786526461</v>
      </c>
      <c r="Y177" s="124"/>
      <c r="Z177" s="124"/>
      <c r="AA177" s="124"/>
      <c r="AB177" s="124"/>
      <c r="AC177" s="124">
        <f t="shared" si="45"/>
        <v>4523.5968216933816</v>
      </c>
      <c r="AD177" s="124">
        <f t="shared" si="46"/>
        <v>3427.3059321066098</v>
      </c>
      <c r="AE177" s="124">
        <f t="shared" si="47"/>
        <v>2759.9726027846482</v>
      </c>
      <c r="AF177" s="124">
        <f t="shared" si="48"/>
        <v>0</v>
      </c>
    </row>
    <row r="178" spans="1:32">
      <c r="A178" t="s">
        <v>23</v>
      </c>
      <c r="B178" t="s">
        <v>37</v>
      </c>
      <c r="C178" t="s">
        <v>45</v>
      </c>
      <c r="D178" t="s">
        <v>471</v>
      </c>
      <c r="E178" t="s">
        <v>472</v>
      </c>
      <c r="F178" s="125">
        <v>11209.594889324831</v>
      </c>
      <c r="G178" s="125">
        <v>11569.650228763378</v>
      </c>
      <c r="H178" s="125">
        <v>12042.22396587426</v>
      </c>
      <c r="I178" s="125">
        <v>11896.046095928597</v>
      </c>
      <c r="J178" s="125"/>
      <c r="K178" s="125"/>
      <c r="L178" s="125"/>
      <c r="M178" s="125"/>
      <c r="N178" s="125">
        <v>11699.867232824996</v>
      </c>
      <c r="O178" s="125">
        <v>11843.48964975628</v>
      </c>
      <c r="P178" s="125">
        <v>12543.89998942183</v>
      </c>
      <c r="Q178" s="124"/>
      <c r="R178" s="125">
        <v>322216</v>
      </c>
      <c r="S178" s="125">
        <v>322020.83500000002</v>
      </c>
      <c r="T178" s="125">
        <v>322598.56800000003</v>
      </c>
      <c r="U178" s="124">
        <f t="shared" si="41"/>
        <v>3478.9069721319961</v>
      </c>
      <c r="V178" s="124">
        <f t="shared" si="42"/>
        <v>3590.650442176483</v>
      </c>
      <c r="W178" s="124">
        <f t="shared" si="43"/>
        <v>3737.3140892675287</v>
      </c>
      <c r="X178" s="124">
        <f t="shared" si="44"/>
        <v>3694.1852212539593</v>
      </c>
      <c r="Y178" s="124"/>
      <c r="Z178" s="124"/>
      <c r="AA178" s="124"/>
      <c r="AB178" s="124"/>
      <c r="AC178" s="124">
        <f t="shared" si="45"/>
        <v>3633.264050391334</v>
      </c>
      <c r="AD178" s="124">
        <f t="shared" si="46"/>
        <v>3677.8643995989514</v>
      </c>
      <c r="AE178" s="124">
        <f t="shared" si="47"/>
        <v>3895.3690649928999</v>
      </c>
      <c r="AF178" s="124">
        <f t="shared" si="48"/>
        <v>0</v>
      </c>
    </row>
    <row r="179" spans="1:32">
      <c r="A179" t="s">
        <v>53</v>
      </c>
      <c r="B179" t="s">
        <v>89</v>
      </c>
      <c r="C179" t="s">
        <v>99</v>
      </c>
      <c r="D179" t="s">
        <v>473</v>
      </c>
      <c r="E179" t="s">
        <v>474</v>
      </c>
      <c r="F179" s="125">
        <v>3321.4384066099556</v>
      </c>
      <c r="G179" s="125">
        <v>3394.1103668264764</v>
      </c>
      <c r="H179" s="125">
        <v>3388.4084921884637</v>
      </c>
      <c r="I179" s="125">
        <v>3422.0017325965396</v>
      </c>
      <c r="J179" s="125"/>
      <c r="K179" s="125"/>
      <c r="L179" s="125"/>
      <c r="M179" s="125"/>
      <c r="N179" s="125">
        <v>3504.8079813688546</v>
      </c>
      <c r="O179" s="125">
        <v>3524.9049466208071</v>
      </c>
      <c r="P179" s="125">
        <v>3701.4539734584068</v>
      </c>
      <c r="Q179" s="124"/>
      <c r="R179" s="125">
        <v>163087</v>
      </c>
      <c r="S179" s="125">
        <v>163353.42499999999</v>
      </c>
      <c r="T179" s="125">
        <v>164707.83900000001</v>
      </c>
      <c r="U179" s="124">
        <f t="shared" si="41"/>
        <v>2036.6052515589568</v>
      </c>
      <c r="V179" s="124">
        <f t="shared" si="42"/>
        <v>2081.1654925447624</v>
      </c>
      <c r="W179" s="124">
        <f t="shared" si="43"/>
        <v>2077.669276023511</v>
      </c>
      <c r="X179" s="124">
        <f t="shared" si="44"/>
        <v>2094.8454142277947</v>
      </c>
      <c r="Y179" s="124"/>
      <c r="Z179" s="124"/>
      <c r="AA179" s="124"/>
      <c r="AB179" s="124"/>
      <c r="AC179" s="124">
        <f t="shared" si="45"/>
        <v>2145.5368819899886</v>
      </c>
      <c r="AD179" s="124">
        <f t="shared" si="46"/>
        <v>2157.8396330660389</v>
      </c>
      <c r="AE179" s="124">
        <f t="shared" si="47"/>
        <v>2265.9175792967958</v>
      </c>
      <c r="AF179" s="124">
        <f t="shared" si="48"/>
        <v>0</v>
      </c>
    </row>
    <row r="180" spans="1:32">
      <c r="A180" t="s">
        <v>33</v>
      </c>
      <c r="B180" t="s">
        <v>65</v>
      </c>
      <c r="C180" t="s">
        <v>63</v>
      </c>
      <c r="D180" t="s">
        <v>477</v>
      </c>
      <c r="E180" t="s">
        <v>478</v>
      </c>
      <c r="F180" s="125">
        <v>7982.7201532318923</v>
      </c>
      <c r="G180" s="125">
        <v>7423.0734347386351</v>
      </c>
      <c r="H180" s="125">
        <v>7691.5212189860549</v>
      </c>
      <c r="I180" s="125">
        <v>7413.7477425017823</v>
      </c>
      <c r="J180" s="125"/>
      <c r="K180" s="125"/>
      <c r="L180" s="125"/>
      <c r="M180" s="125"/>
      <c r="N180" s="125">
        <v>7392.3607728154975</v>
      </c>
      <c r="O180" s="125">
        <v>7016.9744825129728</v>
      </c>
      <c r="P180" s="125">
        <v>7264.9037783006452</v>
      </c>
      <c r="Q180" s="124"/>
      <c r="R180" s="125">
        <v>258017</v>
      </c>
      <c r="S180" s="125">
        <v>257344.31099999999</v>
      </c>
      <c r="T180" s="125">
        <v>258803.16099999999</v>
      </c>
      <c r="U180" s="124">
        <f t="shared" si="41"/>
        <v>3093.873718875846</v>
      </c>
      <c r="V180" s="124">
        <f t="shared" si="42"/>
        <v>2876.9706781873424</v>
      </c>
      <c r="W180" s="124">
        <f t="shared" si="43"/>
        <v>2981.0133514404301</v>
      </c>
      <c r="X180" s="124">
        <f t="shared" si="44"/>
        <v>2880.8671595237956</v>
      </c>
      <c r="Y180" s="124"/>
      <c r="Z180" s="124"/>
      <c r="AA180" s="124"/>
      <c r="AB180" s="124"/>
      <c r="AC180" s="124">
        <f t="shared" si="45"/>
        <v>2872.5565154675201</v>
      </c>
      <c r="AD180" s="124">
        <f t="shared" si="46"/>
        <v>2726.6872367397987</v>
      </c>
      <c r="AE180" s="124">
        <f t="shared" si="47"/>
        <v>2823.0287081421611</v>
      </c>
      <c r="AF180" s="124">
        <f t="shared" si="48"/>
        <v>0</v>
      </c>
    </row>
    <row r="181" spans="1:32">
      <c r="A181" t="s">
        <v>33</v>
      </c>
      <c r="B181" t="s">
        <v>65</v>
      </c>
      <c r="C181" t="s">
        <v>63</v>
      </c>
      <c r="D181" t="s">
        <v>479</v>
      </c>
      <c r="E181" t="s">
        <v>480</v>
      </c>
      <c r="F181" s="125">
        <v>13504.653284460557</v>
      </c>
      <c r="G181" s="125">
        <v>13339.510656579083</v>
      </c>
      <c r="H181" s="125">
        <v>13742.256628853947</v>
      </c>
      <c r="I181" s="125">
        <v>13666.262739636904</v>
      </c>
      <c r="J181" s="125"/>
      <c r="K181" s="125"/>
      <c r="L181" s="125"/>
      <c r="M181" s="125"/>
      <c r="N181" s="125">
        <v>14122.061456364348</v>
      </c>
      <c r="O181" s="125">
        <v>13550.026285245907</v>
      </c>
      <c r="P181" s="125">
        <v>14218.776941495622</v>
      </c>
      <c r="Q181" s="124"/>
      <c r="R181" s="125">
        <v>583491</v>
      </c>
      <c r="S181" s="125">
        <v>582936.83100000001</v>
      </c>
      <c r="T181" s="125">
        <v>585629.98</v>
      </c>
      <c r="U181" s="124">
        <f t="shared" si="41"/>
        <v>2314.4578552986345</v>
      </c>
      <c r="V181" s="124">
        <f t="shared" si="42"/>
        <v>2286.1553402844402</v>
      </c>
      <c r="W181" s="124">
        <f t="shared" si="43"/>
        <v>2355.1788508912646</v>
      </c>
      <c r="X181" s="124">
        <f t="shared" si="44"/>
        <v>2344.3814171413892</v>
      </c>
      <c r="Y181" s="124"/>
      <c r="Z181" s="124"/>
      <c r="AA181" s="124"/>
      <c r="AB181" s="124"/>
      <c r="AC181" s="124">
        <f t="shared" si="45"/>
        <v>2422.5714872293511</v>
      </c>
      <c r="AD181" s="124">
        <f t="shared" si="46"/>
        <v>2324.4416143686603</v>
      </c>
      <c r="AE181" s="124">
        <f t="shared" si="47"/>
        <v>2439.1625619372853</v>
      </c>
      <c r="AF181" s="124">
        <f t="shared" si="48"/>
        <v>0</v>
      </c>
    </row>
    <row r="182" spans="1:32">
      <c r="A182" t="s">
        <v>23</v>
      </c>
      <c r="B182" t="s">
        <v>47</v>
      </c>
      <c r="C182" t="s">
        <v>25</v>
      </c>
      <c r="D182" t="s">
        <v>483</v>
      </c>
      <c r="E182" t="s">
        <v>484</v>
      </c>
      <c r="F182" s="125">
        <v>5541.8241799264342</v>
      </c>
      <c r="G182" s="125">
        <v>5652.724249358359</v>
      </c>
      <c r="H182" s="125">
        <v>5758.9669179217171</v>
      </c>
      <c r="I182" s="125">
        <v>5738.4108745830699</v>
      </c>
      <c r="J182" s="125"/>
      <c r="K182" s="125"/>
      <c r="L182" s="125"/>
      <c r="M182" s="125"/>
      <c r="N182" s="125">
        <v>5659.9443413417494</v>
      </c>
      <c r="O182" s="125">
        <v>5503.4274182848112</v>
      </c>
      <c r="P182" s="125">
        <v>5961.9199202709115</v>
      </c>
      <c r="Q182" s="124"/>
      <c r="R182" s="125">
        <v>206920</v>
      </c>
      <c r="S182" s="125">
        <v>210483.302</v>
      </c>
      <c r="T182" s="125">
        <v>212068.01</v>
      </c>
      <c r="U182" s="124">
        <f t="shared" si="41"/>
        <v>2678.2448192182651</v>
      </c>
      <c r="V182" s="124">
        <f t="shared" si="42"/>
        <v>2731.8404452727427</v>
      </c>
      <c r="W182" s="124">
        <f t="shared" si="43"/>
        <v>2783.1852493339056</v>
      </c>
      <c r="X182" s="124">
        <f t="shared" si="44"/>
        <v>2726.3021912223089</v>
      </c>
      <c r="Y182" s="124"/>
      <c r="Z182" s="124"/>
      <c r="AA182" s="124"/>
      <c r="AB182" s="124"/>
      <c r="AC182" s="124">
        <f t="shared" si="45"/>
        <v>2689.0229712102055</v>
      </c>
      <c r="AD182" s="124">
        <f t="shared" si="46"/>
        <v>2614.6622397081223</v>
      </c>
      <c r="AE182" s="124">
        <f t="shared" si="47"/>
        <v>2832.4906838790052</v>
      </c>
      <c r="AF182" s="124">
        <f t="shared" si="48"/>
        <v>0</v>
      </c>
    </row>
  </sheetData>
  <mergeCells count="7">
    <mergeCell ref="AC3:AF3"/>
    <mergeCell ref="F3:I3"/>
    <mergeCell ref="J3:M3"/>
    <mergeCell ref="N3:Q3"/>
    <mergeCell ref="S3:T3"/>
    <mergeCell ref="U3:X3"/>
    <mergeCell ref="Y3:AB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Q3 Raw Data</vt:lpstr>
      <vt:lpstr>Q2 Data</vt:lpstr>
      <vt:lpstr>Cover</vt:lpstr>
      <vt:lpstr>Nat Conditions &amp; s75</vt:lpstr>
      <vt:lpstr>Org list</vt:lpstr>
      <vt:lpstr>DCO Dashboard</vt:lpstr>
      <vt:lpstr>DTOC Backsheet</vt:lpstr>
      <vt:lpstr>NEA and DTOC Trends</vt:lpstr>
      <vt:lpstr>NEA Backsheet</vt:lpstr>
      <vt:lpstr>NEA Performance</vt:lpstr>
      <vt:lpstr>NEA Performance (Rate)</vt:lpstr>
      <vt:lpstr>DTOC Performance</vt:lpstr>
      <vt:lpstr>DTOC Performance (Rate)</vt:lpstr>
      <vt:lpstr>Res Adms Performance</vt:lpstr>
      <vt:lpstr>Res&amp;Reablement Backsheet</vt:lpstr>
      <vt:lpstr>Comms by AT</vt:lpstr>
      <vt:lpstr>Reablement Performance</vt:lpstr>
      <vt:lpstr>Metrics</vt:lpstr>
      <vt:lpstr>Nat Con &amp; Metrics Backsheet</vt:lpstr>
      <vt:lpstr>HICM</vt:lpstr>
      <vt:lpstr>HICM and Narrative Backsheet</vt:lpstr>
      <vt:lpstr>CCG - HWB Mapping</vt:lpstr>
      <vt:lpstr>'CCG - HWB Mapping'!Print_Area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dcterms:created xsi:type="dcterms:W3CDTF">2017-11-09T09:43:24Z</dcterms:created>
  <dcterms:modified xsi:type="dcterms:W3CDTF">2018-07-12T11:01:26Z</dcterms:modified>
</cp:coreProperties>
</file>